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ustomProperty1.bin" ContentType="application/vnd.openxmlformats-officedocument.spreadsheetml.customProperty"/>
  <Override PartName="/xl/drawings/drawing1.xml" ContentType="application/vnd.openxmlformats-officedocument.drawing+xml"/>
  <Override PartName="/xl/customProperty2.bin" ContentType="application/vnd.openxmlformats-officedocument.spreadsheetml.customProperty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ustomProperty3.bin" ContentType="application/vnd.openxmlformats-officedocument.spreadsheetml.customProperty"/>
  <Override PartName="/xl/drawings/drawing5.xml" ContentType="application/vnd.openxmlformats-officedocument.drawing+xml"/>
  <Override PartName="/xl/customProperty4.bin" ContentType="application/vnd.openxmlformats-officedocument.spreadsheetml.customProperty"/>
  <Override PartName="/xl/drawings/drawing6.xml" ContentType="application/vnd.openxmlformats-officedocument.drawing+xml"/>
  <Override PartName="/xl/drawings/drawing7.xml" ContentType="application/vnd.openxmlformats-officedocument.drawing+xml"/>
  <Override PartName="/xl/customProperty5.bin" ContentType="application/vnd.openxmlformats-officedocument.spreadsheetml.customProperty"/>
  <Override PartName="/xl/drawings/drawing8.xml" ContentType="application/vnd.openxmlformats-officedocument.drawing+xml"/>
  <Override PartName="/xl/customProperty6.bin" ContentType="application/vnd.openxmlformats-officedocument.spreadsheetml.customProperty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showInkAnnotation="0"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share.lighting.com/teams/Proftrade-CentralDistrict-SignifyCommunity/Shared Documents/General/PRICELIST creation/JAN 2026/CZ/"/>
    </mc:Choice>
  </mc:AlternateContent>
  <xr:revisionPtr revIDLastSave="2121" documentId="13_ncr:1_{E6F47DD5-9135-47EE-BE52-2447ABD04D31}" xr6:coauthVersionLast="47" xr6:coauthVersionMax="47" xr10:uidLastSave="{3EE77515-C9CD-4F70-B639-E6AFBDCCF373}"/>
  <bookViews>
    <workbookView xWindow="28680" yWindow="-120" windowWidth="29040" windowHeight="15720" tabRatio="915" xr2:uid="{00000000-000D-0000-FFFF-FFFF00000000}"/>
  </bookViews>
  <sheets>
    <sheet name="Úvod" sheetId="16" r:id="rId1"/>
    <sheet name="Informace " sheetId="89" r:id="rId2"/>
    <sheet name="Novinky" sheetId="109" r:id="rId3"/>
    <sheet name="Odebráno" sheetId="110" r:id="rId4"/>
    <sheet name="Obsah" sheetId="101" r:id="rId5"/>
    <sheet name="Kompletní_verze" sheetId="104" r:id="rId6"/>
    <sheet name="Zjednodušená_verze" sheetId="111" r:id="rId7"/>
    <sheet name="Značení" sheetId="20" r:id="rId8"/>
    <sheet name="Náhrady" sheetId="82" r:id="rId9"/>
  </sheets>
  <definedNames>
    <definedName name="___thinkcell0kUAAAAAAAAEAAAA1Nar9ra1fEuIFMA2TFLwKA" hidden="1">#N/A</definedName>
    <definedName name="___thinkcell0kUAAAAAAAAEAAAA8Il089xAAk.WhDKbZZGO1Q" hidden="1">#N/A</definedName>
    <definedName name="___thinkcell0kUAAAAAAAAEAAAAa71KzEv2b0Cs_CrOnnm7.A" hidden="1">#N/A</definedName>
    <definedName name="___thinkcellhkMAAAAAAAABAAAA5PJtC958C0WXYeE2DRhrwg" hidden="1">#N/A</definedName>
    <definedName name="___thinkcellhkMAAAAAAAABAAAAaDM3j.z7J0COqrKAiEiu7Q" hidden="1">#N/A</definedName>
    <definedName name="___thinkcellhkMAAAAAAAABAAAAb698.8JXx0qy_Z3SPpW87w" hidden="1">#N/A</definedName>
    <definedName name="___thinkcellhkMAAAAAAAABAAAAiYs1_328UkqLCMxGR7Vu9g" hidden="1">#N/A</definedName>
    <definedName name="___thinkcellhkMAAAAAAAABAAAAJ4XOujxP_kaafqUrzM5DGg" hidden="1">#N/A</definedName>
    <definedName name="___thinkcellhkMAAAAAAAABAAAAlRkx1cR6aECVSvo39jNJWg" hidden="1">#N/A</definedName>
    <definedName name="___thinkcellhkMAAAAAAAABAAAAsWuCLBguO0mWmp_zykAxWA" hidden="1">#N/A</definedName>
    <definedName name="___thinkcellhkMAAAAAAAAEAAAA_EVG1uv8NEyG.zICanra0Q" hidden="1">#N/A</definedName>
    <definedName name="___thinkcellhkMAAAAAAAAEAAAAclzFSoz.ukKZDaj7wjqG7g" hidden="1">#N/A</definedName>
    <definedName name="___thinkcellhkMAAAAAAAAEAAAADfUVKxYZjE.OpC2E5BvM0Q" hidden="1">#N/A</definedName>
    <definedName name="___thinkcellhkMAAAAAAAAEAAAAGRIBsMTmMkGFHs1CsxsJEA" hidden="1">#N/A</definedName>
    <definedName name="___thinkcellhkMAAAAAAAAEAAAAhPpU0NWraEGUOYA3hLaK8g" hidden="1">#N/A</definedName>
    <definedName name="___thinkcellhkMAAAAAAAAEAAAAKD9mZIytsUitxoJVqjnYIQ" hidden="1">#N/A</definedName>
    <definedName name="___thinkcellhkMAAAAAAAAEAAAAmpb5x3C4Ikume21BwKzaLQ" hidden="1">#N/A</definedName>
    <definedName name="___thinkcellhkMAAAAAAAAEAAAANiPIv8FHekatX81GKN6QUA" hidden="1">#N/A</definedName>
    <definedName name="___thinkcellhkMAAAAAAAAEAAAAOYnlOA6tUECRO_gA88w_.w" hidden="1">#N/A</definedName>
    <definedName name="___thinkcellhkMAAAAAAAAEAAAAOYSJnBcSK0aBV.m4dKYIhQ" hidden="1">#N/A</definedName>
    <definedName name="___thinkcellhkMAAAAAAAAEAAAAQ4lHxouf8UCUSHBBvv.1AQ" hidden="1">#N/A</definedName>
    <definedName name="___thinkcellhkMAAAAAAAAEAAAArdvQJBprSEW90KUJIHJzxg" hidden="1">#N/A</definedName>
    <definedName name="___thinkcellhkMAAAAAAAAEAAAAshcfCnsGIkWkOjmYFKvPCg" hidden="1">#N/A</definedName>
    <definedName name="___thinkcellhkMAAAAAAAAEAAAAwgvcerp35E209Nm19xXAFA" hidden="1">#N/A</definedName>
    <definedName name="___thinkcellhkMAAAAAAAAEAAAAWRi66GsMP0OVXE7NkxtW9g" hidden="1">#N/A</definedName>
    <definedName name="___thinkcellhkMAAAAAAAAEAAAAYYO6Pf8ZB0mxNICPeeOA4Q" hidden="1">#N/A</definedName>
    <definedName name="___thinkcellJ0YAAAAAAAAEAAAAdyfNpTJls0KstaQSiHHE7w" hidden="1">#N/A</definedName>
    <definedName name="___thinkcellJ0YAAAAAAAAEAAAAsurZBfmyrEazpHF1wpYowg" hidden="1">#N/A</definedName>
    <definedName name="___thinkcelljEMAAAAAAAAEAAAA_.29GbPCqEuQoK7.D0Chxg" hidden="1">#N/A</definedName>
    <definedName name="___thinkcelljEMAAAAAAAAEAAAABWDiaDuBEkia7B5ZyiYwnQ" hidden="1">#N/A</definedName>
    <definedName name="___thinkcelljEMAAAAAAAAEAAAAISQ7DnF6Z0CMCZaTH5VoOQ" hidden="1">#N/A</definedName>
    <definedName name="___thinkcelljEMAAAAAAAAEAAAAuKyOi.LrN0.Rha3g1IbpUA" hidden="1">#N/A</definedName>
    <definedName name="___thinkcelljEMAAAAAAAAEAAAAvZFooyJhEEWSPfDr.8QQmw" hidden="1">#N/A</definedName>
    <definedName name="___thinkcelljEMAAAAAAAAEAAAAwJIfxv9l4EGW4TfQzpWzPg" hidden="1">#N/A</definedName>
    <definedName name="___thinkcellM0YAAAAAAAAEAAAA0dhoEOEA8ESPQNdJS3u3mA" hidden="1">#N/A</definedName>
    <definedName name="___thinkcellM0YAAAAAAAAEAAAA290JLcMNXUeYLNqmQJ4mSg" hidden="1">#N/A</definedName>
    <definedName name="___thinkcellM0YAAAAAAAAEAAAAbhzKOoOa5E..rX6p3BlgaQ" hidden="1">#N/A</definedName>
    <definedName name="___thinkcellNUYAAAAAAAABAAAAH25LP8Y4HU2JaYvYCoShkg" hidden="1">#N/A</definedName>
    <definedName name="___thinkcellNUYAAAAAAAABAAAAqx8nieM.b0eNY3BuQZcUMA" hidden="1">#N/A</definedName>
    <definedName name="___thinkcellw0UAAAAAAAAEAAAAkPi366beV0aMIMwIeZPnSA" hidden="1">#N/A</definedName>
    <definedName name="___thinkcellWUMAAAAAAAAEAAAA.zlaD2GY_Ue_PeFOIxS3XQ" hidden="1">#N/A</definedName>
    <definedName name="___thinkcellWUMAAAAAAAAEAAAA_wjHNcXIDk6e8AFyhjD_NQ" hidden="1">#N/A</definedName>
    <definedName name="___thinkcellWUMAAAAAAAAEAAAA6R2DU1sbuUiPpbuCzSceuQ" hidden="1">#N/A</definedName>
    <definedName name="___thinkcellWUMAAAAAAAAEAAAAAG_Pd9_r8kilfgAdoeZlgg" hidden="1">#N/A</definedName>
    <definedName name="___thinkcellWUMAAAAAAAAEAAAAAQZoFi4GlEGspqxRT2Fblg" hidden="1">#N/A</definedName>
    <definedName name="___thinkcellWUMAAAAAAAAEAAAAD4xoUAqrmk.YCBDSGCRScw" hidden="1">#N/A</definedName>
    <definedName name="___thinkcellWUMAAAAAAAAEAAAAeI.RrLE9BEWA7cyoNZOGtQ" hidden="1">#N/A</definedName>
    <definedName name="___thinkcellWUMAAAAAAAAEAAAAgCcsoDyCbEO9SBSdViaAaA" hidden="1">#N/A</definedName>
    <definedName name="___thinkcellWUMAAAAAAAAEAAAAgEUvHdk2l0q9sYu5v3LZiQ" hidden="1">#N/A</definedName>
    <definedName name="___thinkcellWUMAAAAAAAAEAAAAGzyXZh2jwUeWf58q7RVHJg" hidden="1">#N/A</definedName>
    <definedName name="___thinkcellWUMAAAAAAAAEAAAAi9LU5oPFpUKb7KRRow4lnA" hidden="1">#N/A</definedName>
    <definedName name="___thinkcellWUMAAAAAAAAEAAAAiNMslnxXpUGl0dRaGmgfYA" hidden="1">#N/A</definedName>
    <definedName name="___thinkcellWUMAAAAAAAAEAAAAjfgLhl9jlUWy7r9rS_BCeA" hidden="1">#N/A</definedName>
    <definedName name="___thinkcellWUMAAAAAAAAEAAAAMd2g.zb5Sky2uPfM3FR2RQ" hidden="1">#N/A</definedName>
    <definedName name="___thinkcellWUMAAAAAAAAEAAAAmRs1mDZBF062TcknK7.TQA" hidden="1">#N/A</definedName>
    <definedName name="___thinkcellWUMAAAAAAAAEAAAAsVfgKqjIUkyLFqQ8E0.UBA" hidden="1">#N/A</definedName>
    <definedName name="___thinkcellWUMAAAAAAAAEAAAAtBBex6PAEEO5PIdwdw8xlw" hidden="1">#N/A</definedName>
    <definedName name="___thinkcellWUMAAAAAAAAEAAAAuGQlYHES3EOKvUCYa4.hFw" hidden="1">#N/A</definedName>
    <definedName name="_Fill" hidden="1">#N/A</definedName>
    <definedName name="_xlnm._FilterDatabase" localSheetId="5" hidden="1">Kompletní_verze!$B$7:$AK$1965</definedName>
    <definedName name="_xlnm._FilterDatabase" localSheetId="8" hidden="1">Náhrady!$B$4:$XFD$396</definedName>
    <definedName name="_xlnm._FilterDatabase" localSheetId="6" hidden="1">Zjednodušená_verze!$C$7:$AG$1616</definedName>
    <definedName name="_Key1" hidden="1">#N/A</definedName>
    <definedName name="_Order1" hidden="1">255</definedName>
    <definedName name="_Parse_Out" hidden="1">#N/A</definedName>
    <definedName name="_s" hidden="1">#N/A</definedName>
    <definedName name="_Sort" hidden="1">#N/A</definedName>
    <definedName name="ACTFOR" hidden="1">#N/A</definedName>
    <definedName name="adf" hidden="1">{"cash",#N/A,FALSE,"Executive Summary";"overview",#N/A,FALSE,"Executive Summary"}</definedName>
    <definedName name="adfs" hidden="1">{"cash",#N/A,FALSE,"Executive Summary";"overview",#N/A,FALSE,"Executive Summary"}</definedName>
    <definedName name="agfjh" hidden="1">{"cash",#N/A,FALSE,"Executive Summary";"overview",#N/A,FALSE,"Executive Summary"}</definedName>
    <definedName name="asdf" hidden="1">#N/A</definedName>
    <definedName name="asf" hidden="1">{"cash",#N/A,FALSE,"Executive Summary";"overview",#N/A,FALSE,"Executive Summary"}</definedName>
    <definedName name="asfd" hidden="1">{"cash",#N/A,FALSE,"Executive Summary";"overview",#N/A,FALSE,"Executive Summary"}</definedName>
    <definedName name="das" hidden="1">{"cash",#N/A,FALSE,"Executive Summary";"overview",#N/A,FALSE,"Executive Summary"}</definedName>
    <definedName name="dd" hidden="1">{"cash",#N/A,FALSE,"Executive Summary";"overview",#N/A,FALSE,"Executive Summary"}</definedName>
    <definedName name="dfd" hidden="1">{"cash",#N/A,FALSE,"Executive Summary";"overview",#N/A,FALSE,"Executive Summary"}</definedName>
    <definedName name="dfs" hidden="1">{"cash",#N/A,FALSE,"Executive Summary";"overview",#N/A,FALSE,"Executive Summary"}</definedName>
    <definedName name="dfsd" hidden="1">{"cash",#N/A,FALSE,"Executive Summary";"overview",#N/A,FALSE,"Executive Summary"}</definedName>
    <definedName name="Downlighty">Kompletní_verze!$A$10</definedName>
    <definedName name="dsaf" hidden="1">{"cash",#N/A,FALSE,"Executive Summary";"overview",#N/A,FALSE,"Executive Summary"}</definedName>
    <definedName name="dsf" hidden="1">{"cash",#N/A,FALSE,"Executive Summary";"overview",#N/A,FALSE,"Executive Summary"}</definedName>
    <definedName name="E14_Svicka_Lustr">Kompletní_verze!$A$1253</definedName>
    <definedName name="E27_Gold">Kompletní_verze!$A$1173</definedName>
    <definedName name="E27_Plast">Kompletní_verze!$A$1197</definedName>
    <definedName name="E27_Sklo">Kompletní_verze!$A$1060</definedName>
    <definedName name="f" hidden="1">{"cash",#N/A,FALSE,"Executive Summary";"overview",#N/A,FALSE,"Executive Summary"}</definedName>
    <definedName name="fads" hidden="1">{"cash",#N/A,FALSE,"Executive Summary";"overview",#N/A,FALSE,"Executive Summary"}</definedName>
    <definedName name="fdfsda" hidden="1">{"cash",#N/A,FALSE,"Executive Summary";"overview",#N/A,FALSE,"Executive Summary"}</definedName>
    <definedName name="fdsa" hidden="1">{"cash",#N/A,FALSE,"Executive Summary";"overview",#N/A,FALSE,"Executive Summary"}</definedName>
    <definedName name="g" hidden="1">{"cash",#N/A,FALSE,"Executive Summary";"overview",#N/A,FALSE,"Executive Summary"}</definedName>
    <definedName name="G_53">Kompletní_verze!$A$1512</definedName>
    <definedName name="GU_10">Kompletní_verze!$A$1369</definedName>
    <definedName name="GU_5.3">Kompletní_verze!$A$1462</definedName>
    <definedName name="Halogenove_zarovky">Kompletní_verze!$A$1573</definedName>
    <definedName name="HPI">Kompletní_verze!$A$710</definedName>
    <definedName name="HPL">Kompletní_verze!$A$661</definedName>
    <definedName name="Interierova_PILA">Kompletní_verze!$A$565</definedName>
    <definedName name="Interierova_svitidla">Kompletní_verze!$A$10</definedName>
    <definedName name="Jasper" hidden="1">{"DESDAUDIO",#N/A,FALSE,"DESD#11"}</definedName>
    <definedName name="Jasper2" hidden="1">{"DESDCOMBI",#N/A,FALSE,"DESD#11"}</definedName>
    <definedName name="jhfgj" hidden="1">{"DESDRESUMO2TR",#N/A,FALSE,"DESD#11"}</definedName>
    <definedName name="jj" hidden="1">#N/A</definedName>
    <definedName name="Klasicke_zarovky">Kompletní_verze!$A$1580</definedName>
    <definedName name="Kompaktni_halogenidove_CDM">Kompletní_verze!$A$1756</definedName>
    <definedName name="LED_nahrady_vybojek">Kompletní_verze!$A$626</definedName>
    <definedName name="LED_nastrcne_zdroje">Kompletní_verze!$A$718</definedName>
    <definedName name="LED_pasky">Kompletní_verze!$A$1006</definedName>
    <definedName name="LED_trubice">Kompletní_verze!$A$785</definedName>
    <definedName name="LED_zdroje">Kompletní_verze!$A$1060</definedName>
    <definedName name="Linearni_zarivky">Kompletní_verze!$A$1607</definedName>
    <definedName name="Nahradni_dily">Kompletní_verze!$A$1943</definedName>
    <definedName name="Nastenna_stropni_svitidla">Kompletní_verze!$A$105</definedName>
    <definedName name="noname" hidden="1">{"cash",#N/A,FALSE,"Executive Summary";"overview",#N/A,FALSE,"Executive Summary"}</definedName>
    <definedName name="Nouzova_svitidla">Kompletní_verze!$A$85</definedName>
    <definedName name="OBSAH">Obsah!$D$2</definedName>
    <definedName name="PL_C">Kompletní_verze!$A$725</definedName>
    <definedName name="PL_L">Kompletní_verze!$A$747</definedName>
    <definedName name="PL_S">Kompletní_verze!$A$718</definedName>
    <definedName name="PL_T">Kompletní_verze!$A$774</definedName>
    <definedName name="Prachotesna_svitidla">Kompletní_verze!$A$281</definedName>
    <definedName name="Predradniky">Kompletní_verze!$A$1825</definedName>
    <definedName name="Predradniky_pro_vybojky">Kompletní_verze!$A$1897</definedName>
    <definedName name="Predradniky_pro_zarivky">Kompletní_verze!$A$1825</definedName>
    <definedName name="Prisazena_svitidla">Kompletní_verze!$A$240</definedName>
    <definedName name="PROFOR" hidden="1">#N/A</definedName>
    <definedName name="Projektory">Kompletní_verze!$A$115</definedName>
    <definedName name="Prumyslova_svitidla">Kompletní_verze!$A$393</definedName>
    <definedName name="q" hidden="1">{"cash",#N/A,FALSE,"Executive Summary";"overview",#N/A,FALSE,"Executive Summary"}</definedName>
    <definedName name="R_7_S">Kompletní_verze!$A$1556</definedName>
    <definedName name="Reflektorove_zarovky">Kompletní_verze!$A$1347</definedName>
    <definedName name="RTemp1" hidden="1">"483S8Z1BAGV5C5J5V24260DV6"</definedName>
    <definedName name="s" hidden="1">{"cash",#N/A,FALSE,"Executive Summary";"overview",#N/A,FALSE,"Executive Summary"}</definedName>
    <definedName name="Sady_pro_upravu_svitidel">Kompletní_verze!$A$222</definedName>
    <definedName name="SAPBEXdnldView" hidden="1">"4BL3F9V39IJPGMVUG9BWEQ434"</definedName>
    <definedName name="SAPBEXhrIndnt" hidden="1">1</definedName>
    <definedName name="SAPBEXrevision" hidden="1">2</definedName>
    <definedName name="SAPBEXrevision2" hidden="1">1</definedName>
    <definedName name="SAPBEXsysID" hidden="1">"PB1"</definedName>
    <definedName name="SAPBEXsysID2" hidden="1">"WPC"</definedName>
    <definedName name="SAPBEXwbID" hidden="1">"3ZB0HA7U9ZM59N4PQFAW64NXS"</definedName>
    <definedName name="SAPBEXwbID2" hidden="1">"483S8Z1BAGV5C5J5V24260DV6"</definedName>
    <definedName name="sd" hidden="1">{"cash",#N/A,FALSE,"Executive Summary";"overview",#N/A,FALSE,"Executive Summary"}</definedName>
    <definedName name="sencount" hidden="1">1</definedName>
    <definedName name="SHEET12" hidden="1">#N/A</definedName>
    <definedName name="SHEET13" hidden="1">#N/A</definedName>
    <definedName name="SON_T">Kompletní_verze!$A$626</definedName>
    <definedName name="sort" hidden="1">#N/A</definedName>
    <definedName name="Specialni_svetelne_zdroje">Kompletní_verze!$A$1588</definedName>
    <definedName name="ss" hidden="1">#N/A</definedName>
    <definedName name="Svetelne_listy">Kompletní_verze!$A$366</definedName>
    <definedName name="Svetlomety">Kompletní_verze!$A$475</definedName>
    <definedName name="T5_HF">Kompletní_verze!$A$958</definedName>
    <definedName name="T5_na_230V">Kompletní_verze!$A$928</definedName>
    <definedName name="T8_HF">Kompletní_verze!$A$887</definedName>
    <definedName name="T8_Interact">Kompletní_verze!$A$796</definedName>
    <definedName name="T8_ostatni_na_230V">Kompletní_verze!$A$802</definedName>
    <definedName name="T8_UE">Kompletní_verze!$A$785</definedName>
    <definedName name="T8_universalni">Kompletní_verze!$A$905</definedName>
    <definedName name="test" hidden="1">{"cash",#N/A,FALSE,"Executive Summary";"overview",#N/A,FALSE,"Executive Summary"}</definedName>
    <definedName name="test1" hidden="1">{"cash",#N/A,FALSE,"Executive Summary";"overview",#N/A,FALSE,"Executive Summary"}</definedName>
    <definedName name="test2" hidden="1">{"cash",#N/A,FALSE,"Executive Summary";"overview",#N/A,FALSE,"Executive Summary"}</definedName>
    <definedName name="Ukoncene_portfolio">Kompletní_verze!$A$1652</definedName>
    <definedName name="Venkovni_PILA">Kompletní_verze!$A$614</definedName>
    <definedName name="Venkovni_svitidla">Kompletní_verze!$A$475</definedName>
    <definedName name="Verejne_osvetleni">Kompletní_verze!$A$517</definedName>
    <definedName name="Vestavna_svitidla">Kompletní_verze!$A$162</definedName>
    <definedName name="Vybojky">Kompletní_verze!$A$1666</definedName>
    <definedName name="Vysokotlake_halogenidove">Kompletní_verze!$A$1709</definedName>
    <definedName name="Vysokotlake_sodikove">Kompletní_verze!$A$1666</definedName>
    <definedName name="wrn.CICMP." hidden="1">{"CICMP",#N/A,FALSE,"DESD#11"}</definedName>
    <definedName name="wrn.CIPROD." hidden="1">{"CIPROD",#N/A,FALSE,"DESD#11"}</definedName>
    <definedName name="wrn.DESDAUDIO." hidden="1">{"DESDAUDIO",#N/A,FALSE,"DESD#11"}</definedName>
    <definedName name="wrn.DESDCOMBI." hidden="1">{"DESDCOMBI",#N/A,FALSE,"DESD#11"}</definedName>
    <definedName name="wrn.DESDMONITOR." hidden="1">{"DESDMONITOR",#N/A,FALSE,"DESD#11"}</definedName>
    <definedName name="wrn.DESDPORT." hidden="1">{"DesdePort",#N/A,FALSE,"DESD#11"}</definedName>
    <definedName name="wrn.DESDTOTAL." hidden="1">{"DESDVIDEO",#N/A,TRUE,"DESD#11";"DESDAUDIO",#N/A,TRUE,"DESD#11";"DesdePort",#N/A,TRUE,"DESD#11";"DESDVCR",#N/A,TRUE,"DESD#11";"DESDCOMBI",#N/A,TRUE,"DESD#11";"DESDRESUMO1",#N/A,TRUE,"DESD#11";"DESDRESUMO2",#N/A,TRUE,"DESD#11"}</definedName>
    <definedName name="wrn.DESDVCR." hidden="1">{"DESDVCR",#N/A,FALSE,"DESD#11"}</definedName>
    <definedName name="wrn.DESDVIDEO." hidden="1">{"DESDVIDEO",#N/A,FALSE,"DESD#11"}</definedName>
    <definedName name="wrn.DESPMIL." hidden="1">{"DESPMIL",#N/A,FALSE,"DESD#11"}</definedName>
    <definedName name="wrn.DESPTOTAIS." hidden="1">{"DESPMIL",#N/A,FALSE,"DESD#11";"DESPUNIT",#N/A,FALSE,"DESD#11"}</definedName>
    <definedName name="wrn.DESPUNIT." hidden="1">{"DESPUNIT",#N/A,FALSE,"DESD#11"}</definedName>
    <definedName name="wrn.DRI." hidden="1">{"DRI",#N/A,FALSE,"Plan1"}</definedName>
    <definedName name="wrn.EB." hidden="1">{"EB",#N/A,FALSE,"Plan1"}</definedName>
    <definedName name="wrn.EVOLUTION." hidden="1">{"EVOLUTION",#N/A,FALSE,"GERAÇÃO"}</definedName>
    <definedName name="wrn.exec." hidden="1">{"cash",#N/A,FALSE,"Executive Summary";"overview",#N/A,FALSE,"Executive Summary"}</definedName>
    <definedName name="wrn.impresso." hidden="1">{"impresso",#N/A,FALSE,"RES"}</definedName>
    <definedName name="wrn.NORMATIVO." hidden="1">{"NORMATIVO",#N/A,FALSE,"DESD#11"}</definedName>
    <definedName name="wrn.NORMATIVO2." hidden="1">{#N/A,#N/A,FALSE,"DESD#11"}</definedName>
    <definedName name="wrn.PRECOS." hidden="1">{"PRECOS",#N/A,TRUE,"DESD#11"}</definedName>
    <definedName name="wrn.PSxDESD." hidden="1">{"PSxDESD",#N/A,FALSE,"DESD#11"}</definedName>
    <definedName name="wrn.RESULTADO." hidden="1">{"RESULTADO",#N/A,FALSE,"GERAÇÃO"}</definedName>
    <definedName name="wrn.RESUMO1." hidden="1">{"DESDRESUMO1",#N/A,FALSE,"DESD#11"}</definedName>
    <definedName name="wrn.RESUMO1TR." hidden="1">{"DESDRESUMO1TR",#N/A,FALSE,"DESD#11"}</definedName>
    <definedName name="wrn.RESUMO2." hidden="1">{"DESDRESUMO2",#N/A,FALSE,"DESD#11"}</definedName>
    <definedName name="wrn.RESUMO2TR." hidden="1">{"DESDRESUMO2TR",#N/A,FALSE,"DESD#11"}</definedName>
    <definedName name="wrn.RESUMOS._.1._.e._.2." hidden="1">{"DESDRESUMO1",#N/A,TRUE,"DESD#11";"DESDRESUMO2",#N/A,TRUE,"DESD#11"}</definedName>
    <definedName name="wrn.RESUMOS._.1TR._.E._.2TR." hidden="1">{"DESDRESUMO1TR",#N/A,FALSE,"DESD#11";"DESDRESUMO2TR",#N/A,FALSE,"DESD#11"}</definedName>
    <definedName name="wrn.SUMARY._.EXT." hidden="1">{"SUMEXT",#N/A,TRUE,"DESD#11"}</definedName>
    <definedName name="wrn.SUMARY._.INT." hidden="1">{"SUMINT",#N/A,TRUE,"DESD#11"}</definedName>
    <definedName name="wrn.TODOS." hidden="1">{#N/A,#N/A,FALSE,"TOTAL";#N/A,#N/A,FALSE,"ADM";#N/A,#N/A,FALSE,"S.MAQ";#N/A,#N/A,FALSE,"VIGIL";#N/A,#N/A,FALSE,"S.ENG";#N/A,#N/A,FALSE,"S.GERAIS";#N/A,#N/A,FALSE,"RI";#N/A,#N/A,FALSE,"REFEIT";#N/A,#N/A,FALSE,"AMBUL";#N/A,#N/A,FALSE,"DES.PESS";#N/A,#N/A,FALSE,"L.VIP";#N/A,#N/A,FALSE,"ENG.PROD";#N/A,#N/A,FALSE,"C.QUALID";#N/A,#N/A,FALSE,"G.G.IND";#N/A,#N/A,FALSE,"P.PROD.PRIM";#N/A,#N/A,FALSE,"LOGIST";#N/A,#N/A,FALSE,"COMPRAS";#N/A,#N/A,FALSE,"DDF";#N/A,#N/A,FALSE,"ALM-INSP";#N/A,#N/A,FALSE,"AUTOM";#N/A,#N/A,FALSE,"AUDIO";#N/A,#N/A,FALSE,"RECUP";#N/A,#N/A,FALSE,"VIDEO";#N/A,#N/A,FALSE,"INS.AUT";#N/A,#N/A,FALSE,"TUNER";#N/A,#N/A,FALSE,"VCR";#N/A,#N/A,FALSE,"MONIT";#N/A,#N/A,FALSE,"CDI";#N/A,#N/A,FALSE,"PCI";#N/A,#N/A,FALSE,"COMBI"}</definedName>
    <definedName name="ww" hidden="1">{"cash",#N/A,FALSE,"Executive Summary";"overview",#N/A,FALSE,"Executive Summary"}</definedName>
    <definedName name="x" hidden="1">{"cash",#N/A,FALSE,"Executive Summary";"overview",#N/A,FALSE,"Executive Summary"}</definedName>
    <definedName name="y" hidden="1">{"cash",#N/A,FALSE,"Executive Summary";"overview",#N/A,FALSE,"Executive Summary"}</definedName>
    <definedName name="z" hidden="1">#N/A</definedName>
    <definedName name="Z_C892ED00_C13B_4164_834F_34659D57D474_.wvu.FilterData" hidden="1">#N/A</definedName>
    <definedName name="Zapalovace_pro_vybojky">Kompletní_verze!$A$1933</definedName>
    <definedName name="Zarovky_a_zarivky">Kompletní_verze!$A$1573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5" i="111" l="1"/>
  <c r="G5" i="110"/>
  <c r="G5" i="109"/>
  <c r="D4" i="101"/>
  <c r="D16" i="101"/>
  <c r="G5" i="104"/>
  <c r="E10" i="101"/>
  <c r="E48" i="101"/>
  <c r="E47" i="101"/>
  <c r="D57" i="101"/>
  <c r="D74" i="101"/>
  <c r="E72" i="101"/>
  <c r="E71" i="101"/>
  <c r="E70" i="101"/>
  <c r="D69" i="101"/>
  <c r="E67" i="101"/>
  <c r="E66" i="101"/>
  <c r="E65" i="101"/>
  <c r="D64" i="101"/>
  <c r="E62" i="101"/>
  <c r="E61" i="101"/>
  <c r="E60" i="101"/>
  <c r="E59" i="101"/>
  <c r="E58" i="101"/>
  <c r="E55" i="101"/>
  <c r="E54" i="101"/>
  <c r="E53" i="101"/>
  <c r="E52" i="101"/>
  <c r="E51" i="101"/>
  <c r="E50" i="101"/>
  <c r="E49" i="101"/>
  <c r="D46" i="101"/>
  <c r="D44" i="101"/>
  <c r="E42" i="101"/>
  <c r="E41" i="101"/>
  <c r="E40" i="101"/>
  <c r="E39" i="101"/>
  <c r="E38" i="101"/>
  <c r="E37" i="101"/>
  <c r="E36" i="101"/>
  <c r="D35" i="101"/>
  <c r="E33" i="101"/>
  <c r="E32" i="101"/>
  <c r="E31" i="101"/>
  <c r="E30" i="101"/>
  <c r="D29" i="101"/>
  <c r="E27" i="101"/>
  <c r="E26" i="101"/>
  <c r="E25" i="101"/>
  <c r="D24" i="101"/>
  <c r="D22" i="101"/>
  <c r="D20" i="101"/>
  <c r="E18" i="101"/>
  <c r="E17" i="101"/>
  <c r="E14" i="101"/>
  <c r="E13" i="101"/>
  <c r="E12" i="101"/>
  <c r="E11" i="101"/>
  <c r="E9" i="101"/>
  <c r="E8" i="101"/>
  <c r="E7" i="101"/>
  <c r="E6" i="101"/>
  <c r="E5" i="101"/>
</calcChain>
</file>

<file path=xl/sharedStrings.xml><?xml version="1.0" encoding="utf-8"?>
<sst xmlns="http://schemas.openxmlformats.org/spreadsheetml/2006/main" count="39586" uniqueCount="3714">
  <si>
    <t>VŠEOBECNÉ INFORMACE</t>
  </si>
  <si>
    <t>Všechny výrobky Philips  jsou pro  různé druhy balení rozlišené  GPC / EOC (resp. EAN) kódem. Kódy GPC / EOC označují produkt v nejmenším balení (výjimka je vyznačena). 
Technické informace a popisy v tomto ceníku jsou informativního charakteru. Uvedené obrázky produktů jsou ilustrační. Všechny ostatní ceny a informace Vám rádi poskytneme na uvedených kontaktech. Pokud není uvedené jinak, všechny světelné zdroje jsou určené na síťové napájení s jmenovitým napětím 230 V.
U všech světelných zdrojů uvádíme střední dobu životnosti. Jedná se však pouze o orientační údaj. Skutečná životnost světelného zdroje se totiž odvíjí od konkrétních podmínek užití, zejména provozní teplotu, počet sepnutí apod. V případě neintegrovaných zářivek má významný vliv také typ použitého předřadníku.
Detailní informace o všech výrobcích naleznete ve specifikačním listu daného výrobku, který si můžete stáhnout na našich webových stránkách v katalogu výrobků:</t>
  </si>
  <si>
    <t>www.lighting.philips.cz/prof</t>
  </si>
  <si>
    <r>
      <t xml:space="preserve">V ceníku uvedené ceny jsou </t>
    </r>
    <r>
      <rPr>
        <b/>
        <sz val="10"/>
        <color theme="1"/>
        <rFont val="Arial"/>
        <family val="2"/>
      </rPr>
      <t>základní velkoobchodní ceny v Kč bez DPH a recyklačního příspěvku.</t>
    </r>
  </si>
  <si>
    <t>Kontakty</t>
  </si>
  <si>
    <t xml:space="preserve">Zákaznický servis </t>
  </si>
  <si>
    <t>Lucie Krejčířová</t>
  </si>
  <si>
    <t>lucie.krejcirova@signify.com</t>
  </si>
  <si>
    <t>+420 773 752 866</t>
  </si>
  <si>
    <t>Obchodní podpora</t>
  </si>
  <si>
    <t>nabidky@signify.com</t>
  </si>
  <si>
    <t>Martin Svrček</t>
  </si>
  <si>
    <t>martin.svrcek@signify.com</t>
  </si>
  <si>
    <t>+420 775 856 457</t>
  </si>
  <si>
    <t>Michaela Ježíková </t>
  </si>
  <si>
    <t>michaela.jezikova@signify.com</t>
  </si>
  <si>
    <t>+420 608 422 338</t>
  </si>
  <si>
    <t>Dana Schitková</t>
  </si>
  <si>
    <t>dana.schitkova@signify.com</t>
  </si>
  <si>
    <t>+420 778 434 850</t>
  </si>
  <si>
    <t>Petr Dimitrov</t>
  </si>
  <si>
    <t>petr.dimitrov@signify.com</t>
  </si>
  <si>
    <t>+420 724 563 134</t>
  </si>
  <si>
    <t>Libor Štědroň</t>
  </si>
  <si>
    <t>libor.stedron@signify.com</t>
  </si>
  <si>
    <t>+420 602 252 625</t>
  </si>
  <si>
    <t>Prodejní podpora</t>
  </si>
  <si>
    <t>Jana Trefná</t>
  </si>
  <si>
    <t>jana.trefna@signify.com</t>
  </si>
  <si>
    <t>+420 770 143 753</t>
  </si>
  <si>
    <t>Technické reklamace</t>
  </si>
  <si>
    <t>support.ceecentral@signify.com</t>
  </si>
  <si>
    <t>Recyklační příspěvek</t>
  </si>
  <si>
    <r>
      <rPr>
        <b/>
        <sz val="10"/>
        <color theme="1"/>
        <rFont val="Arial"/>
        <family val="2"/>
      </rPr>
      <t>Evropská směrnice WEEE o likvidaci odpadů z elektrických a elektronických zařízení</t>
    </r>
    <r>
      <rPr>
        <sz val="10"/>
        <color theme="1"/>
        <rFont val="Arial"/>
        <family val="2"/>
        <charset val="238"/>
      </rPr>
      <t xml:space="preserve"> zavazuje výrobce od 24. 3. 2006 zabezpečit organizovaní a financovaní likvidace všech výrobků, které spadají do kategorie „elektrické a elektronické zařízení“. Je to zákonný systém sběru a následné recyklace všech typů světelných zdrojů a svítidel spolu s příslušenstvím. Náklady na sběr a recyklaci se kompenzují přirážkou k nákupní ceně světelných zdrojů a svítidel (recyklační příspěvek).</t>
    </r>
  </si>
  <si>
    <t>Výrobky Philips s dlouhou životností  plně vyhovují požadavkům WEEE a mnohé jejich komponenty jsou plně recyklovatelné, takže jich je možné opětovně použít na výrobu nových výrobků stejného typu.</t>
  </si>
  <si>
    <t>V návaznosti na znění nového zákona 542/2020 Sb. a aktualizovaný výklad Ministerstva životního prostředí přistoupil kolektivní systém EKOLAMP k úpravě sazebníku recyklačních příspěvků:</t>
  </si>
  <si>
    <t>GPC</t>
  </si>
  <si>
    <t>MASTER LEDtube HF 600mm HE 7W 840 T5</t>
  </si>
  <si>
    <t>MASTER LEDspot UE 2.1-50W GU10 DIM 830 EELA</t>
  </si>
  <si>
    <t>WT120C G2 LED40S/840 PSU L1200</t>
  </si>
  <si>
    <t>RS060B G2 LDNR LED5-36/830 PSR II WH</t>
  </si>
  <si>
    <t>RS061B G2 LDNR LED5-36/830 PSR II WH</t>
  </si>
  <si>
    <t>CorePro LED PLC 5.9W 830 2P G24d-1</t>
  </si>
  <si>
    <t>Novinky ve svítidlech a světelných zdrojích</t>
  </si>
  <si>
    <t>CoreLine Waterproof (generace 2)</t>
  </si>
  <si>
    <t>Typ</t>
  </si>
  <si>
    <t>Popis</t>
  </si>
  <si>
    <t>Příkon</t>
  </si>
  <si>
    <t>Lxx</t>
  </si>
  <si>
    <t>Krytí</t>
  </si>
  <si>
    <t/>
  </si>
  <si>
    <t>WT120C G2 LED27S/840 PSU TW3 L1200</t>
  </si>
  <si>
    <t>Prachotěs, IK08, 5pólový zásuvný konektor, 3fázová průběžná montáž</t>
  </si>
  <si>
    <t>4000 K</t>
  </si>
  <si>
    <t>L70</t>
  </si>
  <si>
    <t>IP65</t>
  </si>
  <si>
    <t>WT120C G2 LED60S/840 PSU TW3 L1500</t>
  </si>
  <si>
    <t>WT120C G2 LED80S/840 PSU TW3 L1500</t>
  </si>
  <si>
    <t>WT120C G2 LED27_45S/840 PSU L1200</t>
  </si>
  <si>
    <t>Prachotěs, IK08, v balení i druhá průchodka pro liniové zapojení, Multilumen</t>
  </si>
  <si>
    <t>WT120C G2 LED20S/840 PSU L600</t>
  </si>
  <si>
    <t>Prachotěs, IK08, v balení i druhá průchodka pro liniové zapojení</t>
  </si>
  <si>
    <t>L80</t>
  </si>
  <si>
    <t>WT120C G2 LED40S/840 PSU L600</t>
  </si>
  <si>
    <t>WT120C G2 LED60S/840 PSU L1200</t>
  </si>
  <si>
    <t>WT120C G2 LED80S/840 PSU L1200</t>
  </si>
  <si>
    <t>WT120C G2 LED100S/840 PSU L1500</t>
  </si>
  <si>
    <t>WT120C G2 LED120S/840 PSU L1500</t>
  </si>
  <si>
    <t>WT120C G2 LED40S/840 PSD L600</t>
  </si>
  <si>
    <t>Prachotěs, IK08, v balení i druhá průchodka pro liniové zapojení, stmívatelné DALI</t>
  </si>
  <si>
    <t>WT120C G2 LED60S/840 PSD L1200</t>
  </si>
  <si>
    <t>WT120C G2 LED80S/840 PSD L1200</t>
  </si>
  <si>
    <t>WT120C G2 LED100S/840 PSD L1500</t>
  </si>
  <si>
    <t>WT120C G2 LED120S/840 PSD L1500</t>
  </si>
  <si>
    <t>WT120C G2 LED40S/865 PSU L1200</t>
  </si>
  <si>
    <t>6500 K</t>
  </si>
  <si>
    <t>WT120C G2 LED34S/865 PSU L1500</t>
  </si>
  <si>
    <t>WT120C G2 LED60S/865 PSU L1500</t>
  </si>
  <si>
    <t>WT120C G2 LED37S/830 PSU L1200</t>
  </si>
  <si>
    <t>3000 K</t>
  </si>
  <si>
    <t>WT120C G2 LED55S/830 PSU L1500</t>
  </si>
  <si>
    <t>Ledinaire přisazené</t>
  </si>
  <si>
    <t>SM065C 41S/840 PSU W60L60 OC</t>
  </si>
  <si>
    <t>Přisazený čtverec, kancelářská optika (UGR&lt;19)</t>
  </si>
  <si>
    <t>SM065C 41S/840 PSU W60L60 NOC</t>
  </si>
  <si>
    <t xml:space="preserve">Přisazený čtverec, nestmívatelný, standardní optika (UGR&lt;22), </t>
  </si>
  <si>
    <t>SM065C 41S/840 PSU W60L60 OC 4PK</t>
  </si>
  <si>
    <t>SM065C 41S/840 PSU W60L60 NOC 4PK</t>
  </si>
  <si>
    <t>Ledinaire Panel (generace 5)</t>
  </si>
  <si>
    <t>RC065B G5 34S/840 PSU W60L60 OC SC</t>
  </si>
  <si>
    <t>Čtverec, kancelářská optika (UGR&lt;19),Backlite, vč. konektoru a bezp. lanka</t>
  </si>
  <si>
    <t>RC065B G5 34S/840 PSU W60L60 NOC SC</t>
  </si>
  <si>
    <t>Čtverec, nekancelářská optika (UGR&lt;22),Backlite, vč. konektoru a bezp. lanka</t>
  </si>
  <si>
    <t>RC065B G5 34_36S/830_40 PSD W60L60 OC SC</t>
  </si>
  <si>
    <t>Coreline panel (generace 6)</t>
  </si>
  <si>
    <t>RC132V G6 36S/840 PSU W60L60 OC BN6</t>
  </si>
  <si>
    <t>Sady pro úpravu svítidel</t>
  </si>
  <si>
    <t>RC059Z SMB W30L120</t>
  </si>
  <si>
    <t>RC059Z SMB W60L120</t>
  </si>
  <si>
    <t>WT050C 1xTLED L600</t>
  </si>
  <si>
    <t>Prázdný prachotěs pro 1 LED trubici (oboustranné zapojení), IK08, nerezové spony</t>
  </si>
  <si>
    <t>WT050C 2xTLED L600</t>
  </si>
  <si>
    <t>Prázdný prachotěs pro 2 LED trubice (oboustranné zapojení), IK08, nerezové spony</t>
  </si>
  <si>
    <t>PILA Ceiling</t>
  </si>
  <si>
    <t>PILA Ceiling RD LED12W 830 IP44 MDU</t>
  </si>
  <si>
    <t>Nástěnné/stropní svítidlo, kulaté Ø 245 mm, výška 63 mm, pohybové čidlo mikrovlnné</t>
  </si>
  <si>
    <t>IP44</t>
  </si>
  <si>
    <t>PILA Ceiling RD LED12W 840 IP44 MDU</t>
  </si>
  <si>
    <t>PILA Ceiling RD LED21W 830 IP44 MDU</t>
  </si>
  <si>
    <t>Nástěnné/stropní svítidlo, kulaté Ø 345 mm, výška 71 mm, pohybové čidlo mikrovlnné</t>
  </si>
  <si>
    <t>PILA Ceiling RD LED21W 840 IP44 MDU</t>
  </si>
  <si>
    <t>PILA DN020B LED12/830 13W D150 RD EU</t>
  </si>
  <si>
    <t>Zapuštěný tenký downlight tvaru kruhu, Ø 165 mm, výška 35 mm</t>
  </si>
  <si>
    <t>IP20</t>
  </si>
  <si>
    <t>PILA DN020B LED12/840 13W D150 RD EU</t>
  </si>
  <si>
    <t>PILA DN020B LED20/830 20W D200 RD EU</t>
  </si>
  <si>
    <t>Zapuštěný tenký downlight tvaru kruhu, Ø 225 mm, výška 35 mm</t>
  </si>
  <si>
    <t>PILA DN020B LED20/840 20W D200 RD EU</t>
  </si>
  <si>
    <t>Patice</t>
  </si>
  <si>
    <t>EPREL</t>
  </si>
  <si>
    <t>MASTER Value LEDbulbD4-25W E27 A60 GOLD SP G</t>
  </si>
  <si>
    <t>E27</t>
  </si>
  <si>
    <t>ne</t>
  </si>
  <si>
    <t>n.a.</t>
  </si>
  <si>
    <t>není</t>
  </si>
  <si>
    <t>CorePro LEDBulb ND 4.5-40W E27 A60 827 FR G</t>
  </si>
  <si>
    <t>žárovkové světlo</t>
  </si>
  <si>
    <t>F</t>
  </si>
  <si>
    <t>CorePro LEDBulb ND 7-60W E27 A60 827 FR G</t>
  </si>
  <si>
    <t>E</t>
  </si>
  <si>
    <t>CorePro LEDBulb ND 7-60W E27 A60 840 FR G</t>
  </si>
  <si>
    <t>studená bílá</t>
  </si>
  <si>
    <t>CorePro LEDBulb ND 8.5-75W E27 A60 827 FR G</t>
  </si>
  <si>
    <t>CorePro LEDBulb ND 8.5-75W E27 A60 840 FR G</t>
  </si>
  <si>
    <t>CorePro LEDBulb ND 10.5-100W E27A60 827 FR G</t>
  </si>
  <si>
    <t>D</t>
  </si>
  <si>
    <t>CorePro LEDBulb ND 10.5-100W E27 A60 840 FR G</t>
  </si>
  <si>
    <t>CorePro candle / lustre</t>
  </si>
  <si>
    <t>CorePro LEDLuster ND 2.2-25W P45 E14 FRG</t>
  </si>
  <si>
    <t>E14</t>
  </si>
  <si>
    <t>CorePro LEDspot reflektorové žárovky</t>
  </si>
  <si>
    <t>Corepro LED T25 ND 1.7-15W E14 827</t>
  </si>
  <si>
    <t>G8.5</t>
  </si>
  <si>
    <t>ano</t>
  </si>
  <si>
    <t>G</t>
  </si>
  <si>
    <t>MASTERC CDM-R111 Elite 70W/930 GX8.5 10D</t>
  </si>
  <si>
    <t>E40</t>
  </si>
  <si>
    <t>G5</t>
  </si>
  <si>
    <t>CorePro LEDtube 1200mm UO 17.7W 830 T8</t>
  </si>
  <si>
    <t>G13</t>
  </si>
  <si>
    <t>CorePro LEDtube 1200mm UO 17.7W 840 T8</t>
  </si>
  <si>
    <t>CorePro LEDtube 1200mm UO 17.7W 865 T8</t>
  </si>
  <si>
    <t>CorePro LEDtube 1500mm UO 25.9W 830 T8</t>
  </si>
  <si>
    <t>CorePro LEDtube 1500mm UO 25.9W 840 T8</t>
  </si>
  <si>
    <t>CorePro LEDtube 1500mm UO 25.9W 865 T8</t>
  </si>
  <si>
    <t>Přibližná náhrada za</t>
  </si>
  <si>
    <t>MASTER LEDtube 600mm HE 7W 830 T5 EU</t>
  </si>
  <si>
    <t>T5 14W</t>
  </si>
  <si>
    <t>teplá bílá</t>
  </si>
  <si>
    <t>MASTER LEDtube 600mm HE 7W 840 T5 EU</t>
  </si>
  <si>
    <t>MASTER LEDtube 600mm HE 7W 865 T5 EU</t>
  </si>
  <si>
    <t>studené denní světlo</t>
  </si>
  <si>
    <t>MASTER LEDtube Value 1200mm UE 14W 840 T8</t>
  </si>
  <si>
    <t>B</t>
  </si>
  <si>
    <t>MASTER LEDtube Value 1500mm UE 22.1W 840 T8</t>
  </si>
  <si>
    <t>Stmívatelnost</t>
  </si>
  <si>
    <t>CorePro LED PLC 5.5W 830 4P G24q-1</t>
  </si>
  <si>
    <t>G24Q-1 ROT</t>
  </si>
  <si>
    <t>PL-C 13W</t>
  </si>
  <si>
    <t>CorePro LED PLC 5.5W 840 4P G24q-1</t>
  </si>
  <si>
    <t>CorePro LED PLC 6.5W 830 4P G24q-2</t>
  </si>
  <si>
    <t>G24Q-2 ROT</t>
  </si>
  <si>
    <t>PL-C 18W</t>
  </si>
  <si>
    <t>CorePro LED PLC 6.5W 840 4P G24q-2</t>
  </si>
  <si>
    <t>CorePro LED PLC 9.5W 830 4P G24q-3</t>
  </si>
  <si>
    <t>G24Q-3 ROT</t>
  </si>
  <si>
    <t>PL-C 26W</t>
  </si>
  <si>
    <t>CorePro LED PLC 9.5W 840 4P G24q-3</t>
  </si>
  <si>
    <t>MASTER LEDspot UE 2.1-50W GU10 DIM 827 EELA</t>
  </si>
  <si>
    <t>GU10</t>
  </si>
  <si>
    <t>A</t>
  </si>
  <si>
    <t>MASTER LEDspot UE 2.1-50W GU10 DIM 840 EELA</t>
  </si>
  <si>
    <t>žárovkové sv./Dimtone</t>
  </si>
  <si>
    <t>Příslušenství pro LED pásky</t>
  </si>
  <si>
    <t>LED transformátor pro Master LEDstrip</t>
  </si>
  <si>
    <t>CertaDrive LED Transformer 180W 24VDC</t>
  </si>
  <si>
    <t>LED transformátor pro CorePro LEDstrip</t>
  </si>
  <si>
    <t>Odebráno</t>
  </si>
  <si>
    <t>Vestavná svítidla</t>
  </si>
  <si>
    <t>RC132V G5 36S/840 PSU W60L60 NOC</t>
  </si>
  <si>
    <t>RC132V G5 36S/840 PSD W60L60 OC</t>
  </si>
  <si>
    <t>Světlomety</t>
  </si>
  <si>
    <t>Mini LED světlomet, symetrická optika</t>
  </si>
  <si>
    <t>BVP164 LED12/840 PSU 10W SWB CE</t>
  </si>
  <si>
    <t>BVP164 LED24/840 PSU 20W SWB CE</t>
  </si>
  <si>
    <t>BVP164 LED60/840 PSU 50W SWB CE</t>
  </si>
  <si>
    <t>Mini LED světlomet, asymetrická optika</t>
  </si>
  <si>
    <t>BVP164 LED12/840 PSU 10W SWB MDU CE</t>
  </si>
  <si>
    <t>BVP164 LED24/840 PSU 20W SWB MDU CE</t>
  </si>
  <si>
    <t>BVP165 LED120/840 PSU 100W SWB CE</t>
  </si>
  <si>
    <t>BVP165 LED180/840 PSU 150W SWB CE</t>
  </si>
  <si>
    <t>BVP165 LED240/840 PSU 200W SWB CE</t>
  </si>
  <si>
    <t>Veřejné osvětlení</t>
  </si>
  <si>
    <t>BRP102 LED75/740 II DM</t>
  </si>
  <si>
    <t>sodík 100W</t>
  </si>
  <si>
    <t>BRP102 LED110/740 II DM</t>
  </si>
  <si>
    <t>BRP102 LED72/730 II DM</t>
  </si>
  <si>
    <t>BRP102 LED110/730 II DM</t>
  </si>
  <si>
    <t>Downlighty</t>
  </si>
  <si>
    <t>čirá</t>
  </si>
  <si>
    <t>220-240</t>
  </si>
  <si>
    <t>CorePro LEDcapsule LV G4 12V</t>
  </si>
  <si>
    <t>G4</t>
  </si>
  <si>
    <t>12V AC</t>
  </si>
  <si>
    <t>CorePro LEDlinear R7S</t>
  </si>
  <si>
    <t>R7S</t>
  </si>
  <si>
    <t>LED tubular S14S / S14D</t>
  </si>
  <si>
    <t>S14D</t>
  </si>
  <si>
    <t>LED Transformer 60W 24VDC</t>
  </si>
  <si>
    <t>GY6.35</t>
  </si>
  <si>
    <t>G9</t>
  </si>
  <si>
    <t>R7s</t>
  </si>
  <si>
    <t>MASTER SDW-T 35W/825 PG12-1</t>
  </si>
  <si>
    <t>PG12-1</t>
  </si>
  <si>
    <t>2 500 K</t>
  </si>
  <si>
    <t>G12</t>
  </si>
  <si>
    <t>BRP101 LED36/730 II DM</t>
  </si>
  <si>
    <t>BRP101 LED41/730 II DM</t>
  </si>
  <si>
    <t>BRP101 LED37/740 II DM</t>
  </si>
  <si>
    <t>BRP101 LED44/740 II DM</t>
  </si>
  <si>
    <t>BRP102 LED54/730 II DM</t>
  </si>
  <si>
    <t>BRP102 LED55/730 II DM</t>
  </si>
  <si>
    <t>BRP102 LED55/740 II DM</t>
  </si>
  <si>
    <t>BRP102 LED58/740 II DM</t>
  </si>
  <si>
    <t>BRP102 LED69/730 II DM</t>
  </si>
  <si>
    <t>BRP102 LED74/740 II DM</t>
  </si>
  <si>
    <t>BRP102 LED103/730 II DM</t>
  </si>
  <si>
    <t>BVP164 LED12/830 PSU 10W SWB CE</t>
  </si>
  <si>
    <t>BVP167 LED12/830_40_65 DOB 10W SWB CE</t>
  </si>
  <si>
    <t>BVP164 LED24/830 PSU 20W SWB CE</t>
  </si>
  <si>
    <t>BVP167 LED24/830_40_65 DOB 20W SWB CE</t>
  </si>
  <si>
    <t>BVP164 LED60/830 PSU 50W SWB CE</t>
  </si>
  <si>
    <t>BVP167 LED60/830_40_65 DOB 50W SWB CE</t>
  </si>
  <si>
    <t>BVP164 LED84/840 PSU 70W SWB CE</t>
  </si>
  <si>
    <t>BVP167 LED84/830_40_65 DOB 70W SWB CE</t>
  </si>
  <si>
    <t>BVP169 LED180/830_40_65 DOB 150W SWB CE</t>
  </si>
  <si>
    <t>BVP169 LED240/830_40_65 DOB 200W SWB CE</t>
  </si>
  <si>
    <t>BVP164 LED12/830 PSU 10W SWB MDU CE</t>
  </si>
  <si>
    <t>BVP167 LED12/830_40_65 DOB 10W SWB MDU CE</t>
  </si>
  <si>
    <t>BVP164 LED24/830 PSU 20W SWB MDU CE</t>
  </si>
  <si>
    <t>BVP167 LED24/830_40_65 DOB 20W SWB MDU CE</t>
  </si>
  <si>
    <t>BVP164 LED60/840 PSU 50W SWB MDU CE</t>
  </si>
  <si>
    <t>BVP167 LED60/830_40_65 DOB 50W SWB MDU CE</t>
  </si>
  <si>
    <t>BVP164 LED73/830 PSU 70W AWB CE</t>
  </si>
  <si>
    <t>BVP167 LED73/830_40_65 DOB 63W AWB CE</t>
  </si>
  <si>
    <t>BVP165 LED105/830 PSU 100W AWB CE</t>
  </si>
  <si>
    <t>BVP169 LED105/830_40_65 DOB 90W AWB CE</t>
  </si>
  <si>
    <t>BVP165 LED157/830 PSU 150W AWB CE</t>
  </si>
  <si>
    <t>BVP169 LED157/830_40_65 DOB 135W AWB CE</t>
  </si>
  <si>
    <t>BVP165 LED210/830 PSU 200W AWB CE</t>
  </si>
  <si>
    <t>BVP169 LED210/830_40_65 DOB 180W AWB CE</t>
  </si>
  <si>
    <t xml:space="preserve">RC065B LED34S/830 PSU W60L60 NOC </t>
  </si>
  <si>
    <t>RC065B G5 34_36S/830_40 PSU 60x60 NOC SC</t>
  </si>
  <si>
    <t xml:space="preserve">RC065B LED34S/840 PSU W60L60 NOC </t>
  </si>
  <si>
    <t>RC065B G5 41S/840 PSU W60L60 NOC CFW</t>
  </si>
  <si>
    <t xml:space="preserve">RC065B LED34S/865 PSU W60L60 NOC </t>
  </si>
  <si>
    <t>RC065B G5 34S/865 PSU W60L60 NOC CFW</t>
  </si>
  <si>
    <t>RC065B LED41S/840 PSU W60L60 NOC</t>
  </si>
  <si>
    <t xml:space="preserve">RC065B LED34S/830 PSU W60L60 OC </t>
  </si>
  <si>
    <t>RC065B G5 34_36S/830_40 PSU W60L60 OC SC</t>
  </si>
  <si>
    <t xml:space="preserve">RC065B LED34S/840 PSU W60L60 OC </t>
  </si>
  <si>
    <t>RC065B G5 41S/840 PSU W60L60 OC CFW</t>
  </si>
  <si>
    <t>RC065B LED34S/865 PSU W60L60 OC</t>
  </si>
  <si>
    <t>RC065B G5 34S/865 PSU W60L60 OC CFW</t>
  </si>
  <si>
    <t>CorePro LED PLC 4,5W 830 2P G24d-1</t>
  </si>
  <si>
    <t>CorePro LED PLC 4,5W 840 2P G24d-1</t>
  </si>
  <si>
    <t>CorePro LED PLC 5.9W 840 2P G24d-1</t>
  </si>
  <si>
    <t>CorePro LED PLC 6,5W 830 2P G24d-2</t>
  </si>
  <si>
    <t>CorePro LED PLC 6.9W 830 2P G24d-2</t>
  </si>
  <si>
    <t>CorePro LED PLC 6,5W 840 2P G24d-2</t>
  </si>
  <si>
    <t>CorePro LED PLC 6.9W 840 2P G24d-2</t>
  </si>
  <si>
    <t>CorePro LED PLC 8,5W 830 2P G24d-3</t>
  </si>
  <si>
    <t>CorePro LED PLC 8.9W 830 2P G24d-3</t>
  </si>
  <si>
    <t>CorePro LED PLC 8,5W 840 2P G24d-3</t>
  </si>
  <si>
    <t>CorePro LED PLC 8.9W 840 2P G24d-3</t>
  </si>
  <si>
    <t>LED classic 120W A67 E27 WW FR ND</t>
  </si>
  <si>
    <t>CorePro LEDBulbND 120W E27 A67 827 FR G</t>
  </si>
  <si>
    <t>LED classic 120W A67 E27 CW FR ND</t>
  </si>
  <si>
    <t>CorePro LEDBulbND 120W E27 A67 840 FR G</t>
  </si>
  <si>
    <t xml:space="preserve">LED classic 120W A67 E27 CDL FR ND </t>
  </si>
  <si>
    <t>CorePro LEDBulbND 120W E27 A67 865 FR G</t>
  </si>
  <si>
    <t>LED classic 150W A67 E27 WW FR ND</t>
  </si>
  <si>
    <t>CorePro LEDBulbND 150W E27 A67 827 FR G</t>
  </si>
  <si>
    <t xml:space="preserve">LED classic 150W A67 E27 CW FR ND </t>
  </si>
  <si>
    <t>CorePro LEDBulbND 150W E27 A67 840 FR G</t>
  </si>
  <si>
    <t>LED classic 150W A67 E27 CDL FR ND</t>
  </si>
  <si>
    <t>CorePro LEDBulbND 150W E27 A67 865 FR G</t>
  </si>
  <si>
    <t xml:space="preserve">LED classic 200W A95 E27 WW FR ND </t>
  </si>
  <si>
    <t>CorePro LEDBulbND 200W E27 A95 827 FR G</t>
  </si>
  <si>
    <t xml:space="preserve">LED classic 200W A95 E27 CW FR ND </t>
  </si>
  <si>
    <t>CorePro LEDBulbND 200W E27 A95 840 FR G</t>
  </si>
  <si>
    <t xml:space="preserve">LED classic 200W A95 E27 CDL FR ND </t>
  </si>
  <si>
    <t>CorePro LEDBulbND 200W E27 A95 865 FR G</t>
  </si>
  <si>
    <t> RC132Z SMB W60L60 </t>
  </si>
  <si>
    <t> RC159Z SMB W60L60 </t>
  </si>
  <si>
    <t> RC132Z G5 SMB W60L60     </t>
  </si>
  <si>
    <t> RC065Z SMB W60L60 </t>
  </si>
  <si>
    <t> RC132Z SMB W30L120  </t>
  </si>
  <si>
    <t> RC159Z SMB W30L120 </t>
  </si>
  <si>
    <t> RC132Z G5 SMB W30L120    </t>
  </si>
  <si>
    <t> RC065Z SMB W60L60 G2 </t>
  </si>
  <si>
    <t> RC059Z SMB W60L60 </t>
  </si>
  <si>
    <t> Panel SMB W60L60 </t>
  </si>
  <si>
    <t> RC065Z SC </t>
  </si>
  <si>
    <t> RC159Z Safety Cable </t>
  </si>
  <si>
    <t> RC132Z SME-4 WH  </t>
  </si>
  <si>
    <t> RC159Z Suspension set SME-4 WH   </t>
  </si>
  <si>
    <t> RC132Z G5 SME-4 WH </t>
  </si>
  <si>
    <t> RC065Z SME-3 WH </t>
  </si>
  <si>
    <t> RC159Z Suspension set SME-3 WH </t>
  </si>
  <si>
    <t> RC132Z G5 SME-3 WH </t>
  </si>
  <si>
    <t> RC007Z SME-2  </t>
  </si>
  <si>
    <t> RC159Z Suspension set SME-2 WH </t>
  </si>
  <si>
    <t> RC007Z SMB-PLC </t>
  </si>
  <si>
    <t> RC159Z Plaster Ceiling SMB-PLC </t>
  </si>
  <si>
    <t> RC132Z SMB-PLC </t>
  </si>
  <si>
    <t> RC132Z G5 SMB-PLC   </t>
  </si>
  <si>
    <t xml:space="preserve">DN140B LED10S/830 PSU C PI6 </t>
  </si>
  <si>
    <t>DN142B 10S/830 PSU-E UGR19*</t>
  </si>
  <si>
    <r>
      <t>DN140B LED10S/840 PSU C PI6</t>
    </r>
    <r>
      <rPr>
        <sz val="8"/>
        <color rgb="FFFF0000"/>
        <rFont val="Arial"/>
        <family val="2"/>
        <charset val="238"/>
      </rPr>
      <t xml:space="preserve"> </t>
    </r>
  </si>
  <si>
    <t>DN142B 10S/840 PSU-E UGR19*</t>
  </si>
  <si>
    <r>
      <t>DN140B LED20S/830 PSU C PI6</t>
    </r>
    <r>
      <rPr>
        <sz val="8"/>
        <color rgb="FFFF0000"/>
        <rFont val="Arial"/>
        <family val="2"/>
        <charset val="238"/>
      </rPr>
      <t xml:space="preserve"> </t>
    </r>
  </si>
  <si>
    <t>DN142B 20S/830 PSU-E UGR19*</t>
  </si>
  <si>
    <r>
      <t>DN140B LED20S/840 PSU C PI6</t>
    </r>
    <r>
      <rPr>
        <sz val="8"/>
        <color rgb="FFFF0000"/>
        <rFont val="Arial"/>
        <family val="2"/>
        <charset val="238"/>
      </rPr>
      <t xml:space="preserve"> </t>
    </r>
  </si>
  <si>
    <t>DN142B 20S/840 PSU-E UGR19*</t>
  </si>
  <si>
    <t>DN140B LED10S/830 PSU WR PI6</t>
  </si>
  <si>
    <t>DN142B 10S/830 PSU-E WR*</t>
  </si>
  <si>
    <t>DN140B LED10S/840 PSU WR PI6</t>
  </si>
  <si>
    <t>DN142B 10S/840 PSU-E WR*</t>
  </si>
  <si>
    <t>DN140B LED20S/830 PSU WR PI6</t>
  </si>
  <si>
    <t>DN142B 20S/830 PSU-E WR*</t>
  </si>
  <si>
    <t>DN140B LED20S/840 PSU WR PI6</t>
  </si>
  <si>
    <t>DN142B 20S/840 PSU-E WR*</t>
  </si>
  <si>
    <t>BGP291 LED45-4S/740 II DM11 48/60S</t>
  </si>
  <si>
    <t>BGP290 LED45/740 II DM10 48/60S*</t>
  </si>
  <si>
    <t>BGP291 LED60-4S/740 II DM11 48/60S</t>
  </si>
  <si>
    <t>BGP290 LED60/740 II DM10 48/60S*</t>
  </si>
  <si>
    <t>BGP291 LED85-4S/740 II DM11 48/60S</t>
  </si>
  <si>
    <t>BGP291 LED85-4S/740 II DM10 48/60S*</t>
  </si>
  <si>
    <t>BGP292 LED120-4S/740 II DM11 48/60S</t>
  </si>
  <si>
    <t>BGP292 LED120-4S/740 II DM10 48/60S*</t>
  </si>
  <si>
    <t>BGP292 LED170-4S/740 II DM11 48/60S</t>
  </si>
  <si>
    <t>BGP292 LED170-4S/740 II DM10 48/60S*</t>
  </si>
  <si>
    <t>CorePro LEDbulb ND 7,5-60W A60 E27 830</t>
  </si>
  <si>
    <t>CorePro LEDbulb ND 7,5-60W A60 E27 840</t>
  </si>
  <si>
    <t>CorePro LEDbulb ND 7,5-60W A60 E27 865</t>
  </si>
  <si>
    <t>CorePro LEDbulb ND 11-75W A60 E27 827</t>
  </si>
  <si>
    <t>CorePro LEDbulb ND 10,5-75W A60 E27 830</t>
  </si>
  <si>
    <t>CorePro LEDbulb ND 10-75W A60 E27 840</t>
  </si>
  <si>
    <t>CorePro LEDbulb ND 10-75W A60 E27 865</t>
  </si>
  <si>
    <t>CorePro LEDbulb ND 13-100W A60 E27 827</t>
  </si>
  <si>
    <t>CorePro LEDbulb ND 13-100W A60 E27 830</t>
  </si>
  <si>
    <t>CorePro LEDbulb ND 12.5-100W A60 E27 840</t>
  </si>
  <si>
    <t>CorePro LEDbulb ND 12,5-100W A60 E27 865</t>
  </si>
  <si>
    <t>DN065B G3 LDNR LED10/830 10.5W D150 RD</t>
  </si>
  <si>
    <t>DN065B G4 LED12/830 12W 230V D150 RD</t>
  </si>
  <si>
    <t>DN065B G3 LDNR LED10/840 10.5W D150 RD</t>
  </si>
  <si>
    <t>DN065B G4 LED12/840 12W 230V D150 RD</t>
  </si>
  <si>
    <t>DN065B G3 LDNR LED20/830 19.5W D200 RD</t>
  </si>
  <si>
    <t>DN065B G4 LED20/830 19W 230V D200 RD</t>
  </si>
  <si>
    <t>DN065B G3 LDNR LED20/840 19.5W D200 RD</t>
  </si>
  <si>
    <t>DN065B G4 LED20/840 19W 230V D200 RD</t>
  </si>
  <si>
    <t>DN065B G3 LDNR LED10/830 10.5W L150 SQ</t>
  </si>
  <si>
    <t>DN065B G4 LED12/830 12W 230V L150 SQ</t>
  </si>
  <si>
    <t>DN065B G3 LDNR LED10/840 10.5W L150 SQ</t>
  </si>
  <si>
    <t>DN065B G4 LED12/840 12W 230V L150 SQ</t>
  </si>
  <si>
    <t>DN065C G3 LDNR LED10/830 10.5W D175 RD</t>
  </si>
  <si>
    <t>DN065C G4 LED12/830 12W 230V 6-D175</t>
  </si>
  <si>
    <t>DN065C G3 LDNR LED10/840 10.5W D175 RD</t>
  </si>
  <si>
    <t>DN065C G4 LED12/840 12W 230V 6-D175</t>
  </si>
  <si>
    <t>DN065C G3 LDNR LED20/830 19.5W D225 RD</t>
  </si>
  <si>
    <t>DN065C G4 LED20/830 19W 230V 8-D225</t>
  </si>
  <si>
    <t>DN065C G3 LDNR LED20/840 19.5W D225 RD</t>
  </si>
  <si>
    <t>DN065C G4 LED20/840 19W 230V 8-D225</t>
  </si>
  <si>
    <t>RC132V G4 LED36S/840 PSU W60L60 NOC</t>
  </si>
  <si>
    <t>RC132V G4 LED36S/840 PSD W60L60 OC</t>
  </si>
  <si>
    <t>BN126C LED20S/830 PSU TW1 L600</t>
  </si>
  <si>
    <t>BN126C LED22S/840 PSU TW1 L600</t>
  </si>
  <si>
    <t>BN126C LED22S/840 PSU L600</t>
  </si>
  <si>
    <t>BN126C LED23S/830 PSU TW1 L1200</t>
  </si>
  <si>
    <t>BN126C LED23S/830 PSU L1200</t>
  </si>
  <si>
    <t>BN126C LED25S/840 PSU TW1 L1200</t>
  </si>
  <si>
    <t>BN126C LED25S/840 PSU L1200</t>
  </si>
  <si>
    <t>BN126C LED38S/830 PSU TW1 L1200</t>
  </si>
  <si>
    <t>BN126C LED38S/830 PSU L1200</t>
  </si>
  <si>
    <t>BN126C LED41S/840 PSU TW1 L1200</t>
  </si>
  <si>
    <t>BN126C LED41S/840 PSU L1200</t>
  </si>
  <si>
    <t>BN126C LED60S/830 PSU TW1 L1200</t>
  </si>
  <si>
    <t>BN126C LED60S/830 PSU L1200</t>
  </si>
  <si>
    <t>BN126C LED64S/840 PSU TW1 L1200</t>
  </si>
  <si>
    <t>BN126C LED64S/840 PSU L1200</t>
  </si>
  <si>
    <t>BN126C LED32S/830 PSU TW1 L1500</t>
  </si>
  <si>
    <t>BN126C LED32S/830 PSU L1500</t>
  </si>
  <si>
    <t>BN126C LED35S/840 PSU TW1 L1500</t>
  </si>
  <si>
    <t>BN126C LED35S/840 PSU L1500</t>
  </si>
  <si>
    <t>BN126C LED48S/830 PSU TW1 L1500</t>
  </si>
  <si>
    <t>BN126C LED48S/830 PSU L1500</t>
  </si>
  <si>
    <t>BN126C LED52S/840 PSU TW1 L1500</t>
  </si>
  <si>
    <t>BN126C LED52S/840 PSU L1500</t>
  </si>
  <si>
    <t>BN126C LED74S/830 PSU TW1 L1500</t>
  </si>
  <si>
    <t>BN126C LED74S/830 PSU L1500</t>
  </si>
  <si>
    <t>BN126C LED80S/840 PSU TW1 L1500</t>
  </si>
  <si>
    <t>BN126C LED80S/840 PSU L1500</t>
  </si>
  <si>
    <t>BN126C LED60S/830 PSU TW1 L1800</t>
  </si>
  <si>
    <t>BN126C LED60S/830 PSU L1800</t>
  </si>
  <si>
    <t>BN126C LED64S/840 PSU TW1 L1800</t>
  </si>
  <si>
    <t>BN126C LED64S/840 PSU L1800</t>
  </si>
  <si>
    <t>BN126C LED94S/830 PSU TW1 L1800</t>
  </si>
  <si>
    <t>BN126C LED94S/830 PSU L1800</t>
  </si>
  <si>
    <t>BN126C LED100S/840 PSU TW1 L1800</t>
  </si>
  <si>
    <t>BN126C LED100S/840 PSU L1800</t>
  </si>
  <si>
    <t>BY120P G4 LED100S/840 PSU NB</t>
  </si>
  <si>
    <t>BY120P G5 LED105S/840 PSU NB</t>
  </si>
  <si>
    <t>BY120P G4 LED100S/840 PSU WB</t>
  </si>
  <si>
    <t>BY120P G5 LED105S/840 PSU WB</t>
  </si>
  <si>
    <t>BY121P G4 LED200S/840 PSU NB</t>
  </si>
  <si>
    <t>BY121P G5 LED200S/840 PSU NB</t>
  </si>
  <si>
    <t>BY121P G4 LED200S/840 PSU WB</t>
  </si>
  <si>
    <t>BY121P G5 LED200S/840 PSU WB</t>
  </si>
  <si>
    <t>BY120P G4 LED100/840 PSD NB</t>
  </si>
  <si>
    <t>BY121P G5 LED105S/840 PSD NB</t>
  </si>
  <si>
    <t>BY120P G4 LED100/840 PSD WB</t>
  </si>
  <si>
    <t>BY121P G5 LED105S/840 PSD WB</t>
  </si>
  <si>
    <t>BY121P G4 LED200/840 PSD NB</t>
  </si>
  <si>
    <t>BY121P G5 LED200S/840 PSD NB</t>
  </si>
  <si>
    <t>BY121P G4 LED200/840 PSD WB</t>
  </si>
  <si>
    <t>BY121P G5 LED200S/840 PSD WB</t>
  </si>
  <si>
    <t>BY120P G4 LED100S/865 PSU WB</t>
  </si>
  <si>
    <t>BY120P G5 LED105S/865 PSU WB</t>
  </si>
  <si>
    <t>BY121P G4 LED200S/865 PSU WB</t>
  </si>
  <si>
    <t>BY121P G5 LED200S/865 PSU WB</t>
  </si>
  <si>
    <t>BY122P G4 LED250S/840 PSU NB</t>
  </si>
  <si>
    <t>BY122P G5 LED250S/840 PSU NB</t>
  </si>
  <si>
    <t>BY122P G4 LED250S/840 PSU WB</t>
  </si>
  <si>
    <t>BY122P G5 LED250S/840 PSU WB</t>
  </si>
  <si>
    <t>BY122P G4 LED250S/865 PSU WB</t>
  </si>
  <si>
    <t>BY122P G5 LED250S/865 PSU WB</t>
  </si>
  <si>
    <t>BY122P G4 LED250/840 PSD NB</t>
  </si>
  <si>
    <t>BY122P G5 LED250S/840 PSD NB</t>
  </si>
  <si>
    <t>BY122P G4 LED250/840 PSD WB</t>
  </si>
  <si>
    <t>BY122P G5 LED250S/840 PSD WB</t>
  </si>
  <si>
    <t>PILA BY007P LED150S/840 PSU WB</t>
  </si>
  <si>
    <t>PILA BY007P G2 LED150S/840 PSU WB</t>
  </si>
  <si>
    <t>PILA BY007P LED200S/840 PSU WB</t>
  </si>
  <si>
    <t>PILA BY007P G2 LED200S/840 PSU WB</t>
  </si>
  <si>
    <t>PILA RC007B LED32S/840 PSU I W60L60 NOC</t>
  </si>
  <si>
    <t>PILA RC007B LED40S/840 PSU I W60L60 NOC</t>
  </si>
  <si>
    <t>PILA RC007B LED32S/840 PSU I W60L60 OC</t>
  </si>
  <si>
    <t>PILA RC007B LED40S/840 PSU I W60L60 OC</t>
  </si>
  <si>
    <t xml:space="preserve">MASTER LEDspot Classic D 9.5-75W 827 PAR30S 25D </t>
  </si>
  <si>
    <t>MASTER LEDspot Value D 9.5-75W 927 PAR30S 25D</t>
  </si>
  <si>
    <t xml:space="preserve">MASTER LEDspot Classic D 9.5-75W 830 PAR30S 25D </t>
  </si>
  <si>
    <t>MASTER LEDspot Value D 9.5-75W 930 PAR30S 25D</t>
  </si>
  <si>
    <t xml:space="preserve">MASTER LEDspot Classic D 9.5-75W 840 PAR30S 25D </t>
  </si>
  <si>
    <t>MASTER LEDspot Value D 9.5-75W 940 PAR30S 25D</t>
  </si>
  <si>
    <t xml:space="preserve">MASTER LEDspotLV D 20-100W 927 AR111 24D </t>
  </si>
  <si>
    <t>MASTER LED ExpertColor 20-100W 927 AR111 24D*</t>
  </si>
  <si>
    <t xml:space="preserve">MASTER LEDspotLV D 20-100W 927 AR111 45D </t>
  </si>
  <si>
    <t>MASTER LED ExpertColor 20-100W 927 AR111 45D*</t>
  </si>
  <si>
    <t xml:space="preserve">MASTER LEDspotLV D 20-100W 930 AR111 24D </t>
  </si>
  <si>
    <t>MASTER LED ExpertColor 20-100W 930 AR111 24D*</t>
  </si>
  <si>
    <t xml:space="preserve">MASTER LEDspotLV D 20-100W 930 AR111 45D </t>
  </si>
  <si>
    <t>MASTER LED ExpertColor 20-100W 930 AR111 45D*</t>
  </si>
  <si>
    <t>MASTER LEDspotLV D 20-100W 940 AR111 24D</t>
  </si>
  <si>
    <t>MASTER LED ExpertColor 20-100W 940 AR111 24D*</t>
  </si>
  <si>
    <t xml:space="preserve">MASTER LEDspotLV D 20-100W 940 AR111 45D </t>
  </si>
  <si>
    <t>MASTER LED ExpertColor 20-100W 940 AR111 45D*</t>
  </si>
  <si>
    <t>TForce LED Road 40-25W E27 730</t>
  </si>
  <si>
    <t>MASTER LED SON-T IF 4Klm 23W 740 E27*</t>
  </si>
  <si>
    <t>TForce LED Road 55-35W E27 730</t>
  </si>
  <si>
    <t>MASTER LED SON-T IF 6Klm 34W 740 E27*</t>
  </si>
  <si>
    <t>TForce LED Road 60-35W E27 740</t>
  </si>
  <si>
    <t>MASTER LED SON-T IF 8.1Klm 50W 727 E40*</t>
  </si>
  <si>
    <t>TForce LED Road 112-68W E40 730</t>
  </si>
  <si>
    <t>MASTER LED SON-T IF 10.8Klm 65W 727 E40*</t>
  </si>
  <si>
    <t>TForce LED Road 120-68W E40 740</t>
  </si>
  <si>
    <t>MASTER LED SON-T IF 12Klm 65W 740 E40*</t>
  </si>
  <si>
    <t>PILA LED 40W B35 E14 WW FR ND</t>
  </si>
  <si>
    <t>PILA LED 40W B35 E14 WW FR ND*</t>
  </si>
  <si>
    <t xml:space="preserve">MASTER LEDtube Starter EMP GenII OP </t>
  </si>
  <si>
    <t>MASTER LEDtube Starter EMP GenIII</t>
  </si>
  <si>
    <t>MASTER Value LEDCandle DT 1.8-25W E14 B35 CL G</t>
  </si>
  <si>
    <t>MASTER LEDCandleDT2.5-25W E14 B35 CL G</t>
  </si>
  <si>
    <t>MASTER Value LEDLusterDT2.5-25W E14 927P45CLG</t>
  </si>
  <si>
    <t>MASTER LEDLusterDT2.5-25W E14 927 P45CL G</t>
  </si>
  <si>
    <t>MASTER Value LEDLusterDT2.5-25W E27 927P45CLG</t>
  </si>
  <si>
    <t>MASTER LEDLusterDT2.5-25W E27 927 P45CL G</t>
  </si>
  <si>
    <t>MASTER Value LEDCandle DT 3.4-40W E14 927 B35 CL G</t>
  </si>
  <si>
    <t>MASTER LEDCandleDT3.4-40W E14 927 B35CL G</t>
  </si>
  <si>
    <t>MASTER Value LEDCandle DT 3.4-40W E27 927 B35 CL G</t>
  </si>
  <si>
    <t>MASTER LEDCandleDT3.4-40W E27 927 B35CL G</t>
  </si>
  <si>
    <t>MASTER Value LEDCandle DT 3.4-40W E14 927 BA35 CL G</t>
  </si>
  <si>
    <t>MASTER LEDCandleDT3.4-40W E14927 BA35CL G</t>
  </si>
  <si>
    <t>MASTER Value LEDLuster DT 3.4-40W E14 927 P45 CL G</t>
  </si>
  <si>
    <t>MASTER LEDLusterDT3.4-40W E14 927 P45CL G</t>
  </si>
  <si>
    <t>MASTER Value LEDLuster DT 3.5-40W E27 927 P45 CL G</t>
  </si>
  <si>
    <t>MASTER LEDLusterDT3.5-40W E27 927 P45CL G</t>
  </si>
  <si>
    <t>MASTER Value LEDLusterDT3.5-40W E27 927P45FRG</t>
  </si>
  <si>
    <t>MASTER LEDLusterDT3.5-40W E27 927 P45FR G</t>
  </si>
  <si>
    <t>MASTER Value LEDBulbDT5.9-60W E27 927A60CL G</t>
  </si>
  <si>
    <t>MASTER LEDBulbDT5.9-60W E27 927A60CL G</t>
  </si>
  <si>
    <t>MASTER Value LEDBulb DT 7.2-75W E27 927 A60 CL G</t>
  </si>
  <si>
    <t>MASTER LEDBulb DT7.2-75W E27 927A60CL G</t>
  </si>
  <si>
    <t>MASTER Value LEDBulb DT 10.5-100W E27 927 A60 CL G</t>
  </si>
  <si>
    <t>MASTER LEDBulbDT10.5-100W E27 927A60CLG</t>
  </si>
  <si>
    <t>MASTER LEDcandle DT 2.8-25W E14 BA38 CL</t>
  </si>
  <si>
    <t>MASTER LEDCandleDT2.5-25W E14 BA35 CL G</t>
  </si>
  <si>
    <t>MASTER LEDcandle DT 8-60W B40 E14 827 CL</t>
  </si>
  <si>
    <t>MASTER LEDCandleDT5.9-60W E14 927 B35 CL G</t>
  </si>
  <si>
    <t>MASTER LEDlustre DT 8-60W P50 E14 827 CL</t>
  </si>
  <si>
    <t>MASTER LEDLusterDT5.9-60W E14 927 P45 CL G</t>
  </si>
  <si>
    <t>MASTER LEDcandle DT 2.8-25W E14 B38 CL</t>
  </si>
  <si>
    <t>MASTER LEDlustre DT 2.8-25W E27 P48 CL</t>
  </si>
  <si>
    <t>MASTER LEDcandle DT 5.5-40W E14 B38 CL</t>
  </si>
  <si>
    <t>MASTER LEDcandle DT 5.5-40W E27 B38 CL</t>
  </si>
  <si>
    <t>MASTER LEDcandle DT 5.5-40W E14 BA38 CL</t>
  </si>
  <si>
    <t>MASTER LEDlustre DT 5.5-40W E14 P48 CL</t>
  </si>
  <si>
    <t>MASTER LEDlustre DT 5.5-40W E27 P48 CL</t>
  </si>
  <si>
    <t>MASTER LEDbulb DT 5.5-40W E27 A60 CL</t>
  </si>
  <si>
    <t>MASTER LEDBulb DT3.4-40W E27 927A60CL G</t>
  </si>
  <si>
    <t>MASTER LEDbulb DT 8-60W E27 A60 CL</t>
  </si>
  <si>
    <t>MASTER LEDtube HF 600mm HO 8W 840 T8</t>
  </si>
  <si>
    <t>MASTER LEDtube HF 600mm HO 8W840 T8</t>
  </si>
  <si>
    <t xml:space="preserve">MASTER LEDtube HF 600mm HO 8W 865 T8 </t>
  </si>
  <si>
    <t>MASTER LEDtube HF 600mm HO 8W865 T8</t>
  </si>
  <si>
    <t xml:space="preserve">MASTER LEDtube HF 1200mm HO 14W 840 T8 </t>
  </si>
  <si>
    <t>MASTER LEDtube HF 1200mm HO 14W840 T8</t>
  </si>
  <si>
    <t>MASTER LEDtube HF 1200mm HO 14W865 T8</t>
  </si>
  <si>
    <t>MASTER LEDtube HF 1200mm HO 14W830 T8</t>
  </si>
  <si>
    <t xml:space="preserve">MASTER LEDtube HF 1500mm HO 20W 840 T8 </t>
  </si>
  <si>
    <t>MASTER LEDtube HF 1500mm HO 20W840 T8</t>
  </si>
  <si>
    <t>MASTER LEDtube HF 1500mm HO 20W865 T8</t>
  </si>
  <si>
    <t>MASTER LEDtube HF 1500mm HO 20W830 T8</t>
  </si>
  <si>
    <t xml:space="preserve">MASTER LEDtube HF 1200mm UO 16W 840 T8 </t>
  </si>
  <si>
    <t>MASTER LEDtube HF 1200mm UO 16W840 T8</t>
  </si>
  <si>
    <t>MASTER LEDtube HF 1200mm UO 16W865 T8</t>
  </si>
  <si>
    <t>MASTER LEDtube HF 1200mm UO 16W830 T8</t>
  </si>
  <si>
    <t>MASTER LEDtube HF 1500mm UO 24W840 T8</t>
  </si>
  <si>
    <t>MASTER LEDtube HF 1500mm UO 24W865 T8</t>
  </si>
  <si>
    <t>MASTER LEDtube HF 1500mm UO 24W830 T8</t>
  </si>
  <si>
    <t>CorePro LEDtube 1200mm 14.5W840</t>
  </si>
  <si>
    <t>CorePro LEDtube 1200mm 15.5W 840 T8</t>
  </si>
  <si>
    <t>CorePro LEDtube 1200mm 14.5W865</t>
  </si>
  <si>
    <t>CorePro LEDtube 1200mm 15.5W 865 T8</t>
  </si>
  <si>
    <t>CorePro LEDtube 600mm 8W 840</t>
  </si>
  <si>
    <t>CorePro LEDtube 600mm 8W 840 T8</t>
  </si>
  <si>
    <t>CorePro LEDtube 600mm 8W 865</t>
  </si>
  <si>
    <t>CorePro LEDtube 600mm 8W 865 T8</t>
  </si>
  <si>
    <t>CorePro LEDtube 1500mm 20W 840</t>
  </si>
  <si>
    <t>CorePro LEDtube 1500mm 20W 840 T8</t>
  </si>
  <si>
    <t>CorePro LEDtube 1500mm 20W 865</t>
  </si>
  <si>
    <t>CorePro LEDtube 1500mm 20W 865 T8</t>
  </si>
  <si>
    <t>CorePro LEDtube 1200mm HO 18W 840 T8</t>
  </si>
  <si>
    <t>CorePro LEDtube 1500mm HO 24W 840 T8</t>
  </si>
  <si>
    <t>CorePro LEDtube 1200mm HO 18W 865 T8</t>
  </si>
  <si>
    <t>CorePro LEDtube 1500mm HO 24W 865 T8</t>
  </si>
  <si>
    <t>GGS101 PC</t>
  </si>
  <si>
    <t>SGS101/SGS103 BOWL PC ASSY (incl. clips)</t>
  </si>
  <si>
    <t>GGS102 PC</t>
  </si>
  <si>
    <t>SGS102/SGS104 BOWL PC</t>
  </si>
  <si>
    <t>Ledinaire Downlight</t>
  </si>
  <si>
    <t>DN070B LED12/830 12W 220-240V D150 RD EU</t>
  </si>
  <si>
    <t>Zapuštěný downlight tvar kruhu, externí driver, výška 82mm</t>
  </si>
  <si>
    <t>L65</t>
  </si>
  <si>
    <t>DN070B LED12/840 12W 220-240V D150 RD EU</t>
  </si>
  <si>
    <t>DN070B LED24/830 24W 220-240V D200 RD EU</t>
  </si>
  <si>
    <t>Zapuštěný downlight tvar kruhu, externí driver, výška 100mm</t>
  </si>
  <si>
    <t>DN070B LED24/840 24W 220-240V D200 RD EU</t>
  </si>
  <si>
    <t>Ledinaire Slim Downlight (generace 4)</t>
  </si>
  <si>
    <t>Zapuštěný tenký downlight tvar kruhu, integrovaný driver, výška 45 mm, zespodu IP40</t>
  </si>
  <si>
    <t>IP40</t>
  </si>
  <si>
    <t>Zapuštěný tenký downlight tvar čtverce, integrovaný driver, výška 39 mm</t>
  </si>
  <si>
    <t>Přisazený tenký downlight, Ø 175 mm, výška 40 mm, zespodu IP40</t>
  </si>
  <si>
    <t>Přisazený tenký downlight, Ø 225 mm, výška 40 mm, zespodu IP40</t>
  </si>
  <si>
    <t>CoreLine Downlight (generace 5)</t>
  </si>
  <si>
    <t>Zapuštěný downlight, leštěný reflektor</t>
  </si>
  <si>
    <t>Zapuštěný downlight, bílý reflektor</t>
  </si>
  <si>
    <t>Zapuštěný downlight, leštěný reflektor, možnost regulace DALI</t>
  </si>
  <si>
    <t>Zapuštěný downlight, bílý reflektor, možnost regulace DALI</t>
  </si>
  <si>
    <t>DN145B LED10S/830 PSU II WH</t>
  </si>
  <si>
    <t>Zapuštěný tenký downlight, zespodu IP44</t>
  </si>
  <si>
    <t>DN145B LED10S/840 PSU II WH</t>
  </si>
  <si>
    <t>DN145B LED20S/830 PSU II WH</t>
  </si>
  <si>
    <t>DN145B LED20S/840 PSU II WH</t>
  </si>
  <si>
    <t>DN145C LED10S/830 PSU II WH</t>
  </si>
  <si>
    <t>Přisazený tenký downlight, celé tělo IP44, výška rámečku 50 mm</t>
  </si>
  <si>
    <t>DN145C LED10S/840 PSU II WH</t>
  </si>
  <si>
    <t>DN145C LED20S/830 PSU II WH</t>
  </si>
  <si>
    <t>DN145C LED20S/840 PSU II WH</t>
  </si>
  <si>
    <t>Ledinaire ClearAccent (generace 2)</t>
  </si>
  <si>
    <t>Fixní zápustný spot, úhel vyzařování 36°, stmívatelný</t>
  </si>
  <si>
    <t>RS060B G2 LDNR LED5-36/840 PSR II WH</t>
  </si>
  <si>
    <t>Výklopný zápustný spot, úhel vyzařování 36°, stmívatelný</t>
  </si>
  <si>
    <t>RS061B G2 LDNR LED5-36/840 PSR II WH</t>
  </si>
  <si>
    <t>RS071B 5S/827_30_40 40D PSR PI6 IP65 WH</t>
  </si>
  <si>
    <t>RS071B 5S/827_30_40 40D PSR PI6 IP65 BK</t>
  </si>
  <si>
    <t>RS071B 5S/827_30_40 60D PSR PI6 IP65 WH</t>
  </si>
  <si>
    <t>RS071B 5S/827_30_40 60D PSR PI6 IP65 BK</t>
  </si>
  <si>
    <t>RS071B Trim Accessory GD</t>
  </si>
  <si>
    <t>Ozdobné příslušenství zlaté</t>
  </si>
  <si>
    <t>RS071B Trim Accessory SI</t>
  </si>
  <si>
    <t>Ozdobné příslušenstv stříbrné</t>
  </si>
  <si>
    <t xml:space="preserve">CoreLine Recessed Spot </t>
  </si>
  <si>
    <t>Fixní zápustný spot, úhel vyzařování 38°, stmívatelný</t>
  </si>
  <si>
    <t>Výklopný zápustný spot, úhel vyzařování 38°, stmívatelný</t>
  </si>
  <si>
    <t>V projektovém sortimentu máme také downlighty s IP44, prodlouženou životností, UGR&lt;19, kompatibilní s centrálním nouzovým zdrojem atd.</t>
  </si>
  <si>
    <t>Nouzová svítidla</t>
  </si>
  <si>
    <t>Nouzový downlight</t>
  </si>
  <si>
    <t>WL070V LED11S/830 PSU II WH</t>
  </si>
  <si>
    <t>WL070V LED11S/840 PSU II WH</t>
  </si>
  <si>
    <t>WL070V LED17S/830 PSU II WH</t>
  </si>
  <si>
    <t>WL070V LED17S/840 PSU II WH</t>
  </si>
  <si>
    <t>WL070V LED17S/830 PSU MDU II WH</t>
  </si>
  <si>
    <t>WL070V LED17S/840 PSU MDU II WH</t>
  </si>
  <si>
    <t>WL140V LED12S/830 PSU WH</t>
  </si>
  <si>
    <t>WL140V LED12S/840 PSU WH</t>
  </si>
  <si>
    <t>WL140V LED12S/830 PSR MDU WH</t>
  </si>
  <si>
    <t>WL140V LED12S/840 PSR MDU WH</t>
  </si>
  <si>
    <t>WL140V LED20S/830 PSU WH</t>
  </si>
  <si>
    <t>WL140V LED20S/840 PSU WH</t>
  </si>
  <si>
    <t>WL140V LED34S/830 PSU WH</t>
  </si>
  <si>
    <t>WL140V LED34S/840 PSU WH</t>
  </si>
  <si>
    <t>WL140V LED34S/840 PSR MDU WH</t>
  </si>
  <si>
    <t>Projektory</t>
  </si>
  <si>
    <t>CoreLine Projector (generace 2)</t>
  </si>
  <si>
    <t>ST151T LED30S/930 MB BK</t>
  </si>
  <si>
    <t>ST151T LED30S/940 MB BK</t>
  </si>
  <si>
    <t>ST151T LED30S/930 WB BK</t>
  </si>
  <si>
    <t>ST151T LED30S/940 WB BK</t>
  </si>
  <si>
    <t>ST151T LED30S/930 MB WH</t>
  </si>
  <si>
    <t>ST151T LED30S/940 MB WH</t>
  </si>
  <si>
    <t>ST151T LED30S/930 WB WH</t>
  </si>
  <si>
    <t>ST151T LED30S/940 WB WH</t>
  </si>
  <si>
    <t>Kolejnicový napájecí systém</t>
  </si>
  <si>
    <t>Kolejnicová napájecí 3f lišta, délka 1m, černá</t>
  </si>
  <si>
    <t>Kolejnicová napájecí 3f lišta, délka 2m, černá</t>
  </si>
  <si>
    <t>Kolejnicová napájecí 3f lišta, délka 3m, černá</t>
  </si>
  <si>
    <t>Sada napaječe a koncovek pro ukončení lišty, pravá, černá</t>
  </si>
  <si>
    <t>Sada napaječe a koncovek pro ukončení lišty, levá, černá</t>
  </si>
  <si>
    <t>Spojka přímá, pro propojení dvou lišt, černá</t>
  </si>
  <si>
    <t>Spojka rohová, pro propojení dvou lišt, černá</t>
  </si>
  <si>
    <t>Spojka flexibilní, pro propojení dvou lišt, černá</t>
  </si>
  <si>
    <t>Spojka tvaru T, pro propojení tří lišt, vnější pravá, černá</t>
  </si>
  <si>
    <t>Spojka tvaru T, pro propojení tří lišt, vnější levá, černá</t>
  </si>
  <si>
    <t>Montážní třmen pro přisazenou montáž, černý</t>
  </si>
  <si>
    <t>Montážní třmen pro zavěšenou montáž, černý</t>
  </si>
  <si>
    <t>Stropní závěs s rozetou, černý</t>
  </si>
  <si>
    <t>Základna pro samostatnou přisazenou montáž, černá</t>
  </si>
  <si>
    <t>Kolejnicová napájecí 3f lišta, délka 1m, bílá</t>
  </si>
  <si>
    <t>Kolejnicová napájecí 3f lišta, délka 2m, bílá</t>
  </si>
  <si>
    <t>Kolejnicová napájecí 3f lišta, délka 3m, bílá</t>
  </si>
  <si>
    <t>Sada napaječe a koncovek pro ukončení lišty, pravá, bílá</t>
  </si>
  <si>
    <t>Sada napaječe a koncovek pro ukončení lišty, levá, bílá</t>
  </si>
  <si>
    <t>Spojka přímá, pro propojení dvou lišt, bílá</t>
  </si>
  <si>
    <t>Spojka rohová, pro propojení dvou lišt, bílá</t>
  </si>
  <si>
    <t>Spojka flexibilní, pro propojení dvou lišt, bílá</t>
  </si>
  <si>
    <t>Spojka tvaru T, pro propojení tří lišt, vnější pravá, bílá</t>
  </si>
  <si>
    <t>Spojka tvaru T, pro propojení tří lišt, vnější levá, bílá</t>
  </si>
  <si>
    <t>Montážní třmen pro přisazenou montáž, bílý</t>
  </si>
  <si>
    <t>Montážní třmen pro zavěšenou montáž, bílý</t>
  </si>
  <si>
    <t>Stropní závěs s rozetou, bílý</t>
  </si>
  <si>
    <t>Základna pro samostatnou přisazenou montáž, bílá</t>
  </si>
  <si>
    <t>Lanko délky 1,5 m</t>
  </si>
  <si>
    <t>Lanko délky 3 m</t>
  </si>
  <si>
    <t>Lanko délky 5 m</t>
  </si>
  <si>
    <t>Lišty jsou dostupné rovněž ve stříbrné barvě, v zapuštěném provedení či pro DALI stmívání. Příslušenství je dostupné i v dalších provedeních (X spojky, středové napáječe).</t>
  </si>
  <si>
    <t>Ledinaire EcoSet</t>
  </si>
  <si>
    <t>RC075 34S/840 ESW W60L60 OC EcoSet SC</t>
  </si>
  <si>
    <t>Čtverec, kancelářská optika (UGR&lt;19),Backlite, bezdrátové autonomní ovládání, vč. konektoru a bezp. lanka</t>
  </si>
  <si>
    <t>EXT2010 OCC DL PIR AC Sensor RS WH ESW</t>
  </si>
  <si>
    <t>Ledinaire EcoSet senzor, bezdrátový</t>
  </si>
  <si>
    <t>EcoSet BLE IR Remote Control</t>
  </si>
  <si>
    <t>Ledinaire EcoSet dálkové ovládání pro nastavení senzorů a svítidel</t>
  </si>
  <si>
    <t>EcoSet BLE Wall Switch</t>
  </si>
  <si>
    <t xml:space="preserve">Ledinaire EcoSet nástěnný vypínač </t>
  </si>
  <si>
    <t>Čtverec, kancelářská optika (UGR&lt;19),Backlite, bez konektoru a bezp. lanka</t>
  </si>
  <si>
    <t>Čtverec, nekancelářská optika (UGR&lt;22),Backlite, bez konektoru a bezp. lanka</t>
  </si>
  <si>
    <t>RC065B G5 34S/840 PSD W60L60 OC CFW</t>
  </si>
  <si>
    <t>Čtverec, kancelářská optika (UGR&lt;19),Backlite, bez konektoru a bezp. lanka, DALI</t>
  </si>
  <si>
    <t>RC065B G5 34_36S/830_40 PSU 30x120 OC SC</t>
  </si>
  <si>
    <t>RC132V G6 34S/830 PSU W60L60 NOC</t>
  </si>
  <si>
    <t>Čtverec, UGR&lt;22, zespodu IP44, Backlite</t>
  </si>
  <si>
    <t>3000​ K</t>
  </si>
  <si>
    <t>RC132V G6 36S/840 PSU W60L60 NOC</t>
  </si>
  <si>
    <t>4000​ K</t>
  </si>
  <si>
    <t>RC132V G6 43S/840 PSU W60L60 NOC BN</t>
  </si>
  <si>
    <t>Čtverec, UGR&lt;22, zespodu IP44, Backlite, HE</t>
  </si>
  <si>
    <t>22,5​</t>
  </si>
  <si>
    <t>RC132V G6 36S/840 PSU W60L60 NOC IP65_20</t>
  </si>
  <si>
    <t>Čtverec, UGR&lt;22, zespodu IP65, Backlite</t>
  </si>
  <si>
    <t>RC132V G6 50S/940 PSU W60L60 NOC IP65</t>
  </si>
  <si>
    <t>Čtverec, UGR&lt;22, celé svítidlo IP65, Backlite</t>
  </si>
  <si>
    <t>RC132V G6 29_36_43S/830_40 PSU W60L60 OC</t>
  </si>
  <si>
    <t>RC132V G6 29_36_43S/830_40 PSD W60L60 OC</t>
  </si>
  <si>
    <t>RC132V G6 31_36_43S/940 PSD W60L60 OC</t>
  </si>
  <si>
    <t>Čtverec, UGR&lt;19, zespodu IP44, Backlite, Multilumen, DALI</t>
  </si>
  <si>
    <t>Čtverec, UGR&lt;19, zespodu IP44, Backlite, HE</t>
  </si>
  <si>
    <t>Čtverec, UGR&lt;19, zespodu IP44, Backlite, HE, DALI</t>
  </si>
  <si>
    <t>RC132V G6 34S/830 PSU W60L60 OC</t>
  </si>
  <si>
    <t>Čtverec, UGR&lt;19, zespodu IP44, Backlite</t>
  </si>
  <si>
    <t>RC132V G6 36S/840 PSU W60L60 OC</t>
  </si>
  <si>
    <t>RC132V G6 36S/840 PSD W60L60 OC</t>
  </si>
  <si>
    <t>Čtverec, UGR&lt;19, zespodu IP44, Backlite, DALI</t>
  </si>
  <si>
    <t>RC132V G6 50S/840 PSD W60L60 OC</t>
  </si>
  <si>
    <t>38​,0</t>
  </si>
  <si>
    <t>RC132V G6 48S/940 PSU W60L60 OC IP65</t>
  </si>
  <si>
    <t>Čtverec, UGR&lt;19, celé svítidlo IP65, Backlite</t>
  </si>
  <si>
    <t>RC132V G6 48S/940 PSD W60L60 OC IP65</t>
  </si>
  <si>
    <t>Čtverec, UGR&lt;19, celé svítidlo IP65, Backlite, DALI</t>
  </si>
  <si>
    <t>RC132V G6 36S/840 PSU W60L60 OC BN</t>
  </si>
  <si>
    <t>RC132V G6 43S/840 PSU W60L60 OC BN</t>
  </si>
  <si>
    <t>RC132V G6 50S/840 PSU W60L60 OC BN</t>
  </si>
  <si>
    <t>RC132V G6 36S/840 PSU W30L120 NOC</t>
  </si>
  <si>
    <t>Obdélník, UGR&lt;22, zespodu IP44, Backlite</t>
  </si>
  <si>
    <t>RC132V G6 36S/840 PSU W30L120 OC</t>
  </si>
  <si>
    <t>Obdélník, UGR&lt;19, zespodu IP44, Backlite</t>
  </si>
  <si>
    <t>RC132V G6 36S/840 PSD W30L120 OC</t>
  </si>
  <si>
    <t>Obdélník, UGR&lt;19, zespodu IP44, Backlite, DALI</t>
  </si>
  <si>
    <t>RC136B 28S_34S_40S/830 PSU W60L60 NOC</t>
  </si>
  <si>
    <t>Čtverec, svícení po stranách, standardní optika (UGR&lt;22), zespodu IP44, 3 sv. toky</t>
  </si>
  <si>
    <t>Čtverec, svícení po stranách, kancelářská optika (UGR&lt;19), zespodu IP44, 3 sv. toky</t>
  </si>
  <si>
    <t>RC136B 31S_37S_43S/840 PSD W60L60 NOC</t>
  </si>
  <si>
    <t>Čtverec, svícení po stranách, standardní optika (UGR&lt;22), zesp. IP44, DALI, 3 sv. toky</t>
  </si>
  <si>
    <t>Čtverec, svícení po stranách, kancelářská optika (UGR&lt;19), zesp. IP44, DALI, 3 sv. toky</t>
  </si>
  <si>
    <t>RC136B 60S/840 PSU W60L60 OC</t>
  </si>
  <si>
    <t>Čtverec, svícení po stranách, kancelářská optika (UGR&lt;19), zesp. IP44</t>
  </si>
  <si>
    <t>RC136B 31S_37S_43S/840 PSD W30L120 OC</t>
  </si>
  <si>
    <t>červěně označeno pouze do vyprodání zásob</t>
  </si>
  <si>
    <t>RC159Z Plaster Ceiling SMB-PLC </t>
  </si>
  <si>
    <t>RC159Z Safety Cable </t>
  </si>
  <si>
    <t>RC065Z SC</t>
  </si>
  <si>
    <t>RC159Z Suspension set SME-2 WH </t>
  </si>
  <si>
    <t>RC159Z SMB W60L60 </t>
  </si>
  <si>
    <t>RC159Z SMB W30L120 </t>
  </si>
  <si>
    <t>RC059Z SMB W60L60 </t>
  </si>
  <si>
    <t>SM155Z Suspension set CL fastset</t>
  </si>
  <si>
    <t>Přisazená svítidla</t>
  </si>
  <si>
    <t>SM060C LED40S/840 PSU W20L120 NOC</t>
  </si>
  <si>
    <t>SM060C LED34S/840 PSU W20L120 OC</t>
  </si>
  <si>
    <t>Přisazený obdélník, svícení uprostřed, kancelářská optika (UGR&lt;19)</t>
  </si>
  <si>
    <t>Přisazený obdélník, standardní optika (UGR&lt;22), zespodu IP44, 3 sv. toky</t>
  </si>
  <si>
    <t>SM136V 31S_37S_43S/840 PSU W20L120 OC</t>
  </si>
  <si>
    <t>Přisazený obdélník, kancelářská optika (UGR&lt;19), zespodu IP44, 3 sv. toky</t>
  </si>
  <si>
    <t>SM136V 31S_37S_43S/840 PSD W20L120 NOC</t>
  </si>
  <si>
    <t>Přisazený obdélník, standardní optika (UGR&lt;22), zespodu IP44, DALI, 3 sv. toky</t>
  </si>
  <si>
    <t>Přisazený obdélník, kancelářská optika (UGR&lt;19), zespodu IP44, DALI, 3 sv. toky</t>
  </si>
  <si>
    <t>SM136V 60S/840 PSU W20L120 OC</t>
  </si>
  <si>
    <t>SM136V 60S/840 PSD W20L120 OC</t>
  </si>
  <si>
    <t>Přisazený obdélník, kancelářská optika (UGR&lt;19), zespodu IP44, DALI</t>
  </si>
  <si>
    <t>SM136V 31S_37S_43S/840 PSD W20L150 OC</t>
  </si>
  <si>
    <t xml:space="preserve">Prachotěsná svítidla </t>
  </si>
  <si>
    <t xml:space="preserve">Ledinaire Waterproof </t>
  </si>
  <si>
    <t>WT060C LED18S/840 PSU L600 BN</t>
  </si>
  <si>
    <t>Prachotěs, IK08, napájení pouze z jedné strany, konektor s WAGO svorkou, eco (hnědý) obal</t>
  </si>
  <si>
    <t>IP66</t>
  </si>
  <si>
    <t>WT060C LED25S/840 PSU L1200 BN</t>
  </si>
  <si>
    <t>WT060C LED36S/840 PSU L1200 BN</t>
  </si>
  <si>
    <t>WT060C LED36S/865 PSU L1200 BN</t>
  </si>
  <si>
    <t>WT060C LED34S/840 PSU L1500 BN</t>
  </si>
  <si>
    <t>WT060C LED56S/840 PSU L1500 BN</t>
  </si>
  <si>
    <t>WT060C LED56S/865 PSU L1500 BN</t>
  </si>
  <si>
    <t>WT060C LED80S/840 PSU L1800 BN</t>
  </si>
  <si>
    <t>WT060C LED25S/840 PSU TW1 L1200 BN</t>
  </si>
  <si>
    <t>Prachotěs, IK08, průběžná montáž, na obou stranách konektor s WAGO svorkou, eco (hnědý) obal</t>
  </si>
  <si>
    <t>WT060C LED36S/840 PSU TW1 L1200 BN</t>
  </si>
  <si>
    <t>WT060C LED34S/840 PSU TW1 L1500 BN</t>
  </si>
  <si>
    <t>WT060C LED56S/840 PSU TW1 L1500 BN</t>
  </si>
  <si>
    <t>Ledinaire Waterproof</t>
  </si>
  <si>
    <t>WT065C LED29_48S/840 PSU L1200</t>
  </si>
  <si>
    <t>Prachotěs, IK08, napájení pouze z jedné strany, konektor s WAGO svorkou</t>
  </si>
  <si>
    <t>WT065C LED41_68S/840 PSU L1500</t>
  </si>
  <si>
    <t>WT065C LED29_48S/840 PSU L1200 TW1</t>
  </si>
  <si>
    <t>Prachotěs, IK08, průběžná montáž, na obou stranách konektor s WAGO svorkou</t>
  </si>
  <si>
    <t>WT065C LED41_68S/840 PSU L1500 TW1</t>
  </si>
  <si>
    <t>WT065C G3 LED18S/840 PSU L600 BN</t>
  </si>
  <si>
    <t>L75</t>
  </si>
  <si>
    <t>WT065C G3 LED24S/840 PSU L1200 BN</t>
  </si>
  <si>
    <t>WT065C G3 LED48S/840 PSU L1200 BN</t>
  </si>
  <si>
    <t>WT065C G3 LED35S/840 PSU L1500 BN</t>
  </si>
  <si>
    <t>WT065C G3 LED68S/840 PSU L1500 BN</t>
  </si>
  <si>
    <t>WT065C G3 LED74S/840 PSU L1500 BN</t>
  </si>
  <si>
    <t>WT120C G2 LED34S/840 PSU L1500</t>
  </si>
  <si>
    <t>WT120C G2 LED60S/840 PSU L1500</t>
  </si>
  <si>
    <t>WT120C G2 LED80S/840 PSU L1500</t>
  </si>
  <si>
    <t>WT120C G2 LED19S/840 PSD L600</t>
  </si>
  <si>
    <t>WT120C G2 LED27S/840 PSD L1200</t>
  </si>
  <si>
    <t>WT120C G2 LED40S/840 PSD L1200</t>
  </si>
  <si>
    <t>WT120C G2 LED34S/840 PSD L1500</t>
  </si>
  <si>
    <t>WT120C G2 LED60S/840 PSD L1500</t>
  </si>
  <si>
    <t>WT120C G2 LED80S/840 PSD L1500</t>
  </si>
  <si>
    <t>Coreline Waterproof tubular</t>
  </si>
  <si>
    <t>WT210C LED50S/840 PSU TW1 PC L1200</t>
  </si>
  <si>
    <t>Prachotěs, IK10, IP68, průběžná montáž, možnost přisazené i závěsné montáže</t>
  </si>
  <si>
    <t>IP68</t>
  </si>
  <si>
    <t>WT210C LED70S/840 PSU TW1 PC L1500</t>
  </si>
  <si>
    <t>WT210C LED50S/840 PSU TW1 PMMA L1200</t>
  </si>
  <si>
    <t>WT210C LED39S/840 PSU TW1 PMMA L1500</t>
  </si>
  <si>
    <t>WT210C LED70S/840 PSU TW1 PMMA L1500</t>
  </si>
  <si>
    <t>WT210Z SW2</t>
  </si>
  <si>
    <t>Lankový závěs pro vnitřní montáž</t>
  </si>
  <si>
    <t>WT210Z SC</t>
  </si>
  <si>
    <t>Řetízkový závěs pro vnitřní i  venkovní montáž</t>
  </si>
  <si>
    <t>Ledinaire Waterproof Tube Housing</t>
  </si>
  <si>
    <t>WT050C 1xTLED L1200</t>
  </si>
  <si>
    <t>WT050C 2xTLED L1200</t>
  </si>
  <si>
    <t>WT050C 1xTLED L1500</t>
  </si>
  <si>
    <t>WT050C 2xTLED L1500</t>
  </si>
  <si>
    <t>Světelné lišty</t>
  </si>
  <si>
    <t>Ledinaire Batten (generace 3)</t>
  </si>
  <si>
    <t>BN021C LED5S/830 L300</t>
  </si>
  <si>
    <t>Délka 30 cm, 90cm přívodní kabel k nasvorkování, 15cm propojovací kabel</t>
  </si>
  <si>
    <t>BN021C LED5S/840 L300</t>
  </si>
  <si>
    <t>BN021C LED10S/830 L600</t>
  </si>
  <si>
    <t>Délka 60 cm, 90cm přívodní kabel k nasvorkování, 15cm propojovací kabel</t>
  </si>
  <si>
    <t>BN021C LED10S/840 L600</t>
  </si>
  <si>
    <t>BN021C LED14S/830 L900</t>
  </si>
  <si>
    <t>Délka 90 cm, 90cm přívodní kabel k nasvorkování, 15cm propojovací kabel</t>
  </si>
  <si>
    <t>BN021C LED15S/840 L900</t>
  </si>
  <si>
    <t>BN021C LED19S/830 L1200</t>
  </si>
  <si>
    <t>Délka 120 cm, 90cm přívodní kabel k nasvorkování, 15cm propojovací kabel</t>
  </si>
  <si>
    <t>BN021C LED20S/840 L1200</t>
  </si>
  <si>
    <t>BN021C LED24S/830 L1500</t>
  </si>
  <si>
    <t>Délka 1500 cm, 90cm přívodní kabel k nasvorkování, 15cm propojovací kabel</t>
  </si>
  <si>
    <t>BN021C LED25S/840 L1500</t>
  </si>
  <si>
    <t>Délka 60 cm, vstup do svítidla ze 3 stran, možnost 1-fázové průběžné montáže</t>
  </si>
  <si>
    <t>Průmyslová svítidla</t>
  </si>
  <si>
    <t>Ledinaire Highbay</t>
  </si>
  <si>
    <t>BY020P G2 LED105S/840 PSU WB GR</t>
  </si>
  <si>
    <t>Průmyslové svítidlo, IK06, nestmívatelné, široká optika (90°)</t>
  </si>
  <si>
    <t>BY021P G2 LED205S/840 PSU WB GR</t>
  </si>
  <si>
    <t xml:space="preserve">CoreLine Value Highbay </t>
  </si>
  <si>
    <t>BY100P LED100S/840 PSU WB</t>
  </si>
  <si>
    <t>Průmyslové svítidlo, IK06, nestmívatelné, široká optika 90°</t>
  </si>
  <si>
    <t>BY101P LED200S/840 PSU WB</t>
  </si>
  <si>
    <t>BY102P LED260S/840 PSU WB</t>
  </si>
  <si>
    <t>CoreLine Highbay (generace 5)</t>
  </si>
  <si>
    <t>Průmyslové svítidlo, IK08, nestmívatelné, úzká optika 55°, pro teplotu prostředí až +45°C</t>
  </si>
  <si>
    <t>Průmyslové svítidlo, IK08, nestmívatelné, široká optika 84°, pro teplotu prostředí až +45°C</t>
  </si>
  <si>
    <t>BY120P G5 LED105S/865 PSU NB</t>
  </si>
  <si>
    <t>Průmyslové svítidlo, IK08, stmívatelné, široká optika 84°, pro teplotu prostředí až +45°C</t>
  </si>
  <si>
    <t>BY121P G5 LED105S/865 PSD NB</t>
  </si>
  <si>
    <t>BY121P G5 LED105S/865 PSD WB</t>
  </si>
  <si>
    <t>BY120P G5 LED150S/840 PSU NB</t>
  </si>
  <si>
    <t>BY120P G5 LED150S/840 PSU WB</t>
  </si>
  <si>
    <t>BY121P G5 LED150S/840 PSD NB</t>
  </si>
  <si>
    <t>Průmyslové svítidlo, IK08, stmívatelné, úzká optika 55°, pro teplotu prostředí až +45°C</t>
  </si>
  <si>
    <t>BY121P G5 LED150S/840 PSD WB</t>
  </si>
  <si>
    <t>BY121P G5 LED200S/865 PSU NB</t>
  </si>
  <si>
    <t>BY121P G5 LED200S/865 PSD NB</t>
  </si>
  <si>
    <t>BY121P G5 LED200S/865 PSD WB</t>
  </si>
  <si>
    <t>BY122P G5 LED250S/865 PSU NB</t>
  </si>
  <si>
    <t>BY122P G5 LED250S/865 PSD NB</t>
  </si>
  <si>
    <t>BY122P G5 LED250S/865 PSD WB</t>
  </si>
  <si>
    <t>BY122P G5 LED300S/840 PSU NB</t>
  </si>
  <si>
    <t>BY122P G5 LED300S/840 PSU WB</t>
  </si>
  <si>
    <t>BY122P G5 LED300S/840 PSD NB</t>
  </si>
  <si>
    <t>BY122P G5 LED300S/840 PSD WB</t>
  </si>
  <si>
    <t>MOUNTING HOOK</t>
  </si>
  <si>
    <t>Závěsné oko, kompatibilní se všemi generacemi Coreline Highbay, standardně součástí balení</t>
  </si>
  <si>
    <t>BY121Z G5 BR L200​</t>
  </si>
  <si>
    <t>Svítidla CoreLine Highbay jsou vhodná i pro použití v potravinářství.</t>
  </si>
  <si>
    <t>Coreline tempo small gen2</t>
  </si>
  <si>
    <t>BVP111 LED49-4S/730 S</t>
  </si>
  <si>
    <t>BVP111 LED51-4S/740 S</t>
  </si>
  <si>
    <t>BVP111 LED49-4S/730 OFA52</t>
  </si>
  <si>
    <t>BVP111 LED51-4S/740 OFA52</t>
  </si>
  <si>
    <t>BVP111 LED73-4S/740 OFA52</t>
  </si>
  <si>
    <t> 6 278</t>
  </si>
  <si>
    <t>CoreLine Tempo</t>
  </si>
  <si>
    <t>BVP125 LED80-4S/740 A</t>
  </si>
  <si>
    <t>Střední LED světlomet, asymetrická optika</t>
  </si>
  <si>
    <t>BVP125 LED80-4S/740 S</t>
  </si>
  <si>
    <t>Střední LED světlomet, symetrická optika</t>
  </si>
  <si>
    <t>BVP125 LED120-4S/740 A</t>
  </si>
  <si>
    <t>BVP125 LED120-4S/740 S</t>
  </si>
  <si>
    <t>BVP130 LED160/740 A/52</t>
  </si>
  <si>
    <t>Velký LED světlomet, asymetrická optika</t>
  </si>
  <si>
    <t>BVP130 LED160/740 S</t>
  </si>
  <si>
    <t>Velký LED světlomet, symetrická optika</t>
  </si>
  <si>
    <t>BVP130 LED210/740 S</t>
  </si>
  <si>
    <t>BVP130 LED260/740 S</t>
  </si>
  <si>
    <t>L96</t>
  </si>
  <si>
    <t xml:space="preserve">Ledinaire SOLAR floodlight </t>
  </si>
  <si>
    <t>BVP085 LED09/840</t>
  </si>
  <si>
    <t>LED světlomet solární, externí solární panel, 5m propoj. kabel, vč. dálkového ovladače</t>
  </si>
  <si>
    <t>BVP085 LED17/830</t>
  </si>
  <si>
    <t>BVP085 LED18/840</t>
  </si>
  <si>
    <t>BVP085 LED26/830</t>
  </si>
  <si>
    <t>BVP085 LED28/840</t>
  </si>
  <si>
    <t>BVP085 LED42/830</t>
  </si>
  <si>
    <t>BVP085 LED45/840</t>
  </si>
  <si>
    <t>Ledinaire Streetlight</t>
  </si>
  <si>
    <t>BRP056 LED53/730 PSU 42W SLF CE</t>
  </si>
  <si>
    <t>sodík 70W</t>
  </si>
  <si>
    <t>CoreLine Malaga LED</t>
  </si>
  <si>
    <t>sodík 50W</t>
  </si>
  <si>
    <t xml:space="preserve">ZRP100 SPIG ADAP CL MALAGA+LN STREETLIGHT                          </t>
  </si>
  <si>
    <t>ZRP220 AD60/60 A5</t>
  </si>
  <si>
    <t>Lomený výložník na stožár, Ø 60mm, úhel 5°</t>
  </si>
  <si>
    <t>ClearWay (generace 2)</t>
  </si>
  <si>
    <t>BGP307 LED25-4S/740 II DM11 48/60S</t>
  </si>
  <si>
    <t>L97</t>
  </si>
  <si>
    <t>BGP307 LED30-4S/740 II DM11 48/60S</t>
  </si>
  <si>
    <t>BGP307 LED35-4S/740 II DM11 48/60S</t>
  </si>
  <si>
    <t>BGP307 LED45-4S/740 II DM11 48/60S</t>
  </si>
  <si>
    <t>BGP307 LED54-4S/740 II DM11 48/60S</t>
  </si>
  <si>
    <t>BGP307 LED69-4S/740 II DM11 48/60S</t>
  </si>
  <si>
    <t>BGP307 LED84-4S/740 II DM11 48/60S</t>
  </si>
  <si>
    <t>BGP307 LED99-4S/740 II DM11 48/60S</t>
  </si>
  <si>
    <t>BGP307 LED109-4S/740 II DM11 48/60S</t>
  </si>
  <si>
    <t>L95</t>
  </si>
  <si>
    <t>BGP307 LED120-4S/740 II DM11 48/60S</t>
  </si>
  <si>
    <t>Lumistreet (generace 3)</t>
  </si>
  <si>
    <t>BGP290 LED45/740 II DM10 48/60S</t>
  </si>
  <si>
    <t>BGP290 LED60/740 II DM10 48/60S</t>
  </si>
  <si>
    <t>BGP291 LED85-4S/740 II DM10 48/60S</t>
  </si>
  <si>
    <t>BGP292 LED120-4S/740 II DM10 48/60S</t>
  </si>
  <si>
    <t>BGP292 LED170-4S/740 II DM10 48/60S</t>
  </si>
  <si>
    <t>L94</t>
  </si>
  <si>
    <t>UniStreet (generace 2) přechodové</t>
  </si>
  <si>
    <t>BGP282 LED69-4S/757 I DPR1 CLO 48/60S</t>
  </si>
  <si>
    <t>5700 K</t>
  </si>
  <si>
    <t>BGP282 LED84-4S/757 I DPR1 CLO 48/60S</t>
  </si>
  <si>
    <t>BGP282 LED94-4S/757 I DPR1 CLO 48/60S</t>
  </si>
  <si>
    <t>BGP282 LED120-4S/757 I DPR1 CLO 48/60S</t>
  </si>
  <si>
    <t>BGP282 LED130-4S/757 I DPR1 CLO 48/60S</t>
  </si>
  <si>
    <t>StreetSaver</t>
  </si>
  <si>
    <t>BPP008 LED-MP 830 PSU I GR 60P</t>
  </si>
  <si>
    <t>Sadové LED svítidlo se symetrickou kruhovou optikou, součástí je 6m kabel</t>
  </si>
  <si>
    <t>BPP008 LED-MP 740 PSU I GR 60P</t>
  </si>
  <si>
    <t>BDP260 LED39-4S/740 II DS50 62P</t>
  </si>
  <si>
    <t>Sadové LED svítidlo se symetrickou kruhovou optikou, instalace na stožár Ø 60 mm</t>
  </si>
  <si>
    <t>BDP260 LED50-4S/740 II DS50 62P</t>
  </si>
  <si>
    <t>BDP260 LED74-4S/740 II DS50 62P</t>
  </si>
  <si>
    <t>PILA Ceiling RD 10W 4000K W 06</t>
  </si>
  <si>
    <t>Nástěnné/stropní svítidlo, kulaté Ø 250 mm, výška 68 mm</t>
  </si>
  <si>
    <t>PILA Ceiling RD 17W 4000K W 06</t>
  </si>
  <si>
    <t>Nástěnné/stropní svítidlo, kulaté Ø 320 mm, výška 68 mm</t>
  </si>
  <si>
    <t>PILA Ceiling RD LED10W 830 IP44</t>
  </si>
  <si>
    <t>Nástěnné/stropní svítidlo, kulaté Ø 240 mm, výška 50 mm</t>
  </si>
  <si>
    <t>PILA Ceiling RD LED10W 840 IP44</t>
  </si>
  <si>
    <t>PILA Ceiling RD LED24W 830 IP44</t>
  </si>
  <si>
    <t>PILA Ceiling RD LED24W 840 IP44</t>
  </si>
  <si>
    <t>Nástěnné/stropní svítidlo, kulaté Ø 380 mm, výška 50 mm</t>
  </si>
  <si>
    <t>PILA WL007C LED10S/840 PSU RND WH G2</t>
  </si>
  <si>
    <t>IP54</t>
  </si>
  <si>
    <t>PILA WL007C LED16S/840 PSU RND WH G2</t>
  </si>
  <si>
    <t>PILA WL007C LED14S/740 PSU OVL WH</t>
  </si>
  <si>
    <t>Nástěnné/stropní svítidlo, oválné, IK06</t>
  </si>
  <si>
    <r>
      <t>PILA WL007C LED13S/840 PSU RND MDU WH</t>
    </r>
    <r>
      <rPr>
        <sz val="11"/>
        <color rgb="FFFF0000"/>
        <rFont val="Calibri"/>
        <family val="2"/>
        <scheme val="minor"/>
      </rPr>
      <t xml:space="preserve"> </t>
    </r>
  </si>
  <si>
    <t>Nástěnné/stropní svítidlo, kulaté, IK06, radarové pohybové čidlo</t>
  </si>
  <si>
    <t>PILA DN020B LED22/830 22.5W D200 RD EU</t>
  </si>
  <si>
    <t>LED Panel</t>
  </si>
  <si>
    <t>LED panel 600x600 mm, standardní optika (UGR&lt;22)</t>
  </si>
  <si>
    <t>L55</t>
  </si>
  <si>
    <t>LED panel 600x600 mm, kancelářská optika (UGR&lt;19)</t>
  </si>
  <si>
    <t>PILA WT008C 20S/840 PSU L600 CLASSIC</t>
  </si>
  <si>
    <t>Prachotěsné svítidlo, délka 600 mm, IK08</t>
  </si>
  <si>
    <t>PILA WT008C 40S/840 PSU L1200 CLASSIC</t>
  </si>
  <si>
    <t>Prachotěsné svítidlo, délka 1200 mm, IK08</t>
  </si>
  <si>
    <t>PILA WT008C 60S/840 PSU L1500 CLASSIC</t>
  </si>
  <si>
    <t>Prachotěsné svítidlo, délka 1500 mm, IK08</t>
  </si>
  <si>
    <t>PILA WT008C 20S/840 PSU L600 TW CLASSIC</t>
  </si>
  <si>
    <t>Prachotěsné svítidlo, délka 600 mm, IK08, průběžná montáž</t>
  </si>
  <si>
    <t>PILA WT008C 40S/840 PSU L1200 TW CLASSIC</t>
  </si>
  <si>
    <t>Prachotěsné svítidlo, délka 1200 mm, IK08, průběžná montáž</t>
  </si>
  <si>
    <t>PILA WT008C 60S/840 PSU L1500 TW CLASSIC</t>
  </si>
  <si>
    <t>Prachotěsné svítidlo, délka 1500 mm, IK08, průběžná montáž</t>
  </si>
  <si>
    <t>Panel Suspension SW</t>
  </si>
  <si>
    <t>Panel PCV clip SW</t>
  </si>
  <si>
    <t>Lištové svítidlo, délka 1200 mm</t>
  </si>
  <si>
    <t>Pila Highbay</t>
  </si>
  <si>
    <t>PILA BY007P G2 LED100S/840 PSU WB</t>
  </si>
  <si>
    <t>Světlomet PILA (generace 2)</t>
  </si>
  <si>
    <t xml:space="preserve">PILA BVP008 10W 3000K </t>
  </si>
  <si>
    <t>Světlomet, IK06, symetrická optika</t>
  </si>
  <si>
    <t xml:space="preserve">PILA BVP008 10W 4000K </t>
  </si>
  <si>
    <t xml:space="preserve">PILA BVP008 20W 3000K </t>
  </si>
  <si>
    <t xml:space="preserve">PILA BVP008 20W 4000K </t>
  </si>
  <si>
    <t xml:space="preserve">PILA BVP008 50W 3000K </t>
  </si>
  <si>
    <t xml:space="preserve">PILA BVP008 50W 4000K </t>
  </si>
  <si>
    <t xml:space="preserve">PILA BVP008 100W 4000K </t>
  </si>
  <si>
    <t xml:space="preserve">PILA BVP008 200W 4000K </t>
  </si>
  <si>
    <t xml:space="preserve">PILA BVP008 20W 4000K MDU </t>
  </si>
  <si>
    <t>Světlomet, IK06, symetrická optika, IR pohybové čidlo</t>
  </si>
  <si>
    <t xml:space="preserve">PILA BVP008 50W 4000K MDU </t>
  </si>
  <si>
    <t>MASTER LEDBulb ND 2.3-40W E27 840 A60 CL G EEL A</t>
  </si>
  <si>
    <t>MASTER LEDBulb ND 2.3-40W E27 827 A60 CLG UE</t>
  </si>
  <si>
    <t>MASTER LEDBulb ND 2.3-40W E27 830 A60 CL G UE</t>
  </si>
  <si>
    <t>MASTER LEDBulb ND 2.3-40W E27 840 A60 CL G UE</t>
  </si>
  <si>
    <t>MASTER LEDBulb ND 2.3-40W E27 827 A60 FR G UE</t>
  </si>
  <si>
    <t>MASTER LEDBulb ND 2.3-40W E27 830 A60 FR G UE</t>
  </si>
  <si>
    <t>MASTER LEDBulb ND 2.3-40W E27 840 A60 FR G UE</t>
  </si>
  <si>
    <t>MASTER LEDBulb D 4-60W E27 827 A60 CL G UE</t>
  </si>
  <si>
    <t>MASTER LEDBulb ND 4-60W E27 827 A60 CL G UE</t>
  </si>
  <si>
    <t>MASTER LEDBulb D 4-60W E27 830 A60 CL G UE</t>
  </si>
  <si>
    <t>MASTER LEDBulb ND 4-60W E27 830 A60 CL G UE</t>
  </si>
  <si>
    <t>MASTER LEDBulb ND 4-60W E27 840 A60 CL G UE</t>
  </si>
  <si>
    <t>MASTER LEDBulb ND 4-60W E27 830 A60 CL G EEL A</t>
  </si>
  <si>
    <t>MASTER LEDBulb ND 4-60W E27 840 A60 CL G EEL A</t>
  </si>
  <si>
    <t>MASTER LEDBulb ND 4-60W E27 827 A60 FR G UE</t>
  </si>
  <si>
    <t>MASTER LEDBulb ND 4-60W E27 830 A60 FR G UE</t>
  </si>
  <si>
    <t>MASTER LEDBulb D 4-60W E27 830 A60 FR G UE</t>
  </si>
  <si>
    <t>MASTER LEDBulb ND4-60W E27 840 A60 FR G UE</t>
  </si>
  <si>
    <t>MASTER LEDBulb ND 5.2-75W E27 830 A70 CL G  EEL A</t>
  </si>
  <si>
    <t>MASTER LEDBulb ND 5.2-75W E27 840 A70 CL G EEL A</t>
  </si>
  <si>
    <t>MASTER LEDBulb ND 5.2-75W E27 827 A60 CL G UE</t>
  </si>
  <si>
    <t>MASTER LEDBulb ND 5.2-75W E27 830 A60 CL G UE</t>
  </si>
  <si>
    <t>MASTER LEDBulb ND 5.2-75W E27 840 A60 CL G UE</t>
  </si>
  <si>
    <t>MASTER LEDBulb ND 5.2-75W E27 827 A60 FR G UE</t>
  </si>
  <si>
    <t>MASTER LEDBulb ND 5.2-75W E27 830 A60 FR G UE</t>
  </si>
  <si>
    <t>MASTER LEDBulb ND 5.2-75W E27 840 A60 FR G UE</t>
  </si>
  <si>
    <t>MASTER LEDBulb ND 7.3-100W E27 840 A70 CL G EEL A</t>
  </si>
  <si>
    <t>MASTER LEDBulb ND 7.3-100W E27 830 A70 FR G EEL A</t>
  </si>
  <si>
    <t>MASTER LEDBulb ND 7.3-100W E27 840 A70 FR G EEL A</t>
  </si>
  <si>
    <t>MASTER LEDBulb ND 7.3-100W E27 827 A60 CL G UE</t>
  </si>
  <si>
    <t>MASTER LEDBulb ND 7.3-100W E27 830 A60 CL GUE</t>
  </si>
  <si>
    <t>MASTER LEDBulb ND 7.3-100W E27 840 A60 CL GUE</t>
  </si>
  <si>
    <t>MASTER LEDBulb ND 7.3-100W E27 830 A60 FR G UE</t>
  </si>
  <si>
    <t>MASTER LEDBulb ND 7.3-100W E27 827 A60 FR G UE</t>
  </si>
  <si>
    <t>MASTER LEDBulb ND 7.3-100W E27 840 A60 FR GUE</t>
  </si>
  <si>
    <t>MASTER LEDBulb ND 4-60W E27 827 ST64 CL G UE</t>
  </si>
  <si>
    <t>MASTER LED Bulb ND 4-60W E27 827 G95 CL G UE</t>
  </si>
  <si>
    <t>MASTER LEDBulb ND 4-60W E27 840 G95 CL G UE</t>
  </si>
  <si>
    <t xml:space="preserve">LED Classic SceneSwitch 60W A60 E27 WW CL ND </t>
  </si>
  <si>
    <t>7,5 / 3 / 1,6</t>
  </si>
  <si>
    <t>806 / 320 / 150</t>
  </si>
  <si>
    <t>2700 / 2500 / 2200</t>
  </si>
  <si>
    <t xml:space="preserve">LED Classic SceneSwitch 40W B35 E14 WW CL ND </t>
  </si>
  <si>
    <t>5 / 2,5 / 1</t>
  </si>
  <si>
    <t>470 / 180 / 90</t>
  </si>
  <si>
    <t>LED SceneSwitch 50W GU10 WW 36D RF ND</t>
  </si>
  <si>
    <t>5 / 3,5 / 1,5</t>
  </si>
  <si>
    <t>345 / 140 / 40</t>
  </si>
  <si>
    <t>PILA LED bulb</t>
  </si>
  <si>
    <t xml:space="preserve">PILA LED 40W A60 E27 WW FR ND </t>
  </si>
  <si>
    <t xml:space="preserve">PILA LED 60W A60 E27 WW FR ND </t>
  </si>
  <si>
    <t xml:space="preserve">PILA LED 60W A60 E27 CW FR ND </t>
  </si>
  <si>
    <t xml:space="preserve">PILA LED 75W A60 E27 WW FR ND </t>
  </si>
  <si>
    <t xml:space="preserve">PILA LED 75W A60 E27 CW FR ND </t>
  </si>
  <si>
    <t xml:space="preserve">PILA LED 100W A65 E27 WW FR ND </t>
  </si>
  <si>
    <t xml:space="preserve">PILA LED 100W A65 E27 CW FR ND </t>
  </si>
  <si>
    <t>PILA LED 120W A67 E27 WW FR ND</t>
  </si>
  <si>
    <t>PILA LED 120W A67 E27 CW FR ND*</t>
  </si>
  <si>
    <t>PILA LED 150W A80 E27 WW FR ND*</t>
  </si>
  <si>
    <t>PILA LED 150W A80 E27 CW FR ND*</t>
  </si>
  <si>
    <t>CorePro LEDbulb ND 4.9-40W A60 E27 827</t>
  </si>
  <si>
    <t>CorePro LEDbulb ND 4.9-40W A60 E27 830</t>
  </si>
  <si>
    <t>CorePro LEDbulb ND 4.9-40W A60 E27 840</t>
  </si>
  <si>
    <t>CorePro LEDbulb ND 4.9-40W A60 E27 865</t>
  </si>
  <si>
    <t>CorePro LEDbulb ND 8-60W A60 E27 827</t>
  </si>
  <si>
    <t>CorePro LEDBulb ND 120W E27 A67 827 FR G</t>
  </si>
  <si>
    <t>CorePro LEDBulb ND 120W E27 A67 840 FR G</t>
  </si>
  <si>
    <t>CorePro LEDBulb ND 120W E27 A67 865 FR G</t>
  </si>
  <si>
    <t>CorePro LEDBulb ND 150W E27 A67 827 FR G</t>
  </si>
  <si>
    <t>CorePro LEDBulb ND 150W E27 A67 840 FR G</t>
  </si>
  <si>
    <t>CorePro LEDBulb ND 150W E27 A67 865 FR G</t>
  </si>
  <si>
    <t>CorePro LEDBulb ND 200W E27 A95 827 FR G</t>
  </si>
  <si>
    <t>CorePro LEDBulb ND 200W E27 A95 840 FR G</t>
  </si>
  <si>
    <t>CorePro LEDBulb ND 200W E27 A95 865 FR G</t>
  </si>
  <si>
    <t>CorePro LEDBulb ND 4.3-40W E27 A60 827 CL G</t>
  </si>
  <si>
    <t>CorePro LEDBulb ND 7-60W E27 WW A60 CL G</t>
  </si>
  <si>
    <t>CorePro LEDBulb ND 8.5-75W E27 A60 827 CL G</t>
  </si>
  <si>
    <t>CorePro LEDBulb ND 8.5-75W E27 A60 840 CL G</t>
  </si>
  <si>
    <t>CorePro LEDBulb ND 10.5-100W E27 A60 827 CL G</t>
  </si>
  <si>
    <t>CorePro LEDBulb ND 10.5-100W E27 A60 840 CL G</t>
  </si>
  <si>
    <t>CorePro LEDBulb ND 120W E27 A67 827 CL G</t>
  </si>
  <si>
    <t>CorePro LEDBulb ND 17-150W E27 A67 827 CL G</t>
  </si>
  <si>
    <t>CorePro LEDBulb ND 150W E27 A67 840 CL G</t>
  </si>
  <si>
    <t>CorePro LEDBulb ND 7-60W E27 ST64 827 CL G</t>
  </si>
  <si>
    <t>CorePro LEDBulb ND 7-60W E27 G93 827 CL G</t>
  </si>
  <si>
    <t>LED classic 40W A60 E27 WW FR ND</t>
  </si>
  <si>
    <t>LED classic 60W A60 E27 WW FR ND</t>
  </si>
  <si>
    <t>LED classic 60W A60 E27 CW FR ND</t>
  </si>
  <si>
    <t>LED classic 75W A60 E27 WW FR ND</t>
  </si>
  <si>
    <t>LED classic 75W A60 E27 CW FR ND</t>
  </si>
  <si>
    <t>LED classic 100W A60 E27 WW FR ND</t>
  </si>
  <si>
    <t xml:space="preserve">LED classic 100W A60 E27 CW FR ND </t>
  </si>
  <si>
    <t xml:space="preserve">LED classic 60W G93 E27 WW FR ND </t>
  </si>
  <si>
    <t xml:space="preserve">LED classic 120W G120 E27 WW FR ND </t>
  </si>
  <si>
    <t>MASTER Value LEDBulb D 3.4-40W E27 927 A60 CL G</t>
  </si>
  <si>
    <t>MASTER Value LEDBulb D 5.9-60W  E27 927 A60 CL G</t>
  </si>
  <si>
    <t>MASTER Value LEDBulb D 7.8-75W E27 927 A60 CL G</t>
  </si>
  <si>
    <t>MASTER Value LEDBulb D 11.2-100W E27 927 A60 CL G</t>
  </si>
  <si>
    <t>MASTER Value LEDBulbD3.4-40W E27 940 A60 CL G</t>
  </si>
  <si>
    <t>MASTER Value LEDBulb D 5.9-60W E27 940 A60 CL G</t>
  </si>
  <si>
    <t>MASTER Value LEDBulb D 7.8-75W E27 940 A60 CL G</t>
  </si>
  <si>
    <t>MASTER Value LEDBulb D 11.2-100W E27 940 A60 CL G</t>
  </si>
  <si>
    <t>MASTER Value LEDBulb D 5.9-60W E27 927 ST64 CL G</t>
  </si>
  <si>
    <t>MASTER Value LEDBulb D 5.9-60W E27 927 G120 CL G</t>
  </si>
  <si>
    <t>MASTER Value LEDBulb D 3.4-40W E27 927 A60 FR G</t>
  </si>
  <si>
    <t>MASTER Value LEDBulb D 5.9-60W E27 927 A60 FR G</t>
  </si>
  <si>
    <t>MASTER Value LEDBulb D 7.8-75W E27 927 A60 FR G</t>
  </si>
  <si>
    <t>MASTER Value LEDBulb D 11.2-100W E27 927 A60 FR G</t>
  </si>
  <si>
    <t>MASTER Value LEDBulb D 3.4-40W E27 940 A60 FR G</t>
  </si>
  <si>
    <t>MASTER Value LEDBulb D 5.9-60W E27 940 A60 FR G</t>
  </si>
  <si>
    <t>MASTER Value LEDBulb D 7.8-75W E27 940 A60 FR G</t>
  </si>
  <si>
    <t>MASTER Value LEDBulb D 11.2-100W E27 940 A60 FR G</t>
  </si>
  <si>
    <t>MASTER LEDBulb DT 3.4-40W E27 927 A60 FR G</t>
  </si>
  <si>
    <t>MASTER LEDBulb DT 5.9-60W E27 927 A60 FR G</t>
  </si>
  <si>
    <t>MASTER LEDBulb DT7.2-75W E27 CRI95 A60 FR G</t>
  </si>
  <si>
    <t>MASTER LEDBulb DT 10.5-100W E27 927 A60 FR G</t>
  </si>
  <si>
    <t>MASTER LEDBulb DT 7.2-75W E27 927 A60 CL G</t>
  </si>
  <si>
    <t>MASTER LEDBulb DT 10.5-100W E27 927 A60 CLG</t>
  </si>
  <si>
    <t>LED classic 25W G93 E27 GOLD SP D</t>
  </si>
  <si>
    <t>LED A60 25W 1800K E27 NDSRT Amber 1PF</t>
  </si>
  <si>
    <t>A60, Jantarová</t>
  </si>
  <si>
    <t>LED A60 40W 1800K E27 NDSRT Amber 1PF</t>
  </si>
  <si>
    <t>LED ST64 40W 1800K E27 NDSRT Amber 1PF</t>
  </si>
  <si>
    <t>ST64, Jantarová</t>
  </si>
  <si>
    <t>LED G95 25W 1800K E27 NDSRT Amber 1PF</t>
  </si>
  <si>
    <t>G90, Jantarová</t>
  </si>
  <si>
    <t>LED ST64 25W 1800K E27 NDSRT Amber 1PF</t>
  </si>
  <si>
    <t xml:space="preserve">LED classic 11W A60 E27 smoky ND RF </t>
  </si>
  <si>
    <t xml:space="preserve">LED classic 11W ST64 E27 smoky ND RF </t>
  </si>
  <si>
    <t>Vintage cord - závěsná objímka</t>
  </si>
  <si>
    <t>CORD/classic/E27/gold 1CT EU</t>
  </si>
  <si>
    <t>zlatá</t>
  </si>
  <si>
    <t>CORD/modern/E27/black 1CT EU</t>
  </si>
  <si>
    <t>černá</t>
  </si>
  <si>
    <t>CORD/VIN/E27/rose gold 1CT EU</t>
  </si>
  <si>
    <t>růžové zlato</t>
  </si>
  <si>
    <t>CorePro LED Stick</t>
  </si>
  <si>
    <t>CorePro LED Stick ND 9.5-68W T38 E27 830</t>
  </si>
  <si>
    <t>CorePro LED Stick ND 9.5-75W T38 E27 840</t>
  </si>
  <si>
    <t>LED Sensor 60W A60 E27 WW FR ND</t>
  </si>
  <si>
    <t>Pohybové čidlo je v provozu, pokud je v okolí &lt; 80 lx. Po 60 sek. bez pohybu se zdroj vypne. Úhel detekce 90°. Zdroj je určený pro provoz v otevřeném svítidle ve svislé poloze paticí vzhůru.</t>
  </si>
  <si>
    <t>čirá svíčka</t>
  </si>
  <si>
    <t>čirá kapka</t>
  </si>
  <si>
    <t>MASTER LEDLuster ND 2.3-40W E27 827 P45 CLG UE</t>
  </si>
  <si>
    <t>LED Candle 40W B35 E14 WW FR ND 1PF/12</t>
  </si>
  <si>
    <t>LED Candle 40W P45 E14 WW FR ND 1PF/10</t>
  </si>
  <si>
    <t>PILA LED Candle / Luster</t>
  </si>
  <si>
    <t>PILA LED 25W B35 E14 WW FR ND</t>
  </si>
  <si>
    <t>matná svíčka</t>
  </si>
  <si>
    <t>PILA LED 40W B35 E14 CW FR ND</t>
  </si>
  <si>
    <t>PILA LED 40W P45 E14 CW FR ND</t>
  </si>
  <si>
    <t>matná kapka</t>
  </si>
  <si>
    <t>PILA LED 40W P45 E27 CW FR ND</t>
  </si>
  <si>
    <t>PILA LED 40W P45 E14 WW FR ND</t>
  </si>
  <si>
    <t>PILA LED 40W P45 E27 WW FR ND</t>
  </si>
  <si>
    <t>PLA LED 60W B35 E14 WW FR ND</t>
  </si>
  <si>
    <t>PILA LED Classic 60W B35 E14 WW CL ND</t>
  </si>
  <si>
    <t>CorePro candle ND 2.8-25W E14 827 B35 FR</t>
  </si>
  <si>
    <t>CorePro candle ND 5-40W E14 827 B35 FR</t>
  </si>
  <si>
    <t>CorePro candle ND 5-40W E14 840 B35 FR</t>
  </si>
  <si>
    <t>CorePro candle ND 5-40W E14 865 B35 FR</t>
  </si>
  <si>
    <t>CorePro candle ND 7-60W E14 827 B38 FR</t>
  </si>
  <si>
    <t>CorePro candle ND 7-60W E14 840 B38 FR</t>
  </si>
  <si>
    <t>CorePro candle ND 7-60W E14 865 B38 FR</t>
  </si>
  <si>
    <t>CorePro lustre ND 2.8-25W E14 827 P45 FR</t>
  </si>
  <si>
    <t>CorePro lustre ND 2.8-25W E27 827 P45 FR</t>
  </si>
  <si>
    <t>CorePro lustre ND 5-40W E14 827 P45 FR</t>
  </si>
  <si>
    <t>CorePro Lustre ND 5-40W E27 827 P45 FR</t>
  </si>
  <si>
    <t>CorePro lustre ND 5-40W E14 840 P45 FR</t>
  </si>
  <si>
    <t>CorePro lustre ND 5-40W E14 865 P45 FR</t>
  </si>
  <si>
    <t>CorePro lustre ND 7-60W E14 827 P48 FR</t>
  </si>
  <si>
    <t>CorePro lustre ND 7-60W E27 827 P48 FR</t>
  </si>
  <si>
    <t>CorePro lustre ND 7-60W E14 840 P48 FR</t>
  </si>
  <si>
    <t>CorePro lustre ND 7-60W E27 840 P48 FR</t>
  </si>
  <si>
    <t>CorePro lustre ND 7-60W E14 865 P48 FR</t>
  </si>
  <si>
    <t>CorePro LEDCandle ND 2-25W E14 B35 827 CL G</t>
  </si>
  <si>
    <t>CorePro LEDCandle ND 2-25W E14 BA35 827 CL G</t>
  </si>
  <si>
    <t>čirý plamen</t>
  </si>
  <si>
    <t>CorePro LEDCandle ND 2-25W ST35 E14 827 CL G</t>
  </si>
  <si>
    <t>čirá spirála</t>
  </si>
  <si>
    <t>CorePro LEDCandle ND 2.2-25W B35 E14 FR G</t>
  </si>
  <si>
    <t>CorePro LEDCandle ND 4.3-40W E14 827 B35 CL G</t>
  </si>
  <si>
    <t>CorePro LEDCandle ND 4.3-40W E14 840 B35 CL G</t>
  </si>
  <si>
    <t>CorePro LEDCandle ND 6.5-60W B35 E14 827 CL G</t>
  </si>
  <si>
    <t>CorePro LEDCandle ND 6.5-60W B35 E14 840 CL G</t>
  </si>
  <si>
    <t>CorePro LEDCandle ND 4.3-40W E14 827 B35 FR G</t>
  </si>
  <si>
    <t>CorePro LEDCandle ND 6.5-60W B35 E14 827 FR G</t>
  </si>
  <si>
    <t>CorePro LEDCandle ND 6.5-60W B35 E14 840 FR G</t>
  </si>
  <si>
    <t>CorePro LEDLuster ND 2-25W P45 E14 827 CL G</t>
  </si>
  <si>
    <t>CorePro LEDLuster ND 2-25W P45 E27 827 CL G</t>
  </si>
  <si>
    <t>CorePro LEDLuster ND 4.3-40W E14 827 P45 CL G</t>
  </si>
  <si>
    <t>CorePro LEDLuster ND 4.3-40W E27 827 P45 CL G</t>
  </si>
  <si>
    <t>CorePro LEDLuster ND 6.5-60W P45 E14 827 CL G</t>
  </si>
  <si>
    <t>CorePro LEDLuster ND 6.5-60W P45 E14 840 CL G</t>
  </si>
  <si>
    <t>CorePro LEDLuster ND 6.5-60W P45 E27 827 CL G</t>
  </si>
  <si>
    <t>CorePro LEDLuster ND 2.2-25W E27 P45 FR G</t>
  </si>
  <si>
    <t>CorePro LEDLuster ND 4.3-40W E14 827 P45 FR G</t>
  </si>
  <si>
    <t>CorePro LEDLuster ND 4.3-40W E27 827 P45 FR G</t>
  </si>
  <si>
    <t>CorePro LEDLuster ND 6.5-60W P45 E14 827 FR G</t>
  </si>
  <si>
    <t>CorePro LEDLuster ND 6.5-60W P45 E14 840 FR G</t>
  </si>
  <si>
    <t>CorePro LEDLuster ND 6.5-60W P45 E27 840 FR G</t>
  </si>
  <si>
    <t>CorePro LEDLuster ND 6.5-60W P45 E27 827 FR G</t>
  </si>
  <si>
    <t>MASTER Value LEDCandle D 3.4-40W E14 B35 927 CL G</t>
  </si>
  <si>
    <t>MASTER Value LEDLuster D 3.4-40W E14 P45 927 FR G</t>
  </si>
  <si>
    <t>MASTER Value LEDLuster D 3.4-40W E27 P45 927 FR G</t>
  </si>
  <si>
    <t>MASTER  LEDCandle DT 2.5-25W E14 BA35 CL G</t>
  </si>
  <si>
    <t>MASTER LEDCandle DT 2.5-25W E14 B35 CL G</t>
  </si>
  <si>
    <t>MASTER LEDCandle DT 5.9-60W E14 927 B35 CL G</t>
  </si>
  <si>
    <t>MASTER LEDLuster DT 2.5-25W E14 927 P45 CL G</t>
  </si>
  <si>
    <t>MASTER LEDLuster DT 2.5-25W E27 927 P45 CL G</t>
  </si>
  <si>
    <t>MASTER LEDCandle DT 3.4-40W E14 927 B35 CL G</t>
  </si>
  <si>
    <t>MASTER LEDCandle DT 3.4-40W E27 927 B35 CL G</t>
  </si>
  <si>
    <t>MASTER LEDCandle DT 3.4-40W E14 927 BA35 CL G</t>
  </si>
  <si>
    <t>MASTER LEDLuster DT 3.4-40W E14 927 P45 CL G</t>
  </si>
  <si>
    <t>MASTER LEDLuster DT 3.5-40W E27 927 P45 CL G</t>
  </si>
  <si>
    <t>MASTER LEDLuster DT 3.5-40W E27 927 P45 FR G</t>
  </si>
  <si>
    <t>MASTER LEDLuster DT 5.9-60W E14 927 P45 CL G</t>
  </si>
  <si>
    <t>MASTER LEDLuster DT 5.9-60W E27 927 P45 CL G</t>
  </si>
  <si>
    <t xml:space="preserve">LED 15W T25 E14 WW FR ND </t>
  </si>
  <si>
    <t xml:space="preserve">LED classic 25W T25L E14 CL ND RF </t>
  </si>
  <si>
    <t xml:space="preserve">LED classic 40W T25L E14 CL ND RF </t>
  </si>
  <si>
    <t xml:space="preserve">CorePro LEDspot ND R50 2,8-40W E14 827 36D </t>
  </si>
  <si>
    <t xml:space="preserve"> F</t>
  </si>
  <si>
    <t xml:space="preserve">CorePro LEDspot D R50 4,3-60W E14 827 36D </t>
  </si>
  <si>
    <t xml:space="preserve">CorePro LEDspot ND R63 3-40W E27 827 36D </t>
  </si>
  <si>
    <t xml:space="preserve">CorePro LEDspot D R63 4,5-60W E27 827 36D </t>
  </si>
  <si>
    <t xml:space="preserve">CorePro LEDspot ND R80 4-60W E27 827 36D </t>
  </si>
  <si>
    <t xml:space="preserve">CorePro LEDspot ND R80 8-100W E27 827 36D </t>
  </si>
  <si>
    <t xml:space="preserve">CorePro LEDspot PAR      </t>
  </si>
  <si>
    <t>CorePro LEDspot ND 9-60W 927 PAR38 25D*</t>
  </si>
  <si>
    <t xml:space="preserve">MASTER LEDspot Classic PAR      </t>
  </si>
  <si>
    <t>MASTER LEDspot Value D 6-50W 927 PAR20 25D</t>
  </si>
  <si>
    <t>500​</t>
  </si>
  <si>
    <t>MASTER LEDspot Value D 6-50W 930 PAR20 25D</t>
  </si>
  <si>
    <t>515​</t>
  </si>
  <si>
    <t>MASTER LEDspot Value D 6-50W 940 PAR20 25D</t>
  </si>
  <si>
    <t>540​</t>
  </si>
  <si>
    <t>MASTER LEDspot Value D 6-50W 927 PAR20 40D</t>
  </si>
  <si>
    <t>MASTER LEDspot Value D 6-50W 930 PAR20 40D</t>
  </si>
  <si>
    <t>MASTER LEDspot Value D 6-50W 940 PAR20 40D</t>
  </si>
  <si>
    <t>MASTER LEDspot Value D 13-100W 927 PAR38 25D</t>
  </si>
  <si>
    <t>MASTER LEDspot UE 2.1-50W GU10 ND 827 EEL A</t>
  </si>
  <si>
    <t>MASTER LEDspot UE 2.1-50W GU10 ND 830 EEL A</t>
  </si>
  <si>
    <t>MASTER LEDspot UE 2.1-50W GU10 ND 840 EEL A</t>
  </si>
  <si>
    <t>PILA LED GU10 350lm 120D 2700K ND*</t>
  </si>
  <si>
    <t>PILA LED GU10 350lm 120D 4000K ND*</t>
  </si>
  <si>
    <t>PILA LED 500lm GU10 WW 120D ND</t>
  </si>
  <si>
    <t>PILA LED 500lm GU10 CW 120D ND</t>
  </si>
  <si>
    <t>PILA LED GU10 720lm 120D 2700K ND</t>
  </si>
  <si>
    <t>PILA LED GU10 720lm 120D 4000K ND</t>
  </si>
  <si>
    <t>PILA LED 35W GU10 WW 36D ND</t>
  </si>
  <si>
    <t xml:space="preserve">PILA LED 50W GU10 WW 36D ND </t>
  </si>
  <si>
    <t xml:space="preserve">PILA LED 50W GU10 CW 36D ND </t>
  </si>
  <si>
    <t>PILA LED 50W GU10 CW 60D ND</t>
  </si>
  <si>
    <t xml:space="preserve">PILA LED 65W GU10 WW 36D ND </t>
  </si>
  <si>
    <t>PILA LED 65W GU10 CW 36D ND</t>
  </si>
  <si>
    <t>PILA LED 35W GU5.3 WW 12V 36D ND</t>
  </si>
  <si>
    <t>GU5.3</t>
  </si>
  <si>
    <t>CorePro LEDspot ND 3,1-25W GU10 827 36D</t>
  </si>
  <si>
    <t>CorePro LEDspot ND 3,1-25W GU10 830 36D</t>
  </si>
  <si>
    <t>CorePro LEDspot ND 3,1-25W GU10 840 36D</t>
  </si>
  <si>
    <t>CorePro LEDspot ND 3,5-35W GU10 827 36D</t>
  </si>
  <si>
    <t>CorePro LEDspot ND 3,5-35W GU10 830 36D</t>
  </si>
  <si>
    <t>CorePro LEDspot ND 3,5-35W GU10 840 36D</t>
  </si>
  <si>
    <t>CorePro LEDspot 3-35W GU10 827 36D DIM</t>
  </si>
  <si>
    <t>CorePro LEDspot 3-35W GU10 830 36D DIM</t>
  </si>
  <si>
    <t>CorePro LEDspot 3-35W GU10 840 36D DIM</t>
  </si>
  <si>
    <t>CorePro LEDspot ND 4,6-50W GU10 827 36D</t>
  </si>
  <si>
    <t>CorePro LEDspot ND 4,6-50W GU10 830 36D</t>
  </si>
  <si>
    <t>CorePro LEDspot ND 4,6-50W GU10 840 36D</t>
  </si>
  <si>
    <t>CorePro LEDspot ND 4,6-50W GU10 865 36D</t>
  </si>
  <si>
    <t>CorePro LEDspot 4-50W GU10 827 36D DIM</t>
  </si>
  <si>
    <t>CorePro LEDspot 4-50W GU10 830 36D DIM</t>
  </si>
  <si>
    <t>CorePro LEDspot 4-50W GU10 840 36D DIM</t>
  </si>
  <si>
    <t>CorePro LEDspot 4.9-65W GU10 830 36D ND</t>
  </si>
  <si>
    <t>CorePro LEDspot 4.9-65W GU10 840 36D ND</t>
  </si>
  <si>
    <t>Corepro LEDspot 550lm GU10 830 120D</t>
  </si>
  <si>
    <t>Corepro LEDspot 550lm GU10 840 120D</t>
  </si>
  <si>
    <t>Corepro LEDspot 550lm GU10 865 120D</t>
  </si>
  <si>
    <t>Corepro LEDspot 670lm GU10 830 60D</t>
  </si>
  <si>
    <t>Corepro LEDspot 730lm GU10 840 60D</t>
  </si>
  <si>
    <t>MASTER LED ExpertColor 3,9-35W GU10 927 25D</t>
  </si>
  <si>
    <t>MASTER LED ExpertColor 3,9-35W GU10 927 36D</t>
  </si>
  <si>
    <t>MASTER LED ExpertColor 3,9-35W GU10 930 36D</t>
  </si>
  <si>
    <t>MASTER LED ExpertColor 5,5-50W GU10 927 25D</t>
  </si>
  <si>
    <t>MASTER LED ExpertColor 5,5-50W GU10 927 36D</t>
  </si>
  <si>
    <t>MASTER LED ExpertColor 5,5-50W GU10 930 25D</t>
  </si>
  <si>
    <t>MASTER LED ExpertColor 5,5-50W GU10 930 36D</t>
  </si>
  <si>
    <t>MASTER LED ExpertColor 5,5-50W GU10 940 36D</t>
  </si>
  <si>
    <t xml:space="preserve">PILA LED Spot GU5.3 </t>
  </si>
  <si>
    <t>CorePro LEDspot ND 2.9-20W MR16 827 36D</t>
  </si>
  <si>
    <t>CorePro LEDspot ND 4.4-35W MR16 827 36D</t>
  </si>
  <si>
    <t>CorePro LEDspot ND 4.4-35W MR16 840 36D</t>
  </si>
  <si>
    <t xml:space="preserve">CorePro LEDspot ND 7-50W 827 MR16 36D </t>
  </si>
  <si>
    <t xml:space="preserve">CorePro LEDspot ND 7-50W 830 MR16 36D </t>
  </si>
  <si>
    <t xml:space="preserve">CorePro LEDspot ND 7-50W 840 MR16 36D </t>
  </si>
  <si>
    <t>MASTER LEDspot Value D 5.8-35W MR16 927 36D</t>
  </si>
  <si>
    <t>MASTER LEDspot Value D 5.8-35W MR16 927 60D</t>
  </si>
  <si>
    <t>MASTER LEDspot Value D 5.8-35W MR16 930 36D</t>
  </si>
  <si>
    <t>MASTER LEDspot Value D 5.8-35W MR16 930 60D</t>
  </si>
  <si>
    <t>MASTER LEDspot Value D 5.8-35W MR16 940 36D</t>
  </si>
  <si>
    <t>MASTER LEDspot Value D 5.8-35W MR16 940 60D</t>
  </si>
  <si>
    <t>MASTER LED ExpertColor 6.7-35W MR16 927 10D</t>
  </si>
  <si>
    <t>MASTER LED ExpertColor 6.7-35W MR16 927 24D</t>
  </si>
  <si>
    <t>MASTER LED ExpertColor 6.7-35W MR16 930 10D</t>
  </si>
  <si>
    <t>MASTER LED ExpertColor 6.7-35W MR16 930 24D</t>
  </si>
  <si>
    <t>MASTER LED ExpertColor 6.7-35W MR16 930 36D</t>
  </si>
  <si>
    <t>MASTER LED ExpertColor 7.5-43W MR16 930 36D</t>
  </si>
  <si>
    <t>MASTER LED ExpertColor 7.5-43W MR16 940 36D</t>
  </si>
  <si>
    <t>MASTER LEDspot Value D 7.5-50W MR16 927 36D</t>
  </si>
  <si>
    <t>MASTER LEDspot Value D 7.5-50W MR16 927 60D</t>
  </si>
  <si>
    <t>MASTER LEDspot Value D 7.5-50W MR16 930 36D</t>
  </si>
  <si>
    <t>MASTER LEDspot Value D 7.5-50W MR16 930 60D</t>
  </si>
  <si>
    <t>MASTER LEDspot Value D 7.5-50W MR16 940 36D</t>
  </si>
  <si>
    <t>MASTER LEDspot Value D 7.5-50W MR16 940 60D</t>
  </si>
  <si>
    <t>MASTER LEDspotLV D 7.5-50W 927 MR16 24D</t>
  </si>
  <si>
    <t>MASTER LEDspotLV D 7.5-50W 930 MR16 24D</t>
  </si>
  <si>
    <t>MASTER LEDspotLV D 7.5-50W 930 MR16 36D</t>
  </si>
  <si>
    <t>CorePro LEDspot 2.3-20W 827 MR11 36D</t>
  </si>
  <si>
    <t>GU4</t>
  </si>
  <si>
    <t>MASTER LEDspotLV 3.5-20W 827 MR11 24D</t>
  </si>
  <si>
    <t xml:space="preserve">MR11 GU10 </t>
  </si>
  <si>
    <t>MR11 GU10 3.5W-35W WW 36D 2700K SRT6</t>
  </si>
  <si>
    <t xml:space="preserve">CorePro LEDspot AR111 G53   </t>
  </si>
  <si>
    <t>CorePro LEDspot 7-50W 830 AR111 40D</t>
  </si>
  <si>
    <t>G53</t>
  </si>
  <si>
    <t>MASTER LED ExpertColor 20-100W 927 AR111 24D</t>
  </si>
  <si>
    <t>MASTER LED ExpertColor 20-100W 927 AR111 45D</t>
  </si>
  <si>
    <t>MASTER LED ExpertColor 20-100W 930 AR111 24D</t>
  </si>
  <si>
    <t>MASTER LED ExpertColor 20-100W 930 AR111 45D</t>
  </si>
  <si>
    <t>MASTER LED ExpertColor 20-100W 940 AR111 24D</t>
  </si>
  <si>
    <t>MASTER LED ExpertColor 20-100W 940 AR111 45D</t>
  </si>
  <si>
    <t>CorePro LEDcapsule LV G4 12V Micro</t>
  </si>
  <si>
    <t>CorePro LEDcapsule LV 1-10W G4 micro 827</t>
  </si>
  <si>
    <t>CorePro LEDcapsuleLV 1.7-20W G4 micro 827</t>
  </si>
  <si>
    <t>9.5</t>
  </si>
  <si>
    <t>37.5</t>
  </si>
  <si>
    <t>CorePro LEDcapsuleLV 2.4-28W G4 micro 827</t>
  </si>
  <si>
    <t>CorePro LEDcapsuleLV 1-10W G4 827</t>
  </si>
  <si>
    <t>CorePro LEDcapsuleLV 2.1-20W G4 827 D</t>
  </si>
  <si>
    <t>CorePro LEDcapsuleLV 1.8-20W GY6.35 827</t>
  </si>
  <si>
    <t>CorePro LEDcapsuleLV 1.8-20W GY6.35 830</t>
  </si>
  <si>
    <t>CorePro LEDcapsuleLV 4.2-40W GY6.35 827D</t>
  </si>
  <si>
    <t>CorePro LEDcapsule MV G9 230V</t>
  </si>
  <si>
    <t>CorePro LEDcapsule 2-25W ND G9 827</t>
  </si>
  <si>
    <t>CorePro LEDcapsule 2-25W ND G9 830</t>
  </si>
  <si>
    <t>CorePro LEDcapsuleMV 2.6-25W G9 827 D</t>
  </si>
  <si>
    <t>CorePro LEDcapsule 3.2-40W ND G9 827</t>
  </si>
  <si>
    <t>CorePro LEDcapsule 3.2-40W ND G9 830</t>
  </si>
  <si>
    <t>CorePro LEDcapsuleMV 4-40W G9 827 D</t>
  </si>
  <si>
    <t>CorePro LEDcapsule ND 4.8-60W G9 827</t>
  </si>
  <si>
    <t>CorePro LEDcapsule ND 4.8-60W G9 830</t>
  </si>
  <si>
    <t>GX53</t>
  </si>
  <si>
    <t xml:space="preserve">LED 500lm GX53 WW ND </t>
  </si>
  <si>
    <t>CorePro LEDlinear ND 7.5-60W R7S 78mm 830</t>
  </si>
  <si>
    <t>CorePro LEDlinearND 11.5-100W R7S 78mm 830</t>
  </si>
  <si>
    <t>CorePro R7S 118mm 7.2-60W 830</t>
  </si>
  <si>
    <t>CorePro R7S 118mm 7.2-60W 840</t>
  </si>
  <si>
    <t>CorePro R7S 118mm 14-100W 830 D</t>
  </si>
  <si>
    <t>CorePro R7S 118mm 14-100W 840 D</t>
  </si>
  <si>
    <t>CorePro LEDlinear D 14-120W R7S 118mm 830</t>
  </si>
  <si>
    <t>CorePro LEDlinear D 14-120W R7S 118mm 840</t>
  </si>
  <si>
    <t>CorePro LEDlinearD 17.5-150W R7S 118 830</t>
  </si>
  <si>
    <t>CorePro LEDlinearD 17.5-150W R7S 118 840</t>
  </si>
  <si>
    <t>LED 2.2W 300mm S14S WW ND</t>
  </si>
  <si>
    <t>S14S</t>
  </si>
  <si>
    <t>LED 3.5W 500mm S14S WW ND</t>
  </si>
  <si>
    <t>LED 3.5W 500mm S14D WW ND</t>
  </si>
  <si>
    <t>MASTER LED SON-T UE M 3.6Klm 19W 727 E27</t>
  </si>
  <si>
    <t>sodík SON-T 50W</t>
  </si>
  <si>
    <t>3600​</t>
  </si>
  <si>
    <t>MASTER LED SON-T UE M 4Klm 19W 740 E27</t>
  </si>
  <si>
    <t>4000​</t>
  </si>
  <si>
    <t>MASTER LED SON-T UE M 5.4Klm 28.5W 727 E27</t>
  </si>
  <si>
    <t>sodík SON-T 70W</t>
  </si>
  <si>
    <t>5400​</t>
  </si>
  <si>
    <t>MASTER LED SON-T UE M 6Klm 28.5W 740 E27</t>
  </si>
  <si>
    <t>6000​</t>
  </si>
  <si>
    <t>MASTER LED SON-T UE M 8Klm 40W 727 E40</t>
  </si>
  <si>
    <t>sodík SON-T 100W</t>
  </si>
  <si>
    <t>MASTER LED SON-T UE M 9Klm 42.8W 740 E40</t>
  </si>
  <si>
    <t>Podobná vyzařovací charakteristika jako u sodíkové výbojky. Úspora energie až 60 %.</t>
  </si>
  <si>
    <t>TForce Core LED road 17W 727 E27 MV</t>
  </si>
  <si>
    <t>TForce Core LED road 17W 730 E27 MV</t>
  </si>
  <si>
    <t>C</t>
  </si>
  <si>
    <t>TForce Core LED road 17W 740 E27 MV</t>
  </si>
  <si>
    <t>TForce Core LED road 26W 727 E27 MV</t>
  </si>
  <si>
    <t>TForce Core LED road 26W 730 E27 MV</t>
  </si>
  <si>
    <t>TForce Core LED road 26W 740 E27 MV</t>
  </si>
  <si>
    <t>TForce Core LED road 40W 727 E40 MV</t>
  </si>
  <si>
    <t>TForce Core LED road 40W 730 E40 MV</t>
  </si>
  <si>
    <t>TForce Core LED road 40W 740 E40 MV</t>
  </si>
  <si>
    <t>TForce Core LED road 45W 727 E40 MV</t>
  </si>
  <si>
    <t>TForce Core LED road 49W 740 E40 MV</t>
  </si>
  <si>
    <t>TForce Core LED road 45W 730 E40 MV</t>
  </si>
  <si>
    <t>Podobná vyzařovací charakteristika jako u sodíkové výbojky. Úspora energie až 63 %. Teplota prostředí -40 až +50 °C.</t>
  </si>
  <si>
    <t>MASTER LED SON-T IF 3.6Klm 23W 727 E27</t>
  </si>
  <si>
    <t>23​</t>
  </si>
  <si>
    <t>D​</t>
  </si>
  <si>
    <t>MASTER LED SON-T IF 4Klm 23W 740 E27</t>
  </si>
  <si>
    <t>C​</t>
  </si>
  <si>
    <t>MASTER LED SON-T IF 5.4Klm 34W 727 E27</t>
  </si>
  <si>
    <t>34​</t>
  </si>
  <si>
    <t>MASTER LED SON-T IF 6Klm 34W 740 E27</t>
  </si>
  <si>
    <t>MASTER LED SON-T IF 8.1Klm 50W 727 E40</t>
  </si>
  <si>
    <t>50​</t>
  </si>
  <si>
    <t>8100​</t>
  </si>
  <si>
    <t>MASTER LED SON-T IF 9Klm 50W 740 E40</t>
  </si>
  <si>
    <t>9000​</t>
  </si>
  <si>
    <t>MASTER LED SON-T IF 10.8Klm 65W 727 E40</t>
  </si>
  <si>
    <t>65​</t>
  </si>
  <si>
    <t>sodík SON-T 150W</t>
  </si>
  <si>
    <t>10800​</t>
  </si>
  <si>
    <t>MASTER LED SON-T IF 12Klm 65W 740 E40</t>
  </si>
  <si>
    <t>12000​</t>
  </si>
  <si>
    <t>TForce Core LED HPL 13W E27 827 FR</t>
  </si>
  <si>
    <t>HPL 50W</t>
  </si>
  <si>
    <t>TForce Core LED HPL 13W E27 830 FR</t>
  </si>
  <si>
    <t>TForce Core LED HPL 13W E27 840 FR</t>
  </si>
  <si>
    <t>TForce Core LED HPL 18W E27 827 FR</t>
  </si>
  <si>
    <t>&lt; sodík 50W, &lt; rtuť 80W, směs 160W</t>
  </si>
  <si>
    <t>TForce Core LED HPL 18W E27 830 FR</t>
  </si>
  <si>
    <t xml:space="preserve">TForce Core LED HPL 18W E27 840 FR </t>
  </si>
  <si>
    <t>TForce Core LED HPL 26W E27 827 FR</t>
  </si>
  <si>
    <t>sodík 50W, rtuť 80W</t>
  </si>
  <si>
    <t>TForce Core LED HPL 36W E27 827 FR</t>
  </si>
  <si>
    <t>sodík 70W, rtuť 125W</t>
  </si>
  <si>
    <t>TForce Core LED HPL 36W E27 830 FR</t>
  </si>
  <si>
    <t>TForce Core LED HPL 36W E27 840 FR</t>
  </si>
  <si>
    <t>TForce Core LED HPL 36W E40 827 FR</t>
  </si>
  <si>
    <t>TForce Core LED HPL 36W E40 830 FR</t>
  </si>
  <si>
    <t>TForce Core LED HPL 36W E40 840 FR</t>
  </si>
  <si>
    <t>Ochrana proti přepětí až do 2kV, krytí IP65, teplota prostředí -20 až +45 °C.</t>
  </si>
  <si>
    <t>MASTER LED HPL MV 2.8Klm 19W 830 E27 FR</t>
  </si>
  <si>
    <t>rtuť 80W</t>
  </si>
  <si>
    <t>MASTER LED HPL MV 3Klm 19W 840 E27 FR</t>
  </si>
  <si>
    <t>MASTER LED HPL MV 3.8Klm 24W 830 E27 FR</t>
  </si>
  <si>
    <t xml:space="preserve"> rtuť 125W</t>
  </si>
  <si>
    <t>MASTER LED HPL MV 4Klm 24W 840 E27 FR</t>
  </si>
  <si>
    <t>rtuť 125W</t>
  </si>
  <si>
    <t>MASTER LED HPL MV 5.6Klm 33.5W 830 E27 FR</t>
  </si>
  <si>
    <t>rtuť 200W</t>
  </si>
  <si>
    <t>MASTER LED HPL MV 6Klm 33.5W 840 E27 FR</t>
  </si>
  <si>
    <t>MASTER LED HPL MV 5.6Klm 33.5W 830 E40 FR</t>
  </si>
  <si>
    <t>MASTER LED HPL MV 6Klm 33.5W 840 E40 FR</t>
  </si>
  <si>
    <t>TForce LED HPL ND 28-21W E27 830</t>
  </si>
  <si>
    <t>TForce LED HPL ND 30-21W E27 840</t>
  </si>
  <si>
    <t>TForce LED HPL ND 38-28W E27 830</t>
  </si>
  <si>
    <t>TForce LED HPL ND 40-28W E27 840</t>
  </si>
  <si>
    <t xml:space="preserve">TForce LED HPL ND 57-42W E27 830 </t>
  </si>
  <si>
    <t>sodík 70W, rtuť 125W, směs 250W</t>
  </si>
  <si>
    <t xml:space="preserve">TForce LED HPL ND 60-42W E27 840 </t>
  </si>
  <si>
    <r>
      <t>TForce LED HPL ND 57-42W E40 830</t>
    </r>
    <r>
      <rPr>
        <sz val="8"/>
        <color rgb="FFFF0000"/>
        <rFont val="Arial"/>
        <family val="2"/>
      </rPr>
      <t xml:space="preserve"> </t>
    </r>
  </si>
  <si>
    <r>
      <t>TForce LED HPL ND 60-42W E40 840</t>
    </r>
    <r>
      <rPr>
        <sz val="8"/>
        <color rgb="FFFF0000"/>
        <rFont val="Arial"/>
        <family val="2"/>
      </rPr>
      <t xml:space="preserve"> </t>
    </r>
  </si>
  <si>
    <t>Ochrana proti přehřátí, ochrana proti přepětí až do 6kV, pasivní chladicí systém bez ventilátoru.</t>
  </si>
  <si>
    <t>TForce Core HB MV ND 20W E27 830 G3</t>
  </si>
  <si>
    <t>směs 160W, více než rtuť 50W</t>
  </si>
  <si>
    <t>TForce Core HB MV ND 20W E27 840 G3</t>
  </si>
  <si>
    <t>TForce Core HB MV ND 30W E27 830 G3</t>
  </si>
  <si>
    <t>více než směs 160W, rtuť 80W</t>
  </si>
  <si>
    <t>TForce Core HB MV ND 30W E27 840 G3</t>
  </si>
  <si>
    <t>TForce Core HB MV ND 35W E27 830 G3</t>
  </si>
  <si>
    <t>směs 250W, rtuť 125W</t>
  </si>
  <si>
    <t>TForce Core HB MV ND 35W E27 840 G3</t>
  </si>
  <si>
    <t>TForce LED HPI UN 95W E40 840 NB</t>
  </si>
  <si>
    <t>metalhalogenid HPI 250W</t>
  </si>
  <si>
    <t>TForce LED HPI UN 95W E40 840 WB</t>
  </si>
  <si>
    <t>TForce LED HPI UN 140W E40 840 NB</t>
  </si>
  <si>
    <t>metalhalogenid HPI 400W</t>
  </si>
  <si>
    <t>TForce LED HPI UN 140W E40 840 WB</t>
  </si>
  <si>
    <t>Pokud je součástí svítidla krycí sklo, je nutné ho odstranit pro lepší odvod tepla. Krytí IP40. Teplota prostředí -40 až +55 °C.</t>
  </si>
  <si>
    <t>CorePro HPI MV 9Klm 65W 840 E40 100D</t>
  </si>
  <si>
    <t>metalhalogenid HPI 150W</t>
  </si>
  <si>
    <t>CorePro HPI MV 15Klm 105W 840 E40 100D</t>
  </si>
  <si>
    <t>CorePro LED PLS 3.5W 830 2P G23</t>
  </si>
  <si>
    <t>G23</t>
  </si>
  <si>
    <t>PL-S 7W</t>
  </si>
  <si>
    <t>CorePro LED PLS 3.5W 840 2P G23</t>
  </si>
  <si>
    <t>CorePro LED PLS 5W 830 2P G23</t>
  </si>
  <si>
    <t>PL-S 9/11W</t>
  </si>
  <si>
    <t>CorePro LED PLS 5W 840 2P G23</t>
  </si>
  <si>
    <t>G24d-1 ROT</t>
  </si>
  <si>
    <t>G24D-2 ROT</t>
  </si>
  <si>
    <t>G24D-3 ROT</t>
  </si>
  <si>
    <t>CorePro LED PLL HF 8W 830 4P 2G11</t>
  </si>
  <si>
    <t>2G11</t>
  </si>
  <si>
    <t>PL-L 18W</t>
  </si>
  <si>
    <t>CorePro LED PLL HF 8W 840 4P 2G11</t>
  </si>
  <si>
    <t>PL-L18W</t>
  </si>
  <si>
    <t>CorePro LED PLL HF 12W 830 4P 2G11</t>
  </si>
  <si>
    <t>PL-L 24W</t>
  </si>
  <si>
    <t>CorePro LED PLL HF 12W 840 4P 2G11</t>
  </si>
  <si>
    <t>CorePro LED PLL HF 16.5W 830 4P 2G11</t>
  </si>
  <si>
    <t>PL-L 36W</t>
  </si>
  <si>
    <t>CorePro LED PLL HF 16.5W 840 4P 2G11</t>
  </si>
  <si>
    <t>CorePro LED PLL HF 24W 830 4P 2G11</t>
  </si>
  <si>
    <t>PL-L 55W</t>
  </si>
  <si>
    <t>CorePro LED PLL HF 24W 840 4P 2G11</t>
  </si>
  <si>
    <t>CorePro LED PLL EM/Mains 8W 830 4P</t>
  </si>
  <si>
    <t>CorePro LED PLL EM/Mains 8W 840 4P</t>
  </si>
  <si>
    <t>CorePro LED PLL EM/Mains 12W 830 4P</t>
  </si>
  <si>
    <t>CorePro LED PLL EM/Mains 12W 840 4P</t>
  </si>
  <si>
    <t>CorePro LED PLL EM/Mains 16.5W 830 4P</t>
  </si>
  <si>
    <t>CorePro LED PLL EM/Mains 16.5W 840 4P</t>
  </si>
  <si>
    <t>CorePro LED PLL Mains 24W 830 4P</t>
  </si>
  <si>
    <t>CorePro LED PLL Mains 24W 840 4P</t>
  </si>
  <si>
    <t>CorePro LED Urban PLL Mains</t>
  </si>
  <si>
    <t>CorePro LED Urban PLL Mains 13W 830</t>
  </si>
  <si>
    <t>CorePro LED Urban PLL Mains 13W 840</t>
  </si>
  <si>
    <t>CorePro LED Urban PLL Mains 18W 830</t>
  </si>
  <si>
    <t>CorePro LED Urban PLL Mains 18W 840</t>
  </si>
  <si>
    <t>CorePro LED PLT HF 6.5W 830 4P GX24q-2</t>
  </si>
  <si>
    <t>GX24q-2</t>
  </si>
  <si>
    <t>PL-T 18W</t>
  </si>
  <si>
    <t>CorePro LED PLT HF 6.5W 840 4P GX24q-2</t>
  </si>
  <si>
    <t>CorePro LED PLT HF 9W 830 4P GX24q-3</t>
  </si>
  <si>
    <t>GX24q-3</t>
  </si>
  <si>
    <t>PL-T 26W</t>
  </si>
  <si>
    <t>CorePro LED PLT HF 9W 840 4P GX24q-3</t>
  </si>
  <si>
    <t>CorePro LED PLT HF 15W 830 4P GX24q-3</t>
  </si>
  <si>
    <t>PL-T 32W</t>
  </si>
  <si>
    <t>CorePro LED PLT HF 15W 840 4P GX24q-3</t>
  </si>
  <si>
    <t>CorePro LED PLT HF 18.5W 830 4P GX24q-4</t>
  </si>
  <si>
    <t>GX24q-4</t>
  </si>
  <si>
    <t>PL-T 42W</t>
  </si>
  <si>
    <t>CorePro LED PLT HF 18.5W 840 4P GX24q-4</t>
  </si>
  <si>
    <t>MASTER LEDtube 1200mm UE 11.9W 840 T8 EELA</t>
  </si>
  <si>
    <t>MASTER LEDtube 1200mm UE 11.9W 865 T8 EELA</t>
  </si>
  <si>
    <t>MASTER LEDtube 1500mm UE 17.6W 840 T8 EELA</t>
  </si>
  <si>
    <t>MASTER LEDtube 1500mm UE 17.6W 865 T8 EELA</t>
  </si>
  <si>
    <t>MASTER LEDtube 1200mm UE 13.5W 840 T8</t>
  </si>
  <si>
    <t>MASTER LEDtube 1500mm UE 20W 840 T8</t>
  </si>
  <si>
    <t>MASTER LEDtube 1500mm UE 20W 865 T8</t>
  </si>
  <si>
    <t>U instalace trubic na 230V nebo tlumivku je vždy nutné vyřadit z oběhu kondenzátor</t>
  </si>
  <si>
    <t>Pila LED tube 600mm 8W 840 G13</t>
  </si>
  <si>
    <t>Ecofit LEDtube 600mm 8W 840 T8</t>
  </si>
  <si>
    <t>Ecofit LEDtube 600mm 8W 865 T8</t>
  </si>
  <si>
    <t>Ecofit LEDtube 1200mm 16W 840 T8</t>
  </si>
  <si>
    <t>Ecofit LEDtube 1200mm 16W 865 T8</t>
  </si>
  <si>
    <t>Ecofit LEDtube 1500mm 19.5W 840 T8</t>
  </si>
  <si>
    <t>Ecofit LEDtube 1500mm 19.5W 865 T8</t>
  </si>
  <si>
    <t>CorePro LEDtube 600mm 8W 830 T8</t>
  </si>
  <si>
    <t>CorePro LEDtube 600mm HO 8W 830 T8</t>
  </si>
  <si>
    <t>CorePro LEDtube 600mm HO 8W 840 T8</t>
  </si>
  <si>
    <t>CorePro LEDtube 600mm HO 8W 865 T8</t>
  </si>
  <si>
    <t>CorePro LEDtube 1200mm 15.5W 830 T8</t>
  </si>
  <si>
    <t>CorePro LEDtube 1200mm HO 18W 830 T8</t>
  </si>
  <si>
    <t>CorePro LEDtube 1200mm UO 21.5W 830 T8</t>
  </si>
  <si>
    <t>CorePro LEDtube 1500mm 20W 830 T8</t>
  </si>
  <si>
    <t>CorePro LEDtube 1500mm HO 24W 830 T8</t>
  </si>
  <si>
    <t>CorePro LEDtube 1500mm UO 31.5W 830 T8</t>
  </si>
  <si>
    <t>CorePro LEDtube 1500mm UO 31.5W 840 T8</t>
  </si>
  <si>
    <t>MASTER LEDtube Value 600mm HO 8W 830 T8</t>
  </si>
  <si>
    <t>MASTER LEDtube Value 600mm HO 8W 840 T8</t>
  </si>
  <si>
    <t>MASTER LEDtube Value 600mm HO 8W 865 T8</t>
  </si>
  <si>
    <t>MASTER LEDtube Value 1200mm HO 14W 830 T8</t>
  </si>
  <si>
    <t>MASTER LEDtube Value 1200mm HO 14W 840 T8</t>
  </si>
  <si>
    <t>MASTER LEDtube Value 1200mm HO 14W 865 T8</t>
  </si>
  <si>
    <t>MASTER LEDtube Value 1200mm UO 15.5W 830 T8</t>
  </si>
  <si>
    <t>MASTER LEDtube Value 1200mm UO 15.5W 840 T8</t>
  </si>
  <si>
    <t>MASTER LEDtube Value 1200mm UO 15.5W 865 T8</t>
  </si>
  <si>
    <t>MASTER LEDtube Value 1500mm HO 20.5W 830 T8</t>
  </si>
  <si>
    <t>MASTER LEDtube Value 1500mm HO 20.5W 840 T8</t>
  </si>
  <si>
    <t>MASTER LEDtube Value 1500mm HO 20.5W 865 T8</t>
  </si>
  <si>
    <t>MASTER LEDtube Value 1500mm UO 23W 830 T8</t>
  </si>
  <si>
    <t>MASTER LEDtube Value 1500mm UO 23W 840 T8</t>
  </si>
  <si>
    <t>MASTER LEDtube Value 1500mm UO 23W 865 T8</t>
  </si>
  <si>
    <t xml:space="preserve">MASTER LEDtube 600mm HO 8W 830 T8 </t>
  </si>
  <si>
    <t>MASTER LEDtube 600mm HO 8W 840 T8</t>
  </si>
  <si>
    <t xml:space="preserve">MASTER LEDtube 600mm HO 8W 865 T8 </t>
  </si>
  <si>
    <t>MASTER LEDtube 900mm HO 12W 840 T8</t>
  </si>
  <si>
    <t>MASTER LEDtube 900mm HO 12W 865 T8</t>
  </si>
  <si>
    <t>MASTER LEDtube 1200mm HO 12.5W 830 T8</t>
  </si>
  <si>
    <t>MASTER LEDtube 1200mm HO 12.5W 840 T8</t>
  </si>
  <si>
    <t>MASTER LEDtube 1200mm HO 12.5W 865 T8</t>
  </si>
  <si>
    <t>MASTER LEDtube 1200mm UO 14.7W 830 T8</t>
  </si>
  <si>
    <t>MASTER LEDtube 1200mm UO 14.7W 840 T8</t>
  </si>
  <si>
    <t>MASTER LEDtube 1200mm UO 14.7W 865 T8</t>
  </si>
  <si>
    <t>MASTER LEDtube 1500mm HO 18.2W 830 T8</t>
  </si>
  <si>
    <t>MASTER LEDtube 1500mm HO 18.2W 840 T8</t>
  </si>
  <si>
    <t>MASTER LEDtube 1500mm HO 18.2W 865 T8</t>
  </si>
  <si>
    <t>MASTER LEDtube 1500mm UO 21.7W 830 T8</t>
  </si>
  <si>
    <t>MASTER LEDtube 1500mm UO 21.7W 840 T8</t>
  </si>
  <si>
    <t>MASTER LEDtube 1500mm UO 21.7W 865 T8</t>
  </si>
  <si>
    <t>Bezpečnostní prvek pro instalaci LED trubice do svítidla s elektromagnetickou tlumivkou - náhrada za startér</t>
  </si>
  <si>
    <t>CorePro LEDtube a MASTER VALUE 600mm lze provozovat při zapojení jedna trubice na jednu 18W tlumivku nebo přímo na 230V. Nefunguje správně při zapojení dvě trubice na jednu 36W tlumivku (svítidla 2x18, 4x18); pro tyto případy použijte řadu MASTER.</t>
  </si>
  <si>
    <t>MASTER LEDtube HF 600mm HO 8W830 T8</t>
  </si>
  <si>
    <t>T8 18W</t>
  </si>
  <si>
    <t>T8 36W</t>
  </si>
  <si>
    <t>T8 58W</t>
  </si>
  <si>
    <t>CorePro LEDtube UN 600mm HO 8W 830 T8</t>
  </si>
  <si>
    <t>CorePro LEDtube UN 600mm HO 8W 840 T8</t>
  </si>
  <si>
    <t>CorePro LEDtube UN 600mm HO 8W 865 T8</t>
  </si>
  <si>
    <t>CorePro LEDtube UN 1200mm HO 18W 830 T8</t>
  </si>
  <si>
    <t>CorePro LEDtube UN 1200mm HO 18W 840 T8</t>
  </si>
  <si>
    <t>CorePro LEDtube UN 1200mm HO 18W 865 T8</t>
  </si>
  <si>
    <t>CorePro LEDtube UN 1200mm UO 15.5W 830 T8</t>
  </si>
  <si>
    <t>CorePro LEDtube UN 1200mm UO 15.5W 840 T8</t>
  </si>
  <si>
    <t>CorePro LEDtube UN 1200mm UO 15.5W 865 T8</t>
  </si>
  <si>
    <t>CorePro LEDtube UN 1500mm HO 23W 830 T8</t>
  </si>
  <si>
    <t>CorePro LEDtube UN 1500mm HO 23W 840 T8</t>
  </si>
  <si>
    <t>CorePro LEDtube UN 1500mm HO 23W 865 T8</t>
  </si>
  <si>
    <t>CorePro LEDtube UN 1500mm UO 23W 830 T8</t>
  </si>
  <si>
    <t>CorePro LEDtube UN 1500mm UO 23W 840 T8</t>
  </si>
  <si>
    <t>CorePro LEDtube UN 1500mm UO 23W 865 T8</t>
  </si>
  <si>
    <t>MASTER LEDtube Value UN 1200mm UO 15.5W 830 T8</t>
  </si>
  <si>
    <t>MASTER LEDtube Value UN 1200mm UO 15.5W 840 T8</t>
  </si>
  <si>
    <t>MASTER LEDtube Value UN 1200mm UO 15.5W 865 T8</t>
  </si>
  <si>
    <t>MASTER LEDtube Value UN 1500mm UO 23W 830 T8</t>
  </si>
  <si>
    <t>MASTER LEDtube Value UN 1500mm UO 23W 840 T8</t>
  </si>
  <si>
    <t>MASTER LEDtube Value UN 1500mm UO 23W 865 T8</t>
  </si>
  <si>
    <t>CorePro LEDtube InstantFit HF T5</t>
  </si>
  <si>
    <t>CorePro LEDtube HF 600mm HE 7.1W 830T5</t>
  </si>
  <si>
    <t>CorePro LEDtube HF 600mm HE 7.1W 840T5</t>
  </si>
  <si>
    <t>CorePro LEDtube HF 600mm HE 7.1W 865T5</t>
  </si>
  <si>
    <t>CorePro LEDtube HF 1200mm HE 17.1W 830T5</t>
  </si>
  <si>
    <t>T5 28W</t>
  </si>
  <si>
    <t>CorePro LEDtube HF 1200mm HE 17.1W 840T5</t>
  </si>
  <si>
    <t>CorePro LEDtube HF 1200mm HE 17.1W 865T5</t>
  </si>
  <si>
    <t>CorePro LEDtube HF 1500mm HE 20.5W 830 T5</t>
  </si>
  <si>
    <t>T5 35W</t>
  </si>
  <si>
    <t>CorePro LEDtube HF 1500mm HE 20.5W 840T5</t>
  </si>
  <si>
    <t>CorePro LEDtube HF 1500mm HE 20.5W 865T5</t>
  </si>
  <si>
    <t>CorePro LEDtube HF 1500mm HO 26.7W 830T5</t>
  </si>
  <si>
    <t>T5 49W</t>
  </si>
  <si>
    <t>CorePro LEDtube HF 1500mm HO 26.7W 840T5</t>
  </si>
  <si>
    <t>CorePro LEDtube HF 1500mm HO 26.7W 865T5</t>
  </si>
  <si>
    <t>CorePro LEDtube HF 1200mm HO 26.7W 830T5</t>
  </si>
  <si>
    <t>T5 54W</t>
  </si>
  <si>
    <t>CorePro LEDtube HF 1200mm HO 26.7W 840T5</t>
  </si>
  <si>
    <t>CorePro LEDtube HF 1200mm HO 26.7W 865T5</t>
  </si>
  <si>
    <t>MASTER LEDtube HF 600mm 8W HE 830 T5</t>
  </si>
  <si>
    <t>MASTER LEDtube HF 600mm 8W HE 865 T5</t>
  </si>
  <si>
    <t>MASTER LEDtube HF 600mm HO 10.5W 830 T5</t>
  </si>
  <si>
    <t>T5 24W</t>
  </si>
  <si>
    <t>MASTER LEDtube HF 600mm HO 10.5W 840 T5</t>
  </si>
  <si>
    <t>MASTER LEDtube HF 600mm HO 10.5W 865 T5</t>
  </si>
  <si>
    <t>MASTER LEDtube HF 900mm HE 11.5W 830 T5</t>
  </si>
  <si>
    <t>T5 21W</t>
  </si>
  <si>
    <t>MASTER LEDtube HF 900mm HE 11.5W 840 T5</t>
  </si>
  <si>
    <t>MASTER LEDtube HF 900mm HE 11.5W 865 T5</t>
  </si>
  <si>
    <t>MASTER LEDtube HF 900mm HO 18.5W 830 T5</t>
  </si>
  <si>
    <t>T5 39W</t>
  </si>
  <si>
    <t>MASTER LEDtube HF 900mm HO 18.5W 840 T5</t>
  </si>
  <si>
    <t>MASTER LEDtube HF 900mm HO 18.5W 865 T5</t>
  </si>
  <si>
    <t>MASTER LEDtube HF 1449mm HE 20W 830 T5</t>
  </si>
  <si>
    <t>MASTER LEDtube HF 1449mm HE 20W 840 T5</t>
  </si>
  <si>
    <t>MASTER LEDtube HF 1449mm HO 26W 830 T5 OE</t>
  </si>
  <si>
    <t>MASTER LEDtube HF 1449mm HO 26W 840 T5 OE</t>
  </si>
  <si>
    <t>MASTER LEDtube HF 1449mm HO 26W 865 T5 OE</t>
  </si>
  <si>
    <t>MASTER LEDtube HF 1149mm HO 26W 830 T5 OE</t>
  </si>
  <si>
    <t>MASTER LEDtube HF 1149mm HO 26W 840 T5 OE</t>
  </si>
  <si>
    <t>MASTER LEDtube HF 1149mm HO 26W 865 T5 OE</t>
  </si>
  <si>
    <t>MASTER LEDtube HF 1449mm UO 36W 830 T5</t>
  </si>
  <si>
    <t>T5 80W</t>
  </si>
  <si>
    <t>MASTER LEDtube HF 1449mm UO 36W 840 T5</t>
  </si>
  <si>
    <t>MASTER LEDtube HF 1449mm UO 36W 865 T5</t>
  </si>
  <si>
    <t>OE (Office Enabled) - vhodné i pro použití v kancelářích (UGR&lt;19), stmívatelné (DALI, 1-10V)</t>
  </si>
  <si>
    <t>MASTER LEDtube 900mm HE 11.5W 830 T5 EU</t>
  </si>
  <si>
    <t>MASTER LEDtube 900mm HE 11.5W 840 T5 EU</t>
  </si>
  <si>
    <t>MASTER LEDtube 900mm HE 11.5W 865 T5 EU</t>
  </si>
  <si>
    <t>MASTER LEDtube 1149mm HE 16.5W 830 T5 EU</t>
  </si>
  <si>
    <t>MASTER LEDtube 1149mm HE 16.5W 840 T5 EU</t>
  </si>
  <si>
    <t>MASTER LEDtube 1149mm HE 16.5W 865 T5 EU</t>
  </si>
  <si>
    <t>MASTER LEDtube 1449mm HE 20W 830 T5 EU</t>
  </si>
  <si>
    <t>MASTER LEDtube 1449mm HE 20W 840 T5 EU</t>
  </si>
  <si>
    <t>MASTER LEDtube 1449mm HE 20W 865 T5 EU</t>
  </si>
  <si>
    <t>MASTER LEDtube 600mm HO 10.5W 830 T5</t>
  </si>
  <si>
    <t>MASTER LEDtube 600mm HO 10.5W 840 T5</t>
  </si>
  <si>
    <t>MASTER LEDtube 600mm HO 10.5W 865 T5</t>
  </si>
  <si>
    <t>MASTER LEDtube 900mm HO 18.5W 830 T5</t>
  </si>
  <si>
    <t>MASTER LEDtube 900mm HO 18.5W 840 T5</t>
  </si>
  <si>
    <t>MASTER LEDtube 900mm HO 18.5W 865 T5</t>
  </si>
  <si>
    <t>MASTER LEDtube 1449mm HO 26W 830 T5</t>
  </si>
  <si>
    <t>MASTER LEDtube 1449mm HO 26W 840 T5</t>
  </si>
  <si>
    <t>MASTER LEDtube 1449mm HO 26W 865 T5</t>
  </si>
  <si>
    <t>MASTER LEDtube 1149mm HO 26W 830 T5</t>
  </si>
  <si>
    <t>MASTER LEDtube 1149mm HO 26W 840 T5</t>
  </si>
  <si>
    <t>MASTER LEDtube 1149mm HO 26W 865 T5</t>
  </si>
  <si>
    <t>MASTER LEDtube 1449mm UO 36W 830 T5</t>
  </si>
  <si>
    <t>MASTER LEDtube 1449mm UO 36W 840 T5</t>
  </si>
  <si>
    <t>MASTER LEDtube 1449mm UO 36W 865 T5</t>
  </si>
  <si>
    <t>MASTER CONNECT LEDtube IA 600mm HO 7W 840 T8</t>
  </si>
  <si>
    <t>MASTER CONNECT LEDtube IA 600mm HO 7W 865 T8</t>
  </si>
  <si>
    <t>MASTER CONNECT LEDtube IA 1200mm UO 16W865 T8</t>
  </si>
  <si>
    <t>MASTER CONNECT LEDtube IA 1500mm UO 25W865 T8</t>
  </si>
  <si>
    <t>Master LED Pásky</t>
  </si>
  <si>
    <t>MASTER LEDstrip 4.3W927 475LM/M 5M</t>
  </si>
  <si>
    <t>4.3/1m(19)</t>
  </si>
  <si>
    <t>475/1m(0)</t>
  </si>
  <si>
    <t>MASTER LEDstrip 4.3W930 475LM/M 5M</t>
  </si>
  <si>
    <t>MASTER LEDstrip 4.3W940 500LM/M 5M</t>
  </si>
  <si>
    <t>500/1m(0)</t>
  </si>
  <si>
    <t>MASTER LEDstrip 4.3W965 500LM/M 5M</t>
  </si>
  <si>
    <t>MASTER LEDstrip 8.3W927 920LM/M 5M</t>
  </si>
  <si>
    <t>8.3/1m(37)</t>
  </si>
  <si>
    <t>920/1m(0)</t>
  </si>
  <si>
    <t>MASTER LEDstrip 8.3W930 920LM/M 5M</t>
  </si>
  <si>
    <t>MASTER LEDstrip 8.3W940 1000LM/M 5M</t>
  </si>
  <si>
    <t>1000/1m(0)</t>
  </si>
  <si>
    <t>MASTER LEDstrip 8.3W965 950LM/M 5M</t>
  </si>
  <si>
    <t>950/1m(0)</t>
  </si>
  <si>
    <t>MASTER LEDstrip 12.5W927 1380LM/M 5M</t>
  </si>
  <si>
    <t>12.5/1m(52)</t>
  </si>
  <si>
    <t>1380/1m(0)</t>
  </si>
  <si>
    <t>MASTER LEDstrip 12.5W930 1380LM/M 5M</t>
  </si>
  <si>
    <t>MASTER LEDstrip 12.5W940 1500LM/M 5M</t>
  </si>
  <si>
    <t>1500/1m(0)</t>
  </si>
  <si>
    <t>MASTER LEDstrip 12.5W965 1450LM/M 5M</t>
  </si>
  <si>
    <t>1450/1m(0)</t>
  </si>
  <si>
    <t>MASTER LEDstrip 16.6W927 1830LM/M 5M</t>
  </si>
  <si>
    <t>16.6/1m(67)</t>
  </si>
  <si>
    <t>1830/1m(0)</t>
  </si>
  <si>
    <t>MASTER LEDstrip 16.6W930 1830LM/M 5M</t>
  </si>
  <si>
    <t>MASTER LEDstrip 16.6W940 2000LM/M 5M</t>
  </si>
  <si>
    <t>2000/1m(0)</t>
  </si>
  <si>
    <t>MASTER LEDstrip 16.6W965 2000LM/M 5M</t>
  </si>
  <si>
    <t>MASTER LEDstrip 21.3W927 2400LM/M 5M</t>
  </si>
  <si>
    <t>21.3/1m(81)</t>
  </si>
  <si>
    <t>2400/1m(0)</t>
  </si>
  <si>
    <t>MASTER LEDstrip 21.3W930 2400LM/M 5M</t>
  </si>
  <si>
    <t>MASTER LEDstrip 21.3W940 2500LM/M 5M</t>
  </si>
  <si>
    <t>2500/1m(0)</t>
  </si>
  <si>
    <t>MASTER LEDstrip 21.3W965 2450LM/M 5M</t>
  </si>
  <si>
    <t>2450/1m(0)</t>
  </si>
  <si>
    <t>CorePro Led Pásky</t>
  </si>
  <si>
    <t>CorePro LEDstrip 2.3W827 270LM/M 5M</t>
  </si>
  <si>
    <t>2.3/1m(10.5)</t>
  </si>
  <si>
    <t>270/1m(0)</t>
  </si>
  <si>
    <t>CorePro LEDstrip 2.3W830 270LM/M 5M</t>
  </si>
  <si>
    <t>CorePro LEDstrip 2.3W840 300LM/M 5M</t>
  </si>
  <si>
    <t>300/1m(0)</t>
  </si>
  <si>
    <t>CorePro LEDstrip 2.3W865 300LM/M 5M</t>
  </si>
  <si>
    <t>CorePro LEDstrip 6W827 750LM/M 5M</t>
  </si>
  <si>
    <t>6/1m(27)</t>
  </si>
  <si>
    <t>750/1m(0)</t>
  </si>
  <si>
    <t>CorePro LEDstrip 6W830 750LM/M 5M</t>
  </si>
  <si>
    <t>CorePro LEDstrip 6W840 800LM/M 5M</t>
  </si>
  <si>
    <t>800/1m(0)</t>
  </si>
  <si>
    <t>CorePro LEDstrip 6W865 780LM/M 5M</t>
  </si>
  <si>
    <t>780/1m(0)</t>
  </si>
  <si>
    <t>CorePro LEDstrip 9.2W827 1080LM/M 5M</t>
  </si>
  <si>
    <t>9.2/1m(39)</t>
  </si>
  <si>
    <t>1080/1m(0)</t>
  </si>
  <si>
    <t>CorePro LEDstrip 9.2W830 1080LM/M 5M</t>
  </si>
  <si>
    <t>CorePro LEDstrip 9.2W840 1200LM/M 5M</t>
  </si>
  <si>
    <t>1200/1m(0)</t>
  </si>
  <si>
    <t>CorePro LEDstrip 9.2W865 1180LM/M 5M</t>
  </si>
  <si>
    <t>1180/1m(0)</t>
  </si>
  <si>
    <t>CorePro LEDstrip 12.3W827 1450LM/M 5M</t>
  </si>
  <si>
    <t>12.3/1m(52)</t>
  </si>
  <si>
    <t>CorePro LEDstrip 12.3W830 1450LM/M 5M</t>
  </si>
  <si>
    <t>CorePro LEDstrip 12.3W840 1600LM/M 5M</t>
  </si>
  <si>
    <t>1600/1m(0)</t>
  </si>
  <si>
    <t>CorePro LEDstrip 12.3W865 1580LM/M 5M</t>
  </si>
  <si>
    <t>1580/1m(0)</t>
  </si>
  <si>
    <t>LED Transformer 120W 24VDC</t>
  </si>
  <si>
    <t>LED Transformer 20W 24VDC 120-277V</t>
  </si>
  <si>
    <t>LED Transformer 40W 24VDC 120-277V</t>
  </si>
  <si>
    <t>LED Transformer 150W 24VDC</t>
  </si>
  <si>
    <t>LS mounting clips IP20 50pcs EU</t>
  </si>
  <si>
    <t>LS corner connector IP20 50pcs EU</t>
  </si>
  <si>
    <t>LS tape-to-tape connector IP20 50pcs EU</t>
  </si>
  <si>
    <t>LS tape-to-wire connector IP20 50pcs EU</t>
  </si>
  <si>
    <t>CertaDrive LED Transformer 30W 24VDC</t>
  </si>
  <si>
    <t>CertaDrive LED Transformer 60W 24VDC</t>
  </si>
  <si>
    <t>CertaDrive LED Transformer 120W 24VDC</t>
  </si>
  <si>
    <t>Caps OV 22.0W G4 12V 1CT/50</t>
  </si>
  <si>
    <t>Caps OV 26.0W G9 230V 1CT/20</t>
  </si>
  <si>
    <t>Klasické žárovky</t>
  </si>
  <si>
    <t>App 15.4W E14 230-240V T22 CL OV 1CT/10F</t>
  </si>
  <si>
    <t>App 26.0W E14 230-240V T25 CL OV 1CT/10F</t>
  </si>
  <si>
    <t>App 40.0W E14 230-240V T29 OV 1PF/10</t>
  </si>
  <si>
    <t>Deco 7.0W E14 230-240V T17 CL 1CT/10X10F</t>
  </si>
  <si>
    <t>Speciální světelné zdroje</t>
  </si>
  <si>
    <t>BR125 IR 150W E27 230-250V Red</t>
  </si>
  <si>
    <t>červená</t>
  </si>
  <si>
    <t>BR125 IR 150W E27 230-250V CL</t>
  </si>
  <si>
    <t>BR125 IR 250W E27 230-250V Red</t>
  </si>
  <si>
    <t>BR125 IR 250W E27 230-250V CL</t>
  </si>
  <si>
    <t>PAR38 IR 100W E27 230V Red</t>
  </si>
  <si>
    <t>PAR38 IR 100W E27 230V CL</t>
  </si>
  <si>
    <t>PAR38 IR 150W E27 230V Red</t>
  </si>
  <si>
    <t>PAR38 IR 175W E27 230V Red</t>
  </si>
  <si>
    <t>PAR38 IR 175W E27 230V CL</t>
  </si>
  <si>
    <t>R125 IR 375W E27 230-250V CL</t>
  </si>
  <si>
    <t>čirá tvrz.</t>
  </si>
  <si>
    <t>Povoleno rozbalit</t>
  </si>
  <si>
    <t>TL 4W BLB</t>
  </si>
  <si>
    <t>černé sklo</t>
  </si>
  <si>
    <t>TL 6W BLB</t>
  </si>
  <si>
    <t>TL-D 18W BLB</t>
  </si>
  <si>
    <t>TL-D 36W BLB</t>
  </si>
  <si>
    <t>PL-S 9W BLB/2P</t>
  </si>
  <si>
    <t>Lineární zářivky</t>
  </si>
  <si>
    <t>MASTER TL-D FOOD</t>
  </si>
  <si>
    <t>MASTER TL-D Food  18W/79</t>
  </si>
  <si>
    <t>Shoplight</t>
  </si>
  <si>
    <t>MASTER TL-D Food  58W/79</t>
  </si>
  <si>
    <t>MASTER TL-D Food  30W/79</t>
  </si>
  <si>
    <t>Shoplight  /spec. délka</t>
  </si>
  <si>
    <t>Délka mm</t>
  </si>
  <si>
    <t>MASTER TL-D 18W/ 15</t>
  </si>
  <si>
    <t>MASTER TL-D 18W/ 16</t>
  </si>
  <si>
    <t>žlutá</t>
  </si>
  <si>
    <t>MASTER TL-D 18W/ 17</t>
  </si>
  <si>
    <t>zelená</t>
  </si>
  <si>
    <t>MASTER TL-D 18W/ 18</t>
  </si>
  <si>
    <t>modrá</t>
  </si>
  <si>
    <t>MASTER TL-D 36W/ 15</t>
  </si>
  <si>
    <t>MASTER TL-D 36W/ 16</t>
  </si>
  <si>
    <t>MASTER TL-D 36W/ 17</t>
  </si>
  <si>
    <t>MASTER TL-D 36W/ 18</t>
  </si>
  <si>
    <t xml:space="preserve">MASTER TL-D 58W/ 15 </t>
  </si>
  <si>
    <t xml:space="preserve">MASTER TL-D 58W/ 16  </t>
  </si>
  <si>
    <t xml:space="preserve">MASTER TL-D 58W/ 17 </t>
  </si>
  <si>
    <t xml:space="preserve">MASTER TL-D 58W/ 18 </t>
  </si>
  <si>
    <t>MASTER TL5 HO Secura 49W/840</t>
  </si>
  <si>
    <t xml:space="preserve">MASTER TL5 HO Secura 80W/840 </t>
  </si>
  <si>
    <t>MASTER TL-D Super 80 1m 36W/830 SLV/25</t>
  </si>
  <si>
    <t>MASTER TL-D Super 80 1m 36W/840 SLV/25</t>
  </si>
  <si>
    <t xml:space="preserve">TL Mini 4W/ 33-640 </t>
  </si>
  <si>
    <t>TL Mini 6W / 33-640</t>
  </si>
  <si>
    <t>TL Mini 8W / 33-640</t>
  </si>
  <si>
    <t>TL Mini 13W / 33-640</t>
  </si>
  <si>
    <t>Výjimka z RoHS EU - výroba prodloužena do 24. 2. 2027</t>
  </si>
  <si>
    <t>MASTER TL-E Circular Super 80 22W/840 1CT</t>
  </si>
  <si>
    <t xml:space="preserve">MASTER TL-E Circular Super 80 32W/840 1CT </t>
  </si>
  <si>
    <t xml:space="preserve">MASTER TL-E Circular Super 80 40W/830 1CT </t>
  </si>
  <si>
    <t xml:space="preserve">MASTER TL-E Circular Super 80 40W/840 1CT </t>
  </si>
  <si>
    <t>TL-X XL 20W/33-640 SLV/25</t>
  </si>
  <si>
    <t>TL-X XL 40W/33-640 SLV/25</t>
  </si>
  <si>
    <t>S10 4-65W SIN 230V WH EUR/12X25CT</t>
  </si>
  <si>
    <t>S2 4-22W SER 230V WH EUR/12X25CT</t>
  </si>
  <si>
    <t>S10E 18-75W SIN 230V BL/20X25CT</t>
  </si>
  <si>
    <t>MASTER PL-C Xtra 18W/830/4P 1CT/5X10BOX</t>
  </si>
  <si>
    <t>G 24 q-2</t>
  </si>
  <si>
    <t>MASTER PL-T Xtra 42W/840/4P 1CT/5X10BOX</t>
  </si>
  <si>
    <t>GX 24 q-4</t>
  </si>
  <si>
    <t xml:space="preserve">MASTER TL-D Eco 51W/865 </t>
  </si>
  <si>
    <t>Úspora až 10 % energie v existujících interiérových svítidlech (brzká návrátnost). Provoz na elektronickém i elektromagnetickém předřadníku. Stmívatelný zdroj.</t>
  </si>
  <si>
    <t>PILA - LF80</t>
  </si>
  <si>
    <t>LF80 58W/830</t>
  </si>
  <si>
    <t>MASTER TL-D Super 80 38W/830 SLV/25</t>
  </si>
  <si>
    <t>MASTER SON PIA Plus 70W/220 I E27 *</t>
  </si>
  <si>
    <t>1 900 K</t>
  </si>
  <si>
    <t>MASTER SON PIA Plus 100W/220 E40</t>
  </si>
  <si>
    <t>2 000 K</t>
  </si>
  <si>
    <t>MASTER SON PIA Plus 150W/220 E40</t>
  </si>
  <si>
    <t>MASTER SON PIA Plus 250W/220 E40</t>
  </si>
  <si>
    <t>MASTER SON PIA Plus 400W/220 E40</t>
  </si>
  <si>
    <t>Servisní doba života 4 roky</t>
  </si>
  <si>
    <t>* provoz bez zapalovače (integrovaný zapalovač)</t>
  </si>
  <si>
    <t>MASTER SON APIA Xtra Plus 70W E27</t>
  </si>
  <si>
    <t xml:space="preserve">MASTER SON APIA Plus Xtra 100W E40 </t>
  </si>
  <si>
    <t>MASTER SON APIA Xtra Plus 150W E40</t>
  </si>
  <si>
    <t>1 950 K</t>
  </si>
  <si>
    <t>MASTER SON-T PIA Plus 50W E27</t>
  </si>
  <si>
    <t>MASTER SON-T PIA Plus 70W E27</t>
  </si>
  <si>
    <t>MASTER SON-T PIA Plus 100W E40</t>
  </si>
  <si>
    <t>MASTER SON-T PIA Plus 150W E40</t>
  </si>
  <si>
    <t>MASTER SON-T PIA Plus 250W E40</t>
  </si>
  <si>
    <t>MASTER SON-T PIA Plus 400W E40</t>
  </si>
  <si>
    <t>MASTER SON-T PIA Plus 600W E40</t>
  </si>
  <si>
    <t>MASTER SON-T APIA Xtra Plus 50W E27</t>
  </si>
  <si>
    <t>MASTER SON-T APIA Xtra Plus 70W E27</t>
  </si>
  <si>
    <t>MASTER SON-T APIA Xtra Plus 100W E40</t>
  </si>
  <si>
    <t>MASTER SON-T APIA Xtra Plus 150W E40</t>
  </si>
  <si>
    <t>MASTER SON-T APIA Xtra Plus 250W E40</t>
  </si>
  <si>
    <t>MASTER SON-T APIA Xtra Plus 400W E40</t>
  </si>
  <si>
    <t>SON-T 1000W E40</t>
  </si>
  <si>
    <t>MASTER SDW-T 50W/825 PG12-1</t>
  </si>
  <si>
    <t xml:space="preserve">G </t>
  </si>
  <si>
    <t>MASTER SDW-TG Mini 50W/825 GX12-1</t>
  </si>
  <si>
    <t>GX12-1</t>
  </si>
  <si>
    <t>MASTER SDW-TG Mini 100W/825 GX12-1</t>
  </si>
  <si>
    <t>MASTER MHN-LA 1000W/842 230V</t>
  </si>
  <si>
    <t>X528/Cable</t>
  </si>
  <si>
    <t>MASTER MHN-LA 1000W/956 230V XWH</t>
  </si>
  <si>
    <t>denní světlo</t>
  </si>
  <si>
    <t>MASTER MHN-LA 2000W/842 400V</t>
  </si>
  <si>
    <t>MASTER MHN-LA 2000W/956 400V XWH</t>
  </si>
  <si>
    <t>MASTER MHN-SA 1800W/956 (P)SFC 230V</t>
  </si>
  <si>
    <t>(P)SFC</t>
  </si>
  <si>
    <t>MASTER MHN-SA 2000W/956 400V XW HO UNP/1</t>
  </si>
  <si>
    <t>X830R</t>
  </si>
  <si>
    <r>
      <t>MST MHN-SB 2000W/</t>
    </r>
    <r>
      <rPr>
        <b/>
        <sz val="8"/>
        <rFont val="Arial"/>
        <family val="2"/>
      </rPr>
      <t>956</t>
    </r>
    <r>
      <rPr>
        <sz val="8"/>
        <rFont val="Arial"/>
        <family val="2"/>
      </rPr>
      <t xml:space="preserve"> 400V K12s-7 WH HO</t>
    </r>
  </si>
  <si>
    <t>cable</t>
  </si>
  <si>
    <t>MASTER HPI-T Plus 450W/645</t>
  </si>
  <si>
    <t>Světelný tok (lm)</t>
  </si>
  <si>
    <t>MASTERColour CDM-E MW eco 230W/842 E40</t>
  </si>
  <si>
    <t>21000 / 28000</t>
  </si>
  <si>
    <t>MASTERColour CDM-E MW eco 360W/842 E40</t>
  </si>
  <si>
    <t>34000 / 41000</t>
  </si>
  <si>
    <t>MASTERColour CDM-T MW eco 230W/842 E40</t>
  </si>
  <si>
    <t>22 000 / 28 000</t>
  </si>
  <si>
    <t>MASTERColour CDM-T MW eco 360W/842 E40</t>
  </si>
  <si>
    <t>37 000 / 44 000</t>
  </si>
  <si>
    <t>HPI-T 1000W/543 E40 220V</t>
  </si>
  <si>
    <t>HPI-T 2000W/542 E40 380V</t>
  </si>
  <si>
    <t>MASTER CosmoWh CPO-TW Xtra 45W/628 PGZ12</t>
  </si>
  <si>
    <t>MASTER CosmoWh CPO-TW Xtra 60W/728 PGZ12</t>
  </si>
  <si>
    <t>PGZ12</t>
  </si>
  <si>
    <t>MASTER CosmoWh CPO-TW Xtra 90W/728 PGZ12</t>
  </si>
  <si>
    <t>MASTER CosmoWh CPO-TW Xtra 140W/728 PGZ12</t>
  </si>
  <si>
    <t>MASTER CityWh CDO-ET Plus 50W/828 E27</t>
  </si>
  <si>
    <t>MASTER CityWh CDO-ET Plus 70W/828 E27</t>
  </si>
  <si>
    <t>MASTER CityWh CDO-ET Plus 100W/828 E40</t>
  </si>
  <si>
    <t>MASTER CityWh CDO-ET Plus 150W/828 E40</t>
  </si>
  <si>
    <t>MASTER CityWh CDO-TT Plus 50W/828 E27</t>
  </si>
  <si>
    <t>MASTER CityWh CDO-TT Plus 70W/828 E27</t>
  </si>
  <si>
    <t>MASTER CityWh CDO-TT Plus 70W/942 E27</t>
  </si>
  <si>
    <t>MASTER CityWh CDO-TT Plus 100W/828 E40</t>
  </si>
  <si>
    <t>MASTER CityWh CDO-TT Plus 150W/828 E40</t>
  </si>
  <si>
    <t>MASTER CityWh CDO-TT Plus 150W/942 E40</t>
  </si>
  <si>
    <t>MASTER CityWh CDO-TT Plus 250W/830 E40</t>
  </si>
  <si>
    <t xml:space="preserve"> </t>
  </si>
  <si>
    <t>MASTERC CDM-T 35W/830</t>
  </si>
  <si>
    <t>MASTERC CDM-T 35W/842</t>
  </si>
  <si>
    <t>MASTERC CDM-T 70W/830</t>
  </si>
  <si>
    <t>MASTERC CDM-T 70W/942</t>
  </si>
  <si>
    <t>MASTERC CDM-T 150W/830</t>
  </si>
  <si>
    <t>MASTERC CDM-T 150W/942</t>
  </si>
  <si>
    <t>MASTERC CDM-T 250W/942</t>
  </si>
  <si>
    <t xml:space="preserve">MASTERC CDM-T Elite 20W/830 G12 </t>
  </si>
  <si>
    <t>MASTERC CDM-T Elite 35W/930 G12</t>
  </si>
  <si>
    <t>MASTERC CDM-T Elite 35W/942 G12</t>
  </si>
  <si>
    <t>MASTERC CDM-T Elite 50W/930 G12</t>
  </si>
  <si>
    <t>MASTERC CDM-T Elite 50W/942 G12</t>
  </si>
  <si>
    <t>MASTERC CDM-T Elite 70W/930 G12</t>
  </si>
  <si>
    <t>MASTERC CDM-T Elite 70W/942 G12</t>
  </si>
  <si>
    <t>MASTERC CDM-T Elite 100W/930 G12</t>
  </si>
  <si>
    <t>MASTERC CDM-T Elite 150W/930 G12</t>
  </si>
  <si>
    <t>Vyšší poměr lm/W, stabilita a spolehlivost, malý pokles světelného toku v průběhu životnosti</t>
  </si>
  <si>
    <t xml:space="preserve">MASTERC CDM-TC 35W/830 </t>
  </si>
  <si>
    <t>MASTERC CDM-TC 35W/842</t>
  </si>
  <si>
    <t>MASTERC CDM-TC 70W/830</t>
  </si>
  <si>
    <t>MASTERC CDM-TC 70W/842</t>
  </si>
  <si>
    <t>MASTERC CDM-TC Elite 20W/830 G8.5</t>
  </si>
  <si>
    <t>MASTERC CDM-TC Elite 35W/930 G8.5</t>
  </si>
  <si>
    <t>MASTERC CDM-TC Elite 35W/942 G8.5</t>
  </si>
  <si>
    <t>MASTERC CDM-TC Elite 50W/930 G8.5</t>
  </si>
  <si>
    <t>MASTERC CDM-TC Elite 70W/930 G8.5</t>
  </si>
  <si>
    <t>MASTERC CDM-TC Elite 70W/942 G8.5</t>
  </si>
  <si>
    <t>MASTERC CDM-Tm Elite Mini 35W/930 GU6.5</t>
  </si>
  <si>
    <t>GU6.5</t>
  </si>
  <si>
    <t>56.7</t>
  </si>
  <si>
    <t>MASTERC CDM-Tm Mini 20W/830 GU6.5</t>
  </si>
  <si>
    <t>MASTERC CDM-Tm Mini 20W/830 PGJ5</t>
  </si>
  <si>
    <t>PGJ5</t>
  </si>
  <si>
    <t>MASTERC CDM-Tm Mini 35W/930 PGJ5</t>
  </si>
  <si>
    <t>MASTERC CDM-TD 70W/830 RX7s</t>
  </si>
  <si>
    <t>RX7s</t>
  </si>
  <si>
    <t>MASTERC CDM-TD 70W/942 RX7s</t>
  </si>
  <si>
    <t>MASTERC CDM-TD 150W/830 RX7s</t>
  </si>
  <si>
    <t>MASTERC CDM-Rm Elite Mini 20W/830 GX10 MR16 10D</t>
  </si>
  <si>
    <t>GX10</t>
  </si>
  <si>
    <t>MASTERC CDM-Rm Elite Mini 20W/830 GX10 MR16 25D</t>
  </si>
  <si>
    <t>MASTERC CDM-Rm Elite Mini 20W/830 GX10 MR16 40D</t>
  </si>
  <si>
    <t>MASTERC CDM-Rm Elite Mini 35W/930 GX10 MR16 10D</t>
  </si>
  <si>
    <t>MASTERC CDM-Rm Elite Mini 35W/930 GX10 MR16 25D</t>
  </si>
  <si>
    <t>MASTERC CDM-Rm Elite Mini 35W/930 GX10 MR16 40D</t>
  </si>
  <si>
    <t>MASTERC CDM-R Elite 35W/930 E27 PAR20 30D</t>
  </si>
  <si>
    <t>MASTERC CDM-R Elite 35W/930 E27 PAR30L 10D</t>
  </si>
  <si>
    <t>MASTERC CDM-R Elite 35W/930 E27 PAR30L 30D</t>
  </si>
  <si>
    <t>MASTERC CDM-R Elite 70W/930 E27 PAR30L 30D</t>
  </si>
  <si>
    <t>MASTERC CDM-R Elite 70W/930 E27 PAR30L 40D</t>
  </si>
  <si>
    <t>MASTERC CDM-R Elite 70W/942 E27 PAR30L 30D</t>
  </si>
  <si>
    <t>MASTERC CDM-R111 35W/942 24D</t>
  </si>
  <si>
    <t>GX 8.5</t>
  </si>
  <si>
    <t>MASTERC CDM-R111 70W/942 24D</t>
  </si>
  <si>
    <t>MASTERC CDM-R111 Elite 35W/930 GX8.5 24D</t>
  </si>
  <si>
    <t>MASTERC CDM-R111 Elite 35W/930 GX8.5 40D</t>
  </si>
  <si>
    <t>MASTERC CDM-R111 Elite 70W/930 GX8.5 24D</t>
  </si>
  <si>
    <t>MASTERC CDM-R111 Elite 70W/930 GX8.5 40D</t>
  </si>
  <si>
    <t>https://www.lighting.philips.com/main/support/support/tools/gear-selection-tool</t>
  </si>
  <si>
    <t>HF Essential TL-D</t>
  </si>
  <si>
    <t>HF-E II 236 TL-D 230V 50/60Hz</t>
  </si>
  <si>
    <t>TL-D</t>
  </si>
  <si>
    <t>HF-E 1/2 58 TL-D II 230V 50/60Hz</t>
  </si>
  <si>
    <t>HF-BASIC TL-D (studený start)</t>
  </si>
  <si>
    <t>HF-B 236 TL-D EII 230V 50/60Hz</t>
  </si>
  <si>
    <t>HF-B 158/258 TL-D EII 230V 50/60Hz</t>
  </si>
  <si>
    <t>HF-S 118/136 TL-D II 230V 50/60Hz</t>
  </si>
  <si>
    <t>HF-S 158 TL-D II 230V 50/60Hz</t>
  </si>
  <si>
    <t>HF-S 218/236 TL-D II 230V 50/60Hz</t>
  </si>
  <si>
    <t>HF-S 258 TL-D II 230V 50/60Hz</t>
  </si>
  <si>
    <t>HF-S 3/4 18 TL-D II 230V 50/60Hz</t>
  </si>
  <si>
    <t>HF-P 118/136 TL-D III 230V 50/60 Hz</t>
  </si>
  <si>
    <t>HF-P 158 TL-D III 230V 50/60Hz IDC</t>
  </si>
  <si>
    <t>HF-P 218/236 TL-D III 230V 50/60 Hz</t>
  </si>
  <si>
    <t>HF-P 258 TL-D III 230V 50/60Hz IDC</t>
  </si>
  <si>
    <t>HF-P 3/418 TL-D III 230V 50/60Hz IDC</t>
  </si>
  <si>
    <t>HF-R 136 TL-D EII 230V 50/60Hz</t>
  </si>
  <si>
    <t>HF-R 158 TL-D EII 230V 50/60Hz</t>
  </si>
  <si>
    <t>HF-R 236 TL-D EII 230V 50/60Hz</t>
  </si>
  <si>
    <t>HF-R 258 TL-D EII 230V 50/60Hz</t>
  </si>
  <si>
    <t>HF-Pi 1 28/35/49/54 TL5 EII 230V</t>
  </si>
  <si>
    <t xml:space="preserve">TL5  </t>
  </si>
  <si>
    <t>HF-Pi 1 28/35/49/80 TL5 EII</t>
  </si>
  <si>
    <t>TL5</t>
  </si>
  <si>
    <t>HF-Pi 2 28/35/49/54 TL5 EII 230V</t>
  </si>
  <si>
    <t>HF-Pi 2 28/35/49/80 TL5 EII</t>
  </si>
  <si>
    <t>HF-Pi 3/4 14/24 TL5/PL-L EII 230V</t>
  </si>
  <si>
    <t>HF-S 249 TL5 II 230V 50/60Hz</t>
  </si>
  <si>
    <t>HF-S 154 TL5 II 230V 50/60Hz</t>
  </si>
  <si>
    <t>HF-S 254 TL5 II 230V 50/60Hz</t>
  </si>
  <si>
    <t>HF-P 1 14-35 TL5 HE III 230V</t>
  </si>
  <si>
    <t>HF-P 149 TL5 HO III 230V 50/60Hz IDC</t>
  </si>
  <si>
    <t>HF-P 154/155 TL5 HO/PLL III 230V IDC</t>
  </si>
  <si>
    <t>TL5/PLL</t>
  </si>
  <si>
    <t>HF-P 180 TL5 III 230V 50/60Hz</t>
  </si>
  <si>
    <t>HF-P 2 14-35 TL5 HE III 230V</t>
  </si>
  <si>
    <t>HF-P 2 24/39 TL5 III 230V 50/60Hz</t>
  </si>
  <si>
    <t>HF-P 249 TL5 HO III 230V 50/60Hz IDC</t>
  </si>
  <si>
    <t>HF-P 254/255 TL5 HO/PLL III 230V IDC</t>
  </si>
  <si>
    <t>HF-P 280 TL5/PL-L III 230V 50/60Hz</t>
  </si>
  <si>
    <t>HF-P 3/414 TL5 III 230V 50/60Hz *</t>
  </si>
  <si>
    <t>HF-Ri TD 2 14/21/24/39 E+</t>
  </si>
  <si>
    <t>HF-Ri TD 1 28/35/49/54 TL5 E+ 195-240V</t>
  </si>
  <si>
    <t>HF-Ri TD 2 28/35/49/54 TL5 E+ 195-240V</t>
  </si>
  <si>
    <t>HF-Ri TD 4 14/24 TL5 E+ 195-240V</t>
  </si>
  <si>
    <t>HF-P 1/218 PL-T/C III 230V</t>
  </si>
  <si>
    <t>PLT/C</t>
  </si>
  <si>
    <t>HF-P 1 22-42 PL-T/C/L/TL5C</t>
  </si>
  <si>
    <t>PL-T/C/L/TL5C</t>
  </si>
  <si>
    <t>HF-P 2 22-42 PL-T/C/L/TL5C EII 230V</t>
  </si>
  <si>
    <t>PL-T/C/L/TL5</t>
  </si>
  <si>
    <t>HF-R 2 26-42 PL-T/C EII 230V 50/60Hz</t>
  </si>
  <si>
    <t>HF-Matchbox Blue</t>
  </si>
  <si>
    <t>HF-M BLUE 109 LH TL/PL-S 230-240V</t>
  </si>
  <si>
    <t>TL,PLS</t>
  </si>
  <si>
    <t>HF-M BLUE 114 LH TL/PL-S/PL-C 230-240V</t>
  </si>
  <si>
    <t>PLC,PLS,TL</t>
  </si>
  <si>
    <t>HF-M BLUE 121 LH TL5 230-240V</t>
  </si>
  <si>
    <t>HF-M BLUE 124 LH TL/TL5/PL-L 230-240V</t>
  </si>
  <si>
    <t>PLL,TL5,TL5C</t>
  </si>
  <si>
    <t>HF-M BLUE 124 SH TL/TL5/PL-L 230-240V</t>
  </si>
  <si>
    <t>HF-Matchbox Red</t>
  </si>
  <si>
    <t>HF-M RED 109 SH TL/PL-S 230-240V</t>
  </si>
  <si>
    <t>TL/PLS</t>
  </si>
  <si>
    <t>HF-M RED 114 SH TL/TL5/PL-C/S 230-240V</t>
  </si>
  <si>
    <t>TL/TL5</t>
  </si>
  <si>
    <t>HF-M RED 118 SH PL-C/PL-T 230-240V</t>
  </si>
  <si>
    <t>PLC/T</t>
  </si>
  <si>
    <t>HF-M RED 124 SH TL/TL5/PL-L 230-240V</t>
  </si>
  <si>
    <t>TL/TL5/PL-L</t>
  </si>
  <si>
    <t>HID-PV Base 70 SON C3 230V</t>
  </si>
  <si>
    <t>SON/CDO</t>
  </si>
  <si>
    <t>HID-PV Base 100 SON/CDO Q 230V</t>
  </si>
  <si>
    <t>HID-PV Base 150 SON/CDO Q 230V</t>
  </si>
  <si>
    <t>CDM - nestmívatelný předřadník</t>
  </si>
  <si>
    <t>HID-PV m 20 /I CDM 230V 50/60Hz</t>
  </si>
  <si>
    <t>CDM</t>
  </si>
  <si>
    <t>HID-PV m 20 /S CDM 230V 50/60Hz</t>
  </si>
  <si>
    <t>HID-AV C 35-70 /S CDM 230V 50/60Hz</t>
  </si>
  <si>
    <t>HID-PV C 35 /S CDM 230V 50/60Hz NG</t>
  </si>
  <si>
    <t>HID-PV C 35 /I CDM 230V 50/60Hz NG</t>
  </si>
  <si>
    <t>HID-PV C 50 /I CDM 230V 50/60Hz</t>
  </si>
  <si>
    <t>HID-PV C 70 /S CDM 230V 50/60Hz NG</t>
  </si>
  <si>
    <t>HID-PV C 70 /I CDM 230V 50/60Hz NG</t>
  </si>
  <si>
    <t>HID-PV C 150 /S CDM 230V 50/60Hz</t>
  </si>
  <si>
    <t>SDW-TG - nestmívatelný předřadník</t>
  </si>
  <si>
    <t>HID-PV 100 /S SDW-TG 230V 50/60Hz</t>
  </si>
  <si>
    <t>SDW-TG</t>
  </si>
  <si>
    <t>BSN 50 K302-A2-ITS 230V 50Hz</t>
  </si>
  <si>
    <t>SON/CDO/CDM/MH/HPI (se zapalovačem SKD 578)</t>
  </si>
  <si>
    <t>BSN 70 K302-A2-ITS 230V 50Hz</t>
  </si>
  <si>
    <t>BSN 100 K302-A2-ITS 230V 50Hz</t>
  </si>
  <si>
    <t>BSN 150 K302-A2-ITS 230V 50Hz</t>
  </si>
  <si>
    <t>BSN 250 K302-A2-ITS 230V 50Hz</t>
  </si>
  <si>
    <t>BSN 400 K407-A2-ITS 230/240V 50Hz BC3</t>
  </si>
  <si>
    <t>BSN 70 L33-A2-TS 230V 50Hz HD1-118</t>
  </si>
  <si>
    <t>SON/CDO/MH/HPI</t>
  </si>
  <si>
    <t>BSN 100 L33-A2-TS 230V 50Hz</t>
  </si>
  <si>
    <t>BSN 150 L33-A2-TS 230V 50Hz</t>
  </si>
  <si>
    <t>BSN 250 L33-A2-TS 230V 50Hz</t>
  </si>
  <si>
    <t>BHL 250 K307-A2 230/240V 50Hz BC2-134</t>
  </si>
  <si>
    <t>HPI 250W (se zapalovačem SI 51), HPL (bez zapalovače)</t>
  </si>
  <si>
    <t>BHL 1000 L78-A2 230/240V 50Hz HP-207</t>
  </si>
  <si>
    <t>HPI 1000W (se zapalovačem SI 52), HPL (bez zapalovače)</t>
  </si>
  <si>
    <t>BHL 2000 L76-A2 380/400/415V 50Hz HP-317</t>
  </si>
  <si>
    <t>HPI 2000W 380V (se zapalovačem SI 54), HPL (bez zapalovače)</t>
  </si>
  <si>
    <t>SKD 578 230V 50/60Hz</t>
  </si>
  <si>
    <t>SKD 578-S 230V 50/60Hz</t>
  </si>
  <si>
    <t>SND 57 230V 50/60Hz</t>
  </si>
  <si>
    <t>SON, CDO</t>
  </si>
  <si>
    <t>SND 58 230V 50/60Hz</t>
  </si>
  <si>
    <t>SON, CDO, CDM, HPIT</t>
  </si>
  <si>
    <t>SI 51 230V 50/60Hz</t>
  </si>
  <si>
    <t>HPI 250-400</t>
  </si>
  <si>
    <t>Náhradní díly pro svítidla</t>
  </si>
  <si>
    <t>ARP101 Spare driver BRP101 LED37</t>
  </si>
  <si>
    <t>Náhradní driver ke svítidlu CoreLine Malaga BRP101 LED36/LED37</t>
  </si>
  <si>
    <t>ARP102 Spare driver BRP102 LED55</t>
  </si>
  <si>
    <t>Náhradní driver ke svítidlu CoreLine Malaga BRP102 LED54/LED55</t>
  </si>
  <si>
    <t>ARP102 Spare driver BRP102 LED75/110</t>
  </si>
  <si>
    <t>Náhradní driver ke svítidlu CoreLine Malaga BRP102 LED72/LED75/LED110</t>
  </si>
  <si>
    <t>Malaga SGS101/102</t>
  </si>
  <si>
    <t>Polykarbonátový čirý kryt pro výbojkové svítidlo Malaga SGS101</t>
  </si>
  <si>
    <t>Polykarbonátový čirý kryt pro výbojkové svítidlo Malaga SGS102</t>
  </si>
  <si>
    <t>Tempo</t>
  </si>
  <si>
    <t xml:space="preserve">RVP151 FRONTGLASS ASSY </t>
  </si>
  <si>
    <t>Přední sklo pro výbojkový světlomet RVP151</t>
  </si>
  <si>
    <t>RVP251 SILVER TEMPO FRONTGLASS</t>
  </si>
  <si>
    <t>Přední sklo pro výbojkový světlomet RVP251</t>
  </si>
  <si>
    <t>RVP351 SILVER TEMPO FRONTGLASS</t>
  </si>
  <si>
    <t>Přední sklo pro výbojkový světlomet RVP351</t>
  </si>
  <si>
    <t>TCW060</t>
  </si>
  <si>
    <t>TCW060 DIFFUSER PC 1X18W</t>
  </si>
  <si>
    <t>Polykarbonátový kryt pro prachotěsné svítidlo TCW060</t>
  </si>
  <si>
    <t>TCW060 DIFFUSER PC 1X28W</t>
  </si>
  <si>
    <t>TCW060 DIFFUSER PC 1X35W</t>
  </si>
  <si>
    <t>TCW060 DIFFUSER PC 1X36W</t>
  </si>
  <si>
    <t>TCW060 DIFFUSER PC 1X58W</t>
  </si>
  <si>
    <t>TCW060 DIFFUSER PC 2X18W</t>
  </si>
  <si>
    <t>TCW060 DIFFUSER PC 2X28W</t>
  </si>
  <si>
    <t>TCW060 DIFFUSER PC 2X35W</t>
  </si>
  <si>
    <t>TCW060 DIFFUSER PC 2X36W</t>
  </si>
  <si>
    <t>TCW060 DIFFUSER PC 2X58W</t>
  </si>
  <si>
    <t>TCW060 DIFFUSER CLIP PC T5</t>
  </si>
  <si>
    <t>Spony (plastové)</t>
  </si>
  <si>
    <t>TCW060 DIFFUSER CLIP PC TLD</t>
  </si>
  <si>
    <t>TCW060 METAL MOUNTING CLIP TLD 1-LAMP</t>
  </si>
  <si>
    <t>Montážní třmeny kovové</t>
  </si>
  <si>
    <t>TCW060 METAL MOUNTING CLIP TLD 2-LAMP</t>
  </si>
  <si>
    <t>ACW216 BOWL PC 2X58W</t>
  </si>
  <si>
    <t>Polykarbonátový kryt pro TCW216 2x T8 58W, TL5 35, 49, 80W</t>
  </si>
  <si>
    <t>EAN</t>
  </si>
  <si>
    <t xml:space="preserve"> Balení </t>
  </si>
  <si>
    <t>Energetický štítek</t>
  </si>
  <si>
    <t>Novinka</t>
  </si>
  <si>
    <t>DN142B 10S/830 PSD-E UGR19*</t>
  </si>
  <si>
    <t>DN142B 10S/840 PSD-E UGR19*</t>
  </si>
  <si>
    <t>DN142B 20S/840 PSD-E UGR19*</t>
  </si>
  <si>
    <t>DN142B 20S/830 PSD-E UGR19 *</t>
  </si>
  <si>
    <t>DN142B 10S/830 PSD-E  WR*</t>
  </si>
  <si>
    <t>DN142B 10S/840 PSD-E  WR*</t>
  </si>
  <si>
    <t>DN142B 20S/830 PSD-E  WR*</t>
  </si>
  <si>
    <t>DN142B 20S/840 PSD-E  WR*</t>
  </si>
  <si>
    <t>BGP307 LED35-4S/730 II DM11 48/60S</t>
  </si>
  <si>
    <t>BGP307 LED54-4S/730 II DM11 48/60S</t>
  </si>
  <si>
    <t>BGP307 LED84-4S/730 II DM11 48/60S</t>
  </si>
  <si>
    <t>BGP307 LED120-4S/730 II DM11 48/60S</t>
  </si>
  <si>
    <t xml:space="preserve">PILA WL007C LED13S/840 PSU RND MDU WH </t>
  </si>
  <si>
    <t xml:space="preserve">LED classic 25W A60 E27 GOLD SP D RF </t>
  </si>
  <si>
    <t>MASTER Value LEDBulbD4-25W E27 A60 GOLD SP G</t>
  </si>
  <si>
    <t>MASTER MHN-FC 1000W/740 230V XW</t>
  </si>
  <si>
    <t>4100 K</t>
  </si>
  <si>
    <t>5600 K</t>
  </si>
  <si>
    <t>MASTER MHN-SE 2000W/956 GX22 400V HO UNP</t>
  </si>
  <si>
    <t>2500 K</t>
  </si>
  <si>
    <t>WT120C G2 LED18S/840 PSU PCO L600</t>
  </si>
  <si>
    <t>WT120C G2 LED25S/840 PSU PCO L1200</t>
  </si>
  <si>
    <t>WT120C G2 LED31S/840 PSU PCO L1500</t>
  </si>
  <si>
    <t>WT120C G2 LED37S/840 PSU PCO L1200</t>
  </si>
  <si>
    <t>WT120C G2 LED57S/840 PSU PCO L1500</t>
  </si>
  <si>
    <t>WT120C G2 LED40S/840 PSU WEC L1200</t>
  </si>
  <si>
    <t>WT120C G2 LED40S/840 PSU TW1 WEC L1200</t>
  </si>
  <si>
    <t>WT120C G2 LED60S/840 PSU WEC L1500</t>
  </si>
  <si>
    <t>WT120C G2 LED60S/840 PSU TW1 WEC L1500</t>
  </si>
  <si>
    <t>BY100Z BR L215</t>
  </si>
  <si>
    <t>BY101Z ALU</t>
  </si>
  <si>
    <t>BY102Z ALU</t>
  </si>
  <si>
    <t>BY020Z G2 G3 ALU</t>
  </si>
  <si>
    <t>BY021Z G2 BY022Z G3 ALU</t>
  </si>
  <si>
    <t>SM155C 37_60S/830_840 PSED TW1 PI5 L1440</t>
  </si>
  <si>
    <t>CoreLine fastset</t>
  </si>
  <si>
    <t>SM155C 48S/840 PSU TW3 PI5 L1160</t>
  </si>
  <si>
    <t>SM155C 60S/840 PSU TW3 PI5 L1440</t>
  </si>
  <si>
    <t>SM155C 17_26S/830_840 PSU TW3 PI5 L602</t>
  </si>
  <si>
    <t>SM155C 30_48S/830_840 PSU TW3 PI5 L1160</t>
  </si>
  <si>
    <t>SM155C 30_48S/830_840 PSED TW1 PI5 L1160</t>
  </si>
  <si>
    <t>PILA RC007B LED12S/840 PSU W30L30 NOC</t>
  </si>
  <si>
    <t>PILA DN020B G2 LED20/830 24W D200 RD EU</t>
  </si>
  <si>
    <t>WL140V LED20S/840 PSR MDU WH</t>
  </si>
  <si>
    <t>L85</t>
  </si>
  <si>
    <t>LED classic-giant 40W E27 A160 GOLD DIM</t>
  </si>
  <si>
    <t>LED classic-giant 40W E27 G200 GOLD DIM</t>
  </si>
  <si>
    <t>LED classic-giant 40W E27 T65 GOLD DIM</t>
  </si>
  <si>
    <t>LED classic-giant 28W E27 A160 GOLD ND</t>
  </si>
  <si>
    <t>DN065B G4 Trim Accessory D150 BK</t>
  </si>
  <si>
    <t>DN065B G4 Trim Accessory D200 BK</t>
  </si>
  <si>
    <t>DN065B G4 Trim Accessory D150 SI</t>
  </si>
  <si>
    <t>DN065B G4 Trim Accessory D200 SI</t>
  </si>
  <si>
    <t>CorePro LEDcapsuleMV 2.7-25W G9 827 D</t>
  </si>
  <si>
    <t>CorePro LEDcapsule 1.9-25W ND G9 827</t>
  </si>
  <si>
    <t>CorePro LEDcapsule 1.9-25W ND G9 830</t>
  </si>
  <si>
    <t>CorePro LEDcapsule 3.7-40W ND G9 827</t>
  </si>
  <si>
    <t>CorePro LEDcapsule 3.7-40W ND G9 830</t>
  </si>
  <si>
    <t>CorePro LEDlinear ND 7-60W R7S 78mm830</t>
  </si>
  <si>
    <t>BRP056 LED36/730 PSU 27W SLF CE</t>
  </si>
  <si>
    <t>BRP062 LED72/730 PSU 54W SLA CE</t>
  </si>
  <si>
    <t>BRP056 LED38/740 PSU 27W SLF CE</t>
  </si>
  <si>
    <t>BRP062 LED76/740 PSU 54W SLA CE</t>
  </si>
  <si>
    <t>BY020P G3 LED105S/840 PSU WB GR</t>
  </si>
  <si>
    <t>BY022P G3 LED280S/840 PSU WB GR</t>
  </si>
  <si>
    <t>BY021P G3 LED200S/840 PSU WB GR</t>
  </si>
  <si>
    <t>BY021Z G3 ALU</t>
  </si>
  <si>
    <t>BY030P LED150_220_280S/840_50_65 PSU WB</t>
  </si>
  <si>
    <t>DN065B G4 LED12/830_840_865 12W D150 RD</t>
  </si>
  <si>
    <t>DN065B G4 LED20/830_840_865 19W D200 RD</t>
  </si>
  <si>
    <t>PILA LEDtube 1200mm UO 15.5W 840 T8</t>
  </si>
  <si>
    <t>PILA LEDtube 1500mm UO 23W 840 T8</t>
  </si>
  <si>
    <t>CorePro LEDbulb DIM 8-60W A60 E27 5CCT</t>
  </si>
  <si>
    <t xml:space="preserve">ZNAČENÍ ELEKTROMAGNETICKÝCH TLUMIVEK PRO VÝBOJKY </t>
  </si>
  <si>
    <t xml:space="preserve">Hlavní </t>
  </si>
  <si>
    <t>Všechny</t>
  </si>
  <si>
    <t xml:space="preserve">Výkon </t>
  </si>
  <si>
    <t>Počet</t>
  </si>
  <si>
    <t>napětí a</t>
  </si>
  <si>
    <t xml:space="preserve">Odbočka </t>
  </si>
  <si>
    <t>Termo</t>
  </si>
  <si>
    <t>předřadníky</t>
  </si>
  <si>
    <t>zdroje</t>
  </si>
  <si>
    <t>svorek</t>
  </si>
  <si>
    <t>frekvence</t>
  </si>
  <si>
    <t>k zapalovači</t>
  </si>
  <si>
    <t>pojistka</t>
  </si>
  <si>
    <t>HID</t>
  </si>
  <si>
    <t>"BASIC"</t>
  </si>
  <si>
    <t>sortiment</t>
  </si>
  <si>
    <t>Screw contacts (svorka se šroubem)</t>
  </si>
  <si>
    <t>Insert                  (samosvorná svorka)</t>
  </si>
  <si>
    <t>220V 50 Hz</t>
  </si>
  <si>
    <t>220V 60 Hz</t>
  </si>
  <si>
    <t>230V 50 Hz</t>
  </si>
  <si>
    <t>240V 50 Hz</t>
  </si>
  <si>
    <t xml:space="preserve">   Sodíková výbojka SON</t>
  </si>
  <si>
    <t>SN</t>
  </si>
  <si>
    <t>230/240V 50 Hz</t>
  </si>
  <si>
    <t xml:space="preserve">   Nízkotlaká sodíková výbojka SOX</t>
  </si>
  <si>
    <t>SX</t>
  </si>
  <si>
    <t>220/240V 50 Hz</t>
  </si>
  <si>
    <t xml:space="preserve">   Bílý sodík  ( White SON )</t>
  </si>
  <si>
    <t>SL</t>
  </si>
  <si>
    <t xml:space="preserve">   Metal-halogenidová výbojka          </t>
  </si>
  <si>
    <t>MH</t>
  </si>
  <si>
    <t>220V 50 Hz semi-paralelní</t>
  </si>
  <si>
    <t xml:space="preserve">   Vysokotlaká  rtuťová výbojka</t>
  </si>
  <si>
    <t>HL</t>
  </si>
  <si>
    <t>220V 60 Hz semi-paralelní</t>
  </si>
  <si>
    <t>230V 50 Hz semi-paralelní</t>
  </si>
  <si>
    <t>240V 50 Hz semi-paralelní</t>
  </si>
  <si>
    <t>220V 50 Hz  paralelní</t>
  </si>
  <si>
    <t>220V 60 Hz  paralelní</t>
  </si>
  <si>
    <t>230V 50 Hz  paralelní</t>
  </si>
  <si>
    <t>240V 50 Hz  paralelní</t>
  </si>
  <si>
    <t>"Heavy Duty"</t>
  </si>
  <si>
    <t>zapouzdřený</t>
  </si>
  <si>
    <t>Napětí a</t>
  </si>
  <si>
    <t xml:space="preserve">   HID</t>
  </si>
  <si>
    <t xml:space="preserve">  "High Power"</t>
  </si>
  <si>
    <t xml:space="preserve">   Sodíková výbojka </t>
  </si>
  <si>
    <t>220V 50 Hz semiparalelní</t>
  </si>
  <si>
    <t xml:space="preserve">   Metal-halogenidová výbojka</t>
  </si>
  <si>
    <t>220V 60 Hz semiparalelní</t>
  </si>
  <si>
    <t xml:space="preserve">   Metal-halogenidová výbojka                    </t>
  </si>
  <si>
    <t>HD</t>
  </si>
  <si>
    <t>230-240V 50 Hz semiparalelní</t>
  </si>
  <si>
    <t xml:space="preserve">   Vysokotlaká rtuťová výbojka</t>
  </si>
  <si>
    <t>380-400V 50 Hz</t>
  </si>
  <si>
    <t>380-400-415V 50 Hz</t>
  </si>
  <si>
    <t xml:space="preserve">ZNAČENÍ ELEKTRONICKÝCH PŘEDŘADNÍKŮ PRO ZÁŘIVKY </t>
  </si>
  <si>
    <t xml:space="preserve">Pouze </t>
  </si>
  <si>
    <t>digitálně</t>
  </si>
  <si>
    <t>předřadníku</t>
  </si>
  <si>
    <t>ovládané</t>
  </si>
  <si>
    <t>zdrojů</t>
  </si>
  <si>
    <t xml:space="preserve">Elektronický </t>
  </si>
  <si>
    <t>předřadník</t>
  </si>
  <si>
    <t>(High-frequency)</t>
  </si>
  <si>
    <t>BASIC</t>
  </si>
  <si>
    <t>STUDENÝ START</t>
  </si>
  <si>
    <t xml:space="preserve">1 ZDROJ </t>
  </si>
  <si>
    <t>14 - 80W</t>
  </si>
  <si>
    <t>TLD</t>
  </si>
  <si>
    <t>lineární zářivky</t>
  </si>
  <si>
    <t>P</t>
  </si>
  <si>
    <t>PERFORMER</t>
  </si>
  <si>
    <t>TEPLÝ START</t>
  </si>
  <si>
    <t>2 ZDROJE</t>
  </si>
  <si>
    <t>lineární zářivky 16 mm</t>
  </si>
  <si>
    <t>R</t>
  </si>
  <si>
    <t>REGULATOR</t>
  </si>
  <si>
    <t>REGULOVATELNÝ</t>
  </si>
  <si>
    <t>3 ZDROJE</t>
  </si>
  <si>
    <t>TL5C</t>
  </si>
  <si>
    <t>kruhové zářivky 16mm</t>
  </si>
  <si>
    <t>M</t>
  </si>
  <si>
    <t>MATCHBOX</t>
  </si>
  <si>
    <t>4 ZDROJE</t>
  </si>
  <si>
    <t>PLL</t>
  </si>
  <si>
    <t>kompaktní zářivky</t>
  </si>
  <si>
    <t>3-4 ZDROJE</t>
  </si>
  <si>
    <t>PLC</t>
  </si>
  <si>
    <t>PLS</t>
  </si>
  <si>
    <t>SON (T) (Plus), HPL, HPI a MH</t>
  </si>
  <si>
    <t>GX22</t>
  </si>
  <si>
    <t>SON 70W/220 I E27</t>
  </si>
  <si>
    <t>SON 70W E E27 CO</t>
  </si>
  <si>
    <t>MASTERC CDM-R Elite 70W/930 E27 PAR30L 10D</t>
  </si>
  <si>
    <t>Prachotěs, IK08, v balení i druhá průchodka pro liniové zapojení, velmi široké rozložení světla, opálový difuzor</t>
  </si>
  <si>
    <t>Montážní třmen pro přisazenou montáž; nastavitelný úhel</t>
  </si>
  <si>
    <t>BHD 2000 L76 380/400/415V 50Hz HP-317</t>
  </si>
  <si>
    <t>Standardní optika (UGR&lt;25), celé tělo IP44, 5pólový zásuvný konektor, 3fázová průběžná montáž</t>
  </si>
  <si>
    <t>Obdélník, nekancelářská optika (UGR&lt;22), třída hořlavosti TP(b), bez konektoru a bezp. lanka</t>
  </si>
  <si>
    <t>LED panel 300x300 mm, standardní optika (UGR&lt;22)</t>
  </si>
  <si>
    <t>PILA LED 50W GU5.3 WW 12V 36D ND</t>
  </si>
  <si>
    <t>LED classic 75W A60 E27 CDL FR ND</t>
  </si>
  <si>
    <t>LED classic 100W A60 E27 CDL FR ND</t>
  </si>
  <si>
    <t>Ozdobné příslušenství černé</t>
  </si>
  <si>
    <t>CorePro LEDlinear ND 7-60W R7S 78mm 830</t>
  </si>
  <si>
    <t>CorePro LEDlinear ND 7-60W R7S 78mm 840</t>
  </si>
  <si>
    <t>MASTER LEDtube HF 600mm HE 7W 830 T5</t>
  </si>
  <si>
    <t>MASTER LEDtube HF 600mm HE 7W 865 T5</t>
  </si>
  <si>
    <t>MASTER LEDBulb DT 5.9-60W E27 CRI95 A60 FR G</t>
  </si>
  <si>
    <t>MASTER LEDBulb DT 10.5-100W E27 CRI95 A60 FR G</t>
  </si>
  <si>
    <t>MASTER LEDBulb DT3.4-40W E27 CRI95 A60 CL G</t>
  </si>
  <si>
    <t>MASTER LEDBulbDT 5.9-60W E27 CRI95 A60 CL G</t>
  </si>
  <si>
    <t>MASTER LEDBulb DT 7.2-75W E27 CRI95 A60 CL G</t>
  </si>
  <si>
    <t>MASTER LEDBulb DT 10.5-100W E27 CRI95 A60 CL G</t>
  </si>
  <si>
    <t>Dálkový ovladač pro svítidla Highbay</t>
  </si>
  <si>
    <t>Pohybový senzor pro svítidla Highbay</t>
  </si>
  <si>
    <t>Montážní třmen pro přisazenou montáž</t>
  </si>
  <si>
    <t>Zapuštěný tenký downlight tvar kruhu, integrovaný driver, výška 45 mm, celé tělo IP44, Multicolor</t>
  </si>
  <si>
    <t>CorePro LEDbulb ND 8-60W A60 E27 827 6CT</t>
  </si>
  <si>
    <t>CorePro LEDspot ND 4.6-50W GU10 827 36D 5CT</t>
  </si>
  <si>
    <t>CorePro LEDbulb ND 8-60W A60 E27 840 12CT</t>
  </si>
  <si>
    <t>CorePro LEDbulb ND 8-60W A60 E27 830 12CT</t>
  </si>
  <si>
    <t>CorePro LEDbulb ND 8-60W A60 E27 827 12CT</t>
  </si>
  <si>
    <t>CorePro LEDbulb ND 10-75W A60 E27 827 6CT</t>
  </si>
  <si>
    <t>Kolejnicová napájecí 3f lišta, délka 4m, černá</t>
  </si>
  <si>
    <t>Kolejnicová napájecí 3f lišta, délka 4m, bílá</t>
  </si>
  <si>
    <t>MASTER LEDBulb DT3.4-40W E27 CRI95A60CL G</t>
  </si>
  <si>
    <t>MASTER LEDBulb DT7.2-75W E27 CRI95A60CL G</t>
  </si>
  <si>
    <t>MASTER LEDBulb DT10.5-100W E27 CRI95 A60 CLG</t>
  </si>
  <si>
    <t>LED classic-giant 20W E27 A160 1800K smoky D</t>
  </si>
  <si>
    <t>LED classic-giant 20W E27 G200 1800K smoky D</t>
  </si>
  <si>
    <t>2700/3000/4000/5000/6500</t>
  </si>
  <si>
    <t>A160, Zlatá</t>
  </si>
  <si>
    <t>G200, Zlatá</t>
  </si>
  <si>
    <t>T65, Zlatá</t>
  </si>
  <si>
    <t>PILA WT007C LED24S/840 PSU L600</t>
  </si>
  <si>
    <t>PILA WT007C LED48S/840 PSU L1200</t>
  </si>
  <si>
    <t>PILA WT007C LED68S/840 PSU L1500</t>
  </si>
  <si>
    <t>Prachotěsné svítidlo, délka 600 mm, IK06</t>
  </si>
  <si>
    <t>Prachotěsné svítidlo, délka 1200 mm, IK06</t>
  </si>
  <si>
    <t>Prachotěsné svítidlo, délka 1500 mm, IK06</t>
  </si>
  <si>
    <t>LSCS Highbay Remote Control</t>
  </si>
  <si>
    <t>LSCS Highbay Sensor</t>
  </si>
  <si>
    <t>Highbay MB</t>
  </si>
  <si>
    <t>Stínidlo hliníkové 194 x 480 x 480 mm (V x Š x H)</t>
  </si>
  <si>
    <t>Stínidlo hliníkové 156 x 382 x 382 mm (V x Š x H)</t>
  </si>
  <si>
    <t>Stínidlo hliníkové 174 x 442 mm (V x Š)</t>
  </si>
  <si>
    <t>Stínidlo hliníkové 150 x 437 mm (V x Š)</t>
  </si>
  <si>
    <t>Stínidlo hliníkové 141 x 474 x 474 mm (V x Š x H)</t>
  </si>
  <si>
    <t>Stínidlo hliníkové 153 x 543 x 543 mm (V x Š x H)</t>
  </si>
  <si>
    <t>LED Classic SceneSwitch 60W A60 E27 WW FR ND</t>
  </si>
  <si>
    <t>Velkoobchodní marketing</t>
  </si>
  <si>
    <t>MASTER Value LEDBulb D 7.2-50W E27 A60 827 CM G</t>
  </si>
  <si>
    <t>MASTER LEDBulb DT 3.4-40W E27 CRI95 A60 FR G</t>
  </si>
  <si>
    <t>LED classic 60W E27 CDL A60 FR ND</t>
  </si>
  <si>
    <t>TForce Core LED HPL 24.5W E27 830 FR</t>
  </si>
  <si>
    <t>TForce Core LED HPL 24.5W E27 840 FR</t>
  </si>
  <si>
    <t>Ecofit LEDtube 600mm HO 9W 840 T8 S</t>
  </si>
  <si>
    <t>Ecofit LEDtube 600mm HO 9W 865 T8 S</t>
  </si>
  <si>
    <t>Ecofit LEDtube 1200mm HO 18W 840 T8 S</t>
  </si>
  <si>
    <t>Ecofit LEDtube 1200mm HO 18W 865 T8 S</t>
  </si>
  <si>
    <t>Ecofit LEDtube 1500mm HO 23W 840 T8 S</t>
  </si>
  <si>
    <t>Ecofit LEDtube 1500mm HO 23W 865 T8 S</t>
  </si>
  <si>
    <t>EM150B REC 1S OA/CO NM3 ELP WH IP20</t>
  </si>
  <si>
    <t>EM150B REC 1S OA/CO NM3 ELB WH IP20</t>
  </si>
  <si>
    <t>EM151B REC 3S OA/CO NM3 ELP WH IP20</t>
  </si>
  <si>
    <t>EM152C SM 2S OA/CO NM3 ELP WH IP65</t>
  </si>
  <si>
    <t>EM152C SM 2S OA/CO NM3 ELB WH IP65</t>
  </si>
  <si>
    <t>EM153C SM BKD EXIT SIGN M3 ELP IP65</t>
  </si>
  <si>
    <t>EM153C SM BKD EXIT SIGN M3 ELB IP65</t>
  </si>
  <si>
    <t>EM154C HO BKD 15S NM3 ELP IP65</t>
  </si>
  <si>
    <t>EM154C HO BKD 15S NM3 ELB IP65</t>
  </si>
  <si>
    <t>EM164C SM TWIN SPOT NM3 ELB IP65</t>
  </si>
  <si>
    <t>EM155C SLIM WL EXIT SIGN M3 ELP UP WH</t>
  </si>
  <si>
    <t>EM155C SLIM WL EXIT SIGN M3 ELB UP WH</t>
  </si>
  <si>
    <t>EM159C WL/CM EXIT SIGN M3 ELP UP WH</t>
  </si>
  <si>
    <t>EM159C WL/CM EXIT SIGN M3 ELB UP WH</t>
  </si>
  <si>
    <t>EM159Z WL/CM EXIT SIGN LEGEND LEFT/RIGHT</t>
  </si>
  <si>
    <t>EM159Z WL/CM EXIT SIGN LEGEND DOWN</t>
  </si>
  <si>
    <t>EM159Z WL/CM RECESSED KIT</t>
  </si>
  <si>
    <t>EM159Z WL/CM SUSPENSION KIT</t>
  </si>
  <si>
    <t>5000 K</t>
  </si>
  <si>
    <t>Nouzový přisazený downlight s kapacitou baterie 3 hodiny, Základní verze, v souladu s EU legislativou</t>
  </si>
  <si>
    <t>Nouzový přisazený downlight s kapacitou baterie 3 hodiny, Pro verze s automatickým testem funkčnosti, v souladu s EU legislativou</t>
  </si>
  <si>
    <t>Nouzový zapuštěný downlight s kapacitou baterie 3 hodiny, Pro verze s automatickým testem funkčnosti, v souladu s EU legislativou</t>
  </si>
  <si>
    <t>Nouzové svítidlo s dvěma spotmi, kapacita baterie 3 hodiny, Základní verze, v souladu s EU legislativou</t>
  </si>
  <si>
    <t>L90</t>
  </si>
  <si>
    <t>Sada pro zapuštěnou montáž</t>
  </si>
  <si>
    <t>Sada pro zavěšení</t>
  </si>
  <si>
    <t>Nouzové svítidlo únikový východ, kapacita baterie 3 hodiny, Pro verze s automatickým testem funkčnosti, v souladu s EU legislativou, únikový vývěsník Nahoru</t>
  </si>
  <si>
    <t>Nouzové svítidlo únikový východ, kapacita baterie 3 hodiny, Základní verze, v souladu s EU legislativou, únikový vývěsník Nahoru</t>
  </si>
  <si>
    <t>Nouzový spot, nouzový zapuštěný downlight s kapacitou baterie 3 hodiny, Pro verze s automatickým testem funkčnosti, v souladu s EU legislativou</t>
  </si>
  <si>
    <t>Nouzový spot, nouzový zapuštěný downlight s kapacitou baterie 3 hodiny, Základní verze, v souladu s EU legislativou</t>
  </si>
  <si>
    <t>Ozdobné příslušenství stříbrné</t>
  </si>
  <si>
    <t>Prachotěs, IK08, v balení i druhá průchodka pro liniové zapojení, externí zásuvný konektor, „frosted“ difuzor</t>
  </si>
  <si>
    <t>Prachotěs, IK08, vybaveno průchozím 1-fázovým vedením, externí zásuvný konektor, „frosted“ difuzor</t>
  </si>
  <si>
    <t>S - balení včetně starteru</t>
  </si>
  <si>
    <t>Prachotěs, IK06,IP69K, průběžná montáž, možnost přisazené i závěsné montáže, chemicky odolné</t>
  </si>
  <si>
    <t>Čtverec, UGR&lt;19, zespodu IP40, Backlite, BN</t>
  </si>
  <si>
    <t>Čtverec, UGR&lt;22, zespodu IP40, Backlite, BN</t>
  </si>
  <si>
    <t>Zapuštěný tenký downlight tvar kruhu, integrovaný driver, výška 45 mm, zespodu IP44</t>
  </si>
  <si>
    <t>N</t>
  </si>
  <si>
    <t>EM300V ELC HV 6.4V 2000mAh LFP</t>
  </si>
  <si>
    <t>SM136V G4 36_45_60S/840 PSU W20L120 OC</t>
  </si>
  <si>
    <t>SM136V G4 36_45_60S/840 PSD W20L120 OC</t>
  </si>
  <si>
    <t>SM136V G4 36_45_60S/840 PSU W20L120 NOC</t>
  </si>
  <si>
    <t>SM136V G4 34_43_57S/830 PSD W20L120 OC</t>
  </si>
  <si>
    <t>RC136B G4 36_45_60S/840 PSU W60L60 OC</t>
  </si>
  <si>
    <t>RC136B G4 36_45_60S/840 PSD W60L60 OC</t>
  </si>
  <si>
    <t>RC136B G4 34_43_57S/830 PSD W60L60 OC</t>
  </si>
  <si>
    <t>RC136B G4 36_45_60S/840 PSU W60L60 NOC</t>
  </si>
  <si>
    <t>RC136B G4 34_43_57S/830 PSD W30L120 OC</t>
  </si>
  <si>
    <t>RC136B G4 36_45_60S/840 PSD W30L120 OC</t>
  </si>
  <si>
    <t>Pila LED tube 600mm HO 9W 840 G13</t>
  </si>
  <si>
    <t>Pila LED tube 600mm HO 9W 865 G13</t>
  </si>
  <si>
    <t>Pila LED tube 1200mm HO 18W 840 G13</t>
  </si>
  <si>
    <t>Pila LED tube 1200mm HO 18W 865 G13</t>
  </si>
  <si>
    <t>Pila LED tube 1500mm HO 23W 840 G13</t>
  </si>
  <si>
    <t>Pila LED tube 1500mm HO 23W 865 G13</t>
  </si>
  <si>
    <t>PILA BN007C LED40S/840 L1200</t>
  </si>
  <si>
    <t>CoreLine vestavné (generace 3 + 4)</t>
  </si>
  <si>
    <t>SM136V G4 34_43_65S/830 PSU W20L157 OC</t>
  </si>
  <si>
    <t>SM136V G4 34_43_65S/830 PSD W20L157 OC</t>
  </si>
  <si>
    <t>SM136V G4 36_45_68S/840 PSU W20L157 OC</t>
  </si>
  <si>
    <t>SM136V G4 36_45_68S/840 PSD W20L157 OC</t>
  </si>
  <si>
    <t>DN145B LED10S/830_840 PSU WH</t>
  </si>
  <si>
    <t>DN145B LED20S/830_840 PSU WH</t>
  </si>
  <si>
    <t>WL070V gen2 11_17S/830_840_860 PSU</t>
  </si>
  <si>
    <t>WL070V gen2 11_17S/830_840_860 PSU MDU</t>
  </si>
  <si>
    <t>SM060C G2 34_40S/840 PSU W20L120 OC</t>
  </si>
  <si>
    <t>BVP125 LED160-4S/740 A</t>
  </si>
  <si>
    <t>BVP125 LED160-4S/740 S</t>
  </si>
  <si>
    <t>PILA WL007C G2 13S/840 PSU RND MDU WH</t>
  </si>
  <si>
    <t>TForce Core LED HPL 24.5W E27 827 FR</t>
  </si>
  <si>
    <t>MASTER LEDtube 600mm HO 7.6W830 T8</t>
  </si>
  <si>
    <t>MASTER LEDtube 600mm HO 7.6W840 T8</t>
  </si>
  <si>
    <t>MASTER LEDtube 600mm HO 7.6W865 T8</t>
  </si>
  <si>
    <t>MASTER LEDtube 1200mm HO 11.3W 830 T8</t>
  </si>
  <si>
    <t>MASTER LEDtube 1200mm HO 11.3W 840 T8</t>
  </si>
  <si>
    <t>MASTER LEDtube 1200mm HO 11.3W 865 T8</t>
  </si>
  <si>
    <t>MASTER LEDtube 1200mm UO 13.5W 830 T8</t>
  </si>
  <si>
    <t>MASTER LEDtube 1200mm UO 13.5W 840 T8</t>
  </si>
  <si>
    <t>MASTER LEDtube 1200mm UO 13.5W 865 T8</t>
  </si>
  <si>
    <t>MASTER LEDtube 1500mm HO 16.7W 830 T8</t>
  </si>
  <si>
    <t>MASTER LEDtube 1500mm HO 16.7W 840 T8</t>
  </si>
  <si>
    <t>MASTER LEDtube 1500mm HO 16.7W 865 T8</t>
  </si>
  <si>
    <t>MASTER LEDtube 1500mm UO 20W 830 T8</t>
  </si>
  <si>
    <t>MASTER LEDtube 1500mm UO 20W 840 T8</t>
  </si>
  <si>
    <t>MASTER LEDtube 1500mm UO 20W 865 T8</t>
  </si>
  <si>
    <t>MASTER LED spot Value DT 3.7-35W GU10 927 36D</t>
  </si>
  <si>
    <t>MASTER LED spot Value D 4.8-50W GU10 927 36D</t>
  </si>
  <si>
    <t>MASTER LED spot Value D 4,9-50W GU10 927 60D</t>
  </si>
  <si>
    <t>MASTER LED spot Value D 4,9-50W GU10 930 36D</t>
  </si>
  <si>
    <t>MASTER LED spot Value D 4,9-50W GU10 930 60D</t>
  </si>
  <si>
    <t>MASTER LED spot Value D 4,9-50W GU10 940 36D</t>
  </si>
  <si>
    <t>MASTER LED spot Value D 4,9-50W GU10 940 60D</t>
  </si>
  <si>
    <t>MASTER LED spot Value DT 4,9-50W GU10 927 36D</t>
  </si>
  <si>
    <t>MASTER LED spot Value D 6.2-80W GU10 930 36D</t>
  </si>
  <si>
    <t>MASTER LED spot Value D 6.2-80W GU10 940 36D</t>
  </si>
  <si>
    <t>MASTER LED spot Value D 650lm GU10 930 120D</t>
  </si>
  <si>
    <t>MASTER LED spot Value D 680lm GU10 940 120D</t>
  </si>
  <si>
    <t>MASTER LED spot Value D 2.8-35W GU10 930 36D</t>
  </si>
  <si>
    <t>MASTER LED spot Value D 2.8-35W GU10 927 36D</t>
  </si>
  <si>
    <t>MASTER LED spot Value D 2.8-35W GU10 927 60D</t>
  </si>
  <si>
    <t>MASTER LED spot Value DT 2.8-35W GU10 927 36D</t>
  </si>
  <si>
    <t>MASTER LED spot Value D 3.7-50W GU10 927 36D</t>
  </si>
  <si>
    <t>MASTER LED spot Value D 3.7-50W GU10 927 60D</t>
  </si>
  <si>
    <t>MASTER LED spot Value D 3.7-50W GU10 930 36D</t>
  </si>
  <si>
    <t>MASTER LED spot Value D 3.7-50W GU10 930 60D</t>
  </si>
  <si>
    <t>MASTER LED spot Value D 3.7-50W GU10 940 36D</t>
  </si>
  <si>
    <t>MASTER LED spot Value D 3.7-50W GU10 940 60D</t>
  </si>
  <si>
    <t>MASTER LED spot Value DT 3.7-50W GU10 927 36D</t>
  </si>
  <si>
    <t>MASTER LED spot Value D 5.5-80W GU10 930 36D</t>
  </si>
  <si>
    <t>MASTER LED spot Value D 5.5-80W GU10 940 36D</t>
  </si>
  <si>
    <t>MASTER LED spot Value D 680lm GU10 965 120D</t>
  </si>
  <si>
    <t>MASTER LED spot Value D 3.7-35W GU10 927 60D</t>
  </si>
  <si>
    <t>MASTER LED spot Value D 3.7-35W GU10 930 60D</t>
  </si>
  <si>
    <t>MASTER LED spot Value D 3,7-35W GU10 930 36D</t>
  </si>
  <si>
    <t>MASTER LED spot Value D 4.7-50W GU10 830 36D 5CT</t>
  </si>
  <si>
    <t>MASTER LED spot Value D 4.7-50W GU10 827 36D 5CT</t>
  </si>
  <si>
    <t>MASTER LED spot Value D 3.7-50W GU10 927 36D 5CT</t>
  </si>
  <si>
    <t>MASTER LED spot Value D 3.7-35W GU10 927 36D</t>
  </si>
  <si>
    <t>MASTER LED spot Value D 3.7-50W GU10 930 36D 5CT</t>
  </si>
  <si>
    <t>3000, 4000, 6500 K</t>
  </si>
  <si>
    <t>3000, 4000 K</t>
  </si>
  <si>
    <t>2700, 3000, 4000 K</t>
  </si>
  <si>
    <t>3000, 4000, 5700 K</t>
  </si>
  <si>
    <t>11, 29</t>
  </si>
  <si>
    <t>12, 30</t>
  </si>
  <si>
    <t>1400, 4050</t>
  </si>
  <si>
    <t>1150, 1800</t>
  </si>
  <si>
    <t>3400​</t>
  </si>
  <si>
    <t>4300​</t>
  </si>
  <si>
    <t>5000​</t>
  </si>
  <si>
    <t>3600, 4500, 6000</t>
  </si>
  <si>
    <t>3400, 4300, 5700</t>
  </si>
  <si>
    <t>3400, 4000</t>
  </si>
  <si>
    <t>3400, 4300, 6500</t>
  </si>
  <si>
    <t>3600, 4500, 6800</t>
  </si>
  <si>
    <t>3000, 4800</t>
  </si>
  <si>
    <t>3700, 6000</t>
  </si>
  <si>
    <t>2900, 4800</t>
  </si>
  <si>
    <t>4100, 6800</t>
  </si>
  <si>
    <t>2700, 4500</t>
  </si>
  <si>
    <t>1500, 2400</t>
  </si>
  <si>
    <t>2500, 4100</t>
  </si>
  <si>
    <t>3500, 5200</t>
  </si>
  <si>
    <t>6400, 10000</t>
  </si>
  <si>
    <t>Nastavitelný Ledinaire Clear Accent All, in Bílá, Úhel paprsku 40°</t>
  </si>
  <si>
    <t>Nastavitelný Ledinaire Clear Accent All, in černá, Úhel paprsku 40°</t>
  </si>
  <si>
    <t>Nastavitelný Ledinaire Clear Accent All, in Bílá, Úhel paprsku 60°</t>
  </si>
  <si>
    <t>Nastavitelný Ledinaire Clear Accent All, in černá, Úhel paprsku 60°</t>
  </si>
  <si>
    <t>EM120B LED2S EL3 SELF, TEST WH</t>
  </si>
  <si>
    <t>Nouzové svítidlo nástěnné s režimem trvalého, přerušovaného provozu, kapacita baterie 3 hodiny, Pro verze s automatickým testem funkčnosti</t>
  </si>
  <si>
    <t>Nouzové svítidlo nástěnné s režimem trvalého, přerušovaného provozu, kapacita baterie 3 hodiny, Základní verze</t>
  </si>
  <si>
    <t>Nouzové svítidlo nástěnné s režimem trvalého, přerušovaného provozu, kapacita baterie 3 hodiny, Pro verze s automatickým testem funkčnosti, vysoký světelný tok</t>
  </si>
  <si>
    <t>Nouzové svítidlo nástěnné s režimem trvalého, přerušovaného provozu, kapacita baterie 3 hodiny, Základní verze, vysoký světelný tok</t>
  </si>
  <si>
    <t>Příslušenství ,  únikový vývěsník Vlevo, Vpravo</t>
  </si>
  <si>
    <t>Příslušenství ,  únikový vývěsník Dolu</t>
  </si>
  <si>
    <t>Nástěnné, stropní svítidlo, kulaté Ø 285 mm, IK08, možnost smyčkování, PC kryt</t>
  </si>
  <si>
    <t>Nástěnné, stropní svítidlo, Ø 390 mm, výška 85 mm, IK10, možnost smyčkování</t>
  </si>
  <si>
    <t>Nástěnné, stropní svítidlo, Ø 390 mm, výška 85 mm, IK10, mikrovlnné čidlo pohybu, stmívatelné, možnost bezdrátového ovládaní</t>
  </si>
  <si>
    <t>RCS750 3C L1000 BK (XTS4100, 2)</t>
  </si>
  <si>
    <t>RCS750 3C L2000 BK (XTS4200, 2)</t>
  </si>
  <si>
    <t>RCS750 3C L3000 BK (XTS4300, 2)</t>
  </si>
  <si>
    <t>RCS750 3C L4000 BK (XTS4400, 2)</t>
  </si>
  <si>
    <t>RCS750 3C L4000 WH (XTS4400, 3)</t>
  </si>
  <si>
    <t>ZRS750 EPSR BK (XTS11, 2+41, 2)</t>
  </si>
  <si>
    <t>ZRS750 EPSL BK (XTS12, 2+41, 2)</t>
  </si>
  <si>
    <t>ZRS750 ICP BK (XTS21, 2)</t>
  </si>
  <si>
    <t>ZRS750 CCPE BK (XTS35, 2)</t>
  </si>
  <si>
    <t>ZRS750 CPF BK (XTS23, 2)</t>
  </si>
  <si>
    <t>ZRS750 TCPR BK (XTS36, 2)</t>
  </si>
  <si>
    <t>ZRS750 TCPL BK (XTS39, 2)</t>
  </si>
  <si>
    <t>ZRS700 SCP BK SUSP ClassicMP (SKB12, 2)</t>
  </si>
  <si>
    <t>ZRS700 SPC BK SUSP ClassicMP (SKB16, 2)</t>
  </si>
  <si>
    <t>ZRS700 SMC BK SUSP CAP (SKB30, 2)</t>
  </si>
  <si>
    <t>ZRS750 3C BA BK (GA70, 2)</t>
  </si>
  <si>
    <t>RCS750 3C L1000 WH (XTS4100, 3)</t>
  </si>
  <si>
    <t>RCS750 3C L2000 WH (XTS4200, 3)</t>
  </si>
  <si>
    <t>RCS750 3C L3000 WH (XTS4300, 3)</t>
  </si>
  <si>
    <t>ZRS750 EPSR WH (XTS11, 3+41, 3)</t>
  </si>
  <si>
    <t>ZRS750 EPSL WH (XTS12, 3+41, 3)</t>
  </si>
  <si>
    <t>ZRS750 ICP WH (XTS21, 3)</t>
  </si>
  <si>
    <t>ZRS750 CCPE WH (XTS35, 3)</t>
  </si>
  <si>
    <t>ZRS750 CPF WH (XTS23, 3)</t>
  </si>
  <si>
    <t>ZRS750 TCPR WH (XTS36, 3)</t>
  </si>
  <si>
    <t>ZRS750 TCPL WH (XTS39, 3)</t>
  </si>
  <si>
    <t>ZRS700 SCP WH SUSP ClassicMP (SKB12, 3)</t>
  </si>
  <si>
    <t>ZRS700 SPC WH SUSP ClassicMP (SKB16, 3)</t>
  </si>
  <si>
    <t>ZRS700 SMC WH SUSP CAP (SKB30, 3)</t>
  </si>
  <si>
    <t>ZRS700 T, BAR SUSP WH (SKB11T, 3)</t>
  </si>
  <si>
    <t>Montážní třmen pro montáž na T, profil, bílý</t>
  </si>
  <si>
    <t>ZRS750 3C BA WH (GA70, 3)</t>
  </si>
  <si>
    <t>ZRS700 SMS SUSP SET L1500 (SKB34, 1)</t>
  </si>
  <si>
    <t>ZRS700 SMS SUSP SET L3000 (SKB34, 1, 3M)</t>
  </si>
  <si>
    <t>ZRS700 SMS SUSP SET L5000 (SKB34, 1, 5M)</t>
  </si>
  <si>
    <t>Čtverec, kancelářská optika (UGR&lt;19),Backlite, Multilumen ,  2 sv. toky, vč. konektoru a bezp. lanka</t>
  </si>
  <si>
    <t>Čtverec, nekancelářská optika (UGR&lt;22),Backlite, Multilumen ,  2 sv. toky, konektor a bezp. lanko</t>
  </si>
  <si>
    <t>Čtverec, kancelářská optika (UGR&lt;19),Backlite, Multilumen ,  2 sv. toky, konektor a bezp. lanko</t>
  </si>
  <si>
    <t>Obdélník, kancelářská optika (UGR&lt;19),Backlite, Multilumen ,  2 sv. toky, konektor a bezp. lanko</t>
  </si>
  <si>
    <t>Čtverec, UGR&lt;22, zespodu IP44, Backlite, Multilumen, Multicolor</t>
  </si>
  <si>
    <t>22, 26, 31</t>
  </si>
  <si>
    <t>Čtverec, UGR&lt;19, zespodu IP44, Backlite, Multilumen, Multicolor</t>
  </si>
  <si>
    <t>Čtverec, UGR&lt;19, zespodu IP44, Backlite, Multilumen, Multicolor, DALI</t>
  </si>
  <si>
    <t>Obdélník, UGR&lt;19, zespodu IP44, Backlite, Multilumen, Multicolor, DALI</t>
  </si>
  <si>
    <t>23, 38,5</t>
  </si>
  <si>
    <t>SC,  včetně konektoru a bezpečnostního lanka, CFW,  bez konektoru a bezpečnostního lanka</t>
  </si>
  <si>
    <t>Multilumen ,  změna úrovně světelného toku na předřadníkové části svítidla</t>
  </si>
  <si>
    <t>Multicolor ,  změna náhradní teploty chromatičnosti na předřadníkové částí svítidla</t>
  </si>
  <si>
    <t>UGR&lt;19 ,  microprismatická optika určená pro kancleářské prostory, učebny, apod.</t>
  </si>
  <si>
    <t>UGR&lt;22 ,  standardní optika určená pro ostatní prostory</t>
  </si>
  <si>
    <t>HE ,  High efficient ,  vyšší účinnost svítidla = nižší přikon</t>
  </si>
  <si>
    <t>BN ,  Brown Box ,  Eco hnědý obal</t>
  </si>
  <si>
    <t>RC159Z Plaster Ceiling SMB, PLC </t>
  </si>
  <si>
    <t>RC159Z Suspension set SME, 2 WH </t>
  </si>
  <si>
    <t>RC159Z Suspension set SME, 3 WH   </t>
  </si>
  <si>
    <t>RC065Z SME, 3 WH</t>
  </si>
  <si>
    <t>RC159Z Suspension set SME, 4 WH   </t>
  </si>
  <si>
    <t>28, 33</t>
  </si>
  <si>
    <t>22,5, 43,5</t>
  </si>
  <si>
    <t>Standardní optika (UGR&lt;25), celé tělo IP44, 5pólový zásuvný konektor, 3fázová průběžná montáž, Multilumen, Multicolor</t>
  </si>
  <si>
    <t>12, 14, 17, 20</t>
  </si>
  <si>
    <t>20, 25, 30, 34</t>
  </si>
  <si>
    <t>20,5, 34,5</t>
  </si>
  <si>
    <t>25,5, 43,5</t>
  </si>
  <si>
    <t>23, 42</t>
  </si>
  <si>
    <t>30, 53</t>
  </si>
  <si>
    <t>WT120Z TW, 3x2.5, L600</t>
  </si>
  <si>
    <t>WT120Z TW, 5x2.5, L600</t>
  </si>
  <si>
    <t>WT120Z TW, 3x2.5, L1200</t>
  </si>
  <si>
    <t>WT120Z TW, 5x2.5, L1200</t>
  </si>
  <si>
    <t>WT120Z TW, 3x2.5, L1500</t>
  </si>
  <si>
    <t>WT120Z TW, 5x2.5, L1500</t>
  </si>
  <si>
    <t>Průmyslové svítidlo, IK07, nestmívatelné, široká optika (90°), Multilumen, Multicolor</t>
  </si>
  <si>
    <t>4000, 5000, 6500 K</t>
  </si>
  <si>
    <t>Highbay Reflector AL, L</t>
  </si>
  <si>
    <t>CoreLine Malaga LED ,  GEN 2</t>
  </si>
  <si>
    <t>Kloubový výložník, Ø 48, 62 mm, úhel nastavitelný v kroku po 5°</t>
  </si>
  <si>
    <t>Zapuštěný tenký downlight, zespodu IP44, Multicolor</t>
  </si>
  <si>
    <t>Nástěnné, stropní svítidlo, kulaté Ø 300 mm, IK08, možnost smyčkování, PC kryt, Multicolor, Multilumen</t>
  </si>
  <si>
    <t>Nástěnné, stropní svítidlo, Ø 390 mm, výška 85 mm, IK10, možnost smyčkování, Multicolor, Multilumen</t>
  </si>
  <si>
    <t>Nástěnné, stropní svítidlo, Ø 390 mm, výška 85 mm, IK10, mikrovlnné čidlo pohybu, stmívatelné, možnost bezdrátového ovládaní, Multicolor, Multilumen</t>
  </si>
  <si>
    <t>Nástěnné, stropní svítidlo, Ø 390 mm, výška 85 mm, IK10, mikrovlnné čidlo pohybu, možnost bezdrátového ovládaní, Multicolor, Multilumen</t>
  </si>
  <si>
    <t>3100, 3700, 4300</t>
  </si>
  <si>
    <t>1700, 1900, 2200, 2600</t>
  </si>
  <si>
    <t>3000, 3450, 4100, 4800</t>
  </si>
  <si>
    <t>10,8; 17</t>
  </si>
  <si>
    <t>18; 29,5</t>
  </si>
  <si>
    <t>25; 37</t>
  </si>
  <si>
    <t>45,5; 71</t>
  </si>
  <si>
    <t>11, 17</t>
  </si>
  <si>
    <t>RS150B  LED6-WB-/830 D78 PSR PI6 ALU</t>
  </si>
  <si>
    <t>RS150B  LED6-WB-/840 D78 PSR PI6 ALU</t>
  </si>
  <si>
    <t>RS150B  LED9-WB-/830 D78 PSR PI6 ALU</t>
  </si>
  <si>
    <t>RS150B  LED12-WB-/830 D78 PSR PI6 ALU</t>
  </si>
  <si>
    <t>RS151B  LED6-WB-/830 D78 PSR PI6 ALU</t>
  </si>
  <si>
    <t>RS151B  LED6-WB-/840 D78 PSR PI6 ALU</t>
  </si>
  <si>
    <t>RS151B  LED9-WB-/830 D78 PSR PI6 ALU</t>
  </si>
  <si>
    <t>RS151B  LED9-WB-/840 D78 PSR PI6 ALU</t>
  </si>
  <si>
    <t>RS151B  LED12-WB-/830 D78 PSR PI6 ALU</t>
  </si>
  <si>
    <t>RS151B  LED12-WB-/840 D78 PSR PI6 ALU</t>
  </si>
  <si>
    <t>SM060C LED34S/840 PSU W20L120 NOC</t>
  </si>
  <si>
    <t>WT065C G2 LED98S/840 PSU L1500</t>
  </si>
  <si>
    <t>WT120C G2 LED19S/840 PSU L600</t>
  </si>
  <si>
    <t>WT120C G2 LED27S/840 PSU L1200</t>
  </si>
  <si>
    <t>LEDbulb ND 4.9-40W A60 E27 827 1CT</t>
  </si>
  <si>
    <t>LEDbulb ND 4.9-40W A60 E27 840 1CT</t>
  </si>
  <si>
    <t>LEDbulb ND 8-60W A60 E27 827 1CT</t>
  </si>
  <si>
    <t>LEDbulb ND 8-60W A60 E27 840 1CT</t>
  </si>
  <si>
    <t>LEDbulb ND 10-75W A60 E27 827 1CT</t>
  </si>
  <si>
    <t>LEDbulb ND 10-75W A60 E27 840 1CT</t>
  </si>
  <si>
    <t>LEDbulb ND 13-100W A60 E27 827 1CT</t>
  </si>
  <si>
    <t>LEDbulb ND 13-100W A60 E27 840 1CT</t>
  </si>
  <si>
    <t>Obdélník, UGR&lt;19, zespodu IP44, kancelářská optika (UGR&lt;19), 3 sv. toky, DALI</t>
  </si>
  <si>
    <t>WL140V 14_24_40S/827_830_840 PSU WH</t>
  </si>
  <si>
    <t>WL140V 14_24_40S/827_830_840 PSU MDU WH</t>
  </si>
  <si>
    <t>WL140V 14_24_40S/827_830_840 PSR MDU WH</t>
  </si>
  <si>
    <t>SM060C G2 34_40S/840 PSU W20L120 NOC</t>
  </si>
  <si>
    <t>BN126C LED15S_24S/830_40 PSU L600</t>
  </si>
  <si>
    <t>BN126C LED25S_41S/830_40 PSU L1200</t>
  </si>
  <si>
    <t>BN126C LED64S/830_40 PSD L1200</t>
  </si>
  <si>
    <t>BN126C LED35S_52S/830_40 PSU L1500</t>
  </si>
  <si>
    <t>BN126C LED80S/830_40 PSD L1500</t>
  </si>
  <si>
    <t>BN126C LED64S_100S/830_40 PSU L1800</t>
  </si>
  <si>
    <t>DN065B G4 LED12/830 12W 220-240V D150 RD</t>
  </si>
  <si>
    <t>DN065B G4 LED12/840 12W 220-240V D150 RD</t>
  </si>
  <si>
    <t>DN065B G4 LED20/830 19W 220-240V D200 RD</t>
  </si>
  <si>
    <t>DN065B G4 LED20/840 19W 220-240V D200 RD</t>
  </si>
  <si>
    <t>DN065B G4 LED12/830 12W 220-240V L150 SQ</t>
  </si>
  <si>
    <t>DN065B G4 LED12/840 12W 220-240V L150 SQ</t>
  </si>
  <si>
    <t>DN065C G4 LED12/830 12W 220-240V 6-D175</t>
  </si>
  <si>
    <t>DN065C G4 LED12/840 12W 220-240V 6-D175</t>
  </si>
  <si>
    <t>DN065C G4 LED20/830 19W 220-240V 8-D225</t>
  </si>
  <si>
    <t>DN065C G4 LED20/840 19W 220-240V 8-D225</t>
  </si>
  <si>
    <t>RS150B  LED6-WB-/830 D78 PSR PI6 WH</t>
  </si>
  <si>
    <t>RS150B  LED6-WB-/840 D78 PSR PI6 WH</t>
  </si>
  <si>
    <t>RS150B  LED9-WB-/830 D78 PSR PI6 WH</t>
  </si>
  <si>
    <t>RS150B  LED9-WB-/840 D78 PSR PI6 WH</t>
  </si>
  <si>
    <t>RS150B  LED12-WB-/830 D78 PSR PI6 WH</t>
  </si>
  <si>
    <t>RS150B  LED12-WB-/840 D78 PSR PI6 WH</t>
  </si>
  <si>
    <t>RS151B  LED6-WB-/830 D78 PSR PI6 WH</t>
  </si>
  <si>
    <t>RS151B  LED6-WB-/840 D78 PSR PI6 WH</t>
  </si>
  <si>
    <t>RS151B  LED9-WB-/830 D78 PSR PI6 WH</t>
  </si>
  <si>
    <t>RS151B  LED9-WB-/840 D78 PSR PI6 WH</t>
  </si>
  <si>
    <t>RS151B  LED12-WB-/830 D78 PSR PI6 WH</t>
  </si>
  <si>
    <t>RS151B  LED12-WB-/840 D78 PSR PI6 WH</t>
  </si>
  <si>
    <t>RC065B G5 60S/840 PSU 60x120 NOC TPb CFW</t>
  </si>
  <si>
    <t>RC132V G6 29_36_43S/830_40 PSU W60L60NOC</t>
  </si>
  <si>
    <t>RC132V G6 36S/UE840 PSU W60L60 NOC</t>
  </si>
  <si>
    <t>RC132V G6 36S/UE840 PSU W60L60 OC</t>
  </si>
  <si>
    <t>RC132V G6 36S/UE840 PSD W60L60 OC</t>
  </si>
  <si>
    <t>RC132V G6 29_36_43S/830_40 PSDW30L120OC</t>
  </si>
  <si>
    <t>BVP167 LED12/830_40_65 PSU 10W SWB</t>
  </si>
  <si>
    <t>BVP167 LED24/830_40_65 PSU 20W SWB</t>
  </si>
  <si>
    <t>BVP167 LED36/830_40_65 PSU 30W SWB</t>
  </si>
  <si>
    <t>BVP167 LED60/830_40_65 PSU 50W SWB</t>
  </si>
  <si>
    <t>BVP167 LED84/830_40_65 PSU 70W SWB</t>
  </si>
  <si>
    <t>BVP167 LED12/830_40_65 PSU 10W SWB MDU</t>
  </si>
  <si>
    <t>BVP167 LED24/830_40_65 PSU 20W SWB MDU</t>
  </si>
  <si>
    <t>BVP167 LED36/830_40_65 PSU 30W SWB MDU</t>
  </si>
  <si>
    <t>BVP167 LED60/830_40_65 PSU 50W SWB MDU</t>
  </si>
  <si>
    <t>BVP167 LED73/830_40_65 PSU 65W AWB</t>
  </si>
  <si>
    <t>BVP169 LED105/830_40_65 PSU 90W AWB</t>
  </si>
  <si>
    <t>BVP169 LED120/830_40_65 PSU 100W SWB</t>
  </si>
  <si>
    <t>BVP169 LED157/830_40_65 PSU 135W AWB</t>
  </si>
  <si>
    <t>BVP169 LED180/830_40_65 PSU 150W SWB</t>
  </si>
  <si>
    <t>BVP169 LED210/830_40_65 PSU 180W AWB</t>
  </si>
  <si>
    <t>BVP169 LED240/830_40_65 PSU 200W SWB</t>
  </si>
  <si>
    <t>BDP260 LED50-4S/730 PSU II DS50 PCC DGR</t>
  </si>
  <si>
    <t>BDP260 LED74-4S/730 PSU II DS50 PCC DGR</t>
  </si>
  <si>
    <t>RC159Z Deco Square W60L60 (5pcs)</t>
  </si>
  <si>
    <t>RC159Z Deco Double Square W60L60 (5pcs)</t>
  </si>
  <si>
    <t>RC159Z Deco Double Circle W60L60 (5pcs)</t>
  </si>
  <si>
    <t>BVP130 LED160/740 A</t>
  </si>
  <si>
    <t>BVP130 LED210/740 A</t>
  </si>
  <si>
    <t>BVP130 LED260/740 A</t>
  </si>
  <si>
    <t>Coreline přisazené</t>
  </si>
  <si>
    <t>Singleline</t>
  </si>
  <si>
    <t>CoreLine Highbay (generace 6)</t>
  </si>
  <si>
    <t>SM190C 37S/830 PSU W6L120 NOC BK</t>
  </si>
  <si>
    <t>SM190C 37S/830 PSU W6L120 NOC WH</t>
  </si>
  <si>
    <t>SM190C 37S/840 PSU W6L120 NOC BK</t>
  </si>
  <si>
    <t>SM190C 37S/840 PSU W6L120 NOC WH</t>
  </si>
  <si>
    <t>SM190C 39S/830 PSU W6L120 OC BK</t>
  </si>
  <si>
    <t>SM190C 39S/830 PSU W6L120 OC WH</t>
  </si>
  <si>
    <t>SM190C 39S/840 PSU W6L120 OC BK</t>
  </si>
  <si>
    <t>SM190C 39S/840 PSU W6L120 OC WH</t>
  </si>
  <si>
    <t>SP190P 37S/830 PSU W6L120 NOC SW2 BK</t>
  </si>
  <si>
    <t>SP190P 37S/830 PSU W6L120 NOC SW2 WH</t>
  </si>
  <si>
    <t>SP190P 37S/840 PSU W6L120 NOC SW2 BK</t>
  </si>
  <si>
    <t>SP190P 37S/840 PSU W6L120 NOC SW2 WH</t>
  </si>
  <si>
    <t>SP190P 39S/830 PSU W6L120 OC SW2 BK</t>
  </si>
  <si>
    <t>SP190P 39S/830 PSU W6L120 OC SW2 WH</t>
  </si>
  <si>
    <t>SP190P 39S/840 PSU W6L120 OC SW2 BK</t>
  </si>
  <si>
    <t>SP190P 39S/840 PSU W6L120 OC SW2 WH</t>
  </si>
  <si>
    <t>Přisazený obdélník, standardní optika (UGR=23), snadná montáž – součástí jsou držáky, černá</t>
  </si>
  <si>
    <t>Přisazený obdélník, standardní optika (UGR=23), snadná montáž – součástí jsou držáky, bílá</t>
  </si>
  <si>
    <t>Závěsné svítidlo, standardní optika (UGR=23), snadná montáž – součástí je závěsná sada, černá</t>
  </si>
  <si>
    <t>Závěsné svítidlo, standardní optika (UGR=23), snadná montáž – součástí je závěsná sada, bílá</t>
  </si>
  <si>
    <t>BY120P G6 LED200/UE840 PSU NB</t>
  </si>
  <si>
    <t>BY120P G6 LED100/UE840 PSU NB</t>
  </si>
  <si>
    <t>BY121P G6 LED250/UE840 PSU NB</t>
  </si>
  <si>
    <t>BY121P G6 LED250/840 PSD NB</t>
  </si>
  <si>
    <t>BY121P G6 LED300/UE840 PSU NB</t>
  </si>
  <si>
    <t>BY120P G6 LED100/UE840 PSU WB</t>
  </si>
  <si>
    <t>BY121P G6 LED250/UE840 PSU WB</t>
  </si>
  <si>
    <t>BY122P G6 LED400/UE840 PSU NB</t>
  </si>
  <si>
    <t>BY120P G6 LED200/840 PSD WB</t>
  </si>
  <si>
    <t>BY122P G6 LED400/UE840 PSU WB</t>
  </si>
  <si>
    <t>BY121P G6 LED250/840 PSD WB</t>
  </si>
  <si>
    <t>BY122P G6 LED350/UE840 PSU NB</t>
  </si>
  <si>
    <t>BY121P G6 LED280/840 PSD WB</t>
  </si>
  <si>
    <t>BY122P G6 LED400/840 PSD WB</t>
  </si>
  <si>
    <t>BY120P G6 LED200/UE840 PSU WB</t>
  </si>
  <si>
    <t>BY122P G6 LED350/UE840 PSU WB</t>
  </si>
  <si>
    <t>BY122P G6 LED350/840 PSD WB</t>
  </si>
  <si>
    <t>BY121P G6 LED300/UE840 PSU WB</t>
  </si>
  <si>
    <t>BY120P G6 LED100/840 PSD WB</t>
  </si>
  <si>
    <t>BY122P G6 LED350/840 PSD NB</t>
  </si>
  <si>
    <t>BY122P G6 LED400/840 PSD NB</t>
  </si>
  <si>
    <t>BY120P G6 LED150/UE840 PSU WB</t>
  </si>
  <si>
    <t>BY121P G6 LED280/840 PSD NB</t>
  </si>
  <si>
    <t>BY120P G6 LED150/840 PSD WB</t>
  </si>
  <si>
    <t>BY120P G6 LED150/840 PSD NB</t>
  </si>
  <si>
    <t>BY120P G6 LED150/UE840 PSU NB</t>
  </si>
  <si>
    <t>BY120P G6 LED100/840 PSD NB</t>
  </si>
  <si>
    <t>BY120P G6 LED200/840 PSD NB</t>
  </si>
  <si>
    <t>Průmyslové svítidlo, IK08, nestmívatelné, úzká optika 55°, pro teplotu prostředí -40 až +50°C, mimořádně úsporné</t>
  </si>
  <si>
    <t>Průmyslové svítidlo, IK08, stmívatelné, úzká optika 55°, pro teplotu prostředí -40 až +50°C</t>
  </si>
  <si>
    <t>CorePro LED PLC 360D 5.9W 3CCT 2P G24d</t>
  </si>
  <si>
    <t>CorePro LED PLC 360D 6.9W 3CCT 2P G24d</t>
  </si>
  <si>
    <t>CorePro LED PLC 360D 8.9W 3CCT 2P G24d</t>
  </si>
  <si>
    <t>G24d</t>
  </si>
  <si>
    <t>810;850;850</t>
  </si>
  <si>
    <t>930;980;980</t>
  </si>
  <si>
    <t>1240;1300;1300</t>
  </si>
  <si>
    <t>3000/4000/6500 K</t>
  </si>
  <si>
    <t>CorePro LEDspot 4.8-50W GU10 3CCT 36DDIM</t>
  </si>
  <si>
    <t>MASTER LEDCandle ND 2.3-40W E14 827 B35 CL GUE</t>
  </si>
  <si>
    <t>Projektor, vyzařovací úhel 25°, nestmívatelný, černá, Ra&gt;90</t>
  </si>
  <si>
    <t>Projektor, vyzařovací úhel 38°, nestmívatelný, černá, Ra&gt;90</t>
  </si>
  <si>
    <t>Projektor, vyzařovací úhel 25°, nestmívatelný, bílá, Ra&gt;90</t>
  </si>
  <si>
    <t>Projektor, vyzařovací úhel 38°, nestmívatelný, bílá, Ra&gt;90</t>
  </si>
  <si>
    <t>BY121Z G6 BR L300</t>
  </si>
  <si>
    <t>Kabel s dekorativní stropní krytkou pro závěsnou verzi, černá</t>
  </si>
  <si>
    <t>Kabel s dekorativní stropní krytkou pro závěsnou verzi, bílá</t>
  </si>
  <si>
    <t>SP250Z C1700P3 BK</t>
  </si>
  <si>
    <t>SP250Z C1700P3 WH</t>
  </si>
  <si>
    <t>LED A60 25W 1800K E27 Amber SP DIM</t>
  </si>
  <si>
    <t>LED G95 25W 1800K E27 Amber SP DIM</t>
  </si>
  <si>
    <t>A60, špirálovité vlákno, Jantarová</t>
  </si>
  <si>
    <t>G93, špirálovité vlákno, Jantarová</t>
  </si>
  <si>
    <t>Nástěnné, stropní svítidlo, mikrovlnné čidlo pohybu s nastavením parametrů, ostatní parametry viz výše, Multicolor, Multilumen</t>
  </si>
  <si>
    <t>Přisazený obdélník, svícení uprostřed, standardní optika (UGR&lt;22), 2 sv. toky</t>
  </si>
  <si>
    <t>Přisazený obdélník, svícení uprostřed, kancelářská optika (UGR&lt;19), 2 sv. toky</t>
  </si>
  <si>
    <t>100; 145; 195</t>
  </si>
  <si>
    <t>15000; 22000; 28000</t>
  </si>
  <si>
    <t>Ledinaire světlomety all-in</t>
  </si>
  <si>
    <t>MASTER LEDLuster ND 2.3-40W E14 827 P45 CL GUE</t>
  </si>
  <si>
    <t>MASTER LEDBulb D 4-60W E27 827 A60 FR G UE</t>
  </si>
  <si>
    <t xml:space="preserve">DN145B LED10S/830_840 PSD WH </t>
  </si>
  <si>
    <t>Zapuštěný tenký downlight, zespodu IP44, Multicolor, DALI</t>
  </si>
  <si>
    <t xml:space="preserve">DN145B LED20S/830_840 PSD WH </t>
  </si>
  <si>
    <t>DN145Z SM Frame D150</t>
  </si>
  <si>
    <t>DN145Z SM Frame D200</t>
  </si>
  <si>
    <t>Rámeček pro přisazenou montáž</t>
  </si>
  <si>
    <t>CoreLine SlimDownlight (generace 3/4)</t>
  </si>
  <si>
    <t>1080; 1150</t>
  </si>
  <si>
    <t>2000; 2100</t>
  </si>
  <si>
    <t>CorePro LED žárovky matné/frosted (FR)</t>
  </si>
  <si>
    <t>Skleněné provedení světelných zdrojů Classic PAR ideální pro hlavní a bodové osvětlení, jsou vhodné zejména pro veřejné prostory, jako jsou haly, restaurace, hotely, chodby či schodiště, se stále zapnutým osvětlením a nabízejí větší úsporu energie než běžné LED bodové světelné zdroje.</t>
  </si>
  <si>
    <t>PILA LED Spot GU10</t>
  </si>
  <si>
    <t>CorePro LEDspot GU10</t>
  </si>
  <si>
    <t>MR11 - průměr 11/8 palce (~36 mm), často používaný pro malá bodová svítidla.</t>
  </si>
  <si>
    <t>MR16 - průměr 16/8 palce (~50 mm), nejběžnější typ pro komerční použití.</t>
  </si>
  <si>
    <t>AR111 - průměr 111 mm, jsou větší, výkonnější a vhodné pro širší a intenzivnější osvětlení.</t>
  </si>
  <si>
    <t>MASTER LED spot Value D 5.5-80W GU10 927 36D</t>
  </si>
  <si>
    <t>MASTER LED spot Value DT 5.5-80W GU10 927 36D</t>
  </si>
  <si>
    <t>MASTER LED spot Value D 5.5-80W GU10 965 36D</t>
  </si>
  <si>
    <t>MASTER LED ExpertColor 6.7-35W MR16 927 36D</t>
  </si>
  <si>
    <t>MASTER LED ExpertColor 6.7-35W MR16 940 10D</t>
  </si>
  <si>
    <t>MASTER LED ExpertColor 6.7-35W MR16 940 24D</t>
  </si>
  <si>
    <t>MASTER LED ExpertColor 6.7-35W MR16 940 36D</t>
  </si>
  <si>
    <t>MASTER LED ExpertColor 7.5-43W MR16 927 36D</t>
  </si>
  <si>
    <t>MASTER LED ExpertColor 7.5-43W MR16 927 24D</t>
  </si>
  <si>
    <t>MASTER LED ExpertColor 7.5-43W MR16 930 24D</t>
  </si>
  <si>
    <t>MASTER LED ExpertColor 7.5-43W MR16 940 24D</t>
  </si>
  <si>
    <t>MASTER LED ExpertColor 10.8-50W 927 AR111 9D</t>
  </si>
  <si>
    <t>MASTER LED ExpertColor 10.8-50W 927 AR111 24D</t>
  </si>
  <si>
    <t>MASTER LED ExpertColor 10.8-50W 927 AR111 40D</t>
  </si>
  <si>
    <t>MASTER LED ExpertColor 10.8-50W 930 AR111 9D</t>
  </si>
  <si>
    <t>MASTER LED ExpertColor 10.8-50W 930 AR111 24D</t>
  </si>
  <si>
    <t>MASTER LED ExpertColor 10.8-50W 930 AR111 40D</t>
  </si>
  <si>
    <t>MASTER LED ExpertColor 14.8-75W 927 AR111 24D</t>
  </si>
  <si>
    <t>MASTER LED ExpertColor 14.8-75W 927 AR111 45D</t>
  </si>
  <si>
    <t>MASTER LED ExpertColor 14.8-75W 930 AR111 24D</t>
  </si>
  <si>
    <t>MASTER LED ExpertColor 14.8-75W 930 AR111 45D</t>
  </si>
  <si>
    <t>MASTER LED ExpertColor 14.8-75W 940 AR111 24D</t>
  </si>
  <si>
    <t>MASTER LED ExpertColor 14.8-75W 940 AR111 45D</t>
  </si>
  <si>
    <t>CorePro LEDBulb ND 8.5-75W E27 A60 830 FR G</t>
  </si>
  <si>
    <t>CorePro LEDBulb ND 10.5-100W E27A60 830 FR G</t>
  </si>
  <si>
    <t>MASTER LEDtube Connected IA 1200mm 15.6W 840 T8</t>
  </si>
  <si>
    <t>MASTER LEDtube Connected IA 1500mm 23.1W 840 T8</t>
  </si>
  <si>
    <t>MASTER LEDtube HF 1449mm HE 20W 865 T5</t>
  </si>
  <si>
    <t>G13 ROT</t>
  </si>
  <si>
    <t>MASTER LEDtube HF 1149mm 16.5W HE 830 T5</t>
  </si>
  <si>
    <t>MASTER LEDtube HF 1149mm 16.5W HE 840 T5</t>
  </si>
  <si>
    <t>MASTER LEDtube HF 1149mm 16.5W HE 865 T5</t>
  </si>
  <si>
    <t>Ledinaire Wall mounted</t>
  </si>
  <si>
    <t>(generace 2)</t>
  </si>
  <si>
    <t>(generace 3)</t>
  </si>
  <si>
    <t>CoreLine Wall mounted</t>
  </si>
  <si>
    <t>Coreline Batten</t>
  </si>
  <si>
    <t>Wall mounted (generace 2/1)</t>
  </si>
  <si>
    <t>Sada pro nouzové osvětlení - nouzový kit</t>
  </si>
  <si>
    <t>EM300V ELB_ELP3 kit HV 6.4V 2000mAh LFP</t>
  </si>
  <si>
    <t>Sada pro nouzové osvětlení - příslušenství</t>
  </si>
  <si>
    <t>Čtverec, UGR&lt;19, zespodu IP40, Backlite, BN, multibalení 6ks (cena za 1 ks)</t>
  </si>
  <si>
    <t>Přisazený čtverec, nestmívatelný, standardní optika (UGR&lt;22), multibalení 4ks (cena za 1 ks)</t>
  </si>
  <si>
    <t>Přisazený čtverec, kancelářská optika (UGR&lt;19), multibalení 4ks (cena za 1 ks)</t>
  </si>
  <si>
    <t>multibalení 6ks (cena za multibalení)</t>
  </si>
  <si>
    <t>multibalení 12ks (cena za multibalení)</t>
  </si>
  <si>
    <t>multibalení 5ks (cena za multibalení)</t>
  </si>
  <si>
    <t>Přisazený obdélník, kancelářská optika (UGR&lt;19), zespodu IP44, DALI, 3 sv. Toky</t>
  </si>
  <si>
    <t>Standardní optika (UGR&lt;25), celé tělo IP44, 5pólový zásuvný konektor, vybaveno průchozím 1fázovým vedením, Multilumen, Multicolor, DALI</t>
  </si>
  <si>
    <t>Délka 60 cm, vstup do svítidla ze 3 stran, možnost 1-fázové průběžné montáže, Multilumen, Multicolor</t>
  </si>
  <si>
    <t>Délka 120 cm, vstup do svítidla ze 3 stran, možnost 1-fázové průběžné montáže</t>
  </si>
  <si>
    <t>Délka 120 cm, vstup do svítidla ze 3 stran, možnost 1-fázové průběžné montáže, Multilumen, Multicolor</t>
  </si>
  <si>
    <t>Délka 120 cm, vstup do svítidla ze 3 stran, možnost 1-fázové průběžné montáže, DALI, Multicolor</t>
  </si>
  <si>
    <t>Délka 150 cm, vstup do svítidla ze 3 stran, možnost 1-fázové průběžné montáže</t>
  </si>
  <si>
    <t>Délka 150 cm, vstup do svítidla ze 3 stran, možnost 1-fázové průběžné montáže, Multilumen, Multicolor</t>
  </si>
  <si>
    <t>Délka 150 cm, vstup do svítidla ze 3 stran, možnost 1-fázové průběžné montáže, DALI, Multicolor</t>
  </si>
  <si>
    <t>Délka 180 cm, vstup do svítidla ze 3 stran, možnost 1-fázové průběžné montáže</t>
  </si>
  <si>
    <t>Délka 180 cm, vstup do svítidla ze 3 stran, možnost 1-fázové průběžné montáže, Multilumen, Multicolor</t>
  </si>
  <si>
    <t>rohový konektor/kabel multibalení 50ks (cena za multibalení)</t>
  </si>
  <si>
    <t>montážní spona multibalení 50ks (cena za multibalení)</t>
  </si>
  <si>
    <t>konektor pásek na pásek multibalení 50ks (cena za multibalení)</t>
  </si>
  <si>
    <t>konektor pásek na kabel multibalení 50ks (cena za multibalení)</t>
  </si>
  <si>
    <t>Šárka Bičíková</t>
  </si>
  <si>
    <t>sarka.bicikova@signify.com</t>
  </si>
  <si>
    <t>Johana Horáčková</t>
  </si>
  <si>
    <t>johana.horackova@signify.com</t>
  </si>
  <si>
    <t>+420 770 192 341</t>
  </si>
  <si>
    <t>+420 778 789 596</t>
  </si>
  <si>
    <t>OBSAH</t>
  </si>
  <si>
    <t>O</t>
  </si>
  <si>
    <t>Linky</t>
  </si>
  <si>
    <t>Kompletní verze</t>
  </si>
  <si>
    <t>I</t>
  </si>
  <si>
    <t>Nástěnná, stropní svítidla</t>
  </si>
  <si>
    <t>Typ produktů/Ilustrační obrázek</t>
  </si>
  <si>
    <t>Nástěnná / stropní svítidla PILA</t>
  </si>
  <si>
    <t>PILA Downlighty</t>
  </si>
  <si>
    <t>PILA Vestavná svítidla</t>
  </si>
  <si>
    <t>PILA Prachotěsná svítidla (krytí IP65)</t>
  </si>
  <si>
    <t>Sada pro zavěšení svítidla, multibalení 4ks (cena za multibalení), vhodné pro RC007B</t>
  </si>
  <si>
    <t>Sada pro instalaci do sádrokartonu (4 ks klipů a spojovací materiál), vhodné pro RC007B</t>
  </si>
  <si>
    <t>PILA Světelné lišty</t>
  </si>
  <si>
    <t>PILA Průmyslová svítidla</t>
  </si>
  <si>
    <t>PILA Venkovní svítidla</t>
  </si>
  <si>
    <t>MASTER LED SON -T UE</t>
  </si>
  <si>
    <t>TrueForce Core LED road</t>
  </si>
  <si>
    <t>PILA Waterproof</t>
  </si>
  <si>
    <t>MASTER LED SON-T Premium</t>
  </si>
  <si>
    <t>TrueForce Core LED HPL</t>
  </si>
  <si>
    <t>TrueForce MASTER LED HPL</t>
  </si>
  <si>
    <t>TrueForce LED Public - HPL</t>
  </si>
  <si>
    <t>TrueForce Core HB MV</t>
  </si>
  <si>
    <t>TrueForce LED HPI UN</t>
  </si>
  <si>
    <t>CorePro LED PLS</t>
  </si>
  <si>
    <t>CorePro LED PLC</t>
  </si>
  <si>
    <t>Multilumen/Multicolor</t>
  </si>
  <si>
    <t>CorePro LED PLL</t>
  </si>
  <si>
    <r>
      <rPr>
        <i/>
        <sz val="10"/>
        <color theme="1"/>
        <rFont val="Arial"/>
        <family val="2"/>
        <charset val="238"/>
      </rPr>
      <t>MASTER LED trubice UE</t>
    </r>
    <r>
      <rPr>
        <i/>
        <sz val="10"/>
        <color rgb="FF00B050"/>
        <rFont val="Arial"/>
        <family val="2"/>
        <charset val="238"/>
      </rPr>
      <t xml:space="preserve"> EEL A</t>
    </r>
  </si>
  <si>
    <t>MASTER LED trubice UE EEL B</t>
  </si>
  <si>
    <t>MASTER Connect InterAct Pro</t>
  </si>
  <si>
    <t>Master EM/Mains T8</t>
  </si>
  <si>
    <t>Master Value EM/Mains T8</t>
  </si>
  <si>
    <t>CorePro EM/
Mains T8</t>
  </si>
  <si>
    <t>Ecofit T8</t>
  </si>
  <si>
    <t>PILA LED trubice</t>
  </si>
  <si>
    <t xml:space="preserve">MASTER LED trubice T8 </t>
  </si>
  <si>
    <t>na elektronický předřadník (HF)</t>
  </si>
  <si>
    <t>Master Value Univerzální T8</t>
  </si>
  <si>
    <t>CorePro Univerzální T8</t>
  </si>
  <si>
    <t>U instalace trubic na 230V nebo tlumivku je vždy nutné vyřadit z oběhu kondenzátor. Přehled kompatibilních předřadníku najdete na na www.ledpodpora.cz.</t>
  </si>
  <si>
    <t>MASTER LED trubice T5 na 230V</t>
  </si>
  <si>
    <t>MASTER LED trubice T5</t>
  </si>
  <si>
    <t>LED Pásky</t>
  </si>
  <si>
    <t>MASTER UltraEfficient LED bulb</t>
  </si>
  <si>
    <t>Až o 60 % nižší příkon a 3,5x delší životnost než u standardní LED žárovky, pomáhá šetřit peněženku i přírodu, prodloužit cyklus výměny a omezit taky produkci odpadu, skleněné.</t>
  </si>
  <si>
    <t>MASTER LEDbulb DT</t>
  </si>
  <si>
    <t>Technologie DimTone (DT) simuluje stmívání klasické žárovky - teplota chromatičnosti se při stmívání mění do teplejší barvy světla (z 2700 do 2200 K). Dlouhá životnost, vynikající podání barev (CRI 90-95), skleněné.</t>
  </si>
  <si>
    <t>MASTER Value LEDbulb</t>
  </si>
  <si>
    <t>Skleněné stmívatelné LED žárovky - čiré (CL) / matné (FR).</t>
  </si>
  <si>
    <t>LED Sensor - s pohybovým čidlem</t>
  </si>
  <si>
    <t>CorePro LED DIM</t>
  </si>
  <si>
    <t>matná</t>
  </si>
  <si>
    <t>čírá</t>
  </si>
  <si>
    <t>Spolehlivá LED žárovka, teplotu barev snadno upravíte pomocí integrovaného spínače, stmívatelná.</t>
  </si>
  <si>
    <t>SceneSwitch: 3 úrovně světelného toku - vypnutím a zapnutím LED zdroje změníte světelný tok a teplotu chromatičnosti. Stačí obyčejný vypínač. Inteligentní paměť: Při vypnutí LED na více než cca 5s se LED rozsvítí na poslední pozici, počet spínacích cyklů: &gt;100 000</t>
  </si>
  <si>
    <t>CorePro/LED Classic Glass FR</t>
  </si>
  <si>
    <t>Dokonalá skleněná náhrada matné žárovky, G-Glass (Skleněná baňka)</t>
  </si>
  <si>
    <t>CorePro Classic Glass CL</t>
  </si>
  <si>
    <t>Dokonalá skleněná náhrada číré žárovky, G-Glass (Skleněná baňka)</t>
  </si>
  <si>
    <t>Ecofit LED žárovky matné/frosted (FR)</t>
  </si>
  <si>
    <t>Univerzální a úsporné řešení.</t>
  </si>
  <si>
    <t>LED classic FR</t>
  </si>
  <si>
    <t>MASTER Value LEDbulb GOLD</t>
  </si>
  <si>
    <t>MASTER Value LEDbulb CM</t>
  </si>
  <si>
    <t>Zrcadlový vrchlík - slouží primárně k omezení přímého oslnění a k přesměrování světla. Jedná se o funkční a zároveň dekorativní prvek, zabraňuje ostrému oslnění, které by jinak nastalo, kdybyste se podívali přímo na zdroj.</t>
  </si>
  <si>
    <t>LED Classic/Giant GOLD/SMOKY</t>
  </si>
  <si>
    <t>MASTER LEDcandle/ Lustre EEL A</t>
  </si>
  <si>
    <t>Až o 60 % nižší příkon a 3,5x delší životnost než u standardní LED svíčky, pomáhá šetřit peněženku i přírodu, prodloužit cyklus výměny a omezit taky produkci odpadu, skleněné.</t>
  </si>
  <si>
    <t>Verze DimTone (DT) simuluje stejné chovaní při stmívání jako běžná žárovka - změna teploty chromatičnosti při stmívání do teplejší barvy světla (z 2700 do 2200 K). Dlouhá životnost, vynikající podání barev (CRI 90), skleněné.</t>
  </si>
  <si>
    <t>MASTER VALUE LEDcandle</t>
  </si>
  <si>
    <t>MASTER LEDcandle / luster DT</t>
  </si>
  <si>
    <t>Vynikající podání barev (CRI 90), skleněné.</t>
  </si>
  <si>
    <t>LED SceneSwitch</t>
  </si>
  <si>
    <t>Dokonalá skleněná náhrada, G-Glass (Skleněná baňka)</t>
  </si>
  <si>
    <t>CorePro candle / lustre Glass</t>
  </si>
  <si>
    <t>LED Candle</t>
  </si>
  <si>
    <t>LED T25</t>
  </si>
  <si>
    <t>Do digestoře nebo lednice.</t>
  </si>
  <si>
    <t>Až o 60 % nižší příkon a 3,5x delší životnost než u standardního LEDspotu, pomáhá šetřit peněženku i přírodu, prodloužit cyklus výměny a omezit taky produkci odpadu, skleněné.</t>
  </si>
  <si>
    <t xml:space="preserve">MASTER LEDspot </t>
  </si>
  <si>
    <t>EEL A GU10</t>
  </si>
  <si>
    <t>MASTER LEDspot ExpertColor GU10</t>
  </si>
  <si>
    <t>Jedna z nejvyšších CRI (&gt;97) na trhu, velmi dlouhá životnost, skleněné.</t>
  </si>
  <si>
    <t>MASTER LEDspot Value GU10</t>
  </si>
  <si>
    <t>Verze DimTone simuluje stejné chovaní při stmívání jako běžná žárovka - změna teploty chromatičnosti při stmívání do teplejší barvy světla (z 2700 do 2200 K). Vynikající podání barev (CRI &gt; 90), dlouhá životnost.</t>
  </si>
  <si>
    <t>CorePro LED DIM GU10</t>
  </si>
  <si>
    <t>Spolehlivý LED spot, teplotu barev snadno upravíte pomocí integrovaného spínače, stmívatelný.</t>
  </si>
  <si>
    <t>LED SceneSwitch GU10</t>
  </si>
  <si>
    <t>Multifaceted Reflector nebo zkráceně MR označuje typ konstrukce žárovky, navržen tak, aby efektivně směroval světlo do požadovaného směru, aby byl univerzální a vhodný pro různé aplikace, jako je akcentní osvětlení, osvětlení obchodů, galerii, muzeí nebo domácností.</t>
  </si>
  <si>
    <t>MASTER LEDspot ExpertColor GU5.3 LV</t>
  </si>
  <si>
    <t>MASTER LEDspot GU5.3 LV</t>
  </si>
  <si>
    <t>LV(Low voltage) - jedna z nejvyšších CRI (&gt;97) na trhu, MR16, velmi dlouhá životnost, stmívatelný.</t>
  </si>
  <si>
    <t>LV(Low voltage) -  CRI (&gt;90), MR16, velmi dlouhá životnost, stmívatelný.</t>
  </si>
  <si>
    <t>MASTER LEDspot Value GU5.3 LV</t>
  </si>
  <si>
    <t>LV(Low voltage) -  CRI (&gt;90), MR16, dlouhá životnost, stmívatelný.</t>
  </si>
  <si>
    <t>CorePro LEDspot GU5.3 LV MR16</t>
  </si>
  <si>
    <t xml:space="preserve">CorePro / MASTER GU4 </t>
  </si>
  <si>
    <t>LEDspot LV MR11</t>
  </si>
  <si>
    <t>MASTER LEDspot LV AR111 G53</t>
  </si>
  <si>
    <t>Silný světelný tok, CRI &gt; 95, velmi dlouhá životnost, Aluminum Reflector nebo zkráceně AR označuje typ konstrukce žárovky, která má lesklý hliníkový vnitřní povrch, který slouží k efektivnímu odrazu a směrování světla.</t>
  </si>
  <si>
    <t xml:space="preserve">CorePro LEDcapsule </t>
  </si>
  <si>
    <t>LV GY6.35 12V</t>
  </si>
  <si>
    <t>Halogen Capsule Oven G4</t>
  </si>
  <si>
    <t>Do pečících trub.</t>
  </si>
  <si>
    <t>Halogen Capsule Oven G9</t>
  </si>
  <si>
    <t>T17 - signalizační</t>
  </si>
  <si>
    <t>App žárovky</t>
  </si>
  <si>
    <t>Infračervené výhřevné/průmyslové zářiče</t>
  </si>
  <si>
    <t>TL 08 UVA zářivky s černým sklem</t>
  </si>
  <si>
    <t>(Blacklight blue)</t>
  </si>
  <si>
    <t>MASTER TL-D   barevné zářivky</t>
  </si>
  <si>
    <t>MASTER TL5 HO SECURA</t>
  </si>
  <si>
    <t>Zářivka s teflonovým povlakem - nerozbitná, potlačený UV výstup, do otevřených svítidel ( potravinářství, muzea apod.)</t>
  </si>
  <si>
    <t>MASTER TL-D Super 80</t>
  </si>
  <si>
    <t>TL Mini Standard</t>
  </si>
  <si>
    <t>MASTER TL-E Super 80</t>
  </si>
  <si>
    <t>TL-X XL jednokolíkové</t>
  </si>
  <si>
    <t>Do výbušného a mokrého prostředí.</t>
  </si>
  <si>
    <t>Startéry pro všeobecné použití</t>
  </si>
  <si>
    <t>Startéry elektronické a bezpečnostní</t>
  </si>
  <si>
    <t>300 - 460nm, max. 365nm analýza materiálu, diskotéky, reklama</t>
  </si>
  <si>
    <t>MASTER PL-C  Xtra  4-kolíková</t>
  </si>
  <si>
    <t>MASTER PL-T Xtra 4-kolíková</t>
  </si>
  <si>
    <t>Výroba byla na základě směrnice RoHS EU dne 24. 8. 2023 ukončena.</t>
  </si>
  <si>
    <t xml:space="preserve">MASTER TL-D Eco </t>
  </si>
  <si>
    <t xml:space="preserve">MASTER SON PIA PLUS / 4Y </t>
  </si>
  <si>
    <t>Servisní doba života 6 let .</t>
  </si>
  <si>
    <t>MASTER SON APIA Plus Xtra / 6Y</t>
  </si>
  <si>
    <t>SON</t>
  </si>
  <si>
    <t>MASTER SON - T PIA PLUS / 4Y</t>
  </si>
  <si>
    <t>Servisní doba života 4 roky.</t>
  </si>
  <si>
    <t>MASTER SON-T APIA Plus Xtra / 6Y</t>
  </si>
  <si>
    <t>Servisní doba života 6 let.</t>
  </si>
  <si>
    <t>SON - T</t>
  </si>
  <si>
    <t>MASTER SDW-T White SON</t>
  </si>
  <si>
    <t>"bílý sodík"</t>
  </si>
  <si>
    <t>MASTER SDW-TG Mini White SON</t>
  </si>
  <si>
    <t>MASTER MHN-SA / MHN-LA</t>
  </si>
  <si>
    <t>Nasvětlování stadionů a sportovišť, SA = short arc, LA = long arc.</t>
  </si>
  <si>
    <t>MASTER MHN-FC</t>
  </si>
  <si>
    <t>Kompaktní výbojka pro širší škálu obecných aplikací.</t>
  </si>
  <si>
    <t>Výbojka pro speciální profesionální aplikace.</t>
  </si>
  <si>
    <t>MHN-SB</t>
  </si>
  <si>
    <t>Přímá náhrada HQI-TS 2000/D/S, (SB= short base)</t>
  </si>
  <si>
    <t>MASTER HPI-T Plus 450W</t>
  </si>
  <si>
    <t>Určeno pro provozování na SON příslušenství. Provoz možný pouze ve vodorovné poloze !!!</t>
  </si>
  <si>
    <t xml:space="preserve">Přímá náhrada za výbojky HPI Plus. CRI &gt; 85, nižší spotřeba, vyšší účinnost, nižší pokles sv. toku v čase. Uvedené světelné toky platí při použití tlumivek Philips (BHL a BSN). Možnost provozu v jakékoliv poloze pro 230 i 360W. </t>
  </si>
  <si>
    <t>MASTER Colour CDM-E MW eco</t>
  </si>
  <si>
    <t>SON-T</t>
  </si>
  <si>
    <t>HPL</t>
  </si>
  <si>
    <t>HPI</t>
  </si>
  <si>
    <t>PL-S</t>
  </si>
  <si>
    <t>PL-C</t>
  </si>
  <si>
    <t>PL-L</t>
  </si>
  <si>
    <t>CorePro LED PLT</t>
  </si>
  <si>
    <t>PL-T</t>
  </si>
  <si>
    <t>T8 UE</t>
  </si>
  <si>
    <t>T8 Interact Pro</t>
  </si>
  <si>
    <t>T8 Ostatní na 230V</t>
  </si>
  <si>
    <t>T8 (HF)</t>
  </si>
  <si>
    <t>T8 Univerzální</t>
  </si>
  <si>
    <t>T5 na 230V</t>
  </si>
  <si>
    <t>T5 (HF)</t>
  </si>
  <si>
    <t>E27 Žárovky Sklo</t>
  </si>
  <si>
    <t>E27 Žárovky Plast</t>
  </si>
  <si>
    <t>E27 Žárovky Gold/Special</t>
  </si>
  <si>
    <t>E14/E27 Svíčka/Lustr</t>
  </si>
  <si>
    <t>Reflektorové žárovky</t>
  </si>
  <si>
    <t>GU5.3 a další</t>
  </si>
  <si>
    <t>GU53 a další</t>
  </si>
  <si>
    <t>R7S a další</t>
  </si>
  <si>
    <t>Halogenové žárovky</t>
  </si>
  <si>
    <t>Ukončené portfolio</t>
  </si>
  <si>
    <t>Vysokotlakové sodíkové</t>
  </si>
  <si>
    <t>Vysokotlakové halogenidové</t>
  </si>
  <si>
    <t>MASTER Colour CDM-T MW eco</t>
  </si>
  <si>
    <t>Přímá náhrada za výbojky HPI-T Plus. CRI &gt; 85, nižší spotřeba, vyšší účinnost, nižší pokles sv. toku v čase. Uvedené světelné toky platí při použití tlumivek Philips (BHL a BSN). Při 230W - možnost provozu v jakékoliv poloze. Při 360W - provoz v horizontální poloze +-45°</t>
  </si>
  <si>
    <t>HPI-T</t>
  </si>
  <si>
    <t>MASTER CosmoWhite CPO-TW Xtra</t>
  </si>
  <si>
    <t>Přímá náhrada sodíkových výbojek SON.</t>
  </si>
  <si>
    <t>MASTER CityWhite CDO-ET Plus</t>
  </si>
  <si>
    <t>MASTER CityWhite  CDO-TT Plus</t>
  </si>
  <si>
    <t>Přímá náhrada sodíkových výbojek SON-T, vyšší účinnost.</t>
  </si>
  <si>
    <t>Kompaktní halogenidové MasterColour CDM</t>
  </si>
  <si>
    <t>"MASTER Colour" CDM-T</t>
  </si>
  <si>
    <t>MASTERColour CDM-T Elite</t>
  </si>
  <si>
    <t>MASTER Colour CDM-TC</t>
  </si>
  <si>
    <t>MASTER Colour CDM-TC Elite</t>
  </si>
  <si>
    <t>Vyšší poměr lm/W, stabilita a spolehlivost, malý pokles světelného toku v průběhu životnosti, provoz pouze na elektronickém předřadníku.</t>
  </si>
  <si>
    <t>MASTER Colour CDM-Tm Elite GU6.5</t>
  </si>
  <si>
    <t>Miniaturní halogenidová výbojka s keramickým hořákem.</t>
  </si>
  <si>
    <t>MASTER Colour CDM-Tm GU6.5</t>
  </si>
  <si>
    <t>MASTER Colour CDM-Tm</t>
  </si>
  <si>
    <t>MASTER Colour CDM-TD</t>
  </si>
  <si>
    <t>MASTERColour CDM-Rm Mini Elite</t>
  </si>
  <si>
    <t>MASTER Colour CDM-R Elite PAR20</t>
  </si>
  <si>
    <t>MASTER Colour CDM-R Elite PAR30L</t>
  </si>
  <si>
    <t>MASTER Colour CDM-R 111</t>
  </si>
  <si>
    <t>MASTER Colour CDM-R 111 Elite</t>
  </si>
  <si>
    <t>Předradníky pro lineární zářivky</t>
  </si>
  <si>
    <t>Předradníky pro kompaktní zářivky</t>
  </si>
  <si>
    <t>Předradníky MATCHBOX univerzální (studený start)</t>
  </si>
  <si>
    <t>Elektronické předradníky pro výbojky</t>
  </si>
  <si>
    <t>Zapalovače pro výbojky</t>
  </si>
  <si>
    <t>(okamžitý teplý start)</t>
  </si>
  <si>
    <t>(programovaný předehřívaný teplý start)</t>
  </si>
  <si>
    <t>(stmívatelný, 1-10V)</t>
  </si>
  <si>
    <t>Inteligentní multiwattový vysokofrekvenční předřadník pro TL5.</t>
  </si>
  <si>
    <t>HF-Performer Intelligent TL5 HE/HO</t>
  </si>
  <si>
    <t>HF-PERFORMER TL5</t>
  </si>
  <si>
    <t>HF-Selectalume II TL5</t>
  </si>
  <si>
    <t>HF-REGULATOR TL-D</t>
  </si>
  <si>
    <t>HF-PERFORMER TL-D</t>
  </si>
  <si>
    <t>HF-Selectalume II TL-D</t>
  </si>
  <si>
    <t>HF-Regulator Intelligent TL5</t>
  </si>
  <si>
    <t>Inteligentní multiwattový stmívatelný vysokofrekvenční předřadník pro TL5 (ovládaný tlačítkem nebo DALI).</t>
  </si>
  <si>
    <t>HF-PERFORMER III PLT/C</t>
  </si>
  <si>
    <t>HF-PERFORMER PLT/C</t>
  </si>
  <si>
    <t>HF-REGULATOR PLT/C</t>
  </si>
  <si>
    <t>Teplý start.</t>
  </si>
  <si>
    <t>Stmívatelný, 1-10V.</t>
  </si>
  <si>
    <t>HID-PV Base</t>
  </si>
  <si>
    <t>Elektronický předřadník pro sodíkové výbojky</t>
  </si>
  <si>
    <t>Elektromagnetické tlumivky pro výbojky</t>
  </si>
  <si>
    <t>Sodíkové a metalhalogenidové</t>
  </si>
  <si>
    <t>(MK4 semi-paralelní zapojení)</t>
  </si>
  <si>
    <t>Rtuťové a metalhalogenidové</t>
  </si>
  <si>
    <t>MK4 zapalovače</t>
  </si>
  <si>
    <t>Pulse, Superimposed pulse, parallel</t>
  </si>
  <si>
    <t>*Použití zapalovačů a způsoby zapojení na vyžádání v katalogu OEM</t>
  </si>
  <si>
    <t>*Pro výběr vhodného typu předřadníku lze využít nástroj Gear Selection Tool:</t>
  </si>
  <si>
    <t xml:space="preserve">      ↑  DOPLŇUJÍCÍ INFORMACE</t>
  </si>
  <si>
    <t xml:space="preserve">        ↑ POPIS </t>
  </si>
  <si>
    <t>Sada pro instalaci do sádrokartonu (4 ks klipů a spojovací materiál), vhodné pro RC132V G4, G5, G6, RC136B, RC007B,  RC065B</t>
  </si>
  <si>
    <t>Bezpečnostní lanko, vhodné pro RC132V G4, G5, G6, RC136B, RC007B,  RC065B</t>
  </si>
  <si>
    <t>Sada pro zavěšení vítidla Ledinaire, vhodné pro RC065B</t>
  </si>
  <si>
    <t>Sada pro zavěšení svítidla, multibalení 2ks (cena za multibalení), vhodné pro RC132V G4, G5, G6, RC136B, RC007B,  RC065B</t>
  </si>
  <si>
    <t>Sada pro zavěšení svítidla vč. napájecího kabelu, vhodné pro RC132V G4, G5, G6, RC136B, RC007B,  RC065B</t>
  </si>
  <si>
    <t>Sada pro zavěšení svítidla vč. napájecího kabelu, vhodné pro RC065B</t>
  </si>
  <si>
    <t>Sada pro zavěšení svítidla vč. napájecího kabelu pro DALI stmívatelné verze (PSD), vhodné pro RC132V G4, G5 PSD, G6 PSD, RC136B PSD, RC065B PSD</t>
  </si>
  <si>
    <t>Sada pro přisazení svítidla 60x60 cm, vhodné pro RC132V G4, G5, G6, RC136B, RC007B,  RC065B</t>
  </si>
  <si>
    <t>Sada pro přisazení svítidla 30x120 cm, vhodné pro RC132V G4, G5, G6, RC136B, RC007B,  RC065B</t>
  </si>
  <si>
    <t>Sada pro přisazení svítidla 60x120 cm, vhodné pro RC132V G4, G5, G6, RC136B, RC007B,  RC065B</t>
  </si>
  <si>
    <t>Dekorační prvek - čtverec, multibalení 5ks (cena za multibalení), vhodné pro RC132V G4, G5, G6, RC136B, RC007B,  RC065B rozměr W60L60</t>
  </si>
  <si>
    <t>Dekorační prvek - dvojitý čtverec, multibalení 5ks (cena za multibalení), vhodné pro RC132V G4, G5, G6, RC136B, RC007B,  RC065B rozměr W60L60</t>
  </si>
  <si>
    <t>Dekorační prvek - dvojitý kruh, multibalení 5ks (cena za multibalení), vhodné pro RC132V G4, G5, G6, RC136B, RC007B,  RC065B rozměr W60L60</t>
  </si>
  <si>
    <t>Sada pro zavěšení svítidla, vhodné pro SM155Z</t>
  </si>
  <si>
    <t>2200-2700 K</t>
  </si>
  <si>
    <t>extra teplá</t>
  </si>
  <si>
    <t>1 800 K</t>
  </si>
  <si>
    <t>2700 K</t>
  </si>
  <si>
    <t>multicolor</t>
  </si>
  <si>
    <t>extra studená bílá</t>
  </si>
  <si>
    <t>2x18W</t>
  </si>
  <si>
    <t>2x26W</t>
  </si>
  <si>
    <t> 2x18W</t>
  </si>
  <si>
    <t> 2x26W</t>
  </si>
  <si>
    <t>&gt;halogen 50W</t>
  </si>
  <si>
    <t>žárovka 100W, nástrčka 2x18W</t>
  </si>
  <si>
    <t>nástrčka 2x26W</t>
  </si>
  <si>
    <t>nástrčka 2x42W, 3x26W</t>
  </si>
  <si>
    <t>4x18W</t>
  </si>
  <si>
    <t>4x24W</t>
  </si>
  <si>
    <t>2x36W</t>
  </si>
  <si>
    <t>4x18W, 4x24W</t>
  </si>
  <si>
    <t>4x18W, 4x14W</t>
  </si>
  <si>
    <t>4x18W, 4x14W, 4x24W</t>
  </si>
  <si>
    <t>3x18W, 4x18W, 4x24W</t>
  </si>
  <si>
    <t>4x14W,4x18W</t>
  </si>
  <si>
    <t>2x28W, 2x36W</t>
  </si>
  <si>
    <t>2x35W, &lt; 2x58W</t>
  </si>
  <si>
    <t>2x18W, 2x26W</t>
  </si>
  <si>
    <t>1x36W</t>
  </si>
  <si>
    <t>1x58W</t>
  </si>
  <si>
    <t>2x58W</t>
  </si>
  <si>
    <t>2x80W</t>
  </si>
  <si>
    <t>1x36W,2x36W</t>
  </si>
  <si>
    <t>1x58W,2x58W</t>
  </si>
  <si>
    <t>3x58W</t>
  </si>
  <si>
    <t>výbojka 250W</t>
  </si>
  <si>
    <t>výbojka 400W</t>
  </si>
  <si>
    <t>&gt; výbojka 400W</t>
  </si>
  <si>
    <t>&gt; výbojka 250W</t>
  </si>
  <si>
    <t>75W halogen</t>
  </si>
  <si>
    <t>150W halogen</t>
  </si>
  <si>
    <t>400W halogen, 70W výbojka</t>
  </si>
  <si>
    <t>&gt;400W halogen, 100W výbojka</t>
  </si>
  <si>
    <t>150W výbojka</t>
  </si>
  <si>
    <t>1000W halogen, 250W výbojka</t>
  </si>
  <si>
    <t>1500W halogen, 400W výbojka</t>
  </si>
  <si>
    <t>250W výbojka</t>
  </si>
  <si>
    <t>400W výbojka</t>
  </si>
  <si>
    <t>1x36, 1x55W PL‑L</t>
  </si>
  <si>
    <t>2x24, 1x36, 1x55W PL‑L</t>
  </si>
  <si>
    <t>sodík 150W</t>
  </si>
  <si>
    <t>sodík 250W</t>
  </si>
  <si>
    <t>rtuť 80W, směs 125W</t>
  </si>
  <si>
    <t>GU10 6W</t>
  </si>
  <si>
    <t>GU10 8W</t>
  </si>
  <si>
    <t>GU10 10W</t>
  </si>
  <si>
    <t xml:space="preserve"> 70, 100W výbojka</t>
  </si>
  <si>
    <t>150, 250W výbojka</t>
  </si>
  <si>
    <t>sodík 100, 150W</t>
  </si>
  <si>
    <t>sodík 50, 70W</t>
  </si>
  <si>
    <t>sodík 70, 100W</t>
  </si>
  <si>
    <t>&gt; sodík 100W</t>
  </si>
  <si>
    <t>IP30</t>
  </si>
  <si>
    <t>IP20/54</t>
  </si>
  <si>
    <t>IP20/44</t>
  </si>
  <si>
    <t>IP20/40</t>
  </si>
  <si>
    <t>IP20/65</t>
  </si>
  <si>
    <t>IP69K</t>
  </si>
  <si>
    <t>Chytré modernizační LED trubice, které umožňují snadný a bezproblémový přechod na propojené osvětlení. Trubice lze naprogramovat tak, aby maximalizovaly úspory energie a zároveň vám zajišťovaly pohodlí a komfort prostřednictvím bezdrátového a automatického osvětlení. Bezdrátové ovládání stmívání.</t>
  </si>
  <si>
    <t>230-240</t>
  </si>
  <si>
    <t>195-240</t>
  </si>
  <si>
    <t>200-240</t>
  </si>
  <si>
    <t>380-415</t>
  </si>
  <si>
    <t>48-58</t>
  </si>
  <si>
    <t>68-78</t>
  </si>
  <si>
    <t>85-95</t>
  </si>
  <si>
    <t>80-90</t>
  </si>
  <si>
    <t>110-240</t>
  </si>
  <si>
    <t>20-60</t>
  </si>
  <si>
    <t>53-77</t>
  </si>
  <si>
    <t>20-50</t>
  </si>
  <si>
    <t>30-80</t>
  </si>
  <si>
    <t>40-70</t>
  </si>
  <si>
    <t>30-120</t>
  </si>
  <si>
    <t>60-100</t>
  </si>
  <si>
    <t>70-120</t>
  </si>
  <si>
    <t>20-90</t>
  </si>
  <si>
    <t>80-130</t>
  </si>
  <si>
    <t>60-120</t>
  </si>
  <si>
    <t>55-85</t>
  </si>
  <si>
    <t>18-75</t>
  </si>
  <si>
    <t>L60</t>
  </si>
  <si>
    <t>L69</t>
  </si>
  <si>
    <t>L78</t>
  </si>
  <si>
    <t>L46</t>
  </si>
  <si>
    <t>L92</t>
  </si>
  <si>
    <t>L76</t>
  </si>
  <si>
    <t>L79</t>
  </si>
  <si>
    <t>L84</t>
  </si>
  <si>
    <t>L81</t>
  </si>
  <si>
    <t>L74</t>
  </si>
  <si>
    <t>L67</t>
  </si>
  <si>
    <t>L93</t>
  </si>
  <si>
    <t>L82</t>
  </si>
  <si>
    <t>L68</t>
  </si>
  <si>
    <t>L71</t>
  </si>
  <si>
    <t>L42</t>
  </si>
  <si>
    <t>L63</t>
  </si>
  <si>
    <t>L56</t>
  </si>
  <si>
    <t>L77</t>
  </si>
  <si>
    <t>L73</t>
  </si>
  <si>
    <t>&gt;70</t>
  </si>
  <si>
    <t>&gt;80</t>
  </si>
  <si>
    <t>&gt;90</t>
  </si>
  <si>
    <t>výbojka 35W CDM</t>
  </si>
  <si>
    <t>8W T5</t>
  </si>
  <si>
    <t>halogen 2x 20W</t>
  </si>
  <si>
    <t>CFL 11W - 18W</t>
  </si>
  <si>
    <t>2x 18W T8</t>
  </si>
  <si>
    <t>1x 18W / 2x 18W T8</t>
  </si>
  <si>
    <t>2x 36W T8</t>
  </si>
  <si>
    <t>1x 36W / 2x 36W T8</t>
  </si>
  <si>
    <t>2x 58W T8</t>
  </si>
  <si>
    <t>1x 58W / 2x 58W T8</t>
  </si>
  <si>
    <t>1x 8W zářivka</t>
  </si>
  <si>
    <t>1x 18W T8</t>
  </si>
  <si>
    <t>1x 21W zářivka</t>
  </si>
  <si>
    <t>1x 36W T8</t>
  </si>
  <si>
    <t>1x 58W T8</t>
  </si>
  <si>
    <t>3x 58W T8</t>
  </si>
  <si>
    <t>4x 58W T8</t>
  </si>
  <si>
    <t>3x 58W / 4x 58W T8</t>
  </si>
  <si>
    <t>Průmyslové svítidlo, IK08, nestmívatelné, široká optika 90°, pro teplotu prostředí -40 až +50°C, mimořádně úsporné</t>
  </si>
  <si>
    <t>Průmyslové svítidlo, IK08, stmívatelné, široká optika 90°, pro teplotu prostředí -40 až +50°C</t>
  </si>
  <si>
    <t>výbojka 2x 400W HPI</t>
  </si>
  <si>
    <t>výbojka 1000W HPI / HQL</t>
  </si>
  <si>
    <t>výbojka 250W HQL</t>
  </si>
  <si>
    <t>výbojka 250W HPI</t>
  </si>
  <si>
    <t>výbojka 400W HPI</t>
  </si>
  <si>
    <t>výbojka 700W HQL</t>
  </si>
  <si>
    <t>1x 60W žárovka</t>
  </si>
  <si>
    <t>1x 75W žárovka</t>
  </si>
  <si>
    <t>1x 100W žárovka</t>
  </si>
  <si>
    <t>2x 60W žárovka</t>
  </si>
  <si>
    <t>2x 18W CFL</t>
  </si>
  <si>
    <t>1x 26W CFL</t>
  </si>
  <si>
    <t>2x 26W CFL</t>
  </si>
  <si>
    <t>2x 13W / 2x 18W CFL</t>
  </si>
  <si>
    <t>4x 18W T8</t>
  </si>
  <si>
    <t>80W - 100W halogen</t>
  </si>
  <si>
    <t>150W - 200W halogen</t>
  </si>
  <si>
    <t>300W - 500W halogen</t>
  </si>
  <si>
    <t>250W - 400W výbojka</t>
  </si>
  <si>
    <t>T8 30W</t>
  </si>
  <si>
    <t>&lt; 1x 18W T8 na metr</t>
  </si>
  <si>
    <t>1x 36W T8 na metr</t>
  </si>
  <si>
    <t>1x 58W T8 na metr</t>
  </si>
  <si>
    <t>2x 36W T8 na metr</t>
  </si>
  <si>
    <t>2x 58W T8 na metr</t>
  </si>
  <si>
    <t>1x 18W T8 na metr</t>
  </si>
  <si>
    <t>40W</t>
  </si>
  <si>
    <t>60W</t>
  </si>
  <si>
    <t>75W</t>
  </si>
  <si>
    <t>100W</t>
  </si>
  <si>
    <t>120W</t>
  </si>
  <si>
    <t>150W</t>
  </si>
  <si>
    <t>200W</t>
  </si>
  <si>
    <t>25W</t>
  </si>
  <si>
    <t>50W</t>
  </si>
  <si>
    <t>15W</t>
  </si>
  <si>
    <t>20W</t>
  </si>
  <si>
    <t>50W halogen</t>
  </si>
  <si>
    <t>100W halogen</t>
  </si>
  <si>
    <t>60W halogen</t>
  </si>
  <si>
    <t>40W halogen</t>
  </si>
  <si>
    <t>35W halogen</t>
  </si>
  <si>
    <t>R50 (E14) 40W Spot</t>
  </si>
  <si>
    <t>R50 (E14) 60W Spot</t>
  </si>
  <si>
    <t>R63 (E27) 40W Spot</t>
  </si>
  <si>
    <t>R63 (E27) 60W Spot</t>
  </si>
  <si>
    <t>R80 (E27) 60W Spot</t>
  </si>
  <si>
    <t>R80 (E27) 100W Spot</t>
  </si>
  <si>
    <t>35W MR11</t>
  </si>
  <si>
    <t>80W halogen</t>
  </si>
  <si>
    <t>65W halogen</t>
  </si>
  <si>
    <t>20W halogen (MR11)</t>
  </si>
  <si>
    <t>20W halogen</t>
  </si>
  <si>
    <t>35W - 50W halogen</t>
  </si>
  <si>
    <t>10W halogen</t>
  </si>
  <si>
    <t>28W halogen</t>
  </si>
  <si>
    <t>35W - 40W halogen</t>
  </si>
  <si>
    <t>20W - 25W halogen</t>
  </si>
  <si>
    <t>25W - 30W halogen</t>
  </si>
  <si>
    <t>50W - 60W halogen</t>
  </si>
  <si>
    <t>60W - 75W halogen</t>
  </si>
  <si>
    <t>120W halogen</t>
  </si>
  <si>
    <t>50W halogen / 11W CFL</t>
  </si>
  <si>
    <t>43W halogen</t>
  </si>
  <si>
    <t>35W Philinea</t>
  </si>
  <si>
    <t>60W Philinea</t>
  </si>
  <si>
    <t>Příkon W</t>
  </si>
  <si>
    <t>Barva světla (K)</t>
  </si>
  <si>
    <t>Životnost hodin</t>
  </si>
  <si>
    <t>Záruka roky</t>
  </si>
  <si>
    <t>Cena v Kč bez DPH</t>
  </si>
  <si>
    <t>Barva světla (popis)</t>
  </si>
  <si>
    <t>Napětí provozní (V)</t>
  </si>
  <si>
    <t>Výška mm</t>
  </si>
  <si>
    <t>Index podání barev (CRI)</t>
  </si>
  <si>
    <t>Recyklační  poplatek</t>
  </si>
  <si>
    <t>Šířka mm</t>
  </si>
  <si>
    <t>Nástěnné/stropní svítidlo, IK06, kulaté Ø 170 mm, výška 50 mm</t>
  </si>
  <si>
    <t>Nástěnné/stropní svítidlo, IK06, kulaté Ø 200 mm, výška 55 mm</t>
  </si>
  <si>
    <t>Účinnost lm/W</t>
  </si>
  <si>
    <t>36W T8</t>
  </si>
  <si>
    <t>1100;1200</t>
  </si>
  <si>
    <t>2200;2400</t>
  </si>
  <si>
    <t>3300;3600</t>
  </si>
  <si>
    <t>5500;6000</t>
  </si>
  <si>
    <t>7700;8400</t>
  </si>
  <si>
    <t>7000;7350</t>
  </si>
  <si>
    <t>10000;10500</t>
  </si>
  <si>
    <t>11000;12000</t>
  </si>
  <si>
    <t>15000;15750</t>
  </si>
  <si>
    <t>16500;18000</t>
  </si>
  <si>
    <t>20000;21000</t>
  </si>
  <si>
    <t>22000;24000</t>
  </si>
  <si>
    <t>Mini LED světlomet, symetrická optika, multicolor, multilumen</t>
  </si>
  <si>
    <t>110/m</t>
  </si>
  <si>
    <t>116/m</t>
  </si>
  <si>
    <t>120/m</t>
  </si>
  <si>
    <t>114/m</t>
  </si>
  <si>
    <t>112/m</t>
  </si>
  <si>
    <t>117/m</t>
  </si>
  <si>
    <t>115/m</t>
  </si>
  <si>
    <t>130/m</t>
  </si>
  <si>
    <t>125/m</t>
  </si>
  <si>
    <t>133/m</t>
  </si>
  <si>
    <t>128/m</t>
  </si>
  <si>
    <r>
      <t>Platnost těchto cen je od</t>
    </r>
    <r>
      <rPr>
        <b/>
        <sz val="10"/>
        <color rgb="FFFF0000"/>
        <rFont val="Arial"/>
        <family val="2"/>
        <charset val="238"/>
      </rPr>
      <t xml:space="preserve"> 5.1.2026</t>
    </r>
    <r>
      <rPr>
        <sz val="10"/>
        <color theme="1"/>
        <rFont val="Arial"/>
        <family val="2"/>
        <charset val="238"/>
      </rPr>
      <t xml:space="preserve"> </t>
    </r>
    <r>
      <rPr>
        <b/>
        <sz val="10"/>
        <color rgb="FFFF0000"/>
        <rFont val="Arial"/>
        <family val="2"/>
      </rPr>
      <t xml:space="preserve"> </t>
    </r>
    <r>
      <rPr>
        <sz val="10"/>
        <rFont val="Arial"/>
        <family val="2"/>
        <charset val="238"/>
      </rPr>
      <t>až do vydání nového ceníku. Případná změna sazby DPH tyto ceny neovlivňuje.</t>
    </r>
    <r>
      <rPr>
        <sz val="10"/>
        <color theme="1"/>
        <rFont val="Arial"/>
        <family val="2"/>
        <charset val="238"/>
      </rPr>
      <t xml:space="preserve"> </t>
    </r>
    <r>
      <rPr>
        <sz val="10"/>
        <color rgb="FFFF0000"/>
        <rFont val="Arial"/>
        <family val="2"/>
        <charset val="238"/>
      </rPr>
      <t xml:space="preserve">Červeně označené výrobky byly nebo budou ukončeny a v nabídce zůstanou jen do vyprodání zásob. </t>
    </r>
  </si>
  <si>
    <t>HPL 50W, rtuť 50W</t>
  </si>
  <si>
    <t>Corepro LEDBulbND 3.2Klm 30W830 E27T100</t>
  </si>
  <si>
    <t>Corepro LEDBulbND 4.3Klm 40W 830E27 T120</t>
  </si>
  <si>
    <t>Corepro LEDBulbND 2.05Klm 20W830 E27T70</t>
  </si>
  <si>
    <t>3100; 3700; 4300</t>
  </si>
  <si>
    <t>3600; 4500; 6000</t>
  </si>
  <si>
    <t>3400; 4300; 5700</t>
  </si>
  <si>
    <t>23; 38,5</t>
  </si>
  <si>
    <t>3000; 4000 K</t>
  </si>
  <si>
    <t>3400; 3600</t>
  </si>
  <si>
    <t>22; 26; 31</t>
  </si>
  <si>
    <t>2900; 3350; 4000​</t>
  </si>
  <si>
    <t>3000; 3500; 4000 K</t>
  </si>
  <si>
    <t>26; 31; 38​</t>
  </si>
  <si>
    <t>3100; 3600; 4300​</t>
  </si>
  <si>
    <t>CorePro LEDbulb ND 8-60W A60 E27 830</t>
  </si>
  <si>
    <t>CorePro LEDbulb ND 8-60W A60 E27 840</t>
  </si>
  <si>
    <t xml:space="preserve">CorePro LEDbulb ND 8-60W A60 E27 865 </t>
  </si>
  <si>
    <t>CorePro LEDbulb ND 10-75W A60 E27 830</t>
  </si>
  <si>
    <t>CorePro LEDbulb ND 10-75W A60 E27 827</t>
  </si>
  <si>
    <t>CorePro LEDbulb ND 13-100W A60 E27 840</t>
  </si>
  <si>
    <t>CorePro LEDbulb ND 13-100W A60 E27 865</t>
  </si>
  <si>
    <t>Přisazený obdélník, kancelářská optika (UGR=19), snadná montáž – součástí jsou držáky, černá</t>
  </si>
  <si>
    <t>Přisazený obdélník, kancelářská optika (UGR=19), snadná montáž – součástí jsou držáky, bílá</t>
  </si>
  <si>
    <t>Závěsné svítidlo, kancelářská optika (UGR=19), snadná montáž – součástí je závěsná sada, černá</t>
  </si>
  <si>
    <t>Závěsné svítidlo, kancelářská optika (UGR=19), snadná montáž – součástí je závěsná sada, bílá</t>
  </si>
  <si>
    <t xml:space="preserve">              Odebráno/Bude odebráno z portfolia</t>
  </si>
  <si>
    <t xml:space="preserve">                                   Náhrada</t>
  </si>
  <si>
    <t>bílý sodík v provedení Mini</t>
  </si>
  <si>
    <t xml:space="preserve">POZOR! Nepoužívejte s SN.. a SND..zapalovači </t>
  </si>
  <si>
    <t>POZOR! Může být použito pouze s předřadníky typu BSN..K..; BMH..K..</t>
  </si>
  <si>
    <t>Semi-parallel (Pulse), series (Superimposed pulse) a parallel verze. POZOR! Může být použito pouze s předřadníky typu BSN..L..; BMH..L..</t>
  </si>
  <si>
    <r>
      <t xml:space="preserve">Rozbalování celých balení
</t>
    </r>
    <r>
      <rPr>
        <sz val="10"/>
        <rFont val="Arial"/>
        <family val="2"/>
      </rPr>
      <t>Balení některých položek (označeno v cenníku: Povoleno rozbalit – ano) lze rozbalit za poplatek 80 CZK bez DPH za položku. Položky k rozbalení v portálu objednávek zahrňte do poznámky v hlavičce objednávky.</t>
    </r>
  </si>
  <si>
    <t>Přímé nebo přibližné náhrady</t>
  </si>
  <si>
    <t>Propojovací kabel do svítidla CoreLine Waterproof, délka 550 mm, 3pólový, multibalení 10ks (cena za multibalení)</t>
  </si>
  <si>
    <t>Propojovací kabel do svítidla CoreLine Waterproof, délka 550 mm, 5pólový, multibalení 10ks (cena za multibalení)</t>
  </si>
  <si>
    <t>Propojovací kabel do svítidla CoreLine Waterproof, délka 1030 mm, 3pólový, multibalení 10ks (cena za multibalení)</t>
  </si>
  <si>
    <t>Propojovací kabel do svítidla CoreLine Waterproof, délka 1030 mm, 5pólový, multibalení 10ks (cena za multibalení)</t>
  </si>
  <si>
    <t>Propojovací kabel do svítidla CoreLine Waterproof, délka 1325 mm, 3pólový, multibalení 10ks (cena za multibalení)</t>
  </si>
  <si>
    <t>Propojovací kabel do svítidla CoreLine Waterproof, délka 1325 mm, 5pólový, multibalení 10ks (cena za multibalení)</t>
  </si>
  <si>
    <t>Mini LED světlomet, symetrická optika, nastavitelné PIR pohybové čidlo, multicolor, multilumen</t>
  </si>
  <si>
    <t>Mini LED světlomet, asymetrická optika, multicolor, multilumen</t>
  </si>
  <si>
    <t>Maxi LED světlomet, asymetrická optika, multicolor, multilumen</t>
  </si>
  <si>
    <t>Maxi LED světlomet, symetrická optika, multicolor, multilumen</t>
  </si>
  <si>
    <t>Uliční LED svítidlo, střední uliční optika, pouze na výložník 48-60mm</t>
  </si>
  <si>
    <t>Uliční LED svítidlo, střední uliční optika, na sloup i na výložník 48-60mm</t>
  </si>
  <si>
    <t>Přechodové LED svítidlo, pravostranná optika, Ø výložníku 48-60mm</t>
  </si>
  <si>
    <t>Uliční LED svítidlo, střední uliční optika, pouze na výložník 42-60mm</t>
  </si>
  <si>
    <t>Průmyslové svítidlo, IK06, široká optika 90°, IP65, konektor IP68 součástí balení</t>
  </si>
  <si>
    <t>ZNAČENÍ LED SVÍTIDEL A SVĚTELNÝCH ZDROJŮ</t>
  </si>
  <si>
    <t>Zkratka / část názvu v ceníku</t>
  </si>
  <si>
    <t>MAS</t>
  </si>
  <si>
    <t>MASTER (Prémiová řada produktů Philips s nejdelší životností a zárukou)</t>
  </si>
  <si>
    <t>MAS VLE</t>
  </si>
  <si>
    <t>MASTER Value (Zlatá střední cesta – vyvážený poměr cena/výkon)</t>
  </si>
  <si>
    <t>CorePro</t>
  </si>
  <si>
    <t>PILA</t>
  </si>
  <si>
    <t>LED classic</t>
  </si>
  <si>
    <t>LEDbulb</t>
  </si>
  <si>
    <t>Typ LED žárovky – standardní tvar hrušky (typ A)</t>
  </si>
  <si>
    <t>Classic-giant</t>
  </si>
  <si>
    <t>Velká dekorativní LED žárovka (nadrozměrná baňka)</t>
  </si>
  <si>
    <t>LEDCandle</t>
  </si>
  <si>
    <t>Typ LED žárovky – tvar svíčky (typ B)</t>
  </si>
  <si>
    <t>LEDLuster</t>
  </si>
  <si>
    <t>Typ LED žárovky – tvar kapky/koule (typ P, do lustrů)</t>
  </si>
  <si>
    <t>LEDSpot</t>
  </si>
  <si>
    <t>LED bodovka / reflektorový zdroj</t>
  </si>
  <si>
    <t>LEDcapsule</t>
  </si>
  <si>
    <t>LED kapsle (náhrada za malé halogenové kapsle G4/G9)</t>
  </si>
  <si>
    <t>LEDLinear</t>
  </si>
  <si>
    <t>Lineární LED zdroj (náhrada za dvoupaticové halogeny R7s)</t>
  </si>
  <si>
    <t>Stmívatelné (Dimmable)</t>
  </si>
  <si>
    <t>DT</t>
  </si>
  <si>
    <t>DimTone / WarmGlow (Při stmívání se mění teplota barvy na teplejší, imituje klasickou žárovku)</t>
  </si>
  <si>
    <t>ND</t>
  </si>
  <si>
    <t>SSW</t>
  </si>
  <si>
    <t>SceneSwitch (Měnění scén/barvy světla pouhým cvakáním vypínače)</t>
  </si>
  <si>
    <t>ExpertColor</t>
  </si>
  <si>
    <t>Série s vysokým podáním barev CRI 90+ (věrné barvy)</t>
  </si>
  <si>
    <t>4-60W</t>
  </si>
  <si>
    <t>Spotřeba vs. ekvivalent (např. 4W LED nahrazuje 60W klasickou žárovku)</t>
  </si>
  <si>
    <t>3.4-40W</t>
  </si>
  <si>
    <t>Spotřeba vs. ekvivalent klasického zdroje</t>
  </si>
  <si>
    <t>40W, 60W</t>
  </si>
  <si>
    <t>Ekvivalent výkonu klasické žárovky</t>
  </si>
  <si>
    <t>E27, E14</t>
  </si>
  <si>
    <t>Šroubovací patice (velký závit E27, malý závit E14)</t>
  </si>
  <si>
    <t>Patice GU10 (bajonetová pro bodovky na 230V)</t>
  </si>
  <si>
    <t>G4, GY6,35</t>
  </si>
  <si>
    <t>Kolíčková patice (pro nízkonapěťové kapsle 12V)</t>
  </si>
  <si>
    <t>Kolíčková patice (pro kapsle na 230V)</t>
  </si>
  <si>
    <t>Patice pro lineární zdroje</t>
  </si>
  <si>
    <t>825, 827, 830, 840, 865</t>
  </si>
  <si>
    <t>Kód barvy světla (první číslo = CRI 80, další dvě = teplota v Kelvinech, např. 830 = 3000K)</t>
  </si>
  <si>
    <t>927, 930, 940</t>
  </si>
  <si>
    <t>Kód barvy světla s vysokým CRI (první číslo 9 = CRI 90+, lepší podání barev)</t>
  </si>
  <si>
    <t>WW</t>
  </si>
  <si>
    <t>Teplá bílá (Warm White – obvykle 2700K nebo 3000K)</t>
  </si>
  <si>
    <t>CW</t>
  </si>
  <si>
    <t>Studená bílá (Cool White – obvykle 4000K)</t>
  </si>
  <si>
    <t>CDL</t>
  </si>
  <si>
    <t>Denní bílá (Cool Daylight – obvykle 6500K)</t>
  </si>
  <si>
    <t>1800K, 2700K, 3000K, 4000K</t>
  </si>
  <si>
    <t>Teplota chromatičnosti v Kelvinech (čím nižší číslo, tím teplejší/žlutější světlo)</t>
  </si>
  <si>
    <t>A60, A67, A70, A95, A160</t>
  </si>
  <si>
    <t>Tvary a průměry baněk v mm (A = standardní hruška)</t>
  </si>
  <si>
    <t>T25L, T65</t>
  </si>
  <si>
    <t>G93, G200</t>
  </si>
  <si>
    <t>Kulové tvary baněk / glóbusy (G = Globe)</t>
  </si>
  <si>
    <t>ST64</t>
  </si>
  <si>
    <t>Tvar Edison (protáhlá retro hruška)</t>
  </si>
  <si>
    <t>B35, B38</t>
  </si>
  <si>
    <t>Tvary svíčky (B = Bulb/Candle, číslo je šířka v mm)</t>
  </si>
  <si>
    <t>P45, P48</t>
  </si>
  <si>
    <t>Tvary kapky (P = P hruška/Luster)</t>
  </si>
  <si>
    <t>AR111</t>
  </si>
  <si>
    <t>Typ reflektoru AR111 (velká plochá bodovka, průměr 111 mm)</t>
  </si>
  <si>
    <t>MR16, MR11</t>
  </si>
  <si>
    <t>Typ reflektoru (MR16 = 50mm, MR11 = 35mm)</t>
  </si>
  <si>
    <t>PAR20, PAR30S, PAR38</t>
  </si>
  <si>
    <t>Typy reflektorů z lisovaného skla (PAR)</t>
  </si>
  <si>
    <t>R39, R50, R63, R80</t>
  </si>
  <si>
    <t>Tradiční reflektorové žárovky (R = Reflector, číslo je průměr)</t>
  </si>
  <si>
    <t>CL</t>
  </si>
  <si>
    <t>Čirá baňka (Clear)</t>
  </si>
  <si>
    <t>FR</t>
  </si>
  <si>
    <t>Matná / mléčná baňka (Frosted)</t>
  </si>
  <si>
    <t>CM</t>
  </si>
  <si>
    <t>Zrcadlík (Crown Mirror - stříbrný/zlatý vrchlík bránící oslnění)</t>
  </si>
  <si>
    <t>Amber, Smoky, Gold</t>
  </si>
  <si>
    <t>Barva skla (Jantarová, Kouřová, Zlatá – pro designové zdroje)</t>
  </si>
  <si>
    <t>Sklo (materiál baňky je sklo, nikoliv plast)</t>
  </si>
  <si>
    <t>UE</t>
  </si>
  <si>
    <t>Ultra Efficient (Energetická třída A nebo B – nejúspornější řada)</t>
  </si>
  <si>
    <t>EELA</t>
  </si>
  <si>
    <t>Ultra Efficient (Označení pro energeticky vysoce účinné produkty)</t>
  </si>
  <si>
    <t>1CT/10</t>
  </si>
  <si>
    <t>Typ balení (1 kus v krabičce, 10 krabiček v kartonu)</t>
  </si>
  <si>
    <t>1PF/12</t>
  </si>
  <si>
    <t>Typ balení (1 kus ve skládaném obalu, 12 v kartonu)</t>
  </si>
  <si>
    <t>NDRF1SRT4</t>
  </si>
  <si>
    <t>Kód typu balení (specifické logistické značení)</t>
  </si>
  <si>
    <t>RF</t>
  </si>
  <si>
    <t>Typ balení (často blistr nebo retailové balení)</t>
  </si>
  <si>
    <t>9D, 24D, 40D, 60D</t>
  </si>
  <si>
    <t>Úhel vyzařování ve stupních (D = Degrees, např. 40D = 40°)</t>
  </si>
  <si>
    <t>350lm, 680lm, 720lm</t>
  </si>
  <si>
    <t>Světelný tok v lumenech (jak moc to svítí)</t>
  </si>
  <si>
    <t>MC &amp; IA</t>
  </si>
  <si>
    <t>Kompatibilní s MASTERConnect a systémem InterAct (chytré osvětlení)</t>
  </si>
  <si>
    <t>LV</t>
  </si>
  <si>
    <t>Nízké napětí (Low Voltage – obvykle 12V, nutné trafo)</t>
  </si>
  <si>
    <t>MV</t>
  </si>
  <si>
    <t>Síťové napětí (Mains Voltage – 230V, bez trafa)</t>
  </si>
  <si>
    <t>600/900/1200/1500mm</t>
  </si>
  <si>
    <t>Délka LED trubice</t>
  </si>
  <si>
    <t>8W, 11,5W, 16,5W...</t>
  </si>
  <si>
    <t>Příkon LED zdroje ve Wattech</t>
  </si>
  <si>
    <t>HE</t>
  </si>
  <si>
    <t>High Efficiency (Vysoká účinnost trubice – důraz na úsporu energie, lm/W)</t>
  </si>
  <si>
    <t>Ultra Efficient (Nejvyšší řada účinnosti)</t>
  </si>
  <si>
    <t>Ultra Efficient (Značení pro vysoce účinné zdroje)</t>
  </si>
  <si>
    <t>HO</t>
  </si>
  <si>
    <t>High Output (Vysoký výkon trubice – důraz na maximální množství světla)</t>
  </si>
  <si>
    <t>UO</t>
  </si>
  <si>
    <t>Ultra Output (Nejvyšší možný světelný tok v dané řadě)</t>
  </si>
  <si>
    <t>T5</t>
  </si>
  <si>
    <t>Průměr trubice 16 mm (náhrada zářivek T5)</t>
  </si>
  <si>
    <t>T8</t>
  </si>
  <si>
    <t>Průměr trubice 26 mm (náhrada klasických zářivek T8)</t>
  </si>
  <si>
    <t>EU</t>
  </si>
  <si>
    <t>Určeno pro trh Evropské unie</t>
  </si>
  <si>
    <t>HF</t>
  </si>
  <si>
    <t>High Frequency (Určeno pro elektronické předřadníky)</t>
  </si>
  <si>
    <t>OE</t>
  </si>
  <si>
    <t>Office Enabled (Vhodné pro kanceláře)</t>
  </si>
  <si>
    <t>UN</t>
  </si>
  <si>
    <t>Universal (Funguje jak na tlumivce, tak na elektronickém předřadníku)</t>
  </si>
  <si>
    <t>MC IA</t>
  </si>
  <si>
    <t>Verze s integrovanou komunikací pro systém InterAct</t>
  </si>
  <si>
    <t>MASTER LEDtube Starter...</t>
  </si>
  <si>
    <t>Bezpečnostní prvek ("startér") nutný při výměně zářivky za LED na tlumivce</t>
  </si>
  <si>
    <t>Patice pro zářivky/LED trubice T8</t>
  </si>
  <si>
    <t>LED PLT</t>
  </si>
  <si>
    <t>LED náhrada za kompaktní zářivku typu PL-T (čtyř-trubičková)</t>
  </si>
  <si>
    <t>LED PLC</t>
  </si>
  <si>
    <t>LED náhrada za kompaktní zářivku typu PL-C (dvou-trubičková)</t>
  </si>
  <si>
    <t>LED PLL</t>
  </si>
  <si>
    <t>LED náhrada za dlouhou kompaktní zářivku typu PL-L (DULUX L)</t>
  </si>
  <si>
    <t>EM/Mains</t>
  </si>
  <si>
    <t>Napájení: funguje na tlumivce (EM) nebo přímo na 230V (Mains)</t>
  </si>
  <si>
    <t>Napájení: funguje pouze na elektronickém předřadníku</t>
  </si>
  <si>
    <t>G24q-3, G24d-1, 2G11</t>
  </si>
  <si>
    <t>Typy patic pro kompaktní zářivky</t>
  </si>
  <si>
    <t>2P, 4P</t>
  </si>
  <si>
    <t>Počet kolíků patice (2 piny nebo 4 piny)</t>
  </si>
  <si>
    <t>4,5W...16,5W</t>
  </si>
  <si>
    <t>Příkon LED zdroje</t>
  </si>
  <si>
    <t>BDP</t>
  </si>
  <si>
    <t>Venkovní parkové/městské svítidlo (označení rodiny, např. TownTune)</t>
  </si>
  <si>
    <t>BGP</t>
  </si>
  <si>
    <t>Venkovní pouliční svítidlo (např. LumiStreet, Iridium)</t>
  </si>
  <si>
    <t>BN</t>
  </si>
  <si>
    <t>Vnitřní svítidlo – "ledline" (často prachotěsné nebo lištové systémy)</t>
  </si>
  <si>
    <t>BPP</t>
  </si>
  <si>
    <t>Venkovní parkové svítidlo (tzv. "sady")</t>
  </si>
  <si>
    <t>BRP</t>
  </si>
  <si>
    <t>Venkovní silniční svítidlo (Road)</t>
  </si>
  <si>
    <t>BVP</t>
  </si>
  <si>
    <t>Venkovní světlomet / reflektor (Floodlight)</t>
  </si>
  <si>
    <t>BY</t>
  </si>
  <si>
    <t>Vnitřní svítidlo – Highbay (průmyslové halové svítidlo)</t>
  </si>
  <si>
    <t>DN</t>
  </si>
  <si>
    <t>Vnitřní svítidlo – Downlight (zapuštěné bodové)</t>
  </si>
  <si>
    <t>LL</t>
  </si>
  <si>
    <t>Vnitřní svítidlo – Světelná řada / Trunking (např. Maxos)</t>
  </si>
  <si>
    <t>RC</t>
  </si>
  <si>
    <t>Vnitřní svítidlo – Recessed (vestavné do kazetového stropu, panel)</t>
  </si>
  <si>
    <t>WL</t>
  </si>
  <si>
    <t>Vnitřní svítidlo – Wall (nástěnné, přisazené)</t>
  </si>
  <si>
    <t>WT</t>
  </si>
  <si>
    <t>Vnitřní svítidlo – Waterproof (voděodolné, prachotěs)</t>
  </si>
  <si>
    <t>RS</t>
  </si>
  <si>
    <t>Vnitřní svítidlo – Recessed Spot (vestavná bodovka)</t>
  </si>
  <si>
    <t>SM</t>
  </si>
  <si>
    <t>Vnitřní svítidlo – Surface Mounted (přisazené ke stropu)</t>
  </si>
  <si>
    <t>ST</t>
  </si>
  <si>
    <t>Vnitřní svítidlo – Spot/Track (projektor do lišty)</t>
  </si>
  <si>
    <t>ZRP</t>
  </si>
  <si>
    <t>Příslušenství – redukce/výložník na sloup (Spigot)</t>
  </si>
  <si>
    <t>LED10S / LED24S...</t>
  </si>
  <si>
    <t>Světelný tok svítidla (např. 10S = cca 1000 lm, 24S = 2400 lm)</t>
  </si>
  <si>
    <t>34_36S/830_40</t>
  </si>
  <si>
    <t>Přepínatelný výkon a barva ("All-in-one" – volba toku a CCT přepínačem)</t>
  </si>
  <si>
    <t>29_34_40S</t>
  </si>
  <si>
    <t>Přepínatelný výkon svítidla (volba světelného toku)</t>
  </si>
  <si>
    <t>828 / 830 / 840 / 865</t>
  </si>
  <si>
    <t>CRI a teplota chromatičnosti (např. 840 = CRI 80, 4000K)</t>
  </si>
  <si>
    <t>927 / 930 / 940</t>
  </si>
  <si>
    <t>CRI 90 a teplota chromatičnosti (věrnější barvy)</t>
  </si>
  <si>
    <t>3000K / 4000K</t>
  </si>
  <si>
    <t>Teplota barvy (Teplá / Neutrální bílá)</t>
  </si>
  <si>
    <t>L300...L1500</t>
  </si>
  <si>
    <t>Délka svítidla v mm (30 cm až 150 cm)</t>
  </si>
  <si>
    <t>W60L60 / W30L120</t>
  </si>
  <si>
    <t>Rozměry svítidla (např. 60x60 cm nebo 30x120 cm – pro rastrové stropy)</t>
  </si>
  <si>
    <t>30x120 / 60x60</t>
  </si>
  <si>
    <t>Rozměry svítidla v cm</t>
  </si>
  <si>
    <t>D150 / D200</t>
  </si>
  <si>
    <t>Průměr svítidla v mm (u downlightů)</t>
  </si>
  <si>
    <t>SQ</t>
  </si>
  <si>
    <t>Tvar svítidla: Čtverec (Square)</t>
  </si>
  <si>
    <t>RD</t>
  </si>
  <si>
    <t>Tvar svítidla: Kruh (Round)</t>
  </si>
  <si>
    <t>RND</t>
  </si>
  <si>
    <t>OVL</t>
  </si>
  <si>
    <t>Tvar svítidla: Ovál</t>
  </si>
  <si>
    <t>CLASSIC</t>
  </si>
  <si>
    <t>Klasický tvar (design)</t>
  </si>
  <si>
    <t>PSU</t>
  </si>
  <si>
    <t>Typ zdroje: Standardní / Nestmívatelný (Power Supply Unit)</t>
  </si>
  <si>
    <t>PSD</t>
  </si>
  <si>
    <t>Typ zdroje: DALI stmívatelný</t>
  </si>
  <si>
    <t>PSD-E</t>
  </si>
  <si>
    <t>DALI zdroj, umístěný externě (mimo tělo svítidla)</t>
  </si>
  <si>
    <t>PSU-E</t>
  </si>
  <si>
    <t>Nestmívatelný zdroj, umístěný externě</t>
  </si>
  <si>
    <t>PSR</t>
  </si>
  <si>
    <t>Typ zdroje: S regulací (např. 1-10V nebo fázové stmívání)</t>
  </si>
  <si>
    <t>MDU</t>
  </si>
  <si>
    <t>Svítidlo s integrovaným detektorem pohybu (Motion Detector Unit)</t>
  </si>
  <si>
    <t>ELB3</t>
  </si>
  <si>
    <t>Svítidlo s modulem nouzového osvětlení (výdrž 3 hodiny)</t>
  </si>
  <si>
    <t>WB</t>
  </si>
  <si>
    <t>Typ optiky: Wide Beam (Široký úhel vyzařování)</t>
  </si>
  <si>
    <t>MB</t>
  </si>
  <si>
    <t>Typ optiky: Medium Beam (Střední úhel)</t>
  </si>
  <si>
    <t>NB</t>
  </si>
  <si>
    <t>Typ optiky: Narrow Beam (Úzký úhel)</t>
  </si>
  <si>
    <t>GR / ALU / BK / SI / WH</t>
  </si>
  <si>
    <t>Barva těla svítidla: Šedá / Hliník / Černá / Stříbrná / Bílá</t>
  </si>
  <si>
    <t>G2 / G3...G6</t>
  </si>
  <si>
    <t>Generace produktu (označení novější verze v portfoliu Signify)</t>
  </si>
  <si>
    <t>10W / 10.5W...</t>
  </si>
  <si>
    <t>Příkon svítidla (spotřeba)</t>
  </si>
  <si>
    <t>NOC</t>
  </si>
  <si>
    <t>Non Office Compliant (Nesplňuje přísné normy pro oslnění v kancelářích)</t>
  </si>
  <si>
    <t>OC</t>
  </si>
  <si>
    <t>Office Compliant (Vhodné pro kanceláře, nízké oslnění)</t>
  </si>
  <si>
    <t>UGR19</t>
  </si>
  <si>
    <t>Limit oslnění UGR &lt; 19 (Norma pro práci na počítači/kanceláře)</t>
  </si>
  <si>
    <t>I / II</t>
  </si>
  <si>
    <t>Třída ochrany (I = nutné uzemnění, II = dvojitá izolace/bez zemnění)</t>
  </si>
  <si>
    <t>TW</t>
  </si>
  <si>
    <t>Through Wiring (Průběžná montáž – 1 fáze, možnost zapojení do řady)</t>
  </si>
  <si>
    <t>TW3</t>
  </si>
  <si>
    <t>Through Wiring 3-phases (Průběžná montáž – 3 fáze)</t>
  </si>
  <si>
    <t>WEC</t>
  </si>
  <si>
    <t>Svítidlo připravené pro průběžnou montáž (konektory, ale bez kabeláže)</t>
  </si>
  <si>
    <t>CFW</t>
  </si>
  <si>
    <t>Connection fly-wiring (Vyvedený kabel ze svítidla pro snadné zapojení)</t>
  </si>
  <si>
    <t>WIA</t>
  </si>
  <si>
    <t>Svítidlo připravené pro bezdrátový systém InterAct</t>
  </si>
  <si>
    <t>PI5 / PI6</t>
  </si>
  <si>
    <t>Push-in konektor (rychlospojka), 5 nebo 6 pólů</t>
  </si>
  <si>
    <t>SC</t>
  </si>
  <si>
    <t>Safety Cable (Bezpečnostní lanko v balení – proti pádu svítidla)</t>
  </si>
  <si>
    <t>BN (na konci názvu)</t>
  </si>
  <si>
    <t>Typ balení: hnědá průmyslová krabice (Brown Box), obvykle levnější</t>
  </si>
  <si>
    <t>BN6 (na konci názvu)</t>
  </si>
  <si>
    <t>Typ balení: hromadné balení po 6 kusech v hnědé krabici</t>
  </si>
  <si>
    <t>PCO</t>
  </si>
  <si>
    <t>Materiál krytu (optiky): Polykarbonát Opal (odolný plast, mléčný)</t>
  </si>
  <si>
    <t>PMMA</t>
  </si>
  <si>
    <t>Materiál krytu (optiky): Polymethylmetakrylát (plexisklo, křehčí ale lepší UV stabilita)</t>
  </si>
  <si>
    <t>1xTLED</t>
  </si>
  <si>
    <t>Prázdné svítidlo určené pro 1 LED trubici na 230V</t>
  </si>
  <si>
    <t>2xTLED</t>
  </si>
  <si>
    <t>Prázdné svítidlo určené pro 2 LED trubice na 230V</t>
  </si>
  <si>
    <t>Význam a technický popis</t>
  </si>
  <si>
    <t>Ecofit</t>
  </si>
  <si>
    <t>Základní ekonomická řada pro běžné použití</t>
  </si>
  <si>
    <t>2.05Klm, 3.2Klm, 4.3Klm</t>
  </si>
  <si>
    <t>Trubkové tvary baněk (T = Tubular), číslo znamená průměr v mm</t>
  </si>
  <si>
    <t>Světelný tok v kilolumenech (kilo = tisíc)</t>
  </si>
  <si>
    <t>Základní profesionální řada</t>
  </si>
  <si>
    <t>PHILIPS (Standardní neprofesionální řada LED žárovek)</t>
  </si>
  <si>
    <t xml:space="preserve">Ledinaire ClearAccent </t>
  </si>
  <si>
    <t xml:space="preserve">CorePro LED žárovky </t>
  </si>
  <si>
    <t>matné/frosted (FR)</t>
  </si>
  <si>
    <t>Zjednodušená verze</t>
  </si>
  <si>
    <t>PILA (Značka pro levnější segment trhu, spadá pod Signify)</t>
  </si>
  <si>
    <t>(KLIKNI NA + NAD POPISEM)</t>
  </si>
  <si>
    <t>(KLIKNI NA + NAD DOPLŇUJÍCÍMI INFORMACEMI)</t>
  </si>
  <si>
    <r>
      <t xml:space="preserve">2-kolíková patice (tlumivka), lze provozovat </t>
    </r>
    <r>
      <rPr>
        <b/>
        <sz val="8"/>
        <color rgb="FFFF0000"/>
        <rFont val="Arial"/>
        <family val="2"/>
        <charset val="238"/>
      </rPr>
      <t>jak na tlumivce tak přímo na 230V.</t>
    </r>
  </si>
  <si>
    <r>
      <t xml:space="preserve">Náhrada za výbojky a kompaktní zářivky, zapojení </t>
    </r>
    <r>
      <rPr>
        <b/>
        <sz val="8"/>
        <color rgb="FFFF0000"/>
        <rFont val="Arial"/>
        <family val="2"/>
        <charset val="238"/>
      </rPr>
      <t>přímo na 230V. Nutné z obvodu vyřadit  tlumivku, zapalovač i kondenzátor.</t>
    </r>
  </si>
  <si>
    <r>
      <t xml:space="preserve">Účinná náhrada za sodíkové výbojky, </t>
    </r>
    <r>
      <rPr>
        <b/>
        <sz val="8"/>
        <color rgb="FFFF0000"/>
        <rFont val="Arial"/>
        <family val="2"/>
        <charset val="238"/>
      </rPr>
      <t>zapojení přímo na 230V. Nutné z obvodu vyřadit  tlumivku, zapalovač i kondenzátor.</t>
    </r>
  </si>
  <si>
    <r>
      <t xml:space="preserve">Náhrada za sodíkové výbojky, </t>
    </r>
    <r>
      <rPr>
        <b/>
        <sz val="8"/>
        <color rgb="FFFF0000"/>
        <rFont val="Arial"/>
        <family val="2"/>
        <charset val="238"/>
      </rPr>
      <t>zapojení přímo na 230V. Nutné z obvodu vyřadit  tlumivku, zapalovač i kondenzátor.</t>
    </r>
  </si>
  <si>
    <r>
      <t>Přímé náhrady za sodíkové výbojky SON-T. Podobná vyzařovací charakteristika jako u sodíkové výbojky. Funguje na stávajícím příslušenství (</t>
    </r>
    <r>
      <rPr>
        <b/>
        <sz val="8"/>
        <color rgb="FFFF0000"/>
        <rFont val="Arial"/>
        <family val="2"/>
        <charset val="238"/>
      </rPr>
      <t>tlumivka + zapalovač</t>
    </r>
    <r>
      <rPr>
        <sz val="8"/>
        <rFont val="Arial"/>
        <family val="2"/>
      </rPr>
      <t>).</t>
    </r>
  </si>
  <si>
    <r>
      <t>Náhrada za výbojky do sadových svítidel,</t>
    </r>
    <r>
      <rPr>
        <b/>
        <sz val="8"/>
        <color rgb="FFFF0000"/>
        <rFont val="Arial"/>
        <family val="2"/>
        <charset val="238"/>
      </rPr>
      <t xml:space="preserve"> zapojení přímo na 230V. Nutné z obvodu vyřadit  tlumivku, zapalovač i kondenzátor.</t>
    </r>
  </si>
  <si>
    <r>
      <t xml:space="preserve">Náhrada za výbojky do sadových svítidel, </t>
    </r>
    <r>
      <rPr>
        <b/>
        <sz val="8"/>
        <color rgb="FFFF0000"/>
        <rFont val="Arial"/>
        <family val="2"/>
        <charset val="238"/>
      </rPr>
      <t>zapojení přímo na 230V. Nutné z obvodu vyřadit  tlumivku, zapalovač i kondenzátor.</t>
    </r>
  </si>
  <si>
    <r>
      <t xml:space="preserve">Náhrada za výbojky do sadových svítidel, možnost </t>
    </r>
    <r>
      <rPr>
        <b/>
        <sz val="8"/>
        <color rgb="FFFF0000"/>
        <rFont val="Arial"/>
        <family val="2"/>
        <charset val="238"/>
      </rPr>
      <t>zapojení přímo na 230V nebo na tlumivku.</t>
    </r>
    <r>
      <rPr>
        <sz val="8"/>
        <rFont val="Arial"/>
        <family val="2"/>
      </rPr>
      <t xml:space="preserve"> </t>
    </r>
    <r>
      <rPr>
        <b/>
        <sz val="8"/>
        <color rgb="FFFF0000"/>
        <rFont val="Arial"/>
        <family val="2"/>
        <charset val="238"/>
      </rPr>
      <t>V případě zapojení na sodíkovou tlumivku je nutné vyřadit z obvodu zapalovač. Doporučujeme také vyřadit kondenzátor</t>
    </r>
    <r>
      <rPr>
        <sz val="8"/>
        <rFont val="Arial"/>
        <family val="2"/>
      </rPr>
      <t>, což povede ke zvýšení účiníku.</t>
    </r>
  </si>
  <si>
    <r>
      <t xml:space="preserve">Náhrada za výbojky 250W a 400W do svítidel typu highbay, univezální použití - </t>
    </r>
    <r>
      <rPr>
        <b/>
        <sz val="8"/>
        <color rgb="FFFF0000"/>
        <rFont val="Arial"/>
        <family val="2"/>
        <charset val="238"/>
      </rPr>
      <t>lze provozovat na 230V, tlumivce (rtuťové BHL i sodíkové BSN) i kombinaci tlumivka + zapalovač. Zdroje nejsou kompatibilní s elektronickými předřadníky a nejsou vhodné pro nouzové osvětlení.</t>
    </r>
  </si>
  <si>
    <r>
      <t xml:space="preserve">2-kolíková rotační patice, lze provozovat jak </t>
    </r>
    <r>
      <rPr>
        <b/>
        <sz val="8"/>
        <color rgb="FFFF0000"/>
        <rFont val="Arial"/>
        <family val="2"/>
        <charset val="238"/>
      </rPr>
      <t>na tlumivce tak přímo na 230V.</t>
    </r>
  </si>
  <si>
    <r>
      <t xml:space="preserve">2-kolíková patice, lze provozovat jak </t>
    </r>
    <r>
      <rPr>
        <b/>
        <sz val="8"/>
        <color rgb="FFFF0000"/>
        <rFont val="Arial"/>
        <family val="2"/>
        <charset val="238"/>
      </rPr>
      <t>na tlumivce tak přímo na 230V.</t>
    </r>
  </si>
  <si>
    <r>
      <t xml:space="preserve">4-kolíková patice, určeno pro použití </t>
    </r>
    <r>
      <rPr>
        <b/>
        <sz val="8"/>
        <color rgb="FFFF0000"/>
        <rFont val="Arial"/>
        <family val="2"/>
        <charset val="238"/>
      </rPr>
      <t>s kompatibilními elektronickými předřadníky.</t>
    </r>
    <r>
      <rPr>
        <sz val="8"/>
        <rFont val="Arial"/>
        <family val="2"/>
      </rPr>
      <t xml:space="preserve"> Seznam najdete na www.ledpodpora.cz</t>
    </r>
  </si>
  <si>
    <r>
      <t xml:space="preserve">4-kolíková patice, určeno pro použití </t>
    </r>
    <r>
      <rPr>
        <b/>
        <sz val="8"/>
        <color rgb="FFFF0000"/>
        <rFont val="Arial"/>
        <family val="2"/>
        <charset val="238"/>
      </rPr>
      <t>s kompatibilními elektronickými předřadníky.</t>
    </r>
    <r>
      <rPr>
        <sz val="8"/>
        <rFont val="Arial"/>
        <family val="2"/>
        <charset val="238"/>
      </rPr>
      <t xml:space="preserve"> Seznam najdete na www.ledpodpora.cz</t>
    </r>
  </si>
  <si>
    <r>
      <t xml:space="preserve">4-kolíková patice, provoz možný </t>
    </r>
    <r>
      <rPr>
        <b/>
        <sz val="8"/>
        <color rgb="FFFF0000"/>
        <rFont val="Arial"/>
        <family val="2"/>
        <charset val="238"/>
      </rPr>
      <t>jak přes tlumivku, tak i přímo na 230V. Verzi 24W je nutné provozovat přímo na 230V.</t>
    </r>
  </si>
  <si>
    <r>
      <t xml:space="preserve">4-kolíková patice, provoz </t>
    </r>
    <r>
      <rPr>
        <b/>
        <sz val="8"/>
        <color rgb="FFFF0000"/>
        <rFont val="Arial"/>
        <family val="2"/>
        <charset val="238"/>
      </rPr>
      <t>pouze na 230V</t>
    </r>
    <r>
      <rPr>
        <sz val="8"/>
        <rFont val="Arial"/>
        <family val="2"/>
        <charset val="238"/>
      </rPr>
      <t>; možnost otáčení jednotlivých trubic za účelem směrování světelného toku (možnost 160°, 270°, 360°)</t>
    </r>
  </si>
  <si>
    <r>
      <t xml:space="preserve">U instalace trubic </t>
    </r>
    <r>
      <rPr>
        <b/>
        <sz val="8"/>
        <color rgb="FFFF0000"/>
        <rFont val="Arial"/>
        <family val="2"/>
        <charset val="238"/>
      </rPr>
      <t>na 230V nebo tlumivku je vždy nutné vyřadit z oběhu kondenzátor.</t>
    </r>
    <r>
      <rPr>
        <sz val="8"/>
        <rFont val="Arial"/>
        <family val="2"/>
        <charset val="238"/>
      </rPr>
      <t xml:space="preserve"> Balení včetně náhrady za startér- záruka až 10 let</t>
    </r>
  </si>
  <si>
    <r>
      <t xml:space="preserve">U instalace trubic </t>
    </r>
    <r>
      <rPr>
        <b/>
        <sz val="8"/>
        <color rgb="FFFF0000"/>
        <rFont val="Arial"/>
        <family val="2"/>
        <charset val="238"/>
      </rPr>
      <t>na 230V nebo tlumivku je vždy nutné vyřadit z oběhu kondenzátor</t>
    </r>
  </si>
  <si>
    <r>
      <t xml:space="preserve">Provoz </t>
    </r>
    <r>
      <rPr>
        <b/>
        <sz val="8"/>
        <color rgb="FFFF0000"/>
        <rFont val="Arial"/>
        <family val="2"/>
        <charset val="238"/>
      </rPr>
      <t>jak</t>
    </r>
    <r>
      <rPr>
        <sz val="8"/>
        <rFont val="Arial"/>
        <family val="2"/>
        <charset val="238"/>
      </rPr>
      <t xml:space="preserve"> </t>
    </r>
    <r>
      <rPr>
        <b/>
        <sz val="8"/>
        <color rgb="FFFF0000"/>
        <rFont val="Arial"/>
        <family val="2"/>
        <charset val="238"/>
      </rPr>
      <t>na elektromagnetické tlumivce</t>
    </r>
    <r>
      <rPr>
        <sz val="8"/>
        <rFont val="Arial"/>
        <family val="2"/>
        <charset val="238"/>
      </rPr>
      <t xml:space="preserve"> společně s dodávaným bezpečnostním prvkem EMP </t>
    </r>
    <r>
      <rPr>
        <b/>
        <sz val="8"/>
        <color rgb="FFFF0000"/>
        <rFont val="Arial"/>
        <family val="2"/>
        <charset val="238"/>
      </rPr>
      <t>tak přímo na síťovém napětí</t>
    </r>
    <r>
      <rPr>
        <sz val="8"/>
        <rFont val="Arial"/>
        <family val="2"/>
        <charset val="238"/>
      </rPr>
      <t xml:space="preserve"> dle zapojeni v přiložené dokumentaci. LED trubice nejsou stmívatelné! Balení včetně náhrady za startér.</t>
    </r>
  </si>
  <si>
    <r>
      <t xml:space="preserve">U instalace trubic </t>
    </r>
    <r>
      <rPr>
        <b/>
        <sz val="8"/>
        <color rgb="FFFF0000"/>
        <rFont val="Arial"/>
        <family val="2"/>
        <charset val="238"/>
      </rPr>
      <t>na 230V nebo tlumivku je vždy nutné vyřadit z oběhu kondenzátor.</t>
    </r>
    <r>
      <rPr>
        <sz val="8"/>
        <rFont val="Arial"/>
        <family val="2"/>
        <charset val="238"/>
      </rPr>
      <t xml:space="preserve"> Náhrada za startér není součástí balení.</t>
    </r>
  </si>
  <si>
    <r>
      <t xml:space="preserve">Určeno </t>
    </r>
    <r>
      <rPr>
        <b/>
        <sz val="8"/>
        <color rgb="FFFF0000"/>
        <rFont val="Arial"/>
        <family val="2"/>
        <charset val="238"/>
      </rPr>
      <t>pro použití na kompatibilním elektronickém předřadníku</t>
    </r>
    <r>
      <rPr>
        <sz val="8"/>
        <rFont val="Arial"/>
        <family val="2"/>
        <charset val="238"/>
      </rPr>
      <t xml:space="preserve"> (nelze použít na elektromagnetické tlumivce ani 230V). Seznam kompatibilních předřadníků na www.ledpodpora.cz. Vybrané kombinace LED trubice a předřadníku jsou stmívatelné!</t>
    </r>
  </si>
  <si>
    <r>
      <t xml:space="preserve">Univerzální LED trubice T8 - </t>
    </r>
    <r>
      <rPr>
        <b/>
        <sz val="8"/>
        <color rgb="FFFF0000"/>
        <rFont val="Arial"/>
        <family val="2"/>
        <charset val="238"/>
      </rPr>
      <t>na elektromagnetickou tlumivku, na HF předřadník i na přímé zapojení na 230V</t>
    </r>
    <r>
      <rPr>
        <sz val="8"/>
        <rFont val="Arial"/>
        <family val="2"/>
        <charset val="238"/>
      </rPr>
      <t xml:space="preserve"> – balení včetně náhrady za startér. Při použití na elektronickém předřadníku je nutné ověřit kompatibilitu trubice s předřadníkem. </t>
    </r>
  </si>
  <si>
    <r>
      <t xml:space="preserve">Určeno pro provozování </t>
    </r>
    <r>
      <rPr>
        <b/>
        <sz val="8"/>
        <color rgb="FFFF0000"/>
        <rFont val="Arial"/>
        <family val="2"/>
        <charset val="238"/>
      </rPr>
      <t>přímo na síťovém napětí 230V</t>
    </r>
    <r>
      <rPr>
        <sz val="8"/>
        <rFont val="Arial"/>
        <family val="2"/>
        <charset val="238"/>
      </rPr>
      <t xml:space="preserve"> dle schématu zapojení uvedeného v přiložené dokumentaci (jednostranné zapojení).</t>
    </r>
  </si>
  <si>
    <r>
      <t xml:space="preserve">Určeno </t>
    </r>
    <r>
      <rPr>
        <b/>
        <sz val="8"/>
        <color rgb="FFFF0000"/>
        <rFont val="Arial"/>
        <family val="2"/>
        <charset val="238"/>
      </rPr>
      <t xml:space="preserve">pro použití na kompatibilním elektronickém předřadníku </t>
    </r>
    <r>
      <rPr>
        <sz val="8"/>
        <color theme="1"/>
        <rFont val="Arial"/>
        <family val="2"/>
      </rPr>
      <t>(nelze použít na 230V). Seznam kompatibilních předřadníků na www.ledpodpora.cz.</t>
    </r>
  </si>
  <si>
    <t>Nestmívatelné (Non-Dimmable)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</si>
</sst>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44">
    <numFmt numFmtId="41" formatCode="_-* #,##0_-;\-* #,##0_-;_-* &quot;-&quot;_-;_-@_-"/>
    <numFmt numFmtId="43" formatCode="_-* #,##0.00_-;\-* #,##0.00_-;_-* &quot;-&quot;??_-;_-@_-"/>
    <numFmt numFmtId="164" formatCode="_-* #,##0.00\ &quot;Kč&quot;_-;\-* #,##0.00\ &quot;Kč&quot;_-;_-* &quot;-&quot;??\ &quot;Kč&quot;_-;_-@_-"/>
    <numFmt numFmtId="165" formatCode="_(&quot;$&quot;* #,##0.00_);_(&quot;$&quot;* \(#,##0.00\);_(&quot;$&quot;* &quot;-&quot;??_);_(@_)"/>
    <numFmt numFmtId="166" formatCode="_(* #,##0.00_);_(* \(#,##0.00\);_(* &quot;-&quot;??_);_(@_)"/>
    <numFmt numFmtId="167" formatCode="_-* #,##0.00\ _€_-;\-* #,##0.00\ _€_-;_-* &quot;-&quot;??\ _€_-;_-@_-"/>
    <numFmt numFmtId="168" formatCode="0.0"/>
    <numFmt numFmtId="169" formatCode="[$-409]d/mmm/yy;@"/>
    <numFmt numFmtId="170" formatCode="_-* #,##0.00_-;_-* #,##0.00\-;_-* &quot;-&quot;??_-;_-@_-"/>
    <numFmt numFmtId="171" formatCode="_-&quot;$&quot;* #,##0.00_-;\-&quot;$&quot;* #,##0.00_-;_-&quot;$&quot;* &quot;-&quot;??_-;_-@_-"/>
    <numFmt numFmtId="172" formatCode="_([$€-2]* #,##0.00_);_([$€-2]* \(#,##0.00\);_([$€-2]* &quot;-&quot;??_)"/>
    <numFmt numFmtId="173" formatCode="[$€-413]\ #,##0.00_-"/>
    <numFmt numFmtId="174" formatCode="_ * #,##0.00_ ;_ * \-#,##0.00_ ;_ * &quot;-&quot;??_ ;_ @_ "/>
    <numFmt numFmtId="175" formatCode="_-&quot;€&quot;\ * #,##0.00_-;_-&quot;€&quot;\ * #,##0.00\-;_-&quot;€&quot;\ * &quot;-&quot;??_-;_-@_-"/>
    <numFmt numFmtId="176" formatCode="_ &quot;€&quot;\ * #,##0.00_ ;_ &quot;€&quot;\ * \-#,##0.00_ ;_ &quot;€&quot;\ * &quot;-&quot;??_ ;_ @_ "/>
    <numFmt numFmtId="177" formatCode="0000\ 000\ 00000"/>
    <numFmt numFmtId="178" formatCode="[$€-2]\ #,##0.00"/>
    <numFmt numFmtId="179" formatCode="[$-409]d\-mmm\-yy;@"/>
    <numFmt numFmtId="180" formatCode="_(&quot;€&quot;* #,##0.00_);_(&quot;€&quot;* \(#,##0.00\);_(&quot;€&quot;* &quot;-&quot;??_);_(@_)"/>
    <numFmt numFmtId="181" formatCode="_ [$€-2]\ * #,##0.00_ ;_ [$€-2]\ * \-#,##0.00_ ;_ [$€-2]\ * &quot;-&quot;??_ ;_ @_ "/>
    <numFmt numFmtId="182" formatCode="_-* #,##0.00\ [$€-1]_-;\-* #,##0.00\ [$€-1]_-;_-* &quot;-&quot;??\ [$€-1]_-;_-@_-"/>
    <numFmt numFmtId="183" formatCode="_-* #,##0.00\ &quot;zł&quot;_-;\-* #,##0.00\ &quot;zł&quot;_-;_-* &quot;-&quot;??\ &quot;zł&quot;_-;_-@_-"/>
    <numFmt numFmtId="184" formatCode="_-* #,##0.00\ _z_ł_-;\-* #,##0.00\ _z_ł_-;_-* &quot;-&quot;??\ _z_ł_-;_-@_-"/>
    <numFmt numFmtId="185" formatCode="_-* #,##0.00\ [$€]_-;\-* #,##0.00\ [$€]_-;_-* &quot;-&quot;??\ [$€]_-;_-@_-"/>
    <numFmt numFmtId="186" formatCode="#,##0.00\ [$€-1]"/>
    <numFmt numFmtId="187" formatCode="0.000_);[Red]\(0.000\)"/>
    <numFmt numFmtId="188" formatCode="_ * #,##0_)_ƒ_ ;_ * \(#,##0\)_ƒ_ ;_ * &quot;-&quot;_)_ƒ_ ;_ @_ "/>
    <numFmt numFmtId="189" formatCode="_ * #,##0.00_)_ƒ_ ;_ * \(#,##0.00\)_ƒ_ ;_ * &quot;-&quot;??_)_ƒ_ ;_ @_ "/>
    <numFmt numFmtId="190" formatCode="_-* #,##0\ _F_-;\-* #,##0\ _F_-;_-* &quot;-&quot;\ _F_-;_-@_-"/>
    <numFmt numFmtId="191" formatCode="_-* #,##0.00\ _F_-;\-* #,##0.00\ _F_-;_-* &quot;-&quot;??\ _F_-;_-@_-"/>
    <numFmt numFmtId="192" formatCode="_-&quot;fl&quot;\ * #,##0_-;_-&quot;fl&quot;\ * #,##0\-;_-&quot;fl&quot;\ * &quot;-&quot;_-;_-@_-"/>
    <numFmt numFmtId="193" formatCode="_-&quot;fl&quot;\ * #,##0.00_-;_-&quot;fl&quot;\ * #,##0.00\-;_-&quot;fl&quot;\ * &quot;-&quot;??_-;_-@_-"/>
    <numFmt numFmtId="194" formatCode="\Ç\ \´\´\´\ \»\»"/>
    <numFmt numFmtId="195" formatCode="0.0000%"/>
    <numFmt numFmtId="196" formatCode="_-* #,##0.00\ [$zł-415]_-;\-* #,##0.00\ [$zł-415]_-;_-* &quot;-&quot;??\ [$zł-415]_-;_-@_-"/>
    <numFmt numFmtId="197" formatCode="General_)"/>
    <numFmt numFmtId="198" formatCode="_(&quot;€&quot;* #,##0_);_(&quot;€&quot;* \(#,##0\);_(&quot;€&quot;* &quot;-&quot;_);_(@_)"/>
    <numFmt numFmtId="199" formatCode="_ * #,##0_)&quot;F&quot;_ ;_ * \(#,##0\)&quot;F&quot;_ ;_ * &quot;-&quot;_)&quot;F&quot;_ ;_ @_ "/>
    <numFmt numFmtId="200" formatCode="_ * #,##0.00_)&quot;F&quot;_ ;_ * \(#,##0.00\)&quot;F&quot;_ ;_ * &quot;-&quot;??_)&quot;F&quot;_ ;_ @_ "/>
    <numFmt numFmtId="201" formatCode="_-* #,##0.00\ _F_t_-;\-* #,##0.00\ _F_t_-;_-* &quot;-&quot;??\ _F_t_-;_-@_-"/>
    <numFmt numFmtId="202" formatCode="[$-409]d\-mmm;@"/>
    <numFmt numFmtId="203" formatCode="#,##0.00\ [$€];[Red]\-#,##0.00\ [$€]"/>
    <numFmt numFmtId="204" formatCode="[$-409]mmm\-yy;@"/>
    <numFmt numFmtId="205" formatCode="_-* #,##0_-;\-* #,##0_-;_-* &quot;-&quot;??_-;_-@_-"/>
  </numFmts>
  <fonts count="24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  <charset val="238"/>
    </font>
    <font>
      <sz val="10"/>
      <name val="Helv"/>
    </font>
    <font>
      <sz val="10"/>
      <name val="Arial CE"/>
      <charset val="238"/>
    </font>
    <font>
      <sz val="8"/>
      <name val="Arial"/>
      <family val="2"/>
      <charset val="238"/>
    </font>
    <font>
      <sz val="10"/>
      <name val="Helv"/>
      <family val="2"/>
    </font>
    <font>
      <sz val="10"/>
      <name val="Arial"/>
      <family val="2"/>
      <charset val="238"/>
    </font>
    <font>
      <sz val="8"/>
      <name val="Arial"/>
      <family val="2"/>
    </font>
    <font>
      <b/>
      <sz val="12"/>
      <name val="Arial"/>
      <family val="2"/>
      <charset val="238"/>
    </font>
    <font>
      <sz val="10"/>
      <name val="Arial CE"/>
    </font>
    <font>
      <sz val="8"/>
      <name val="Arial CE"/>
      <family val="2"/>
      <charset val="238"/>
    </font>
    <font>
      <sz val="8"/>
      <name val="Arial CE"/>
      <charset val="238"/>
    </font>
    <font>
      <b/>
      <sz val="8"/>
      <name val="Arial"/>
      <family val="2"/>
      <charset val="238"/>
    </font>
    <font>
      <sz val="8"/>
      <color indexed="8"/>
      <name val="Arial"/>
      <family val="2"/>
      <charset val="238"/>
    </font>
    <font>
      <sz val="8"/>
      <color indexed="10"/>
      <name val="Arial"/>
      <family val="2"/>
      <charset val="238"/>
    </font>
    <font>
      <u/>
      <sz val="10"/>
      <color indexed="12"/>
      <name val="Arial CE"/>
      <charset val="238"/>
    </font>
    <font>
      <b/>
      <u/>
      <sz val="16"/>
      <color indexed="12"/>
      <name val="Arial CE"/>
      <charset val="238"/>
    </font>
    <font>
      <b/>
      <sz val="18"/>
      <name val="Arial"/>
      <family val="2"/>
      <charset val="238"/>
    </font>
    <font>
      <i/>
      <sz val="8"/>
      <name val="Arial"/>
      <family val="2"/>
      <charset val="238"/>
    </font>
    <font>
      <sz val="8"/>
      <name val="Arial CE"/>
    </font>
    <font>
      <b/>
      <i/>
      <sz val="8"/>
      <name val="Arial"/>
      <family val="2"/>
      <charset val="238"/>
    </font>
    <font>
      <b/>
      <i/>
      <sz val="12"/>
      <name val="Arial"/>
      <family val="2"/>
      <charset val="238"/>
    </font>
    <font>
      <sz val="11"/>
      <color indexed="56"/>
      <name val="Calibri"/>
      <family val="2"/>
      <charset val="238"/>
    </font>
    <font>
      <strike/>
      <sz val="10"/>
      <name val="Cambria"/>
      <family val="1"/>
      <charset val="238"/>
    </font>
    <font>
      <sz val="6"/>
      <name val="Arial"/>
      <family val="2"/>
    </font>
    <font>
      <i/>
      <sz val="8"/>
      <name val="Arial"/>
      <family val="2"/>
    </font>
    <font>
      <b/>
      <sz val="8"/>
      <name val="Arial"/>
      <family val="2"/>
    </font>
    <font>
      <u/>
      <sz val="10"/>
      <color indexed="12"/>
      <name val="Arial"/>
      <family val="2"/>
      <charset val="238"/>
    </font>
    <font>
      <sz val="11"/>
      <color indexed="8"/>
      <name val="Calibri"/>
      <family val="2"/>
    </font>
    <font>
      <sz val="12"/>
      <color indexed="8"/>
      <name val="Arial"/>
      <family val="2"/>
      <charset val="238"/>
    </font>
    <font>
      <b/>
      <sz val="12"/>
      <color indexed="8"/>
      <name val="Arial"/>
      <family val="2"/>
      <charset val="238"/>
    </font>
    <font>
      <sz val="10"/>
      <name val="Arial"/>
      <family val="2"/>
    </font>
    <font>
      <sz val="10"/>
      <color indexed="8"/>
      <name val="Sans"/>
    </font>
    <font>
      <sz val="12"/>
      <name val="宋体"/>
      <charset val="134"/>
    </font>
    <font>
      <sz val="9"/>
      <name val="Comic Sans MS"/>
      <family val="4"/>
    </font>
    <font>
      <sz val="10"/>
      <name val="MS Sans Serif"/>
      <family val="2"/>
    </font>
    <font>
      <sz val="10"/>
      <color indexed="8"/>
      <name val="Arial"/>
      <family val="2"/>
    </font>
    <font>
      <sz val="10"/>
      <color indexed="39"/>
      <name val="Arial"/>
      <family val="2"/>
    </font>
    <font>
      <b/>
      <sz val="10"/>
      <color indexed="8"/>
      <name val="Arial"/>
      <family val="2"/>
    </font>
    <font>
      <b/>
      <sz val="12"/>
      <color indexed="8"/>
      <name val="Arial"/>
      <family val="2"/>
    </font>
    <font>
      <b/>
      <sz val="16"/>
      <color indexed="23"/>
      <name val="Arial"/>
      <family val="2"/>
    </font>
    <font>
      <sz val="10"/>
      <color indexed="10"/>
      <name val="Arial"/>
      <family val="2"/>
    </font>
    <font>
      <sz val="10"/>
      <name val="Times New Roman CE"/>
      <charset val="238"/>
    </font>
    <font>
      <b/>
      <sz val="14"/>
      <name val="Arial"/>
      <family val="2"/>
    </font>
    <font>
      <b/>
      <i/>
      <sz val="12"/>
      <color indexed="8"/>
      <name val="Arial"/>
      <family val="2"/>
    </font>
    <font>
      <sz val="12"/>
      <color indexed="8"/>
      <name val="Arial"/>
      <family val="2"/>
    </font>
    <font>
      <i/>
      <sz val="12"/>
      <color indexed="8"/>
      <name val="Arial"/>
      <family val="2"/>
    </font>
    <font>
      <sz val="19"/>
      <color indexed="48"/>
      <name val="Arial"/>
      <family val="2"/>
    </font>
    <font>
      <sz val="12"/>
      <color indexed="14"/>
      <name val="Arial"/>
      <family val="2"/>
    </font>
    <font>
      <b/>
      <sz val="10"/>
      <color indexed="9"/>
      <name val="Arial"/>
      <family val="2"/>
    </font>
    <font>
      <u/>
      <sz val="10"/>
      <color indexed="12"/>
      <name val="Arial"/>
      <family val="2"/>
    </font>
    <font>
      <sz val="14"/>
      <name val="Arial"/>
      <family val="2"/>
    </font>
    <font>
      <sz val="11"/>
      <color theme="1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sz val="11"/>
      <color rgb="FF9C0006"/>
      <name val="Calibri"/>
      <family val="2"/>
      <scheme val="minor"/>
    </font>
    <font>
      <b/>
      <sz val="11"/>
      <color rgb="FFFA7D00"/>
      <name val="Calibri"/>
      <family val="2"/>
      <charset val="238"/>
      <scheme val="minor"/>
    </font>
    <font>
      <sz val="11"/>
      <color theme="1"/>
      <name val="Calibri"/>
      <family val="2"/>
      <charset val="134"/>
      <scheme val="minor"/>
    </font>
    <font>
      <sz val="11"/>
      <color theme="1"/>
      <name val="Calibri"/>
      <family val="2"/>
      <scheme val="minor"/>
    </font>
    <font>
      <sz val="11"/>
      <color rgb="FF3F3F76"/>
      <name val="Calibri"/>
      <family val="2"/>
      <charset val="238"/>
      <scheme val="minor"/>
    </font>
    <font>
      <b/>
      <sz val="11"/>
      <color rgb="FF3F3F3F"/>
      <name val="Calibri"/>
      <family val="2"/>
      <charset val="238"/>
      <scheme val="minor"/>
    </font>
    <font>
      <sz val="11"/>
      <color rgb="FF006100"/>
      <name val="Calibri"/>
      <family val="2"/>
      <scheme val="minor"/>
    </font>
    <font>
      <sz val="11"/>
      <color rgb="FF006100"/>
      <name val="Calibri"/>
      <family val="2"/>
      <charset val="238"/>
      <scheme val="minor"/>
    </font>
    <font>
      <i/>
      <sz val="11"/>
      <color rgb="FF7F7F7F"/>
      <name val="Calibri"/>
      <family val="2"/>
      <charset val="238"/>
      <scheme val="minor"/>
    </font>
    <font>
      <b/>
      <sz val="15"/>
      <color theme="3"/>
      <name val="Calibri"/>
      <family val="2"/>
      <charset val="238"/>
      <scheme val="minor"/>
    </font>
    <font>
      <b/>
      <sz val="13"/>
      <color theme="3"/>
      <name val="Calibri"/>
      <family val="2"/>
      <charset val="238"/>
      <scheme val="minor"/>
    </font>
    <font>
      <b/>
      <sz val="11"/>
      <color theme="3"/>
      <name val="Calibri"/>
      <family val="2"/>
      <charset val="238"/>
      <scheme val="minor"/>
    </font>
    <font>
      <u/>
      <sz val="9.9"/>
      <color theme="10"/>
      <name val="Calibri"/>
      <family val="2"/>
    </font>
    <font>
      <b/>
      <sz val="11"/>
      <color theme="0"/>
      <name val="Calibri"/>
      <family val="2"/>
      <charset val="238"/>
      <scheme val="minor"/>
    </font>
    <font>
      <sz val="11"/>
      <color rgb="FFFA7D00"/>
      <name val="Calibri"/>
      <family val="2"/>
      <charset val="238"/>
      <scheme val="minor"/>
    </font>
    <font>
      <sz val="11"/>
      <color rgb="FF9C6500"/>
      <name val="Calibri"/>
      <family val="2"/>
      <charset val="238"/>
      <scheme val="minor"/>
    </font>
    <font>
      <sz val="11"/>
      <color theme="1"/>
      <name val="Czcionka tekstu podstawowego"/>
      <family val="2"/>
      <charset val="238"/>
    </font>
    <font>
      <sz val="10"/>
      <color theme="1"/>
      <name val="Arial"/>
      <family val="2"/>
      <charset val="238"/>
    </font>
    <font>
      <sz val="10"/>
      <color theme="1"/>
      <name val="Arial"/>
      <family val="2"/>
      <charset val="204"/>
    </font>
    <font>
      <sz val="11"/>
      <color theme="1"/>
      <name val="Arial"/>
      <family val="2"/>
    </font>
    <font>
      <b/>
      <sz val="11"/>
      <color theme="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18"/>
      <color theme="3"/>
      <name val="Cambria"/>
      <family val="2"/>
      <charset val="238"/>
      <scheme val="major"/>
    </font>
    <font>
      <sz val="8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8"/>
      <color rgb="FF000000"/>
      <name val="Arial"/>
      <family val="2"/>
      <charset val="238"/>
    </font>
    <font>
      <sz val="8"/>
      <color theme="1"/>
      <name val="Arial"/>
      <family val="2"/>
    </font>
    <font>
      <sz val="11"/>
      <color rgb="FFFF0000"/>
      <name val="Calibri"/>
      <family val="2"/>
      <scheme val="minor"/>
    </font>
    <font>
      <sz val="8"/>
      <color rgb="FF000000"/>
      <name val="Arial"/>
      <family val="2"/>
    </font>
    <font>
      <b/>
      <sz val="11"/>
      <color rgb="FFFF0000"/>
      <name val="Calibri"/>
      <family val="2"/>
      <charset val="238"/>
      <scheme val="minor"/>
    </font>
    <font>
      <sz val="7"/>
      <name val="Arial"/>
      <family val="2"/>
      <charset val="238"/>
    </font>
    <font>
      <i/>
      <sz val="11"/>
      <color theme="1"/>
      <name val="Calibri"/>
      <family val="2"/>
      <charset val="238"/>
      <scheme val="minor"/>
    </font>
    <font>
      <i/>
      <sz val="8"/>
      <color theme="1"/>
      <name val="Arial"/>
      <family val="2"/>
      <charset val="238"/>
    </font>
    <font>
      <sz val="7"/>
      <color theme="1"/>
      <name val="Arial"/>
      <family val="2"/>
      <charset val="238"/>
    </font>
    <font>
      <sz val="11"/>
      <color indexed="8"/>
      <name val="Czcionka tekstu podstawowego"/>
      <family val="2"/>
      <charset val="238"/>
    </font>
    <font>
      <sz val="11"/>
      <color indexed="9"/>
      <name val="Calibri"/>
      <family val="2"/>
      <charset val="238"/>
    </font>
    <font>
      <sz val="11"/>
      <color theme="0"/>
      <name val="Calibri"/>
      <family val="2"/>
      <scheme val="minor"/>
    </font>
    <font>
      <sz val="11"/>
      <color indexed="9"/>
      <name val="Czcionka tekstu podstawowego"/>
      <family val="2"/>
      <charset val="238"/>
    </font>
    <font>
      <sz val="10"/>
      <name val="Arial CE"/>
      <family val="2"/>
    </font>
    <font>
      <sz val="12"/>
      <name val="宋体"/>
      <family val="3"/>
      <charset val="134"/>
    </font>
    <font>
      <sz val="11"/>
      <color indexed="20"/>
      <name val="Calibri"/>
      <family val="2"/>
      <charset val="238"/>
    </font>
    <font>
      <sz val="11"/>
      <color indexed="20"/>
      <name val="Czcionka tekstu podstawowego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rgb="FFFA7D00"/>
      <name val="Calibri"/>
      <family val="2"/>
      <scheme val="minor"/>
    </font>
    <font>
      <b/>
      <sz val="11"/>
      <color indexed="52"/>
      <name val="Czcionka tekstu podstawowego"/>
      <family val="2"/>
      <charset val="238"/>
    </font>
    <font>
      <sz val="10"/>
      <name val="MS Sans Serif"/>
      <family val="2"/>
      <charset val="238"/>
    </font>
    <font>
      <sz val="11"/>
      <color indexed="8"/>
      <name val="Calibri"/>
      <family val="2"/>
      <charset val="134"/>
    </font>
    <font>
      <sz val="11"/>
      <color indexed="62"/>
      <name val="Czcionka tekstu podstawowego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63"/>
      <name val="Czcionka tekstu podstawowego"/>
      <family val="2"/>
      <charset val="238"/>
    </font>
    <font>
      <b/>
      <sz val="11"/>
      <color indexed="63"/>
      <name val="Calibri"/>
      <family val="2"/>
      <charset val="238"/>
    </font>
    <font>
      <sz val="11"/>
      <color indexed="17"/>
      <name val="Czcionka tekstu podstawowego"/>
      <family val="2"/>
      <charset val="238"/>
    </font>
    <font>
      <sz val="11"/>
      <color indexed="17"/>
      <name val="Calibri"/>
      <family val="2"/>
      <charset val="238"/>
    </font>
    <font>
      <i/>
      <sz val="11"/>
      <color indexed="23"/>
      <name val="Calibri"/>
      <family val="2"/>
      <charset val="238"/>
    </font>
    <font>
      <i/>
      <sz val="11"/>
      <color rgb="FF7F7F7F"/>
      <name val="Calibri"/>
      <family val="2"/>
      <scheme val="minor"/>
    </font>
    <font>
      <i/>
      <sz val="11"/>
      <color indexed="23"/>
      <name val="Czcionka tekstu podstawowego"/>
      <family val="2"/>
      <charset val="238"/>
    </font>
    <font>
      <b/>
      <sz val="15"/>
      <color indexed="56"/>
      <name val="Calibri"/>
      <family val="2"/>
      <charset val="238"/>
    </font>
    <font>
      <b/>
      <sz val="15"/>
      <color theme="3"/>
      <name val="Calibri"/>
      <family val="2"/>
      <scheme val="minor"/>
    </font>
    <font>
      <b/>
      <sz val="15"/>
      <color indexed="56"/>
      <name val="Czcionka tekstu podstawowego"/>
      <family val="2"/>
      <charset val="238"/>
    </font>
    <font>
      <b/>
      <sz val="13"/>
      <color indexed="56"/>
      <name val="Calibri"/>
      <family val="2"/>
      <charset val="238"/>
    </font>
    <font>
      <b/>
      <sz val="13"/>
      <color theme="3"/>
      <name val="Calibri"/>
      <family val="2"/>
      <scheme val="minor"/>
    </font>
    <font>
      <b/>
      <sz val="13"/>
      <color indexed="56"/>
      <name val="Czcionka tekstu podstawowego"/>
      <family val="2"/>
      <charset val="238"/>
    </font>
    <font>
      <b/>
      <sz val="11"/>
      <color indexed="56"/>
      <name val="Calibri"/>
      <family val="2"/>
      <charset val="238"/>
    </font>
    <font>
      <b/>
      <sz val="11"/>
      <color theme="3"/>
      <name val="Calibri"/>
      <family val="2"/>
      <scheme val="minor"/>
    </font>
    <font>
      <b/>
      <sz val="11"/>
      <color indexed="56"/>
      <name val="Czcionka tekstu podstawowego"/>
      <family val="2"/>
      <charset val="238"/>
    </font>
    <font>
      <u/>
      <sz val="8.8000000000000007"/>
      <color theme="10"/>
      <name val="Calibri"/>
      <family val="2"/>
    </font>
    <font>
      <u/>
      <sz val="12"/>
      <color theme="10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indexed="9"/>
      <name val="Calibri"/>
      <family val="2"/>
      <charset val="238"/>
    </font>
    <font>
      <b/>
      <sz val="11"/>
      <color theme="0"/>
      <name val="Calibri"/>
      <family val="2"/>
      <scheme val="minor"/>
    </font>
    <font>
      <b/>
      <sz val="11"/>
      <color indexed="9"/>
      <name val="Czcionka tekstu podstawowego"/>
      <family val="2"/>
      <charset val="238"/>
    </font>
    <font>
      <sz val="11"/>
      <color rgb="FF3F3F76"/>
      <name val="Calibri"/>
      <family val="2"/>
      <scheme val="minor"/>
    </font>
    <font>
      <sz val="11"/>
      <color indexed="52"/>
      <name val="Czcionka tekstu podstawowego"/>
      <family val="2"/>
      <charset val="238"/>
    </font>
    <font>
      <sz val="11"/>
      <color indexed="52"/>
      <name val="Calibri"/>
      <family val="2"/>
      <charset val="238"/>
    </font>
    <font>
      <b/>
      <sz val="11"/>
      <color theme="0"/>
      <name val="Czcionka tekstu podstawowego"/>
      <family val="2"/>
      <charset val="238"/>
    </font>
    <font>
      <sz val="11"/>
      <color rgb="FFFA7D00"/>
      <name val="Calibri"/>
      <family val="2"/>
      <scheme val="minor"/>
    </font>
    <font>
      <sz val="11"/>
      <color indexed="60"/>
      <name val="Calibri"/>
      <family val="2"/>
      <charset val="238"/>
    </font>
    <font>
      <sz val="11"/>
      <color rgb="FF9C6500"/>
      <name val="Calibri"/>
      <family val="2"/>
      <scheme val="minor"/>
    </font>
    <font>
      <sz val="11"/>
      <color indexed="60"/>
      <name val="Czcionka tekstu podstawowego"/>
      <family val="2"/>
      <charset val="238"/>
    </font>
    <font>
      <sz val="12"/>
      <color theme="1"/>
      <name val="Calibri"/>
      <family val="2"/>
      <scheme val="minor"/>
    </font>
    <font>
      <b/>
      <sz val="11"/>
      <color rgb="FF3F3F3F"/>
      <name val="Calibri"/>
      <family val="2"/>
      <scheme val="minor"/>
    </font>
    <font>
      <sz val="11"/>
      <color indexed="8"/>
      <name val="Arial"/>
      <family val="2"/>
    </font>
    <font>
      <b/>
      <i/>
      <sz val="12"/>
      <color indexed="8"/>
      <name val="Arial"/>
      <family val="2"/>
      <charset val="238"/>
    </font>
    <font>
      <sz val="10"/>
      <color indexed="8"/>
      <name val="Arial"/>
      <family val="2"/>
      <charset val="238"/>
    </font>
    <font>
      <i/>
      <sz val="12"/>
      <color indexed="8"/>
      <name val="Arial"/>
      <family val="2"/>
      <charset val="238"/>
    </font>
    <font>
      <sz val="19"/>
      <name val="Arial"/>
      <family val="2"/>
    </font>
    <font>
      <sz val="12"/>
      <color indexed="14"/>
      <name val="Arial"/>
      <family val="2"/>
      <charset val="238"/>
    </font>
    <font>
      <b/>
      <sz val="11"/>
      <color indexed="8"/>
      <name val="Czcionka tekstu podstawowego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10"/>
      <name val="Czcionka tekstu podstawowego"/>
      <family val="2"/>
      <charset val="238"/>
    </font>
    <font>
      <sz val="11"/>
      <color indexed="10"/>
      <name val="Calibri"/>
      <family val="2"/>
      <charset val="238"/>
    </font>
    <font>
      <b/>
      <sz val="18"/>
      <color indexed="56"/>
      <name val="Cambria"/>
      <family val="2"/>
      <charset val="238"/>
    </font>
    <font>
      <b/>
      <sz val="18"/>
      <color theme="3"/>
      <name val="Cambria"/>
      <family val="2"/>
      <scheme val="major"/>
    </font>
    <font>
      <b/>
      <sz val="18"/>
      <color indexed="56"/>
      <name val="Cambria"/>
      <family val="1"/>
      <charset val="238"/>
    </font>
    <font>
      <b/>
      <sz val="11"/>
      <color theme="1"/>
      <name val="Calibri"/>
      <family val="2"/>
      <scheme val="minor"/>
    </font>
    <font>
      <sz val="11"/>
      <color rgb="FF9C0006"/>
      <name val="Czcionka tekstu podstawowego"/>
      <family val="2"/>
      <charset val="238"/>
    </font>
    <font>
      <sz val="11"/>
      <name val="Calibri"/>
      <family val="2"/>
      <charset val="238"/>
      <scheme val="minor"/>
    </font>
    <font>
      <b/>
      <sz val="11"/>
      <color rgb="FFFF0000"/>
      <name val="Arial"/>
      <family val="2"/>
    </font>
    <font>
      <sz val="11"/>
      <color theme="1"/>
      <name val="Arial"/>
      <family val="2"/>
      <charset val="238"/>
    </font>
    <font>
      <sz val="10"/>
      <name val="Arial"/>
      <family val="2"/>
      <charset val="238"/>
    </font>
    <font>
      <sz val="7"/>
      <name val="Helv"/>
    </font>
    <font>
      <sz val="10"/>
      <name val="Calibri"/>
      <family val="2"/>
    </font>
    <font>
      <b/>
      <sz val="10"/>
      <name val="Times New Roman"/>
      <family val="1"/>
    </font>
    <font>
      <sz val="12"/>
      <name val="Ltr Gothic"/>
    </font>
    <font>
      <sz val="10"/>
      <name val="Courier"/>
      <family val="3"/>
    </font>
    <font>
      <sz val="10"/>
      <color indexed="0"/>
      <name val="Lucida Grande"/>
    </font>
    <font>
      <sz val="7"/>
      <color indexed="10"/>
      <name val="Helv"/>
    </font>
    <font>
      <sz val="19"/>
      <color indexed="9"/>
      <name val="Arial"/>
      <family val="2"/>
    </font>
    <font>
      <b/>
      <sz val="16"/>
      <color indexed="23"/>
      <name val="Arial"/>
      <family val="2"/>
      <charset val="238"/>
    </font>
    <font>
      <sz val="8"/>
      <name val="Helv"/>
    </font>
    <font>
      <sz val="11"/>
      <color theme="0"/>
      <name val="Czcionka tekstu podstawowego"/>
      <family val="2"/>
      <charset val="238"/>
    </font>
    <font>
      <sz val="11"/>
      <color rgb="FF3F3F76"/>
      <name val="Czcionka tekstu podstawowego"/>
      <family val="2"/>
      <charset val="238"/>
    </font>
    <font>
      <b/>
      <sz val="11"/>
      <color rgb="FF3F3F3F"/>
      <name val="Czcionka tekstu podstawowego"/>
      <family val="2"/>
      <charset val="238"/>
    </font>
    <font>
      <sz val="11"/>
      <color rgb="FF006100"/>
      <name val="Czcionka tekstu podstawowego"/>
      <family val="2"/>
      <charset val="238"/>
    </font>
    <font>
      <u/>
      <sz val="10"/>
      <color theme="10"/>
      <name val="Arial"/>
      <family val="2"/>
      <charset val="238"/>
    </font>
    <font>
      <sz val="11"/>
      <color rgb="FFFA7D00"/>
      <name val="Czcionka tekstu podstawowego"/>
      <family val="2"/>
      <charset val="238"/>
    </font>
    <font>
      <b/>
      <sz val="15"/>
      <color theme="3"/>
      <name val="Czcionka tekstu podstawowego"/>
      <family val="2"/>
      <charset val="238"/>
    </font>
    <font>
      <b/>
      <sz val="13"/>
      <color theme="3"/>
      <name val="Czcionka tekstu podstawowego"/>
      <family val="2"/>
      <charset val="238"/>
    </font>
    <font>
      <b/>
      <sz val="11"/>
      <color theme="3"/>
      <name val="Czcionka tekstu podstawowego"/>
      <family val="2"/>
      <charset val="238"/>
    </font>
    <font>
      <sz val="11"/>
      <color rgb="FF9C6500"/>
      <name val="Czcionka tekstu podstawowego"/>
      <family val="2"/>
      <charset val="238"/>
    </font>
    <font>
      <b/>
      <sz val="11"/>
      <color rgb="FFFA7D00"/>
      <name val="Czcionka tekstu podstawowego"/>
      <family val="2"/>
      <charset val="238"/>
    </font>
    <font>
      <b/>
      <sz val="11"/>
      <color theme="1"/>
      <name val="Czcionka tekstu podstawowego"/>
      <family val="2"/>
      <charset val="238"/>
    </font>
    <font>
      <i/>
      <sz val="11"/>
      <color rgb="FF7F7F7F"/>
      <name val="Czcionka tekstu podstawowego"/>
      <family val="2"/>
      <charset val="238"/>
    </font>
    <font>
      <sz val="11"/>
      <color rgb="FFFF0000"/>
      <name val="Czcionka tekstu podstawowego"/>
      <family val="2"/>
      <charset val="238"/>
    </font>
    <font>
      <sz val="8"/>
      <color rgb="FFFF0000"/>
      <name val="Arial"/>
      <family val="2"/>
    </font>
    <font>
      <u/>
      <sz val="7"/>
      <color theme="10"/>
      <name val="Arial"/>
      <family val="2"/>
    </font>
    <font>
      <sz val="9"/>
      <name val="Geneva"/>
    </font>
    <font>
      <sz val="11"/>
      <color theme="1"/>
      <name val="Calibri"/>
      <family val="2"/>
    </font>
    <font>
      <sz val="10"/>
      <color theme="1"/>
      <name val="Calibri"/>
      <family val="2"/>
      <scheme val="minor"/>
    </font>
    <font>
      <b/>
      <sz val="8"/>
      <color rgb="FFFF0000"/>
      <name val="Arial"/>
      <family val="2"/>
      <charset val="238"/>
    </font>
    <font>
      <sz val="8"/>
      <color rgb="FFFF0000"/>
      <name val="Arial CE"/>
      <family val="2"/>
      <charset val="238"/>
    </font>
    <font>
      <sz val="8"/>
      <color indexed="8"/>
      <name val="Arial"/>
      <family val="2"/>
    </font>
    <font>
      <sz val="8"/>
      <color theme="1"/>
      <name val="Calibri"/>
      <family val="2"/>
      <charset val="238"/>
      <scheme val="minor"/>
    </font>
    <font>
      <i/>
      <sz val="8"/>
      <color theme="1"/>
      <name val="Calibri"/>
      <family val="2"/>
      <charset val="238"/>
      <scheme val="minor"/>
    </font>
    <font>
      <i/>
      <u/>
      <sz val="8"/>
      <color theme="1"/>
      <name val="Arial"/>
      <family val="2"/>
      <charset val="238"/>
    </font>
    <font>
      <i/>
      <sz val="10"/>
      <color theme="1"/>
      <name val="Arial"/>
      <family val="2"/>
      <charset val="238"/>
    </font>
    <font>
      <i/>
      <sz val="10"/>
      <color theme="1"/>
      <name val="Calibri"/>
      <family val="2"/>
      <charset val="238"/>
      <scheme val="minor"/>
    </font>
    <font>
      <i/>
      <sz val="10"/>
      <name val="Arial"/>
      <family val="2"/>
      <charset val="238"/>
    </font>
    <font>
      <b/>
      <sz val="8"/>
      <color rgb="FFFF0000"/>
      <name val="Arial"/>
      <family val="2"/>
    </font>
    <font>
      <b/>
      <sz val="10"/>
      <color rgb="FFFF0000"/>
      <name val="Arial"/>
      <family val="2"/>
    </font>
    <font>
      <sz val="10"/>
      <color theme="1"/>
      <name val="Arial"/>
      <family val="2"/>
    </font>
    <font>
      <b/>
      <sz val="16"/>
      <color theme="1"/>
      <name val="Arial"/>
      <family val="2"/>
    </font>
    <font>
      <b/>
      <u/>
      <sz val="10"/>
      <color indexed="12"/>
      <name val="Arial CE"/>
      <charset val="238"/>
    </font>
    <font>
      <b/>
      <sz val="10"/>
      <color theme="1"/>
      <name val="Arial"/>
      <family val="2"/>
    </font>
    <font>
      <sz val="13"/>
      <color theme="1"/>
      <name val="Calibri"/>
      <family val="2"/>
      <charset val="238"/>
      <scheme val="minor"/>
    </font>
    <font>
      <b/>
      <u/>
      <sz val="11"/>
      <name val="Arial"/>
      <family val="2"/>
    </font>
    <font>
      <i/>
      <sz val="10"/>
      <name val="Arial"/>
      <family val="2"/>
    </font>
    <font>
      <i/>
      <sz val="10"/>
      <color theme="1"/>
      <name val="Arial"/>
      <family val="2"/>
    </font>
    <font>
      <sz val="10"/>
      <color rgb="FFFF0000"/>
      <name val="Arial"/>
      <family val="2"/>
    </font>
    <font>
      <b/>
      <sz val="10"/>
      <name val="Arial"/>
      <family val="2"/>
    </font>
    <font>
      <i/>
      <sz val="10"/>
      <color rgb="FFFF0000"/>
      <name val="Arial"/>
      <family val="2"/>
    </font>
    <font>
      <sz val="11"/>
      <color rgb="FF3C3C3C"/>
      <name val="Inherit"/>
    </font>
    <font>
      <b/>
      <sz val="12"/>
      <color rgb="FFFF0000"/>
      <name val="Arial"/>
      <family val="2"/>
    </font>
    <font>
      <b/>
      <sz val="18"/>
      <name val="Arial"/>
      <family val="2"/>
    </font>
    <font>
      <sz val="8"/>
      <color rgb="FF0070C0"/>
      <name val="Arial"/>
      <family val="2"/>
    </font>
    <font>
      <sz val="14"/>
      <color rgb="FF000000"/>
      <name val="Times New Roman"/>
      <family val="1"/>
    </font>
    <font>
      <sz val="14"/>
      <color rgb="FF000000"/>
      <name val="Times New Roman"/>
      <family val="1"/>
      <charset val="238"/>
    </font>
    <font>
      <b/>
      <sz val="10"/>
      <color rgb="FFFF0000"/>
      <name val="Arial"/>
      <family val="2"/>
      <charset val="238"/>
    </font>
    <font>
      <sz val="11"/>
      <color rgb="FF242424"/>
      <name val="-Apple-System"/>
      <charset val="1"/>
    </font>
    <font>
      <b/>
      <sz val="8"/>
      <color rgb="FF00B050"/>
      <name val="Arial"/>
      <family val="2"/>
      <charset val="238"/>
    </font>
    <font>
      <i/>
      <sz val="11"/>
      <name val="Arial"/>
      <family val="2"/>
    </font>
    <font>
      <b/>
      <sz val="11"/>
      <color rgb="FFFF0000"/>
      <name val="Arial"/>
      <family val="2"/>
      <charset val="238"/>
    </font>
    <font>
      <sz val="10"/>
      <color rgb="FF000000"/>
      <name val="Arial"/>
      <family val="2"/>
      <charset val="238"/>
    </font>
    <font>
      <u/>
      <sz val="10"/>
      <color indexed="12"/>
      <name val="Arial CE"/>
    </font>
    <font>
      <b/>
      <i/>
      <sz val="10"/>
      <color rgb="FF00B050"/>
      <name val="Arial"/>
      <family val="2"/>
      <charset val="238"/>
    </font>
    <font>
      <sz val="8"/>
      <color rgb="FFFF0000"/>
      <name val="Arial CE"/>
      <charset val="238"/>
    </font>
    <font>
      <sz val="10"/>
      <color rgb="FFFF0000"/>
      <name val="Arial"/>
      <family val="2"/>
      <charset val="238"/>
    </font>
    <font>
      <sz val="8"/>
      <name val="Arial"/>
      <family val="2"/>
      <charset val="238"/>
    </font>
    <font>
      <sz val="8"/>
      <color theme="1"/>
      <name val="Arial"/>
      <family val="2"/>
      <charset val="238"/>
    </font>
    <font>
      <sz val="8"/>
      <color rgb="FFFF0000"/>
      <name val="Arial"/>
      <family val="2"/>
      <charset val="238"/>
    </font>
    <font>
      <sz val="11"/>
      <color indexed="8"/>
      <name val="Calibri"/>
      <family val="2"/>
      <scheme val="minor"/>
    </font>
    <font>
      <sz val="8"/>
      <color theme="4" tint="-0.249977111117893"/>
      <name val="Arial"/>
      <family val="2"/>
      <charset val="238"/>
    </font>
    <font>
      <b/>
      <sz val="12"/>
      <color rgb="FFCC3023"/>
      <name val="Arial"/>
      <family val="2"/>
      <charset val="238"/>
    </font>
    <font>
      <b/>
      <sz val="12"/>
      <color theme="1"/>
      <name val="Arial"/>
      <family val="2"/>
      <charset val="238"/>
    </font>
    <font>
      <i/>
      <sz val="10"/>
      <color rgb="FFCC3023"/>
      <name val="Arial"/>
      <family val="2"/>
    </font>
    <font>
      <i/>
      <sz val="10"/>
      <color rgb="FFCC3023"/>
      <name val="Arial"/>
      <family val="2"/>
      <charset val="238"/>
    </font>
    <font>
      <i/>
      <sz val="10"/>
      <color rgb="FF00B050"/>
      <name val="Arial"/>
      <family val="2"/>
      <charset val="238"/>
    </font>
    <font>
      <sz val="8"/>
      <color rgb="FF00B050"/>
      <name val="Arial"/>
      <family val="2"/>
      <charset val="238"/>
    </font>
    <font>
      <sz val="8"/>
      <color rgb="FF00B050"/>
      <name val="Arial"/>
      <family val="2"/>
    </font>
    <font>
      <sz val="8"/>
      <name val="Calibri"/>
      <family val="2"/>
      <charset val="238"/>
      <scheme val="minor"/>
    </font>
    <font>
      <b/>
      <u/>
      <sz val="10"/>
      <name val="Arial"/>
      <family val="2"/>
    </font>
    <font>
      <b/>
      <sz val="10"/>
      <color theme="1"/>
      <name val="Arial"/>
      <family val="2"/>
      <charset val="238"/>
    </font>
  </fonts>
  <fills count="97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21"/>
        <bgColor indexed="64"/>
      </patternFill>
    </fill>
    <fill>
      <patternFill patternType="lightUp">
        <fgColor indexed="22"/>
        <bgColor indexed="35"/>
      </patternFill>
    </fill>
    <fill>
      <patternFill patternType="lightUp">
        <fgColor indexed="48"/>
        <bgColor indexed="44"/>
      </patternFill>
    </fill>
    <fill>
      <patternFill patternType="solid">
        <fgColor indexed="3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8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4"/>
      </patternFill>
    </fill>
    <fill>
      <patternFill patternType="solid">
        <fgColor theme="5"/>
      </patternFill>
    </fill>
    <fill>
      <patternFill patternType="solid">
        <fgColor theme="6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9"/>
      </patternFill>
    </fill>
    <fill>
      <patternFill patternType="solid">
        <fgColor rgb="FFFFC7CE"/>
      </patternFill>
    </fill>
    <fill>
      <patternFill patternType="solid">
        <fgColor rgb="FFF2F2F2"/>
      </patternFill>
    </fill>
    <fill>
      <patternFill patternType="solid">
        <fgColor rgb="FFFFCC99"/>
      </patternFill>
    </fill>
    <fill>
      <patternFill patternType="solid">
        <fgColor rgb="FFC6EFCE"/>
      </patternFill>
    </fill>
    <fill>
      <patternFill patternType="solid">
        <fgColor rgb="FFA5A5A5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theme="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13"/>
      </patternFill>
    </fill>
    <fill>
      <patternFill patternType="solid">
        <fgColor indexed="13"/>
        <bgColor indexed="64"/>
      </patternFill>
    </fill>
    <fill>
      <patternFill patternType="solid">
        <fgColor indexed="40"/>
      </patternFill>
    </fill>
    <fill>
      <patternFill patternType="solid">
        <fgColor indexed="12"/>
      </patternFill>
    </fill>
    <fill>
      <patternFill patternType="solid">
        <fgColor theme="0"/>
        <bgColor theme="6" tint="0.59999389629810485"/>
      </patternFill>
    </fill>
    <fill>
      <patternFill patternType="solid">
        <fgColor indexed="9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rgb="FFFFFFFF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00E487"/>
        <bgColor indexed="64"/>
      </patternFill>
    </fill>
    <fill>
      <patternFill patternType="solid">
        <fgColor rgb="FF0D57D6"/>
        <bgColor indexed="64"/>
      </patternFill>
    </fill>
    <fill>
      <patternFill patternType="solid">
        <fgColor rgb="FFCC302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</fills>
  <borders count="107">
    <border>
      <left/>
      <right/>
      <top/>
      <bottom/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thin">
        <color indexed="41"/>
      </left>
      <right style="thin">
        <color indexed="48"/>
      </right>
      <top style="medium">
        <color indexed="41"/>
      </top>
      <bottom style="thin">
        <color indexed="48"/>
      </bottom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/>
      <right/>
      <top style="thin">
        <color indexed="48"/>
      </top>
      <bottom style="thin">
        <color indexed="48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hair">
        <color indexed="64"/>
      </left>
      <right style="hair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/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thin">
        <color indexed="64"/>
      </right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/>
      <bottom style="thin">
        <color indexed="64"/>
      </bottom>
      <diagonal/>
    </border>
    <border>
      <left/>
      <right style="hair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/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/>
      <top/>
      <bottom style="thin">
        <color theme="0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/>
      <diagonal/>
    </border>
    <border>
      <left/>
      <right/>
      <top style="thin">
        <color theme="0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hair">
        <color indexed="64"/>
      </left>
      <right/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theme="0" tint="-0.34998626667073579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hair">
        <color indexed="64"/>
      </left>
      <right/>
      <top style="thin">
        <color indexed="64"/>
      </top>
      <bottom/>
      <diagonal/>
    </border>
  </borders>
  <cellStyleXfs count="47542">
    <xf numFmtId="0" fontId="0" fillId="0" borderId="0"/>
    <xf numFmtId="177" fontId="11" fillId="0" borderId="0" applyNumberFormat="0" applyFont="0" applyAlignment="0">
      <alignment horizontal="center" wrapText="1"/>
    </xf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5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8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7" fillId="40" borderId="0" applyNumberFormat="0" applyBorder="0" applyAlignment="0" applyProtection="0"/>
    <xf numFmtId="0" fontId="57" fillId="40" borderId="0" applyNumberFormat="0" applyBorder="0" applyAlignment="0" applyProtection="0"/>
    <xf numFmtId="0" fontId="57" fillId="41" borderId="0" applyNumberFormat="0" applyBorder="0" applyAlignment="0" applyProtection="0"/>
    <xf numFmtId="0" fontId="57" fillId="41" borderId="0" applyNumberFormat="0" applyBorder="0" applyAlignment="0" applyProtection="0"/>
    <xf numFmtId="0" fontId="57" fillId="42" borderId="0" applyNumberFormat="0" applyBorder="0" applyAlignment="0" applyProtection="0"/>
    <xf numFmtId="0" fontId="57" fillId="42" borderId="0" applyNumberFormat="0" applyBorder="0" applyAlignment="0" applyProtection="0"/>
    <xf numFmtId="0" fontId="57" fillId="43" borderId="0" applyNumberFormat="0" applyBorder="0" applyAlignment="0" applyProtection="0"/>
    <xf numFmtId="0" fontId="57" fillId="43" borderId="0" applyNumberFormat="0" applyBorder="0" applyAlignment="0" applyProtection="0"/>
    <xf numFmtId="0" fontId="57" fillId="44" borderId="0" applyNumberFormat="0" applyBorder="0" applyAlignment="0" applyProtection="0"/>
    <xf numFmtId="0" fontId="57" fillId="44" borderId="0" applyNumberFormat="0" applyBorder="0" applyAlignment="0" applyProtection="0"/>
    <xf numFmtId="0" fontId="57" fillId="45" borderId="0" applyNumberFormat="0" applyBorder="0" applyAlignment="0" applyProtection="0"/>
    <xf numFmtId="0" fontId="57" fillId="45" borderId="0" applyNumberFormat="0" applyBorder="0" applyAlignment="0" applyProtection="0"/>
    <xf numFmtId="0" fontId="57" fillId="40" borderId="0" applyNumberFormat="0" applyBorder="0" applyAlignment="0" applyProtection="0"/>
    <xf numFmtId="0" fontId="57" fillId="41" borderId="0" applyNumberFormat="0" applyBorder="0" applyAlignment="0" applyProtection="0"/>
    <xf numFmtId="0" fontId="57" fillId="42" borderId="0" applyNumberFormat="0" applyBorder="0" applyAlignment="0" applyProtection="0"/>
    <xf numFmtId="0" fontId="57" fillId="43" borderId="0" applyNumberFormat="0" applyBorder="0" applyAlignment="0" applyProtection="0"/>
    <xf numFmtId="0" fontId="57" fillId="44" borderId="0" applyNumberFormat="0" applyBorder="0" applyAlignment="0" applyProtection="0"/>
    <xf numFmtId="0" fontId="57" fillId="45" borderId="0" applyNumberFormat="0" applyBorder="0" applyAlignment="0" applyProtection="0"/>
    <xf numFmtId="0" fontId="7" fillId="0" borderId="0"/>
    <xf numFmtId="0" fontId="36" fillId="0" borderId="0"/>
    <xf numFmtId="0" fontId="7" fillId="0" borderId="0"/>
    <xf numFmtId="0" fontId="36" fillId="0" borderId="0"/>
    <xf numFmtId="0" fontId="7" fillId="0" borderId="0"/>
    <xf numFmtId="0" fontId="7" fillId="0" borderId="0"/>
    <xf numFmtId="0" fontId="37" fillId="0" borderId="0"/>
    <xf numFmtId="0" fontId="7" fillId="0" borderId="0"/>
    <xf numFmtId="0" fontId="9" fillId="0" borderId="0"/>
    <xf numFmtId="0" fontId="7" fillId="0" borderId="0"/>
    <xf numFmtId="0" fontId="37" fillId="0" borderId="0"/>
    <xf numFmtId="0" fontId="7" fillId="0" borderId="0"/>
    <xf numFmtId="0" fontId="35" fillId="0" borderId="0"/>
    <xf numFmtId="0" fontId="7" fillId="0" borderId="0"/>
    <xf numFmtId="0" fontId="37" fillId="0" borderId="0"/>
    <xf numFmtId="0" fontId="7" fillId="0" borderId="0"/>
    <xf numFmtId="0" fontId="7" fillId="0" borderId="0"/>
    <xf numFmtId="0" fontId="7" fillId="0" borderId="0"/>
    <xf numFmtId="0" fontId="37" fillId="0" borderId="0"/>
    <xf numFmtId="0" fontId="7" fillId="0" borderId="0"/>
    <xf numFmtId="0" fontId="36" fillId="0" borderId="0"/>
    <xf numFmtId="0" fontId="7" fillId="0" borderId="0"/>
    <xf numFmtId="0" fontId="35" fillId="0" borderId="0"/>
    <xf numFmtId="0" fontId="35" fillId="0" borderId="0"/>
    <xf numFmtId="0" fontId="37" fillId="0" borderId="0"/>
    <xf numFmtId="0" fontId="57" fillId="46" borderId="0" applyNumberFormat="0" applyBorder="0" applyAlignment="0" applyProtection="0"/>
    <xf numFmtId="0" fontId="57" fillId="46" borderId="0" applyNumberFormat="0" applyBorder="0" applyAlignment="0" applyProtection="0"/>
    <xf numFmtId="0" fontId="57" fillId="47" borderId="0" applyNumberFormat="0" applyBorder="0" applyAlignment="0" applyProtection="0"/>
    <xf numFmtId="0" fontId="57" fillId="47" borderId="0" applyNumberFormat="0" applyBorder="0" applyAlignment="0" applyProtection="0"/>
    <xf numFmtId="0" fontId="57" fillId="48" borderId="0" applyNumberFormat="0" applyBorder="0" applyAlignment="0" applyProtection="0"/>
    <xf numFmtId="0" fontId="57" fillId="48" borderId="0" applyNumberFormat="0" applyBorder="0" applyAlignment="0" applyProtection="0"/>
    <xf numFmtId="0" fontId="57" fillId="49" borderId="0" applyNumberFormat="0" applyBorder="0" applyAlignment="0" applyProtection="0"/>
    <xf numFmtId="0" fontId="57" fillId="49" borderId="0" applyNumberFormat="0" applyBorder="0" applyAlignment="0" applyProtection="0"/>
    <xf numFmtId="0" fontId="57" fillId="50" borderId="0" applyNumberFormat="0" applyBorder="0" applyAlignment="0" applyProtection="0"/>
    <xf numFmtId="0" fontId="57" fillId="50" borderId="0" applyNumberFormat="0" applyBorder="0" applyAlignment="0" applyProtection="0"/>
    <xf numFmtId="0" fontId="57" fillId="51" borderId="0" applyNumberFormat="0" applyBorder="0" applyAlignment="0" applyProtection="0"/>
    <xf numFmtId="0" fontId="57" fillId="51" borderId="0" applyNumberFormat="0" applyBorder="0" applyAlignment="0" applyProtection="0"/>
    <xf numFmtId="0" fontId="57" fillId="46" borderId="0" applyNumberFormat="0" applyBorder="0" applyAlignment="0" applyProtection="0"/>
    <xf numFmtId="0" fontId="57" fillId="47" borderId="0" applyNumberFormat="0" applyBorder="0" applyAlignment="0" applyProtection="0"/>
    <xf numFmtId="0" fontId="57" fillId="48" borderId="0" applyNumberFormat="0" applyBorder="0" applyAlignment="0" applyProtection="0"/>
    <xf numFmtId="0" fontId="57" fillId="49" borderId="0" applyNumberFormat="0" applyBorder="0" applyAlignment="0" applyProtection="0"/>
    <xf numFmtId="0" fontId="57" fillId="50" borderId="0" applyNumberFormat="0" applyBorder="0" applyAlignment="0" applyProtection="0"/>
    <xf numFmtId="0" fontId="57" fillId="51" borderId="0" applyNumberFormat="0" applyBorder="0" applyAlignment="0" applyProtection="0"/>
    <xf numFmtId="0" fontId="59" fillId="52" borderId="0" applyNumberFormat="0" applyBorder="0" applyAlignment="0" applyProtection="0"/>
    <xf numFmtId="0" fontId="60" fillId="53" borderId="26" applyNumberFormat="0" applyAlignment="0" applyProtection="0"/>
    <xf numFmtId="0" fontId="60" fillId="53" borderId="26" applyNumberFormat="0" applyAlignment="0" applyProtection="0"/>
    <xf numFmtId="170" fontId="35" fillId="0" borderId="0" applyFont="0" applyFill="0" applyBorder="0" applyAlignment="0" applyProtection="0"/>
    <xf numFmtId="43" fontId="35" fillId="0" borderId="0" applyFont="0" applyFill="0" applyBorder="0" applyAlignment="0" applyProtection="0"/>
    <xf numFmtId="43" fontId="35" fillId="0" borderId="0" applyFont="0" applyFill="0" applyBorder="0" applyAlignment="0" applyProtection="0"/>
    <xf numFmtId="174" fontId="61" fillId="0" borderId="0" applyFont="0" applyFill="0" applyBorder="0" applyAlignment="0" applyProtection="0"/>
    <xf numFmtId="43" fontId="35" fillId="0" borderId="0" applyFont="0" applyFill="0" applyBorder="0" applyAlignment="0" applyProtection="0"/>
    <xf numFmtId="170" fontId="35" fillId="0" borderId="0" applyFont="0" applyFill="0" applyBorder="0" applyAlignment="0" applyProtection="0"/>
    <xf numFmtId="166" fontId="62" fillId="0" borderId="0" applyFont="0" applyFill="0" applyBorder="0" applyAlignment="0" applyProtection="0"/>
    <xf numFmtId="43" fontId="35" fillId="0" borderId="0" applyFont="0" applyFill="0" applyBorder="0" applyAlignment="0" applyProtection="0"/>
    <xf numFmtId="43" fontId="35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4" fontId="7" fillId="0" borderId="0" applyFont="0" applyFill="0" applyBorder="0" applyAlignment="0" applyProtection="0"/>
    <xf numFmtId="171" fontId="35" fillId="0" borderId="0" applyFont="0" applyFill="0" applyBorder="0" applyAlignment="0" applyProtection="0"/>
    <xf numFmtId="171" fontId="35" fillId="0" borderId="0" applyFont="0" applyFill="0" applyBorder="0" applyAlignment="0" applyProtection="0"/>
    <xf numFmtId="164" fontId="7" fillId="0" borderId="0" applyFont="0" applyFill="0" applyBorder="0" applyAlignment="0" applyProtection="0"/>
    <xf numFmtId="165" fontId="62" fillId="0" borderId="0" applyFont="0" applyFill="0" applyBorder="0" applyAlignment="0" applyProtection="0"/>
    <xf numFmtId="164" fontId="7" fillId="0" borderId="0" applyFont="0" applyFill="0" applyBorder="0" applyAlignment="0" applyProtection="0"/>
    <xf numFmtId="175" fontId="62" fillId="0" borderId="0" applyFont="0" applyFill="0" applyBorder="0" applyAlignment="0" applyProtection="0"/>
    <xf numFmtId="164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176" fontId="62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" fillId="0" borderId="0" applyFont="0" applyFill="0" applyBorder="0" applyAlignment="0" applyProtection="0"/>
    <xf numFmtId="0" fontId="63" fillId="54" borderId="26" applyNumberFormat="0" applyAlignment="0" applyProtection="0"/>
    <xf numFmtId="0" fontId="64" fillId="53" borderId="27" applyNumberFormat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6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6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72" fontId="35" fillId="0" borderId="0" applyFont="0" applyFill="0" applyBorder="0" applyAlignment="0" applyProtection="0"/>
    <xf numFmtId="0" fontId="67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65" fillId="55" borderId="0" applyNumberFormat="0" applyBorder="0" applyAlignment="0" applyProtection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68" fillId="0" borderId="28" applyNumberFormat="0" applyFill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70" fillId="0" borderId="0" applyNumberFormat="0" applyFill="0" applyBorder="0" applyAlignment="0" applyProtection="0"/>
    <xf numFmtId="0" fontId="71" fillId="0" borderId="0" applyNumberFormat="0" applyFill="0" applyBorder="0" applyAlignment="0" applyProtection="0">
      <alignment vertical="top"/>
      <protection locked="0"/>
    </xf>
    <xf numFmtId="0" fontId="19" fillId="0" borderId="0" applyNumberFormat="0" applyFill="0" applyBorder="0" applyAlignment="0" applyProtection="0">
      <alignment vertical="top"/>
      <protection locked="0"/>
    </xf>
    <xf numFmtId="0" fontId="71" fillId="0" borderId="0" applyNumberFormat="0" applyFill="0" applyBorder="0" applyAlignment="0" applyProtection="0">
      <alignment vertical="top"/>
      <protection locked="0"/>
    </xf>
    <xf numFmtId="0" fontId="54" fillId="0" borderId="0" applyNumberFormat="0" applyFill="0" applyBorder="0" applyAlignment="0" applyProtection="0">
      <alignment vertical="top"/>
      <protection locked="0"/>
    </xf>
    <xf numFmtId="0" fontId="19" fillId="0" borderId="0" applyNumberFormat="0" applyFill="0" applyBorder="0" applyAlignment="0" applyProtection="0">
      <alignment vertical="top"/>
      <protection locked="0"/>
    </xf>
    <xf numFmtId="0" fontId="72" fillId="56" borderId="31" applyNumberFormat="0" applyAlignment="0" applyProtection="0"/>
    <xf numFmtId="0" fontId="72" fillId="56" borderId="31" applyNumberFormat="0" applyAlignment="0" applyProtection="0"/>
    <xf numFmtId="0" fontId="63" fillId="54" borderId="26" applyNumberFormat="0" applyAlignment="0" applyProtection="0"/>
    <xf numFmtId="0" fontId="63" fillId="54" borderId="26" applyNumberFormat="0" applyAlignment="0" applyProtection="0"/>
    <xf numFmtId="0" fontId="73" fillId="0" borderId="32" applyNumberFormat="0" applyFill="0" applyAlignment="0" applyProtection="0"/>
    <xf numFmtId="0" fontId="72" fillId="56" borderId="31" applyNumberFormat="0" applyAlignment="0" applyProtection="0"/>
    <xf numFmtId="0" fontId="55" fillId="0" borderId="0">
      <alignment horizontal="center" wrapText="1"/>
    </xf>
    <xf numFmtId="0" fontId="73" fillId="0" borderId="32" applyNumberFormat="0" applyFill="0" applyAlignment="0" applyProtection="0"/>
    <xf numFmtId="0" fontId="73" fillId="0" borderId="32" applyNumberFormat="0" applyFill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74" fillId="57" borderId="0" applyNumberFormat="0" applyBorder="0" applyAlignment="0" applyProtection="0"/>
    <xf numFmtId="0" fontId="74" fillId="57" borderId="0" applyNumberFormat="0" applyBorder="0" applyAlignment="0" applyProtection="0"/>
    <xf numFmtId="0" fontId="74" fillId="57" borderId="0" applyNumberFormat="0" applyBorder="0" applyAlignment="0" applyProtection="0"/>
    <xf numFmtId="0" fontId="7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7" fillId="0" borderId="0"/>
    <xf numFmtId="0" fontId="62" fillId="0" borderId="0"/>
    <xf numFmtId="0" fontId="7" fillId="0" borderId="0"/>
    <xf numFmtId="0" fontId="3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7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7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7" fillId="0" borderId="0"/>
    <xf numFmtId="0" fontId="56" fillId="0" borderId="0"/>
    <xf numFmtId="0" fontId="56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7" fillId="0" borderId="0"/>
    <xf numFmtId="0" fontId="35" fillId="0" borderId="0"/>
    <xf numFmtId="0" fontId="35" fillId="0" borderId="0"/>
    <xf numFmtId="0" fontId="7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6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75" fillId="0" borderId="0"/>
    <xf numFmtId="0" fontId="62" fillId="0" borderId="0"/>
    <xf numFmtId="0" fontId="7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1" fillId="0" borderId="0">
      <alignment vertical="center"/>
    </xf>
    <xf numFmtId="0" fontId="62" fillId="0" borderId="0"/>
    <xf numFmtId="0" fontId="35" fillId="0" borderId="0"/>
    <xf numFmtId="0" fontId="62" fillId="0" borderId="0"/>
    <xf numFmtId="0" fontId="35" fillId="0" borderId="0"/>
    <xf numFmtId="0" fontId="61" fillId="0" borderId="0">
      <alignment vertical="center"/>
    </xf>
    <xf numFmtId="0" fontId="62" fillId="0" borderId="0"/>
    <xf numFmtId="0" fontId="62" fillId="0" borderId="0"/>
    <xf numFmtId="0" fontId="75" fillId="0" borderId="0"/>
    <xf numFmtId="0" fontId="7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8" fillId="0" borderId="0"/>
    <xf numFmtId="0" fontId="38" fillId="0" borderId="0"/>
    <xf numFmtId="0" fontId="35" fillId="0" borderId="0"/>
    <xf numFmtId="0" fontId="35" fillId="0" borderId="0"/>
    <xf numFmtId="173" fontId="35" fillId="0" borderId="0"/>
    <xf numFmtId="173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75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1" fillId="0" borderId="0">
      <alignment vertical="center"/>
    </xf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1" fillId="0" borderId="0">
      <alignment vertical="center"/>
    </xf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5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35" fillId="0" borderId="0"/>
    <xf numFmtId="0" fontId="32" fillId="0" borderId="0"/>
    <xf numFmtId="0" fontId="32" fillId="0" borderId="0"/>
    <xf numFmtId="0" fontId="35" fillId="0" borderId="0"/>
    <xf numFmtId="0" fontId="32" fillId="0" borderId="0"/>
    <xf numFmtId="0" fontId="7" fillId="0" borderId="0"/>
    <xf numFmtId="0" fontId="7" fillId="0" borderId="0"/>
    <xf numFmtId="0" fontId="32" fillId="0" borderId="0"/>
    <xf numFmtId="0" fontId="35" fillId="0" borderId="0"/>
    <xf numFmtId="0" fontId="35" fillId="0" borderId="0"/>
    <xf numFmtId="0" fontId="32" fillId="0" borderId="0"/>
    <xf numFmtId="0" fontId="56" fillId="0" borderId="0"/>
    <xf numFmtId="0" fontId="56" fillId="0" borderId="0"/>
    <xf numFmtId="0" fontId="32" fillId="0" borderId="0"/>
    <xf numFmtId="0" fontId="7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" fillId="0" borderId="0"/>
    <xf numFmtId="0" fontId="62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1" fillId="0" borderId="0"/>
    <xf numFmtId="0" fontId="62" fillId="0" borderId="0"/>
    <xf numFmtId="0" fontId="61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7" fillId="0" borderId="0"/>
    <xf numFmtId="0" fontId="62" fillId="0" borderId="0"/>
    <xf numFmtId="0" fontId="7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61" fillId="0" borderId="0"/>
    <xf numFmtId="0" fontId="62" fillId="0" borderId="0"/>
    <xf numFmtId="0" fontId="61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76" fillId="0" borderId="0"/>
    <xf numFmtId="0" fontId="62" fillId="0" borderId="0"/>
    <xf numFmtId="0" fontId="76" fillId="0" borderId="0"/>
    <xf numFmtId="0" fontId="62" fillId="0" borderId="0"/>
    <xf numFmtId="0" fontId="39" fillId="0" borderId="0"/>
    <xf numFmtId="0" fontId="62" fillId="0" borderId="0"/>
    <xf numFmtId="0" fontId="39" fillId="0" borderId="0"/>
    <xf numFmtId="0" fontId="62" fillId="0" borderId="0"/>
    <xf numFmtId="0" fontId="62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56" fillId="0" borderId="0"/>
    <xf numFmtId="0" fontId="56" fillId="0" borderId="0"/>
    <xf numFmtId="0" fontId="39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9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56" fillId="0" borderId="0"/>
    <xf numFmtId="0" fontId="39" fillId="0" borderId="0"/>
    <xf numFmtId="0" fontId="56" fillId="0" borderId="0"/>
    <xf numFmtId="0" fontId="35" fillId="0" borderId="0"/>
    <xf numFmtId="0" fontId="62" fillId="0" borderId="0"/>
    <xf numFmtId="0" fontId="62" fillId="0" borderId="0"/>
    <xf numFmtId="0" fontId="3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56" fillId="0" borderId="0"/>
    <xf numFmtId="0" fontId="56" fillId="0" borderId="0"/>
    <xf numFmtId="0" fontId="35" fillId="0" borderId="0"/>
    <xf numFmtId="0" fontId="35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35" fillId="0" borderId="0"/>
    <xf numFmtId="0" fontId="62" fillId="0" borderId="0"/>
    <xf numFmtId="0" fontId="35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35" fillId="0" borderId="0"/>
    <xf numFmtId="0" fontId="62" fillId="0" borderId="0"/>
    <xf numFmtId="0" fontId="35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7" fillId="0" borderId="0"/>
    <xf numFmtId="0" fontId="76" fillId="0" borderId="0"/>
    <xf numFmtId="0" fontId="62" fillId="0" borderId="0"/>
    <xf numFmtId="0" fontId="76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8" fillId="0" borderId="0"/>
    <xf numFmtId="0" fontId="77" fillId="0" borderId="0"/>
    <xf numFmtId="0" fontId="78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7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77" fillId="0" borderId="0"/>
    <xf numFmtId="0" fontId="62" fillId="0" borderId="0"/>
    <xf numFmtId="0" fontId="62" fillId="0" borderId="0"/>
    <xf numFmtId="0" fontId="32" fillId="0" borderId="0"/>
    <xf numFmtId="0" fontId="62" fillId="0" borderId="0"/>
    <xf numFmtId="0" fontId="62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62" fillId="0" borderId="0"/>
    <xf numFmtId="0" fontId="62" fillId="0" borderId="0"/>
    <xf numFmtId="0" fontId="35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7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7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6" fillId="0" borderId="0"/>
    <xf numFmtId="0" fontId="9" fillId="0" borderId="0"/>
    <xf numFmtId="0" fontId="13" fillId="0" borderId="0"/>
    <xf numFmtId="0" fontId="10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10" fillId="0" borderId="0"/>
    <xf numFmtId="0" fontId="56" fillId="0" borderId="0"/>
    <xf numFmtId="0" fontId="10" fillId="0" borderId="0"/>
    <xf numFmtId="0" fontId="56" fillId="0" borderId="0"/>
    <xf numFmtId="0" fontId="56" fillId="0" borderId="0"/>
    <xf numFmtId="0" fontId="56" fillId="0" borderId="0"/>
    <xf numFmtId="0" fontId="10" fillId="0" borderId="0"/>
    <xf numFmtId="0" fontId="56" fillId="0" borderId="0"/>
    <xf numFmtId="0" fontId="10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10" fillId="0" borderId="0"/>
    <xf numFmtId="0" fontId="56" fillId="0" borderId="0"/>
    <xf numFmtId="0" fontId="10" fillId="0" borderId="0"/>
    <xf numFmtId="0" fontId="56" fillId="0" borderId="0"/>
    <xf numFmtId="0" fontId="62" fillId="0" borderId="0"/>
    <xf numFmtId="0" fontId="10" fillId="0" borderId="0"/>
    <xf numFmtId="0" fontId="56" fillId="0" borderId="0"/>
    <xf numFmtId="0" fontId="62" fillId="0" borderId="0"/>
    <xf numFmtId="0" fontId="62" fillId="0" borderId="0"/>
    <xf numFmtId="0" fontId="75" fillId="0" borderId="0"/>
    <xf numFmtId="0" fontId="7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10" fillId="0" borderId="0"/>
    <xf numFmtId="0" fontId="10" fillId="0" borderId="0"/>
    <xf numFmtId="0" fontId="56" fillId="0" borderId="0"/>
    <xf numFmtId="0" fontId="75" fillId="0" borderId="0"/>
    <xf numFmtId="0" fontId="75" fillId="0" borderId="0"/>
    <xf numFmtId="0" fontId="75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62" fillId="0" borderId="0"/>
    <xf numFmtId="0" fontId="56" fillId="0" borderId="0"/>
    <xf numFmtId="0" fontId="75" fillId="0" borderId="0"/>
    <xf numFmtId="0" fontId="62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46" fillId="0" borderId="0"/>
    <xf numFmtId="0" fontId="60" fillId="53" borderId="26" applyNumberFormat="0" applyAlignment="0" applyProtection="0"/>
    <xf numFmtId="0" fontId="64" fillId="53" borderId="27" applyNumberFormat="0" applyAlignment="0" applyProtection="0"/>
    <xf numFmtId="0" fontId="64" fillId="53" borderId="27" applyNumberFormat="0" applyAlignment="0" applyProtection="0"/>
    <xf numFmtId="9" fontId="7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8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3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47" fillId="0" borderId="0">
      <alignment horizontal="left" vertical="top"/>
    </xf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0" fontId="35" fillId="2" borderId="2"/>
    <xf numFmtId="0" fontId="35" fillId="2" borderId="2"/>
    <xf numFmtId="0" fontId="35" fillId="2" borderId="2"/>
    <xf numFmtId="0" fontId="35" fillId="2" borderId="2"/>
    <xf numFmtId="0" fontId="35" fillId="2" borderId="2"/>
    <xf numFmtId="0" fontId="35" fillId="2" borderId="2"/>
    <xf numFmtId="0" fontId="35" fillId="2" borderId="2"/>
    <xf numFmtId="0" fontId="10" fillId="2" borderId="2"/>
    <xf numFmtId="0" fontId="10" fillId="2" borderId="2"/>
    <xf numFmtId="0" fontId="10" fillId="2" borderId="2"/>
    <xf numFmtId="0" fontId="10" fillId="2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35" fillId="3" borderId="2"/>
    <xf numFmtId="0" fontId="10" fillId="3" borderId="2"/>
    <xf numFmtId="0" fontId="10" fillId="3" borderId="2"/>
    <xf numFmtId="0" fontId="10" fillId="3" borderId="2"/>
    <xf numFmtId="0" fontId="10" fillId="3" borderId="2"/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3" fillId="3" borderId="3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0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8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8" fillId="3" borderId="3" applyNumberFormat="0" applyProtection="0">
      <alignment vertical="center"/>
    </xf>
    <xf numFmtId="4" fontId="48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8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0" fontId="42" fillId="3" borderId="3" applyNumberFormat="0" applyProtection="0">
      <alignment horizontal="left" vertical="top" indent="1"/>
    </xf>
    <xf numFmtId="4" fontId="40" fillId="3" borderId="1" applyNumberFormat="0" applyProtection="0">
      <alignment horizontal="left" vertical="center" indent="1"/>
    </xf>
    <xf numFmtId="0" fontId="42" fillId="3" borderId="3" applyNumberFormat="0" applyProtection="0">
      <alignment horizontal="left" vertical="top" indent="1"/>
    </xf>
    <xf numFmtId="0" fontId="42" fillId="3" borderId="3" applyNumberFormat="0" applyProtection="0">
      <alignment horizontal="left" vertical="top" indent="1"/>
    </xf>
    <xf numFmtId="4" fontId="40" fillId="3" borderId="1" applyNumberFormat="0" applyProtection="0">
      <alignment horizontal="left" vertical="center" indent="1"/>
    </xf>
    <xf numFmtId="0" fontId="42" fillId="3" borderId="3" applyNumberFormat="0" applyProtection="0">
      <alignment horizontal="left" vertical="top" indent="1"/>
    </xf>
    <xf numFmtId="4" fontId="40" fillId="3" borderId="1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9" fillId="5" borderId="3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9" fillId="4" borderId="3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9" fillId="6" borderId="3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9" fillId="8" borderId="3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9" fillId="7" borderId="3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9" fillId="2" borderId="3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9" fillId="12" borderId="3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9" fillId="11" borderId="3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9" fillId="14" borderId="3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9" borderId="0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9" fillId="18" borderId="3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9" fillId="18" borderId="3" applyNumberFormat="0" applyProtection="0">
      <alignment horizontal="right" vertical="center"/>
    </xf>
    <xf numFmtId="4" fontId="49" fillId="18" borderId="3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9" fillId="18" borderId="3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top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top" indent="1"/>
    </xf>
    <xf numFmtId="0" fontId="35" fillId="19" borderId="3" applyNumberFormat="0" applyProtection="0">
      <alignment horizontal="left" vertical="top" indent="1"/>
    </xf>
    <xf numFmtId="0" fontId="35" fillId="21" borderId="1" applyNumberFormat="0" applyProtection="0">
      <alignment horizontal="left" vertical="center" indent="1"/>
    </xf>
    <xf numFmtId="0" fontId="35" fillId="19" borderId="3" applyNumberFormat="0" applyProtection="0">
      <alignment horizontal="left" vertical="top" indent="1"/>
    </xf>
    <xf numFmtId="0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top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top" indent="1"/>
    </xf>
    <xf numFmtId="0" fontId="35" fillId="23" borderId="3" applyNumberFormat="0" applyProtection="0">
      <alignment horizontal="left" vertical="top" indent="1"/>
    </xf>
    <xf numFmtId="0" fontId="35" fillId="22" borderId="1" applyNumberFormat="0" applyProtection="0">
      <alignment horizontal="left" vertical="center" indent="1"/>
    </xf>
    <xf numFmtId="0" fontId="35" fillId="23" borderId="3" applyNumberFormat="0" applyProtection="0">
      <alignment horizontal="left" vertical="top" indent="1"/>
    </xf>
    <xf numFmtId="0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top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top" indent="1"/>
    </xf>
    <xf numFmtId="0" fontId="35" fillId="18" borderId="3" applyNumberFormat="0" applyProtection="0">
      <alignment horizontal="left" vertical="top" indent="1"/>
    </xf>
    <xf numFmtId="0" fontId="35" fillId="24" borderId="1" applyNumberFormat="0" applyProtection="0">
      <alignment horizontal="left" vertical="center" indent="1"/>
    </xf>
    <xf numFmtId="0" fontId="35" fillId="18" borderId="3" applyNumberFormat="0" applyProtection="0">
      <alignment horizontal="left" vertical="top" indent="1"/>
    </xf>
    <xf numFmtId="0" fontId="35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top" indent="1"/>
    </xf>
    <xf numFmtId="0" fontId="35" fillId="25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35" fillId="25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vertical="center"/>
    </xf>
    <xf numFmtId="4" fontId="49" fillId="25" borderId="3" applyNumberFormat="0" applyProtection="0">
      <alignment vertical="center"/>
    </xf>
    <xf numFmtId="4" fontId="40" fillId="26" borderId="1" applyNumberFormat="0" applyProtection="0">
      <alignment vertical="center"/>
    </xf>
    <xf numFmtId="4" fontId="49" fillId="25" borderId="3" applyNumberFormat="0" applyProtection="0">
      <alignment vertical="center"/>
    </xf>
    <xf numFmtId="4" fontId="49" fillId="25" borderId="3" applyNumberFormat="0" applyProtection="0">
      <alignment vertical="center"/>
    </xf>
    <xf numFmtId="4" fontId="40" fillId="26" borderId="1" applyNumberFormat="0" applyProtection="0">
      <alignment vertical="center"/>
    </xf>
    <xf numFmtId="4" fontId="49" fillId="25" borderId="3" applyNumberFormat="0" applyProtection="0">
      <alignment vertical="center"/>
    </xf>
    <xf numFmtId="4" fontId="40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50" fillId="25" borderId="3" applyNumberFormat="0" applyProtection="0">
      <alignment vertical="center"/>
    </xf>
    <xf numFmtId="4" fontId="41" fillId="26" borderId="1" applyNumberFormat="0" applyProtection="0">
      <alignment vertical="center"/>
    </xf>
    <xf numFmtId="4" fontId="50" fillId="25" borderId="3" applyNumberFormat="0" applyProtection="0">
      <alignment vertical="center"/>
    </xf>
    <xf numFmtId="4" fontId="50" fillId="25" borderId="3" applyNumberFormat="0" applyProtection="0">
      <alignment vertical="center"/>
    </xf>
    <xf numFmtId="4" fontId="41" fillId="26" borderId="1" applyNumberFormat="0" applyProtection="0">
      <alignment vertical="center"/>
    </xf>
    <xf numFmtId="4" fontId="50" fillId="25" borderId="3" applyNumberFormat="0" applyProtection="0">
      <alignment vertical="center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3" fillId="18" borderId="6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0" fontId="40" fillId="26" borderId="3" applyNumberFormat="0" applyProtection="0">
      <alignment horizontal="left" vertical="top" indent="1"/>
    </xf>
    <xf numFmtId="4" fontId="40" fillId="26" borderId="1" applyNumberFormat="0" applyProtection="0">
      <alignment horizontal="left" vertical="center" indent="1"/>
    </xf>
    <xf numFmtId="0" fontId="40" fillId="26" borderId="3" applyNumberFormat="0" applyProtection="0">
      <alignment horizontal="left" vertical="top" indent="1"/>
    </xf>
    <xf numFmtId="0" fontId="40" fillId="26" borderId="3" applyNumberFormat="0" applyProtection="0">
      <alignment horizontal="left" vertical="top" indent="1"/>
    </xf>
    <xf numFmtId="4" fontId="40" fillId="26" borderId="1" applyNumberFormat="0" applyProtection="0">
      <alignment horizontal="left" vertical="center" indent="1"/>
    </xf>
    <xf numFmtId="0" fontId="40" fillId="26" borderId="3" applyNumberFormat="0" applyProtection="0">
      <alignment horizontal="left" vertical="top" indent="1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9" fillId="25" borderId="3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50" fillId="25" borderId="3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34" fillId="18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40" fillId="23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40" fillId="23" borderId="3" applyNumberFormat="0" applyProtection="0">
      <alignment horizontal="left" vertical="top" indent="1"/>
    </xf>
    <xf numFmtId="0" fontId="40" fillId="23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40" fillId="23" borderId="3" applyNumberFormat="0" applyProtection="0">
      <alignment horizontal="left" vertical="top" indent="1"/>
    </xf>
    <xf numFmtId="0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44" fillId="0" borderId="0"/>
    <xf numFmtId="0" fontId="44" fillId="0" borderId="0"/>
    <xf numFmtId="4" fontId="51" fillId="23" borderId="6" applyNumberFormat="0" applyProtection="0">
      <alignment horizontal="left" vertical="center" indent="1"/>
    </xf>
    <xf numFmtId="0" fontId="44" fillId="0" borderId="0"/>
    <xf numFmtId="4" fontId="51" fillId="23" borderId="6" applyNumberFormat="0" applyProtection="0">
      <alignment horizontal="left" vertical="center" indent="1"/>
    </xf>
    <xf numFmtId="4" fontId="51" fillId="23" borderId="6" applyNumberFormat="0" applyProtection="0">
      <alignment horizontal="left" vertical="center" indent="1"/>
    </xf>
    <xf numFmtId="0" fontId="44" fillId="0" borderId="0"/>
    <xf numFmtId="4" fontId="51" fillId="23" borderId="6" applyNumberFormat="0" applyProtection="0">
      <alignment horizontal="left" vertical="center" indent="1"/>
    </xf>
    <xf numFmtId="0" fontId="44" fillId="0" borderId="0"/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0" fontId="35" fillId="0" borderId="0"/>
    <xf numFmtId="0" fontId="40" fillId="0" borderId="0"/>
    <xf numFmtId="0" fontId="6" fillId="0" borderId="0"/>
    <xf numFmtId="0" fontId="35" fillId="0" borderId="0"/>
    <xf numFmtId="0" fontId="35" fillId="0" borderId="0"/>
    <xf numFmtId="0" fontId="9" fillId="0" borderId="0"/>
    <xf numFmtId="0" fontId="6" fillId="0" borderId="0"/>
    <xf numFmtId="0" fontId="79" fillId="0" borderId="34" applyNumberFormat="0" applyFill="0" applyAlignment="0" applyProtection="0"/>
    <xf numFmtId="0" fontId="53" fillId="27" borderId="2">
      <alignment wrapText="1"/>
    </xf>
    <xf numFmtId="0" fontId="67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81" fillId="0" borderId="0" applyNumberFormat="0" applyFill="0" applyBorder="0" applyAlignment="0" applyProtection="0"/>
    <xf numFmtId="0" fontId="81" fillId="0" borderId="0" applyNumberFormat="0" applyFill="0" applyBorder="0" applyAlignment="0" applyProtection="0"/>
    <xf numFmtId="0" fontId="79" fillId="0" borderId="34" applyNumberFormat="0" applyFill="0" applyAlignment="0" applyProtection="0"/>
    <xf numFmtId="0" fontId="79" fillId="0" borderId="34" applyNumberFormat="0" applyFill="0" applyAlignment="0" applyProtection="0"/>
    <xf numFmtId="0" fontId="81" fillId="0" borderId="0" applyNumberFormat="0" applyFill="0" applyBorder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176" fontId="62" fillId="0" borderId="0" applyFont="0" applyFill="0" applyBorder="0" applyAlignment="0" applyProtection="0"/>
    <xf numFmtId="0" fontId="80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8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8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36" fillId="0" borderId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0" fontId="62" fillId="28" borderId="0" applyNumberFormat="0" applyBorder="0" applyAlignment="0" applyProtection="0"/>
    <xf numFmtId="0" fontId="56" fillId="28" borderId="0" applyNumberFormat="0" applyBorder="0" applyAlignment="0" applyProtection="0"/>
    <xf numFmtId="0" fontId="62" fillId="28" borderId="0" applyNumberFormat="0" applyBorder="0" applyAlignment="0" applyProtection="0"/>
    <xf numFmtId="0" fontId="56" fillId="28" borderId="0" applyNumberFormat="0" applyBorder="0" applyAlignment="0" applyProtection="0"/>
    <xf numFmtId="169" fontId="5" fillId="60" borderId="0" applyNumberFormat="0" applyBorder="0" applyAlignment="0" applyProtection="0"/>
    <xf numFmtId="178" fontId="62" fillId="28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0" fontId="56" fillId="28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93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0" fontId="62" fillId="29" borderId="0" applyNumberFormat="0" applyBorder="0" applyAlignment="0" applyProtection="0"/>
    <xf numFmtId="0" fontId="56" fillId="29" borderId="0" applyNumberFormat="0" applyBorder="0" applyAlignment="0" applyProtection="0"/>
    <xf numFmtId="0" fontId="62" fillId="29" borderId="0" applyNumberFormat="0" applyBorder="0" applyAlignment="0" applyProtection="0"/>
    <xf numFmtId="0" fontId="56" fillId="29" borderId="0" applyNumberFormat="0" applyBorder="0" applyAlignment="0" applyProtection="0"/>
    <xf numFmtId="169" fontId="5" fillId="61" borderId="0" applyNumberFormat="0" applyBorder="0" applyAlignment="0" applyProtection="0"/>
    <xf numFmtId="178" fontId="62" fillId="29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0" fontId="56" fillId="29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93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0" fontId="62" fillId="30" borderId="0" applyNumberFormat="0" applyBorder="0" applyAlignment="0" applyProtection="0"/>
    <xf numFmtId="0" fontId="56" fillId="30" borderId="0" applyNumberFormat="0" applyBorder="0" applyAlignment="0" applyProtection="0"/>
    <xf numFmtId="0" fontId="62" fillId="30" borderId="0" applyNumberFormat="0" applyBorder="0" applyAlignment="0" applyProtection="0"/>
    <xf numFmtId="0" fontId="56" fillId="30" borderId="0" applyNumberFormat="0" applyBorder="0" applyAlignment="0" applyProtection="0"/>
    <xf numFmtId="169" fontId="5" fillId="62" borderId="0" applyNumberFormat="0" applyBorder="0" applyAlignment="0" applyProtection="0"/>
    <xf numFmtId="178" fontId="62" fillId="30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0" fontId="56" fillId="30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93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62" fillId="31" borderId="0" applyNumberFormat="0" applyBorder="0" applyAlignment="0" applyProtection="0"/>
    <xf numFmtId="0" fontId="56" fillId="31" borderId="0" applyNumberFormat="0" applyBorder="0" applyAlignment="0" applyProtection="0"/>
    <xf numFmtId="0" fontId="62" fillId="31" borderId="0" applyNumberFormat="0" applyBorder="0" applyAlignment="0" applyProtection="0"/>
    <xf numFmtId="0" fontId="56" fillId="31" borderId="0" applyNumberFormat="0" applyBorder="0" applyAlignment="0" applyProtection="0"/>
    <xf numFmtId="169" fontId="5" fillId="63" borderId="0" applyNumberFormat="0" applyBorder="0" applyAlignment="0" applyProtection="0"/>
    <xf numFmtId="178" fontId="62" fillId="31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56" fillId="31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93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0" fontId="62" fillId="32" borderId="0" applyNumberFormat="0" applyBorder="0" applyAlignment="0" applyProtection="0"/>
    <xf numFmtId="0" fontId="56" fillId="32" borderId="0" applyNumberFormat="0" applyBorder="0" applyAlignment="0" applyProtection="0"/>
    <xf numFmtId="0" fontId="62" fillId="32" borderId="0" applyNumberFormat="0" applyBorder="0" applyAlignment="0" applyProtection="0"/>
    <xf numFmtId="0" fontId="56" fillId="32" borderId="0" applyNumberFormat="0" applyBorder="0" applyAlignment="0" applyProtection="0"/>
    <xf numFmtId="169" fontId="5" fillId="64" borderId="0" applyNumberFormat="0" applyBorder="0" applyAlignment="0" applyProtection="0"/>
    <xf numFmtId="178" fontId="62" fillId="32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0" fontId="56" fillId="32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93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4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0" fontId="62" fillId="33" borderId="0" applyNumberFormat="0" applyBorder="0" applyAlignment="0" applyProtection="0"/>
    <xf numFmtId="0" fontId="56" fillId="33" borderId="0" applyNumberFormat="0" applyBorder="0" applyAlignment="0" applyProtection="0"/>
    <xf numFmtId="0" fontId="62" fillId="33" borderId="0" applyNumberFormat="0" applyBorder="0" applyAlignment="0" applyProtection="0"/>
    <xf numFmtId="0" fontId="56" fillId="33" borderId="0" applyNumberFormat="0" applyBorder="0" applyAlignment="0" applyProtection="0"/>
    <xf numFmtId="169" fontId="5" fillId="65" borderId="0" applyNumberFormat="0" applyBorder="0" applyAlignment="0" applyProtection="0"/>
    <xf numFmtId="178" fontId="62" fillId="33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0" fontId="56" fillId="33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93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5" fillId="65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0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1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2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4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93" fillId="65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62" fillId="34" borderId="0" applyNumberFormat="0" applyBorder="0" applyAlignment="0" applyProtection="0"/>
    <xf numFmtId="0" fontId="56" fillId="34" borderId="0" applyNumberFormat="0" applyBorder="0" applyAlignment="0" applyProtection="0"/>
    <xf numFmtId="0" fontId="62" fillId="34" borderId="0" applyNumberFormat="0" applyBorder="0" applyAlignment="0" applyProtection="0"/>
    <xf numFmtId="0" fontId="56" fillId="34" borderId="0" applyNumberFormat="0" applyBorder="0" applyAlignment="0" applyProtection="0"/>
    <xf numFmtId="169" fontId="5" fillId="66" borderId="0" applyNumberFormat="0" applyBorder="0" applyAlignment="0" applyProtection="0"/>
    <xf numFmtId="178" fontId="62" fillId="34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56" fillId="34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93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0" fontId="62" fillId="35" borderId="0" applyNumberFormat="0" applyBorder="0" applyAlignment="0" applyProtection="0"/>
    <xf numFmtId="0" fontId="56" fillId="35" borderId="0" applyNumberFormat="0" applyBorder="0" applyAlignment="0" applyProtection="0"/>
    <xf numFmtId="0" fontId="62" fillId="35" borderId="0" applyNumberFormat="0" applyBorder="0" applyAlignment="0" applyProtection="0"/>
    <xf numFmtId="0" fontId="56" fillId="35" borderId="0" applyNumberFormat="0" applyBorder="0" applyAlignment="0" applyProtection="0"/>
    <xf numFmtId="169" fontId="5" fillId="67" borderId="0" applyNumberFormat="0" applyBorder="0" applyAlignment="0" applyProtection="0"/>
    <xf numFmtId="178" fontId="62" fillId="35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0" fontId="56" fillId="35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93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7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0" fontId="62" fillId="36" borderId="0" applyNumberFormat="0" applyBorder="0" applyAlignment="0" applyProtection="0"/>
    <xf numFmtId="0" fontId="56" fillId="36" borderId="0" applyNumberFormat="0" applyBorder="0" applyAlignment="0" applyProtection="0"/>
    <xf numFmtId="0" fontId="62" fillId="36" borderId="0" applyNumberFormat="0" applyBorder="0" applyAlignment="0" applyProtection="0"/>
    <xf numFmtId="0" fontId="56" fillId="36" borderId="0" applyNumberFormat="0" applyBorder="0" applyAlignment="0" applyProtection="0"/>
    <xf numFmtId="169" fontId="5" fillId="68" borderId="0" applyNumberFormat="0" applyBorder="0" applyAlignment="0" applyProtection="0"/>
    <xf numFmtId="178" fontId="62" fillId="36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0" fontId="56" fillId="36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93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62" fillId="37" borderId="0" applyNumberFormat="0" applyBorder="0" applyAlignment="0" applyProtection="0"/>
    <xf numFmtId="0" fontId="56" fillId="37" borderId="0" applyNumberFormat="0" applyBorder="0" applyAlignment="0" applyProtection="0"/>
    <xf numFmtId="0" fontId="62" fillId="37" borderId="0" applyNumberFormat="0" applyBorder="0" applyAlignment="0" applyProtection="0"/>
    <xf numFmtId="0" fontId="56" fillId="37" borderId="0" applyNumberFormat="0" applyBorder="0" applyAlignment="0" applyProtection="0"/>
    <xf numFmtId="169" fontId="5" fillId="63" borderId="0" applyNumberFormat="0" applyBorder="0" applyAlignment="0" applyProtection="0"/>
    <xf numFmtId="178" fontId="62" fillId="37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56" fillId="37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93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62" fillId="38" borderId="0" applyNumberFormat="0" applyBorder="0" applyAlignment="0" applyProtection="0"/>
    <xf numFmtId="0" fontId="56" fillId="38" borderId="0" applyNumberFormat="0" applyBorder="0" applyAlignment="0" applyProtection="0"/>
    <xf numFmtId="0" fontId="62" fillId="38" borderId="0" applyNumberFormat="0" applyBorder="0" applyAlignment="0" applyProtection="0"/>
    <xf numFmtId="0" fontId="56" fillId="38" borderId="0" applyNumberFormat="0" applyBorder="0" applyAlignment="0" applyProtection="0"/>
    <xf numFmtId="169" fontId="5" fillId="66" borderId="0" applyNumberFormat="0" applyBorder="0" applyAlignment="0" applyProtection="0"/>
    <xf numFmtId="178" fontId="62" fillId="38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0" fontId="56" fillId="38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93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6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0" fontId="62" fillId="39" borderId="0" applyNumberFormat="0" applyBorder="0" applyAlignment="0" applyProtection="0"/>
    <xf numFmtId="0" fontId="56" fillId="39" borderId="0" applyNumberFormat="0" applyBorder="0" applyAlignment="0" applyProtection="0"/>
    <xf numFmtId="0" fontId="62" fillId="39" borderId="0" applyNumberFormat="0" applyBorder="0" applyAlignment="0" applyProtection="0"/>
    <xf numFmtId="0" fontId="56" fillId="39" borderId="0" applyNumberFormat="0" applyBorder="0" applyAlignment="0" applyProtection="0"/>
    <xf numFmtId="169" fontId="5" fillId="69" borderId="0" applyNumberFormat="0" applyBorder="0" applyAlignment="0" applyProtection="0"/>
    <xf numFmtId="178" fontId="62" fillId="3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0" fontId="56" fillId="3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93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5" fillId="69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7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8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3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6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3" fillId="69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0" fontId="95" fillId="40" borderId="0" applyNumberFormat="0" applyBorder="0" applyAlignment="0" applyProtection="0"/>
    <xf numFmtId="0" fontId="57" fillId="40" borderId="0" applyNumberFormat="0" applyBorder="0" applyAlignment="0" applyProtection="0"/>
    <xf numFmtId="0" fontId="57" fillId="40" borderId="0" applyNumberFormat="0" applyBorder="0" applyAlignment="0" applyProtection="0"/>
    <xf numFmtId="169" fontId="94" fillId="70" borderId="0" applyNumberFormat="0" applyBorder="0" applyAlignment="0" applyProtection="0"/>
    <xf numFmtId="178" fontId="95" fillId="4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6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70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0" fontId="95" fillId="41" borderId="0" applyNumberFormat="0" applyBorder="0" applyAlignment="0" applyProtection="0"/>
    <xf numFmtId="0" fontId="57" fillId="41" borderId="0" applyNumberFormat="0" applyBorder="0" applyAlignment="0" applyProtection="0"/>
    <xf numFmtId="0" fontId="57" fillId="41" borderId="0" applyNumberFormat="0" applyBorder="0" applyAlignment="0" applyProtection="0"/>
    <xf numFmtId="169" fontId="94" fillId="67" borderId="0" applyNumberFormat="0" applyBorder="0" applyAlignment="0" applyProtection="0"/>
    <xf numFmtId="178" fontId="95" fillId="41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6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7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0" fontId="95" fillId="42" borderId="0" applyNumberFormat="0" applyBorder="0" applyAlignment="0" applyProtection="0"/>
    <xf numFmtId="0" fontId="57" fillId="42" borderId="0" applyNumberFormat="0" applyBorder="0" applyAlignment="0" applyProtection="0"/>
    <xf numFmtId="0" fontId="57" fillId="42" borderId="0" applyNumberFormat="0" applyBorder="0" applyAlignment="0" applyProtection="0"/>
    <xf numFmtId="169" fontId="94" fillId="68" borderId="0" applyNumberFormat="0" applyBorder="0" applyAlignment="0" applyProtection="0"/>
    <xf numFmtId="178" fontId="95" fillId="42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6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0" fontId="95" fillId="43" borderId="0" applyNumberFormat="0" applyBorder="0" applyAlignment="0" applyProtection="0"/>
    <xf numFmtId="0" fontId="57" fillId="43" borderId="0" applyNumberFormat="0" applyBorder="0" applyAlignment="0" applyProtection="0"/>
    <xf numFmtId="0" fontId="57" fillId="43" borderId="0" applyNumberFormat="0" applyBorder="0" applyAlignment="0" applyProtection="0"/>
    <xf numFmtId="169" fontId="94" fillId="71" borderId="0" applyNumberFormat="0" applyBorder="0" applyAlignment="0" applyProtection="0"/>
    <xf numFmtId="178" fontId="95" fillId="43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6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0" fontId="95" fillId="44" borderId="0" applyNumberFormat="0" applyBorder="0" applyAlignment="0" applyProtection="0"/>
    <xf numFmtId="0" fontId="57" fillId="44" borderId="0" applyNumberFormat="0" applyBorder="0" applyAlignment="0" applyProtection="0"/>
    <xf numFmtId="0" fontId="57" fillId="44" borderId="0" applyNumberFormat="0" applyBorder="0" applyAlignment="0" applyProtection="0"/>
    <xf numFmtId="169" fontId="94" fillId="72" borderId="0" applyNumberFormat="0" applyBorder="0" applyAlignment="0" applyProtection="0"/>
    <xf numFmtId="178" fontId="95" fillId="44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6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0" fontId="95" fillId="45" borderId="0" applyNumberFormat="0" applyBorder="0" applyAlignment="0" applyProtection="0"/>
    <xf numFmtId="0" fontId="57" fillId="45" borderId="0" applyNumberFormat="0" applyBorder="0" applyAlignment="0" applyProtection="0"/>
    <xf numFmtId="0" fontId="57" fillId="45" borderId="0" applyNumberFormat="0" applyBorder="0" applyAlignment="0" applyProtection="0"/>
    <xf numFmtId="169" fontId="94" fillId="73" borderId="0" applyNumberFormat="0" applyBorder="0" applyAlignment="0" applyProtection="0"/>
    <xf numFmtId="178" fontId="95" fillId="45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6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70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7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68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96" fillId="73" borderId="0" applyNumberFormat="0" applyBorder="0" applyAlignment="0" applyProtection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97" fillId="0" borderId="0"/>
    <xf numFmtId="169" fontId="97" fillId="0" borderId="0"/>
    <xf numFmtId="169" fontId="39" fillId="0" borderId="0"/>
    <xf numFmtId="169" fontId="97" fillId="0" borderId="0"/>
    <xf numFmtId="169" fontId="97" fillId="0" borderId="0"/>
    <xf numFmtId="169" fontId="39" fillId="0" borderId="0"/>
    <xf numFmtId="169" fontId="97" fillId="0" borderId="0"/>
    <xf numFmtId="169" fontId="9" fillId="0" borderId="0"/>
    <xf numFmtId="169" fontId="39" fillId="0" borderId="0"/>
    <xf numFmtId="169" fontId="97" fillId="0" borderId="0"/>
    <xf numFmtId="169" fontId="9" fillId="0" borderId="0"/>
    <xf numFmtId="169" fontId="39" fillId="0" borderId="0"/>
    <xf numFmtId="169" fontId="97" fillId="0" borderId="0"/>
    <xf numFmtId="169" fontId="9" fillId="0" borderId="0"/>
    <xf numFmtId="169" fontId="97" fillId="0" borderId="0"/>
    <xf numFmtId="169" fontId="9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" fillId="0" borderId="0"/>
    <xf numFmtId="0" fontId="37" fillId="0" borderId="0"/>
    <xf numFmtId="17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79" fontId="37" fillId="0" borderId="0"/>
    <xf numFmtId="169" fontId="37" fillId="0" borderId="0"/>
    <xf numFmtId="0" fontId="35" fillId="0" borderId="0"/>
    <xf numFmtId="169" fontId="97" fillId="0" borderId="0"/>
    <xf numFmtId="169" fontId="97" fillId="0" borderId="0"/>
    <xf numFmtId="169" fontId="97" fillId="0" borderId="0"/>
    <xf numFmtId="169" fontId="37" fillId="0" borderId="0"/>
    <xf numFmtId="169" fontId="97" fillId="0" borderId="0"/>
    <xf numFmtId="0" fontId="3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169" fontId="97" fillId="0" borderId="0"/>
    <xf numFmtId="0" fontId="37" fillId="0" borderId="0"/>
    <xf numFmtId="169" fontId="97" fillId="0" borderId="0"/>
    <xf numFmtId="169" fontId="9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37" fillId="0" borderId="0"/>
    <xf numFmtId="0" fontId="36" fillId="0" borderId="0"/>
    <xf numFmtId="169" fontId="97" fillId="0" borderId="0"/>
    <xf numFmtId="0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37" fillId="0" borderId="0"/>
    <xf numFmtId="169" fontId="97" fillId="0" borderId="0"/>
    <xf numFmtId="169" fontId="9" fillId="0" borderId="0"/>
    <xf numFmtId="169" fontId="9" fillId="0" borderId="0"/>
    <xf numFmtId="169" fontId="9" fillId="0" borderId="0"/>
    <xf numFmtId="169" fontId="9" fillId="0" borderId="0"/>
    <xf numFmtId="169" fontId="9" fillId="0" borderId="0"/>
    <xf numFmtId="169" fontId="9" fillId="0" borderId="0"/>
    <xf numFmtId="169" fontId="97" fillId="0" borderId="0"/>
    <xf numFmtId="0" fontId="98" fillId="0" borderId="0"/>
    <xf numFmtId="179" fontId="98" fillId="0" borderId="0"/>
    <xf numFmtId="0" fontId="35" fillId="0" borderId="0"/>
    <xf numFmtId="169" fontId="98" fillId="0" borderId="0"/>
    <xf numFmtId="178" fontId="35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0" fontId="37" fillId="0" borderId="0"/>
    <xf numFmtId="169" fontId="9" fillId="0" borderId="0"/>
    <xf numFmtId="169" fontId="37" fillId="0" borderId="0"/>
    <xf numFmtId="179" fontId="98" fillId="0" borderId="0"/>
    <xf numFmtId="169" fontId="98" fillId="0" borderId="0"/>
    <xf numFmtId="169" fontId="37" fillId="0" borderId="0"/>
    <xf numFmtId="0" fontId="98" fillId="0" borderId="0"/>
    <xf numFmtId="169" fontId="98" fillId="0" borderId="0"/>
    <xf numFmtId="169" fontId="13" fillId="0" borderId="0"/>
    <xf numFmtId="169" fontId="37" fillId="0" borderId="0"/>
    <xf numFmtId="169" fontId="98" fillId="0" borderId="0"/>
    <xf numFmtId="169" fontId="37" fillId="0" borderId="0"/>
    <xf numFmtId="169" fontId="37" fillId="0" borderId="0"/>
    <xf numFmtId="169" fontId="37" fillId="0" borderId="0"/>
    <xf numFmtId="169" fontId="98" fillId="0" borderId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0" fontId="95" fillId="46" borderId="0" applyNumberFormat="0" applyBorder="0" applyAlignment="0" applyProtection="0"/>
    <xf numFmtId="0" fontId="57" fillId="46" borderId="0" applyNumberFormat="0" applyBorder="0" applyAlignment="0" applyProtection="0"/>
    <xf numFmtId="0" fontId="57" fillId="46" borderId="0" applyNumberFormat="0" applyBorder="0" applyAlignment="0" applyProtection="0"/>
    <xf numFmtId="169" fontId="94" fillId="74" borderId="0" applyNumberFormat="0" applyBorder="0" applyAlignment="0" applyProtection="0"/>
    <xf numFmtId="178" fontId="95" fillId="46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6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4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0" fontId="95" fillId="47" borderId="0" applyNumberFormat="0" applyBorder="0" applyAlignment="0" applyProtection="0"/>
    <xf numFmtId="0" fontId="57" fillId="47" borderId="0" applyNumberFormat="0" applyBorder="0" applyAlignment="0" applyProtection="0"/>
    <xf numFmtId="0" fontId="57" fillId="47" borderId="0" applyNumberFormat="0" applyBorder="0" applyAlignment="0" applyProtection="0"/>
    <xf numFmtId="169" fontId="94" fillId="75" borderId="0" applyNumberFormat="0" applyBorder="0" applyAlignment="0" applyProtection="0"/>
    <xf numFmtId="178" fontId="95" fillId="47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6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5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0" fontId="95" fillId="48" borderId="0" applyNumberFormat="0" applyBorder="0" applyAlignment="0" applyProtection="0"/>
    <xf numFmtId="0" fontId="57" fillId="48" borderId="0" applyNumberFormat="0" applyBorder="0" applyAlignment="0" applyProtection="0"/>
    <xf numFmtId="0" fontId="57" fillId="48" borderId="0" applyNumberFormat="0" applyBorder="0" applyAlignment="0" applyProtection="0"/>
    <xf numFmtId="169" fontId="94" fillId="76" borderId="0" applyNumberFormat="0" applyBorder="0" applyAlignment="0" applyProtection="0"/>
    <xf numFmtId="178" fontId="95" fillId="48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6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6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0" fontId="95" fillId="49" borderId="0" applyNumberFormat="0" applyBorder="0" applyAlignment="0" applyProtection="0"/>
    <xf numFmtId="0" fontId="57" fillId="49" borderId="0" applyNumberFormat="0" applyBorder="0" applyAlignment="0" applyProtection="0"/>
    <xf numFmtId="0" fontId="57" fillId="49" borderId="0" applyNumberFormat="0" applyBorder="0" applyAlignment="0" applyProtection="0"/>
    <xf numFmtId="169" fontId="94" fillId="71" borderId="0" applyNumberFormat="0" applyBorder="0" applyAlignment="0" applyProtection="0"/>
    <xf numFmtId="178" fontId="95" fillId="49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6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0" fontId="95" fillId="50" borderId="0" applyNumberFormat="0" applyBorder="0" applyAlignment="0" applyProtection="0"/>
    <xf numFmtId="0" fontId="57" fillId="50" borderId="0" applyNumberFormat="0" applyBorder="0" applyAlignment="0" applyProtection="0"/>
    <xf numFmtId="0" fontId="57" fillId="50" borderId="0" applyNumberFormat="0" applyBorder="0" applyAlignment="0" applyProtection="0"/>
    <xf numFmtId="169" fontId="94" fillId="72" borderId="0" applyNumberFormat="0" applyBorder="0" applyAlignment="0" applyProtection="0"/>
    <xf numFmtId="178" fontId="95" fillId="50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6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2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0" fontId="95" fillId="51" borderId="0" applyNumberFormat="0" applyBorder="0" applyAlignment="0" applyProtection="0"/>
    <xf numFmtId="0" fontId="57" fillId="51" borderId="0" applyNumberFormat="0" applyBorder="0" applyAlignment="0" applyProtection="0"/>
    <xf numFmtId="0" fontId="57" fillId="51" borderId="0" applyNumberFormat="0" applyBorder="0" applyAlignment="0" applyProtection="0"/>
    <xf numFmtId="169" fontId="94" fillId="77" borderId="0" applyNumberFormat="0" applyBorder="0" applyAlignment="0" applyProtection="0"/>
    <xf numFmtId="178" fontId="95" fillId="51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6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4" fillId="77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4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5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6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2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6" fillId="77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78" fontId="59" fillId="52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100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99" fillId="61" borderId="0" applyNumberFormat="0" applyBorder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0" fontId="102" fillId="53" borderId="26" applyNumberFormat="0" applyAlignment="0" applyProtection="0"/>
    <xf numFmtId="0" fontId="60" fillId="53" borderId="26" applyNumberFormat="0" applyAlignment="0" applyProtection="0"/>
    <xf numFmtId="0" fontId="60" fillId="53" borderId="26" applyNumberFormat="0" applyAlignment="0" applyProtection="0"/>
    <xf numFmtId="169" fontId="101" fillId="78" borderId="35" applyNumberFormat="0" applyAlignment="0" applyProtection="0"/>
    <xf numFmtId="178" fontId="102" fillId="53" borderId="26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3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9" fontId="101" fillId="78" borderId="35" applyNumberFormat="0" applyAlignment="0" applyProtection="0"/>
    <xf numFmtId="166" fontId="35" fillId="0" borderId="0" applyFont="0" applyFill="0" applyBorder="0" applyAlignment="0" applyProtection="0"/>
    <xf numFmtId="166" fontId="104" fillId="0" borderId="0" applyFont="0" applyFill="0" applyBorder="0" applyAlignment="0" applyProtection="0"/>
    <xf numFmtId="166" fontId="62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105" fillId="0" borderId="0" applyFont="0" applyFill="0" applyBorder="0" applyAlignment="0" applyProtection="0"/>
    <xf numFmtId="174" fontId="61" fillId="0" borderId="0" applyFont="0" applyFill="0" applyBorder="0" applyAlignment="0" applyProtection="0"/>
    <xf numFmtId="166" fontId="10" fillId="0" borderId="0" applyFont="0" applyFill="0" applyBorder="0" applyAlignment="0" applyProtection="0"/>
    <xf numFmtId="167" fontId="10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56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80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32" fillId="0" borderId="0" applyFont="0" applyFill="0" applyBorder="0" applyAlignment="0" applyProtection="0"/>
    <xf numFmtId="175" fontId="62" fillId="0" borderId="0" applyFont="0" applyFill="0" applyBorder="0" applyAlignment="0" applyProtection="0"/>
    <xf numFmtId="175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62" fillId="0" borderId="0" applyFont="0" applyFill="0" applyBorder="0" applyAlignment="0" applyProtection="0"/>
    <xf numFmtId="176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6" fillId="0" borderId="0" applyFont="0" applyFill="0" applyBorder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165" fontId="62" fillId="0" borderId="0" applyFont="0" applyFill="0" applyBorder="0" applyAlignment="0" applyProtection="0"/>
    <xf numFmtId="164" fontId="5" fillId="0" borderId="0" applyFont="0" applyFill="0" applyBorder="0" applyAlignment="0" applyProtection="0"/>
    <xf numFmtId="165" fontId="62" fillId="0" borderId="0" applyFont="0" applyFill="0" applyBorder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7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9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1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9" fontId="110" fillId="62" borderId="0" applyNumberFormat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56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32" fillId="0" borderId="0" applyFon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0" fontId="113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78" fontId="113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4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2" fillId="0" borderId="0" applyNumberFormat="0" applyFill="0" applyBorder="0" applyAlignment="0" applyProtection="0"/>
    <xf numFmtId="169" fontId="111" fillId="62" borderId="0" applyNumberFormat="0" applyBorder="0" applyAlignment="0" applyProtection="0"/>
    <xf numFmtId="178" fontId="65" fillId="55" borderId="0" applyNumberFormat="0" applyBorder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0" fontId="116" fillId="0" borderId="28" applyNumberFormat="0" applyFill="0" applyAlignment="0" applyProtection="0"/>
    <xf numFmtId="0" fontId="68" fillId="0" borderId="28" applyNumberFormat="0" applyFill="0" applyAlignment="0" applyProtection="0"/>
    <xf numFmtId="0" fontId="68" fillId="0" borderId="28" applyNumberFormat="0" applyFill="0" applyAlignment="0" applyProtection="0"/>
    <xf numFmtId="169" fontId="115" fillId="0" borderId="36" applyNumberFormat="0" applyFill="0" applyAlignment="0" applyProtection="0"/>
    <xf numFmtId="178" fontId="116" fillId="0" borderId="28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7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5" fillId="0" borderId="36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0" fontId="119" fillId="0" borderId="29" applyNumberFormat="0" applyFill="0" applyAlignment="0" applyProtection="0"/>
    <xf numFmtId="0" fontId="69" fillId="0" borderId="29" applyNumberFormat="0" applyFill="0" applyAlignment="0" applyProtection="0"/>
    <xf numFmtId="0" fontId="69" fillId="0" borderId="29" applyNumberFormat="0" applyFill="0" applyAlignment="0" applyProtection="0"/>
    <xf numFmtId="169" fontId="118" fillId="0" borderId="37" applyNumberFormat="0" applyFill="0" applyAlignment="0" applyProtection="0"/>
    <xf numFmtId="178" fontId="119" fillId="0" borderId="29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20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18" fillId="0" borderId="37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0" fontId="122" fillId="0" borderId="30" applyNumberFormat="0" applyFill="0" applyAlignment="0" applyProtection="0"/>
    <xf numFmtId="0" fontId="70" fillId="0" borderId="30" applyNumberFormat="0" applyFill="0" applyAlignment="0" applyProtection="0"/>
    <xf numFmtId="0" fontId="70" fillId="0" borderId="30" applyNumberFormat="0" applyFill="0" applyAlignment="0" applyProtection="0"/>
    <xf numFmtId="169" fontId="121" fillId="0" borderId="38" applyNumberFormat="0" applyFill="0" applyAlignment="0" applyProtection="0"/>
    <xf numFmtId="178" fontId="122" fillId="0" borderId="30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3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38" applyNumberFormat="0" applyFill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0" fontId="122" fillId="0" borderId="0" applyNumberFormat="0" applyFill="0" applyBorder="0" applyAlignment="0" applyProtection="0"/>
    <xf numFmtId="0" fontId="70" fillId="0" borderId="0" applyNumberFormat="0" applyFill="0" applyBorder="0" applyAlignment="0" applyProtection="0"/>
    <xf numFmtId="0" fontId="70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78" fontId="122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169" fontId="121" fillId="0" borderId="0" applyNumberFormat="0" applyFill="0" applyBorder="0" applyAlignment="0" applyProtection="0"/>
    <xf numFmtId="0" fontId="124" fillId="0" borderId="0" applyNumberFormat="0" applyFill="0" applyBorder="0" applyAlignment="0" applyProtection="0">
      <alignment vertical="top"/>
      <protection locked="0"/>
    </xf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179" fontId="126" fillId="0" borderId="0" applyNumberFormat="0" applyFill="0" applyBorder="0" applyAlignment="0" applyProtection="0"/>
    <xf numFmtId="169" fontId="126" fillId="0" borderId="0" applyNumberFormat="0" applyFill="0" applyBorder="0" applyAlignment="0" applyProtection="0"/>
    <xf numFmtId="179" fontId="126" fillId="0" borderId="0" applyNumberFormat="0" applyFill="0" applyBorder="0" applyAlignment="0" applyProtection="0"/>
    <xf numFmtId="0" fontId="19" fillId="0" borderId="0" applyNumberFormat="0" applyFill="0" applyBorder="0" applyAlignment="0" applyProtection="0">
      <alignment vertical="top"/>
      <protection locked="0"/>
    </xf>
    <xf numFmtId="0" fontId="19" fillId="0" borderId="0" applyNumberFormat="0" applyFill="0" applyBorder="0" applyAlignment="0" applyProtection="0">
      <alignment vertical="top"/>
      <protection locked="0"/>
    </xf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0" fontId="128" fillId="56" borderId="31" applyNumberFormat="0" applyAlignment="0" applyProtection="0"/>
    <xf numFmtId="0" fontId="72" fillId="56" borderId="31" applyNumberFormat="0" applyAlignment="0" applyProtection="0"/>
    <xf numFmtId="0" fontId="72" fillId="56" borderId="31" applyNumberFormat="0" applyAlignment="0" applyProtection="0"/>
    <xf numFmtId="169" fontId="127" fillId="79" borderId="39" applyNumberFormat="0" applyAlignment="0" applyProtection="0"/>
    <xf numFmtId="178" fontId="128" fillId="56" borderId="31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9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169" fontId="127" fillId="79" borderId="39" applyNumberFormat="0" applyAlignment="0" applyProtection="0"/>
    <xf numFmtId="0" fontId="130" fillId="54" borderId="26" applyNumberFormat="0" applyAlignment="0" applyProtection="0"/>
    <xf numFmtId="0" fontId="63" fillId="54" borderId="26" applyNumberFormat="0" applyAlignment="0" applyProtection="0"/>
    <xf numFmtId="0" fontId="63" fillId="54" borderId="26" applyNumberFormat="0" applyAlignment="0" applyProtection="0"/>
    <xf numFmtId="169" fontId="107" fillId="65" borderId="35" applyNumberFormat="0" applyAlignment="0" applyProtection="0"/>
    <xf numFmtId="178" fontId="130" fillId="54" borderId="26" applyNumberFormat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2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0" fontId="133" fillId="56" borderId="31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169" fontId="129" fillId="79" borderId="39" applyNumberFormat="0" applyAlignment="0" applyProtection="0"/>
    <xf numFmtId="0" fontId="134" fillId="0" borderId="32" applyNumberFormat="0" applyFill="0" applyAlignment="0" applyProtection="0"/>
    <xf numFmtId="0" fontId="73" fillId="0" borderId="32" applyNumberFormat="0" applyFill="0" applyAlignment="0" applyProtection="0"/>
    <xf numFmtId="0" fontId="73" fillId="0" borderId="32" applyNumberFormat="0" applyFill="0" applyAlignment="0" applyProtection="0"/>
    <xf numFmtId="169" fontId="132" fillId="0" borderId="40" applyNumberFormat="0" applyFill="0" applyAlignment="0" applyProtection="0"/>
    <xf numFmtId="178" fontId="134" fillId="0" borderId="32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17" fillId="0" borderId="36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0" fillId="0" borderId="37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38" applyNumberFormat="0" applyFill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23" fillId="0" borderId="0" applyNumberFormat="0" applyFill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0" fontId="136" fillId="57" borderId="0" applyNumberFormat="0" applyBorder="0" applyAlignment="0" applyProtection="0"/>
    <xf numFmtId="0" fontId="74" fillId="57" borderId="0" applyNumberFormat="0" applyBorder="0" applyAlignment="0" applyProtection="0"/>
    <xf numFmtId="0" fontId="74" fillId="57" borderId="0" applyNumberFormat="0" applyBorder="0" applyAlignment="0" applyProtection="0"/>
    <xf numFmtId="169" fontId="135" fillId="80" borderId="0" applyNumberFormat="0" applyBorder="0" applyAlignment="0" applyProtection="0"/>
    <xf numFmtId="178" fontId="136" fillId="57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7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5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93" fillId="0" borderId="0"/>
    <xf numFmtId="169" fontId="93" fillId="0" borderId="0"/>
    <xf numFmtId="169" fontId="137" fillId="80" borderId="0" applyNumberFormat="0" applyBorder="0" applyAlignment="0" applyProtection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137" fillId="80" borderId="0" applyNumberFormat="0" applyBorder="0" applyAlignment="0" applyProtection="0"/>
    <xf numFmtId="169" fontId="93" fillId="0" borderId="0"/>
    <xf numFmtId="169" fontId="35" fillId="0" borderId="0"/>
    <xf numFmtId="169" fontId="62" fillId="0" borderId="0"/>
    <xf numFmtId="169" fontId="62" fillId="0" borderId="0"/>
    <xf numFmtId="178" fontId="35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181" fontId="62" fillId="0" borderId="0"/>
    <xf numFmtId="169" fontId="62" fillId="0" borderId="0"/>
    <xf numFmtId="169" fontId="62" fillId="0" borderId="0"/>
    <xf numFmtId="169" fontId="62" fillId="0" borderId="0"/>
    <xf numFmtId="0" fontId="62" fillId="0" borderId="0"/>
    <xf numFmtId="0" fontId="62" fillId="0" borderId="0"/>
    <xf numFmtId="0" fontId="62" fillId="0" borderId="0"/>
    <xf numFmtId="169" fontId="62" fillId="0" borderId="0"/>
    <xf numFmtId="179" fontId="62" fillId="0" borderId="0"/>
    <xf numFmtId="179" fontId="62" fillId="0" borderId="0"/>
    <xf numFmtId="0" fontId="62" fillId="0" borderId="0"/>
    <xf numFmtId="0" fontId="56" fillId="0" borderId="0"/>
    <xf numFmtId="0" fontId="56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0" fontId="56" fillId="0" borderId="0"/>
    <xf numFmtId="0" fontId="62" fillId="0" borderId="0"/>
    <xf numFmtId="0" fontId="62" fillId="0" borderId="0"/>
    <xf numFmtId="169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35" fillId="0" borderId="0"/>
    <xf numFmtId="169" fontId="62" fillId="0" borderId="0"/>
    <xf numFmtId="0" fontId="62" fillId="0" borderId="0"/>
    <xf numFmtId="0" fontId="62" fillId="0" borderId="0"/>
    <xf numFmtId="169" fontId="62" fillId="0" borderId="0"/>
    <xf numFmtId="169" fontId="62" fillId="0" borderId="0">
      <alignment vertical="center"/>
    </xf>
    <xf numFmtId="0" fontId="61" fillId="0" borderId="0">
      <alignment vertical="center"/>
    </xf>
    <xf numFmtId="179" fontId="75" fillId="0" borderId="0"/>
    <xf numFmtId="0" fontId="56" fillId="0" borderId="0"/>
    <xf numFmtId="169" fontId="61" fillId="0" borderId="0">
      <alignment vertical="center"/>
    </xf>
    <xf numFmtId="178" fontId="62" fillId="0" borderId="0"/>
    <xf numFmtId="169" fontId="61" fillId="0" borderId="0">
      <alignment vertical="center"/>
    </xf>
    <xf numFmtId="0" fontId="35" fillId="0" borderId="0"/>
    <xf numFmtId="0" fontId="35" fillId="0" borderId="0"/>
    <xf numFmtId="169" fontId="35" fillId="0" borderId="0"/>
    <xf numFmtId="178" fontId="39" fillId="0" borderId="0"/>
    <xf numFmtId="0" fontId="35" fillId="0" borderId="0"/>
    <xf numFmtId="179" fontId="61" fillId="0" borderId="0">
      <alignment vertical="center"/>
    </xf>
    <xf numFmtId="169" fontId="35" fillId="0" borderId="0"/>
    <xf numFmtId="169" fontId="75" fillId="0" borderId="0"/>
    <xf numFmtId="0" fontId="35" fillId="0" borderId="0"/>
    <xf numFmtId="169" fontId="56" fillId="0" borderId="0"/>
    <xf numFmtId="169" fontId="75" fillId="0" borderId="0"/>
    <xf numFmtId="169" fontId="75" fillId="0" borderId="0"/>
    <xf numFmtId="179" fontId="75" fillId="0" borderId="0"/>
    <xf numFmtId="169" fontId="62" fillId="0" borderId="0"/>
    <xf numFmtId="178" fontId="62" fillId="0" borderId="0"/>
    <xf numFmtId="169" fontId="61" fillId="0" borderId="0">
      <alignment vertical="center"/>
    </xf>
    <xf numFmtId="169" fontId="75" fillId="0" borderId="0"/>
    <xf numFmtId="0" fontId="61" fillId="0" borderId="0">
      <alignment vertical="center"/>
    </xf>
    <xf numFmtId="169" fontId="62" fillId="0" borderId="0"/>
    <xf numFmtId="0" fontId="36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93" fillId="0" borderId="0"/>
    <xf numFmtId="169" fontId="62" fillId="0" borderId="0"/>
    <xf numFmtId="0" fontId="62" fillId="0" borderId="0"/>
    <xf numFmtId="0" fontId="62" fillId="0" borderId="0"/>
    <xf numFmtId="169" fontId="62" fillId="0" borderId="0"/>
    <xf numFmtId="169" fontId="62" fillId="0" borderId="0"/>
    <xf numFmtId="169" fontId="62" fillId="0" borderId="0"/>
    <xf numFmtId="0" fontId="62" fillId="0" borderId="0"/>
    <xf numFmtId="179" fontId="62" fillId="0" borderId="0"/>
    <xf numFmtId="169" fontId="56" fillId="0" borderId="0"/>
    <xf numFmtId="0" fontId="32" fillId="0" borderId="0"/>
    <xf numFmtId="179" fontId="62" fillId="0" borderId="0"/>
    <xf numFmtId="0" fontId="32" fillId="0" borderId="0"/>
    <xf numFmtId="0" fontId="10" fillId="0" borderId="0"/>
    <xf numFmtId="0" fontId="62" fillId="0" borderId="0"/>
    <xf numFmtId="0" fontId="10" fillId="0" borderId="0"/>
    <xf numFmtId="0" fontId="62" fillId="0" borderId="0"/>
    <xf numFmtId="169" fontId="62" fillId="0" borderId="0"/>
    <xf numFmtId="169" fontId="56" fillId="0" borderId="0"/>
    <xf numFmtId="0" fontId="10" fillId="0" borderId="0"/>
    <xf numFmtId="0" fontId="7" fillId="0" borderId="0"/>
    <xf numFmtId="0" fontId="7" fillId="0" borderId="0"/>
    <xf numFmtId="169" fontId="35" fillId="0" borderId="0"/>
    <xf numFmtId="178" fontId="104" fillId="0" borderId="0"/>
    <xf numFmtId="178" fontId="35" fillId="0" borderId="0"/>
    <xf numFmtId="169" fontId="35" fillId="0" borderId="0"/>
    <xf numFmtId="169" fontId="35" fillId="0" borderId="0"/>
    <xf numFmtId="179" fontId="35" fillId="0" borderId="0"/>
    <xf numFmtId="0" fontId="10" fillId="0" borderId="0"/>
    <xf numFmtId="0" fontId="35" fillId="0" borderId="0"/>
    <xf numFmtId="0" fontId="35" fillId="0" borderId="0"/>
    <xf numFmtId="169" fontId="35" fillId="0" borderId="0"/>
    <xf numFmtId="179" fontId="35" fillId="0" borderId="0"/>
    <xf numFmtId="169" fontId="35" fillId="0" borderId="0"/>
    <xf numFmtId="0" fontId="36" fillId="0" borderId="0"/>
    <xf numFmtId="169" fontId="35" fillId="0" borderId="0"/>
    <xf numFmtId="169" fontId="35" fillId="0" borderId="0"/>
    <xf numFmtId="0" fontId="35" fillId="0" borderId="0"/>
    <xf numFmtId="179" fontId="35" fillId="0" borderId="0"/>
    <xf numFmtId="169" fontId="35" fillId="0" borderId="0"/>
    <xf numFmtId="169" fontId="62" fillId="0" borderId="0"/>
    <xf numFmtId="0" fontId="62" fillId="0" borderId="0"/>
    <xf numFmtId="0" fontId="32" fillId="0" borderId="0"/>
    <xf numFmtId="0" fontId="32" fillId="0" borderId="0"/>
    <xf numFmtId="169" fontId="62" fillId="0" borderId="0"/>
    <xf numFmtId="0" fontId="10" fillId="0" borderId="0"/>
    <xf numFmtId="169" fontId="56" fillId="0" borderId="0"/>
    <xf numFmtId="178" fontId="35" fillId="0" borderId="0"/>
    <xf numFmtId="169" fontId="37" fillId="0" borderId="0">
      <alignment vertical="center"/>
    </xf>
    <xf numFmtId="169" fontId="37" fillId="0" borderId="0">
      <alignment vertical="center"/>
    </xf>
    <xf numFmtId="0" fontId="7" fillId="0" borderId="0"/>
    <xf numFmtId="0" fontId="10" fillId="0" borderId="0"/>
    <xf numFmtId="0" fontId="56" fillId="0" borderId="0"/>
    <xf numFmtId="0" fontId="56" fillId="0" borderId="0"/>
    <xf numFmtId="169" fontId="62" fillId="0" borderId="0"/>
    <xf numFmtId="179" fontId="37" fillId="0" borderId="0">
      <alignment vertical="center"/>
    </xf>
    <xf numFmtId="169" fontId="56" fillId="0" borderId="0"/>
    <xf numFmtId="178" fontId="35" fillId="0" borderId="0"/>
    <xf numFmtId="0" fontId="10" fillId="0" borderId="0"/>
    <xf numFmtId="0" fontId="56" fillId="0" borderId="0"/>
    <xf numFmtId="0" fontId="56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0" fontId="10" fillId="0" borderId="0"/>
    <xf numFmtId="0" fontId="56" fillId="0" borderId="0"/>
    <xf numFmtId="0" fontId="56" fillId="0" borderId="0"/>
    <xf numFmtId="0" fontId="7" fillId="0" borderId="0"/>
    <xf numFmtId="0" fontId="77" fillId="0" borderId="0"/>
    <xf numFmtId="0" fontId="77" fillId="0" borderId="0"/>
    <xf numFmtId="169" fontId="62" fillId="0" borderId="0"/>
    <xf numFmtId="178" fontId="35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178" fontId="35" fillId="0" borderId="0"/>
    <xf numFmtId="169" fontId="62" fillId="0" borderId="0"/>
    <xf numFmtId="179" fontId="62" fillId="0" borderId="0"/>
    <xf numFmtId="179" fontId="62" fillId="0" borderId="0"/>
    <xf numFmtId="178" fontId="35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0" fontId="7" fillId="0" borderId="0"/>
    <xf numFmtId="169" fontId="62" fillId="0" borderId="0"/>
    <xf numFmtId="178" fontId="35" fillId="0" borderId="0"/>
    <xf numFmtId="169" fontId="62" fillId="0" borderId="0"/>
    <xf numFmtId="0" fontId="7" fillId="0" borderId="0"/>
    <xf numFmtId="169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0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0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79" fontId="62" fillId="0" borderId="0"/>
    <xf numFmtId="169" fontId="75" fillId="0" borderId="0"/>
    <xf numFmtId="169" fontId="75" fillId="0" borderId="0"/>
    <xf numFmtId="169" fontId="75" fillId="0" borderId="0"/>
    <xf numFmtId="0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0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79" fontId="75" fillId="0" borderId="0"/>
    <xf numFmtId="169" fontId="75" fillId="0" borderId="0"/>
    <xf numFmtId="169" fontId="75" fillId="0" borderId="0"/>
    <xf numFmtId="179" fontId="75" fillId="0" borderId="0"/>
    <xf numFmtId="169" fontId="75" fillId="0" borderId="0"/>
    <xf numFmtId="0" fontId="75" fillId="0" borderId="0"/>
    <xf numFmtId="169" fontId="75" fillId="0" borderId="0"/>
    <xf numFmtId="169" fontId="75" fillId="0" borderId="0"/>
    <xf numFmtId="0" fontId="75" fillId="0" borderId="0"/>
    <xf numFmtId="179" fontId="75" fillId="0" borderId="0"/>
    <xf numFmtId="0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0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62" fillId="0" borderId="0"/>
    <xf numFmtId="169" fontId="75" fillId="0" borderId="0"/>
    <xf numFmtId="169" fontId="75" fillId="0" borderId="0"/>
    <xf numFmtId="179" fontId="75" fillId="0" borderId="0"/>
    <xf numFmtId="169" fontId="75" fillId="0" borderId="0"/>
    <xf numFmtId="169" fontId="75" fillId="0" borderId="0"/>
    <xf numFmtId="179" fontId="62" fillId="0" borderId="0"/>
    <xf numFmtId="179" fontId="62" fillId="0" borderId="0"/>
    <xf numFmtId="169" fontId="62" fillId="0" borderId="0"/>
    <xf numFmtId="169" fontId="62" fillId="0" borderId="0"/>
    <xf numFmtId="179" fontId="62" fillId="0" borderId="0"/>
    <xf numFmtId="179" fontId="62" fillId="0" borderId="0"/>
    <xf numFmtId="169" fontId="62" fillId="0" borderId="0"/>
    <xf numFmtId="169" fontId="10" fillId="0" borderId="0"/>
    <xf numFmtId="0" fontId="75" fillId="0" borderId="0"/>
    <xf numFmtId="169" fontId="75" fillId="0" borderId="0"/>
    <xf numFmtId="169" fontId="62" fillId="0" borderId="0"/>
    <xf numFmtId="169" fontId="62" fillId="0" borderId="0"/>
    <xf numFmtId="0" fontId="75" fillId="0" borderId="0"/>
    <xf numFmtId="179" fontId="62" fillId="0" borderId="0"/>
    <xf numFmtId="179" fontId="62" fillId="0" borderId="0"/>
    <xf numFmtId="169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79" fontId="10" fillId="0" borderId="0"/>
    <xf numFmtId="0" fontId="10" fillId="0" borderId="0"/>
    <xf numFmtId="181" fontId="10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81" fontId="62" fillId="0" borderId="0"/>
    <xf numFmtId="181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0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0" fontId="138" fillId="0" borderId="0"/>
    <xf numFmtId="169" fontId="10" fillId="0" borderId="0"/>
    <xf numFmtId="169" fontId="10" fillId="0" borderId="0"/>
    <xf numFmtId="169" fontId="62" fillId="0" borderId="0"/>
    <xf numFmtId="0" fontId="62" fillId="0" borderId="0"/>
    <xf numFmtId="169" fontId="62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62" fillId="0" borderId="0"/>
    <xf numFmtId="179" fontId="62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79" fontId="62" fillId="0" borderId="0"/>
    <xf numFmtId="181" fontId="62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62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10" fillId="0" borderId="0"/>
    <xf numFmtId="169" fontId="62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0" fontId="56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62" fillId="0" borderId="0"/>
    <xf numFmtId="169" fontId="75" fillId="0" borderId="0"/>
    <xf numFmtId="169" fontId="62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75" fillId="0" borderId="0"/>
    <xf numFmtId="0" fontId="56" fillId="0" borderId="0"/>
    <xf numFmtId="169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62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56" fillId="0" borderId="0"/>
    <xf numFmtId="169" fontId="10" fillId="0" borderId="0"/>
    <xf numFmtId="169" fontId="10" fillId="0" borderId="0"/>
    <xf numFmtId="169" fontId="10" fillId="0" borderId="0"/>
    <xf numFmtId="169" fontId="10" fillId="0" borderId="0"/>
    <xf numFmtId="169" fontId="56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32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62" fillId="58" borderId="33" applyNumberFormat="0" applyFont="0" applyAlignment="0" applyProtection="0"/>
    <xf numFmtId="0" fontId="32" fillId="58" borderId="33" applyNumberFormat="0" applyFont="0" applyAlignment="0" applyProtection="0"/>
    <xf numFmtId="169" fontId="37" fillId="81" borderId="41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75" fillId="0" borderId="0"/>
    <xf numFmtId="178" fontId="32" fillId="58" borderId="33" applyNumberFormat="0" applyFont="0" applyAlignment="0" applyProtection="0"/>
    <xf numFmtId="178" fontId="32" fillId="58" borderId="33" applyNumberFormat="0" applyFont="0" applyAlignment="0" applyProtection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3" fillId="78" borderId="35" applyNumberFormat="0" applyAlignment="0" applyProtection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75" fillId="0" borderId="0"/>
    <xf numFmtId="169" fontId="75" fillId="0" borderId="0"/>
    <xf numFmtId="169" fontId="103" fillId="78" borderId="35" applyNumberFormat="0" applyAlignment="0" applyProtection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169" fontId="103" fillId="78" borderId="35" applyNumberFormat="0" applyAlignment="0" applyProtection="0"/>
    <xf numFmtId="169" fontId="75" fillId="0" borderId="0"/>
    <xf numFmtId="0" fontId="139" fillId="53" borderId="27" applyNumberFormat="0" applyAlignment="0" applyProtection="0"/>
    <xf numFmtId="0" fontId="64" fillId="53" borderId="27" applyNumberFormat="0" applyAlignment="0" applyProtection="0"/>
    <xf numFmtId="0" fontId="64" fillId="53" borderId="27" applyNumberFormat="0" applyAlignment="0" applyProtection="0"/>
    <xf numFmtId="169" fontId="75" fillId="0" borderId="0"/>
    <xf numFmtId="178" fontId="139" fillId="53" borderId="27" applyNumberFormat="0" applyAlignment="0" applyProtection="0"/>
    <xf numFmtId="169" fontId="109" fillId="78" borderId="1" applyNumberFormat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105" fillId="0" borderId="0" applyFont="0" applyFill="0" applyBorder="0" applyAlignment="0" applyProtection="0"/>
    <xf numFmtId="9" fontId="61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140" fillId="0" borderId="0" applyFont="0" applyFill="0" applyBorder="0" applyAlignment="0" applyProtection="0"/>
    <xf numFmtId="9" fontId="78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75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3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32" fillId="0" borderId="0" applyFont="0" applyFill="0" applyBorder="0" applyAlignment="0" applyProtection="0"/>
    <xf numFmtId="169" fontId="75" fillId="0" borderId="0"/>
    <xf numFmtId="4" fontId="43" fillId="82" borderId="3" applyNumberFormat="0" applyProtection="0">
      <alignment vertical="center"/>
    </xf>
    <xf numFmtId="169" fontId="75" fillId="0" borderId="0"/>
    <xf numFmtId="4" fontId="34" fillId="82" borderId="3" applyNumberFormat="0" applyProtection="0">
      <alignment vertical="center"/>
    </xf>
    <xf numFmtId="169" fontId="75" fillId="0" borderId="0"/>
    <xf numFmtId="4" fontId="34" fillId="82" borderId="3" applyNumberFormat="0" applyProtection="0">
      <alignment vertical="center"/>
    </xf>
    <xf numFmtId="4" fontId="34" fillId="82" borderId="3" applyNumberFormat="0" applyProtection="0">
      <alignment vertical="center"/>
    </xf>
    <xf numFmtId="169" fontId="75" fillId="0" borderId="0"/>
    <xf numFmtId="169" fontId="75" fillId="0" borderId="0"/>
    <xf numFmtId="4" fontId="34" fillId="82" borderId="3" applyNumberFormat="0" applyProtection="0">
      <alignment vertical="center"/>
    </xf>
    <xf numFmtId="4" fontId="141" fillId="3" borderId="3" applyNumberFormat="0" applyProtection="0">
      <alignment vertical="center"/>
    </xf>
    <xf numFmtId="169" fontId="75" fillId="0" borderId="0"/>
    <xf numFmtId="4" fontId="43" fillId="83" borderId="3" applyNumberFormat="0" applyProtection="0">
      <alignment horizontal="left" vertical="center" indent="1"/>
    </xf>
    <xf numFmtId="4" fontId="33" fillId="5" borderId="3" applyNumberFormat="0" applyProtection="0">
      <alignment horizontal="right" vertical="center"/>
    </xf>
    <xf numFmtId="4" fontId="33" fillId="4" borderId="3" applyNumberFormat="0" applyProtection="0">
      <alignment horizontal="right" vertical="center"/>
    </xf>
    <xf numFmtId="4" fontId="33" fillId="6" borderId="3" applyNumberFormat="0" applyProtection="0">
      <alignment horizontal="right" vertical="center"/>
    </xf>
    <xf numFmtId="4" fontId="33" fillId="8" borderId="3" applyNumberFormat="0" applyProtection="0">
      <alignment horizontal="right" vertical="center"/>
    </xf>
    <xf numFmtId="4" fontId="33" fillId="7" borderId="3" applyNumberFormat="0" applyProtection="0">
      <alignment horizontal="right" vertical="center"/>
    </xf>
    <xf numFmtId="4" fontId="33" fillId="2" borderId="3" applyNumberFormat="0" applyProtection="0">
      <alignment horizontal="right" vertical="center"/>
    </xf>
    <xf numFmtId="4" fontId="33" fillId="12" borderId="3" applyNumberFormat="0" applyProtection="0">
      <alignment horizontal="right" vertical="center"/>
    </xf>
    <xf numFmtId="4" fontId="33" fillId="11" borderId="3" applyNumberFormat="0" applyProtection="0">
      <alignment horizontal="right" vertical="center"/>
    </xf>
    <xf numFmtId="4" fontId="33" fillId="14" borderId="3" applyNumberFormat="0" applyProtection="0">
      <alignment horizontal="right" vertical="center"/>
    </xf>
    <xf numFmtId="169" fontId="75" fillId="0" borderId="0"/>
    <xf numFmtId="4" fontId="43" fillId="16" borderId="4" applyNumberFormat="0" applyProtection="0">
      <alignment horizontal="left" vertical="center" indent="1"/>
    </xf>
    <xf numFmtId="169" fontId="75" fillId="0" borderId="0"/>
    <xf numFmtId="4" fontId="34" fillId="16" borderId="4" applyNumberFormat="0" applyProtection="0">
      <alignment horizontal="left" vertical="center" indent="1"/>
    </xf>
    <xf numFmtId="169" fontId="75" fillId="0" borderId="0"/>
    <xf numFmtId="4" fontId="34" fillId="16" borderId="4" applyNumberFormat="0" applyProtection="0">
      <alignment horizontal="left" vertical="center" indent="1"/>
    </xf>
    <xf numFmtId="4" fontId="34" fillId="16" borderId="4" applyNumberFormat="0" applyProtection="0">
      <alignment horizontal="left" vertical="center" indent="1"/>
    </xf>
    <xf numFmtId="169" fontId="75" fillId="0" borderId="0"/>
    <xf numFmtId="169" fontId="75" fillId="0" borderId="0"/>
    <xf numFmtId="4" fontId="34" fillId="16" borderId="4" applyNumberFormat="0" applyProtection="0">
      <alignment horizontal="left" vertical="center" indent="1"/>
    </xf>
    <xf numFmtId="169" fontId="75" fillId="0" borderId="0"/>
    <xf numFmtId="4" fontId="43" fillId="18" borderId="0" applyNumberFormat="0" applyProtection="0">
      <alignment horizontal="left" vertical="center" indent="1"/>
    </xf>
    <xf numFmtId="169" fontId="75" fillId="0" borderId="0"/>
    <xf numFmtId="4" fontId="34" fillId="18" borderId="0" applyNumberFormat="0" applyProtection="0">
      <alignment horizontal="left" vertical="center" indent="1"/>
    </xf>
    <xf numFmtId="169" fontId="75" fillId="0" borderId="0"/>
    <xf numFmtId="4" fontId="34" fillId="18" borderId="0" applyNumberFormat="0" applyProtection="0">
      <alignment horizontal="left" vertical="center" indent="1"/>
    </xf>
    <xf numFmtId="4" fontId="34" fillId="18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34" fillId="18" borderId="0" applyNumberFormat="0" applyProtection="0">
      <alignment horizontal="left" vertical="center" indent="1"/>
    </xf>
    <xf numFmtId="4" fontId="34" fillId="19" borderId="0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75" fillId="0" borderId="0"/>
    <xf numFmtId="4" fontId="49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75" fillId="0" borderId="0"/>
    <xf numFmtId="4" fontId="33" fillId="18" borderId="3" applyNumberFormat="0" applyProtection="0">
      <alignment horizontal="right" vertical="center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8" borderId="0" applyNumberFormat="0" applyProtection="0">
      <alignment horizontal="left" vertical="center" indent="1"/>
    </xf>
    <xf numFmtId="169" fontId="75" fillId="0" borderId="0"/>
    <xf numFmtId="4" fontId="142" fillId="18" borderId="0" applyNumberFormat="0" applyProtection="0">
      <alignment horizontal="left" vertical="center" indent="1"/>
    </xf>
    <xf numFmtId="4" fontId="142" fillId="18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8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9" borderId="0" applyNumberFormat="0" applyProtection="0">
      <alignment horizontal="left" vertical="center" indent="1"/>
    </xf>
    <xf numFmtId="169" fontId="75" fillId="0" borderId="0"/>
    <xf numFmtId="4" fontId="142" fillId="19" borderId="0" applyNumberFormat="0" applyProtection="0">
      <alignment horizontal="left" vertical="center" indent="1"/>
    </xf>
    <xf numFmtId="4" fontId="142" fillId="19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142" fillId="19" borderId="0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79" fontId="10" fillId="21" borderId="1" applyNumberFormat="0" applyProtection="0">
      <alignment horizontal="left" vertical="center" indent="1"/>
    </xf>
    <xf numFmtId="169" fontId="35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169" fontId="35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79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169" fontId="10" fillId="21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79" fontId="10" fillId="22" borderId="1" applyNumberFormat="0" applyProtection="0">
      <alignment horizontal="left" vertical="center" indent="1"/>
    </xf>
    <xf numFmtId="169" fontId="35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169" fontId="35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79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169" fontId="10" fillId="22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7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7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169" fontId="10" fillId="24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169" fontId="75" fillId="0" borderId="0"/>
    <xf numFmtId="169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169" fontId="75" fillId="0" borderId="0"/>
    <xf numFmtId="4" fontId="33" fillId="19" borderId="0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75" fillId="0" borderId="0"/>
    <xf numFmtId="4" fontId="33" fillId="19" borderId="0" applyNumberFormat="0" applyProtection="0">
      <alignment horizontal="left" vertical="center" indent="1"/>
    </xf>
    <xf numFmtId="169" fontId="75" fillId="0" borderId="0"/>
    <xf numFmtId="169" fontId="75" fillId="0" borderId="0"/>
    <xf numFmtId="4" fontId="33" fillId="19" borderId="0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4" fontId="33" fillId="25" borderId="3" applyNumberFormat="0" applyProtection="0">
      <alignment vertical="center"/>
    </xf>
    <xf numFmtId="4" fontId="143" fillId="25" borderId="3" applyNumberFormat="0" applyProtection="0">
      <alignment vertical="center"/>
    </xf>
    <xf numFmtId="4" fontId="34" fillId="18" borderId="6" applyNumberFormat="0" applyProtection="0">
      <alignment horizontal="left" vertical="center" indent="1"/>
    </xf>
    <xf numFmtId="169" fontId="75" fillId="0" borderId="0"/>
    <xf numFmtId="4" fontId="49" fillId="25" borderId="3" applyNumberFormat="0" applyProtection="0">
      <alignment horizontal="right" vertical="center"/>
    </xf>
    <xf numFmtId="169" fontId="75" fillId="0" borderId="0"/>
    <xf numFmtId="4" fontId="33" fillId="25" borderId="3" applyNumberFormat="0" applyProtection="0">
      <alignment horizontal="right" vertical="center"/>
    </xf>
    <xf numFmtId="169" fontId="75" fillId="0" borderId="0"/>
    <xf numFmtId="4" fontId="33" fillId="25" borderId="3" applyNumberFormat="0" applyProtection="0">
      <alignment horizontal="right" vertical="center"/>
    </xf>
    <xf numFmtId="4" fontId="33" fillId="25" borderId="3" applyNumberFormat="0" applyProtection="0">
      <alignment horizontal="right" vertical="center"/>
    </xf>
    <xf numFmtId="169" fontId="75" fillId="0" borderId="0"/>
    <xf numFmtId="169" fontId="75" fillId="0" borderId="0"/>
    <xf numFmtId="4" fontId="33" fillId="25" borderId="3" applyNumberFormat="0" applyProtection="0">
      <alignment horizontal="right" vertical="center"/>
    </xf>
    <xf numFmtId="4" fontId="143" fillId="25" borderId="3" applyNumberFormat="0" applyProtection="0">
      <alignment horizontal="right" vertical="center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35" fillId="20" borderId="1" applyNumberFormat="0" applyProtection="0">
      <alignment horizontal="left" vertical="center" indent="1"/>
    </xf>
    <xf numFmtId="178" fontId="10" fillId="20" borderId="1" applyNumberFormat="0" applyProtection="0">
      <alignment horizontal="left" vertical="center" indent="1"/>
    </xf>
    <xf numFmtId="169" fontId="75" fillId="0" borderId="0"/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43" fillId="18" borderId="3" applyNumberFormat="0" applyProtection="0">
      <alignment horizontal="left" vertical="center" indent="1"/>
    </xf>
    <xf numFmtId="169" fontId="75" fillId="0" borderId="0"/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169" fontId="75" fillId="0" borderId="0"/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43" fillId="18" borderId="3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75" fillId="0" borderId="0"/>
    <xf numFmtId="4" fontId="34" fillId="18" borderId="3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79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169" fontId="10" fillId="20" borderId="1" applyNumberFormat="0" applyProtection="0">
      <alignment horizontal="left" vertical="center" indent="1"/>
    </xf>
    <xf numFmtId="169" fontId="75" fillId="0" borderId="0"/>
    <xf numFmtId="4" fontId="144" fillId="83" borderId="0" applyNumberFormat="0" applyProtection="0">
      <alignment horizontal="left" vertical="center" indent="1"/>
    </xf>
    <xf numFmtId="169" fontId="44" fillId="0" borderId="0"/>
    <xf numFmtId="179" fontId="44" fillId="0" borderId="0"/>
    <xf numFmtId="0" fontId="44" fillId="0" borderId="0"/>
    <xf numFmtId="169" fontId="44" fillId="0" borderId="0"/>
    <xf numFmtId="169" fontId="44" fillId="0" borderId="0"/>
    <xf numFmtId="4" fontId="145" fillId="25" borderId="3" applyNumberFormat="0" applyProtection="0">
      <alignment horizontal="right" vertical="center"/>
    </xf>
    <xf numFmtId="169" fontId="9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9" fillId="0" borderId="0"/>
    <xf numFmtId="169" fontId="10" fillId="0" borderId="0" applyNumberFormat="0" applyFill="0" applyBorder="0" applyAlignment="0" applyProtection="0"/>
    <xf numFmtId="169" fontId="9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75" fillId="0" borderId="0"/>
    <xf numFmtId="169" fontId="9" fillId="0" borderId="0"/>
    <xf numFmtId="169" fontId="75" fillId="0" borderId="0"/>
    <xf numFmtId="169" fontId="9" fillId="0" borderId="0"/>
    <xf numFmtId="169" fontId="75" fillId="0" borderId="0"/>
    <xf numFmtId="169" fontId="9" fillId="0" borderId="0"/>
    <xf numFmtId="169" fontId="75" fillId="0" borderId="0"/>
    <xf numFmtId="169" fontId="75" fillId="0" borderId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10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9" fillId="0" borderId="0"/>
    <xf numFmtId="0" fontId="6" fillId="0" borderId="0"/>
    <xf numFmtId="0" fontId="35" fillId="0" borderId="0"/>
    <xf numFmtId="0" fontId="3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0" fontId="56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7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75" fillId="0" borderId="0"/>
    <xf numFmtId="169" fontId="75" fillId="0" borderId="0"/>
    <xf numFmtId="169" fontId="147" fillId="0" borderId="42" applyNumberFormat="0" applyFill="0" applyAlignment="0" applyProtection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46" fillId="0" borderId="42" applyNumberFormat="0" applyFill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14" fillId="0" borderId="0" applyNumberFormat="0" applyFill="0" applyBorder="0" applyAlignment="0" applyProtection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114" fillId="0" borderId="0" applyNumberFormat="0" applyFill="0" applyBorder="0" applyAlignment="0" applyProtection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14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149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48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0" fontId="151" fillId="0" borderId="0" applyNumberFormat="0" applyFill="0" applyBorder="0" applyAlignment="0" applyProtection="0"/>
    <xf numFmtId="0" fontId="81" fillId="0" borderId="0" applyNumberFormat="0" applyFill="0" applyBorder="0" applyAlignment="0" applyProtection="0"/>
    <xf numFmtId="169" fontId="75" fillId="0" borderId="0"/>
    <xf numFmtId="0" fontId="81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78" fontId="151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169" fontId="150" fillId="0" borderId="0" applyNumberFormat="0" applyFill="0" applyBorder="0" applyAlignment="0" applyProtection="0"/>
    <xf numFmtId="169" fontId="75" fillId="0" borderId="0"/>
    <xf numFmtId="0" fontId="153" fillId="0" borderId="34" applyNumberFormat="0" applyFill="0" applyAlignment="0" applyProtection="0"/>
    <xf numFmtId="0" fontId="79" fillId="0" borderId="34" applyNumberFormat="0" applyFill="0" applyAlignment="0" applyProtection="0"/>
    <xf numFmtId="0" fontId="79" fillId="0" borderId="34" applyNumberFormat="0" applyFill="0" applyAlignment="0" applyProtection="0"/>
    <xf numFmtId="169" fontId="75" fillId="0" borderId="0"/>
    <xf numFmtId="178" fontId="153" fillId="0" borderId="34" applyNumberFormat="0" applyFill="0" applyAlignment="0" applyProtection="0"/>
    <xf numFmtId="169" fontId="147" fillId="0" borderId="42" applyNumberFormat="0" applyFill="0" applyAlignment="0" applyProtection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75" fillId="0" borderId="0"/>
    <xf numFmtId="169" fontId="75" fillId="0" borderId="0"/>
    <xf numFmtId="169" fontId="152" fillId="0" borderId="0" applyNumberFormat="0" applyFill="0" applyBorder="0" applyAlignment="0" applyProtection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52" fillId="0" borderId="0" applyNumberFormat="0" applyFill="0" applyBorder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6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0" fontId="56" fillId="58" borderId="33" applyNumberFormat="0" applyFont="0" applyAlignment="0" applyProtection="0"/>
    <xf numFmtId="0" fontId="5" fillId="58" borderId="33" applyNumberFormat="0" applyFont="0" applyAlignment="0" applyProtection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0" fontId="5" fillId="58" borderId="33" applyNumberFormat="0" applyFont="0" applyAlignment="0" applyProtection="0"/>
    <xf numFmtId="0" fontId="5" fillId="58" borderId="33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75" fillId="0" borderId="0"/>
    <xf numFmtId="169" fontId="75" fillId="0" borderId="0"/>
    <xf numFmtId="169" fontId="10" fillId="81" borderId="41" applyNumberFormat="0" applyFont="0" applyAlignment="0" applyProtection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9" fontId="10" fillId="81" borderId="41" applyNumberFormat="0" applyFont="0" applyAlignment="0" applyProtection="0"/>
    <xf numFmtId="169" fontId="75" fillId="0" borderId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32" fillId="0" borderId="0" applyFont="0" applyFill="0" applyBorder="0" applyAlignment="0" applyProtection="0"/>
    <xf numFmtId="165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32" fillId="0" borderId="0" applyFont="0" applyFill="0" applyBorder="0" applyAlignment="0" applyProtection="0"/>
    <xf numFmtId="176" fontId="62" fillId="0" borderId="0" applyFont="0" applyFill="0" applyBorder="0" applyAlignment="0" applyProtection="0"/>
    <xf numFmtId="176" fontId="32" fillId="0" borderId="0" applyFont="0" applyFill="0" applyBorder="0" applyAlignment="0" applyProtection="0"/>
    <xf numFmtId="0" fontId="86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169" fontId="75" fillId="0" borderId="0"/>
    <xf numFmtId="178" fontId="86" fillId="0" borderId="0" applyNumberFormat="0" applyFill="0" applyBorder="0" applyAlignment="0" applyProtection="0"/>
    <xf numFmtId="169" fontId="149" fillId="0" borderId="0" applyNumberFormat="0" applyFill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75" fillId="0" borderId="0"/>
    <xf numFmtId="169" fontId="75" fillId="0" borderId="0"/>
    <xf numFmtId="169" fontId="154" fillId="52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75" fillId="0" borderId="0"/>
    <xf numFmtId="169" fontId="100" fillId="61" borderId="0" applyNumberFormat="0" applyBorder="0" applyAlignment="0" applyProtection="0"/>
    <xf numFmtId="169" fontId="37" fillId="0" borderId="0"/>
    <xf numFmtId="0" fontId="66" fillId="55" borderId="0" applyNumberFormat="0" applyBorder="0" applyAlignment="0" applyProtection="0"/>
    <xf numFmtId="0" fontId="58" fillId="52" borderId="0" applyNumberFormat="0" applyBorder="0" applyAlignment="0" applyProtection="0"/>
    <xf numFmtId="0" fontId="56" fillId="58" borderId="33" applyNumberFormat="0" applyFont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1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2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4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0" fillId="20" borderId="1" applyNumberFormat="0" applyProtection="0">
      <alignment horizontal="left" vertical="center" indent="1"/>
    </xf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0" fillId="0" borderId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58" fillId="0" borderId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" fillId="58" borderId="33" applyNumberFormat="0" applyFont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157" fillId="0" borderId="0"/>
    <xf numFmtId="9" fontId="157" fillId="0" borderId="0" applyFont="0" applyFill="0" applyBorder="0" applyAlignment="0" applyProtection="0"/>
    <xf numFmtId="185" fontId="9" fillId="0" borderId="0"/>
    <xf numFmtId="182" fontId="9" fillId="0" borderId="0"/>
    <xf numFmtId="185" fontId="75" fillId="28" borderId="0" applyNumberFormat="0" applyBorder="0" applyAlignment="0" applyProtection="0"/>
    <xf numFmtId="182" fontId="75" fillId="28" borderId="0" applyNumberFormat="0" applyBorder="0" applyAlignment="0" applyProtection="0"/>
    <xf numFmtId="0" fontId="75" fillId="28" borderId="0" applyNumberFormat="0" applyBorder="0" applyAlignment="0" applyProtection="0"/>
    <xf numFmtId="182" fontId="75" fillId="28" borderId="0" applyNumberFormat="0" applyBorder="0" applyAlignment="0" applyProtection="0"/>
    <xf numFmtId="185" fontId="75" fillId="29" borderId="0" applyNumberFormat="0" applyBorder="0" applyAlignment="0" applyProtection="0"/>
    <xf numFmtId="182" fontId="75" fillId="29" borderId="0" applyNumberFormat="0" applyBorder="0" applyAlignment="0" applyProtection="0"/>
    <xf numFmtId="0" fontId="75" fillId="29" borderId="0" applyNumberFormat="0" applyBorder="0" applyAlignment="0" applyProtection="0"/>
    <xf numFmtId="182" fontId="75" fillId="29" borderId="0" applyNumberFormat="0" applyBorder="0" applyAlignment="0" applyProtection="0"/>
    <xf numFmtId="185" fontId="75" fillId="30" borderId="0" applyNumberFormat="0" applyBorder="0" applyAlignment="0" applyProtection="0"/>
    <xf numFmtId="182" fontId="75" fillId="30" borderId="0" applyNumberFormat="0" applyBorder="0" applyAlignment="0" applyProtection="0"/>
    <xf numFmtId="0" fontId="75" fillId="30" borderId="0" applyNumberFormat="0" applyBorder="0" applyAlignment="0" applyProtection="0"/>
    <xf numFmtId="182" fontId="75" fillId="30" borderId="0" applyNumberFormat="0" applyBorder="0" applyAlignment="0" applyProtection="0"/>
    <xf numFmtId="185" fontId="75" fillId="31" borderId="0" applyNumberFormat="0" applyBorder="0" applyAlignment="0" applyProtection="0"/>
    <xf numFmtId="182" fontId="75" fillId="31" borderId="0" applyNumberFormat="0" applyBorder="0" applyAlignment="0" applyProtection="0"/>
    <xf numFmtId="0" fontId="75" fillId="31" borderId="0" applyNumberFormat="0" applyBorder="0" applyAlignment="0" applyProtection="0"/>
    <xf numFmtId="182" fontId="75" fillId="31" borderId="0" applyNumberFormat="0" applyBorder="0" applyAlignment="0" applyProtection="0"/>
    <xf numFmtId="185" fontId="75" fillId="32" borderId="0" applyNumberFormat="0" applyBorder="0" applyAlignment="0" applyProtection="0"/>
    <xf numFmtId="182" fontId="75" fillId="32" borderId="0" applyNumberFormat="0" applyBorder="0" applyAlignment="0" applyProtection="0"/>
    <xf numFmtId="0" fontId="75" fillId="32" borderId="0" applyNumberFormat="0" applyBorder="0" applyAlignment="0" applyProtection="0"/>
    <xf numFmtId="182" fontId="75" fillId="32" borderId="0" applyNumberFormat="0" applyBorder="0" applyAlignment="0" applyProtection="0"/>
    <xf numFmtId="185" fontId="75" fillId="33" borderId="0" applyNumberFormat="0" applyBorder="0" applyAlignment="0" applyProtection="0"/>
    <xf numFmtId="182" fontId="75" fillId="33" borderId="0" applyNumberFormat="0" applyBorder="0" applyAlignment="0" applyProtection="0"/>
    <xf numFmtId="0" fontId="75" fillId="33" borderId="0" applyNumberFormat="0" applyBorder="0" applyAlignment="0" applyProtection="0"/>
    <xf numFmtId="182" fontId="75" fillId="33" borderId="0" applyNumberFormat="0" applyBorder="0" applyAlignment="0" applyProtection="0"/>
    <xf numFmtId="185" fontId="75" fillId="34" borderId="0" applyNumberFormat="0" applyBorder="0" applyAlignment="0" applyProtection="0"/>
    <xf numFmtId="182" fontId="75" fillId="34" borderId="0" applyNumberFormat="0" applyBorder="0" applyAlignment="0" applyProtection="0"/>
    <xf numFmtId="0" fontId="75" fillId="34" borderId="0" applyNumberFormat="0" applyBorder="0" applyAlignment="0" applyProtection="0"/>
    <xf numFmtId="182" fontId="75" fillId="34" borderId="0" applyNumberFormat="0" applyBorder="0" applyAlignment="0" applyProtection="0"/>
    <xf numFmtId="185" fontId="75" fillId="35" borderId="0" applyNumberFormat="0" applyBorder="0" applyAlignment="0" applyProtection="0"/>
    <xf numFmtId="182" fontId="75" fillId="35" borderId="0" applyNumberFormat="0" applyBorder="0" applyAlignment="0" applyProtection="0"/>
    <xf numFmtId="0" fontId="75" fillId="35" borderId="0" applyNumberFormat="0" applyBorder="0" applyAlignment="0" applyProtection="0"/>
    <xf numFmtId="182" fontId="75" fillId="35" borderId="0" applyNumberFormat="0" applyBorder="0" applyAlignment="0" applyProtection="0"/>
    <xf numFmtId="185" fontId="75" fillId="36" borderId="0" applyNumberFormat="0" applyBorder="0" applyAlignment="0" applyProtection="0"/>
    <xf numFmtId="182" fontId="75" fillId="36" borderId="0" applyNumberFormat="0" applyBorder="0" applyAlignment="0" applyProtection="0"/>
    <xf numFmtId="0" fontId="75" fillId="36" borderId="0" applyNumberFormat="0" applyBorder="0" applyAlignment="0" applyProtection="0"/>
    <xf numFmtId="182" fontId="75" fillId="36" borderId="0" applyNumberFormat="0" applyBorder="0" applyAlignment="0" applyProtection="0"/>
    <xf numFmtId="185" fontId="75" fillId="37" borderId="0" applyNumberFormat="0" applyBorder="0" applyAlignment="0" applyProtection="0"/>
    <xf numFmtId="182" fontId="75" fillId="37" borderId="0" applyNumberFormat="0" applyBorder="0" applyAlignment="0" applyProtection="0"/>
    <xf numFmtId="0" fontId="75" fillId="37" borderId="0" applyNumberFormat="0" applyBorder="0" applyAlignment="0" applyProtection="0"/>
    <xf numFmtId="182" fontId="75" fillId="37" borderId="0" applyNumberFormat="0" applyBorder="0" applyAlignment="0" applyProtection="0"/>
    <xf numFmtId="185" fontId="75" fillId="38" borderId="0" applyNumberFormat="0" applyBorder="0" applyAlignment="0" applyProtection="0"/>
    <xf numFmtId="182" fontId="75" fillId="38" borderId="0" applyNumberFormat="0" applyBorder="0" applyAlignment="0" applyProtection="0"/>
    <xf numFmtId="0" fontId="75" fillId="38" borderId="0" applyNumberFormat="0" applyBorder="0" applyAlignment="0" applyProtection="0"/>
    <xf numFmtId="182" fontId="75" fillId="38" borderId="0" applyNumberFormat="0" applyBorder="0" applyAlignment="0" applyProtection="0"/>
    <xf numFmtId="185" fontId="75" fillId="39" borderId="0" applyNumberFormat="0" applyBorder="0" applyAlignment="0" applyProtection="0"/>
    <xf numFmtId="182" fontId="75" fillId="39" borderId="0" applyNumberFormat="0" applyBorder="0" applyAlignment="0" applyProtection="0"/>
    <xf numFmtId="0" fontId="75" fillId="39" borderId="0" applyNumberFormat="0" applyBorder="0" applyAlignment="0" applyProtection="0"/>
    <xf numFmtId="182" fontId="75" fillId="39" borderId="0" applyNumberFormat="0" applyBorder="0" applyAlignment="0" applyProtection="0"/>
    <xf numFmtId="0" fontId="169" fillId="40" borderId="0" applyNumberFormat="0" applyBorder="0" applyAlignment="0" applyProtection="0"/>
    <xf numFmtId="182" fontId="169" fillId="40" borderId="0" applyNumberFormat="0" applyBorder="0" applyAlignment="0" applyProtection="0"/>
    <xf numFmtId="0" fontId="169" fillId="41" borderId="0" applyNumberFormat="0" applyBorder="0" applyAlignment="0" applyProtection="0"/>
    <xf numFmtId="182" fontId="169" fillId="41" borderId="0" applyNumberFormat="0" applyBorder="0" applyAlignment="0" applyProtection="0"/>
    <xf numFmtId="0" fontId="169" fillId="42" borderId="0" applyNumberFormat="0" applyBorder="0" applyAlignment="0" applyProtection="0"/>
    <xf numFmtId="182" fontId="169" fillId="42" borderId="0" applyNumberFormat="0" applyBorder="0" applyAlignment="0" applyProtection="0"/>
    <xf numFmtId="0" fontId="169" fillId="43" borderId="0" applyNumberFormat="0" applyBorder="0" applyAlignment="0" applyProtection="0"/>
    <xf numFmtId="182" fontId="169" fillId="43" borderId="0" applyNumberFormat="0" applyBorder="0" applyAlignment="0" applyProtection="0"/>
    <xf numFmtId="0" fontId="169" fillId="44" borderId="0" applyNumberFormat="0" applyBorder="0" applyAlignment="0" applyProtection="0"/>
    <xf numFmtId="182" fontId="169" fillId="44" borderId="0" applyNumberFormat="0" applyBorder="0" applyAlignment="0" applyProtection="0"/>
    <xf numFmtId="0" fontId="169" fillId="45" borderId="0" applyNumberFormat="0" applyBorder="0" applyAlignment="0" applyProtection="0"/>
    <xf numFmtId="182" fontId="169" fillId="45" borderId="0" applyNumberFormat="0" applyBorder="0" applyAlignment="0" applyProtection="0"/>
    <xf numFmtId="0" fontId="9" fillId="0" borderId="0"/>
    <xf numFmtId="185" fontId="7" fillId="0" borderId="0"/>
    <xf numFmtId="182" fontId="7" fillId="0" borderId="0"/>
    <xf numFmtId="182" fontId="7" fillId="0" borderId="0"/>
    <xf numFmtId="185" fontId="7" fillId="0" borderId="0"/>
    <xf numFmtId="182" fontId="10" fillId="0" borderId="0"/>
    <xf numFmtId="185" fontId="10" fillId="0" borderId="0"/>
    <xf numFmtId="182" fontId="7" fillId="0" borderId="0"/>
    <xf numFmtId="185" fontId="7" fillId="0" borderId="0"/>
    <xf numFmtId="182" fontId="13" fillId="0" borderId="0"/>
    <xf numFmtId="185" fontId="13" fillId="0" borderId="0"/>
    <xf numFmtId="182" fontId="10" fillId="0" borderId="0"/>
    <xf numFmtId="0" fontId="10" fillId="0" borderId="0"/>
    <xf numFmtId="182" fontId="10" fillId="0" borderId="0"/>
    <xf numFmtId="186" fontId="10" fillId="0" borderId="0"/>
    <xf numFmtId="182" fontId="9" fillId="0" borderId="0"/>
    <xf numFmtId="0" fontId="9" fillId="0" borderId="0"/>
    <xf numFmtId="0" fontId="35" fillId="0" borderId="0"/>
    <xf numFmtId="182" fontId="10" fillId="0" borderId="0"/>
    <xf numFmtId="0" fontId="169" fillId="46" borderId="0" applyNumberFormat="0" applyBorder="0" applyAlignment="0" applyProtection="0"/>
    <xf numFmtId="182" fontId="169" fillId="46" borderId="0" applyNumberFormat="0" applyBorder="0" applyAlignment="0" applyProtection="0"/>
    <xf numFmtId="0" fontId="169" fillId="47" borderId="0" applyNumberFormat="0" applyBorder="0" applyAlignment="0" applyProtection="0"/>
    <xf numFmtId="182" fontId="169" fillId="47" borderId="0" applyNumberFormat="0" applyBorder="0" applyAlignment="0" applyProtection="0"/>
    <xf numFmtId="0" fontId="169" fillId="48" borderId="0" applyNumberFormat="0" applyBorder="0" applyAlignment="0" applyProtection="0"/>
    <xf numFmtId="182" fontId="169" fillId="48" borderId="0" applyNumberFormat="0" applyBorder="0" applyAlignment="0" applyProtection="0"/>
    <xf numFmtId="0" fontId="169" fillId="49" borderId="0" applyNumberFormat="0" applyBorder="0" applyAlignment="0" applyProtection="0"/>
    <xf numFmtId="182" fontId="169" fillId="49" borderId="0" applyNumberFormat="0" applyBorder="0" applyAlignment="0" applyProtection="0"/>
    <xf numFmtId="0" fontId="169" fillId="50" borderId="0" applyNumberFormat="0" applyBorder="0" applyAlignment="0" applyProtection="0"/>
    <xf numFmtId="182" fontId="169" fillId="50" borderId="0" applyNumberFormat="0" applyBorder="0" applyAlignment="0" applyProtection="0"/>
    <xf numFmtId="0" fontId="169" fillId="51" borderId="0" applyNumberFormat="0" applyBorder="0" applyAlignment="0" applyProtection="0"/>
    <xf numFmtId="182" fontId="169" fillId="51" borderId="0" applyNumberFormat="0" applyBorder="0" applyAlignment="0" applyProtection="0"/>
    <xf numFmtId="3" fontId="159" fillId="0" borderId="0"/>
    <xf numFmtId="187" fontId="10" fillId="0" borderId="12" applyAlignment="0" applyProtection="0"/>
    <xf numFmtId="167" fontId="104" fillId="0" borderId="0" applyFont="0" applyFill="0" applyBorder="0" applyAlignment="0" applyProtection="0"/>
    <xf numFmtId="184" fontId="7" fillId="0" borderId="0" applyFont="0" applyFill="0" applyBorder="0" applyAlignment="0" applyProtection="0"/>
    <xf numFmtId="184" fontId="10" fillId="0" borderId="0" applyFont="0" applyFill="0" applyBorder="0" applyAlignment="0" applyProtection="0"/>
    <xf numFmtId="164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7" fillId="0" borderId="0" applyFont="0" applyFill="0" applyBorder="0" applyAlignment="0" applyProtection="0"/>
    <xf numFmtId="175" fontId="160" fillId="0" borderId="0" applyFont="0" applyFill="0" applyBorder="0" applyAlignment="0" applyProtection="0"/>
    <xf numFmtId="183" fontId="7" fillId="0" borderId="0" applyFont="0" applyFill="0" applyBorder="0" applyAlignment="0" applyProtection="0"/>
    <xf numFmtId="175" fontId="35" fillId="0" borderId="0" applyFont="0" applyFill="0" applyBorder="0" applyAlignment="0" applyProtection="0"/>
    <xf numFmtId="183" fontId="10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183" fontId="5" fillId="0" borderId="0" applyFont="0" applyFill="0" applyBorder="0" applyAlignment="0" applyProtection="0"/>
    <xf numFmtId="0" fontId="106" fillId="65" borderId="35" applyNumberFormat="0" applyAlignment="0" applyProtection="0"/>
    <xf numFmtId="182" fontId="106" fillId="65" borderId="35" applyNumberFormat="0" applyAlignment="0" applyProtection="0"/>
    <xf numFmtId="0" fontId="170" fillId="54" borderId="26" applyNumberFormat="0" applyAlignment="0" applyProtection="0"/>
    <xf numFmtId="182" fontId="170" fillId="54" borderId="26" applyNumberFormat="0" applyAlignment="0" applyProtection="0"/>
    <xf numFmtId="0" fontId="108" fillId="78" borderId="1" applyNumberFormat="0" applyAlignment="0" applyProtection="0"/>
    <xf numFmtId="182" fontId="108" fillId="78" borderId="1" applyNumberFormat="0" applyAlignment="0" applyProtection="0"/>
    <xf numFmtId="0" fontId="171" fillId="53" borderId="27" applyNumberFormat="0" applyAlignment="0" applyProtection="0"/>
    <xf numFmtId="182" fontId="171" fillId="53" borderId="27" applyNumberFormat="0" applyAlignment="0" applyProtection="0"/>
    <xf numFmtId="0" fontId="110" fillId="62" borderId="0" applyNumberFormat="0" applyBorder="0" applyAlignment="0" applyProtection="0"/>
    <xf numFmtId="182" fontId="110" fillId="62" borderId="0" applyNumberFormat="0" applyBorder="0" applyAlignment="0" applyProtection="0"/>
    <xf numFmtId="0" fontId="172" fillId="55" borderId="0" applyNumberFormat="0" applyBorder="0" applyAlignment="0" applyProtection="0"/>
    <xf numFmtId="182" fontId="172" fillId="55" borderId="0" applyNumberFormat="0" applyBorder="0" applyAlignment="0" applyProtection="0"/>
    <xf numFmtId="4" fontId="161" fillId="0" borderId="0">
      <alignment vertical="center"/>
    </xf>
    <xf numFmtId="184" fontId="7" fillId="0" borderId="0" applyFont="0" applyFill="0" applyBorder="0" applyAlignment="0" applyProtection="0"/>
    <xf numFmtId="184" fontId="7" fillId="0" borderId="0" applyFont="0" applyFill="0" applyBorder="0" applyAlignment="0" applyProtection="0"/>
    <xf numFmtId="167" fontId="35" fillId="0" borderId="0" applyFont="0" applyFill="0" applyBorder="0" applyAlignment="0" applyProtection="0"/>
    <xf numFmtId="184" fontId="7" fillId="0" borderId="0" applyFont="0" applyFill="0" applyBorder="0" applyAlignment="0" applyProtection="0"/>
    <xf numFmtId="184" fontId="13" fillId="0" borderId="0" applyFont="0" applyFill="0" applyBorder="0" applyAlignment="0" applyProtection="0"/>
    <xf numFmtId="184" fontId="10" fillId="0" borderId="0" applyFont="0" applyFill="0" applyBorder="0" applyAlignment="0" applyProtection="0"/>
    <xf numFmtId="184" fontId="10" fillId="0" borderId="0" applyFont="0" applyFill="0" applyBorder="0" applyAlignment="0" applyProtection="0"/>
    <xf numFmtId="166" fontId="10" fillId="0" borderId="0" applyFont="0" applyFill="0" applyBorder="0" applyAlignment="0" applyProtection="0"/>
    <xf numFmtId="185" fontId="7" fillId="0" borderId="0" applyFont="0" applyFill="0" applyBorder="0" applyAlignment="0" applyProtection="0"/>
    <xf numFmtId="182" fontId="7" fillId="0" borderId="0" applyFont="0" applyFill="0" applyBorder="0" applyAlignment="0" applyProtection="0"/>
    <xf numFmtId="38" fontId="11" fillId="24" borderId="0" applyNumberFormat="0" applyBorder="0" applyAlignment="0" applyProtection="0"/>
    <xf numFmtId="0" fontId="31" fillId="0" borderId="0" applyNumberFormat="0" applyFill="0" applyBorder="0" applyAlignment="0" applyProtection="0">
      <alignment vertical="top"/>
      <protection locked="0"/>
    </xf>
    <xf numFmtId="182" fontId="31" fillId="0" borderId="0" applyNumberFormat="0" applyFill="0" applyBorder="0" applyAlignment="0" applyProtection="0">
      <alignment vertical="top"/>
      <protection locked="0"/>
    </xf>
    <xf numFmtId="182" fontId="173" fillId="0" borderId="0" applyNumberFormat="0" applyFill="0" applyBorder="0" applyAlignment="0" applyProtection="0">
      <alignment vertical="top"/>
      <protection locked="0"/>
    </xf>
    <xf numFmtId="10" fontId="11" fillId="26" borderId="2" applyNumberFormat="0" applyBorder="0" applyAlignment="0" applyProtection="0"/>
    <xf numFmtId="188" fontId="162" fillId="0" borderId="0" applyFont="0" applyFill="0" applyBorder="0" applyAlignment="0" applyProtection="0"/>
    <xf numFmtId="189" fontId="162" fillId="0" borderId="0" applyFont="0" applyFill="0" applyBorder="0" applyAlignment="0" applyProtection="0"/>
    <xf numFmtId="0" fontId="131" fillId="0" borderId="40" applyNumberFormat="0" applyFill="0" applyAlignment="0" applyProtection="0"/>
    <xf numFmtId="182" fontId="131" fillId="0" borderId="40" applyNumberFormat="0" applyFill="0" applyAlignment="0" applyProtection="0"/>
    <xf numFmtId="0" fontId="174" fillId="0" borderId="32" applyNumberFormat="0" applyFill="0" applyAlignment="0" applyProtection="0"/>
    <xf numFmtId="182" fontId="174" fillId="0" borderId="32" applyNumberFormat="0" applyFill="0" applyAlignment="0" applyProtection="0"/>
    <xf numFmtId="182" fontId="133" fillId="56" borderId="31" applyNumberFormat="0" applyAlignment="0" applyProtection="0"/>
    <xf numFmtId="41" fontId="104" fillId="0" borderId="0" applyFont="0" applyFill="0" applyBorder="0" applyAlignment="0" applyProtection="0"/>
    <xf numFmtId="43" fontId="104" fillId="0" borderId="0" applyFont="0" applyFill="0" applyBorder="0" applyAlignment="0" applyProtection="0"/>
    <xf numFmtId="190" fontId="10" fillId="0" borderId="0" applyFont="0" applyFill="0" applyBorder="0" applyAlignment="0" applyProtection="0"/>
    <xf numFmtId="191" fontId="10" fillId="0" borderId="0" applyFont="0" applyFill="0" applyBorder="0" applyAlignment="0" applyProtection="0"/>
    <xf numFmtId="192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0" fontId="175" fillId="0" borderId="28" applyNumberFormat="0" applyFill="0" applyAlignment="0" applyProtection="0"/>
    <xf numFmtId="182" fontId="175" fillId="0" borderId="28" applyNumberFormat="0" applyFill="0" applyAlignment="0" applyProtection="0"/>
    <xf numFmtId="0" fontId="176" fillId="0" borderId="29" applyNumberFormat="0" applyFill="0" applyAlignment="0" applyProtection="0"/>
    <xf numFmtId="182" fontId="176" fillId="0" borderId="29" applyNumberFormat="0" applyFill="0" applyAlignment="0" applyProtection="0"/>
    <xf numFmtId="0" fontId="177" fillId="0" borderId="30" applyNumberFormat="0" applyFill="0" applyAlignment="0" applyProtection="0"/>
    <xf numFmtId="182" fontId="177" fillId="0" borderId="30" applyNumberFormat="0" applyFill="0" applyAlignment="0" applyProtection="0"/>
    <xf numFmtId="0" fontId="177" fillId="0" borderId="0" applyNumberFormat="0" applyFill="0" applyBorder="0" applyAlignment="0" applyProtection="0"/>
    <xf numFmtId="182" fontId="177" fillId="0" borderId="0" applyNumberFormat="0" applyFill="0" applyBorder="0" applyAlignment="0" applyProtection="0"/>
    <xf numFmtId="0" fontId="178" fillId="57" borderId="0" applyNumberFormat="0" applyBorder="0" applyAlignment="0" applyProtection="0"/>
    <xf numFmtId="182" fontId="178" fillId="57" borderId="0" applyNumberFormat="0" applyBorder="0" applyAlignment="0" applyProtection="0"/>
    <xf numFmtId="185" fontId="163" fillId="0" borderId="0"/>
    <xf numFmtId="182" fontId="163" fillId="0" borderId="0"/>
    <xf numFmtId="194" fontId="7" fillId="0" borderId="0"/>
    <xf numFmtId="194" fontId="7" fillId="0" borderId="0"/>
    <xf numFmtId="195" fontId="10" fillId="0" borderId="0"/>
    <xf numFmtId="182" fontId="10" fillId="0" borderId="0"/>
    <xf numFmtId="0" fontId="10" fillId="0" borderId="0"/>
    <xf numFmtId="182" fontId="56" fillId="0" borderId="0"/>
    <xf numFmtId="0" fontId="56" fillId="0" borderId="0"/>
    <xf numFmtId="182" fontId="56" fillId="0" borderId="0"/>
    <xf numFmtId="0" fontId="56" fillId="0" borderId="0"/>
    <xf numFmtId="182" fontId="56" fillId="0" borderId="0"/>
    <xf numFmtId="0" fontId="56" fillId="0" borderId="0"/>
    <xf numFmtId="182" fontId="56" fillId="0" borderId="0"/>
    <xf numFmtId="182" fontId="56" fillId="0" borderId="0"/>
    <xf numFmtId="182" fontId="56" fillId="0" borderId="0"/>
    <xf numFmtId="0" fontId="56" fillId="0" borderId="0"/>
    <xf numFmtId="0" fontId="10" fillId="0" borderId="0"/>
    <xf numFmtId="182" fontId="10" fillId="0" borderId="0"/>
    <xf numFmtId="182" fontId="56" fillId="0" borderId="0"/>
    <xf numFmtId="0" fontId="10" fillId="0" borderId="0"/>
    <xf numFmtId="185" fontId="10" fillId="0" borderId="0"/>
    <xf numFmtId="182" fontId="56" fillId="0" borderId="0"/>
    <xf numFmtId="0" fontId="56" fillId="0" borderId="0"/>
    <xf numFmtId="182" fontId="56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82" fontId="35" fillId="0" borderId="0"/>
    <xf numFmtId="182" fontId="104" fillId="0" borderId="0"/>
    <xf numFmtId="185" fontId="104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96" fontId="7" fillId="0" borderId="0"/>
    <xf numFmtId="182" fontId="10" fillId="0" borderId="0"/>
    <xf numFmtId="0" fontId="10" fillId="0" borderId="0"/>
    <xf numFmtId="182" fontId="7" fillId="0" borderId="0"/>
    <xf numFmtId="185" fontId="7" fillId="0" borderId="0"/>
    <xf numFmtId="182" fontId="10" fillId="0" borderId="0"/>
    <xf numFmtId="0" fontId="10" fillId="0" borderId="0"/>
    <xf numFmtId="182" fontId="10" fillId="0" borderId="0"/>
    <xf numFmtId="0" fontId="10" fillId="0" borderId="0"/>
    <xf numFmtId="182" fontId="10" fillId="0" borderId="0"/>
    <xf numFmtId="0" fontId="10" fillId="0" borderId="0"/>
    <xf numFmtId="182" fontId="10" fillId="0" borderId="0"/>
    <xf numFmtId="0" fontId="10" fillId="0" borderId="0"/>
    <xf numFmtId="0" fontId="10" fillId="0" borderId="0"/>
    <xf numFmtId="0" fontId="10" fillId="0" borderId="0"/>
    <xf numFmtId="0" fontId="75" fillId="0" borderId="0"/>
    <xf numFmtId="182" fontId="75" fillId="0" borderId="0"/>
    <xf numFmtId="0" fontId="10" fillId="0" borderId="0"/>
    <xf numFmtId="182" fontId="10" fillId="0" borderId="0"/>
    <xf numFmtId="0" fontId="10" fillId="0" borderId="0"/>
    <xf numFmtId="0" fontId="75" fillId="0" borderId="0"/>
    <xf numFmtId="182" fontId="10" fillId="0" borderId="0"/>
    <xf numFmtId="0" fontId="7" fillId="0" borderId="0"/>
    <xf numFmtId="185" fontId="10" fillId="0" borderId="0"/>
    <xf numFmtId="182" fontId="10" fillId="0" borderId="0"/>
    <xf numFmtId="0" fontId="7" fillId="0" borderId="0"/>
    <xf numFmtId="182" fontId="7" fillId="0" borderId="0"/>
    <xf numFmtId="182" fontId="10" fillId="0" borderId="0"/>
    <xf numFmtId="185" fontId="75" fillId="0" borderId="0"/>
    <xf numFmtId="185" fontId="75" fillId="0" borderId="0"/>
    <xf numFmtId="182" fontId="75" fillId="0" borderId="0"/>
    <xf numFmtId="182" fontId="75" fillId="0" borderId="0"/>
    <xf numFmtId="185" fontId="75" fillId="0" borderId="0"/>
    <xf numFmtId="185" fontId="75" fillId="0" borderId="0"/>
    <xf numFmtId="182" fontId="75" fillId="0" borderId="0"/>
    <xf numFmtId="182" fontId="75" fillId="0" borderId="0"/>
    <xf numFmtId="185" fontId="56" fillId="0" borderId="0"/>
    <xf numFmtId="182" fontId="56" fillId="0" borderId="0"/>
    <xf numFmtId="185" fontId="7" fillId="0" borderId="0"/>
    <xf numFmtId="182" fontId="7" fillId="0" borderId="0"/>
    <xf numFmtId="185" fontId="13" fillId="0" borderId="0"/>
    <xf numFmtId="182" fontId="13" fillId="0" borderId="0"/>
    <xf numFmtId="185" fontId="164" fillId="0" borderId="0" applyNumberFormat="0" applyFill="0" applyBorder="0" applyProtection="0"/>
    <xf numFmtId="182" fontId="164" fillId="0" borderId="0" applyNumberFormat="0" applyFill="0" applyBorder="0" applyProtection="0"/>
    <xf numFmtId="0" fontId="10" fillId="0" borderId="0"/>
    <xf numFmtId="182" fontId="10" fillId="0" borderId="0"/>
    <xf numFmtId="0" fontId="179" fillId="53" borderId="26" applyNumberFormat="0" applyAlignment="0" applyProtection="0"/>
    <xf numFmtId="182" fontId="179" fillId="53" borderId="26" applyNumberFormat="0" applyAlignment="0" applyProtection="0"/>
    <xf numFmtId="185" fontId="10" fillId="0" borderId="0" applyFont="0" applyFill="0" applyBorder="0" applyAlignment="0" applyProtection="0"/>
    <xf numFmtId="185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10" fontId="10" fillId="0" borderId="0" applyFont="0" applyFill="0" applyBorder="0" applyAlignment="0" applyProtection="0"/>
    <xf numFmtId="10" fontId="10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75" fillId="0" borderId="0" applyFont="0" applyFill="0" applyBorder="0" applyAlignment="0" applyProtection="0"/>
    <xf numFmtId="9" fontId="75" fillId="0" borderId="0" applyFont="0" applyFill="0" applyBorder="0" applyAlignment="0" applyProtection="0"/>
    <xf numFmtId="3" fontId="165" fillId="0" borderId="0"/>
    <xf numFmtId="4" fontId="34" fillId="82" borderId="3" applyNumberFormat="0" applyProtection="0">
      <alignment vertical="center"/>
    </xf>
    <xf numFmtId="4" fontId="34" fillId="3" borderId="3" applyNumberFormat="0" applyProtection="0">
      <alignment vertical="center"/>
    </xf>
    <xf numFmtId="4" fontId="43" fillId="83" borderId="3" applyNumberFormat="0" applyProtection="0">
      <alignment horizontal="left" vertical="center" indent="1"/>
    </xf>
    <xf numFmtId="4" fontId="43" fillId="82" borderId="3" applyNumberFormat="0" applyProtection="0">
      <alignment horizontal="left" vertical="center" indent="1"/>
    </xf>
    <xf numFmtId="4" fontId="33" fillId="18" borderId="3" applyNumberFormat="0" applyProtection="0">
      <alignment horizontal="right" vertical="center"/>
    </xf>
    <xf numFmtId="4" fontId="142" fillId="17" borderId="1" applyNumberFormat="0" applyProtection="0">
      <alignment horizontal="left" vertical="center" indent="1"/>
    </xf>
    <xf numFmtId="4" fontId="142" fillId="21" borderId="1" applyNumberFormat="0" applyProtection="0">
      <alignment horizontal="left" vertical="center" indent="1"/>
    </xf>
    <xf numFmtId="196" fontId="10" fillId="21" borderId="1" applyNumberFormat="0" applyProtection="0">
      <alignment horizontal="left" vertical="center" indent="1"/>
    </xf>
    <xf numFmtId="196" fontId="10" fillId="21" borderId="1" applyNumberFormat="0" applyProtection="0">
      <alignment horizontal="left" vertical="center" indent="1"/>
    </xf>
    <xf numFmtId="196" fontId="10" fillId="22" borderId="1" applyNumberFormat="0" applyProtection="0">
      <alignment horizontal="left" vertical="center" indent="1"/>
    </xf>
    <xf numFmtId="196" fontId="10" fillId="22" borderId="1" applyNumberFormat="0" applyProtection="0">
      <alignment horizontal="left" vertical="center" indent="1"/>
    </xf>
    <xf numFmtId="196" fontId="10" fillId="24" borderId="1" applyNumberFormat="0" applyProtection="0">
      <alignment horizontal="left" vertical="center" indent="1"/>
    </xf>
    <xf numFmtId="196" fontId="10" fillId="24" borderId="1" applyNumberFormat="0" applyProtection="0">
      <alignment horizontal="left" vertical="center" indent="1"/>
    </xf>
    <xf numFmtId="196" fontId="10" fillId="20" borderId="1" applyNumberFormat="0" applyProtection="0">
      <alignment horizontal="left" vertical="center" indent="1"/>
    </xf>
    <xf numFmtId="196" fontId="10" fillId="20" borderId="1" applyNumberFormat="0" applyProtection="0">
      <alignment horizontal="left" vertical="center" indent="1"/>
    </xf>
    <xf numFmtId="196" fontId="10" fillId="20" borderId="1" applyNumberFormat="0" applyProtection="0">
      <alignment horizontal="left" vertical="center" indent="1"/>
    </xf>
    <xf numFmtId="4" fontId="49" fillId="19" borderId="0" applyNumberFormat="0" applyProtection="0">
      <alignment horizontal="left" vertical="center" indent="1"/>
    </xf>
    <xf numFmtId="4" fontId="33" fillId="19" borderId="0" applyNumberFormat="0" applyProtection="0">
      <alignment horizontal="left" vertical="center" indent="1"/>
    </xf>
    <xf numFmtId="4" fontId="33" fillId="25" borderId="3" applyNumberFormat="0" applyProtection="0">
      <alignment horizontal="right" vertical="center"/>
    </xf>
    <xf numFmtId="4" fontId="33" fillId="25" borderId="3" applyNumberFormat="0" applyProtection="0">
      <alignment horizontal="right" vertical="center"/>
    </xf>
    <xf numFmtId="4" fontId="34" fillId="18" borderId="3" applyNumberFormat="0" applyProtection="0">
      <alignment horizontal="left" vertical="center" indent="1"/>
    </xf>
    <xf numFmtId="4" fontId="40" fillId="84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185" fontId="40" fillId="23" borderId="3" applyNumberFormat="0" applyProtection="0">
      <alignment horizontal="left" vertical="top" indent="1"/>
    </xf>
    <xf numFmtId="182" fontId="40" fillId="23" borderId="3" applyNumberFormat="0" applyProtection="0">
      <alignment horizontal="left" vertical="top" indent="1"/>
    </xf>
    <xf numFmtId="4" fontId="166" fillId="85" borderId="0" applyNumberFormat="0" applyProtection="0">
      <alignment horizontal="left" vertical="center" indent="1"/>
    </xf>
    <xf numFmtId="196" fontId="167" fillId="0" borderId="0"/>
    <xf numFmtId="4" fontId="144" fillId="82" borderId="0" applyNumberFormat="0" applyProtection="0">
      <alignment horizontal="left" vertical="center" indent="1"/>
    </xf>
    <xf numFmtId="4" fontId="166" fillId="85" borderId="0" applyNumberFormat="0" applyProtection="0">
      <alignment horizontal="left" vertical="center" indent="1"/>
    </xf>
    <xf numFmtId="4" fontId="145" fillId="25" borderId="3" applyNumberFormat="0" applyProtection="0">
      <alignment horizontal="right" vertical="center"/>
    </xf>
    <xf numFmtId="4" fontId="52" fillId="25" borderId="3" applyNumberFormat="0" applyProtection="0">
      <alignment horizontal="right" vertical="center"/>
    </xf>
    <xf numFmtId="197" fontId="168" fillId="0" borderId="0"/>
    <xf numFmtId="0" fontId="6" fillId="0" borderId="0"/>
    <xf numFmtId="0" fontId="6" fillId="0" borderId="0"/>
    <xf numFmtId="182" fontId="6" fillId="0" borderId="0"/>
    <xf numFmtId="182" fontId="6" fillId="0" borderId="0"/>
    <xf numFmtId="185" fontId="6" fillId="0" borderId="0"/>
    <xf numFmtId="182" fontId="6" fillId="0" borderId="0"/>
    <xf numFmtId="0" fontId="6" fillId="0" borderId="0"/>
    <xf numFmtId="182" fontId="6" fillId="0" borderId="0"/>
    <xf numFmtId="182" fontId="6" fillId="0" borderId="0"/>
    <xf numFmtId="0" fontId="146" fillId="0" borderId="42" applyNumberFormat="0" applyFill="0" applyAlignment="0" applyProtection="0"/>
    <xf numFmtId="182" fontId="146" fillId="0" borderId="42" applyNumberFormat="0" applyFill="0" applyAlignment="0" applyProtection="0"/>
    <xf numFmtId="0" fontId="180" fillId="0" borderId="34" applyNumberFormat="0" applyFill="0" applyAlignment="0" applyProtection="0"/>
    <xf numFmtId="182" fontId="180" fillId="0" borderId="34" applyNumberFormat="0" applyFill="0" applyAlignment="0" applyProtection="0"/>
    <xf numFmtId="0" fontId="181" fillId="0" borderId="0" applyNumberFormat="0" applyFill="0" applyBorder="0" applyAlignment="0" applyProtection="0"/>
    <xf numFmtId="182" fontId="181" fillId="0" borderId="0" applyNumberFormat="0" applyFill="0" applyBorder="0" applyAlignment="0" applyProtection="0"/>
    <xf numFmtId="0" fontId="148" fillId="0" borderId="0" applyNumberFormat="0" applyFill="0" applyBorder="0" applyAlignment="0" applyProtection="0"/>
    <xf numFmtId="182" fontId="148" fillId="0" borderId="0" applyNumberFormat="0" applyFill="0" applyBorder="0" applyAlignment="0" applyProtection="0"/>
    <xf numFmtId="0" fontId="182" fillId="0" borderId="0" applyNumberFormat="0" applyFill="0" applyBorder="0" applyAlignment="0" applyProtection="0"/>
    <xf numFmtId="182" fontId="182" fillId="0" borderId="0" applyNumberFormat="0" applyFill="0" applyBorder="0" applyAlignment="0" applyProtection="0"/>
    <xf numFmtId="182" fontId="81" fillId="0" borderId="0" applyNumberFormat="0" applyFill="0" applyBorder="0" applyAlignment="0" applyProtection="0"/>
    <xf numFmtId="185" fontId="75" fillId="58" borderId="33" applyNumberFormat="0" applyFont="0" applyAlignment="0" applyProtection="0"/>
    <xf numFmtId="185" fontId="75" fillId="58" borderId="33" applyNumberFormat="0" applyFont="0" applyAlignment="0" applyProtection="0"/>
    <xf numFmtId="182" fontId="75" fillId="58" borderId="33" applyNumberFormat="0" applyFont="0" applyAlignment="0" applyProtection="0"/>
    <xf numFmtId="182" fontId="75" fillId="58" borderId="33" applyNumberFormat="0" applyFont="0" applyAlignment="0" applyProtection="0"/>
    <xf numFmtId="0" fontId="75" fillId="58" borderId="33" applyNumberFormat="0" applyFont="0" applyAlignment="0" applyProtection="0"/>
    <xf numFmtId="198" fontId="104" fillId="0" borderId="0" applyFont="0" applyFill="0" applyBorder="0" applyAlignment="0" applyProtection="0"/>
    <xf numFmtId="199" fontId="162" fillId="0" borderId="0" applyFont="0" applyFill="0" applyBorder="0" applyAlignment="0" applyProtection="0"/>
    <xf numFmtId="200" fontId="162" fillId="0" borderId="0" applyFont="0" applyFill="0" applyBorder="0" applyAlignment="0" applyProtection="0"/>
    <xf numFmtId="183" fontId="10" fillId="0" borderId="0" applyFont="0" applyFill="0" applyBorder="0" applyAlignment="0" applyProtection="0"/>
    <xf numFmtId="193" fontId="10" fillId="0" borderId="0" applyFont="0" applyFill="0" applyBorder="0" applyAlignment="0" applyProtection="0"/>
    <xf numFmtId="0" fontId="154" fillId="52" borderId="0" applyNumberFormat="0" applyBorder="0" applyAlignment="0" applyProtection="0"/>
    <xf numFmtId="182" fontId="154" fillId="52" borderId="0" applyNumberFormat="0" applyBorder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6" fillId="0" borderId="0"/>
    <xf numFmtId="0" fontId="7" fillId="0" borderId="0"/>
    <xf numFmtId="0" fontId="157" fillId="0" borderId="0"/>
    <xf numFmtId="0" fontId="7" fillId="0" borderId="0"/>
    <xf numFmtId="9" fontId="157" fillId="0" borderId="0" applyFont="0" applyFill="0" applyBorder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" fillId="58" borderId="33" applyNumberFormat="0" applyFont="0" applyAlignment="0" applyProtection="0"/>
    <xf numFmtId="0" fontId="56" fillId="60" borderId="0" applyNumberFormat="0" applyBorder="0" applyAlignment="0" applyProtection="0"/>
    <xf numFmtId="0" fontId="56" fillId="61" borderId="0" applyNumberFormat="0" applyBorder="0" applyAlignment="0" applyProtection="0"/>
    <xf numFmtId="0" fontId="56" fillId="62" borderId="0" applyNumberFormat="0" applyBorder="0" applyAlignment="0" applyProtection="0"/>
    <xf numFmtId="0" fontId="56" fillId="63" borderId="0" applyNumberFormat="0" applyBorder="0" applyAlignment="0" applyProtection="0"/>
    <xf numFmtId="0" fontId="56" fillId="68" borderId="0" applyNumberFormat="0" applyBorder="0" applyAlignment="0" applyProtection="0"/>
    <xf numFmtId="0" fontId="57" fillId="68" borderId="0" applyNumberFormat="0" applyBorder="0" applyAlignment="0" applyProtection="0"/>
    <xf numFmtId="0" fontId="57" fillId="71" borderId="0" applyNumberFormat="0" applyBorder="0" applyAlignment="0" applyProtection="0"/>
    <xf numFmtId="0" fontId="57" fillId="73" borderId="0" applyNumberFormat="0" applyBorder="0" applyAlignment="0" applyProtection="0"/>
    <xf numFmtId="0" fontId="5" fillId="58" borderId="33" applyNumberFormat="0" applyFont="0" applyAlignment="0" applyProtection="0"/>
    <xf numFmtId="0" fontId="56" fillId="29" borderId="0" applyNumberFormat="0" applyBorder="0" applyAlignment="0" applyProtection="0"/>
    <xf numFmtId="166" fontId="62" fillId="0" borderId="0" applyFont="0" applyFill="0" applyBorder="0" applyAlignment="0" applyProtection="0"/>
    <xf numFmtId="0" fontId="56" fillId="36" borderId="0" applyNumberFormat="0" applyBorder="0" applyAlignment="0" applyProtection="0"/>
    <xf numFmtId="0" fontId="56" fillId="32" borderId="0" applyNumberFormat="0" applyBorder="0" applyAlignment="0" applyProtection="0"/>
    <xf numFmtId="0" fontId="63" fillId="54" borderId="26" applyNumberFormat="0" applyAlignment="0" applyProtection="0"/>
    <xf numFmtId="0" fontId="56" fillId="35" borderId="0" applyNumberFormat="0" applyBorder="0" applyAlignment="0" applyProtection="0"/>
    <xf numFmtId="0" fontId="73" fillId="0" borderId="32" applyNumberFormat="0" applyFill="0" applyAlignment="0" applyProtection="0"/>
    <xf numFmtId="0" fontId="71" fillId="0" borderId="0" applyNumberFormat="0" applyFill="0" applyBorder="0" applyAlignment="0" applyProtection="0">
      <alignment vertical="top"/>
      <protection locked="0"/>
    </xf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2" fillId="56" borderId="31" applyNumberFormat="0" applyAlignment="0" applyProtection="0"/>
    <xf numFmtId="0" fontId="74" fillId="57" borderId="0" applyNumberFormat="0" applyBorder="0" applyAlignment="0" applyProtection="0"/>
    <xf numFmtId="0" fontId="70" fillId="0" borderId="0" applyNumberForma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0" fontId="65" fillId="55" borderId="0" applyNumberFormat="0" applyBorder="0" applyAlignment="0" applyProtection="0"/>
    <xf numFmtId="0" fontId="65" fillId="55" borderId="0" applyNumberFormat="0" applyBorder="0" applyAlignment="0" applyProtection="0"/>
    <xf numFmtId="0" fontId="66" fillId="55" borderId="0" applyNumberFormat="0" applyBorder="0" applyAlignment="0" applyProtection="0"/>
    <xf numFmtId="0" fontId="65" fillId="55" borderId="0" applyNumberFormat="0" applyBorder="0" applyAlignment="0" applyProtection="0"/>
    <xf numFmtId="0" fontId="64" fillId="53" borderId="27" applyNumberFormat="0" applyAlignment="0" applyProtection="0"/>
    <xf numFmtId="0" fontId="57" fillId="51" borderId="0" applyNumberFormat="0" applyBorder="0" applyAlignment="0" applyProtection="0"/>
    <xf numFmtId="0" fontId="57" fillId="50" borderId="0" applyNumberFormat="0" applyBorder="0" applyAlignment="0" applyProtection="0"/>
    <xf numFmtId="0" fontId="57" fillId="49" borderId="0" applyNumberFormat="0" applyBorder="0" applyAlignment="0" applyProtection="0"/>
    <xf numFmtId="0" fontId="57" fillId="48" borderId="0" applyNumberFormat="0" applyBorder="0" applyAlignment="0" applyProtection="0"/>
    <xf numFmtId="0" fontId="57" fillId="47" borderId="0" applyNumberFormat="0" applyBorder="0" applyAlignment="0" applyProtection="0"/>
    <xf numFmtId="0" fontId="57" fillId="46" borderId="0" applyNumberFormat="0" applyBorder="0" applyAlignment="0" applyProtection="0"/>
    <xf numFmtId="0" fontId="37" fillId="0" borderId="0"/>
    <xf numFmtId="0" fontId="7" fillId="0" borderId="0"/>
    <xf numFmtId="0" fontId="7" fillId="0" borderId="0"/>
    <xf numFmtId="0" fontId="7" fillId="0" borderId="0"/>
    <xf numFmtId="0" fontId="9" fillId="0" borderId="0"/>
    <xf numFmtId="0" fontId="57" fillId="45" borderId="0" applyNumberFormat="0" applyBorder="0" applyAlignment="0" applyProtection="0"/>
    <xf numFmtId="0" fontId="57" fillId="44" borderId="0" applyNumberFormat="0" applyBorder="0" applyAlignment="0" applyProtection="0"/>
    <xf numFmtId="0" fontId="57" fillId="43" borderId="0" applyNumberFormat="0" applyBorder="0" applyAlignment="0" applyProtection="0"/>
    <xf numFmtId="0" fontId="57" fillId="42" borderId="0" applyNumberFormat="0" applyBorder="0" applyAlignment="0" applyProtection="0"/>
    <xf numFmtId="0" fontId="57" fillId="41" borderId="0" applyNumberFormat="0" applyBorder="0" applyAlignment="0" applyProtection="0"/>
    <xf numFmtId="0" fontId="57" fillId="40" borderId="0" applyNumberFormat="0" applyBorder="0" applyAlignment="0" applyProtection="0"/>
    <xf numFmtId="0" fontId="57" fillId="45" borderId="0" applyNumberFormat="0" applyBorder="0" applyAlignment="0" applyProtection="0"/>
    <xf numFmtId="0" fontId="57" fillId="43" borderId="0" applyNumberFormat="0" applyBorder="0" applyAlignment="0" applyProtection="0"/>
    <xf numFmtId="0" fontId="57" fillId="42" borderId="0" applyNumberFormat="0" applyBorder="0" applyAlignment="0" applyProtection="0"/>
    <xf numFmtId="0" fontId="56" fillId="39" borderId="0" applyNumberFormat="0" applyBorder="0" applyAlignment="0" applyProtection="0"/>
    <xf numFmtId="0" fontId="56" fillId="39" borderId="0" applyNumberFormat="0" applyBorder="0" applyAlignment="0" applyProtection="0"/>
    <xf numFmtId="0" fontId="56" fillId="38" borderId="0" applyNumberFormat="0" applyBorder="0" applyAlignment="0" applyProtection="0"/>
    <xf numFmtId="0" fontId="56" fillId="37" borderId="0" applyNumberFormat="0" applyBorder="0" applyAlignment="0" applyProtection="0"/>
    <xf numFmtId="0" fontId="56" fillId="37" borderId="0" applyNumberFormat="0" applyBorder="0" applyAlignment="0" applyProtection="0"/>
    <xf numFmtId="0" fontId="56" fillId="34" borderId="0" applyNumberFormat="0" applyBorder="0" applyAlignment="0" applyProtection="0"/>
    <xf numFmtId="0" fontId="56" fillId="34" borderId="0" applyNumberFormat="0" applyBorder="0" applyAlignment="0" applyProtection="0"/>
    <xf numFmtId="0" fontId="56" fillId="28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32" borderId="0" applyNumberFormat="0" applyBorder="0" applyAlignment="0" applyProtection="0"/>
    <xf numFmtId="164" fontId="7" fillId="0" borderId="0" applyFont="0" applyFill="0" applyBorder="0" applyAlignment="0" applyProtection="0"/>
    <xf numFmtId="0" fontId="56" fillId="29" borderId="0" applyNumberFormat="0" applyBorder="0" applyAlignment="0" applyProtection="0"/>
    <xf numFmtId="0" fontId="56" fillId="36" borderId="0" applyNumberFormat="0" applyBorder="0" applyAlignment="0" applyProtection="0"/>
    <xf numFmtId="0" fontId="56" fillId="39" borderId="0" applyNumberFormat="0" applyBorder="0" applyAlignment="0" applyProtection="0"/>
    <xf numFmtId="0" fontId="56" fillId="35" borderId="0" applyNumberFormat="0" applyBorder="0" applyAlignment="0" applyProtection="0"/>
    <xf numFmtId="0" fontId="56" fillId="38" borderId="0" applyNumberFormat="0" applyBorder="0" applyAlignment="0" applyProtection="0"/>
    <xf numFmtId="0" fontId="56" fillId="37" borderId="0" applyNumberFormat="0" applyBorder="0" applyAlignment="0" applyProtection="0"/>
    <xf numFmtId="0" fontId="56" fillId="34" borderId="0" applyNumberFormat="0" applyBorder="0" applyAlignment="0" applyProtection="0"/>
    <xf numFmtId="176" fontId="62" fillId="0" borderId="0" applyFont="0" applyFill="0" applyBorder="0" applyAlignment="0" applyProtection="0"/>
    <xf numFmtId="0" fontId="56" fillId="35" borderId="0" applyNumberFormat="0" applyBorder="0" applyAlignment="0" applyProtection="0"/>
    <xf numFmtId="0" fontId="56" fillId="36" borderId="0" applyNumberFormat="0" applyBorder="0" applyAlignment="0" applyProtection="0"/>
    <xf numFmtId="0" fontId="70" fillId="0" borderId="30" applyNumberFormat="0" applyFill="0" applyAlignment="0" applyProtection="0"/>
    <xf numFmtId="0" fontId="56" fillId="39" borderId="0" applyNumberFormat="0" applyBorder="0" applyAlignment="0" applyProtection="0"/>
    <xf numFmtId="0" fontId="56" fillId="38" borderId="0" applyNumberFormat="0" applyBorder="0" applyAlignment="0" applyProtection="0"/>
    <xf numFmtId="0" fontId="56" fillId="37" borderId="0" applyNumberFormat="0" applyBorder="0" applyAlignment="0" applyProtection="0"/>
    <xf numFmtId="0" fontId="56" fillId="35" borderId="0" applyNumberFormat="0" applyBorder="0" applyAlignment="0" applyProtection="0"/>
    <xf numFmtId="0" fontId="56" fillId="34" borderId="0" applyNumberFormat="0" applyBorder="0" applyAlignment="0" applyProtection="0"/>
    <xf numFmtId="0" fontId="56" fillId="36" borderId="0" applyNumberFormat="0" applyBorder="0" applyAlignment="0" applyProtection="0"/>
    <xf numFmtId="0" fontId="56" fillId="36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0" fontId="56" fillId="29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0" fontId="56" fillId="38" borderId="0" applyNumberFormat="0" applyBorder="0" applyAlignment="0" applyProtection="0"/>
    <xf numFmtId="0" fontId="56" fillId="36" borderId="0" applyNumberFormat="0" applyBorder="0" applyAlignment="0" applyProtection="0"/>
    <xf numFmtId="0" fontId="62" fillId="0" borderId="0"/>
    <xf numFmtId="0" fontId="62" fillId="0" borderId="0"/>
    <xf numFmtId="0" fontId="62" fillId="0" borderId="0"/>
    <xf numFmtId="0" fontId="62" fillId="0" borderId="0"/>
    <xf numFmtId="0" fontId="35" fillId="0" borderId="0"/>
    <xf numFmtId="0" fontId="56" fillId="0" borderId="0"/>
    <xf numFmtId="0" fontId="7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32" fillId="0" borderId="0"/>
    <xf numFmtId="0" fontId="56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56" fillId="0" borderId="0"/>
    <xf numFmtId="0" fontId="62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75" fillId="0" borderId="0"/>
    <xf numFmtId="0" fontId="75" fillId="0" borderId="0"/>
    <xf numFmtId="0" fontId="75" fillId="0" borderId="0"/>
    <xf numFmtId="0" fontId="35" fillId="0" borderId="0"/>
    <xf numFmtId="0" fontId="35" fillId="0" borderId="0"/>
    <xf numFmtId="0" fontId="35" fillId="0" borderId="0"/>
    <xf numFmtId="0" fontId="62" fillId="0" borderId="0"/>
    <xf numFmtId="0" fontId="56" fillId="0" borderId="0"/>
    <xf numFmtId="0" fontId="75" fillId="0" borderId="0"/>
    <xf numFmtId="0" fontId="62" fillId="0" borderId="0"/>
    <xf numFmtId="0" fontId="56" fillId="0" borderId="0"/>
    <xf numFmtId="0" fontId="56" fillId="0" borderId="0"/>
    <xf numFmtId="0" fontId="62" fillId="0" borderId="0"/>
    <xf numFmtId="0" fontId="60" fillId="53" borderId="26" applyNumberFormat="0" applyAlignment="0" applyProtection="0"/>
    <xf numFmtId="9" fontId="35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4" fontId="40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3" fillId="3" borderId="3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9" fillId="3" borderId="3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4" fontId="43" fillId="16" borderId="4" applyNumberFormat="0" applyProtection="0">
      <alignment horizontal="left" vertical="center" indent="1"/>
    </xf>
    <xf numFmtId="4" fontId="40" fillId="17" borderId="5" applyNumberFormat="0" applyProtection="0">
      <alignment horizontal="left" vertical="center" indent="1"/>
    </xf>
    <xf numFmtId="4" fontId="43" fillId="18" borderId="0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18" borderId="0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9" borderId="0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34" fillId="18" borderId="3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44" fillId="0" borderId="0"/>
    <xf numFmtId="4" fontId="51" fillId="23" borderId="6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0" fontId="79" fillId="0" borderId="34" applyNumberFormat="0" applyFill="0" applyAlignment="0" applyProtection="0"/>
    <xf numFmtId="0" fontId="67" fillId="0" borderId="0" applyNumberFormat="0" applyFill="0" applyBorder="0" applyAlignment="0" applyProtection="0"/>
    <xf numFmtId="0" fontId="80" fillId="0" borderId="0" applyNumberFormat="0" applyFill="0" applyBorder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0" fontId="56" fillId="58" borderId="33" applyNumberFormat="0" applyFont="0" applyAlignment="0" applyProtection="0"/>
    <xf numFmtId="165" fontId="62" fillId="0" borderId="0" applyFont="0" applyFill="0" applyBorder="0" applyAlignment="0" applyProtection="0"/>
    <xf numFmtId="165" fontId="62" fillId="0" borderId="0" applyFont="0" applyFill="0" applyBorder="0" applyAlignment="0" applyProtection="0"/>
    <xf numFmtId="0" fontId="59" fillId="52" borderId="0" applyNumberFormat="0" applyBorder="0" applyAlignment="0" applyProtection="0"/>
    <xf numFmtId="0" fontId="59" fillId="52" borderId="0" applyNumberFormat="0" applyBorder="0" applyAlignment="0" applyProtection="0"/>
    <xf numFmtId="0" fontId="56" fillId="28" borderId="0" applyNumberFormat="0" applyBorder="0" applyAlignment="0" applyProtection="0"/>
    <xf numFmtId="169" fontId="5" fillId="60" borderId="0" applyNumberFormat="0" applyBorder="0" applyAlignment="0" applyProtection="0"/>
    <xf numFmtId="169" fontId="5" fillId="60" borderId="0" applyNumberFormat="0" applyBorder="0" applyAlignment="0" applyProtection="0"/>
    <xf numFmtId="0" fontId="56" fillId="29" borderId="0" applyNumberFormat="0" applyBorder="0" applyAlignment="0" applyProtection="0"/>
    <xf numFmtId="169" fontId="5" fillId="61" borderId="0" applyNumberFormat="0" applyBorder="0" applyAlignment="0" applyProtection="0"/>
    <xf numFmtId="169" fontId="5" fillId="61" borderId="0" applyNumberFormat="0" applyBorder="0" applyAlignment="0" applyProtection="0"/>
    <xf numFmtId="0" fontId="56" fillId="30" borderId="0" applyNumberFormat="0" applyBorder="0" applyAlignment="0" applyProtection="0"/>
    <xf numFmtId="169" fontId="5" fillId="62" borderId="0" applyNumberFormat="0" applyBorder="0" applyAlignment="0" applyProtection="0"/>
    <xf numFmtId="169" fontId="5" fillId="62" borderId="0" applyNumberFormat="0" applyBorder="0" applyAlignment="0" applyProtection="0"/>
    <xf numFmtId="0" fontId="56" fillId="31" borderId="0" applyNumberFormat="0" applyBorder="0" applyAlignment="0" applyProtection="0"/>
    <xf numFmtId="169" fontId="5" fillId="63" borderId="0" applyNumberFormat="0" applyBorder="0" applyAlignment="0" applyProtection="0"/>
    <xf numFmtId="169" fontId="5" fillId="63" borderId="0" applyNumberFormat="0" applyBorder="0" applyAlignment="0" applyProtection="0"/>
    <xf numFmtId="0" fontId="56" fillId="36" borderId="0" applyNumberFormat="0" applyBorder="0" applyAlignment="0" applyProtection="0"/>
    <xf numFmtId="169" fontId="5" fillId="68" borderId="0" applyNumberFormat="0" applyBorder="0" applyAlignment="0" applyProtection="0"/>
    <xf numFmtId="169" fontId="5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68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1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4" fillId="73" borderId="0" applyNumberFormat="0" applyBorder="0" applyAlignment="0" applyProtection="0"/>
    <xf numFmtId="169" fontId="96" fillId="70" borderId="0" applyNumberFormat="0" applyBorder="0" applyAlignment="0" applyProtection="0"/>
    <xf numFmtId="169" fontId="96" fillId="67" borderId="0" applyNumberFormat="0" applyBorder="0" applyAlignment="0" applyProtection="0"/>
    <xf numFmtId="169" fontId="96" fillId="68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3" borderId="0" applyNumberFormat="0" applyBorder="0" applyAlignment="0" applyProtection="0"/>
    <xf numFmtId="169" fontId="37" fillId="0" borderId="0"/>
    <xf numFmtId="0" fontId="35" fillId="0" borderId="0"/>
    <xf numFmtId="0" fontId="37" fillId="0" borderId="0"/>
    <xf numFmtId="169" fontId="97" fillId="0" borderId="0"/>
    <xf numFmtId="0" fontId="37" fillId="0" borderId="0"/>
    <xf numFmtId="169" fontId="37" fillId="0" borderId="0"/>
    <xf numFmtId="169" fontId="37" fillId="0" borderId="0"/>
    <xf numFmtId="169" fontId="37" fillId="0" borderId="0"/>
    <xf numFmtId="169" fontId="37" fillId="0" borderId="0"/>
    <xf numFmtId="169" fontId="98" fillId="0" borderId="0"/>
    <xf numFmtId="169" fontId="37" fillId="0" borderId="0"/>
    <xf numFmtId="169" fontId="37" fillId="0" borderId="0"/>
    <xf numFmtId="169" fontId="37" fillId="0" borderId="0"/>
    <xf numFmtId="169" fontId="96" fillId="74" borderId="0" applyNumberFormat="0" applyBorder="0" applyAlignment="0" applyProtection="0"/>
    <xf numFmtId="169" fontId="96" fillId="75" borderId="0" applyNumberFormat="0" applyBorder="0" applyAlignment="0" applyProtection="0"/>
    <xf numFmtId="169" fontId="96" fillId="76" borderId="0" applyNumberFormat="0" applyBorder="0" applyAlignment="0" applyProtection="0"/>
    <xf numFmtId="169" fontId="96" fillId="71" borderId="0" applyNumberFormat="0" applyBorder="0" applyAlignment="0" applyProtection="0"/>
    <xf numFmtId="169" fontId="96" fillId="72" borderId="0" applyNumberFormat="0" applyBorder="0" applyAlignment="0" applyProtection="0"/>
    <xf numFmtId="169" fontId="96" fillId="77" borderId="0" applyNumberFormat="0" applyBorder="0" applyAlignment="0" applyProtection="0"/>
    <xf numFmtId="166" fontId="62" fillId="0" borderId="0" applyFont="0" applyFill="0" applyBorder="0" applyAlignment="0" applyProtection="0"/>
    <xf numFmtId="166" fontId="62" fillId="0" borderId="0" applyFont="0" applyFill="0" applyBorder="0" applyAlignment="0" applyProtection="0"/>
    <xf numFmtId="180" fontId="62" fillId="0" borderId="0" applyFont="0" applyFill="0" applyBorder="0" applyAlignment="0" applyProtection="0"/>
    <xf numFmtId="165" fontId="32" fillId="0" borderId="0" applyFont="0" applyFill="0" applyBorder="0" applyAlignment="0" applyProtection="0"/>
    <xf numFmtId="164" fontId="5" fillId="0" borderId="0" applyFont="0" applyFill="0" applyBorder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6" fillId="65" borderId="35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9" fontId="108" fillId="78" borderId="1" applyNumberFormat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32" fillId="0" borderId="0" applyFont="0" applyFill="0" applyBorder="0" applyAlignment="0" applyProtection="0"/>
    <xf numFmtId="166" fontId="62" fillId="0" borderId="0" applyFont="0" applyFill="0" applyBorder="0" applyAlignment="0" applyProtection="0"/>
    <xf numFmtId="0" fontId="125" fillId="0" borderId="0" applyNumberFormat="0" applyFill="0" applyBorder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31" fillId="0" borderId="40" applyNumberFormat="0" applyFill="0" applyAlignment="0" applyProtection="0"/>
    <xf numFmtId="169" fontId="129" fillId="79" borderId="39" applyNumberFormat="0" applyAlignment="0" applyProtection="0"/>
    <xf numFmtId="169" fontId="117" fillId="0" borderId="36" applyNumberFormat="0" applyFill="0" applyAlignment="0" applyProtection="0"/>
    <xf numFmtId="169" fontId="120" fillId="0" borderId="37" applyNumberFormat="0" applyFill="0" applyAlignment="0" applyProtection="0"/>
    <xf numFmtId="169" fontId="123" fillId="0" borderId="38" applyNumberFormat="0" applyFill="0" applyAlignment="0" applyProtection="0"/>
    <xf numFmtId="169" fontId="123" fillId="0" borderId="0" applyNumberFormat="0" applyFill="0" applyBorder="0" applyAlignment="0" applyProtection="0"/>
    <xf numFmtId="169" fontId="137" fillId="80" borderId="0" applyNumberFormat="0" applyBorder="0" applyAlignment="0" applyProtection="0"/>
    <xf numFmtId="0" fontId="62" fillId="0" borderId="0"/>
    <xf numFmtId="0" fontId="62" fillId="0" borderId="0"/>
    <xf numFmtId="179" fontId="62" fillId="0" borderId="0"/>
    <xf numFmtId="0" fontId="62" fillId="0" borderId="0"/>
    <xf numFmtId="0" fontId="62" fillId="0" borderId="0"/>
    <xf numFmtId="169" fontId="61" fillId="0" borderId="0">
      <alignment vertical="center"/>
    </xf>
    <xf numFmtId="169" fontId="62" fillId="0" borderId="0"/>
    <xf numFmtId="179" fontId="62" fillId="0" borderId="0"/>
    <xf numFmtId="169" fontId="62" fillId="0" borderId="0"/>
    <xf numFmtId="169" fontId="75" fillId="0" borderId="0"/>
    <xf numFmtId="169" fontId="75" fillId="0" borderId="0"/>
    <xf numFmtId="169" fontId="75" fillId="0" borderId="0"/>
    <xf numFmtId="169" fontId="75" fillId="0" borderId="0"/>
    <xf numFmtId="169" fontId="10" fillId="0" borderId="0"/>
    <xf numFmtId="169" fontId="10" fillId="0" borderId="0"/>
    <xf numFmtId="0" fontId="32" fillId="58" borderId="33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37" fillId="81" borderId="41" applyNumberFormat="0" applyFont="0" applyAlignment="0" applyProtection="0"/>
    <xf numFmtId="169" fontId="103" fillId="78" borderId="35" applyNumberFormat="0" applyAlignment="0" applyProtection="0"/>
    <xf numFmtId="9" fontId="62" fillId="0" borderId="0" applyFont="0" applyFill="0" applyBorder="0" applyAlignment="0" applyProtection="0"/>
    <xf numFmtId="9" fontId="62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32" fillId="0" borderId="0" applyFont="0" applyFill="0" applyBorder="0" applyAlignment="0" applyProtection="0"/>
    <xf numFmtId="169" fontId="10" fillId="20" borderId="1" applyNumberFormat="0" applyProtection="0">
      <alignment horizontal="left" vertical="center" indent="1"/>
    </xf>
    <xf numFmtId="169" fontId="75" fillId="0" borderId="0"/>
    <xf numFmtId="169" fontId="75" fillId="0" borderId="0"/>
    <xf numFmtId="169" fontId="44" fillId="0" borderId="0"/>
    <xf numFmtId="179" fontId="44" fillId="0" borderId="0"/>
    <xf numFmtId="169" fontId="9" fillId="0" borderId="0"/>
    <xf numFmtId="169" fontId="10" fillId="0" borderId="0" applyNumberFormat="0" applyFill="0" applyBorder="0" applyAlignment="0" applyProtection="0"/>
    <xf numFmtId="169" fontId="9" fillId="0" borderId="0"/>
    <xf numFmtId="169" fontId="10" fillId="0" borderId="0" applyNumberFormat="0" applyFill="0" applyBorder="0" applyAlignment="0" applyProtection="0"/>
    <xf numFmtId="0" fontId="6" fillId="0" borderId="0"/>
    <xf numFmtId="0" fontId="35" fillId="0" borderId="0"/>
    <xf numFmtId="169" fontId="75" fillId="0" borderId="0"/>
    <xf numFmtId="169" fontId="75" fillId="0" borderId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46" fillId="0" borderId="42" applyNumberFormat="0" applyFill="0" applyAlignment="0" applyProtection="0"/>
    <xf numFmtId="169" fontId="114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48" fillId="0" borderId="0" applyNumberFormat="0" applyFill="0" applyBorder="0" applyAlignment="0" applyProtection="0"/>
    <xf numFmtId="169" fontId="152" fillId="0" borderId="0" applyNumberFormat="0" applyFill="0" applyBorder="0" applyAlignment="0" applyProtection="0"/>
    <xf numFmtId="169" fontId="10" fillId="81" borderId="41" applyNumberFormat="0" applyFont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187" fontId="10" fillId="0" borderId="6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201" fontId="56" fillId="0" borderId="0" applyFon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0" fillId="0" borderId="0"/>
    <xf numFmtId="187" fontId="10" fillId="0" borderId="6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0" fontId="125" fillId="0" borderId="0" applyNumberFormat="0" applyFill="0" applyBorder="0" applyAlignment="0" applyProtection="0"/>
    <xf numFmtId="201" fontId="62" fillId="0" borderId="0" applyFont="0" applyFill="0" applyBorder="0" applyAlignment="0" applyProtection="0"/>
    <xf numFmtId="0" fontId="36" fillId="0" borderId="0"/>
    <xf numFmtId="0" fontId="36" fillId="0" borderId="0"/>
    <xf numFmtId="0" fontId="62" fillId="0" borderId="0"/>
    <xf numFmtId="0" fontId="74" fillId="57" borderId="0" applyNumberFormat="0" applyBorder="0" applyAlignment="0" applyProtection="0"/>
    <xf numFmtId="0" fontId="81" fillId="0" borderId="0" applyNumberFormat="0" applyFill="0" applyBorder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63" fillId="54" borderId="26" applyNumberFormat="0" applyAlignment="0" applyProtection="0"/>
    <xf numFmtId="0" fontId="64" fillId="53" borderId="27" applyNumberFormat="0" applyAlignment="0" applyProtection="0"/>
    <xf numFmtId="0" fontId="60" fillId="53" borderId="26" applyNumberFormat="0" applyAlignment="0" applyProtection="0"/>
    <xf numFmtId="0" fontId="73" fillId="0" borderId="32" applyNumberFormat="0" applyFill="0" applyAlignment="0" applyProtection="0"/>
    <xf numFmtId="0" fontId="72" fillId="56" borderId="31" applyNumberFormat="0" applyAlignment="0" applyProtection="0"/>
    <xf numFmtId="0" fontId="80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79" fillId="0" borderId="34" applyNumberFormat="0" applyFill="0" applyAlignment="0" applyProtection="0"/>
    <xf numFmtId="0" fontId="57" fillId="46" borderId="0" applyNumberFormat="0" applyBorder="0" applyAlignment="0" applyProtection="0"/>
    <xf numFmtId="0" fontId="57" fillId="40" borderId="0" applyNumberFormat="0" applyBorder="0" applyAlignment="0" applyProtection="0"/>
    <xf numFmtId="0" fontId="57" fillId="47" borderId="0" applyNumberFormat="0" applyBorder="0" applyAlignment="0" applyProtection="0"/>
    <xf numFmtId="0" fontId="57" fillId="41" borderId="0" applyNumberFormat="0" applyBorder="0" applyAlignment="0" applyProtection="0"/>
    <xf numFmtId="0" fontId="57" fillId="48" borderId="0" applyNumberFormat="0" applyBorder="0" applyAlignment="0" applyProtection="0"/>
    <xf numFmtId="0" fontId="57" fillId="42" borderId="0" applyNumberFormat="0" applyBorder="0" applyAlignment="0" applyProtection="0"/>
    <xf numFmtId="0" fontId="57" fillId="49" borderId="0" applyNumberFormat="0" applyBorder="0" applyAlignment="0" applyProtection="0"/>
    <xf numFmtId="0" fontId="57" fillId="43" borderId="0" applyNumberFormat="0" applyBorder="0" applyAlignment="0" applyProtection="0"/>
    <xf numFmtId="0" fontId="57" fillId="50" borderId="0" applyNumberFormat="0" applyBorder="0" applyAlignment="0" applyProtection="0"/>
    <xf numFmtId="0" fontId="57" fillId="44" borderId="0" applyNumberFormat="0" applyBorder="0" applyAlignment="0" applyProtection="0"/>
    <xf numFmtId="0" fontId="57" fillId="51" borderId="0" applyNumberFormat="0" applyBorder="0" applyAlignment="0" applyProtection="0"/>
    <xf numFmtId="0" fontId="57" fillId="45" borderId="0" applyNumberFormat="0" applyBorder="0" applyAlignment="0" applyProtection="0"/>
    <xf numFmtId="0" fontId="62" fillId="0" borderId="0"/>
    <xf numFmtId="0" fontId="62" fillId="0" borderId="0"/>
    <xf numFmtId="0" fontId="39" fillId="0" borderId="0"/>
    <xf numFmtId="0" fontId="74" fillId="57" borderId="0" applyNumberFormat="0" applyBorder="0" applyAlignment="0" applyProtection="0"/>
    <xf numFmtId="0" fontId="81" fillId="0" borderId="0" applyNumberFormat="0" applyFill="0" applyBorder="0" applyAlignment="0" applyProtection="0"/>
    <xf numFmtId="0" fontId="68" fillId="0" borderId="28" applyNumberFormat="0" applyFill="0" applyAlignment="0" applyProtection="0"/>
    <xf numFmtId="0" fontId="69" fillId="0" borderId="29" applyNumberFormat="0" applyFill="0" applyAlignment="0" applyProtection="0"/>
    <xf numFmtId="0" fontId="70" fillId="0" borderId="30" applyNumberFormat="0" applyFill="0" applyAlignment="0" applyProtection="0"/>
    <xf numFmtId="0" fontId="70" fillId="0" borderId="0" applyNumberFormat="0" applyFill="0" applyBorder="0" applyAlignment="0" applyProtection="0"/>
    <xf numFmtId="0" fontId="63" fillId="54" borderId="26" applyNumberFormat="0" applyAlignment="0" applyProtection="0"/>
    <xf numFmtId="0" fontId="64" fillId="53" borderId="27" applyNumberFormat="0" applyAlignment="0" applyProtection="0"/>
    <xf numFmtId="0" fontId="60" fillId="53" borderId="26" applyNumberFormat="0" applyAlignment="0" applyProtection="0"/>
    <xf numFmtId="0" fontId="73" fillId="0" borderId="32" applyNumberFormat="0" applyFill="0" applyAlignment="0" applyProtection="0"/>
    <xf numFmtId="0" fontId="72" fillId="56" borderId="31" applyNumberFormat="0" applyAlignment="0" applyProtection="0"/>
    <xf numFmtId="0" fontId="80" fillId="0" borderId="0" applyNumberFormat="0" applyFill="0" applyBorder="0" applyAlignment="0" applyProtection="0"/>
    <xf numFmtId="0" fontId="67" fillId="0" borderId="0" applyNumberFormat="0" applyFill="0" applyBorder="0" applyAlignment="0" applyProtection="0"/>
    <xf numFmtId="0" fontId="79" fillId="0" borderId="34" applyNumberFormat="0" applyFill="0" applyAlignment="0" applyProtection="0"/>
    <xf numFmtId="0" fontId="57" fillId="46" borderId="0" applyNumberFormat="0" applyBorder="0" applyAlignment="0" applyProtection="0"/>
    <xf numFmtId="0" fontId="56" fillId="28" borderId="0" applyNumberFormat="0" applyBorder="0" applyAlignment="0" applyProtection="0"/>
    <xf numFmtId="0" fontId="56" fillId="34" borderId="0" applyNumberFormat="0" applyBorder="0" applyAlignment="0" applyProtection="0"/>
    <xf numFmtId="0" fontId="57" fillId="40" borderId="0" applyNumberFormat="0" applyBorder="0" applyAlignment="0" applyProtection="0"/>
    <xf numFmtId="0" fontId="57" fillId="47" borderId="0" applyNumberFormat="0" applyBorder="0" applyAlignment="0" applyProtection="0"/>
    <xf numFmtId="0" fontId="56" fillId="29" borderId="0" applyNumberFormat="0" applyBorder="0" applyAlignment="0" applyProtection="0"/>
    <xf numFmtId="0" fontId="56" fillId="35" borderId="0" applyNumberFormat="0" applyBorder="0" applyAlignment="0" applyProtection="0"/>
    <xf numFmtId="0" fontId="57" fillId="41" borderId="0" applyNumberFormat="0" applyBorder="0" applyAlignment="0" applyProtection="0"/>
    <xf numFmtId="0" fontId="57" fillId="48" borderId="0" applyNumberFormat="0" applyBorder="0" applyAlignment="0" applyProtection="0"/>
    <xf numFmtId="0" fontId="56" fillId="30" borderId="0" applyNumberFormat="0" applyBorder="0" applyAlignment="0" applyProtection="0"/>
    <xf numFmtId="0" fontId="56" fillId="36" borderId="0" applyNumberFormat="0" applyBorder="0" applyAlignment="0" applyProtection="0"/>
    <xf numFmtId="0" fontId="57" fillId="42" borderId="0" applyNumberFormat="0" applyBorder="0" applyAlignment="0" applyProtection="0"/>
    <xf numFmtId="0" fontId="57" fillId="49" borderId="0" applyNumberFormat="0" applyBorder="0" applyAlignment="0" applyProtection="0"/>
    <xf numFmtId="0" fontId="56" fillId="31" borderId="0" applyNumberFormat="0" applyBorder="0" applyAlignment="0" applyProtection="0"/>
    <xf numFmtId="0" fontId="56" fillId="37" borderId="0" applyNumberFormat="0" applyBorder="0" applyAlignment="0" applyProtection="0"/>
    <xf numFmtId="0" fontId="57" fillId="43" borderId="0" applyNumberFormat="0" applyBorder="0" applyAlignment="0" applyProtection="0"/>
    <xf numFmtId="0" fontId="57" fillId="50" borderId="0" applyNumberFormat="0" applyBorder="0" applyAlignment="0" applyProtection="0"/>
    <xf numFmtId="0" fontId="56" fillId="32" borderId="0" applyNumberFormat="0" applyBorder="0" applyAlignment="0" applyProtection="0"/>
    <xf numFmtId="0" fontId="56" fillId="38" borderId="0" applyNumberFormat="0" applyBorder="0" applyAlignment="0" applyProtection="0"/>
    <xf numFmtId="0" fontId="57" fillId="44" borderId="0" applyNumberFormat="0" applyBorder="0" applyAlignment="0" applyProtection="0"/>
    <xf numFmtId="0" fontId="57" fillId="51" borderId="0" applyNumberFormat="0" applyBorder="0" applyAlignment="0" applyProtection="0"/>
    <xf numFmtId="0" fontId="56" fillId="33" borderId="0" applyNumberFormat="0" applyBorder="0" applyAlignment="0" applyProtection="0"/>
    <xf numFmtId="0" fontId="56" fillId="39" borderId="0" applyNumberFormat="0" applyBorder="0" applyAlignment="0" applyProtection="0"/>
    <xf numFmtId="0" fontId="57" fillId="45" borderId="0" applyNumberFormat="0" applyBorder="0" applyAlignment="0" applyProtection="0"/>
    <xf numFmtId="176" fontId="62" fillId="0" borderId="0" applyFont="0" applyFill="0" applyBorder="0" applyAlignment="0" applyProtection="0"/>
    <xf numFmtId="0" fontId="39" fillId="0" borderId="0"/>
    <xf numFmtId="0" fontId="184" fillId="0" borderId="0" applyNumberFormat="0" applyFill="0" applyBorder="0" applyAlignment="0" applyProtection="0">
      <alignment vertical="top"/>
      <protection locked="0"/>
    </xf>
    <xf numFmtId="0" fontId="35" fillId="0" borderId="0"/>
    <xf numFmtId="0" fontId="185" fillId="0" borderId="0"/>
    <xf numFmtId="4" fontId="40" fillId="26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4" fontId="41" fillId="17" borderId="1" applyNumberFormat="0" applyProtection="0">
      <alignment horizontal="right" vertical="center"/>
    </xf>
    <xf numFmtId="165" fontId="62" fillId="0" borderId="0" applyFont="0" applyFill="0" applyBorder="0" applyAlignment="0" applyProtection="0"/>
    <xf numFmtId="4" fontId="40" fillId="3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3" borderId="1" applyNumberFormat="0" applyProtection="0">
      <alignment vertical="center"/>
    </xf>
    <xf numFmtId="4" fontId="41" fillId="3" borderId="1" applyNumberFormat="0" applyProtection="0">
      <alignment vertical="center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0" fillId="3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1" fillId="3" borderId="1" applyNumberFormat="0" applyProtection="0">
      <alignment vertical="center"/>
    </xf>
    <xf numFmtId="4" fontId="40" fillId="3" borderId="1" applyNumberFormat="0" applyProtection="0">
      <alignment horizontal="left" vertical="center" indent="1"/>
    </xf>
    <xf numFmtId="4" fontId="40" fillId="4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3" borderId="1" applyNumberFormat="0" applyProtection="0">
      <alignment horizontal="right" vertical="center"/>
    </xf>
    <xf numFmtId="4" fontId="42" fillId="15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vertical="center"/>
    </xf>
    <xf numFmtId="4" fontId="41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1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4" fontId="41" fillId="17" borderId="1" applyNumberFormat="0" applyProtection="0">
      <alignment horizontal="right" vertical="center"/>
    </xf>
    <xf numFmtId="4" fontId="45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26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0" fillId="13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9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5" borderId="1" applyNumberFormat="0" applyProtection="0">
      <alignment horizontal="right" vertical="center"/>
    </xf>
    <xf numFmtId="4" fontId="40" fillId="6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0" fillId="3" borderId="1" applyNumberFormat="0" applyProtection="0">
      <alignment horizontal="left" vertical="center" indent="1"/>
    </xf>
    <xf numFmtId="4" fontId="41" fillId="3" borderId="1" applyNumberFormat="0" applyProtection="0">
      <alignment vertical="center"/>
    </xf>
    <xf numFmtId="4" fontId="40" fillId="3" borderId="1" applyNumberFormat="0" applyProtection="0">
      <alignment vertical="center"/>
    </xf>
    <xf numFmtId="4" fontId="40" fillId="17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6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4" fontId="40" fillId="5" borderId="1" applyNumberFormat="0" applyProtection="0">
      <alignment horizontal="right" vertical="center"/>
    </xf>
    <xf numFmtId="4" fontId="40" fillId="3" borderId="1" applyNumberFormat="0" applyProtection="0">
      <alignment horizontal="left" vertical="center" indent="1"/>
    </xf>
    <xf numFmtId="4" fontId="45" fillId="17" borderId="1" applyNumberFormat="0" applyProtection="0">
      <alignment horizontal="right" vertical="center"/>
    </xf>
    <xf numFmtId="4" fontId="40" fillId="26" borderId="1" applyNumberFormat="0" applyProtection="0">
      <alignment vertical="center"/>
    </xf>
    <xf numFmtId="4" fontId="40" fillId="26" borderId="1" applyNumberFormat="0" applyProtection="0">
      <alignment horizontal="left" vertical="center" indent="1"/>
    </xf>
    <xf numFmtId="4" fontId="40" fillId="3" borderId="1" applyNumberFormat="0" applyProtection="0">
      <alignment horizontal="left" vertical="center" indent="1"/>
    </xf>
    <xf numFmtId="4" fontId="41" fillId="17" borderId="1" applyNumberFormat="0" applyProtection="0">
      <alignment horizontal="right" vertical="center"/>
    </xf>
    <xf numFmtId="4" fontId="40" fillId="26" borderId="1" applyNumberFormat="0" applyProtection="0">
      <alignment horizontal="left" vertical="center" indent="1"/>
    </xf>
    <xf numFmtId="4" fontId="41" fillId="26" borderId="1" applyNumberFormat="0" applyProtection="0">
      <alignment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4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2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0" fontId="35" fillId="21" borderId="1" applyNumberFormat="0" applyProtection="0">
      <alignment horizontal="left" vertical="center" indent="1"/>
    </xf>
    <xf numFmtId="4" fontId="40" fillId="21" borderId="1" applyNumberFormat="0" applyProtection="0">
      <alignment horizontal="left" vertical="center" indent="1"/>
    </xf>
    <xf numFmtId="4" fontId="40" fillId="17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2" fillId="15" borderId="1" applyNumberFormat="0" applyProtection="0">
      <alignment horizontal="left" vertical="center" indent="1"/>
    </xf>
    <xf numFmtId="4" fontId="40" fillId="13" borderId="1" applyNumberFormat="0" applyProtection="0">
      <alignment horizontal="right" vertical="center"/>
    </xf>
    <xf numFmtId="4" fontId="40" fillId="12" borderId="1" applyNumberFormat="0" applyProtection="0">
      <alignment horizontal="right" vertical="center"/>
    </xf>
    <xf numFmtId="4" fontId="40" fillId="11" borderId="1" applyNumberFormat="0" applyProtection="0">
      <alignment horizontal="right" vertical="center"/>
    </xf>
    <xf numFmtId="4" fontId="40" fillId="10" borderId="1" applyNumberFormat="0" applyProtection="0">
      <alignment horizontal="right" vertical="center"/>
    </xf>
    <xf numFmtId="4" fontId="40" fillId="7" borderId="1" applyNumberFormat="0" applyProtection="0">
      <alignment horizontal="right" vertical="center"/>
    </xf>
    <xf numFmtId="4" fontId="40" fillId="4" borderId="1" applyNumberFormat="0" applyProtection="0">
      <alignment horizontal="right" vertical="center"/>
    </xf>
    <xf numFmtId="4" fontId="41" fillId="3" borderId="1" applyNumberFormat="0" applyProtection="0">
      <alignment vertical="center"/>
    </xf>
    <xf numFmtId="4" fontId="40" fillId="9" borderId="1" applyNumberFormat="0" applyProtection="0">
      <alignment horizontal="right" vertical="center"/>
    </xf>
    <xf numFmtId="0" fontId="35" fillId="20" borderId="1" applyNumberFormat="0" applyProtection="0">
      <alignment horizontal="left" vertical="center" indent="1"/>
    </xf>
    <xf numFmtId="0" fontId="35" fillId="20" borderId="1" applyNumberFormat="0" applyProtection="0">
      <alignment horizontal="left" vertical="center" indent="1"/>
    </xf>
    <xf numFmtId="4" fontId="40" fillId="17" borderId="1" applyNumberFormat="0" applyProtection="0">
      <alignment horizontal="right" vertical="center"/>
    </xf>
    <xf numFmtId="4" fontId="40" fillId="3" borderId="1" applyNumberFormat="0" applyProtection="0">
      <alignment vertical="center"/>
    </xf>
    <xf numFmtId="202" fontId="62" fillId="0" borderId="0"/>
    <xf numFmtId="202" fontId="62" fillId="0" borderId="0"/>
    <xf numFmtId="202" fontId="62" fillId="0" borderId="0"/>
    <xf numFmtId="202" fontId="186" fillId="0" borderId="0"/>
    <xf numFmtId="202" fontId="186" fillId="0" borderId="0"/>
    <xf numFmtId="202" fontId="35" fillId="0" borderId="0"/>
    <xf numFmtId="202" fontId="35" fillId="0" borderId="0"/>
    <xf numFmtId="202" fontId="9" fillId="0" borderId="0"/>
    <xf numFmtId="202" fontId="35" fillId="0" borderId="0"/>
    <xf numFmtId="202" fontId="35" fillId="0" borderId="0"/>
    <xf numFmtId="202" fontId="62" fillId="0" borderId="0"/>
    <xf numFmtId="202" fontId="187" fillId="0" borderId="0"/>
    <xf numFmtId="202" fontId="62" fillId="0" borderId="0"/>
    <xf numFmtId="202" fontId="62" fillId="0" borderId="0"/>
    <xf numFmtId="202" fontId="35" fillId="0" borderId="0"/>
    <xf numFmtId="203" fontId="62" fillId="38" borderId="0" applyNumberFormat="0" applyBorder="0" applyAlignment="0" applyProtection="0"/>
    <xf numFmtId="203" fontId="35" fillId="0" borderId="0"/>
    <xf numFmtId="203" fontId="35" fillId="0" borderId="0"/>
    <xf numFmtId="174" fontId="62" fillId="0" borderId="0" applyFont="0" applyFill="0" applyBorder="0" applyAlignment="0" applyProtection="0"/>
    <xf numFmtId="203" fontId="65" fillId="55" borderId="0" applyNumberFormat="0" applyBorder="0" applyAlignment="0" applyProtection="0"/>
    <xf numFmtId="203" fontId="136" fillId="57" borderId="0" applyNumberFormat="0" applyBorder="0" applyAlignment="0" applyProtection="0"/>
    <xf numFmtId="203" fontId="62" fillId="0" borderId="0"/>
    <xf numFmtId="203" fontId="62" fillId="0" borderId="0"/>
    <xf numFmtId="203" fontId="61" fillId="0" borderId="0"/>
    <xf numFmtId="203" fontId="61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204" fontId="62" fillId="0" borderId="0"/>
    <xf numFmtId="164" fontId="7" fillId="0" borderId="0" applyFont="0" applyFill="0" applyBorder="0" applyAlignment="0" applyProtection="0"/>
    <xf numFmtId="4" fontId="43" fillId="18" borderId="3" applyNumberFormat="0" applyProtection="0">
      <alignment horizontal="left" vertical="center" indent="1"/>
    </xf>
    <xf numFmtId="0" fontId="56" fillId="0" borderId="0"/>
    <xf numFmtId="0" fontId="35" fillId="0" borderId="0"/>
    <xf numFmtId="204" fontId="35" fillId="0" borderId="0"/>
    <xf numFmtId="9" fontId="56" fillId="0" borderId="0" applyFont="0" applyFill="0" applyBorder="0" applyAlignment="0" applyProtection="0"/>
    <xf numFmtId="0" fontId="4" fillId="0" borderId="0"/>
    <xf numFmtId="0" fontId="4" fillId="0" borderId="0"/>
    <xf numFmtId="0" fontId="4" fillId="0" borderId="0"/>
    <xf numFmtId="0" fontId="3" fillId="0" borderId="0"/>
    <xf numFmtId="9" fontId="3" fillId="0" borderId="0" applyFont="0" applyFill="0" applyBorder="0" applyAlignment="0" applyProtection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174" fontId="35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56" fillId="0" borderId="0"/>
    <xf numFmtId="43" fontId="56" fillId="0" borderId="0" applyFont="0" applyFill="0" applyBorder="0" applyAlignment="0" applyProtection="0"/>
    <xf numFmtId="9" fontId="6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/>
    <xf numFmtId="0" fontId="126" fillId="0" borderId="0" applyNumberForma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61" fillId="0" borderId="0" applyFont="0" applyFill="0" applyBorder="0" applyAlignment="0" applyProtection="0">
      <alignment vertical="center"/>
    </xf>
    <xf numFmtId="0" fontId="61" fillId="0" borderId="0">
      <alignment vertical="center"/>
    </xf>
    <xf numFmtId="9" fontId="61" fillId="0" borderId="0" applyFont="0" applyFill="0" applyBorder="0" applyAlignment="0" applyProtection="0">
      <alignment vertical="center"/>
    </xf>
    <xf numFmtId="43" fontId="56" fillId="0" borderId="0" applyFont="0" applyFill="0" applyBorder="0" applyAlignment="0" applyProtection="0"/>
    <xf numFmtId="0" fontId="229" fillId="0" borderId="0"/>
    <xf numFmtId="0" fontId="229" fillId="0" borderId="0"/>
  </cellStyleXfs>
  <cellXfs count="3338">
    <xf numFmtId="0" fontId="0" fillId="0" borderId="0" xfId="0"/>
    <xf numFmtId="1" fontId="17" fillId="59" borderId="7" xfId="588" applyNumberFormat="1" applyFont="1" applyFill="1" applyBorder="1" applyAlignment="1">
      <alignment horizontal="left"/>
    </xf>
    <xf numFmtId="1" fontId="8" fillId="59" borderId="0" xfId="452" applyNumberFormat="1" applyFont="1" applyFill="1" applyAlignment="1">
      <alignment horizontal="left"/>
    </xf>
    <xf numFmtId="49" fontId="8" fillId="59" borderId="0" xfId="452" applyNumberFormat="1" applyFont="1" applyFill="1"/>
    <xf numFmtId="9" fontId="8" fillId="59" borderId="0" xfId="1407" applyNumberFormat="1" applyFont="1" applyFill="1"/>
    <xf numFmtId="0" fontId="23" fillId="59" borderId="0" xfId="1407" applyFont="1" applyFill="1"/>
    <xf numFmtId="49" fontId="8" fillId="59" borderId="0" xfId="452" applyNumberFormat="1" applyFont="1" applyFill="1" applyAlignment="1">
      <alignment horizontal="right"/>
    </xf>
    <xf numFmtId="1" fontId="8" fillId="59" borderId="8" xfId="457" applyNumberFormat="1" applyFont="1" applyFill="1" applyBorder="1" applyAlignment="1">
      <alignment horizontal="left"/>
    </xf>
    <xf numFmtId="0" fontId="8" fillId="59" borderId="0" xfId="1408" applyFont="1" applyFill="1"/>
    <xf numFmtId="1" fontId="8" fillId="59" borderId="0" xfId="1408" applyNumberFormat="1" applyFont="1" applyFill="1" applyAlignment="1">
      <alignment horizontal="left"/>
    </xf>
    <xf numFmtId="49" fontId="8" fillId="59" borderId="0" xfId="1406" applyNumberFormat="1" applyFont="1" applyFill="1"/>
    <xf numFmtId="1" fontId="15" fillId="59" borderId="0" xfId="452" applyNumberFormat="1" applyFont="1" applyFill="1" applyAlignment="1">
      <alignment horizontal="left"/>
    </xf>
    <xf numFmtId="49" fontId="18" fillId="59" borderId="0" xfId="452" applyNumberFormat="1" applyFont="1" applyFill="1"/>
    <xf numFmtId="1" fontId="8" fillId="59" borderId="0" xfId="457" applyNumberFormat="1" applyFont="1" applyFill="1" applyAlignment="1">
      <alignment horizontal="left"/>
    </xf>
    <xf numFmtId="0" fontId="0" fillId="59" borderId="0" xfId="0" applyFill="1"/>
    <xf numFmtId="0" fontId="83" fillId="59" borderId="0" xfId="0" applyFont="1" applyFill="1" applyAlignment="1">
      <alignment horizontal="center"/>
    </xf>
    <xf numFmtId="0" fontId="83" fillId="59" borderId="0" xfId="0" applyFont="1" applyFill="1"/>
    <xf numFmtId="4" fontId="8" fillId="59" borderId="0" xfId="452" applyNumberFormat="1" applyFont="1" applyFill="1" applyAlignment="1">
      <alignment horizontal="right"/>
    </xf>
    <xf numFmtId="4" fontId="8" fillId="59" borderId="0" xfId="457" applyNumberFormat="1" applyFont="1" applyFill="1" applyAlignment="1">
      <alignment horizontal="right"/>
    </xf>
    <xf numFmtId="0" fontId="90" fillId="59" borderId="0" xfId="0" applyFont="1" applyFill="1" applyAlignment="1">
      <alignment horizontal="center"/>
    </xf>
    <xf numFmtId="1" fontId="8" fillId="59" borderId="0" xfId="452" applyNumberFormat="1" applyFont="1" applyFill="1"/>
    <xf numFmtId="1" fontId="0" fillId="59" borderId="0" xfId="0" applyNumberFormat="1" applyFill="1"/>
    <xf numFmtId="1" fontId="8" fillId="59" borderId="0" xfId="457" applyNumberFormat="1" applyFont="1" applyFill="1"/>
    <xf numFmtId="1" fontId="8" fillId="59" borderId="25" xfId="452" applyNumberFormat="1" applyFont="1" applyFill="1" applyBorder="1" applyAlignment="1">
      <alignment horizontal="left"/>
    </xf>
    <xf numFmtId="49" fontId="8" fillId="59" borderId="0" xfId="457" applyNumberFormat="1" applyFont="1" applyFill="1"/>
    <xf numFmtId="0" fontId="155" fillId="59" borderId="0" xfId="0" applyFont="1" applyFill="1"/>
    <xf numFmtId="4" fontId="22" fillId="59" borderId="0" xfId="1406" applyNumberFormat="1" applyFont="1" applyFill="1" applyAlignment="1">
      <alignment horizontal="right"/>
    </xf>
    <xf numFmtId="1" fontId="8" fillId="59" borderId="0" xfId="453" applyNumberFormat="1" applyFont="1" applyFill="1" applyAlignment="1">
      <alignment horizontal="left"/>
    </xf>
    <xf numFmtId="1" fontId="14" fillId="59" borderId="0" xfId="1407" applyNumberFormat="1" applyFont="1" applyFill="1" applyAlignment="1">
      <alignment horizontal="left" wrapText="1"/>
    </xf>
    <xf numFmtId="49" fontId="8" fillId="59" borderId="55" xfId="452" applyNumberFormat="1" applyFont="1" applyFill="1" applyBorder="1"/>
    <xf numFmtId="1" fontId="11" fillId="59" borderId="9" xfId="452" applyNumberFormat="1" applyFont="1" applyFill="1" applyBorder="1" applyAlignment="1">
      <alignment horizontal="left"/>
    </xf>
    <xf numFmtId="1" fontId="11" fillId="59" borderId="8" xfId="452" applyNumberFormat="1" applyFont="1" applyFill="1" applyBorder="1" applyAlignment="1">
      <alignment horizontal="left"/>
    </xf>
    <xf numFmtId="1" fontId="0" fillId="59" borderId="0" xfId="0" applyNumberFormat="1" applyFill="1" applyAlignment="1">
      <alignment horizontal="left"/>
    </xf>
    <xf numFmtId="1" fontId="83" fillId="59" borderId="0" xfId="0" applyNumberFormat="1" applyFont="1" applyFill="1" applyAlignment="1">
      <alignment horizontal="left"/>
    </xf>
    <xf numFmtId="4" fontId="11" fillId="59" borderId="0" xfId="452" applyNumberFormat="1" applyFont="1" applyFill="1" applyAlignment="1">
      <alignment horizontal="right"/>
    </xf>
    <xf numFmtId="4" fontId="85" fillId="59" borderId="0" xfId="0" applyNumberFormat="1" applyFont="1" applyFill="1"/>
    <xf numFmtId="4" fontId="29" fillId="59" borderId="0" xfId="452" applyNumberFormat="1" applyFont="1" applyFill="1" applyAlignment="1">
      <alignment horizontal="right"/>
    </xf>
    <xf numFmtId="1" fontId="8" fillId="59" borderId="7" xfId="0" applyNumberFormat="1" applyFont="1" applyFill="1" applyBorder="1" applyAlignment="1">
      <alignment horizontal="left"/>
    </xf>
    <xf numFmtId="0" fontId="17" fillId="59" borderId="7" xfId="588" applyFont="1" applyFill="1" applyBorder="1"/>
    <xf numFmtId="1" fontId="8" fillId="59" borderId="9" xfId="452" applyNumberFormat="1" applyFont="1" applyFill="1" applyBorder="1" applyAlignment="1">
      <alignment horizontal="left"/>
    </xf>
    <xf numFmtId="3" fontId="8" fillId="59" borderId="7" xfId="452" applyNumberFormat="1" applyFont="1" applyFill="1" applyBorder="1" applyAlignment="1">
      <alignment horizontal="left"/>
    </xf>
    <xf numFmtId="1" fontId="11" fillId="59" borderId="0" xfId="1408" applyNumberFormat="1" applyFont="1" applyFill="1" applyAlignment="1">
      <alignment horizontal="left"/>
    </xf>
    <xf numFmtId="1" fontId="11" fillId="59" borderId="7" xfId="452" applyNumberFormat="1" applyFont="1" applyFill="1" applyBorder="1" applyAlignment="1">
      <alignment horizontal="left"/>
    </xf>
    <xf numFmtId="1" fontId="8" fillId="59" borderId="43" xfId="452" applyNumberFormat="1" applyFont="1" applyFill="1" applyBorder="1" applyAlignment="1">
      <alignment horizontal="left"/>
    </xf>
    <xf numFmtId="1" fontId="8" fillId="59" borderId="45" xfId="452" applyNumberFormat="1" applyFont="1" applyFill="1" applyBorder="1" applyAlignment="1">
      <alignment horizontal="left"/>
    </xf>
    <xf numFmtId="1" fontId="8" fillId="59" borderId="47" xfId="452" applyNumberFormat="1" applyFont="1" applyFill="1" applyBorder="1" applyAlignment="1">
      <alignment horizontal="left"/>
    </xf>
    <xf numFmtId="1" fontId="8" fillId="59" borderId="49" xfId="452" applyNumberFormat="1" applyFont="1" applyFill="1" applyBorder="1" applyAlignment="1">
      <alignment horizontal="left"/>
    </xf>
    <xf numFmtId="1" fontId="8" fillId="59" borderId="50" xfId="452" applyNumberFormat="1" applyFont="1" applyFill="1" applyBorder="1" applyAlignment="1">
      <alignment horizontal="left"/>
    </xf>
    <xf numFmtId="1" fontId="8" fillId="59" borderId="7" xfId="1408" applyNumberFormat="1" applyFont="1" applyFill="1" applyBorder="1" applyAlignment="1">
      <alignment horizontal="left"/>
    </xf>
    <xf numFmtId="1" fontId="8" fillId="59" borderId="52" xfId="452" applyNumberFormat="1" applyFont="1" applyFill="1" applyBorder="1" applyAlignment="1">
      <alignment horizontal="left"/>
    </xf>
    <xf numFmtId="1" fontId="11" fillId="59" borderId="23" xfId="452" applyNumberFormat="1" applyFont="1" applyFill="1" applyBorder="1" applyAlignment="1">
      <alignment horizontal="left"/>
    </xf>
    <xf numFmtId="49" fontId="8" fillId="59" borderId="8" xfId="452" applyNumberFormat="1" applyFont="1" applyFill="1" applyBorder="1"/>
    <xf numFmtId="49" fontId="8" fillId="59" borderId="9" xfId="452" applyNumberFormat="1" applyFont="1" applyFill="1" applyBorder="1"/>
    <xf numFmtId="1" fontId="11" fillId="59" borderId="64" xfId="452" applyNumberFormat="1" applyFont="1" applyFill="1" applyBorder="1" applyAlignment="1">
      <alignment horizontal="left"/>
    </xf>
    <xf numFmtId="49" fontId="11" fillId="59" borderId="7" xfId="452" applyNumberFormat="1" applyFont="1" applyFill="1" applyBorder="1"/>
    <xf numFmtId="1" fontId="11" fillId="59" borderId="67" xfId="452" applyNumberFormat="1" applyFont="1" applyFill="1" applyBorder="1" applyAlignment="1">
      <alignment horizontal="left"/>
    </xf>
    <xf numFmtId="49" fontId="11" fillId="59" borderId="52" xfId="452" applyNumberFormat="1" applyFont="1" applyFill="1" applyBorder="1"/>
    <xf numFmtId="1" fontId="11" fillId="59" borderId="52" xfId="452" applyNumberFormat="1" applyFont="1" applyFill="1" applyBorder="1" applyAlignment="1">
      <alignment horizontal="left"/>
    </xf>
    <xf numFmtId="1" fontId="11" fillId="59" borderId="43" xfId="452" applyNumberFormat="1" applyFont="1" applyFill="1" applyBorder="1" applyAlignment="1">
      <alignment horizontal="left"/>
    </xf>
    <xf numFmtId="49" fontId="8" fillId="59" borderId="24" xfId="452" applyNumberFormat="1" applyFont="1" applyFill="1" applyBorder="1"/>
    <xf numFmtId="49" fontId="20" fillId="59" borderId="0" xfId="567" applyNumberFormat="1" applyFont="1" applyFill="1" applyAlignment="1" applyProtection="1"/>
    <xf numFmtId="1" fontId="8" fillId="59" borderId="67" xfId="452" applyNumberFormat="1" applyFont="1" applyFill="1" applyBorder="1" applyAlignment="1">
      <alignment horizontal="left"/>
    </xf>
    <xf numFmtId="49" fontId="8" fillId="59" borderId="7" xfId="457" applyNumberFormat="1" applyFont="1" applyFill="1" applyBorder="1"/>
    <xf numFmtId="1" fontId="8" fillId="59" borderId="7" xfId="452" applyNumberFormat="1" applyFont="1" applyFill="1" applyBorder="1" applyAlignment="1">
      <alignment horizontal="left"/>
    </xf>
    <xf numFmtId="1" fontId="8" fillId="59" borderId="7" xfId="457" applyNumberFormat="1" applyFont="1" applyFill="1" applyBorder="1" applyAlignment="1">
      <alignment horizontal="left"/>
    </xf>
    <xf numFmtId="49" fontId="8" fillId="59" borderId="7" xfId="452" applyNumberFormat="1" applyFont="1" applyFill="1" applyBorder="1"/>
    <xf numFmtId="0" fontId="8" fillId="59" borderId="7" xfId="452" applyFont="1" applyFill="1" applyBorder="1" applyAlignment="1">
      <alignment horizontal="left"/>
    </xf>
    <xf numFmtId="1" fontId="15" fillId="59" borderId="7" xfId="0" applyNumberFormat="1" applyFont="1" applyFill="1" applyBorder="1" applyAlignment="1">
      <alignment horizontal="left"/>
    </xf>
    <xf numFmtId="0" fontId="15" fillId="59" borderId="7" xfId="0" applyFont="1" applyFill="1" applyBorder="1" applyAlignment="1">
      <alignment horizontal="left"/>
    </xf>
    <xf numFmtId="1" fontId="11" fillId="59" borderId="7" xfId="1408" applyNumberFormat="1" applyFont="1" applyFill="1" applyBorder="1" applyAlignment="1">
      <alignment horizontal="left"/>
    </xf>
    <xf numFmtId="1" fontId="8" fillId="59" borderId="8" xfId="452" applyNumberFormat="1" applyFont="1" applyFill="1" applyBorder="1" applyAlignment="1">
      <alignment horizontal="left"/>
    </xf>
    <xf numFmtId="0" fontId="156" fillId="59" borderId="0" xfId="0" applyFont="1" applyFill="1"/>
    <xf numFmtId="1" fontId="85" fillId="59" borderId="7" xfId="452" applyNumberFormat="1" applyFont="1" applyFill="1" applyBorder="1" applyAlignment="1">
      <alignment horizontal="left"/>
    </xf>
    <xf numFmtId="1" fontId="15" fillId="59" borderId="24" xfId="0" applyNumberFormat="1" applyFont="1" applyFill="1" applyBorder="1" applyAlignment="1">
      <alignment horizontal="left"/>
    </xf>
    <xf numFmtId="0" fontId="15" fillId="59" borderId="24" xfId="0" applyFont="1" applyFill="1" applyBorder="1" applyAlignment="1">
      <alignment horizontal="left"/>
    </xf>
    <xf numFmtId="1" fontId="8" fillId="59" borderId="24" xfId="452" applyNumberFormat="1" applyFont="1" applyFill="1" applyBorder="1" applyAlignment="1">
      <alignment horizontal="left"/>
    </xf>
    <xf numFmtId="1" fontId="11" fillId="59" borderId="7" xfId="1131" applyNumberFormat="1" applyFont="1" applyFill="1" applyBorder="1" applyAlignment="1">
      <alignment horizontal="left"/>
    </xf>
    <xf numFmtId="1" fontId="11" fillId="59" borderId="45" xfId="452" applyNumberFormat="1" applyFont="1" applyFill="1" applyBorder="1" applyAlignment="1">
      <alignment horizontal="left"/>
    </xf>
    <xf numFmtId="49" fontId="8" fillId="59" borderId="7" xfId="452" applyNumberFormat="1" applyFont="1" applyFill="1" applyBorder="1" applyAlignment="1">
      <alignment wrapText="1"/>
    </xf>
    <xf numFmtId="1" fontId="22" fillId="59" borderId="0" xfId="452" applyNumberFormat="1" applyFont="1" applyFill="1" applyAlignment="1">
      <alignment horizontal="left"/>
    </xf>
    <xf numFmtId="1" fontId="15" fillId="59" borderId="0" xfId="0" applyNumberFormat="1" applyFont="1" applyFill="1"/>
    <xf numFmtId="1" fontId="8" fillId="59" borderId="0" xfId="459" applyNumberFormat="1" applyFont="1" applyFill="1" applyAlignment="1">
      <alignment horizontal="left"/>
    </xf>
    <xf numFmtId="49" fontId="25" fillId="59" borderId="0" xfId="452" applyNumberFormat="1" applyFont="1" applyFill="1" applyAlignment="1">
      <alignment horizontal="center" vertical="center"/>
    </xf>
    <xf numFmtId="0" fontId="85" fillId="59" borderId="7" xfId="0" applyFont="1" applyFill="1" applyBorder="1"/>
    <xf numFmtId="1" fontId="26" fillId="59" borderId="0" xfId="0" applyNumberFormat="1" applyFont="1" applyFill="1"/>
    <xf numFmtId="49" fontId="25" fillId="59" borderId="0" xfId="452" applyNumberFormat="1" applyFont="1" applyFill="1" applyAlignment="1">
      <alignment vertical="center"/>
    </xf>
    <xf numFmtId="0" fontId="9" fillId="59" borderId="0" xfId="452" applyFont="1" applyFill="1"/>
    <xf numFmtId="1" fontId="8" fillId="59" borderId="0" xfId="1408" applyNumberFormat="1" applyFont="1" applyFill="1"/>
    <xf numFmtId="0" fontId="11" fillId="59" borderId="0" xfId="1405" applyFont="1" applyFill="1" applyAlignment="1">
      <alignment vertical="center"/>
    </xf>
    <xf numFmtId="1" fontId="11" fillId="59" borderId="0" xfId="1405" applyNumberFormat="1" applyFont="1" applyFill="1" applyAlignment="1">
      <alignment horizontal="left" vertical="center"/>
    </xf>
    <xf numFmtId="1" fontId="28" fillId="59" borderId="0" xfId="1405" applyNumberFormat="1" applyFont="1" applyFill="1" applyAlignment="1">
      <alignment horizontal="left" vertical="center"/>
    </xf>
    <xf numFmtId="49" fontId="11" fillId="59" borderId="0" xfId="1405" applyNumberFormat="1" applyFont="1" applyFill="1" applyAlignment="1">
      <alignment vertical="center"/>
    </xf>
    <xf numFmtId="0" fontId="14" fillId="59" borderId="0" xfId="1407" applyFont="1" applyFill="1"/>
    <xf numFmtId="1" fontId="8" fillId="0" borderId="8" xfId="452" applyNumberFormat="1" applyFont="1" applyBorder="1" applyAlignment="1">
      <alignment horizontal="left"/>
    </xf>
    <xf numFmtId="1" fontId="8" fillId="0" borderId="7" xfId="452" applyNumberFormat="1" applyFont="1" applyBorder="1" applyAlignment="1">
      <alignment horizontal="left"/>
    </xf>
    <xf numFmtId="1" fontId="8" fillId="0" borderId="9" xfId="452" applyNumberFormat="1" applyFont="1" applyBorder="1" applyAlignment="1">
      <alignment horizontal="left"/>
    </xf>
    <xf numFmtId="1" fontId="11" fillId="59" borderId="0" xfId="452" applyNumberFormat="1" applyFont="1" applyFill="1" applyAlignment="1">
      <alignment horizontal="left"/>
    </xf>
    <xf numFmtId="49" fontId="11" fillId="59" borderId="0" xfId="452" applyNumberFormat="1" applyFont="1" applyFill="1"/>
    <xf numFmtId="3" fontId="11" fillId="59" borderId="0" xfId="452" applyNumberFormat="1" applyFont="1" applyFill="1" applyAlignment="1">
      <alignment horizontal="left"/>
    </xf>
    <xf numFmtId="1" fontId="11" fillId="59" borderId="0" xfId="452" applyNumberFormat="1" applyFont="1" applyFill="1" applyAlignment="1">
      <alignment horizontal="center"/>
    </xf>
    <xf numFmtId="49" fontId="8" fillId="0" borderId="7" xfId="452" applyNumberFormat="1" applyFont="1" applyBorder="1"/>
    <xf numFmtId="4" fontId="89" fillId="88" borderId="0" xfId="453" applyNumberFormat="1" applyFont="1" applyFill="1" applyAlignment="1">
      <alignment horizontal="center"/>
    </xf>
    <xf numFmtId="1" fontId="11" fillId="0" borderId="7" xfId="452" applyNumberFormat="1" applyFont="1" applyBorder="1" applyAlignment="1">
      <alignment horizontal="left"/>
    </xf>
    <xf numFmtId="1" fontId="8" fillId="0" borderId="7" xfId="457" applyNumberFormat="1" applyFont="1" applyBorder="1" applyAlignment="1">
      <alignment horizontal="left"/>
    </xf>
    <xf numFmtId="1" fontId="11" fillId="0" borderId="7" xfId="1131" applyNumberFormat="1" applyFont="1" applyBorder="1" applyAlignment="1">
      <alignment horizontal="left"/>
    </xf>
    <xf numFmtId="1" fontId="8" fillId="0" borderId="8" xfId="1408" applyNumberFormat="1" applyFont="1" applyBorder="1" applyAlignment="1">
      <alignment horizontal="left"/>
    </xf>
    <xf numFmtId="1" fontId="8" fillId="0" borderId="7" xfId="1408" applyNumberFormat="1" applyFont="1" applyBorder="1" applyAlignment="1">
      <alignment horizontal="left"/>
    </xf>
    <xf numFmtId="1" fontId="11" fillId="86" borderId="7" xfId="1131" applyNumberFormat="1" applyFont="1" applyFill="1" applyBorder="1" applyAlignment="1">
      <alignment horizontal="left"/>
    </xf>
    <xf numFmtId="49" fontId="11" fillId="86" borderId="7" xfId="1131" applyNumberFormat="1" applyFont="1" applyFill="1" applyBorder="1" applyAlignment="1">
      <alignment horizontal="left"/>
    </xf>
    <xf numFmtId="1" fontId="11" fillId="86" borderId="0" xfId="1131" applyNumberFormat="1" applyFont="1" applyFill="1" applyAlignment="1">
      <alignment horizontal="left"/>
    </xf>
    <xf numFmtId="49" fontId="11" fillId="86" borderId="0" xfId="1131" applyNumberFormat="1" applyFont="1" applyFill="1" applyAlignment="1">
      <alignment horizontal="left"/>
    </xf>
    <xf numFmtId="1" fontId="8" fillId="59" borderId="23" xfId="457" applyNumberFormat="1" applyFont="1" applyFill="1" applyBorder="1" applyAlignment="1">
      <alignment horizontal="left"/>
    </xf>
    <xf numFmtId="1" fontId="82" fillId="59" borderId="0" xfId="452" applyNumberFormat="1" applyFont="1" applyFill="1" applyAlignment="1">
      <alignment horizontal="left"/>
    </xf>
    <xf numFmtId="49" fontId="82" fillId="59" borderId="0" xfId="457" applyNumberFormat="1" applyFont="1" applyFill="1"/>
    <xf numFmtId="1" fontId="189" fillId="59" borderId="0" xfId="1407" applyNumberFormat="1" applyFont="1" applyFill="1" applyAlignment="1">
      <alignment horizontal="left" wrapText="1"/>
    </xf>
    <xf numFmtId="49" fontId="11" fillId="59" borderId="9" xfId="452" applyNumberFormat="1" applyFont="1" applyFill="1" applyBorder="1"/>
    <xf numFmtId="1" fontId="83" fillId="59" borderId="7" xfId="0" applyNumberFormat="1" applyFont="1" applyFill="1" applyBorder="1" applyAlignment="1">
      <alignment horizontal="left"/>
    </xf>
    <xf numFmtId="1" fontId="11" fillId="86" borderId="8" xfId="1131" applyNumberFormat="1" applyFont="1" applyFill="1" applyBorder="1" applyAlignment="1">
      <alignment horizontal="left"/>
    </xf>
    <xf numFmtId="1" fontId="87" fillId="89" borderId="7" xfId="0" applyNumberFormat="1" applyFont="1" applyFill="1" applyBorder="1" applyAlignment="1">
      <alignment horizontal="left"/>
    </xf>
    <xf numFmtId="1" fontId="87" fillId="89" borderId="8" xfId="0" applyNumberFormat="1" applyFont="1" applyFill="1" applyBorder="1" applyAlignment="1">
      <alignment horizontal="left"/>
    </xf>
    <xf numFmtId="0" fontId="0" fillId="59" borderId="0" xfId="0" applyFill="1" applyAlignment="1">
      <alignment horizontal="center"/>
    </xf>
    <xf numFmtId="1" fontId="30" fillId="59" borderId="0" xfId="1407" applyNumberFormat="1" applyFont="1" applyFill="1" applyAlignment="1">
      <alignment horizontal="left"/>
    </xf>
    <xf numFmtId="1" fontId="83" fillId="59" borderId="0" xfId="0" applyNumberFormat="1" applyFont="1" applyFill="1" applyAlignment="1">
      <alignment horizontal="right"/>
    </xf>
    <xf numFmtId="0" fontId="0" fillId="59" borderId="10" xfId="0" applyFill="1" applyBorder="1"/>
    <xf numFmtId="0" fontId="0" fillId="59" borderId="11" xfId="0" applyFill="1" applyBorder="1"/>
    <xf numFmtId="0" fontId="191" fillId="59" borderId="0" xfId="0" applyFont="1" applyFill="1"/>
    <xf numFmtId="1" fontId="22" fillId="59" borderId="0" xfId="452" applyNumberFormat="1" applyFont="1" applyFill="1" applyAlignment="1">
      <alignment horizontal="left" vertical="top"/>
    </xf>
    <xf numFmtId="0" fontId="192" fillId="59" borderId="0" xfId="0" applyFont="1" applyFill="1"/>
    <xf numFmtId="0" fontId="192" fillId="59" borderId="0" xfId="0" applyFont="1" applyFill="1" applyAlignment="1">
      <alignment horizontal="center"/>
    </xf>
    <xf numFmtId="49" fontId="16" fillId="59" borderId="11" xfId="452" applyNumberFormat="1" applyFont="1" applyFill="1" applyBorder="1" applyAlignment="1">
      <alignment vertical="top"/>
    </xf>
    <xf numFmtId="0" fontId="22" fillId="59" borderId="10" xfId="0" applyFont="1" applyFill="1" applyBorder="1" applyAlignment="1">
      <alignment vertical="top"/>
    </xf>
    <xf numFmtId="0" fontId="91" fillId="59" borderId="10" xfId="0" applyFont="1" applyFill="1" applyBorder="1" applyAlignment="1">
      <alignment vertical="top"/>
    </xf>
    <xf numFmtId="49" fontId="16" fillId="59" borderId="11" xfId="452" applyNumberFormat="1" applyFont="1" applyFill="1" applyBorder="1" applyAlignment="1">
      <alignment vertical="center"/>
    </xf>
    <xf numFmtId="1" fontId="11" fillId="59" borderId="20" xfId="452" applyNumberFormat="1" applyFont="1" applyFill="1" applyBorder="1" applyAlignment="1">
      <alignment horizontal="left"/>
    </xf>
    <xf numFmtId="0" fontId="195" fillId="59" borderId="10" xfId="0" applyFont="1" applyFill="1" applyBorder="1"/>
    <xf numFmtId="0" fontId="195" fillId="59" borderId="11" xfId="0" applyFont="1" applyFill="1" applyBorder="1"/>
    <xf numFmtId="1" fontId="196" fillId="59" borderId="10" xfId="452" applyNumberFormat="1" applyFont="1" applyFill="1" applyBorder="1" applyAlignment="1">
      <alignment vertical="top"/>
    </xf>
    <xf numFmtId="1" fontId="196" fillId="59" borderId="11" xfId="452" applyNumberFormat="1" applyFont="1" applyFill="1" applyBorder="1" applyAlignment="1">
      <alignment vertical="top"/>
    </xf>
    <xf numFmtId="0" fontId="194" fillId="59" borderId="10" xfId="0" applyFont="1" applyFill="1" applyBorder="1" applyAlignment="1">
      <alignment horizontal="left"/>
    </xf>
    <xf numFmtId="0" fontId="194" fillId="59" borderId="10" xfId="0" applyFont="1" applyFill="1" applyBorder="1" applyAlignment="1">
      <alignment horizontal="center"/>
    </xf>
    <xf numFmtId="0" fontId="196" fillId="59" borderId="10" xfId="0" applyFont="1" applyFill="1" applyBorder="1" applyAlignment="1">
      <alignment vertical="top"/>
    </xf>
    <xf numFmtId="0" fontId="194" fillId="59" borderId="10" xfId="0" applyFont="1" applyFill="1" applyBorder="1" applyAlignment="1">
      <alignment vertical="top"/>
    </xf>
    <xf numFmtId="0" fontId="192" fillId="59" borderId="0" xfId="0" applyFont="1" applyFill="1" applyAlignment="1">
      <alignment vertical="top"/>
    </xf>
    <xf numFmtId="1" fontId="11" fillId="0" borderId="9" xfId="1131" applyNumberFormat="1" applyFont="1" applyBorder="1" applyAlignment="1">
      <alignment horizontal="left"/>
    </xf>
    <xf numFmtId="49" fontId="11" fillId="59" borderId="7" xfId="1131" applyNumberFormat="1" applyFont="1" applyFill="1" applyBorder="1" applyAlignment="1">
      <alignment horizontal="left"/>
    </xf>
    <xf numFmtId="49" fontId="16" fillId="59" borderId="10" xfId="452" applyNumberFormat="1" applyFont="1" applyFill="1" applyBorder="1" applyAlignment="1">
      <alignment vertical="top"/>
    </xf>
    <xf numFmtId="1" fontId="8" fillId="0" borderId="69" xfId="452" applyNumberFormat="1" applyFont="1" applyBorder="1" applyAlignment="1">
      <alignment horizontal="left"/>
    </xf>
    <xf numFmtId="1" fontId="85" fillId="59" borderId="8" xfId="452" applyNumberFormat="1" applyFont="1" applyFill="1" applyBorder="1" applyAlignment="1">
      <alignment horizontal="left"/>
    </xf>
    <xf numFmtId="4" fontId="85" fillId="59" borderId="0" xfId="0" applyNumberFormat="1" applyFont="1" applyFill="1" applyAlignment="1">
      <alignment horizontal="right"/>
    </xf>
    <xf numFmtId="0" fontId="0" fillId="59" borderId="0" xfId="0" applyFill="1" applyAlignment="1">
      <alignment horizontal="right"/>
    </xf>
    <xf numFmtId="1" fontId="11" fillId="59" borderId="8" xfId="1131" applyNumberFormat="1" applyFont="1" applyFill="1" applyBorder="1" applyAlignment="1">
      <alignment horizontal="left"/>
    </xf>
    <xf numFmtId="1" fontId="85" fillId="59" borderId="52" xfId="452" applyNumberFormat="1" applyFont="1" applyFill="1" applyBorder="1" applyAlignment="1">
      <alignment horizontal="left"/>
    </xf>
    <xf numFmtId="1" fontId="11" fillId="0" borderId="64" xfId="452" applyNumberFormat="1" applyFont="1" applyBorder="1" applyAlignment="1">
      <alignment horizontal="left"/>
    </xf>
    <xf numFmtId="49" fontId="11" fillId="0" borderId="7" xfId="1131" applyNumberFormat="1" applyFont="1" applyBorder="1" applyAlignment="1">
      <alignment horizontal="left"/>
    </xf>
    <xf numFmtId="1" fontId="8" fillId="0" borderId="45" xfId="452" applyNumberFormat="1" applyFont="1" applyBorder="1" applyAlignment="1">
      <alignment horizontal="left"/>
    </xf>
    <xf numFmtId="1" fontId="8" fillId="0" borderId="64" xfId="452" applyNumberFormat="1" applyFont="1" applyBorder="1" applyAlignment="1">
      <alignment horizontal="left"/>
    </xf>
    <xf numFmtId="0" fontId="11" fillId="86" borderId="7" xfId="1131" applyFont="1" applyFill="1" applyBorder="1" applyAlignment="1">
      <alignment horizontal="left"/>
    </xf>
    <xf numFmtId="49" fontId="21" fillId="59" borderId="0" xfId="452" applyNumberFormat="1" applyFont="1" applyFill="1" applyAlignment="1">
      <alignment vertical="center"/>
    </xf>
    <xf numFmtId="49" fontId="21" fillId="59" borderId="0" xfId="452" applyNumberFormat="1" applyFont="1" applyFill="1" applyAlignment="1">
      <alignment horizontal="right" vertical="center"/>
    </xf>
    <xf numFmtId="1" fontId="11" fillId="59" borderId="0" xfId="1131" applyNumberFormat="1" applyFont="1" applyFill="1" applyAlignment="1">
      <alignment horizontal="left"/>
    </xf>
    <xf numFmtId="1" fontId="87" fillId="89" borderId="0" xfId="0" applyNumberFormat="1" applyFont="1" applyFill="1" applyAlignment="1">
      <alignment horizontal="left"/>
    </xf>
    <xf numFmtId="0" fontId="8" fillId="59" borderId="7" xfId="452" applyFont="1" applyFill="1" applyBorder="1"/>
    <xf numFmtId="0" fontId="183" fillId="59" borderId="7" xfId="0" applyFont="1" applyFill="1" applyBorder="1" applyAlignment="1">
      <alignment wrapText="1"/>
    </xf>
    <xf numFmtId="0" fontId="8" fillId="0" borderId="7" xfId="452" applyFont="1" applyBorder="1"/>
    <xf numFmtId="1" fontId="8" fillId="59" borderId="9" xfId="457" applyNumberFormat="1" applyFont="1" applyFill="1" applyBorder="1" applyAlignment="1">
      <alignment horizontal="left"/>
    </xf>
    <xf numFmtId="0" fontId="91" fillId="59" borderId="0" xfId="0" applyFont="1" applyFill="1" applyAlignment="1">
      <alignment horizontal="left" vertical="top"/>
    </xf>
    <xf numFmtId="1" fontId="82" fillId="59" borderId="0" xfId="1131" applyNumberFormat="1" applyFont="1" applyFill="1" applyAlignment="1">
      <alignment horizontal="left"/>
    </xf>
    <xf numFmtId="1" fontId="82" fillId="59" borderId="0" xfId="1408" applyNumberFormat="1" applyFont="1" applyFill="1" applyAlignment="1">
      <alignment horizontal="left"/>
    </xf>
    <xf numFmtId="0" fontId="11" fillId="59" borderId="7" xfId="0" applyFont="1" applyFill="1" applyBorder="1" applyAlignment="1">
      <alignment wrapText="1"/>
    </xf>
    <xf numFmtId="0" fontId="11" fillId="59" borderId="7" xfId="457" applyFont="1" applyFill="1" applyBorder="1"/>
    <xf numFmtId="0" fontId="8" fillId="0" borderId="8" xfId="452" applyFont="1" applyBorder="1"/>
    <xf numFmtId="1" fontId="11" fillId="0" borderId="8" xfId="452" applyNumberFormat="1" applyFont="1" applyBorder="1" applyAlignment="1">
      <alignment horizontal="left"/>
    </xf>
    <xf numFmtId="1" fontId="11" fillId="0" borderId="52" xfId="452" applyNumberFormat="1" applyFont="1" applyBorder="1" applyAlignment="1">
      <alignment horizontal="left"/>
    </xf>
    <xf numFmtId="1" fontId="8" fillId="0" borderId="0" xfId="452" applyNumberFormat="1" applyFont="1" applyAlignment="1">
      <alignment horizontal="left"/>
    </xf>
    <xf numFmtId="1" fontId="11" fillId="59" borderId="47" xfId="452" applyNumberFormat="1" applyFont="1" applyFill="1" applyBorder="1" applyAlignment="1">
      <alignment horizontal="left"/>
    </xf>
    <xf numFmtId="1" fontId="8" fillId="0" borderId="43" xfId="452" applyNumberFormat="1" applyFont="1" applyBorder="1" applyAlignment="1">
      <alignment horizontal="left"/>
    </xf>
    <xf numFmtId="0" fontId="91" fillId="59" borderId="10" xfId="0" applyFont="1" applyFill="1" applyBorder="1" applyAlignment="1">
      <alignment horizontal="left" vertical="top"/>
    </xf>
    <xf numFmtId="0" fontId="91" fillId="59" borderId="11" xfId="0" applyFont="1" applyFill="1" applyBorder="1" applyAlignment="1">
      <alignment vertical="top"/>
    </xf>
    <xf numFmtId="1" fontId="11" fillId="0" borderId="8" xfId="1131" applyNumberFormat="1" applyFont="1" applyBorder="1" applyAlignment="1">
      <alignment horizontal="left"/>
    </xf>
    <xf numFmtId="1" fontId="87" fillId="0" borderId="7" xfId="0" applyNumberFormat="1" applyFont="1" applyBorder="1" applyAlignment="1">
      <alignment horizontal="left"/>
    </xf>
    <xf numFmtId="1" fontId="87" fillId="0" borderId="8" xfId="0" applyNumberFormat="1" applyFont="1" applyBorder="1" applyAlignment="1">
      <alignment horizontal="left"/>
    </xf>
    <xf numFmtId="49" fontId="197" fillId="59" borderId="0" xfId="452" applyNumberFormat="1" applyFont="1" applyFill="1" applyAlignment="1">
      <alignment horizontal="center"/>
    </xf>
    <xf numFmtId="0" fontId="19" fillId="59" borderId="0" xfId="567" applyFill="1" applyAlignment="1" applyProtection="1"/>
    <xf numFmtId="0" fontId="78" fillId="59" borderId="0" xfId="0" applyFont="1" applyFill="1" applyAlignment="1">
      <alignment horizontal="left"/>
    </xf>
    <xf numFmtId="0" fontId="40" fillId="59" borderId="0" xfId="0" applyFont="1" applyFill="1" applyAlignment="1">
      <alignment horizontal="left"/>
    </xf>
    <xf numFmtId="0" fontId="42" fillId="59" borderId="0" xfId="0" applyFont="1" applyFill="1" applyAlignment="1">
      <alignment horizontal="left"/>
    </xf>
    <xf numFmtId="0" fontId="54" fillId="59" borderId="0" xfId="567" applyFont="1" applyFill="1" applyAlignment="1" applyProtection="1">
      <alignment horizontal="left"/>
    </xf>
    <xf numFmtId="0" fontId="199" fillId="59" borderId="0" xfId="0" applyFont="1" applyFill="1"/>
    <xf numFmtId="0" fontId="54" fillId="59" borderId="0" xfId="567" applyFont="1" applyFill="1" applyAlignment="1" applyProtection="1"/>
    <xf numFmtId="0" fontId="199" fillId="59" borderId="0" xfId="0" applyFont="1" applyFill="1" applyAlignment="1">
      <alignment horizontal="left"/>
    </xf>
    <xf numFmtId="1" fontId="11" fillId="0" borderId="67" xfId="452" applyNumberFormat="1" applyFont="1" applyBorder="1" applyAlignment="1">
      <alignment horizontal="left"/>
    </xf>
    <xf numFmtId="0" fontId="194" fillId="59" borderId="10" xfId="0" applyFont="1" applyFill="1" applyBorder="1" applyAlignment="1">
      <alignment horizontal="left" vertical="top"/>
    </xf>
    <xf numFmtId="49" fontId="8" fillId="0" borderId="0" xfId="452" applyNumberFormat="1" applyFont="1"/>
    <xf numFmtId="1" fontId="11" fillId="0" borderId="45" xfId="452" applyNumberFormat="1" applyFont="1" applyBorder="1" applyAlignment="1">
      <alignment horizontal="left"/>
    </xf>
    <xf numFmtId="1" fontId="8" fillId="0" borderId="67" xfId="452" applyNumberFormat="1" applyFont="1" applyBorder="1" applyAlignment="1">
      <alignment horizontal="left"/>
    </xf>
    <xf numFmtId="1" fontId="11" fillId="59" borderId="50" xfId="452" applyNumberFormat="1" applyFont="1" applyFill="1" applyBorder="1" applyAlignment="1">
      <alignment horizontal="left"/>
    </xf>
    <xf numFmtId="0" fontId="8" fillId="0" borderId="23" xfId="452" applyFont="1" applyBorder="1"/>
    <xf numFmtId="0" fontId="195" fillId="59" borderId="11" xfId="0" applyFont="1" applyFill="1" applyBorder="1" applyAlignment="1">
      <alignment horizontal="center"/>
    </xf>
    <xf numFmtId="0" fontId="85" fillId="90" borderId="0" xfId="0" applyFont="1" applyFill="1" applyAlignment="1">
      <alignment vertical="center"/>
    </xf>
    <xf numFmtId="0" fontId="183" fillId="90" borderId="0" xfId="0" applyFont="1" applyFill="1" applyAlignment="1">
      <alignment vertical="center"/>
    </xf>
    <xf numFmtId="1" fontId="8" fillId="0" borderId="52" xfId="452" applyNumberFormat="1" applyFont="1" applyBorder="1" applyAlignment="1">
      <alignment horizontal="left"/>
    </xf>
    <xf numFmtId="0" fontId="0" fillId="0" borderId="0" xfId="0" applyAlignment="1">
      <alignment horizontal="right"/>
    </xf>
    <xf numFmtId="1" fontId="82" fillId="86" borderId="0" xfId="1131" applyNumberFormat="1" applyFont="1" applyFill="1" applyAlignment="1">
      <alignment horizontal="left"/>
    </xf>
    <xf numFmtId="1" fontId="11" fillId="59" borderId="53" xfId="0" applyNumberFormat="1" applyFont="1" applyFill="1" applyBorder="1" applyAlignment="1">
      <alignment horizontal="left"/>
    </xf>
    <xf numFmtId="1" fontId="11" fillId="59" borderId="23" xfId="0" applyNumberFormat="1" applyFont="1" applyFill="1" applyBorder="1" applyAlignment="1">
      <alignment horizontal="left"/>
    </xf>
    <xf numFmtId="0" fontId="11" fillId="59" borderId="7" xfId="0" applyFont="1" applyFill="1" applyBorder="1" applyAlignment="1">
      <alignment horizontal="left"/>
    </xf>
    <xf numFmtId="0" fontId="11" fillId="0" borderId="7" xfId="0" applyFont="1" applyBorder="1" applyAlignment="1">
      <alignment horizontal="left"/>
    </xf>
    <xf numFmtId="1" fontId="11" fillId="59" borderId="68" xfId="0" applyNumberFormat="1" applyFont="1" applyFill="1" applyBorder="1" applyAlignment="1">
      <alignment horizontal="left"/>
    </xf>
    <xf numFmtId="0" fontId="11" fillId="0" borderId="52" xfId="0" applyFont="1" applyBorder="1" applyAlignment="1">
      <alignment horizontal="left"/>
    </xf>
    <xf numFmtId="49" fontId="11" fillId="59" borderId="24" xfId="452" applyNumberFormat="1" applyFont="1" applyFill="1" applyBorder="1"/>
    <xf numFmtId="0" fontId="193" fillId="90" borderId="0" xfId="0" applyFont="1" applyFill="1" applyAlignment="1">
      <alignment vertical="center"/>
    </xf>
    <xf numFmtId="0" fontId="8" fillId="59" borderId="23" xfId="452" applyFont="1" applyFill="1" applyBorder="1"/>
    <xf numFmtId="1" fontId="82" fillId="59" borderId="0" xfId="1408" applyNumberFormat="1" applyFont="1" applyFill="1" applyAlignment="1">
      <alignment horizontal="left" vertical="top"/>
    </xf>
    <xf numFmtId="1" fontId="21" fillId="59" borderId="0" xfId="452" applyNumberFormat="1" applyFont="1" applyFill="1" applyAlignment="1">
      <alignment horizontal="left" vertical="center"/>
    </xf>
    <xf numFmtId="1" fontId="85" fillId="59" borderId="9" xfId="452" applyNumberFormat="1" applyFont="1" applyFill="1" applyBorder="1" applyAlignment="1">
      <alignment horizontal="left"/>
    </xf>
    <xf numFmtId="1" fontId="89" fillId="88" borderId="0" xfId="453" applyNumberFormat="1" applyFont="1" applyFill="1" applyAlignment="1">
      <alignment horizontal="left"/>
    </xf>
    <xf numFmtId="0" fontId="195" fillId="59" borderId="10" xfId="0" applyFont="1" applyFill="1" applyBorder="1" applyAlignment="1">
      <alignment horizontal="center"/>
    </xf>
    <xf numFmtId="1" fontId="11" fillId="59" borderId="0" xfId="2122" quotePrefix="1" applyNumberFormat="1" applyFont="1" applyFill="1" applyBorder="1" applyAlignment="1" applyProtection="1">
      <alignment horizontal="left"/>
      <protection locked="0"/>
    </xf>
    <xf numFmtId="1" fontId="83" fillId="0" borderId="7" xfId="0" applyNumberFormat="1" applyFont="1" applyBorder="1" applyAlignment="1">
      <alignment horizontal="left"/>
    </xf>
    <xf numFmtId="0" fontId="194" fillId="59" borderId="10" xfId="0" applyFont="1" applyFill="1" applyBorder="1"/>
    <xf numFmtId="1" fontId="11" fillId="59" borderId="24" xfId="452" applyNumberFormat="1" applyFont="1" applyFill="1" applyBorder="1" applyAlignment="1">
      <alignment horizontal="left"/>
    </xf>
    <xf numFmtId="1" fontId="83" fillId="0" borderId="52" xfId="0" applyNumberFormat="1" applyFont="1" applyBorder="1" applyAlignment="1">
      <alignment horizontal="left"/>
    </xf>
    <xf numFmtId="1" fontId="8" fillId="59" borderId="20" xfId="457" applyNumberFormat="1" applyFont="1" applyFill="1" applyBorder="1" applyAlignment="1">
      <alignment horizontal="left"/>
    </xf>
    <xf numFmtId="1" fontId="8" fillId="59" borderId="23" xfId="452" applyNumberFormat="1" applyFont="1" applyFill="1" applyBorder="1" applyAlignment="1">
      <alignment horizontal="left"/>
    </xf>
    <xf numFmtId="1" fontId="87" fillId="59" borderId="7" xfId="0" applyNumberFormat="1" applyFont="1" applyFill="1" applyBorder="1" applyAlignment="1" applyProtection="1">
      <alignment horizontal="left"/>
      <protection locked="0"/>
    </xf>
    <xf numFmtId="1" fontId="11" fillId="86" borderId="24" xfId="1131" applyNumberFormat="1" applyFont="1" applyFill="1" applyBorder="1" applyAlignment="1">
      <alignment horizontal="left"/>
    </xf>
    <xf numFmtId="0" fontId="83" fillId="59" borderId="9" xfId="0" applyFont="1" applyFill="1" applyBorder="1"/>
    <xf numFmtId="0" fontId="11" fillId="59" borderId="52" xfId="0" applyFont="1" applyFill="1" applyBorder="1" applyAlignment="1">
      <alignment horizontal="left"/>
    </xf>
    <xf numFmtId="1" fontId="8" fillId="59" borderId="9" xfId="0" applyNumberFormat="1" applyFont="1" applyFill="1" applyBorder="1" applyAlignment="1">
      <alignment horizontal="left"/>
    </xf>
    <xf numFmtId="0" fontId="8" fillId="59" borderId="9" xfId="0" applyFont="1" applyFill="1" applyBorder="1" applyAlignment="1">
      <alignment horizontal="left"/>
    </xf>
    <xf numFmtId="1" fontId="11" fillId="59" borderId="52" xfId="0" applyNumberFormat="1" applyFont="1" applyFill="1" applyBorder="1" applyAlignment="1">
      <alignment horizontal="left"/>
    </xf>
    <xf numFmtId="1" fontId="11" fillId="59" borderId="8" xfId="0" applyNumberFormat="1" applyFont="1" applyFill="1" applyBorder="1" applyAlignment="1">
      <alignment horizontal="left"/>
    </xf>
    <xf numFmtId="1" fontId="11" fillId="59" borderId="20" xfId="0" applyNumberFormat="1" applyFont="1" applyFill="1" applyBorder="1" applyAlignment="1">
      <alignment horizontal="left"/>
    </xf>
    <xf numFmtId="0" fontId="11" fillId="59" borderId="8" xfId="0" applyFont="1" applyFill="1" applyBorder="1" applyAlignment="1">
      <alignment horizontal="left"/>
    </xf>
    <xf numFmtId="1" fontId="11" fillId="59" borderId="76" xfId="0" applyNumberFormat="1" applyFont="1" applyFill="1" applyBorder="1" applyAlignment="1">
      <alignment horizontal="left"/>
    </xf>
    <xf numFmtId="1" fontId="11" fillId="0" borderId="23" xfId="0" applyNumberFormat="1" applyFont="1" applyBorder="1" applyAlignment="1">
      <alignment horizontal="left"/>
    </xf>
    <xf numFmtId="1" fontId="11" fillId="0" borderId="68" xfId="0" applyNumberFormat="1" applyFont="1" applyBorder="1" applyAlignment="1">
      <alignment horizontal="left"/>
    </xf>
    <xf numFmtId="0" fontId="83" fillId="59" borderId="7" xfId="0" applyFont="1" applyFill="1" applyBorder="1"/>
    <xf numFmtId="0" fontId="83" fillId="59" borderId="52" xfId="0" applyFont="1" applyFill="1" applyBorder="1"/>
    <xf numFmtId="0" fontId="83" fillId="59" borderId="8" xfId="0" applyFont="1" applyFill="1" applyBorder="1"/>
    <xf numFmtId="1" fontId="11" fillId="59" borderId="0" xfId="0" applyNumberFormat="1" applyFont="1" applyFill="1" applyAlignment="1">
      <alignment horizontal="left"/>
    </xf>
    <xf numFmtId="0" fontId="11" fillId="59" borderId="0" xfId="0" applyFont="1" applyFill="1" applyAlignment="1">
      <alignment horizontal="left"/>
    </xf>
    <xf numFmtId="1" fontId="11" fillId="59" borderId="7" xfId="0" applyNumberFormat="1" applyFont="1" applyFill="1" applyBorder="1" applyAlignment="1">
      <alignment horizontal="left"/>
    </xf>
    <xf numFmtId="1" fontId="11" fillId="0" borderId="53" xfId="0" applyNumberFormat="1" applyFont="1" applyBorder="1" applyAlignment="1">
      <alignment horizontal="left"/>
    </xf>
    <xf numFmtId="1" fontId="11" fillId="0" borderId="20" xfId="0" applyNumberFormat="1" applyFont="1" applyBorder="1" applyAlignment="1">
      <alignment horizontal="left"/>
    </xf>
    <xf numFmtId="1" fontId="11" fillId="0" borderId="8" xfId="0" applyNumberFormat="1" applyFont="1" applyBorder="1" applyAlignment="1">
      <alignment horizontal="left"/>
    </xf>
    <xf numFmtId="0" fontId="11" fillId="0" borderId="8" xfId="0" applyFont="1" applyBorder="1" applyAlignment="1">
      <alignment horizontal="left"/>
    </xf>
    <xf numFmtId="1" fontId="11" fillId="0" borderId="7" xfId="0" applyNumberFormat="1" applyFont="1" applyBorder="1" applyAlignment="1">
      <alignment horizontal="left"/>
    </xf>
    <xf numFmtId="1" fontId="11" fillId="0" borderId="52" xfId="0" applyNumberFormat="1" applyFont="1" applyBorder="1" applyAlignment="1">
      <alignment horizontal="left"/>
    </xf>
    <xf numFmtId="49" fontId="11" fillId="59" borderId="8" xfId="452" applyNumberFormat="1" applyFont="1" applyFill="1" applyBorder="1"/>
    <xf numFmtId="0" fontId="11" fillId="59" borderId="69" xfId="0" applyFont="1" applyFill="1" applyBorder="1" applyAlignment="1">
      <alignment horizontal="left"/>
    </xf>
    <xf numFmtId="49" fontId="11" fillId="59" borderId="50" xfId="452" applyNumberFormat="1" applyFont="1" applyFill="1" applyBorder="1"/>
    <xf numFmtId="0" fontId="8" fillId="59" borderId="7" xfId="0" applyFont="1" applyFill="1" applyBorder="1" applyAlignment="1">
      <alignment horizontal="left"/>
    </xf>
    <xf numFmtId="1" fontId="8" fillId="59" borderId="52" xfId="0" applyNumberFormat="1" applyFont="1" applyFill="1" applyBorder="1" applyAlignment="1">
      <alignment horizontal="left"/>
    </xf>
    <xf numFmtId="0" fontId="8" fillId="59" borderId="52" xfId="0" applyFont="1" applyFill="1" applyBorder="1" applyAlignment="1">
      <alignment horizontal="left"/>
    </xf>
    <xf numFmtId="1" fontId="8" fillId="59" borderId="8" xfId="0" applyNumberFormat="1" applyFont="1" applyFill="1" applyBorder="1" applyAlignment="1">
      <alignment horizontal="left"/>
    </xf>
    <xf numFmtId="0" fontId="8" fillId="59" borderId="8" xfId="0" applyFont="1" applyFill="1" applyBorder="1" applyAlignment="1">
      <alignment horizontal="left"/>
    </xf>
    <xf numFmtId="0" fontId="11" fillId="59" borderId="24" xfId="0" applyFont="1" applyFill="1" applyBorder="1" applyAlignment="1">
      <alignment horizontal="left"/>
    </xf>
    <xf numFmtId="49" fontId="8" fillId="0" borderId="52" xfId="452" applyNumberFormat="1" applyFont="1" applyBorder="1"/>
    <xf numFmtId="49" fontId="8" fillId="59" borderId="52" xfId="452" applyNumberFormat="1" applyFont="1" applyFill="1" applyBorder="1"/>
    <xf numFmtId="0" fontId="8" fillId="59" borderId="7" xfId="0" applyFont="1" applyFill="1" applyBorder="1"/>
    <xf numFmtId="1" fontId="87" fillId="0" borderId="7" xfId="0" applyNumberFormat="1" applyFont="1" applyBorder="1" applyAlignment="1" applyProtection="1">
      <alignment horizontal="left"/>
      <protection locked="0"/>
    </xf>
    <xf numFmtId="49" fontId="8" fillId="59" borderId="23" xfId="452" applyNumberFormat="1" applyFont="1" applyFill="1" applyBorder="1"/>
    <xf numFmtId="1" fontId="87" fillId="0" borderId="50" xfId="0" applyNumberFormat="1" applyFont="1" applyBorder="1" applyAlignment="1" applyProtection="1">
      <alignment horizontal="left"/>
      <protection locked="0"/>
    </xf>
    <xf numFmtId="1" fontId="87" fillId="0" borderId="8" xfId="0" applyNumberFormat="1" applyFont="1" applyBorder="1" applyAlignment="1" applyProtection="1">
      <alignment horizontal="left"/>
      <protection locked="0"/>
    </xf>
    <xf numFmtId="49" fontId="8" fillId="59" borderId="68" xfId="452" applyNumberFormat="1" applyFont="1" applyFill="1" applyBorder="1"/>
    <xf numFmtId="49" fontId="8" fillId="59" borderId="20" xfId="452" applyNumberFormat="1" applyFont="1" applyFill="1" applyBorder="1"/>
    <xf numFmtId="49" fontId="8" fillId="0" borderId="24" xfId="452" applyNumberFormat="1" applyFont="1" applyBorder="1"/>
    <xf numFmtId="4" fontId="0" fillId="59" borderId="0" xfId="0" applyNumberFormat="1" applyFill="1" applyAlignment="1">
      <alignment horizontal="right"/>
    </xf>
    <xf numFmtId="49" fontId="11" fillId="0" borderId="7" xfId="452" applyNumberFormat="1" applyFont="1" applyBorder="1"/>
    <xf numFmtId="49" fontId="11" fillId="0" borderId="52" xfId="452" applyNumberFormat="1" applyFont="1" applyBorder="1"/>
    <xf numFmtId="49" fontId="11" fillId="0" borderId="8" xfId="452" applyNumberFormat="1" applyFont="1" applyBorder="1"/>
    <xf numFmtId="1" fontId="8" fillId="0" borderId="24" xfId="452" applyNumberFormat="1" applyFont="1" applyBorder="1" applyAlignment="1">
      <alignment horizontal="left"/>
    </xf>
    <xf numFmtId="49" fontId="11" fillId="86" borderId="52" xfId="1131" applyNumberFormat="1" applyFont="1" applyFill="1" applyBorder="1" applyAlignment="1">
      <alignment horizontal="left"/>
    </xf>
    <xf numFmtId="1" fontId="8" fillId="59" borderId="52" xfId="457" applyNumberFormat="1" applyFont="1" applyFill="1" applyBorder="1" applyAlignment="1">
      <alignment horizontal="left"/>
    </xf>
    <xf numFmtId="1" fontId="8" fillId="59" borderId="0" xfId="457" applyNumberFormat="1" applyFont="1" applyFill="1" applyAlignment="1">
      <alignment horizontal="center"/>
    </xf>
    <xf numFmtId="0" fontId="35" fillId="59" borderId="0" xfId="0" quotePrefix="1" applyFont="1" applyFill="1" applyAlignment="1">
      <alignment horizontal="left"/>
    </xf>
    <xf numFmtId="3" fontId="35" fillId="59" borderId="0" xfId="0" quotePrefix="1" applyNumberFormat="1" applyFont="1" applyFill="1" applyAlignment="1">
      <alignment horizontal="left"/>
    </xf>
    <xf numFmtId="0" fontId="204" fillId="59" borderId="0" xfId="0" applyFont="1" applyFill="1" applyAlignment="1">
      <alignment horizontal="left" vertical="center"/>
    </xf>
    <xf numFmtId="1" fontId="8" fillId="59" borderId="9" xfId="452" applyNumberFormat="1" applyFont="1" applyFill="1" applyBorder="1" applyAlignment="1">
      <alignment horizontal="right"/>
    </xf>
    <xf numFmtId="3" fontId="8" fillId="59" borderId="9" xfId="452" applyNumberFormat="1" applyFont="1" applyFill="1" applyBorder="1" applyAlignment="1">
      <alignment horizontal="right"/>
    </xf>
    <xf numFmtId="1" fontId="8" fillId="59" borderId="7" xfId="452" applyNumberFormat="1" applyFont="1" applyFill="1" applyBorder="1" applyAlignment="1">
      <alignment horizontal="right"/>
    </xf>
    <xf numFmtId="3" fontId="8" fillId="59" borderId="7" xfId="452" applyNumberFormat="1" applyFont="1" applyFill="1" applyBorder="1" applyAlignment="1">
      <alignment horizontal="right"/>
    </xf>
    <xf numFmtId="1" fontId="8" fillId="59" borderId="52" xfId="452" applyNumberFormat="1" applyFont="1" applyFill="1" applyBorder="1" applyAlignment="1">
      <alignment horizontal="right"/>
    </xf>
    <xf numFmtId="3" fontId="8" fillId="59" borderId="52" xfId="452" applyNumberFormat="1" applyFont="1" applyFill="1" applyBorder="1" applyAlignment="1">
      <alignment horizontal="right"/>
    </xf>
    <xf numFmtId="1" fontId="11" fillId="59" borderId="7" xfId="1408" applyNumberFormat="1" applyFont="1" applyFill="1" applyBorder="1" applyAlignment="1">
      <alignment horizontal="right"/>
    </xf>
    <xf numFmtId="0" fontId="11" fillId="59" borderId="0" xfId="1405" applyFont="1" applyFill="1" applyAlignment="1">
      <alignment horizontal="right" vertical="center"/>
    </xf>
    <xf numFmtId="3" fontId="11" fillId="59" borderId="0" xfId="1405" applyNumberFormat="1" applyFont="1" applyFill="1" applyAlignment="1">
      <alignment horizontal="right" vertical="center"/>
    </xf>
    <xf numFmtId="49" fontId="29" fillId="59" borderId="0" xfId="1405" applyNumberFormat="1" applyFont="1" applyFill="1" applyAlignment="1">
      <alignment horizontal="right" vertical="center"/>
    </xf>
    <xf numFmtId="49" fontId="11" fillId="59" borderId="0" xfId="1405" applyNumberFormat="1" applyFont="1" applyFill="1" applyAlignment="1">
      <alignment horizontal="right" vertical="center"/>
    </xf>
    <xf numFmtId="0" fontId="23" fillId="59" borderId="0" xfId="1407" applyFont="1" applyFill="1" applyAlignment="1">
      <alignment horizontal="right"/>
    </xf>
    <xf numFmtId="3" fontId="8" fillId="59" borderId="0" xfId="1407" applyNumberFormat="1" applyFont="1" applyFill="1" applyAlignment="1">
      <alignment horizontal="right"/>
    </xf>
    <xf numFmtId="1" fontId="8" fillId="59" borderId="8" xfId="452" applyNumberFormat="1" applyFont="1" applyFill="1" applyBorder="1" applyAlignment="1">
      <alignment horizontal="right"/>
    </xf>
    <xf numFmtId="0" fontId="8" fillId="59" borderId="8" xfId="452" applyFont="1" applyFill="1" applyBorder="1" applyAlignment="1">
      <alignment horizontal="right"/>
    </xf>
    <xf numFmtId="0" fontId="8" fillId="59" borderId="52" xfId="452" applyFont="1" applyFill="1" applyBorder="1" applyAlignment="1">
      <alignment horizontal="right"/>
    </xf>
    <xf numFmtId="1" fontId="8" fillId="59" borderId="50" xfId="452" applyNumberFormat="1" applyFont="1" applyFill="1" applyBorder="1" applyAlignment="1">
      <alignment horizontal="right"/>
    </xf>
    <xf numFmtId="3" fontId="8" fillId="59" borderId="8" xfId="452" applyNumberFormat="1" applyFont="1" applyFill="1" applyBorder="1" applyAlignment="1">
      <alignment horizontal="right"/>
    </xf>
    <xf numFmtId="1" fontId="8" fillId="59" borderId="47" xfId="452" applyNumberFormat="1" applyFont="1" applyFill="1" applyBorder="1" applyAlignment="1">
      <alignment horizontal="right"/>
    </xf>
    <xf numFmtId="49" fontId="25" fillId="59" borderId="0" xfId="452" applyNumberFormat="1" applyFont="1" applyFill="1" applyAlignment="1">
      <alignment horizontal="right" vertical="center"/>
    </xf>
    <xf numFmtId="0" fontId="8" fillId="59" borderId="7" xfId="457" applyFont="1" applyFill="1" applyBorder="1" applyAlignment="1">
      <alignment horizontal="right"/>
    </xf>
    <xf numFmtId="0" fontId="8" fillId="59" borderId="8" xfId="457" applyFont="1" applyFill="1" applyBorder="1" applyAlignment="1">
      <alignment horizontal="right"/>
    </xf>
    <xf numFmtId="0" fontId="8" fillId="59" borderId="7" xfId="452" applyFont="1" applyFill="1" applyBorder="1" applyAlignment="1">
      <alignment horizontal="right"/>
    </xf>
    <xf numFmtId="1" fontId="8" fillId="59" borderId="0" xfId="452" applyNumberFormat="1" applyFont="1" applyFill="1" applyAlignment="1">
      <alignment horizontal="right"/>
    </xf>
    <xf numFmtId="3" fontId="8" fillId="59" borderId="0" xfId="452" applyNumberFormat="1" applyFont="1" applyFill="1" applyAlignment="1">
      <alignment horizontal="right"/>
    </xf>
    <xf numFmtId="0" fontId="8" fillId="59" borderId="0" xfId="457" applyFont="1" applyFill="1" applyAlignment="1">
      <alignment horizontal="right"/>
    </xf>
    <xf numFmtId="0" fontId="8" fillId="59" borderId="9" xfId="452" applyFont="1" applyFill="1" applyBorder="1" applyAlignment="1">
      <alignment horizontal="right"/>
    </xf>
    <xf numFmtId="0" fontId="8" fillId="59" borderId="0" xfId="452" applyFont="1" applyFill="1" applyAlignment="1">
      <alignment horizontal="right"/>
    </xf>
    <xf numFmtId="1" fontId="8" fillId="59" borderId="0" xfId="457" applyNumberFormat="1" applyFont="1" applyFill="1" applyAlignment="1">
      <alignment horizontal="right"/>
    </xf>
    <xf numFmtId="3" fontId="8" fillId="59" borderId="0" xfId="457" applyNumberFormat="1" applyFont="1" applyFill="1" applyAlignment="1">
      <alignment horizontal="right"/>
    </xf>
    <xf numFmtId="49" fontId="8" fillId="59" borderId="0" xfId="457" applyNumberFormat="1" applyFont="1" applyFill="1" applyAlignment="1">
      <alignment horizontal="right"/>
    </xf>
    <xf numFmtId="49" fontId="8" fillId="59" borderId="8" xfId="452" applyNumberFormat="1" applyFont="1" applyFill="1" applyBorder="1" applyAlignment="1">
      <alignment horizontal="right"/>
    </xf>
    <xf numFmtId="0" fontId="8" fillId="0" borderId="7" xfId="452" applyFont="1" applyBorder="1" applyAlignment="1">
      <alignment horizontal="right"/>
    </xf>
    <xf numFmtId="0" fontId="8" fillId="0" borderId="8" xfId="452" applyFont="1" applyBorder="1" applyAlignment="1">
      <alignment horizontal="right"/>
    </xf>
    <xf numFmtId="0" fontId="8" fillId="0" borderId="8" xfId="457" applyFont="1" applyBorder="1" applyAlignment="1">
      <alignment horizontal="right"/>
    </xf>
    <xf numFmtId="3" fontId="8" fillId="0" borderId="7" xfId="452" applyNumberFormat="1" applyFont="1" applyBorder="1" applyAlignment="1">
      <alignment horizontal="right"/>
    </xf>
    <xf numFmtId="0" fontId="8" fillId="59" borderId="24" xfId="452" applyFont="1" applyFill="1" applyBorder="1" applyAlignment="1">
      <alignment horizontal="right"/>
    </xf>
    <xf numFmtId="3" fontId="8" fillId="59" borderId="8" xfId="457" applyNumberFormat="1" applyFont="1" applyFill="1" applyBorder="1" applyAlignment="1">
      <alignment horizontal="right"/>
    </xf>
    <xf numFmtId="3" fontId="8" fillId="59" borderId="7" xfId="457" applyNumberFormat="1" applyFont="1" applyFill="1" applyBorder="1" applyAlignment="1">
      <alignment horizontal="right"/>
    </xf>
    <xf numFmtId="49" fontId="8" fillId="59" borderId="7" xfId="452" applyNumberFormat="1" applyFont="1" applyFill="1" applyBorder="1" applyAlignment="1">
      <alignment horizontal="right"/>
    </xf>
    <xf numFmtId="0" fontId="8" fillId="59" borderId="9" xfId="457" applyFont="1" applyFill="1" applyBorder="1" applyAlignment="1">
      <alignment horizontal="right"/>
    </xf>
    <xf numFmtId="3" fontId="8" fillId="59" borderId="24" xfId="457" applyNumberFormat="1" applyFont="1" applyFill="1" applyBorder="1" applyAlignment="1">
      <alignment horizontal="right"/>
    </xf>
    <xf numFmtId="3" fontId="25" fillId="59" borderId="0" xfId="452" applyNumberFormat="1" applyFont="1" applyFill="1" applyAlignment="1">
      <alignment horizontal="right" vertical="center"/>
    </xf>
    <xf numFmtId="3" fontId="8" fillId="59" borderId="24" xfId="452" applyNumberFormat="1" applyFont="1" applyFill="1" applyBorder="1" applyAlignment="1">
      <alignment horizontal="right"/>
    </xf>
    <xf numFmtId="168" fontId="8" fillId="59" borderId="7" xfId="457" applyNumberFormat="1" applyFont="1" applyFill="1" applyBorder="1" applyAlignment="1">
      <alignment horizontal="right"/>
    </xf>
    <xf numFmtId="3" fontId="8" fillId="59" borderId="9" xfId="457" applyNumberFormat="1" applyFont="1" applyFill="1" applyBorder="1" applyAlignment="1">
      <alignment horizontal="right"/>
    </xf>
    <xf numFmtId="0" fontId="8" fillId="59" borderId="20" xfId="457" applyFont="1" applyFill="1" applyBorder="1" applyAlignment="1">
      <alignment horizontal="right"/>
    </xf>
    <xf numFmtId="3" fontId="15" fillId="59" borderId="0" xfId="0" applyNumberFormat="1" applyFont="1" applyFill="1" applyAlignment="1">
      <alignment horizontal="right"/>
    </xf>
    <xf numFmtId="1" fontId="15" fillId="59" borderId="0" xfId="0" applyNumberFormat="1" applyFont="1" applyFill="1" applyAlignment="1">
      <alignment horizontal="right"/>
    </xf>
    <xf numFmtId="3" fontId="0" fillId="59" borderId="0" xfId="0" applyNumberFormat="1" applyFill="1" applyAlignment="1">
      <alignment horizontal="right"/>
    </xf>
    <xf numFmtId="1" fontId="8" fillId="59" borderId="7" xfId="457" applyNumberFormat="1" applyFont="1" applyFill="1" applyBorder="1" applyAlignment="1">
      <alignment horizontal="right"/>
    </xf>
    <xf numFmtId="1" fontId="8" fillId="0" borderId="7" xfId="452" applyNumberFormat="1" applyFont="1" applyBorder="1" applyAlignment="1">
      <alignment horizontal="right"/>
    </xf>
    <xf numFmtId="3" fontId="8" fillId="0" borderId="8" xfId="452" applyNumberFormat="1" applyFont="1" applyBorder="1" applyAlignment="1">
      <alignment horizontal="right"/>
    </xf>
    <xf numFmtId="1" fontId="8" fillId="0" borderId="8" xfId="452" applyNumberFormat="1" applyFont="1" applyBorder="1" applyAlignment="1">
      <alignment horizontal="right"/>
    </xf>
    <xf numFmtId="168" fontId="8" fillId="59" borderId="8" xfId="452" applyNumberFormat="1" applyFont="1" applyFill="1" applyBorder="1" applyAlignment="1">
      <alignment horizontal="right"/>
    </xf>
    <xf numFmtId="168" fontId="8" fillId="59" borderId="7" xfId="452" applyNumberFormat="1" applyFont="1" applyFill="1" applyBorder="1" applyAlignment="1">
      <alignment horizontal="right"/>
    </xf>
    <xf numFmtId="168" fontId="8" fillId="59" borderId="0" xfId="452" applyNumberFormat="1" applyFont="1" applyFill="1" applyAlignment="1">
      <alignment horizontal="right"/>
    </xf>
    <xf numFmtId="168" fontId="8" fillId="59" borderId="9" xfId="452" applyNumberFormat="1" applyFont="1" applyFill="1" applyBorder="1" applyAlignment="1">
      <alignment horizontal="right"/>
    </xf>
    <xf numFmtId="168" fontId="8" fillId="59" borderId="0" xfId="457" applyNumberFormat="1" applyFont="1" applyFill="1" applyAlignment="1">
      <alignment horizontal="right"/>
    </xf>
    <xf numFmtId="1" fontId="8" fillId="0" borderId="9" xfId="452" applyNumberFormat="1" applyFont="1" applyBorder="1" applyAlignment="1">
      <alignment horizontal="right"/>
    </xf>
    <xf numFmtId="168" fontId="0" fillId="59" borderId="0" xfId="0" applyNumberFormat="1" applyFill="1" applyAlignment="1">
      <alignment horizontal="right"/>
    </xf>
    <xf numFmtId="168" fontId="8" fillId="59" borderId="24" xfId="452" applyNumberFormat="1" applyFont="1" applyFill="1" applyBorder="1" applyAlignment="1">
      <alignment horizontal="right"/>
    </xf>
    <xf numFmtId="1" fontId="8" fillId="59" borderId="24" xfId="452" applyNumberFormat="1" applyFont="1" applyFill="1" applyBorder="1" applyAlignment="1">
      <alignment horizontal="right"/>
    </xf>
    <xf numFmtId="168" fontId="25" fillId="59" borderId="0" xfId="452" applyNumberFormat="1" applyFont="1" applyFill="1" applyAlignment="1">
      <alignment horizontal="right" vertical="center"/>
    </xf>
    <xf numFmtId="168" fontId="11" fillId="59" borderId="7" xfId="1408" applyNumberFormat="1" applyFont="1" applyFill="1" applyBorder="1" applyAlignment="1">
      <alignment horizontal="right"/>
    </xf>
    <xf numFmtId="168" fontId="11" fillId="59" borderId="0" xfId="1405" applyNumberFormat="1" applyFont="1" applyFill="1" applyAlignment="1">
      <alignment horizontal="right" vertical="center"/>
    </xf>
    <xf numFmtId="3" fontId="11" fillId="59" borderId="7" xfId="1408" applyNumberFormat="1" applyFont="1" applyFill="1" applyBorder="1" applyAlignment="1">
      <alignment horizontal="right"/>
    </xf>
    <xf numFmtId="168" fontId="15" fillId="59" borderId="0" xfId="0" applyNumberFormat="1" applyFont="1" applyFill="1" applyAlignment="1">
      <alignment horizontal="right"/>
    </xf>
    <xf numFmtId="168" fontId="8" fillId="0" borderId="7" xfId="452" applyNumberFormat="1" applyFont="1" applyBorder="1" applyAlignment="1">
      <alignment horizontal="right"/>
    </xf>
    <xf numFmtId="3" fontId="11" fillId="59" borderId="7" xfId="452" applyNumberFormat="1" applyFont="1" applyFill="1" applyBorder="1" applyAlignment="1">
      <alignment horizontal="right"/>
    </xf>
    <xf numFmtId="49" fontId="11" fillId="59" borderId="0" xfId="452" applyNumberFormat="1" applyFont="1" applyFill="1" applyAlignment="1">
      <alignment horizontal="right"/>
    </xf>
    <xf numFmtId="1" fontId="11" fillId="59" borderId="7" xfId="452" applyNumberFormat="1" applyFont="1" applyFill="1" applyBorder="1" applyAlignment="1">
      <alignment horizontal="right"/>
    </xf>
    <xf numFmtId="0" fontId="11" fillId="59" borderId="7" xfId="452" applyFont="1" applyFill="1" applyBorder="1" applyAlignment="1">
      <alignment horizontal="right"/>
    </xf>
    <xf numFmtId="0" fontId="11" fillId="59" borderId="8" xfId="452" applyFont="1" applyFill="1" applyBorder="1" applyAlignment="1">
      <alignment horizontal="right"/>
    </xf>
    <xf numFmtId="0" fontId="11" fillId="0" borderId="7" xfId="452" applyFont="1" applyBorder="1" applyAlignment="1">
      <alignment horizontal="right"/>
    </xf>
    <xf numFmtId="49" fontId="11" fillId="59" borderId="8" xfId="452" applyNumberFormat="1" applyFont="1" applyFill="1" applyBorder="1" applyAlignment="1">
      <alignment horizontal="right"/>
    </xf>
    <xf numFmtId="0" fontId="11" fillId="59" borderId="0" xfId="452" applyFont="1" applyFill="1" applyAlignment="1">
      <alignment horizontal="right"/>
    </xf>
    <xf numFmtId="3" fontId="11" fillId="59" borderId="0" xfId="452" applyNumberFormat="1" applyFont="1" applyFill="1" applyAlignment="1">
      <alignment horizontal="right"/>
    </xf>
    <xf numFmtId="168" fontId="11" fillId="59" borderId="7" xfId="452" applyNumberFormat="1" applyFont="1" applyFill="1" applyBorder="1" applyAlignment="1">
      <alignment horizontal="right"/>
    </xf>
    <xf numFmtId="168" fontId="11" fillId="0" borderId="7" xfId="452" applyNumberFormat="1" applyFont="1" applyBorder="1" applyAlignment="1">
      <alignment horizontal="right"/>
    </xf>
    <xf numFmtId="168" fontId="8" fillId="0" borderId="9" xfId="452" applyNumberFormat="1" applyFont="1" applyBorder="1" applyAlignment="1">
      <alignment horizontal="right"/>
    </xf>
    <xf numFmtId="168" fontId="11" fillId="59" borderId="0" xfId="452" applyNumberFormat="1" applyFont="1" applyFill="1" applyAlignment="1">
      <alignment horizontal="right"/>
    </xf>
    <xf numFmtId="3" fontId="190" fillId="0" borderId="24" xfId="0" applyNumberFormat="1" applyFont="1" applyBorder="1" applyAlignment="1">
      <alignment horizontal="right"/>
    </xf>
    <xf numFmtId="0" fontId="11" fillId="0" borderId="8" xfId="452" applyFont="1" applyBorder="1" applyAlignment="1">
      <alignment horizontal="right"/>
    </xf>
    <xf numFmtId="3" fontId="190" fillId="0" borderId="7" xfId="0" applyNumberFormat="1" applyFont="1" applyBorder="1" applyAlignment="1">
      <alignment horizontal="right"/>
    </xf>
    <xf numFmtId="3" fontId="11" fillId="59" borderId="8" xfId="1408" applyNumberFormat="1" applyFont="1" applyFill="1" applyBorder="1" applyAlignment="1">
      <alignment horizontal="right"/>
    </xf>
    <xf numFmtId="3" fontId="190" fillId="59" borderId="7" xfId="0" applyNumberFormat="1" applyFont="1" applyFill="1" applyBorder="1" applyAlignment="1">
      <alignment horizontal="right"/>
    </xf>
    <xf numFmtId="3" fontId="190" fillId="59" borderId="0" xfId="0" applyNumberFormat="1" applyFont="1" applyFill="1" applyAlignment="1">
      <alignment horizontal="right"/>
    </xf>
    <xf numFmtId="3" fontId="11" fillId="59" borderId="0" xfId="1408" applyNumberFormat="1" applyFont="1" applyFill="1" applyAlignment="1">
      <alignment horizontal="right"/>
    </xf>
    <xf numFmtId="3" fontId="8" fillId="0" borderId="7" xfId="457" applyNumberFormat="1" applyFont="1" applyBorder="1" applyAlignment="1">
      <alignment horizontal="right"/>
    </xf>
    <xf numFmtId="3" fontId="11" fillId="59" borderId="9" xfId="1408" applyNumberFormat="1" applyFont="1" applyFill="1" applyBorder="1" applyAlignment="1">
      <alignment horizontal="right"/>
    </xf>
    <xf numFmtId="0" fontId="11" fillId="59" borderId="9" xfId="452" applyFont="1" applyFill="1" applyBorder="1" applyAlignment="1">
      <alignment horizontal="right"/>
    </xf>
    <xf numFmtId="3" fontId="11" fillId="0" borderId="7" xfId="1408" applyNumberFormat="1" applyFont="1" applyBorder="1" applyAlignment="1">
      <alignment horizontal="right"/>
    </xf>
    <xf numFmtId="1" fontId="11" fillId="59" borderId="0" xfId="1408" applyNumberFormat="1" applyFont="1" applyFill="1" applyAlignment="1">
      <alignment horizontal="right"/>
    </xf>
    <xf numFmtId="0" fontId="11" fillId="59" borderId="7" xfId="1408" applyFont="1" applyFill="1" applyBorder="1" applyAlignment="1">
      <alignment horizontal="right"/>
    </xf>
    <xf numFmtId="1" fontId="11" fillId="59" borderId="8" xfId="452" applyNumberFormat="1" applyFont="1" applyFill="1" applyBorder="1" applyAlignment="1">
      <alignment horizontal="right"/>
    </xf>
    <xf numFmtId="1" fontId="11" fillId="0" borderId="7" xfId="452" applyNumberFormat="1" applyFont="1" applyBorder="1" applyAlignment="1">
      <alignment horizontal="right"/>
    </xf>
    <xf numFmtId="168" fontId="11" fillId="0" borderId="7" xfId="1408" applyNumberFormat="1" applyFont="1" applyBorder="1" applyAlignment="1">
      <alignment horizontal="right"/>
    </xf>
    <xf numFmtId="168" fontId="11" fillId="59" borderId="8" xfId="1408" applyNumberFormat="1" applyFont="1" applyFill="1" applyBorder="1" applyAlignment="1">
      <alignment horizontal="right"/>
    </xf>
    <xf numFmtId="0" fontId="11" fillId="59" borderId="0" xfId="1408" applyFont="1" applyFill="1" applyAlignment="1">
      <alignment horizontal="right"/>
    </xf>
    <xf numFmtId="168" fontId="11" fillId="59" borderId="0" xfId="1408" applyNumberFormat="1" applyFont="1" applyFill="1" applyAlignment="1">
      <alignment horizontal="right"/>
    </xf>
    <xf numFmtId="0" fontId="11" fillId="0" borderId="7" xfId="1408" applyFont="1" applyBorder="1" applyAlignment="1">
      <alignment horizontal="right"/>
    </xf>
    <xf numFmtId="168" fontId="11" fillId="59" borderId="9" xfId="1408" applyNumberFormat="1" applyFont="1" applyFill="1" applyBorder="1" applyAlignment="1">
      <alignment horizontal="right"/>
    </xf>
    <xf numFmtId="0" fontId="11" fillId="59" borderId="9" xfId="1408" applyFont="1" applyFill="1" applyBorder="1" applyAlignment="1">
      <alignment horizontal="right"/>
    </xf>
    <xf numFmtId="49" fontId="11" fillId="59" borderId="0" xfId="1408" applyNumberFormat="1" applyFont="1" applyFill="1" applyAlignment="1">
      <alignment horizontal="right"/>
    </xf>
    <xf numFmtId="1" fontId="82" fillId="59" borderId="0" xfId="1131" applyNumberFormat="1" applyFont="1" applyFill="1" applyAlignment="1">
      <alignment horizontal="right"/>
    </xf>
    <xf numFmtId="168" fontId="83" fillId="59" borderId="7" xfId="0" applyNumberFormat="1" applyFont="1" applyFill="1" applyBorder="1" applyAlignment="1">
      <alignment horizontal="right"/>
    </xf>
    <xf numFmtId="168" fontId="8" fillId="59" borderId="8" xfId="457" applyNumberFormat="1" applyFont="1" applyFill="1" applyBorder="1" applyAlignment="1">
      <alignment horizontal="right"/>
    </xf>
    <xf numFmtId="168" fontId="8" fillId="0" borderId="7" xfId="457" applyNumberFormat="1" applyFont="1" applyBorder="1" applyAlignment="1">
      <alignment horizontal="right"/>
    </xf>
    <xf numFmtId="168" fontId="11" fillId="0" borderId="23" xfId="452" applyNumberFormat="1" applyFont="1" applyBorder="1" applyAlignment="1">
      <alignment horizontal="right"/>
    </xf>
    <xf numFmtId="168" fontId="11" fillId="59" borderId="23" xfId="452" applyNumberFormat="1" applyFont="1" applyFill="1" applyBorder="1" applyAlignment="1">
      <alignment horizontal="right"/>
    </xf>
    <xf numFmtId="168" fontId="11" fillId="0" borderId="24" xfId="452" applyNumberFormat="1" applyFont="1" applyBorder="1" applyAlignment="1">
      <alignment horizontal="right"/>
    </xf>
    <xf numFmtId="168" fontId="11" fillId="59" borderId="7" xfId="457" applyNumberFormat="1" applyFont="1" applyFill="1" applyBorder="1" applyAlignment="1">
      <alignment horizontal="right"/>
    </xf>
    <xf numFmtId="168" fontId="11" fillId="59" borderId="9" xfId="452" applyNumberFormat="1" applyFont="1" applyFill="1" applyBorder="1" applyAlignment="1">
      <alignment horizontal="right"/>
    </xf>
    <xf numFmtId="168" fontId="8" fillId="0" borderId="8" xfId="457" applyNumberFormat="1" applyFont="1" applyBorder="1" applyAlignment="1">
      <alignment horizontal="right"/>
    </xf>
    <xf numFmtId="168" fontId="8" fillId="0" borderId="8" xfId="452" applyNumberFormat="1" applyFont="1" applyBorder="1" applyAlignment="1">
      <alignment horizontal="right"/>
    </xf>
    <xf numFmtId="168" fontId="8" fillId="59" borderId="23" xfId="1408" applyNumberFormat="1" applyFont="1" applyFill="1" applyBorder="1" applyAlignment="1">
      <alignment horizontal="right"/>
    </xf>
    <xf numFmtId="168" fontId="85" fillId="59" borderId="7" xfId="457" applyNumberFormat="1" applyFont="1" applyFill="1" applyBorder="1" applyAlignment="1">
      <alignment horizontal="right"/>
    </xf>
    <xf numFmtId="3" fontId="11" fillId="0" borderId="8" xfId="452" applyNumberFormat="1" applyFont="1" applyBorder="1" applyAlignment="1">
      <alignment horizontal="right"/>
    </xf>
    <xf numFmtId="3" fontId="11" fillId="59" borderId="8" xfId="452" applyNumberFormat="1" applyFont="1" applyFill="1" applyBorder="1" applyAlignment="1">
      <alignment horizontal="right"/>
    </xf>
    <xf numFmtId="0" fontId="8" fillId="59" borderId="8" xfId="1408" applyFont="1" applyFill="1" applyBorder="1" applyAlignment="1">
      <alignment horizontal="right"/>
    </xf>
    <xf numFmtId="0" fontId="8" fillId="59" borderId="0" xfId="1408" applyFont="1" applyFill="1" applyAlignment="1">
      <alignment horizontal="right"/>
    </xf>
    <xf numFmtId="1" fontId="11" fillId="0" borderId="7" xfId="457" applyNumberFormat="1" applyFont="1" applyBorder="1" applyAlignment="1">
      <alignment horizontal="right"/>
    </xf>
    <xf numFmtId="1" fontId="8" fillId="0" borderId="7" xfId="457" applyNumberFormat="1" applyFont="1" applyBorder="1" applyAlignment="1">
      <alignment horizontal="right"/>
    </xf>
    <xf numFmtId="1" fontId="8" fillId="0" borderId="8" xfId="457" applyNumberFormat="1" applyFont="1" applyBorder="1" applyAlignment="1">
      <alignment horizontal="right"/>
    </xf>
    <xf numFmtId="1" fontId="8" fillId="0" borderId="21" xfId="457" applyNumberFormat="1" applyFont="1" applyBorder="1" applyAlignment="1">
      <alignment horizontal="right"/>
    </xf>
    <xf numFmtId="0" fontId="11" fillId="59" borderId="7" xfId="457" applyFont="1" applyFill="1" applyBorder="1" applyAlignment="1">
      <alignment horizontal="right"/>
    </xf>
    <xf numFmtId="1" fontId="11" fillId="59" borderId="50" xfId="452" applyNumberFormat="1" applyFont="1" applyFill="1" applyBorder="1" applyAlignment="1">
      <alignment horizontal="right"/>
    </xf>
    <xf numFmtId="1" fontId="11" fillId="59" borderId="0" xfId="452" applyNumberFormat="1" applyFont="1" applyFill="1" applyAlignment="1">
      <alignment horizontal="right"/>
    </xf>
    <xf numFmtId="0" fontId="8" fillId="0" borderId="7" xfId="457" applyFont="1" applyBorder="1" applyAlignment="1">
      <alignment horizontal="right"/>
    </xf>
    <xf numFmtId="0" fontId="11" fillId="59" borderId="8" xfId="457" applyFont="1" applyFill="1" applyBorder="1" applyAlignment="1">
      <alignment horizontal="right"/>
    </xf>
    <xf numFmtId="1" fontId="11" fillId="59" borderId="9" xfId="452" applyNumberFormat="1" applyFont="1" applyFill="1" applyBorder="1" applyAlignment="1">
      <alignment horizontal="right"/>
    </xf>
    <xf numFmtId="0" fontId="11" fillId="0" borderId="8" xfId="457" applyFont="1" applyBorder="1" applyAlignment="1">
      <alignment horizontal="right"/>
    </xf>
    <xf numFmtId="3" fontId="8" fillId="59" borderId="7" xfId="1408" applyNumberFormat="1" applyFont="1" applyFill="1" applyBorder="1" applyAlignment="1">
      <alignment horizontal="right"/>
    </xf>
    <xf numFmtId="3" fontId="85" fillId="59" borderId="7" xfId="457" applyNumberFormat="1" applyFont="1" applyFill="1" applyBorder="1" applyAlignment="1">
      <alignment horizontal="right"/>
    </xf>
    <xf numFmtId="1" fontId="0" fillId="59" borderId="0" xfId="0" applyNumberFormat="1" applyFill="1" applyAlignment="1">
      <alignment horizontal="right"/>
    </xf>
    <xf numFmtId="1" fontId="85" fillId="59" borderId="7" xfId="452" applyNumberFormat="1" applyFont="1" applyFill="1" applyBorder="1" applyAlignment="1">
      <alignment horizontal="right"/>
    </xf>
    <xf numFmtId="1" fontId="85" fillId="59" borderId="0" xfId="452" applyNumberFormat="1" applyFont="1" applyFill="1" applyAlignment="1">
      <alignment horizontal="right"/>
    </xf>
    <xf numFmtId="1" fontId="11" fillId="0" borderId="24" xfId="452" applyNumberFormat="1" applyFont="1" applyBorder="1" applyAlignment="1">
      <alignment horizontal="right"/>
    </xf>
    <xf numFmtId="1" fontId="11" fillId="0" borderId="8" xfId="452" applyNumberFormat="1" applyFont="1" applyBorder="1" applyAlignment="1">
      <alignment horizontal="right"/>
    </xf>
    <xf numFmtId="1" fontId="8" fillId="59" borderId="0" xfId="1408" applyNumberFormat="1" applyFont="1" applyFill="1" applyAlignment="1">
      <alignment horizontal="right"/>
    </xf>
    <xf numFmtId="1" fontId="8" fillId="59" borderId="19" xfId="452" applyNumberFormat="1" applyFont="1" applyFill="1" applyBorder="1" applyAlignment="1">
      <alignment horizontal="right"/>
    </xf>
    <xf numFmtId="0" fontId="8" fillId="59" borderId="21" xfId="457" applyFont="1" applyFill="1" applyBorder="1" applyAlignment="1">
      <alignment horizontal="right"/>
    </xf>
    <xf numFmtId="0" fontId="8" fillId="59" borderId="24" xfId="457" applyFont="1" applyFill="1" applyBorder="1" applyAlignment="1">
      <alignment horizontal="right"/>
    </xf>
    <xf numFmtId="3" fontId="85" fillId="59" borderId="0" xfId="457" applyNumberFormat="1" applyFont="1" applyFill="1" applyAlignment="1">
      <alignment horizontal="right"/>
    </xf>
    <xf numFmtId="3" fontId="11" fillId="0" borderId="7" xfId="457" applyNumberFormat="1" applyFont="1" applyBorder="1" applyAlignment="1">
      <alignment horizontal="right"/>
    </xf>
    <xf numFmtId="3" fontId="11" fillId="59" borderId="7" xfId="457" applyNumberFormat="1" applyFont="1" applyFill="1" applyBorder="1" applyAlignment="1">
      <alignment horizontal="right"/>
    </xf>
    <xf numFmtId="3" fontId="11" fillId="59" borderId="0" xfId="457" applyNumberFormat="1" applyFont="1" applyFill="1" applyAlignment="1">
      <alignment horizontal="right"/>
    </xf>
    <xf numFmtId="0" fontId="85" fillId="59" borderId="0" xfId="457" applyFont="1" applyFill="1" applyAlignment="1">
      <alignment horizontal="right"/>
    </xf>
    <xf numFmtId="3" fontId="11" fillId="59" borderId="50" xfId="457" applyNumberFormat="1" applyFont="1" applyFill="1" applyBorder="1" applyAlignment="1">
      <alignment horizontal="right"/>
    </xf>
    <xf numFmtId="3" fontId="11" fillId="59" borderId="8" xfId="457" applyNumberFormat="1" applyFont="1" applyFill="1" applyBorder="1" applyAlignment="1">
      <alignment horizontal="right"/>
    </xf>
    <xf numFmtId="3" fontId="11" fillId="0" borderId="7" xfId="452" applyNumberFormat="1" applyFont="1" applyBorder="1" applyAlignment="1">
      <alignment horizontal="right"/>
    </xf>
    <xf numFmtId="3" fontId="11" fillId="59" borderId="9" xfId="452" applyNumberFormat="1" applyFont="1" applyFill="1" applyBorder="1" applyAlignment="1">
      <alignment horizontal="right"/>
    </xf>
    <xf numFmtId="1" fontId="8" fillId="59" borderId="7" xfId="459" applyNumberFormat="1" applyFont="1" applyFill="1" applyBorder="1" applyAlignment="1">
      <alignment horizontal="right"/>
    </xf>
    <xf numFmtId="1" fontId="11" fillId="59" borderId="7" xfId="459" applyNumberFormat="1" applyFont="1" applyFill="1" applyBorder="1" applyAlignment="1">
      <alignment horizontal="right"/>
    </xf>
    <xf numFmtId="1" fontId="8" fillId="59" borderId="8" xfId="459" applyNumberFormat="1" applyFont="1" applyFill="1" applyBorder="1" applyAlignment="1">
      <alignment horizontal="right"/>
    </xf>
    <xf numFmtId="1" fontId="8" fillId="59" borderId="0" xfId="459" applyNumberFormat="1" applyFont="1" applyFill="1" applyAlignment="1">
      <alignment horizontal="right"/>
    </xf>
    <xf numFmtId="0" fontId="8" fillId="59" borderId="7" xfId="1408" applyFont="1" applyFill="1" applyBorder="1" applyAlignment="1">
      <alignment horizontal="right"/>
    </xf>
    <xf numFmtId="3" fontId="11" fillId="59" borderId="50" xfId="452" applyNumberFormat="1" applyFont="1" applyFill="1" applyBorder="1" applyAlignment="1">
      <alignment horizontal="right"/>
    </xf>
    <xf numFmtId="1" fontId="11" fillId="59" borderId="52" xfId="452" applyNumberFormat="1" applyFont="1" applyFill="1" applyBorder="1" applyAlignment="1">
      <alignment horizontal="right"/>
    </xf>
    <xf numFmtId="3" fontId="11" fillId="59" borderId="52" xfId="452" applyNumberFormat="1" applyFont="1" applyFill="1" applyBorder="1" applyAlignment="1">
      <alignment horizontal="right"/>
    </xf>
    <xf numFmtId="168" fontId="8" fillId="0" borderId="52" xfId="452" applyNumberFormat="1" applyFont="1" applyBorder="1" applyAlignment="1">
      <alignment horizontal="right"/>
    </xf>
    <xf numFmtId="168" fontId="8" fillId="59" borderId="52" xfId="452" applyNumberFormat="1" applyFont="1" applyFill="1" applyBorder="1" applyAlignment="1">
      <alignment horizontal="right"/>
    </xf>
    <xf numFmtId="168" fontId="11" fillId="59" borderId="52" xfId="452" applyNumberFormat="1" applyFont="1" applyFill="1" applyBorder="1" applyAlignment="1">
      <alignment horizontal="right"/>
    </xf>
    <xf numFmtId="168" fontId="11" fillId="59" borderId="8" xfId="452" applyNumberFormat="1" applyFont="1" applyFill="1" applyBorder="1" applyAlignment="1">
      <alignment horizontal="right"/>
    </xf>
    <xf numFmtId="168" fontId="11" fillId="59" borderId="50" xfId="452" applyNumberFormat="1" applyFont="1" applyFill="1" applyBorder="1" applyAlignment="1">
      <alignment horizontal="right"/>
    </xf>
    <xf numFmtId="168" fontId="11" fillId="0" borderId="52" xfId="452" applyNumberFormat="1" applyFont="1" applyBorder="1" applyAlignment="1">
      <alignment horizontal="right"/>
    </xf>
    <xf numFmtId="168" fontId="11" fillId="59" borderId="24" xfId="452" applyNumberFormat="1" applyFont="1" applyFill="1" applyBorder="1" applyAlignment="1">
      <alignment horizontal="right"/>
    </xf>
    <xf numFmtId="3" fontId="11" fillId="59" borderId="24" xfId="452" applyNumberFormat="1" applyFont="1" applyFill="1" applyBorder="1" applyAlignment="1">
      <alignment horizontal="right"/>
    </xf>
    <xf numFmtId="3" fontId="11" fillId="59" borderId="47" xfId="452" applyNumberFormat="1" applyFont="1" applyFill="1" applyBorder="1" applyAlignment="1">
      <alignment horizontal="right"/>
    </xf>
    <xf numFmtId="168" fontId="11" fillId="59" borderId="20" xfId="452" applyNumberFormat="1" applyFont="1" applyFill="1" applyBorder="1" applyAlignment="1">
      <alignment horizontal="right"/>
    </xf>
    <xf numFmtId="3" fontId="22" fillId="59" borderId="60" xfId="452" applyNumberFormat="1" applyFont="1" applyFill="1" applyBorder="1" applyAlignment="1">
      <alignment horizontal="right"/>
    </xf>
    <xf numFmtId="0" fontId="83" fillId="59" borderId="0" xfId="0" applyFont="1" applyFill="1" applyAlignment="1">
      <alignment horizontal="right"/>
    </xf>
    <xf numFmtId="168" fontId="83" fillId="59" borderId="8" xfId="0" applyNumberFormat="1" applyFont="1" applyFill="1" applyBorder="1" applyAlignment="1">
      <alignment horizontal="right"/>
    </xf>
    <xf numFmtId="168" fontId="8" fillId="0" borderId="47" xfId="452" applyNumberFormat="1" applyFont="1" applyBorder="1" applyAlignment="1">
      <alignment horizontal="right"/>
    </xf>
    <xf numFmtId="3" fontId="8" fillId="0" borderId="52" xfId="452" applyNumberFormat="1" applyFont="1" applyBorder="1" applyAlignment="1">
      <alignment horizontal="right"/>
    </xf>
    <xf numFmtId="168" fontId="11" fillId="0" borderId="8" xfId="452" applyNumberFormat="1" applyFont="1" applyBorder="1" applyAlignment="1">
      <alignment horizontal="right"/>
    </xf>
    <xf numFmtId="3" fontId="11" fillId="59" borderId="9" xfId="457" applyNumberFormat="1" applyFont="1" applyFill="1" applyBorder="1" applyAlignment="1">
      <alignment horizontal="right"/>
    </xf>
    <xf numFmtId="168" fontId="90" fillId="59" borderId="0" xfId="0" applyNumberFormat="1" applyFont="1" applyFill="1" applyAlignment="1">
      <alignment horizontal="right"/>
    </xf>
    <xf numFmtId="3" fontId="90" fillId="59" borderId="0" xfId="0" applyNumberFormat="1" applyFont="1" applyFill="1" applyAlignment="1">
      <alignment horizontal="right"/>
    </xf>
    <xf numFmtId="168" fontId="89" fillId="88" borderId="0" xfId="453" applyNumberFormat="1" applyFont="1" applyFill="1" applyAlignment="1">
      <alignment horizontal="right"/>
    </xf>
    <xf numFmtId="3" fontId="89" fillId="88" borderId="0" xfId="453" applyNumberFormat="1" applyFont="1" applyFill="1" applyAlignment="1">
      <alignment horizontal="right"/>
    </xf>
    <xf numFmtId="2" fontId="8" fillId="0" borderId="8" xfId="452" applyNumberFormat="1" applyFont="1" applyBorder="1" applyAlignment="1">
      <alignment horizontal="right"/>
    </xf>
    <xf numFmtId="168" fontId="8" fillId="59" borderId="47" xfId="452" applyNumberFormat="1" applyFont="1" applyFill="1" applyBorder="1" applyAlignment="1">
      <alignment horizontal="right"/>
    </xf>
    <xf numFmtId="1" fontId="8" fillId="0" borderId="52" xfId="452" applyNumberFormat="1" applyFont="1" applyBorder="1" applyAlignment="1">
      <alignment horizontal="right"/>
    </xf>
    <xf numFmtId="1" fontId="11" fillId="59" borderId="47" xfId="452" applyNumberFormat="1" applyFont="1" applyFill="1" applyBorder="1" applyAlignment="1">
      <alignment horizontal="right"/>
    </xf>
    <xf numFmtId="1" fontId="11" fillId="59" borderId="24" xfId="452" applyNumberFormat="1" applyFont="1" applyFill="1" applyBorder="1" applyAlignment="1">
      <alignment horizontal="right"/>
    </xf>
    <xf numFmtId="0" fontId="11" fillId="59" borderId="52" xfId="452" applyFont="1" applyFill="1" applyBorder="1" applyAlignment="1">
      <alignment horizontal="right"/>
    </xf>
    <xf numFmtId="1" fontId="11" fillId="59" borderId="14" xfId="452" applyNumberFormat="1" applyFont="1" applyFill="1" applyBorder="1" applyAlignment="1">
      <alignment horizontal="right"/>
    </xf>
    <xf numFmtId="1" fontId="11" fillId="0" borderId="52" xfId="452" applyNumberFormat="1" applyFont="1" applyBorder="1" applyAlignment="1">
      <alignment horizontal="right"/>
    </xf>
    <xf numFmtId="0" fontId="90" fillId="59" borderId="0" xfId="0" applyFont="1" applyFill="1" applyAlignment="1">
      <alignment horizontal="right"/>
    </xf>
    <xf numFmtId="0" fontId="194" fillId="59" borderId="60" xfId="0" applyFont="1" applyFill="1" applyBorder="1" applyAlignment="1">
      <alignment horizontal="left" vertical="top"/>
    </xf>
    <xf numFmtId="1" fontId="11" fillId="0" borderId="81" xfId="452" applyNumberFormat="1" applyFont="1" applyBorder="1" applyAlignment="1">
      <alignment horizontal="left"/>
    </xf>
    <xf numFmtId="1" fontId="11" fillId="59" borderId="72" xfId="452" applyNumberFormat="1" applyFont="1" applyFill="1" applyBorder="1" applyAlignment="1">
      <alignment horizontal="left"/>
    </xf>
    <xf numFmtId="168" fontId="8" fillId="59" borderId="79" xfId="452" applyNumberFormat="1" applyFont="1" applyFill="1" applyBorder="1" applyAlignment="1">
      <alignment horizontal="right"/>
    </xf>
    <xf numFmtId="3" fontId="83" fillId="59" borderId="0" xfId="0" applyNumberFormat="1" applyFont="1" applyFill="1" applyAlignment="1">
      <alignment horizontal="right"/>
    </xf>
    <xf numFmtId="1" fontId="8" fillId="0" borderId="0" xfId="452" applyNumberFormat="1" applyFont="1" applyAlignment="1">
      <alignment horizontal="right"/>
    </xf>
    <xf numFmtId="1" fontId="11" fillId="0" borderId="7" xfId="1408" applyNumberFormat="1" applyFont="1" applyBorder="1" applyAlignment="1">
      <alignment horizontal="right"/>
    </xf>
    <xf numFmtId="1" fontId="22" fillId="59" borderId="86" xfId="452" applyNumberFormat="1" applyFont="1" applyFill="1" applyBorder="1" applyAlignment="1">
      <alignment horizontal="left"/>
    </xf>
    <xf numFmtId="1" fontId="11" fillId="86" borderId="52" xfId="1131" applyNumberFormat="1" applyFont="1" applyFill="1" applyBorder="1" applyAlignment="1">
      <alignment horizontal="left"/>
    </xf>
    <xf numFmtId="0" fontId="11" fillId="59" borderId="52" xfId="0" applyFont="1" applyFill="1" applyBorder="1" applyAlignment="1">
      <alignment wrapText="1"/>
    </xf>
    <xf numFmtId="1" fontId="11" fillId="0" borderId="52" xfId="457" applyNumberFormat="1" applyFont="1" applyBorder="1" applyAlignment="1">
      <alignment horizontal="right"/>
    </xf>
    <xf numFmtId="1" fontId="11" fillId="0" borderId="52" xfId="1131" applyNumberFormat="1" applyFont="1" applyBorder="1" applyAlignment="1">
      <alignment horizontal="left"/>
    </xf>
    <xf numFmtId="0" fontId="11" fillId="0" borderId="52" xfId="0" applyFont="1" applyBorder="1" applyAlignment="1">
      <alignment wrapText="1"/>
    </xf>
    <xf numFmtId="0" fontId="11" fillId="0" borderId="52" xfId="452" applyFont="1" applyBorder="1" applyAlignment="1">
      <alignment horizontal="right"/>
    </xf>
    <xf numFmtId="3" fontId="11" fillId="0" borderId="52" xfId="457" applyNumberFormat="1" applyFont="1" applyBorder="1" applyAlignment="1">
      <alignment horizontal="right"/>
    </xf>
    <xf numFmtId="168" fontId="8" fillId="59" borderId="52" xfId="457" applyNumberFormat="1" applyFont="1" applyFill="1" applyBorder="1" applyAlignment="1">
      <alignment horizontal="right"/>
    </xf>
    <xf numFmtId="0" fontId="8" fillId="59" borderId="52" xfId="1408" applyFont="1" applyFill="1" applyBorder="1" applyAlignment="1">
      <alignment horizontal="right"/>
    </xf>
    <xf numFmtId="3" fontId="85" fillId="59" borderId="52" xfId="457" applyNumberFormat="1" applyFont="1" applyFill="1" applyBorder="1" applyAlignment="1">
      <alignment horizontal="right"/>
    </xf>
    <xf numFmtId="1" fontId="8" fillId="59" borderId="79" xfId="452" applyNumberFormat="1" applyFont="1" applyFill="1" applyBorder="1" applyAlignment="1">
      <alignment horizontal="right"/>
    </xf>
    <xf numFmtId="3" fontId="8" fillId="59" borderId="52" xfId="457" applyNumberFormat="1" applyFont="1" applyFill="1" applyBorder="1" applyAlignment="1">
      <alignment horizontal="right"/>
    </xf>
    <xf numFmtId="0" fontId="8" fillId="59" borderId="52" xfId="457" applyFont="1" applyFill="1" applyBorder="1" applyAlignment="1">
      <alignment horizontal="right"/>
    </xf>
    <xf numFmtId="1" fontId="8" fillId="59" borderId="52" xfId="459" applyNumberFormat="1" applyFont="1" applyFill="1" applyBorder="1" applyAlignment="1">
      <alignment horizontal="right"/>
    </xf>
    <xf numFmtId="1" fontId="8" fillId="0" borderId="52" xfId="459" applyNumberFormat="1" applyFont="1" applyBorder="1" applyAlignment="1">
      <alignment horizontal="right"/>
    </xf>
    <xf numFmtId="0" fontId="8" fillId="59" borderId="52" xfId="452" applyFont="1" applyFill="1" applyBorder="1"/>
    <xf numFmtId="1" fontId="8" fillId="59" borderId="68" xfId="457" applyNumberFormat="1" applyFont="1" applyFill="1" applyBorder="1" applyAlignment="1">
      <alignment horizontal="left"/>
    </xf>
    <xf numFmtId="168" fontId="11" fillId="59" borderId="52" xfId="1408" applyNumberFormat="1" applyFont="1" applyFill="1" applyBorder="1" applyAlignment="1">
      <alignment horizontal="right"/>
    </xf>
    <xf numFmtId="0" fontId="11" fillId="86" borderId="52" xfId="1131" applyFont="1" applyFill="1" applyBorder="1" applyAlignment="1">
      <alignment horizontal="left"/>
    </xf>
    <xf numFmtId="168" fontId="8" fillId="0" borderId="52" xfId="457" applyNumberFormat="1" applyFont="1" applyBorder="1" applyAlignment="1">
      <alignment horizontal="right"/>
    </xf>
    <xf numFmtId="0" fontId="8" fillId="0" borderId="52" xfId="457" applyFont="1" applyBorder="1" applyAlignment="1">
      <alignment horizontal="right"/>
    </xf>
    <xf numFmtId="1" fontId="11" fillId="59" borderId="52" xfId="1131" applyNumberFormat="1" applyFont="1" applyFill="1" applyBorder="1" applyAlignment="1">
      <alignment horizontal="left"/>
    </xf>
    <xf numFmtId="3" fontId="11" fillId="59" borderId="52" xfId="1408" applyNumberFormat="1" applyFont="1" applyFill="1" applyBorder="1" applyAlignment="1">
      <alignment horizontal="right"/>
    </xf>
    <xf numFmtId="49" fontId="11" fillId="59" borderId="52" xfId="1131" applyNumberFormat="1" applyFont="1" applyFill="1" applyBorder="1" applyAlignment="1">
      <alignment horizontal="left"/>
    </xf>
    <xf numFmtId="1" fontId="85" fillId="59" borderId="52" xfId="452" applyNumberFormat="1" applyFont="1" applyFill="1" applyBorder="1" applyAlignment="1">
      <alignment horizontal="right"/>
    </xf>
    <xf numFmtId="168" fontId="11" fillId="0" borderId="68" xfId="452" applyNumberFormat="1" applyFont="1" applyBorder="1" applyAlignment="1">
      <alignment horizontal="right"/>
    </xf>
    <xf numFmtId="1" fontId="87" fillId="0" borderId="52" xfId="0" applyNumberFormat="1" applyFont="1" applyBorder="1" applyAlignment="1">
      <alignment horizontal="left"/>
    </xf>
    <xf numFmtId="168" fontId="11" fillId="0" borderId="52" xfId="1408" applyNumberFormat="1" applyFont="1" applyBorder="1" applyAlignment="1">
      <alignment horizontal="right"/>
    </xf>
    <xf numFmtId="1" fontId="11" fillId="86" borderId="9" xfId="1131" applyNumberFormat="1" applyFont="1" applyFill="1" applyBorder="1" applyAlignment="1">
      <alignment horizontal="left"/>
    </xf>
    <xf numFmtId="0" fontId="11" fillId="59" borderId="9" xfId="457" applyFont="1" applyFill="1" applyBorder="1"/>
    <xf numFmtId="1" fontId="83" fillId="59" borderId="52" xfId="0" applyNumberFormat="1" applyFont="1" applyFill="1" applyBorder="1" applyAlignment="1">
      <alignment horizontal="left"/>
    </xf>
    <xf numFmtId="168" fontId="11" fillId="59" borderId="24" xfId="1408" applyNumberFormat="1" applyFont="1" applyFill="1" applyBorder="1" applyAlignment="1">
      <alignment horizontal="right"/>
    </xf>
    <xf numFmtId="1" fontId="8" fillId="59" borderId="73" xfId="452" applyNumberFormat="1" applyFont="1" applyFill="1" applyBorder="1" applyAlignment="1">
      <alignment horizontal="right"/>
    </xf>
    <xf numFmtId="1" fontId="11" fillId="0" borderId="24" xfId="1131" applyNumberFormat="1" applyFont="1" applyBorder="1" applyAlignment="1">
      <alignment horizontal="left"/>
    </xf>
    <xf numFmtId="1" fontId="8" fillId="59" borderId="22" xfId="452" applyNumberFormat="1" applyFont="1" applyFill="1" applyBorder="1" applyAlignment="1">
      <alignment horizontal="right"/>
    </xf>
    <xf numFmtId="1" fontId="11" fillId="59" borderId="19" xfId="452" applyNumberFormat="1" applyFont="1" applyFill="1" applyBorder="1" applyAlignment="1">
      <alignment horizontal="right"/>
    </xf>
    <xf numFmtId="168" fontId="8" fillId="0" borderId="24" xfId="457" applyNumberFormat="1" applyFont="1" applyBorder="1" applyAlignment="1">
      <alignment horizontal="right"/>
    </xf>
    <xf numFmtId="168" fontId="8" fillId="59" borderId="9" xfId="457" applyNumberFormat="1" applyFont="1" applyFill="1" applyBorder="1" applyAlignment="1">
      <alignment horizontal="right"/>
    </xf>
    <xf numFmtId="1" fontId="11" fillId="0" borderId="9" xfId="452" applyNumberFormat="1" applyFont="1" applyBorder="1" applyAlignment="1">
      <alignment horizontal="right"/>
    </xf>
    <xf numFmtId="1" fontId="196" fillId="59" borderId="86" xfId="452" applyNumberFormat="1" applyFont="1" applyFill="1" applyBorder="1" applyAlignment="1">
      <alignment vertical="top"/>
    </xf>
    <xf numFmtId="0" fontId="88" fillId="59" borderId="0" xfId="0" applyFont="1" applyFill="1"/>
    <xf numFmtId="0" fontId="183" fillId="59" borderId="7" xfId="452" applyFont="1" applyFill="1" applyBorder="1" applyAlignment="1">
      <alignment horizontal="right"/>
    </xf>
    <xf numFmtId="0" fontId="183" fillId="59" borderId="7" xfId="457" applyFont="1" applyFill="1" applyBorder="1" applyAlignment="1">
      <alignment horizontal="right"/>
    </xf>
    <xf numFmtId="3" fontId="183" fillId="59" borderId="7" xfId="457" applyNumberFormat="1" applyFont="1" applyFill="1" applyBorder="1" applyAlignment="1">
      <alignment horizontal="right"/>
    </xf>
    <xf numFmtId="0" fontId="183" fillId="59" borderId="0" xfId="0" applyFont="1" applyFill="1" applyAlignment="1">
      <alignment wrapText="1"/>
    </xf>
    <xf numFmtId="0" fontId="85" fillId="59" borderId="0" xfId="47510" applyNumberFormat="1" applyFont="1" applyFill="1" applyBorder="1" applyAlignment="1">
      <alignment horizontal="right"/>
    </xf>
    <xf numFmtId="0" fontId="11" fillId="59" borderId="0" xfId="457" applyFont="1" applyFill="1" applyAlignment="1">
      <alignment horizontal="right"/>
    </xf>
    <xf numFmtId="0" fontId="80" fillId="59" borderId="0" xfId="0" applyFont="1" applyFill="1"/>
    <xf numFmtId="1" fontId="11" fillId="59" borderId="77" xfId="452" applyNumberFormat="1" applyFont="1" applyFill="1" applyBorder="1" applyAlignment="1">
      <alignment horizontal="left"/>
    </xf>
    <xf numFmtId="1" fontId="11" fillId="59" borderId="74" xfId="452" applyNumberFormat="1" applyFont="1" applyFill="1" applyBorder="1" applyAlignment="1">
      <alignment horizontal="left"/>
    </xf>
    <xf numFmtId="1" fontId="11" fillId="59" borderId="24" xfId="1131" applyNumberFormat="1" applyFont="1" applyFill="1" applyBorder="1" applyAlignment="1">
      <alignment horizontal="left"/>
    </xf>
    <xf numFmtId="0" fontId="11" fillId="0" borderId="9" xfId="452" applyFont="1" applyBorder="1" applyAlignment="1">
      <alignment horizontal="right"/>
    </xf>
    <xf numFmtId="3" fontId="183" fillId="59" borderId="7" xfId="452" applyNumberFormat="1" applyFont="1" applyFill="1" applyBorder="1" applyAlignment="1">
      <alignment horizontal="right"/>
    </xf>
    <xf numFmtId="0" fontId="194" fillId="59" borderId="86" xfId="0" applyFont="1" applyFill="1" applyBorder="1" applyAlignment="1">
      <alignment vertical="top"/>
    </xf>
    <xf numFmtId="49" fontId="16" fillId="59" borderId="10" xfId="452" applyNumberFormat="1" applyFont="1" applyFill="1" applyBorder="1" applyAlignment="1">
      <alignment vertical="center"/>
    </xf>
    <xf numFmtId="168" fontId="8" fillId="87" borderId="52" xfId="452" applyNumberFormat="1" applyFont="1" applyFill="1" applyBorder="1" applyAlignment="1">
      <alignment horizontal="right"/>
    </xf>
    <xf numFmtId="0" fontId="11" fillId="0" borderId="24" xfId="452" applyFont="1" applyBorder="1" applyAlignment="1">
      <alignment horizontal="right"/>
    </xf>
    <xf numFmtId="3" fontId="11" fillId="0" borderId="24" xfId="1408" applyNumberFormat="1" applyFont="1" applyBorder="1" applyAlignment="1">
      <alignment horizontal="right"/>
    </xf>
    <xf numFmtId="1" fontId="183" fillId="59" borderId="0" xfId="452" applyNumberFormat="1" applyFont="1" applyFill="1" applyAlignment="1">
      <alignment horizontal="left"/>
    </xf>
    <xf numFmtId="168" fontId="85" fillId="59" borderId="8" xfId="457" applyNumberFormat="1" applyFont="1" applyFill="1" applyBorder="1" applyAlignment="1">
      <alignment horizontal="right"/>
    </xf>
    <xf numFmtId="3" fontId="85" fillId="59" borderId="7" xfId="452" applyNumberFormat="1" applyFont="1" applyFill="1" applyBorder="1" applyAlignment="1">
      <alignment horizontal="right"/>
    </xf>
    <xf numFmtId="0" fontId="85" fillId="59" borderId="7" xfId="452" applyFont="1" applyFill="1" applyBorder="1" applyAlignment="1">
      <alignment horizontal="right"/>
    </xf>
    <xf numFmtId="49" fontId="83" fillId="59" borderId="7" xfId="452" applyNumberFormat="1" applyFont="1" applyFill="1" applyBorder="1"/>
    <xf numFmtId="0" fontId="193" fillId="59" borderId="10" xfId="0" applyFont="1" applyFill="1" applyBorder="1"/>
    <xf numFmtId="4" fontId="0" fillId="59" borderId="0" xfId="0" applyNumberFormat="1" applyFill="1" applyAlignment="1">
      <alignment horizontal="left"/>
    </xf>
    <xf numFmtId="0" fontId="196" fillId="59" borderId="86" xfId="0" applyFont="1" applyFill="1" applyBorder="1" applyAlignment="1">
      <alignment horizontal="left"/>
    </xf>
    <xf numFmtId="1" fontId="8" fillId="59" borderId="68" xfId="452" applyNumberFormat="1" applyFont="1" applyFill="1" applyBorder="1" applyAlignment="1">
      <alignment horizontal="left"/>
    </xf>
    <xf numFmtId="49" fontId="183" fillId="59" borderId="0" xfId="452" applyNumberFormat="1" applyFont="1" applyFill="1"/>
    <xf numFmtId="0" fontId="183" fillId="59" borderId="0" xfId="452" applyFont="1" applyFill="1" applyAlignment="1">
      <alignment horizontal="right"/>
    </xf>
    <xf numFmtId="3" fontId="183" fillId="59" borderId="0" xfId="452" applyNumberFormat="1" applyFont="1" applyFill="1" applyAlignment="1">
      <alignment horizontal="right"/>
    </xf>
    <xf numFmtId="0" fontId="82" fillId="0" borderId="0" xfId="0" applyFont="1" applyAlignment="1">
      <alignment vertical="center"/>
    </xf>
    <xf numFmtId="0" fontId="201" fillId="59" borderId="0" xfId="567" applyFont="1" applyFill="1" applyAlignment="1" applyProtection="1">
      <alignment horizontal="left" vertical="top" wrapText="1"/>
    </xf>
    <xf numFmtId="0" fontId="0" fillId="59" borderId="0" xfId="0" applyFill="1" applyAlignment="1">
      <alignment vertical="top"/>
    </xf>
    <xf numFmtId="4" fontId="29" fillId="59" borderId="86" xfId="452" applyNumberFormat="1" applyFont="1" applyFill="1" applyBorder="1" applyAlignment="1">
      <alignment horizontal="right"/>
    </xf>
    <xf numFmtId="1" fontId="22" fillId="59" borderId="86" xfId="452" applyNumberFormat="1" applyFont="1" applyFill="1" applyBorder="1" applyAlignment="1">
      <alignment horizontal="right"/>
    </xf>
    <xf numFmtId="1" fontId="22" fillId="59" borderId="86" xfId="452" applyNumberFormat="1" applyFont="1" applyFill="1" applyBorder="1" applyAlignment="1">
      <alignment horizontal="right" wrapText="1"/>
    </xf>
    <xf numFmtId="3" fontId="22" fillId="59" borderId="86" xfId="452" applyNumberFormat="1" applyFont="1" applyFill="1" applyBorder="1" applyAlignment="1">
      <alignment horizontal="right"/>
    </xf>
    <xf numFmtId="0" fontId="11" fillId="59" borderId="8" xfId="1131" applyFont="1" applyFill="1" applyBorder="1" applyAlignment="1">
      <alignment horizontal="left"/>
    </xf>
    <xf numFmtId="1" fontId="11" fillId="59" borderId="8" xfId="1131" applyNumberFormat="1" applyFont="1" applyFill="1" applyBorder="1" applyAlignment="1">
      <alignment horizontal="right"/>
    </xf>
    <xf numFmtId="0" fontId="11" fillId="59" borderId="7" xfId="452" applyFont="1" applyFill="1" applyBorder="1"/>
    <xf numFmtId="49" fontId="11" fillId="59" borderId="7" xfId="452" applyNumberFormat="1" applyFont="1" applyFill="1" applyBorder="1" applyAlignment="1">
      <alignment horizontal="right"/>
    </xf>
    <xf numFmtId="0" fontId="8" fillId="59" borderId="8" xfId="452" applyFont="1" applyFill="1" applyBorder="1"/>
    <xf numFmtId="49" fontId="11" fillId="86" borderId="24" xfId="1131" applyNumberFormat="1" applyFont="1" applyFill="1" applyBorder="1" applyAlignment="1">
      <alignment horizontal="left"/>
    </xf>
    <xf numFmtId="49" fontId="11" fillId="59" borderId="24" xfId="1131" applyNumberFormat="1" applyFont="1" applyFill="1" applyBorder="1" applyAlignment="1">
      <alignment horizontal="left"/>
    </xf>
    <xf numFmtId="1" fontId="8" fillId="59" borderId="21" xfId="452" applyNumberFormat="1" applyFont="1" applyFill="1" applyBorder="1" applyAlignment="1">
      <alignment horizontal="right"/>
    </xf>
    <xf numFmtId="1" fontId="11" fillId="59" borderId="9" xfId="1131" applyNumberFormat="1" applyFont="1" applyFill="1" applyBorder="1" applyAlignment="1">
      <alignment horizontal="left"/>
    </xf>
    <xf numFmtId="49" fontId="11" fillId="59" borderId="9" xfId="1131" applyNumberFormat="1" applyFont="1" applyFill="1" applyBorder="1" applyAlignment="1">
      <alignment horizontal="left"/>
    </xf>
    <xf numFmtId="1" fontId="85" fillId="59" borderId="9" xfId="452" applyNumberFormat="1" applyFont="1" applyFill="1" applyBorder="1" applyAlignment="1">
      <alignment horizontal="right"/>
    </xf>
    <xf numFmtId="1" fontId="87" fillId="0" borderId="24" xfId="0" applyNumberFormat="1" applyFont="1" applyBorder="1" applyAlignment="1">
      <alignment horizontal="left"/>
    </xf>
    <xf numFmtId="168" fontId="85" fillId="59" borderId="7" xfId="452" applyNumberFormat="1" applyFont="1" applyFill="1" applyBorder="1" applyAlignment="1">
      <alignment horizontal="right"/>
    </xf>
    <xf numFmtId="168" fontId="11" fillId="59" borderId="23" xfId="0" applyNumberFormat="1" applyFont="1" applyFill="1" applyBorder="1" applyAlignment="1">
      <alignment horizontal="right"/>
    </xf>
    <xf numFmtId="1" fontId="11" fillId="59" borderId="23" xfId="0" applyNumberFormat="1" applyFont="1" applyFill="1" applyBorder="1" applyAlignment="1">
      <alignment horizontal="center"/>
    </xf>
    <xf numFmtId="168" fontId="11" fillId="59" borderId="52" xfId="0" applyNumberFormat="1" applyFont="1" applyFill="1" applyBorder="1" applyAlignment="1">
      <alignment horizontal="right"/>
    </xf>
    <xf numFmtId="1" fontId="11" fillId="59" borderId="52" xfId="0" applyNumberFormat="1" applyFont="1" applyFill="1" applyBorder="1" applyAlignment="1">
      <alignment horizontal="right"/>
    </xf>
    <xf numFmtId="0" fontId="8" fillId="59" borderId="52" xfId="0" applyFont="1" applyFill="1" applyBorder="1"/>
    <xf numFmtId="0" fontId="194" fillId="59" borderId="86" xfId="0" applyFont="1" applyFill="1" applyBorder="1"/>
    <xf numFmtId="1" fontId="85" fillId="59" borderId="0" xfId="452" applyNumberFormat="1" applyFont="1" applyFill="1" applyAlignment="1">
      <alignment horizontal="left"/>
    </xf>
    <xf numFmtId="4" fontId="156" fillId="59" borderId="0" xfId="452" applyNumberFormat="1" applyFont="1" applyFill="1" applyAlignment="1">
      <alignment horizontal="left"/>
    </xf>
    <xf numFmtId="0" fontId="194" fillId="59" borderId="0" xfId="0" applyFont="1" applyFill="1" applyAlignment="1">
      <alignment vertical="top"/>
    </xf>
    <xf numFmtId="1" fontId="8" fillId="0" borderId="72" xfId="452" applyNumberFormat="1" applyFont="1" applyBorder="1" applyAlignment="1">
      <alignment horizontal="left"/>
    </xf>
    <xf numFmtId="168" fontId="11" fillId="0" borderId="24" xfId="1408" applyNumberFormat="1" applyFont="1" applyBorder="1" applyAlignment="1">
      <alignment horizontal="right"/>
    </xf>
    <xf numFmtId="3" fontId="11" fillId="59" borderId="24" xfId="1408" applyNumberFormat="1" applyFont="1" applyFill="1" applyBorder="1" applyAlignment="1">
      <alignment horizontal="right"/>
    </xf>
    <xf numFmtId="1" fontId="87" fillId="89" borderId="24" xfId="0" applyNumberFormat="1" applyFont="1" applyFill="1" applyBorder="1" applyAlignment="1">
      <alignment horizontal="left"/>
    </xf>
    <xf numFmtId="0" fontId="11" fillId="59" borderId="24" xfId="452" applyFont="1" applyFill="1" applyBorder="1" applyAlignment="1">
      <alignment horizontal="right"/>
    </xf>
    <xf numFmtId="3" fontId="11" fillId="59" borderId="7" xfId="0" applyNumberFormat="1" applyFont="1" applyFill="1" applyBorder="1" applyAlignment="1">
      <alignment horizontal="right"/>
    </xf>
    <xf numFmtId="1" fontId="87" fillId="0" borderId="50" xfId="0" applyNumberFormat="1" applyFont="1" applyBorder="1" applyAlignment="1">
      <alignment horizontal="left"/>
    </xf>
    <xf numFmtId="168" fontId="11" fillId="59" borderId="7" xfId="0" applyNumberFormat="1" applyFont="1" applyFill="1" applyBorder="1" applyAlignment="1">
      <alignment horizontal="right"/>
    </xf>
    <xf numFmtId="1" fontId="11" fillId="59" borderId="7" xfId="0" applyNumberFormat="1" applyFont="1" applyFill="1" applyBorder="1" applyAlignment="1">
      <alignment horizontal="center"/>
    </xf>
    <xf numFmtId="1" fontId="11" fillId="59" borderId="8" xfId="1408" applyNumberFormat="1" applyFont="1" applyFill="1" applyBorder="1" applyAlignment="1">
      <alignment horizontal="right"/>
    </xf>
    <xf numFmtId="0" fontId="11" fillId="59" borderId="8" xfId="1408" applyFont="1" applyFill="1" applyBorder="1" applyAlignment="1">
      <alignment horizontal="right"/>
    </xf>
    <xf numFmtId="49" fontId="11" fillId="59" borderId="8" xfId="1131" applyNumberFormat="1" applyFont="1" applyFill="1" applyBorder="1" applyAlignment="1">
      <alignment horizontal="left"/>
    </xf>
    <xf numFmtId="168" fontId="8" fillId="59" borderId="24" xfId="457" applyNumberFormat="1" applyFont="1" applyFill="1" applyBorder="1" applyAlignment="1">
      <alignment horizontal="right"/>
    </xf>
    <xf numFmtId="1" fontId="11" fillId="0" borderId="21" xfId="1131" applyNumberFormat="1" applyFont="1" applyBorder="1" applyAlignment="1">
      <alignment horizontal="left"/>
    </xf>
    <xf numFmtId="1" fontId="8" fillId="0" borderId="47" xfId="457" applyNumberFormat="1" applyFont="1" applyBorder="1" applyAlignment="1">
      <alignment horizontal="right"/>
    </xf>
    <xf numFmtId="1" fontId="8" fillId="0" borderId="88" xfId="457" applyNumberFormat="1" applyFont="1" applyBorder="1" applyAlignment="1">
      <alignment horizontal="right"/>
    </xf>
    <xf numFmtId="168" fontId="11" fillId="0" borderId="20" xfId="452" applyNumberFormat="1" applyFont="1" applyBorder="1" applyAlignment="1">
      <alignment horizontal="right"/>
    </xf>
    <xf numFmtId="1" fontId="11" fillId="0" borderId="8" xfId="457" applyNumberFormat="1" applyFont="1" applyBorder="1" applyAlignment="1">
      <alignment horizontal="right"/>
    </xf>
    <xf numFmtId="3" fontId="11" fillId="0" borderId="8" xfId="457" applyNumberFormat="1" applyFont="1" applyBorder="1" applyAlignment="1">
      <alignment horizontal="right"/>
    </xf>
    <xf numFmtId="3" fontId="8" fillId="0" borderId="8" xfId="457" applyNumberFormat="1" applyFont="1" applyBorder="1" applyAlignment="1">
      <alignment horizontal="right"/>
    </xf>
    <xf numFmtId="1" fontId="11" fillId="0" borderId="47" xfId="452" applyNumberFormat="1" applyFont="1" applyBorder="1" applyAlignment="1">
      <alignment horizontal="right"/>
    </xf>
    <xf numFmtId="0" fontId="11" fillId="0" borderId="47" xfId="457" applyFont="1" applyBorder="1" applyAlignment="1">
      <alignment horizontal="right"/>
    </xf>
    <xf numFmtId="0" fontId="11" fillId="86" borderId="24" xfId="1131" applyFont="1" applyFill="1" applyBorder="1" applyAlignment="1">
      <alignment horizontal="left"/>
    </xf>
    <xf numFmtId="0" fontId="8" fillId="0" borderId="66" xfId="0" applyFont="1" applyBorder="1" applyAlignment="1">
      <alignment vertical="center" wrapText="1"/>
    </xf>
    <xf numFmtId="0" fontId="11" fillId="59" borderId="24" xfId="0" applyFont="1" applyFill="1" applyBorder="1" applyAlignment="1">
      <alignment wrapText="1"/>
    </xf>
    <xf numFmtId="49" fontId="11" fillId="0" borderId="0" xfId="1131" applyNumberFormat="1" applyFont="1" applyAlignment="1">
      <alignment horizontal="left"/>
    </xf>
    <xf numFmtId="49" fontId="11" fillId="86" borderId="9" xfId="1131" applyNumberFormat="1" applyFont="1" applyFill="1" applyBorder="1" applyAlignment="1">
      <alignment horizontal="left"/>
    </xf>
    <xf numFmtId="0" fontId="11" fillId="86" borderId="8" xfId="1131" applyFont="1" applyFill="1" applyBorder="1" applyAlignment="1">
      <alignment horizontal="left"/>
    </xf>
    <xf numFmtId="1" fontId="11" fillId="0" borderId="50" xfId="1131" applyNumberFormat="1" applyFont="1" applyBorder="1" applyAlignment="1">
      <alignment horizontal="left"/>
    </xf>
    <xf numFmtId="0" fontId="8" fillId="59" borderId="50" xfId="452" applyFont="1" applyFill="1" applyBorder="1"/>
    <xf numFmtId="4" fontId="155" fillId="59" borderId="0" xfId="0" applyNumberFormat="1" applyFont="1" applyFill="1" applyAlignment="1">
      <alignment horizontal="left"/>
    </xf>
    <xf numFmtId="0" fontId="11" fillId="0" borderId="52" xfId="0" applyFont="1" applyBorder="1" applyAlignment="1">
      <alignment horizontal="left" wrapText="1"/>
    </xf>
    <xf numFmtId="1" fontId="11" fillId="59" borderId="7" xfId="457" applyNumberFormat="1" applyFont="1" applyFill="1" applyBorder="1" applyAlignment="1">
      <alignment horizontal="left"/>
    </xf>
    <xf numFmtId="1" fontId="11" fillId="59" borderId="66" xfId="452" applyNumberFormat="1" applyFont="1" applyFill="1" applyBorder="1" applyAlignment="1">
      <alignment horizontal="left"/>
    </xf>
    <xf numFmtId="168" fontId="11" fillId="59" borderId="14" xfId="452" applyNumberFormat="1" applyFont="1" applyFill="1" applyBorder="1" applyAlignment="1">
      <alignment horizontal="right"/>
    </xf>
    <xf numFmtId="1" fontId="0" fillId="0" borderId="0" xfId="0" applyNumberFormat="1" applyAlignment="1">
      <alignment horizontal="right"/>
    </xf>
    <xf numFmtId="1" fontId="11" fillId="86" borderId="23" xfId="1131" applyNumberFormat="1" applyFont="1" applyFill="1" applyBorder="1" applyAlignment="1">
      <alignment horizontal="left"/>
    </xf>
    <xf numFmtId="49" fontId="8" fillId="0" borderId="9" xfId="452" applyNumberFormat="1" applyFont="1" applyBorder="1"/>
    <xf numFmtId="168" fontId="11" fillId="0" borderId="9" xfId="452" applyNumberFormat="1" applyFont="1" applyBorder="1" applyAlignment="1">
      <alignment horizontal="right"/>
    </xf>
    <xf numFmtId="1" fontId="11" fillId="59" borderId="63" xfId="452" applyNumberFormat="1" applyFont="1" applyFill="1" applyBorder="1" applyAlignment="1">
      <alignment horizontal="left"/>
    </xf>
    <xf numFmtId="49" fontId="11" fillId="59" borderId="44" xfId="1131" applyNumberFormat="1" applyFont="1" applyFill="1" applyBorder="1" applyAlignment="1">
      <alignment horizontal="left"/>
    </xf>
    <xf numFmtId="1" fontId="8" fillId="59" borderId="23" xfId="0" applyNumberFormat="1" applyFont="1" applyFill="1" applyBorder="1" applyAlignment="1">
      <alignment horizontal="left"/>
    </xf>
    <xf numFmtId="1" fontId="11" fillId="59" borderId="23" xfId="457" applyNumberFormat="1" applyFont="1" applyFill="1" applyBorder="1" applyAlignment="1">
      <alignment horizontal="left"/>
    </xf>
    <xf numFmtId="1" fontId="8" fillId="0" borderId="52" xfId="0" applyNumberFormat="1" applyFont="1" applyBorder="1" applyAlignment="1">
      <alignment horizontal="left"/>
    </xf>
    <xf numFmtId="49" fontId="11" fillId="0" borderId="24" xfId="452" applyNumberFormat="1" applyFont="1" applyBorder="1"/>
    <xf numFmtId="1" fontId="11" fillId="59" borderId="78" xfId="0" applyNumberFormat="1" applyFont="1" applyFill="1" applyBorder="1" applyAlignment="1">
      <alignment horizontal="left"/>
    </xf>
    <xf numFmtId="0" fontId="11" fillId="59" borderId="14" xfId="0" applyFont="1" applyFill="1" applyBorder="1" applyAlignment="1">
      <alignment horizontal="left"/>
    </xf>
    <xf numFmtId="49" fontId="11" fillId="59" borderId="14" xfId="452" applyNumberFormat="1" applyFont="1" applyFill="1" applyBorder="1"/>
    <xf numFmtId="3" fontId="11" fillId="59" borderId="14" xfId="452" applyNumberFormat="1" applyFont="1" applyFill="1" applyBorder="1" applyAlignment="1">
      <alignment horizontal="right"/>
    </xf>
    <xf numFmtId="0" fontId="194" fillId="59" borderId="11" xfId="0" applyFont="1" applyFill="1" applyBorder="1" applyAlignment="1">
      <alignment horizontal="left"/>
    </xf>
    <xf numFmtId="0" fontId="210" fillId="0" borderId="0" xfId="0" applyFont="1" applyAlignment="1">
      <alignment vertical="center" wrapText="1"/>
    </xf>
    <xf numFmtId="4" fontId="211" fillId="59" borderId="0" xfId="452" applyNumberFormat="1" applyFont="1" applyFill="1" applyAlignment="1">
      <alignment horizontal="left"/>
    </xf>
    <xf numFmtId="3" fontId="8" fillId="0" borderId="52" xfId="457" applyNumberFormat="1" applyFont="1" applyBorder="1" applyAlignment="1">
      <alignment horizontal="right"/>
    </xf>
    <xf numFmtId="1" fontId="8" fillId="59" borderId="20" xfId="452" applyNumberFormat="1" applyFont="1" applyFill="1" applyBorder="1" applyAlignment="1">
      <alignment horizontal="left"/>
    </xf>
    <xf numFmtId="3" fontId="11" fillId="0" borderId="24" xfId="457" applyNumberFormat="1" applyFont="1" applyBorder="1" applyAlignment="1">
      <alignment horizontal="right"/>
    </xf>
    <xf numFmtId="49" fontId="205" fillId="59" borderId="10" xfId="452" applyNumberFormat="1" applyFont="1" applyFill="1" applyBorder="1" applyAlignment="1">
      <alignment horizontal="left" vertical="top"/>
    </xf>
    <xf numFmtId="1" fontId="183" fillId="0" borderId="0" xfId="1131" applyNumberFormat="1" applyFont="1" applyAlignment="1">
      <alignment horizontal="left"/>
    </xf>
    <xf numFmtId="1" fontId="82" fillId="0" borderId="0" xfId="1408" applyNumberFormat="1" applyFont="1" applyAlignment="1">
      <alignment horizontal="left"/>
    </xf>
    <xf numFmtId="1" fontId="8" fillId="0" borderId="52" xfId="457" applyNumberFormat="1" applyFont="1" applyBorder="1" applyAlignment="1">
      <alignment horizontal="left"/>
    </xf>
    <xf numFmtId="1" fontId="8" fillId="0" borderId="0" xfId="457" applyNumberFormat="1" applyFont="1" applyAlignment="1">
      <alignment horizontal="left"/>
    </xf>
    <xf numFmtId="1" fontId="11" fillId="0" borderId="0" xfId="452" applyNumberFormat="1" applyFont="1" applyAlignment="1">
      <alignment horizontal="left"/>
    </xf>
    <xf numFmtId="1" fontId="11" fillId="0" borderId="0" xfId="1131" applyNumberFormat="1" applyFont="1" applyAlignment="1">
      <alignment horizontal="left"/>
    </xf>
    <xf numFmtId="0" fontId="183" fillId="0" borderId="0" xfId="0" applyFont="1" applyAlignment="1">
      <alignment vertical="center"/>
    </xf>
    <xf numFmtId="1" fontId="8" fillId="0" borderId="7" xfId="1131" applyNumberFormat="1" applyFont="1" applyBorder="1" applyAlignment="1">
      <alignment horizontal="left"/>
    </xf>
    <xf numFmtId="0" fontId="83" fillId="0" borderId="0" xfId="0" applyFont="1" applyAlignment="1">
      <alignment vertical="center"/>
    </xf>
    <xf numFmtId="1" fontId="82" fillId="0" borderId="0" xfId="452" applyNumberFormat="1" applyFont="1" applyAlignment="1">
      <alignment horizontal="left"/>
    </xf>
    <xf numFmtId="1" fontId="11" fillId="0" borderId="24" xfId="452" applyNumberFormat="1" applyFont="1" applyBorder="1" applyAlignment="1">
      <alignment horizontal="left"/>
    </xf>
    <xf numFmtId="1" fontId="30" fillId="0" borderId="0" xfId="452" applyNumberFormat="1" applyFont="1" applyAlignment="1">
      <alignment horizontal="left"/>
    </xf>
    <xf numFmtId="0" fontId="11" fillId="0" borderId="52" xfId="457" applyFont="1" applyBorder="1" applyAlignment="1">
      <alignment horizontal="right"/>
    </xf>
    <xf numFmtId="0" fontId="194" fillId="59" borderId="86" xfId="0" applyFont="1" applyFill="1" applyBorder="1" applyAlignment="1">
      <alignment horizontal="left"/>
    </xf>
    <xf numFmtId="0" fontId="196" fillId="59" borderId="86" xfId="0" applyFont="1" applyFill="1" applyBorder="1"/>
    <xf numFmtId="0" fontId="206" fillId="59" borderId="86" xfId="0" applyFont="1" applyFill="1" applyBorder="1" applyAlignment="1">
      <alignment horizontal="left"/>
    </xf>
    <xf numFmtId="0" fontId="83" fillId="59" borderId="85" xfId="0" applyFont="1" applyFill="1" applyBorder="1"/>
    <xf numFmtId="16" fontId="83" fillId="59" borderId="85" xfId="0" applyNumberFormat="1" applyFont="1" applyFill="1" applyBorder="1"/>
    <xf numFmtId="1" fontId="11" fillId="59" borderId="18" xfId="452" applyNumberFormat="1" applyFont="1" applyFill="1" applyBorder="1" applyAlignment="1">
      <alignment horizontal="left"/>
    </xf>
    <xf numFmtId="3" fontId="11" fillId="59" borderId="0" xfId="1408" applyNumberFormat="1" applyFont="1" applyFill="1" applyAlignment="1">
      <alignment horizontal="left"/>
    </xf>
    <xf numFmtId="1" fontId="23" fillId="59" borderId="0" xfId="1407" applyNumberFormat="1" applyFont="1" applyFill="1" applyAlignment="1">
      <alignment horizontal="left" wrapText="1"/>
    </xf>
    <xf numFmtId="0" fontId="193" fillId="90" borderId="10" xfId="0" applyFont="1" applyFill="1" applyBorder="1" applyAlignment="1">
      <alignment vertical="center"/>
    </xf>
    <xf numFmtId="0" fontId="92" fillId="90" borderId="10" xfId="0" applyFont="1" applyFill="1" applyBorder="1" applyAlignment="1">
      <alignment vertical="center"/>
    </xf>
    <xf numFmtId="4" fontId="11" fillId="0" borderId="51" xfId="452" applyNumberFormat="1" applyFont="1" applyBorder="1" applyAlignment="1">
      <alignment horizontal="right"/>
    </xf>
    <xf numFmtId="4" fontId="11" fillId="0" borderId="66" xfId="452" applyNumberFormat="1" applyFont="1" applyBorder="1" applyAlignment="1">
      <alignment horizontal="right"/>
    </xf>
    <xf numFmtId="4" fontId="11" fillId="0" borderId="44" xfId="452" applyNumberFormat="1" applyFont="1" applyBorder="1" applyAlignment="1">
      <alignment horizontal="right"/>
    </xf>
    <xf numFmtId="4" fontId="11" fillId="0" borderId="46" xfId="452" applyNumberFormat="1" applyFont="1" applyBorder="1" applyAlignment="1">
      <alignment horizontal="right"/>
    </xf>
    <xf numFmtId="4" fontId="11" fillId="0" borderId="63" xfId="452" applyNumberFormat="1" applyFont="1" applyBorder="1" applyAlignment="1">
      <alignment horizontal="right"/>
    </xf>
    <xf numFmtId="1" fontId="11" fillId="59" borderId="0" xfId="457" applyNumberFormat="1" applyFont="1" applyFill="1" applyAlignment="1">
      <alignment horizontal="left"/>
    </xf>
    <xf numFmtId="9" fontId="11" fillId="59" borderId="0" xfId="1407" applyNumberFormat="1" applyFont="1" applyFill="1"/>
    <xf numFmtId="168" fontId="8" fillId="59" borderId="7" xfId="457" applyNumberFormat="1" applyFont="1" applyFill="1" applyBorder="1" applyAlignment="1">
      <alignment horizontal="left"/>
    </xf>
    <xf numFmtId="1" fontId="213" fillId="59" borderId="0" xfId="452" applyNumberFormat="1" applyFont="1" applyFill="1" applyAlignment="1">
      <alignment horizontal="left"/>
    </xf>
    <xf numFmtId="168" fontId="213" fillId="59" borderId="0" xfId="452" applyNumberFormat="1" applyFont="1" applyFill="1" applyAlignment="1">
      <alignment horizontal="right"/>
    </xf>
    <xf numFmtId="3" fontId="213" fillId="59" borderId="0" xfId="452" applyNumberFormat="1" applyFont="1" applyFill="1" applyAlignment="1">
      <alignment horizontal="right"/>
    </xf>
    <xf numFmtId="0" fontId="213" fillId="59" borderId="0" xfId="457" applyFont="1" applyFill="1" applyAlignment="1">
      <alignment horizontal="right"/>
    </xf>
    <xf numFmtId="49" fontId="213" fillId="59" borderId="0" xfId="452" applyNumberFormat="1" applyFont="1" applyFill="1"/>
    <xf numFmtId="1" fontId="213" fillId="59" borderId="0" xfId="1406" applyNumberFormat="1" applyFont="1" applyFill="1" applyAlignment="1">
      <alignment horizontal="left"/>
    </xf>
    <xf numFmtId="49" fontId="213" fillId="59" borderId="0" xfId="1406" applyNumberFormat="1" applyFont="1" applyFill="1"/>
    <xf numFmtId="168" fontId="213" fillId="59" borderId="0" xfId="1406" applyNumberFormat="1" applyFont="1" applyFill="1" applyAlignment="1">
      <alignment horizontal="right"/>
    </xf>
    <xf numFmtId="3" fontId="213" fillId="59" borderId="0" xfId="1406" applyNumberFormat="1" applyFont="1" applyFill="1" applyAlignment="1">
      <alignment horizontal="right"/>
    </xf>
    <xf numFmtId="0" fontId="11" fillId="59" borderId="20" xfId="457" applyFont="1" applyFill="1" applyBorder="1" applyAlignment="1">
      <alignment horizontal="right"/>
    </xf>
    <xf numFmtId="0" fontId="8" fillId="59" borderId="79" xfId="457" applyFont="1" applyFill="1" applyBorder="1" applyAlignment="1">
      <alignment horizontal="right"/>
    </xf>
    <xf numFmtId="168" fontId="85" fillId="59" borderId="0" xfId="452" applyNumberFormat="1" applyFont="1" applyFill="1" applyAlignment="1">
      <alignment horizontal="right"/>
    </xf>
    <xf numFmtId="3" fontId="85" fillId="59" borderId="0" xfId="452" applyNumberFormat="1" applyFont="1" applyFill="1" applyAlignment="1">
      <alignment horizontal="right"/>
    </xf>
    <xf numFmtId="49" fontId="85" fillId="59" borderId="7" xfId="452" applyNumberFormat="1" applyFont="1" applyFill="1" applyBorder="1"/>
    <xf numFmtId="0" fontId="85" fillId="59" borderId="7" xfId="457" applyFont="1" applyFill="1" applyBorder="1" applyAlignment="1">
      <alignment horizontal="right"/>
    </xf>
    <xf numFmtId="1" fontId="85" fillId="0" borderId="24" xfId="452" applyNumberFormat="1" applyFont="1" applyBorder="1" applyAlignment="1">
      <alignment horizontal="left"/>
    </xf>
    <xf numFmtId="1" fontId="85" fillId="0" borderId="52" xfId="452" applyNumberFormat="1" applyFont="1" applyBorder="1" applyAlignment="1">
      <alignment horizontal="left"/>
    </xf>
    <xf numFmtId="2" fontId="8" fillId="0" borderId="63" xfId="452" applyNumberFormat="1" applyFont="1" applyBorder="1" applyAlignment="1">
      <alignment horizontal="right"/>
    </xf>
    <xf numFmtId="2" fontId="8" fillId="0" borderId="66" xfId="452" applyNumberFormat="1" applyFont="1" applyBorder="1" applyAlignment="1">
      <alignment horizontal="right"/>
    </xf>
    <xf numFmtId="1" fontId="8" fillId="0" borderId="71" xfId="459" applyNumberFormat="1" applyFont="1" applyBorder="1" applyAlignment="1">
      <alignment horizontal="left"/>
    </xf>
    <xf numFmtId="3" fontId="8" fillId="0" borderId="52" xfId="459" applyNumberFormat="1" applyFont="1" applyBorder="1" applyAlignment="1">
      <alignment horizontal="right"/>
    </xf>
    <xf numFmtId="1" fontId="11" fillId="0" borderId="14" xfId="1131" applyNumberFormat="1" applyFont="1" applyBorder="1" applyAlignment="1">
      <alignment horizontal="left"/>
    </xf>
    <xf numFmtId="168" fontId="85" fillId="59" borderId="7" xfId="1408" applyNumberFormat="1" applyFont="1" applyFill="1" applyBorder="1" applyAlignment="1">
      <alignment horizontal="right"/>
    </xf>
    <xf numFmtId="1" fontId="85" fillId="59" borderId="24" xfId="1408" applyNumberFormat="1" applyFont="1" applyFill="1" applyBorder="1" applyAlignment="1">
      <alignment horizontal="right"/>
    </xf>
    <xf numFmtId="0" fontId="85" fillId="59" borderId="24" xfId="1408" applyFont="1" applyFill="1" applyBorder="1" applyAlignment="1">
      <alignment horizontal="right"/>
    </xf>
    <xf numFmtId="49" fontId="11" fillId="0" borderId="52" xfId="1131" applyNumberFormat="1" applyFont="1" applyBorder="1" applyAlignment="1">
      <alignment horizontal="left"/>
    </xf>
    <xf numFmtId="1" fontId="11" fillId="59" borderId="52" xfId="1408" applyNumberFormat="1" applyFont="1" applyFill="1" applyBorder="1" applyAlignment="1">
      <alignment horizontal="right"/>
    </xf>
    <xf numFmtId="0" fontId="11" fillId="59" borderId="52" xfId="1408" applyFont="1" applyFill="1" applyBorder="1" applyAlignment="1">
      <alignment horizontal="right"/>
    </xf>
    <xf numFmtId="1" fontId="85" fillId="59" borderId="7" xfId="1131" applyNumberFormat="1" applyFont="1" applyFill="1" applyBorder="1" applyAlignment="1">
      <alignment horizontal="left"/>
    </xf>
    <xf numFmtId="0" fontId="11" fillId="59" borderId="7" xfId="459" applyFont="1" applyFill="1" applyBorder="1" applyAlignment="1">
      <alignment horizontal="right"/>
    </xf>
    <xf numFmtId="49" fontId="85" fillId="0" borderId="7" xfId="1131" applyNumberFormat="1" applyFont="1" applyBorder="1" applyAlignment="1">
      <alignment horizontal="left"/>
    </xf>
    <xf numFmtId="1" fontId="85" fillId="86" borderId="24" xfId="1131" applyNumberFormat="1" applyFont="1" applyFill="1" applyBorder="1" applyAlignment="1">
      <alignment horizontal="left"/>
    </xf>
    <xf numFmtId="49" fontId="85" fillId="59" borderId="7" xfId="1131" applyNumberFormat="1" applyFont="1" applyFill="1" applyBorder="1" applyAlignment="1">
      <alignment horizontal="left"/>
    </xf>
    <xf numFmtId="3" fontId="85" fillId="59" borderId="24" xfId="1408" applyNumberFormat="1" applyFont="1" applyFill="1" applyBorder="1" applyAlignment="1">
      <alignment horizontal="right"/>
    </xf>
    <xf numFmtId="0" fontId="85" fillId="59" borderId="24" xfId="457" applyFont="1" applyFill="1" applyBorder="1" applyAlignment="1">
      <alignment horizontal="right"/>
    </xf>
    <xf numFmtId="49" fontId="85" fillId="86" borderId="24" xfId="1131" applyNumberFormat="1" applyFont="1" applyFill="1" applyBorder="1" applyAlignment="1">
      <alignment horizontal="left"/>
    </xf>
    <xf numFmtId="168" fontId="85" fillId="59" borderId="24" xfId="1408" applyNumberFormat="1" applyFont="1" applyFill="1" applyBorder="1" applyAlignment="1">
      <alignment horizontal="right"/>
    </xf>
    <xf numFmtId="1" fontId="85" fillId="0" borderId="52" xfId="1131" applyNumberFormat="1" applyFont="1" applyBorder="1" applyAlignment="1">
      <alignment horizontal="left"/>
    </xf>
    <xf numFmtId="49" fontId="85" fillId="0" borderId="52" xfId="1131" applyNumberFormat="1" applyFont="1" applyBorder="1" applyAlignment="1">
      <alignment horizontal="left"/>
    </xf>
    <xf numFmtId="168" fontId="85" fillId="59" borderId="52" xfId="1408" applyNumberFormat="1" applyFont="1" applyFill="1" applyBorder="1" applyAlignment="1">
      <alignment horizontal="right"/>
    </xf>
    <xf numFmtId="49" fontId="11" fillId="59" borderId="69" xfId="457" applyNumberFormat="1" applyFont="1" applyFill="1" applyBorder="1"/>
    <xf numFmtId="2" fontId="8" fillId="59" borderId="0" xfId="452" applyNumberFormat="1" applyFont="1" applyFill="1" applyAlignment="1">
      <alignment horizontal="right"/>
    </xf>
    <xf numFmtId="1" fontId="11" fillId="59" borderId="87" xfId="0" applyNumberFormat="1" applyFont="1" applyFill="1" applyBorder="1" applyAlignment="1">
      <alignment horizontal="left"/>
    </xf>
    <xf numFmtId="1" fontId="11" fillId="59" borderId="75" xfId="452" applyNumberFormat="1" applyFont="1" applyFill="1" applyBorder="1" applyAlignment="1">
      <alignment horizontal="left"/>
    </xf>
    <xf numFmtId="1" fontId="11" fillId="59" borderId="44" xfId="452" applyNumberFormat="1" applyFont="1" applyFill="1" applyBorder="1" applyAlignment="1">
      <alignment horizontal="left"/>
    </xf>
    <xf numFmtId="1" fontId="11" fillId="59" borderId="46" xfId="452" applyNumberFormat="1" applyFont="1" applyFill="1" applyBorder="1" applyAlignment="1">
      <alignment horizontal="left"/>
    </xf>
    <xf numFmtId="49" fontId="11" fillId="86" borderId="50" xfId="1131" applyNumberFormat="1" applyFont="1" applyFill="1" applyBorder="1" applyAlignment="1">
      <alignment horizontal="left"/>
    </xf>
    <xf numFmtId="1" fontId="85" fillId="86" borderId="52" xfId="1131" applyNumberFormat="1" applyFont="1" applyFill="1" applyBorder="1" applyAlignment="1">
      <alignment horizontal="left"/>
    </xf>
    <xf numFmtId="49" fontId="85" fillId="86" borderId="52" xfId="1131" applyNumberFormat="1" applyFont="1" applyFill="1" applyBorder="1" applyAlignment="1">
      <alignment horizontal="left"/>
    </xf>
    <xf numFmtId="3" fontId="85" fillId="59" borderId="52" xfId="1408" applyNumberFormat="1" applyFont="1" applyFill="1" applyBorder="1" applyAlignment="1">
      <alignment horizontal="right"/>
    </xf>
    <xf numFmtId="1" fontId="85" fillId="59" borderId="52" xfId="1408" applyNumberFormat="1" applyFont="1" applyFill="1" applyBorder="1" applyAlignment="1">
      <alignment horizontal="right"/>
    </xf>
    <xf numFmtId="0" fontId="85" fillId="59" borderId="52" xfId="1408" applyFont="1" applyFill="1" applyBorder="1" applyAlignment="1">
      <alignment horizontal="right"/>
    </xf>
    <xf numFmtId="0" fontId="85" fillId="59" borderId="52" xfId="452" applyFont="1" applyFill="1" applyBorder="1" applyAlignment="1">
      <alignment horizontal="right"/>
    </xf>
    <xf numFmtId="0" fontId="85" fillId="59" borderId="52" xfId="457" applyFont="1" applyFill="1" applyBorder="1" applyAlignment="1">
      <alignment horizontal="right"/>
    </xf>
    <xf numFmtId="4" fontId="11" fillId="0" borderId="48" xfId="452" applyNumberFormat="1" applyFont="1" applyBorder="1" applyAlignment="1">
      <alignment horizontal="right"/>
    </xf>
    <xf numFmtId="4" fontId="22" fillId="59" borderId="0" xfId="457" applyNumberFormat="1" applyFont="1" applyFill="1" applyAlignment="1">
      <alignment horizontal="right"/>
    </xf>
    <xf numFmtId="4" fontId="24" fillId="59" borderId="0" xfId="452" applyNumberFormat="1" applyFont="1" applyFill="1" applyAlignment="1">
      <alignment horizontal="right" vertical="center"/>
    </xf>
    <xf numFmtId="4" fontId="22" fillId="59" borderId="13" xfId="1406" applyNumberFormat="1" applyFont="1" applyFill="1" applyBorder="1" applyAlignment="1">
      <alignment horizontal="right"/>
    </xf>
    <xf numFmtId="4" fontId="11" fillId="59" borderId="0" xfId="1407" applyNumberFormat="1" applyFont="1" applyFill="1" applyAlignment="1">
      <alignment horizontal="right"/>
    </xf>
    <xf numFmtId="168" fontId="11" fillId="0" borderId="47" xfId="452" applyNumberFormat="1" applyFont="1" applyBorder="1" applyAlignment="1">
      <alignment horizontal="right"/>
    </xf>
    <xf numFmtId="49" fontId="8" fillId="59" borderId="47" xfId="452" applyNumberFormat="1" applyFont="1" applyFill="1" applyBorder="1"/>
    <xf numFmtId="3" fontId="190" fillId="59" borderId="8" xfId="0" applyNumberFormat="1" applyFont="1" applyFill="1" applyBorder="1" applyAlignment="1">
      <alignment horizontal="right"/>
    </xf>
    <xf numFmtId="3" fontId="190" fillId="59" borderId="52" xfId="0" applyNumberFormat="1" applyFont="1" applyFill="1" applyBorder="1" applyAlignment="1">
      <alignment horizontal="right"/>
    </xf>
    <xf numFmtId="0" fontId="8" fillId="59" borderId="0" xfId="452" applyFont="1" applyFill="1"/>
    <xf numFmtId="0" fontId="11" fillId="0" borderId="0" xfId="0" applyFont="1" applyAlignment="1">
      <alignment vertical="center"/>
    </xf>
    <xf numFmtId="49" fontId="8" fillId="59" borderId="8" xfId="457" applyNumberFormat="1" applyFont="1" applyFill="1" applyBorder="1"/>
    <xf numFmtId="0" fontId="193" fillId="90" borderId="11" xfId="0" applyFont="1" applyFill="1" applyBorder="1" applyAlignment="1">
      <alignment vertical="center"/>
    </xf>
    <xf numFmtId="0" fontId="215" fillId="0" borderId="10" xfId="0" applyFont="1" applyBorder="1"/>
    <xf numFmtId="3" fontId="8" fillId="0" borderId="0" xfId="452" applyNumberFormat="1" applyFont="1" applyAlignment="1">
      <alignment horizontal="right"/>
    </xf>
    <xf numFmtId="1" fontId="8" fillId="59" borderId="20" xfId="0" applyNumberFormat="1" applyFont="1" applyFill="1" applyBorder="1" applyAlignment="1">
      <alignment horizontal="left"/>
    </xf>
    <xf numFmtId="1" fontId="8" fillId="59" borderId="68" xfId="0" applyNumberFormat="1" applyFont="1" applyFill="1" applyBorder="1" applyAlignment="1">
      <alignment horizontal="left"/>
    </xf>
    <xf numFmtId="0" fontId="11" fillId="0" borderId="7" xfId="0" applyFont="1" applyBorder="1" applyAlignment="1">
      <alignment wrapText="1"/>
    </xf>
    <xf numFmtId="1" fontId="11" fillId="59" borderId="24" xfId="0" applyNumberFormat="1" applyFont="1" applyFill="1" applyBorder="1" applyAlignment="1">
      <alignment horizontal="left"/>
    </xf>
    <xf numFmtId="0" fontId="8" fillId="0" borderId="52" xfId="0" applyFont="1" applyBorder="1" applyAlignment="1">
      <alignment horizontal="left"/>
    </xf>
    <xf numFmtId="1" fontId="83" fillId="59" borderId="8" xfId="0" applyNumberFormat="1" applyFont="1" applyFill="1" applyBorder="1" applyAlignment="1">
      <alignment horizontal="left"/>
    </xf>
    <xf numFmtId="1" fontId="11" fillId="0" borderId="9" xfId="457" applyNumberFormat="1" applyFont="1" applyBorder="1" applyAlignment="1">
      <alignment horizontal="left"/>
    </xf>
    <xf numFmtId="1" fontId="11" fillId="59" borderId="53" xfId="457" applyNumberFormat="1" applyFont="1" applyFill="1" applyBorder="1" applyAlignment="1">
      <alignment horizontal="left"/>
    </xf>
    <xf numFmtId="168" fontId="11" fillId="59" borderId="9" xfId="457" applyNumberFormat="1" applyFont="1" applyFill="1" applyBorder="1" applyAlignment="1">
      <alignment horizontal="right"/>
    </xf>
    <xf numFmtId="0" fontId="11" fillId="59" borderId="9" xfId="457" applyFont="1" applyFill="1" applyBorder="1" applyAlignment="1">
      <alignment horizontal="right"/>
    </xf>
    <xf numFmtId="1" fontId="11" fillId="59" borderId="9" xfId="459" applyNumberFormat="1" applyFont="1" applyFill="1" applyBorder="1" applyAlignment="1">
      <alignment horizontal="right"/>
    </xf>
    <xf numFmtId="0" fontId="19" fillId="59" borderId="0" xfId="567" applyFill="1" applyAlignment="1" applyProtection="1">
      <alignment horizontal="left"/>
    </xf>
    <xf numFmtId="1" fontId="83" fillId="0" borderId="8" xfId="0" applyNumberFormat="1" applyFont="1" applyBorder="1" applyAlignment="1">
      <alignment horizontal="left"/>
    </xf>
    <xf numFmtId="1" fontId="8" fillId="59" borderId="66" xfId="452" applyNumberFormat="1" applyFont="1" applyFill="1" applyBorder="1" applyAlignment="1">
      <alignment horizontal="left"/>
    </xf>
    <xf numFmtId="1" fontId="11" fillId="0" borderId="74" xfId="2122" quotePrefix="1" applyNumberFormat="1" applyFont="1" applyFill="1" applyBorder="1" applyAlignment="1" applyProtection="1">
      <alignment horizontal="left"/>
      <protection locked="0"/>
    </xf>
    <xf numFmtId="1" fontId="87" fillId="89" borderId="74" xfId="0" applyNumberFormat="1" applyFont="1" applyFill="1" applyBorder="1" applyAlignment="1">
      <alignment horizontal="left"/>
    </xf>
    <xf numFmtId="1" fontId="87" fillId="89" borderId="75" xfId="0" applyNumberFormat="1" applyFont="1" applyFill="1" applyBorder="1" applyAlignment="1">
      <alignment horizontal="left"/>
    </xf>
    <xf numFmtId="0" fontId="11" fillId="0" borderId="8" xfId="0" applyFont="1" applyBorder="1" applyAlignment="1">
      <alignment horizontal="left" wrapText="1"/>
    </xf>
    <xf numFmtId="0" fontId="11" fillId="0" borderId="8" xfId="0" applyFont="1" applyBorder="1" applyAlignment="1">
      <alignment wrapText="1"/>
    </xf>
    <xf numFmtId="0" fontId="11" fillId="0" borderId="7" xfId="452" applyFont="1" applyBorder="1"/>
    <xf numFmtId="1" fontId="11" fillId="89" borderId="74" xfId="0" applyNumberFormat="1" applyFont="1" applyFill="1" applyBorder="1" applyAlignment="1">
      <alignment horizontal="left"/>
    </xf>
    <xf numFmtId="49" fontId="11" fillId="59" borderId="20" xfId="452" applyNumberFormat="1" applyFont="1" applyFill="1" applyBorder="1"/>
    <xf numFmtId="0" fontId="217" fillId="0" borderId="10" xfId="0" applyFont="1" applyBorder="1"/>
    <xf numFmtId="0" fontId="8" fillId="0" borderId="46" xfId="0" applyFont="1" applyBorder="1" applyAlignment="1">
      <alignment horizontal="left" wrapText="1"/>
    </xf>
    <xf numFmtId="0" fontId="8" fillId="0" borderId="66" xfId="0" applyFont="1" applyBorder="1" applyAlignment="1">
      <alignment horizontal="left" wrapText="1"/>
    </xf>
    <xf numFmtId="0" fontId="8" fillId="0" borderId="65" xfId="0" applyFont="1" applyBorder="1" applyAlignment="1">
      <alignment vertical="center" wrapText="1"/>
    </xf>
    <xf numFmtId="1" fontId="11" fillId="86" borderId="63" xfId="1131" applyNumberFormat="1" applyFont="1" applyFill="1" applyBorder="1" applyAlignment="1">
      <alignment horizontal="left"/>
    </xf>
    <xf numFmtId="2" fontId="8" fillId="0" borderId="46" xfId="452" applyNumberFormat="1" applyFont="1" applyBorder="1" applyAlignment="1">
      <alignment horizontal="right"/>
    </xf>
    <xf numFmtId="168" fontId="83" fillId="0" borderId="7" xfId="0" applyNumberFormat="1" applyFont="1" applyBorder="1" applyAlignment="1">
      <alignment horizontal="right"/>
    </xf>
    <xf numFmtId="3" fontId="218" fillId="59" borderId="8" xfId="1408" applyNumberFormat="1" applyFont="1" applyFill="1" applyBorder="1" applyAlignment="1">
      <alignment horizontal="right"/>
    </xf>
    <xf numFmtId="0" fontId="194" fillId="59" borderId="11" xfId="0" applyFont="1" applyFill="1" applyBorder="1" applyAlignment="1">
      <alignment horizontal="left" vertical="top"/>
    </xf>
    <xf numFmtId="0" fontId="194" fillId="59" borderId="0" xfId="0" applyFont="1" applyFill="1" applyAlignment="1">
      <alignment horizontal="left" vertical="top"/>
    </xf>
    <xf numFmtId="0" fontId="11" fillId="90" borderId="7" xfId="0" applyFont="1" applyFill="1" applyBorder="1" applyAlignment="1">
      <alignment horizontal="right"/>
    </xf>
    <xf numFmtId="1" fontId="11" fillId="0" borderId="9" xfId="452" applyNumberFormat="1" applyFont="1" applyBorder="1" applyAlignment="1">
      <alignment horizontal="left"/>
    </xf>
    <xf numFmtId="0" fontId="196" fillId="59" borderId="11" xfId="0" applyFont="1" applyFill="1" applyBorder="1" applyAlignment="1">
      <alignment vertical="top"/>
    </xf>
    <xf numFmtId="2" fontId="8" fillId="0" borderId="47" xfId="452" applyNumberFormat="1" applyFont="1" applyBorder="1" applyAlignment="1">
      <alignment horizontal="right"/>
    </xf>
    <xf numFmtId="1" fontId="8" fillId="0" borderId="47" xfId="452" applyNumberFormat="1" applyFont="1" applyBorder="1" applyAlignment="1">
      <alignment horizontal="right"/>
    </xf>
    <xf numFmtId="0" fontId="84" fillId="59" borderId="0" xfId="0" applyFont="1" applyFill="1"/>
    <xf numFmtId="3" fontId="8" fillId="0" borderId="50" xfId="457" applyNumberFormat="1" applyFont="1" applyBorder="1" applyAlignment="1">
      <alignment horizontal="right"/>
    </xf>
    <xf numFmtId="1" fontId="8" fillId="59" borderId="24" xfId="457" applyNumberFormat="1" applyFont="1" applyFill="1" applyBorder="1" applyAlignment="1">
      <alignment horizontal="left"/>
    </xf>
    <xf numFmtId="1" fontId="8" fillId="59" borderId="76" xfId="457" applyNumberFormat="1" applyFont="1" applyFill="1" applyBorder="1" applyAlignment="1">
      <alignment horizontal="left"/>
    </xf>
    <xf numFmtId="0" fontId="85" fillId="59" borderId="82" xfId="0" applyFont="1" applyFill="1" applyBorder="1" applyAlignment="1">
      <alignment horizontal="left"/>
    </xf>
    <xf numFmtId="0" fontId="85" fillId="59" borderId="13" xfId="0" applyFont="1" applyFill="1" applyBorder="1" applyAlignment="1">
      <alignment horizontal="left"/>
    </xf>
    <xf numFmtId="0" fontId="85" fillId="59" borderId="80" xfId="0" applyFont="1" applyFill="1" applyBorder="1" applyAlignment="1">
      <alignment horizontal="left"/>
    </xf>
    <xf numFmtId="0" fontId="85" fillId="59" borderId="69" xfId="0" applyFont="1" applyFill="1" applyBorder="1" applyAlignment="1">
      <alignment horizontal="left"/>
    </xf>
    <xf numFmtId="0" fontId="11" fillId="0" borderId="23" xfId="0" applyFont="1" applyBorder="1" applyAlignment="1">
      <alignment horizontal="left"/>
    </xf>
    <xf numFmtId="0" fontId="11" fillId="0" borderId="68" xfId="0" applyFont="1" applyBorder="1" applyAlignment="1">
      <alignment horizontal="left"/>
    </xf>
    <xf numFmtId="0" fontId="11" fillId="0" borderId="20" xfId="0" applyFont="1" applyBorder="1" applyAlignment="1">
      <alignment horizontal="left"/>
    </xf>
    <xf numFmtId="4" fontId="22" fillId="59" borderId="0" xfId="452" applyNumberFormat="1" applyFont="1" applyFill="1" applyAlignment="1">
      <alignment horizontal="right"/>
    </xf>
    <xf numFmtId="1" fontId="85" fillId="59" borderId="7" xfId="0" applyNumberFormat="1" applyFont="1" applyFill="1" applyBorder="1" applyAlignment="1">
      <alignment horizontal="left"/>
    </xf>
    <xf numFmtId="1" fontId="85" fillId="59" borderId="8" xfId="0" applyNumberFormat="1" applyFont="1" applyFill="1" applyBorder="1" applyAlignment="1">
      <alignment horizontal="left"/>
    </xf>
    <xf numFmtId="1" fontId="85" fillId="59" borderId="47" xfId="0" applyNumberFormat="1" applyFont="1" applyFill="1" applyBorder="1" applyAlignment="1">
      <alignment horizontal="left"/>
    </xf>
    <xf numFmtId="1" fontId="85" fillId="59" borderId="9" xfId="0" applyNumberFormat="1" applyFont="1" applyFill="1" applyBorder="1" applyAlignment="1">
      <alignment horizontal="left"/>
    </xf>
    <xf numFmtId="1" fontId="85" fillId="59" borderId="52" xfId="0" applyNumberFormat="1" applyFont="1" applyFill="1" applyBorder="1" applyAlignment="1">
      <alignment horizontal="left"/>
    </xf>
    <xf numFmtId="0" fontId="85" fillId="59" borderId="71" xfId="0" applyFont="1" applyFill="1" applyBorder="1" applyAlignment="1">
      <alignment horizontal="left"/>
    </xf>
    <xf numFmtId="4" fontId="219" fillId="59" borderId="0" xfId="452" applyNumberFormat="1" applyFont="1" applyFill="1" applyAlignment="1">
      <alignment horizontal="right"/>
    </xf>
    <xf numFmtId="0" fontId="16" fillId="0" borderId="0" xfId="0" applyFont="1" applyAlignment="1">
      <alignment vertical="center"/>
    </xf>
    <xf numFmtId="49" fontId="85" fillId="59" borderId="52" xfId="452" applyNumberFormat="1" applyFont="1" applyFill="1" applyBorder="1"/>
    <xf numFmtId="49" fontId="85" fillId="59" borderId="9" xfId="452" applyNumberFormat="1" applyFont="1" applyFill="1" applyBorder="1"/>
    <xf numFmtId="49" fontId="11" fillId="59" borderId="0" xfId="1131" applyNumberFormat="1" applyFont="1" applyFill="1" applyAlignment="1">
      <alignment horizontal="left"/>
    </xf>
    <xf numFmtId="0" fontId="8" fillId="59" borderId="9" xfId="1408" applyFont="1" applyFill="1" applyBorder="1" applyAlignment="1">
      <alignment horizontal="right"/>
    </xf>
    <xf numFmtId="0" fontId="8" fillId="0" borderId="8" xfId="452" applyFont="1" applyBorder="1" applyAlignment="1">
      <alignment horizontal="left"/>
    </xf>
    <xf numFmtId="0" fontId="8" fillId="0" borderId="7" xfId="452" applyFont="1" applyBorder="1" applyAlignment="1">
      <alignment horizontal="left"/>
    </xf>
    <xf numFmtId="1" fontId="183" fillId="59" borderId="0" xfId="1131" applyNumberFormat="1" applyFont="1" applyFill="1" applyAlignment="1">
      <alignment horizontal="left"/>
    </xf>
    <xf numFmtId="0" fontId="85" fillId="59" borderId="0" xfId="1408" applyFont="1" applyFill="1" applyAlignment="1">
      <alignment horizontal="right"/>
    </xf>
    <xf numFmtId="0" fontId="8" fillId="0" borderId="21" xfId="457" applyFont="1" applyBorder="1" applyAlignment="1">
      <alignment horizontal="right"/>
    </xf>
    <xf numFmtId="168" fontId="8" fillId="0" borderId="0" xfId="457" applyNumberFormat="1" applyFont="1" applyAlignment="1">
      <alignment horizontal="right"/>
    </xf>
    <xf numFmtId="0" fontId="8" fillId="0" borderId="0" xfId="1408" applyFont="1" applyAlignment="1">
      <alignment horizontal="right"/>
    </xf>
    <xf numFmtId="3" fontId="8" fillId="0" borderId="0" xfId="457" applyNumberFormat="1" applyFont="1" applyAlignment="1">
      <alignment horizontal="right"/>
    </xf>
    <xf numFmtId="168" fontId="8" fillId="59" borderId="0" xfId="1408" applyNumberFormat="1" applyFont="1" applyFill="1" applyAlignment="1">
      <alignment horizontal="right"/>
    </xf>
    <xf numFmtId="3" fontId="8" fillId="59" borderId="0" xfId="1408" applyNumberFormat="1" applyFont="1" applyFill="1" applyAlignment="1">
      <alignment horizontal="right"/>
    </xf>
    <xf numFmtId="1" fontId="8" fillId="59" borderId="7" xfId="1408" applyNumberFormat="1" applyFont="1" applyFill="1" applyBorder="1" applyAlignment="1">
      <alignment horizontal="right"/>
    </xf>
    <xf numFmtId="168" fontId="8" fillId="59" borderId="7" xfId="1408" applyNumberFormat="1" applyFont="1" applyFill="1" applyBorder="1" applyAlignment="1">
      <alignment horizontal="right"/>
    </xf>
    <xf numFmtId="1" fontId="83" fillId="59" borderId="9" xfId="0" applyNumberFormat="1" applyFont="1" applyFill="1" applyBorder="1" applyAlignment="1">
      <alignment horizontal="left"/>
    </xf>
    <xf numFmtId="1" fontId="83" fillId="59" borderId="7" xfId="0" applyNumberFormat="1" applyFont="1" applyFill="1" applyBorder="1"/>
    <xf numFmtId="1" fontId="8" fillId="59" borderId="9" xfId="1408" applyNumberFormat="1" applyFont="1" applyFill="1" applyBorder="1" applyAlignment="1">
      <alignment horizontal="right"/>
    </xf>
    <xf numFmtId="3" fontId="8" fillId="59" borderId="9" xfId="1408" applyNumberFormat="1" applyFont="1" applyFill="1" applyBorder="1" applyAlignment="1">
      <alignment horizontal="right"/>
    </xf>
    <xf numFmtId="1" fontId="8" fillId="59" borderId="52" xfId="1408" applyNumberFormat="1" applyFont="1" applyFill="1" applyBorder="1" applyAlignment="1">
      <alignment horizontal="right"/>
    </xf>
    <xf numFmtId="3" fontId="8" fillId="59" borderId="52" xfId="1408" applyNumberFormat="1" applyFont="1" applyFill="1" applyBorder="1" applyAlignment="1">
      <alignment horizontal="right"/>
    </xf>
    <xf numFmtId="168" fontId="8" fillId="59" borderId="52" xfId="1408" applyNumberFormat="1" applyFont="1" applyFill="1" applyBorder="1" applyAlignment="1">
      <alignment horizontal="right"/>
    </xf>
    <xf numFmtId="168" fontId="8" fillId="59" borderId="8" xfId="1408" applyNumberFormat="1" applyFont="1" applyFill="1" applyBorder="1" applyAlignment="1">
      <alignment horizontal="right"/>
    </xf>
    <xf numFmtId="1" fontId="8" fillId="59" borderId="8" xfId="1408" applyNumberFormat="1" applyFont="1" applyFill="1" applyBorder="1" applyAlignment="1">
      <alignment horizontal="right"/>
    </xf>
    <xf numFmtId="3" fontId="8" fillId="59" borderId="8" xfId="1408" applyNumberFormat="1" applyFont="1" applyFill="1" applyBorder="1" applyAlignment="1">
      <alignment horizontal="right"/>
    </xf>
    <xf numFmtId="168" fontId="8" fillId="59" borderId="9" xfId="1408" applyNumberFormat="1" applyFont="1" applyFill="1" applyBorder="1" applyAlignment="1">
      <alignment horizontal="right"/>
    </xf>
    <xf numFmtId="168" fontId="8" fillId="59" borderId="7" xfId="0" applyNumberFormat="1" applyFont="1" applyFill="1" applyBorder="1" applyAlignment="1">
      <alignment horizontal="right"/>
    </xf>
    <xf numFmtId="3" fontId="8" fillId="59" borderId="7" xfId="0" applyNumberFormat="1" applyFont="1" applyFill="1" applyBorder="1" applyAlignment="1">
      <alignment horizontal="right"/>
    </xf>
    <xf numFmtId="1" fontId="8" fillId="59" borderId="9" xfId="457" applyNumberFormat="1" applyFont="1" applyFill="1" applyBorder="1" applyAlignment="1">
      <alignment horizontal="right"/>
    </xf>
    <xf numFmtId="0" fontId="84" fillId="59" borderId="7" xfId="0" applyFont="1" applyFill="1" applyBorder="1" applyAlignment="1">
      <alignment vertical="center"/>
    </xf>
    <xf numFmtId="1" fontId="83" fillId="59" borderId="24" xfId="0" applyNumberFormat="1" applyFont="1" applyFill="1" applyBorder="1" applyAlignment="1">
      <alignment horizontal="left"/>
    </xf>
    <xf numFmtId="1" fontId="87" fillId="0" borderId="9" xfId="0" applyNumberFormat="1" applyFont="1" applyBorder="1" applyAlignment="1" applyProtection="1">
      <alignment horizontal="left"/>
      <protection locked="0"/>
    </xf>
    <xf numFmtId="0" fontId="196" fillId="59" borderId="10" xfId="0" applyFont="1" applyFill="1" applyBorder="1"/>
    <xf numFmtId="0" fontId="196" fillId="59" borderId="11" xfId="0" applyFont="1" applyFill="1" applyBorder="1"/>
    <xf numFmtId="168" fontId="83" fillId="0" borderId="52" xfId="0" applyNumberFormat="1" applyFont="1" applyBorder="1" applyAlignment="1">
      <alignment horizontal="right"/>
    </xf>
    <xf numFmtId="168" fontId="83" fillId="0" borderId="8" xfId="0" applyNumberFormat="1" applyFont="1" applyBorder="1" applyAlignment="1">
      <alignment horizontal="right"/>
    </xf>
    <xf numFmtId="168" fontId="83" fillId="59" borderId="52" xfId="0" applyNumberFormat="1" applyFont="1" applyFill="1" applyBorder="1" applyAlignment="1">
      <alignment horizontal="right"/>
    </xf>
    <xf numFmtId="0" fontId="196" fillId="59" borderId="11" xfId="0" applyFont="1" applyFill="1" applyBorder="1" applyAlignment="1">
      <alignment horizontal="left"/>
    </xf>
    <xf numFmtId="0" fontId="83" fillId="59" borderId="24" xfId="0" applyFont="1" applyFill="1" applyBorder="1"/>
    <xf numFmtId="1" fontId="87" fillId="59" borderId="0" xfId="0" applyNumberFormat="1" applyFont="1" applyFill="1" applyAlignment="1">
      <alignment horizontal="left"/>
    </xf>
    <xf numFmtId="0" fontId="221" fillId="90" borderId="0" xfId="0" applyFont="1" applyFill="1" applyAlignment="1">
      <alignment vertical="center"/>
    </xf>
    <xf numFmtId="0" fontId="222" fillId="90" borderId="0" xfId="567" applyFont="1" applyFill="1" applyAlignment="1" applyProtection="1">
      <alignment vertical="center"/>
    </xf>
    <xf numFmtId="0" fontId="221" fillId="59" borderId="0" xfId="0" applyFont="1" applyFill="1"/>
    <xf numFmtId="0" fontId="221" fillId="59" borderId="0" xfId="0" applyFont="1" applyFill="1" applyAlignment="1">
      <alignment vertical="center"/>
    </xf>
    <xf numFmtId="0" fontId="76" fillId="59" borderId="0" xfId="0" quotePrefix="1" applyFont="1" applyFill="1"/>
    <xf numFmtId="1" fontId="8" fillId="86" borderId="7" xfId="1131" applyNumberFormat="1" applyFont="1" applyFill="1" applyBorder="1" applyAlignment="1">
      <alignment horizontal="left"/>
    </xf>
    <xf numFmtId="1" fontId="8" fillId="86" borderId="0" xfId="1131" applyNumberFormat="1" applyFont="1" applyFill="1" applyAlignment="1">
      <alignment horizontal="left"/>
    </xf>
    <xf numFmtId="49" fontId="8" fillId="86" borderId="0" xfId="1131" applyNumberFormat="1" applyFont="1" applyFill="1" applyAlignment="1">
      <alignment horizontal="left"/>
    </xf>
    <xf numFmtId="49" fontId="11" fillId="59" borderId="52" xfId="452" applyNumberFormat="1" applyFont="1" applyFill="1" applyBorder="1" applyAlignment="1">
      <alignment horizontal="right"/>
    </xf>
    <xf numFmtId="1" fontId="83" fillId="0" borderId="7" xfId="0" applyNumberFormat="1" applyFont="1" applyBorder="1" applyAlignment="1">
      <alignment horizontal="left" vertical="center"/>
    </xf>
    <xf numFmtId="49" fontId="11" fillId="86" borderId="8" xfId="1131" applyNumberFormat="1" applyFont="1" applyFill="1" applyBorder="1" applyAlignment="1">
      <alignment horizontal="left"/>
    </xf>
    <xf numFmtId="0" fontId="11" fillId="59" borderId="9" xfId="452" applyFont="1" applyFill="1" applyBorder="1"/>
    <xf numFmtId="49" fontId="8" fillId="59" borderId="52" xfId="457" applyNumberFormat="1" applyFont="1" applyFill="1" applyBorder="1"/>
    <xf numFmtId="1" fontId="85" fillId="0" borderId="8" xfId="0" applyNumberFormat="1" applyFont="1" applyBorder="1" applyAlignment="1">
      <alignment horizontal="left"/>
    </xf>
    <xf numFmtId="0" fontId="11" fillId="0" borderId="7" xfId="457" applyFont="1" applyBorder="1" applyAlignment="1">
      <alignment horizontal="right"/>
    </xf>
    <xf numFmtId="1" fontId="85" fillId="59" borderId="24" xfId="452" applyNumberFormat="1" applyFont="1" applyFill="1" applyBorder="1" applyAlignment="1">
      <alignment horizontal="left"/>
    </xf>
    <xf numFmtId="1" fontId="11" fillId="59" borderId="81" xfId="452" applyNumberFormat="1" applyFont="1" applyFill="1" applyBorder="1" applyAlignment="1">
      <alignment horizontal="left"/>
    </xf>
    <xf numFmtId="0" fontId="188" fillId="59" borderId="0" xfId="0" applyFont="1" applyFill="1"/>
    <xf numFmtId="1" fontId="83" fillId="59" borderId="52" xfId="0" applyNumberFormat="1" applyFont="1" applyFill="1" applyBorder="1"/>
    <xf numFmtId="0" fontId="84" fillId="59" borderId="52" xfId="0" applyFont="1" applyFill="1" applyBorder="1" applyAlignment="1">
      <alignment vertical="center"/>
    </xf>
    <xf numFmtId="168" fontId="11" fillId="59" borderId="20" xfId="0" applyNumberFormat="1" applyFont="1" applyFill="1" applyBorder="1" applyAlignment="1">
      <alignment horizontal="right"/>
    </xf>
    <xf numFmtId="1" fontId="11" fillId="59" borderId="20" xfId="0" applyNumberFormat="1" applyFont="1" applyFill="1" applyBorder="1" applyAlignment="1">
      <alignment horizontal="right"/>
    </xf>
    <xf numFmtId="1" fontId="11" fillId="59" borderId="20" xfId="0" applyNumberFormat="1" applyFont="1" applyFill="1" applyBorder="1" applyAlignment="1">
      <alignment horizontal="center"/>
    </xf>
    <xf numFmtId="168" fontId="11" fillId="59" borderId="68" xfId="0" applyNumberFormat="1" applyFont="1" applyFill="1" applyBorder="1" applyAlignment="1">
      <alignment horizontal="right"/>
    </xf>
    <xf numFmtId="1" fontId="11" fillId="59" borderId="68" xfId="0" applyNumberFormat="1" applyFont="1" applyFill="1" applyBorder="1" applyAlignment="1">
      <alignment horizontal="center"/>
    </xf>
    <xf numFmtId="168" fontId="11" fillId="59" borderId="47" xfId="452" applyNumberFormat="1" applyFont="1" applyFill="1" applyBorder="1" applyAlignment="1">
      <alignment horizontal="right"/>
    </xf>
    <xf numFmtId="1" fontId="83" fillId="59" borderId="47" xfId="0" applyNumberFormat="1" applyFont="1" applyFill="1" applyBorder="1" applyAlignment="1">
      <alignment horizontal="left"/>
    </xf>
    <xf numFmtId="0" fontId="83" fillId="59" borderId="13" xfId="0" applyFont="1" applyFill="1" applyBorder="1" applyAlignment="1">
      <alignment horizontal="left"/>
    </xf>
    <xf numFmtId="49" fontId="83" fillId="59" borderId="52" xfId="452" applyNumberFormat="1" applyFont="1" applyFill="1" applyBorder="1"/>
    <xf numFmtId="0" fontId="83" fillId="59" borderId="80" xfId="0" applyFont="1" applyFill="1" applyBorder="1" applyAlignment="1">
      <alignment horizontal="left"/>
    </xf>
    <xf numFmtId="49" fontId="83" fillId="59" borderId="9" xfId="452" applyNumberFormat="1" applyFont="1" applyFill="1" applyBorder="1"/>
    <xf numFmtId="1" fontId="11" fillId="0" borderId="9" xfId="0" applyNumberFormat="1" applyFont="1" applyBorder="1" applyAlignment="1">
      <alignment horizontal="left"/>
    </xf>
    <xf numFmtId="0" fontId="11" fillId="0" borderId="53" xfId="0" applyFont="1" applyBorder="1" applyAlignment="1">
      <alignment horizontal="left"/>
    </xf>
    <xf numFmtId="1" fontId="11" fillId="0" borderId="24" xfId="0" applyNumberFormat="1" applyFont="1" applyBorder="1" applyAlignment="1">
      <alignment horizontal="left"/>
    </xf>
    <xf numFmtId="0" fontId="11" fillId="0" borderId="76" xfId="0" applyFont="1" applyBorder="1" applyAlignment="1">
      <alignment horizontal="left"/>
    </xf>
    <xf numFmtId="49" fontId="11" fillId="0" borderId="9" xfId="452" applyNumberFormat="1" applyFont="1" applyBorder="1"/>
    <xf numFmtId="1" fontId="11" fillId="0" borderId="64" xfId="1131" applyNumberFormat="1" applyFont="1" applyBorder="1" applyAlignment="1">
      <alignment horizontal="left"/>
    </xf>
    <xf numFmtId="1" fontId="11" fillId="0" borderId="67" xfId="1131" applyNumberFormat="1" applyFont="1" applyBorder="1" applyAlignment="1">
      <alignment horizontal="left"/>
    </xf>
    <xf numFmtId="0" fontId="11" fillId="0" borderId="52" xfId="1408" applyFont="1" applyBorder="1" applyAlignment="1">
      <alignment horizontal="right"/>
    </xf>
    <xf numFmtId="168" fontId="11" fillId="0" borderId="9" xfId="1408" applyNumberFormat="1" applyFont="1" applyBorder="1" applyAlignment="1">
      <alignment horizontal="right"/>
    </xf>
    <xf numFmtId="0" fontId="11" fillId="0" borderId="53" xfId="452" applyFont="1" applyBorder="1" applyAlignment="1">
      <alignment horizontal="right"/>
    </xf>
    <xf numFmtId="1" fontId="87" fillId="89" borderId="52" xfId="0" applyNumberFormat="1" applyFont="1" applyFill="1" applyBorder="1" applyAlignment="1">
      <alignment horizontal="left"/>
    </xf>
    <xf numFmtId="168" fontId="11" fillId="0" borderId="20" xfId="0" applyNumberFormat="1" applyFont="1" applyBorder="1" applyAlignment="1">
      <alignment horizontal="right"/>
    </xf>
    <xf numFmtId="168" fontId="11" fillId="0" borderId="23" xfId="0" applyNumberFormat="1" applyFont="1" applyBorder="1" applyAlignment="1">
      <alignment horizontal="right"/>
    </xf>
    <xf numFmtId="49" fontId="11" fillId="59" borderId="50" xfId="452" applyNumberFormat="1" applyFont="1" applyFill="1" applyBorder="1" applyAlignment="1">
      <alignment horizontal="right"/>
    </xf>
    <xf numFmtId="0" fontId="8" fillId="59" borderId="47" xfId="457" applyFont="1" applyFill="1" applyBorder="1" applyAlignment="1">
      <alignment horizontal="right"/>
    </xf>
    <xf numFmtId="1" fontId="223" fillId="59" borderId="86" xfId="452" applyNumberFormat="1" applyFont="1" applyFill="1" applyBorder="1" applyAlignment="1">
      <alignment vertical="top"/>
    </xf>
    <xf numFmtId="0" fontId="0" fillId="0" borderId="10" xfId="0" applyBorder="1"/>
    <xf numFmtId="1" fontId="8" fillId="59" borderId="53" xfId="0" applyNumberFormat="1" applyFont="1" applyFill="1" applyBorder="1" applyAlignment="1">
      <alignment horizontal="left"/>
    </xf>
    <xf numFmtId="168" fontId="8" fillId="59" borderId="23" xfId="0" applyNumberFormat="1" applyFont="1" applyFill="1" applyBorder="1" applyAlignment="1">
      <alignment horizontal="right"/>
    </xf>
    <xf numFmtId="168" fontId="8" fillId="59" borderId="20" xfId="0" applyNumberFormat="1" applyFont="1" applyFill="1" applyBorder="1" applyAlignment="1">
      <alignment horizontal="right"/>
    </xf>
    <xf numFmtId="0" fontId="8" fillId="91" borderId="7" xfId="0" applyFont="1" applyFill="1" applyBorder="1"/>
    <xf numFmtId="0" fontId="8" fillId="91" borderId="7" xfId="0" applyFont="1" applyFill="1" applyBorder="1" applyAlignment="1">
      <alignment horizontal="right"/>
    </xf>
    <xf numFmtId="0" fontId="11" fillId="59" borderId="47" xfId="0" applyFont="1" applyFill="1" applyBorder="1" applyAlignment="1">
      <alignment horizontal="left"/>
    </xf>
    <xf numFmtId="49" fontId="16" fillId="59" borderId="10" xfId="452" applyNumberFormat="1" applyFont="1" applyFill="1" applyBorder="1"/>
    <xf numFmtId="1" fontId="84" fillId="89" borderId="7" xfId="0" applyNumberFormat="1" applyFont="1" applyFill="1" applyBorder="1" applyAlignment="1">
      <alignment horizontal="left"/>
    </xf>
    <xf numFmtId="3" fontId="218" fillId="59" borderId="7" xfId="1408" applyNumberFormat="1" applyFont="1" applyFill="1" applyBorder="1" applyAlignment="1">
      <alignment horizontal="right"/>
    </xf>
    <xf numFmtId="1" fontId="84" fillId="89" borderId="47" xfId="0" applyNumberFormat="1" applyFont="1" applyFill="1" applyBorder="1" applyAlignment="1">
      <alignment horizontal="left"/>
    </xf>
    <xf numFmtId="0" fontId="8" fillId="91" borderId="52" xfId="0" applyFont="1" applyFill="1" applyBorder="1"/>
    <xf numFmtId="3" fontId="218" fillId="59" borderId="47" xfId="1408" applyNumberFormat="1" applyFont="1" applyFill="1" applyBorder="1" applyAlignment="1">
      <alignment horizontal="right"/>
    </xf>
    <xf numFmtId="3" fontId="84" fillId="91" borderId="7" xfId="0" applyNumberFormat="1" applyFont="1" applyFill="1" applyBorder="1" applyAlignment="1">
      <alignment horizontal="right"/>
    </xf>
    <xf numFmtId="3" fontId="84" fillId="91" borderId="52" xfId="0" applyNumberFormat="1" applyFont="1" applyFill="1" applyBorder="1" applyAlignment="1">
      <alignment horizontal="right"/>
    </xf>
    <xf numFmtId="1" fontId="8" fillId="59" borderId="0" xfId="0" applyNumberFormat="1" applyFont="1" applyFill="1" applyAlignment="1">
      <alignment horizontal="left"/>
    </xf>
    <xf numFmtId="0" fontId="8" fillId="59" borderId="0" xfId="0" applyFont="1" applyFill="1"/>
    <xf numFmtId="1" fontId="11" fillId="0" borderId="64" xfId="457" applyNumberFormat="1" applyFont="1" applyBorder="1" applyAlignment="1">
      <alignment horizontal="left"/>
    </xf>
    <xf numFmtId="1" fontId="11" fillId="0" borderId="45" xfId="1131" applyNumberFormat="1" applyFont="1" applyBorder="1" applyAlignment="1">
      <alignment horizontal="left"/>
    </xf>
    <xf numFmtId="49" fontId="85" fillId="59" borderId="0" xfId="452" applyNumberFormat="1" applyFont="1" applyFill="1"/>
    <xf numFmtId="168" fontId="83" fillId="0" borderId="9" xfId="0" applyNumberFormat="1" applyFont="1" applyBorder="1" applyAlignment="1">
      <alignment horizontal="right"/>
    </xf>
    <xf numFmtId="0" fontId="11" fillId="0" borderId="46" xfId="0" applyFont="1" applyBorder="1" applyAlignment="1">
      <alignment horizontal="left"/>
    </xf>
    <xf numFmtId="0" fontId="11" fillId="0" borderId="63" xfId="0" applyFont="1" applyBorder="1" applyAlignment="1">
      <alignment horizontal="left"/>
    </xf>
    <xf numFmtId="0" fontId="11" fillId="0" borderId="66" xfId="0" applyFont="1" applyBorder="1" applyAlignment="1">
      <alignment horizontal="left"/>
    </xf>
    <xf numFmtId="1" fontId="8" fillId="59" borderId="46" xfId="452" applyNumberFormat="1" applyFont="1" applyFill="1" applyBorder="1" applyAlignment="1">
      <alignment horizontal="left"/>
    </xf>
    <xf numFmtId="0" fontId="11" fillId="0" borderId="65" xfId="0" applyFont="1" applyBorder="1" applyAlignment="1">
      <alignment wrapText="1"/>
    </xf>
    <xf numFmtId="0" fontId="11" fillId="0" borderId="66" xfId="0" applyFont="1" applyBorder="1" applyAlignment="1">
      <alignment wrapText="1"/>
    </xf>
    <xf numFmtId="49" fontId="8" fillId="59" borderId="46" xfId="452" applyNumberFormat="1" applyFont="1" applyFill="1" applyBorder="1"/>
    <xf numFmtId="1" fontId="11" fillId="0" borderId="77" xfId="2122" quotePrefix="1" applyNumberFormat="1" applyFont="1" applyFill="1" applyBorder="1" applyAlignment="1" applyProtection="1">
      <alignment horizontal="left"/>
      <protection locked="0"/>
    </xf>
    <xf numFmtId="1" fontId="8" fillId="59" borderId="54" xfId="0" applyNumberFormat="1" applyFont="1" applyFill="1" applyBorder="1" applyAlignment="1">
      <alignment horizontal="left"/>
    </xf>
    <xf numFmtId="1" fontId="83" fillId="59" borderId="10" xfId="0" applyNumberFormat="1" applyFont="1" applyFill="1" applyBorder="1" applyAlignment="1">
      <alignment horizontal="left"/>
    </xf>
    <xf numFmtId="1" fontId="83" fillId="59" borderId="11" xfId="0" applyNumberFormat="1" applyFont="1" applyFill="1" applyBorder="1" applyAlignment="1">
      <alignment horizontal="left"/>
    </xf>
    <xf numFmtId="1" fontId="11" fillId="59" borderId="54" xfId="0" applyNumberFormat="1" applyFont="1" applyFill="1" applyBorder="1" applyAlignment="1">
      <alignment horizontal="left"/>
    </xf>
    <xf numFmtId="1" fontId="11" fillId="59" borderId="54" xfId="0" applyNumberFormat="1" applyFont="1" applyFill="1" applyBorder="1" applyAlignment="1">
      <alignment horizontal="center"/>
    </xf>
    <xf numFmtId="168" fontId="11" fillId="59" borderId="54" xfId="0" applyNumberFormat="1" applyFont="1" applyFill="1" applyBorder="1" applyAlignment="1">
      <alignment horizontal="right"/>
    </xf>
    <xf numFmtId="1" fontId="83" fillId="59" borderId="0" xfId="0" applyNumberFormat="1" applyFont="1" applyFill="1"/>
    <xf numFmtId="1" fontId="11" fillId="59" borderId="0" xfId="0" applyNumberFormat="1" applyFont="1" applyFill="1" applyAlignment="1">
      <alignment horizontal="center"/>
    </xf>
    <xf numFmtId="168" fontId="11" fillId="59" borderId="0" xfId="0" applyNumberFormat="1" applyFont="1" applyFill="1" applyAlignment="1">
      <alignment horizontal="right"/>
    </xf>
    <xf numFmtId="1" fontId="11" fillId="59" borderId="52" xfId="0" applyNumberFormat="1" applyFont="1" applyFill="1" applyBorder="1" applyAlignment="1">
      <alignment horizontal="center"/>
    </xf>
    <xf numFmtId="0" fontId="83" fillId="59" borderId="24" xfId="0" applyFont="1" applyFill="1" applyBorder="1" applyAlignment="1">
      <alignment horizontal="right" vertical="center"/>
    </xf>
    <xf numFmtId="0" fontId="83" fillId="59" borderId="7" xfId="0" applyFont="1" applyFill="1" applyBorder="1" applyAlignment="1">
      <alignment horizontal="right"/>
    </xf>
    <xf numFmtId="1" fontId="83" fillId="59" borderId="8" xfId="0" applyNumberFormat="1" applyFont="1" applyFill="1" applyBorder="1"/>
    <xf numFmtId="0" fontId="83" fillId="59" borderId="50" xfId="0" applyFont="1" applyFill="1" applyBorder="1" applyAlignment="1">
      <alignment horizontal="right" vertical="center"/>
    </xf>
    <xf numFmtId="0" fontId="8" fillId="59" borderId="54" xfId="457" applyFont="1" applyFill="1" applyBorder="1" applyAlignment="1">
      <alignment horizontal="right"/>
    </xf>
    <xf numFmtId="0" fontId="11" fillId="59" borderId="52" xfId="457" applyFont="1" applyFill="1" applyBorder="1" applyAlignment="1">
      <alignment horizontal="right"/>
    </xf>
    <xf numFmtId="1" fontId="11" fillId="59" borderId="96" xfId="0" applyNumberFormat="1" applyFont="1" applyFill="1" applyBorder="1" applyAlignment="1">
      <alignment horizontal="left"/>
    </xf>
    <xf numFmtId="1" fontId="11" fillId="59" borderId="95" xfId="0" applyNumberFormat="1" applyFont="1" applyFill="1" applyBorder="1" applyAlignment="1">
      <alignment horizontal="left"/>
    </xf>
    <xf numFmtId="0" fontId="8" fillId="0" borderId="68" xfId="0" applyFont="1" applyBorder="1" applyAlignment="1">
      <alignment horizontal="left"/>
    </xf>
    <xf numFmtId="0" fontId="196" fillId="59" borderId="10" xfId="0" applyFont="1" applyFill="1" applyBorder="1" applyAlignment="1">
      <alignment horizontal="left"/>
    </xf>
    <xf numFmtId="0" fontId="11" fillId="0" borderId="47" xfId="0" applyFont="1" applyBorder="1" applyAlignment="1">
      <alignment horizontal="left"/>
    </xf>
    <xf numFmtId="1" fontId="8" fillId="59" borderId="82" xfId="0" applyNumberFormat="1" applyFont="1" applyFill="1" applyBorder="1" applyAlignment="1">
      <alignment horizontal="left"/>
    </xf>
    <xf numFmtId="0" fontId="83" fillId="59" borderId="52" xfId="0" applyFont="1" applyFill="1" applyBorder="1" applyAlignment="1">
      <alignment horizontal="right"/>
    </xf>
    <xf numFmtId="0" fontId="194" fillId="59" borderId="11" xfId="0" applyFont="1" applyFill="1" applyBorder="1" applyAlignment="1">
      <alignment vertical="top"/>
    </xf>
    <xf numFmtId="1" fontId="183" fillId="59" borderId="8" xfId="452" applyNumberFormat="1" applyFont="1" applyFill="1" applyBorder="1" applyAlignment="1">
      <alignment horizontal="left"/>
    </xf>
    <xf numFmtId="49" fontId="183" fillId="59" borderId="20" xfId="452" applyNumberFormat="1" applyFont="1" applyFill="1" applyBorder="1"/>
    <xf numFmtId="168" fontId="183" fillId="87" borderId="8" xfId="452" applyNumberFormat="1" applyFont="1" applyFill="1" applyBorder="1" applyAlignment="1">
      <alignment horizontal="right"/>
    </xf>
    <xf numFmtId="1" fontId="183" fillId="59" borderId="8" xfId="452" applyNumberFormat="1" applyFont="1" applyFill="1" applyBorder="1" applyAlignment="1">
      <alignment horizontal="right"/>
    </xf>
    <xf numFmtId="1" fontId="183" fillId="59" borderId="24" xfId="452" applyNumberFormat="1" applyFont="1" applyFill="1" applyBorder="1" applyAlignment="1">
      <alignment horizontal="right"/>
    </xf>
    <xf numFmtId="1" fontId="183" fillId="59" borderId="52" xfId="452" applyNumberFormat="1" applyFont="1" applyFill="1" applyBorder="1" applyAlignment="1">
      <alignment horizontal="left"/>
    </xf>
    <xf numFmtId="1" fontId="183" fillId="59" borderId="52" xfId="452" applyNumberFormat="1" applyFont="1" applyFill="1" applyBorder="1" applyAlignment="1">
      <alignment horizontal="right"/>
    </xf>
    <xf numFmtId="0" fontId="220" fillId="59" borderId="0" xfId="0" applyFont="1" applyFill="1"/>
    <xf numFmtId="1" fontId="8" fillId="0" borderId="23" xfId="452" applyNumberFormat="1" applyFont="1" applyBorder="1" applyAlignment="1">
      <alignment horizontal="left"/>
    </xf>
    <xf numFmtId="1" fontId="183" fillId="0" borderId="7" xfId="0" applyNumberFormat="1" applyFont="1" applyBorder="1" applyAlignment="1">
      <alignment horizontal="left"/>
    </xf>
    <xf numFmtId="0" fontId="183" fillId="90" borderId="7" xfId="0" applyFont="1" applyFill="1" applyBorder="1" applyAlignment="1">
      <alignment horizontal="right"/>
    </xf>
    <xf numFmtId="1" fontId="183" fillId="59" borderId="7" xfId="452" applyNumberFormat="1" applyFont="1" applyFill="1" applyBorder="1" applyAlignment="1">
      <alignment horizontal="right"/>
    </xf>
    <xf numFmtId="1" fontId="183" fillId="59" borderId="72" xfId="452" applyNumberFormat="1" applyFont="1" applyFill="1" applyBorder="1" applyAlignment="1">
      <alignment horizontal="left"/>
    </xf>
    <xf numFmtId="1" fontId="11" fillId="59" borderId="43" xfId="0" applyNumberFormat="1" applyFont="1" applyFill="1" applyBorder="1" applyAlignment="1">
      <alignment horizontal="left"/>
    </xf>
    <xf numFmtId="1" fontId="11" fillId="59" borderId="84" xfId="0" applyNumberFormat="1" applyFont="1" applyFill="1" applyBorder="1" applyAlignment="1">
      <alignment horizontal="left"/>
    </xf>
    <xf numFmtId="1" fontId="11" fillId="59" borderId="64" xfId="0" applyNumberFormat="1" applyFont="1" applyFill="1" applyBorder="1" applyAlignment="1">
      <alignment horizontal="left"/>
    </xf>
    <xf numFmtId="1" fontId="11" fillId="59" borderId="98" xfId="0" applyNumberFormat="1" applyFont="1" applyFill="1" applyBorder="1" applyAlignment="1">
      <alignment horizontal="left"/>
    </xf>
    <xf numFmtId="1" fontId="11" fillId="59" borderId="67" xfId="0" applyNumberFormat="1" applyFont="1" applyFill="1" applyBorder="1" applyAlignment="1">
      <alignment horizontal="left"/>
    </xf>
    <xf numFmtId="1" fontId="11" fillId="59" borderId="97" xfId="0" applyNumberFormat="1" applyFont="1" applyFill="1" applyBorder="1" applyAlignment="1">
      <alignment horizontal="left"/>
    </xf>
    <xf numFmtId="1" fontId="11" fillId="59" borderId="85" xfId="0" applyNumberFormat="1" applyFont="1" applyFill="1" applyBorder="1" applyAlignment="1">
      <alignment horizontal="left"/>
    </xf>
    <xf numFmtId="0" fontId="11" fillId="90" borderId="52" xfId="0" applyFont="1" applyFill="1" applyBorder="1" applyAlignment="1">
      <alignment horizontal="right"/>
    </xf>
    <xf numFmtId="0" fontId="183" fillId="59" borderId="69" xfId="0" applyFont="1" applyFill="1" applyBorder="1" applyAlignment="1">
      <alignment horizontal="left"/>
    </xf>
    <xf numFmtId="0" fontId="88" fillId="0" borderId="0" xfId="0" applyFont="1"/>
    <xf numFmtId="1" fontId="82" fillId="59" borderId="7" xfId="0" applyNumberFormat="1" applyFont="1" applyFill="1" applyBorder="1" applyAlignment="1">
      <alignment horizontal="left"/>
    </xf>
    <xf numFmtId="0" fontId="82" fillId="59" borderId="7" xfId="0" applyFont="1" applyFill="1" applyBorder="1"/>
    <xf numFmtId="3" fontId="82" fillId="59" borderId="7" xfId="1408" applyNumberFormat="1" applyFont="1" applyFill="1" applyBorder="1" applyAlignment="1">
      <alignment horizontal="right"/>
    </xf>
    <xf numFmtId="0" fontId="82" fillId="59" borderId="7" xfId="1408" applyFont="1" applyFill="1" applyBorder="1" applyAlignment="1">
      <alignment horizontal="right"/>
    </xf>
    <xf numFmtId="0" fontId="82" fillId="59" borderId="7" xfId="452" applyFont="1" applyFill="1" applyBorder="1" applyAlignment="1">
      <alignment horizontal="right"/>
    </xf>
    <xf numFmtId="0" fontId="82" fillId="59" borderId="7" xfId="457" applyFont="1" applyFill="1" applyBorder="1" applyAlignment="1">
      <alignment horizontal="right"/>
    </xf>
    <xf numFmtId="1" fontId="183" fillId="0" borderId="7" xfId="1131" applyNumberFormat="1" applyFont="1" applyBorder="1" applyAlignment="1">
      <alignment horizontal="left"/>
    </xf>
    <xf numFmtId="1" fontId="183" fillId="86" borderId="7" xfId="1131" applyNumberFormat="1" applyFont="1" applyFill="1" applyBorder="1" applyAlignment="1">
      <alignment horizontal="left"/>
    </xf>
    <xf numFmtId="49" fontId="183" fillId="86" borderId="7" xfId="1131" applyNumberFormat="1" applyFont="1" applyFill="1" applyBorder="1" applyAlignment="1">
      <alignment horizontal="left"/>
    </xf>
    <xf numFmtId="168" fontId="183" fillId="0" borderId="7" xfId="452" applyNumberFormat="1" applyFont="1" applyBorder="1" applyAlignment="1">
      <alignment horizontal="right"/>
    </xf>
    <xf numFmtId="3" fontId="183" fillId="59" borderId="7" xfId="1408" applyNumberFormat="1" applyFont="1" applyFill="1" applyBorder="1" applyAlignment="1">
      <alignment horizontal="right"/>
    </xf>
    <xf numFmtId="0" fontId="183" fillId="59" borderId="8" xfId="457" applyFont="1" applyFill="1" applyBorder="1" applyAlignment="1">
      <alignment horizontal="right"/>
    </xf>
    <xf numFmtId="1" fontId="183" fillId="59" borderId="7" xfId="459" applyNumberFormat="1" applyFont="1" applyFill="1" applyBorder="1" applyAlignment="1">
      <alignment horizontal="right"/>
    </xf>
    <xf numFmtId="49" fontId="11" fillId="59" borderId="54" xfId="452" applyNumberFormat="1" applyFont="1" applyFill="1" applyBorder="1"/>
    <xf numFmtId="1" fontId="11" fillId="59" borderId="45" xfId="0" applyNumberFormat="1" applyFont="1" applyFill="1" applyBorder="1" applyAlignment="1">
      <alignment horizontal="left"/>
    </xf>
    <xf numFmtId="1" fontId="11" fillId="59" borderId="99" xfId="0" applyNumberFormat="1" applyFont="1" applyFill="1" applyBorder="1" applyAlignment="1">
      <alignment horizontal="left"/>
    </xf>
    <xf numFmtId="1" fontId="8" fillId="59" borderId="79" xfId="0" applyNumberFormat="1" applyFont="1" applyFill="1" applyBorder="1" applyAlignment="1">
      <alignment horizontal="left"/>
    </xf>
    <xf numFmtId="1" fontId="83" fillId="0" borderId="52" xfId="0" applyNumberFormat="1" applyFont="1" applyBorder="1" applyAlignment="1">
      <alignment horizontal="left" vertical="center"/>
    </xf>
    <xf numFmtId="1" fontId="8" fillId="59" borderId="46" xfId="452" applyNumberFormat="1" applyFont="1" applyFill="1" applyBorder="1"/>
    <xf numFmtId="1" fontId="8" fillId="59" borderId="99" xfId="0" applyNumberFormat="1" applyFont="1" applyFill="1" applyBorder="1" applyAlignment="1">
      <alignment horizontal="left"/>
    </xf>
    <xf numFmtId="1" fontId="8" fillId="59" borderId="97" xfId="0" applyNumberFormat="1" applyFont="1" applyFill="1" applyBorder="1" applyAlignment="1">
      <alignment horizontal="left"/>
    </xf>
    <xf numFmtId="1" fontId="11" fillId="59" borderId="80" xfId="0" applyNumberFormat="1" applyFont="1" applyFill="1" applyBorder="1" applyAlignment="1">
      <alignment horizontal="left"/>
    </xf>
    <xf numFmtId="1" fontId="11" fillId="59" borderId="69" xfId="0" applyNumberFormat="1" applyFont="1" applyFill="1" applyBorder="1" applyAlignment="1">
      <alignment horizontal="left"/>
    </xf>
    <xf numFmtId="1" fontId="11" fillId="59" borderId="71" xfId="0" applyNumberFormat="1" applyFont="1" applyFill="1" applyBorder="1" applyAlignment="1">
      <alignment horizontal="left"/>
    </xf>
    <xf numFmtId="1" fontId="11" fillId="59" borderId="82" xfId="0" applyNumberFormat="1" applyFont="1" applyFill="1" applyBorder="1" applyAlignment="1">
      <alignment horizontal="left"/>
    </xf>
    <xf numFmtId="1" fontId="87" fillId="0" borderId="52" xfId="0" applyNumberFormat="1" applyFont="1" applyBorder="1" applyAlignment="1" applyProtection="1">
      <alignment horizontal="left"/>
      <protection locked="0"/>
    </xf>
    <xf numFmtId="1" fontId="16" fillId="0" borderId="0" xfId="452" applyNumberFormat="1" applyFont="1" applyAlignment="1">
      <alignment horizontal="left"/>
    </xf>
    <xf numFmtId="0" fontId="19" fillId="0" borderId="0" xfId="567" applyAlignment="1" applyProtection="1"/>
    <xf numFmtId="1" fontId="8" fillId="59" borderId="44" xfId="457" applyNumberFormat="1" applyFont="1" applyFill="1" applyBorder="1" applyAlignment="1">
      <alignment horizontal="left"/>
    </xf>
    <xf numFmtId="1" fontId="8" fillId="0" borderId="53" xfId="452" applyNumberFormat="1" applyFont="1" applyBorder="1" applyAlignment="1">
      <alignment horizontal="left"/>
    </xf>
    <xf numFmtId="1" fontId="8" fillId="59" borderId="63" xfId="457" applyNumberFormat="1" applyFont="1" applyFill="1" applyBorder="1" applyAlignment="1">
      <alignment horizontal="left"/>
    </xf>
    <xf numFmtId="1" fontId="8" fillId="59" borderId="66" xfId="457" applyNumberFormat="1" applyFont="1" applyFill="1" applyBorder="1" applyAlignment="1">
      <alignment horizontal="left"/>
    </xf>
    <xf numFmtId="1" fontId="8" fillId="0" borderId="68" xfId="452" applyNumberFormat="1" applyFont="1" applyBorder="1" applyAlignment="1">
      <alignment horizontal="left"/>
    </xf>
    <xf numFmtId="4" fontId="85" fillId="0" borderId="46" xfId="452" applyNumberFormat="1" applyFont="1" applyBorder="1" applyAlignment="1">
      <alignment horizontal="right"/>
    </xf>
    <xf numFmtId="4" fontId="11" fillId="0" borderId="65" xfId="452" applyNumberFormat="1" applyFont="1" applyBorder="1" applyAlignment="1">
      <alignment horizontal="right"/>
    </xf>
    <xf numFmtId="4" fontId="85" fillId="0" borderId="63" xfId="0" applyNumberFormat="1" applyFont="1" applyBorder="1" applyAlignment="1">
      <alignment horizontal="right"/>
    </xf>
    <xf numFmtId="4" fontId="11" fillId="0" borderId="63" xfId="0" applyNumberFormat="1" applyFont="1" applyBorder="1" applyAlignment="1">
      <alignment horizontal="right"/>
    </xf>
    <xf numFmtId="4" fontId="83" fillId="0" borderId="63" xfId="0" applyNumberFormat="1" applyFont="1" applyBorder="1" applyAlignment="1">
      <alignment horizontal="right"/>
    </xf>
    <xf numFmtId="2" fontId="11" fillId="0" borderId="63" xfId="457" applyNumberFormat="1" applyFont="1" applyBorder="1" applyAlignment="1">
      <alignment horizontal="right"/>
    </xf>
    <xf numFmtId="4" fontId="85" fillId="0" borderId="0" xfId="0" applyNumberFormat="1" applyFont="1" applyAlignment="1">
      <alignment horizontal="right"/>
    </xf>
    <xf numFmtId="4" fontId="11" fillId="0" borderId="0" xfId="452" applyNumberFormat="1" applyFont="1" applyAlignment="1">
      <alignment horizontal="right"/>
    </xf>
    <xf numFmtId="4" fontId="85" fillId="0" borderId="48" xfId="452" applyNumberFormat="1" applyFont="1" applyBorder="1" applyAlignment="1">
      <alignment horizontal="right"/>
    </xf>
    <xf numFmtId="4" fontId="85" fillId="0" borderId="44" xfId="452" applyNumberFormat="1" applyFont="1" applyBorder="1" applyAlignment="1">
      <alignment horizontal="right"/>
    </xf>
    <xf numFmtId="4" fontId="83" fillId="0" borderId="48" xfId="452" applyNumberFormat="1" applyFont="1" applyBorder="1" applyAlignment="1">
      <alignment horizontal="right"/>
    </xf>
    <xf numFmtId="4" fontId="83" fillId="0" borderId="44" xfId="452" applyNumberFormat="1" applyFont="1" applyBorder="1" applyAlignment="1">
      <alignment horizontal="right"/>
    </xf>
    <xf numFmtId="4" fontId="83" fillId="0" borderId="46" xfId="452" applyNumberFormat="1" applyFont="1" applyBorder="1" applyAlignment="1">
      <alignment horizontal="right"/>
    </xf>
    <xf numFmtId="4" fontId="83" fillId="0" borderId="66" xfId="452" applyNumberFormat="1" applyFont="1" applyBorder="1" applyAlignment="1">
      <alignment horizontal="right"/>
    </xf>
    <xf numFmtId="4" fontId="85" fillId="0" borderId="63" xfId="452" applyNumberFormat="1" applyFont="1" applyBorder="1" applyAlignment="1">
      <alignment horizontal="right"/>
    </xf>
    <xf numFmtId="1" fontId="8" fillId="86" borderId="24" xfId="1131" applyNumberFormat="1" applyFont="1" applyFill="1" applyBorder="1" applyAlignment="1">
      <alignment horizontal="left"/>
    </xf>
    <xf numFmtId="0" fontId="11" fillId="0" borderId="24" xfId="0" applyFont="1" applyBorder="1" applyAlignment="1">
      <alignment horizontal="left"/>
    </xf>
    <xf numFmtId="0" fontId="88" fillId="91" borderId="0" xfId="0" applyFont="1" applyFill="1"/>
    <xf numFmtId="0" fontId="11" fillId="90" borderId="24" xfId="0" applyFont="1" applyFill="1" applyBorder="1" applyAlignment="1">
      <alignment horizontal="right"/>
    </xf>
    <xf numFmtId="3" fontId="22" fillId="59" borderId="0" xfId="452" applyNumberFormat="1" applyFont="1" applyFill="1" applyAlignment="1">
      <alignment horizontal="right"/>
    </xf>
    <xf numFmtId="1" fontId="188" fillId="59" borderId="0" xfId="452" applyNumberFormat="1" applyFont="1" applyFill="1" applyAlignment="1">
      <alignment horizontal="left"/>
    </xf>
    <xf numFmtId="168" fontId="8" fillId="59" borderId="47" xfId="457" applyNumberFormat="1" applyFont="1" applyFill="1" applyBorder="1" applyAlignment="1">
      <alignment horizontal="right"/>
    </xf>
    <xf numFmtId="0" fontId="11" fillId="0" borderId="21" xfId="0" applyFont="1" applyBorder="1" applyAlignment="1">
      <alignment horizontal="left"/>
    </xf>
    <xf numFmtId="0" fontId="11" fillId="0" borderId="79" xfId="0" applyFont="1" applyBorder="1" applyAlignment="1">
      <alignment horizontal="left"/>
    </xf>
    <xf numFmtId="0" fontId="11" fillId="0" borderId="20" xfId="0" applyFont="1" applyBorder="1" applyAlignment="1">
      <alignment horizontal="right"/>
    </xf>
    <xf numFmtId="168" fontId="8" fillId="0" borderId="50" xfId="452" applyNumberFormat="1" applyFont="1" applyBorder="1" applyAlignment="1">
      <alignment horizontal="right"/>
    </xf>
    <xf numFmtId="168" fontId="84" fillId="0" borderId="8" xfId="0" applyNumberFormat="1" applyFont="1" applyBorder="1" applyAlignment="1">
      <alignment horizontal="right"/>
    </xf>
    <xf numFmtId="168" fontId="83" fillId="59" borderId="24" xfId="0" applyNumberFormat="1" applyFont="1" applyFill="1" applyBorder="1" applyAlignment="1">
      <alignment horizontal="right"/>
    </xf>
    <xf numFmtId="168" fontId="83" fillId="59" borderId="76" xfId="0" applyNumberFormat="1" applyFont="1" applyFill="1" applyBorder="1" applyAlignment="1">
      <alignment horizontal="right"/>
    </xf>
    <xf numFmtId="4" fontId="183" fillId="0" borderId="66" xfId="452" applyNumberFormat="1" applyFont="1" applyBorder="1" applyAlignment="1">
      <alignment horizontal="right"/>
    </xf>
    <xf numFmtId="49" fontId="183" fillId="59" borderId="52" xfId="452" applyNumberFormat="1" applyFont="1" applyFill="1" applyBorder="1"/>
    <xf numFmtId="1" fontId="189" fillId="59" borderId="9" xfId="1407" applyNumberFormat="1" applyFont="1" applyFill="1" applyBorder="1" applyAlignment="1">
      <alignment horizontal="left" wrapText="1"/>
    </xf>
    <xf numFmtId="9" fontId="82" fillId="59" borderId="9" xfId="1407" applyNumberFormat="1" applyFont="1" applyFill="1" applyBorder="1"/>
    <xf numFmtId="1" fontId="183" fillId="59" borderId="7" xfId="452" applyNumberFormat="1" applyFont="1" applyFill="1" applyBorder="1" applyAlignment="1">
      <alignment horizontal="left"/>
    </xf>
    <xf numFmtId="168" fontId="183" fillId="59" borderId="7" xfId="452" applyNumberFormat="1" applyFont="1" applyFill="1" applyBorder="1" applyAlignment="1">
      <alignment horizontal="right"/>
    </xf>
    <xf numFmtId="0" fontId="183" fillId="59" borderId="8" xfId="452" applyFont="1" applyFill="1" applyBorder="1" applyAlignment="1">
      <alignment horizontal="right"/>
    </xf>
    <xf numFmtId="1" fontId="224" fillId="59" borderId="7" xfId="0" applyNumberFormat="1" applyFont="1" applyFill="1" applyBorder="1" applyAlignment="1">
      <alignment horizontal="left"/>
    </xf>
    <xf numFmtId="0" fontId="224" fillId="59" borderId="7" xfId="0" applyFont="1" applyFill="1" applyBorder="1" applyAlignment="1">
      <alignment horizontal="left"/>
    </xf>
    <xf numFmtId="168" fontId="82" fillId="59" borderId="7" xfId="452" applyNumberFormat="1" applyFont="1" applyFill="1" applyBorder="1" applyAlignment="1">
      <alignment horizontal="right"/>
    </xf>
    <xf numFmtId="3" fontId="82" fillId="59" borderId="7" xfId="452" applyNumberFormat="1" applyFont="1" applyFill="1" applyBorder="1" applyAlignment="1">
      <alignment horizontal="right"/>
    </xf>
    <xf numFmtId="0" fontId="82" fillId="59" borderId="8" xfId="452" applyFont="1" applyFill="1" applyBorder="1" applyAlignment="1">
      <alignment horizontal="right"/>
    </xf>
    <xf numFmtId="49" fontId="183" fillId="59" borderId="7" xfId="452" applyNumberFormat="1" applyFont="1" applyFill="1" applyBorder="1"/>
    <xf numFmtId="1" fontId="183" fillId="59" borderId="9" xfId="452" applyNumberFormat="1" applyFont="1" applyFill="1" applyBorder="1" applyAlignment="1">
      <alignment horizontal="left"/>
    </xf>
    <xf numFmtId="49" fontId="183" fillId="59" borderId="9" xfId="452" applyNumberFormat="1" applyFont="1" applyFill="1" applyBorder="1"/>
    <xf numFmtId="168" fontId="183" fillId="59" borderId="9" xfId="452" applyNumberFormat="1" applyFont="1" applyFill="1" applyBorder="1" applyAlignment="1">
      <alignment horizontal="right"/>
    </xf>
    <xf numFmtId="3" fontId="183" fillId="0" borderId="9" xfId="452" applyNumberFormat="1" applyFont="1" applyBorder="1" applyAlignment="1">
      <alignment horizontal="right"/>
    </xf>
    <xf numFmtId="0" fontId="183" fillId="0" borderId="9" xfId="452" applyFont="1" applyBorder="1" applyAlignment="1">
      <alignment horizontal="right"/>
    </xf>
    <xf numFmtId="0" fontId="183" fillId="0" borderId="7" xfId="452" applyFont="1" applyBorder="1" applyAlignment="1">
      <alignment horizontal="right"/>
    </xf>
    <xf numFmtId="0" fontId="183" fillId="0" borderId="8" xfId="452" applyFont="1" applyBorder="1" applyAlignment="1">
      <alignment horizontal="right"/>
    </xf>
    <xf numFmtId="3" fontId="183" fillId="0" borderId="7" xfId="452" applyNumberFormat="1" applyFont="1" applyBorder="1" applyAlignment="1">
      <alignment horizontal="right"/>
    </xf>
    <xf numFmtId="49" fontId="183" fillId="59" borderId="8" xfId="452" applyNumberFormat="1" applyFont="1" applyFill="1" applyBorder="1"/>
    <xf numFmtId="168" fontId="183" fillId="59" borderId="8" xfId="452" applyNumberFormat="1" applyFont="1" applyFill="1" applyBorder="1" applyAlignment="1">
      <alignment horizontal="right"/>
    </xf>
    <xf numFmtId="3" fontId="183" fillId="59" borderId="8" xfId="452" applyNumberFormat="1" applyFont="1" applyFill="1" applyBorder="1" applyAlignment="1">
      <alignment horizontal="right"/>
    </xf>
    <xf numFmtId="0" fontId="183" fillId="59" borderId="20" xfId="457" applyFont="1" applyFill="1" applyBorder="1" applyAlignment="1">
      <alignment horizontal="right"/>
    </xf>
    <xf numFmtId="49" fontId="183" fillId="59" borderId="7" xfId="452" applyNumberFormat="1" applyFont="1" applyFill="1" applyBorder="1" applyAlignment="1">
      <alignment horizontal="right"/>
    </xf>
    <xf numFmtId="168" fontId="82" fillId="59" borderId="8" xfId="452" applyNumberFormat="1" applyFont="1" applyFill="1" applyBorder="1" applyAlignment="1">
      <alignment horizontal="right"/>
    </xf>
    <xf numFmtId="3" fontId="82" fillId="59" borderId="8" xfId="452" applyNumberFormat="1" applyFont="1" applyFill="1" applyBorder="1" applyAlignment="1">
      <alignment horizontal="right"/>
    </xf>
    <xf numFmtId="1" fontId="183" fillId="59" borderId="20" xfId="0" applyNumberFormat="1" applyFont="1" applyFill="1" applyBorder="1" applyAlignment="1">
      <alignment horizontal="left"/>
    </xf>
    <xf numFmtId="1" fontId="183" fillId="59" borderId="23" xfId="0" applyNumberFormat="1" applyFont="1" applyFill="1" applyBorder="1" applyAlignment="1">
      <alignment horizontal="left"/>
    </xf>
    <xf numFmtId="1" fontId="183" fillId="59" borderId="7" xfId="457" applyNumberFormat="1" applyFont="1" applyFill="1" applyBorder="1" applyAlignment="1">
      <alignment horizontal="right"/>
    </xf>
    <xf numFmtId="1" fontId="183" fillId="0" borderId="7" xfId="452" applyNumberFormat="1" applyFont="1" applyBorder="1" applyAlignment="1">
      <alignment horizontal="left"/>
    </xf>
    <xf numFmtId="1" fontId="183" fillId="59" borderId="19" xfId="452" applyNumberFormat="1" applyFont="1" applyFill="1" applyBorder="1" applyAlignment="1">
      <alignment horizontal="right"/>
    </xf>
    <xf numFmtId="1" fontId="82" fillId="59" borderId="8" xfId="452" applyNumberFormat="1" applyFont="1" applyFill="1" applyBorder="1" applyAlignment="1">
      <alignment horizontal="left"/>
    </xf>
    <xf numFmtId="1" fontId="82" fillId="59" borderId="8" xfId="452" applyNumberFormat="1" applyFont="1" applyFill="1" applyBorder="1" applyAlignment="1">
      <alignment horizontal="right"/>
    </xf>
    <xf numFmtId="1" fontId="82" fillId="59" borderId="7" xfId="452" applyNumberFormat="1" applyFont="1" applyFill="1" applyBorder="1" applyAlignment="1">
      <alignment horizontal="left"/>
    </xf>
    <xf numFmtId="1" fontId="82" fillId="59" borderId="7" xfId="452" applyNumberFormat="1" applyFont="1" applyFill="1" applyBorder="1" applyAlignment="1">
      <alignment horizontal="right"/>
    </xf>
    <xf numFmtId="168" fontId="82" fillId="59" borderId="7" xfId="1408" applyNumberFormat="1" applyFont="1" applyFill="1" applyBorder="1" applyAlignment="1">
      <alignment horizontal="right"/>
    </xf>
    <xf numFmtId="168" fontId="183" fillId="0" borderId="7" xfId="1408" applyNumberFormat="1" applyFont="1" applyBorder="1" applyAlignment="1">
      <alignment horizontal="right"/>
    </xf>
    <xf numFmtId="3" fontId="183" fillId="0" borderId="7" xfId="1408" applyNumberFormat="1" applyFont="1" applyBorder="1" applyAlignment="1">
      <alignment horizontal="right"/>
    </xf>
    <xf numFmtId="1" fontId="183" fillId="0" borderId="9" xfId="1131" applyNumberFormat="1" applyFont="1" applyBorder="1" applyAlignment="1">
      <alignment horizontal="left"/>
    </xf>
    <xf numFmtId="1" fontId="183" fillId="86" borderId="9" xfId="1131" applyNumberFormat="1" applyFont="1" applyFill="1" applyBorder="1" applyAlignment="1">
      <alignment horizontal="left"/>
    </xf>
    <xf numFmtId="49" fontId="183" fillId="86" borderId="9" xfId="1131" applyNumberFormat="1" applyFont="1" applyFill="1" applyBorder="1" applyAlignment="1">
      <alignment horizontal="left"/>
    </xf>
    <xf numFmtId="168" fontId="183" fillId="59" borderId="9" xfId="1408" applyNumberFormat="1" applyFont="1" applyFill="1" applyBorder="1" applyAlignment="1">
      <alignment horizontal="right"/>
    </xf>
    <xf numFmtId="1" fontId="183" fillId="59" borderId="9" xfId="1408" applyNumberFormat="1" applyFont="1" applyFill="1" applyBorder="1" applyAlignment="1">
      <alignment horizontal="right"/>
    </xf>
    <xf numFmtId="0" fontId="183" fillId="59" borderId="9" xfId="1408" applyFont="1" applyFill="1" applyBorder="1" applyAlignment="1">
      <alignment horizontal="right"/>
    </xf>
    <xf numFmtId="0" fontId="183" fillId="59" borderId="9" xfId="452" applyFont="1" applyFill="1" applyBorder="1" applyAlignment="1">
      <alignment horizontal="right"/>
    </xf>
    <xf numFmtId="3" fontId="183" fillId="59" borderId="9" xfId="457" applyNumberFormat="1" applyFont="1" applyFill="1" applyBorder="1" applyAlignment="1">
      <alignment horizontal="right"/>
    </xf>
    <xf numFmtId="1" fontId="183" fillId="59" borderId="9" xfId="452" applyNumberFormat="1" applyFont="1" applyFill="1" applyBorder="1" applyAlignment="1">
      <alignment horizontal="right"/>
    </xf>
    <xf numFmtId="168" fontId="183" fillId="59" borderId="7" xfId="1408" applyNumberFormat="1" applyFont="1" applyFill="1" applyBorder="1" applyAlignment="1">
      <alignment horizontal="right"/>
    </xf>
    <xf numFmtId="3" fontId="183" fillId="59" borderId="8" xfId="457" applyNumberFormat="1" applyFont="1" applyFill="1" applyBorder="1" applyAlignment="1">
      <alignment horizontal="right"/>
    </xf>
    <xf numFmtId="1" fontId="183" fillId="59" borderId="7" xfId="1408" applyNumberFormat="1" applyFont="1" applyFill="1" applyBorder="1" applyAlignment="1">
      <alignment horizontal="right"/>
    </xf>
    <xf numFmtId="0" fontId="183" fillId="59" borderId="7" xfId="1408" applyFont="1" applyFill="1" applyBorder="1" applyAlignment="1">
      <alignment horizontal="right"/>
    </xf>
    <xf numFmtId="1" fontId="183" fillId="0" borderId="24" xfId="1131" applyNumberFormat="1" applyFont="1" applyBorder="1" applyAlignment="1">
      <alignment horizontal="left"/>
    </xf>
    <xf numFmtId="1" fontId="183" fillId="86" borderId="24" xfId="1131" applyNumberFormat="1" applyFont="1" applyFill="1" applyBorder="1" applyAlignment="1">
      <alignment horizontal="left"/>
    </xf>
    <xf numFmtId="49" fontId="183" fillId="86" borderId="24" xfId="1131" applyNumberFormat="1" applyFont="1" applyFill="1" applyBorder="1" applyAlignment="1">
      <alignment horizontal="left"/>
    </xf>
    <xf numFmtId="0" fontId="183" fillId="59" borderId="24" xfId="452" applyFont="1" applyFill="1" applyBorder="1" applyAlignment="1">
      <alignment horizontal="right"/>
    </xf>
    <xf numFmtId="3" fontId="183" fillId="59" borderId="24" xfId="1408" applyNumberFormat="1" applyFont="1" applyFill="1" applyBorder="1" applyAlignment="1">
      <alignment horizontal="right"/>
    </xf>
    <xf numFmtId="49" fontId="183" fillId="0" borderId="7" xfId="1131" applyNumberFormat="1" applyFont="1" applyBorder="1" applyAlignment="1">
      <alignment horizontal="left"/>
    </xf>
    <xf numFmtId="1" fontId="183" fillId="0" borderId="7" xfId="1408" applyNumberFormat="1" applyFont="1" applyBorder="1" applyAlignment="1">
      <alignment horizontal="right"/>
    </xf>
    <xf numFmtId="0" fontId="183" fillId="0" borderId="7" xfId="1408" applyFont="1" applyBorder="1" applyAlignment="1">
      <alignment horizontal="right"/>
    </xf>
    <xf numFmtId="0" fontId="183" fillId="0" borderId="7" xfId="457" applyFont="1" applyBorder="1" applyAlignment="1">
      <alignment horizontal="right"/>
    </xf>
    <xf numFmtId="3" fontId="183" fillId="59" borderId="8" xfId="1408" applyNumberFormat="1" applyFont="1" applyFill="1" applyBorder="1" applyAlignment="1">
      <alignment horizontal="right"/>
    </xf>
    <xf numFmtId="168" fontId="183" fillId="0" borderId="52" xfId="1408" applyNumberFormat="1" applyFont="1" applyBorder="1" applyAlignment="1">
      <alignment horizontal="right"/>
    </xf>
    <xf numFmtId="3" fontId="183" fillId="0" borderId="52" xfId="1408" applyNumberFormat="1" applyFont="1" applyBorder="1" applyAlignment="1">
      <alignment horizontal="right"/>
    </xf>
    <xf numFmtId="0" fontId="183" fillId="0" borderId="52" xfId="1408" applyFont="1" applyBorder="1" applyAlignment="1">
      <alignment horizontal="right"/>
    </xf>
    <xf numFmtId="3" fontId="183" fillId="59" borderId="52" xfId="1408" applyNumberFormat="1" applyFont="1" applyFill="1" applyBorder="1" applyAlignment="1">
      <alignment horizontal="right"/>
    </xf>
    <xf numFmtId="1" fontId="183" fillId="0" borderId="7" xfId="452" applyNumberFormat="1" applyFont="1" applyBorder="1" applyAlignment="1">
      <alignment horizontal="right"/>
    </xf>
    <xf numFmtId="3" fontId="183" fillId="0" borderId="7" xfId="457" applyNumberFormat="1" applyFont="1" applyBorder="1" applyAlignment="1">
      <alignment horizontal="right"/>
    </xf>
    <xf numFmtId="168" fontId="183" fillId="59" borderId="8" xfId="457" applyNumberFormat="1" applyFont="1" applyFill="1" applyBorder="1" applyAlignment="1">
      <alignment horizontal="right"/>
    </xf>
    <xf numFmtId="1" fontId="183" fillId="59" borderId="24" xfId="452" applyNumberFormat="1" applyFont="1" applyFill="1" applyBorder="1" applyAlignment="1">
      <alignment horizontal="left"/>
    </xf>
    <xf numFmtId="168" fontId="183" fillId="59" borderId="52" xfId="452" applyNumberFormat="1" applyFont="1" applyFill="1" applyBorder="1" applyAlignment="1">
      <alignment horizontal="right"/>
    </xf>
    <xf numFmtId="1" fontId="82" fillId="59" borderId="24" xfId="452" applyNumberFormat="1" applyFont="1" applyFill="1" applyBorder="1" applyAlignment="1">
      <alignment horizontal="left"/>
    </xf>
    <xf numFmtId="49" fontId="82" fillId="59" borderId="24" xfId="452" applyNumberFormat="1" applyFont="1" applyFill="1" applyBorder="1"/>
    <xf numFmtId="1" fontId="82" fillId="59" borderId="24" xfId="452" applyNumberFormat="1" applyFont="1" applyFill="1" applyBorder="1" applyAlignment="1">
      <alignment horizontal="right"/>
    </xf>
    <xf numFmtId="3" fontId="82" fillId="59" borderId="24" xfId="452" applyNumberFormat="1" applyFont="1" applyFill="1" applyBorder="1" applyAlignment="1">
      <alignment horizontal="right"/>
    </xf>
    <xf numFmtId="1" fontId="82" fillId="59" borderId="52" xfId="452" applyNumberFormat="1" applyFont="1" applyFill="1" applyBorder="1" applyAlignment="1">
      <alignment horizontal="left"/>
    </xf>
    <xf numFmtId="49" fontId="82" fillId="59" borderId="52" xfId="452" applyNumberFormat="1" applyFont="1" applyFill="1" applyBorder="1"/>
    <xf numFmtId="1" fontId="82" fillId="59" borderId="52" xfId="452" applyNumberFormat="1" applyFont="1" applyFill="1" applyBorder="1" applyAlignment="1">
      <alignment horizontal="right"/>
    </xf>
    <xf numFmtId="3" fontId="82" fillId="59" borderId="52" xfId="452" applyNumberFormat="1" applyFont="1" applyFill="1" applyBorder="1" applyAlignment="1">
      <alignment horizontal="right"/>
    </xf>
    <xf numFmtId="1" fontId="183" fillId="0" borderId="8" xfId="452" applyNumberFormat="1" applyFont="1" applyBorder="1" applyAlignment="1">
      <alignment horizontal="right"/>
    </xf>
    <xf numFmtId="1" fontId="183" fillId="0" borderId="8" xfId="452" applyNumberFormat="1" applyFont="1" applyBorder="1" applyAlignment="1">
      <alignment horizontal="left"/>
    </xf>
    <xf numFmtId="168" fontId="183" fillId="0" borderId="8" xfId="452" applyNumberFormat="1" applyFont="1" applyBorder="1" applyAlignment="1">
      <alignment horizontal="right"/>
    </xf>
    <xf numFmtId="0" fontId="11" fillId="0" borderId="9" xfId="1408" applyFont="1" applyBorder="1" applyAlignment="1">
      <alignment horizontal="right"/>
    </xf>
    <xf numFmtId="0" fontId="83" fillId="59" borderId="19" xfId="0" applyFont="1" applyFill="1" applyBorder="1"/>
    <xf numFmtId="1" fontId="8" fillId="0" borderId="52" xfId="1131" applyNumberFormat="1" applyFont="1" applyBorder="1" applyAlignment="1">
      <alignment horizontal="left"/>
    </xf>
    <xf numFmtId="4" fontId="83" fillId="0" borderId="44" xfId="0" applyNumberFormat="1" applyFont="1" applyBorder="1" applyAlignment="1">
      <alignment horizontal="right"/>
    </xf>
    <xf numFmtId="0" fontId="83" fillId="0" borderId="52" xfId="0" applyFont="1" applyBorder="1"/>
    <xf numFmtId="1" fontId="83" fillId="0" borderId="9" xfId="0" applyNumberFormat="1" applyFont="1" applyBorder="1" applyAlignment="1">
      <alignment horizontal="left"/>
    </xf>
    <xf numFmtId="0" fontId="83" fillId="0" borderId="9" xfId="0" applyFont="1" applyBorder="1"/>
    <xf numFmtId="3" fontId="85" fillId="0" borderId="52" xfId="452" applyNumberFormat="1" applyFont="1" applyBorder="1" applyAlignment="1">
      <alignment horizontal="right"/>
    </xf>
    <xf numFmtId="2" fontId="83" fillId="0" borderId="66" xfId="452" applyNumberFormat="1" applyFont="1" applyBorder="1" applyAlignment="1">
      <alignment horizontal="right"/>
    </xf>
    <xf numFmtId="3" fontId="218" fillId="59" borderId="9" xfId="1408" applyNumberFormat="1" applyFont="1" applyFill="1" applyBorder="1" applyAlignment="1">
      <alignment horizontal="right"/>
    </xf>
    <xf numFmtId="0" fontId="8" fillId="59" borderId="50" xfId="457" applyFont="1" applyFill="1" applyBorder="1" applyAlignment="1">
      <alignment horizontal="right"/>
    </xf>
    <xf numFmtId="1" fontId="8" fillId="0" borderId="9" xfId="1131" applyNumberFormat="1" applyFont="1" applyBorder="1" applyAlignment="1">
      <alignment horizontal="left"/>
    </xf>
    <xf numFmtId="49" fontId="83" fillId="0" borderId="52" xfId="1131" applyNumberFormat="1" applyFont="1" applyBorder="1" applyAlignment="1">
      <alignment horizontal="left"/>
    </xf>
    <xf numFmtId="168" fontId="83" fillId="59" borderId="9" xfId="0" applyNumberFormat="1" applyFont="1" applyFill="1" applyBorder="1" applyAlignment="1">
      <alignment horizontal="right"/>
    </xf>
    <xf numFmtId="1" fontId="83" fillId="0" borderId="52" xfId="1131" applyNumberFormat="1" applyFont="1" applyBorder="1" applyAlignment="1">
      <alignment horizontal="left"/>
    </xf>
    <xf numFmtId="2" fontId="8" fillId="0" borderId="63" xfId="459" applyNumberFormat="1" applyFont="1" applyBorder="1" applyAlignment="1">
      <alignment horizontal="right"/>
    </xf>
    <xf numFmtId="49" fontId="22" fillId="59" borderId="0" xfId="452" applyNumberFormat="1" applyFont="1" applyFill="1" applyAlignment="1">
      <alignment horizontal="center"/>
    </xf>
    <xf numFmtId="1" fontId="22" fillId="59" borderId="0" xfId="452" applyNumberFormat="1" applyFont="1" applyFill="1" applyAlignment="1">
      <alignment horizontal="right"/>
    </xf>
    <xf numFmtId="49" fontId="22" fillId="59" borderId="0" xfId="452" applyNumberFormat="1" applyFont="1" applyFill="1" applyAlignment="1">
      <alignment horizontal="right"/>
    </xf>
    <xf numFmtId="4" fontId="22" fillId="0" borderId="0" xfId="452" applyNumberFormat="1" applyFont="1" applyAlignment="1">
      <alignment horizontal="right"/>
    </xf>
    <xf numFmtId="1" fontId="83" fillId="0" borderId="21" xfId="0" applyNumberFormat="1" applyFont="1" applyBorder="1" applyAlignment="1">
      <alignment horizontal="left"/>
    </xf>
    <xf numFmtId="168" fontId="8" fillId="0" borderId="20" xfId="452" applyNumberFormat="1" applyFont="1" applyBorder="1" applyAlignment="1">
      <alignment horizontal="right"/>
    </xf>
    <xf numFmtId="168" fontId="8" fillId="0" borderId="24" xfId="452" applyNumberFormat="1" applyFont="1" applyBorder="1" applyAlignment="1">
      <alignment horizontal="right"/>
    </xf>
    <xf numFmtId="1" fontId="11" fillId="59" borderId="68" xfId="452" applyNumberFormat="1" applyFont="1" applyFill="1" applyBorder="1" applyAlignment="1">
      <alignment horizontal="left"/>
    </xf>
    <xf numFmtId="1" fontId="183" fillId="59" borderId="23" xfId="452" applyNumberFormat="1" applyFont="1" applyFill="1" applyBorder="1" applyAlignment="1">
      <alignment horizontal="left"/>
    </xf>
    <xf numFmtId="0" fontId="191" fillId="59" borderId="10" xfId="0" applyFont="1" applyFill="1" applyBorder="1"/>
    <xf numFmtId="0" fontId="194" fillId="59" borderId="11" xfId="0" applyFont="1" applyFill="1" applyBorder="1" applyAlignment="1">
      <alignment horizontal="left" vertical="top" wrapText="1"/>
    </xf>
    <xf numFmtId="1" fontId="11" fillId="0" borderId="0" xfId="2122" quotePrefix="1" applyNumberFormat="1" applyFont="1" applyFill="1" applyBorder="1" applyAlignment="1" applyProtection="1">
      <alignment horizontal="left"/>
      <protection locked="0"/>
    </xf>
    <xf numFmtId="3" fontId="226" fillId="59" borderId="7" xfId="452" applyNumberFormat="1" applyFont="1" applyFill="1" applyBorder="1" applyAlignment="1">
      <alignment horizontal="right"/>
    </xf>
    <xf numFmtId="1" fontId="226" fillId="59" borderId="7" xfId="452" applyNumberFormat="1" applyFont="1" applyFill="1" applyBorder="1" applyAlignment="1">
      <alignment horizontal="right"/>
    </xf>
    <xf numFmtId="3" fontId="226" fillId="59" borderId="52" xfId="452" applyNumberFormat="1" applyFont="1" applyFill="1" applyBorder="1" applyAlignment="1">
      <alignment horizontal="right"/>
    </xf>
    <xf numFmtId="1" fontId="226" fillId="59" borderId="52" xfId="452" applyNumberFormat="1" applyFont="1" applyFill="1" applyBorder="1" applyAlignment="1">
      <alignment horizontal="right"/>
    </xf>
    <xf numFmtId="3" fontId="226" fillId="59" borderId="9" xfId="452" applyNumberFormat="1" applyFont="1" applyFill="1" applyBorder="1" applyAlignment="1">
      <alignment horizontal="right"/>
    </xf>
    <xf numFmtId="1" fontId="226" fillId="59" borderId="9" xfId="452" applyNumberFormat="1" applyFont="1" applyFill="1" applyBorder="1" applyAlignment="1">
      <alignment horizontal="right"/>
    </xf>
    <xf numFmtId="1" fontId="196" fillId="59" borderId="11" xfId="452" applyNumberFormat="1" applyFont="1" applyFill="1" applyBorder="1"/>
    <xf numFmtId="0" fontId="191" fillId="59" borderId="11" xfId="0" applyFont="1" applyFill="1" applyBorder="1"/>
    <xf numFmtId="0" fontId="80" fillId="0" borderId="0" xfId="0" applyFont="1"/>
    <xf numFmtId="1" fontId="8" fillId="59" borderId="64" xfId="457" applyNumberFormat="1" applyFont="1" applyFill="1" applyBorder="1" applyAlignment="1">
      <alignment horizontal="left"/>
    </xf>
    <xf numFmtId="168" fontId="226" fillId="59" borderId="54" xfId="0" applyNumberFormat="1" applyFont="1" applyFill="1" applyBorder="1" applyAlignment="1">
      <alignment horizontal="right"/>
    </xf>
    <xf numFmtId="168" fontId="226" fillId="59" borderId="20" xfId="0" applyNumberFormat="1" applyFont="1" applyFill="1" applyBorder="1" applyAlignment="1">
      <alignment horizontal="right"/>
    </xf>
    <xf numFmtId="3" fontId="226" fillId="59" borderId="47" xfId="452" applyNumberFormat="1" applyFont="1" applyFill="1" applyBorder="1" applyAlignment="1">
      <alignment horizontal="right"/>
    </xf>
    <xf numFmtId="3" fontId="226" fillId="59" borderId="50" xfId="452" applyNumberFormat="1" applyFont="1" applyFill="1" applyBorder="1" applyAlignment="1">
      <alignment horizontal="right"/>
    </xf>
    <xf numFmtId="3" fontId="226" fillId="59" borderId="24" xfId="452" applyNumberFormat="1" applyFont="1" applyFill="1" applyBorder="1" applyAlignment="1">
      <alignment horizontal="right"/>
    </xf>
    <xf numFmtId="3" fontId="226" fillId="59" borderId="8" xfId="452" applyNumberFormat="1" applyFont="1" applyFill="1" applyBorder="1" applyAlignment="1">
      <alignment horizontal="right"/>
    </xf>
    <xf numFmtId="1" fontId="226" fillId="59" borderId="23" xfId="0" applyNumberFormat="1" applyFont="1" applyFill="1" applyBorder="1" applyAlignment="1">
      <alignment horizontal="right"/>
    </xf>
    <xf numFmtId="3" fontId="226" fillId="0" borderId="52" xfId="452" applyNumberFormat="1" applyFont="1" applyBorder="1" applyAlignment="1">
      <alignment horizontal="right"/>
    </xf>
    <xf numFmtId="3" fontId="226" fillId="0" borderId="7" xfId="452" applyNumberFormat="1" applyFont="1" applyBorder="1" applyAlignment="1">
      <alignment horizontal="right"/>
    </xf>
    <xf numFmtId="3" fontId="226" fillId="0" borderId="8" xfId="452" applyNumberFormat="1" applyFont="1" applyBorder="1" applyAlignment="1">
      <alignment horizontal="right"/>
    </xf>
    <xf numFmtId="1" fontId="226" fillId="59" borderId="52" xfId="0" applyNumberFormat="1" applyFont="1" applyFill="1" applyBorder="1" applyAlignment="1">
      <alignment horizontal="right"/>
    </xf>
    <xf numFmtId="168" fontId="226" fillId="0" borderId="23" xfId="0" applyNumberFormat="1" applyFont="1" applyBorder="1" applyAlignment="1">
      <alignment horizontal="right"/>
    </xf>
    <xf numFmtId="168" fontId="226" fillId="0" borderId="20" xfId="0" applyNumberFormat="1" applyFont="1" applyBorder="1" applyAlignment="1">
      <alignment horizontal="right"/>
    </xf>
    <xf numFmtId="1" fontId="226" fillId="59" borderId="20" xfId="0" applyNumberFormat="1" applyFont="1" applyFill="1" applyBorder="1" applyAlignment="1">
      <alignment horizontal="right"/>
    </xf>
    <xf numFmtId="1" fontId="226" fillId="0" borderId="20" xfId="0" applyNumberFormat="1" applyFont="1" applyBorder="1" applyAlignment="1">
      <alignment horizontal="right"/>
    </xf>
    <xf numFmtId="49" fontId="226" fillId="0" borderId="20" xfId="0" applyNumberFormat="1" applyFont="1" applyBorder="1" applyAlignment="1">
      <alignment horizontal="right"/>
    </xf>
    <xf numFmtId="1" fontId="226" fillId="0" borderId="23" xfId="0" applyNumberFormat="1" applyFont="1" applyBorder="1" applyAlignment="1">
      <alignment horizontal="right"/>
    </xf>
    <xf numFmtId="3" fontId="226" fillId="0" borderId="24" xfId="452" applyNumberFormat="1" applyFont="1" applyBorder="1" applyAlignment="1">
      <alignment horizontal="right"/>
    </xf>
    <xf numFmtId="3" fontId="226" fillId="0" borderId="20" xfId="452" applyNumberFormat="1" applyFont="1" applyBorder="1" applyAlignment="1">
      <alignment horizontal="right"/>
    </xf>
    <xf numFmtId="3" fontId="227" fillId="0" borderId="47" xfId="0" applyNumberFormat="1" applyFont="1" applyBorder="1" applyAlignment="1">
      <alignment horizontal="right"/>
    </xf>
    <xf numFmtId="3" fontId="227" fillId="0" borderId="8" xfId="0" applyNumberFormat="1" applyFont="1" applyBorder="1" applyAlignment="1">
      <alignment horizontal="right"/>
    </xf>
    <xf numFmtId="3" fontId="227" fillId="59" borderId="8" xfId="0" applyNumberFormat="1" applyFont="1" applyFill="1" applyBorder="1" applyAlignment="1">
      <alignment horizontal="right"/>
    </xf>
    <xf numFmtId="3" fontId="227" fillId="0" borderId="52" xfId="0" applyNumberFormat="1" applyFont="1" applyBorder="1" applyAlignment="1">
      <alignment horizontal="right"/>
    </xf>
    <xf numFmtId="3" fontId="227" fillId="0" borderId="7" xfId="0" applyNumberFormat="1" applyFont="1" applyBorder="1" applyAlignment="1">
      <alignment horizontal="right"/>
    </xf>
    <xf numFmtId="3" fontId="226" fillId="59" borderId="9" xfId="457" applyNumberFormat="1" applyFont="1" applyFill="1" applyBorder="1" applyAlignment="1">
      <alignment horizontal="right"/>
    </xf>
    <xf numFmtId="3" fontId="226" fillId="59" borderId="47" xfId="457" applyNumberFormat="1" applyFont="1" applyFill="1" applyBorder="1" applyAlignment="1">
      <alignment horizontal="right"/>
    </xf>
    <xf numFmtId="3" fontId="226" fillId="59" borderId="8" xfId="457" applyNumberFormat="1" applyFont="1" applyFill="1" applyBorder="1" applyAlignment="1">
      <alignment horizontal="right"/>
    </xf>
    <xf numFmtId="3" fontId="226" fillId="59" borderId="7" xfId="457" applyNumberFormat="1" applyFont="1" applyFill="1" applyBorder="1" applyAlignment="1">
      <alignment horizontal="right"/>
    </xf>
    <xf numFmtId="3" fontId="226" fillId="59" borderId="52" xfId="457" applyNumberFormat="1" applyFont="1" applyFill="1" applyBorder="1" applyAlignment="1">
      <alignment horizontal="right"/>
    </xf>
    <xf numFmtId="3" fontId="226" fillId="59" borderId="50" xfId="457" applyNumberFormat="1" applyFont="1" applyFill="1" applyBorder="1" applyAlignment="1">
      <alignment horizontal="right"/>
    </xf>
    <xf numFmtId="168" fontId="226" fillId="59" borderId="53" xfId="0" applyNumberFormat="1" applyFont="1" applyFill="1" applyBorder="1" applyAlignment="1">
      <alignment horizontal="right"/>
    </xf>
    <xf numFmtId="3" fontId="226" fillId="87" borderId="47" xfId="452" applyNumberFormat="1" applyFont="1" applyFill="1" applyBorder="1" applyAlignment="1">
      <alignment horizontal="right"/>
    </xf>
    <xf numFmtId="3" fontId="226" fillId="87" borderId="8" xfId="452" applyNumberFormat="1" applyFont="1" applyFill="1" applyBorder="1" applyAlignment="1">
      <alignment horizontal="right"/>
    </xf>
    <xf numFmtId="3" fontId="226" fillId="87" borderId="52" xfId="452" applyNumberFormat="1" applyFont="1" applyFill="1" applyBorder="1" applyAlignment="1">
      <alignment horizontal="right"/>
    </xf>
    <xf numFmtId="0" fontId="226" fillId="59" borderId="8" xfId="1408" applyFont="1" applyFill="1" applyBorder="1" applyAlignment="1">
      <alignment horizontal="right"/>
    </xf>
    <xf numFmtId="0" fontId="226" fillId="59" borderId="9" xfId="1408" applyFont="1" applyFill="1" applyBorder="1" applyAlignment="1">
      <alignment horizontal="right"/>
    </xf>
    <xf numFmtId="0" fontId="226" fillId="59" borderId="52" xfId="1408" applyFont="1" applyFill="1" applyBorder="1" applyAlignment="1">
      <alignment horizontal="right"/>
    </xf>
    <xf numFmtId="0" fontId="226" fillId="59" borderId="7" xfId="1408" applyFont="1" applyFill="1" applyBorder="1" applyAlignment="1">
      <alignment horizontal="right"/>
    </xf>
    <xf numFmtId="0" fontId="226" fillId="0" borderId="24" xfId="1408" applyFont="1" applyBorder="1" applyAlignment="1">
      <alignment horizontal="right"/>
    </xf>
    <xf numFmtId="3" fontId="226" fillId="0" borderId="52" xfId="1408" applyNumberFormat="1" applyFont="1" applyBorder="1" applyAlignment="1">
      <alignment horizontal="right"/>
    </xf>
    <xf numFmtId="3" fontId="226" fillId="59" borderId="7" xfId="1408" applyNumberFormat="1" applyFont="1" applyFill="1" applyBorder="1" applyAlignment="1">
      <alignment horizontal="right"/>
    </xf>
    <xf numFmtId="3" fontId="226" fillId="0" borderId="7" xfId="1408" applyNumberFormat="1" applyFont="1" applyBorder="1" applyAlignment="1">
      <alignment horizontal="right"/>
    </xf>
    <xf numFmtId="3" fontId="226" fillId="59" borderId="24" xfId="1408" applyNumberFormat="1" applyFont="1" applyFill="1" applyBorder="1" applyAlignment="1">
      <alignment horizontal="right"/>
    </xf>
    <xf numFmtId="3" fontId="226" fillId="59" borderId="8" xfId="1408" applyNumberFormat="1" applyFont="1" applyFill="1" applyBorder="1" applyAlignment="1">
      <alignment horizontal="right"/>
    </xf>
    <xf numFmtId="3" fontId="226" fillId="59" borderId="52" xfId="1408" applyNumberFormat="1" applyFont="1" applyFill="1" applyBorder="1" applyAlignment="1">
      <alignment horizontal="right"/>
    </xf>
    <xf numFmtId="3" fontId="226" fillId="59" borderId="9" xfId="1408" applyNumberFormat="1" applyFont="1" applyFill="1" applyBorder="1" applyAlignment="1">
      <alignment horizontal="right"/>
    </xf>
    <xf numFmtId="3" fontId="227" fillId="59" borderId="52" xfId="452" applyNumberFormat="1" applyFont="1" applyFill="1" applyBorder="1" applyAlignment="1">
      <alignment horizontal="right"/>
    </xf>
    <xf numFmtId="3" fontId="227" fillId="59" borderId="24" xfId="1408" applyNumberFormat="1" applyFont="1" applyFill="1" applyBorder="1" applyAlignment="1">
      <alignment horizontal="right"/>
    </xf>
    <xf numFmtId="3" fontId="227" fillId="59" borderId="52" xfId="1408" applyNumberFormat="1" applyFont="1" applyFill="1" applyBorder="1" applyAlignment="1">
      <alignment horizontal="right"/>
    </xf>
    <xf numFmtId="3" fontId="227" fillId="59" borderId="7" xfId="452" applyNumberFormat="1" applyFont="1" applyFill="1" applyBorder="1" applyAlignment="1">
      <alignment horizontal="right"/>
    </xf>
    <xf numFmtId="1" fontId="226" fillId="59" borderId="0" xfId="452" applyNumberFormat="1" applyFont="1" applyFill="1" applyAlignment="1">
      <alignment horizontal="right"/>
    </xf>
    <xf numFmtId="0" fontId="227" fillId="59" borderId="7" xfId="1408" applyFont="1" applyFill="1" applyBorder="1" applyAlignment="1">
      <alignment horizontal="right"/>
    </xf>
    <xf numFmtId="1" fontId="226" fillId="59" borderId="8" xfId="452" applyNumberFormat="1" applyFont="1" applyFill="1" applyBorder="1" applyAlignment="1">
      <alignment horizontal="right"/>
    </xf>
    <xf numFmtId="1" fontId="226" fillId="0" borderId="8" xfId="457" applyNumberFormat="1" applyFont="1" applyBorder="1" applyAlignment="1">
      <alignment horizontal="right"/>
    </xf>
    <xf numFmtId="0" fontId="226" fillId="59" borderId="47" xfId="457" applyFont="1" applyFill="1" applyBorder="1" applyAlignment="1">
      <alignment horizontal="right"/>
    </xf>
    <xf numFmtId="0" fontId="226" fillId="59" borderId="8" xfId="457" applyFont="1" applyFill="1" applyBorder="1" applyAlignment="1">
      <alignment horizontal="right"/>
    </xf>
    <xf numFmtId="1" fontId="226" fillId="0" borderId="7" xfId="457" applyNumberFormat="1" applyFont="1" applyBorder="1" applyAlignment="1">
      <alignment horizontal="right"/>
    </xf>
    <xf numFmtId="1" fontId="226" fillId="0" borderId="19" xfId="457" applyNumberFormat="1" applyFont="1" applyBorder="1" applyAlignment="1">
      <alignment horizontal="right"/>
    </xf>
    <xf numFmtId="0" fontId="226" fillId="59" borderId="7" xfId="457" applyFont="1" applyFill="1" applyBorder="1" applyAlignment="1">
      <alignment horizontal="right"/>
    </xf>
    <xf numFmtId="0" fontId="227" fillId="59" borderId="7" xfId="47510" applyNumberFormat="1" applyFont="1" applyFill="1" applyBorder="1" applyAlignment="1">
      <alignment horizontal="right"/>
    </xf>
    <xf numFmtId="0" fontId="226" fillId="59" borderId="24" xfId="457" applyFont="1" applyFill="1" applyBorder="1" applyAlignment="1">
      <alignment horizontal="right"/>
    </xf>
    <xf numFmtId="1" fontId="226" fillId="59" borderId="24" xfId="452" applyNumberFormat="1" applyFont="1" applyFill="1" applyBorder="1" applyAlignment="1">
      <alignment horizontal="right"/>
    </xf>
    <xf numFmtId="0" fontId="226" fillId="0" borderId="8" xfId="457" applyFont="1" applyBorder="1" applyAlignment="1">
      <alignment horizontal="right"/>
    </xf>
    <xf numFmtId="0" fontId="227" fillId="0" borderId="52" xfId="47510" applyNumberFormat="1" applyFont="1" applyBorder="1" applyAlignment="1">
      <alignment horizontal="right"/>
    </xf>
    <xf numFmtId="0" fontId="227" fillId="0" borderId="24" xfId="47510" applyNumberFormat="1" applyFont="1" applyBorder="1" applyAlignment="1">
      <alignment horizontal="right"/>
    </xf>
    <xf numFmtId="0" fontId="227" fillId="0" borderId="50" xfId="47510" applyNumberFormat="1" applyFont="1" applyBorder="1" applyAlignment="1">
      <alignment horizontal="right"/>
    </xf>
    <xf numFmtId="0" fontId="228" fillId="0" borderId="52" xfId="47510" applyNumberFormat="1" applyFont="1" applyBorder="1" applyAlignment="1">
      <alignment horizontal="right"/>
    </xf>
    <xf numFmtId="0" fontId="228" fillId="0" borderId="7" xfId="47510" applyNumberFormat="1" applyFont="1" applyBorder="1" applyAlignment="1">
      <alignment horizontal="right"/>
    </xf>
    <xf numFmtId="0" fontId="226" fillId="59" borderId="68" xfId="0" applyFont="1" applyFill="1" applyBorder="1" applyAlignment="1">
      <alignment horizontal="right"/>
    </xf>
    <xf numFmtId="0" fontId="226" fillId="59" borderId="23" xfId="0" applyFont="1" applyFill="1" applyBorder="1" applyAlignment="1">
      <alignment horizontal="right"/>
    </xf>
    <xf numFmtId="0" fontId="226" fillId="0" borderId="7" xfId="1408" applyFont="1" applyBorder="1" applyAlignment="1">
      <alignment horizontal="right"/>
    </xf>
    <xf numFmtId="0" fontId="226" fillId="59" borderId="7" xfId="452" applyFont="1" applyFill="1" applyBorder="1" applyAlignment="1">
      <alignment horizontal="right"/>
    </xf>
    <xf numFmtId="0" fontId="226" fillId="59" borderId="8" xfId="452" applyFont="1" applyFill="1" applyBorder="1" applyAlignment="1">
      <alignment horizontal="right"/>
    </xf>
    <xf numFmtId="0" fontId="226" fillId="59" borderId="20" xfId="0" applyFont="1" applyFill="1" applyBorder="1" applyAlignment="1">
      <alignment horizontal="right"/>
    </xf>
    <xf numFmtId="1" fontId="226" fillId="59" borderId="7" xfId="459" applyNumberFormat="1" applyFont="1" applyFill="1" applyBorder="1" applyAlignment="1">
      <alignment horizontal="right"/>
    </xf>
    <xf numFmtId="3" fontId="227" fillId="59" borderId="7" xfId="457" applyNumberFormat="1" applyFont="1" applyFill="1" applyBorder="1" applyAlignment="1">
      <alignment horizontal="right"/>
    </xf>
    <xf numFmtId="3" fontId="226" fillId="59" borderId="24" xfId="457" applyNumberFormat="1" applyFont="1" applyFill="1" applyBorder="1" applyAlignment="1">
      <alignment horizontal="right"/>
    </xf>
    <xf numFmtId="3" fontId="226" fillId="0" borderId="8" xfId="457" applyNumberFormat="1" applyFont="1" applyBorder="1" applyAlignment="1">
      <alignment horizontal="right"/>
    </xf>
    <xf numFmtId="1" fontId="226" fillId="0" borderId="7" xfId="459" applyNumberFormat="1" applyFont="1" applyBorder="1" applyAlignment="1">
      <alignment horizontal="right"/>
    </xf>
    <xf numFmtId="1" fontId="226" fillId="59" borderId="8" xfId="459" applyNumberFormat="1" applyFont="1" applyFill="1" applyBorder="1" applyAlignment="1">
      <alignment horizontal="right"/>
    </xf>
    <xf numFmtId="3" fontId="227" fillId="59" borderId="52" xfId="457" applyNumberFormat="1" applyFont="1" applyFill="1" applyBorder="1" applyAlignment="1">
      <alignment horizontal="right"/>
    </xf>
    <xf numFmtId="3" fontId="226" fillId="59" borderId="0" xfId="452" applyNumberFormat="1" applyFont="1" applyFill="1" applyAlignment="1">
      <alignment horizontal="right"/>
    </xf>
    <xf numFmtId="1" fontId="83" fillId="0" borderId="8" xfId="0" applyNumberFormat="1" applyFont="1" applyBorder="1" applyAlignment="1">
      <alignment horizontal="left" vertical="center"/>
    </xf>
    <xf numFmtId="3" fontId="183" fillId="59" borderId="24" xfId="452" applyNumberFormat="1" applyFont="1" applyFill="1" applyBorder="1" applyAlignment="1">
      <alignment horizontal="right"/>
    </xf>
    <xf numFmtId="0" fontId="183" fillId="59" borderId="82" xfId="0" applyFont="1" applyFill="1" applyBorder="1" applyAlignment="1">
      <alignment horizontal="left"/>
    </xf>
    <xf numFmtId="168" fontId="183" fillId="59" borderId="50" xfId="452" applyNumberFormat="1" applyFont="1" applyFill="1" applyBorder="1" applyAlignment="1">
      <alignment horizontal="right"/>
    </xf>
    <xf numFmtId="49" fontId="183" fillId="59" borderId="24" xfId="452" applyNumberFormat="1" applyFont="1" applyFill="1" applyBorder="1"/>
    <xf numFmtId="3" fontId="183" fillId="0" borderId="8" xfId="452" applyNumberFormat="1" applyFont="1" applyBorder="1" applyAlignment="1">
      <alignment horizontal="right"/>
    </xf>
    <xf numFmtId="0" fontId="183" fillId="59" borderId="7" xfId="0" applyFont="1" applyFill="1" applyBorder="1" applyAlignment="1">
      <alignment horizontal="left"/>
    </xf>
    <xf numFmtId="1" fontId="183" fillId="0" borderId="23" xfId="0" applyNumberFormat="1" applyFont="1" applyBorder="1" applyAlignment="1">
      <alignment horizontal="left"/>
    </xf>
    <xf numFmtId="0" fontId="183" fillId="0" borderId="7" xfId="0" applyFont="1" applyBorder="1" applyAlignment="1">
      <alignment horizontal="left"/>
    </xf>
    <xf numFmtId="168" fontId="183" fillId="0" borderId="9" xfId="452" applyNumberFormat="1" applyFont="1" applyBorder="1" applyAlignment="1">
      <alignment horizontal="right"/>
    </xf>
    <xf numFmtId="1" fontId="183" fillId="0" borderId="9" xfId="452" applyNumberFormat="1" applyFont="1" applyBorder="1" applyAlignment="1">
      <alignment horizontal="right"/>
    </xf>
    <xf numFmtId="1" fontId="183" fillId="59" borderId="14" xfId="452" applyNumberFormat="1" applyFont="1" applyFill="1" applyBorder="1" applyAlignment="1">
      <alignment horizontal="right"/>
    </xf>
    <xf numFmtId="1" fontId="82" fillId="59" borderId="20" xfId="0" applyNumberFormat="1" applyFont="1" applyFill="1" applyBorder="1" applyAlignment="1">
      <alignment horizontal="left"/>
    </xf>
    <xf numFmtId="49" fontId="183" fillId="0" borderId="7" xfId="452" applyNumberFormat="1" applyFont="1" applyBorder="1"/>
    <xf numFmtId="49" fontId="183" fillId="0" borderId="14" xfId="452" applyNumberFormat="1" applyFont="1" applyBorder="1"/>
    <xf numFmtId="168" fontId="183" fillId="59" borderId="8" xfId="1408" applyNumberFormat="1" applyFont="1" applyFill="1" applyBorder="1" applyAlignment="1">
      <alignment horizontal="right"/>
    </xf>
    <xf numFmtId="168" fontId="183" fillId="59" borderId="52" xfId="1408" applyNumberFormat="1" applyFont="1" applyFill="1" applyBorder="1" applyAlignment="1">
      <alignment horizontal="right"/>
    </xf>
    <xf numFmtId="0" fontId="183" fillId="59" borderId="52" xfId="1408" applyFont="1" applyFill="1" applyBorder="1" applyAlignment="1">
      <alignment horizontal="right"/>
    </xf>
    <xf numFmtId="0" fontId="183" fillId="59" borderId="52" xfId="452" applyFont="1" applyFill="1" applyBorder="1" applyAlignment="1">
      <alignment horizontal="right"/>
    </xf>
    <xf numFmtId="0" fontId="183" fillId="59" borderId="23" xfId="452" applyFont="1" applyFill="1" applyBorder="1"/>
    <xf numFmtId="0" fontId="183" fillId="59" borderId="21" xfId="457" applyFont="1" applyFill="1" applyBorder="1" applyAlignment="1">
      <alignment horizontal="right"/>
    </xf>
    <xf numFmtId="0" fontId="183" fillId="0" borderId="23" xfId="452" applyFont="1" applyBorder="1"/>
    <xf numFmtId="1" fontId="183" fillId="0" borderId="8" xfId="457" applyNumberFormat="1" applyFont="1" applyBorder="1" applyAlignment="1">
      <alignment horizontal="right"/>
    </xf>
    <xf numFmtId="49" fontId="183" fillId="86" borderId="50" xfId="1131" applyNumberFormat="1" applyFont="1" applyFill="1" applyBorder="1" applyAlignment="1">
      <alignment horizontal="left"/>
    </xf>
    <xf numFmtId="0" fontId="183" fillId="59" borderId="24" xfId="457" applyFont="1" applyFill="1" applyBorder="1" applyAlignment="1">
      <alignment horizontal="right"/>
    </xf>
    <xf numFmtId="1" fontId="183" fillId="86" borderId="52" xfId="1131" applyNumberFormat="1" applyFont="1" applyFill="1" applyBorder="1" applyAlignment="1">
      <alignment horizontal="left"/>
    </xf>
    <xf numFmtId="49" fontId="183" fillId="86" borderId="52" xfId="1131" applyNumberFormat="1" applyFont="1" applyFill="1" applyBorder="1" applyAlignment="1">
      <alignment horizontal="left"/>
    </xf>
    <xf numFmtId="1" fontId="183" fillId="59" borderId="52" xfId="1408" applyNumberFormat="1" applyFont="1" applyFill="1" applyBorder="1" applyAlignment="1">
      <alignment horizontal="right"/>
    </xf>
    <xf numFmtId="0" fontId="183" fillId="59" borderId="52" xfId="457" applyFont="1" applyFill="1" applyBorder="1" applyAlignment="1">
      <alignment horizontal="right"/>
    </xf>
    <xf numFmtId="3" fontId="183" fillId="59" borderId="9" xfId="1408" applyNumberFormat="1" applyFont="1" applyFill="1" applyBorder="1" applyAlignment="1">
      <alignment horizontal="right"/>
    </xf>
    <xf numFmtId="0" fontId="183" fillId="59" borderId="9" xfId="457" applyFont="1" applyFill="1" applyBorder="1" applyAlignment="1">
      <alignment horizontal="right"/>
    </xf>
    <xf numFmtId="1" fontId="183" fillId="59" borderId="24" xfId="1408" applyNumberFormat="1" applyFont="1" applyFill="1" applyBorder="1" applyAlignment="1">
      <alignment horizontal="left"/>
    </xf>
    <xf numFmtId="1" fontId="183" fillId="0" borderId="7" xfId="1408" applyNumberFormat="1" applyFont="1" applyBorder="1" applyAlignment="1">
      <alignment horizontal="left"/>
    </xf>
    <xf numFmtId="3" fontId="183" fillId="59" borderId="7" xfId="452" applyNumberFormat="1" applyFont="1" applyFill="1" applyBorder="1" applyAlignment="1">
      <alignment horizontal="left"/>
    </xf>
    <xf numFmtId="0" fontId="183" fillId="59" borderId="8" xfId="452" quotePrefix="1" applyFont="1" applyFill="1" applyBorder="1" applyAlignment="1">
      <alignment horizontal="right"/>
    </xf>
    <xf numFmtId="1" fontId="183" fillId="59" borderId="7" xfId="1407" applyNumberFormat="1" applyFont="1" applyFill="1" applyBorder="1" applyAlignment="1">
      <alignment horizontal="left" wrapText="1"/>
    </xf>
    <xf numFmtId="1" fontId="183" fillId="59" borderId="8" xfId="1407" applyNumberFormat="1" applyFont="1" applyFill="1" applyBorder="1" applyAlignment="1">
      <alignment horizontal="right" wrapText="1"/>
    </xf>
    <xf numFmtId="1" fontId="183" fillId="59" borderId="52" xfId="1407" applyNumberFormat="1" applyFont="1" applyFill="1" applyBorder="1" applyAlignment="1">
      <alignment horizontal="right" wrapText="1"/>
    </xf>
    <xf numFmtId="9" fontId="183" fillId="59" borderId="7" xfId="1407" applyNumberFormat="1" applyFont="1" applyFill="1" applyBorder="1"/>
    <xf numFmtId="1" fontId="183" fillId="59" borderId="52" xfId="1407" applyNumberFormat="1" applyFont="1" applyFill="1" applyBorder="1" applyAlignment="1">
      <alignment horizontal="left" wrapText="1"/>
    </xf>
    <xf numFmtId="9" fontId="183" fillId="59" borderId="52" xfId="1407" applyNumberFormat="1" applyFont="1" applyFill="1" applyBorder="1"/>
    <xf numFmtId="1" fontId="183" fillId="59" borderId="47" xfId="1407" applyNumberFormat="1" applyFont="1" applyFill="1" applyBorder="1" applyAlignment="1">
      <alignment horizontal="right" wrapText="1"/>
    </xf>
    <xf numFmtId="9" fontId="183" fillId="59" borderId="13" xfId="1407" applyNumberFormat="1" applyFont="1" applyFill="1" applyBorder="1"/>
    <xf numFmtId="9" fontId="82" fillId="59" borderId="8" xfId="1407" applyNumberFormat="1" applyFont="1" applyFill="1" applyBorder="1"/>
    <xf numFmtId="0" fontId="224" fillId="59" borderId="8" xfId="1407" applyFont="1" applyFill="1" applyBorder="1" applyAlignment="1">
      <alignment horizontal="right"/>
    </xf>
    <xf numFmtId="1" fontId="189" fillId="59" borderId="8" xfId="1407" applyNumberFormat="1" applyFont="1" applyFill="1" applyBorder="1" applyAlignment="1">
      <alignment horizontal="left" wrapText="1"/>
    </xf>
    <xf numFmtId="0" fontId="224" fillId="59" borderId="47" xfId="1407" applyFont="1" applyFill="1" applyBorder="1" applyAlignment="1">
      <alignment horizontal="right"/>
    </xf>
    <xf numFmtId="0" fontId="224" fillId="59" borderId="9" xfId="1407" applyFont="1" applyFill="1" applyBorder="1" applyAlignment="1">
      <alignment horizontal="right"/>
    </xf>
    <xf numFmtId="1" fontId="189" fillId="59" borderId="7" xfId="1407" applyNumberFormat="1" applyFont="1" applyFill="1" applyBorder="1" applyAlignment="1">
      <alignment horizontal="left" wrapText="1"/>
    </xf>
    <xf numFmtId="9" fontId="82" fillId="59" borderId="7" xfId="1407" applyNumberFormat="1" applyFont="1" applyFill="1" applyBorder="1"/>
    <xf numFmtId="1" fontId="189" fillId="59" borderId="52" xfId="1407" applyNumberFormat="1" applyFont="1" applyFill="1" applyBorder="1" applyAlignment="1">
      <alignment horizontal="left" wrapText="1"/>
    </xf>
    <xf numFmtId="9" fontId="82" fillId="59" borderId="52" xfId="1407" applyNumberFormat="1" applyFont="1" applyFill="1" applyBorder="1"/>
    <xf numFmtId="0" fontId="224" fillId="59" borderId="52" xfId="1407" applyFont="1" applyFill="1" applyBorder="1" applyAlignment="1">
      <alignment horizontal="right"/>
    </xf>
    <xf numFmtId="1" fontId="226" fillId="59" borderId="68" xfId="0" applyNumberFormat="1" applyFont="1" applyFill="1" applyBorder="1" applyAlignment="1">
      <alignment horizontal="right"/>
    </xf>
    <xf numFmtId="1" fontId="196" fillId="59" borderId="10" xfId="452" applyNumberFormat="1" applyFont="1" applyFill="1" applyBorder="1"/>
    <xf numFmtId="49" fontId="11" fillId="59" borderId="47" xfId="452" applyNumberFormat="1" applyFont="1" applyFill="1" applyBorder="1"/>
    <xf numFmtId="1" fontId="196" fillId="59" borderId="86" xfId="452" applyNumberFormat="1" applyFont="1" applyFill="1" applyBorder="1"/>
    <xf numFmtId="0" fontId="11" fillId="59" borderId="47" xfId="452" applyFont="1" applyFill="1" applyBorder="1" applyAlignment="1">
      <alignment horizontal="right"/>
    </xf>
    <xf numFmtId="1" fontId="8" fillId="59" borderId="43" xfId="457" applyNumberFormat="1" applyFont="1" applyFill="1" applyBorder="1" applyAlignment="1">
      <alignment horizontal="left"/>
    </xf>
    <xf numFmtId="1" fontId="8" fillId="59" borderId="67" xfId="457" applyNumberFormat="1" applyFont="1" applyFill="1" applyBorder="1" applyAlignment="1">
      <alignment horizontal="left"/>
    </xf>
    <xf numFmtId="0" fontId="8" fillId="59" borderId="74" xfId="457" applyFont="1" applyFill="1" applyBorder="1" applyAlignment="1">
      <alignment horizontal="right"/>
    </xf>
    <xf numFmtId="1" fontId="11" fillId="59" borderId="22" xfId="452" applyNumberFormat="1" applyFont="1" applyFill="1" applyBorder="1" applyAlignment="1">
      <alignment horizontal="right"/>
    </xf>
    <xf numFmtId="1" fontId="11" fillId="0" borderId="22" xfId="1131" applyNumberFormat="1" applyFont="1" applyBorder="1" applyAlignment="1">
      <alignment horizontal="left"/>
    </xf>
    <xf numFmtId="168" fontId="11" fillId="0" borderId="53" xfId="452" applyNumberFormat="1" applyFont="1" applyBorder="1" applyAlignment="1">
      <alignment horizontal="right"/>
    </xf>
    <xf numFmtId="1" fontId="11" fillId="0" borderId="9" xfId="457" applyNumberFormat="1" applyFont="1" applyBorder="1" applyAlignment="1">
      <alignment horizontal="right"/>
    </xf>
    <xf numFmtId="3" fontId="11" fillId="0" borderId="9" xfId="457" applyNumberFormat="1" applyFont="1" applyBorder="1" applyAlignment="1">
      <alignment horizontal="right"/>
    </xf>
    <xf numFmtId="0" fontId="11" fillId="0" borderId="9" xfId="457" applyFont="1" applyBorder="1" applyAlignment="1">
      <alignment horizontal="right"/>
    </xf>
    <xf numFmtId="0" fontId="8" fillId="0" borderId="22" xfId="457" applyFont="1" applyBorder="1" applyAlignment="1">
      <alignment horizontal="right"/>
    </xf>
    <xf numFmtId="1" fontId="226" fillId="0" borderId="22" xfId="457" applyNumberFormat="1" applyFont="1" applyBorder="1" applyAlignment="1">
      <alignment horizontal="right"/>
    </xf>
    <xf numFmtId="1" fontId="11" fillId="86" borderId="74" xfId="1131" applyNumberFormat="1" applyFont="1" applyFill="1" applyBorder="1" applyAlignment="1">
      <alignment horizontal="left"/>
    </xf>
    <xf numFmtId="168" fontId="11" fillId="59" borderId="74" xfId="457" applyNumberFormat="1" applyFont="1" applyFill="1" applyBorder="1" applyAlignment="1">
      <alignment horizontal="right"/>
    </xf>
    <xf numFmtId="1" fontId="226" fillId="0" borderId="100" xfId="457" applyNumberFormat="1" applyFont="1" applyBorder="1" applyAlignment="1">
      <alignment horizontal="right"/>
    </xf>
    <xf numFmtId="1" fontId="8" fillId="0" borderId="74" xfId="452" applyNumberFormat="1" applyFont="1" applyBorder="1" applyAlignment="1">
      <alignment horizontal="right"/>
    </xf>
    <xf numFmtId="0" fontId="11" fillId="59" borderId="74" xfId="457" applyFont="1" applyFill="1" applyBorder="1" applyAlignment="1">
      <alignment horizontal="right"/>
    </xf>
    <xf numFmtId="3" fontId="11" fillId="59" borderId="74" xfId="457" applyNumberFormat="1" applyFont="1" applyFill="1" applyBorder="1" applyAlignment="1">
      <alignment horizontal="right"/>
    </xf>
    <xf numFmtId="0" fontId="183" fillId="59" borderId="9" xfId="0" applyFont="1" applyFill="1" applyBorder="1" applyAlignment="1">
      <alignment wrapText="1"/>
    </xf>
    <xf numFmtId="168" fontId="11" fillId="59" borderId="52" xfId="457" applyNumberFormat="1" applyFont="1" applyFill="1" applyBorder="1" applyAlignment="1">
      <alignment horizontal="right"/>
    </xf>
    <xf numFmtId="0" fontId="226" fillId="59" borderId="52" xfId="457" applyFont="1" applyFill="1" applyBorder="1" applyAlignment="1">
      <alignment horizontal="right"/>
    </xf>
    <xf numFmtId="3" fontId="11" fillId="59" borderId="52" xfId="457" applyNumberFormat="1" applyFont="1" applyFill="1" applyBorder="1" applyAlignment="1">
      <alignment horizontal="right"/>
    </xf>
    <xf numFmtId="0" fontId="11" fillId="59" borderId="47" xfId="457" applyFont="1" applyFill="1" applyBorder="1" applyAlignment="1">
      <alignment horizontal="right"/>
    </xf>
    <xf numFmtId="1" fontId="8" fillId="86" borderId="9" xfId="1131" applyNumberFormat="1" applyFont="1" applyFill="1" applyBorder="1" applyAlignment="1">
      <alignment horizontal="left"/>
    </xf>
    <xf numFmtId="0" fontId="227" fillId="59" borderId="9" xfId="47510" applyNumberFormat="1" applyFont="1" applyFill="1" applyBorder="1" applyAlignment="1">
      <alignment horizontal="right"/>
    </xf>
    <xf numFmtId="1" fontId="87" fillId="89" borderId="9" xfId="0" applyNumberFormat="1" applyFont="1" applyFill="1" applyBorder="1" applyAlignment="1">
      <alignment horizontal="left"/>
    </xf>
    <xf numFmtId="0" fontId="226" fillId="59" borderId="9" xfId="457" applyFont="1" applyFill="1" applyBorder="1" applyAlignment="1">
      <alignment horizontal="right"/>
    </xf>
    <xf numFmtId="3" fontId="190" fillId="59" borderId="14" xfId="0" applyNumberFormat="1" applyFont="1" applyFill="1" applyBorder="1" applyAlignment="1">
      <alignment horizontal="right"/>
    </xf>
    <xf numFmtId="0" fontId="11" fillId="86" borderId="9" xfId="1131" applyFont="1" applyFill="1" applyBorder="1" applyAlignment="1">
      <alignment horizontal="left"/>
    </xf>
    <xf numFmtId="168" fontId="8" fillId="59" borderId="74" xfId="457" applyNumberFormat="1" applyFont="1" applyFill="1" applyBorder="1" applyAlignment="1">
      <alignment horizontal="right"/>
    </xf>
    <xf numFmtId="1" fontId="8" fillId="59" borderId="74" xfId="452" applyNumberFormat="1" applyFont="1" applyFill="1" applyBorder="1" applyAlignment="1">
      <alignment horizontal="right"/>
    </xf>
    <xf numFmtId="3" fontId="8" fillId="59" borderId="74" xfId="457" applyNumberFormat="1" applyFont="1" applyFill="1" applyBorder="1" applyAlignment="1">
      <alignment horizontal="right"/>
    </xf>
    <xf numFmtId="0" fontId="11" fillId="59" borderId="52" xfId="457" applyFont="1" applyFill="1" applyBorder="1"/>
    <xf numFmtId="1" fontId="8" fillId="0" borderId="47" xfId="1408" applyNumberFormat="1" applyFont="1" applyBorder="1" applyAlignment="1">
      <alignment horizontal="left"/>
    </xf>
    <xf numFmtId="1" fontId="11" fillId="59" borderId="47" xfId="1408" applyNumberFormat="1" applyFont="1" applyFill="1" applyBorder="1" applyAlignment="1">
      <alignment horizontal="left"/>
    </xf>
    <xf numFmtId="1" fontId="226" fillId="59" borderId="9" xfId="1408" applyNumberFormat="1" applyFont="1" applyFill="1" applyBorder="1" applyAlignment="1">
      <alignment horizontal="right"/>
    </xf>
    <xf numFmtId="0" fontId="8" fillId="0" borderId="9" xfId="457" applyFont="1" applyBorder="1" applyAlignment="1">
      <alignment horizontal="right"/>
    </xf>
    <xf numFmtId="0" fontId="226" fillId="0" borderId="52" xfId="457" applyFont="1" applyBorder="1" applyAlignment="1">
      <alignment horizontal="right"/>
    </xf>
    <xf numFmtId="0" fontId="8" fillId="0" borderId="47" xfId="457" applyFont="1" applyBorder="1" applyAlignment="1">
      <alignment horizontal="right"/>
    </xf>
    <xf numFmtId="0" fontId="11" fillId="59" borderId="9" xfId="0" applyFont="1" applyFill="1" applyBorder="1" applyAlignment="1">
      <alignment wrapText="1"/>
    </xf>
    <xf numFmtId="168" fontId="8" fillId="0" borderId="9" xfId="457" applyNumberFormat="1" applyFont="1" applyBorder="1" applyAlignment="1">
      <alignment horizontal="right"/>
    </xf>
    <xf numFmtId="1" fontId="226" fillId="0" borderId="9" xfId="452" applyNumberFormat="1" applyFont="1" applyBorder="1" applyAlignment="1">
      <alignment horizontal="right"/>
    </xf>
    <xf numFmtId="3" fontId="8" fillId="0" borderId="9" xfId="457" applyNumberFormat="1" applyFont="1" applyBorder="1" applyAlignment="1">
      <alignment horizontal="right"/>
    </xf>
    <xf numFmtId="1" fontId="11" fillId="59" borderId="101" xfId="1131" applyNumberFormat="1" applyFont="1" applyFill="1" applyBorder="1" applyAlignment="1">
      <alignment horizontal="left"/>
    </xf>
    <xf numFmtId="0" fontId="183" fillId="59" borderId="57" xfId="0" applyFont="1" applyFill="1" applyBorder="1" applyAlignment="1">
      <alignment wrapText="1"/>
    </xf>
    <xf numFmtId="1" fontId="226" fillId="0" borderId="74" xfId="452" applyNumberFormat="1" applyFont="1" applyBorder="1" applyAlignment="1">
      <alignment horizontal="right"/>
    </xf>
    <xf numFmtId="1" fontId="8" fillId="59" borderId="74" xfId="457" applyNumberFormat="1" applyFont="1" applyFill="1" applyBorder="1" applyAlignment="1">
      <alignment horizontal="right"/>
    </xf>
    <xf numFmtId="0" fontId="183" fillId="0" borderId="74" xfId="0" applyFont="1" applyBorder="1" applyAlignment="1">
      <alignment wrapText="1"/>
    </xf>
    <xf numFmtId="168" fontId="11" fillId="0" borderId="74" xfId="457" applyNumberFormat="1" applyFont="1" applyBorder="1" applyAlignment="1">
      <alignment horizontal="right"/>
    </xf>
    <xf numFmtId="1" fontId="11" fillId="0" borderId="74" xfId="452" applyNumberFormat="1" applyFont="1" applyBorder="1" applyAlignment="1">
      <alignment horizontal="right"/>
    </xf>
    <xf numFmtId="0" fontId="8" fillId="0" borderId="74" xfId="457" applyFont="1" applyBorder="1" applyAlignment="1">
      <alignment horizontal="right"/>
    </xf>
    <xf numFmtId="3" fontId="11" fillId="0" borderId="74" xfId="457" applyNumberFormat="1" applyFont="1" applyBorder="1" applyAlignment="1">
      <alignment horizontal="right"/>
    </xf>
    <xf numFmtId="0" fontId="11" fillId="0" borderId="74" xfId="457" applyFont="1" applyBorder="1" applyAlignment="1">
      <alignment horizontal="right"/>
    </xf>
    <xf numFmtId="0" fontId="226" fillId="0" borderId="52" xfId="1408" applyFont="1" applyBorder="1" applyAlignment="1">
      <alignment horizontal="right"/>
    </xf>
    <xf numFmtId="1" fontId="8" fillId="59" borderId="74" xfId="452" applyNumberFormat="1" applyFont="1" applyFill="1" applyBorder="1" applyAlignment="1">
      <alignment horizontal="left"/>
    </xf>
    <xf numFmtId="0" fontId="11" fillId="59" borderId="68" xfId="0" applyFont="1" applyFill="1" applyBorder="1" applyAlignment="1">
      <alignment horizontal="right"/>
    </xf>
    <xf numFmtId="0" fontId="226" fillId="59" borderId="53" xfId="0" applyFont="1" applyFill="1" applyBorder="1" applyAlignment="1">
      <alignment horizontal="right"/>
    </xf>
    <xf numFmtId="0" fontId="227" fillId="59" borderId="52" xfId="47510" applyNumberFormat="1" applyFont="1" applyFill="1" applyBorder="1" applyAlignment="1">
      <alignment horizontal="right"/>
    </xf>
    <xf numFmtId="1" fontId="8" fillId="0" borderId="80" xfId="452" applyNumberFormat="1" applyFont="1" applyBorder="1" applyAlignment="1">
      <alignment horizontal="left"/>
    </xf>
    <xf numFmtId="1" fontId="8" fillId="59" borderId="74" xfId="457" applyNumberFormat="1" applyFont="1" applyFill="1" applyBorder="1" applyAlignment="1">
      <alignment horizontal="left"/>
    </xf>
    <xf numFmtId="0" fontId="226" fillId="0" borderId="74" xfId="1408" applyFont="1" applyBorder="1" applyAlignment="1">
      <alignment horizontal="right"/>
    </xf>
    <xf numFmtId="3" fontId="85" fillId="59" borderId="74" xfId="457" applyNumberFormat="1" applyFont="1" applyFill="1" applyBorder="1" applyAlignment="1">
      <alignment horizontal="right"/>
    </xf>
    <xf numFmtId="1" fontId="11" fillId="0" borderId="20" xfId="1131" applyNumberFormat="1" applyFont="1" applyBorder="1" applyAlignment="1">
      <alignment horizontal="left"/>
    </xf>
    <xf numFmtId="1" fontId="11" fillId="0" borderId="23" xfId="1131" applyNumberFormat="1" applyFont="1" applyBorder="1" applyAlignment="1">
      <alignment horizontal="left"/>
    </xf>
    <xf numFmtId="1" fontId="11" fillId="59" borderId="70" xfId="0" applyNumberFormat="1" applyFont="1" applyFill="1" applyBorder="1" applyAlignment="1">
      <alignment horizontal="left"/>
    </xf>
    <xf numFmtId="1" fontId="11" fillId="59" borderId="72" xfId="0" applyNumberFormat="1" applyFont="1" applyFill="1" applyBorder="1" applyAlignment="1">
      <alignment horizontal="left"/>
    </xf>
    <xf numFmtId="1" fontId="11" fillId="59" borderId="102" xfId="0" applyNumberFormat="1" applyFont="1" applyFill="1" applyBorder="1" applyAlignment="1">
      <alignment horizontal="left"/>
    </xf>
    <xf numFmtId="1" fontId="11" fillId="89" borderId="8" xfId="0" applyNumberFormat="1" applyFont="1" applyFill="1" applyBorder="1" applyAlignment="1">
      <alignment horizontal="left"/>
    </xf>
    <xf numFmtId="1" fontId="11" fillId="89" borderId="52" xfId="0" applyNumberFormat="1" applyFont="1" applyFill="1" applyBorder="1" applyAlignment="1">
      <alignment horizontal="left"/>
    </xf>
    <xf numFmtId="1" fontId="11" fillId="59" borderId="43" xfId="457" applyNumberFormat="1" applyFont="1" applyFill="1" applyBorder="1" applyAlignment="1">
      <alignment horizontal="left"/>
    </xf>
    <xf numFmtId="1" fontId="11" fillId="59" borderId="9" xfId="457" applyNumberFormat="1" applyFont="1" applyFill="1" applyBorder="1" applyAlignment="1">
      <alignment horizontal="left"/>
    </xf>
    <xf numFmtId="168" fontId="11" fillId="59" borderId="44" xfId="457" applyNumberFormat="1" applyFont="1" applyFill="1" applyBorder="1" applyAlignment="1">
      <alignment horizontal="left"/>
    </xf>
    <xf numFmtId="1" fontId="11" fillId="59" borderId="64" xfId="457" applyNumberFormat="1" applyFont="1" applyFill="1" applyBorder="1" applyAlignment="1">
      <alignment horizontal="left"/>
    </xf>
    <xf numFmtId="168" fontId="11" fillId="59" borderId="63" xfId="457" applyNumberFormat="1" applyFont="1" applyFill="1" applyBorder="1" applyAlignment="1">
      <alignment horizontal="left"/>
    </xf>
    <xf numFmtId="1" fontId="11" fillId="59" borderId="67" xfId="457" applyNumberFormat="1" applyFont="1" applyFill="1" applyBorder="1" applyAlignment="1">
      <alignment horizontal="left"/>
    </xf>
    <xf numFmtId="1" fontId="11" fillId="59" borderId="52" xfId="457" applyNumberFormat="1" applyFont="1" applyFill="1" applyBorder="1" applyAlignment="1">
      <alignment horizontal="left"/>
    </xf>
    <xf numFmtId="168" fontId="11" fillId="59" borderId="66" xfId="457" applyNumberFormat="1" applyFont="1" applyFill="1" applyBorder="1" applyAlignment="1">
      <alignment horizontal="left"/>
    </xf>
    <xf numFmtId="168" fontId="8" fillId="59" borderId="44" xfId="457" applyNumberFormat="1" applyFont="1" applyFill="1" applyBorder="1" applyAlignment="1">
      <alignment horizontal="left"/>
    </xf>
    <xf numFmtId="168" fontId="8" fillId="59" borderId="63" xfId="457" applyNumberFormat="1" applyFont="1" applyFill="1" applyBorder="1" applyAlignment="1">
      <alignment horizontal="left"/>
    </xf>
    <xf numFmtId="168" fontId="8" fillId="59" borderId="66" xfId="457" applyNumberFormat="1" applyFont="1" applyFill="1" applyBorder="1" applyAlignment="1">
      <alignment horizontal="left"/>
    </xf>
    <xf numFmtId="1" fontId="183" fillId="59" borderId="0" xfId="452" applyNumberFormat="1" applyFont="1" applyFill="1" applyAlignment="1">
      <alignment horizontal="right"/>
    </xf>
    <xf numFmtId="4" fontId="183" fillId="59" borderId="0" xfId="452" applyNumberFormat="1" applyFont="1" applyFill="1" applyAlignment="1">
      <alignment horizontal="right"/>
    </xf>
    <xf numFmtId="1" fontId="11" fillId="0" borderId="50" xfId="452" applyNumberFormat="1" applyFont="1" applyBorder="1" applyAlignment="1">
      <alignment horizontal="left"/>
    </xf>
    <xf numFmtId="49" fontId="11" fillId="0" borderId="50" xfId="452" applyNumberFormat="1" applyFont="1" applyBorder="1"/>
    <xf numFmtId="3" fontId="11" fillId="0" borderId="47" xfId="452" applyNumberFormat="1" applyFont="1" applyBorder="1" applyAlignment="1">
      <alignment horizontal="right"/>
    </xf>
    <xf numFmtId="0" fontId="11" fillId="59" borderId="71" xfId="0" applyFont="1" applyFill="1" applyBorder="1" applyAlignment="1">
      <alignment horizontal="left"/>
    </xf>
    <xf numFmtId="1" fontId="11" fillId="59" borderId="23" xfId="0" applyNumberFormat="1" applyFont="1" applyFill="1" applyBorder="1" applyAlignment="1">
      <alignment horizontal="right"/>
    </xf>
    <xf numFmtId="168" fontId="11" fillId="59" borderId="8" xfId="457" applyNumberFormat="1" applyFont="1" applyFill="1" applyBorder="1" applyAlignment="1">
      <alignment horizontal="right"/>
    </xf>
    <xf numFmtId="49" fontId="11" fillId="86" borderId="23" xfId="1131" applyNumberFormat="1" applyFont="1" applyFill="1" applyBorder="1" applyAlignment="1">
      <alignment horizontal="left"/>
    </xf>
    <xf numFmtId="0" fontId="11" fillId="59" borderId="21" xfId="457" applyFont="1" applyFill="1" applyBorder="1" applyAlignment="1">
      <alignment horizontal="right"/>
    </xf>
    <xf numFmtId="0" fontId="11" fillId="59" borderId="23" xfId="452" applyFont="1" applyFill="1" applyBorder="1"/>
    <xf numFmtId="0" fontId="11" fillId="0" borderId="23" xfId="452" applyFont="1" applyBorder="1"/>
    <xf numFmtId="1" fontId="11" fillId="59" borderId="21" xfId="459" applyNumberFormat="1" applyFont="1" applyFill="1" applyBorder="1" applyAlignment="1">
      <alignment horizontal="right"/>
    </xf>
    <xf numFmtId="1" fontId="11" fillId="59" borderId="23" xfId="1408" applyNumberFormat="1" applyFont="1" applyFill="1" applyBorder="1" applyAlignment="1">
      <alignment horizontal="left"/>
    </xf>
    <xf numFmtId="0" fontId="8" fillId="59" borderId="21" xfId="0" applyFont="1" applyFill="1" applyBorder="1" applyAlignment="1">
      <alignment horizontal="left"/>
    </xf>
    <xf numFmtId="0" fontId="8" fillId="59" borderId="19" xfId="0" applyFont="1" applyFill="1" applyBorder="1" applyAlignment="1">
      <alignment horizontal="left"/>
    </xf>
    <xf numFmtId="1" fontId="11" fillId="0" borderId="7" xfId="1408" applyNumberFormat="1" applyFont="1" applyBorder="1" applyAlignment="1">
      <alignment horizontal="left"/>
    </xf>
    <xf numFmtId="1" fontId="11" fillId="0" borderId="24" xfId="1408" applyNumberFormat="1" applyFont="1" applyBorder="1" applyAlignment="1">
      <alignment horizontal="left"/>
    </xf>
    <xf numFmtId="1" fontId="11" fillId="59" borderId="24" xfId="1408" applyNumberFormat="1" applyFont="1" applyFill="1" applyBorder="1" applyAlignment="1">
      <alignment horizontal="left"/>
    </xf>
    <xf numFmtId="49" fontId="11" fillId="0" borderId="8" xfId="452" applyNumberFormat="1" applyFont="1" applyBorder="1" applyAlignment="1">
      <alignment horizontal="right"/>
    </xf>
    <xf numFmtId="0" fontId="8" fillId="0" borderId="20" xfId="0" applyFont="1" applyBorder="1" applyAlignment="1">
      <alignment horizontal="right"/>
    </xf>
    <xf numFmtId="17" fontId="83" fillId="59" borderId="50" xfId="0" applyNumberFormat="1" applyFont="1" applyFill="1" applyBorder="1" applyAlignment="1">
      <alignment horizontal="right" vertical="center"/>
    </xf>
    <xf numFmtId="0" fontId="85" fillId="59" borderId="7" xfId="47510" applyNumberFormat="1" applyFont="1" applyFill="1" applyBorder="1" applyAlignment="1">
      <alignment horizontal="right"/>
    </xf>
    <xf numFmtId="1" fontId="226" fillId="86" borderId="7" xfId="1131" applyNumberFormat="1" applyFont="1" applyFill="1" applyBorder="1" applyAlignment="1">
      <alignment horizontal="right"/>
    </xf>
    <xf numFmtId="1" fontId="226" fillId="59" borderId="8" xfId="1131" applyNumberFormat="1" applyFont="1" applyFill="1" applyBorder="1" applyAlignment="1">
      <alignment horizontal="right"/>
    </xf>
    <xf numFmtId="0" fontId="83" fillId="0" borderId="52" xfId="457" applyFont="1" applyBorder="1" applyAlignment="1">
      <alignment horizontal="right"/>
    </xf>
    <xf numFmtId="0" fontId="8" fillId="0" borderId="20" xfId="457" applyFont="1" applyBorder="1" applyAlignment="1">
      <alignment horizontal="right"/>
    </xf>
    <xf numFmtId="0" fontId="193" fillId="59" borderId="11" xfId="0" applyFont="1" applyFill="1" applyBorder="1"/>
    <xf numFmtId="1" fontId="11" fillId="59" borderId="49" xfId="457" applyNumberFormat="1" applyFont="1" applyFill="1" applyBorder="1" applyAlignment="1">
      <alignment horizontal="left"/>
    </xf>
    <xf numFmtId="1" fontId="11" fillId="59" borderId="55" xfId="457" applyNumberFormat="1" applyFont="1" applyFill="1" applyBorder="1" applyAlignment="1">
      <alignment horizontal="left"/>
    </xf>
    <xf numFmtId="168" fontId="11" fillId="59" borderId="0" xfId="457" applyNumberFormat="1" applyFont="1" applyFill="1" applyAlignment="1">
      <alignment horizontal="left"/>
    </xf>
    <xf numFmtId="1" fontId="8" fillId="59" borderId="49" xfId="457" applyNumberFormat="1" applyFont="1" applyFill="1" applyBorder="1" applyAlignment="1">
      <alignment horizontal="left"/>
    </xf>
    <xf numFmtId="1" fontId="8" fillId="59" borderId="50" xfId="457" applyNumberFormat="1" applyFont="1" applyFill="1" applyBorder="1" applyAlignment="1">
      <alignment horizontal="left"/>
    </xf>
    <xf numFmtId="168" fontId="8" fillId="59" borderId="15" xfId="457" applyNumberFormat="1" applyFont="1" applyFill="1" applyBorder="1" applyAlignment="1">
      <alignment horizontal="left"/>
    </xf>
    <xf numFmtId="0" fontId="11" fillId="0" borderId="51" xfId="0" applyFont="1" applyBorder="1" applyAlignment="1">
      <alignment wrapText="1"/>
    </xf>
    <xf numFmtId="49" fontId="11" fillId="59" borderId="71" xfId="457" applyNumberFormat="1" applyFont="1" applyFill="1" applyBorder="1"/>
    <xf numFmtId="3" fontId="11" fillId="0" borderId="52" xfId="452" applyNumberFormat="1" applyFont="1" applyBorder="1" applyAlignment="1">
      <alignment horizontal="right"/>
    </xf>
    <xf numFmtId="1" fontId="224" fillId="59" borderId="24" xfId="0" applyNumberFormat="1" applyFont="1" applyFill="1" applyBorder="1" applyAlignment="1">
      <alignment horizontal="left"/>
    </xf>
    <xf numFmtId="0" fontId="183" fillId="59" borderId="7" xfId="452" applyFont="1" applyFill="1" applyBorder="1" applyAlignment="1">
      <alignment horizontal="left"/>
    </xf>
    <xf numFmtId="1" fontId="87" fillId="59" borderId="52" xfId="0" applyNumberFormat="1" applyFont="1" applyFill="1" applyBorder="1" applyAlignment="1" applyProtection="1">
      <alignment horizontal="left"/>
      <protection locked="0"/>
    </xf>
    <xf numFmtId="0" fontId="226" fillId="59" borderId="0" xfId="0" applyFont="1" applyFill="1" applyAlignment="1">
      <alignment horizontal="right"/>
    </xf>
    <xf numFmtId="4" fontId="83" fillId="0" borderId="0" xfId="0" applyNumberFormat="1" applyFont="1" applyAlignment="1">
      <alignment horizontal="right"/>
    </xf>
    <xf numFmtId="3" fontId="226" fillId="59" borderId="0" xfId="1408" applyNumberFormat="1" applyFont="1" applyFill="1" applyAlignment="1">
      <alignment horizontal="right"/>
    </xf>
    <xf numFmtId="168" fontId="22" fillId="59" borderId="0" xfId="452" applyNumberFormat="1" applyFont="1" applyFill="1" applyAlignment="1">
      <alignment horizontal="right"/>
    </xf>
    <xf numFmtId="4" fontId="183" fillId="0" borderId="63" xfId="452" applyNumberFormat="1" applyFont="1" applyBorder="1" applyAlignment="1">
      <alignment horizontal="right"/>
    </xf>
    <xf numFmtId="4" fontId="8" fillId="0" borderId="46" xfId="452" applyNumberFormat="1" applyFont="1" applyBorder="1" applyAlignment="1">
      <alignment horizontal="right"/>
    </xf>
    <xf numFmtId="4" fontId="8" fillId="0" borderId="63" xfId="452" applyNumberFormat="1" applyFont="1" applyBorder="1" applyAlignment="1">
      <alignment horizontal="right"/>
    </xf>
    <xf numFmtId="4" fontId="8" fillId="0" borderId="66" xfId="452" applyNumberFormat="1" applyFont="1" applyBorder="1" applyAlignment="1">
      <alignment horizontal="right"/>
    </xf>
    <xf numFmtId="4" fontId="8" fillId="0" borderId="44" xfId="452" applyNumberFormat="1" applyFont="1" applyBorder="1" applyAlignment="1">
      <alignment horizontal="right"/>
    </xf>
    <xf numFmtId="4" fontId="8" fillId="0" borderId="48" xfId="452" applyNumberFormat="1" applyFont="1" applyBorder="1" applyAlignment="1">
      <alignment horizontal="right"/>
    </xf>
    <xf numFmtId="4" fontId="90" fillId="59" borderId="0" xfId="0" applyNumberFormat="1" applyFont="1" applyFill="1" applyAlignment="1">
      <alignment horizontal="right"/>
    </xf>
    <xf numFmtId="4" fontId="8" fillId="0" borderId="46" xfId="0" applyNumberFormat="1" applyFont="1" applyBorder="1" applyAlignment="1">
      <alignment horizontal="right"/>
    </xf>
    <xf numFmtId="4" fontId="8" fillId="0" borderId="63" xfId="0" applyNumberFormat="1" applyFont="1" applyBorder="1" applyAlignment="1">
      <alignment horizontal="right"/>
    </xf>
    <xf numFmtId="4" fontId="8" fillId="0" borderId="48" xfId="0" applyNumberFormat="1" applyFont="1" applyBorder="1" applyAlignment="1">
      <alignment horizontal="right"/>
    </xf>
    <xf numFmtId="1" fontId="0" fillId="59" borderId="60" xfId="0" applyNumberFormat="1" applyFill="1" applyBorder="1"/>
    <xf numFmtId="0" fontId="196" fillId="59" borderId="86" xfId="0" applyFont="1" applyFill="1" applyBorder="1" applyAlignment="1">
      <alignment vertical="top"/>
    </xf>
    <xf numFmtId="0" fontId="196" fillId="59" borderId="10" xfId="0" applyFont="1" applyFill="1" applyBorder="1" applyAlignment="1">
      <alignment horizontal="left" vertical="top"/>
    </xf>
    <xf numFmtId="0" fontId="196" fillId="59" borderId="11" xfId="0" applyFont="1" applyFill="1" applyBorder="1" applyAlignment="1">
      <alignment horizontal="left" vertical="top"/>
    </xf>
    <xf numFmtId="1" fontId="183" fillId="59" borderId="68" xfId="0" applyNumberFormat="1" applyFont="1" applyFill="1" applyBorder="1" applyAlignment="1">
      <alignment horizontal="left"/>
    </xf>
    <xf numFmtId="0" fontId="183" fillId="59" borderId="71" xfId="0" applyFont="1" applyFill="1" applyBorder="1" applyAlignment="1">
      <alignment horizontal="left"/>
    </xf>
    <xf numFmtId="3" fontId="183" fillId="59" borderId="52" xfId="452" applyNumberFormat="1" applyFont="1" applyFill="1" applyBorder="1" applyAlignment="1">
      <alignment horizontal="right"/>
    </xf>
    <xf numFmtId="1" fontId="22" fillId="59" borderId="11" xfId="452" applyNumberFormat="1" applyFont="1" applyFill="1" applyBorder="1" applyAlignment="1">
      <alignment vertical="top"/>
    </xf>
    <xf numFmtId="168" fontId="226" fillId="0" borderId="54" xfId="0" applyNumberFormat="1" applyFont="1" applyBorder="1" applyAlignment="1">
      <alignment horizontal="right"/>
    </xf>
    <xf numFmtId="3" fontId="8" fillId="0" borderId="47" xfId="452" applyNumberFormat="1" applyFont="1" applyBorder="1" applyAlignment="1">
      <alignment horizontal="right"/>
    </xf>
    <xf numFmtId="168" fontId="8" fillId="59" borderId="68" xfId="0" applyNumberFormat="1" applyFont="1" applyFill="1" applyBorder="1" applyAlignment="1">
      <alignment horizontal="right"/>
    </xf>
    <xf numFmtId="1" fontId="226" fillId="0" borderId="68" xfId="0" applyNumberFormat="1" applyFont="1" applyBorder="1" applyAlignment="1">
      <alignment horizontal="right"/>
    </xf>
    <xf numFmtId="168" fontId="11" fillId="0" borderId="68" xfId="0" applyNumberFormat="1" applyFont="1" applyBorder="1" applyAlignment="1">
      <alignment horizontal="right"/>
    </xf>
    <xf numFmtId="1" fontId="83" fillId="0" borderId="79" xfId="0" applyNumberFormat="1" applyFont="1" applyBorder="1" applyAlignment="1">
      <alignment horizontal="left"/>
    </xf>
    <xf numFmtId="168" fontId="8" fillId="59" borderId="8" xfId="457" applyNumberFormat="1" applyFont="1" applyFill="1" applyBorder="1" applyAlignment="1">
      <alignment horizontal="left"/>
    </xf>
    <xf numFmtId="2" fontId="11" fillId="0" borderId="46" xfId="457" applyNumberFormat="1" applyFont="1" applyBorder="1" applyAlignment="1">
      <alignment horizontal="right"/>
    </xf>
    <xf numFmtId="168" fontId="8" fillId="59" borderId="52" xfId="457" applyNumberFormat="1" applyFont="1" applyFill="1" applyBorder="1" applyAlignment="1">
      <alignment horizontal="left"/>
    </xf>
    <xf numFmtId="1" fontId="226" fillId="59" borderId="52" xfId="459" applyNumberFormat="1" applyFont="1" applyFill="1" applyBorder="1" applyAlignment="1">
      <alignment horizontal="right"/>
    </xf>
    <xf numFmtId="168" fontId="8" fillId="59" borderId="20" xfId="1408" applyNumberFormat="1" applyFont="1" applyFill="1" applyBorder="1" applyAlignment="1">
      <alignment horizontal="right"/>
    </xf>
    <xf numFmtId="168" fontId="85" fillId="59" borderId="52" xfId="457" applyNumberFormat="1" applyFont="1" applyFill="1" applyBorder="1" applyAlignment="1">
      <alignment horizontal="right"/>
    </xf>
    <xf numFmtId="3" fontId="227" fillId="59" borderId="8" xfId="457" applyNumberFormat="1" applyFont="1" applyFill="1" applyBorder="1" applyAlignment="1">
      <alignment horizontal="right"/>
    </xf>
    <xf numFmtId="1" fontId="11" fillId="0" borderId="79" xfId="452" applyNumberFormat="1" applyFont="1" applyBorder="1" applyAlignment="1">
      <alignment horizontal="left"/>
    </xf>
    <xf numFmtId="168" fontId="11" fillId="0" borderId="52" xfId="0" applyNumberFormat="1" applyFont="1" applyBorder="1" applyAlignment="1">
      <alignment horizontal="right"/>
    </xf>
    <xf numFmtId="1" fontId="11" fillId="86" borderId="47" xfId="1131" applyNumberFormat="1" applyFont="1" applyFill="1" applyBorder="1" applyAlignment="1">
      <alignment horizontal="left"/>
    </xf>
    <xf numFmtId="49" fontId="11" fillId="86" borderId="47" xfId="1131" applyNumberFormat="1" applyFont="1" applyFill="1" applyBorder="1" applyAlignment="1">
      <alignment horizontal="left"/>
    </xf>
    <xf numFmtId="168" fontId="11" fillId="59" borderId="47" xfId="1408" applyNumberFormat="1" applyFont="1" applyFill="1" applyBorder="1" applyAlignment="1">
      <alignment horizontal="right"/>
    </xf>
    <xf numFmtId="1" fontId="11" fillId="59" borderId="47" xfId="1408" applyNumberFormat="1" applyFont="1" applyFill="1" applyBorder="1" applyAlignment="1">
      <alignment horizontal="right"/>
    </xf>
    <xf numFmtId="0" fontId="11" fillId="59" borderId="47" xfId="1408" applyFont="1" applyFill="1" applyBorder="1" applyAlignment="1">
      <alignment horizontal="right"/>
    </xf>
    <xf numFmtId="3" fontId="11" fillId="59" borderId="47" xfId="1408" applyNumberFormat="1" applyFont="1" applyFill="1" applyBorder="1" applyAlignment="1">
      <alignment horizontal="right"/>
    </xf>
    <xf numFmtId="49" fontId="11" fillId="86" borderId="74" xfId="1131" applyNumberFormat="1" applyFont="1" applyFill="1" applyBorder="1" applyAlignment="1">
      <alignment horizontal="left"/>
    </xf>
    <xf numFmtId="168" fontId="11" fillId="59" borderId="74" xfId="0" applyNumberFormat="1" applyFont="1" applyFill="1" applyBorder="1" applyAlignment="1">
      <alignment horizontal="right"/>
    </xf>
    <xf numFmtId="3" fontId="11" fillId="59" borderId="74" xfId="1408" applyNumberFormat="1" applyFont="1" applyFill="1" applyBorder="1" applyAlignment="1">
      <alignment horizontal="right"/>
    </xf>
    <xf numFmtId="1" fontId="11" fillId="59" borderId="74" xfId="0" applyNumberFormat="1" applyFont="1" applyFill="1" applyBorder="1" applyAlignment="1">
      <alignment horizontal="center"/>
    </xf>
    <xf numFmtId="1" fontId="11" fillId="59" borderId="74" xfId="1408" applyNumberFormat="1" applyFont="1" applyFill="1" applyBorder="1" applyAlignment="1">
      <alignment horizontal="right"/>
    </xf>
    <xf numFmtId="0" fontId="11" fillId="59" borderId="74" xfId="1408" applyFont="1" applyFill="1" applyBorder="1" applyAlignment="1">
      <alignment horizontal="right"/>
    </xf>
    <xf numFmtId="0" fontId="11" fillId="59" borderId="74" xfId="452" applyFont="1" applyFill="1" applyBorder="1" applyAlignment="1">
      <alignment horizontal="right"/>
    </xf>
    <xf numFmtId="3" fontId="11" fillId="59" borderId="74" xfId="0" applyNumberFormat="1" applyFont="1" applyFill="1" applyBorder="1" applyAlignment="1">
      <alignment horizontal="right"/>
    </xf>
    <xf numFmtId="1" fontId="85" fillId="59" borderId="8" xfId="1131" applyNumberFormat="1" applyFont="1" applyFill="1" applyBorder="1" applyAlignment="1">
      <alignment horizontal="left"/>
    </xf>
    <xf numFmtId="49" fontId="85" fillId="59" borderId="8" xfId="1131" applyNumberFormat="1" applyFont="1" applyFill="1" applyBorder="1" applyAlignment="1">
      <alignment horizontal="left"/>
    </xf>
    <xf numFmtId="168" fontId="85" fillId="59" borderId="8" xfId="1408" applyNumberFormat="1" applyFont="1" applyFill="1" applyBorder="1" applyAlignment="1">
      <alignment horizontal="right"/>
    </xf>
    <xf numFmtId="3" fontId="227" fillId="59" borderId="8" xfId="452" applyNumberFormat="1" applyFont="1" applyFill="1" applyBorder="1" applyAlignment="1">
      <alignment horizontal="right"/>
    </xf>
    <xf numFmtId="1" fontId="85" fillId="59" borderId="8" xfId="452" applyNumberFormat="1" applyFont="1" applyFill="1" applyBorder="1" applyAlignment="1">
      <alignment horizontal="right"/>
    </xf>
    <xf numFmtId="3" fontId="85" fillId="59" borderId="8" xfId="457" applyNumberFormat="1" applyFont="1" applyFill="1" applyBorder="1" applyAlignment="1">
      <alignment horizontal="right"/>
    </xf>
    <xf numFmtId="0" fontId="85" fillId="59" borderId="50" xfId="457" applyFont="1" applyFill="1" applyBorder="1" applyAlignment="1">
      <alignment horizontal="right"/>
    </xf>
    <xf numFmtId="1" fontId="85" fillId="59" borderId="52" xfId="1131" applyNumberFormat="1" applyFont="1" applyFill="1" applyBorder="1" applyAlignment="1">
      <alignment horizontal="left"/>
    </xf>
    <xf numFmtId="49" fontId="85" fillId="59" borderId="52" xfId="1131" applyNumberFormat="1" applyFont="1" applyFill="1" applyBorder="1" applyAlignment="1">
      <alignment horizontal="left"/>
    </xf>
    <xf numFmtId="1" fontId="183" fillId="59" borderId="54" xfId="0" applyNumberFormat="1" applyFont="1" applyFill="1" applyBorder="1" applyAlignment="1">
      <alignment horizontal="right"/>
    </xf>
    <xf numFmtId="3" fontId="183" fillId="59" borderId="47" xfId="452" applyNumberFormat="1" applyFont="1" applyFill="1" applyBorder="1" applyAlignment="1">
      <alignment horizontal="right"/>
    </xf>
    <xf numFmtId="0" fontId="183" fillId="59" borderId="54" xfId="457" applyFont="1" applyFill="1" applyBorder="1" applyAlignment="1">
      <alignment horizontal="right"/>
    </xf>
    <xf numFmtId="0" fontId="83" fillId="59" borderId="7" xfId="1408" applyFont="1" applyFill="1" applyBorder="1" applyAlignment="1">
      <alignment horizontal="right"/>
    </xf>
    <xf numFmtId="0" fontId="83" fillId="59" borderId="7" xfId="452" applyFont="1" applyFill="1" applyBorder="1" applyAlignment="1">
      <alignment horizontal="right"/>
    </xf>
    <xf numFmtId="0" fontId="83" fillId="59" borderId="7" xfId="457" applyFont="1" applyFill="1" applyBorder="1" applyAlignment="1">
      <alignment horizontal="right"/>
    </xf>
    <xf numFmtId="0" fontId="83" fillId="59" borderId="52" xfId="1408" applyFont="1" applyFill="1" applyBorder="1" applyAlignment="1">
      <alignment horizontal="right"/>
    </xf>
    <xf numFmtId="0" fontId="83" fillId="59" borderId="52" xfId="452" applyFont="1" applyFill="1" applyBorder="1" applyAlignment="1">
      <alignment horizontal="right"/>
    </xf>
    <xf numFmtId="3" fontId="83" fillId="59" borderId="52" xfId="1408" applyNumberFormat="1" applyFont="1" applyFill="1" applyBorder="1" applyAlignment="1">
      <alignment horizontal="right"/>
    </xf>
    <xf numFmtId="0" fontId="83" fillId="59" borderId="52" xfId="457" applyFont="1" applyFill="1" applyBorder="1" applyAlignment="1">
      <alignment horizontal="right"/>
    </xf>
    <xf numFmtId="168" fontId="83" fillId="59" borderId="9" xfId="1408" applyNumberFormat="1" applyFont="1" applyFill="1" applyBorder="1" applyAlignment="1">
      <alignment horizontal="right"/>
    </xf>
    <xf numFmtId="0" fontId="83" fillId="59" borderId="9" xfId="1408" applyFont="1" applyFill="1" applyBorder="1" applyAlignment="1">
      <alignment horizontal="right"/>
    </xf>
    <xf numFmtId="0" fontId="83" fillId="59" borderId="9" xfId="452" applyFont="1" applyFill="1" applyBorder="1" applyAlignment="1">
      <alignment horizontal="right"/>
    </xf>
    <xf numFmtId="3" fontId="83" fillId="59" borderId="9" xfId="1408" applyNumberFormat="1" applyFont="1" applyFill="1" applyBorder="1" applyAlignment="1">
      <alignment horizontal="right"/>
    </xf>
    <xf numFmtId="0" fontId="83" fillId="59" borderId="9" xfId="457" applyFont="1" applyFill="1" applyBorder="1" applyAlignment="1">
      <alignment horizontal="right"/>
    </xf>
    <xf numFmtId="168" fontId="83" fillId="59" borderId="52" xfId="1408" applyNumberFormat="1" applyFont="1" applyFill="1" applyBorder="1" applyAlignment="1">
      <alignment horizontal="right"/>
    </xf>
    <xf numFmtId="1" fontId="11" fillId="59" borderId="21" xfId="452" applyNumberFormat="1" applyFont="1" applyFill="1" applyBorder="1" applyAlignment="1">
      <alignment horizontal="right"/>
    </xf>
    <xf numFmtId="1" fontId="11" fillId="59" borderId="79" xfId="452" applyNumberFormat="1" applyFont="1" applyFill="1" applyBorder="1" applyAlignment="1">
      <alignment horizontal="right"/>
    </xf>
    <xf numFmtId="1" fontId="11" fillId="59" borderId="50" xfId="1131" applyNumberFormat="1" applyFont="1" applyFill="1" applyBorder="1" applyAlignment="1">
      <alignment horizontal="left"/>
    </xf>
    <xf numFmtId="1" fontId="226" fillId="0" borderId="21" xfId="457" applyNumberFormat="1" applyFont="1" applyBorder="1" applyAlignment="1">
      <alignment horizontal="right"/>
    </xf>
    <xf numFmtId="1" fontId="226" fillId="0" borderId="79" xfId="457" applyNumberFormat="1" applyFont="1" applyBorder="1" applyAlignment="1">
      <alignment horizontal="right"/>
    </xf>
    <xf numFmtId="3" fontId="11" fillId="0" borderId="50" xfId="457" applyNumberFormat="1" applyFont="1" applyBorder="1" applyAlignment="1">
      <alignment horizontal="right"/>
    </xf>
    <xf numFmtId="168" fontId="8" fillId="59" borderId="21" xfId="452" applyNumberFormat="1" applyFont="1" applyFill="1" applyBorder="1" applyAlignment="1">
      <alignment horizontal="right"/>
    </xf>
    <xf numFmtId="1" fontId="11" fillId="59" borderId="74" xfId="1131" applyNumberFormat="1" applyFont="1" applyFill="1" applyBorder="1" applyAlignment="1">
      <alignment horizontal="left"/>
    </xf>
    <xf numFmtId="49" fontId="11" fillId="59" borderId="74" xfId="1131" applyNumberFormat="1" applyFont="1" applyFill="1" applyBorder="1" applyAlignment="1">
      <alignment horizontal="left"/>
    </xf>
    <xf numFmtId="1" fontId="226" fillId="59" borderId="74" xfId="452" applyNumberFormat="1" applyFont="1" applyFill="1" applyBorder="1" applyAlignment="1">
      <alignment horizontal="right"/>
    </xf>
    <xf numFmtId="168" fontId="8" fillId="59" borderId="100" xfId="452" applyNumberFormat="1" applyFont="1" applyFill="1" applyBorder="1" applyAlignment="1">
      <alignment horizontal="right"/>
    </xf>
    <xf numFmtId="0" fontId="8" fillId="59" borderId="8" xfId="0" applyFont="1" applyFill="1" applyBorder="1"/>
    <xf numFmtId="0" fontId="226" fillId="59" borderId="8" xfId="0" applyFont="1" applyFill="1" applyBorder="1" applyAlignment="1">
      <alignment horizontal="right"/>
    </xf>
    <xf numFmtId="1" fontId="83" fillId="59" borderId="74" xfId="0" applyNumberFormat="1" applyFont="1" applyFill="1" applyBorder="1"/>
    <xf numFmtId="0" fontId="83" fillId="59" borderId="74" xfId="0" applyFont="1" applyFill="1" applyBorder="1" applyAlignment="1">
      <alignment horizontal="right"/>
    </xf>
    <xf numFmtId="1" fontId="11" fillId="59" borderId="87" xfId="0" applyNumberFormat="1" applyFont="1" applyFill="1" applyBorder="1" applyAlignment="1">
      <alignment horizontal="center"/>
    </xf>
    <xf numFmtId="1" fontId="226" fillId="59" borderId="87" xfId="0" applyNumberFormat="1" applyFont="1" applyFill="1" applyBorder="1" applyAlignment="1">
      <alignment horizontal="right"/>
    </xf>
    <xf numFmtId="3" fontId="11" fillId="59" borderId="74" xfId="452" applyNumberFormat="1" applyFont="1" applyFill="1" applyBorder="1" applyAlignment="1">
      <alignment horizontal="right"/>
    </xf>
    <xf numFmtId="0" fontId="8" fillId="59" borderId="87" xfId="457" applyFont="1" applyFill="1" applyBorder="1" applyAlignment="1">
      <alignment horizontal="right"/>
    </xf>
    <xf numFmtId="49" fontId="183" fillId="0" borderId="9" xfId="1131" applyNumberFormat="1" applyFont="1" applyBorder="1" applyAlignment="1">
      <alignment horizontal="left"/>
    </xf>
    <xf numFmtId="1" fontId="183" fillId="59" borderId="22" xfId="452" applyNumberFormat="1" applyFont="1" applyFill="1" applyBorder="1" applyAlignment="1">
      <alignment horizontal="right"/>
    </xf>
    <xf numFmtId="1" fontId="183" fillId="59" borderId="7" xfId="1131" applyNumberFormat="1" applyFont="1" applyFill="1" applyBorder="1" applyAlignment="1">
      <alignment horizontal="left"/>
    </xf>
    <xf numFmtId="49" fontId="183" fillId="59" borderId="7" xfId="1131" applyNumberFormat="1" applyFont="1" applyFill="1" applyBorder="1" applyAlignment="1">
      <alignment horizontal="left"/>
    </xf>
    <xf numFmtId="1" fontId="183" fillId="59" borderId="7" xfId="0" applyNumberFormat="1" applyFont="1" applyFill="1" applyBorder="1" applyAlignment="1">
      <alignment horizontal="left"/>
    </xf>
    <xf numFmtId="1" fontId="183" fillId="59" borderId="7" xfId="0" applyNumberFormat="1" applyFont="1" applyFill="1" applyBorder="1"/>
    <xf numFmtId="3" fontId="183" fillId="59" borderId="52" xfId="457" applyNumberFormat="1" applyFont="1" applyFill="1" applyBorder="1" applyAlignment="1">
      <alignment horizontal="right"/>
    </xf>
    <xf numFmtId="1" fontId="183" fillId="59" borderId="79" xfId="452" applyNumberFormat="1" applyFont="1" applyFill="1" applyBorder="1" applyAlignment="1">
      <alignment horizontal="right"/>
    </xf>
    <xf numFmtId="168" fontId="183" fillId="59" borderId="9" xfId="457" applyNumberFormat="1" applyFont="1" applyFill="1" applyBorder="1" applyAlignment="1">
      <alignment horizontal="right"/>
    </xf>
    <xf numFmtId="1" fontId="11" fillId="0" borderId="52" xfId="1408" applyNumberFormat="1" applyFont="1" applyBorder="1" applyAlignment="1">
      <alignment horizontal="left"/>
    </xf>
    <xf numFmtId="1" fontId="11" fillId="59" borderId="52" xfId="1408" applyNumberFormat="1" applyFont="1" applyFill="1" applyBorder="1" applyAlignment="1">
      <alignment horizontal="left"/>
    </xf>
    <xf numFmtId="1" fontId="11" fillId="0" borderId="74" xfId="1131" applyNumberFormat="1" applyFont="1" applyBorder="1" applyAlignment="1">
      <alignment horizontal="left"/>
    </xf>
    <xf numFmtId="0" fontId="11" fillId="0" borderId="74" xfId="1131" applyFont="1" applyBorder="1" applyAlignment="1">
      <alignment horizontal="left"/>
    </xf>
    <xf numFmtId="168" fontId="8" fillId="0" borderId="74" xfId="457" applyNumberFormat="1" applyFont="1" applyBorder="1" applyAlignment="1">
      <alignment horizontal="right"/>
    </xf>
    <xf numFmtId="168" fontId="11" fillId="0" borderId="74" xfId="1408" applyNumberFormat="1" applyFont="1" applyBorder="1" applyAlignment="1">
      <alignment horizontal="right"/>
    </xf>
    <xf numFmtId="3" fontId="8" fillId="0" borderId="74" xfId="457" applyNumberFormat="1" applyFont="1" applyBorder="1" applyAlignment="1">
      <alignment horizontal="right"/>
    </xf>
    <xf numFmtId="1" fontId="8" fillId="0" borderId="74" xfId="457" applyNumberFormat="1" applyFont="1" applyBorder="1" applyAlignment="1">
      <alignment horizontal="right"/>
    </xf>
    <xf numFmtId="3" fontId="230" fillId="0" borderId="9" xfId="457" applyNumberFormat="1" applyFont="1" applyBorder="1" applyAlignment="1">
      <alignment horizontal="right"/>
    </xf>
    <xf numFmtId="3" fontId="230" fillId="0" borderId="52" xfId="457" applyNumberFormat="1" applyFont="1" applyBorder="1" applyAlignment="1">
      <alignment horizontal="right"/>
    </xf>
    <xf numFmtId="1" fontId="226" fillId="59" borderId="52" xfId="1131" applyNumberFormat="1" applyFont="1" applyFill="1" applyBorder="1" applyAlignment="1">
      <alignment horizontal="right"/>
    </xf>
    <xf numFmtId="1" fontId="11" fillId="59" borderId="52" xfId="1131" applyNumberFormat="1" applyFont="1" applyFill="1" applyBorder="1" applyAlignment="1">
      <alignment horizontal="right"/>
    </xf>
    <xf numFmtId="168" fontId="11" fillId="59" borderId="24" xfId="457" applyNumberFormat="1" applyFont="1" applyFill="1" applyBorder="1" applyAlignment="1">
      <alignment horizontal="right"/>
    </xf>
    <xf numFmtId="0" fontId="85" fillId="59" borderId="24" xfId="47510" applyNumberFormat="1" applyFont="1" applyFill="1" applyBorder="1" applyAlignment="1">
      <alignment horizontal="right"/>
    </xf>
    <xf numFmtId="1" fontId="84" fillId="89" borderId="0" xfId="0" applyNumberFormat="1" applyFont="1" applyFill="1" applyAlignment="1">
      <alignment horizontal="left"/>
    </xf>
    <xf numFmtId="0" fontId="8" fillId="91" borderId="0" xfId="0" applyFont="1" applyFill="1"/>
    <xf numFmtId="3" fontId="84" fillId="91" borderId="0" xfId="0" applyNumberFormat="1" applyFont="1" applyFill="1" applyAlignment="1">
      <alignment horizontal="right"/>
    </xf>
    <xf numFmtId="3" fontId="218" fillId="59" borderId="0" xfId="1408" applyNumberFormat="1" applyFont="1" applyFill="1" applyAlignment="1">
      <alignment horizontal="right"/>
    </xf>
    <xf numFmtId="2" fontId="11" fillId="0" borderId="0" xfId="457" applyNumberFormat="1" applyFont="1" applyAlignment="1">
      <alignment horizontal="right"/>
    </xf>
    <xf numFmtId="0" fontId="85" fillId="59" borderId="7" xfId="452" applyFont="1" applyFill="1" applyBorder="1"/>
    <xf numFmtId="1" fontId="8" fillId="59" borderId="10" xfId="457" applyNumberFormat="1" applyFont="1" applyFill="1" applyBorder="1" applyAlignment="1">
      <alignment horizontal="left"/>
    </xf>
    <xf numFmtId="1" fontId="8" fillId="59" borderId="11" xfId="457" applyNumberFormat="1" applyFont="1" applyFill="1" applyBorder="1" applyAlignment="1">
      <alignment horizontal="left"/>
    </xf>
    <xf numFmtId="1" fontId="8" fillId="59" borderId="45" xfId="457" applyNumberFormat="1" applyFont="1" applyFill="1" applyBorder="1" applyAlignment="1">
      <alignment horizontal="left"/>
    </xf>
    <xf numFmtId="1" fontId="226" fillId="0" borderId="52" xfId="459" applyNumberFormat="1" applyFont="1" applyBorder="1" applyAlignment="1">
      <alignment horizontal="right"/>
    </xf>
    <xf numFmtId="1" fontId="11" fillId="0" borderId="53" xfId="1131" applyNumberFormat="1" applyFont="1" applyBorder="1" applyAlignment="1">
      <alignment horizontal="left"/>
    </xf>
    <xf numFmtId="1" fontId="11" fillId="59" borderId="8" xfId="457" applyNumberFormat="1" applyFont="1" applyFill="1" applyBorder="1" applyAlignment="1">
      <alignment horizontal="left"/>
    </xf>
    <xf numFmtId="3" fontId="183" fillId="0" borderId="52" xfId="452" applyNumberFormat="1" applyFont="1" applyBorder="1" applyAlignment="1">
      <alignment horizontal="right"/>
    </xf>
    <xf numFmtId="0" fontId="194" fillId="59" borderId="0" xfId="0" applyFont="1" applyFill="1"/>
    <xf numFmtId="1" fontId="11" fillId="59" borderId="55" xfId="0" applyNumberFormat="1" applyFont="1" applyFill="1" applyBorder="1" applyAlignment="1">
      <alignment horizontal="left"/>
    </xf>
    <xf numFmtId="1" fontId="183" fillId="0" borderId="52" xfId="452" applyNumberFormat="1" applyFont="1" applyBorder="1" applyAlignment="1">
      <alignment horizontal="right"/>
    </xf>
    <xf numFmtId="168" fontId="82" fillId="59" borderId="52" xfId="452" applyNumberFormat="1" applyFont="1" applyFill="1" applyBorder="1" applyAlignment="1">
      <alignment horizontal="right"/>
    </xf>
    <xf numFmtId="1" fontId="11" fillId="59" borderId="49" xfId="452" applyNumberFormat="1" applyFont="1" applyFill="1" applyBorder="1" applyAlignment="1">
      <alignment horizontal="left"/>
    </xf>
    <xf numFmtId="1" fontId="11" fillId="0" borderId="55" xfId="0" applyNumberFormat="1" applyFont="1" applyBorder="1" applyAlignment="1">
      <alignment horizontal="left"/>
    </xf>
    <xf numFmtId="1" fontId="11" fillId="59" borderId="51" xfId="452" applyNumberFormat="1" applyFont="1" applyFill="1" applyBorder="1" applyAlignment="1">
      <alignment horizontal="left"/>
    </xf>
    <xf numFmtId="1" fontId="85" fillId="0" borderId="8" xfId="452" applyNumberFormat="1" applyFont="1" applyBorder="1" applyAlignment="1">
      <alignment horizontal="left"/>
    </xf>
    <xf numFmtId="49" fontId="85" fillId="0" borderId="24" xfId="452" applyNumberFormat="1" applyFont="1" applyBorder="1"/>
    <xf numFmtId="168" fontId="85" fillId="0" borderId="8" xfId="452" applyNumberFormat="1" applyFont="1" applyBorder="1" applyAlignment="1">
      <alignment horizontal="right"/>
    </xf>
    <xf numFmtId="3" fontId="85" fillId="87" borderId="8" xfId="452" applyNumberFormat="1" applyFont="1" applyFill="1" applyBorder="1" applyAlignment="1">
      <alignment horizontal="right"/>
    </xf>
    <xf numFmtId="2" fontId="85" fillId="0" borderId="8" xfId="452" applyNumberFormat="1" applyFont="1" applyBorder="1" applyAlignment="1">
      <alignment horizontal="right"/>
    </xf>
    <xf numFmtId="3" fontId="83" fillId="59" borderId="7" xfId="452" applyNumberFormat="1" applyFont="1" applyFill="1" applyBorder="1" applyAlignment="1">
      <alignment horizontal="right"/>
    </xf>
    <xf numFmtId="1" fontId="83" fillId="59" borderId="7" xfId="452" applyNumberFormat="1" applyFont="1" applyFill="1" applyBorder="1" applyAlignment="1">
      <alignment horizontal="right"/>
    </xf>
    <xf numFmtId="1" fontId="11" fillId="0" borderId="87" xfId="0" applyNumberFormat="1" applyFont="1" applyBorder="1" applyAlignment="1">
      <alignment horizontal="left"/>
    </xf>
    <xf numFmtId="49" fontId="11" fillId="59" borderId="82" xfId="457" applyNumberFormat="1" applyFont="1" applyFill="1" applyBorder="1"/>
    <xf numFmtId="168" fontId="183" fillId="59" borderId="52" xfId="457" applyNumberFormat="1" applyFont="1" applyFill="1" applyBorder="1" applyAlignment="1">
      <alignment horizontal="right"/>
    </xf>
    <xf numFmtId="1" fontId="183" fillId="59" borderId="8" xfId="1131" applyNumberFormat="1" applyFont="1" applyFill="1" applyBorder="1" applyAlignment="1">
      <alignment horizontal="left"/>
    </xf>
    <xf numFmtId="1" fontId="183" fillId="59" borderId="8" xfId="1131" applyNumberFormat="1" applyFont="1" applyFill="1" applyBorder="1" applyAlignment="1">
      <alignment horizontal="right"/>
    </xf>
    <xf numFmtId="1" fontId="183" fillId="59" borderId="52" xfId="1131" applyNumberFormat="1" applyFont="1" applyFill="1" applyBorder="1" applyAlignment="1">
      <alignment horizontal="left"/>
    </xf>
    <xf numFmtId="1" fontId="183" fillId="59" borderId="52" xfId="1131" applyNumberFormat="1" applyFont="1" applyFill="1" applyBorder="1" applyAlignment="1">
      <alignment horizontal="right"/>
    </xf>
    <xf numFmtId="49" fontId="183" fillId="59" borderId="52" xfId="452" applyNumberFormat="1" applyFont="1" applyFill="1" applyBorder="1" applyAlignment="1">
      <alignment horizontal="right"/>
    </xf>
    <xf numFmtId="168" fontId="85" fillId="59" borderId="9" xfId="1408" applyNumberFormat="1" applyFont="1" applyFill="1" applyBorder="1" applyAlignment="1">
      <alignment horizontal="right"/>
    </xf>
    <xf numFmtId="49" fontId="11" fillId="0" borderId="52" xfId="452" applyNumberFormat="1" applyFont="1" applyBorder="1" applyAlignment="1">
      <alignment horizontal="right"/>
    </xf>
    <xf numFmtId="1" fontId="11" fillId="59" borderId="53" xfId="452" applyNumberFormat="1" applyFont="1" applyFill="1" applyBorder="1" applyAlignment="1">
      <alignment horizontal="left"/>
    </xf>
    <xf numFmtId="4" fontId="11" fillId="0" borderId="66" xfId="0" applyNumberFormat="1" applyFont="1" applyBorder="1" applyAlignment="1">
      <alignment horizontal="right"/>
    </xf>
    <xf numFmtId="1" fontId="183" fillId="0" borderId="52" xfId="1131" applyNumberFormat="1" applyFont="1" applyBorder="1" applyAlignment="1">
      <alignment horizontal="left"/>
    </xf>
    <xf numFmtId="4" fontId="183" fillId="0" borderId="63" xfId="0" applyNumberFormat="1" applyFont="1" applyBorder="1" applyAlignment="1">
      <alignment horizontal="right"/>
    </xf>
    <xf numFmtId="3" fontId="35" fillId="0" borderId="0" xfId="0" quotePrefix="1" applyNumberFormat="1" applyFont="1" applyAlignment="1">
      <alignment horizontal="left"/>
    </xf>
    <xf numFmtId="1" fontId="183" fillId="0" borderId="9" xfId="0" applyNumberFormat="1" applyFont="1" applyBorder="1" applyAlignment="1">
      <alignment horizontal="left"/>
    </xf>
    <xf numFmtId="168" fontId="183" fillId="0" borderId="9" xfId="1408" applyNumberFormat="1" applyFont="1" applyBorder="1" applyAlignment="1">
      <alignment horizontal="right"/>
    </xf>
    <xf numFmtId="3" fontId="183" fillId="0" borderId="9" xfId="1408" applyNumberFormat="1" applyFont="1" applyBorder="1" applyAlignment="1">
      <alignment horizontal="right"/>
    </xf>
    <xf numFmtId="0" fontId="183" fillId="0" borderId="9" xfId="1408" applyFont="1" applyBorder="1" applyAlignment="1">
      <alignment horizontal="right"/>
    </xf>
    <xf numFmtId="3" fontId="183" fillId="0" borderId="9" xfId="0" applyNumberFormat="1" applyFont="1" applyBorder="1" applyAlignment="1">
      <alignment horizontal="right"/>
    </xf>
    <xf numFmtId="0" fontId="183" fillId="0" borderId="53" xfId="452" applyFont="1" applyBorder="1" applyAlignment="1">
      <alignment horizontal="right"/>
    </xf>
    <xf numFmtId="3" fontId="183" fillId="0" borderId="7" xfId="0" applyNumberFormat="1" applyFont="1" applyBorder="1" applyAlignment="1">
      <alignment horizontal="right"/>
    </xf>
    <xf numFmtId="3" fontId="183" fillId="59" borderId="7" xfId="0" applyNumberFormat="1" applyFont="1" applyFill="1" applyBorder="1" applyAlignment="1">
      <alignment horizontal="right"/>
    </xf>
    <xf numFmtId="1" fontId="183" fillId="89" borderId="7" xfId="0" applyNumberFormat="1" applyFont="1" applyFill="1" applyBorder="1" applyAlignment="1">
      <alignment horizontal="left"/>
    </xf>
    <xf numFmtId="1" fontId="183" fillId="89" borderId="52" xfId="0" applyNumberFormat="1" applyFont="1" applyFill="1" applyBorder="1" applyAlignment="1">
      <alignment horizontal="left"/>
    </xf>
    <xf numFmtId="1" fontId="183" fillId="0" borderId="52" xfId="1408" applyNumberFormat="1" applyFont="1" applyBorder="1" applyAlignment="1">
      <alignment horizontal="right"/>
    </xf>
    <xf numFmtId="0" fontId="183" fillId="0" borderId="47" xfId="452" applyFont="1" applyBorder="1" applyAlignment="1">
      <alignment horizontal="right"/>
    </xf>
    <xf numFmtId="0" fontId="0" fillId="92" borderId="0" xfId="0" applyFill="1"/>
    <xf numFmtId="0" fontId="21" fillId="92" borderId="0" xfId="0" applyFont="1" applyFill="1"/>
    <xf numFmtId="1" fontId="22" fillId="59" borderId="60" xfId="452" applyNumberFormat="1" applyFont="1" applyFill="1" applyBorder="1" applyAlignment="1">
      <alignment vertical="center"/>
    </xf>
    <xf numFmtId="1" fontId="22" fillId="59" borderId="61" xfId="452" applyNumberFormat="1" applyFont="1" applyFill="1" applyBorder="1" applyAlignment="1">
      <alignment vertical="center"/>
    </xf>
    <xf numFmtId="49" fontId="212" fillId="92" borderId="0" xfId="457" applyNumberFormat="1" applyFont="1" applyFill="1" applyAlignment="1">
      <alignment vertical="center"/>
    </xf>
    <xf numFmtId="49" fontId="21" fillId="92" borderId="0" xfId="457" applyNumberFormat="1" applyFont="1" applyFill="1" applyAlignment="1">
      <alignment vertical="center"/>
    </xf>
    <xf numFmtId="1" fontId="22" fillId="59" borderId="59" xfId="452" applyNumberFormat="1" applyFont="1" applyFill="1" applyBorder="1"/>
    <xf numFmtId="1" fontId="22" fillId="0" borderId="86" xfId="452" applyNumberFormat="1" applyFont="1" applyBorder="1" applyAlignment="1">
      <alignment horizontal="right"/>
    </xf>
    <xf numFmtId="1" fontId="11" fillId="59" borderId="53" xfId="0" applyNumberFormat="1" applyFont="1" applyFill="1" applyBorder="1" applyAlignment="1">
      <alignment horizontal="center"/>
    </xf>
    <xf numFmtId="1" fontId="11" fillId="59" borderId="44" xfId="452" applyNumberFormat="1" applyFont="1" applyFill="1" applyBorder="1" applyAlignment="1">
      <alignment horizontal="center"/>
    </xf>
    <xf numFmtId="1" fontId="11" fillId="59" borderId="63" xfId="452" applyNumberFormat="1" applyFont="1" applyFill="1" applyBorder="1" applyAlignment="1">
      <alignment horizontal="center"/>
    </xf>
    <xf numFmtId="1" fontId="11" fillId="59" borderId="48" xfId="452" applyNumberFormat="1" applyFont="1" applyFill="1" applyBorder="1" applyAlignment="1">
      <alignment horizontal="center"/>
    </xf>
    <xf numFmtId="49" fontId="183" fillId="86" borderId="8" xfId="1131" applyNumberFormat="1" applyFont="1" applyFill="1" applyBorder="1" applyAlignment="1">
      <alignment horizontal="left"/>
    </xf>
    <xf numFmtId="49" fontId="11" fillId="86" borderId="20" xfId="1131" applyNumberFormat="1" applyFont="1" applyFill="1" applyBorder="1" applyAlignment="1">
      <alignment horizontal="left"/>
    </xf>
    <xf numFmtId="0" fontId="11" fillId="59" borderId="20" xfId="452" applyFont="1" applyFill="1" applyBorder="1"/>
    <xf numFmtId="0" fontId="11" fillId="0" borderId="20" xfId="452" applyFont="1" applyBorder="1"/>
    <xf numFmtId="0" fontId="183" fillId="59" borderId="8" xfId="452" applyFont="1" applyFill="1" applyBorder="1"/>
    <xf numFmtId="1" fontId="11" fillId="59" borderId="20" xfId="1408" applyNumberFormat="1" applyFont="1" applyFill="1" applyBorder="1" applyAlignment="1">
      <alignment horizontal="left"/>
    </xf>
    <xf numFmtId="1" fontId="83" fillId="59" borderId="21" xfId="0" applyNumberFormat="1" applyFont="1" applyFill="1" applyBorder="1"/>
    <xf numFmtId="1" fontId="11" fillId="59" borderId="21" xfId="0" applyNumberFormat="1" applyFont="1" applyFill="1" applyBorder="1"/>
    <xf numFmtId="1" fontId="83" fillId="59" borderId="19" xfId="0" applyNumberFormat="1" applyFont="1" applyFill="1" applyBorder="1"/>
    <xf numFmtId="49" fontId="83" fillId="0" borderId="79" xfId="1131" applyNumberFormat="1" applyFont="1" applyBorder="1" applyAlignment="1">
      <alignment horizontal="left"/>
    </xf>
    <xf numFmtId="1" fontId="83" fillId="59" borderId="79" xfId="0" applyNumberFormat="1" applyFont="1" applyFill="1" applyBorder="1"/>
    <xf numFmtId="0" fontId="8" fillId="59" borderId="21" xfId="452" applyFont="1" applyFill="1" applyBorder="1" applyAlignment="1">
      <alignment horizontal="right"/>
    </xf>
    <xf numFmtId="0" fontId="8" fillId="59" borderId="19" xfId="452" applyFont="1" applyFill="1" applyBorder="1" applyAlignment="1">
      <alignment horizontal="right"/>
    </xf>
    <xf numFmtId="0" fontId="8" fillId="59" borderId="47" xfId="452" applyFont="1" applyFill="1" applyBorder="1" applyAlignment="1">
      <alignment horizontal="right"/>
    </xf>
    <xf numFmtId="0" fontId="8" fillId="59" borderId="79" xfId="452" applyFont="1" applyFill="1" applyBorder="1" applyAlignment="1">
      <alignment horizontal="right"/>
    </xf>
    <xf numFmtId="49" fontId="11" fillId="0" borderId="8" xfId="1131" applyNumberFormat="1" applyFont="1" applyBorder="1" applyAlignment="1">
      <alignment horizontal="left"/>
    </xf>
    <xf numFmtId="1" fontId="11" fillId="0" borderId="68" xfId="1131" applyNumberFormat="1" applyFont="1" applyBorder="1" applyAlignment="1">
      <alignment horizontal="left"/>
    </xf>
    <xf numFmtId="0" fontId="183" fillId="59" borderId="47" xfId="0" applyFont="1" applyFill="1" applyBorder="1" applyAlignment="1">
      <alignment wrapText="1"/>
    </xf>
    <xf numFmtId="0" fontId="8" fillId="59" borderId="50" xfId="452" applyFont="1" applyFill="1" applyBorder="1" applyAlignment="1">
      <alignment horizontal="right"/>
    </xf>
    <xf numFmtId="1" fontId="11" fillId="59" borderId="66" xfId="452" applyNumberFormat="1" applyFont="1" applyFill="1" applyBorder="1" applyAlignment="1">
      <alignment horizontal="center"/>
    </xf>
    <xf numFmtId="49" fontId="12" fillId="59" borderId="0" xfId="452" applyNumberFormat="1" applyFont="1" applyFill="1"/>
    <xf numFmtId="1" fontId="183" fillId="59" borderId="53" xfId="0" applyNumberFormat="1" applyFont="1" applyFill="1" applyBorder="1" applyAlignment="1">
      <alignment horizontal="left"/>
    </xf>
    <xf numFmtId="1" fontId="183" fillId="59" borderId="53" xfId="0" applyNumberFormat="1" applyFont="1" applyFill="1" applyBorder="1" applyAlignment="1">
      <alignment horizontal="right"/>
    </xf>
    <xf numFmtId="1" fontId="183" fillId="0" borderId="9" xfId="452" applyNumberFormat="1" applyFont="1" applyBorder="1" applyAlignment="1">
      <alignment horizontal="left"/>
    </xf>
    <xf numFmtId="1" fontId="19" fillId="0" borderId="0" xfId="567" applyNumberFormat="1" applyAlignment="1" applyProtection="1"/>
    <xf numFmtId="0" fontId="194" fillId="59" borderId="86" xfId="0" applyFont="1" applyFill="1" applyBorder="1" applyAlignment="1">
      <alignment horizontal="left" vertical="top"/>
    </xf>
    <xf numFmtId="1" fontId="11" fillId="59" borderId="46" xfId="452" applyNumberFormat="1" applyFont="1" applyFill="1" applyBorder="1" applyAlignment="1">
      <alignment horizontal="center"/>
    </xf>
    <xf numFmtId="0" fontId="84" fillId="59" borderId="9" xfId="0" applyFont="1" applyFill="1" applyBorder="1" applyAlignment="1">
      <alignment vertical="center"/>
    </xf>
    <xf numFmtId="0" fontId="11" fillId="59" borderId="9" xfId="0" applyFont="1" applyFill="1" applyBorder="1" applyAlignment="1">
      <alignment horizontal="left"/>
    </xf>
    <xf numFmtId="49" fontId="11" fillId="0" borderId="9" xfId="0" applyNumberFormat="1" applyFont="1" applyBorder="1" applyAlignment="1">
      <alignment horizontal="right"/>
    </xf>
    <xf numFmtId="3" fontId="11" fillId="0" borderId="9" xfId="452" applyNumberFormat="1" applyFont="1" applyBorder="1" applyAlignment="1">
      <alignment horizontal="right"/>
    </xf>
    <xf numFmtId="0" fontId="194" fillId="59" borderId="11" xfId="0" applyFont="1" applyFill="1" applyBorder="1"/>
    <xf numFmtId="0" fontId="11" fillId="0" borderId="9" xfId="0" applyFont="1" applyBorder="1" applyAlignment="1">
      <alignment horizontal="left"/>
    </xf>
    <xf numFmtId="3" fontId="226" fillId="0" borderId="9" xfId="452" applyNumberFormat="1" applyFont="1" applyBorder="1" applyAlignment="1">
      <alignment horizontal="right"/>
    </xf>
    <xf numFmtId="49" fontId="8" fillId="59" borderId="53" xfId="452" applyNumberFormat="1" applyFont="1" applyFill="1" applyBorder="1"/>
    <xf numFmtId="1" fontId="8" fillId="59" borderId="80" xfId="0" applyNumberFormat="1" applyFont="1" applyFill="1" applyBorder="1" applyAlignment="1">
      <alignment horizontal="left"/>
    </xf>
    <xf numFmtId="1" fontId="8" fillId="59" borderId="13" xfId="0" applyNumberFormat="1" applyFont="1" applyFill="1" applyBorder="1" applyAlignment="1">
      <alignment horizontal="left"/>
    </xf>
    <xf numFmtId="1" fontId="11" fillId="59" borderId="75" xfId="452" applyNumberFormat="1" applyFont="1" applyFill="1" applyBorder="1" applyAlignment="1">
      <alignment horizontal="center"/>
    </xf>
    <xf numFmtId="168" fontId="83" fillId="59" borderId="14" xfId="0" applyNumberFormat="1" applyFont="1" applyFill="1" applyBorder="1" applyAlignment="1">
      <alignment horizontal="right"/>
    </xf>
    <xf numFmtId="1" fontId="11" fillId="59" borderId="53" xfId="0" applyNumberFormat="1" applyFont="1" applyFill="1" applyBorder="1" applyAlignment="1">
      <alignment horizontal="right"/>
    </xf>
    <xf numFmtId="49" fontId="205" fillId="59" borderId="0" xfId="452" applyNumberFormat="1" applyFont="1" applyFill="1" applyAlignment="1">
      <alignment horizontal="left" vertical="top"/>
    </xf>
    <xf numFmtId="49" fontId="205" fillId="59" borderId="86" xfId="452" applyNumberFormat="1" applyFont="1" applyFill="1" applyBorder="1" applyAlignment="1">
      <alignment horizontal="left" vertical="top"/>
    </xf>
    <xf numFmtId="1" fontId="85" fillId="59" borderId="14" xfId="452" applyNumberFormat="1" applyFont="1" applyFill="1" applyBorder="1" applyAlignment="1">
      <alignment horizontal="left"/>
    </xf>
    <xf numFmtId="1" fontId="8" fillId="59" borderId="14" xfId="452" applyNumberFormat="1" applyFont="1" applyFill="1" applyBorder="1" applyAlignment="1">
      <alignment horizontal="right"/>
    </xf>
    <xf numFmtId="1" fontId="183" fillId="59" borderId="14" xfId="452" applyNumberFormat="1" applyFont="1" applyFill="1" applyBorder="1" applyAlignment="1">
      <alignment horizontal="left"/>
    </xf>
    <xf numFmtId="49" fontId="183" fillId="59" borderId="14" xfId="452" applyNumberFormat="1" applyFont="1" applyFill="1" applyBorder="1"/>
    <xf numFmtId="3" fontId="183" fillId="59" borderId="14" xfId="452" applyNumberFormat="1" applyFont="1" applyFill="1" applyBorder="1" applyAlignment="1">
      <alignment horizontal="right"/>
    </xf>
    <xf numFmtId="1" fontId="11" fillId="59" borderId="14" xfId="452" applyNumberFormat="1" applyFont="1" applyFill="1" applyBorder="1" applyAlignment="1">
      <alignment horizontal="left"/>
    </xf>
    <xf numFmtId="3" fontId="8" fillId="59" borderId="14" xfId="452" applyNumberFormat="1" applyFont="1" applyFill="1" applyBorder="1" applyAlignment="1">
      <alignment horizontal="right"/>
    </xf>
    <xf numFmtId="49" fontId="11" fillId="59" borderId="74" xfId="452" applyNumberFormat="1" applyFont="1" applyFill="1" applyBorder="1"/>
    <xf numFmtId="3" fontId="11" fillId="0" borderId="74" xfId="452" applyNumberFormat="1" applyFont="1" applyBorder="1" applyAlignment="1">
      <alignment horizontal="right"/>
    </xf>
    <xf numFmtId="1" fontId="11" fillId="59" borderId="74" xfId="452" applyNumberFormat="1" applyFont="1" applyFill="1" applyBorder="1" applyAlignment="1">
      <alignment horizontal="right"/>
    </xf>
    <xf numFmtId="3" fontId="226" fillId="59" borderId="14" xfId="452" applyNumberFormat="1" applyFont="1" applyFill="1" applyBorder="1" applyAlignment="1">
      <alignment horizontal="right"/>
    </xf>
    <xf numFmtId="0" fontId="226" fillId="59" borderId="47" xfId="452" applyFont="1" applyFill="1" applyBorder="1" applyAlignment="1">
      <alignment horizontal="right"/>
    </xf>
    <xf numFmtId="3" fontId="8" fillId="59" borderId="47" xfId="452" applyNumberFormat="1" applyFont="1" applyFill="1" applyBorder="1" applyAlignment="1">
      <alignment horizontal="right"/>
    </xf>
    <xf numFmtId="0" fontId="226" fillId="59" borderId="52" xfId="452" applyFont="1" applyFill="1" applyBorder="1" applyAlignment="1">
      <alignment horizontal="right"/>
    </xf>
    <xf numFmtId="0" fontId="8" fillId="0" borderId="9" xfId="452" applyFont="1" applyBorder="1"/>
    <xf numFmtId="49" fontId="231" fillId="59" borderId="0" xfId="452" applyNumberFormat="1" applyFont="1" applyFill="1"/>
    <xf numFmtId="49" fontId="232" fillId="59" borderId="0" xfId="452" applyNumberFormat="1" applyFont="1" applyFill="1"/>
    <xf numFmtId="49" fontId="233" fillId="59" borderId="86" xfId="452" applyNumberFormat="1" applyFont="1" applyFill="1" applyBorder="1" applyAlignment="1">
      <alignment vertical="top"/>
    </xf>
    <xf numFmtId="0" fontId="234" fillId="59" borderId="10" xfId="0" applyFont="1" applyFill="1" applyBorder="1" applyAlignment="1">
      <alignment vertical="top"/>
    </xf>
    <xf numFmtId="0" fontId="234" fillId="59" borderId="86" xfId="0" applyFont="1" applyFill="1" applyBorder="1"/>
    <xf numFmtId="0" fontId="234" fillId="59" borderId="86" xfId="0" applyFont="1" applyFill="1" applyBorder="1" applyAlignment="1">
      <alignment vertical="top"/>
    </xf>
    <xf numFmtId="3" fontId="8" fillId="0" borderId="9" xfId="452" applyNumberFormat="1" applyFont="1" applyBorder="1" applyAlignment="1">
      <alignment horizontal="right"/>
    </xf>
    <xf numFmtId="1" fontId="226" fillId="59" borderId="47" xfId="452" applyNumberFormat="1" applyFont="1" applyFill="1" applyBorder="1" applyAlignment="1">
      <alignment horizontal="right"/>
    </xf>
    <xf numFmtId="49" fontId="83" fillId="59" borderId="0" xfId="452" applyNumberFormat="1" applyFont="1" applyFill="1" applyAlignment="1">
      <alignment horizontal="center"/>
    </xf>
    <xf numFmtId="4" fontId="8" fillId="59" borderId="8" xfId="452" applyNumberFormat="1" applyFont="1" applyFill="1" applyBorder="1" applyAlignment="1">
      <alignment horizontal="right"/>
    </xf>
    <xf numFmtId="1" fontId="11" fillId="59" borderId="9" xfId="0" applyNumberFormat="1" applyFont="1" applyFill="1" applyBorder="1" applyAlignment="1">
      <alignment horizontal="center"/>
    </xf>
    <xf numFmtId="0" fontId="83" fillId="59" borderId="22" xfId="0" applyFont="1" applyFill="1" applyBorder="1"/>
    <xf numFmtId="0" fontId="226" fillId="59" borderId="9" xfId="452" applyFont="1" applyFill="1" applyBorder="1" applyAlignment="1">
      <alignment horizontal="right"/>
    </xf>
    <xf numFmtId="0" fontId="8" fillId="59" borderId="53" xfId="457" applyFont="1" applyFill="1" applyBorder="1" applyAlignment="1">
      <alignment horizontal="right"/>
    </xf>
    <xf numFmtId="0" fontId="226" fillId="59" borderId="54" xfId="0" applyFont="1" applyFill="1" applyBorder="1" applyAlignment="1">
      <alignment horizontal="right"/>
    </xf>
    <xf numFmtId="2" fontId="8" fillId="0" borderId="48" xfId="452" applyNumberFormat="1" applyFont="1" applyBorder="1" applyAlignment="1">
      <alignment horizontal="right"/>
    </xf>
    <xf numFmtId="1" fontId="83" fillId="59" borderId="9" xfId="0" applyNumberFormat="1" applyFont="1" applyFill="1" applyBorder="1"/>
    <xf numFmtId="0" fontId="11" fillId="0" borderId="24" xfId="1408" applyFont="1" applyBorder="1" applyAlignment="1">
      <alignment horizontal="right"/>
    </xf>
    <xf numFmtId="1" fontId="84" fillId="89" borderId="9" xfId="0" applyNumberFormat="1" applyFont="1" applyFill="1" applyBorder="1" applyAlignment="1">
      <alignment horizontal="left"/>
    </xf>
    <xf numFmtId="0" fontId="8" fillId="91" borderId="9" xfId="0" applyFont="1" applyFill="1" applyBorder="1"/>
    <xf numFmtId="3" fontId="84" fillId="91" borderId="9" xfId="0" applyNumberFormat="1" applyFont="1" applyFill="1" applyBorder="1" applyAlignment="1">
      <alignment horizontal="right"/>
    </xf>
    <xf numFmtId="1" fontId="183" fillId="89" borderId="9" xfId="0" applyNumberFormat="1" applyFont="1" applyFill="1" applyBorder="1" applyAlignment="1">
      <alignment horizontal="left"/>
    </xf>
    <xf numFmtId="3" fontId="197" fillId="59" borderId="9" xfId="1408" applyNumberFormat="1" applyFont="1" applyFill="1" applyBorder="1" applyAlignment="1">
      <alignment horizontal="right"/>
    </xf>
    <xf numFmtId="0" fontId="85" fillId="59" borderId="9" xfId="452" applyFont="1" applyFill="1" applyBorder="1"/>
    <xf numFmtId="168" fontId="85" fillId="59" borderId="9" xfId="452" applyNumberFormat="1" applyFont="1" applyFill="1" applyBorder="1" applyAlignment="1">
      <alignment horizontal="right"/>
    </xf>
    <xf numFmtId="3" fontId="85" fillId="59" borderId="9" xfId="452" applyNumberFormat="1" applyFont="1" applyFill="1" applyBorder="1" applyAlignment="1">
      <alignment horizontal="right"/>
    </xf>
    <xf numFmtId="0" fontId="85" fillId="59" borderId="9" xfId="452" applyFont="1" applyFill="1" applyBorder="1" applyAlignment="1">
      <alignment horizontal="right"/>
    </xf>
    <xf numFmtId="1" fontId="11" fillId="59" borderId="76" xfId="0" applyNumberFormat="1" applyFont="1" applyFill="1" applyBorder="1" applyAlignment="1">
      <alignment horizontal="center"/>
    </xf>
    <xf numFmtId="1" fontId="11" fillId="59" borderId="65" xfId="452" applyNumberFormat="1" applyFont="1" applyFill="1" applyBorder="1" applyAlignment="1">
      <alignment horizontal="center"/>
    </xf>
    <xf numFmtId="1" fontId="8" fillId="59" borderId="76" xfId="452" applyNumberFormat="1" applyFont="1" applyFill="1" applyBorder="1" applyAlignment="1">
      <alignment horizontal="left"/>
    </xf>
    <xf numFmtId="0" fontId="8" fillId="0" borderId="76" xfId="452" applyFont="1" applyBorder="1"/>
    <xf numFmtId="168" fontId="85" fillId="59" borderId="24" xfId="457" applyNumberFormat="1" applyFont="1" applyFill="1" applyBorder="1" applyAlignment="1">
      <alignment horizontal="right"/>
    </xf>
    <xf numFmtId="3" fontId="227" fillId="59" borderId="24" xfId="457" applyNumberFormat="1" applyFont="1" applyFill="1" applyBorder="1" applyAlignment="1">
      <alignment horizontal="right"/>
    </xf>
    <xf numFmtId="1" fontId="11" fillId="59" borderId="24" xfId="459" applyNumberFormat="1" applyFont="1" applyFill="1" applyBorder="1" applyAlignment="1">
      <alignment horizontal="right"/>
    </xf>
    <xf numFmtId="168" fontId="8" fillId="59" borderId="9" xfId="457" applyNumberFormat="1" applyFont="1" applyFill="1" applyBorder="1" applyAlignment="1">
      <alignment horizontal="left"/>
    </xf>
    <xf numFmtId="1" fontId="226" fillId="59" borderId="9" xfId="459" applyNumberFormat="1" applyFont="1" applyFill="1" applyBorder="1" applyAlignment="1">
      <alignment horizontal="right"/>
    </xf>
    <xf numFmtId="1" fontId="8" fillId="0" borderId="9" xfId="457" applyNumberFormat="1" applyFont="1" applyBorder="1" applyAlignment="1">
      <alignment horizontal="left"/>
    </xf>
    <xf numFmtId="1" fontId="226" fillId="0" borderId="9" xfId="459" applyNumberFormat="1" applyFont="1" applyBorder="1" applyAlignment="1">
      <alignment horizontal="right"/>
    </xf>
    <xf numFmtId="49" fontId="11" fillId="86" borderId="53" xfId="1131" applyNumberFormat="1" applyFont="1" applyFill="1" applyBorder="1" applyAlignment="1">
      <alignment horizontal="left"/>
    </xf>
    <xf numFmtId="0" fontId="8" fillId="59" borderId="22" xfId="457" applyFont="1" applyFill="1" applyBorder="1" applyAlignment="1">
      <alignment horizontal="right"/>
    </xf>
    <xf numFmtId="1" fontId="8" fillId="59" borderId="53" xfId="457" applyNumberFormat="1" applyFont="1" applyFill="1" applyBorder="1" applyAlignment="1">
      <alignment horizontal="left"/>
    </xf>
    <xf numFmtId="168" fontId="85" fillId="59" borderId="9" xfId="457" applyNumberFormat="1" applyFont="1" applyFill="1" applyBorder="1" applyAlignment="1">
      <alignment horizontal="right"/>
    </xf>
    <xf numFmtId="49" fontId="8" fillId="59" borderId="9" xfId="457" applyNumberFormat="1" applyFont="1" applyFill="1" applyBorder="1"/>
    <xf numFmtId="0" fontId="8" fillId="59" borderId="22" xfId="452" applyFont="1" applyFill="1" applyBorder="1" applyAlignment="1">
      <alignment horizontal="right"/>
    </xf>
    <xf numFmtId="168" fontId="11" fillId="59" borderId="53" xfId="0" applyNumberFormat="1" applyFont="1" applyFill="1" applyBorder="1" applyAlignment="1">
      <alignment horizontal="right"/>
    </xf>
    <xf numFmtId="1" fontId="83" fillId="59" borderId="22" xfId="0" applyNumberFormat="1" applyFont="1" applyFill="1" applyBorder="1"/>
    <xf numFmtId="3" fontId="85" fillId="0" borderId="9" xfId="452" applyNumberFormat="1" applyFont="1" applyBorder="1" applyAlignment="1">
      <alignment horizontal="right"/>
    </xf>
    <xf numFmtId="0" fontId="83" fillId="0" borderId="9" xfId="457" applyFont="1" applyBorder="1" applyAlignment="1">
      <alignment horizontal="right"/>
    </xf>
    <xf numFmtId="1" fontId="11" fillId="86" borderId="14" xfId="1131" applyNumberFormat="1" applyFont="1" applyFill="1" applyBorder="1" applyAlignment="1">
      <alignment horizontal="left"/>
    </xf>
    <xf numFmtId="49" fontId="11" fillId="86" borderId="14" xfId="1131" applyNumberFormat="1" applyFont="1" applyFill="1" applyBorder="1" applyAlignment="1">
      <alignment horizontal="left"/>
    </xf>
    <xf numFmtId="3" fontId="11" fillId="59" borderId="14" xfId="1408" applyNumberFormat="1" applyFont="1" applyFill="1" applyBorder="1" applyAlignment="1">
      <alignment horizontal="right"/>
    </xf>
    <xf numFmtId="1" fontId="85" fillId="0" borderId="9" xfId="1131" applyNumberFormat="1" applyFont="1" applyBorder="1" applyAlignment="1">
      <alignment horizontal="left"/>
    </xf>
    <xf numFmtId="49" fontId="85" fillId="0" borderId="9" xfId="1131" applyNumberFormat="1" applyFont="1" applyBorder="1" applyAlignment="1">
      <alignment horizontal="left"/>
    </xf>
    <xf numFmtId="3" fontId="85" fillId="59" borderId="9" xfId="457" applyNumberFormat="1" applyFont="1" applyFill="1" applyBorder="1" applyAlignment="1">
      <alignment horizontal="right"/>
    </xf>
    <xf numFmtId="0" fontId="85" fillId="59" borderId="9" xfId="457" applyFont="1" applyFill="1" applyBorder="1" applyAlignment="1">
      <alignment horizontal="right"/>
    </xf>
    <xf numFmtId="0" fontId="194" fillId="59" borderId="56" xfId="0" applyFont="1" applyFill="1" applyBorder="1"/>
    <xf numFmtId="3" fontId="226" fillId="59" borderId="74" xfId="457" applyNumberFormat="1" applyFont="1" applyFill="1" applyBorder="1" applyAlignment="1">
      <alignment horizontal="right"/>
    </xf>
    <xf numFmtId="1" fontId="87" fillId="0" borderId="74" xfId="0" applyNumberFormat="1" applyFont="1" applyBorder="1" applyAlignment="1">
      <alignment horizontal="left"/>
    </xf>
    <xf numFmtId="0" fontId="226" fillId="59" borderId="74" xfId="1408" applyFont="1" applyFill="1" applyBorder="1" applyAlignment="1">
      <alignment horizontal="right"/>
    </xf>
    <xf numFmtId="3" fontId="190" fillId="0" borderId="74" xfId="0" applyNumberFormat="1" applyFont="1" applyBorder="1" applyAlignment="1">
      <alignment horizontal="right"/>
    </xf>
    <xf numFmtId="0" fontId="11" fillId="0" borderId="87" xfId="452" applyFont="1" applyBorder="1" applyAlignment="1">
      <alignment horizontal="right"/>
    </xf>
    <xf numFmtId="3" fontId="226" fillId="0" borderId="9" xfId="1408" applyNumberFormat="1" applyFont="1" applyBorder="1" applyAlignment="1">
      <alignment horizontal="right"/>
    </xf>
    <xf numFmtId="1" fontId="183" fillId="86" borderId="14" xfId="1131" applyNumberFormat="1" applyFont="1" applyFill="1" applyBorder="1" applyAlignment="1">
      <alignment horizontal="left"/>
    </xf>
    <xf numFmtId="49" fontId="183" fillId="86" borderId="14" xfId="1131" applyNumberFormat="1" applyFont="1" applyFill="1" applyBorder="1" applyAlignment="1">
      <alignment horizontal="left"/>
    </xf>
    <xf numFmtId="0" fontId="183" fillId="59" borderId="14" xfId="1408" applyFont="1" applyFill="1" applyBorder="1" applyAlignment="1">
      <alignment horizontal="right"/>
    </xf>
    <xf numFmtId="1" fontId="183" fillId="59" borderId="74" xfId="0" applyNumberFormat="1" applyFont="1" applyFill="1" applyBorder="1" applyAlignment="1">
      <alignment horizontal="center"/>
    </xf>
    <xf numFmtId="1" fontId="183" fillId="0" borderId="74" xfId="0" applyNumberFormat="1" applyFont="1" applyBorder="1" applyAlignment="1">
      <alignment horizontal="left"/>
    </xf>
    <xf numFmtId="3" fontId="183" fillId="59" borderId="74" xfId="452" applyNumberFormat="1" applyFont="1" applyFill="1" applyBorder="1" applyAlignment="1">
      <alignment horizontal="right"/>
    </xf>
    <xf numFmtId="0" fontId="183" fillId="59" borderId="87" xfId="457" applyFont="1" applyFill="1" applyBorder="1" applyAlignment="1">
      <alignment horizontal="right"/>
    </xf>
    <xf numFmtId="1" fontId="183" fillId="59" borderId="87" xfId="0" applyNumberFormat="1" applyFont="1" applyFill="1" applyBorder="1" applyAlignment="1">
      <alignment horizontal="right"/>
    </xf>
    <xf numFmtId="0" fontId="183" fillId="59" borderId="74" xfId="0" applyFont="1" applyFill="1" applyBorder="1" applyAlignment="1">
      <alignment horizontal="right"/>
    </xf>
    <xf numFmtId="49" fontId="183" fillId="0" borderId="52" xfId="1131" applyNumberFormat="1" applyFont="1" applyBorder="1" applyAlignment="1">
      <alignment horizontal="left"/>
    </xf>
    <xf numFmtId="0" fontId="183" fillId="0" borderId="52" xfId="457" applyFont="1" applyBorder="1" applyAlignment="1">
      <alignment horizontal="right"/>
    </xf>
    <xf numFmtId="0" fontId="226" fillId="59" borderId="74" xfId="0" applyFont="1" applyFill="1" applyBorder="1" applyAlignment="1">
      <alignment horizontal="right"/>
    </xf>
    <xf numFmtId="1" fontId="87" fillId="89" borderId="14" xfId="0" applyNumberFormat="1" applyFont="1" applyFill="1" applyBorder="1" applyAlignment="1">
      <alignment horizontal="left"/>
    </xf>
    <xf numFmtId="1" fontId="226" fillId="59" borderId="53" xfId="0" applyNumberFormat="1" applyFont="1" applyFill="1" applyBorder="1" applyAlignment="1">
      <alignment horizontal="right"/>
    </xf>
    <xf numFmtId="3" fontId="11" fillId="59" borderId="9" xfId="0" applyNumberFormat="1" applyFont="1" applyFill="1" applyBorder="1" applyAlignment="1">
      <alignment horizontal="right"/>
    </xf>
    <xf numFmtId="3" fontId="226" fillId="59" borderId="47" xfId="1408" applyNumberFormat="1" applyFont="1" applyFill="1" applyBorder="1" applyAlignment="1">
      <alignment horizontal="right"/>
    </xf>
    <xf numFmtId="1" fontId="183" fillId="59" borderId="80" xfId="0" applyNumberFormat="1" applyFont="1" applyFill="1" applyBorder="1" applyAlignment="1">
      <alignment horizontal="left"/>
    </xf>
    <xf numFmtId="1" fontId="183" fillId="89" borderId="14" xfId="0" applyNumberFormat="1" applyFont="1" applyFill="1" applyBorder="1" applyAlignment="1">
      <alignment horizontal="left"/>
    </xf>
    <xf numFmtId="1" fontId="183" fillId="89" borderId="78" xfId="0" applyNumberFormat="1" applyFont="1" applyFill="1" applyBorder="1" applyAlignment="1">
      <alignment horizontal="left"/>
    </xf>
    <xf numFmtId="0" fontId="183" fillId="59" borderId="53" xfId="0" applyFont="1" applyFill="1" applyBorder="1" applyAlignment="1">
      <alignment horizontal="right"/>
    </xf>
    <xf numFmtId="0" fontId="183" fillId="59" borderId="9" xfId="0" applyFont="1" applyFill="1" applyBorder="1" applyAlignment="1">
      <alignment horizontal="right"/>
    </xf>
    <xf numFmtId="3" fontId="183" fillId="59" borderId="9" xfId="452" applyNumberFormat="1" applyFont="1" applyFill="1" applyBorder="1" applyAlignment="1">
      <alignment horizontal="right"/>
    </xf>
    <xf numFmtId="0" fontId="183" fillId="59" borderId="53" xfId="457" applyFont="1" applyFill="1" applyBorder="1" applyAlignment="1">
      <alignment horizontal="right"/>
    </xf>
    <xf numFmtId="49" fontId="183" fillId="59" borderId="52" xfId="1131" applyNumberFormat="1" applyFont="1" applyFill="1" applyBorder="1" applyAlignment="1">
      <alignment horizontal="left"/>
    </xf>
    <xf numFmtId="0" fontId="183" fillId="59" borderId="52" xfId="0" applyFont="1" applyFill="1" applyBorder="1" applyAlignment="1">
      <alignment horizontal="right"/>
    </xf>
    <xf numFmtId="1" fontId="183" fillId="0" borderId="9" xfId="457" applyNumberFormat="1" applyFont="1" applyBorder="1" applyAlignment="1">
      <alignment horizontal="right"/>
    </xf>
    <xf numFmtId="1" fontId="226" fillId="0" borderId="52" xfId="457" applyNumberFormat="1" applyFont="1" applyBorder="1" applyAlignment="1">
      <alignment horizontal="right"/>
    </xf>
    <xf numFmtId="1" fontId="8" fillId="0" borderId="9" xfId="1408" applyNumberFormat="1" applyFont="1" applyBorder="1" applyAlignment="1">
      <alignment horizontal="left"/>
    </xf>
    <xf numFmtId="1" fontId="11" fillId="59" borderId="9" xfId="1408" applyNumberFormat="1" applyFont="1" applyFill="1" applyBorder="1" applyAlignment="1">
      <alignment horizontal="left"/>
    </xf>
    <xf numFmtId="1" fontId="8" fillId="0" borderId="9" xfId="457" applyNumberFormat="1" applyFont="1" applyBorder="1" applyAlignment="1">
      <alignment horizontal="right"/>
    </xf>
    <xf numFmtId="1" fontId="11" fillId="0" borderId="9" xfId="1408" applyNumberFormat="1" applyFont="1" applyBorder="1" applyAlignment="1">
      <alignment horizontal="left"/>
    </xf>
    <xf numFmtId="3" fontId="226" fillId="0" borderId="74" xfId="1408" applyNumberFormat="1" applyFont="1" applyBorder="1" applyAlignment="1">
      <alignment horizontal="right"/>
    </xf>
    <xf numFmtId="49" fontId="11" fillId="0" borderId="74" xfId="1131" applyNumberFormat="1" applyFont="1" applyBorder="1" applyAlignment="1">
      <alignment horizontal="left"/>
    </xf>
    <xf numFmtId="0" fontId="11" fillId="0" borderId="74" xfId="1408" applyFont="1" applyBorder="1" applyAlignment="1">
      <alignment horizontal="right"/>
    </xf>
    <xf numFmtId="0" fontId="11" fillId="59" borderId="14" xfId="0" applyFont="1" applyFill="1" applyBorder="1" applyAlignment="1">
      <alignment wrapText="1"/>
    </xf>
    <xf numFmtId="3" fontId="190" fillId="59" borderId="9" xfId="0" applyNumberFormat="1" applyFont="1" applyFill="1" applyBorder="1" applyAlignment="1">
      <alignment horizontal="right"/>
    </xf>
    <xf numFmtId="1" fontId="226" fillId="59" borderId="9" xfId="1131" applyNumberFormat="1" applyFont="1" applyFill="1" applyBorder="1" applyAlignment="1">
      <alignment horizontal="right"/>
    </xf>
    <xf numFmtId="1" fontId="85" fillId="59" borderId="74" xfId="0" applyNumberFormat="1" applyFont="1" applyFill="1" applyBorder="1" applyAlignment="1">
      <alignment horizontal="left"/>
    </xf>
    <xf numFmtId="168" fontId="85" fillId="59" borderId="74" xfId="1408" applyNumberFormat="1" applyFont="1" applyFill="1" applyBorder="1" applyAlignment="1">
      <alignment horizontal="right"/>
    </xf>
    <xf numFmtId="1" fontId="85" fillId="59" borderId="74" xfId="452" applyNumberFormat="1" applyFont="1" applyFill="1" applyBorder="1" applyAlignment="1">
      <alignment horizontal="right"/>
    </xf>
    <xf numFmtId="3" fontId="85" fillId="59" borderId="74" xfId="0" applyNumberFormat="1" applyFont="1" applyFill="1" applyBorder="1" applyAlignment="1">
      <alignment horizontal="right"/>
    </xf>
    <xf numFmtId="1" fontId="85" fillId="0" borderId="74" xfId="457" applyNumberFormat="1" applyFont="1" applyBorder="1" applyAlignment="1">
      <alignment horizontal="right"/>
    </xf>
    <xf numFmtId="0" fontId="227" fillId="0" borderId="14" xfId="47510" applyNumberFormat="1" applyFont="1" applyBorder="1" applyAlignment="1">
      <alignment horizontal="right"/>
    </xf>
    <xf numFmtId="0" fontId="11" fillId="59" borderId="87" xfId="0" applyFont="1" applyFill="1" applyBorder="1" applyAlignment="1">
      <alignment horizontal="right"/>
    </xf>
    <xf numFmtId="1" fontId="8" fillId="59" borderId="14" xfId="452" applyNumberFormat="1" applyFont="1" applyFill="1" applyBorder="1" applyAlignment="1">
      <alignment horizontal="left"/>
    </xf>
    <xf numFmtId="1" fontId="8" fillId="0" borderId="60" xfId="452" applyNumberFormat="1" applyFont="1" applyBorder="1" applyAlignment="1">
      <alignment horizontal="left"/>
    </xf>
    <xf numFmtId="1" fontId="183" fillId="59" borderId="74" xfId="452" applyNumberFormat="1" applyFont="1" applyFill="1" applyBorder="1" applyAlignment="1">
      <alignment horizontal="left"/>
    </xf>
    <xf numFmtId="49" fontId="183" fillId="59" borderId="74" xfId="452" applyNumberFormat="1" applyFont="1" applyFill="1" applyBorder="1"/>
    <xf numFmtId="168" fontId="183" fillId="59" borderId="74" xfId="452" applyNumberFormat="1" applyFont="1" applyFill="1" applyBorder="1" applyAlignment="1">
      <alignment horizontal="right"/>
    </xf>
    <xf numFmtId="0" fontId="183" fillId="59" borderId="74" xfId="457" applyFont="1" applyFill="1" applyBorder="1" applyAlignment="1">
      <alignment horizontal="right"/>
    </xf>
    <xf numFmtId="49" fontId="8" fillId="59" borderId="74" xfId="457" applyNumberFormat="1" applyFont="1" applyFill="1" applyBorder="1"/>
    <xf numFmtId="4" fontId="8" fillId="59" borderId="9" xfId="452" applyNumberFormat="1" applyFont="1" applyFill="1" applyBorder="1" applyAlignment="1">
      <alignment horizontal="right"/>
    </xf>
    <xf numFmtId="49" fontId="8" fillId="59" borderId="52" xfId="452" applyNumberFormat="1" applyFont="1" applyFill="1" applyBorder="1" applyAlignment="1">
      <alignment wrapText="1"/>
    </xf>
    <xf numFmtId="4" fontId="8" fillId="59" borderId="47" xfId="452" applyNumberFormat="1" applyFont="1" applyFill="1" applyBorder="1" applyAlignment="1">
      <alignment horizontal="right"/>
    </xf>
    <xf numFmtId="49" fontId="8" fillId="59" borderId="74" xfId="452" applyNumberFormat="1" applyFont="1" applyFill="1" applyBorder="1"/>
    <xf numFmtId="168" fontId="8" fillId="59" borderId="74" xfId="452" applyNumberFormat="1" applyFont="1" applyFill="1" applyBorder="1" applyAlignment="1">
      <alignment horizontal="right"/>
    </xf>
    <xf numFmtId="3" fontId="8" fillId="59" borderId="74" xfId="452" applyNumberFormat="1" applyFont="1" applyFill="1" applyBorder="1" applyAlignment="1">
      <alignment horizontal="right"/>
    </xf>
    <xf numFmtId="4" fontId="8" fillId="59" borderId="74" xfId="452" applyNumberFormat="1" applyFont="1" applyFill="1" applyBorder="1" applyAlignment="1">
      <alignment horizontal="right"/>
    </xf>
    <xf numFmtId="1" fontId="11" fillId="59" borderId="9" xfId="1408" applyNumberFormat="1" applyFont="1" applyFill="1" applyBorder="1" applyAlignment="1">
      <alignment horizontal="right"/>
    </xf>
    <xf numFmtId="0" fontId="85" fillId="59" borderId="53" xfId="457" applyFont="1" applyFill="1" applyBorder="1" applyAlignment="1">
      <alignment horizontal="right"/>
    </xf>
    <xf numFmtId="168" fontId="85" fillId="59" borderId="52" xfId="452" applyNumberFormat="1" applyFont="1" applyFill="1" applyBorder="1" applyAlignment="1">
      <alignment horizontal="right"/>
    </xf>
    <xf numFmtId="3" fontId="85" fillId="59" borderId="52" xfId="452" applyNumberFormat="1" applyFont="1" applyFill="1" applyBorder="1" applyAlignment="1">
      <alignment horizontal="right"/>
    </xf>
    <xf numFmtId="0" fontId="85" fillId="59" borderId="54" xfId="457" applyFont="1" applyFill="1" applyBorder="1" applyAlignment="1">
      <alignment horizontal="right"/>
    </xf>
    <xf numFmtId="3" fontId="227" fillId="59" borderId="9" xfId="452" applyNumberFormat="1" applyFont="1" applyFill="1" applyBorder="1" applyAlignment="1">
      <alignment horizontal="right"/>
    </xf>
    <xf numFmtId="0" fontId="11" fillId="59" borderId="53" xfId="457" applyFont="1" applyFill="1" applyBorder="1" applyAlignment="1">
      <alignment horizontal="right"/>
    </xf>
    <xf numFmtId="0" fontId="11" fillId="59" borderId="54" xfId="457" applyFont="1" applyFill="1" applyBorder="1" applyAlignment="1">
      <alignment horizontal="right"/>
    </xf>
    <xf numFmtId="0" fontId="8" fillId="0" borderId="47" xfId="452" applyFont="1" applyBorder="1"/>
    <xf numFmtId="3" fontId="226" fillId="0" borderId="47" xfId="452" applyNumberFormat="1" applyFont="1" applyBorder="1" applyAlignment="1">
      <alignment horizontal="right"/>
    </xf>
    <xf numFmtId="1" fontId="183" fillId="59" borderId="74" xfId="452" applyNumberFormat="1" applyFont="1" applyFill="1" applyBorder="1"/>
    <xf numFmtId="3" fontId="183" fillId="59" borderId="74" xfId="1406" applyNumberFormat="1" applyFont="1" applyFill="1" applyBorder="1" applyAlignment="1">
      <alignment horizontal="right"/>
    </xf>
    <xf numFmtId="0" fontId="183" fillId="59" borderId="74" xfId="452" applyFont="1" applyFill="1" applyBorder="1" applyAlignment="1">
      <alignment horizontal="right"/>
    </xf>
    <xf numFmtId="49" fontId="8" fillId="59" borderId="9" xfId="452" applyNumberFormat="1" applyFont="1" applyFill="1" applyBorder="1" applyAlignment="1">
      <alignment horizontal="right"/>
    </xf>
    <xf numFmtId="49" fontId="8" fillId="59" borderId="47" xfId="452" applyNumberFormat="1" applyFont="1" applyFill="1" applyBorder="1" applyAlignment="1">
      <alignment horizontal="right"/>
    </xf>
    <xf numFmtId="3" fontId="228" fillId="0" borderId="52" xfId="452" applyNumberFormat="1" applyFont="1" applyBorder="1" applyAlignment="1">
      <alignment horizontal="right"/>
    </xf>
    <xf numFmtId="0" fontId="183" fillId="59" borderId="47" xfId="452" applyFont="1" applyFill="1" applyBorder="1" applyAlignment="1">
      <alignment horizontal="right"/>
    </xf>
    <xf numFmtId="0" fontId="8" fillId="59" borderId="74" xfId="452" applyFont="1" applyFill="1" applyBorder="1" applyAlignment="1">
      <alignment horizontal="right"/>
    </xf>
    <xf numFmtId="3" fontId="228" fillId="0" borderId="9" xfId="452" applyNumberFormat="1" applyFont="1" applyBorder="1" applyAlignment="1">
      <alignment horizontal="right"/>
    </xf>
    <xf numFmtId="49" fontId="8" fillId="59" borderId="14" xfId="452" applyNumberFormat="1" applyFont="1" applyFill="1" applyBorder="1"/>
    <xf numFmtId="168" fontId="8" fillId="59" borderId="14" xfId="452" applyNumberFormat="1" applyFont="1" applyFill="1" applyBorder="1" applyAlignment="1">
      <alignment horizontal="right"/>
    </xf>
    <xf numFmtId="168" fontId="11" fillId="59" borderId="74" xfId="452" applyNumberFormat="1" applyFont="1" applyFill="1" applyBorder="1" applyAlignment="1">
      <alignment horizontal="right"/>
    </xf>
    <xf numFmtId="3" fontId="226" fillId="59" borderId="74" xfId="452" applyNumberFormat="1" applyFont="1" applyFill="1" applyBorder="1" applyAlignment="1">
      <alignment horizontal="right"/>
    </xf>
    <xf numFmtId="0" fontId="85" fillId="59" borderId="52" xfId="0" applyFont="1" applyFill="1" applyBorder="1"/>
    <xf numFmtId="3" fontId="8" fillId="59" borderId="47" xfId="457" applyNumberFormat="1" applyFont="1" applyFill="1" applyBorder="1" applyAlignment="1">
      <alignment horizontal="right"/>
    </xf>
    <xf numFmtId="3" fontId="228" fillId="59" borderId="52" xfId="452" applyNumberFormat="1" applyFont="1" applyFill="1" applyBorder="1" applyAlignment="1">
      <alignment horizontal="right"/>
    </xf>
    <xf numFmtId="0" fontId="183" fillId="59" borderId="52" xfId="452" applyFont="1" applyFill="1" applyBorder="1" applyAlignment="1">
      <alignment horizontal="left"/>
    </xf>
    <xf numFmtId="1" fontId="15" fillId="59" borderId="52" xfId="0" applyNumberFormat="1" applyFont="1" applyFill="1" applyBorder="1" applyAlignment="1">
      <alignment horizontal="left"/>
    </xf>
    <xf numFmtId="168" fontId="15" fillId="59" borderId="52" xfId="0" applyNumberFormat="1" applyFont="1" applyFill="1" applyBorder="1" applyAlignment="1">
      <alignment horizontal="right"/>
    </xf>
    <xf numFmtId="3" fontId="23" fillId="59" borderId="52" xfId="0" applyNumberFormat="1" applyFont="1" applyFill="1" applyBorder="1" applyAlignment="1">
      <alignment horizontal="right"/>
    </xf>
    <xf numFmtId="3" fontId="15" fillId="59" borderId="52" xfId="0" applyNumberFormat="1" applyFont="1" applyFill="1" applyBorder="1" applyAlignment="1">
      <alignment horizontal="right"/>
    </xf>
    <xf numFmtId="4" fontId="8" fillId="59" borderId="13" xfId="452" applyNumberFormat="1" applyFont="1" applyFill="1" applyBorder="1" applyAlignment="1">
      <alignment horizontal="right"/>
    </xf>
    <xf numFmtId="3" fontId="8" fillId="59" borderId="9" xfId="452" applyNumberFormat="1" applyFont="1" applyFill="1" applyBorder="1" applyAlignment="1">
      <alignment horizontal="left"/>
    </xf>
    <xf numFmtId="3" fontId="8" fillId="59" borderId="52" xfId="452" applyNumberFormat="1" applyFont="1" applyFill="1" applyBorder="1" applyAlignment="1">
      <alignment horizontal="left"/>
    </xf>
    <xf numFmtId="3" fontId="228" fillId="59" borderId="9" xfId="452" applyNumberFormat="1" applyFont="1" applyFill="1" applyBorder="1" applyAlignment="1">
      <alignment horizontal="right"/>
    </xf>
    <xf numFmtId="1" fontId="17" fillId="59" borderId="9" xfId="588" applyNumberFormat="1" applyFont="1" applyFill="1" applyBorder="1" applyAlignment="1">
      <alignment horizontal="left"/>
    </xf>
    <xf numFmtId="0" fontId="17" fillId="59" borderId="9" xfId="588" applyFont="1" applyFill="1" applyBorder="1"/>
    <xf numFmtId="1" fontId="17" fillId="59" borderId="52" xfId="588" applyNumberFormat="1" applyFont="1" applyFill="1" applyBorder="1" applyAlignment="1">
      <alignment horizontal="left"/>
    </xf>
    <xf numFmtId="0" fontId="17" fillId="59" borderId="52" xfId="588" applyFont="1" applyFill="1" applyBorder="1"/>
    <xf numFmtId="1" fontId="183" fillId="59" borderId="9" xfId="1407" applyNumberFormat="1" applyFont="1" applyFill="1" applyBorder="1" applyAlignment="1">
      <alignment horizontal="left" wrapText="1"/>
    </xf>
    <xf numFmtId="9" fontId="183" fillId="59" borderId="9" xfId="1407" applyNumberFormat="1" applyFont="1" applyFill="1" applyBorder="1"/>
    <xf numFmtId="1" fontId="183" fillId="59" borderId="9" xfId="1407" applyNumberFormat="1" applyFont="1" applyFill="1" applyBorder="1" applyAlignment="1">
      <alignment horizontal="right" wrapText="1"/>
    </xf>
    <xf numFmtId="1" fontId="183" fillId="59" borderId="47" xfId="1407" applyNumberFormat="1" applyFont="1" applyFill="1" applyBorder="1" applyAlignment="1">
      <alignment horizontal="left" wrapText="1"/>
    </xf>
    <xf numFmtId="9" fontId="183" fillId="59" borderId="47" xfId="1407" applyNumberFormat="1" applyFont="1" applyFill="1" applyBorder="1"/>
    <xf numFmtId="0" fontId="82" fillId="59" borderId="9" xfId="588" applyFont="1" applyFill="1" applyBorder="1"/>
    <xf numFmtId="0" fontId="82" fillId="59" borderId="52" xfId="588" applyFont="1" applyFill="1" applyBorder="1"/>
    <xf numFmtId="9" fontId="82" fillId="59" borderId="0" xfId="1407" applyNumberFormat="1" applyFont="1" applyFill="1"/>
    <xf numFmtId="0" fontId="224" fillId="59" borderId="0" xfId="1407" applyFont="1" applyFill="1" applyAlignment="1">
      <alignment horizontal="right"/>
    </xf>
    <xf numFmtId="1" fontId="11" fillId="59" borderId="22" xfId="452" applyNumberFormat="1" applyFont="1" applyFill="1" applyBorder="1" applyAlignment="1">
      <alignment horizontal="center"/>
    </xf>
    <xf numFmtId="1" fontId="11" fillId="59" borderId="79" xfId="452" applyNumberFormat="1" applyFont="1" applyFill="1" applyBorder="1" applyAlignment="1">
      <alignment horizontal="center"/>
    </xf>
    <xf numFmtId="1" fontId="183" fillId="59" borderId="74" xfId="1407" applyNumberFormat="1" applyFont="1" applyFill="1" applyBorder="1" applyAlignment="1">
      <alignment horizontal="left" wrapText="1"/>
    </xf>
    <xf numFmtId="1" fontId="183" fillId="59" borderId="74" xfId="1407" applyNumberFormat="1" applyFont="1" applyFill="1" applyBorder="1" applyAlignment="1">
      <alignment horizontal="right" wrapText="1"/>
    </xf>
    <xf numFmtId="0" fontId="194" fillId="59" borderId="85" xfId="0" applyFont="1" applyFill="1" applyBorder="1"/>
    <xf numFmtId="1" fontId="82" fillId="59" borderId="9" xfId="452" applyNumberFormat="1" applyFont="1" applyFill="1" applyBorder="1" applyAlignment="1">
      <alignment horizontal="left"/>
    </xf>
    <xf numFmtId="168" fontId="82" fillId="59" borderId="9" xfId="452" applyNumberFormat="1" applyFont="1" applyFill="1" applyBorder="1" applyAlignment="1">
      <alignment horizontal="right"/>
    </xf>
    <xf numFmtId="0" fontId="79" fillId="92" borderId="0" xfId="0" applyFont="1" applyFill="1"/>
    <xf numFmtId="0" fontId="11" fillId="0" borderId="68" xfId="452" applyFont="1" applyBorder="1"/>
    <xf numFmtId="1" fontId="11" fillId="59" borderId="60" xfId="452" applyNumberFormat="1" applyFont="1" applyFill="1" applyBorder="1" applyAlignment="1">
      <alignment horizontal="left"/>
    </xf>
    <xf numFmtId="0" fontId="11" fillId="90" borderId="9" xfId="0" applyFont="1" applyFill="1" applyBorder="1" applyAlignment="1">
      <alignment horizontal="right"/>
    </xf>
    <xf numFmtId="0" fontId="11" fillId="0" borderId="8" xfId="1408" applyFont="1" applyBorder="1" applyAlignment="1">
      <alignment horizontal="right"/>
    </xf>
    <xf numFmtId="49" fontId="212" fillId="92" borderId="0" xfId="457" applyNumberFormat="1" applyFont="1" applyFill="1" applyAlignment="1">
      <alignment horizontal="right" vertical="center"/>
    </xf>
    <xf numFmtId="49" fontId="12" fillId="59" borderId="0" xfId="452" applyNumberFormat="1" applyFont="1" applyFill="1" applyAlignment="1">
      <alignment horizontal="right"/>
    </xf>
    <xf numFmtId="1" fontId="11" fillId="59" borderId="54" xfId="0" applyNumberFormat="1" applyFont="1" applyFill="1" applyBorder="1" applyAlignment="1">
      <alignment horizontal="right"/>
    </xf>
    <xf numFmtId="49" fontId="83" fillId="59" borderId="7" xfId="452" applyNumberFormat="1" applyFont="1" applyFill="1" applyBorder="1" applyAlignment="1">
      <alignment horizontal="right"/>
    </xf>
    <xf numFmtId="49" fontId="8" fillId="0" borderId="8" xfId="452" applyNumberFormat="1" applyFont="1" applyBorder="1" applyAlignment="1">
      <alignment horizontal="right"/>
    </xf>
    <xf numFmtId="49" fontId="8" fillId="0" borderId="7" xfId="452" applyNumberFormat="1" applyFont="1" applyBorder="1" applyAlignment="1">
      <alignment horizontal="right"/>
    </xf>
    <xf numFmtId="49" fontId="8" fillId="59" borderId="52" xfId="452" applyNumberFormat="1" applyFont="1" applyFill="1" applyBorder="1" applyAlignment="1">
      <alignment horizontal="right"/>
    </xf>
    <xf numFmtId="49" fontId="11" fillId="59" borderId="9" xfId="452" applyNumberFormat="1" applyFont="1" applyFill="1" applyBorder="1" applyAlignment="1">
      <alignment horizontal="right"/>
    </xf>
    <xf numFmtId="49" fontId="11" fillId="59" borderId="47" xfId="452" applyNumberFormat="1" applyFont="1" applyFill="1" applyBorder="1" applyAlignment="1">
      <alignment horizontal="right"/>
    </xf>
    <xf numFmtId="0" fontId="11" fillId="59" borderId="53" xfId="0" applyFont="1" applyFill="1" applyBorder="1" applyAlignment="1">
      <alignment horizontal="right"/>
    </xf>
    <xf numFmtId="0" fontId="11" fillId="59" borderId="23" xfId="0" applyFont="1" applyFill="1" applyBorder="1" applyAlignment="1">
      <alignment horizontal="right"/>
    </xf>
    <xf numFmtId="0" fontId="8" fillId="91" borderId="9" xfId="0" applyFont="1" applyFill="1" applyBorder="1" applyAlignment="1">
      <alignment horizontal="right"/>
    </xf>
    <xf numFmtId="0" fontId="8" fillId="91" borderId="52" xfId="0" applyFont="1" applyFill="1" applyBorder="1" applyAlignment="1">
      <alignment horizontal="right"/>
    </xf>
    <xf numFmtId="0" fontId="8" fillId="91" borderId="0" xfId="0" applyFont="1" applyFill="1" applyAlignment="1">
      <alignment horizontal="right"/>
    </xf>
    <xf numFmtId="49" fontId="85" fillId="59" borderId="9" xfId="452" applyNumberFormat="1" applyFont="1" applyFill="1" applyBorder="1" applyAlignment="1">
      <alignment horizontal="right"/>
    </xf>
    <xf numFmtId="49" fontId="85" fillId="59" borderId="7" xfId="452" applyNumberFormat="1" applyFont="1" applyFill="1" applyBorder="1" applyAlignment="1">
      <alignment horizontal="right"/>
    </xf>
    <xf numFmtId="49" fontId="183" fillId="59" borderId="8" xfId="452" applyNumberFormat="1" applyFont="1" applyFill="1" applyBorder="1" applyAlignment="1">
      <alignment horizontal="right"/>
    </xf>
    <xf numFmtId="49" fontId="8" fillId="59" borderId="24" xfId="452" applyNumberFormat="1" applyFont="1" applyFill="1" applyBorder="1" applyAlignment="1">
      <alignment horizontal="right"/>
    </xf>
    <xf numFmtId="1" fontId="8" fillId="59" borderId="9" xfId="459" applyNumberFormat="1" applyFont="1" applyFill="1" applyBorder="1" applyAlignment="1">
      <alignment horizontal="right"/>
    </xf>
    <xf numFmtId="1" fontId="8" fillId="59" borderId="50" xfId="1408" applyNumberFormat="1" applyFont="1" applyFill="1" applyBorder="1" applyAlignment="1">
      <alignment horizontal="right"/>
    </xf>
    <xf numFmtId="1" fontId="11" fillId="59" borderId="13" xfId="0" applyNumberFormat="1" applyFont="1" applyFill="1" applyBorder="1" applyAlignment="1">
      <alignment horizontal="right"/>
    </xf>
    <xf numFmtId="1" fontId="11" fillId="59" borderId="0" xfId="0" applyNumberFormat="1" applyFont="1" applyFill="1" applyAlignment="1">
      <alignment horizontal="right"/>
    </xf>
    <xf numFmtId="1" fontId="85" fillId="0" borderId="53" xfId="0" applyNumberFormat="1" applyFont="1" applyBorder="1" applyAlignment="1">
      <alignment horizontal="right"/>
    </xf>
    <xf numFmtId="1" fontId="85" fillId="0" borderId="68" xfId="0" applyNumberFormat="1" applyFont="1" applyBorder="1" applyAlignment="1">
      <alignment horizontal="right"/>
    </xf>
    <xf numFmtId="1" fontId="11" fillId="59" borderId="68" xfId="0" applyNumberFormat="1" applyFont="1" applyFill="1" applyBorder="1" applyAlignment="1">
      <alignment horizontal="right"/>
    </xf>
    <xf numFmtId="49" fontId="83" fillId="59" borderId="52" xfId="452" applyNumberFormat="1" applyFont="1" applyFill="1" applyBorder="1" applyAlignment="1">
      <alignment horizontal="right"/>
    </xf>
    <xf numFmtId="49" fontId="82" fillId="59" borderId="7" xfId="452" applyNumberFormat="1" applyFont="1" applyFill="1" applyBorder="1" applyAlignment="1">
      <alignment horizontal="right"/>
    </xf>
    <xf numFmtId="0" fontId="8" fillId="59" borderId="7" xfId="0" applyFont="1" applyFill="1" applyBorder="1" applyAlignment="1">
      <alignment horizontal="right"/>
    </xf>
    <xf numFmtId="49" fontId="83" fillId="59" borderId="9" xfId="452" applyNumberFormat="1" applyFont="1" applyFill="1" applyBorder="1" applyAlignment="1">
      <alignment horizontal="right"/>
    </xf>
    <xf numFmtId="0" fontId="83" fillId="59" borderId="9" xfId="0" applyFont="1" applyFill="1" applyBorder="1" applyAlignment="1">
      <alignment horizontal="right"/>
    </xf>
    <xf numFmtId="0" fontId="11" fillId="0" borderId="0" xfId="1408" applyFont="1" applyAlignment="1">
      <alignment horizontal="right"/>
    </xf>
    <xf numFmtId="0" fontId="11" fillId="59" borderId="50" xfId="1408" applyFont="1" applyFill="1" applyBorder="1" applyAlignment="1">
      <alignment horizontal="right"/>
    </xf>
    <xf numFmtId="1" fontId="11" fillId="59" borderId="7" xfId="0" applyNumberFormat="1" applyFont="1" applyFill="1" applyBorder="1" applyAlignment="1">
      <alignment horizontal="right"/>
    </xf>
    <xf numFmtId="1" fontId="11" fillId="59" borderId="74" xfId="0" applyNumberFormat="1" applyFont="1" applyFill="1" applyBorder="1" applyAlignment="1">
      <alignment horizontal="right"/>
    </xf>
    <xf numFmtId="1" fontId="11" fillId="59" borderId="87" xfId="0" applyNumberFormat="1" applyFont="1" applyFill="1" applyBorder="1" applyAlignment="1">
      <alignment horizontal="right"/>
    </xf>
    <xf numFmtId="49" fontId="8" fillId="59" borderId="54" xfId="452" applyNumberFormat="1" applyFont="1" applyFill="1" applyBorder="1" applyAlignment="1">
      <alignment horizontal="right"/>
    </xf>
    <xf numFmtId="3" fontId="11" fillId="0" borderId="74" xfId="1408" applyNumberFormat="1" applyFont="1" applyBorder="1" applyAlignment="1">
      <alignment horizontal="right"/>
    </xf>
    <xf numFmtId="1" fontId="11" fillId="59" borderId="9" xfId="1131" applyNumberFormat="1" applyFont="1" applyFill="1" applyBorder="1" applyAlignment="1">
      <alignment horizontal="right"/>
    </xf>
    <xf numFmtId="3" fontId="85" fillId="59" borderId="74" xfId="1408" applyNumberFormat="1" applyFont="1" applyFill="1" applyBorder="1" applyAlignment="1">
      <alignment horizontal="right"/>
    </xf>
    <xf numFmtId="1" fontId="85" fillId="0" borderId="9" xfId="452" applyNumberFormat="1" applyFont="1" applyBorder="1" applyAlignment="1">
      <alignment horizontal="right"/>
    </xf>
    <xf numFmtId="1" fontId="85" fillId="0" borderId="7" xfId="452" applyNumberFormat="1" applyFont="1" applyBorder="1" applyAlignment="1">
      <alignment horizontal="right"/>
    </xf>
    <xf numFmtId="49" fontId="8" fillId="59" borderId="74" xfId="452" applyNumberFormat="1" applyFont="1" applyFill="1" applyBorder="1" applyAlignment="1">
      <alignment horizontal="right"/>
    </xf>
    <xf numFmtId="49" fontId="183" fillId="0" borderId="9" xfId="452" applyNumberFormat="1" applyFont="1" applyBorder="1" applyAlignment="1">
      <alignment horizontal="right"/>
    </xf>
    <xf numFmtId="49" fontId="183" fillId="0" borderId="52" xfId="452" applyNumberFormat="1" applyFont="1" applyBorder="1" applyAlignment="1">
      <alignment horizontal="right"/>
    </xf>
    <xf numFmtId="49" fontId="11" fillId="59" borderId="74" xfId="452" applyNumberFormat="1" applyFont="1" applyFill="1" applyBorder="1" applyAlignment="1">
      <alignment horizontal="right"/>
    </xf>
    <xf numFmtId="49" fontId="8" fillId="59" borderId="9" xfId="457" applyNumberFormat="1" applyFont="1" applyFill="1" applyBorder="1" applyAlignment="1">
      <alignment horizontal="right"/>
    </xf>
    <xf numFmtId="49" fontId="8" fillId="59" borderId="7" xfId="457" applyNumberFormat="1" applyFont="1" applyFill="1" applyBorder="1" applyAlignment="1">
      <alignment horizontal="right"/>
    </xf>
    <xf numFmtId="1" fontId="15" fillId="59" borderId="52" xfId="0" applyNumberFormat="1" applyFont="1" applyFill="1" applyBorder="1" applyAlignment="1">
      <alignment horizontal="right"/>
    </xf>
    <xf numFmtId="49" fontId="8" fillId="59" borderId="74" xfId="457" applyNumberFormat="1" applyFont="1" applyFill="1" applyBorder="1" applyAlignment="1">
      <alignment horizontal="right"/>
    </xf>
    <xf numFmtId="168" fontId="11" fillId="59" borderId="43" xfId="452" applyNumberFormat="1" applyFont="1" applyFill="1" applyBorder="1" applyAlignment="1">
      <alignment horizontal="right"/>
    </xf>
    <xf numFmtId="168" fontId="11" fillId="59" borderId="44" xfId="452" applyNumberFormat="1" applyFont="1" applyFill="1" applyBorder="1" applyAlignment="1">
      <alignment horizontal="right"/>
    </xf>
    <xf numFmtId="168" fontId="11" fillId="59" borderId="64" xfId="452" applyNumberFormat="1" applyFont="1" applyFill="1" applyBorder="1" applyAlignment="1">
      <alignment horizontal="right"/>
    </xf>
    <xf numFmtId="168" fontId="11" fillId="59" borderId="63" xfId="452" applyNumberFormat="1" applyFont="1" applyFill="1" applyBorder="1" applyAlignment="1">
      <alignment horizontal="right"/>
    </xf>
    <xf numFmtId="168" fontId="8" fillId="59" borderId="64" xfId="452" applyNumberFormat="1" applyFont="1" applyFill="1" applyBorder="1" applyAlignment="1">
      <alignment horizontal="right"/>
    </xf>
    <xf numFmtId="168" fontId="8" fillId="59" borderId="63" xfId="452" applyNumberFormat="1" applyFont="1" applyFill="1" applyBorder="1" applyAlignment="1">
      <alignment horizontal="right"/>
    </xf>
    <xf numFmtId="168" fontId="8" fillId="59" borderId="67" xfId="452" applyNumberFormat="1" applyFont="1" applyFill="1" applyBorder="1" applyAlignment="1">
      <alignment horizontal="right"/>
    </xf>
    <xf numFmtId="168" fontId="8" fillId="59" borderId="66" xfId="452" applyNumberFormat="1" applyFont="1" applyFill="1" applyBorder="1" applyAlignment="1">
      <alignment horizontal="right"/>
    </xf>
    <xf numFmtId="168" fontId="11" fillId="59" borderId="45" xfId="452" applyNumberFormat="1" applyFont="1" applyFill="1" applyBorder="1" applyAlignment="1">
      <alignment horizontal="right"/>
    </xf>
    <xf numFmtId="168" fontId="11" fillId="59" borderId="46" xfId="452" applyNumberFormat="1" applyFont="1" applyFill="1" applyBorder="1" applyAlignment="1">
      <alignment horizontal="right"/>
    </xf>
    <xf numFmtId="168" fontId="8" fillId="59" borderId="45" xfId="452" applyNumberFormat="1" applyFont="1" applyFill="1" applyBorder="1" applyAlignment="1">
      <alignment horizontal="right"/>
    </xf>
    <xf numFmtId="168" fontId="8" fillId="59" borderId="46" xfId="452" applyNumberFormat="1" applyFont="1" applyFill="1" applyBorder="1" applyAlignment="1">
      <alignment horizontal="right"/>
    </xf>
    <xf numFmtId="168" fontId="8" fillId="59" borderId="43" xfId="452" applyNumberFormat="1" applyFont="1" applyFill="1" applyBorder="1" applyAlignment="1">
      <alignment horizontal="right"/>
    </xf>
    <xf numFmtId="168" fontId="8" fillId="59" borderId="44" xfId="452" applyNumberFormat="1" applyFont="1" applyFill="1" applyBorder="1" applyAlignment="1">
      <alignment horizontal="right"/>
    </xf>
    <xf numFmtId="168" fontId="183" fillId="59" borderId="45" xfId="452" applyNumberFormat="1" applyFont="1" applyFill="1" applyBorder="1" applyAlignment="1">
      <alignment horizontal="right"/>
    </xf>
    <xf numFmtId="168" fontId="183" fillId="59" borderId="46" xfId="452" applyNumberFormat="1" applyFont="1" applyFill="1" applyBorder="1" applyAlignment="1">
      <alignment horizontal="right"/>
    </xf>
    <xf numFmtId="168" fontId="183" fillId="59" borderId="64" xfId="452" applyNumberFormat="1" applyFont="1" applyFill="1" applyBorder="1" applyAlignment="1">
      <alignment horizontal="right"/>
    </xf>
    <xf numFmtId="168" fontId="183" fillId="59" borderId="63" xfId="452" applyNumberFormat="1" applyFont="1" applyFill="1" applyBorder="1" applyAlignment="1">
      <alignment horizontal="right"/>
    </xf>
    <xf numFmtId="168" fontId="11" fillId="59" borderId="67" xfId="452" applyNumberFormat="1" applyFont="1" applyFill="1" applyBorder="1" applyAlignment="1">
      <alignment horizontal="right"/>
    </xf>
    <xf numFmtId="168" fontId="11" fillId="59" borderId="66" xfId="452" applyNumberFormat="1" applyFont="1" applyFill="1" applyBorder="1" applyAlignment="1">
      <alignment horizontal="right"/>
    </xf>
    <xf numFmtId="168" fontId="183" fillId="59" borderId="67" xfId="452" applyNumberFormat="1" applyFont="1" applyFill="1" applyBorder="1" applyAlignment="1">
      <alignment horizontal="right"/>
    </xf>
    <xf numFmtId="168" fontId="183" fillId="59" borderId="66" xfId="452" applyNumberFormat="1" applyFont="1" applyFill="1" applyBorder="1" applyAlignment="1">
      <alignment horizontal="right"/>
    </xf>
    <xf numFmtId="1" fontId="11" fillId="59" borderId="45" xfId="0" applyNumberFormat="1" applyFont="1" applyFill="1" applyBorder="1" applyAlignment="1">
      <alignment horizontal="right"/>
    </xf>
    <xf numFmtId="1" fontId="11" fillId="59" borderId="99" xfId="0" applyNumberFormat="1" applyFont="1" applyFill="1" applyBorder="1" applyAlignment="1">
      <alignment horizontal="right"/>
    </xf>
    <xf numFmtId="1" fontId="11" fillId="59" borderId="25" xfId="0" applyNumberFormat="1" applyFont="1" applyFill="1" applyBorder="1" applyAlignment="1">
      <alignment horizontal="right"/>
    </xf>
    <xf numFmtId="1" fontId="11" fillId="59" borderId="17" xfId="0" applyNumberFormat="1" applyFont="1" applyFill="1" applyBorder="1" applyAlignment="1">
      <alignment horizontal="right"/>
    </xf>
    <xf numFmtId="3" fontId="8" fillId="59" borderId="64" xfId="452" applyNumberFormat="1" applyFont="1" applyFill="1" applyBorder="1" applyAlignment="1">
      <alignment horizontal="right"/>
    </xf>
    <xf numFmtId="3" fontId="8" fillId="59" borderId="63" xfId="452" applyNumberFormat="1" applyFont="1" applyFill="1" applyBorder="1" applyAlignment="1">
      <alignment horizontal="right"/>
    </xf>
    <xf numFmtId="3" fontId="8" fillId="59" borderId="67" xfId="452" applyNumberFormat="1" applyFont="1" applyFill="1" applyBorder="1" applyAlignment="1">
      <alignment horizontal="right"/>
    </xf>
    <xf numFmtId="3" fontId="8" fillId="59" borderId="66" xfId="452" applyNumberFormat="1" applyFont="1" applyFill="1" applyBorder="1" applyAlignment="1">
      <alignment horizontal="right"/>
    </xf>
    <xf numFmtId="3" fontId="8" fillId="59" borderId="43" xfId="452" applyNumberFormat="1" applyFont="1" applyFill="1" applyBorder="1" applyAlignment="1">
      <alignment horizontal="right"/>
    </xf>
    <xf numFmtId="3" fontId="8" fillId="59" borderId="44" xfId="452" applyNumberFormat="1" applyFont="1" applyFill="1" applyBorder="1" applyAlignment="1">
      <alignment horizontal="right"/>
    </xf>
    <xf numFmtId="168" fontId="11" fillId="59" borderId="64" xfId="0" applyNumberFormat="1" applyFont="1" applyFill="1" applyBorder="1" applyAlignment="1">
      <alignment horizontal="right"/>
    </xf>
    <xf numFmtId="168" fontId="11" fillId="59" borderId="98" xfId="0" applyNumberFormat="1" applyFont="1" applyFill="1" applyBorder="1" applyAlignment="1">
      <alignment horizontal="right"/>
    </xf>
    <xf numFmtId="168" fontId="11" fillId="59" borderId="67" xfId="0" applyNumberFormat="1" applyFont="1" applyFill="1" applyBorder="1" applyAlignment="1">
      <alignment horizontal="right"/>
    </xf>
    <xf numFmtId="168" fontId="11" fillId="59" borderId="97" xfId="0" applyNumberFormat="1" applyFont="1" applyFill="1" applyBorder="1" applyAlignment="1">
      <alignment horizontal="right"/>
    </xf>
    <xf numFmtId="168" fontId="11" fillId="59" borderId="45" xfId="0" applyNumberFormat="1" applyFont="1" applyFill="1" applyBorder="1" applyAlignment="1">
      <alignment horizontal="right"/>
    </xf>
    <xf numFmtId="168" fontId="11" fillId="59" borderId="99" xfId="0" applyNumberFormat="1" applyFont="1" applyFill="1" applyBorder="1" applyAlignment="1">
      <alignment horizontal="right"/>
    </xf>
    <xf numFmtId="168" fontId="183" fillId="59" borderId="43" xfId="452" applyNumberFormat="1" applyFont="1" applyFill="1" applyBorder="1" applyAlignment="1">
      <alignment horizontal="right"/>
    </xf>
    <xf numFmtId="168" fontId="183" fillId="59" borderId="44" xfId="452" applyNumberFormat="1" applyFont="1" applyFill="1" applyBorder="1" applyAlignment="1">
      <alignment horizontal="right"/>
    </xf>
    <xf numFmtId="168" fontId="11" fillId="59" borderId="66" xfId="0" applyNumberFormat="1" applyFont="1" applyFill="1" applyBorder="1" applyAlignment="1">
      <alignment horizontal="right"/>
    </xf>
    <xf numFmtId="168" fontId="11" fillId="59" borderId="70" xfId="452" applyNumberFormat="1" applyFont="1" applyFill="1" applyBorder="1" applyAlignment="1">
      <alignment horizontal="right"/>
    </xf>
    <xf numFmtId="168" fontId="11" fillId="59" borderId="65" xfId="452" applyNumberFormat="1" applyFont="1" applyFill="1" applyBorder="1" applyAlignment="1">
      <alignment horizontal="right"/>
    </xf>
    <xf numFmtId="168" fontId="11" fillId="59" borderId="49" xfId="452" applyNumberFormat="1" applyFont="1" applyFill="1" applyBorder="1" applyAlignment="1">
      <alignment horizontal="right"/>
    </xf>
    <xf numFmtId="168" fontId="11" fillId="59" borderId="51" xfId="452" applyNumberFormat="1" applyFont="1" applyFill="1" applyBorder="1" applyAlignment="1">
      <alignment horizontal="right"/>
    </xf>
    <xf numFmtId="168" fontId="11" fillId="59" borderId="89" xfId="452" applyNumberFormat="1" applyFont="1" applyFill="1" applyBorder="1" applyAlignment="1">
      <alignment horizontal="right"/>
    </xf>
    <xf numFmtId="168" fontId="11" fillId="59" borderId="91" xfId="452" applyNumberFormat="1" applyFont="1" applyFill="1" applyBorder="1" applyAlignment="1">
      <alignment horizontal="right"/>
    </xf>
    <xf numFmtId="168" fontId="11" fillId="0" borderId="45" xfId="0" applyNumberFormat="1" applyFont="1" applyBorder="1" applyAlignment="1">
      <alignment horizontal="right"/>
    </xf>
    <xf numFmtId="168" fontId="11" fillId="0" borderId="99" xfId="0" applyNumberFormat="1" applyFont="1" applyBorder="1" applyAlignment="1">
      <alignment horizontal="right"/>
    </xf>
    <xf numFmtId="168" fontId="11" fillId="0" borderId="64" xfId="0" applyNumberFormat="1" applyFont="1" applyBorder="1" applyAlignment="1">
      <alignment horizontal="right"/>
    </xf>
    <xf numFmtId="168" fontId="11" fillId="0" borderId="98" xfId="0" applyNumberFormat="1" applyFont="1" applyBorder="1" applyAlignment="1">
      <alignment horizontal="right"/>
    </xf>
    <xf numFmtId="168" fontId="11" fillId="0" borderId="67" xfId="0" applyNumberFormat="1" applyFont="1" applyBorder="1" applyAlignment="1">
      <alignment horizontal="right"/>
    </xf>
    <xf numFmtId="168" fontId="11" fillId="0" borderId="97" xfId="0" applyNumberFormat="1" applyFont="1" applyBorder="1" applyAlignment="1">
      <alignment horizontal="right"/>
    </xf>
    <xf numFmtId="168" fontId="11" fillId="59" borderId="98" xfId="452" applyNumberFormat="1" applyFont="1" applyFill="1" applyBorder="1" applyAlignment="1">
      <alignment horizontal="right"/>
    </xf>
    <xf numFmtId="168" fontId="11" fillId="59" borderId="99" xfId="452" applyNumberFormat="1" applyFont="1" applyFill="1" applyBorder="1" applyAlignment="1">
      <alignment horizontal="right"/>
    </xf>
    <xf numFmtId="168" fontId="11" fillId="0" borderId="64" xfId="452" applyNumberFormat="1" applyFont="1" applyBorder="1" applyAlignment="1">
      <alignment horizontal="right"/>
    </xf>
    <xf numFmtId="168" fontId="11" fillId="0" borderId="98" xfId="452" applyNumberFormat="1" applyFont="1" applyBorder="1" applyAlignment="1">
      <alignment horizontal="right"/>
    </xf>
    <xf numFmtId="168" fontId="11" fillId="0" borderId="67" xfId="452" applyNumberFormat="1" applyFont="1" applyBorder="1" applyAlignment="1">
      <alignment horizontal="right"/>
    </xf>
    <xf numFmtId="168" fontId="11" fillId="0" borderId="97" xfId="452" applyNumberFormat="1" applyFont="1" applyBorder="1" applyAlignment="1">
      <alignment horizontal="right"/>
    </xf>
    <xf numFmtId="168" fontId="11" fillId="0" borderId="45" xfId="452" applyNumberFormat="1" applyFont="1" applyBorder="1" applyAlignment="1">
      <alignment horizontal="right"/>
    </xf>
    <xf numFmtId="168" fontId="11" fillId="0" borderId="99" xfId="452" applyNumberFormat="1" applyFont="1" applyBorder="1" applyAlignment="1">
      <alignment horizontal="right"/>
    </xf>
    <xf numFmtId="168" fontId="11" fillId="0" borderId="43" xfId="452" applyNumberFormat="1" applyFont="1" applyBorder="1" applyAlignment="1">
      <alignment horizontal="right"/>
    </xf>
    <xf numFmtId="168" fontId="11" fillId="0" borderId="84" xfId="452" applyNumberFormat="1" applyFont="1" applyBorder="1" applyAlignment="1">
      <alignment horizontal="right"/>
    </xf>
    <xf numFmtId="168" fontId="183" fillId="0" borderId="45" xfId="452" applyNumberFormat="1" applyFont="1" applyBorder="1" applyAlignment="1">
      <alignment horizontal="right"/>
    </xf>
    <xf numFmtId="168" fontId="82" fillId="59" borderId="45" xfId="452" applyNumberFormat="1" applyFont="1" applyFill="1" applyBorder="1" applyAlignment="1">
      <alignment horizontal="right"/>
    </xf>
    <xf numFmtId="168" fontId="82" fillId="59" borderId="46" xfId="452" applyNumberFormat="1" applyFont="1" applyFill="1" applyBorder="1" applyAlignment="1">
      <alignment horizontal="right"/>
    </xf>
    <xf numFmtId="168" fontId="83" fillId="0" borderId="64" xfId="0" applyNumberFormat="1" applyFont="1" applyBorder="1" applyAlignment="1">
      <alignment horizontal="right"/>
    </xf>
    <xf numFmtId="168" fontId="83" fillId="0" borderId="63" xfId="0" applyNumberFormat="1" applyFont="1" applyBorder="1" applyAlignment="1">
      <alignment horizontal="right"/>
    </xf>
    <xf numFmtId="168" fontId="83" fillId="0" borderId="43" xfId="0" applyNumberFormat="1" applyFont="1" applyBorder="1" applyAlignment="1">
      <alignment horizontal="right"/>
    </xf>
    <xf numFmtId="168" fontId="83" fillId="0" borderId="44" xfId="0" applyNumberFormat="1" applyFont="1" applyBorder="1" applyAlignment="1">
      <alignment horizontal="right"/>
    </xf>
    <xf numFmtId="168" fontId="83" fillId="0" borderId="67" xfId="0" applyNumberFormat="1" applyFont="1" applyBorder="1" applyAlignment="1">
      <alignment horizontal="right"/>
    </xf>
    <xf numFmtId="168" fontId="83" fillId="0" borderId="66" xfId="0" applyNumberFormat="1" applyFont="1" applyBorder="1" applyAlignment="1">
      <alignment horizontal="right"/>
    </xf>
    <xf numFmtId="168" fontId="83" fillId="59" borderId="45" xfId="0" applyNumberFormat="1" applyFont="1" applyFill="1" applyBorder="1" applyAlignment="1">
      <alignment horizontal="right"/>
    </xf>
    <xf numFmtId="168" fontId="83" fillId="59" borderId="46" xfId="0" applyNumberFormat="1" applyFont="1" applyFill="1" applyBorder="1" applyAlignment="1">
      <alignment horizontal="right"/>
    </xf>
    <xf numFmtId="168" fontId="83" fillId="0" borderId="45" xfId="0" applyNumberFormat="1" applyFont="1" applyBorder="1" applyAlignment="1">
      <alignment horizontal="right"/>
    </xf>
    <xf numFmtId="168" fontId="83" fillId="0" borderId="46" xfId="0" applyNumberFormat="1" applyFont="1" applyBorder="1" applyAlignment="1">
      <alignment horizontal="right"/>
    </xf>
    <xf numFmtId="168" fontId="83" fillId="59" borderId="64" xfId="0" applyNumberFormat="1" applyFont="1" applyFill="1" applyBorder="1" applyAlignment="1">
      <alignment horizontal="right"/>
    </xf>
    <xf numFmtId="168" fontId="83" fillId="59" borderId="63" xfId="0" applyNumberFormat="1" applyFont="1" applyFill="1" applyBorder="1" applyAlignment="1">
      <alignment horizontal="right"/>
    </xf>
    <xf numFmtId="168" fontId="83" fillId="59" borderId="67" xfId="0" applyNumberFormat="1" applyFont="1" applyFill="1" applyBorder="1" applyAlignment="1">
      <alignment horizontal="right"/>
    </xf>
    <xf numFmtId="168" fontId="83" fillId="59" borderId="66" xfId="0" applyNumberFormat="1" applyFont="1" applyFill="1" applyBorder="1" applyAlignment="1">
      <alignment horizontal="right"/>
    </xf>
    <xf numFmtId="168" fontId="8" fillId="0" borderId="45" xfId="452" applyNumberFormat="1" applyFont="1" applyBorder="1" applyAlignment="1">
      <alignment horizontal="right"/>
    </xf>
    <xf numFmtId="168" fontId="8" fillId="0" borderId="46" xfId="452" applyNumberFormat="1" applyFont="1" applyBorder="1" applyAlignment="1">
      <alignment horizontal="right"/>
    </xf>
    <xf numFmtId="0" fontId="11" fillId="0" borderId="45" xfId="0" applyFont="1" applyBorder="1" applyAlignment="1">
      <alignment horizontal="right"/>
    </xf>
    <xf numFmtId="0" fontId="11" fillId="0" borderId="99" xfId="0" applyFont="1" applyBorder="1" applyAlignment="1">
      <alignment horizontal="right"/>
    </xf>
    <xf numFmtId="168" fontId="8" fillId="0" borderId="64" xfId="452" applyNumberFormat="1" applyFont="1" applyBorder="1" applyAlignment="1">
      <alignment horizontal="right"/>
    </xf>
    <xf numFmtId="168" fontId="8" fillId="0" borderId="63" xfId="452" applyNumberFormat="1" applyFont="1" applyBorder="1" applyAlignment="1">
      <alignment horizontal="right"/>
    </xf>
    <xf numFmtId="168" fontId="8" fillId="0" borderId="67" xfId="452" applyNumberFormat="1" applyFont="1" applyBorder="1" applyAlignment="1">
      <alignment horizontal="right"/>
    </xf>
    <xf numFmtId="168" fontId="8" fillId="0" borderId="66" xfId="452" applyNumberFormat="1" applyFont="1" applyBorder="1" applyAlignment="1">
      <alignment horizontal="right"/>
    </xf>
    <xf numFmtId="168" fontId="8" fillId="0" borderId="99" xfId="452" applyNumberFormat="1" applyFont="1" applyBorder="1" applyAlignment="1">
      <alignment horizontal="right"/>
    </xf>
    <xf numFmtId="168" fontId="8" fillId="0" borderId="25" xfId="452" applyNumberFormat="1" applyFont="1" applyBorder="1" applyAlignment="1">
      <alignment horizontal="right"/>
    </xf>
    <xf numFmtId="168" fontId="8" fillId="0" borderId="48" xfId="452" applyNumberFormat="1" applyFont="1" applyBorder="1" applyAlignment="1">
      <alignment horizontal="right"/>
    </xf>
    <xf numFmtId="168" fontId="8" fillId="0" borderId="49" xfId="452" applyNumberFormat="1" applyFont="1" applyBorder="1" applyAlignment="1">
      <alignment horizontal="right"/>
    </xf>
    <xf numFmtId="168" fontId="8" fillId="0" borderId="51" xfId="452" applyNumberFormat="1" applyFont="1" applyBorder="1" applyAlignment="1">
      <alignment horizontal="right"/>
    </xf>
    <xf numFmtId="168" fontId="8" fillId="59" borderId="25" xfId="452" applyNumberFormat="1" applyFont="1" applyFill="1" applyBorder="1" applyAlignment="1">
      <alignment horizontal="right"/>
    </xf>
    <xf numFmtId="168" fontId="8" fillId="59" borderId="48" xfId="452" applyNumberFormat="1" applyFont="1" applyFill="1" applyBorder="1" applyAlignment="1">
      <alignment horizontal="right"/>
    </xf>
    <xf numFmtId="168" fontId="11" fillId="0" borderId="44" xfId="452" applyNumberFormat="1" applyFont="1" applyBorder="1" applyAlignment="1">
      <alignment horizontal="right"/>
    </xf>
    <xf numFmtId="168" fontId="11" fillId="0" borderId="46" xfId="452" applyNumberFormat="1" applyFont="1" applyBorder="1" applyAlignment="1">
      <alignment horizontal="right"/>
    </xf>
    <xf numFmtId="168" fontId="11" fillId="0" borderId="70" xfId="452" applyNumberFormat="1" applyFont="1" applyBorder="1" applyAlignment="1">
      <alignment horizontal="right"/>
    </xf>
    <xf numFmtId="168" fontId="11" fillId="0" borderId="65" xfId="452" applyNumberFormat="1" applyFont="1" applyBorder="1" applyAlignment="1">
      <alignment horizontal="right"/>
    </xf>
    <xf numFmtId="168" fontId="11" fillId="0" borderId="66" xfId="452" applyNumberFormat="1" applyFont="1" applyBorder="1" applyAlignment="1">
      <alignment horizontal="right"/>
    </xf>
    <xf numFmtId="168" fontId="183" fillId="0" borderId="46" xfId="452" applyNumberFormat="1" applyFont="1" applyBorder="1" applyAlignment="1">
      <alignment horizontal="right"/>
    </xf>
    <xf numFmtId="1" fontId="11" fillId="0" borderId="67" xfId="452" applyNumberFormat="1" applyFont="1" applyBorder="1" applyAlignment="1">
      <alignment horizontal="right"/>
    </xf>
    <xf numFmtId="1" fontId="11" fillId="0" borderId="66" xfId="452" applyNumberFormat="1" applyFont="1" applyBorder="1" applyAlignment="1">
      <alignment horizontal="right"/>
    </xf>
    <xf numFmtId="168" fontId="8" fillId="0" borderId="70" xfId="452" applyNumberFormat="1" applyFont="1" applyBorder="1" applyAlignment="1">
      <alignment horizontal="right"/>
    </xf>
    <xf numFmtId="168" fontId="8" fillId="0" borderId="65" xfId="452" applyNumberFormat="1" applyFont="1" applyBorder="1" applyAlignment="1">
      <alignment horizontal="right"/>
    </xf>
    <xf numFmtId="168" fontId="8" fillId="0" borderId="43" xfId="452" applyNumberFormat="1" applyFont="1" applyBorder="1" applyAlignment="1">
      <alignment horizontal="right"/>
    </xf>
    <xf numFmtId="168" fontId="8" fillId="0" borderId="44" xfId="452" applyNumberFormat="1" applyFont="1" applyBorder="1" applyAlignment="1">
      <alignment horizontal="right"/>
    </xf>
    <xf numFmtId="168" fontId="11" fillId="0" borderId="25" xfId="452" applyNumberFormat="1" applyFont="1" applyBorder="1" applyAlignment="1">
      <alignment horizontal="right"/>
    </xf>
    <xf numFmtId="168" fontId="11" fillId="0" borderId="48" xfId="452" applyNumberFormat="1" applyFont="1" applyBorder="1" applyAlignment="1">
      <alignment horizontal="right"/>
    </xf>
    <xf numFmtId="1" fontId="11" fillId="59" borderId="43" xfId="0" applyNumberFormat="1" applyFont="1" applyFill="1" applyBorder="1" applyAlignment="1">
      <alignment horizontal="right"/>
    </xf>
    <xf numFmtId="1" fontId="11" fillId="59" borderId="84" xfId="0" applyNumberFormat="1" applyFont="1" applyFill="1" applyBorder="1" applyAlignment="1">
      <alignment horizontal="right"/>
    </xf>
    <xf numFmtId="1" fontId="11" fillId="59" borderId="67" xfId="0" applyNumberFormat="1" applyFont="1" applyFill="1" applyBorder="1" applyAlignment="1">
      <alignment horizontal="right"/>
    </xf>
    <xf numFmtId="1" fontId="11" fillId="59" borderId="66" xfId="0" applyNumberFormat="1" applyFont="1" applyFill="1" applyBorder="1" applyAlignment="1">
      <alignment horizontal="right"/>
    </xf>
    <xf numFmtId="168" fontId="183" fillId="87" borderId="45" xfId="452" applyNumberFormat="1" applyFont="1" applyFill="1" applyBorder="1" applyAlignment="1">
      <alignment horizontal="right"/>
    </xf>
    <xf numFmtId="168" fontId="183" fillId="87" borderId="46" xfId="452" applyNumberFormat="1" applyFont="1" applyFill="1" applyBorder="1" applyAlignment="1">
      <alignment horizontal="right"/>
    </xf>
    <xf numFmtId="168" fontId="8" fillId="87" borderId="67" xfId="452" applyNumberFormat="1" applyFont="1" applyFill="1" applyBorder="1" applyAlignment="1">
      <alignment horizontal="right"/>
    </xf>
    <xf numFmtId="168" fontId="8" fillId="87" borderId="66" xfId="452" applyNumberFormat="1" applyFont="1" applyFill="1" applyBorder="1" applyAlignment="1">
      <alignment horizontal="right"/>
    </xf>
    <xf numFmtId="168" fontId="8" fillId="59" borderId="70" xfId="452" applyNumberFormat="1" applyFont="1" applyFill="1" applyBorder="1" applyAlignment="1">
      <alignment horizontal="right"/>
    </xf>
    <xf numFmtId="168" fontId="8" fillId="59" borderId="65" xfId="452" applyNumberFormat="1" applyFont="1" applyFill="1" applyBorder="1" applyAlignment="1">
      <alignment horizontal="right"/>
    </xf>
    <xf numFmtId="2" fontId="85" fillId="0" borderId="45" xfId="452" applyNumberFormat="1" applyFont="1" applyBorder="1" applyAlignment="1">
      <alignment horizontal="right"/>
    </xf>
    <xf numFmtId="2" fontId="85" fillId="0" borderId="46" xfId="452" applyNumberFormat="1" applyFont="1" applyBorder="1" applyAlignment="1">
      <alignment horizontal="right"/>
    </xf>
    <xf numFmtId="2" fontId="8" fillId="0" borderId="45" xfId="452" applyNumberFormat="1" applyFont="1" applyBorder="1" applyAlignment="1">
      <alignment horizontal="right"/>
    </xf>
    <xf numFmtId="2" fontId="8" fillId="0" borderId="25" xfId="452" applyNumberFormat="1" applyFont="1" applyBorder="1" applyAlignment="1">
      <alignment horizontal="right"/>
    </xf>
    <xf numFmtId="168" fontId="11" fillId="59" borderId="25" xfId="452" applyNumberFormat="1" applyFont="1" applyFill="1" applyBorder="1" applyAlignment="1">
      <alignment horizontal="right"/>
    </xf>
    <xf numFmtId="168" fontId="11" fillId="59" borderId="48" xfId="452" applyNumberFormat="1" applyFont="1" applyFill="1" applyBorder="1" applyAlignment="1">
      <alignment horizontal="right"/>
    </xf>
    <xf numFmtId="1" fontId="8" fillId="59" borderId="43" xfId="452" applyNumberFormat="1" applyFont="1" applyFill="1" applyBorder="1" applyAlignment="1">
      <alignment horizontal="right"/>
    </xf>
    <xf numFmtId="1" fontId="8" fillId="59" borderId="44" xfId="452" applyNumberFormat="1" applyFont="1" applyFill="1" applyBorder="1" applyAlignment="1">
      <alignment horizontal="right"/>
    </xf>
    <xf numFmtId="1" fontId="8" fillId="59" borderId="67" xfId="452" applyNumberFormat="1" applyFont="1" applyFill="1" applyBorder="1" applyAlignment="1">
      <alignment horizontal="right"/>
    </xf>
    <xf numFmtId="1" fontId="8" fillId="59" borderId="66" xfId="452" applyNumberFormat="1" applyFont="1" applyFill="1" applyBorder="1" applyAlignment="1">
      <alignment horizontal="right"/>
    </xf>
    <xf numFmtId="1" fontId="8" fillId="59" borderId="70" xfId="452" applyNumberFormat="1" applyFont="1" applyFill="1" applyBorder="1" applyAlignment="1">
      <alignment horizontal="right"/>
    </xf>
    <xf numFmtId="1" fontId="8" fillId="59" borderId="65" xfId="452" applyNumberFormat="1" applyFont="1" applyFill="1" applyBorder="1" applyAlignment="1">
      <alignment horizontal="right"/>
    </xf>
    <xf numFmtId="1" fontId="8" fillId="59" borderId="64" xfId="452" applyNumberFormat="1" applyFont="1" applyFill="1" applyBorder="1" applyAlignment="1">
      <alignment horizontal="right"/>
    </xf>
    <xf numFmtId="1" fontId="8" fillId="59" borderId="63" xfId="452" applyNumberFormat="1" applyFont="1" applyFill="1" applyBorder="1" applyAlignment="1">
      <alignment horizontal="right"/>
    </xf>
    <xf numFmtId="1" fontId="8" fillId="59" borderId="45" xfId="452" applyNumberFormat="1" applyFont="1" applyFill="1" applyBorder="1" applyAlignment="1">
      <alignment horizontal="right"/>
    </xf>
    <xf numFmtId="1" fontId="8" fillId="59" borderId="46" xfId="452" applyNumberFormat="1" applyFont="1" applyFill="1" applyBorder="1" applyAlignment="1">
      <alignment horizontal="right"/>
    </xf>
    <xf numFmtId="1" fontId="82" fillId="59" borderId="70" xfId="452" applyNumberFormat="1" applyFont="1" applyFill="1" applyBorder="1" applyAlignment="1">
      <alignment horizontal="right"/>
    </xf>
    <xf numFmtId="1" fontId="82" fillId="59" borderId="65" xfId="452" applyNumberFormat="1" applyFont="1" applyFill="1" applyBorder="1" applyAlignment="1">
      <alignment horizontal="right"/>
    </xf>
    <xf numFmtId="1" fontId="8" fillId="59" borderId="89" xfId="452" applyNumberFormat="1" applyFont="1" applyFill="1" applyBorder="1" applyAlignment="1">
      <alignment horizontal="right"/>
    </xf>
    <xf numFmtId="1" fontId="8" fillId="59" borderId="91" xfId="452" applyNumberFormat="1" applyFont="1" applyFill="1" applyBorder="1" applyAlignment="1">
      <alignment horizontal="right"/>
    </xf>
    <xf numFmtId="1" fontId="183" fillId="59" borderId="89" xfId="452" applyNumberFormat="1" applyFont="1" applyFill="1" applyBorder="1" applyAlignment="1">
      <alignment horizontal="right"/>
    </xf>
    <xf numFmtId="1" fontId="183" fillId="59" borderId="91" xfId="452" applyNumberFormat="1" applyFont="1" applyFill="1" applyBorder="1" applyAlignment="1">
      <alignment horizontal="right"/>
    </xf>
    <xf numFmtId="1" fontId="82" fillId="59" borderId="67" xfId="452" applyNumberFormat="1" applyFont="1" applyFill="1" applyBorder="1" applyAlignment="1">
      <alignment horizontal="right"/>
    </xf>
    <xf numFmtId="1" fontId="82" fillId="59" borderId="66" xfId="452" applyNumberFormat="1" applyFont="1" applyFill="1" applyBorder="1" applyAlignment="1">
      <alignment horizontal="right"/>
    </xf>
    <xf numFmtId="1" fontId="8" fillId="59" borderId="49" xfId="452" applyNumberFormat="1" applyFont="1" applyFill="1" applyBorder="1" applyAlignment="1">
      <alignment horizontal="right"/>
    </xf>
    <xf numFmtId="1" fontId="8" fillId="59" borderId="51" xfId="452" applyNumberFormat="1" applyFont="1" applyFill="1" applyBorder="1" applyAlignment="1">
      <alignment horizontal="right"/>
    </xf>
    <xf numFmtId="1" fontId="11" fillId="0" borderId="77" xfId="452" applyNumberFormat="1" applyFont="1" applyBorder="1" applyAlignment="1">
      <alignment horizontal="right"/>
    </xf>
    <xf numFmtId="1" fontId="11" fillId="0" borderId="75" xfId="452" applyNumberFormat="1" applyFont="1" applyBorder="1" applyAlignment="1">
      <alignment horizontal="right"/>
    </xf>
    <xf numFmtId="1" fontId="8" fillId="59" borderId="25" xfId="452" applyNumberFormat="1" applyFont="1" applyFill="1" applyBorder="1" applyAlignment="1">
      <alignment horizontal="right"/>
    </xf>
    <xf numFmtId="1" fontId="8" fillId="59" borderId="48" xfId="452" applyNumberFormat="1" applyFont="1" applyFill="1" applyBorder="1" applyAlignment="1">
      <alignment horizontal="right"/>
    </xf>
    <xf numFmtId="0" fontId="8" fillId="59" borderId="43" xfId="452" applyFont="1" applyFill="1" applyBorder="1" applyAlignment="1">
      <alignment horizontal="right"/>
    </xf>
    <xf numFmtId="0" fontId="8" fillId="59" borderId="44" xfId="452" applyFont="1" applyFill="1" applyBorder="1" applyAlignment="1">
      <alignment horizontal="right"/>
    </xf>
    <xf numFmtId="0" fontId="8" fillId="59" borderId="45" xfId="452" applyFont="1" applyFill="1" applyBorder="1" applyAlignment="1">
      <alignment horizontal="right"/>
    </xf>
    <xf numFmtId="0" fontId="8" fillId="59" borderId="46" xfId="452" applyFont="1" applyFill="1" applyBorder="1" applyAlignment="1">
      <alignment horizontal="right"/>
    </xf>
    <xf numFmtId="0" fontId="8" fillId="59" borderId="67" xfId="452" applyFont="1" applyFill="1" applyBorder="1" applyAlignment="1">
      <alignment horizontal="right"/>
    </xf>
    <xf numFmtId="0" fontId="8" fillId="59" borderId="66" xfId="452" applyFont="1" applyFill="1" applyBorder="1" applyAlignment="1">
      <alignment horizontal="right"/>
    </xf>
    <xf numFmtId="49" fontId="8" fillId="59" borderId="43" xfId="452" applyNumberFormat="1" applyFont="1" applyFill="1" applyBorder="1" applyAlignment="1">
      <alignment horizontal="right"/>
    </xf>
    <xf numFmtId="49" fontId="8" fillId="59" borderId="44" xfId="452" applyNumberFormat="1" applyFont="1" applyFill="1" applyBorder="1" applyAlignment="1">
      <alignment horizontal="right"/>
    </xf>
    <xf numFmtId="0" fontId="8" fillId="59" borderId="64" xfId="452" applyFont="1" applyFill="1" applyBorder="1" applyAlignment="1">
      <alignment horizontal="right"/>
    </xf>
    <xf numFmtId="0" fontId="8" fillId="59" borderId="63" xfId="452" applyFont="1" applyFill="1" applyBorder="1" applyAlignment="1">
      <alignment horizontal="right"/>
    </xf>
    <xf numFmtId="49" fontId="8" fillId="59" borderId="64" xfId="452" applyNumberFormat="1" applyFont="1" applyFill="1" applyBorder="1" applyAlignment="1">
      <alignment horizontal="right"/>
    </xf>
    <xf numFmtId="49" fontId="8" fillId="59" borderId="63" xfId="452" applyNumberFormat="1" applyFont="1" applyFill="1" applyBorder="1" applyAlignment="1">
      <alignment horizontal="right"/>
    </xf>
    <xf numFmtId="0" fontId="8" fillId="59" borderId="25" xfId="452" applyFont="1" applyFill="1" applyBorder="1" applyAlignment="1">
      <alignment horizontal="right"/>
    </xf>
    <xf numFmtId="0" fontId="8" fillId="59" borderId="48" xfId="452" applyFont="1" applyFill="1" applyBorder="1" applyAlignment="1">
      <alignment horizontal="right"/>
    </xf>
    <xf numFmtId="49" fontId="83" fillId="59" borderId="64" xfId="452" applyNumberFormat="1" applyFont="1" applyFill="1" applyBorder="1" applyAlignment="1">
      <alignment horizontal="right"/>
    </xf>
    <xf numFmtId="49" fontId="83" fillId="59" borderId="63" xfId="452" applyNumberFormat="1" applyFont="1" applyFill="1" applyBorder="1" applyAlignment="1">
      <alignment horizontal="right"/>
    </xf>
    <xf numFmtId="49" fontId="8" fillId="59" borderId="45" xfId="452" applyNumberFormat="1" applyFont="1" applyFill="1" applyBorder="1" applyAlignment="1">
      <alignment horizontal="right"/>
    </xf>
    <xf numFmtId="49" fontId="8" fillId="59" borderId="46" xfId="452" applyNumberFormat="1" applyFont="1" applyFill="1" applyBorder="1" applyAlignment="1">
      <alignment horizontal="right"/>
    </xf>
    <xf numFmtId="49" fontId="8" fillId="0" borderId="45" xfId="452" applyNumberFormat="1" applyFont="1" applyBorder="1" applyAlignment="1">
      <alignment horizontal="right"/>
    </xf>
    <xf numFmtId="49" fontId="8" fillId="0" borderId="46" xfId="452" applyNumberFormat="1" applyFont="1" applyBorder="1" applyAlignment="1">
      <alignment horizontal="right"/>
    </xf>
    <xf numFmtId="49" fontId="8" fillId="59" borderId="25" xfId="452" applyNumberFormat="1" applyFont="1" applyFill="1" applyBorder="1" applyAlignment="1">
      <alignment horizontal="right"/>
    </xf>
    <xf numFmtId="49" fontId="8" fillId="59" borderId="48" xfId="452" applyNumberFormat="1" applyFont="1" applyFill="1" applyBorder="1" applyAlignment="1">
      <alignment horizontal="right"/>
    </xf>
    <xf numFmtId="49" fontId="8" fillId="0" borderId="64" xfId="452" applyNumberFormat="1" applyFont="1" applyBorder="1" applyAlignment="1">
      <alignment horizontal="right"/>
    </xf>
    <xf numFmtId="49" fontId="8" fillId="0" borderId="63" xfId="452" applyNumberFormat="1" applyFont="1" applyBorder="1" applyAlignment="1">
      <alignment horizontal="right"/>
    </xf>
    <xf numFmtId="49" fontId="8" fillId="59" borderId="67" xfId="452" applyNumberFormat="1" applyFont="1" applyFill="1" applyBorder="1" applyAlignment="1">
      <alignment horizontal="right"/>
    </xf>
    <xf numFmtId="49" fontId="8" fillId="59" borderId="66" xfId="452" applyNumberFormat="1" applyFont="1" applyFill="1" applyBorder="1" applyAlignment="1">
      <alignment horizontal="right"/>
    </xf>
    <xf numFmtId="49" fontId="11" fillId="59" borderId="43" xfId="452" applyNumberFormat="1" applyFont="1" applyFill="1" applyBorder="1" applyAlignment="1">
      <alignment horizontal="right"/>
    </xf>
    <xf numFmtId="49" fontId="11" fillId="59" borderId="44" xfId="452" applyNumberFormat="1" applyFont="1" applyFill="1" applyBorder="1" applyAlignment="1">
      <alignment horizontal="right"/>
    </xf>
    <xf numFmtId="49" fontId="11" fillId="59" borderId="45" xfId="452" applyNumberFormat="1" applyFont="1" applyFill="1" applyBorder="1" applyAlignment="1">
      <alignment horizontal="right"/>
    </xf>
    <xf numFmtId="49" fontId="11" fillId="59" borderId="46" xfId="452" applyNumberFormat="1" applyFont="1" applyFill="1" applyBorder="1" applyAlignment="1">
      <alignment horizontal="right"/>
    </xf>
    <xf numFmtId="49" fontId="11" fillId="59" borderId="25" xfId="452" applyNumberFormat="1" applyFont="1" applyFill="1" applyBorder="1" applyAlignment="1">
      <alignment horizontal="right"/>
    </xf>
    <xf numFmtId="49" fontId="11" fillId="59" borderId="48" xfId="452" applyNumberFormat="1" applyFont="1" applyFill="1" applyBorder="1" applyAlignment="1">
      <alignment horizontal="right"/>
    </xf>
    <xf numFmtId="0" fontId="11" fillId="59" borderId="67" xfId="1408" applyFont="1" applyFill="1" applyBorder="1" applyAlignment="1">
      <alignment horizontal="right"/>
    </xf>
    <xf numFmtId="0" fontId="11" fillId="59" borderId="66" xfId="1408" applyFont="1" applyFill="1" applyBorder="1" applyAlignment="1">
      <alignment horizontal="right"/>
    </xf>
    <xf numFmtId="0" fontId="11" fillId="59" borderId="64" xfId="1408" applyFont="1" applyFill="1" applyBorder="1" applyAlignment="1">
      <alignment horizontal="right"/>
    </xf>
    <xf numFmtId="0" fontId="11" fillId="59" borderId="63" xfId="1408" applyFont="1" applyFill="1" applyBorder="1" applyAlignment="1">
      <alignment horizontal="right"/>
    </xf>
    <xf numFmtId="0" fontId="11" fillId="59" borderId="43" xfId="0" applyFont="1" applyFill="1" applyBorder="1" applyAlignment="1">
      <alignment horizontal="right"/>
    </xf>
    <xf numFmtId="0" fontId="11" fillId="59" borderId="84" xfId="0" applyFont="1" applyFill="1" applyBorder="1" applyAlignment="1">
      <alignment horizontal="right"/>
    </xf>
    <xf numFmtId="0" fontId="11" fillId="59" borderId="64" xfId="0" applyFont="1" applyFill="1" applyBorder="1" applyAlignment="1">
      <alignment horizontal="right"/>
    </xf>
    <xf numFmtId="0" fontId="11" fillId="59" borderId="98" xfId="0" applyFont="1" applyFill="1" applyBorder="1" applyAlignment="1">
      <alignment horizontal="right"/>
    </xf>
    <xf numFmtId="0" fontId="8" fillId="91" borderId="43" xfId="0" applyFont="1" applyFill="1" applyBorder="1" applyAlignment="1">
      <alignment horizontal="right"/>
    </xf>
    <xf numFmtId="0" fontId="8" fillId="91" borderId="44" xfId="0" applyFont="1" applyFill="1" applyBorder="1" applyAlignment="1">
      <alignment horizontal="right"/>
    </xf>
    <xf numFmtId="0" fontId="8" fillId="91" borderId="64" xfId="0" applyFont="1" applyFill="1" applyBorder="1" applyAlignment="1">
      <alignment horizontal="right"/>
    </xf>
    <xf numFmtId="0" fontId="8" fillId="91" borderId="63" xfId="0" applyFont="1" applyFill="1" applyBorder="1" applyAlignment="1">
      <alignment horizontal="right"/>
    </xf>
    <xf numFmtId="0" fontId="8" fillId="91" borderId="67" xfId="0" applyFont="1" applyFill="1" applyBorder="1" applyAlignment="1">
      <alignment horizontal="right"/>
    </xf>
    <xf numFmtId="0" fontId="8" fillId="91" borderId="66" xfId="0" applyFont="1" applyFill="1" applyBorder="1" applyAlignment="1">
      <alignment horizontal="right"/>
    </xf>
    <xf numFmtId="1" fontId="183" fillId="59" borderId="43" xfId="452" applyNumberFormat="1" applyFont="1" applyFill="1" applyBorder="1" applyAlignment="1">
      <alignment horizontal="right"/>
    </xf>
    <xf numFmtId="1" fontId="183" fillId="59" borderId="44" xfId="452" applyNumberFormat="1" applyFont="1" applyFill="1" applyBorder="1" applyAlignment="1">
      <alignment horizontal="right"/>
    </xf>
    <xf numFmtId="49" fontId="85" fillId="59" borderId="43" xfId="452" applyNumberFormat="1" applyFont="1" applyFill="1" applyBorder="1" applyAlignment="1">
      <alignment horizontal="right"/>
    </xf>
    <xf numFmtId="49" fontId="85" fillId="59" borderId="44" xfId="452" applyNumberFormat="1" applyFont="1" applyFill="1" applyBorder="1" applyAlignment="1">
      <alignment horizontal="right"/>
    </xf>
    <xf numFmtId="1" fontId="85" fillId="59" borderId="64" xfId="452" applyNumberFormat="1" applyFont="1" applyFill="1" applyBorder="1" applyAlignment="1">
      <alignment horizontal="right"/>
    </xf>
    <xf numFmtId="1" fontId="85" fillId="59" borderId="63" xfId="452" applyNumberFormat="1" applyFont="1" applyFill="1" applyBorder="1" applyAlignment="1">
      <alignment horizontal="right"/>
    </xf>
    <xf numFmtId="49" fontId="85" fillId="59" borderId="64" xfId="452" applyNumberFormat="1" applyFont="1" applyFill="1" applyBorder="1" applyAlignment="1">
      <alignment horizontal="right"/>
    </xf>
    <xf numFmtId="49" fontId="85" fillId="59" borderId="63" xfId="452" applyNumberFormat="1" applyFont="1" applyFill="1" applyBorder="1" applyAlignment="1">
      <alignment horizontal="right"/>
    </xf>
    <xf numFmtId="1" fontId="11" fillId="59" borderId="43" xfId="452" applyNumberFormat="1" applyFont="1" applyFill="1" applyBorder="1" applyAlignment="1">
      <alignment horizontal="right"/>
    </xf>
    <xf numFmtId="1" fontId="11" fillId="59" borderId="44" xfId="452" applyNumberFormat="1" applyFont="1" applyFill="1" applyBorder="1" applyAlignment="1">
      <alignment horizontal="right"/>
    </xf>
    <xf numFmtId="1" fontId="183" fillId="59" borderId="64" xfId="452" applyNumberFormat="1" applyFont="1" applyFill="1" applyBorder="1" applyAlignment="1">
      <alignment horizontal="right"/>
    </xf>
    <xf numFmtId="1" fontId="183" fillId="59" borderId="63" xfId="452" applyNumberFormat="1" applyFont="1" applyFill="1" applyBorder="1" applyAlignment="1">
      <alignment horizontal="right"/>
    </xf>
    <xf numFmtId="1" fontId="11" fillId="59" borderId="45" xfId="452" applyNumberFormat="1" applyFont="1" applyFill="1" applyBorder="1" applyAlignment="1">
      <alignment horizontal="right"/>
    </xf>
    <xf numFmtId="1" fontId="11" fillId="59" borderId="46" xfId="452" applyNumberFormat="1" applyFont="1" applyFill="1" applyBorder="1" applyAlignment="1">
      <alignment horizontal="right"/>
    </xf>
    <xf numFmtId="49" fontId="183" fillId="59" borderId="45" xfId="452" applyNumberFormat="1" applyFont="1" applyFill="1" applyBorder="1" applyAlignment="1">
      <alignment horizontal="right"/>
    </xf>
    <xf numFmtId="49" fontId="183" fillId="59" borderId="46" xfId="452" applyNumberFormat="1" applyFont="1" applyFill="1" applyBorder="1" applyAlignment="1">
      <alignment horizontal="right"/>
    </xf>
    <xf numFmtId="49" fontId="183" fillId="59" borderId="64" xfId="452" applyNumberFormat="1" applyFont="1" applyFill="1" applyBorder="1" applyAlignment="1">
      <alignment horizontal="right"/>
    </xf>
    <xf numFmtId="49" fontId="183" fillId="59" borderId="63" xfId="452" applyNumberFormat="1" applyFont="1" applyFill="1" applyBorder="1" applyAlignment="1">
      <alignment horizontal="right"/>
    </xf>
    <xf numFmtId="49" fontId="11" fillId="59" borderId="64" xfId="452" applyNumberFormat="1" applyFont="1" applyFill="1" applyBorder="1" applyAlignment="1">
      <alignment horizontal="right"/>
    </xf>
    <xf numFmtId="49" fontId="11" fillId="59" borderId="63" xfId="452" applyNumberFormat="1" applyFont="1" applyFill="1" applyBorder="1" applyAlignment="1">
      <alignment horizontal="right"/>
    </xf>
    <xf numFmtId="49" fontId="11" fillId="0" borderId="45" xfId="452" applyNumberFormat="1" applyFont="1" applyBorder="1" applyAlignment="1">
      <alignment horizontal="right"/>
    </xf>
    <xf numFmtId="49" fontId="11" fillId="0" borderId="46" xfId="452" applyNumberFormat="1" applyFont="1" applyBorder="1" applyAlignment="1">
      <alignment horizontal="right"/>
    </xf>
    <xf numFmtId="1" fontId="8" fillId="0" borderId="67" xfId="459" applyNumberFormat="1" applyFont="1" applyBorder="1" applyAlignment="1">
      <alignment horizontal="right"/>
    </xf>
    <xf numFmtId="1" fontId="8" fillId="0" borderId="66" xfId="459" applyNumberFormat="1" applyFont="1" applyBorder="1" applyAlignment="1">
      <alignment horizontal="right"/>
    </xf>
    <xf numFmtId="49" fontId="8" fillId="59" borderId="70" xfId="452" applyNumberFormat="1" applyFont="1" applyFill="1" applyBorder="1" applyAlignment="1">
      <alignment horizontal="right"/>
    </xf>
    <xf numFmtId="49" fontId="8" fillId="59" borderId="65" xfId="452" applyNumberFormat="1" applyFont="1" applyFill="1" applyBorder="1" applyAlignment="1">
      <alignment horizontal="right"/>
    </xf>
    <xf numFmtId="1" fontId="8" fillId="59" borderId="43" xfId="459" applyNumberFormat="1" applyFont="1" applyFill="1" applyBorder="1" applyAlignment="1">
      <alignment horizontal="right"/>
    </xf>
    <xf numFmtId="1" fontId="8" fillId="59" borderId="44" xfId="459" applyNumberFormat="1" applyFont="1" applyFill="1" applyBorder="1" applyAlignment="1">
      <alignment horizontal="right"/>
    </xf>
    <xf numFmtId="1" fontId="8" fillId="59" borderId="64" xfId="459" applyNumberFormat="1" applyFont="1" applyFill="1" applyBorder="1" applyAlignment="1">
      <alignment horizontal="right"/>
    </xf>
    <xf numFmtId="1" fontId="8" fillId="59" borderId="63" xfId="459" applyNumberFormat="1" applyFont="1" applyFill="1" applyBorder="1" applyAlignment="1">
      <alignment horizontal="right"/>
    </xf>
    <xf numFmtId="1" fontId="8" fillId="59" borderId="67" xfId="459" applyNumberFormat="1" applyFont="1" applyFill="1" applyBorder="1" applyAlignment="1">
      <alignment horizontal="right"/>
    </xf>
    <xf numFmtId="1" fontId="8" fillId="59" borderId="66" xfId="459" applyNumberFormat="1" applyFont="1" applyFill="1" applyBorder="1" applyAlignment="1">
      <alignment horizontal="right"/>
    </xf>
    <xf numFmtId="1" fontId="8" fillId="59" borderId="49" xfId="1408" applyNumberFormat="1" applyFont="1" applyFill="1" applyBorder="1" applyAlignment="1">
      <alignment horizontal="right"/>
    </xf>
    <xf numFmtId="1" fontId="8" fillId="59" borderId="51" xfId="1408" applyNumberFormat="1" applyFont="1" applyFill="1" applyBorder="1" applyAlignment="1">
      <alignment horizontal="right"/>
    </xf>
    <xf numFmtId="1" fontId="8" fillId="59" borderId="64" xfId="1408" applyNumberFormat="1" applyFont="1" applyFill="1" applyBorder="1" applyAlignment="1">
      <alignment horizontal="right"/>
    </xf>
    <xf numFmtId="1" fontId="8" fillId="59" borderId="63" xfId="1408" applyNumberFormat="1" applyFont="1" applyFill="1" applyBorder="1" applyAlignment="1">
      <alignment horizontal="right"/>
    </xf>
    <xf numFmtId="1" fontId="8" fillId="59" borderId="67" xfId="1408" applyNumberFormat="1" applyFont="1" applyFill="1" applyBorder="1" applyAlignment="1">
      <alignment horizontal="right"/>
    </xf>
    <xf numFmtId="1" fontId="8" fillId="59" borderId="66" xfId="1408" applyNumberFormat="1" applyFont="1" applyFill="1" applyBorder="1" applyAlignment="1">
      <alignment horizontal="right"/>
    </xf>
    <xf numFmtId="1" fontId="8" fillId="59" borderId="45" xfId="459" applyNumberFormat="1" applyFont="1" applyFill="1" applyBorder="1" applyAlignment="1">
      <alignment horizontal="right"/>
    </xf>
    <xf numFmtId="1" fontId="8" fillId="59" borderId="46" xfId="459" applyNumberFormat="1" applyFont="1" applyFill="1" applyBorder="1" applyAlignment="1">
      <alignment horizontal="right"/>
    </xf>
    <xf numFmtId="3" fontId="183" fillId="59" borderId="43" xfId="1408" applyNumberFormat="1" applyFont="1" applyFill="1" applyBorder="1" applyAlignment="1">
      <alignment horizontal="right"/>
    </xf>
    <xf numFmtId="3" fontId="183" fillId="59" borderId="44" xfId="1408" applyNumberFormat="1" applyFont="1" applyFill="1" applyBorder="1" applyAlignment="1">
      <alignment horizontal="right"/>
    </xf>
    <xf numFmtId="3" fontId="11" fillId="59" borderId="64" xfId="1408" applyNumberFormat="1" applyFont="1" applyFill="1" applyBorder="1" applyAlignment="1">
      <alignment horizontal="right"/>
    </xf>
    <xf numFmtId="3" fontId="11" fillId="59" borderId="63" xfId="1408" applyNumberFormat="1" applyFont="1" applyFill="1" applyBorder="1" applyAlignment="1">
      <alignment horizontal="right"/>
    </xf>
    <xf numFmtId="1" fontId="11" fillId="59" borderId="64" xfId="452" applyNumberFormat="1" applyFont="1" applyFill="1" applyBorder="1" applyAlignment="1">
      <alignment horizontal="right"/>
    </xf>
    <xf numFmtId="1" fontId="11" fillId="59" borderId="63" xfId="452" applyNumberFormat="1" applyFont="1" applyFill="1" applyBorder="1" applyAlignment="1">
      <alignment horizontal="right"/>
    </xf>
    <xf numFmtId="1" fontId="11" fillId="59" borderId="67" xfId="452" applyNumberFormat="1" applyFont="1" applyFill="1" applyBorder="1" applyAlignment="1">
      <alignment horizontal="right"/>
    </xf>
    <xf numFmtId="1" fontId="11" fillId="59" borderId="66" xfId="452" applyNumberFormat="1" applyFont="1" applyFill="1" applyBorder="1" applyAlignment="1">
      <alignment horizontal="right"/>
    </xf>
    <xf numFmtId="1" fontId="8" fillId="59" borderId="43" xfId="1408" applyNumberFormat="1" applyFont="1" applyFill="1" applyBorder="1" applyAlignment="1">
      <alignment horizontal="right"/>
    </xf>
    <xf numFmtId="1" fontId="8" fillId="59" borderId="44" xfId="1408" applyNumberFormat="1" applyFont="1" applyFill="1" applyBorder="1" applyAlignment="1">
      <alignment horizontal="right"/>
    </xf>
    <xf numFmtId="1" fontId="8" fillId="59" borderId="45" xfId="1408" applyNumberFormat="1" applyFont="1" applyFill="1" applyBorder="1" applyAlignment="1">
      <alignment horizontal="right"/>
    </xf>
    <xf numFmtId="1" fontId="8" fillId="59" borderId="46" xfId="1408" applyNumberFormat="1" applyFont="1" applyFill="1" applyBorder="1" applyAlignment="1">
      <alignment horizontal="right"/>
    </xf>
    <xf numFmtId="1" fontId="11" fillId="59" borderId="43" xfId="1408" applyNumberFormat="1" applyFont="1" applyFill="1" applyBorder="1" applyAlignment="1">
      <alignment horizontal="right"/>
    </xf>
    <xf numFmtId="1" fontId="11" fillId="59" borderId="44" xfId="1408" applyNumberFormat="1" applyFont="1" applyFill="1" applyBorder="1" applyAlignment="1">
      <alignment horizontal="right"/>
    </xf>
    <xf numFmtId="1" fontId="11" fillId="59" borderId="64" xfId="1408" applyNumberFormat="1" applyFont="1" applyFill="1" applyBorder="1" applyAlignment="1">
      <alignment horizontal="right"/>
    </xf>
    <xf numFmtId="1" fontId="11" fillId="59" borderId="63" xfId="1408" applyNumberFormat="1" applyFont="1" applyFill="1" applyBorder="1" applyAlignment="1">
      <alignment horizontal="right"/>
    </xf>
    <xf numFmtId="1" fontId="85" fillId="0" borderId="43" xfId="0" applyNumberFormat="1" applyFont="1" applyBorder="1" applyAlignment="1">
      <alignment horizontal="right"/>
    </xf>
    <xf numFmtId="1" fontId="85" fillId="0" borderId="84" xfId="0" applyNumberFormat="1" applyFont="1" applyBorder="1" applyAlignment="1">
      <alignment horizontal="right"/>
    </xf>
    <xf numFmtId="1" fontId="85" fillId="0" borderId="67" xfId="0" applyNumberFormat="1" applyFont="1" applyBorder="1" applyAlignment="1">
      <alignment horizontal="right"/>
    </xf>
    <xf numFmtId="1" fontId="85" fillId="0" borderId="97" xfId="0" applyNumberFormat="1" applyFont="1" applyBorder="1" applyAlignment="1">
      <alignment horizontal="right"/>
    </xf>
    <xf numFmtId="1" fontId="11" fillId="59" borderId="97" xfId="0" applyNumberFormat="1" applyFont="1" applyFill="1" applyBorder="1" applyAlignment="1">
      <alignment horizontal="right"/>
    </xf>
    <xf numFmtId="0" fontId="83" fillId="59" borderId="64" xfId="0" applyFont="1" applyFill="1" applyBorder="1" applyAlignment="1">
      <alignment horizontal="right"/>
    </xf>
    <xf numFmtId="0" fontId="83" fillId="59" borderId="63" xfId="0" applyFont="1" applyFill="1" applyBorder="1" applyAlignment="1">
      <alignment horizontal="right"/>
    </xf>
    <xf numFmtId="49" fontId="83" fillId="59" borderId="67" xfId="452" applyNumberFormat="1" applyFont="1" applyFill="1" applyBorder="1" applyAlignment="1">
      <alignment horizontal="right"/>
    </xf>
    <xf numFmtId="49" fontId="83" fillId="59" borderId="66" xfId="452" applyNumberFormat="1" applyFont="1" applyFill="1" applyBorder="1" applyAlignment="1">
      <alignment horizontal="right"/>
    </xf>
    <xf numFmtId="49" fontId="82" fillId="59" borderId="64" xfId="452" applyNumberFormat="1" applyFont="1" applyFill="1" applyBorder="1" applyAlignment="1">
      <alignment horizontal="right"/>
    </xf>
    <xf numFmtId="49" fontId="82" fillId="59" borderId="63" xfId="452" applyNumberFormat="1" applyFont="1" applyFill="1" applyBorder="1" applyAlignment="1">
      <alignment horizontal="right"/>
    </xf>
    <xf numFmtId="0" fontId="8" fillId="59" borderId="64" xfId="0" applyFont="1" applyFill="1" applyBorder="1" applyAlignment="1">
      <alignment horizontal="right"/>
    </xf>
    <xf numFmtId="0" fontId="8" fillId="59" borderId="63" xfId="0" applyFont="1" applyFill="1" applyBorder="1" applyAlignment="1">
      <alignment horizontal="right"/>
    </xf>
    <xf numFmtId="49" fontId="83" fillId="59" borderId="43" xfId="452" applyNumberFormat="1" applyFont="1" applyFill="1" applyBorder="1" applyAlignment="1">
      <alignment horizontal="right"/>
    </xf>
    <xf numFmtId="49" fontId="83" fillId="59" borderId="44" xfId="452" applyNumberFormat="1" applyFont="1" applyFill="1" applyBorder="1" applyAlignment="1">
      <alignment horizontal="right"/>
    </xf>
    <xf numFmtId="0" fontId="83" fillId="59" borderId="43" xfId="0" applyFont="1" applyFill="1" applyBorder="1" applyAlignment="1">
      <alignment horizontal="right"/>
    </xf>
    <xf numFmtId="0" fontId="83" fillId="59" borderId="44" xfId="0" applyFont="1" applyFill="1" applyBorder="1" applyAlignment="1">
      <alignment horizontal="right"/>
    </xf>
    <xf numFmtId="1" fontId="85" fillId="59" borderId="43" xfId="452" applyNumberFormat="1" applyFont="1" applyFill="1" applyBorder="1" applyAlignment="1">
      <alignment horizontal="right"/>
    </xf>
    <xf numFmtId="1" fontId="85" fillId="59" borderId="44" xfId="452" applyNumberFormat="1" applyFont="1" applyFill="1" applyBorder="1" applyAlignment="1">
      <alignment horizontal="right"/>
    </xf>
    <xf numFmtId="0" fontId="85" fillId="59" borderId="70" xfId="1408" applyFont="1" applyFill="1" applyBorder="1" applyAlignment="1">
      <alignment horizontal="right"/>
    </xf>
    <xf numFmtId="0" fontId="85" fillId="59" borderId="65" xfId="1408" applyFont="1" applyFill="1" applyBorder="1" applyAlignment="1">
      <alignment horizontal="right"/>
    </xf>
    <xf numFmtId="0" fontId="85" fillId="59" borderId="67" xfId="1408" applyFont="1" applyFill="1" applyBorder="1" applyAlignment="1">
      <alignment horizontal="right"/>
    </xf>
    <xf numFmtId="0" fontId="85" fillId="59" borderId="66" xfId="1408" applyFont="1" applyFill="1" applyBorder="1" applyAlignment="1">
      <alignment horizontal="right"/>
    </xf>
    <xf numFmtId="1" fontId="183" fillId="59" borderId="67" xfId="452" applyNumberFormat="1" applyFont="1" applyFill="1" applyBorder="1" applyAlignment="1">
      <alignment horizontal="right"/>
    </xf>
    <xf numFmtId="1" fontId="183" fillId="59" borderId="66" xfId="452" applyNumberFormat="1" applyFont="1" applyFill="1" applyBorder="1" applyAlignment="1">
      <alignment horizontal="right"/>
    </xf>
    <xf numFmtId="0" fontId="11" fillId="59" borderId="49" xfId="1408" applyFont="1" applyFill="1" applyBorder="1" applyAlignment="1">
      <alignment horizontal="right"/>
    </xf>
    <xf numFmtId="0" fontId="11" fillId="59" borderId="51" xfId="1408" applyFont="1" applyFill="1" applyBorder="1" applyAlignment="1">
      <alignment horizontal="right"/>
    </xf>
    <xf numFmtId="1" fontId="85" fillId="59" borderId="67" xfId="452" applyNumberFormat="1" applyFont="1" applyFill="1" applyBorder="1" applyAlignment="1">
      <alignment horizontal="right"/>
    </xf>
    <xf numFmtId="1" fontId="85" fillId="59" borderId="66" xfId="452" applyNumberFormat="1" applyFont="1" applyFill="1" applyBorder="1" applyAlignment="1">
      <alignment horizontal="right"/>
    </xf>
    <xf numFmtId="1" fontId="85" fillId="59" borderId="45" xfId="452" applyNumberFormat="1" applyFont="1" applyFill="1" applyBorder="1" applyAlignment="1">
      <alignment horizontal="right"/>
    </xf>
    <xf numFmtId="1" fontId="85" fillId="59" borderId="46" xfId="452" applyNumberFormat="1" applyFont="1" applyFill="1" applyBorder="1" applyAlignment="1">
      <alignment horizontal="right"/>
    </xf>
    <xf numFmtId="0" fontId="11" fillId="59" borderId="43" xfId="1408" applyFont="1" applyFill="1" applyBorder="1" applyAlignment="1">
      <alignment horizontal="right"/>
    </xf>
    <xf numFmtId="0" fontId="11" fillId="59" borderId="44" xfId="1408" applyFont="1" applyFill="1" applyBorder="1" applyAlignment="1">
      <alignment horizontal="right"/>
    </xf>
    <xf numFmtId="0" fontId="11" fillId="0" borderId="67" xfId="1408" applyFont="1" applyBorder="1" applyAlignment="1">
      <alignment horizontal="right"/>
    </xf>
    <xf numFmtId="0" fontId="11" fillId="0" borderId="66" xfId="1408" applyFont="1" applyBorder="1" applyAlignment="1">
      <alignment horizontal="right"/>
    </xf>
    <xf numFmtId="0" fontId="11" fillId="0" borderId="43" xfId="1408" applyFont="1" applyBorder="1" applyAlignment="1">
      <alignment horizontal="right"/>
    </xf>
    <xf numFmtId="0" fontId="11" fillId="0" borderId="44" xfId="1408" applyFont="1" applyBorder="1" applyAlignment="1">
      <alignment horizontal="right"/>
    </xf>
    <xf numFmtId="0" fontId="11" fillId="0" borderId="64" xfId="1408" applyFont="1" applyBorder="1" applyAlignment="1">
      <alignment horizontal="right"/>
    </xf>
    <xf numFmtId="0" fontId="11" fillId="0" borderId="63" xfId="1408" applyFont="1" applyBorder="1" applyAlignment="1">
      <alignment horizontal="right"/>
    </xf>
    <xf numFmtId="0" fontId="11" fillId="0" borderId="70" xfId="1408" applyFont="1" applyBorder="1" applyAlignment="1">
      <alignment horizontal="right"/>
    </xf>
    <xf numFmtId="0" fontId="11" fillId="0" borderId="65" xfId="1408" applyFont="1" applyBorder="1" applyAlignment="1">
      <alignment horizontal="right"/>
    </xf>
    <xf numFmtId="0" fontId="11" fillId="0" borderId="45" xfId="1408" applyFont="1" applyBorder="1" applyAlignment="1">
      <alignment horizontal="right"/>
    </xf>
    <xf numFmtId="0" fontId="11" fillId="0" borderId="46" xfId="1408" applyFont="1" applyBorder="1" applyAlignment="1">
      <alignment horizontal="right"/>
    </xf>
    <xf numFmtId="0" fontId="183" fillId="59" borderId="64" xfId="1408" applyFont="1" applyFill="1" applyBorder="1" applyAlignment="1">
      <alignment horizontal="right"/>
    </xf>
    <xf numFmtId="0" fontId="183" fillId="59" borderId="63" xfId="1408" applyFont="1" applyFill="1" applyBorder="1" applyAlignment="1">
      <alignment horizontal="right"/>
    </xf>
    <xf numFmtId="0" fontId="183" fillId="59" borderId="67" xfId="1408" applyFont="1" applyFill="1" applyBorder="1" applyAlignment="1">
      <alignment horizontal="right"/>
    </xf>
    <xf numFmtId="0" fontId="183" fillId="59" borderId="66" xfId="1408" applyFont="1" applyFill="1" applyBorder="1" applyAlignment="1">
      <alignment horizontal="right"/>
    </xf>
    <xf numFmtId="1" fontId="11" fillId="59" borderId="64" xfId="0" applyNumberFormat="1" applyFont="1" applyFill="1" applyBorder="1" applyAlignment="1">
      <alignment horizontal="right"/>
    </xf>
    <xf numFmtId="1" fontId="11" fillId="59" borderId="63" xfId="0" applyNumberFormat="1" applyFont="1" applyFill="1" applyBorder="1" applyAlignment="1">
      <alignment horizontal="right"/>
    </xf>
    <xf numFmtId="1" fontId="11" fillId="59" borderId="77" xfId="0" applyNumberFormat="1" applyFont="1" applyFill="1" applyBorder="1" applyAlignment="1">
      <alignment horizontal="right"/>
    </xf>
    <xf numFmtId="1" fontId="11" fillId="59" borderId="75" xfId="0" applyNumberFormat="1" applyFont="1" applyFill="1" applyBorder="1" applyAlignment="1">
      <alignment horizontal="right"/>
    </xf>
    <xf numFmtId="0" fontId="11" fillId="59" borderId="25" xfId="1408" applyFont="1" applyFill="1" applyBorder="1" applyAlignment="1">
      <alignment horizontal="right"/>
    </xf>
    <xf numFmtId="0" fontId="11" fillId="59" borderId="48" xfId="1408" applyFont="1" applyFill="1" applyBorder="1" applyAlignment="1">
      <alignment horizontal="right"/>
    </xf>
    <xf numFmtId="1" fontId="183" fillId="59" borderId="77" xfId="0" applyNumberFormat="1" applyFont="1" applyFill="1" applyBorder="1" applyAlignment="1">
      <alignment horizontal="right"/>
    </xf>
    <xf numFmtId="1" fontId="183" fillId="59" borderId="58" xfId="0" applyNumberFormat="1" applyFont="1" applyFill="1" applyBorder="1" applyAlignment="1">
      <alignment horizontal="right"/>
    </xf>
    <xf numFmtId="0" fontId="183" fillId="0" borderId="64" xfId="1408" applyFont="1" applyBorder="1" applyAlignment="1">
      <alignment horizontal="right"/>
    </xf>
    <xf numFmtId="0" fontId="183" fillId="0" borderId="63" xfId="1408" applyFont="1" applyBorder="1" applyAlignment="1">
      <alignment horizontal="right"/>
    </xf>
    <xf numFmtId="0" fontId="183" fillId="0" borderId="67" xfId="1408" applyFont="1" applyBorder="1" applyAlignment="1">
      <alignment horizontal="right"/>
    </xf>
    <xf numFmtId="0" fontId="183" fillId="0" borderId="66" xfId="1408" applyFont="1" applyBorder="1" applyAlignment="1">
      <alignment horizontal="right"/>
    </xf>
    <xf numFmtId="1" fontId="8" fillId="59" borderId="77" xfId="452" applyNumberFormat="1" applyFont="1" applyFill="1" applyBorder="1" applyAlignment="1">
      <alignment horizontal="right"/>
    </xf>
    <xf numFmtId="1" fontId="8" fillId="59" borderId="75" xfId="452" applyNumberFormat="1" applyFont="1" applyFill="1" applyBorder="1" applyAlignment="1">
      <alignment horizontal="right"/>
    </xf>
    <xf numFmtId="3" fontId="11" fillId="59" borderId="77" xfId="1408" applyNumberFormat="1" applyFont="1" applyFill="1" applyBorder="1" applyAlignment="1">
      <alignment horizontal="right"/>
    </xf>
    <xf numFmtId="3" fontId="11" fillId="59" borderId="75" xfId="1408" applyNumberFormat="1" applyFont="1" applyFill="1" applyBorder="1" applyAlignment="1">
      <alignment horizontal="right"/>
    </xf>
    <xf numFmtId="0" fontId="183" fillId="0" borderId="43" xfId="1408" applyFont="1" applyBorder="1" applyAlignment="1">
      <alignment horizontal="right"/>
    </xf>
    <xf numFmtId="0" fontId="183" fillId="0" borderId="44" xfId="1408" applyFont="1" applyBorder="1" applyAlignment="1">
      <alignment horizontal="right"/>
    </xf>
    <xf numFmtId="3" fontId="183" fillId="0" borderId="64" xfId="1408" applyNumberFormat="1" applyFont="1" applyBorder="1" applyAlignment="1">
      <alignment horizontal="right"/>
    </xf>
    <xf numFmtId="3" fontId="183" fillId="0" borderId="63" xfId="1408" applyNumberFormat="1" applyFont="1" applyBorder="1" applyAlignment="1">
      <alignment horizontal="right"/>
    </xf>
    <xf numFmtId="3" fontId="183" fillId="59" borderId="64" xfId="1408" applyNumberFormat="1" applyFont="1" applyFill="1" applyBorder="1" applyAlignment="1">
      <alignment horizontal="right"/>
    </xf>
    <xf numFmtId="3" fontId="183" fillId="59" borderId="63" xfId="1408" applyNumberFormat="1" applyFont="1" applyFill="1" applyBorder="1" applyAlignment="1">
      <alignment horizontal="right"/>
    </xf>
    <xf numFmtId="1" fontId="183" fillId="59" borderId="64" xfId="1408" applyNumberFormat="1" applyFont="1" applyFill="1" applyBorder="1" applyAlignment="1">
      <alignment horizontal="right"/>
    </xf>
    <xf numFmtId="1" fontId="183" fillId="59" borderId="63" xfId="1408" applyNumberFormat="1" applyFont="1" applyFill="1" applyBorder="1" applyAlignment="1">
      <alignment horizontal="right"/>
    </xf>
    <xf numFmtId="1" fontId="183" fillId="0" borderId="64" xfId="1408" applyNumberFormat="1" applyFont="1" applyBorder="1" applyAlignment="1">
      <alignment horizontal="right"/>
    </xf>
    <xf numFmtId="1" fontId="183" fillId="0" borderId="63" xfId="1408" applyNumberFormat="1" applyFont="1" applyBorder="1" applyAlignment="1">
      <alignment horizontal="right"/>
    </xf>
    <xf numFmtId="3" fontId="183" fillId="0" borderId="67" xfId="1408" applyNumberFormat="1" applyFont="1" applyBorder="1" applyAlignment="1">
      <alignment horizontal="right"/>
    </xf>
    <xf numFmtId="3" fontId="183" fillId="0" borderId="66" xfId="1408" applyNumberFormat="1" applyFont="1" applyBorder="1" applyAlignment="1">
      <alignment horizontal="right"/>
    </xf>
    <xf numFmtId="1" fontId="11" fillId="59" borderId="58" xfId="0" applyNumberFormat="1" applyFont="1" applyFill="1" applyBorder="1" applyAlignment="1">
      <alignment horizontal="right"/>
    </xf>
    <xf numFmtId="49" fontId="8" fillId="59" borderId="17" xfId="452" applyNumberFormat="1" applyFont="1" applyFill="1" applyBorder="1" applyAlignment="1">
      <alignment horizontal="right"/>
    </xf>
    <xf numFmtId="1" fontId="11" fillId="0" borderId="43" xfId="452" applyNumberFormat="1" applyFont="1" applyBorder="1" applyAlignment="1">
      <alignment horizontal="right"/>
    </xf>
    <xf numFmtId="1" fontId="11" fillId="0" borderId="44" xfId="452" applyNumberFormat="1" applyFont="1" applyBorder="1" applyAlignment="1">
      <alignment horizontal="right"/>
    </xf>
    <xf numFmtId="1" fontId="11" fillId="0" borderId="64" xfId="452" applyNumberFormat="1" applyFont="1" applyBorder="1" applyAlignment="1">
      <alignment horizontal="right"/>
    </xf>
    <xf numFmtId="1" fontId="11" fillId="0" borderId="63" xfId="452" applyNumberFormat="1" applyFont="1" applyBorder="1" applyAlignment="1">
      <alignment horizontal="right"/>
    </xf>
    <xf numFmtId="1" fontId="11" fillId="0" borderId="45" xfId="452" applyNumberFormat="1" applyFont="1" applyBorder="1" applyAlignment="1">
      <alignment horizontal="right"/>
    </xf>
    <xf numFmtId="1" fontId="11" fillId="0" borderId="46" xfId="452" applyNumberFormat="1" applyFont="1" applyBorder="1" applyAlignment="1">
      <alignment horizontal="right"/>
    </xf>
    <xf numFmtId="1" fontId="183" fillId="0" borderId="64" xfId="452" applyNumberFormat="1" applyFont="1" applyBorder="1" applyAlignment="1">
      <alignment horizontal="right"/>
    </xf>
    <xf numFmtId="1" fontId="183" fillId="0" borderId="63" xfId="452" applyNumberFormat="1" applyFont="1" applyBorder="1" applyAlignment="1">
      <alignment horizontal="right"/>
    </xf>
    <xf numFmtId="1" fontId="183" fillId="59" borderId="43" xfId="0" applyNumberFormat="1" applyFont="1" applyFill="1" applyBorder="1" applyAlignment="1">
      <alignment horizontal="right"/>
    </xf>
    <xf numFmtId="1" fontId="183" fillId="59" borderId="84" xfId="0" applyNumberFormat="1" applyFont="1" applyFill="1" applyBorder="1" applyAlignment="1">
      <alignment horizontal="right"/>
    </xf>
    <xf numFmtId="1" fontId="183" fillId="59" borderId="25" xfId="0" applyNumberFormat="1" applyFont="1" applyFill="1" applyBorder="1" applyAlignment="1">
      <alignment horizontal="right"/>
    </xf>
    <xf numFmtId="1" fontId="183" fillId="59" borderId="17" xfId="0" applyNumberFormat="1" applyFont="1" applyFill="1" applyBorder="1" applyAlignment="1">
      <alignment horizontal="right"/>
    </xf>
    <xf numFmtId="3" fontId="11" fillId="59" borderId="43" xfId="1408" applyNumberFormat="1" applyFont="1" applyFill="1" applyBorder="1" applyAlignment="1">
      <alignment horizontal="right"/>
    </xf>
    <xf numFmtId="3" fontId="11" fillId="59" borderId="44" xfId="1408" applyNumberFormat="1" applyFont="1" applyFill="1" applyBorder="1" applyAlignment="1">
      <alignment horizontal="right"/>
    </xf>
    <xf numFmtId="3" fontId="11" fillId="59" borderId="67" xfId="1408" applyNumberFormat="1" applyFont="1" applyFill="1" applyBorder="1" applyAlignment="1">
      <alignment horizontal="right"/>
    </xf>
    <xf numFmtId="3" fontId="11" fillId="59" borderId="66" xfId="1408" applyNumberFormat="1" applyFont="1" applyFill="1" applyBorder="1" applyAlignment="1">
      <alignment horizontal="right"/>
    </xf>
    <xf numFmtId="1" fontId="8" fillId="0" borderId="43" xfId="452" applyNumberFormat="1" applyFont="1" applyBorder="1" applyAlignment="1">
      <alignment horizontal="right"/>
    </xf>
    <xf numFmtId="1" fontId="8" fillId="0" borderId="44" xfId="452" applyNumberFormat="1" applyFont="1" applyBorder="1" applyAlignment="1">
      <alignment horizontal="right"/>
    </xf>
    <xf numFmtId="1" fontId="8" fillId="0" borderId="64" xfId="452" applyNumberFormat="1" applyFont="1" applyBorder="1" applyAlignment="1">
      <alignment horizontal="right"/>
    </xf>
    <xf numFmtId="1" fontId="8" fillId="0" borderId="63" xfId="452" applyNumberFormat="1" applyFont="1" applyBorder="1" applyAlignment="1">
      <alignment horizontal="right"/>
    </xf>
    <xf numFmtId="3" fontId="11" fillId="0" borderId="77" xfId="1408" applyNumberFormat="1" applyFont="1" applyBorder="1" applyAlignment="1">
      <alignment horizontal="right"/>
    </xf>
    <xf numFmtId="3" fontId="11" fillId="0" borderId="75" xfId="1408" applyNumberFormat="1" applyFont="1" applyBorder="1" applyAlignment="1">
      <alignment horizontal="right"/>
    </xf>
    <xf numFmtId="0" fontId="11" fillId="59" borderId="77" xfId="1408" applyFont="1" applyFill="1" applyBorder="1" applyAlignment="1">
      <alignment horizontal="right"/>
    </xf>
    <xf numFmtId="0" fontId="11" fillId="59" borderId="75" xfId="1408" applyFont="1" applyFill="1" applyBorder="1" applyAlignment="1">
      <alignment horizontal="right"/>
    </xf>
    <xf numFmtId="1" fontId="11" fillId="59" borderId="49" xfId="452" applyNumberFormat="1" applyFont="1" applyFill="1" applyBorder="1" applyAlignment="1">
      <alignment horizontal="right"/>
    </xf>
    <xf numFmtId="1" fontId="11" fillId="59" borderId="51" xfId="452" applyNumberFormat="1" applyFont="1" applyFill="1" applyBorder="1" applyAlignment="1">
      <alignment horizontal="right"/>
    </xf>
    <xf numFmtId="3" fontId="11" fillId="59" borderId="45" xfId="1408" applyNumberFormat="1" applyFont="1" applyFill="1" applyBorder="1" applyAlignment="1">
      <alignment horizontal="right"/>
    </xf>
    <xf numFmtId="3" fontId="11" fillId="59" borderId="46" xfId="1408" applyNumberFormat="1" applyFont="1" applyFill="1" applyBorder="1" applyAlignment="1">
      <alignment horizontal="right"/>
    </xf>
    <xf numFmtId="3" fontId="11" fillId="0" borderId="64" xfId="1408" applyNumberFormat="1" applyFont="1" applyBorder="1" applyAlignment="1">
      <alignment horizontal="right"/>
    </xf>
    <xf numFmtId="3" fontId="11" fillId="0" borderId="63" xfId="1408" applyNumberFormat="1" applyFont="1" applyBorder="1" applyAlignment="1">
      <alignment horizontal="right"/>
    </xf>
    <xf numFmtId="3" fontId="11" fillId="0" borderId="70" xfId="1408" applyNumberFormat="1" applyFont="1" applyBorder="1" applyAlignment="1">
      <alignment horizontal="right"/>
    </xf>
    <xf numFmtId="3" fontId="11" fillId="0" borderId="65" xfId="1408" applyNumberFormat="1" applyFont="1" applyBorder="1" applyAlignment="1">
      <alignment horizontal="right"/>
    </xf>
    <xf numFmtId="1" fontId="11" fillId="59" borderId="70" xfId="452" applyNumberFormat="1" applyFont="1" applyFill="1" applyBorder="1" applyAlignment="1">
      <alignment horizontal="right"/>
    </xf>
    <xf numFmtId="1" fontId="11" fillId="59" borderId="65" xfId="452" applyNumberFormat="1" applyFont="1" applyFill="1" applyBorder="1" applyAlignment="1">
      <alignment horizontal="right"/>
    </xf>
    <xf numFmtId="1" fontId="11" fillId="59" borderId="43" xfId="1131" applyNumberFormat="1" applyFont="1" applyFill="1" applyBorder="1" applyAlignment="1">
      <alignment horizontal="right"/>
    </xf>
    <xf numFmtId="1" fontId="11" fillId="59" borderId="44" xfId="1131" applyNumberFormat="1" applyFont="1" applyFill="1" applyBorder="1" applyAlignment="1">
      <alignment horizontal="right"/>
    </xf>
    <xf numFmtId="1" fontId="183" fillId="59" borderId="45" xfId="1131" applyNumberFormat="1" applyFont="1" applyFill="1" applyBorder="1" applyAlignment="1">
      <alignment horizontal="right"/>
    </xf>
    <xf numFmtId="1" fontId="183" fillId="59" borderId="46" xfId="1131" applyNumberFormat="1" applyFont="1" applyFill="1" applyBorder="1" applyAlignment="1">
      <alignment horizontal="right"/>
    </xf>
    <xf numFmtId="1" fontId="183" fillId="59" borderId="67" xfId="1131" applyNumberFormat="1" applyFont="1" applyFill="1" applyBorder="1" applyAlignment="1">
      <alignment horizontal="right"/>
    </xf>
    <xf numFmtId="1" fontId="183" fillId="59" borderId="66" xfId="1131" applyNumberFormat="1" applyFont="1" applyFill="1" applyBorder="1" applyAlignment="1">
      <alignment horizontal="right"/>
    </xf>
    <xf numFmtId="1" fontId="11" fillId="59" borderId="45" xfId="1131" applyNumberFormat="1" applyFont="1" applyFill="1" applyBorder="1" applyAlignment="1">
      <alignment horizontal="right"/>
    </xf>
    <xf numFmtId="1" fontId="11" fillId="59" borderId="46" xfId="1131" applyNumberFormat="1" applyFont="1" applyFill="1" applyBorder="1" applyAlignment="1">
      <alignment horizontal="right"/>
    </xf>
    <xf numFmtId="1" fontId="11" fillId="59" borderId="67" xfId="1131" applyNumberFormat="1" applyFont="1" applyFill="1" applyBorder="1" applyAlignment="1">
      <alignment horizontal="right"/>
    </xf>
    <xf numFmtId="1" fontId="11" fillId="59" borderId="66" xfId="1131" applyNumberFormat="1" applyFont="1" applyFill="1" applyBorder="1" applyAlignment="1">
      <alignment horizontal="right"/>
    </xf>
    <xf numFmtId="3" fontId="85" fillId="59" borderId="77" xfId="1408" applyNumberFormat="1" applyFont="1" applyFill="1" applyBorder="1" applyAlignment="1">
      <alignment horizontal="right"/>
    </xf>
    <xf numFmtId="3" fontId="85" fillId="59" borderId="75" xfId="1408" applyNumberFormat="1" applyFont="1" applyFill="1" applyBorder="1" applyAlignment="1">
      <alignment horizontal="right"/>
    </xf>
    <xf numFmtId="1" fontId="8" fillId="0" borderId="77" xfId="452" applyNumberFormat="1" applyFont="1" applyBorder="1" applyAlignment="1">
      <alignment horizontal="right"/>
    </xf>
    <xf numFmtId="1" fontId="8" fillId="0" borderId="75" xfId="452" applyNumberFormat="1" applyFont="1" applyBorder="1" applyAlignment="1">
      <alignment horizontal="right"/>
    </xf>
    <xf numFmtId="1" fontId="8" fillId="0" borderId="67" xfId="452" applyNumberFormat="1" applyFont="1" applyBorder="1" applyAlignment="1">
      <alignment horizontal="right"/>
    </xf>
    <xf numFmtId="1" fontId="8" fillId="0" borderId="66" xfId="452" applyNumberFormat="1" applyFont="1" applyBorder="1" applyAlignment="1">
      <alignment horizontal="right"/>
    </xf>
    <xf numFmtId="1" fontId="85" fillId="0" borderId="43" xfId="452" applyNumberFormat="1" applyFont="1" applyBorder="1" applyAlignment="1">
      <alignment horizontal="right"/>
    </xf>
    <xf numFmtId="1" fontId="85" fillId="0" borderId="44" xfId="452" applyNumberFormat="1" applyFont="1" applyBorder="1" applyAlignment="1">
      <alignment horizontal="right"/>
    </xf>
    <xf numFmtId="1" fontId="85" fillId="0" borderId="64" xfId="452" applyNumberFormat="1" applyFont="1" applyBorder="1" applyAlignment="1">
      <alignment horizontal="right"/>
    </xf>
    <xf numFmtId="1" fontId="85" fillId="0" borderId="63" xfId="452" applyNumberFormat="1" applyFont="1" applyBorder="1" applyAlignment="1">
      <alignment horizontal="right"/>
    </xf>
    <xf numFmtId="1" fontId="8" fillId="0" borderId="64" xfId="457" applyNumberFormat="1" applyFont="1" applyBorder="1" applyAlignment="1">
      <alignment horizontal="right"/>
    </xf>
    <xf numFmtId="1" fontId="8" fillId="0" borderId="63" xfId="457" applyNumberFormat="1" applyFont="1" applyBorder="1" applyAlignment="1">
      <alignment horizontal="right"/>
    </xf>
    <xf numFmtId="168" fontId="183" fillId="59" borderId="77" xfId="452" applyNumberFormat="1" applyFont="1" applyFill="1" applyBorder="1" applyAlignment="1">
      <alignment horizontal="right"/>
    </xf>
    <xf numFmtId="168" fontId="8" fillId="59" borderId="77" xfId="457" applyNumberFormat="1" applyFont="1" applyFill="1" applyBorder="1" applyAlignment="1">
      <alignment horizontal="right"/>
    </xf>
    <xf numFmtId="168" fontId="8" fillId="59" borderId="77" xfId="452" applyNumberFormat="1" applyFont="1" applyFill="1" applyBorder="1" applyAlignment="1">
      <alignment horizontal="right"/>
    </xf>
    <xf numFmtId="168" fontId="11" fillId="59" borderId="43" xfId="1408" applyNumberFormat="1" applyFont="1" applyFill="1" applyBorder="1" applyAlignment="1">
      <alignment horizontal="right"/>
    </xf>
    <xf numFmtId="168" fontId="11" fillId="59" borderId="64" xfId="1408" applyNumberFormat="1" applyFont="1" applyFill="1" applyBorder="1" applyAlignment="1">
      <alignment horizontal="right"/>
    </xf>
    <xf numFmtId="168" fontId="11" fillId="59" borderId="67" xfId="1408" applyNumberFormat="1" applyFont="1" applyFill="1" applyBorder="1" applyAlignment="1">
      <alignment horizontal="right"/>
    </xf>
    <xf numFmtId="3" fontId="183" fillId="59" borderId="43" xfId="452" applyNumberFormat="1" applyFont="1" applyFill="1" applyBorder="1" applyAlignment="1">
      <alignment horizontal="right"/>
    </xf>
    <xf numFmtId="3" fontId="183" fillId="59" borderId="64" xfId="452" applyNumberFormat="1" applyFont="1" applyFill="1" applyBorder="1" applyAlignment="1">
      <alignment horizontal="right"/>
    </xf>
    <xf numFmtId="3" fontId="183" fillId="59" borderId="67" xfId="452" applyNumberFormat="1" applyFont="1" applyFill="1" applyBorder="1" applyAlignment="1">
      <alignment horizontal="right"/>
    </xf>
    <xf numFmtId="3" fontId="226" fillId="59" borderId="43" xfId="452" applyNumberFormat="1" applyFont="1" applyFill="1" applyBorder="1" applyAlignment="1">
      <alignment horizontal="right"/>
    </xf>
    <xf numFmtId="3" fontId="227" fillId="59" borderId="43" xfId="452" applyNumberFormat="1" applyFont="1" applyFill="1" applyBorder="1" applyAlignment="1">
      <alignment horizontal="right"/>
    </xf>
    <xf numFmtId="3" fontId="226" fillId="59" borderId="64" xfId="452" applyNumberFormat="1" applyFont="1" applyFill="1" applyBorder="1" applyAlignment="1">
      <alignment horizontal="right"/>
    </xf>
    <xf numFmtId="3" fontId="226" fillId="59" borderId="67" xfId="452" applyNumberFormat="1" applyFont="1" applyFill="1" applyBorder="1" applyAlignment="1">
      <alignment horizontal="right"/>
    </xf>
    <xf numFmtId="3" fontId="226" fillId="0" borderId="25" xfId="452" applyNumberFormat="1" applyFont="1" applyBorder="1" applyAlignment="1">
      <alignment horizontal="right"/>
    </xf>
    <xf numFmtId="3" fontId="183" fillId="59" borderId="77" xfId="1406" applyNumberFormat="1" applyFont="1" applyFill="1" applyBorder="1" applyAlignment="1">
      <alignment horizontal="right"/>
    </xf>
    <xf numFmtId="49" fontId="11" fillId="59" borderId="67" xfId="452" applyNumberFormat="1" applyFont="1" applyFill="1" applyBorder="1" applyAlignment="1">
      <alignment horizontal="right"/>
    </xf>
    <xf numFmtId="49" fontId="8" fillId="59" borderId="77" xfId="452" applyNumberFormat="1" applyFont="1" applyFill="1" applyBorder="1" applyAlignment="1">
      <alignment horizontal="right"/>
    </xf>
    <xf numFmtId="49" fontId="183" fillId="0" borderId="43" xfId="452" applyNumberFormat="1" applyFont="1" applyBorder="1" applyAlignment="1">
      <alignment horizontal="right"/>
    </xf>
    <xf numFmtId="49" fontId="183" fillId="0" borderId="67" xfId="452" applyNumberFormat="1" applyFont="1" applyBorder="1" applyAlignment="1">
      <alignment horizontal="right"/>
    </xf>
    <xf numFmtId="49" fontId="11" fillId="59" borderId="77" xfId="452" applyNumberFormat="1" applyFont="1" applyFill="1" applyBorder="1" applyAlignment="1">
      <alignment horizontal="right"/>
    </xf>
    <xf numFmtId="49" fontId="183" fillId="59" borderId="67" xfId="452" applyNumberFormat="1" applyFont="1" applyFill="1" applyBorder="1" applyAlignment="1">
      <alignment horizontal="right"/>
    </xf>
    <xf numFmtId="49" fontId="8" fillId="59" borderId="43" xfId="457" applyNumberFormat="1" applyFont="1" applyFill="1" applyBorder="1" applyAlignment="1">
      <alignment horizontal="right"/>
    </xf>
    <xf numFmtId="49" fontId="8" fillId="59" borderId="64" xfId="457" applyNumberFormat="1" applyFont="1" applyFill="1" applyBorder="1" applyAlignment="1">
      <alignment horizontal="right"/>
    </xf>
    <xf numFmtId="0" fontId="183" fillId="59" borderId="67" xfId="452" applyFont="1" applyFill="1" applyBorder="1" applyAlignment="1">
      <alignment horizontal="right"/>
    </xf>
    <xf numFmtId="1" fontId="15" fillId="59" borderId="67" xfId="0" applyNumberFormat="1" applyFont="1" applyFill="1" applyBorder="1" applyAlignment="1">
      <alignment horizontal="right"/>
    </xf>
    <xf numFmtId="49" fontId="8" fillId="59" borderId="77" xfId="457" applyNumberFormat="1" applyFont="1" applyFill="1" applyBorder="1" applyAlignment="1">
      <alignment horizontal="right"/>
    </xf>
    <xf numFmtId="0" fontId="183" fillId="59" borderId="64" xfId="452" applyFont="1" applyFill="1" applyBorder="1" applyAlignment="1">
      <alignment horizontal="right"/>
    </xf>
    <xf numFmtId="0" fontId="8" fillId="59" borderId="77" xfId="452" applyFont="1" applyFill="1" applyBorder="1" applyAlignment="1">
      <alignment horizontal="right"/>
    </xf>
    <xf numFmtId="1" fontId="11" fillId="59" borderId="44" xfId="0" applyNumberFormat="1" applyFont="1" applyFill="1" applyBorder="1" applyAlignment="1">
      <alignment horizontal="right"/>
    </xf>
    <xf numFmtId="1" fontId="11" fillId="59" borderId="46" xfId="0" applyNumberFormat="1" applyFont="1" applyFill="1" applyBorder="1" applyAlignment="1">
      <alignment horizontal="right"/>
    </xf>
    <xf numFmtId="1" fontId="11" fillId="59" borderId="48" xfId="0" applyNumberFormat="1" applyFont="1" applyFill="1" applyBorder="1" applyAlignment="1">
      <alignment horizontal="right"/>
    </xf>
    <xf numFmtId="168" fontId="183" fillId="59" borderId="75" xfId="452" applyNumberFormat="1" applyFont="1" applyFill="1" applyBorder="1" applyAlignment="1">
      <alignment horizontal="right"/>
    </xf>
    <xf numFmtId="168" fontId="8" fillId="59" borderId="75" xfId="457" applyNumberFormat="1" applyFont="1" applyFill="1" applyBorder="1" applyAlignment="1">
      <alignment horizontal="right"/>
    </xf>
    <xf numFmtId="168" fontId="8" fillId="59" borderId="75" xfId="452" applyNumberFormat="1" applyFont="1" applyFill="1" applyBorder="1" applyAlignment="1">
      <alignment horizontal="right"/>
    </xf>
    <xf numFmtId="168" fontId="11" fillId="59" borderId="44" xfId="1408" applyNumberFormat="1" applyFont="1" applyFill="1" applyBorder="1" applyAlignment="1">
      <alignment horizontal="right"/>
    </xf>
    <xf numFmtId="168" fontId="11" fillId="59" borderId="63" xfId="1408" applyNumberFormat="1" applyFont="1" applyFill="1" applyBorder="1" applyAlignment="1">
      <alignment horizontal="right"/>
    </xf>
    <xf numFmtId="168" fontId="11" fillId="59" borderId="66" xfId="1408" applyNumberFormat="1" applyFont="1" applyFill="1" applyBorder="1" applyAlignment="1">
      <alignment horizontal="right"/>
    </xf>
    <xf numFmtId="3" fontId="183" fillId="59" borderId="44" xfId="452" applyNumberFormat="1" applyFont="1" applyFill="1" applyBorder="1" applyAlignment="1">
      <alignment horizontal="right"/>
    </xf>
    <xf numFmtId="3" fontId="183" fillId="59" borderId="63" xfId="452" applyNumberFormat="1" applyFont="1" applyFill="1" applyBorder="1" applyAlignment="1">
      <alignment horizontal="right"/>
    </xf>
    <xf numFmtId="3" fontId="183" fillId="59" borderId="66" xfId="452" applyNumberFormat="1" applyFont="1" applyFill="1" applyBorder="1" applyAlignment="1">
      <alignment horizontal="right"/>
    </xf>
    <xf numFmtId="3" fontId="226" fillId="59" borderId="44" xfId="452" applyNumberFormat="1" applyFont="1" applyFill="1" applyBorder="1" applyAlignment="1">
      <alignment horizontal="right"/>
    </xf>
    <xf numFmtId="3" fontId="227" fillId="59" borderId="66" xfId="452" applyNumberFormat="1" applyFont="1" applyFill="1" applyBorder="1" applyAlignment="1">
      <alignment horizontal="right"/>
    </xf>
    <xf numFmtId="3" fontId="227" fillId="59" borderId="44" xfId="452" applyNumberFormat="1" applyFont="1" applyFill="1" applyBorder="1" applyAlignment="1">
      <alignment horizontal="right"/>
    </xf>
    <xf numFmtId="3" fontId="226" fillId="59" borderId="63" xfId="452" applyNumberFormat="1" applyFont="1" applyFill="1" applyBorder="1" applyAlignment="1">
      <alignment horizontal="right"/>
    </xf>
    <xf numFmtId="3" fontId="226" fillId="59" borderId="66" xfId="452" applyNumberFormat="1" applyFont="1" applyFill="1" applyBorder="1" applyAlignment="1">
      <alignment horizontal="right"/>
    </xf>
    <xf numFmtId="3" fontId="226" fillId="0" borderId="48" xfId="452" applyNumberFormat="1" applyFont="1" applyBorder="1" applyAlignment="1">
      <alignment horizontal="right"/>
    </xf>
    <xf numFmtId="3" fontId="183" fillId="59" borderId="75" xfId="1406" applyNumberFormat="1" applyFont="1" applyFill="1" applyBorder="1" applyAlignment="1">
      <alignment horizontal="right"/>
    </xf>
    <xf numFmtId="49" fontId="11" fillId="59" borderId="66" xfId="452" applyNumberFormat="1" applyFont="1" applyFill="1" applyBorder="1" applyAlignment="1">
      <alignment horizontal="right"/>
    </xf>
    <xf numFmtId="49" fontId="8" fillId="59" borderId="75" xfId="452" applyNumberFormat="1" applyFont="1" applyFill="1" applyBorder="1" applyAlignment="1">
      <alignment horizontal="right"/>
    </xf>
    <xf numFmtId="49" fontId="183" fillId="0" borderId="44" xfId="452" applyNumberFormat="1" applyFont="1" applyBorder="1" applyAlignment="1">
      <alignment horizontal="right"/>
    </xf>
    <xf numFmtId="49" fontId="183" fillId="0" borderId="66" xfId="452" applyNumberFormat="1" applyFont="1" applyBorder="1" applyAlignment="1">
      <alignment horizontal="right"/>
    </xf>
    <xf numFmtId="49" fontId="11" fillId="59" borderId="75" xfId="452" applyNumberFormat="1" applyFont="1" applyFill="1" applyBorder="1" applyAlignment="1">
      <alignment horizontal="right"/>
    </xf>
    <xf numFmtId="49" fontId="183" fillId="59" borderId="66" xfId="452" applyNumberFormat="1" applyFont="1" applyFill="1" applyBorder="1" applyAlignment="1">
      <alignment horizontal="right"/>
    </xf>
    <xf numFmtId="49" fontId="8" fillId="59" borderId="44" xfId="457" applyNumberFormat="1" applyFont="1" applyFill="1" applyBorder="1" applyAlignment="1">
      <alignment horizontal="right"/>
    </xf>
    <xf numFmtId="49" fontId="8" fillId="59" borderId="63" xfId="457" applyNumberFormat="1" applyFont="1" applyFill="1" applyBorder="1" applyAlignment="1">
      <alignment horizontal="right"/>
    </xf>
    <xf numFmtId="0" fontId="183" fillId="59" borderId="66" xfId="452" applyFont="1" applyFill="1" applyBorder="1" applyAlignment="1">
      <alignment horizontal="right"/>
    </xf>
    <xf numFmtId="1" fontId="15" fillId="59" borderId="66" xfId="0" applyNumberFormat="1" applyFont="1" applyFill="1" applyBorder="1" applyAlignment="1">
      <alignment horizontal="right"/>
    </xf>
    <xf numFmtId="49" fontId="8" fillId="59" borderId="75" xfId="457" applyNumberFormat="1" applyFont="1" applyFill="1" applyBorder="1" applyAlignment="1">
      <alignment horizontal="right"/>
    </xf>
    <xf numFmtId="0" fontId="183" fillId="59" borderId="63" xfId="452" applyFont="1" applyFill="1" applyBorder="1" applyAlignment="1">
      <alignment horizontal="right"/>
    </xf>
    <xf numFmtId="0" fontId="8" fillId="59" borderId="75" xfId="452" applyFont="1" applyFill="1" applyBorder="1" applyAlignment="1">
      <alignment horizontal="right"/>
    </xf>
    <xf numFmtId="1" fontId="12" fillId="59" borderId="0" xfId="452" applyNumberFormat="1" applyFont="1" applyFill="1" applyAlignment="1">
      <alignment horizontal="right"/>
    </xf>
    <xf numFmtId="1" fontId="11" fillId="0" borderId="20" xfId="0" applyNumberFormat="1" applyFont="1" applyBorder="1" applyAlignment="1">
      <alignment horizontal="right"/>
    </xf>
    <xf numFmtId="1" fontId="11" fillId="0" borderId="23" xfId="0" applyNumberFormat="1" applyFont="1" applyBorder="1" applyAlignment="1">
      <alignment horizontal="right"/>
    </xf>
    <xf numFmtId="1" fontId="11" fillId="0" borderId="68" xfId="0" applyNumberFormat="1" applyFont="1" applyBorder="1" applyAlignment="1">
      <alignment horizontal="right"/>
    </xf>
    <xf numFmtId="1" fontId="11" fillId="59" borderId="23" xfId="452" applyNumberFormat="1" applyFont="1" applyFill="1" applyBorder="1" applyAlignment="1">
      <alignment horizontal="right"/>
    </xf>
    <xf numFmtId="1" fontId="11" fillId="59" borderId="20" xfId="452" applyNumberFormat="1" applyFont="1" applyFill="1" applyBorder="1" applyAlignment="1">
      <alignment horizontal="right"/>
    </xf>
    <xf numFmtId="1" fontId="11" fillId="0" borderId="23" xfId="452" applyNumberFormat="1" applyFont="1" applyBorder="1" applyAlignment="1">
      <alignment horizontal="right"/>
    </xf>
    <xf numFmtId="1" fontId="11" fillId="0" borderId="68" xfId="452" applyNumberFormat="1" applyFont="1" applyBorder="1" applyAlignment="1">
      <alignment horizontal="right"/>
    </xf>
    <xf numFmtId="1" fontId="11" fillId="0" borderId="20" xfId="452" applyNumberFormat="1" applyFont="1" applyBorder="1" applyAlignment="1">
      <alignment horizontal="right"/>
    </xf>
    <xf numFmtId="1" fontId="11" fillId="0" borderId="53" xfId="452" applyNumberFormat="1" applyFont="1" applyBorder="1" applyAlignment="1">
      <alignment horizontal="right"/>
    </xf>
    <xf numFmtId="1" fontId="83" fillId="0" borderId="7" xfId="0" applyNumberFormat="1" applyFont="1" applyBorder="1" applyAlignment="1">
      <alignment horizontal="right"/>
    </xf>
    <xf numFmtId="1" fontId="83" fillId="0" borderId="9" xfId="0" applyNumberFormat="1" applyFont="1" applyBorder="1" applyAlignment="1">
      <alignment horizontal="right"/>
    </xf>
    <xf numFmtId="1" fontId="83" fillId="0" borderId="52" xfId="0" applyNumberFormat="1" applyFont="1" applyBorder="1" applyAlignment="1">
      <alignment horizontal="right"/>
    </xf>
    <xf numFmtId="1" fontId="83" fillId="59" borderId="8" xfId="0" applyNumberFormat="1" applyFont="1" applyFill="1" applyBorder="1" applyAlignment="1">
      <alignment horizontal="right"/>
    </xf>
    <xf numFmtId="1" fontId="83" fillId="0" borderId="8" xfId="0" applyNumberFormat="1" applyFont="1" applyBorder="1" applyAlignment="1">
      <alignment horizontal="right"/>
    </xf>
    <xf numFmtId="1" fontId="83" fillId="59" borderId="7" xfId="0" applyNumberFormat="1" applyFont="1" applyFill="1" applyBorder="1" applyAlignment="1">
      <alignment horizontal="right"/>
    </xf>
    <xf numFmtId="1" fontId="83" fillId="59" borderId="52" xfId="0" applyNumberFormat="1" applyFont="1" applyFill="1" applyBorder="1" applyAlignment="1">
      <alignment horizontal="right"/>
    </xf>
    <xf numFmtId="1" fontId="8" fillId="0" borderId="20" xfId="452" applyNumberFormat="1" applyFont="1" applyBorder="1" applyAlignment="1">
      <alignment horizontal="right"/>
    </xf>
    <xf numFmtId="1" fontId="8" fillId="0" borderId="50" xfId="452" applyNumberFormat="1" applyFont="1" applyBorder="1" applyAlignment="1">
      <alignment horizontal="right"/>
    </xf>
    <xf numFmtId="1" fontId="8" fillId="0" borderId="24" xfId="452" applyNumberFormat="1" applyFont="1" applyBorder="1" applyAlignment="1">
      <alignment horizontal="right"/>
    </xf>
    <xf numFmtId="1" fontId="90" fillId="59" borderId="0" xfId="0" applyNumberFormat="1" applyFont="1" applyFill="1" applyAlignment="1">
      <alignment horizontal="right"/>
    </xf>
    <xf numFmtId="1" fontId="89" fillId="88" borderId="0" xfId="453" applyNumberFormat="1" applyFont="1" applyFill="1" applyAlignment="1">
      <alignment horizontal="right"/>
    </xf>
    <xf numFmtId="1" fontId="183" fillId="87" borderId="8" xfId="452" applyNumberFormat="1" applyFont="1" applyFill="1" applyBorder="1" applyAlignment="1">
      <alignment horizontal="right"/>
    </xf>
    <xf numFmtId="1" fontId="8" fillId="87" borderId="52" xfId="452" applyNumberFormat="1" applyFont="1" applyFill="1" applyBorder="1" applyAlignment="1">
      <alignment horizontal="right"/>
    </xf>
    <xf numFmtId="1" fontId="85" fillId="0" borderId="8" xfId="452" applyNumberFormat="1" applyFont="1" applyBorder="1" applyAlignment="1">
      <alignment horizontal="right"/>
    </xf>
    <xf numFmtId="1" fontId="21" fillId="59" borderId="0" xfId="452" applyNumberFormat="1" applyFont="1" applyFill="1" applyAlignment="1">
      <alignment horizontal="right" vertical="center"/>
    </xf>
    <xf numFmtId="1" fontId="8" fillId="91" borderId="9" xfId="0" applyNumberFormat="1" applyFont="1" applyFill="1" applyBorder="1" applyAlignment="1">
      <alignment horizontal="right"/>
    </xf>
    <xf numFmtId="1" fontId="8" fillId="91" borderId="7" xfId="0" applyNumberFormat="1" applyFont="1" applyFill="1" applyBorder="1" applyAlignment="1">
      <alignment horizontal="right"/>
    </xf>
    <xf numFmtId="1" fontId="8" fillId="91" borderId="52" xfId="0" applyNumberFormat="1" applyFont="1" applyFill="1" applyBorder="1" applyAlignment="1">
      <alignment horizontal="right"/>
    </xf>
    <xf numFmtId="1" fontId="8" fillId="91" borderId="0" xfId="0" applyNumberFormat="1" applyFont="1" applyFill="1" applyAlignment="1">
      <alignment horizontal="right"/>
    </xf>
    <xf numFmtId="1" fontId="83" fillId="59" borderId="52" xfId="452" applyNumberFormat="1" applyFont="1" applyFill="1" applyBorder="1" applyAlignment="1">
      <alignment horizontal="right"/>
    </xf>
    <xf numFmtId="1" fontId="8" fillId="59" borderId="7" xfId="0" applyNumberFormat="1" applyFont="1" applyFill="1" applyBorder="1" applyAlignment="1">
      <alignment horizontal="right"/>
    </xf>
    <xf numFmtId="1" fontId="83" fillId="59" borderId="9" xfId="452" applyNumberFormat="1" applyFont="1" applyFill="1" applyBorder="1" applyAlignment="1">
      <alignment horizontal="right"/>
    </xf>
    <xf numFmtId="1" fontId="83" fillId="59" borderId="9" xfId="0" applyNumberFormat="1" applyFont="1" applyFill="1" applyBorder="1" applyAlignment="1">
      <alignment horizontal="right"/>
    </xf>
    <xf numFmtId="1" fontId="11" fillId="0" borderId="0" xfId="1408" applyNumberFormat="1" applyFont="1" applyAlignment="1">
      <alignment horizontal="right"/>
    </xf>
    <xf numFmtId="1" fontId="11" fillId="59" borderId="50" xfId="1408" applyNumberFormat="1" applyFont="1" applyFill="1" applyBorder="1" applyAlignment="1">
      <alignment horizontal="right"/>
    </xf>
    <xf numFmtId="1" fontId="11" fillId="0" borderId="52" xfId="1408" applyNumberFormat="1" applyFont="1" applyBorder="1" applyAlignment="1">
      <alignment horizontal="right"/>
    </xf>
    <xf numFmtId="1" fontId="11" fillId="0" borderId="9" xfId="1408" applyNumberFormat="1" applyFont="1" applyBorder="1" applyAlignment="1">
      <alignment horizontal="right"/>
    </xf>
    <xf numFmtId="1" fontId="11" fillId="0" borderId="24" xfId="1408" applyNumberFormat="1" applyFont="1" applyBorder="1" applyAlignment="1">
      <alignment horizontal="right"/>
    </xf>
    <xf numFmtId="1" fontId="11" fillId="0" borderId="8" xfId="1408" applyNumberFormat="1" applyFont="1" applyBorder="1" applyAlignment="1">
      <alignment horizontal="right"/>
    </xf>
    <xf numFmtId="1" fontId="183" fillId="0" borderId="9" xfId="1408" applyNumberFormat="1" applyFont="1" applyBorder="1" applyAlignment="1">
      <alignment horizontal="right"/>
    </xf>
    <xf numFmtId="1" fontId="8" fillId="59" borderId="54" xfId="452" applyNumberFormat="1" applyFont="1" applyFill="1" applyBorder="1" applyAlignment="1">
      <alignment horizontal="right"/>
    </xf>
    <xf numFmtId="1" fontId="11" fillId="0" borderId="74" xfId="1408" applyNumberFormat="1" applyFont="1" applyBorder="1" applyAlignment="1">
      <alignment horizontal="right"/>
    </xf>
    <xf numFmtId="1" fontId="85" fillId="59" borderId="74" xfId="1408" applyNumberFormat="1" applyFont="1" applyFill="1" applyBorder="1" applyAlignment="1">
      <alignment horizontal="right"/>
    </xf>
    <xf numFmtId="1" fontId="183" fillId="59" borderId="74" xfId="452" applyNumberFormat="1" applyFont="1" applyFill="1" applyBorder="1" applyAlignment="1">
      <alignment horizontal="right"/>
    </xf>
    <xf numFmtId="1" fontId="11" fillId="59" borderId="0" xfId="1405" applyNumberFormat="1" applyFont="1" applyFill="1" applyAlignment="1">
      <alignment horizontal="right" vertical="center"/>
    </xf>
    <xf numFmtId="1" fontId="227" fillId="59" borderId="52" xfId="452" applyNumberFormat="1" applyFont="1" applyFill="1" applyBorder="1" applyAlignment="1">
      <alignment horizontal="right"/>
    </xf>
    <xf numFmtId="1" fontId="227" fillId="59" borderId="9" xfId="452" applyNumberFormat="1" applyFont="1" applyFill="1" applyBorder="1" applyAlignment="1">
      <alignment horizontal="right"/>
    </xf>
    <xf numFmtId="1" fontId="226" fillId="0" borderId="47" xfId="452" applyNumberFormat="1" applyFont="1" applyBorder="1" applyAlignment="1">
      <alignment horizontal="right"/>
    </xf>
    <xf numFmtId="1" fontId="183" fillId="59" borderId="74" xfId="1406" applyNumberFormat="1" applyFont="1" applyFill="1" applyBorder="1" applyAlignment="1">
      <alignment horizontal="right"/>
    </xf>
    <xf numFmtId="1" fontId="213" fillId="59" borderId="0" xfId="452" applyNumberFormat="1" applyFont="1" applyFill="1" applyAlignment="1">
      <alignment horizontal="right"/>
    </xf>
    <xf numFmtId="1" fontId="213" fillId="59" borderId="0" xfId="1406" applyNumberFormat="1" applyFont="1" applyFill="1" applyAlignment="1">
      <alignment horizontal="right"/>
    </xf>
    <xf numFmtId="1" fontId="25" fillId="59" borderId="0" xfId="452" applyNumberFormat="1" applyFont="1" applyFill="1" applyAlignment="1">
      <alignment horizontal="right" vertical="center"/>
    </xf>
    <xf numFmtId="0" fontId="236" fillId="59" borderId="9" xfId="457" applyFont="1" applyFill="1" applyBorder="1" applyAlignment="1">
      <alignment horizontal="right"/>
    </xf>
    <xf numFmtId="0" fontId="236" fillId="59" borderId="7" xfId="457" applyFont="1" applyFill="1" applyBorder="1" applyAlignment="1">
      <alignment horizontal="right"/>
    </xf>
    <xf numFmtId="0" fontId="236" fillId="59" borderId="52" xfId="457" applyFont="1" applyFill="1" applyBorder="1" applyAlignment="1">
      <alignment horizontal="right"/>
    </xf>
    <xf numFmtId="0" fontId="236" fillId="59" borderId="8" xfId="452" applyFont="1" applyFill="1" applyBorder="1" applyAlignment="1">
      <alignment horizontal="right"/>
    </xf>
    <xf numFmtId="0" fontId="236" fillId="59" borderId="52" xfId="452" applyFont="1" applyFill="1" applyBorder="1" applyAlignment="1">
      <alignment horizontal="right"/>
    </xf>
    <xf numFmtId="0" fontId="236" fillId="91" borderId="9" xfId="0" applyFont="1" applyFill="1" applyBorder="1" applyAlignment="1">
      <alignment horizontal="right"/>
    </xf>
    <xf numFmtId="0" fontId="236" fillId="91" borderId="7" xfId="0" applyFont="1" applyFill="1" applyBorder="1" applyAlignment="1">
      <alignment horizontal="right"/>
    </xf>
    <xf numFmtId="0" fontId="236" fillId="91" borderId="52" xfId="0" applyFont="1" applyFill="1" applyBorder="1" applyAlignment="1">
      <alignment horizontal="right"/>
    </xf>
    <xf numFmtId="49" fontId="236" fillId="59" borderId="9" xfId="452" applyNumberFormat="1" applyFont="1" applyFill="1" applyBorder="1" applyAlignment="1">
      <alignment horizontal="right"/>
    </xf>
    <xf numFmtId="0" fontId="236" fillId="59" borderId="7" xfId="0" applyFont="1" applyFill="1" applyBorder="1" applyAlignment="1">
      <alignment horizontal="right"/>
    </xf>
    <xf numFmtId="49" fontId="236" fillId="59" borderId="52" xfId="452" applyNumberFormat="1" applyFont="1" applyFill="1" applyBorder="1" applyAlignment="1">
      <alignment horizontal="right"/>
    </xf>
    <xf numFmtId="49" fontId="236" fillId="59" borderId="7" xfId="452" applyNumberFormat="1" applyFont="1" applyFill="1" applyBorder="1" applyAlignment="1">
      <alignment horizontal="right"/>
    </xf>
    <xf numFmtId="49" fontId="236" fillId="59" borderId="8" xfId="452" applyNumberFormat="1" applyFont="1" applyFill="1" applyBorder="1" applyAlignment="1">
      <alignment horizontal="right"/>
    </xf>
    <xf numFmtId="49" fontId="237" fillId="59" borderId="9" xfId="452" applyNumberFormat="1" applyFont="1" applyFill="1" applyBorder="1" applyAlignment="1">
      <alignment horizontal="right"/>
    </xf>
    <xf numFmtId="0" fontId="237" fillId="59" borderId="7" xfId="0" applyFont="1" applyFill="1" applyBorder="1" applyAlignment="1">
      <alignment horizontal="right"/>
    </xf>
    <xf numFmtId="49" fontId="237" fillId="59" borderId="52" xfId="452" applyNumberFormat="1" applyFont="1" applyFill="1" applyBorder="1" applyAlignment="1">
      <alignment horizontal="right"/>
    </xf>
    <xf numFmtId="0" fontId="237" fillId="59" borderId="9" xfId="0" applyFont="1" applyFill="1" applyBorder="1" applyAlignment="1">
      <alignment horizontal="right"/>
    </xf>
    <xf numFmtId="49" fontId="237" fillId="59" borderId="7" xfId="452" applyNumberFormat="1" applyFont="1" applyFill="1" applyBorder="1" applyAlignment="1">
      <alignment horizontal="right"/>
    </xf>
    <xf numFmtId="1" fontId="237" fillId="59" borderId="87" xfId="0" applyNumberFormat="1" applyFont="1" applyFill="1" applyBorder="1" applyAlignment="1">
      <alignment horizontal="right"/>
    </xf>
    <xf numFmtId="49" fontId="237" fillId="59" borderId="8" xfId="452" applyNumberFormat="1" applyFont="1" applyFill="1" applyBorder="1" applyAlignment="1">
      <alignment horizontal="right"/>
    </xf>
    <xf numFmtId="49" fontId="237" fillId="59" borderId="54" xfId="452" applyNumberFormat="1" applyFont="1" applyFill="1" applyBorder="1" applyAlignment="1">
      <alignment horizontal="right"/>
    </xf>
    <xf numFmtId="1" fontId="237" fillId="59" borderId="7" xfId="452" applyNumberFormat="1" applyFont="1" applyFill="1" applyBorder="1" applyAlignment="1">
      <alignment horizontal="right"/>
    </xf>
    <xf numFmtId="1" fontId="237" fillId="59" borderId="24" xfId="452" applyNumberFormat="1" applyFont="1" applyFill="1" applyBorder="1" applyAlignment="1">
      <alignment horizontal="right"/>
    </xf>
    <xf numFmtId="168" fontId="85" fillId="59" borderId="43" xfId="457" applyNumberFormat="1" applyFont="1" applyFill="1" applyBorder="1" applyAlignment="1">
      <alignment horizontal="right"/>
    </xf>
    <xf numFmtId="3" fontId="227" fillId="59" borderId="44" xfId="457" applyNumberFormat="1" applyFont="1" applyFill="1" applyBorder="1" applyAlignment="1">
      <alignment horizontal="right"/>
    </xf>
    <xf numFmtId="168" fontId="85" fillId="59" borderId="45" xfId="457" applyNumberFormat="1" applyFont="1" applyFill="1" applyBorder="1" applyAlignment="1">
      <alignment horizontal="right"/>
    </xf>
    <xf numFmtId="3" fontId="227" fillId="59" borderId="63" xfId="457" applyNumberFormat="1" applyFont="1" applyFill="1" applyBorder="1" applyAlignment="1">
      <alignment horizontal="right"/>
    </xf>
    <xf numFmtId="168" fontId="85" fillId="59" borderId="25" xfId="457" applyNumberFormat="1" applyFont="1" applyFill="1" applyBorder="1" applyAlignment="1">
      <alignment horizontal="right"/>
    </xf>
    <xf numFmtId="3" fontId="227" fillId="59" borderId="66" xfId="457" applyNumberFormat="1" applyFont="1" applyFill="1" applyBorder="1" applyAlignment="1">
      <alignment horizontal="right"/>
    </xf>
    <xf numFmtId="4" fontId="8" fillId="0" borderId="65" xfId="452" applyNumberFormat="1" applyFont="1" applyBorder="1" applyAlignment="1">
      <alignment horizontal="right"/>
    </xf>
    <xf numFmtId="4" fontId="183" fillId="0" borderId="46" xfId="452" applyNumberFormat="1" applyFont="1" applyBorder="1" applyAlignment="1">
      <alignment horizontal="right"/>
    </xf>
    <xf numFmtId="4" fontId="183" fillId="0" borderId="44" xfId="452" applyNumberFormat="1" applyFont="1" applyBorder="1" applyAlignment="1">
      <alignment horizontal="right"/>
    </xf>
    <xf numFmtId="4" fontId="8" fillId="0" borderId="61" xfId="452" applyNumberFormat="1" applyFont="1" applyBorder="1" applyAlignment="1">
      <alignment horizontal="right"/>
    </xf>
    <xf numFmtId="4" fontId="8" fillId="0" borderId="46" xfId="47539" applyNumberFormat="1" applyFont="1" applyFill="1" applyBorder="1" applyAlignment="1">
      <alignment horizontal="right"/>
    </xf>
    <xf numFmtId="4" fontId="8" fillId="0" borderId="66" xfId="47539" applyNumberFormat="1" applyFont="1" applyFill="1" applyBorder="1" applyAlignment="1">
      <alignment horizontal="right"/>
    </xf>
    <xf numFmtId="4" fontId="11" fillId="0" borderId="46" xfId="47539" applyNumberFormat="1" applyFont="1" applyFill="1" applyBorder="1" applyAlignment="1">
      <alignment horizontal="right"/>
    </xf>
    <xf numFmtId="4" fontId="8" fillId="0" borderId="51" xfId="452" applyNumberFormat="1" applyFont="1" applyBorder="1" applyAlignment="1">
      <alignment horizontal="right"/>
    </xf>
    <xf numFmtId="2" fontId="8" fillId="0" borderId="44" xfId="452" applyNumberFormat="1" applyFont="1" applyBorder="1" applyAlignment="1">
      <alignment horizontal="right"/>
    </xf>
    <xf numFmtId="4" fontId="82" fillId="0" borderId="65" xfId="452" applyNumberFormat="1" applyFont="1" applyBorder="1" applyAlignment="1">
      <alignment horizontal="right"/>
    </xf>
    <xf numFmtId="4" fontId="82" fillId="0" borderId="66" xfId="452" applyNumberFormat="1" applyFont="1" applyBorder="1" applyAlignment="1">
      <alignment horizontal="right"/>
    </xf>
    <xf numFmtId="4" fontId="11" fillId="0" borderId="75" xfId="452" applyNumberFormat="1" applyFont="1" applyBorder="1" applyAlignment="1">
      <alignment horizontal="right"/>
    </xf>
    <xf numFmtId="4" fontId="11" fillId="0" borderId="91" xfId="452" applyNumberFormat="1" applyFont="1" applyBorder="1" applyAlignment="1">
      <alignment horizontal="right"/>
    </xf>
    <xf numFmtId="4" fontId="8" fillId="0" borderId="44" xfId="0" applyNumberFormat="1" applyFont="1" applyBorder="1" applyAlignment="1">
      <alignment horizontal="right"/>
    </xf>
    <xf numFmtId="4" fontId="83" fillId="0" borderId="66" xfId="0" applyNumberFormat="1" applyFont="1" applyBorder="1" applyAlignment="1">
      <alignment horizontal="right"/>
    </xf>
    <xf numFmtId="4" fontId="85" fillId="0" borderId="44" xfId="0" applyNumberFormat="1" applyFont="1" applyBorder="1" applyAlignment="1">
      <alignment horizontal="right"/>
    </xf>
    <xf numFmtId="4" fontId="85" fillId="0" borderId="66" xfId="0" applyNumberFormat="1" applyFont="1" applyBorder="1" applyAlignment="1">
      <alignment horizontal="right"/>
    </xf>
    <xf numFmtId="2" fontId="11" fillId="0" borderId="44" xfId="457" applyNumberFormat="1" applyFont="1" applyBorder="1" applyAlignment="1">
      <alignment horizontal="right"/>
    </xf>
    <xf numFmtId="2" fontId="11" fillId="0" borderId="66" xfId="457" applyNumberFormat="1" applyFont="1" applyBorder="1" applyAlignment="1">
      <alignment horizontal="right"/>
    </xf>
    <xf numFmtId="2" fontId="183" fillId="0" borderId="44" xfId="457" applyNumberFormat="1" applyFont="1" applyBorder="1" applyAlignment="1">
      <alignment horizontal="right"/>
    </xf>
    <xf numFmtId="2" fontId="183" fillId="0" borderId="63" xfId="457" applyNumberFormat="1" applyFont="1" applyBorder="1" applyAlignment="1">
      <alignment horizontal="right"/>
    </xf>
    <xf numFmtId="2" fontId="11" fillId="0" borderId="65" xfId="457" applyNumberFormat="1" applyFont="1" applyBorder="1" applyAlignment="1">
      <alignment horizontal="right"/>
    </xf>
    <xf numFmtId="4" fontId="85" fillId="0" borderId="46" xfId="0" applyNumberFormat="1" applyFont="1" applyBorder="1" applyAlignment="1">
      <alignment horizontal="right"/>
    </xf>
    <xf numFmtId="4" fontId="11" fillId="0" borderId="44" xfId="0" applyNumberFormat="1" applyFont="1" applyBorder="1" applyAlignment="1">
      <alignment horizontal="right"/>
    </xf>
    <xf numFmtId="4" fontId="8" fillId="0" borderId="66" xfId="0" applyNumberFormat="1" applyFont="1" applyBorder="1" applyAlignment="1">
      <alignment horizontal="right"/>
    </xf>
    <xf numFmtId="4" fontId="83" fillId="0" borderId="65" xfId="0" applyNumberFormat="1" applyFont="1" applyBorder="1" applyAlignment="1">
      <alignment horizontal="right"/>
    </xf>
    <xf numFmtId="2" fontId="11" fillId="0" borderId="46" xfId="452" applyNumberFormat="1" applyFont="1" applyBorder="1" applyAlignment="1">
      <alignment horizontal="right"/>
    </xf>
    <xf numFmtId="4" fontId="82" fillId="0" borderId="63" xfId="452" applyNumberFormat="1" applyFont="1" applyBorder="1" applyAlignment="1">
      <alignment horizontal="right"/>
    </xf>
    <xf numFmtId="2" fontId="183" fillId="0" borderId="63" xfId="0" applyNumberFormat="1" applyFont="1" applyBorder="1" applyAlignment="1">
      <alignment horizontal="right"/>
    </xf>
    <xf numFmtId="2" fontId="183" fillId="0" borderId="66" xfId="0" applyNumberFormat="1" applyFont="1" applyBorder="1" applyAlignment="1">
      <alignment horizontal="right"/>
    </xf>
    <xf numFmtId="4" fontId="183" fillId="0" borderId="66" xfId="0" applyNumberFormat="1" applyFont="1" applyBorder="1" applyAlignment="1">
      <alignment horizontal="right"/>
    </xf>
    <xf numFmtId="2" fontId="183" fillId="0" borderId="75" xfId="452" applyNumberFormat="1" applyFont="1" applyBorder="1" applyAlignment="1">
      <alignment horizontal="right"/>
    </xf>
    <xf numFmtId="4" fontId="183" fillId="0" borderId="65" xfId="0" applyNumberFormat="1" applyFont="1" applyBorder="1" applyAlignment="1">
      <alignment horizontal="right"/>
    </xf>
    <xf numFmtId="4" fontId="85" fillId="0" borderId="75" xfId="0" applyNumberFormat="1" applyFont="1" applyBorder="1" applyAlignment="1">
      <alignment horizontal="right"/>
    </xf>
    <xf numFmtId="4" fontId="183" fillId="0" borderId="91" xfId="0" applyNumberFormat="1" applyFont="1" applyBorder="1" applyAlignment="1">
      <alignment horizontal="right"/>
    </xf>
    <xf numFmtId="2" fontId="8" fillId="0" borderId="75" xfId="452" applyNumberFormat="1" applyFont="1" applyBorder="1" applyAlignment="1">
      <alignment horizontal="right"/>
    </xf>
    <xf numFmtId="4" fontId="83" fillId="0" borderId="46" xfId="0" applyNumberFormat="1" applyFont="1" applyBorder="1" applyAlignment="1">
      <alignment horizontal="right"/>
    </xf>
    <xf numFmtId="4" fontId="183" fillId="0" borderId="75" xfId="452" applyNumberFormat="1" applyFont="1" applyBorder="1" applyAlignment="1">
      <alignment horizontal="right"/>
    </xf>
    <xf numFmtId="2" fontId="8" fillId="0" borderId="51" xfId="452" applyNumberFormat="1" applyFont="1" applyBorder="1" applyAlignment="1">
      <alignment horizontal="right"/>
    </xf>
    <xf numFmtId="1" fontId="189" fillId="59" borderId="0" xfId="1407" applyNumberFormat="1" applyFont="1" applyFill="1" applyAlignment="1">
      <alignment vertical="top" wrapText="1"/>
    </xf>
    <xf numFmtId="49" fontId="21" fillId="92" borderId="56" xfId="457" applyNumberFormat="1" applyFont="1" applyFill="1" applyBorder="1" applyAlignment="1">
      <alignment vertical="center"/>
    </xf>
    <xf numFmtId="49" fontId="21" fillId="92" borderId="57" xfId="457" applyNumberFormat="1" applyFont="1" applyFill="1" applyBorder="1" applyAlignment="1">
      <alignment vertical="center"/>
    </xf>
    <xf numFmtId="49" fontId="21" fillId="92" borderId="58" xfId="457" applyNumberFormat="1" applyFont="1" applyFill="1" applyBorder="1" applyAlignment="1">
      <alignment vertical="center"/>
    </xf>
    <xf numFmtId="4" fontId="8" fillId="59" borderId="9" xfId="452" applyNumberFormat="1" applyFont="1" applyFill="1" applyBorder="1" applyAlignment="1">
      <alignment horizontal="left"/>
    </xf>
    <xf numFmtId="0" fontId="11" fillId="59" borderId="20" xfId="0" applyFont="1" applyFill="1" applyBorder="1" applyAlignment="1">
      <alignment horizontal="right"/>
    </xf>
    <xf numFmtId="0" fontId="11" fillId="59" borderId="54" xfId="0" applyFont="1" applyFill="1" applyBorder="1" applyAlignment="1">
      <alignment horizontal="right"/>
    </xf>
    <xf numFmtId="0" fontId="11" fillId="59" borderId="52" xfId="0" applyFont="1" applyFill="1" applyBorder="1" applyAlignment="1">
      <alignment horizontal="right"/>
    </xf>
    <xf numFmtId="0" fontId="11" fillId="59" borderId="50" xfId="452" applyFont="1" applyFill="1" applyBorder="1" applyAlignment="1">
      <alignment horizontal="right"/>
    </xf>
    <xf numFmtId="0" fontId="11" fillId="59" borderId="14" xfId="452" applyFont="1" applyFill="1" applyBorder="1" applyAlignment="1">
      <alignment horizontal="right"/>
    </xf>
    <xf numFmtId="0" fontId="11" fillId="0" borderId="23" xfId="0" applyFont="1" applyBorder="1" applyAlignment="1">
      <alignment horizontal="right"/>
    </xf>
    <xf numFmtId="0" fontId="11" fillId="0" borderId="68" xfId="0" applyFont="1" applyBorder="1" applyAlignment="1">
      <alignment horizontal="right"/>
    </xf>
    <xf numFmtId="0" fontId="11" fillId="59" borderId="23" xfId="452" applyFont="1" applyFill="1" applyBorder="1" applyAlignment="1">
      <alignment horizontal="right"/>
    </xf>
    <xf numFmtId="0" fontId="11" fillId="59" borderId="20" xfId="452" applyFont="1" applyFill="1" applyBorder="1" applyAlignment="1">
      <alignment horizontal="right"/>
    </xf>
    <xf numFmtId="0" fontId="11" fillId="0" borderId="23" xfId="452" applyFont="1" applyBorder="1" applyAlignment="1">
      <alignment horizontal="right"/>
    </xf>
    <xf numFmtId="0" fontId="11" fillId="0" borderId="68" xfId="452" applyFont="1" applyBorder="1" applyAlignment="1">
      <alignment horizontal="right"/>
    </xf>
    <xf numFmtId="0" fontId="11" fillId="0" borderId="20" xfId="452" applyFont="1" applyBorder="1" applyAlignment="1">
      <alignment horizontal="right"/>
    </xf>
    <xf numFmtId="0" fontId="83" fillId="0" borderId="7" xfId="0" applyFont="1" applyBorder="1" applyAlignment="1">
      <alignment horizontal="right"/>
    </xf>
    <xf numFmtId="0" fontId="83" fillId="0" borderId="9" xfId="0" applyFont="1" applyBorder="1" applyAlignment="1">
      <alignment horizontal="right"/>
    </xf>
    <xf numFmtId="0" fontId="83" fillId="0" borderId="52" xfId="0" applyFont="1" applyBorder="1" applyAlignment="1">
      <alignment horizontal="right"/>
    </xf>
    <xf numFmtId="0" fontId="83" fillId="59" borderId="8" xfId="0" applyFont="1" applyFill="1" applyBorder="1" applyAlignment="1">
      <alignment horizontal="right"/>
    </xf>
    <xf numFmtId="0" fontId="83" fillId="0" borderId="8" xfId="0" applyFont="1" applyBorder="1" applyAlignment="1">
      <alignment horizontal="right"/>
    </xf>
    <xf numFmtId="0" fontId="8" fillId="0" borderId="52" xfId="452" applyFont="1" applyBorder="1" applyAlignment="1">
      <alignment horizontal="right"/>
    </xf>
    <xf numFmtId="0" fontId="8" fillId="0" borderId="20" xfId="452" applyFont="1" applyBorder="1" applyAlignment="1">
      <alignment horizontal="right"/>
    </xf>
    <xf numFmtId="0" fontId="8" fillId="0" borderId="47" xfId="452" applyFont="1" applyBorder="1" applyAlignment="1">
      <alignment horizontal="right"/>
    </xf>
    <xf numFmtId="0" fontId="8" fillId="0" borderId="50" xfId="452" applyFont="1" applyBorder="1" applyAlignment="1">
      <alignment horizontal="right"/>
    </xf>
    <xf numFmtId="0" fontId="8" fillId="0" borderId="24" xfId="452" applyFont="1" applyBorder="1" applyAlignment="1">
      <alignment horizontal="right"/>
    </xf>
    <xf numFmtId="0" fontId="8" fillId="0" borderId="9" xfId="452" applyFont="1" applyBorder="1" applyAlignment="1">
      <alignment horizontal="right"/>
    </xf>
    <xf numFmtId="0" fontId="11" fillId="0" borderId="47" xfId="452" applyFont="1" applyBorder="1" applyAlignment="1">
      <alignment horizontal="right"/>
    </xf>
    <xf numFmtId="0" fontId="183" fillId="87" borderId="8" xfId="452" applyFont="1" applyFill="1" applyBorder="1" applyAlignment="1">
      <alignment horizontal="right"/>
    </xf>
    <xf numFmtId="0" fontId="8" fillId="87" borderId="52" xfId="452" applyFont="1" applyFill="1" applyBorder="1" applyAlignment="1">
      <alignment horizontal="right"/>
    </xf>
    <xf numFmtId="0" fontId="85" fillId="0" borderId="8" xfId="452" applyFont="1" applyBorder="1" applyAlignment="1">
      <alignment horizontal="right"/>
    </xf>
    <xf numFmtId="0" fontId="82" fillId="59" borderId="24" xfId="452" applyFont="1" applyFill="1" applyBorder="1" applyAlignment="1">
      <alignment horizontal="right"/>
    </xf>
    <xf numFmtId="0" fontId="8" fillId="59" borderId="14" xfId="452" applyFont="1" applyFill="1" applyBorder="1" applyAlignment="1">
      <alignment horizontal="right"/>
    </xf>
    <xf numFmtId="0" fontId="183" fillId="59" borderId="14" xfId="452" applyFont="1" applyFill="1" applyBorder="1" applyAlignment="1">
      <alignment horizontal="right"/>
    </xf>
    <xf numFmtId="0" fontId="82" fillId="59" borderId="52" xfId="452" applyFont="1" applyFill="1" applyBorder="1" applyAlignment="1">
      <alignment horizontal="right"/>
    </xf>
    <xf numFmtId="0" fontId="11" fillId="0" borderId="74" xfId="452" applyFont="1" applyBorder="1" applyAlignment="1">
      <alignment horizontal="right"/>
    </xf>
    <xf numFmtId="0" fontId="8" fillId="0" borderId="52" xfId="459" applyFont="1" applyBorder="1" applyAlignment="1">
      <alignment horizontal="right"/>
    </xf>
    <xf numFmtId="0" fontId="8" fillId="59" borderId="9" xfId="459" applyFont="1" applyFill="1" applyBorder="1" applyAlignment="1">
      <alignment horizontal="right"/>
    </xf>
    <xf numFmtId="0" fontId="8" fillId="59" borderId="7" xfId="459" applyFont="1" applyFill="1" applyBorder="1" applyAlignment="1">
      <alignment horizontal="right"/>
    </xf>
    <xf numFmtId="0" fontId="8" fillId="59" borderId="52" xfId="459" applyFont="1" applyFill="1" applyBorder="1" applyAlignment="1">
      <alignment horizontal="right"/>
    </xf>
    <xf numFmtId="0" fontId="8" fillId="59" borderId="50" xfId="1408" applyFont="1" applyFill="1" applyBorder="1" applyAlignment="1">
      <alignment horizontal="right"/>
    </xf>
    <xf numFmtId="0" fontId="8" fillId="59" borderId="8" xfId="459" applyFont="1" applyFill="1" applyBorder="1" applyAlignment="1">
      <alignment horizontal="right"/>
    </xf>
    <xf numFmtId="0" fontId="183" fillId="59" borderId="7" xfId="459" applyFont="1" applyFill="1" applyBorder="1" applyAlignment="1">
      <alignment horizontal="right"/>
    </xf>
    <xf numFmtId="0" fontId="85" fillId="0" borderId="53" xfId="0" applyFont="1" applyBorder="1" applyAlignment="1">
      <alignment horizontal="right"/>
    </xf>
    <xf numFmtId="0" fontId="85" fillId="0" borderId="68" xfId="0" applyFont="1" applyBorder="1" applyAlignment="1">
      <alignment horizontal="right"/>
    </xf>
    <xf numFmtId="0" fontId="85" fillId="59" borderId="8" xfId="452" applyFont="1" applyFill="1" applyBorder="1" applyAlignment="1">
      <alignment horizontal="right"/>
    </xf>
    <xf numFmtId="0" fontId="11" fillId="59" borderId="7" xfId="0" applyFont="1" applyFill="1" applyBorder="1" applyAlignment="1">
      <alignment horizontal="right"/>
    </xf>
    <xf numFmtId="0" fontId="11" fillId="59" borderId="74" xfId="0" applyFont="1" applyFill="1" applyBorder="1" applyAlignment="1">
      <alignment horizontal="right"/>
    </xf>
    <xf numFmtId="0" fontId="183" fillId="59" borderId="87" xfId="0" applyFont="1" applyFill="1" applyBorder="1" applyAlignment="1">
      <alignment horizontal="right"/>
    </xf>
    <xf numFmtId="0" fontId="8" fillId="59" borderId="54" xfId="452" applyFont="1" applyFill="1" applyBorder="1" applyAlignment="1">
      <alignment horizontal="right"/>
    </xf>
    <xf numFmtId="0" fontId="183" fillId="59" borderId="54" xfId="0" applyFont="1" applyFill="1" applyBorder="1" applyAlignment="1">
      <alignment horizontal="right"/>
    </xf>
    <xf numFmtId="0" fontId="11" fillId="59" borderId="9" xfId="1131" applyFont="1" applyFill="1" applyBorder="1" applyAlignment="1">
      <alignment horizontal="right"/>
    </xf>
    <xf numFmtId="0" fontId="183" fillId="59" borderId="8" xfId="1131" applyFont="1" applyFill="1" applyBorder="1" applyAlignment="1">
      <alignment horizontal="right"/>
    </xf>
    <xf numFmtId="0" fontId="183" fillId="59" borderId="52" xfId="1131" applyFont="1" applyFill="1" applyBorder="1" applyAlignment="1">
      <alignment horizontal="right"/>
    </xf>
    <xf numFmtId="0" fontId="11" fillId="59" borderId="8" xfId="1131" applyFont="1" applyFill="1" applyBorder="1" applyAlignment="1">
      <alignment horizontal="right"/>
    </xf>
    <xf numFmtId="0" fontId="11" fillId="59" borderId="52" xfId="1131" applyFont="1" applyFill="1" applyBorder="1" applyAlignment="1">
      <alignment horizontal="right"/>
    </xf>
    <xf numFmtId="0" fontId="85" fillId="59" borderId="74" xfId="1408" applyFont="1" applyFill="1" applyBorder="1" applyAlignment="1">
      <alignment horizontal="right"/>
    </xf>
    <xf numFmtId="0" fontId="8" fillId="0" borderId="74" xfId="452" applyFont="1" applyBorder="1" applyAlignment="1">
      <alignment horizontal="right"/>
    </xf>
    <xf numFmtId="0" fontId="85" fillId="0" borderId="9" xfId="452" applyFont="1" applyBorder="1" applyAlignment="1">
      <alignment horizontal="right"/>
    </xf>
    <xf numFmtId="0" fontId="85" fillId="0" borderId="7" xfId="452" applyFont="1" applyBorder="1" applyAlignment="1">
      <alignment horizontal="right"/>
    </xf>
    <xf numFmtId="0" fontId="227" fillId="59" borderId="52" xfId="452" applyFont="1" applyFill="1" applyBorder="1" applyAlignment="1">
      <alignment horizontal="right"/>
    </xf>
    <xf numFmtId="0" fontId="227" fillId="59" borderId="9" xfId="452" applyFont="1" applyFill="1" applyBorder="1" applyAlignment="1">
      <alignment horizontal="right"/>
    </xf>
    <xf numFmtId="0" fontId="226" fillId="0" borderId="47" xfId="452" applyFont="1" applyBorder="1" applyAlignment="1">
      <alignment horizontal="right"/>
    </xf>
    <xf numFmtId="0" fontId="183" fillId="59" borderId="74" xfId="1406" applyFont="1" applyFill="1" applyBorder="1" applyAlignment="1">
      <alignment horizontal="right"/>
    </xf>
    <xf numFmtId="0" fontId="183" fillId="0" borderId="52" xfId="452" applyFont="1" applyBorder="1" applyAlignment="1">
      <alignment horizontal="right"/>
    </xf>
    <xf numFmtId="0" fontId="15" fillId="59" borderId="52" xfId="0" applyFont="1" applyFill="1" applyBorder="1" applyAlignment="1">
      <alignment horizontal="right"/>
    </xf>
    <xf numFmtId="3" fontId="83" fillId="59" borderId="67" xfId="452" applyNumberFormat="1" applyFont="1" applyFill="1" applyBorder="1" applyAlignment="1">
      <alignment horizontal="right"/>
    </xf>
    <xf numFmtId="0" fontId="183" fillId="59" borderId="22" xfId="452" applyFont="1" applyFill="1" applyBorder="1" applyAlignment="1">
      <alignment horizontal="right"/>
    </xf>
    <xf numFmtId="0" fontId="183" fillId="59" borderId="19" xfId="452" applyFont="1" applyFill="1" applyBorder="1" applyAlignment="1">
      <alignment horizontal="right"/>
    </xf>
    <xf numFmtId="0" fontId="183" fillId="59" borderId="79" xfId="452" applyFont="1" applyFill="1" applyBorder="1" applyAlignment="1">
      <alignment horizontal="right"/>
    </xf>
    <xf numFmtId="0" fontId="8" fillId="0" borderId="88" xfId="457" applyFont="1" applyBorder="1" applyAlignment="1">
      <alignment horizontal="right"/>
    </xf>
    <xf numFmtId="0" fontId="8" fillId="59" borderId="100" xfId="452" applyFont="1" applyFill="1" applyBorder="1" applyAlignment="1">
      <alignment horizontal="right"/>
    </xf>
    <xf numFmtId="0" fontId="11" fillId="59" borderId="19" xfId="452" applyFont="1" applyFill="1" applyBorder="1" applyAlignment="1">
      <alignment horizontal="right"/>
    </xf>
    <xf numFmtId="0" fontId="11" fillId="59" borderId="79" xfId="452" applyFont="1" applyFill="1" applyBorder="1" applyAlignment="1">
      <alignment horizontal="right"/>
    </xf>
    <xf numFmtId="0" fontId="11" fillId="59" borderId="21" xfId="452" applyFont="1" applyFill="1" applyBorder="1" applyAlignment="1">
      <alignment horizontal="right"/>
    </xf>
    <xf numFmtId="0" fontId="11" fillId="59" borderId="22" xfId="452" applyFont="1" applyFill="1" applyBorder="1" applyAlignment="1">
      <alignment horizontal="right"/>
    </xf>
    <xf numFmtId="0" fontId="183" fillId="0" borderId="8" xfId="457" applyFont="1" applyBorder="1" applyAlignment="1">
      <alignment horizontal="right"/>
    </xf>
    <xf numFmtId="0" fontId="8" fillId="59" borderId="73" xfId="452" applyFont="1" applyFill="1" applyBorder="1" applyAlignment="1">
      <alignment horizontal="right"/>
    </xf>
    <xf numFmtId="0" fontId="85" fillId="0" borderId="74" xfId="457" applyFont="1" applyBorder="1" applyAlignment="1">
      <alignment horizontal="right"/>
    </xf>
    <xf numFmtId="0" fontId="21" fillId="59" borderId="0" xfId="452" applyFont="1" applyFill="1" applyAlignment="1">
      <alignment horizontal="right" vertical="center"/>
    </xf>
    <xf numFmtId="0" fontId="22" fillId="59" borderId="0" xfId="452" applyFont="1" applyFill="1" applyAlignment="1">
      <alignment horizontal="right"/>
    </xf>
    <xf numFmtId="0" fontId="83" fillId="59" borderId="8" xfId="1408" applyFont="1" applyFill="1" applyBorder="1" applyAlignment="1">
      <alignment horizontal="right"/>
    </xf>
    <xf numFmtId="0" fontId="83" fillId="59" borderId="47" xfId="1408" applyFont="1" applyFill="1" applyBorder="1" applyAlignment="1">
      <alignment horizontal="right"/>
    </xf>
    <xf numFmtId="0" fontId="218" fillId="59" borderId="0" xfId="1408" applyFont="1" applyFill="1" applyAlignment="1">
      <alignment horizontal="right"/>
    </xf>
    <xf numFmtId="0" fontId="82" fillId="59" borderId="9" xfId="1408" applyFont="1" applyFill="1" applyBorder="1" applyAlignment="1">
      <alignment horizontal="right"/>
    </xf>
    <xf numFmtId="0" fontId="11" fillId="59" borderId="21" xfId="459" applyFont="1" applyFill="1" applyBorder="1" applyAlignment="1">
      <alignment horizontal="right"/>
    </xf>
    <xf numFmtId="0" fontId="11" fillId="59" borderId="24" xfId="459" applyFont="1" applyFill="1" applyBorder="1" applyAlignment="1">
      <alignment horizontal="right"/>
    </xf>
    <xf numFmtId="0" fontId="11" fillId="59" borderId="9" xfId="459" applyFont="1" applyFill="1" applyBorder="1" applyAlignment="1">
      <alignment horizontal="right"/>
    </xf>
    <xf numFmtId="0" fontId="8" fillId="59" borderId="0" xfId="459" applyFont="1" applyFill="1" applyAlignment="1">
      <alignment horizontal="right"/>
    </xf>
    <xf numFmtId="0" fontId="8" fillId="0" borderId="0" xfId="452" applyFont="1" applyAlignment="1">
      <alignment horizontal="right"/>
    </xf>
    <xf numFmtId="0" fontId="29" fillId="59" borderId="0" xfId="1405" applyFont="1" applyFill="1" applyAlignment="1">
      <alignment horizontal="right" vertical="center"/>
    </xf>
    <xf numFmtId="0" fontId="15" fillId="59" borderId="0" xfId="0" applyFont="1" applyFill="1" applyAlignment="1">
      <alignment horizontal="right"/>
    </xf>
    <xf numFmtId="0" fontId="25" fillId="59" borderId="0" xfId="452" applyFont="1" applyFill="1" applyAlignment="1">
      <alignment horizontal="right" vertical="center"/>
    </xf>
    <xf numFmtId="0" fontId="183" fillId="59" borderId="9" xfId="1407" applyFont="1" applyFill="1" applyBorder="1" applyAlignment="1">
      <alignment horizontal="right" wrapText="1"/>
    </xf>
    <xf numFmtId="0" fontId="183" fillId="59" borderId="52" xfId="1407" applyFont="1" applyFill="1" applyBorder="1" applyAlignment="1">
      <alignment horizontal="right" wrapText="1"/>
    </xf>
    <xf numFmtId="0" fontId="183" fillId="59" borderId="8" xfId="1407" applyFont="1" applyFill="1" applyBorder="1" applyAlignment="1">
      <alignment horizontal="right" wrapText="1"/>
    </xf>
    <xf numFmtId="0" fontId="183" fillId="59" borderId="47" xfId="1407" applyFont="1" applyFill="1" applyBorder="1" applyAlignment="1">
      <alignment horizontal="right" wrapText="1"/>
    </xf>
    <xf numFmtId="0" fontId="183" fillId="59" borderId="74" xfId="1407" applyFont="1" applyFill="1" applyBorder="1" applyAlignment="1">
      <alignment horizontal="right" wrapText="1"/>
    </xf>
    <xf numFmtId="49" fontId="22" fillId="59" borderId="86" xfId="452" applyNumberFormat="1" applyFont="1" applyFill="1" applyBorder="1" applyAlignment="1">
      <alignment horizontal="right" wrapText="1"/>
    </xf>
    <xf numFmtId="4" fontId="29" fillId="59" borderId="86" xfId="452" applyNumberFormat="1" applyFont="1" applyFill="1" applyBorder="1" applyAlignment="1">
      <alignment horizontal="right" wrapText="1"/>
    </xf>
    <xf numFmtId="1" fontId="22" fillId="0" borderId="86" xfId="452" applyNumberFormat="1" applyFont="1" applyBorder="1" applyAlignment="1">
      <alignment horizontal="right" wrapText="1"/>
    </xf>
    <xf numFmtId="0" fontId="22" fillId="59" borderId="86" xfId="452" applyFont="1" applyFill="1" applyBorder="1" applyAlignment="1">
      <alignment horizontal="right" wrapText="1"/>
    </xf>
    <xf numFmtId="0" fontId="8" fillId="59" borderId="7" xfId="0" applyFont="1" applyFill="1" applyBorder="1" applyAlignment="1">
      <alignment vertical="center"/>
    </xf>
    <xf numFmtId="0" fontId="8" fillId="59" borderId="52" xfId="0" applyFont="1" applyFill="1" applyBorder="1" applyAlignment="1">
      <alignment vertical="center"/>
    </xf>
    <xf numFmtId="1" fontId="11" fillId="59" borderId="9" xfId="0" applyNumberFormat="1" applyFont="1" applyFill="1" applyBorder="1" applyAlignment="1">
      <alignment horizontal="right"/>
    </xf>
    <xf numFmtId="3" fontId="226" fillId="0" borderId="73" xfId="452" applyNumberFormat="1" applyFont="1" applyBorder="1" applyAlignment="1">
      <alignment horizontal="right"/>
    </xf>
    <xf numFmtId="3" fontId="8" fillId="0" borderId="24" xfId="452" applyNumberFormat="1" applyFont="1" applyBorder="1" applyAlignment="1">
      <alignment horizontal="right"/>
    </xf>
    <xf numFmtId="0" fontId="8" fillId="0" borderId="9" xfId="0" applyFont="1" applyBorder="1" applyAlignment="1">
      <alignment horizontal="left"/>
    </xf>
    <xf numFmtId="4" fontId="8" fillId="0" borderId="44" xfId="47539" applyNumberFormat="1" applyFont="1" applyFill="1" applyBorder="1" applyAlignment="1">
      <alignment horizontal="right"/>
    </xf>
    <xf numFmtId="0" fontId="11" fillId="59" borderId="74" xfId="0" applyFont="1" applyFill="1" applyBorder="1" applyAlignment="1">
      <alignment horizontal="left"/>
    </xf>
    <xf numFmtId="0" fontId="8" fillId="59" borderId="14" xfId="0" applyFont="1" applyFill="1" applyBorder="1" applyAlignment="1">
      <alignment vertical="center"/>
    </xf>
    <xf numFmtId="0" fontId="8" fillId="59" borderId="24" xfId="0" applyFont="1" applyFill="1" applyBorder="1" applyAlignment="1">
      <alignment vertical="center"/>
    </xf>
    <xf numFmtId="0" fontId="8" fillId="59" borderId="50" xfId="0" applyFont="1" applyFill="1" applyBorder="1" applyAlignment="1">
      <alignment vertical="center"/>
    </xf>
    <xf numFmtId="2" fontId="226" fillId="59" borderId="20" xfId="0" applyNumberFormat="1" applyFont="1" applyFill="1" applyBorder="1" applyAlignment="1">
      <alignment horizontal="right"/>
    </xf>
    <xf numFmtId="168" fontId="8" fillId="59" borderId="54" xfId="0" applyNumberFormat="1" applyFont="1" applyFill="1" applyBorder="1" applyAlignment="1">
      <alignment horizontal="right"/>
    </xf>
    <xf numFmtId="49" fontId="0" fillId="0" borderId="0" xfId="0" applyNumberFormat="1"/>
    <xf numFmtId="49" fontId="8" fillId="0" borderId="9" xfId="452" applyNumberFormat="1" applyFont="1" applyBorder="1" applyAlignment="1">
      <alignment horizontal="right"/>
    </xf>
    <xf numFmtId="49" fontId="8" fillId="0" borderId="43" xfId="452" applyNumberFormat="1" applyFont="1" applyBorder="1" applyAlignment="1">
      <alignment horizontal="right"/>
    </xf>
    <xf numFmtId="49" fontId="8" fillId="0" borderId="44" xfId="452" applyNumberFormat="1" applyFont="1" applyBorder="1" applyAlignment="1">
      <alignment horizontal="right"/>
    </xf>
    <xf numFmtId="4" fontId="82" fillId="0" borderId="44" xfId="452" applyNumberFormat="1" applyFont="1" applyBorder="1" applyAlignment="1">
      <alignment horizontal="right"/>
    </xf>
    <xf numFmtId="1" fontId="183" fillId="59" borderId="52" xfId="0" applyNumberFormat="1" applyFont="1" applyFill="1" applyBorder="1" applyAlignment="1">
      <alignment horizontal="left"/>
    </xf>
    <xf numFmtId="0" fontId="183" fillId="59" borderId="52" xfId="0" applyFont="1" applyFill="1" applyBorder="1" applyAlignment="1">
      <alignment horizontal="left"/>
    </xf>
    <xf numFmtId="168" fontId="82" fillId="59" borderId="67" xfId="452" applyNumberFormat="1" applyFont="1" applyFill="1" applyBorder="1" applyAlignment="1">
      <alignment horizontal="right"/>
    </xf>
    <xf numFmtId="168" fontId="82" fillId="59" borderId="66" xfId="452" applyNumberFormat="1" applyFont="1" applyFill="1" applyBorder="1" applyAlignment="1">
      <alignment horizontal="right"/>
    </xf>
    <xf numFmtId="168" fontId="8" fillId="0" borderId="8" xfId="452" applyNumberFormat="1" applyFont="1" applyBorder="1" applyAlignment="1">
      <alignment horizontal="left"/>
    </xf>
    <xf numFmtId="168" fontId="8" fillId="0" borderId="50" xfId="452" applyNumberFormat="1" applyFont="1" applyBorder="1" applyAlignment="1">
      <alignment horizontal="left"/>
    </xf>
    <xf numFmtId="0" fontId="82" fillId="59" borderId="24" xfId="0" applyFont="1" applyFill="1" applyBorder="1" applyAlignment="1">
      <alignment vertical="center"/>
    </xf>
    <xf numFmtId="1" fontId="82" fillId="59" borderId="23" xfId="457" applyNumberFormat="1" applyFont="1" applyFill="1" applyBorder="1" applyAlignment="1">
      <alignment horizontal="left"/>
    </xf>
    <xf numFmtId="1" fontId="183" fillId="59" borderId="23" xfId="457" applyNumberFormat="1" applyFont="1" applyFill="1" applyBorder="1" applyAlignment="1">
      <alignment horizontal="left"/>
    </xf>
    <xf numFmtId="3" fontId="82" fillId="59" borderId="7" xfId="457" applyNumberFormat="1" applyFont="1" applyFill="1" applyBorder="1" applyAlignment="1">
      <alignment horizontal="right"/>
    </xf>
    <xf numFmtId="3" fontId="82" fillId="59" borderId="8" xfId="457" applyNumberFormat="1" applyFont="1" applyFill="1" applyBorder="1" applyAlignment="1">
      <alignment horizontal="right"/>
    </xf>
    <xf numFmtId="0" fontId="82" fillId="59" borderId="21" xfId="457" applyFont="1" applyFill="1" applyBorder="1" applyAlignment="1">
      <alignment horizontal="right"/>
    </xf>
    <xf numFmtId="1" fontId="82" fillId="59" borderId="52" xfId="0" applyNumberFormat="1" applyFont="1" applyFill="1" applyBorder="1" applyAlignment="1">
      <alignment horizontal="left"/>
    </xf>
    <xf numFmtId="0" fontId="82" fillId="59" borderId="52" xfId="0" applyFont="1" applyFill="1" applyBorder="1"/>
    <xf numFmtId="49" fontId="82" fillId="59" borderId="52" xfId="452" applyNumberFormat="1" applyFont="1" applyFill="1" applyBorder="1" applyAlignment="1">
      <alignment horizontal="right"/>
    </xf>
    <xf numFmtId="4" fontId="82" fillId="0" borderId="66" xfId="0" applyNumberFormat="1" applyFont="1" applyBorder="1" applyAlignment="1">
      <alignment horizontal="right"/>
    </xf>
    <xf numFmtId="49" fontId="82" fillId="59" borderId="67" xfId="452" applyNumberFormat="1" applyFont="1" applyFill="1" applyBorder="1" applyAlignment="1">
      <alignment horizontal="right"/>
    </xf>
    <xf numFmtId="49" fontId="82" fillId="59" borderId="66" xfId="452" applyNumberFormat="1" applyFont="1" applyFill="1" applyBorder="1" applyAlignment="1">
      <alignment horizontal="right"/>
    </xf>
    <xf numFmtId="1" fontId="8" fillId="59" borderId="47" xfId="1131" applyNumberFormat="1" applyFont="1" applyFill="1" applyBorder="1" applyAlignment="1">
      <alignment horizontal="left"/>
    </xf>
    <xf numFmtId="49" fontId="8" fillId="59" borderId="47" xfId="1131" applyNumberFormat="1" applyFont="1" applyFill="1" applyBorder="1" applyAlignment="1">
      <alignment horizontal="left"/>
    </xf>
    <xf numFmtId="168" fontId="8" fillId="59" borderId="47" xfId="1408" applyNumberFormat="1" applyFont="1" applyFill="1" applyBorder="1" applyAlignment="1">
      <alignment horizontal="right"/>
    </xf>
    <xf numFmtId="0" fontId="8" fillId="59" borderId="47" xfId="1408" applyFont="1" applyFill="1" applyBorder="1" applyAlignment="1">
      <alignment horizontal="right"/>
    </xf>
    <xf numFmtId="3" fontId="8" fillId="59" borderId="47" xfId="1408" applyNumberFormat="1" applyFont="1" applyFill="1" applyBorder="1" applyAlignment="1">
      <alignment horizontal="right"/>
    </xf>
    <xf numFmtId="0" fontId="8" fillId="59" borderId="25" xfId="1408" applyFont="1" applyFill="1" applyBorder="1" applyAlignment="1">
      <alignment horizontal="right"/>
    </xf>
    <xf numFmtId="1" fontId="8" fillId="59" borderId="47" xfId="1408" applyNumberFormat="1" applyFont="1" applyFill="1" applyBorder="1" applyAlignment="1">
      <alignment horizontal="right"/>
    </xf>
    <xf numFmtId="0" fontId="8" fillId="59" borderId="48" xfId="1408" applyFont="1" applyFill="1" applyBorder="1" applyAlignment="1">
      <alignment horizontal="right"/>
    </xf>
    <xf numFmtId="0" fontId="236" fillId="59" borderId="47" xfId="1408" applyFont="1" applyFill="1" applyBorder="1" applyAlignment="1">
      <alignment horizontal="right"/>
    </xf>
    <xf numFmtId="0" fontId="82" fillId="59" borderId="52" xfId="1408" applyFont="1" applyFill="1" applyBorder="1" applyAlignment="1">
      <alignment horizontal="right"/>
    </xf>
    <xf numFmtId="3" fontId="82" fillId="59" borderId="52" xfId="1408" applyNumberFormat="1" applyFont="1" applyFill="1" applyBorder="1" applyAlignment="1">
      <alignment horizontal="right"/>
    </xf>
    <xf numFmtId="0" fontId="82" fillId="59" borderId="52" xfId="457" applyFont="1" applyFill="1" applyBorder="1" applyAlignment="1">
      <alignment horizontal="right"/>
    </xf>
    <xf numFmtId="1" fontId="11" fillId="0" borderId="74" xfId="0" applyNumberFormat="1" applyFont="1" applyBorder="1" applyAlignment="1">
      <alignment horizontal="left"/>
    </xf>
    <xf numFmtId="0" fontId="11" fillId="59" borderId="87" xfId="457" applyFont="1" applyFill="1" applyBorder="1" applyAlignment="1">
      <alignment horizontal="right"/>
    </xf>
    <xf numFmtId="168" fontId="226" fillId="59" borderId="68" xfId="0" applyNumberFormat="1" applyFont="1" applyFill="1" applyBorder="1" applyAlignment="1">
      <alignment horizontal="right"/>
    </xf>
    <xf numFmtId="168" fontId="11" fillId="59" borderId="68" xfId="452" applyNumberFormat="1" applyFont="1" applyFill="1" applyBorder="1" applyAlignment="1">
      <alignment horizontal="right"/>
    </xf>
    <xf numFmtId="0" fontId="11" fillId="59" borderId="68" xfId="452" applyFont="1" applyFill="1" applyBorder="1" applyAlignment="1">
      <alignment horizontal="right"/>
    </xf>
    <xf numFmtId="1" fontId="11" fillId="59" borderId="68" xfId="452" applyNumberFormat="1" applyFont="1" applyFill="1" applyBorder="1" applyAlignment="1">
      <alignment horizontal="right"/>
    </xf>
    <xf numFmtId="168" fontId="11" fillId="59" borderId="97" xfId="452" applyNumberFormat="1" applyFont="1" applyFill="1" applyBorder="1" applyAlignment="1">
      <alignment horizontal="right"/>
    </xf>
    <xf numFmtId="1" fontId="82" fillId="0" borderId="20" xfId="0" applyNumberFormat="1" applyFont="1" applyBorder="1" applyAlignment="1">
      <alignment horizontal="right"/>
    </xf>
    <xf numFmtId="3" fontId="227" fillId="59" borderId="9" xfId="457" applyNumberFormat="1" applyFont="1" applyFill="1" applyBorder="1" applyAlignment="1">
      <alignment horizontal="right"/>
    </xf>
    <xf numFmtId="1" fontId="11" fillId="59" borderId="45" xfId="457" applyNumberFormat="1" applyFont="1" applyFill="1" applyBorder="1" applyAlignment="1">
      <alignment horizontal="left"/>
    </xf>
    <xf numFmtId="168" fontId="11" fillId="59" borderId="46" xfId="457" applyNumberFormat="1" applyFont="1" applyFill="1" applyBorder="1" applyAlignment="1">
      <alignment horizontal="left"/>
    </xf>
    <xf numFmtId="168" fontId="8" fillId="59" borderId="46" xfId="457" applyNumberFormat="1" applyFont="1" applyFill="1" applyBorder="1" applyAlignment="1">
      <alignment horizontal="left"/>
    </xf>
    <xf numFmtId="1" fontId="208" fillId="59" borderId="104" xfId="452" applyNumberFormat="1" applyFont="1" applyFill="1" applyBorder="1" applyAlignment="1">
      <alignment vertical="center"/>
    </xf>
    <xf numFmtId="1" fontId="208" fillId="59" borderId="0" xfId="452" applyNumberFormat="1" applyFont="1" applyFill="1" applyAlignment="1">
      <alignment vertical="center"/>
    </xf>
    <xf numFmtId="1" fontId="208" fillId="59" borderId="15" xfId="452" applyNumberFormat="1" applyFont="1" applyFill="1" applyBorder="1" applyAlignment="1">
      <alignment vertical="center"/>
    </xf>
    <xf numFmtId="1" fontId="208" fillId="59" borderId="16" xfId="452" applyNumberFormat="1" applyFont="1" applyFill="1" applyBorder="1" applyAlignment="1">
      <alignment vertical="center"/>
    </xf>
    <xf numFmtId="1" fontId="208" fillId="59" borderId="105" xfId="452" applyNumberFormat="1" applyFont="1" applyFill="1" applyBorder="1" applyAlignment="1">
      <alignment vertical="center"/>
    </xf>
    <xf numFmtId="1" fontId="11" fillId="59" borderId="77" xfId="457" applyNumberFormat="1" applyFont="1" applyFill="1" applyBorder="1" applyAlignment="1">
      <alignment horizontal="left"/>
    </xf>
    <xf numFmtId="1" fontId="11" fillId="59" borderId="74" xfId="457" applyNumberFormat="1" applyFont="1" applyFill="1" applyBorder="1" applyAlignment="1">
      <alignment horizontal="left"/>
    </xf>
    <xf numFmtId="168" fontId="11" fillId="59" borderId="75" xfId="457" applyNumberFormat="1" applyFont="1" applyFill="1" applyBorder="1" applyAlignment="1">
      <alignment horizontal="left"/>
    </xf>
    <xf numFmtId="1" fontId="8" fillId="59" borderId="77" xfId="457" applyNumberFormat="1" applyFont="1" applyFill="1" applyBorder="1" applyAlignment="1">
      <alignment horizontal="left"/>
    </xf>
    <xf numFmtId="168" fontId="8" fillId="59" borderId="75" xfId="457" applyNumberFormat="1" applyFont="1" applyFill="1" applyBorder="1" applyAlignment="1">
      <alignment horizontal="left"/>
    </xf>
    <xf numFmtId="1" fontId="11" fillId="59" borderId="77" xfId="0" applyNumberFormat="1" applyFont="1" applyFill="1" applyBorder="1" applyAlignment="1">
      <alignment horizontal="left"/>
    </xf>
    <xf numFmtId="1" fontId="11" fillId="59" borderId="57" xfId="0" applyNumberFormat="1" applyFont="1" applyFill="1" applyBorder="1" applyAlignment="1">
      <alignment horizontal="left"/>
    </xf>
    <xf numFmtId="1" fontId="8" fillId="59" borderId="77" xfId="452" applyNumberFormat="1" applyFont="1" applyFill="1" applyBorder="1" applyAlignment="1">
      <alignment horizontal="left"/>
    </xf>
    <xf numFmtId="1" fontId="11" fillId="59" borderId="58" xfId="0" applyNumberFormat="1" applyFont="1" applyFill="1" applyBorder="1" applyAlignment="1">
      <alignment horizontal="left"/>
    </xf>
    <xf numFmtId="2" fontId="183" fillId="0" borderId="9" xfId="452" applyNumberFormat="1" applyFont="1" applyBorder="1" applyAlignment="1">
      <alignment horizontal="right"/>
    </xf>
    <xf numFmtId="2" fontId="11" fillId="0" borderId="7" xfId="452" applyNumberFormat="1" applyFont="1" applyBorder="1" applyAlignment="1">
      <alignment horizontal="right"/>
    </xf>
    <xf numFmtId="2" fontId="183" fillId="0" borderId="8" xfId="452" applyNumberFormat="1" applyFont="1" applyBorder="1" applyAlignment="1">
      <alignment horizontal="right"/>
    </xf>
    <xf numFmtId="2" fontId="11" fillId="0" borderId="47" xfId="452" applyNumberFormat="1" applyFont="1" applyBorder="1" applyAlignment="1">
      <alignment horizontal="right"/>
    </xf>
    <xf numFmtId="2" fontId="11" fillId="0" borderId="8" xfId="452" applyNumberFormat="1" applyFont="1" applyBorder="1" applyAlignment="1">
      <alignment horizontal="right"/>
    </xf>
    <xf numFmtId="2" fontId="11" fillId="0" borderId="52" xfId="452" applyNumberFormat="1" applyFont="1" applyBorder="1" applyAlignment="1">
      <alignment horizontal="right"/>
    </xf>
    <xf numFmtId="2" fontId="11" fillId="59" borderId="8" xfId="452" applyNumberFormat="1" applyFont="1" applyFill="1" applyBorder="1" applyAlignment="1">
      <alignment horizontal="right"/>
    </xf>
    <xf numFmtId="2" fontId="11" fillId="59" borderId="7" xfId="452" applyNumberFormat="1" applyFont="1" applyFill="1" applyBorder="1" applyAlignment="1">
      <alignment horizontal="right"/>
    </xf>
    <xf numFmtId="2" fontId="11" fillId="59" borderId="52" xfId="452" applyNumberFormat="1" applyFont="1" applyFill="1" applyBorder="1" applyAlignment="1">
      <alignment horizontal="right"/>
    </xf>
    <xf numFmtId="2" fontId="11" fillId="59" borderId="9" xfId="452" applyNumberFormat="1" applyFont="1" applyFill="1" applyBorder="1" applyAlignment="1">
      <alignment horizontal="right"/>
    </xf>
    <xf numFmtId="2" fontId="11" fillId="59" borderId="24" xfId="452" applyNumberFormat="1" applyFont="1" applyFill="1" applyBorder="1" applyAlignment="1">
      <alignment horizontal="right"/>
    </xf>
    <xf numFmtId="2" fontId="183" fillId="59" borderId="8" xfId="452" applyNumberFormat="1" applyFont="1" applyFill="1" applyBorder="1" applyAlignment="1">
      <alignment horizontal="right"/>
    </xf>
    <xf numFmtId="2" fontId="183" fillId="59" borderId="7" xfId="452" applyNumberFormat="1" applyFont="1" applyFill="1" applyBorder="1" applyAlignment="1">
      <alignment horizontal="right"/>
    </xf>
    <xf numFmtId="2" fontId="183" fillId="59" borderId="52" xfId="452" applyNumberFormat="1" applyFont="1" applyFill="1" applyBorder="1" applyAlignment="1">
      <alignment horizontal="right"/>
    </xf>
    <xf numFmtId="2" fontId="11" fillId="59" borderId="47" xfId="452" applyNumberFormat="1" applyFont="1" applyFill="1" applyBorder="1" applyAlignment="1">
      <alignment horizontal="right"/>
    </xf>
    <xf numFmtId="2" fontId="8" fillId="59" borderId="52" xfId="452" applyNumberFormat="1" applyFont="1" applyFill="1" applyBorder="1" applyAlignment="1">
      <alignment horizontal="right"/>
    </xf>
    <xf numFmtId="2" fontId="8" fillId="59" borderId="8" xfId="452" applyNumberFormat="1" applyFont="1" applyFill="1" applyBorder="1" applyAlignment="1">
      <alignment horizontal="right"/>
    </xf>
    <xf numFmtId="2" fontId="183" fillId="59" borderId="9" xfId="452" applyNumberFormat="1" applyFont="1" applyFill="1" applyBorder="1" applyAlignment="1">
      <alignment horizontal="right"/>
    </xf>
    <xf numFmtId="2" fontId="8" fillId="59" borderId="9" xfId="452" applyNumberFormat="1" applyFont="1" applyFill="1" applyBorder="1" applyAlignment="1">
      <alignment horizontal="right"/>
    </xf>
    <xf numFmtId="2" fontId="8" fillId="59" borderId="7" xfId="452" applyNumberFormat="1" applyFont="1" applyFill="1" applyBorder="1" applyAlignment="1">
      <alignment horizontal="right"/>
    </xf>
    <xf numFmtId="2" fontId="11" fillId="59" borderId="14" xfId="452" applyNumberFormat="1" applyFont="1" applyFill="1" applyBorder="1" applyAlignment="1">
      <alignment horizontal="right"/>
    </xf>
    <xf numFmtId="2" fontId="11" fillId="90" borderId="9" xfId="0" applyNumberFormat="1" applyFont="1" applyFill="1" applyBorder="1" applyAlignment="1">
      <alignment horizontal="right"/>
    </xf>
    <xf numFmtId="2" fontId="11" fillId="90" borderId="7" xfId="0" applyNumberFormat="1" applyFont="1" applyFill="1" applyBorder="1" applyAlignment="1">
      <alignment horizontal="right"/>
    </xf>
    <xf numFmtId="2" fontId="183" fillId="90" borderId="7" xfId="0" applyNumberFormat="1" applyFont="1" applyFill="1" applyBorder="1" applyAlignment="1">
      <alignment horizontal="right"/>
    </xf>
    <xf numFmtId="2" fontId="11" fillId="90" borderId="24" xfId="0" applyNumberFormat="1" applyFont="1" applyFill="1" applyBorder="1" applyAlignment="1">
      <alignment horizontal="right"/>
    </xf>
    <xf numFmtId="2" fontId="11" fillId="90" borderId="52" xfId="0" applyNumberFormat="1" applyFont="1" applyFill="1" applyBorder="1" applyAlignment="1">
      <alignment horizontal="right"/>
    </xf>
    <xf numFmtId="2" fontId="11" fillId="0" borderId="9" xfId="452" applyNumberFormat="1" applyFont="1" applyBorder="1" applyAlignment="1">
      <alignment horizontal="right"/>
    </xf>
    <xf numFmtId="2" fontId="82" fillId="59" borderId="7" xfId="452" applyNumberFormat="1" applyFont="1" applyFill="1" applyBorder="1" applyAlignment="1">
      <alignment horizontal="right"/>
    </xf>
    <xf numFmtId="2" fontId="8" fillId="59" borderId="24" xfId="452" applyNumberFormat="1" applyFont="1" applyFill="1" applyBorder="1" applyAlignment="1">
      <alignment horizontal="right"/>
    </xf>
    <xf numFmtId="2" fontId="11" fillId="0" borderId="24" xfId="452" applyNumberFormat="1" applyFont="1" applyBorder="1" applyAlignment="1">
      <alignment horizontal="right"/>
    </xf>
    <xf numFmtId="2" fontId="8" fillId="0" borderId="24" xfId="452" applyNumberFormat="1" applyFont="1" applyBorder="1" applyAlignment="1">
      <alignment horizontal="right"/>
    </xf>
    <xf numFmtId="2" fontId="8" fillId="0" borderId="9" xfId="452" applyNumberFormat="1" applyFont="1" applyBorder="1" applyAlignment="1">
      <alignment horizontal="right"/>
    </xf>
    <xf numFmtId="2" fontId="8" fillId="0" borderId="52" xfId="452" applyNumberFormat="1" applyFont="1" applyBorder="1" applyAlignment="1">
      <alignment horizontal="right"/>
    </xf>
    <xf numFmtId="2" fontId="8" fillId="59" borderId="50" xfId="452" applyNumberFormat="1" applyFont="1" applyFill="1" applyBorder="1" applyAlignment="1">
      <alignment horizontal="right"/>
    </xf>
    <xf numFmtId="2" fontId="8" fillId="59" borderId="47" xfId="452" applyNumberFormat="1" applyFont="1" applyFill="1" applyBorder="1" applyAlignment="1">
      <alignment horizontal="right"/>
    </xf>
    <xf numFmtId="2" fontId="183" fillId="59" borderId="24" xfId="452" applyNumberFormat="1" applyFont="1" applyFill="1" applyBorder="1" applyAlignment="1">
      <alignment horizontal="right"/>
    </xf>
    <xf numFmtId="2" fontId="11" fillId="59" borderId="50" xfId="452" applyNumberFormat="1" applyFont="1" applyFill="1" applyBorder="1" applyAlignment="1">
      <alignment horizontal="right"/>
    </xf>
    <xf numFmtId="2" fontId="85" fillId="59" borderId="8" xfId="452" applyNumberFormat="1" applyFont="1" applyFill="1" applyBorder="1" applyAlignment="1">
      <alignment horizontal="right"/>
    </xf>
    <xf numFmtId="2" fontId="8" fillId="59" borderId="22" xfId="452" applyNumberFormat="1" applyFont="1" applyFill="1" applyBorder="1" applyAlignment="1">
      <alignment horizontal="right"/>
    </xf>
    <xf numFmtId="2" fontId="8" fillId="59" borderId="79" xfId="452" applyNumberFormat="1" applyFont="1" applyFill="1" applyBorder="1" applyAlignment="1">
      <alignment horizontal="right"/>
    </xf>
    <xf numFmtId="2" fontId="8" fillId="59" borderId="21" xfId="452" applyNumberFormat="1" applyFont="1" applyFill="1" applyBorder="1" applyAlignment="1">
      <alignment horizontal="right"/>
    </xf>
    <xf numFmtId="2" fontId="8" fillId="59" borderId="73" xfId="452" applyNumberFormat="1" applyFont="1" applyFill="1" applyBorder="1" applyAlignment="1">
      <alignment horizontal="right"/>
    </xf>
    <xf numFmtId="2" fontId="8" fillId="59" borderId="19" xfId="452" applyNumberFormat="1" applyFont="1" applyFill="1" applyBorder="1" applyAlignment="1">
      <alignment horizontal="right"/>
    </xf>
    <xf numFmtId="2" fontId="8" fillId="59" borderId="62" xfId="452" applyNumberFormat="1" applyFont="1" applyFill="1" applyBorder="1" applyAlignment="1">
      <alignment horizontal="right"/>
    </xf>
    <xf numFmtId="2" fontId="82" fillId="59" borderId="73" xfId="452" applyNumberFormat="1" applyFont="1" applyFill="1" applyBorder="1" applyAlignment="1">
      <alignment horizontal="right"/>
    </xf>
    <xf numFmtId="2" fontId="183" fillId="59" borderId="106" xfId="452" applyNumberFormat="1" applyFont="1" applyFill="1" applyBorder="1" applyAlignment="1">
      <alignment horizontal="right"/>
    </xf>
    <xf numFmtId="2" fontId="82" fillId="59" borderId="79" xfId="452" applyNumberFormat="1" applyFont="1" applyFill="1" applyBorder="1" applyAlignment="1">
      <alignment horizontal="right"/>
    </xf>
    <xf numFmtId="2" fontId="8" fillId="59" borderId="106" xfId="452" applyNumberFormat="1" applyFont="1" applyFill="1" applyBorder="1" applyAlignment="1">
      <alignment horizontal="right"/>
    </xf>
    <xf numFmtId="2" fontId="11" fillId="59" borderId="100" xfId="452" applyNumberFormat="1" applyFont="1" applyFill="1" applyBorder="1" applyAlignment="1">
      <alignment horizontal="right"/>
    </xf>
    <xf numFmtId="2" fontId="8" fillId="59" borderId="88" xfId="452" applyNumberFormat="1" applyFont="1" applyFill="1" applyBorder="1" applyAlignment="1">
      <alignment horizontal="right"/>
    </xf>
    <xf numFmtId="2" fontId="8" fillId="59" borderId="9" xfId="457" applyNumberFormat="1" applyFont="1" applyFill="1" applyBorder="1" applyAlignment="1">
      <alignment horizontal="right"/>
    </xf>
    <xf numFmtId="2" fontId="8" fillId="59" borderId="7" xfId="457" applyNumberFormat="1" applyFont="1" applyFill="1" applyBorder="1" applyAlignment="1">
      <alignment horizontal="right"/>
    </xf>
    <xf numFmtId="2" fontId="8" fillId="59" borderId="52" xfId="457" applyNumberFormat="1" applyFont="1" applyFill="1" applyBorder="1" applyAlignment="1">
      <alignment horizontal="right"/>
    </xf>
    <xf numFmtId="2" fontId="83" fillId="59" borderId="7" xfId="457" applyNumberFormat="1" applyFont="1" applyFill="1" applyBorder="1" applyAlignment="1">
      <alignment horizontal="right"/>
    </xf>
    <xf numFmtId="2" fontId="8" fillId="59" borderId="53" xfId="457" applyNumberFormat="1" applyFont="1" applyFill="1" applyBorder="1" applyAlignment="1">
      <alignment horizontal="right"/>
    </xf>
    <xf numFmtId="2" fontId="8" fillId="59" borderId="20" xfId="457" applyNumberFormat="1" applyFont="1" applyFill="1" applyBorder="1" applyAlignment="1">
      <alignment horizontal="right"/>
    </xf>
    <xf numFmtId="2" fontId="85" fillId="59" borderId="9" xfId="452" applyNumberFormat="1" applyFont="1" applyFill="1" applyBorder="1" applyAlignment="1">
      <alignment horizontal="right"/>
    </xf>
    <xf numFmtId="2" fontId="85" fillId="59" borderId="7" xfId="452" applyNumberFormat="1" applyFont="1" applyFill="1" applyBorder="1" applyAlignment="1">
      <alignment horizontal="right"/>
    </xf>
    <xf numFmtId="2" fontId="11" fillId="59" borderId="9" xfId="457" applyNumberFormat="1" applyFont="1" applyFill="1" applyBorder="1" applyAlignment="1">
      <alignment horizontal="right"/>
    </xf>
    <xf numFmtId="2" fontId="183" fillId="59" borderId="8" xfId="457" applyNumberFormat="1" applyFont="1" applyFill="1" applyBorder="1" applyAlignment="1">
      <alignment horizontal="right"/>
    </xf>
    <xf numFmtId="2" fontId="11" fillId="59" borderId="21" xfId="457" applyNumberFormat="1" applyFont="1" applyFill="1" applyBorder="1" applyAlignment="1">
      <alignment horizontal="right"/>
    </xf>
    <xf numFmtId="2" fontId="183" fillId="59" borderId="21" xfId="457" applyNumberFormat="1" applyFont="1" applyFill="1" applyBorder="1" applyAlignment="1">
      <alignment horizontal="right"/>
    </xf>
    <xf numFmtId="2" fontId="8" fillId="59" borderId="21" xfId="457" applyNumberFormat="1" applyFont="1" applyFill="1" applyBorder="1" applyAlignment="1">
      <alignment horizontal="right"/>
    </xf>
    <xf numFmtId="2" fontId="183" fillId="59" borderId="7" xfId="459" applyNumberFormat="1" applyFont="1" applyFill="1" applyBorder="1" applyAlignment="1">
      <alignment horizontal="right"/>
    </xf>
    <xf numFmtId="2" fontId="11" fillId="59" borderId="7" xfId="459" applyNumberFormat="1" applyFont="1" applyFill="1" applyBorder="1" applyAlignment="1">
      <alignment horizontal="right"/>
    </xf>
    <xf numFmtId="2" fontId="11" fillId="59" borderId="21" xfId="459" applyNumberFormat="1" applyFont="1" applyFill="1" applyBorder="1" applyAlignment="1">
      <alignment horizontal="right"/>
    </xf>
    <xf numFmtId="2" fontId="8" fillId="59" borderId="79" xfId="457" applyNumberFormat="1" applyFont="1" applyFill="1" applyBorder="1" applyAlignment="1">
      <alignment horizontal="right"/>
    </xf>
    <xf numFmtId="2" fontId="8" fillId="59" borderId="8" xfId="457" applyNumberFormat="1" applyFont="1" applyFill="1" applyBorder="1" applyAlignment="1">
      <alignment horizontal="right"/>
    </xf>
    <xf numFmtId="2" fontId="11" fillId="59" borderId="24" xfId="459" applyNumberFormat="1" applyFont="1" applyFill="1" applyBorder="1" applyAlignment="1">
      <alignment horizontal="right"/>
    </xf>
    <xf numFmtId="2" fontId="8" fillId="59" borderId="8" xfId="459" applyNumberFormat="1" applyFont="1" applyFill="1" applyBorder="1" applyAlignment="1">
      <alignment horizontal="right"/>
    </xf>
    <xf numFmtId="2" fontId="8" fillId="59" borderId="21" xfId="459" applyNumberFormat="1" applyFont="1" applyFill="1" applyBorder="1" applyAlignment="1">
      <alignment horizontal="right"/>
    </xf>
    <xf numFmtId="2" fontId="8" fillId="59" borderId="79" xfId="459" applyNumberFormat="1" applyFont="1" applyFill="1" applyBorder="1" applyAlignment="1">
      <alignment horizontal="right"/>
    </xf>
    <xf numFmtId="2" fontId="8" fillId="59" borderId="22" xfId="457" applyNumberFormat="1" applyFont="1" applyFill="1" applyBorder="1" applyAlignment="1">
      <alignment horizontal="right"/>
    </xf>
    <xf numFmtId="2" fontId="8" fillId="59" borderId="52" xfId="459" applyNumberFormat="1" applyFont="1" applyFill="1" applyBorder="1" applyAlignment="1">
      <alignment horizontal="right"/>
    </xf>
    <xf numFmtId="2" fontId="11" fillId="59" borderId="9" xfId="459" applyNumberFormat="1" applyFont="1" applyFill="1" applyBorder="1" applyAlignment="1">
      <alignment horizontal="right"/>
    </xf>
    <xf numFmtId="2" fontId="82" fillId="59" borderId="21" xfId="457" applyNumberFormat="1" applyFont="1" applyFill="1" applyBorder="1" applyAlignment="1">
      <alignment horizontal="right"/>
    </xf>
    <xf numFmtId="2" fontId="82" fillId="59" borderId="52" xfId="452" applyNumberFormat="1" applyFont="1" applyFill="1" applyBorder="1" applyAlignment="1">
      <alignment horizontal="right"/>
    </xf>
    <xf numFmtId="2" fontId="8" fillId="59" borderId="7" xfId="459" applyNumberFormat="1" applyFont="1" applyFill="1" applyBorder="1" applyAlignment="1">
      <alignment horizontal="right"/>
    </xf>
    <xf numFmtId="2" fontId="8" fillId="59" borderId="54" xfId="457" applyNumberFormat="1" applyFont="1" applyFill="1" applyBorder="1" applyAlignment="1">
      <alignment horizontal="right"/>
    </xf>
    <xf numFmtId="2" fontId="83" fillId="0" borderId="9" xfId="457" applyNumberFormat="1" applyFont="1" applyBorder="1" applyAlignment="1">
      <alignment horizontal="right"/>
    </xf>
    <xf numFmtId="2" fontId="11" fillId="59" borderId="8" xfId="457" applyNumberFormat="1" applyFont="1" applyFill="1" applyBorder="1" applyAlignment="1">
      <alignment horizontal="right"/>
    </xf>
    <xf numFmtId="2" fontId="83" fillId="0" borderId="52" xfId="457" applyNumberFormat="1" applyFont="1" applyBorder="1" applyAlignment="1">
      <alignment horizontal="right"/>
    </xf>
    <xf numFmtId="2" fontId="8" fillId="0" borderId="20" xfId="457" applyNumberFormat="1" applyFont="1" applyBorder="1" applyAlignment="1">
      <alignment horizontal="right"/>
    </xf>
    <xf numFmtId="2" fontId="82" fillId="59" borderId="52" xfId="457" applyNumberFormat="1" applyFont="1" applyFill="1" applyBorder="1" applyAlignment="1">
      <alignment horizontal="right"/>
    </xf>
    <xf numFmtId="2" fontId="82" fillId="59" borderId="7" xfId="457" applyNumberFormat="1" applyFont="1" applyFill="1" applyBorder="1" applyAlignment="1">
      <alignment horizontal="right"/>
    </xf>
    <xf numFmtId="2" fontId="83" fillId="59" borderId="9" xfId="457" applyNumberFormat="1" applyFont="1" applyFill="1" applyBorder="1" applyAlignment="1">
      <alignment horizontal="right"/>
    </xf>
    <xf numFmtId="2" fontId="83" fillId="59" borderId="52" xfId="457" applyNumberFormat="1" applyFont="1" applyFill="1" applyBorder="1" applyAlignment="1">
      <alignment horizontal="right"/>
    </xf>
    <xf numFmtId="2" fontId="8" fillId="59" borderId="47" xfId="457" applyNumberFormat="1" applyFont="1" applyFill="1" applyBorder="1" applyAlignment="1">
      <alignment horizontal="right"/>
    </xf>
    <xf numFmtId="2" fontId="85" fillId="59" borderId="9" xfId="457" applyNumberFormat="1" applyFont="1" applyFill="1" applyBorder="1" applyAlignment="1">
      <alignment horizontal="right"/>
    </xf>
    <xf numFmtId="2" fontId="85" fillId="59" borderId="24" xfId="457" applyNumberFormat="1" applyFont="1" applyFill="1" applyBorder="1" applyAlignment="1">
      <alignment horizontal="right"/>
    </xf>
    <xf numFmtId="2" fontId="85" fillId="59" borderId="52" xfId="457" applyNumberFormat="1" applyFont="1" applyFill="1" applyBorder="1" applyAlignment="1">
      <alignment horizontal="right"/>
    </xf>
    <xf numFmtId="2" fontId="183" fillId="59" borderId="24" xfId="457" applyNumberFormat="1" applyFont="1" applyFill="1" applyBorder="1" applyAlignment="1">
      <alignment horizontal="right"/>
    </xf>
    <xf numFmtId="2" fontId="183" fillId="59" borderId="52" xfId="457" applyNumberFormat="1" applyFont="1" applyFill="1" applyBorder="1" applyAlignment="1">
      <alignment horizontal="right"/>
    </xf>
    <xf numFmtId="2" fontId="8" fillId="59" borderId="24" xfId="457" applyNumberFormat="1" applyFont="1" applyFill="1" applyBorder="1" applyAlignment="1">
      <alignment horizontal="right"/>
    </xf>
    <xf numFmtId="2" fontId="85" fillId="59" borderId="50" xfId="457" applyNumberFormat="1" applyFont="1" applyFill="1" applyBorder="1" applyAlignment="1">
      <alignment horizontal="right"/>
    </xf>
    <xf numFmtId="2" fontId="183" fillId="59" borderId="22" xfId="452" applyNumberFormat="1" applyFont="1" applyFill="1" applyBorder="1" applyAlignment="1">
      <alignment horizontal="right"/>
    </xf>
    <xf numFmtId="2" fontId="183" fillId="59" borderId="19" xfId="452" applyNumberFormat="1" applyFont="1" applyFill="1" applyBorder="1" applyAlignment="1">
      <alignment horizontal="right"/>
    </xf>
    <xf numFmtId="2" fontId="183" fillId="59" borderId="7" xfId="457" applyNumberFormat="1" applyFont="1" applyFill="1" applyBorder="1" applyAlignment="1">
      <alignment horizontal="right"/>
    </xf>
    <xf numFmtId="2" fontId="183" fillId="59" borderId="79" xfId="452" applyNumberFormat="1" applyFont="1" applyFill="1" applyBorder="1" applyAlignment="1">
      <alignment horizontal="right"/>
    </xf>
    <xf numFmtId="2" fontId="11" fillId="59" borderId="7" xfId="457" applyNumberFormat="1" applyFont="1" applyFill="1" applyBorder="1" applyAlignment="1">
      <alignment horizontal="right"/>
    </xf>
    <xf numFmtId="2" fontId="11" fillId="59" borderId="74" xfId="457" applyNumberFormat="1" applyFont="1" applyFill="1" applyBorder="1" applyAlignment="1">
      <alignment horizontal="right"/>
    </xf>
    <xf numFmtId="2" fontId="183" fillId="59" borderId="87" xfId="457" applyNumberFormat="1" applyFont="1" applyFill="1" applyBorder="1" applyAlignment="1">
      <alignment horizontal="right"/>
    </xf>
    <xf numFmtId="2" fontId="11" fillId="59" borderId="87" xfId="457" applyNumberFormat="1" applyFont="1" applyFill="1" applyBorder="1" applyAlignment="1">
      <alignment horizontal="right"/>
    </xf>
    <xf numFmtId="2" fontId="8" fillId="59" borderId="23" xfId="457" applyNumberFormat="1" applyFont="1" applyFill="1" applyBorder="1" applyAlignment="1">
      <alignment horizontal="right"/>
    </xf>
    <xf numFmtId="2" fontId="8" fillId="59" borderId="68" xfId="457" applyNumberFormat="1" applyFont="1" applyFill="1" applyBorder="1" applyAlignment="1">
      <alignment horizontal="right"/>
    </xf>
    <xf numFmtId="2" fontId="8" fillId="0" borderId="7" xfId="457" applyNumberFormat="1" applyFont="1" applyBorder="1" applyAlignment="1">
      <alignment horizontal="right"/>
    </xf>
    <xf numFmtId="2" fontId="183" fillId="0" borderId="7" xfId="457" applyNumberFormat="1" applyFont="1" applyBorder="1" applyAlignment="1">
      <alignment horizontal="right"/>
    </xf>
    <xf numFmtId="2" fontId="183" fillId="0" borderId="52" xfId="457" applyNumberFormat="1" applyFont="1" applyBorder="1" applyAlignment="1">
      <alignment horizontal="right"/>
    </xf>
    <xf numFmtId="2" fontId="8" fillId="0" borderId="9" xfId="457" applyNumberFormat="1" applyFont="1" applyBorder="1" applyAlignment="1">
      <alignment horizontal="right"/>
    </xf>
    <xf numFmtId="2" fontId="8" fillId="0" borderId="52" xfId="457" applyNumberFormat="1" applyFont="1" applyBorder="1" applyAlignment="1">
      <alignment horizontal="right"/>
    </xf>
    <xf numFmtId="2" fontId="8" fillId="59" borderId="74" xfId="457" applyNumberFormat="1" applyFont="1" applyFill="1" applyBorder="1" applyAlignment="1">
      <alignment horizontal="right"/>
    </xf>
    <xf numFmtId="2" fontId="11" fillId="0" borderId="87" xfId="452" applyNumberFormat="1" applyFont="1" applyBorder="1" applyAlignment="1">
      <alignment horizontal="right"/>
    </xf>
    <xf numFmtId="2" fontId="183" fillId="59" borderId="14" xfId="457" applyNumberFormat="1" applyFont="1" applyFill="1" applyBorder="1" applyAlignment="1">
      <alignment horizontal="right"/>
    </xf>
    <xf numFmtId="2" fontId="183" fillId="0" borderId="53" xfId="452" applyNumberFormat="1" applyFont="1" applyBorder="1" applyAlignment="1">
      <alignment horizontal="right"/>
    </xf>
    <xf numFmtId="2" fontId="183" fillId="59" borderId="20" xfId="457" applyNumberFormat="1" applyFont="1" applyFill="1" applyBorder="1" applyAlignment="1">
      <alignment horizontal="right"/>
    </xf>
    <xf numFmtId="2" fontId="183" fillId="0" borderId="47" xfId="452" applyNumberFormat="1" applyFont="1" applyBorder="1" applyAlignment="1">
      <alignment horizontal="right"/>
    </xf>
    <xf numFmtId="2" fontId="8" fillId="59" borderId="87" xfId="457" applyNumberFormat="1" applyFont="1" applyFill="1" applyBorder="1" applyAlignment="1">
      <alignment horizontal="right"/>
    </xf>
    <xf numFmtId="2" fontId="8" fillId="0" borderId="22" xfId="457" applyNumberFormat="1" applyFont="1" applyBorder="1" applyAlignment="1">
      <alignment horizontal="right"/>
    </xf>
    <xf numFmtId="2" fontId="8" fillId="0" borderId="21" xfId="457" applyNumberFormat="1" applyFont="1" applyBorder="1" applyAlignment="1">
      <alignment horizontal="right"/>
    </xf>
    <xf numFmtId="2" fontId="8" fillId="0" borderId="88" xfId="457" applyNumberFormat="1" applyFont="1" applyBorder="1" applyAlignment="1">
      <alignment horizontal="right"/>
    </xf>
    <xf numFmtId="2" fontId="8" fillId="59" borderId="100" xfId="452" applyNumberFormat="1" applyFont="1" applyFill="1" applyBorder="1" applyAlignment="1">
      <alignment horizontal="right"/>
    </xf>
    <xf numFmtId="2" fontId="11" fillId="59" borderId="19" xfId="452" applyNumberFormat="1" applyFont="1" applyFill="1" applyBorder="1" applyAlignment="1">
      <alignment horizontal="right"/>
    </xf>
    <xf numFmtId="2" fontId="11" fillId="59" borderId="79" xfId="452" applyNumberFormat="1" applyFont="1" applyFill="1" applyBorder="1" applyAlignment="1">
      <alignment horizontal="right"/>
    </xf>
    <xf numFmtId="2" fontId="11" fillId="59" borderId="21" xfId="452" applyNumberFormat="1" applyFont="1" applyFill="1" applyBorder="1" applyAlignment="1">
      <alignment horizontal="right"/>
    </xf>
    <xf numFmtId="2" fontId="11" fillId="59" borderId="22" xfId="452" applyNumberFormat="1" applyFont="1" applyFill="1" applyBorder="1" applyAlignment="1">
      <alignment horizontal="right"/>
    </xf>
    <xf numFmtId="2" fontId="183" fillId="59" borderId="53" xfId="457" applyNumberFormat="1" applyFont="1" applyFill="1" applyBorder="1" applyAlignment="1">
      <alignment horizontal="right"/>
    </xf>
    <xf numFmtId="2" fontId="183" fillId="59" borderId="54" xfId="457" applyNumberFormat="1" applyFont="1" applyFill="1" applyBorder="1" applyAlignment="1">
      <alignment horizontal="right"/>
    </xf>
    <xf numFmtId="2" fontId="183" fillId="59" borderId="9" xfId="457" applyNumberFormat="1" applyFont="1" applyFill="1" applyBorder="1" applyAlignment="1">
      <alignment horizontal="right"/>
    </xf>
    <xf numFmtId="2" fontId="11" fillId="59" borderId="47" xfId="457" applyNumberFormat="1" applyFont="1" applyFill="1" applyBorder="1" applyAlignment="1">
      <alignment horizontal="right"/>
    </xf>
    <xf numFmtId="2" fontId="8" fillId="59" borderId="50" xfId="457" applyNumberFormat="1" applyFont="1" applyFill="1" applyBorder="1" applyAlignment="1">
      <alignment horizontal="right"/>
    </xf>
    <xf numFmtId="2" fontId="8" fillId="0" borderId="8" xfId="457" applyNumberFormat="1" applyFont="1" applyBorder="1" applyAlignment="1">
      <alignment horizontal="right"/>
    </xf>
    <xf numFmtId="2" fontId="8" fillId="0" borderId="47" xfId="457" applyNumberFormat="1" applyFont="1" applyBorder="1" applyAlignment="1">
      <alignment horizontal="right"/>
    </xf>
    <xf numFmtId="2" fontId="11" fillId="0" borderId="9" xfId="457" applyNumberFormat="1" applyFont="1" applyBorder="1" applyAlignment="1">
      <alignment horizontal="right"/>
    </xf>
    <xf numFmtId="2" fontId="183" fillId="0" borderId="8" xfId="457" applyNumberFormat="1" applyFont="1" applyBorder="1" applyAlignment="1">
      <alignment horizontal="right"/>
    </xf>
    <xf numFmtId="2" fontId="11" fillId="0" borderId="8" xfId="457" applyNumberFormat="1" applyFont="1" applyBorder="1" applyAlignment="1">
      <alignment horizontal="right"/>
    </xf>
    <xf numFmtId="2" fontId="11" fillId="0" borderId="7" xfId="457" applyNumberFormat="1" applyFont="1" applyBorder="1" applyAlignment="1">
      <alignment horizontal="right"/>
    </xf>
    <xf numFmtId="2" fontId="11" fillId="0" borderId="52" xfId="457" applyNumberFormat="1" applyFont="1" applyBorder="1" applyAlignment="1">
      <alignment horizontal="right"/>
    </xf>
    <xf numFmtId="2" fontId="11" fillId="59" borderId="52" xfId="457" applyNumberFormat="1" applyFont="1" applyFill="1" applyBorder="1" applyAlignment="1">
      <alignment horizontal="right"/>
    </xf>
    <xf numFmtId="2" fontId="11" fillId="59" borderId="50" xfId="457" applyNumberFormat="1" applyFont="1" applyFill="1" applyBorder="1" applyAlignment="1">
      <alignment horizontal="right"/>
    </xf>
    <xf numFmtId="2" fontId="85" fillId="0" borderId="74" xfId="457" applyNumberFormat="1" applyFont="1" applyBorder="1" applyAlignment="1">
      <alignment horizontal="right"/>
    </xf>
    <xf numFmtId="2" fontId="8" fillId="0" borderId="74" xfId="457" applyNumberFormat="1" applyFont="1" applyBorder="1" applyAlignment="1">
      <alignment horizontal="right"/>
    </xf>
    <xf numFmtId="2" fontId="11" fillId="0" borderId="47" xfId="457" applyNumberFormat="1" applyFont="1" applyBorder="1" applyAlignment="1">
      <alignment horizontal="right"/>
    </xf>
    <xf numFmtId="2" fontId="11" fillId="0" borderId="74" xfId="457" applyNumberFormat="1" applyFont="1" applyBorder="1" applyAlignment="1">
      <alignment horizontal="right"/>
    </xf>
    <xf numFmtId="2" fontId="8" fillId="59" borderId="74" xfId="452" applyNumberFormat="1" applyFont="1" applyFill="1" applyBorder="1" applyAlignment="1">
      <alignment horizontal="right"/>
    </xf>
    <xf numFmtId="2" fontId="183" fillId="59" borderId="74" xfId="457" applyNumberFormat="1" applyFont="1" applyFill="1" applyBorder="1" applyAlignment="1">
      <alignment horizontal="right"/>
    </xf>
    <xf numFmtId="2" fontId="11" fillId="59" borderId="9" xfId="1408" applyNumberFormat="1" applyFont="1" applyFill="1" applyBorder="1" applyAlignment="1">
      <alignment horizontal="right"/>
    </xf>
    <xf numFmtId="2" fontId="11" fillId="59" borderId="7" xfId="1408" applyNumberFormat="1" applyFont="1" applyFill="1" applyBorder="1" applyAlignment="1">
      <alignment horizontal="right"/>
    </xf>
    <xf numFmtId="2" fontId="11" fillId="59" borderId="52" xfId="1408" applyNumberFormat="1" applyFont="1" applyFill="1" applyBorder="1" applyAlignment="1">
      <alignment horizontal="right"/>
    </xf>
    <xf numFmtId="2" fontId="85" fillId="59" borderId="53" xfId="457" applyNumberFormat="1" applyFont="1" applyFill="1" applyBorder="1" applyAlignment="1">
      <alignment horizontal="right"/>
    </xf>
    <xf numFmtId="2" fontId="85" fillId="59" borderId="54" xfId="457" applyNumberFormat="1" applyFont="1" applyFill="1" applyBorder="1" applyAlignment="1">
      <alignment horizontal="right"/>
    </xf>
    <xf numFmtId="2" fontId="11" fillId="59" borderId="53" xfId="457" applyNumberFormat="1" applyFont="1" applyFill="1" applyBorder="1" applyAlignment="1">
      <alignment horizontal="right"/>
    </xf>
    <xf numFmtId="2" fontId="11" fillId="59" borderId="20" xfId="457" applyNumberFormat="1" applyFont="1" applyFill="1" applyBorder="1" applyAlignment="1">
      <alignment horizontal="right"/>
    </xf>
    <xf numFmtId="2" fontId="11" fillId="59" borderId="54" xfId="457" applyNumberFormat="1" applyFont="1" applyFill="1" applyBorder="1" applyAlignment="1">
      <alignment horizontal="right"/>
    </xf>
    <xf numFmtId="2" fontId="183" fillId="59" borderId="74" xfId="452" applyNumberFormat="1" applyFont="1" applyFill="1" applyBorder="1" applyAlignment="1">
      <alignment horizontal="right"/>
    </xf>
    <xf numFmtId="2" fontId="183" fillId="59" borderId="47" xfId="452" applyNumberFormat="1" applyFont="1" applyFill="1" applyBorder="1" applyAlignment="1">
      <alignment horizontal="right"/>
    </xf>
    <xf numFmtId="2" fontId="11" fillId="59" borderId="74" xfId="452" applyNumberFormat="1" applyFont="1" applyFill="1" applyBorder="1" applyAlignment="1">
      <alignment horizontal="right"/>
    </xf>
    <xf numFmtId="2" fontId="82" fillId="59" borderId="8" xfId="452" applyNumberFormat="1" applyFont="1" applyFill="1" applyBorder="1" applyAlignment="1">
      <alignment horizontal="right"/>
    </xf>
    <xf numFmtId="2" fontId="183" fillId="59" borderId="8" xfId="452" quotePrefix="1" applyNumberFormat="1" applyFont="1" applyFill="1" applyBorder="1" applyAlignment="1">
      <alignment horizontal="right"/>
    </xf>
    <xf numFmtId="2" fontId="183" fillId="59" borderId="9" xfId="1407" applyNumberFormat="1" applyFont="1" applyFill="1" applyBorder="1" applyAlignment="1">
      <alignment horizontal="right" wrapText="1"/>
    </xf>
    <xf numFmtId="2" fontId="183" fillId="59" borderId="8" xfId="1407" applyNumberFormat="1" applyFont="1" applyFill="1" applyBorder="1" applyAlignment="1">
      <alignment horizontal="right" wrapText="1"/>
    </xf>
    <xf numFmtId="2" fontId="183" fillId="59" borderId="47" xfId="1407" applyNumberFormat="1" applyFont="1" applyFill="1" applyBorder="1" applyAlignment="1">
      <alignment horizontal="right" wrapText="1"/>
    </xf>
    <xf numFmtId="2" fontId="8" fillId="59" borderId="9" xfId="1408" applyNumberFormat="1" applyFont="1" applyFill="1" applyBorder="1" applyAlignment="1">
      <alignment horizontal="right"/>
    </xf>
    <xf numFmtId="2" fontId="8" fillId="59" borderId="47" xfId="1408" applyNumberFormat="1" applyFont="1" applyFill="1" applyBorder="1" applyAlignment="1">
      <alignment horizontal="right"/>
    </xf>
    <xf numFmtId="2" fontId="8" fillId="59" borderId="7" xfId="1408" applyNumberFormat="1" applyFont="1" applyFill="1" applyBorder="1" applyAlignment="1">
      <alignment horizontal="right"/>
    </xf>
    <xf numFmtId="2" fontId="8" fillId="59" borderId="8" xfId="1408" applyNumberFormat="1" applyFont="1" applyFill="1" applyBorder="1" applyAlignment="1">
      <alignment horizontal="right"/>
    </xf>
    <xf numFmtId="49" fontId="11" fillId="59" borderId="0" xfId="452" applyNumberFormat="1" applyFont="1" applyFill="1" applyAlignment="1">
      <alignment horizontal="left"/>
    </xf>
    <xf numFmtId="49" fontId="8" fillId="59" borderId="0" xfId="453" applyNumberFormat="1" applyFont="1" applyFill="1" applyAlignment="1">
      <alignment horizontal="left"/>
    </xf>
    <xf numFmtId="49" fontId="84" fillId="0" borderId="95" xfId="452" applyNumberFormat="1" applyFont="1" applyBorder="1" applyAlignment="1">
      <alignment horizontal="left"/>
    </xf>
    <xf numFmtId="49" fontId="84" fillId="0" borderId="96" xfId="452" applyNumberFormat="1" applyFont="1" applyBorder="1" applyAlignment="1">
      <alignment horizontal="left"/>
    </xf>
    <xf numFmtId="49" fontId="84" fillId="59" borderId="0" xfId="0" applyNumberFormat="1" applyFont="1" applyFill="1"/>
    <xf numFmtId="49" fontId="183" fillId="59" borderId="0" xfId="452" applyNumberFormat="1" applyFont="1" applyFill="1" applyAlignment="1">
      <alignment horizontal="left"/>
    </xf>
    <xf numFmtId="49" fontId="8" fillId="0" borderId="0" xfId="452" applyNumberFormat="1" applyFont="1" applyAlignment="1">
      <alignment horizontal="left"/>
    </xf>
    <xf numFmtId="49" fontId="83" fillId="0" borderId="90" xfId="0" applyNumberFormat="1" applyFont="1" applyBorder="1"/>
    <xf numFmtId="49" fontId="11" fillId="0" borderId="0" xfId="452" applyNumberFormat="1" applyFont="1" applyAlignment="1">
      <alignment horizontal="left"/>
    </xf>
    <xf numFmtId="49" fontId="8" fillId="0" borderId="90" xfId="1408" applyNumberFormat="1" applyFont="1" applyBorder="1" applyAlignment="1">
      <alignment horizontal="left"/>
    </xf>
    <xf numFmtId="49" fontId="8" fillId="0" borderId="0" xfId="1408" applyNumberFormat="1" applyFont="1" applyAlignment="1">
      <alignment horizontal="left"/>
    </xf>
    <xf numFmtId="49" fontId="83" fillId="59" borderId="0" xfId="0" applyNumberFormat="1" applyFont="1" applyFill="1"/>
    <xf numFmtId="49" fontId="8" fillId="0" borderId="0" xfId="0" applyNumberFormat="1" applyFont="1" applyAlignment="1">
      <alignment vertical="center"/>
    </xf>
    <xf numFmtId="49" fontId="8" fillId="59" borderId="0" xfId="457" applyNumberFormat="1" applyFont="1" applyFill="1" applyAlignment="1">
      <alignment horizontal="left"/>
    </xf>
    <xf numFmtId="49" fontId="8" fillId="59" borderId="0" xfId="459" applyNumberFormat="1" applyFont="1" applyFill="1" applyAlignment="1">
      <alignment horizontal="left"/>
    </xf>
    <xf numFmtId="49" fontId="8" fillId="0" borderId="0" xfId="457" applyNumberFormat="1" applyFont="1" applyAlignment="1">
      <alignment horizontal="left"/>
    </xf>
    <xf numFmtId="49" fontId="85" fillId="59" borderId="0" xfId="0" applyNumberFormat="1" applyFont="1" applyFill="1"/>
    <xf numFmtId="49" fontId="85" fillId="0" borderId="0" xfId="0" applyNumberFormat="1" applyFont="1" applyAlignment="1">
      <alignment vertical="center"/>
    </xf>
    <xf numFmtId="49" fontId="83" fillId="0" borderId="81" xfId="0" applyNumberFormat="1" applyFont="1" applyBorder="1" applyAlignment="1">
      <alignment vertical="center"/>
    </xf>
    <xf numFmtId="49" fontId="8" fillId="0" borderId="0" xfId="1131" applyNumberFormat="1" applyFont="1" applyAlignment="1">
      <alignment horizontal="left"/>
    </xf>
    <xf numFmtId="49" fontId="8" fillId="59" borderId="0" xfId="452" applyNumberFormat="1" applyFont="1" applyFill="1" applyAlignment="1">
      <alignment horizontal="left"/>
    </xf>
    <xf numFmtId="49" fontId="11" fillId="59" borderId="0" xfId="457" applyNumberFormat="1" applyFont="1" applyFill="1" applyAlignment="1">
      <alignment horizontal="left"/>
    </xf>
    <xf numFmtId="49" fontId="11" fillId="59" borderId="0" xfId="2122" quotePrefix="1" applyNumberFormat="1" applyFont="1" applyFill="1" applyBorder="1" applyAlignment="1" applyProtection="1">
      <alignment horizontal="left"/>
      <protection locked="0"/>
    </xf>
    <xf numFmtId="49" fontId="11" fillId="59" borderId="0" xfId="1405" applyNumberFormat="1" applyFont="1" applyFill="1" applyAlignment="1">
      <alignment horizontal="left" vertical="center"/>
    </xf>
    <xf numFmtId="49" fontId="83" fillId="59" borderId="0" xfId="452" applyNumberFormat="1" applyFont="1" applyFill="1" applyAlignment="1">
      <alignment horizontal="left"/>
    </xf>
    <xf numFmtId="49" fontId="8" fillId="59" borderId="0" xfId="1407" applyNumberFormat="1" applyFont="1" applyFill="1" applyAlignment="1">
      <alignment horizontal="left"/>
    </xf>
    <xf numFmtId="1" fontId="22" fillId="59" borderId="10" xfId="452" applyNumberFormat="1" applyFont="1" applyFill="1" applyBorder="1" applyAlignment="1">
      <alignment vertical="top"/>
    </xf>
    <xf numFmtId="0" fontId="22" fillId="59" borderId="11" xfId="0" applyFont="1" applyFill="1" applyBorder="1" applyAlignment="1">
      <alignment vertical="top"/>
    </xf>
    <xf numFmtId="0" fontId="196" fillId="59" borderId="86" xfId="0" applyFont="1" applyFill="1" applyBorder="1" applyAlignment="1">
      <alignment horizontal="left" vertical="top"/>
    </xf>
    <xf numFmtId="0" fontId="22" fillId="59" borderId="10" xfId="0" applyFont="1" applyFill="1" applyBorder="1" applyAlignment="1">
      <alignment horizontal="left" vertical="top"/>
    </xf>
    <xf numFmtId="0" fontId="22" fillId="59" borderId="11" xfId="0" applyFont="1" applyFill="1" applyBorder="1" applyAlignment="1">
      <alignment horizontal="left" vertical="top"/>
    </xf>
    <xf numFmtId="49" fontId="205" fillId="59" borderId="11" xfId="452" applyNumberFormat="1" applyFont="1" applyFill="1" applyBorder="1" applyAlignment="1">
      <alignment horizontal="left" vertical="top"/>
    </xf>
    <xf numFmtId="49" fontId="231" fillId="59" borderId="85" xfId="452" applyNumberFormat="1" applyFont="1" applyFill="1" applyBorder="1"/>
    <xf numFmtId="0" fontId="214" fillId="59" borderId="10" xfId="0" applyFont="1" applyFill="1" applyBorder="1"/>
    <xf numFmtId="49" fontId="8" fillId="59" borderId="10" xfId="452" applyNumberFormat="1" applyFont="1" applyFill="1" applyBorder="1"/>
    <xf numFmtId="49" fontId="8" fillId="59" borderId="11" xfId="457" applyNumberFormat="1" applyFont="1" applyFill="1" applyBorder="1"/>
    <xf numFmtId="49" fontId="8" fillId="59" borderId="11" xfId="452" applyNumberFormat="1" applyFont="1" applyFill="1" applyBorder="1"/>
    <xf numFmtId="49" fontId="83" fillId="59" borderId="10" xfId="452" applyNumberFormat="1" applyFont="1" applyFill="1" applyBorder="1"/>
    <xf numFmtId="49" fontId="83" fillId="59" borderId="11" xfId="452" applyNumberFormat="1" applyFont="1" applyFill="1" applyBorder="1"/>
    <xf numFmtId="0" fontId="235" fillId="59" borderId="86" xfId="0" applyFont="1" applyFill="1" applyBorder="1" applyAlignment="1">
      <alignment vertical="top"/>
    </xf>
    <xf numFmtId="0" fontId="0" fillId="0" borderId="11" xfId="0" applyBorder="1"/>
    <xf numFmtId="49" fontId="8" fillId="59" borderId="10" xfId="452" applyNumberFormat="1" applyFont="1" applyFill="1" applyBorder="1" applyAlignment="1">
      <alignment horizontal="right"/>
    </xf>
    <xf numFmtId="0" fontId="0" fillId="59" borderId="10" xfId="0" applyFill="1" applyBorder="1" applyAlignment="1">
      <alignment horizontal="right"/>
    </xf>
    <xf numFmtId="0" fontId="0" fillId="59" borderId="10" xfId="0" applyFill="1" applyBorder="1" applyAlignment="1">
      <alignment horizontal="center" wrapText="1"/>
    </xf>
    <xf numFmtId="0" fontId="83" fillId="59" borderId="10" xfId="0" applyFont="1" applyFill="1" applyBorder="1" applyAlignment="1">
      <alignment horizontal="left"/>
    </xf>
    <xf numFmtId="0" fontId="157" fillId="59" borderId="10" xfId="0" applyFont="1" applyFill="1" applyBorder="1"/>
    <xf numFmtId="0" fontId="80" fillId="59" borderId="10" xfId="0" applyFont="1" applyFill="1" applyBorder="1"/>
    <xf numFmtId="0" fontId="82" fillId="59" borderId="10" xfId="0" applyFont="1" applyFill="1" applyBorder="1" applyAlignment="1">
      <alignment vertical="center"/>
    </xf>
    <xf numFmtId="0" fontId="82" fillId="59" borderId="11" xfId="0" applyFont="1" applyFill="1" applyBorder="1" applyAlignment="1">
      <alignment vertical="center"/>
    </xf>
    <xf numFmtId="1" fontId="8" fillId="59" borderId="10" xfId="457" applyNumberFormat="1" applyFont="1" applyFill="1" applyBorder="1"/>
    <xf numFmtId="1" fontId="8" fillId="59" borderId="11" xfId="457" applyNumberFormat="1" applyFont="1" applyFill="1" applyBorder="1"/>
    <xf numFmtId="49" fontId="197" fillId="59" borderId="10" xfId="452" applyNumberFormat="1" applyFont="1" applyFill="1" applyBorder="1" applyAlignment="1">
      <alignment horizontal="center"/>
    </xf>
    <xf numFmtId="49" fontId="197" fillId="59" borderId="11" xfId="452" applyNumberFormat="1" applyFont="1" applyFill="1" applyBorder="1" applyAlignment="1">
      <alignment horizontal="center"/>
    </xf>
    <xf numFmtId="49" fontId="82" fillId="59" borderId="10" xfId="452" applyNumberFormat="1" applyFont="1" applyFill="1" applyBorder="1" applyAlignment="1">
      <alignment horizontal="center"/>
    </xf>
    <xf numFmtId="49" fontId="8" fillId="59" borderId="10" xfId="452" applyNumberFormat="1" applyFont="1" applyFill="1" applyBorder="1" applyAlignment="1">
      <alignment horizontal="left"/>
    </xf>
    <xf numFmtId="0" fontId="234" fillId="59" borderId="85" xfId="0" applyFont="1" applyFill="1" applyBorder="1"/>
    <xf numFmtId="0" fontId="5" fillId="59" borderId="11" xfId="452" applyFont="1" applyFill="1" applyBorder="1"/>
    <xf numFmtId="49" fontId="24" fillId="59" borderId="10" xfId="452" applyNumberFormat="1" applyFont="1" applyFill="1" applyBorder="1" applyAlignment="1">
      <alignment horizontal="left" vertical="center"/>
    </xf>
    <xf numFmtId="49" fontId="25" fillId="59" borderId="10" xfId="452" applyNumberFormat="1" applyFont="1" applyFill="1" applyBorder="1" applyAlignment="1">
      <alignment horizontal="center" vertical="center"/>
    </xf>
    <xf numFmtId="49" fontId="25" fillId="59" borderId="11" xfId="452" applyNumberFormat="1" applyFont="1" applyFill="1" applyBorder="1" applyAlignment="1">
      <alignment horizontal="center" vertical="center"/>
    </xf>
    <xf numFmtId="0" fontId="27" fillId="59" borderId="10" xfId="452" applyFont="1" applyFill="1" applyBorder="1"/>
    <xf numFmtId="0" fontId="27" fillId="59" borderId="11" xfId="452" applyFont="1" applyFill="1" applyBorder="1"/>
    <xf numFmtId="0" fontId="7" fillId="59" borderId="10" xfId="457" applyFill="1" applyBorder="1"/>
    <xf numFmtId="49" fontId="8" fillId="59" borderId="10" xfId="457" applyNumberFormat="1" applyFont="1" applyFill="1" applyBorder="1"/>
    <xf numFmtId="0" fontId="7" fillId="59" borderId="10" xfId="452" applyFill="1" applyBorder="1"/>
    <xf numFmtId="0" fontId="7" fillId="59" borderId="11" xfId="452" applyFill="1" applyBorder="1"/>
    <xf numFmtId="49" fontId="18" fillId="59" borderId="11" xfId="452" applyNumberFormat="1" applyFont="1" applyFill="1" applyBorder="1"/>
    <xf numFmtId="49" fontId="18" fillId="59" borderId="10" xfId="452" applyNumberFormat="1" applyFont="1" applyFill="1" applyBorder="1"/>
    <xf numFmtId="0" fontId="203" fillId="59" borderId="10" xfId="0" applyFont="1" applyFill="1" applyBorder="1" applyAlignment="1">
      <alignment vertical="center"/>
    </xf>
    <xf numFmtId="0" fontId="0" fillId="59" borderId="11" xfId="0" applyFill="1" applyBorder="1" applyAlignment="1">
      <alignment vertical="center"/>
    </xf>
    <xf numFmtId="0" fontId="0" fillId="59" borderId="15" xfId="0" applyFill="1" applyBorder="1"/>
    <xf numFmtId="4" fontId="8" fillId="95" borderId="46" xfId="452" applyNumberFormat="1" applyFont="1" applyFill="1" applyBorder="1" applyAlignment="1">
      <alignment horizontal="right"/>
    </xf>
    <xf numFmtId="4" fontId="11" fillId="96" borderId="46" xfId="452" applyNumberFormat="1" applyFont="1" applyFill="1" applyBorder="1" applyAlignment="1">
      <alignment horizontal="right"/>
    </xf>
    <xf numFmtId="4" fontId="85" fillId="95" borderId="63" xfId="0" applyNumberFormat="1" applyFont="1" applyFill="1" applyBorder="1" applyAlignment="1">
      <alignment horizontal="right"/>
    </xf>
    <xf numFmtId="1" fontId="183" fillId="59" borderId="53" xfId="452" applyNumberFormat="1" applyFont="1" applyFill="1" applyBorder="1" applyAlignment="1">
      <alignment horizontal="left"/>
    </xf>
    <xf numFmtId="1" fontId="11" fillId="59" borderId="54" xfId="452" applyNumberFormat="1" applyFont="1" applyFill="1" applyBorder="1" applyAlignment="1">
      <alignment horizontal="left"/>
    </xf>
    <xf numFmtId="1" fontId="11" fillId="59" borderId="55" xfId="452" applyNumberFormat="1" applyFont="1" applyFill="1" applyBorder="1" applyAlignment="1">
      <alignment horizontal="left"/>
    </xf>
    <xf numFmtId="1" fontId="11" fillId="59" borderId="25" xfId="452" applyNumberFormat="1" applyFont="1" applyFill="1" applyBorder="1" applyAlignment="1">
      <alignment horizontal="left"/>
    </xf>
    <xf numFmtId="1" fontId="11" fillId="0" borderId="103" xfId="452" applyNumberFormat="1" applyFont="1" applyBorder="1" applyAlignment="1">
      <alignment horizontal="left"/>
    </xf>
    <xf numFmtId="1" fontId="11" fillId="0" borderId="93" xfId="452" applyNumberFormat="1" applyFont="1" applyBorder="1" applyAlignment="1">
      <alignment horizontal="left"/>
    </xf>
    <xf numFmtId="1" fontId="11" fillId="0" borderId="92" xfId="452" applyNumberFormat="1" applyFont="1" applyBorder="1" applyAlignment="1">
      <alignment horizontal="left"/>
    </xf>
    <xf numFmtId="1" fontId="11" fillId="0" borderId="83" xfId="452" applyNumberFormat="1" applyFont="1" applyBorder="1" applyAlignment="1">
      <alignment horizontal="left"/>
    </xf>
    <xf numFmtId="1" fontId="11" fillId="0" borderId="94" xfId="452" applyNumberFormat="1" applyFont="1" applyBorder="1" applyAlignment="1">
      <alignment horizontal="left"/>
    </xf>
    <xf numFmtId="1" fontId="183" fillId="59" borderId="45" xfId="452" applyNumberFormat="1" applyFont="1" applyFill="1" applyBorder="1" applyAlignment="1">
      <alignment horizontal="left"/>
    </xf>
    <xf numFmtId="1" fontId="183" fillId="59" borderId="64" xfId="452" applyNumberFormat="1" applyFont="1" applyFill="1" applyBorder="1" applyAlignment="1">
      <alignment horizontal="left"/>
    </xf>
    <xf numFmtId="1" fontId="183" fillId="59" borderId="67" xfId="452" applyNumberFormat="1" applyFont="1" applyFill="1" applyBorder="1" applyAlignment="1">
      <alignment horizontal="left"/>
    </xf>
    <xf numFmtId="1" fontId="85" fillId="59" borderId="45" xfId="452" applyNumberFormat="1" applyFont="1" applyFill="1" applyBorder="1" applyAlignment="1">
      <alignment horizontal="left"/>
    </xf>
    <xf numFmtId="1" fontId="85" fillId="59" borderId="25" xfId="452" applyNumberFormat="1" applyFont="1" applyFill="1" applyBorder="1" applyAlignment="1">
      <alignment horizontal="left"/>
    </xf>
    <xf numFmtId="1" fontId="85" fillId="59" borderId="43" xfId="452" applyNumberFormat="1" applyFont="1" applyFill="1" applyBorder="1" applyAlignment="1">
      <alignment horizontal="left"/>
    </xf>
    <xf numFmtId="1" fontId="85" fillId="0" borderId="45" xfId="452" applyNumberFormat="1" applyFont="1" applyBorder="1" applyAlignment="1">
      <alignment horizontal="left"/>
    </xf>
    <xf numFmtId="1" fontId="83" fillId="59" borderId="25" xfId="452" applyNumberFormat="1" applyFont="1" applyFill="1" applyBorder="1" applyAlignment="1">
      <alignment horizontal="left"/>
    </xf>
    <xf numFmtId="1" fontId="83" fillId="59" borderId="43" xfId="452" applyNumberFormat="1" applyFont="1" applyFill="1" applyBorder="1" applyAlignment="1">
      <alignment horizontal="left"/>
    </xf>
    <xf numFmtId="1" fontId="83" fillId="59" borderId="45" xfId="452" applyNumberFormat="1" applyFont="1" applyFill="1" applyBorder="1" applyAlignment="1">
      <alignment horizontal="left"/>
    </xf>
    <xf numFmtId="1" fontId="85" fillId="59" borderId="64" xfId="452" applyNumberFormat="1" applyFont="1" applyFill="1" applyBorder="1" applyAlignment="1">
      <alignment horizontal="left"/>
    </xf>
    <xf numFmtId="1" fontId="85" fillId="0" borderId="67" xfId="452" applyNumberFormat="1" applyFont="1" applyBorder="1" applyAlignment="1">
      <alignment horizontal="left"/>
    </xf>
    <xf numFmtId="1" fontId="183" fillId="59" borderId="43" xfId="452" applyNumberFormat="1" applyFont="1" applyFill="1" applyBorder="1" applyAlignment="1">
      <alignment horizontal="left"/>
    </xf>
    <xf numFmtId="1" fontId="183" fillId="0" borderId="43" xfId="452" applyNumberFormat="1" applyFont="1" applyBorder="1" applyAlignment="1">
      <alignment horizontal="left"/>
    </xf>
    <xf numFmtId="1" fontId="8" fillId="59" borderId="64" xfId="452" applyNumberFormat="1" applyFont="1" applyFill="1" applyBorder="1" applyAlignment="1">
      <alignment horizontal="left"/>
    </xf>
    <xf numFmtId="1" fontId="11" fillId="59" borderId="70" xfId="452" applyNumberFormat="1" applyFont="1" applyFill="1" applyBorder="1" applyAlignment="1">
      <alignment horizontal="left"/>
    </xf>
    <xf numFmtId="1" fontId="11" fillId="59" borderId="89" xfId="452" applyNumberFormat="1" applyFont="1" applyFill="1" applyBorder="1" applyAlignment="1">
      <alignment horizontal="left"/>
    </xf>
    <xf numFmtId="1" fontId="11" fillId="0" borderId="20" xfId="452" applyNumberFormat="1" applyFont="1" applyBorder="1" applyAlignment="1">
      <alignment horizontal="left"/>
    </xf>
    <xf numFmtId="1" fontId="11" fillId="0" borderId="68" xfId="452" applyNumberFormat="1" applyFont="1" applyBorder="1" applyAlignment="1">
      <alignment horizontal="left"/>
    </xf>
    <xf numFmtId="1" fontId="11" fillId="0" borderId="54" xfId="452" applyNumberFormat="1" applyFont="1" applyBorder="1" applyAlignment="1">
      <alignment horizontal="left"/>
    </xf>
    <xf numFmtId="1" fontId="11" fillId="0" borderId="76" xfId="0" applyNumberFormat="1" applyFont="1" applyBorder="1" applyAlignment="1">
      <alignment horizontal="left"/>
    </xf>
    <xf numFmtId="1" fontId="11" fillId="0" borderId="67" xfId="0" applyNumberFormat="1" applyFont="1" applyBorder="1" applyAlignment="1">
      <alignment horizontal="left"/>
    </xf>
    <xf numFmtId="1" fontId="82" fillId="59" borderId="45" xfId="452" applyNumberFormat="1" applyFont="1" applyFill="1" applyBorder="1" applyAlignment="1">
      <alignment horizontal="left"/>
    </xf>
    <xf numFmtId="1" fontId="83" fillId="0" borderId="64" xfId="0" applyNumberFormat="1" applyFont="1" applyBorder="1" applyAlignment="1">
      <alignment horizontal="left"/>
    </xf>
    <xf numFmtId="1" fontId="83" fillId="0" borderId="43" xfId="0" applyNumberFormat="1" applyFont="1" applyBorder="1" applyAlignment="1">
      <alignment horizontal="left"/>
    </xf>
    <xf numFmtId="1" fontId="83" fillId="0" borderId="67" xfId="0" applyNumberFormat="1" applyFont="1" applyBorder="1" applyAlignment="1">
      <alignment horizontal="left"/>
    </xf>
    <xf numFmtId="1" fontId="83" fillId="0" borderId="45" xfId="0" applyNumberFormat="1" applyFont="1" applyBorder="1" applyAlignment="1">
      <alignment horizontal="left"/>
    </xf>
    <xf numFmtId="1" fontId="83" fillId="59" borderId="45" xfId="0" applyNumberFormat="1" applyFont="1" applyFill="1" applyBorder="1" applyAlignment="1">
      <alignment horizontal="left"/>
    </xf>
    <xf numFmtId="1" fontId="83" fillId="59" borderId="64" xfId="0" applyNumberFormat="1" applyFont="1" applyFill="1" applyBorder="1" applyAlignment="1">
      <alignment horizontal="left"/>
    </xf>
    <xf numFmtId="1" fontId="83" fillId="59" borderId="67" xfId="0" applyNumberFormat="1" applyFont="1" applyFill="1" applyBorder="1" applyAlignment="1">
      <alignment horizontal="left"/>
    </xf>
    <xf numFmtId="1" fontId="83" fillId="59" borderId="70" xfId="0" applyNumberFormat="1" applyFont="1" applyFill="1" applyBorder="1" applyAlignment="1">
      <alignment horizontal="left"/>
    </xf>
    <xf numFmtId="1" fontId="83" fillId="59" borderId="43" xfId="0" applyNumberFormat="1" applyFont="1" applyFill="1" applyBorder="1" applyAlignment="1">
      <alignment horizontal="left"/>
    </xf>
    <xf numFmtId="1" fontId="8" fillId="0" borderId="70" xfId="452" applyNumberFormat="1" applyFont="1" applyBorder="1" applyAlignment="1">
      <alignment horizontal="left"/>
    </xf>
    <xf numFmtId="1" fontId="183" fillId="0" borderId="64" xfId="452" applyNumberFormat="1" applyFont="1" applyBorder="1" applyAlignment="1">
      <alignment horizontal="left"/>
    </xf>
    <xf numFmtId="1" fontId="11" fillId="0" borderId="49" xfId="452" applyNumberFormat="1" applyFont="1" applyBorder="1" applyAlignment="1">
      <alignment horizontal="left"/>
    </xf>
    <xf numFmtId="1" fontId="183" fillId="0" borderId="45" xfId="452" applyNumberFormat="1" applyFont="1" applyBorder="1" applyAlignment="1">
      <alignment horizontal="left"/>
    </xf>
    <xf numFmtId="1" fontId="87" fillId="59" borderId="43" xfId="0" applyNumberFormat="1" applyFont="1" applyFill="1" applyBorder="1" applyAlignment="1" applyProtection="1">
      <alignment horizontal="left"/>
      <protection locked="0"/>
    </xf>
    <xf numFmtId="1" fontId="87" fillId="59" borderId="64" xfId="0" applyNumberFormat="1" applyFont="1" applyFill="1" applyBorder="1" applyAlignment="1" applyProtection="1">
      <alignment horizontal="left"/>
      <protection locked="0"/>
    </xf>
    <xf numFmtId="1" fontId="87" fillId="59" borderId="67" xfId="0" applyNumberFormat="1" applyFont="1" applyFill="1" applyBorder="1" applyAlignment="1" applyProtection="1">
      <alignment horizontal="left"/>
      <protection locked="0"/>
    </xf>
    <xf numFmtId="1" fontId="8" fillId="59" borderId="54" xfId="452" applyNumberFormat="1" applyFont="1" applyFill="1" applyBorder="1" applyAlignment="1">
      <alignment horizontal="left"/>
    </xf>
    <xf numFmtId="1" fontId="8" fillId="0" borderId="20" xfId="452" applyNumberFormat="1" applyFont="1" applyBorder="1" applyAlignment="1">
      <alignment horizontal="left"/>
    </xf>
    <xf numFmtId="1" fontId="84" fillId="0" borderId="20" xfId="0" applyNumberFormat="1" applyFont="1" applyBorder="1" applyAlignment="1">
      <alignment horizontal="left"/>
    </xf>
    <xf numFmtId="1" fontId="84" fillId="0" borderId="23" xfId="0" applyNumberFormat="1" applyFont="1" applyBorder="1" applyAlignment="1">
      <alignment horizontal="left"/>
    </xf>
    <xf numFmtId="1" fontId="84" fillId="0" borderId="76" xfId="0" applyNumberFormat="1" applyFont="1" applyBorder="1" applyAlignment="1">
      <alignment horizontal="left"/>
    </xf>
    <xf numFmtId="1" fontId="84" fillId="0" borderId="68" xfId="0" applyNumberFormat="1" applyFont="1" applyBorder="1" applyAlignment="1">
      <alignment horizontal="left"/>
    </xf>
    <xf numFmtId="1" fontId="87" fillId="59" borderId="45" xfId="0" applyNumberFormat="1" applyFont="1" applyFill="1" applyBorder="1" applyAlignment="1" applyProtection="1">
      <alignment horizontal="left"/>
      <protection locked="0"/>
    </xf>
    <xf numFmtId="1" fontId="11" fillId="0" borderId="43" xfId="452" applyNumberFormat="1" applyFont="1" applyBorder="1" applyAlignment="1">
      <alignment horizontal="left"/>
    </xf>
    <xf numFmtId="1" fontId="11" fillId="0" borderId="25" xfId="452" applyNumberFormat="1" applyFont="1" applyBorder="1" applyAlignment="1">
      <alignment horizontal="left"/>
    </xf>
    <xf numFmtId="1" fontId="87" fillId="0" borderId="45" xfId="0" applyNumberFormat="1" applyFont="1" applyBorder="1" applyAlignment="1" applyProtection="1">
      <alignment horizontal="left"/>
      <protection locked="0"/>
    </xf>
    <xf numFmtId="1" fontId="87" fillId="0" borderId="64" xfId="0" applyNumberFormat="1" applyFont="1" applyBorder="1" applyAlignment="1" applyProtection="1">
      <alignment horizontal="left"/>
      <protection locked="0"/>
    </xf>
    <xf numFmtId="1" fontId="87" fillId="0" borderId="67" xfId="0" applyNumberFormat="1" applyFont="1" applyBorder="1" applyAlignment="1" applyProtection="1">
      <alignment horizontal="left"/>
      <protection locked="0"/>
    </xf>
    <xf numFmtId="1" fontId="8" fillId="59" borderId="70" xfId="452" applyNumberFormat="1" applyFont="1" applyFill="1" applyBorder="1" applyAlignment="1">
      <alignment horizontal="left"/>
    </xf>
    <xf numFmtId="1" fontId="8" fillId="59" borderId="53" xfId="452" applyNumberFormat="1" applyFont="1" applyFill="1" applyBorder="1" applyAlignment="1">
      <alignment horizontal="left"/>
    </xf>
    <xf numFmtId="1" fontId="82" fillId="59" borderId="70" xfId="452" applyNumberFormat="1" applyFont="1" applyFill="1" applyBorder="1" applyAlignment="1">
      <alignment horizontal="left"/>
    </xf>
    <xf numFmtId="1" fontId="8" fillId="59" borderId="89" xfId="452" applyNumberFormat="1" applyFont="1" applyFill="1" applyBorder="1" applyAlignment="1">
      <alignment horizontal="left"/>
    </xf>
    <xf numFmtId="1" fontId="183" fillId="59" borderId="78" xfId="452" applyNumberFormat="1" applyFont="1" applyFill="1" applyBorder="1" applyAlignment="1">
      <alignment horizontal="left"/>
    </xf>
    <xf numFmtId="1" fontId="85" fillId="59" borderId="76" xfId="452" applyNumberFormat="1" applyFont="1" applyFill="1" applyBorder="1" applyAlignment="1">
      <alignment horizontal="left"/>
    </xf>
    <xf numFmtId="1" fontId="85" fillId="59" borderId="67" xfId="452" applyNumberFormat="1" applyFont="1" applyFill="1" applyBorder="1" applyAlignment="1">
      <alignment horizontal="left"/>
    </xf>
    <xf numFmtId="1" fontId="82" fillId="59" borderId="67" xfId="452" applyNumberFormat="1" applyFont="1" applyFill="1" applyBorder="1" applyAlignment="1">
      <alignment horizontal="left"/>
    </xf>
    <xf numFmtId="1" fontId="85" fillId="59" borderId="89" xfId="452" applyNumberFormat="1" applyFont="1" applyFill="1" applyBorder="1" applyAlignment="1">
      <alignment horizontal="left"/>
    </xf>
    <xf numFmtId="1" fontId="83" fillId="59" borderId="70" xfId="452" applyNumberFormat="1" applyFont="1" applyFill="1" applyBorder="1" applyAlignment="1">
      <alignment horizontal="left"/>
    </xf>
    <xf numFmtId="1" fontId="85" fillId="59" borderId="49" xfId="452" applyNumberFormat="1" applyFont="1" applyFill="1" applyBorder="1" applyAlignment="1">
      <alignment horizontal="left"/>
    </xf>
    <xf numFmtId="1" fontId="85" fillId="59" borderId="70" xfId="452" applyNumberFormat="1" applyFont="1" applyFill="1" applyBorder="1" applyAlignment="1">
      <alignment horizontal="left"/>
    </xf>
    <xf numFmtId="1" fontId="85" fillId="59" borderId="20" xfId="452" applyNumberFormat="1" applyFont="1" applyFill="1" applyBorder="1" applyAlignment="1">
      <alignment horizontal="left"/>
    </xf>
    <xf numFmtId="1" fontId="84" fillId="59" borderId="9" xfId="0" applyNumberFormat="1" applyFont="1" applyFill="1" applyBorder="1" applyAlignment="1">
      <alignment horizontal="left"/>
    </xf>
    <xf numFmtId="1" fontId="84" fillId="59" borderId="7" xfId="0" applyNumberFormat="1" applyFont="1" applyFill="1" applyBorder="1" applyAlignment="1">
      <alignment horizontal="left"/>
    </xf>
    <xf numFmtId="1" fontId="84" fillId="59" borderId="52" xfId="0" applyNumberFormat="1" applyFont="1" applyFill="1" applyBorder="1" applyAlignment="1">
      <alignment horizontal="left"/>
    </xf>
    <xf numFmtId="1" fontId="8" fillId="0" borderId="47" xfId="452" applyNumberFormat="1" applyFont="1" applyBorder="1" applyAlignment="1">
      <alignment horizontal="left"/>
    </xf>
    <xf numFmtId="1" fontId="84" fillId="59" borderId="43" xfId="0" applyNumberFormat="1" applyFont="1" applyFill="1" applyBorder="1" applyAlignment="1">
      <alignment horizontal="left"/>
    </xf>
    <xf numFmtId="1" fontId="84" fillId="59" borderId="64" xfId="0" applyNumberFormat="1" applyFont="1" applyFill="1" applyBorder="1" applyAlignment="1">
      <alignment horizontal="left"/>
    </xf>
    <xf numFmtId="1" fontId="8" fillId="0" borderId="43" xfId="2122" applyNumberFormat="1" applyFont="1" applyFill="1" applyBorder="1" applyAlignment="1" applyProtection="1">
      <alignment horizontal="left"/>
      <protection locked="0"/>
    </xf>
    <xf numFmtId="1" fontId="8" fillId="0" borderId="64" xfId="2122" applyNumberFormat="1" applyFont="1" applyFill="1" applyBorder="1" applyAlignment="1" applyProtection="1">
      <alignment horizontal="left"/>
      <protection locked="0"/>
    </xf>
    <xf numFmtId="1" fontId="11" fillId="0" borderId="45" xfId="2122" quotePrefix="1" applyNumberFormat="1" applyFont="1" applyFill="1" applyBorder="1" applyAlignment="1" applyProtection="1">
      <alignment horizontal="left"/>
      <protection locked="0"/>
    </xf>
    <xf numFmtId="1" fontId="8" fillId="0" borderId="25" xfId="2122" applyNumberFormat="1" applyFont="1" applyFill="1" applyBorder="1" applyAlignment="1" applyProtection="1">
      <alignment horizontal="left"/>
      <protection locked="0"/>
    </xf>
    <xf numFmtId="1" fontId="183" fillId="0" borderId="43" xfId="2122" quotePrefix="1" applyNumberFormat="1" applyFont="1" applyFill="1" applyBorder="1" applyAlignment="1" applyProtection="1">
      <alignment horizontal="left"/>
      <protection locked="0"/>
    </xf>
    <xf numFmtId="1" fontId="11" fillId="0" borderId="43" xfId="2122" quotePrefix="1" applyNumberFormat="1" applyFont="1" applyFill="1" applyBorder="1" applyAlignment="1" applyProtection="1">
      <alignment horizontal="left"/>
      <protection locked="0"/>
    </xf>
    <xf numFmtId="1" fontId="85" fillId="0" borderId="43" xfId="452" applyNumberFormat="1" applyFont="1" applyBorder="1" applyAlignment="1">
      <alignment horizontal="left"/>
    </xf>
    <xf numFmtId="1" fontId="85" fillId="0" borderId="64" xfId="452" applyNumberFormat="1" applyFont="1" applyBorder="1" applyAlignment="1">
      <alignment horizontal="left"/>
    </xf>
    <xf numFmtId="1" fontId="183" fillId="0" borderId="64" xfId="1131" applyNumberFormat="1" applyFont="1" applyBorder="1" applyAlignment="1">
      <alignment horizontal="left"/>
    </xf>
    <xf numFmtId="1" fontId="183" fillId="0" borderId="45" xfId="1131" applyNumberFormat="1" applyFont="1" applyBorder="1" applyAlignment="1">
      <alignment horizontal="left"/>
    </xf>
    <xf numFmtId="1" fontId="11" fillId="59" borderId="20" xfId="1131" applyNumberFormat="1" applyFont="1" applyFill="1" applyBorder="1" applyAlignment="1">
      <alignment horizontal="left"/>
    </xf>
    <xf numFmtId="1" fontId="8" fillId="0" borderId="76" xfId="452" applyNumberFormat="1" applyFont="1" applyBorder="1" applyAlignment="1">
      <alignment horizontal="left"/>
    </xf>
    <xf numFmtId="1" fontId="11" fillId="59" borderId="64" xfId="1131" applyNumberFormat="1" applyFont="1" applyFill="1" applyBorder="1" applyAlignment="1">
      <alignment horizontal="left"/>
    </xf>
    <xf numFmtId="1" fontId="8" fillId="0" borderId="70" xfId="457" applyNumberFormat="1" applyFont="1" applyBorder="1" applyAlignment="1">
      <alignment horizontal="left"/>
    </xf>
    <xf numFmtId="1" fontId="8" fillId="0" borderId="64" xfId="457" applyNumberFormat="1" applyFont="1" applyBorder="1" applyAlignment="1">
      <alignment horizontal="left"/>
    </xf>
    <xf numFmtId="1" fontId="8" fillId="0" borderId="67" xfId="457" applyNumberFormat="1" applyFont="1" applyBorder="1" applyAlignment="1">
      <alignment horizontal="left"/>
    </xf>
    <xf numFmtId="1" fontId="11" fillId="59" borderId="43" xfId="1131" applyNumberFormat="1" applyFont="1" applyFill="1" applyBorder="1" applyAlignment="1">
      <alignment horizontal="left"/>
    </xf>
    <xf numFmtId="1" fontId="11" fillId="0" borderId="67" xfId="2122" quotePrefix="1" applyNumberFormat="1" applyFont="1" applyFill="1" applyBorder="1" applyAlignment="1" applyProtection="1">
      <alignment horizontal="left"/>
      <protection locked="0"/>
    </xf>
    <xf numFmtId="1" fontId="8" fillId="0" borderId="43" xfId="457" applyNumberFormat="1" applyFont="1" applyBorder="1" applyAlignment="1">
      <alignment horizontal="left"/>
    </xf>
    <xf numFmtId="1" fontId="11" fillId="0" borderId="43" xfId="457" applyNumberFormat="1" applyFont="1" applyBorder="1" applyAlignment="1">
      <alignment horizontal="left"/>
    </xf>
    <xf numFmtId="1" fontId="84" fillId="59" borderId="67" xfId="0" applyNumberFormat="1" applyFont="1" applyFill="1" applyBorder="1" applyAlignment="1">
      <alignment horizontal="left"/>
    </xf>
    <xf numFmtId="1" fontId="82" fillId="0" borderId="64" xfId="457" applyNumberFormat="1" applyFont="1" applyBorder="1" applyAlignment="1">
      <alignment horizontal="left"/>
    </xf>
    <xf numFmtId="1" fontId="82" fillId="59" borderId="67" xfId="0" applyNumberFormat="1" applyFont="1" applyFill="1" applyBorder="1" applyAlignment="1">
      <alignment horizontal="left"/>
    </xf>
    <xf numFmtId="1" fontId="8" fillId="0" borderId="43" xfId="0" applyNumberFormat="1" applyFont="1" applyBorder="1" applyAlignment="1">
      <alignment horizontal="left"/>
    </xf>
    <xf numFmtId="1" fontId="8" fillId="0" borderId="64" xfId="0" applyNumberFormat="1" applyFont="1" applyBorder="1" applyAlignment="1">
      <alignment horizontal="left"/>
    </xf>
    <xf numFmtId="1" fontId="8" fillId="0" borderId="70" xfId="0" applyNumberFormat="1" applyFont="1" applyBorder="1" applyAlignment="1">
      <alignment horizontal="left"/>
    </xf>
    <xf numFmtId="1" fontId="8" fillId="0" borderId="67" xfId="0" applyNumberFormat="1" applyFont="1" applyBorder="1" applyAlignment="1">
      <alignment horizontal="left"/>
    </xf>
    <xf numFmtId="1" fontId="8" fillId="0" borderId="49" xfId="452" applyNumberFormat="1" applyFont="1" applyBorder="1" applyAlignment="1">
      <alignment horizontal="left"/>
    </xf>
    <xf numFmtId="1" fontId="8" fillId="0" borderId="45" xfId="457" applyNumberFormat="1" applyFont="1" applyBorder="1" applyAlignment="1">
      <alignment horizontal="left"/>
    </xf>
    <xf numFmtId="1" fontId="8" fillId="0" borderId="43" xfId="1131" applyNumberFormat="1" applyFont="1" applyBorder="1" applyAlignment="1">
      <alignment horizontal="left"/>
    </xf>
    <xf numFmtId="1" fontId="8" fillId="0" borderId="67" xfId="1131" applyNumberFormat="1" applyFont="1" applyBorder="1" applyAlignment="1">
      <alignment horizontal="left"/>
    </xf>
    <xf numFmtId="1" fontId="82" fillId="59" borderId="64" xfId="0" applyNumberFormat="1" applyFont="1" applyFill="1" applyBorder="1" applyAlignment="1">
      <alignment horizontal="left"/>
    </xf>
    <xf numFmtId="1" fontId="8" fillId="59" borderId="64" xfId="0" applyNumberFormat="1" applyFont="1" applyFill="1" applyBorder="1" applyAlignment="1">
      <alignment horizontal="left"/>
    </xf>
    <xf numFmtId="1" fontId="84" fillId="59" borderId="45" xfId="0" applyNumberFormat="1" applyFont="1" applyFill="1" applyBorder="1" applyAlignment="1">
      <alignment horizontal="left"/>
    </xf>
    <xf numFmtId="1" fontId="8" fillId="59" borderId="64" xfId="1131" applyNumberFormat="1" applyFont="1" applyFill="1" applyBorder="1" applyAlignment="1">
      <alignment horizontal="left"/>
    </xf>
    <xf numFmtId="1" fontId="8" fillId="59" borderId="25" xfId="1131" applyNumberFormat="1" applyFont="1" applyFill="1" applyBorder="1" applyAlignment="1">
      <alignment horizontal="left"/>
    </xf>
    <xf numFmtId="1" fontId="85" fillId="0" borderId="24" xfId="1131" applyNumberFormat="1" applyFont="1" applyBorder="1" applyAlignment="1">
      <alignment horizontal="left"/>
    </xf>
    <xf numFmtId="1" fontId="85" fillId="0" borderId="8" xfId="1131" applyNumberFormat="1" applyFont="1" applyBorder="1" applyAlignment="1">
      <alignment horizontal="left"/>
    </xf>
    <xf numFmtId="1" fontId="85" fillId="0" borderId="7" xfId="1131" applyNumberFormat="1" applyFont="1" applyBorder="1" applyAlignment="1">
      <alignment horizontal="left"/>
    </xf>
    <xf numFmtId="1" fontId="11" fillId="0" borderId="43" xfId="1131" applyNumberFormat="1" applyFont="1" applyBorder="1" applyAlignment="1">
      <alignment horizontal="left"/>
    </xf>
    <xf numFmtId="1" fontId="11" fillId="0" borderId="70" xfId="1131" applyNumberFormat="1" applyFont="1" applyBorder="1" applyAlignment="1">
      <alignment horizontal="left"/>
    </xf>
    <xf numFmtId="1" fontId="183" fillId="0" borderId="43" xfId="1131" applyNumberFormat="1" applyFont="1" applyBorder="1" applyAlignment="1">
      <alignment horizontal="left"/>
    </xf>
    <xf numFmtId="1" fontId="183" fillId="59" borderId="64" xfId="0" applyNumberFormat="1" applyFont="1" applyFill="1" applyBorder="1" applyAlignment="1">
      <alignment horizontal="left"/>
    </xf>
    <xf numFmtId="1" fontId="183" fillId="0" borderId="67" xfId="1131" applyNumberFormat="1" applyFont="1" applyBorder="1" applyAlignment="1">
      <alignment horizontal="left"/>
    </xf>
    <xf numFmtId="1" fontId="11" fillId="59" borderId="77" xfId="1131" applyNumberFormat="1" applyFont="1" applyFill="1" applyBorder="1" applyAlignment="1">
      <alignment horizontal="left"/>
    </xf>
    <xf numFmtId="1" fontId="11" fillId="59" borderId="25" xfId="1131" applyNumberFormat="1" applyFont="1" applyFill="1" applyBorder="1" applyAlignment="1">
      <alignment horizontal="left"/>
    </xf>
    <xf numFmtId="1" fontId="8" fillId="59" borderId="7" xfId="1131" applyNumberFormat="1" applyFont="1" applyFill="1" applyBorder="1" applyAlignment="1">
      <alignment horizontal="left" wrapText="1"/>
    </xf>
    <xf numFmtId="1" fontId="8" fillId="59" borderId="52" xfId="1131" applyNumberFormat="1" applyFont="1" applyFill="1" applyBorder="1" applyAlignment="1">
      <alignment horizontal="left" wrapText="1"/>
    </xf>
    <xf numFmtId="1" fontId="8" fillId="0" borderId="74" xfId="1131" applyNumberFormat="1" applyFont="1" applyBorder="1" applyAlignment="1">
      <alignment horizontal="left" wrapText="1"/>
    </xf>
    <xf numFmtId="1" fontId="183" fillId="0" borderId="89" xfId="1131" applyNumberFormat="1" applyFont="1" applyBorder="1" applyAlignment="1">
      <alignment horizontal="left"/>
    </xf>
    <xf numFmtId="1" fontId="183" fillId="0" borderId="64" xfId="2122" quotePrefix="1" applyNumberFormat="1" applyFont="1" applyFill="1" applyBorder="1" applyAlignment="1" applyProtection="1">
      <alignment horizontal="left"/>
      <protection locked="0"/>
    </xf>
    <xf numFmtId="1" fontId="183" fillId="0" borderId="67" xfId="2122" quotePrefix="1" applyNumberFormat="1" applyFont="1" applyFill="1" applyBorder="1" applyAlignment="1" applyProtection="1">
      <alignment horizontal="left"/>
      <protection locked="0"/>
    </xf>
    <xf numFmtId="1" fontId="11" fillId="59" borderId="74" xfId="0" applyNumberFormat="1" applyFont="1" applyFill="1" applyBorder="1" applyAlignment="1">
      <alignment horizontal="left"/>
    </xf>
    <xf numFmtId="1" fontId="11" fillId="0" borderId="89" xfId="1131" applyNumberFormat="1" applyFont="1" applyBorder="1" applyAlignment="1">
      <alignment horizontal="left"/>
    </xf>
    <xf numFmtId="1" fontId="11" fillId="0" borderId="49" xfId="1131" applyNumberFormat="1" applyFont="1" applyBorder="1" applyAlignment="1">
      <alignment horizontal="left"/>
    </xf>
    <xf numFmtId="1" fontId="11" fillId="0" borderId="77" xfId="1131" applyNumberFormat="1" applyFont="1" applyBorder="1" applyAlignment="1">
      <alignment horizontal="left"/>
    </xf>
    <xf numFmtId="1" fontId="11" fillId="0" borderId="77" xfId="452" applyNumberFormat="1" applyFont="1" applyBorder="1" applyAlignment="1">
      <alignment horizontal="left"/>
    </xf>
    <xf numFmtId="1" fontId="183" fillId="0" borderId="67" xfId="452" applyNumberFormat="1" applyFont="1" applyBorder="1" applyAlignment="1">
      <alignment horizontal="left"/>
    </xf>
    <xf numFmtId="1" fontId="11" fillId="0" borderId="14" xfId="2122" quotePrefix="1" applyNumberFormat="1" applyFont="1" applyFill="1" applyBorder="1" applyAlignment="1" applyProtection="1">
      <alignment horizontal="left"/>
      <protection locked="0"/>
    </xf>
    <xf numFmtId="1" fontId="11" fillId="0" borderId="24" xfId="2122" quotePrefix="1" applyNumberFormat="1" applyFont="1" applyFill="1" applyBorder="1" applyAlignment="1" applyProtection="1">
      <alignment horizontal="left"/>
      <protection locked="0"/>
    </xf>
    <xf numFmtId="1" fontId="11" fillId="0" borderId="52" xfId="2122" quotePrefix="1" applyNumberFormat="1" applyFont="1" applyFill="1" applyBorder="1" applyAlignment="1" applyProtection="1">
      <alignment horizontal="left"/>
      <protection locked="0"/>
    </xf>
    <xf numFmtId="1" fontId="8" fillId="59" borderId="43" xfId="1131" applyNumberFormat="1" applyFont="1" applyFill="1" applyBorder="1" applyAlignment="1">
      <alignment horizontal="left"/>
    </xf>
    <xf numFmtId="1" fontId="8" fillId="59" borderId="70" xfId="1131" applyNumberFormat="1" applyFont="1" applyFill="1" applyBorder="1" applyAlignment="1">
      <alignment horizontal="left"/>
    </xf>
    <xf numFmtId="1" fontId="8" fillId="59" borderId="67" xfId="1131" applyNumberFormat="1" applyFont="1" applyFill="1" applyBorder="1" applyAlignment="1">
      <alignment horizontal="left"/>
    </xf>
    <xf numFmtId="1" fontId="8" fillId="0" borderId="43" xfId="1408" applyNumberFormat="1" applyFont="1" applyBorder="1" applyAlignment="1">
      <alignment horizontal="left"/>
    </xf>
    <xf numFmtId="1" fontId="8" fillId="0" borderId="64" xfId="1408" applyNumberFormat="1" applyFont="1" applyBorder="1" applyAlignment="1">
      <alignment horizontal="left"/>
    </xf>
    <xf numFmtId="1" fontId="8" fillId="0" borderId="45" xfId="1408" applyNumberFormat="1" applyFont="1" applyBorder="1" applyAlignment="1">
      <alignment horizontal="left"/>
    </xf>
    <xf numFmtId="1" fontId="8" fillId="0" borderId="25" xfId="1408" applyNumberFormat="1" applyFont="1" applyBorder="1" applyAlignment="1">
      <alignment horizontal="left"/>
    </xf>
    <xf numFmtId="1" fontId="11" fillId="0" borderId="43" xfId="1408" applyNumberFormat="1" applyFont="1" applyBorder="1" applyAlignment="1">
      <alignment horizontal="left"/>
    </xf>
    <xf numFmtId="1" fontId="183" fillId="0" borderId="64" xfId="1408" applyNumberFormat="1" applyFont="1" applyBorder="1" applyAlignment="1">
      <alignment horizontal="left"/>
    </xf>
    <xf numFmtId="1" fontId="11" fillId="0" borderId="64" xfId="1408" applyNumberFormat="1" applyFont="1" applyBorder="1" applyAlignment="1">
      <alignment horizontal="left"/>
    </xf>
    <xf numFmtId="1" fontId="11" fillId="0" borderId="70" xfId="1408" applyNumberFormat="1" applyFont="1" applyBorder="1" applyAlignment="1">
      <alignment horizontal="left"/>
    </xf>
    <xf numFmtId="1" fontId="183" fillId="0" borderId="70" xfId="1408" applyNumberFormat="1" applyFont="1" applyBorder="1" applyAlignment="1">
      <alignment horizontal="left"/>
    </xf>
    <xf numFmtId="1" fontId="11" fillId="0" borderId="67" xfId="1408" applyNumberFormat="1" applyFont="1" applyBorder="1" applyAlignment="1">
      <alignment horizontal="left"/>
    </xf>
    <xf numFmtId="1" fontId="11" fillId="0" borderId="89" xfId="2122" quotePrefix="1" applyNumberFormat="1" applyFont="1" applyFill="1" applyBorder="1" applyAlignment="1" applyProtection="1">
      <alignment horizontal="left"/>
      <protection locked="0"/>
    </xf>
    <xf numFmtId="1" fontId="11" fillId="0" borderId="64" xfId="2122" quotePrefix="1" applyNumberFormat="1" applyFont="1" applyFill="1" applyBorder="1" applyAlignment="1" applyProtection="1">
      <alignment horizontal="left"/>
      <protection locked="0"/>
    </xf>
    <xf numFmtId="1" fontId="11" fillId="0" borderId="70" xfId="2122" quotePrefix="1" applyNumberFormat="1" applyFont="1" applyFill="1" applyBorder="1" applyAlignment="1" applyProtection="1">
      <alignment horizontal="left"/>
      <protection locked="0"/>
    </xf>
    <xf numFmtId="1" fontId="87" fillId="59" borderId="77" xfId="452" applyNumberFormat="1" applyFont="1" applyFill="1" applyBorder="1" applyAlignment="1">
      <alignment horizontal="left"/>
    </xf>
    <xf numFmtId="1" fontId="85" fillId="59" borderId="77" xfId="2122" quotePrefix="1" applyNumberFormat="1" applyFont="1" applyFill="1" applyBorder="1" applyAlignment="1" applyProtection="1">
      <alignment horizontal="left"/>
      <protection locked="0"/>
    </xf>
    <xf numFmtId="1" fontId="8" fillId="0" borderId="77" xfId="452" applyNumberFormat="1" applyFont="1" applyBorder="1" applyAlignment="1">
      <alignment horizontal="left"/>
    </xf>
    <xf numFmtId="1" fontId="8" fillId="0" borderId="89" xfId="452" applyNumberFormat="1" applyFont="1" applyBorder="1" applyAlignment="1">
      <alignment horizontal="left"/>
    </xf>
    <xf numFmtId="1" fontId="183" fillId="59" borderId="74" xfId="1406" applyNumberFormat="1" applyFont="1" applyFill="1" applyBorder="1" applyAlignment="1">
      <alignment horizontal="left"/>
    </xf>
    <xf numFmtId="1" fontId="15" fillId="59" borderId="8" xfId="0" applyNumberFormat="1" applyFont="1" applyFill="1" applyBorder="1" applyAlignment="1">
      <alignment horizontal="left"/>
    </xf>
    <xf numFmtId="1" fontId="183" fillId="59" borderId="43" xfId="1407" applyNumberFormat="1" applyFont="1" applyFill="1" applyBorder="1" applyAlignment="1">
      <alignment horizontal="left" wrapText="1"/>
    </xf>
    <xf numFmtId="1" fontId="183" fillId="59" borderId="67" xfId="1407" applyNumberFormat="1" applyFont="1" applyFill="1" applyBorder="1" applyAlignment="1">
      <alignment horizontal="left" wrapText="1"/>
    </xf>
    <xf numFmtId="1" fontId="183" fillId="59" borderId="43" xfId="0" applyNumberFormat="1" applyFont="1" applyFill="1" applyBorder="1" applyAlignment="1">
      <alignment horizontal="left"/>
    </xf>
    <xf numFmtId="1" fontId="183" fillId="59" borderId="67" xfId="0" applyNumberFormat="1" applyFont="1" applyFill="1" applyBorder="1" applyAlignment="1">
      <alignment horizontal="left"/>
    </xf>
    <xf numFmtId="1" fontId="183" fillId="59" borderId="64" xfId="1407" applyNumberFormat="1" applyFont="1" applyFill="1" applyBorder="1" applyAlignment="1">
      <alignment horizontal="left" wrapText="1"/>
    </xf>
    <xf numFmtId="1" fontId="183" fillId="59" borderId="25" xfId="0" applyNumberFormat="1" applyFont="1" applyFill="1" applyBorder="1" applyAlignment="1">
      <alignment horizontal="left"/>
    </xf>
    <xf numFmtId="1" fontId="183" fillId="59" borderId="77" xfId="1407" applyNumberFormat="1" applyFont="1" applyFill="1" applyBorder="1" applyAlignment="1">
      <alignment horizontal="left" wrapText="1"/>
    </xf>
    <xf numFmtId="1" fontId="189" fillId="59" borderId="43" xfId="1407" applyNumberFormat="1" applyFont="1" applyFill="1" applyBorder="1" applyAlignment="1">
      <alignment horizontal="left" wrapText="1"/>
    </xf>
    <xf numFmtId="1" fontId="189" fillId="59" borderId="64" xfId="1407" applyNumberFormat="1" applyFont="1" applyFill="1" applyBorder="1" applyAlignment="1">
      <alignment horizontal="left" wrapText="1"/>
    </xf>
    <xf numFmtId="1" fontId="189" fillId="59" borderId="67" xfId="1407" applyNumberFormat="1" applyFont="1" applyFill="1" applyBorder="1" applyAlignment="1">
      <alignment horizontal="left" wrapText="1"/>
    </xf>
    <xf numFmtId="1" fontId="189" fillId="59" borderId="45" xfId="1407" applyNumberFormat="1" applyFont="1" applyFill="1" applyBorder="1" applyAlignment="1">
      <alignment horizontal="left" wrapText="1"/>
    </xf>
    <xf numFmtId="4" fontId="8" fillId="95" borderId="66" xfId="452" applyNumberFormat="1" applyFont="1" applyFill="1" applyBorder="1" applyAlignment="1">
      <alignment horizontal="right"/>
    </xf>
    <xf numFmtId="0" fontId="0" fillId="59" borderId="0" xfId="0" applyFill="1" applyAlignment="1">
      <alignment wrapText="1"/>
    </xf>
    <xf numFmtId="1" fontId="83" fillId="59" borderId="95" xfId="0" applyNumberFormat="1" applyFont="1" applyFill="1" applyBorder="1"/>
    <xf numFmtId="1" fontId="83" fillId="59" borderId="96" xfId="0" applyNumberFormat="1" applyFont="1" applyFill="1" applyBorder="1"/>
    <xf numFmtId="0" fontId="11" fillId="59" borderId="0" xfId="0" applyFont="1" applyFill="1"/>
    <xf numFmtId="0" fontId="90" fillId="59" borderId="0" xfId="0" applyFont="1" applyFill="1"/>
    <xf numFmtId="1" fontId="8" fillId="59" borderId="9" xfId="452" applyNumberFormat="1" applyFont="1" applyFill="1" applyBorder="1"/>
    <xf numFmtId="1" fontId="8" fillId="59" borderId="8" xfId="452" applyNumberFormat="1" applyFont="1" applyFill="1" applyBorder="1"/>
    <xf numFmtId="1" fontId="183" fillId="59" borderId="8" xfId="452" applyNumberFormat="1" applyFont="1" applyFill="1" applyBorder="1"/>
    <xf numFmtId="1" fontId="8" fillId="0" borderId="8" xfId="452" applyNumberFormat="1" applyFont="1" applyBorder="1"/>
    <xf numFmtId="1" fontId="8" fillId="0" borderId="52" xfId="452" applyNumberFormat="1" applyFont="1" applyBorder="1"/>
    <xf numFmtId="1" fontId="8" fillId="59" borderId="7" xfId="452" applyNumberFormat="1" applyFont="1" applyFill="1" applyBorder="1"/>
    <xf numFmtId="1" fontId="8" fillId="59" borderId="52" xfId="452" applyNumberFormat="1" applyFont="1" applyFill="1" applyBorder="1"/>
    <xf numFmtId="0" fontId="8" fillId="59" borderId="0" xfId="0" applyFont="1" applyFill="1" applyAlignment="1">
      <alignment vertical="center"/>
    </xf>
    <xf numFmtId="0" fontId="183" fillId="59" borderId="14" xfId="0" applyFont="1" applyFill="1" applyBorder="1" applyAlignment="1">
      <alignment vertical="center"/>
    </xf>
    <xf numFmtId="0" fontId="82" fillId="59" borderId="52" xfId="0" applyFont="1" applyFill="1" applyBorder="1" applyAlignment="1">
      <alignment vertical="center"/>
    </xf>
    <xf numFmtId="0" fontId="183" fillId="59" borderId="0" xfId="0" applyFont="1" applyFill="1" applyAlignment="1">
      <alignment horizontal="left"/>
    </xf>
    <xf numFmtId="0" fontId="183" fillId="59" borderId="7" xfId="452" applyFont="1" applyFill="1" applyBorder="1"/>
    <xf numFmtId="1" fontId="11" fillId="59" borderId="7" xfId="0" applyNumberFormat="1" applyFont="1" applyFill="1" applyBorder="1"/>
    <xf numFmtId="0" fontId="183" fillId="59" borderId="9" xfId="0" applyFont="1" applyFill="1" applyBorder="1"/>
    <xf numFmtId="0" fontId="183" fillId="59" borderId="7" xfId="0" applyFont="1" applyFill="1" applyBorder="1"/>
    <xf numFmtId="0" fontId="183" fillId="59" borderId="57" xfId="0" applyFont="1" applyFill="1" applyBorder="1"/>
    <xf numFmtId="0" fontId="183" fillId="59" borderId="0" xfId="0" applyFont="1" applyFill="1"/>
    <xf numFmtId="0" fontId="11" fillId="59" borderId="14" xfId="0" applyFont="1" applyFill="1" applyBorder="1"/>
    <xf numFmtId="0" fontId="11" fillId="59" borderId="24" xfId="0" applyFont="1" applyFill="1" applyBorder="1"/>
    <xf numFmtId="0" fontId="11" fillId="59" borderId="52" xfId="0" applyFont="1" applyFill="1" applyBorder="1"/>
    <xf numFmtId="0" fontId="11" fillId="59" borderId="9" xfId="0" applyFont="1" applyFill="1" applyBorder="1"/>
    <xf numFmtId="0" fontId="11" fillId="59" borderId="7" xfId="0" applyFont="1" applyFill="1" applyBorder="1"/>
    <xf numFmtId="0" fontId="11" fillId="0" borderId="14" xfId="0" applyFont="1" applyBorder="1"/>
    <xf numFmtId="0" fontId="11" fillId="0" borderId="24" xfId="0" applyFont="1" applyBorder="1"/>
    <xf numFmtId="0" fontId="11" fillId="0" borderId="52" xfId="0" applyFont="1" applyBorder="1"/>
    <xf numFmtId="0" fontId="11" fillId="0" borderId="50" xfId="0" applyFont="1" applyBorder="1"/>
    <xf numFmtId="0" fontId="183" fillId="0" borderId="74" xfId="0" applyFont="1" applyBorder="1"/>
    <xf numFmtId="0" fontId="183" fillId="59" borderId="52" xfId="0" applyFont="1" applyFill="1" applyBorder="1"/>
    <xf numFmtId="0" fontId="85" fillId="59" borderId="9" xfId="0" applyFont="1" applyFill="1" applyBorder="1"/>
    <xf numFmtId="0" fontId="85" fillId="59" borderId="0" xfId="0" applyFont="1" applyFill="1"/>
    <xf numFmtId="0" fontId="183" fillId="59" borderId="13" xfId="0" applyFont="1" applyFill="1" applyBorder="1"/>
    <xf numFmtId="0" fontId="183" fillId="59" borderId="60" xfId="0" applyFont="1" applyFill="1" applyBorder="1"/>
    <xf numFmtId="0" fontId="183" fillId="59" borderId="69" xfId="0" applyFont="1" applyFill="1" applyBorder="1"/>
    <xf numFmtId="0" fontId="183" fillId="59" borderId="74" xfId="0" applyFont="1" applyFill="1" applyBorder="1"/>
    <xf numFmtId="0" fontId="82" fillId="59" borderId="0" xfId="1407" applyFont="1" applyFill="1"/>
    <xf numFmtId="1" fontId="8" fillId="59" borderId="0" xfId="1407" applyNumberFormat="1" applyFont="1" applyFill="1"/>
    <xf numFmtId="0" fontId="8" fillId="59" borderId="0" xfId="1407" applyFont="1" applyFill="1"/>
    <xf numFmtId="0" fontId="11" fillId="59" borderId="0" xfId="1407" applyFont="1" applyFill="1"/>
    <xf numFmtId="0" fontId="200" fillId="92" borderId="0" xfId="0" applyFont="1" applyFill="1" applyAlignment="1">
      <alignment vertical="center"/>
    </xf>
    <xf numFmtId="4" fontId="85" fillId="0" borderId="65" xfId="0" applyNumberFormat="1" applyFont="1" applyBorder="1" applyAlignment="1">
      <alignment horizontal="right"/>
    </xf>
    <xf numFmtId="1" fontId="22" fillId="59" borderId="85" xfId="452" applyNumberFormat="1" applyFont="1" applyFill="1" applyBorder="1" applyAlignment="1">
      <alignment horizontal="left"/>
    </xf>
    <xf numFmtId="1" fontId="22" fillId="59" borderId="56" xfId="452" applyNumberFormat="1" applyFont="1" applyFill="1" applyBorder="1"/>
    <xf numFmtId="1" fontId="22" fillId="59" borderId="57" xfId="452" applyNumberFormat="1" applyFont="1" applyFill="1" applyBorder="1" applyAlignment="1">
      <alignment vertical="center"/>
    </xf>
    <xf numFmtId="1" fontId="22" fillId="59" borderId="58" xfId="452" applyNumberFormat="1" applyFont="1" applyFill="1" applyBorder="1" applyAlignment="1">
      <alignment vertical="center"/>
    </xf>
    <xf numFmtId="1" fontId="22" fillId="59" borderId="85" xfId="452" applyNumberFormat="1" applyFont="1" applyFill="1" applyBorder="1" applyAlignment="1">
      <alignment horizontal="right"/>
    </xf>
    <xf numFmtId="3" fontId="22" fillId="59" borderId="85" xfId="452" applyNumberFormat="1" applyFont="1" applyFill="1" applyBorder="1" applyAlignment="1">
      <alignment horizontal="right"/>
    </xf>
    <xf numFmtId="1" fontId="22" fillId="59" borderId="85" xfId="452" applyNumberFormat="1" applyFont="1" applyFill="1" applyBorder="1" applyAlignment="1">
      <alignment horizontal="right" wrapText="1"/>
    </xf>
    <xf numFmtId="49" fontId="22" fillId="59" borderId="85" xfId="452" applyNumberFormat="1" applyFont="1" applyFill="1" applyBorder="1" applyAlignment="1">
      <alignment horizontal="right" wrapText="1"/>
    </xf>
    <xf numFmtId="4" fontId="29" fillId="59" borderId="85" xfId="452" applyNumberFormat="1" applyFont="1" applyFill="1" applyBorder="1" applyAlignment="1">
      <alignment horizontal="right" wrapText="1"/>
    </xf>
    <xf numFmtId="4" fontId="29" fillId="59" borderId="85" xfId="452" applyNumberFormat="1" applyFont="1" applyFill="1" applyBorder="1" applyAlignment="1">
      <alignment horizontal="right"/>
    </xf>
    <xf numFmtId="1" fontId="22" fillId="0" borderId="85" xfId="452" applyNumberFormat="1" applyFont="1" applyBorder="1" applyAlignment="1">
      <alignment horizontal="right"/>
    </xf>
    <xf numFmtId="0" fontId="22" fillId="59" borderId="85" xfId="452" applyFont="1" applyFill="1" applyBorder="1" applyAlignment="1">
      <alignment horizontal="right" wrapText="1"/>
    </xf>
    <xf numFmtId="1" fontId="22" fillId="0" borderId="85" xfId="452" applyNumberFormat="1" applyFont="1" applyBorder="1" applyAlignment="1">
      <alignment horizontal="right" wrapText="1"/>
    </xf>
    <xf numFmtId="1" fontId="11" fillId="59" borderId="43" xfId="0" applyNumberFormat="1" applyFont="1" applyFill="1" applyBorder="1" applyAlignment="1">
      <alignment horizontal="center"/>
    </xf>
    <xf numFmtId="1" fontId="11" fillId="59" borderId="67" xfId="0" applyNumberFormat="1" applyFont="1" applyFill="1" applyBorder="1" applyAlignment="1">
      <alignment horizontal="center"/>
    </xf>
    <xf numFmtId="1" fontId="11" fillId="59" borderId="77" xfId="0" applyNumberFormat="1" applyFont="1" applyFill="1" applyBorder="1" applyAlignment="1">
      <alignment horizontal="center"/>
    </xf>
    <xf numFmtId="1" fontId="183" fillId="59" borderId="77" xfId="452" applyNumberFormat="1" applyFont="1" applyFill="1" applyBorder="1" applyAlignment="1">
      <alignment horizontal="left"/>
    </xf>
    <xf numFmtId="1" fontId="183" fillId="59" borderId="87" xfId="0" applyNumberFormat="1" applyFont="1" applyFill="1" applyBorder="1" applyAlignment="1">
      <alignment horizontal="left"/>
    </xf>
    <xf numFmtId="0" fontId="183" fillId="59" borderId="57" xfId="0" applyFont="1" applyFill="1" applyBorder="1" applyAlignment="1">
      <alignment horizontal="left"/>
    </xf>
    <xf numFmtId="0" fontId="183" fillId="59" borderId="80" xfId="0" applyFont="1" applyFill="1" applyBorder="1" applyAlignment="1">
      <alignment horizontal="left"/>
    </xf>
    <xf numFmtId="0" fontId="183" fillId="59" borderId="9" xfId="0" applyFont="1" applyFill="1" applyBorder="1" applyAlignment="1">
      <alignment horizontal="left"/>
    </xf>
    <xf numFmtId="1" fontId="196" fillId="59" borderId="85" xfId="452" applyNumberFormat="1" applyFont="1" applyFill="1" applyBorder="1"/>
    <xf numFmtId="168" fontId="183" fillId="59" borderId="87" xfId="0" applyNumberFormat="1" applyFont="1" applyFill="1" applyBorder="1" applyAlignment="1">
      <alignment horizontal="right"/>
    </xf>
    <xf numFmtId="168" fontId="183" fillId="59" borderId="77" xfId="0" applyNumberFormat="1" applyFont="1" applyFill="1" applyBorder="1" applyAlignment="1">
      <alignment horizontal="right"/>
    </xf>
    <xf numFmtId="168" fontId="183" fillId="59" borderId="58" xfId="0" applyNumberFormat="1" applyFont="1" applyFill="1" applyBorder="1" applyAlignment="1">
      <alignment horizontal="right"/>
    </xf>
    <xf numFmtId="1" fontId="11" fillId="59" borderId="64" xfId="0" applyNumberFormat="1" applyFont="1" applyFill="1" applyBorder="1" applyAlignment="1">
      <alignment horizontal="center"/>
    </xf>
    <xf numFmtId="168" fontId="11" fillId="59" borderId="43" xfId="0" applyNumberFormat="1" applyFont="1" applyFill="1" applyBorder="1" applyAlignment="1">
      <alignment horizontal="right"/>
    </xf>
    <xf numFmtId="168" fontId="11" fillId="59" borderId="84" xfId="0" applyNumberFormat="1" applyFont="1" applyFill="1" applyBorder="1" applyAlignment="1">
      <alignment horizontal="right"/>
    </xf>
    <xf numFmtId="1" fontId="196" fillId="59" borderId="85" xfId="452" applyNumberFormat="1" applyFont="1" applyFill="1" applyBorder="1" applyAlignment="1">
      <alignment vertical="top"/>
    </xf>
    <xf numFmtId="1" fontId="183" fillId="0" borderId="77" xfId="452" applyNumberFormat="1" applyFont="1" applyBorder="1" applyAlignment="1">
      <alignment horizontal="left"/>
    </xf>
    <xf numFmtId="1" fontId="183" fillId="0" borderId="74" xfId="452" applyNumberFormat="1" applyFont="1" applyBorder="1" applyAlignment="1">
      <alignment horizontal="left"/>
    </xf>
    <xf numFmtId="168" fontId="183" fillId="0" borderId="74" xfId="452" applyNumberFormat="1" applyFont="1" applyBorder="1" applyAlignment="1">
      <alignment horizontal="right"/>
    </xf>
    <xf numFmtId="3" fontId="183" fillId="0" borderId="74" xfId="452" applyNumberFormat="1" applyFont="1" applyBorder="1" applyAlignment="1">
      <alignment horizontal="right"/>
    </xf>
    <xf numFmtId="1" fontId="183" fillId="0" borderId="52" xfId="452" applyNumberFormat="1" applyFont="1" applyBorder="1" applyAlignment="1">
      <alignment horizontal="left"/>
    </xf>
    <xf numFmtId="168" fontId="183" fillId="0" borderId="52" xfId="452" applyNumberFormat="1" applyFont="1" applyBorder="1" applyAlignment="1">
      <alignment horizontal="right"/>
    </xf>
    <xf numFmtId="168" fontId="183" fillId="0" borderId="74" xfId="0" applyNumberFormat="1" applyFont="1" applyBorder="1" applyAlignment="1">
      <alignment horizontal="right"/>
    </xf>
    <xf numFmtId="168" fontId="183" fillId="0" borderId="87" xfId="452" applyNumberFormat="1" applyFont="1" applyBorder="1" applyAlignment="1">
      <alignment horizontal="right"/>
    </xf>
    <xf numFmtId="1" fontId="183" fillId="0" borderId="74" xfId="452" applyNumberFormat="1" applyFont="1" applyBorder="1" applyAlignment="1">
      <alignment horizontal="right"/>
    </xf>
    <xf numFmtId="1" fontId="82" fillId="59" borderId="77" xfId="452" applyNumberFormat="1" applyFont="1" applyFill="1" applyBorder="1" applyAlignment="1">
      <alignment horizontal="left"/>
    </xf>
    <xf numFmtId="1" fontId="82" fillId="59" borderId="87" xfId="0" applyNumberFormat="1" applyFont="1" applyFill="1" applyBorder="1" applyAlignment="1">
      <alignment horizontal="left"/>
    </xf>
    <xf numFmtId="1" fontId="82" fillId="59" borderId="74" xfId="452" applyNumberFormat="1" applyFont="1" applyFill="1" applyBorder="1" applyAlignment="1">
      <alignment horizontal="left"/>
    </xf>
    <xf numFmtId="168" fontId="82" fillId="59" borderId="74" xfId="452" applyNumberFormat="1" applyFont="1" applyFill="1" applyBorder="1" applyAlignment="1">
      <alignment horizontal="right"/>
    </xf>
    <xf numFmtId="3" fontId="82" fillId="59" borderId="74" xfId="452" applyNumberFormat="1" applyFont="1" applyFill="1" applyBorder="1" applyAlignment="1">
      <alignment horizontal="right"/>
    </xf>
    <xf numFmtId="1" fontId="82" fillId="59" borderId="74" xfId="452" applyNumberFormat="1" applyFont="1" applyFill="1" applyBorder="1" applyAlignment="1">
      <alignment horizontal="right"/>
    </xf>
    <xf numFmtId="168" fontId="183" fillId="0" borderId="77" xfId="452" applyNumberFormat="1" applyFont="1" applyBorder="1" applyAlignment="1">
      <alignment horizontal="right"/>
    </xf>
    <xf numFmtId="0" fontId="183" fillId="0" borderId="87" xfId="452" applyFont="1" applyBorder="1" applyAlignment="1">
      <alignment horizontal="right"/>
    </xf>
    <xf numFmtId="1" fontId="183" fillId="0" borderId="87" xfId="452" applyNumberFormat="1" applyFont="1" applyBorder="1" applyAlignment="1">
      <alignment horizontal="right"/>
    </xf>
    <xf numFmtId="0" fontId="183" fillId="0" borderId="74" xfId="452" applyFont="1" applyBorder="1" applyAlignment="1">
      <alignment horizontal="right"/>
    </xf>
    <xf numFmtId="2" fontId="183" fillId="0" borderId="74" xfId="452" applyNumberFormat="1" applyFont="1" applyBorder="1" applyAlignment="1">
      <alignment horizontal="right"/>
    </xf>
    <xf numFmtId="168" fontId="183" fillId="0" borderId="58" xfId="452" applyNumberFormat="1" applyFont="1" applyBorder="1" applyAlignment="1">
      <alignment horizontal="right"/>
    </xf>
    <xf numFmtId="168" fontId="82" fillId="59" borderId="77" xfId="452" applyNumberFormat="1" applyFont="1" applyFill="1" applyBorder="1" applyAlignment="1">
      <alignment horizontal="right"/>
    </xf>
    <xf numFmtId="0" fontId="82" fillId="59" borderId="74" xfId="452" applyFont="1" applyFill="1" applyBorder="1" applyAlignment="1">
      <alignment horizontal="right"/>
    </xf>
    <xf numFmtId="2" fontId="82" fillId="59" borderId="74" xfId="452" applyNumberFormat="1" applyFont="1" applyFill="1" applyBorder="1" applyAlignment="1">
      <alignment horizontal="right"/>
    </xf>
    <xf numFmtId="168" fontId="82" fillId="59" borderId="75" xfId="452" applyNumberFormat="1" applyFont="1" applyFill="1" applyBorder="1" applyAlignment="1">
      <alignment horizontal="right"/>
    </xf>
    <xf numFmtId="0" fontId="194" fillId="59" borderId="85" xfId="0" applyFont="1" applyFill="1" applyBorder="1" applyAlignment="1">
      <alignment vertical="top"/>
    </xf>
    <xf numFmtId="49" fontId="183" fillId="0" borderId="74" xfId="452" applyNumberFormat="1" applyFont="1" applyBorder="1"/>
    <xf numFmtId="1" fontId="183" fillId="0" borderId="77" xfId="452" applyNumberFormat="1" applyFont="1" applyBorder="1" applyAlignment="1">
      <alignment horizontal="right"/>
    </xf>
    <xf numFmtId="1" fontId="183" fillId="0" borderId="75" xfId="452" applyNumberFormat="1" applyFont="1" applyBorder="1" applyAlignment="1">
      <alignment horizontal="right"/>
    </xf>
    <xf numFmtId="1" fontId="183" fillId="0" borderId="43" xfId="452" applyNumberFormat="1" applyFont="1" applyBorder="1" applyAlignment="1">
      <alignment horizontal="right"/>
    </xf>
    <xf numFmtId="1" fontId="183" fillId="0" borderId="44" xfId="452" applyNumberFormat="1" applyFont="1" applyBorder="1" applyAlignment="1">
      <alignment horizontal="right"/>
    </xf>
    <xf numFmtId="1" fontId="183" fillId="0" borderId="25" xfId="2122" applyNumberFormat="1" applyFont="1" applyFill="1" applyBorder="1" applyAlignment="1" applyProtection="1">
      <alignment horizontal="left"/>
      <protection locked="0"/>
    </xf>
    <xf numFmtId="1" fontId="183" fillId="89" borderId="47" xfId="0" applyNumberFormat="1" applyFont="1" applyFill="1" applyBorder="1" applyAlignment="1">
      <alignment horizontal="left"/>
    </xf>
    <xf numFmtId="3" fontId="183" fillId="59" borderId="47" xfId="1408" applyNumberFormat="1" applyFont="1" applyFill="1" applyBorder="1" applyAlignment="1">
      <alignment horizontal="right"/>
    </xf>
    <xf numFmtId="3" fontId="197" fillId="59" borderId="47" xfId="1408" applyNumberFormat="1" applyFont="1" applyFill="1" applyBorder="1" applyAlignment="1">
      <alignment horizontal="right"/>
    </xf>
    <xf numFmtId="2" fontId="183" fillId="0" borderId="66" xfId="457" applyNumberFormat="1" applyFont="1" applyBorder="1" applyAlignment="1">
      <alignment horizontal="right"/>
    </xf>
    <xf numFmtId="0" fontId="82" fillId="59" borderId="47" xfId="1408" applyFont="1" applyFill="1" applyBorder="1" applyAlignment="1">
      <alignment horizontal="right"/>
    </xf>
    <xf numFmtId="0" fontId="85" fillId="59" borderId="52" xfId="452" applyFont="1" applyFill="1" applyBorder="1"/>
    <xf numFmtId="2" fontId="85" fillId="59" borderId="52" xfId="452" applyNumberFormat="1" applyFont="1" applyFill="1" applyBorder="1" applyAlignment="1">
      <alignment horizontal="right"/>
    </xf>
    <xf numFmtId="0" fontId="8" fillId="59" borderId="9" xfId="452" applyFont="1" applyFill="1" applyBorder="1"/>
    <xf numFmtId="0" fontId="183" fillId="59" borderId="53" xfId="452" applyFont="1" applyFill="1" applyBorder="1"/>
    <xf numFmtId="49" fontId="183" fillId="59" borderId="9" xfId="452" applyNumberFormat="1" applyFont="1" applyFill="1" applyBorder="1" applyAlignment="1">
      <alignment horizontal="right"/>
    </xf>
    <xf numFmtId="1" fontId="183" fillId="59" borderId="9" xfId="459" applyNumberFormat="1" applyFont="1" applyFill="1" applyBorder="1" applyAlignment="1">
      <alignment horizontal="right"/>
    </xf>
    <xf numFmtId="1" fontId="183" fillId="0" borderId="25" xfId="1131" applyNumberFormat="1" applyFont="1" applyBorder="1" applyAlignment="1">
      <alignment horizontal="left"/>
    </xf>
    <xf numFmtId="0" fontId="183" fillId="59" borderId="52" xfId="452" applyFont="1" applyFill="1" applyBorder="1"/>
    <xf numFmtId="0" fontId="183" fillId="59" borderId="47" xfId="452" applyFont="1" applyFill="1" applyBorder="1"/>
    <xf numFmtId="168" fontId="183" fillId="59" borderId="47" xfId="457" applyNumberFormat="1" applyFont="1" applyFill="1" applyBorder="1" applyAlignment="1">
      <alignment horizontal="right"/>
    </xf>
    <xf numFmtId="3" fontId="183" fillId="59" borderId="47" xfId="457" applyNumberFormat="1" applyFont="1" applyFill="1" applyBorder="1" applyAlignment="1">
      <alignment horizontal="right"/>
    </xf>
    <xf numFmtId="0" fontId="183" fillId="59" borderId="88" xfId="457" applyFont="1" applyFill="1" applyBorder="1" applyAlignment="1">
      <alignment horizontal="right"/>
    </xf>
    <xf numFmtId="49" fontId="183" fillId="59" borderId="43" xfId="452" applyNumberFormat="1" applyFont="1" applyFill="1" applyBorder="1" applyAlignment="1">
      <alignment horizontal="right"/>
    </xf>
    <xf numFmtId="0" fontId="183" fillId="59" borderId="9" xfId="459" applyFont="1" applyFill="1" applyBorder="1" applyAlignment="1">
      <alignment horizontal="right"/>
    </xf>
    <xf numFmtId="2" fontId="183" fillId="59" borderId="9" xfId="459" applyNumberFormat="1" applyFont="1" applyFill="1" applyBorder="1" applyAlignment="1">
      <alignment horizontal="right"/>
    </xf>
    <xf numFmtId="49" fontId="183" fillId="59" borderId="44" xfId="452" applyNumberFormat="1" applyFont="1" applyFill="1" applyBorder="1" applyAlignment="1">
      <alignment horizontal="right"/>
    </xf>
    <xf numFmtId="2" fontId="183" fillId="59" borderId="88" xfId="457" applyNumberFormat="1" applyFont="1" applyFill="1" applyBorder="1" applyAlignment="1">
      <alignment horizontal="right"/>
    </xf>
    <xf numFmtId="1" fontId="183" fillId="59" borderId="77" xfId="457" applyNumberFormat="1" applyFont="1" applyFill="1" applyBorder="1" applyAlignment="1">
      <alignment horizontal="left"/>
    </xf>
    <xf numFmtId="1" fontId="183" fillId="59" borderId="74" xfId="457" applyNumberFormat="1" applyFont="1" applyFill="1" applyBorder="1" applyAlignment="1">
      <alignment horizontal="left"/>
    </xf>
    <xf numFmtId="168" fontId="183" fillId="59" borderId="74" xfId="457" applyNumberFormat="1" applyFont="1" applyFill="1" applyBorder="1" applyAlignment="1">
      <alignment horizontal="left"/>
    </xf>
    <xf numFmtId="1" fontId="183" fillId="59" borderId="74" xfId="459" applyNumberFormat="1" applyFont="1" applyFill="1" applyBorder="1" applyAlignment="1">
      <alignment horizontal="right"/>
    </xf>
    <xf numFmtId="1" fontId="183" fillId="59" borderId="77" xfId="459" applyNumberFormat="1" applyFont="1" applyFill="1" applyBorder="1" applyAlignment="1">
      <alignment horizontal="right"/>
    </xf>
    <xf numFmtId="0" fontId="183" fillId="59" borderId="74" xfId="459" applyFont="1" applyFill="1" applyBorder="1" applyAlignment="1">
      <alignment horizontal="right"/>
    </xf>
    <xf numFmtId="2" fontId="183" fillId="59" borderId="74" xfId="459" applyNumberFormat="1" applyFont="1" applyFill="1" applyBorder="1" applyAlignment="1">
      <alignment horizontal="right"/>
    </xf>
    <xf numFmtId="1" fontId="183" fillId="59" borderId="75" xfId="459" applyNumberFormat="1" applyFont="1" applyFill="1" applyBorder="1" applyAlignment="1">
      <alignment horizontal="right"/>
    </xf>
    <xf numFmtId="1" fontId="183" fillId="0" borderId="77" xfId="2122" quotePrefix="1" applyNumberFormat="1" applyFont="1" applyFill="1" applyBorder="1" applyAlignment="1" applyProtection="1">
      <alignment horizontal="left"/>
      <protection locked="0"/>
    </xf>
    <xf numFmtId="1" fontId="183" fillId="89" borderId="74" xfId="0" applyNumberFormat="1" applyFont="1" applyFill="1" applyBorder="1" applyAlignment="1">
      <alignment horizontal="left"/>
    </xf>
    <xf numFmtId="168" fontId="183" fillId="59" borderId="74" xfId="1408" applyNumberFormat="1" applyFont="1" applyFill="1" applyBorder="1" applyAlignment="1">
      <alignment horizontal="right"/>
    </xf>
    <xf numFmtId="3" fontId="183" fillId="59" borderId="74" xfId="1408" applyNumberFormat="1" applyFont="1" applyFill="1" applyBorder="1" applyAlignment="1">
      <alignment horizontal="right"/>
    </xf>
    <xf numFmtId="2" fontId="183" fillId="0" borderId="75" xfId="457" applyNumberFormat="1" applyFont="1" applyBorder="1" applyAlignment="1">
      <alignment horizontal="right"/>
    </xf>
    <xf numFmtId="3" fontId="183" fillId="59" borderId="77" xfId="1408" applyNumberFormat="1" applyFont="1" applyFill="1" applyBorder="1" applyAlignment="1">
      <alignment horizontal="right"/>
    </xf>
    <xf numFmtId="0" fontId="183" fillId="59" borderId="74" xfId="1408" applyFont="1" applyFill="1" applyBorder="1" applyAlignment="1">
      <alignment horizontal="right"/>
    </xf>
    <xf numFmtId="1" fontId="183" fillId="59" borderId="74" xfId="1408" applyNumberFormat="1" applyFont="1" applyFill="1" applyBorder="1" applyAlignment="1">
      <alignment horizontal="right"/>
    </xf>
    <xf numFmtId="3" fontId="183" fillId="59" borderId="75" xfId="1408" applyNumberFormat="1" applyFont="1" applyFill="1" applyBorder="1" applyAlignment="1">
      <alignment horizontal="right"/>
    </xf>
    <xf numFmtId="1" fontId="11" fillId="89" borderId="9" xfId="0" applyNumberFormat="1" applyFont="1" applyFill="1" applyBorder="1" applyAlignment="1">
      <alignment horizontal="left"/>
    </xf>
    <xf numFmtId="0" fontId="236" fillId="59" borderId="9" xfId="0" applyFont="1" applyFill="1" applyBorder="1" applyAlignment="1">
      <alignment horizontal="right"/>
    </xf>
    <xf numFmtId="0" fontId="0" fillId="59" borderId="11" xfId="0" applyFill="1" applyBorder="1" applyAlignment="1">
      <alignment horizontal="right"/>
    </xf>
    <xf numFmtId="1" fontId="8" fillId="59" borderId="45" xfId="1131" applyNumberFormat="1" applyFont="1" applyFill="1" applyBorder="1" applyAlignment="1">
      <alignment horizontal="left"/>
    </xf>
    <xf numFmtId="1" fontId="8" fillId="59" borderId="8" xfId="1131" applyNumberFormat="1" applyFont="1" applyFill="1" applyBorder="1" applyAlignment="1">
      <alignment horizontal="left"/>
    </xf>
    <xf numFmtId="49" fontId="8" fillId="59" borderId="8" xfId="1131" applyNumberFormat="1" applyFont="1" applyFill="1" applyBorder="1" applyAlignment="1">
      <alignment horizontal="left"/>
    </xf>
    <xf numFmtId="0" fontId="236" fillId="59" borderId="8" xfId="1408" applyFont="1" applyFill="1" applyBorder="1" applyAlignment="1">
      <alignment horizontal="right"/>
    </xf>
    <xf numFmtId="1" fontId="83" fillId="59" borderId="77" xfId="0" applyNumberFormat="1" applyFont="1" applyFill="1" applyBorder="1" applyAlignment="1">
      <alignment horizontal="left"/>
    </xf>
    <xf numFmtId="1" fontId="83" fillId="59" borderId="74" xfId="0" applyNumberFormat="1" applyFont="1" applyFill="1" applyBorder="1" applyAlignment="1">
      <alignment horizontal="left"/>
    </xf>
    <xf numFmtId="0" fontId="83" fillId="59" borderId="74" xfId="0" applyFont="1" applyFill="1" applyBorder="1"/>
    <xf numFmtId="168" fontId="83" fillId="59" borderId="74" xfId="1408" applyNumberFormat="1" applyFont="1" applyFill="1" applyBorder="1" applyAlignment="1">
      <alignment horizontal="right"/>
    </xf>
    <xf numFmtId="0" fontId="83" fillId="59" borderId="74" xfId="1408" applyFont="1" applyFill="1" applyBorder="1" applyAlignment="1">
      <alignment horizontal="right"/>
    </xf>
    <xf numFmtId="3" fontId="83" fillId="59" borderId="74" xfId="1408" applyNumberFormat="1" applyFont="1" applyFill="1" applyBorder="1" applyAlignment="1">
      <alignment horizontal="right"/>
    </xf>
    <xf numFmtId="0" fontId="83" fillId="59" borderId="74" xfId="457" applyFont="1" applyFill="1" applyBorder="1" applyAlignment="1">
      <alignment horizontal="right"/>
    </xf>
    <xf numFmtId="0" fontId="236" fillId="59" borderId="74" xfId="0" applyFont="1" applyFill="1" applyBorder="1" applyAlignment="1">
      <alignment horizontal="right"/>
    </xf>
    <xf numFmtId="2" fontId="83" fillId="0" borderId="75" xfId="459" applyNumberFormat="1" applyFont="1" applyBorder="1" applyAlignment="1">
      <alignment horizontal="right"/>
    </xf>
    <xf numFmtId="1" fontId="84" fillId="59" borderId="77" xfId="0" applyNumberFormat="1" applyFont="1" applyFill="1" applyBorder="1" applyAlignment="1">
      <alignment horizontal="left"/>
    </xf>
    <xf numFmtId="168" fontId="8" fillId="59" borderId="74" xfId="1408" applyNumberFormat="1" applyFont="1" applyFill="1" applyBorder="1" applyAlignment="1">
      <alignment horizontal="right"/>
    </xf>
    <xf numFmtId="3" fontId="8" fillId="59" borderId="74" xfId="1408" applyNumberFormat="1" applyFont="1" applyFill="1" applyBorder="1" applyAlignment="1">
      <alignment horizontal="right"/>
    </xf>
    <xf numFmtId="4" fontId="8" fillId="0" borderId="75" xfId="0" applyNumberFormat="1" applyFont="1" applyBorder="1" applyAlignment="1">
      <alignment horizontal="right"/>
    </xf>
    <xf numFmtId="0" fontId="8" fillId="59" borderId="45" xfId="1408" applyFont="1" applyFill="1" applyBorder="1" applyAlignment="1">
      <alignment horizontal="right"/>
    </xf>
    <xf numFmtId="0" fontId="8" fillId="59" borderId="46" xfId="1408" applyFont="1" applyFill="1" applyBorder="1" applyAlignment="1">
      <alignment horizontal="right"/>
    </xf>
    <xf numFmtId="0" fontId="83" fillId="59" borderId="77" xfId="0" applyFont="1" applyFill="1" applyBorder="1" applyAlignment="1">
      <alignment horizontal="right"/>
    </xf>
    <xf numFmtId="1" fontId="83" fillId="59" borderId="74" xfId="0" applyNumberFormat="1" applyFont="1" applyFill="1" applyBorder="1" applyAlignment="1">
      <alignment horizontal="right"/>
    </xf>
    <xf numFmtId="2" fontId="83" fillId="59" borderId="74" xfId="457" applyNumberFormat="1" applyFont="1" applyFill="1" applyBorder="1" applyAlignment="1">
      <alignment horizontal="right"/>
    </xf>
    <xf numFmtId="0" fontId="83" fillId="59" borderId="75" xfId="0" applyFont="1" applyFill="1" applyBorder="1" applyAlignment="1">
      <alignment horizontal="right"/>
    </xf>
    <xf numFmtId="1" fontId="183" fillId="0" borderId="14" xfId="1131" applyNumberFormat="1" applyFont="1" applyBorder="1" applyAlignment="1">
      <alignment horizontal="left"/>
    </xf>
    <xf numFmtId="2" fontId="183" fillId="0" borderId="44" xfId="0" applyNumberFormat="1" applyFont="1" applyBorder="1" applyAlignment="1">
      <alignment horizontal="right"/>
    </xf>
    <xf numFmtId="0" fontId="0" fillId="0" borderId="16" xfId="0" applyBorder="1"/>
    <xf numFmtId="0" fontId="0" fillId="0" borderId="18" xfId="0" applyBorder="1"/>
    <xf numFmtId="0" fontId="194" fillId="59" borderId="59" xfId="0" applyFont="1" applyFill="1" applyBorder="1"/>
    <xf numFmtId="1" fontId="183" fillId="0" borderId="74" xfId="1131" applyNumberFormat="1" applyFont="1" applyBorder="1" applyAlignment="1">
      <alignment horizontal="left"/>
    </xf>
    <xf numFmtId="1" fontId="183" fillId="86" borderId="74" xfId="1131" applyNumberFormat="1" applyFont="1" applyFill="1" applyBorder="1" applyAlignment="1">
      <alignment horizontal="left"/>
    </xf>
    <xf numFmtId="49" fontId="183" fillId="86" borderId="74" xfId="1131" applyNumberFormat="1" applyFont="1" applyFill="1" applyBorder="1" applyAlignment="1">
      <alignment horizontal="left"/>
    </xf>
    <xf numFmtId="2" fontId="183" fillId="0" borderId="75" xfId="0" applyNumberFormat="1" applyFont="1" applyBorder="1" applyAlignment="1">
      <alignment horizontal="right"/>
    </xf>
    <xf numFmtId="1" fontId="11" fillId="86" borderId="50" xfId="1131" applyNumberFormat="1" applyFont="1" applyFill="1" applyBorder="1" applyAlignment="1">
      <alignment horizontal="left"/>
    </xf>
    <xf numFmtId="168" fontId="11" fillId="59" borderId="50" xfId="1408" applyNumberFormat="1" applyFont="1" applyFill="1" applyBorder="1" applyAlignment="1">
      <alignment horizontal="right"/>
    </xf>
    <xf numFmtId="3" fontId="226" fillId="59" borderId="50" xfId="1408" applyNumberFormat="1" applyFont="1" applyFill="1" applyBorder="1" applyAlignment="1">
      <alignment horizontal="right"/>
    </xf>
    <xf numFmtId="3" fontId="11" fillId="59" borderId="50" xfId="1408" applyNumberFormat="1" applyFont="1" applyFill="1" applyBorder="1" applyAlignment="1">
      <alignment horizontal="right"/>
    </xf>
    <xf numFmtId="2" fontId="183" fillId="59" borderId="47" xfId="457" applyNumberFormat="1" applyFont="1" applyFill="1" applyBorder="1" applyAlignment="1">
      <alignment horizontal="right"/>
    </xf>
    <xf numFmtId="1" fontId="183" fillId="0" borderId="77" xfId="1131" applyNumberFormat="1" applyFont="1" applyBorder="1" applyAlignment="1">
      <alignment horizontal="left"/>
    </xf>
    <xf numFmtId="168" fontId="183" fillId="59" borderId="74" xfId="457" applyNumberFormat="1" applyFont="1" applyFill="1" applyBorder="1" applyAlignment="1">
      <alignment horizontal="right"/>
    </xf>
    <xf numFmtId="3" fontId="183" fillId="0" borderId="74" xfId="457" applyNumberFormat="1" applyFont="1" applyBorder="1" applyAlignment="1">
      <alignment horizontal="right"/>
    </xf>
    <xf numFmtId="1" fontId="183" fillId="0" borderId="100" xfId="457" applyNumberFormat="1" applyFont="1" applyBorder="1" applyAlignment="1">
      <alignment horizontal="right"/>
    </xf>
    <xf numFmtId="0" fontId="183" fillId="0" borderId="100" xfId="457" applyFont="1" applyBorder="1" applyAlignment="1">
      <alignment horizontal="right"/>
    </xf>
    <xf numFmtId="2" fontId="183" fillId="0" borderId="100" xfId="457" applyNumberFormat="1" applyFont="1" applyBorder="1" applyAlignment="1">
      <alignment horizontal="right"/>
    </xf>
    <xf numFmtId="2" fontId="183" fillId="0" borderId="44" xfId="452" applyNumberFormat="1" applyFont="1" applyBorder="1" applyAlignment="1">
      <alignment horizontal="right"/>
    </xf>
    <xf numFmtId="2" fontId="183" fillId="0" borderId="48" xfId="452" applyNumberFormat="1" applyFont="1" applyBorder="1" applyAlignment="1">
      <alignment horizontal="right"/>
    </xf>
    <xf numFmtId="4" fontId="183" fillId="0" borderId="44" xfId="0" applyNumberFormat="1" applyFont="1" applyBorder="1" applyAlignment="1">
      <alignment horizontal="right"/>
    </xf>
    <xf numFmtId="1" fontId="224" fillId="59" borderId="9" xfId="0" applyNumberFormat="1" applyFont="1" applyFill="1" applyBorder="1" applyAlignment="1">
      <alignment horizontal="left"/>
    </xf>
    <xf numFmtId="0" fontId="224" fillId="59" borderId="9" xfId="0" applyFont="1" applyFill="1" applyBorder="1" applyAlignment="1">
      <alignment horizontal="left"/>
    </xf>
    <xf numFmtId="49" fontId="82" fillId="59" borderId="14" xfId="457" applyNumberFormat="1" applyFont="1" applyFill="1" applyBorder="1" applyAlignment="1">
      <alignment horizontal="right"/>
    </xf>
    <xf numFmtId="3" fontId="82" fillId="59" borderId="9" xfId="452" applyNumberFormat="1" applyFont="1" applyFill="1" applyBorder="1" applyAlignment="1">
      <alignment horizontal="right"/>
    </xf>
    <xf numFmtId="0" fontId="82" fillId="59" borderId="9" xfId="452" applyFont="1" applyFill="1" applyBorder="1" applyAlignment="1">
      <alignment horizontal="right"/>
    </xf>
    <xf numFmtId="49" fontId="82" fillId="59" borderId="89" xfId="457" applyNumberFormat="1" applyFont="1" applyFill="1" applyBorder="1" applyAlignment="1">
      <alignment horizontal="right"/>
    </xf>
    <xf numFmtId="0" fontId="82" fillId="59" borderId="14" xfId="457" applyFont="1" applyFill="1" applyBorder="1" applyAlignment="1">
      <alignment horizontal="right"/>
    </xf>
    <xf numFmtId="1" fontId="82" fillId="59" borderId="14" xfId="457" applyNumberFormat="1" applyFont="1" applyFill="1" applyBorder="1" applyAlignment="1">
      <alignment horizontal="right"/>
    </xf>
    <xf numFmtId="2" fontId="82" fillId="59" borderId="9" xfId="452" applyNumberFormat="1" applyFont="1" applyFill="1" applyBorder="1" applyAlignment="1">
      <alignment horizontal="right"/>
    </xf>
    <xf numFmtId="49" fontId="82" fillId="59" borderId="91" xfId="457" applyNumberFormat="1" applyFont="1" applyFill="1" applyBorder="1" applyAlignment="1">
      <alignment horizontal="right"/>
    </xf>
    <xf numFmtId="1" fontId="8" fillId="59" borderId="47" xfId="457" applyNumberFormat="1" applyFont="1" applyFill="1" applyBorder="1" applyAlignment="1">
      <alignment horizontal="left"/>
    </xf>
    <xf numFmtId="49" fontId="8" fillId="59" borderId="52" xfId="457" applyNumberFormat="1" applyFont="1" applyFill="1" applyBorder="1" applyAlignment="1">
      <alignment horizontal="right"/>
    </xf>
    <xf numFmtId="49" fontId="8" fillId="59" borderId="67" xfId="457" applyNumberFormat="1" applyFont="1" applyFill="1" applyBorder="1" applyAlignment="1">
      <alignment horizontal="right"/>
    </xf>
    <xf numFmtId="1" fontId="8" fillId="59" borderId="52" xfId="457" applyNumberFormat="1" applyFont="1" applyFill="1" applyBorder="1" applyAlignment="1">
      <alignment horizontal="right"/>
    </xf>
    <xf numFmtId="49" fontId="8" fillId="59" borderId="66" xfId="457" applyNumberFormat="1" applyFont="1" applyFill="1" applyBorder="1" applyAlignment="1">
      <alignment horizontal="right"/>
    </xf>
    <xf numFmtId="1" fontId="183" fillId="59" borderId="77" xfId="452" applyNumberFormat="1" applyFont="1" applyFill="1" applyBorder="1" applyAlignment="1">
      <alignment horizontal="right"/>
    </xf>
    <xf numFmtId="1" fontId="183" fillId="59" borderId="75" xfId="452" applyNumberFormat="1" applyFont="1" applyFill="1" applyBorder="1" applyAlignment="1">
      <alignment horizontal="right"/>
    </xf>
    <xf numFmtId="3" fontId="228" fillId="59" borderId="74" xfId="452" applyNumberFormat="1" applyFont="1" applyFill="1" applyBorder="1" applyAlignment="1">
      <alignment horizontal="right"/>
    </xf>
    <xf numFmtId="1" fontId="11" fillId="59" borderId="45" xfId="0" applyNumberFormat="1" applyFont="1" applyFill="1" applyBorder="1" applyAlignment="1">
      <alignment horizontal="center"/>
    </xf>
    <xf numFmtId="1" fontId="11" fillId="59" borderId="25" xfId="0" applyNumberFormat="1" applyFont="1" applyFill="1" applyBorder="1" applyAlignment="1">
      <alignment horizontal="center"/>
    </xf>
    <xf numFmtId="1" fontId="11" fillId="59" borderId="70" xfId="0" applyNumberFormat="1" applyFont="1" applyFill="1" applyBorder="1" applyAlignment="1">
      <alignment horizontal="center"/>
    </xf>
    <xf numFmtId="2" fontId="183" fillId="0" borderId="52" xfId="452" applyNumberFormat="1" applyFont="1" applyBorder="1" applyAlignment="1">
      <alignment horizontal="right"/>
    </xf>
    <xf numFmtId="2" fontId="82" fillId="59" borderId="9" xfId="1408" applyNumberFormat="1" applyFont="1" applyFill="1" applyBorder="1" applyAlignment="1">
      <alignment horizontal="right"/>
    </xf>
    <xf numFmtId="2" fontId="82" fillId="59" borderId="47" xfId="1408" applyNumberFormat="1" applyFont="1" applyFill="1" applyBorder="1" applyAlignment="1">
      <alignment horizontal="right"/>
    </xf>
    <xf numFmtId="1" fontId="183" fillId="59" borderId="68" xfId="452" applyNumberFormat="1" applyFont="1" applyFill="1" applyBorder="1" applyAlignment="1">
      <alignment horizontal="left"/>
    </xf>
    <xf numFmtId="1" fontId="183" fillId="0" borderId="47" xfId="452" applyNumberFormat="1" applyFont="1" applyBorder="1" applyAlignment="1">
      <alignment horizontal="right"/>
    </xf>
    <xf numFmtId="49" fontId="183" fillId="0" borderId="7" xfId="452" applyNumberFormat="1" applyFont="1" applyBorder="1" applyAlignment="1">
      <alignment horizontal="right"/>
    </xf>
    <xf numFmtId="1" fontId="82" fillId="0" borderId="7" xfId="452" applyNumberFormat="1" applyFont="1" applyBorder="1" applyAlignment="1">
      <alignment horizontal="right"/>
    </xf>
    <xf numFmtId="49" fontId="82" fillId="0" borderId="64" xfId="452" applyNumberFormat="1" applyFont="1" applyBorder="1" applyAlignment="1">
      <alignment horizontal="right"/>
    </xf>
    <xf numFmtId="49" fontId="82" fillId="0" borderId="7" xfId="452" applyNumberFormat="1" applyFont="1" applyBorder="1" applyAlignment="1">
      <alignment horizontal="right"/>
    </xf>
    <xf numFmtId="0" fontId="82" fillId="0" borderId="7" xfId="452" applyFont="1" applyBorder="1" applyAlignment="1">
      <alignment horizontal="right"/>
    </xf>
    <xf numFmtId="49" fontId="82" fillId="0" borderId="63" xfId="452" applyNumberFormat="1" applyFont="1" applyBorder="1" applyAlignment="1">
      <alignment horizontal="right"/>
    </xf>
    <xf numFmtId="1" fontId="11" fillId="59" borderId="43" xfId="452" applyNumberFormat="1" applyFont="1" applyFill="1" applyBorder="1" applyAlignment="1">
      <alignment horizontal="center"/>
    </xf>
    <xf numFmtId="0" fontId="0" fillId="59" borderId="18" xfId="0" applyFill="1" applyBorder="1"/>
    <xf numFmtId="1" fontId="11" fillId="59" borderId="25" xfId="452" applyNumberFormat="1" applyFont="1" applyFill="1" applyBorder="1" applyAlignment="1">
      <alignment horizontal="center"/>
    </xf>
    <xf numFmtId="0" fontId="0" fillId="92" borderId="0" xfId="0" applyFill="1" applyAlignment="1">
      <alignment horizontal="right"/>
    </xf>
    <xf numFmtId="49" fontId="22" fillId="0" borderId="86" xfId="452" applyNumberFormat="1" applyFont="1" applyBorder="1" applyAlignment="1">
      <alignment horizontal="right" wrapText="1"/>
    </xf>
    <xf numFmtId="2" fontId="11" fillId="59" borderId="9" xfId="1131" applyNumberFormat="1" applyFont="1" applyFill="1" applyBorder="1" applyAlignment="1">
      <alignment horizontal="right"/>
    </xf>
    <xf numFmtId="2" fontId="183" fillId="59" borderId="8" xfId="1131" applyNumberFormat="1" applyFont="1" applyFill="1" applyBorder="1" applyAlignment="1">
      <alignment horizontal="right"/>
    </xf>
    <xf numFmtId="2" fontId="183" fillId="59" borderId="52" xfId="1131" applyNumberFormat="1" applyFont="1" applyFill="1" applyBorder="1" applyAlignment="1">
      <alignment horizontal="right"/>
    </xf>
    <xf numFmtId="2" fontId="11" fillId="86" borderId="7" xfId="1131" applyNumberFormat="1" applyFont="1" applyFill="1" applyBorder="1" applyAlignment="1">
      <alignment horizontal="right"/>
    </xf>
    <xf numFmtId="2" fontId="11" fillId="59" borderId="8" xfId="1131" applyNumberFormat="1" applyFont="1" applyFill="1" applyBorder="1" applyAlignment="1">
      <alignment horizontal="right"/>
    </xf>
    <xf numFmtId="2" fontId="11" fillId="59" borderId="52" xfId="1131" applyNumberFormat="1" applyFont="1" applyFill="1" applyBorder="1" applyAlignment="1">
      <alignment horizontal="right"/>
    </xf>
    <xf numFmtId="49" fontId="22" fillId="0" borderId="86" xfId="452" applyNumberFormat="1" applyFont="1" applyBorder="1" applyAlignment="1">
      <alignment horizontal="right"/>
    </xf>
    <xf numFmtId="0" fontId="12" fillId="59" borderId="0" xfId="452" applyFont="1" applyFill="1" applyAlignment="1">
      <alignment horizontal="right"/>
    </xf>
    <xf numFmtId="0" fontId="11" fillId="86" borderId="7" xfId="1131" applyFont="1" applyFill="1" applyBorder="1" applyAlignment="1">
      <alignment horizontal="right"/>
    </xf>
    <xf numFmtId="3" fontId="183" fillId="59" borderId="50" xfId="452" applyNumberFormat="1" applyFont="1" applyFill="1" applyBorder="1" applyAlignment="1">
      <alignment horizontal="right"/>
    </xf>
    <xf numFmtId="0" fontId="11" fillId="59" borderId="69" xfId="0" applyFont="1" applyFill="1" applyBorder="1" applyAlignment="1">
      <alignment horizontal="right"/>
    </xf>
    <xf numFmtId="0" fontId="183" fillId="59" borderId="69" xfId="0" applyFont="1" applyFill="1" applyBorder="1" applyAlignment="1">
      <alignment horizontal="right"/>
    </xf>
    <xf numFmtId="0" fontId="11" fillId="59" borderId="72" xfId="0" applyFont="1" applyFill="1" applyBorder="1" applyAlignment="1">
      <alignment horizontal="right"/>
    </xf>
    <xf numFmtId="0" fontId="8" fillId="90" borderId="71" xfId="0" applyFont="1" applyFill="1" applyBorder="1" applyAlignment="1">
      <alignment horizontal="right"/>
    </xf>
    <xf numFmtId="0" fontId="11" fillId="90" borderId="0" xfId="0" applyFont="1" applyFill="1" applyAlignment="1">
      <alignment horizontal="right"/>
    </xf>
    <xf numFmtId="3" fontId="8" fillId="0" borderId="50" xfId="452" applyNumberFormat="1" applyFont="1" applyBorder="1" applyAlignment="1">
      <alignment horizontal="right"/>
    </xf>
    <xf numFmtId="4" fontId="8" fillId="0" borderId="0" xfId="452" applyNumberFormat="1" applyFont="1" applyAlignment="1">
      <alignment horizontal="right"/>
    </xf>
    <xf numFmtId="3" fontId="183" fillId="87" borderId="8" xfId="452" applyNumberFormat="1" applyFont="1" applyFill="1" applyBorder="1" applyAlignment="1">
      <alignment horizontal="right"/>
    </xf>
    <xf numFmtId="3" fontId="8" fillId="87" borderId="52" xfId="452" applyNumberFormat="1" applyFont="1" applyFill="1" applyBorder="1" applyAlignment="1">
      <alignment horizontal="right"/>
    </xf>
    <xf numFmtId="3" fontId="8" fillId="87" borderId="8" xfId="452" applyNumberFormat="1" applyFont="1" applyFill="1" applyBorder="1" applyAlignment="1">
      <alignment horizontal="right"/>
    </xf>
    <xf numFmtId="3" fontId="8" fillId="87" borderId="7" xfId="452" applyNumberFormat="1" applyFont="1" applyFill="1" applyBorder="1" applyAlignment="1">
      <alignment horizontal="right"/>
    </xf>
    <xf numFmtId="3" fontId="8" fillId="87" borderId="47" xfId="452" applyNumberFormat="1" applyFont="1" applyFill="1" applyBorder="1" applyAlignment="1">
      <alignment horizontal="right"/>
    </xf>
    <xf numFmtId="3" fontId="8" fillId="59" borderId="50" xfId="452" applyNumberFormat="1" applyFont="1" applyFill="1" applyBorder="1" applyAlignment="1">
      <alignment horizontal="right"/>
    </xf>
    <xf numFmtId="3" fontId="21" fillId="59" borderId="0" xfId="452" applyNumberFormat="1" applyFont="1" applyFill="1" applyAlignment="1">
      <alignment horizontal="right" vertical="center"/>
    </xf>
    <xf numFmtId="0" fontId="156" fillId="59" borderId="0" xfId="0" applyFont="1" applyFill="1" applyAlignment="1">
      <alignment horizontal="right"/>
    </xf>
    <xf numFmtId="2" fontId="11" fillId="0" borderId="44" xfId="0" applyNumberFormat="1" applyFont="1" applyBorder="1" applyAlignment="1">
      <alignment horizontal="right"/>
    </xf>
    <xf numFmtId="2" fontId="11" fillId="0" borderId="63" xfId="0" applyNumberFormat="1" applyFont="1" applyBorder="1" applyAlignment="1">
      <alignment horizontal="right"/>
    </xf>
    <xf numFmtId="2" fontId="11" fillId="0" borderId="66" xfId="0" applyNumberFormat="1" applyFont="1" applyBorder="1" applyAlignment="1">
      <alignment horizontal="right"/>
    </xf>
    <xf numFmtId="2" fontId="8" fillId="0" borderId="0" xfId="0" applyNumberFormat="1" applyFont="1" applyAlignment="1">
      <alignment horizontal="right"/>
    </xf>
    <xf numFmtId="2" fontId="8" fillId="0" borderId="44" xfId="0" applyNumberFormat="1" applyFont="1" applyBorder="1" applyAlignment="1">
      <alignment horizontal="right"/>
    </xf>
    <xf numFmtId="2" fontId="8" fillId="0" borderId="63" xfId="0" applyNumberFormat="1" applyFont="1" applyBorder="1" applyAlignment="1">
      <alignment horizontal="right"/>
    </xf>
    <xf numFmtId="2" fontId="8" fillId="0" borderId="66" xfId="0" applyNumberFormat="1" applyFont="1" applyBorder="1" applyAlignment="1">
      <alignment horizontal="right"/>
    </xf>
    <xf numFmtId="2" fontId="8" fillId="0" borderId="46" xfId="0" applyNumberFormat="1" applyFont="1" applyBorder="1" applyAlignment="1">
      <alignment horizontal="right"/>
    </xf>
    <xf numFmtId="2" fontId="8" fillId="0" borderId="75" xfId="0" applyNumberFormat="1" applyFont="1" applyBorder="1" applyAlignment="1">
      <alignment horizontal="right"/>
    </xf>
    <xf numFmtId="2" fontId="8" fillId="0" borderId="48" xfId="0" applyNumberFormat="1" applyFont="1" applyBorder="1" applyAlignment="1">
      <alignment horizontal="right"/>
    </xf>
    <xf numFmtId="2" fontId="11" fillId="59" borderId="0" xfId="0" applyNumberFormat="1" applyFont="1" applyFill="1" applyAlignment="1">
      <alignment horizontal="right"/>
    </xf>
    <xf numFmtId="2" fontId="11" fillId="0" borderId="75" xfId="0" applyNumberFormat="1" applyFont="1" applyBorder="1" applyAlignment="1">
      <alignment horizontal="right"/>
    </xf>
    <xf numFmtId="2" fontId="11" fillId="0" borderId="46" xfId="0" applyNumberFormat="1" applyFont="1" applyBorder="1" applyAlignment="1">
      <alignment horizontal="right"/>
    </xf>
    <xf numFmtId="2" fontId="82" fillId="0" borderId="63" xfId="0" applyNumberFormat="1" applyFont="1" applyBorder="1" applyAlignment="1">
      <alignment horizontal="right"/>
    </xf>
    <xf numFmtId="1" fontId="8" fillId="59" borderId="8" xfId="457" applyNumberFormat="1" applyFont="1" applyFill="1" applyBorder="1" applyAlignment="1">
      <alignment horizontal="right"/>
    </xf>
    <xf numFmtId="1" fontId="8" fillId="59" borderId="50" xfId="457" applyNumberFormat="1" applyFont="1" applyFill="1" applyBorder="1" applyAlignment="1">
      <alignment horizontal="right"/>
    </xf>
    <xf numFmtId="205" fontId="11" fillId="59" borderId="9" xfId="47539" applyNumberFormat="1" applyFont="1" applyFill="1" applyBorder="1" applyAlignment="1">
      <alignment horizontal="right"/>
    </xf>
    <xf numFmtId="205" fontId="183" fillId="59" borderId="8" xfId="47539" applyNumberFormat="1" applyFont="1" applyFill="1" applyBorder="1" applyAlignment="1">
      <alignment horizontal="right"/>
    </xf>
    <xf numFmtId="205" fontId="183" fillId="59" borderId="52" xfId="47539" applyNumberFormat="1" applyFont="1" applyFill="1" applyBorder="1" applyAlignment="1">
      <alignment horizontal="right"/>
    </xf>
    <xf numFmtId="205" fontId="11" fillId="59" borderId="8" xfId="47539" applyNumberFormat="1" applyFont="1" applyFill="1" applyBorder="1" applyAlignment="1">
      <alignment horizontal="right"/>
    </xf>
    <xf numFmtId="1" fontId="11" fillId="86" borderId="7" xfId="1131" applyNumberFormat="1" applyFont="1" applyFill="1" applyBorder="1" applyAlignment="1">
      <alignment horizontal="right"/>
    </xf>
    <xf numFmtId="205" fontId="11" fillId="59" borderId="52" xfId="47539" applyNumberFormat="1" applyFont="1" applyFill="1" applyBorder="1" applyAlignment="1">
      <alignment horizontal="right"/>
    </xf>
    <xf numFmtId="2" fontId="85" fillId="0" borderId="75" xfId="0" applyNumberFormat="1" applyFont="1" applyBorder="1" applyAlignment="1">
      <alignment horizontal="right"/>
    </xf>
    <xf numFmtId="2" fontId="85" fillId="0" borderId="44" xfId="0" applyNumberFormat="1" applyFont="1" applyBorder="1" applyAlignment="1">
      <alignment horizontal="right"/>
    </xf>
    <xf numFmtId="2" fontId="85" fillId="0" borderId="63" xfId="0" applyNumberFormat="1" applyFont="1" applyBorder="1" applyAlignment="1">
      <alignment horizontal="right"/>
    </xf>
    <xf numFmtId="2" fontId="85" fillId="0" borderId="66" xfId="0" applyNumberFormat="1" applyFont="1" applyBorder="1" applyAlignment="1">
      <alignment horizontal="right"/>
    </xf>
    <xf numFmtId="2" fontId="85" fillId="59" borderId="0" xfId="0" applyNumberFormat="1" applyFont="1" applyFill="1" applyAlignment="1">
      <alignment horizontal="right"/>
    </xf>
    <xf numFmtId="4" fontId="83" fillId="59" borderId="0" xfId="0" applyNumberFormat="1" applyFont="1" applyFill="1" applyAlignment="1">
      <alignment horizontal="right"/>
    </xf>
    <xf numFmtId="2" fontId="82" fillId="0" borderId="0" xfId="0" applyNumberFormat="1" applyFont="1" applyAlignment="1">
      <alignment horizontal="right"/>
    </xf>
    <xf numFmtId="2" fontId="82" fillId="0" borderId="44" xfId="0" applyNumberFormat="1" applyFont="1" applyBorder="1" applyAlignment="1">
      <alignment horizontal="right"/>
    </xf>
    <xf numFmtId="2" fontId="82" fillId="0" borderId="66" xfId="0" applyNumberFormat="1" applyFont="1" applyBorder="1" applyAlignment="1">
      <alignment horizontal="right"/>
    </xf>
    <xf numFmtId="2" fontId="82" fillId="0" borderId="46" xfId="0" applyNumberFormat="1" applyFont="1" applyBorder="1" applyAlignment="1">
      <alignment horizontal="right"/>
    </xf>
    <xf numFmtId="1" fontId="11" fillId="0" borderId="0" xfId="452" applyNumberFormat="1" applyFont="1" applyAlignment="1">
      <alignment horizontal="right"/>
    </xf>
    <xf numFmtId="0" fontId="83" fillId="59" borderId="24" xfId="0" applyFont="1" applyFill="1" applyBorder="1" applyAlignment="1">
      <alignment horizontal="right"/>
    </xf>
    <xf numFmtId="1" fontId="11" fillId="86" borderId="0" xfId="1131" applyNumberFormat="1" applyFont="1" applyFill="1" applyAlignment="1">
      <alignment horizontal="right"/>
    </xf>
    <xf numFmtId="49" fontId="22" fillId="0" borderId="85" xfId="452" applyNumberFormat="1" applyFont="1" applyBorder="1" applyAlignment="1">
      <alignment horizontal="right"/>
    </xf>
    <xf numFmtId="49" fontId="22" fillId="0" borderId="85" xfId="452" applyNumberFormat="1" applyFont="1" applyBorder="1" applyAlignment="1">
      <alignment horizontal="right" wrapText="1"/>
    </xf>
    <xf numFmtId="0" fontId="209" fillId="59" borderId="0" xfId="0" applyFont="1" applyFill="1" applyAlignment="1">
      <alignment horizontal="left" vertical="top" wrapText="1"/>
    </xf>
    <xf numFmtId="0" fontId="199" fillId="59" borderId="0" xfId="0" applyFont="1" applyFill="1" applyAlignment="1">
      <alignment horizontal="left" vertical="top" wrapText="1"/>
    </xf>
    <xf numFmtId="0" fontId="207" fillId="59" borderId="0" xfId="0" applyFont="1" applyFill="1" applyAlignment="1">
      <alignment horizontal="left" vertical="top" wrapText="1"/>
    </xf>
    <xf numFmtId="0" fontId="76" fillId="59" borderId="0" xfId="0" applyFont="1" applyFill="1" applyAlignment="1">
      <alignment horizontal="left" wrapText="1"/>
    </xf>
    <xf numFmtId="0" fontId="76" fillId="59" borderId="0" xfId="0" applyFont="1" applyFill="1" applyAlignment="1">
      <alignment vertical="center" wrapText="1"/>
    </xf>
    <xf numFmtId="0" fontId="76" fillId="59" borderId="0" xfId="0" applyFont="1" applyFill="1" applyAlignment="1">
      <alignment vertical="top" wrapText="1"/>
    </xf>
    <xf numFmtId="0" fontId="199" fillId="59" borderId="0" xfId="0" applyFont="1" applyFill="1" applyAlignment="1">
      <alignment horizontal="left" vertical="center" wrapText="1"/>
    </xf>
    <xf numFmtId="0" fontId="76" fillId="59" borderId="0" xfId="0" applyFont="1" applyFill="1" applyAlignment="1">
      <alignment horizontal="left" vertical="center" wrapText="1"/>
    </xf>
    <xf numFmtId="0" fontId="19" fillId="59" borderId="0" xfId="567" applyFill="1" applyAlignment="1" applyProtection="1">
      <alignment horizontal="left" vertical="top" wrapText="1"/>
    </xf>
    <xf numFmtId="0" fontId="201" fillId="59" borderId="0" xfId="567" applyFont="1" applyFill="1" applyAlignment="1" applyProtection="1">
      <alignment horizontal="left" vertical="top" wrapText="1"/>
    </xf>
    <xf numFmtId="0" fontId="239" fillId="59" borderId="0" xfId="0" applyFont="1" applyFill="1" applyAlignment="1">
      <alignment horizontal="left" vertical="top" wrapText="1"/>
    </xf>
    <xf numFmtId="0" fontId="35" fillId="59" borderId="0" xfId="0" applyFont="1" applyFill="1" applyAlignment="1">
      <alignment horizontal="left" vertical="top" wrapText="1"/>
    </xf>
    <xf numFmtId="0" fontId="79" fillId="0" borderId="0" xfId="0" applyFont="1" applyAlignment="1">
      <alignment horizontal="left"/>
    </xf>
    <xf numFmtId="0" fontId="72" fillId="93" borderId="0" xfId="0" applyFont="1" applyFill="1" applyAlignment="1">
      <alignment horizontal="left"/>
    </xf>
    <xf numFmtId="0" fontId="79" fillId="92" borderId="0" xfId="0" applyFont="1" applyFill="1" applyAlignment="1">
      <alignment horizontal="left"/>
    </xf>
    <xf numFmtId="0" fontId="72" fillId="94" borderId="0" xfId="0" applyFont="1" applyFill="1" applyAlignment="1">
      <alignment horizontal="left"/>
    </xf>
    <xf numFmtId="1" fontId="196" fillId="59" borderId="86" xfId="452" applyNumberFormat="1" applyFont="1" applyFill="1" applyBorder="1" applyAlignment="1">
      <alignment horizontal="left" vertical="top" wrapText="1"/>
    </xf>
    <xf numFmtId="1" fontId="196" fillId="59" borderId="85" xfId="452" applyNumberFormat="1" applyFont="1" applyFill="1" applyBorder="1" applyAlignment="1">
      <alignment horizontal="left" vertical="top" wrapText="1"/>
    </xf>
    <xf numFmtId="0" fontId="83" fillId="59" borderId="56" xfId="0" applyFont="1" applyFill="1" applyBorder="1" applyAlignment="1">
      <alignment horizontal="left"/>
    </xf>
    <xf numFmtId="0" fontId="83" fillId="59" borderId="57" xfId="0" applyFont="1" applyFill="1" applyBorder="1" applyAlignment="1">
      <alignment horizontal="left"/>
    </xf>
    <xf numFmtId="0" fontId="83" fillId="59" borderId="58" xfId="0" applyFont="1" applyFill="1" applyBorder="1" applyAlignment="1">
      <alignment horizontal="left"/>
    </xf>
    <xf numFmtId="0" fontId="240" fillId="59" borderId="56" xfId="0" applyFont="1" applyFill="1" applyBorder="1" applyAlignment="1">
      <alignment horizontal="left"/>
    </xf>
    <xf numFmtId="0" fontId="240" fillId="59" borderId="57" xfId="0" applyFont="1" applyFill="1" applyBorder="1" applyAlignment="1">
      <alignment horizontal="left"/>
    </xf>
    <xf numFmtId="0" fontId="240" fillId="59" borderId="58" xfId="0" applyFont="1" applyFill="1" applyBorder="1" applyAlignment="1">
      <alignment horizontal="left"/>
    </xf>
  </cellXfs>
  <cellStyles count="47542">
    <cellStyle name="_Makro 12NC propozycje cen cennikowych2" xfId="10509" xr:uid="{00000000-0005-0000-0000-000000000000}"/>
    <cellStyle name="_Makro 12NC propozycje cen cennikowych2 2" xfId="10510" xr:uid="{00000000-0005-0000-0000-000001000000}"/>
    <cellStyle name="0000 000 00000" xfId="1" xr:uid="{00000000-0005-0000-0000-000002000000}"/>
    <cellStyle name="20 % - Accent1 2" xfId="47277" xr:uid="{00000000-0005-0000-0000-000003000000}"/>
    <cellStyle name="20 % - Accent2 2" xfId="47281" xr:uid="{00000000-0005-0000-0000-000004000000}"/>
    <cellStyle name="20 % - Accent3 2" xfId="47285" xr:uid="{00000000-0005-0000-0000-000005000000}"/>
    <cellStyle name="20 % - Accent4 2" xfId="47289" xr:uid="{00000000-0005-0000-0000-000006000000}"/>
    <cellStyle name="20 % - Accent5 2" xfId="47293" xr:uid="{00000000-0005-0000-0000-000007000000}"/>
    <cellStyle name="20 % - Accent6 2" xfId="47297" xr:uid="{00000000-0005-0000-0000-000008000000}"/>
    <cellStyle name="20% - Accent1" xfId="2" builtinId="30" customBuiltin="1"/>
    <cellStyle name="20% - Accent1 10" xfId="2242" xr:uid="{00000000-0005-0000-0000-00000A000000}"/>
    <cellStyle name="20% - Accent1 11" xfId="2243" xr:uid="{00000000-0005-0000-0000-00000B000000}"/>
    <cellStyle name="20% - Accent1 12" xfId="2244" xr:uid="{00000000-0005-0000-0000-00000C000000}"/>
    <cellStyle name="20% - Accent1 13" xfId="2245" xr:uid="{00000000-0005-0000-0000-00000D000000}"/>
    <cellStyle name="20% - Accent1 14" xfId="2246" xr:uid="{00000000-0005-0000-0000-00000E000000}"/>
    <cellStyle name="20% - Accent1 15" xfId="2247" xr:uid="{00000000-0005-0000-0000-00000F000000}"/>
    <cellStyle name="20% - Accent1 16" xfId="2248" xr:uid="{00000000-0005-0000-0000-000010000000}"/>
    <cellStyle name="20% - Accent1 17" xfId="2249" xr:uid="{00000000-0005-0000-0000-000011000000}"/>
    <cellStyle name="20% - Accent1 18" xfId="2250" xr:uid="{00000000-0005-0000-0000-000012000000}"/>
    <cellStyle name="20% - Accent1 19" xfId="2251" xr:uid="{00000000-0005-0000-0000-000013000000}"/>
    <cellStyle name="20% - Accent1 2" xfId="3" xr:uid="{00000000-0005-0000-0000-000014000000}"/>
    <cellStyle name="20% - Accent1 2 2" xfId="4" xr:uid="{00000000-0005-0000-0000-000015000000}"/>
    <cellStyle name="20% - Accent1 2 3" xfId="2252" xr:uid="{00000000-0005-0000-0000-000016000000}"/>
    <cellStyle name="20% - Accent1 2 3 2" xfId="2253" xr:uid="{00000000-0005-0000-0000-000017000000}"/>
    <cellStyle name="20% - Accent1 2 4" xfId="2254" xr:uid="{00000000-0005-0000-0000-000018000000}"/>
    <cellStyle name="20% - Accent1 2 5" xfId="2255" xr:uid="{00000000-0005-0000-0000-000019000000}"/>
    <cellStyle name="20% - Accent1 2 6" xfId="2256" xr:uid="{00000000-0005-0000-0000-00001A000000}"/>
    <cellStyle name="20% - Accent1 2 7" xfId="2257" xr:uid="{00000000-0005-0000-0000-00001B000000}"/>
    <cellStyle name="20% - Accent1 2 8" xfId="10977" xr:uid="{00000000-0005-0000-0000-00001C000000}"/>
    <cellStyle name="20% - Accent1 2 9" xfId="10499" xr:uid="{00000000-0005-0000-0000-00001D000000}"/>
    <cellStyle name="20% - Accent1 20" xfId="2258" xr:uid="{00000000-0005-0000-0000-00001E000000}"/>
    <cellStyle name="20% - Accent1 21" xfId="2259" xr:uid="{00000000-0005-0000-0000-00001F000000}"/>
    <cellStyle name="20% - Accent1 22" xfId="2260" xr:uid="{00000000-0005-0000-0000-000020000000}"/>
    <cellStyle name="20% - Accent1 23" xfId="2261" xr:uid="{00000000-0005-0000-0000-000021000000}"/>
    <cellStyle name="20% - Accent1 24" xfId="2262" xr:uid="{00000000-0005-0000-0000-000022000000}"/>
    <cellStyle name="20% - Accent1 25" xfId="2263" xr:uid="{00000000-0005-0000-0000-000023000000}"/>
    <cellStyle name="20% - Accent1 26" xfId="2264" xr:uid="{00000000-0005-0000-0000-000024000000}"/>
    <cellStyle name="20% - Accent1 27" xfId="2265" xr:uid="{00000000-0005-0000-0000-000025000000}"/>
    <cellStyle name="20% - Accent1 28" xfId="2266" xr:uid="{00000000-0005-0000-0000-000026000000}"/>
    <cellStyle name="20% - Accent1 29" xfId="2267" xr:uid="{00000000-0005-0000-0000-000027000000}"/>
    <cellStyle name="20% - Accent1 3" xfId="5" xr:uid="{00000000-0005-0000-0000-000028000000}"/>
    <cellStyle name="20% - Accent1 3 2" xfId="6" xr:uid="{00000000-0005-0000-0000-000029000000}"/>
    <cellStyle name="20% - Accent1 3 3" xfId="2268" xr:uid="{00000000-0005-0000-0000-00002A000000}"/>
    <cellStyle name="20% - Accent1 3 4" xfId="10976" xr:uid="{00000000-0005-0000-0000-00002B000000}"/>
    <cellStyle name="20% - Accent1 3 5" xfId="10850" xr:uid="{00000000-0005-0000-0000-00002C000000}"/>
    <cellStyle name="20% - Accent1 30" xfId="2269" xr:uid="{00000000-0005-0000-0000-00002D000000}"/>
    <cellStyle name="20% - Accent1 31" xfId="2270" xr:uid="{00000000-0005-0000-0000-00002E000000}"/>
    <cellStyle name="20% - Accent1 32" xfId="2271" xr:uid="{00000000-0005-0000-0000-00002F000000}"/>
    <cellStyle name="20% - Accent1 33" xfId="2272" xr:uid="{00000000-0005-0000-0000-000030000000}"/>
    <cellStyle name="20% - Accent1 34" xfId="2273" xr:uid="{00000000-0005-0000-0000-000031000000}"/>
    <cellStyle name="20% - Accent1 35" xfId="2274" xr:uid="{00000000-0005-0000-0000-000032000000}"/>
    <cellStyle name="20% - Accent1 36" xfId="2275" xr:uid="{00000000-0005-0000-0000-000033000000}"/>
    <cellStyle name="20% - Accent1 37" xfId="2276" xr:uid="{00000000-0005-0000-0000-000034000000}"/>
    <cellStyle name="20% - Accent1 38" xfId="2277" xr:uid="{00000000-0005-0000-0000-000035000000}"/>
    <cellStyle name="20% - Accent1 39" xfId="2278" xr:uid="{00000000-0005-0000-0000-000036000000}"/>
    <cellStyle name="20% - Accent1 4" xfId="2279" xr:uid="{00000000-0005-0000-0000-000037000000}"/>
    <cellStyle name="20% - Accent1 4 2" xfId="2280" xr:uid="{00000000-0005-0000-0000-000038000000}"/>
    <cellStyle name="20% - Accent1 4 3" xfId="11109" xr:uid="{00000000-0005-0000-0000-000039000000}"/>
    <cellStyle name="20% - Accent1 4 4" xfId="10863" xr:uid="{00000000-0005-0000-0000-00003A000000}"/>
    <cellStyle name="20% - Accent1 40" xfId="2281" xr:uid="{00000000-0005-0000-0000-00003B000000}"/>
    <cellStyle name="20% - Accent1 41" xfId="2282" xr:uid="{00000000-0005-0000-0000-00003C000000}"/>
    <cellStyle name="20% - Accent1 42" xfId="2283" xr:uid="{00000000-0005-0000-0000-00003D000000}"/>
    <cellStyle name="20% - Accent1 43" xfId="2284" xr:uid="{00000000-0005-0000-0000-00003E000000}"/>
    <cellStyle name="20% - Accent1 44" xfId="2285" xr:uid="{00000000-0005-0000-0000-00003F000000}"/>
    <cellStyle name="20% - Accent1 45" xfId="2286" xr:uid="{00000000-0005-0000-0000-000040000000}"/>
    <cellStyle name="20% - Accent1 46" xfId="2287" xr:uid="{00000000-0005-0000-0000-000041000000}"/>
    <cellStyle name="20% - Accent1 47" xfId="2288" xr:uid="{00000000-0005-0000-0000-000042000000}"/>
    <cellStyle name="20% - Accent1 48" xfId="2289" xr:uid="{00000000-0005-0000-0000-000043000000}"/>
    <cellStyle name="20% - Accent1 49" xfId="2290" xr:uid="{00000000-0005-0000-0000-000044000000}"/>
    <cellStyle name="20% - Accent1 5" xfId="2291" xr:uid="{00000000-0005-0000-0000-000045000000}"/>
    <cellStyle name="20% - Accent1 5 2" xfId="11110" xr:uid="{00000000-0005-0000-0000-000046000000}"/>
    <cellStyle name="20% - Accent1 5 3" xfId="10872" xr:uid="{00000000-0005-0000-0000-000047000000}"/>
    <cellStyle name="20% - Accent1 50" xfId="2292" xr:uid="{00000000-0005-0000-0000-000048000000}"/>
    <cellStyle name="20% - Accent1 51" xfId="2293" xr:uid="{00000000-0005-0000-0000-000049000000}"/>
    <cellStyle name="20% - Accent1 52" xfId="2294" xr:uid="{00000000-0005-0000-0000-00004A000000}"/>
    <cellStyle name="20% - Accent1 53" xfId="2295" xr:uid="{00000000-0005-0000-0000-00004B000000}"/>
    <cellStyle name="20% - Accent1 54" xfId="2296" xr:uid="{00000000-0005-0000-0000-00004C000000}"/>
    <cellStyle name="20% - Accent1 55" xfId="2297" xr:uid="{00000000-0005-0000-0000-00004D000000}"/>
    <cellStyle name="20% - Accent1 56" xfId="2298" xr:uid="{00000000-0005-0000-0000-00004E000000}"/>
    <cellStyle name="20% - Accent1 57" xfId="2299" xr:uid="{00000000-0005-0000-0000-00004F000000}"/>
    <cellStyle name="20% - Accent1 6" xfId="2300" xr:uid="{00000000-0005-0000-0000-000050000000}"/>
    <cellStyle name="20% - Accent1 6 2" xfId="11111" xr:uid="{00000000-0005-0000-0000-000051000000}"/>
    <cellStyle name="20% - Accent1 6 3" xfId="10490" xr:uid="{00000000-0005-0000-0000-000052000000}"/>
    <cellStyle name="20% - Accent1 7" xfId="2301" xr:uid="{00000000-0005-0000-0000-000053000000}"/>
    <cellStyle name="20% - Accent1 8" xfId="2302" xr:uid="{00000000-0005-0000-0000-000054000000}"/>
    <cellStyle name="20% - Accent1 9" xfId="2303" xr:uid="{00000000-0005-0000-0000-000055000000}"/>
    <cellStyle name="20% - Accent2" xfId="7" builtinId="34" customBuiltin="1"/>
    <cellStyle name="20% - Accent2 10" xfId="2304" xr:uid="{00000000-0005-0000-0000-000057000000}"/>
    <cellStyle name="20% - Accent2 11" xfId="2305" xr:uid="{00000000-0005-0000-0000-000058000000}"/>
    <cellStyle name="20% - Accent2 12" xfId="2306" xr:uid="{00000000-0005-0000-0000-000059000000}"/>
    <cellStyle name="20% - Accent2 13" xfId="2307" xr:uid="{00000000-0005-0000-0000-00005A000000}"/>
    <cellStyle name="20% - Accent2 14" xfId="2308" xr:uid="{00000000-0005-0000-0000-00005B000000}"/>
    <cellStyle name="20% - Accent2 15" xfId="2309" xr:uid="{00000000-0005-0000-0000-00005C000000}"/>
    <cellStyle name="20% - Accent2 16" xfId="2310" xr:uid="{00000000-0005-0000-0000-00005D000000}"/>
    <cellStyle name="20% - Accent2 17" xfId="2311" xr:uid="{00000000-0005-0000-0000-00005E000000}"/>
    <cellStyle name="20% - Accent2 18" xfId="2312" xr:uid="{00000000-0005-0000-0000-00005F000000}"/>
    <cellStyle name="20% - Accent2 19" xfId="2313" xr:uid="{00000000-0005-0000-0000-000060000000}"/>
    <cellStyle name="20% - Accent2 2" xfId="8" xr:uid="{00000000-0005-0000-0000-000061000000}"/>
    <cellStyle name="20% - Accent2 2 2" xfId="9" xr:uid="{00000000-0005-0000-0000-000062000000}"/>
    <cellStyle name="20% - Accent2 2 3" xfId="2314" xr:uid="{00000000-0005-0000-0000-000063000000}"/>
    <cellStyle name="20% - Accent2 2 3 2" xfId="2315" xr:uid="{00000000-0005-0000-0000-000064000000}"/>
    <cellStyle name="20% - Accent2 2 4" xfId="2316" xr:uid="{00000000-0005-0000-0000-000065000000}"/>
    <cellStyle name="20% - Accent2 2 5" xfId="2317" xr:uid="{00000000-0005-0000-0000-000066000000}"/>
    <cellStyle name="20% - Accent2 2 6" xfId="2318" xr:uid="{00000000-0005-0000-0000-000067000000}"/>
    <cellStyle name="20% - Accent2 2 7" xfId="2319" xr:uid="{00000000-0005-0000-0000-000068000000}"/>
    <cellStyle name="20% - Accent2 2 8" xfId="10975" xr:uid="{00000000-0005-0000-0000-000069000000}"/>
    <cellStyle name="20% - Accent2 2 9" xfId="10500" xr:uid="{00000000-0005-0000-0000-00006A000000}"/>
    <cellStyle name="20% - Accent2 20" xfId="2320" xr:uid="{00000000-0005-0000-0000-00006B000000}"/>
    <cellStyle name="20% - Accent2 21" xfId="2321" xr:uid="{00000000-0005-0000-0000-00006C000000}"/>
    <cellStyle name="20% - Accent2 22" xfId="2322" xr:uid="{00000000-0005-0000-0000-00006D000000}"/>
    <cellStyle name="20% - Accent2 23" xfId="2323" xr:uid="{00000000-0005-0000-0000-00006E000000}"/>
    <cellStyle name="20% - Accent2 24" xfId="2324" xr:uid="{00000000-0005-0000-0000-00006F000000}"/>
    <cellStyle name="20% - Accent2 25" xfId="2325" xr:uid="{00000000-0005-0000-0000-000070000000}"/>
    <cellStyle name="20% - Accent2 26" xfId="2326" xr:uid="{00000000-0005-0000-0000-000071000000}"/>
    <cellStyle name="20% - Accent2 27" xfId="2327" xr:uid="{00000000-0005-0000-0000-000072000000}"/>
    <cellStyle name="20% - Accent2 28" xfId="2328" xr:uid="{00000000-0005-0000-0000-000073000000}"/>
    <cellStyle name="20% - Accent2 29" xfId="2329" xr:uid="{00000000-0005-0000-0000-000074000000}"/>
    <cellStyle name="20% - Accent2 3" xfId="10" xr:uid="{00000000-0005-0000-0000-000075000000}"/>
    <cellStyle name="20% - Accent2 3 2" xfId="11" xr:uid="{00000000-0005-0000-0000-000076000000}"/>
    <cellStyle name="20% - Accent2 3 3" xfId="2330" xr:uid="{00000000-0005-0000-0000-000077000000}"/>
    <cellStyle name="20% - Accent2 3 4" xfId="10881" xr:uid="{00000000-0005-0000-0000-000078000000}"/>
    <cellStyle name="20% - Accent2 3 5" xfId="10851" xr:uid="{00000000-0005-0000-0000-000079000000}"/>
    <cellStyle name="20% - Accent2 30" xfId="2331" xr:uid="{00000000-0005-0000-0000-00007A000000}"/>
    <cellStyle name="20% - Accent2 31" xfId="2332" xr:uid="{00000000-0005-0000-0000-00007B000000}"/>
    <cellStyle name="20% - Accent2 32" xfId="2333" xr:uid="{00000000-0005-0000-0000-00007C000000}"/>
    <cellStyle name="20% - Accent2 33" xfId="2334" xr:uid="{00000000-0005-0000-0000-00007D000000}"/>
    <cellStyle name="20% - Accent2 34" xfId="2335" xr:uid="{00000000-0005-0000-0000-00007E000000}"/>
    <cellStyle name="20% - Accent2 35" xfId="2336" xr:uid="{00000000-0005-0000-0000-00007F000000}"/>
    <cellStyle name="20% - Accent2 36" xfId="2337" xr:uid="{00000000-0005-0000-0000-000080000000}"/>
    <cellStyle name="20% - Accent2 37" xfId="2338" xr:uid="{00000000-0005-0000-0000-000081000000}"/>
    <cellStyle name="20% - Accent2 38" xfId="2339" xr:uid="{00000000-0005-0000-0000-000082000000}"/>
    <cellStyle name="20% - Accent2 39" xfId="2340" xr:uid="{00000000-0005-0000-0000-000083000000}"/>
    <cellStyle name="20% - Accent2 4" xfId="2341" xr:uid="{00000000-0005-0000-0000-000084000000}"/>
    <cellStyle name="20% - Accent2 4 2" xfId="2342" xr:uid="{00000000-0005-0000-0000-000085000000}"/>
    <cellStyle name="20% - Accent2 4 3" xfId="11112" xr:uid="{00000000-0005-0000-0000-000086000000}"/>
    <cellStyle name="20% - Accent2 4 4" xfId="10864" xr:uid="{00000000-0005-0000-0000-000087000000}"/>
    <cellStyle name="20% - Accent2 40" xfId="2343" xr:uid="{00000000-0005-0000-0000-000088000000}"/>
    <cellStyle name="20% - Accent2 41" xfId="2344" xr:uid="{00000000-0005-0000-0000-000089000000}"/>
    <cellStyle name="20% - Accent2 42" xfId="2345" xr:uid="{00000000-0005-0000-0000-00008A000000}"/>
    <cellStyle name="20% - Accent2 43" xfId="2346" xr:uid="{00000000-0005-0000-0000-00008B000000}"/>
    <cellStyle name="20% - Accent2 44" xfId="2347" xr:uid="{00000000-0005-0000-0000-00008C000000}"/>
    <cellStyle name="20% - Accent2 45" xfId="2348" xr:uid="{00000000-0005-0000-0000-00008D000000}"/>
    <cellStyle name="20% - Accent2 46" xfId="2349" xr:uid="{00000000-0005-0000-0000-00008E000000}"/>
    <cellStyle name="20% - Accent2 47" xfId="2350" xr:uid="{00000000-0005-0000-0000-00008F000000}"/>
    <cellStyle name="20% - Accent2 48" xfId="2351" xr:uid="{00000000-0005-0000-0000-000090000000}"/>
    <cellStyle name="20% - Accent2 49" xfId="2352" xr:uid="{00000000-0005-0000-0000-000091000000}"/>
    <cellStyle name="20% - Accent2 5" xfId="2353" xr:uid="{00000000-0005-0000-0000-000092000000}"/>
    <cellStyle name="20% - Accent2 5 2" xfId="11113" xr:uid="{00000000-0005-0000-0000-000093000000}"/>
    <cellStyle name="20% - Accent2 5 3" xfId="10873" xr:uid="{00000000-0005-0000-0000-000094000000}"/>
    <cellStyle name="20% - Accent2 50" xfId="2354" xr:uid="{00000000-0005-0000-0000-000095000000}"/>
    <cellStyle name="20% - Accent2 51" xfId="2355" xr:uid="{00000000-0005-0000-0000-000096000000}"/>
    <cellStyle name="20% - Accent2 52" xfId="2356" xr:uid="{00000000-0005-0000-0000-000097000000}"/>
    <cellStyle name="20% - Accent2 53" xfId="2357" xr:uid="{00000000-0005-0000-0000-000098000000}"/>
    <cellStyle name="20% - Accent2 54" xfId="2358" xr:uid="{00000000-0005-0000-0000-000099000000}"/>
    <cellStyle name="20% - Accent2 55" xfId="2359" xr:uid="{00000000-0005-0000-0000-00009A000000}"/>
    <cellStyle name="20% - Accent2 56" xfId="2360" xr:uid="{00000000-0005-0000-0000-00009B000000}"/>
    <cellStyle name="20% - Accent2 57" xfId="2361" xr:uid="{00000000-0005-0000-0000-00009C000000}"/>
    <cellStyle name="20% - Accent2 6" xfId="2362" xr:uid="{00000000-0005-0000-0000-00009D000000}"/>
    <cellStyle name="20% - Accent2 6 2" xfId="11114" xr:uid="{00000000-0005-0000-0000-00009E000000}"/>
    <cellStyle name="20% - Accent2 6 3" xfId="10491" xr:uid="{00000000-0005-0000-0000-00009F000000}"/>
    <cellStyle name="20% - Accent2 7" xfId="2363" xr:uid="{00000000-0005-0000-0000-0000A0000000}"/>
    <cellStyle name="20% - Accent2 8" xfId="2364" xr:uid="{00000000-0005-0000-0000-0000A1000000}"/>
    <cellStyle name="20% - Accent2 9" xfId="2365" xr:uid="{00000000-0005-0000-0000-0000A2000000}"/>
    <cellStyle name="20% - Accent3" xfId="12" builtinId="38" customBuiltin="1"/>
    <cellStyle name="20% - Accent3 10" xfId="2366" xr:uid="{00000000-0005-0000-0000-0000A4000000}"/>
    <cellStyle name="20% - Accent3 11" xfId="2367" xr:uid="{00000000-0005-0000-0000-0000A5000000}"/>
    <cellStyle name="20% - Accent3 12" xfId="2368" xr:uid="{00000000-0005-0000-0000-0000A6000000}"/>
    <cellStyle name="20% - Accent3 13" xfId="2369" xr:uid="{00000000-0005-0000-0000-0000A7000000}"/>
    <cellStyle name="20% - Accent3 14" xfId="2370" xr:uid="{00000000-0005-0000-0000-0000A8000000}"/>
    <cellStyle name="20% - Accent3 15" xfId="2371" xr:uid="{00000000-0005-0000-0000-0000A9000000}"/>
    <cellStyle name="20% - Accent3 16" xfId="2372" xr:uid="{00000000-0005-0000-0000-0000AA000000}"/>
    <cellStyle name="20% - Accent3 17" xfId="2373" xr:uid="{00000000-0005-0000-0000-0000AB000000}"/>
    <cellStyle name="20% - Accent3 18" xfId="2374" xr:uid="{00000000-0005-0000-0000-0000AC000000}"/>
    <cellStyle name="20% - Accent3 19" xfId="2375" xr:uid="{00000000-0005-0000-0000-0000AD000000}"/>
    <cellStyle name="20% - Accent3 2" xfId="13" xr:uid="{00000000-0005-0000-0000-0000AE000000}"/>
    <cellStyle name="20% - Accent3 2 2" xfId="14" xr:uid="{00000000-0005-0000-0000-0000AF000000}"/>
    <cellStyle name="20% - Accent3 2 3" xfId="2376" xr:uid="{00000000-0005-0000-0000-0000B0000000}"/>
    <cellStyle name="20% - Accent3 2 3 2" xfId="2377" xr:uid="{00000000-0005-0000-0000-0000B1000000}"/>
    <cellStyle name="20% - Accent3 2 4" xfId="2378" xr:uid="{00000000-0005-0000-0000-0000B2000000}"/>
    <cellStyle name="20% - Accent3 2 5" xfId="2379" xr:uid="{00000000-0005-0000-0000-0000B3000000}"/>
    <cellStyle name="20% - Accent3 2 6" xfId="2380" xr:uid="{00000000-0005-0000-0000-0000B4000000}"/>
    <cellStyle name="20% - Accent3 2 7" xfId="2381" xr:uid="{00000000-0005-0000-0000-0000B5000000}"/>
    <cellStyle name="20% - Accent3 2 8" xfId="10974" xr:uid="{00000000-0005-0000-0000-0000B6000000}"/>
    <cellStyle name="20% - Accent3 2 9" xfId="10501" xr:uid="{00000000-0005-0000-0000-0000B7000000}"/>
    <cellStyle name="20% - Accent3 20" xfId="2382" xr:uid="{00000000-0005-0000-0000-0000B8000000}"/>
    <cellStyle name="20% - Accent3 21" xfId="2383" xr:uid="{00000000-0005-0000-0000-0000B9000000}"/>
    <cellStyle name="20% - Accent3 22" xfId="2384" xr:uid="{00000000-0005-0000-0000-0000BA000000}"/>
    <cellStyle name="20% - Accent3 23" xfId="2385" xr:uid="{00000000-0005-0000-0000-0000BB000000}"/>
    <cellStyle name="20% - Accent3 24" xfId="2386" xr:uid="{00000000-0005-0000-0000-0000BC000000}"/>
    <cellStyle name="20% - Accent3 25" xfId="2387" xr:uid="{00000000-0005-0000-0000-0000BD000000}"/>
    <cellStyle name="20% - Accent3 26" xfId="2388" xr:uid="{00000000-0005-0000-0000-0000BE000000}"/>
    <cellStyle name="20% - Accent3 27" xfId="2389" xr:uid="{00000000-0005-0000-0000-0000BF000000}"/>
    <cellStyle name="20% - Accent3 28" xfId="2390" xr:uid="{00000000-0005-0000-0000-0000C0000000}"/>
    <cellStyle name="20% - Accent3 29" xfId="2391" xr:uid="{00000000-0005-0000-0000-0000C1000000}"/>
    <cellStyle name="20% - Accent3 3" xfId="15" xr:uid="{00000000-0005-0000-0000-0000C2000000}"/>
    <cellStyle name="20% - Accent3 3 2" xfId="16" xr:uid="{00000000-0005-0000-0000-0000C3000000}"/>
    <cellStyle name="20% - Accent3 3 3" xfId="2392" xr:uid="{00000000-0005-0000-0000-0000C4000000}"/>
    <cellStyle name="20% - Accent3 3 4" xfId="10973" xr:uid="{00000000-0005-0000-0000-0000C5000000}"/>
    <cellStyle name="20% - Accent3 3 5" xfId="10852" xr:uid="{00000000-0005-0000-0000-0000C6000000}"/>
    <cellStyle name="20% - Accent3 30" xfId="2393" xr:uid="{00000000-0005-0000-0000-0000C7000000}"/>
    <cellStyle name="20% - Accent3 31" xfId="2394" xr:uid="{00000000-0005-0000-0000-0000C8000000}"/>
    <cellStyle name="20% - Accent3 32" xfId="2395" xr:uid="{00000000-0005-0000-0000-0000C9000000}"/>
    <cellStyle name="20% - Accent3 33" xfId="2396" xr:uid="{00000000-0005-0000-0000-0000CA000000}"/>
    <cellStyle name="20% - Accent3 34" xfId="2397" xr:uid="{00000000-0005-0000-0000-0000CB000000}"/>
    <cellStyle name="20% - Accent3 35" xfId="2398" xr:uid="{00000000-0005-0000-0000-0000CC000000}"/>
    <cellStyle name="20% - Accent3 36" xfId="2399" xr:uid="{00000000-0005-0000-0000-0000CD000000}"/>
    <cellStyle name="20% - Accent3 37" xfId="2400" xr:uid="{00000000-0005-0000-0000-0000CE000000}"/>
    <cellStyle name="20% - Accent3 38" xfId="2401" xr:uid="{00000000-0005-0000-0000-0000CF000000}"/>
    <cellStyle name="20% - Accent3 39" xfId="2402" xr:uid="{00000000-0005-0000-0000-0000D0000000}"/>
    <cellStyle name="20% - Accent3 4" xfId="2403" xr:uid="{00000000-0005-0000-0000-0000D1000000}"/>
    <cellStyle name="20% - Accent3 4 2" xfId="2404" xr:uid="{00000000-0005-0000-0000-0000D2000000}"/>
    <cellStyle name="20% - Accent3 4 3" xfId="11115" xr:uid="{00000000-0005-0000-0000-0000D3000000}"/>
    <cellStyle name="20% - Accent3 4 4" xfId="10865" xr:uid="{00000000-0005-0000-0000-0000D4000000}"/>
    <cellStyle name="20% - Accent3 40" xfId="2405" xr:uid="{00000000-0005-0000-0000-0000D5000000}"/>
    <cellStyle name="20% - Accent3 41" xfId="2406" xr:uid="{00000000-0005-0000-0000-0000D6000000}"/>
    <cellStyle name="20% - Accent3 42" xfId="2407" xr:uid="{00000000-0005-0000-0000-0000D7000000}"/>
    <cellStyle name="20% - Accent3 43" xfId="2408" xr:uid="{00000000-0005-0000-0000-0000D8000000}"/>
    <cellStyle name="20% - Accent3 44" xfId="2409" xr:uid="{00000000-0005-0000-0000-0000D9000000}"/>
    <cellStyle name="20% - Accent3 45" xfId="2410" xr:uid="{00000000-0005-0000-0000-0000DA000000}"/>
    <cellStyle name="20% - Accent3 46" xfId="2411" xr:uid="{00000000-0005-0000-0000-0000DB000000}"/>
    <cellStyle name="20% - Accent3 47" xfId="2412" xr:uid="{00000000-0005-0000-0000-0000DC000000}"/>
    <cellStyle name="20% - Accent3 48" xfId="2413" xr:uid="{00000000-0005-0000-0000-0000DD000000}"/>
    <cellStyle name="20% - Accent3 49" xfId="2414" xr:uid="{00000000-0005-0000-0000-0000DE000000}"/>
    <cellStyle name="20% - Accent3 5" xfId="2415" xr:uid="{00000000-0005-0000-0000-0000DF000000}"/>
    <cellStyle name="20% - Accent3 5 2" xfId="11116" xr:uid="{00000000-0005-0000-0000-0000E0000000}"/>
    <cellStyle name="20% - Accent3 5 3" xfId="10874" xr:uid="{00000000-0005-0000-0000-0000E1000000}"/>
    <cellStyle name="20% - Accent3 50" xfId="2416" xr:uid="{00000000-0005-0000-0000-0000E2000000}"/>
    <cellStyle name="20% - Accent3 51" xfId="2417" xr:uid="{00000000-0005-0000-0000-0000E3000000}"/>
    <cellStyle name="20% - Accent3 52" xfId="2418" xr:uid="{00000000-0005-0000-0000-0000E4000000}"/>
    <cellStyle name="20% - Accent3 53" xfId="2419" xr:uid="{00000000-0005-0000-0000-0000E5000000}"/>
    <cellStyle name="20% - Accent3 54" xfId="2420" xr:uid="{00000000-0005-0000-0000-0000E6000000}"/>
    <cellStyle name="20% - Accent3 55" xfId="2421" xr:uid="{00000000-0005-0000-0000-0000E7000000}"/>
    <cellStyle name="20% - Accent3 56" xfId="2422" xr:uid="{00000000-0005-0000-0000-0000E8000000}"/>
    <cellStyle name="20% - Accent3 57" xfId="2423" xr:uid="{00000000-0005-0000-0000-0000E9000000}"/>
    <cellStyle name="20% - Accent3 6" xfId="2424" xr:uid="{00000000-0005-0000-0000-0000EA000000}"/>
    <cellStyle name="20% - Accent3 6 2" xfId="11117" xr:uid="{00000000-0005-0000-0000-0000EB000000}"/>
    <cellStyle name="20% - Accent3 6 3" xfId="10492" xr:uid="{00000000-0005-0000-0000-0000EC000000}"/>
    <cellStyle name="20% - Accent3 7" xfId="2425" xr:uid="{00000000-0005-0000-0000-0000ED000000}"/>
    <cellStyle name="20% - Accent3 8" xfId="2426" xr:uid="{00000000-0005-0000-0000-0000EE000000}"/>
    <cellStyle name="20% - Accent3 9" xfId="2427" xr:uid="{00000000-0005-0000-0000-0000EF000000}"/>
    <cellStyle name="20% - Accent4" xfId="17" builtinId="42" customBuiltin="1"/>
    <cellStyle name="20% - Accent4 10" xfId="2428" xr:uid="{00000000-0005-0000-0000-0000F1000000}"/>
    <cellStyle name="20% - Accent4 11" xfId="2429" xr:uid="{00000000-0005-0000-0000-0000F2000000}"/>
    <cellStyle name="20% - Accent4 12" xfId="2430" xr:uid="{00000000-0005-0000-0000-0000F3000000}"/>
    <cellStyle name="20% - Accent4 13" xfId="2431" xr:uid="{00000000-0005-0000-0000-0000F4000000}"/>
    <cellStyle name="20% - Accent4 14" xfId="2432" xr:uid="{00000000-0005-0000-0000-0000F5000000}"/>
    <cellStyle name="20% - Accent4 15" xfId="2433" xr:uid="{00000000-0005-0000-0000-0000F6000000}"/>
    <cellStyle name="20% - Accent4 16" xfId="2434" xr:uid="{00000000-0005-0000-0000-0000F7000000}"/>
    <cellStyle name="20% - Accent4 17" xfId="2435" xr:uid="{00000000-0005-0000-0000-0000F8000000}"/>
    <cellStyle name="20% - Accent4 18" xfId="2436" xr:uid="{00000000-0005-0000-0000-0000F9000000}"/>
    <cellStyle name="20% - Accent4 19" xfId="2437" xr:uid="{00000000-0005-0000-0000-0000FA000000}"/>
    <cellStyle name="20% - Accent4 2" xfId="18" xr:uid="{00000000-0005-0000-0000-0000FB000000}"/>
    <cellStyle name="20% - Accent4 2 2" xfId="19" xr:uid="{00000000-0005-0000-0000-0000FC000000}"/>
    <cellStyle name="20% - Accent4 2 3" xfId="2438" xr:uid="{00000000-0005-0000-0000-0000FD000000}"/>
    <cellStyle name="20% - Accent4 2 3 2" xfId="2439" xr:uid="{00000000-0005-0000-0000-0000FE000000}"/>
    <cellStyle name="20% - Accent4 2 4" xfId="2440" xr:uid="{00000000-0005-0000-0000-0000FF000000}"/>
    <cellStyle name="20% - Accent4 2 5" xfId="2441" xr:uid="{00000000-0005-0000-0000-000000010000}"/>
    <cellStyle name="20% - Accent4 2 6" xfId="2442" xr:uid="{00000000-0005-0000-0000-000001010000}"/>
    <cellStyle name="20% - Accent4 2 7" xfId="2443" xr:uid="{00000000-0005-0000-0000-000002010000}"/>
    <cellStyle name="20% - Accent4 2 8" xfId="10972" xr:uid="{00000000-0005-0000-0000-000003010000}"/>
    <cellStyle name="20% - Accent4 2 9" xfId="10502" xr:uid="{00000000-0005-0000-0000-000004010000}"/>
    <cellStyle name="20% - Accent4 20" xfId="2444" xr:uid="{00000000-0005-0000-0000-000005010000}"/>
    <cellStyle name="20% - Accent4 21" xfId="2445" xr:uid="{00000000-0005-0000-0000-000006010000}"/>
    <cellStyle name="20% - Accent4 22" xfId="2446" xr:uid="{00000000-0005-0000-0000-000007010000}"/>
    <cellStyle name="20% - Accent4 23" xfId="2447" xr:uid="{00000000-0005-0000-0000-000008010000}"/>
    <cellStyle name="20% - Accent4 24" xfId="2448" xr:uid="{00000000-0005-0000-0000-000009010000}"/>
    <cellStyle name="20% - Accent4 25" xfId="2449" xr:uid="{00000000-0005-0000-0000-00000A010000}"/>
    <cellStyle name="20% - Accent4 26" xfId="2450" xr:uid="{00000000-0005-0000-0000-00000B010000}"/>
    <cellStyle name="20% - Accent4 27" xfId="2451" xr:uid="{00000000-0005-0000-0000-00000C010000}"/>
    <cellStyle name="20% - Accent4 28" xfId="2452" xr:uid="{00000000-0005-0000-0000-00000D010000}"/>
    <cellStyle name="20% - Accent4 29" xfId="2453" xr:uid="{00000000-0005-0000-0000-00000E010000}"/>
    <cellStyle name="20% - Accent4 3" xfId="20" xr:uid="{00000000-0005-0000-0000-00000F010000}"/>
    <cellStyle name="20% - Accent4 3 2" xfId="21" xr:uid="{00000000-0005-0000-0000-000010010000}"/>
    <cellStyle name="20% - Accent4 3 3" xfId="2454" xr:uid="{00000000-0005-0000-0000-000011010000}"/>
    <cellStyle name="20% - Accent4 3 4" xfId="10971" xr:uid="{00000000-0005-0000-0000-000012010000}"/>
    <cellStyle name="20% - Accent4 3 5" xfId="10853" xr:uid="{00000000-0005-0000-0000-000013010000}"/>
    <cellStyle name="20% - Accent4 30" xfId="2455" xr:uid="{00000000-0005-0000-0000-000014010000}"/>
    <cellStyle name="20% - Accent4 31" xfId="2456" xr:uid="{00000000-0005-0000-0000-000015010000}"/>
    <cellStyle name="20% - Accent4 32" xfId="2457" xr:uid="{00000000-0005-0000-0000-000016010000}"/>
    <cellStyle name="20% - Accent4 33" xfId="2458" xr:uid="{00000000-0005-0000-0000-000017010000}"/>
    <cellStyle name="20% - Accent4 34" xfId="2459" xr:uid="{00000000-0005-0000-0000-000018010000}"/>
    <cellStyle name="20% - Accent4 35" xfId="2460" xr:uid="{00000000-0005-0000-0000-000019010000}"/>
    <cellStyle name="20% - Accent4 36" xfId="2461" xr:uid="{00000000-0005-0000-0000-00001A010000}"/>
    <cellStyle name="20% - Accent4 37" xfId="2462" xr:uid="{00000000-0005-0000-0000-00001B010000}"/>
    <cellStyle name="20% - Accent4 38" xfId="2463" xr:uid="{00000000-0005-0000-0000-00001C010000}"/>
    <cellStyle name="20% - Accent4 39" xfId="2464" xr:uid="{00000000-0005-0000-0000-00001D010000}"/>
    <cellStyle name="20% - Accent4 4" xfId="2465" xr:uid="{00000000-0005-0000-0000-00001E010000}"/>
    <cellStyle name="20% - Accent4 4 2" xfId="2466" xr:uid="{00000000-0005-0000-0000-00001F010000}"/>
    <cellStyle name="20% - Accent4 4 3" xfId="11118" xr:uid="{00000000-0005-0000-0000-000020010000}"/>
    <cellStyle name="20% - Accent4 4 4" xfId="10866" xr:uid="{00000000-0005-0000-0000-000021010000}"/>
    <cellStyle name="20% - Accent4 40" xfId="2467" xr:uid="{00000000-0005-0000-0000-000022010000}"/>
    <cellStyle name="20% - Accent4 41" xfId="2468" xr:uid="{00000000-0005-0000-0000-000023010000}"/>
    <cellStyle name="20% - Accent4 42" xfId="2469" xr:uid="{00000000-0005-0000-0000-000024010000}"/>
    <cellStyle name="20% - Accent4 43" xfId="2470" xr:uid="{00000000-0005-0000-0000-000025010000}"/>
    <cellStyle name="20% - Accent4 44" xfId="2471" xr:uid="{00000000-0005-0000-0000-000026010000}"/>
    <cellStyle name="20% - Accent4 45" xfId="2472" xr:uid="{00000000-0005-0000-0000-000027010000}"/>
    <cellStyle name="20% - Accent4 46" xfId="2473" xr:uid="{00000000-0005-0000-0000-000028010000}"/>
    <cellStyle name="20% - Accent4 47" xfId="2474" xr:uid="{00000000-0005-0000-0000-000029010000}"/>
    <cellStyle name="20% - Accent4 48" xfId="2475" xr:uid="{00000000-0005-0000-0000-00002A010000}"/>
    <cellStyle name="20% - Accent4 49" xfId="2476" xr:uid="{00000000-0005-0000-0000-00002B010000}"/>
    <cellStyle name="20% - Accent4 5" xfId="2477" xr:uid="{00000000-0005-0000-0000-00002C010000}"/>
    <cellStyle name="20% - Accent4 5 2" xfId="11119" xr:uid="{00000000-0005-0000-0000-00002D010000}"/>
    <cellStyle name="20% - Accent4 5 3" xfId="10875" xr:uid="{00000000-0005-0000-0000-00002E010000}"/>
    <cellStyle name="20% - Accent4 50" xfId="2478" xr:uid="{00000000-0005-0000-0000-00002F010000}"/>
    <cellStyle name="20% - Accent4 51" xfId="2479" xr:uid="{00000000-0005-0000-0000-000030010000}"/>
    <cellStyle name="20% - Accent4 52" xfId="2480" xr:uid="{00000000-0005-0000-0000-000031010000}"/>
    <cellStyle name="20% - Accent4 53" xfId="2481" xr:uid="{00000000-0005-0000-0000-000032010000}"/>
    <cellStyle name="20% - Accent4 54" xfId="2482" xr:uid="{00000000-0005-0000-0000-000033010000}"/>
    <cellStyle name="20% - Accent4 55" xfId="2483" xr:uid="{00000000-0005-0000-0000-000034010000}"/>
    <cellStyle name="20% - Accent4 56" xfId="2484" xr:uid="{00000000-0005-0000-0000-000035010000}"/>
    <cellStyle name="20% - Accent4 57" xfId="2485" xr:uid="{00000000-0005-0000-0000-000036010000}"/>
    <cellStyle name="20% - Accent4 6" xfId="2486" xr:uid="{00000000-0005-0000-0000-000037010000}"/>
    <cellStyle name="20% - Accent4 6 2" xfId="11120" xr:uid="{00000000-0005-0000-0000-000038010000}"/>
    <cellStyle name="20% - Accent4 6 3" xfId="10493" xr:uid="{00000000-0005-0000-0000-000039010000}"/>
    <cellStyle name="20% - Accent4 7" xfId="2487" xr:uid="{00000000-0005-0000-0000-00003A010000}"/>
    <cellStyle name="20% - Accent4 8" xfId="2488" xr:uid="{00000000-0005-0000-0000-00003B010000}"/>
    <cellStyle name="20% - Accent4 9" xfId="2489" xr:uid="{00000000-0005-0000-0000-00003C010000}"/>
    <cellStyle name="20% - Accent5" xfId="22" builtinId="46" customBuiltin="1"/>
    <cellStyle name="20% - Accent5 10" xfId="2490" xr:uid="{00000000-0005-0000-0000-00003E010000}"/>
    <cellStyle name="20% - Accent5 11" xfId="2491" xr:uid="{00000000-0005-0000-0000-00003F010000}"/>
    <cellStyle name="20% - Accent5 12" xfId="2492" xr:uid="{00000000-0005-0000-0000-000040010000}"/>
    <cellStyle name="20% - Accent5 13" xfId="2493" xr:uid="{00000000-0005-0000-0000-000041010000}"/>
    <cellStyle name="20% - Accent5 14" xfId="2494" xr:uid="{00000000-0005-0000-0000-000042010000}"/>
    <cellStyle name="20% - Accent5 15" xfId="2495" xr:uid="{00000000-0005-0000-0000-000043010000}"/>
    <cellStyle name="20% - Accent5 16" xfId="2496" xr:uid="{00000000-0005-0000-0000-000044010000}"/>
    <cellStyle name="20% - Accent5 17" xfId="2497" xr:uid="{00000000-0005-0000-0000-000045010000}"/>
    <cellStyle name="20% - Accent5 18" xfId="2498" xr:uid="{00000000-0005-0000-0000-000046010000}"/>
    <cellStyle name="20% - Accent5 19" xfId="2499" xr:uid="{00000000-0005-0000-0000-000047010000}"/>
    <cellStyle name="20% - Accent5 2" xfId="23" xr:uid="{00000000-0005-0000-0000-000048010000}"/>
    <cellStyle name="20% - Accent5 2 2" xfId="24" xr:uid="{00000000-0005-0000-0000-000049010000}"/>
    <cellStyle name="20% - Accent5 2 3" xfId="2500" xr:uid="{00000000-0005-0000-0000-00004A010000}"/>
    <cellStyle name="20% - Accent5 2 3 2" xfId="2501" xr:uid="{00000000-0005-0000-0000-00004B010000}"/>
    <cellStyle name="20% - Accent5 2 4" xfId="2502" xr:uid="{00000000-0005-0000-0000-00004C010000}"/>
    <cellStyle name="20% - Accent5 2 5" xfId="2503" xr:uid="{00000000-0005-0000-0000-00004D010000}"/>
    <cellStyle name="20% - Accent5 2 6" xfId="2504" xr:uid="{00000000-0005-0000-0000-00004E010000}"/>
    <cellStyle name="20% - Accent5 2 7" xfId="2505" xr:uid="{00000000-0005-0000-0000-00004F010000}"/>
    <cellStyle name="20% - Accent5 20" xfId="2506" xr:uid="{00000000-0005-0000-0000-000050010000}"/>
    <cellStyle name="20% - Accent5 21" xfId="2507" xr:uid="{00000000-0005-0000-0000-000051010000}"/>
    <cellStyle name="20% - Accent5 22" xfId="2508" xr:uid="{00000000-0005-0000-0000-000052010000}"/>
    <cellStyle name="20% - Accent5 23" xfId="2509" xr:uid="{00000000-0005-0000-0000-000053010000}"/>
    <cellStyle name="20% - Accent5 24" xfId="2510" xr:uid="{00000000-0005-0000-0000-000054010000}"/>
    <cellStyle name="20% - Accent5 25" xfId="2511" xr:uid="{00000000-0005-0000-0000-000055010000}"/>
    <cellStyle name="20% - Accent5 26" xfId="2512" xr:uid="{00000000-0005-0000-0000-000056010000}"/>
    <cellStyle name="20% - Accent5 27" xfId="2513" xr:uid="{00000000-0005-0000-0000-000057010000}"/>
    <cellStyle name="20% - Accent5 28" xfId="2514" xr:uid="{00000000-0005-0000-0000-000058010000}"/>
    <cellStyle name="20% - Accent5 29" xfId="2515" xr:uid="{00000000-0005-0000-0000-000059010000}"/>
    <cellStyle name="20% - Accent5 3" xfId="25" xr:uid="{00000000-0005-0000-0000-00005A010000}"/>
    <cellStyle name="20% - Accent5 3 2" xfId="26" xr:uid="{00000000-0005-0000-0000-00005B010000}"/>
    <cellStyle name="20% - Accent5 3 3" xfId="2516" xr:uid="{00000000-0005-0000-0000-00005C010000}"/>
    <cellStyle name="20% - Accent5 30" xfId="2517" xr:uid="{00000000-0005-0000-0000-00005D010000}"/>
    <cellStyle name="20% - Accent5 31" xfId="2518" xr:uid="{00000000-0005-0000-0000-00005E010000}"/>
    <cellStyle name="20% - Accent5 32" xfId="2519" xr:uid="{00000000-0005-0000-0000-00005F010000}"/>
    <cellStyle name="20% - Accent5 33" xfId="2520" xr:uid="{00000000-0005-0000-0000-000060010000}"/>
    <cellStyle name="20% - Accent5 34" xfId="2521" xr:uid="{00000000-0005-0000-0000-000061010000}"/>
    <cellStyle name="20% - Accent5 35" xfId="2522" xr:uid="{00000000-0005-0000-0000-000062010000}"/>
    <cellStyle name="20% - Accent5 36" xfId="2523" xr:uid="{00000000-0005-0000-0000-000063010000}"/>
    <cellStyle name="20% - Accent5 37" xfId="2524" xr:uid="{00000000-0005-0000-0000-000064010000}"/>
    <cellStyle name="20% - Accent5 38" xfId="2525" xr:uid="{00000000-0005-0000-0000-000065010000}"/>
    <cellStyle name="20% - Accent5 39" xfId="2526" xr:uid="{00000000-0005-0000-0000-000066010000}"/>
    <cellStyle name="20% - Accent5 4" xfId="2527" xr:uid="{00000000-0005-0000-0000-000067010000}"/>
    <cellStyle name="20% - Accent5 4 2" xfId="2528" xr:uid="{00000000-0005-0000-0000-000068010000}"/>
    <cellStyle name="20% - Accent5 40" xfId="2529" xr:uid="{00000000-0005-0000-0000-000069010000}"/>
    <cellStyle name="20% - Accent5 41" xfId="2530" xr:uid="{00000000-0005-0000-0000-00006A010000}"/>
    <cellStyle name="20% - Accent5 42" xfId="2531" xr:uid="{00000000-0005-0000-0000-00006B010000}"/>
    <cellStyle name="20% - Accent5 43" xfId="2532" xr:uid="{00000000-0005-0000-0000-00006C010000}"/>
    <cellStyle name="20% - Accent5 44" xfId="2533" xr:uid="{00000000-0005-0000-0000-00006D010000}"/>
    <cellStyle name="20% - Accent5 45" xfId="2534" xr:uid="{00000000-0005-0000-0000-00006E010000}"/>
    <cellStyle name="20% - Accent5 46" xfId="2535" xr:uid="{00000000-0005-0000-0000-00006F010000}"/>
    <cellStyle name="20% - Accent5 47" xfId="2536" xr:uid="{00000000-0005-0000-0000-000070010000}"/>
    <cellStyle name="20% - Accent5 48" xfId="2537" xr:uid="{00000000-0005-0000-0000-000071010000}"/>
    <cellStyle name="20% - Accent5 49" xfId="2538" xr:uid="{00000000-0005-0000-0000-000072010000}"/>
    <cellStyle name="20% - Accent5 5" xfId="2539" xr:uid="{00000000-0005-0000-0000-000073010000}"/>
    <cellStyle name="20% - Accent5 50" xfId="2540" xr:uid="{00000000-0005-0000-0000-000074010000}"/>
    <cellStyle name="20% - Accent5 51" xfId="2541" xr:uid="{00000000-0005-0000-0000-000075010000}"/>
    <cellStyle name="20% - Accent5 52" xfId="2542" xr:uid="{00000000-0005-0000-0000-000076010000}"/>
    <cellStyle name="20% - Accent5 53" xfId="2543" xr:uid="{00000000-0005-0000-0000-000077010000}"/>
    <cellStyle name="20% - Accent5 54" xfId="2544" xr:uid="{00000000-0005-0000-0000-000078010000}"/>
    <cellStyle name="20% - Accent5 55" xfId="2545" xr:uid="{00000000-0005-0000-0000-000079010000}"/>
    <cellStyle name="20% - Accent5 56" xfId="2546" xr:uid="{00000000-0005-0000-0000-00007A010000}"/>
    <cellStyle name="20% - Accent5 57" xfId="2547" xr:uid="{00000000-0005-0000-0000-00007B010000}"/>
    <cellStyle name="20% - Accent5 6" xfId="2548" xr:uid="{00000000-0005-0000-0000-00007C010000}"/>
    <cellStyle name="20% - Accent5 7" xfId="2549" xr:uid="{00000000-0005-0000-0000-00007D010000}"/>
    <cellStyle name="20% - Accent5 8" xfId="2550" xr:uid="{00000000-0005-0000-0000-00007E010000}"/>
    <cellStyle name="20% - Accent5 9" xfId="2551" xr:uid="{00000000-0005-0000-0000-00007F010000}"/>
    <cellStyle name="20% - Accent6" xfId="27" builtinId="50" customBuiltin="1"/>
    <cellStyle name="20% - Accent6 10" xfId="2552" xr:uid="{00000000-0005-0000-0000-000081010000}"/>
    <cellStyle name="20% - Accent6 11" xfId="2553" xr:uid="{00000000-0005-0000-0000-000082010000}"/>
    <cellStyle name="20% - Accent6 12" xfId="2554" xr:uid="{00000000-0005-0000-0000-000083010000}"/>
    <cellStyle name="20% - Accent6 13" xfId="2555" xr:uid="{00000000-0005-0000-0000-000084010000}"/>
    <cellStyle name="20% - Accent6 14" xfId="2556" xr:uid="{00000000-0005-0000-0000-000085010000}"/>
    <cellStyle name="20% - Accent6 15" xfId="2557" xr:uid="{00000000-0005-0000-0000-000086010000}"/>
    <cellStyle name="20% - Accent6 16" xfId="2558" xr:uid="{00000000-0005-0000-0000-000087010000}"/>
    <cellStyle name="20% - Accent6 17" xfId="2559" xr:uid="{00000000-0005-0000-0000-000088010000}"/>
    <cellStyle name="20% - Accent6 18" xfId="2560" xr:uid="{00000000-0005-0000-0000-000089010000}"/>
    <cellStyle name="20% - Accent6 19" xfId="2561" xr:uid="{00000000-0005-0000-0000-00008A010000}"/>
    <cellStyle name="20% - Accent6 2" xfId="28" xr:uid="{00000000-0005-0000-0000-00008B010000}"/>
    <cellStyle name="20% - Accent6 2 2" xfId="29" xr:uid="{00000000-0005-0000-0000-00008C010000}"/>
    <cellStyle name="20% - Accent6 2 3" xfId="2562" xr:uid="{00000000-0005-0000-0000-00008D010000}"/>
    <cellStyle name="20% - Accent6 2 3 2" xfId="2563" xr:uid="{00000000-0005-0000-0000-00008E010000}"/>
    <cellStyle name="20% - Accent6 2 4" xfId="2564" xr:uid="{00000000-0005-0000-0000-00008F010000}"/>
    <cellStyle name="20% - Accent6 2 5" xfId="2565" xr:uid="{00000000-0005-0000-0000-000090010000}"/>
    <cellStyle name="20% - Accent6 2 6" xfId="2566" xr:uid="{00000000-0005-0000-0000-000091010000}"/>
    <cellStyle name="20% - Accent6 2 7" xfId="2567" xr:uid="{00000000-0005-0000-0000-000092010000}"/>
    <cellStyle name="20% - Accent6 20" xfId="2568" xr:uid="{00000000-0005-0000-0000-000093010000}"/>
    <cellStyle name="20% - Accent6 21" xfId="2569" xr:uid="{00000000-0005-0000-0000-000094010000}"/>
    <cellStyle name="20% - Accent6 22" xfId="2570" xr:uid="{00000000-0005-0000-0000-000095010000}"/>
    <cellStyle name="20% - Accent6 23" xfId="2571" xr:uid="{00000000-0005-0000-0000-000096010000}"/>
    <cellStyle name="20% - Accent6 24" xfId="2572" xr:uid="{00000000-0005-0000-0000-000097010000}"/>
    <cellStyle name="20% - Accent6 25" xfId="2573" xr:uid="{00000000-0005-0000-0000-000098010000}"/>
    <cellStyle name="20% - Accent6 26" xfId="2574" xr:uid="{00000000-0005-0000-0000-000099010000}"/>
    <cellStyle name="20% - Accent6 27" xfId="2575" xr:uid="{00000000-0005-0000-0000-00009A010000}"/>
    <cellStyle name="20% - Accent6 28" xfId="2576" xr:uid="{00000000-0005-0000-0000-00009B010000}"/>
    <cellStyle name="20% - Accent6 29" xfId="2577" xr:uid="{00000000-0005-0000-0000-00009C010000}"/>
    <cellStyle name="20% - Accent6 3" xfId="30" xr:uid="{00000000-0005-0000-0000-00009D010000}"/>
    <cellStyle name="20% - Accent6 3 2" xfId="31" xr:uid="{00000000-0005-0000-0000-00009E010000}"/>
    <cellStyle name="20% - Accent6 3 3" xfId="2578" xr:uid="{00000000-0005-0000-0000-00009F010000}"/>
    <cellStyle name="20% - Accent6 30" xfId="2579" xr:uid="{00000000-0005-0000-0000-0000A0010000}"/>
    <cellStyle name="20% - Accent6 31" xfId="2580" xr:uid="{00000000-0005-0000-0000-0000A1010000}"/>
    <cellStyle name="20% - Accent6 32" xfId="2581" xr:uid="{00000000-0005-0000-0000-0000A2010000}"/>
    <cellStyle name="20% - Accent6 33" xfId="2582" xr:uid="{00000000-0005-0000-0000-0000A3010000}"/>
    <cellStyle name="20% - Accent6 34" xfId="2583" xr:uid="{00000000-0005-0000-0000-0000A4010000}"/>
    <cellStyle name="20% - Accent6 35" xfId="2584" xr:uid="{00000000-0005-0000-0000-0000A5010000}"/>
    <cellStyle name="20% - Accent6 36" xfId="2585" xr:uid="{00000000-0005-0000-0000-0000A6010000}"/>
    <cellStyle name="20% - Accent6 37" xfId="2586" xr:uid="{00000000-0005-0000-0000-0000A7010000}"/>
    <cellStyle name="20% - Accent6 38" xfId="2587" xr:uid="{00000000-0005-0000-0000-0000A8010000}"/>
    <cellStyle name="20% - Accent6 39" xfId="2588" xr:uid="{00000000-0005-0000-0000-0000A9010000}"/>
    <cellStyle name="20% - Accent6 4" xfId="2589" xr:uid="{00000000-0005-0000-0000-0000AA010000}"/>
    <cellStyle name="20% - Accent6 4 2" xfId="2590" xr:uid="{00000000-0005-0000-0000-0000AB010000}"/>
    <cellStyle name="20% - Accent6 40" xfId="2591" xr:uid="{00000000-0005-0000-0000-0000AC010000}"/>
    <cellStyle name="20% - Accent6 41" xfId="2592" xr:uid="{00000000-0005-0000-0000-0000AD010000}"/>
    <cellStyle name="20% - Accent6 42" xfId="2593" xr:uid="{00000000-0005-0000-0000-0000AE010000}"/>
    <cellStyle name="20% - Accent6 43" xfId="2594" xr:uid="{00000000-0005-0000-0000-0000AF010000}"/>
    <cellStyle name="20% - Accent6 44" xfId="2595" xr:uid="{00000000-0005-0000-0000-0000B0010000}"/>
    <cellStyle name="20% - Accent6 45" xfId="2596" xr:uid="{00000000-0005-0000-0000-0000B1010000}"/>
    <cellStyle name="20% - Accent6 46" xfId="2597" xr:uid="{00000000-0005-0000-0000-0000B2010000}"/>
    <cellStyle name="20% - Accent6 47" xfId="2598" xr:uid="{00000000-0005-0000-0000-0000B3010000}"/>
    <cellStyle name="20% - Accent6 48" xfId="2599" xr:uid="{00000000-0005-0000-0000-0000B4010000}"/>
    <cellStyle name="20% - Accent6 49" xfId="2600" xr:uid="{00000000-0005-0000-0000-0000B5010000}"/>
    <cellStyle name="20% - Accent6 5" xfId="2601" xr:uid="{00000000-0005-0000-0000-0000B6010000}"/>
    <cellStyle name="20% - Accent6 50" xfId="2602" xr:uid="{00000000-0005-0000-0000-0000B7010000}"/>
    <cellStyle name="20% - Accent6 51" xfId="2603" xr:uid="{00000000-0005-0000-0000-0000B8010000}"/>
    <cellStyle name="20% - Accent6 52" xfId="2604" xr:uid="{00000000-0005-0000-0000-0000B9010000}"/>
    <cellStyle name="20% - Accent6 53" xfId="2605" xr:uid="{00000000-0005-0000-0000-0000BA010000}"/>
    <cellStyle name="20% - Accent6 54" xfId="2606" xr:uid="{00000000-0005-0000-0000-0000BB010000}"/>
    <cellStyle name="20% - Accent6 55" xfId="2607" xr:uid="{00000000-0005-0000-0000-0000BC010000}"/>
    <cellStyle name="20% - Accent6 56" xfId="2608" xr:uid="{00000000-0005-0000-0000-0000BD010000}"/>
    <cellStyle name="20% - Accent6 57" xfId="2609" xr:uid="{00000000-0005-0000-0000-0000BE010000}"/>
    <cellStyle name="20% - Accent6 6" xfId="2610" xr:uid="{00000000-0005-0000-0000-0000BF010000}"/>
    <cellStyle name="20% - Accent6 7" xfId="2611" xr:uid="{00000000-0005-0000-0000-0000C0010000}"/>
    <cellStyle name="20% - Accent6 8" xfId="2612" xr:uid="{00000000-0005-0000-0000-0000C1010000}"/>
    <cellStyle name="20% - Accent6 9" xfId="2613" xr:uid="{00000000-0005-0000-0000-0000C2010000}"/>
    <cellStyle name="20% - akcent 1 10" xfId="2614" xr:uid="{00000000-0005-0000-0000-0000C3010000}"/>
    <cellStyle name="20% - akcent 1 11" xfId="2615" xr:uid="{00000000-0005-0000-0000-0000C4010000}"/>
    <cellStyle name="20% - akcent 1 12" xfId="2616" xr:uid="{00000000-0005-0000-0000-0000C5010000}"/>
    <cellStyle name="20% - akcent 1 13" xfId="2617" xr:uid="{00000000-0005-0000-0000-0000C6010000}"/>
    <cellStyle name="20% - akcent 1 14" xfId="2618" xr:uid="{00000000-0005-0000-0000-0000C7010000}"/>
    <cellStyle name="20% - akcent 1 15" xfId="2619" xr:uid="{00000000-0005-0000-0000-0000C8010000}"/>
    <cellStyle name="20% - akcent 1 16" xfId="2620" xr:uid="{00000000-0005-0000-0000-0000C9010000}"/>
    <cellStyle name="20% - akcent 1 17" xfId="2621" xr:uid="{00000000-0005-0000-0000-0000CA010000}"/>
    <cellStyle name="20% - akcent 1 18" xfId="2622" xr:uid="{00000000-0005-0000-0000-0000CB010000}"/>
    <cellStyle name="20% - akcent 1 19" xfId="2623" xr:uid="{00000000-0005-0000-0000-0000CC010000}"/>
    <cellStyle name="20% - akcent 1 2" xfId="32" xr:uid="{00000000-0005-0000-0000-0000CD010000}"/>
    <cellStyle name="20% - akcent 1 2 10" xfId="10511" xr:uid="{00000000-0005-0000-0000-0000CE010000}"/>
    <cellStyle name="20% - akcent 1 2 2" xfId="33" xr:uid="{00000000-0005-0000-0000-0000CF010000}"/>
    <cellStyle name="20% - akcent 1 2 2 2" xfId="34" xr:uid="{00000000-0005-0000-0000-0000D0010000}"/>
    <cellStyle name="20% - akcent 1 2 2 2 2" xfId="35" xr:uid="{00000000-0005-0000-0000-0000D1010000}"/>
    <cellStyle name="20% - akcent 1 2 2 2 2 2" xfId="36" xr:uid="{00000000-0005-0000-0000-0000D2010000}"/>
    <cellStyle name="20% - akcent 1 2 2 2 3" xfId="37" xr:uid="{00000000-0005-0000-0000-0000D3010000}"/>
    <cellStyle name="20% - akcent 1 2 2 3" xfId="38" xr:uid="{00000000-0005-0000-0000-0000D4010000}"/>
    <cellStyle name="20% - akcent 1 2 2 3 2" xfId="39" xr:uid="{00000000-0005-0000-0000-0000D5010000}"/>
    <cellStyle name="20% - akcent 1 2 2 4" xfId="40" xr:uid="{00000000-0005-0000-0000-0000D6010000}"/>
    <cellStyle name="20% - akcent 1 2 2 5" xfId="2624" xr:uid="{00000000-0005-0000-0000-0000D7010000}"/>
    <cellStyle name="20% - akcent 1 2 2 6" xfId="10969" xr:uid="{00000000-0005-0000-0000-0000D8010000}"/>
    <cellStyle name="20% - akcent 1 2 2 7" xfId="10512" xr:uid="{00000000-0005-0000-0000-0000D9010000}"/>
    <cellStyle name="20% - akcent 1 2 3" xfId="41" xr:uid="{00000000-0005-0000-0000-0000DA010000}"/>
    <cellStyle name="20% - akcent 1 2 3 2" xfId="42" xr:uid="{00000000-0005-0000-0000-0000DB010000}"/>
    <cellStyle name="20% - akcent 1 2 3 2 2" xfId="43" xr:uid="{00000000-0005-0000-0000-0000DC010000}"/>
    <cellStyle name="20% - akcent 1 2 3 3" xfId="44" xr:uid="{00000000-0005-0000-0000-0000DD010000}"/>
    <cellStyle name="20% - akcent 1 2 3 4" xfId="2625" xr:uid="{00000000-0005-0000-0000-0000DE010000}"/>
    <cellStyle name="20% - akcent 1 2 4" xfId="45" xr:uid="{00000000-0005-0000-0000-0000DF010000}"/>
    <cellStyle name="20% - akcent 1 2 4 2" xfId="46" xr:uid="{00000000-0005-0000-0000-0000E0010000}"/>
    <cellStyle name="20% - akcent 1 2 4 3" xfId="2626" xr:uid="{00000000-0005-0000-0000-0000E1010000}"/>
    <cellStyle name="20% - akcent 1 2 5" xfId="47" xr:uid="{00000000-0005-0000-0000-0000E2010000}"/>
    <cellStyle name="20% - akcent 1 2 5 2" xfId="2627" xr:uid="{00000000-0005-0000-0000-0000E3010000}"/>
    <cellStyle name="20% - akcent 1 2 6" xfId="48" xr:uid="{00000000-0005-0000-0000-0000E4010000}"/>
    <cellStyle name="20% - akcent 1 2 6 2" xfId="2628" xr:uid="{00000000-0005-0000-0000-0000E5010000}"/>
    <cellStyle name="20% - akcent 1 2 7" xfId="2629" xr:uid="{00000000-0005-0000-0000-0000E6010000}"/>
    <cellStyle name="20% - akcent 1 2 8" xfId="2630" xr:uid="{00000000-0005-0000-0000-0000E7010000}"/>
    <cellStyle name="20% - akcent 1 2 9" xfId="10970" xr:uid="{00000000-0005-0000-0000-0000E8010000}"/>
    <cellStyle name="20% - akcent 1 20" xfId="2631" xr:uid="{00000000-0005-0000-0000-0000E9010000}"/>
    <cellStyle name="20% - akcent 1 21" xfId="2632" xr:uid="{00000000-0005-0000-0000-0000EA010000}"/>
    <cellStyle name="20% - akcent 1 22" xfId="2633" xr:uid="{00000000-0005-0000-0000-0000EB010000}"/>
    <cellStyle name="20% - akcent 1 23" xfId="2634" xr:uid="{00000000-0005-0000-0000-0000EC010000}"/>
    <cellStyle name="20% - akcent 1 24" xfId="2635" xr:uid="{00000000-0005-0000-0000-0000ED010000}"/>
    <cellStyle name="20% - akcent 1 25" xfId="2636" xr:uid="{00000000-0005-0000-0000-0000EE010000}"/>
    <cellStyle name="20% - akcent 1 26" xfId="2637" xr:uid="{00000000-0005-0000-0000-0000EF010000}"/>
    <cellStyle name="20% - akcent 1 27" xfId="2638" xr:uid="{00000000-0005-0000-0000-0000F0010000}"/>
    <cellStyle name="20% - akcent 1 28" xfId="2639" xr:uid="{00000000-0005-0000-0000-0000F1010000}"/>
    <cellStyle name="20% - akcent 1 29" xfId="2640" xr:uid="{00000000-0005-0000-0000-0000F2010000}"/>
    <cellStyle name="20% - akcent 1 3" xfId="49" xr:uid="{00000000-0005-0000-0000-0000F3010000}"/>
    <cellStyle name="20% - akcent 1 3 2" xfId="50" xr:uid="{00000000-0005-0000-0000-0000F4010000}"/>
    <cellStyle name="20% - akcent 1 3 2 2" xfId="51" xr:uid="{00000000-0005-0000-0000-0000F5010000}"/>
    <cellStyle name="20% - akcent 1 3 2 2 2" xfId="52" xr:uid="{00000000-0005-0000-0000-0000F6010000}"/>
    <cellStyle name="20% - akcent 1 3 2 3" xfId="53" xr:uid="{00000000-0005-0000-0000-0000F7010000}"/>
    <cellStyle name="20% - akcent 1 3 3" xfId="54" xr:uid="{00000000-0005-0000-0000-0000F8010000}"/>
    <cellStyle name="20% - akcent 1 3 3 2" xfId="55" xr:uid="{00000000-0005-0000-0000-0000F9010000}"/>
    <cellStyle name="20% - akcent 1 3 4" xfId="56" xr:uid="{00000000-0005-0000-0000-0000FA010000}"/>
    <cellStyle name="20% - akcent 1 3 5" xfId="2641" xr:uid="{00000000-0005-0000-0000-0000FB010000}"/>
    <cellStyle name="20% - akcent 1 3 6" xfId="10968" xr:uid="{00000000-0005-0000-0000-0000FC010000}"/>
    <cellStyle name="20% - akcent 1 3 7" xfId="10513" xr:uid="{00000000-0005-0000-0000-0000FD010000}"/>
    <cellStyle name="20% - akcent 1 30" xfId="2642" xr:uid="{00000000-0005-0000-0000-0000FE010000}"/>
    <cellStyle name="20% - akcent 1 31" xfId="2643" xr:uid="{00000000-0005-0000-0000-0000FF010000}"/>
    <cellStyle name="20% - akcent 1 32" xfId="2644" xr:uid="{00000000-0005-0000-0000-000000020000}"/>
    <cellStyle name="20% - akcent 1 33" xfId="2645" xr:uid="{00000000-0005-0000-0000-000001020000}"/>
    <cellStyle name="20% - akcent 1 34" xfId="2646" xr:uid="{00000000-0005-0000-0000-000002020000}"/>
    <cellStyle name="20% - akcent 1 35" xfId="2647" xr:uid="{00000000-0005-0000-0000-000003020000}"/>
    <cellStyle name="20% - akcent 1 36" xfId="2648" xr:uid="{00000000-0005-0000-0000-000004020000}"/>
    <cellStyle name="20% - akcent 1 37" xfId="2649" xr:uid="{00000000-0005-0000-0000-000005020000}"/>
    <cellStyle name="20% - akcent 1 38" xfId="2650" xr:uid="{00000000-0005-0000-0000-000006020000}"/>
    <cellStyle name="20% - akcent 1 39" xfId="2651" xr:uid="{00000000-0005-0000-0000-000007020000}"/>
    <cellStyle name="20% - akcent 1 4" xfId="57" xr:uid="{00000000-0005-0000-0000-000008020000}"/>
    <cellStyle name="20% - akcent 1 4 2" xfId="58" xr:uid="{00000000-0005-0000-0000-000009020000}"/>
    <cellStyle name="20% - akcent 1 4 2 2" xfId="59" xr:uid="{00000000-0005-0000-0000-00000A020000}"/>
    <cellStyle name="20% - akcent 1 4 3" xfId="60" xr:uid="{00000000-0005-0000-0000-00000B020000}"/>
    <cellStyle name="20% - akcent 1 4 4" xfId="2652" xr:uid="{00000000-0005-0000-0000-00000C020000}"/>
    <cellStyle name="20% - akcent 1 4 5" xfId="10930" xr:uid="{00000000-0005-0000-0000-00000D020000}"/>
    <cellStyle name="20% - akcent 1 4 6" xfId="10514" xr:uid="{00000000-0005-0000-0000-00000E020000}"/>
    <cellStyle name="20% - akcent 1 40" xfId="2653" xr:uid="{00000000-0005-0000-0000-00000F020000}"/>
    <cellStyle name="20% - akcent 1 41" xfId="2654" xr:uid="{00000000-0005-0000-0000-000010020000}"/>
    <cellStyle name="20% - akcent 1 42" xfId="2655" xr:uid="{00000000-0005-0000-0000-000011020000}"/>
    <cellStyle name="20% - akcent 1 43" xfId="2656" xr:uid="{00000000-0005-0000-0000-000012020000}"/>
    <cellStyle name="20% - akcent 1 44" xfId="2657" xr:uid="{00000000-0005-0000-0000-000013020000}"/>
    <cellStyle name="20% - akcent 1 45" xfId="2658" xr:uid="{00000000-0005-0000-0000-000014020000}"/>
    <cellStyle name="20% - akcent 1 46" xfId="2659" xr:uid="{00000000-0005-0000-0000-000015020000}"/>
    <cellStyle name="20% - akcent 1 47" xfId="2660" xr:uid="{00000000-0005-0000-0000-000016020000}"/>
    <cellStyle name="20% - akcent 1 48" xfId="2661" xr:uid="{00000000-0005-0000-0000-000017020000}"/>
    <cellStyle name="20% - akcent 1 49" xfId="2662" xr:uid="{00000000-0005-0000-0000-000018020000}"/>
    <cellStyle name="20% - akcent 1 5" xfId="61" xr:uid="{00000000-0005-0000-0000-000019020000}"/>
    <cellStyle name="20% - akcent 1 5 2" xfId="2663" xr:uid="{00000000-0005-0000-0000-00001A020000}"/>
    <cellStyle name="20% - akcent 1 50" xfId="2664" xr:uid="{00000000-0005-0000-0000-00001B020000}"/>
    <cellStyle name="20% - akcent 1 51" xfId="2665" xr:uid="{00000000-0005-0000-0000-00001C020000}"/>
    <cellStyle name="20% - akcent 1 52" xfId="2666" xr:uid="{00000000-0005-0000-0000-00001D020000}"/>
    <cellStyle name="20% - akcent 1 53" xfId="2667" xr:uid="{00000000-0005-0000-0000-00001E020000}"/>
    <cellStyle name="20% - akcent 1 54" xfId="2668" xr:uid="{00000000-0005-0000-0000-00001F020000}"/>
    <cellStyle name="20% - akcent 1 55" xfId="2669" xr:uid="{00000000-0005-0000-0000-000020020000}"/>
    <cellStyle name="20% - akcent 1 56" xfId="2670" xr:uid="{00000000-0005-0000-0000-000021020000}"/>
    <cellStyle name="20% - akcent 1 57" xfId="2671" xr:uid="{00000000-0005-0000-0000-000022020000}"/>
    <cellStyle name="20% - akcent 1 58" xfId="2672" xr:uid="{00000000-0005-0000-0000-000023020000}"/>
    <cellStyle name="20% - akcent 1 59" xfId="2673" xr:uid="{00000000-0005-0000-0000-000024020000}"/>
    <cellStyle name="20% - akcent 1 6" xfId="62" xr:uid="{00000000-0005-0000-0000-000025020000}"/>
    <cellStyle name="20% - akcent 1 6 2" xfId="2674" xr:uid="{00000000-0005-0000-0000-000026020000}"/>
    <cellStyle name="20% - akcent 1 7" xfId="2675" xr:uid="{00000000-0005-0000-0000-000027020000}"/>
    <cellStyle name="20% - akcent 1 8" xfId="2676" xr:uid="{00000000-0005-0000-0000-000028020000}"/>
    <cellStyle name="20% - akcent 1 9" xfId="2677" xr:uid="{00000000-0005-0000-0000-000029020000}"/>
    <cellStyle name="20% - akcent 2 10" xfId="2678" xr:uid="{00000000-0005-0000-0000-00002A020000}"/>
    <cellStyle name="20% - akcent 2 11" xfId="2679" xr:uid="{00000000-0005-0000-0000-00002B020000}"/>
    <cellStyle name="20% - akcent 2 12" xfId="2680" xr:uid="{00000000-0005-0000-0000-00002C020000}"/>
    <cellStyle name="20% - akcent 2 13" xfId="2681" xr:uid="{00000000-0005-0000-0000-00002D020000}"/>
    <cellStyle name="20% - akcent 2 14" xfId="2682" xr:uid="{00000000-0005-0000-0000-00002E020000}"/>
    <cellStyle name="20% - akcent 2 15" xfId="2683" xr:uid="{00000000-0005-0000-0000-00002F020000}"/>
    <cellStyle name="20% - akcent 2 16" xfId="2684" xr:uid="{00000000-0005-0000-0000-000030020000}"/>
    <cellStyle name="20% - akcent 2 17" xfId="2685" xr:uid="{00000000-0005-0000-0000-000031020000}"/>
    <cellStyle name="20% - akcent 2 18" xfId="2686" xr:uid="{00000000-0005-0000-0000-000032020000}"/>
    <cellStyle name="20% - akcent 2 19" xfId="2687" xr:uid="{00000000-0005-0000-0000-000033020000}"/>
    <cellStyle name="20% - akcent 2 2" xfId="63" xr:uid="{00000000-0005-0000-0000-000034020000}"/>
    <cellStyle name="20% - akcent 2 2 10" xfId="10515" xr:uid="{00000000-0005-0000-0000-000035020000}"/>
    <cellStyle name="20% - akcent 2 2 2" xfId="64" xr:uid="{00000000-0005-0000-0000-000036020000}"/>
    <cellStyle name="20% - akcent 2 2 2 2" xfId="65" xr:uid="{00000000-0005-0000-0000-000037020000}"/>
    <cellStyle name="20% - akcent 2 2 2 2 2" xfId="66" xr:uid="{00000000-0005-0000-0000-000038020000}"/>
    <cellStyle name="20% - akcent 2 2 2 2 2 2" xfId="67" xr:uid="{00000000-0005-0000-0000-000039020000}"/>
    <cellStyle name="20% - akcent 2 2 2 2 3" xfId="68" xr:uid="{00000000-0005-0000-0000-00003A020000}"/>
    <cellStyle name="20% - akcent 2 2 2 3" xfId="69" xr:uid="{00000000-0005-0000-0000-00003B020000}"/>
    <cellStyle name="20% - akcent 2 2 2 3 2" xfId="70" xr:uid="{00000000-0005-0000-0000-00003C020000}"/>
    <cellStyle name="20% - akcent 2 2 2 4" xfId="71" xr:uid="{00000000-0005-0000-0000-00003D020000}"/>
    <cellStyle name="20% - akcent 2 2 2 5" xfId="2688" xr:uid="{00000000-0005-0000-0000-00003E020000}"/>
    <cellStyle name="20% - akcent 2 2 2 6" xfId="10966" xr:uid="{00000000-0005-0000-0000-00003F020000}"/>
    <cellStyle name="20% - akcent 2 2 2 7" xfId="10516" xr:uid="{00000000-0005-0000-0000-000040020000}"/>
    <cellStyle name="20% - akcent 2 2 3" xfId="72" xr:uid="{00000000-0005-0000-0000-000041020000}"/>
    <cellStyle name="20% - akcent 2 2 3 2" xfId="73" xr:uid="{00000000-0005-0000-0000-000042020000}"/>
    <cellStyle name="20% - akcent 2 2 3 2 2" xfId="74" xr:uid="{00000000-0005-0000-0000-000043020000}"/>
    <cellStyle name="20% - akcent 2 2 3 3" xfId="75" xr:uid="{00000000-0005-0000-0000-000044020000}"/>
    <cellStyle name="20% - akcent 2 2 3 4" xfId="2689" xr:uid="{00000000-0005-0000-0000-000045020000}"/>
    <cellStyle name="20% - akcent 2 2 4" xfId="76" xr:uid="{00000000-0005-0000-0000-000046020000}"/>
    <cellStyle name="20% - akcent 2 2 4 2" xfId="77" xr:uid="{00000000-0005-0000-0000-000047020000}"/>
    <cellStyle name="20% - akcent 2 2 4 3" xfId="2690" xr:uid="{00000000-0005-0000-0000-000048020000}"/>
    <cellStyle name="20% - akcent 2 2 5" xfId="78" xr:uid="{00000000-0005-0000-0000-000049020000}"/>
    <cellStyle name="20% - akcent 2 2 5 2" xfId="2691" xr:uid="{00000000-0005-0000-0000-00004A020000}"/>
    <cellStyle name="20% - akcent 2 2 6" xfId="79" xr:uid="{00000000-0005-0000-0000-00004B020000}"/>
    <cellStyle name="20% - akcent 2 2 6 2" xfId="2692" xr:uid="{00000000-0005-0000-0000-00004C020000}"/>
    <cellStyle name="20% - akcent 2 2 7" xfId="2693" xr:uid="{00000000-0005-0000-0000-00004D020000}"/>
    <cellStyle name="20% - akcent 2 2 8" xfId="2694" xr:uid="{00000000-0005-0000-0000-00004E020000}"/>
    <cellStyle name="20% - akcent 2 2 9" xfId="10967" xr:uid="{00000000-0005-0000-0000-00004F020000}"/>
    <cellStyle name="20% - akcent 2 20" xfId="2695" xr:uid="{00000000-0005-0000-0000-000050020000}"/>
    <cellStyle name="20% - akcent 2 21" xfId="2696" xr:uid="{00000000-0005-0000-0000-000051020000}"/>
    <cellStyle name="20% - akcent 2 22" xfId="2697" xr:uid="{00000000-0005-0000-0000-000052020000}"/>
    <cellStyle name="20% - akcent 2 23" xfId="2698" xr:uid="{00000000-0005-0000-0000-000053020000}"/>
    <cellStyle name="20% - akcent 2 24" xfId="2699" xr:uid="{00000000-0005-0000-0000-000054020000}"/>
    <cellStyle name="20% - akcent 2 25" xfId="2700" xr:uid="{00000000-0005-0000-0000-000055020000}"/>
    <cellStyle name="20% - akcent 2 26" xfId="2701" xr:uid="{00000000-0005-0000-0000-000056020000}"/>
    <cellStyle name="20% - akcent 2 27" xfId="2702" xr:uid="{00000000-0005-0000-0000-000057020000}"/>
    <cellStyle name="20% - akcent 2 28" xfId="2703" xr:uid="{00000000-0005-0000-0000-000058020000}"/>
    <cellStyle name="20% - akcent 2 29" xfId="2704" xr:uid="{00000000-0005-0000-0000-000059020000}"/>
    <cellStyle name="20% - akcent 2 3" xfId="80" xr:uid="{00000000-0005-0000-0000-00005A020000}"/>
    <cellStyle name="20% - akcent 2 3 2" xfId="81" xr:uid="{00000000-0005-0000-0000-00005B020000}"/>
    <cellStyle name="20% - akcent 2 3 2 2" xfId="82" xr:uid="{00000000-0005-0000-0000-00005C020000}"/>
    <cellStyle name="20% - akcent 2 3 2 2 2" xfId="83" xr:uid="{00000000-0005-0000-0000-00005D020000}"/>
    <cellStyle name="20% - akcent 2 3 2 3" xfId="84" xr:uid="{00000000-0005-0000-0000-00005E020000}"/>
    <cellStyle name="20% - akcent 2 3 3" xfId="85" xr:uid="{00000000-0005-0000-0000-00005F020000}"/>
    <cellStyle name="20% - akcent 2 3 3 2" xfId="86" xr:uid="{00000000-0005-0000-0000-000060020000}"/>
    <cellStyle name="20% - akcent 2 3 4" xfId="87" xr:uid="{00000000-0005-0000-0000-000061020000}"/>
    <cellStyle name="20% - akcent 2 3 5" xfId="2705" xr:uid="{00000000-0005-0000-0000-000062020000}"/>
    <cellStyle name="20% - akcent 2 3 6" xfId="10937" xr:uid="{00000000-0005-0000-0000-000063020000}"/>
    <cellStyle name="20% - akcent 2 3 7" xfId="10517" xr:uid="{00000000-0005-0000-0000-000064020000}"/>
    <cellStyle name="20% - akcent 2 30" xfId="2706" xr:uid="{00000000-0005-0000-0000-000065020000}"/>
    <cellStyle name="20% - akcent 2 31" xfId="2707" xr:uid="{00000000-0005-0000-0000-000066020000}"/>
    <cellStyle name="20% - akcent 2 32" xfId="2708" xr:uid="{00000000-0005-0000-0000-000067020000}"/>
    <cellStyle name="20% - akcent 2 33" xfId="2709" xr:uid="{00000000-0005-0000-0000-000068020000}"/>
    <cellStyle name="20% - akcent 2 34" xfId="2710" xr:uid="{00000000-0005-0000-0000-000069020000}"/>
    <cellStyle name="20% - akcent 2 35" xfId="2711" xr:uid="{00000000-0005-0000-0000-00006A020000}"/>
    <cellStyle name="20% - akcent 2 36" xfId="2712" xr:uid="{00000000-0005-0000-0000-00006B020000}"/>
    <cellStyle name="20% - akcent 2 37" xfId="2713" xr:uid="{00000000-0005-0000-0000-00006C020000}"/>
    <cellStyle name="20% - akcent 2 38" xfId="2714" xr:uid="{00000000-0005-0000-0000-00006D020000}"/>
    <cellStyle name="20% - akcent 2 39" xfId="2715" xr:uid="{00000000-0005-0000-0000-00006E020000}"/>
    <cellStyle name="20% - akcent 2 4" xfId="88" xr:uid="{00000000-0005-0000-0000-00006F020000}"/>
    <cellStyle name="20% - akcent 2 4 2" xfId="89" xr:uid="{00000000-0005-0000-0000-000070020000}"/>
    <cellStyle name="20% - akcent 2 4 2 2" xfId="90" xr:uid="{00000000-0005-0000-0000-000071020000}"/>
    <cellStyle name="20% - akcent 2 4 3" xfId="91" xr:uid="{00000000-0005-0000-0000-000072020000}"/>
    <cellStyle name="20% - akcent 2 4 4" xfId="2716" xr:uid="{00000000-0005-0000-0000-000073020000}"/>
    <cellStyle name="20% - akcent 2 4 5" xfId="10965" xr:uid="{00000000-0005-0000-0000-000074020000}"/>
    <cellStyle name="20% - akcent 2 4 6" xfId="10518" xr:uid="{00000000-0005-0000-0000-000075020000}"/>
    <cellStyle name="20% - akcent 2 40" xfId="2717" xr:uid="{00000000-0005-0000-0000-000076020000}"/>
    <cellStyle name="20% - akcent 2 41" xfId="2718" xr:uid="{00000000-0005-0000-0000-000077020000}"/>
    <cellStyle name="20% - akcent 2 42" xfId="2719" xr:uid="{00000000-0005-0000-0000-000078020000}"/>
    <cellStyle name="20% - akcent 2 43" xfId="2720" xr:uid="{00000000-0005-0000-0000-000079020000}"/>
    <cellStyle name="20% - akcent 2 44" xfId="2721" xr:uid="{00000000-0005-0000-0000-00007A020000}"/>
    <cellStyle name="20% - akcent 2 45" xfId="2722" xr:uid="{00000000-0005-0000-0000-00007B020000}"/>
    <cellStyle name="20% - akcent 2 46" xfId="2723" xr:uid="{00000000-0005-0000-0000-00007C020000}"/>
    <cellStyle name="20% - akcent 2 47" xfId="2724" xr:uid="{00000000-0005-0000-0000-00007D020000}"/>
    <cellStyle name="20% - akcent 2 48" xfId="2725" xr:uid="{00000000-0005-0000-0000-00007E020000}"/>
    <cellStyle name="20% - akcent 2 49" xfId="2726" xr:uid="{00000000-0005-0000-0000-00007F020000}"/>
    <cellStyle name="20% - akcent 2 5" xfId="92" xr:uid="{00000000-0005-0000-0000-000080020000}"/>
    <cellStyle name="20% - akcent 2 5 2" xfId="2727" xr:uid="{00000000-0005-0000-0000-000081020000}"/>
    <cellStyle name="20% - akcent 2 50" xfId="2728" xr:uid="{00000000-0005-0000-0000-000082020000}"/>
    <cellStyle name="20% - akcent 2 51" xfId="2729" xr:uid="{00000000-0005-0000-0000-000083020000}"/>
    <cellStyle name="20% - akcent 2 52" xfId="2730" xr:uid="{00000000-0005-0000-0000-000084020000}"/>
    <cellStyle name="20% - akcent 2 53" xfId="2731" xr:uid="{00000000-0005-0000-0000-000085020000}"/>
    <cellStyle name="20% - akcent 2 54" xfId="2732" xr:uid="{00000000-0005-0000-0000-000086020000}"/>
    <cellStyle name="20% - akcent 2 55" xfId="2733" xr:uid="{00000000-0005-0000-0000-000087020000}"/>
    <cellStyle name="20% - akcent 2 56" xfId="2734" xr:uid="{00000000-0005-0000-0000-000088020000}"/>
    <cellStyle name="20% - akcent 2 57" xfId="2735" xr:uid="{00000000-0005-0000-0000-000089020000}"/>
    <cellStyle name="20% - akcent 2 58" xfId="2736" xr:uid="{00000000-0005-0000-0000-00008A020000}"/>
    <cellStyle name="20% - akcent 2 59" xfId="2737" xr:uid="{00000000-0005-0000-0000-00008B020000}"/>
    <cellStyle name="20% - akcent 2 6" xfId="93" xr:uid="{00000000-0005-0000-0000-00008C020000}"/>
    <cellStyle name="20% - akcent 2 6 2" xfId="2738" xr:uid="{00000000-0005-0000-0000-00008D020000}"/>
    <cellStyle name="20% - akcent 2 7" xfId="2739" xr:uid="{00000000-0005-0000-0000-00008E020000}"/>
    <cellStyle name="20% - akcent 2 8" xfId="2740" xr:uid="{00000000-0005-0000-0000-00008F020000}"/>
    <cellStyle name="20% - akcent 2 9" xfId="2741" xr:uid="{00000000-0005-0000-0000-000090020000}"/>
    <cellStyle name="20% - akcent 3 10" xfId="2742" xr:uid="{00000000-0005-0000-0000-000091020000}"/>
    <cellStyle name="20% - akcent 3 11" xfId="2743" xr:uid="{00000000-0005-0000-0000-000092020000}"/>
    <cellStyle name="20% - akcent 3 12" xfId="2744" xr:uid="{00000000-0005-0000-0000-000093020000}"/>
    <cellStyle name="20% - akcent 3 13" xfId="2745" xr:uid="{00000000-0005-0000-0000-000094020000}"/>
    <cellStyle name="20% - akcent 3 14" xfId="2746" xr:uid="{00000000-0005-0000-0000-000095020000}"/>
    <cellStyle name="20% - akcent 3 15" xfId="2747" xr:uid="{00000000-0005-0000-0000-000096020000}"/>
    <cellStyle name="20% - akcent 3 16" xfId="2748" xr:uid="{00000000-0005-0000-0000-000097020000}"/>
    <cellStyle name="20% - akcent 3 17" xfId="2749" xr:uid="{00000000-0005-0000-0000-000098020000}"/>
    <cellStyle name="20% - akcent 3 18" xfId="2750" xr:uid="{00000000-0005-0000-0000-000099020000}"/>
    <cellStyle name="20% - akcent 3 19" xfId="2751" xr:uid="{00000000-0005-0000-0000-00009A020000}"/>
    <cellStyle name="20% - akcent 3 2" xfId="94" xr:uid="{00000000-0005-0000-0000-00009B020000}"/>
    <cellStyle name="20% - akcent 3 2 10" xfId="10519" xr:uid="{00000000-0005-0000-0000-00009C020000}"/>
    <cellStyle name="20% - akcent 3 2 2" xfId="95" xr:uid="{00000000-0005-0000-0000-00009D020000}"/>
    <cellStyle name="20% - akcent 3 2 2 2" xfId="96" xr:uid="{00000000-0005-0000-0000-00009E020000}"/>
    <cellStyle name="20% - akcent 3 2 2 2 2" xfId="97" xr:uid="{00000000-0005-0000-0000-00009F020000}"/>
    <cellStyle name="20% - akcent 3 2 2 2 2 2" xfId="98" xr:uid="{00000000-0005-0000-0000-0000A0020000}"/>
    <cellStyle name="20% - akcent 3 2 2 2 3" xfId="99" xr:uid="{00000000-0005-0000-0000-0000A1020000}"/>
    <cellStyle name="20% - akcent 3 2 2 3" xfId="100" xr:uid="{00000000-0005-0000-0000-0000A2020000}"/>
    <cellStyle name="20% - akcent 3 2 2 3 2" xfId="101" xr:uid="{00000000-0005-0000-0000-0000A3020000}"/>
    <cellStyle name="20% - akcent 3 2 2 4" xfId="102" xr:uid="{00000000-0005-0000-0000-0000A4020000}"/>
    <cellStyle name="20% - akcent 3 2 2 5" xfId="2752" xr:uid="{00000000-0005-0000-0000-0000A5020000}"/>
    <cellStyle name="20% - akcent 3 2 2 6" xfId="10934" xr:uid="{00000000-0005-0000-0000-0000A6020000}"/>
    <cellStyle name="20% - akcent 3 2 2 7" xfId="10520" xr:uid="{00000000-0005-0000-0000-0000A7020000}"/>
    <cellStyle name="20% - akcent 3 2 3" xfId="103" xr:uid="{00000000-0005-0000-0000-0000A8020000}"/>
    <cellStyle name="20% - akcent 3 2 3 2" xfId="104" xr:uid="{00000000-0005-0000-0000-0000A9020000}"/>
    <cellStyle name="20% - akcent 3 2 3 2 2" xfId="105" xr:uid="{00000000-0005-0000-0000-0000AA020000}"/>
    <cellStyle name="20% - akcent 3 2 3 3" xfId="106" xr:uid="{00000000-0005-0000-0000-0000AB020000}"/>
    <cellStyle name="20% - akcent 3 2 3 4" xfId="2753" xr:uid="{00000000-0005-0000-0000-0000AC020000}"/>
    <cellStyle name="20% - akcent 3 2 4" xfId="107" xr:uid="{00000000-0005-0000-0000-0000AD020000}"/>
    <cellStyle name="20% - akcent 3 2 4 2" xfId="108" xr:uid="{00000000-0005-0000-0000-0000AE020000}"/>
    <cellStyle name="20% - akcent 3 2 4 3" xfId="2754" xr:uid="{00000000-0005-0000-0000-0000AF020000}"/>
    <cellStyle name="20% - akcent 3 2 5" xfId="109" xr:uid="{00000000-0005-0000-0000-0000B0020000}"/>
    <cellStyle name="20% - akcent 3 2 5 2" xfId="2755" xr:uid="{00000000-0005-0000-0000-0000B1020000}"/>
    <cellStyle name="20% - akcent 3 2 6" xfId="110" xr:uid="{00000000-0005-0000-0000-0000B2020000}"/>
    <cellStyle name="20% - akcent 3 2 6 2" xfId="2756" xr:uid="{00000000-0005-0000-0000-0000B3020000}"/>
    <cellStyle name="20% - akcent 3 2 7" xfId="2757" xr:uid="{00000000-0005-0000-0000-0000B4020000}"/>
    <cellStyle name="20% - akcent 3 2 8" xfId="2758" xr:uid="{00000000-0005-0000-0000-0000B5020000}"/>
    <cellStyle name="20% - akcent 3 2 9" xfId="10964" xr:uid="{00000000-0005-0000-0000-0000B6020000}"/>
    <cellStyle name="20% - akcent 3 20" xfId="2759" xr:uid="{00000000-0005-0000-0000-0000B7020000}"/>
    <cellStyle name="20% - akcent 3 21" xfId="2760" xr:uid="{00000000-0005-0000-0000-0000B8020000}"/>
    <cellStyle name="20% - akcent 3 22" xfId="2761" xr:uid="{00000000-0005-0000-0000-0000B9020000}"/>
    <cellStyle name="20% - akcent 3 23" xfId="2762" xr:uid="{00000000-0005-0000-0000-0000BA020000}"/>
    <cellStyle name="20% - akcent 3 24" xfId="2763" xr:uid="{00000000-0005-0000-0000-0000BB020000}"/>
    <cellStyle name="20% - akcent 3 25" xfId="2764" xr:uid="{00000000-0005-0000-0000-0000BC020000}"/>
    <cellStyle name="20% - akcent 3 26" xfId="2765" xr:uid="{00000000-0005-0000-0000-0000BD020000}"/>
    <cellStyle name="20% - akcent 3 27" xfId="2766" xr:uid="{00000000-0005-0000-0000-0000BE020000}"/>
    <cellStyle name="20% - akcent 3 28" xfId="2767" xr:uid="{00000000-0005-0000-0000-0000BF020000}"/>
    <cellStyle name="20% - akcent 3 29" xfId="2768" xr:uid="{00000000-0005-0000-0000-0000C0020000}"/>
    <cellStyle name="20% - akcent 3 3" xfId="111" xr:uid="{00000000-0005-0000-0000-0000C1020000}"/>
    <cellStyle name="20% - akcent 3 3 2" xfId="112" xr:uid="{00000000-0005-0000-0000-0000C2020000}"/>
    <cellStyle name="20% - akcent 3 3 2 2" xfId="113" xr:uid="{00000000-0005-0000-0000-0000C3020000}"/>
    <cellStyle name="20% - akcent 3 3 2 2 2" xfId="114" xr:uid="{00000000-0005-0000-0000-0000C4020000}"/>
    <cellStyle name="20% - akcent 3 3 2 3" xfId="115" xr:uid="{00000000-0005-0000-0000-0000C5020000}"/>
    <cellStyle name="20% - akcent 3 3 3" xfId="116" xr:uid="{00000000-0005-0000-0000-0000C6020000}"/>
    <cellStyle name="20% - akcent 3 3 3 2" xfId="117" xr:uid="{00000000-0005-0000-0000-0000C7020000}"/>
    <cellStyle name="20% - akcent 3 3 4" xfId="118" xr:uid="{00000000-0005-0000-0000-0000C8020000}"/>
    <cellStyle name="20% - akcent 3 3 5" xfId="2769" xr:uid="{00000000-0005-0000-0000-0000C9020000}"/>
    <cellStyle name="20% - akcent 3 3 6" xfId="10963" xr:uid="{00000000-0005-0000-0000-0000CA020000}"/>
    <cellStyle name="20% - akcent 3 3 7" xfId="10521" xr:uid="{00000000-0005-0000-0000-0000CB020000}"/>
    <cellStyle name="20% - akcent 3 30" xfId="2770" xr:uid="{00000000-0005-0000-0000-0000CC020000}"/>
    <cellStyle name="20% - akcent 3 31" xfId="2771" xr:uid="{00000000-0005-0000-0000-0000CD020000}"/>
    <cellStyle name="20% - akcent 3 32" xfId="2772" xr:uid="{00000000-0005-0000-0000-0000CE020000}"/>
    <cellStyle name="20% - akcent 3 33" xfId="2773" xr:uid="{00000000-0005-0000-0000-0000CF020000}"/>
    <cellStyle name="20% - akcent 3 34" xfId="2774" xr:uid="{00000000-0005-0000-0000-0000D0020000}"/>
    <cellStyle name="20% - akcent 3 35" xfId="2775" xr:uid="{00000000-0005-0000-0000-0000D1020000}"/>
    <cellStyle name="20% - akcent 3 36" xfId="2776" xr:uid="{00000000-0005-0000-0000-0000D2020000}"/>
    <cellStyle name="20% - akcent 3 37" xfId="2777" xr:uid="{00000000-0005-0000-0000-0000D3020000}"/>
    <cellStyle name="20% - akcent 3 38" xfId="2778" xr:uid="{00000000-0005-0000-0000-0000D4020000}"/>
    <cellStyle name="20% - akcent 3 39" xfId="2779" xr:uid="{00000000-0005-0000-0000-0000D5020000}"/>
    <cellStyle name="20% - akcent 3 4" xfId="119" xr:uid="{00000000-0005-0000-0000-0000D6020000}"/>
    <cellStyle name="20% - akcent 3 4 2" xfId="120" xr:uid="{00000000-0005-0000-0000-0000D7020000}"/>
    <cellStyle name="20% - akcent 3 4 2 2" xfId="121" xr:uid="{00000000-0005-0000-0000-0000D8020000}"/>
    <cellStyle name="20% - akcent 3 4 3" xfId="122" xr:uid="{00000000-0005-0000-0000-0000D9020000}"/>
    <cellStyle name="20% - akcent 3 4 4" xfId="2780" xr:uid="{00000000-0005-0000-0000-0000DA020000}"/>
    <cellStyle name="20% - akcent 3 4 5" xfId="10933" xr:uid="{00000000-0005-0000-0000-0000DB020000}"/>
    <cellStyle name="20% - akcent 3 4 6" xfId="10522" xr:uid="{00000000-0005-0000-0000-0000DC020000}"/>
    <cellStyle name="20% - akcent 3 40" xfId="2781" xr:uid="{00000000-0005-0000-0000-0000DD020000}"/>
    <cellStyle name="20% - akcent 3 41" xfId="2782" xr:uid="{00000000-0005-0000-0000-0000DE020000}"/>
    <cellStyle name="20% - akcent 3 42" xfId="2783" xr:uid="{00000000-0005-0000-0000-0000DF020000}"/>
    <cellStyle name="20% - akcent 3 43" xfId="2784" xr:uid="{00000000-0005-0000-0000-0000E0020000}"/>
    <cellStyle name="20% - akcent 3 44" xfId="2785" xr:uid="{00000000-0005-0000-0000-0000E1020000}"/>
    <cellStyle name="20% - akcent 3 45" xfId="2786" xr:uid="{00000000-0005-0000-0000-0000E2020000}"/>
    <cellStyle name="20% - akcent 3 46" xfId="2787" xr:uid="{00000000-0005-0000-0000-0000E3020000}"/>
    <cellStyle name="20% - akcent 3 47" xfId="2788" xr:uid="{00000000-0005-0000-0000-0000E4020000}"/>
    <cellStyle name="20% - akcent 3 48" xfId="2789" xr:uid="{00000000-0005-0000-0000-0000E5020000}"/>
    <cellStyle name="20% - akcent 3 49" xfId="2790" xr:uid="{00000000-0005-0000-0000-0000E6020000}"/>
    <cellStyle name="20% - akcent 3 5" xfId="123" xr:uid="{00000000-0005-0000-0000-0000E7020000}"/>
    <cellStyle name="20% - akcent 3 5 2" xfId="2791" xr:uid="{00000000-0005-0000-0000-0000E8020000}"/>
    <cellStyle name="20% - akcent 3 50" xfId="2792" xr:uid="{00000000-0005-0000-0000-0000E9020000}"/>
    <cellStyle name="20% - akcent 3 51" xfId="2793" xr:uid="{00000000-0005-0000-0000-0000EA020000}"/>
    <cellStyle name="20% - akcent 3 52" xfId="2794" xr:uid="{00000000-0005-0000-0000-0000EB020000}"/>
    <cellStyle name="20% - akcent 3 53" xfId="2795" xr:uid="{00000000-0005-0000-0000-0000EC020000}"/>
    <cellStyle name="20% - akcent 3 54" xfId="2796" xr:uid="{00000000-0005-0000-0000-0000ED020000}"/>
    <cellStyle name="20% - akcent 3 55" xfId="2797" xr:uid="{00000000-0005-0000-0000-0000EE020000}"/>
    <cellStyle name="20% - akcent 3 56" xfId="2798" xr:uid="{00000000-0005-0000-0000-0000EF020000}"/>
    <cellStyle name="20% - akcent 3 57" xfId="2799" xr:uid="{00000000-0005-0000-0000-0000F0020000}"/>
    <cellStyle name="20% - akcent 3 58" xfId="2800" xr:uid="{00000000-0005-0000-0000-0000F1020000}"/>
    <cellStyle name="20% - akcent 3 59" xfId="2801" xr:uid="{00000000-0005-0000-0000-0000F2020000}"/>
    <cellStyle name="20% - akcent 3 6" xfId="124" xr:uid="{00000000-0005-0000-0000-0000F3020000}"/>
    <cellStyle name="20% - akcent 3 6 2" xfId="2802" xr:uid="{00000000-0005-0000-0000-0000F4020000}"/>
    <cellStyle name="20% - akcent 3 7" xfId="2803" xr:uid="{00000000-0005-0000-0000-0000F5020000}"/>
    <cellStyle name="20% - akcent 3 8" xfId="2804" xr:uid="{00000000-0005-0000-0000-0000F6020000}"/>
    <cellStyle name="20% - akcent 3 9" xfId="2805" xr:uid="{00000000-0005-0000-0000-0000F7020000}"/>
    <cellStyle name="20% - akcent 4 10" xfId="2806" xr:uid="{00000000-0005-0000-0000-0000F8020000}"/>
    <cellStyle name="20% - akcent 4 11" xfId="2807" xr:uid="{00000000-0005-0000-0000-0000F9020000}"/>
    <cellStyle name="20% - akcent 4 12" xfId="2808" xr:uid="{00000000-0005-0000-0000-0000FA020000}"/>
    <cellStyle name="20% - akcent 4 13" xfId="2809" xr:uid="{00000000-0005-0000-0000-0000FB020000}"/>
    <cellStyle name="20% - akcent 4 14" xfId="2810" xr:uid="{00000000-0005-0000-0000-0000FC020000}"/>
    <cellStyle name="20% - akcent 4 15" xfId="2811" xr:uid="{00000000-0005-0000-0000-0000FD020000}"/>
    <cellStyle name="20% - akcent 4 16" xfId="2812" xr:uid="{00000000-0005-0000-0000-0000FE020000}"/>
    <cellStyle name="20% - akcent 4 17" xfId="2813" xr:uid="{00000000-0005-0000-0000-0000FF020000}"/>
    <cellStyle name="20% - akcent 4 18" xfId="2814" xr:uid="{00000000-0005-0000-0000-000000030000}"/>
    <cellStyle name="20% - akcent 4 19" xfId="2815" xr:uid="{00000000-0005-0000-0000-000001030000}"/>
    <cellStyle name="20% - akcent 4 2" xfId="125" xr:uid="{00000000-0005-0000-0000-000002030000}"/>
    <cellStyle name="20% - akcent 4 2 10" xfId="10523" xr:uid="{00000000-0005-0000-0000-000003030000}"/>
    <cellStyle name="20% - akcent 4 2 2" xfId="126" xr:uid="{00000000-0005-0000-0000-000004030000}"/>
    <cellStyle name="20% - akcent 4 2 2 2" xfId="127" xr:uid="{00000000-0005-0000-0000-000005030000}"/>
    <cellStyle name="20% - akcent 4 2 2 2 2" xfId="128" xr:uid="{00000000-0005-0000-0000-000006030000}"/>
    <cellStyle name="20% - akcent 4 2 2 2 2 2" xfId="129" xr:uid="{00000000-0005-0000-0000-000007030000}"/>
    <cellStyle name="20% - akcent 4 2 2 2 3" xfId="130" xr:uid="{00000000-0005-0000-0000-000008030000}"/>
    <cellStyle name="20% - akcent 4 2 2 3" xfId="131" xr:uid="{00000000-0005-0000-0000-000009030000}"/>
    <cellStyle name="20% - akcent 4 2 2 3 2" xfId="132" xr:uid="{00000000-0005-0000-0000-00000A030000}"/>
    <cellStyle name="20% - akcent 4 2 2 4" xfId="133" xr:uid="{00000000-0005-0000-0000-00000B030000}"/>
    <cellStyle name="20% - akcent 4 2 2 5" xfId="2816" xr:uid="{00000000-0005-0000-0000-00000C030000}"/>
    <cellStyle name="20% - akcent 4 2 2 6" xfId="10962" xr:uid="{00000000-0005-0000-0000-00000D030000}"/>
    <cellStyle name="20% - akcent 4 2 2 7" xfId="10524" xr:uid="{00000000-0005-0000-0000-00000E030000}"/>
    <cellStyle name="20% - akcent 4 2 3" xfId="134" xr:uid="{00000000-0005-0000-0000-00000F030000}"/>
    <cellStyle name="20% - akcent 4 2 3 2" xfId="135" xr:uid="{00000000-0005-0000-0000-000010030000}"/>
    <cellStyle name="20% - akcent 4 2 3 2 2" xfId="136" xr:uid="{00000000-0005-0000-0000-000011030000}"/>
    <cellStyle name="20% - akcent 4 2 3 3" xfId="137" xr:uid="{00000000-0005-0000-0000-000012030000}"/>
    <cellStyle name="20% - akcent 4 2 3 4" xfId="2817" xr:uid="{00000000-0005-0000-0000-000013030000}"/>
    <cellStyle name="20% - akcent 4 2 4" xfId="138" xr:uid="{00000000-0005-0000-0000-000014030000}"/>
    <cellStyle name="20% - akcent 4 2 4 2" xfId="139" xr:uid="{00000000-0005-0000-0000-000015030000}"/>
    <cellStyle name="20% - akcent 4 2 4 3" xfId="2818" xr:uid="{00000000-0005-0000-0000-000016030000}"/>
    <cellStyle name="20% - akcent 4 2 5" xfId="140" xr:uid="{00000000-0005-0000-0000-000017030000}"/>
    <cellStyle name="20% - akcent 4 2 5 2" xfId="2819" xr:uid="{00000000-0005-0000-0000-000018030000}"/>
    <cellStyle name="20% - akcent 4 2 6" xfId="141" xr:uid="{00000000-0005-0000-0000-000019030000}"/>
    <cellStyle name="20% - akcent 4 2 6 2" xfId="2820" xr:uid="{00000000-0005-0000-0000-00001A030000}"/>
    <cellStyle name="20% - akcent 4 2 7" xfId="2821" xr:uid="{00000000-0005-0000-0000-00001B030000}"/>
    <cellStyle name="20% - akcent 4 2 8" xfId="2822" xr:uid="{00000000-0005-0000-0000-00001C030000}"/>
    <cellStyle name="20% - akcent 4 2 9" xfId="10932" xr:uid="{00000000-0005-0000-0000-00001D030000}"/>
    <cellStyle name="20% - akcent 4 20" xfId="2823" xr:uid="{00000000-0005-0000-0000-00001E030000}"/>
    <cellStyle name="20% - akcent 4 21" xfId="2824" xr:uid="{00000000-0005-0000-0000-00001F030000}"/>
    <cellStyle name="20% - akcent 4 22" xfId="2825" xr:uid="{00000000-0005-0000-0000-000020030000}"/>
    <cellStyle name="20% - akcent 4 23" xfId="2826" xr:uid="{00000000-0005-0000-0000-000021030000}"/>
    <cellStyle name="20% - akcent 4 24" xfId="2827" xr:uid="{00000000-0005-0000-0000-000022030000}"/>
    <cellStyle name="20% - akcent 4 25" xfId="2828" xr:uid="{00000000-0005-0000-0000-000023030000}"/>
    <cellStyle name="20% - akcent 4 26" xfId="2829" xr:uid="{00000000-0005-0000-0000-000024030000}"/>
    <cellStyle name="20% - akcent 4 27" xfId="2830" xr:uid="{00000000-0005-0000-0000-000025030000}"/>
    <cellStyle name="20% - akcent 4 28" xfId="2831" xr:uid="{00000000-0005-0000-0000-000026030000}"/>
    <cellStyle name="20% - akcent 4 29" xfId="2832" xr:uid="{00000000-0005-0000-0000-000027030000}"/>
    <cellStyle name="20% - akcent 4 3" xfId="142" xr:uid="{00000000-0005-0000-0000-000028030000}"/>
    <cellStyle name="20% - akcent 4 3 2" xfId="143" xr:uid="{00000000-0005-0000-0000-000029030000}"/>
    <cellStyle name="20% - akcent 4 3 2 2" xfId="144" xr:uid="{00000000-0005-0000-0000-00002A030000}"/>
    <cellStyle name="20% - akcent 4 3 2 2 2" xfId="145" xr:uid="{00000000-0005-0000-0000-00002B030000}"/>
    <cellStyle name="20% - akcent 4 3 2 3" xfId="146" xr:uid="{00000000-0005-0000-0000-00002C030000}"/>
    <cellStyle name="20% - akcent 4 3 3" xfId="147" xr:uid="{00000000-0005-0000-0000-00002D030000}"/>
    <cellStyle name="20% - akcent 4 3 3 2" xfId="148" xr:uid="{00000000-0005-0000-0000-00002E030000}"/>
    <cellStyle name="20% - akcent 4 3 4" xfId="149" xr:uid="{00000000-0005-0000-0000-00002F030000}"/>
    <cellStyle name="20% - akcent 4 3 5" xfId="2833" xr:uid="{00000000-0005-0000-0000-000030030000}"/>
    <cellStyle name="20% - akcent 4 3 6" xfId="10931" xr:uid="{00000000-0005-0000-0000-000031030000}"/>
    <cellStyle name="20% - akcent 4 3 7" xfId="10525" xr:uid="{00000000-0005-0000-0000-000032030000}"/>
    <cellStyle name="20% - akcent 4 30" xfId="2834" xr:uid="{00000000-0005-0000-0000-000033030000}"/>
    <cellStyle name="20% - akcent 4 31" xfId="2835" xr:uid="{00000000-0005-0000-0000-000034030000}"/>
    <cellStyle name="20% - akcent 4 32" xfId="2836" xr:uid="{00000000-0005-0000-0000-000035030000}"/>
    <cellStyle name="20% - akcent 4 33" xfId="2837" xr:uid="{00000000-0005-0000-0000-000036030000}"/>
    <cellStyle name="20% - akcent 4 34" xfId="2838" xr:uid="{00000000-0005-0000-0000-000037030000}"/>
    <cellStyle name="20% - akcent 4 35" xfId="2839" xr:uid="{00000000-0005-0000-0000-000038030000}"/>
    <cellStyle name="20% - akcent 4 36" xfId="2840" xr:uid="{00000000-0005-0000-0000-000039030000}"/>
    <cellStyle name="20% - akcent 4 37" xfId="2841" xr:uid="{00000000-0005-0000-0000-00003A030000}"/>
    <cellStyle name="20% - akcent 4 38" xfId="2842" xr:uid="{00000000-0005-0000-0000-00003B030000}"/>
    <cellStyle name="20% - akcent 4 39" xfId="2843" xr:uid="{00000000-0005-0000-0000-00003C030000}"/>
    <cellStyle name="20% - akcent 4 4" xfId="150" xr:uid="{00000000-0005-0000-0000-00003D030000}"/>
    <cellStyle name="20% - akcent 4 4 2" xfId="151" xr:uid="{00000000-0005-0000-0000-00003E030000}"/>
    <cellStyle name="20% - akcent 4 4 2 2" xfId="152" xr:uid="{00000000-0005-0000-0000-00003F030000}"/>
    <cellStyle name="20% - akcent 4 4 3" xfId="153" xr:uid="{00000000-0005-0000-0000-000040030000}"/>
    <cellStyle name="20% - akcent 4 4 4" xfId="2844" xr:uid="{00000000-0005-0000-0000-000041030000}"/>
    <cellStyle name="20% - akcent 4 4 5" xfId="10961" xr:uid="{00000000-0005-0000-0000-000042030000}"/>
    <cellStyle name="20% - akcent 4 4 6" xfId="10526" xr:uid="{00000000-0005-0000-0000-000043030000}"/>
    <cellStyle name="20% - akcent 4 40" xfId="2845" xr:uid="{00000000-0005-0000-0000-000044030000}"/>
    <cellStyle name="20% - akcent 4 41" xfId="2846" xr:uid="{00000000-0005-0000-0000-000045030000}"/>
    <cellStyle name="20% - akcent 4 42" xfId="2847" xr:uid="{00000000-0005-0000-0000-000046030000}"/>
    <cellStyle name="20% - akcent 4 43" xfId="2848" xr:uid="{00000000-0005-0000-0000-000047030000}"/>
    <cellStyle name="20% - akcent 4 44" xfId="2849" xr:uid="{00000000-0005-0000-0000-000048030000}"/>
    <cellStyle name="20% - akcent 4 45" xfId="2850" xr:uid="{00000000-0005-0000-0000-000049030000}"/>
    <cellStyle name="20% - akcent 4 46" xfId="2851" xr:uid="{00000000-0005-0000-0000-00004A030000}"/>
    <cellStyle name="20% - akcent 4 47" xfId="2852" xr:uid="{00000000-0005-0000-0000-00004B030000}"/>
    <cellStyle name="20% - akcent 4 48" xfId="2853" xr:uid="{00000000-0005-0000-0000-00004C030000}"/>
    <cellStyle name="20% - akcent 4 49" xfId="2854" xr:uid="{00000000-0005-0000-0000-00004D030000}"/>
    <cellStyle name="20% - akcent 4 5" xfId="154" xr:uid="{00000000-0005-0000-0000-00004E030000}"/>
    <cellStyle name="20% - akcent 4 5 2" xfId="2855" xr:uid="{00000000-0005-0000-0000-00004F030000}"/>
    <cellStyle name="20% - akcent 4 50" xfId="2856" xr:uid="{00000000-0005-0000-0000-000050030000}"/>
    <cellStyle name="20% - akcent 4 51" xfId="2857" xr:uid="{00000000-0005-0000-0000-000051030000}"/>
    <cellStyle name="20% - akcent 4 52" xfId="2858" xr:uid="{00000000-0005-0000-0000-000052030000}"/>
    <cellStyle name="20% - akcent 4 53" xfId="2859" xr:uid="{00000000-0005-0000-0000-000053030000}"/>
    <cellStyle name="20% - akcent 4 54" xfId="2860" xr:uid="{00000000-0005-0000-0000-000054030000}"/>
    <cellStyle name="20% - akcent 4 55" xfId="2861" xr:uid="{00000000-0005-0000-0000-000055030000}"/>
    <cellStyle name="20% - akcent 4 56" xfId="2862" xr:uid="{00000000-0005-0000-0000-000056030000}"/>
    <cellStyle name="20% - akcent 4 57" xfId="2863" xr:uid="{00000000-0005-0000-0000-000057030000}"/>
    <cellStyle name="20% - akcent 4 58" xfId="2864" xr:uid="{00000000-0005-0000-0000-000058030000}"/>
    <cellStyle name="20% - akcent 4 59" xfId="2865" xr:uid="{00000000-0005-0000-0000-000059030000}"/>
    <cellStyle name="20% - akcent 4 6" xfId="155" xr:uid="{00000000-0005-0000-0000-00005A030000}"/>
    <cellStyle name="20% - akcent 4 6 2" xfId="2866" xr:uid="{00000000-0005-0000-0000-00005B030000}"/>
    <cellStyle name="20% - akcent 4 7" xfId="2867" xr:uid="{00000000-0005-0000-0000-00005C030000}"/>
    <cellStyle name="20% - akcent 4 8" xfId="2868" xr:uid="{00000000-0005-0000-0000-00005D030000}"/>
    <cellStyle name="20% - akcent 4 9" xfId="2869" xr:uid="{00000000-0005-0000-0000-00005E030000}"/>
    <cellStyle name="20% - akcent 5 10" xfId="2870" xr:uid="{00000000-0005-0000-0000-00005F030000}"/>
    <cellStyle name="20% - akcent 5 11" xfId="2871" xr:uid="{00000000-0005-0000-0000-000060030000}"/>
    <cellStyle name="20% - akcent 5 12" xfId="2872" xr:uid="{00000000-0005-0000-0000-000061030000}"/>
    <cellStyle name="20% - akcent 5 13" xfId="2873" xr:uid="{00000000-0005-0000-0000-000062030000}"/>
    <cellStyle name="20% - akcent 5 14" xfId="2874" xr:uid="{00000000-0005-0000-0000-000063030000}"/>
    <cellStyle name="20% - akcent 5 15" xfId="2875" xr:uid="{00000000-0005-0000-0000-000064030000}"/>
    <cellStyle name="20% - akcent 5 16" xfId="2876" xr:uid="{00000000-0005-0000-0000-000065030000}"/>
    <cellStyle name="20% - akcent 5 17" xfId="2877" xr:uid="{00000000-0005-0000-0000-000066030000}"/>
    <cellStyle name="20% - akcent 5 18" xfId="2878" xr:uid="{00000000-0005-0000-0000-000067030000}"/>
    <cellStyle name="20% - akcent 5 19" xfId="2879" xr:uid="{00000000-0005-0000-0000-000068030000}"/>
    <cellStyle name="20% - akcent 5 2" xfId="156" xr:uid="{00000000-0005-0000-0000-000069030000}"/>
    <cellStyle name="20% - akcent 5 2 10" xfId="10527" xr:uid="{00000000-0005-0000-0000-00006A030000}"/>
    <cellStyle name="20% - akcent 5 2 2" xfId="157" xr:uid="{00000000-0005-0000-0000-00006B030000}"/>
    <cellStyle name="20% - akcent 5 2 2 2" xfId="158" xr:uid="{00000000-0005-0000-0000-00006C030000}"/>
    <cellStyle name="20% - akcent 5 2 2 2 2" xfId="159" xr:uid="{00000000-0005-0000-0000-00006D030000}"/>
    <cellStyle name="20% - akcent 5 2 2 2 2 2" xfId="160" xr:uid="{00000000-0005-0000-0000-00006E030000}"/>
    <cellStyle name="20% - akcent 5 2 2 2 3" xfId="161" xr:uid="{00000000-0005-0000-0000-00006F030000}"/>
    <cellStyle name="20% - akcent 5 2 2 3" xfId="162" xr:uid="{00000000-0005-0000-0000-000070030000}"/>
    <cellStyle name="20% - akcent 5 2 2 3 2" xfId="163" xr:uid="{00000000-0005-0000-0000-000071030000}"/>
    <cellStyle name="20% - akcent 5 2 2 4" xfId="164" xr:uid="{00000000-0005-0000-0000-000072030000}"/>
    <cellStyle name="20% - akcent 5 2 2 5" xfId="2880" xr:uid="{00000000-0005-0000-0000-000073030000}"/>
    <cellStyle name="20% - akcent 5 2 2 6" xfId="10959" xr:uid="{00000000-0005-0000-0000-000074030000}"/>
    <cellStyle name="20% - akcent 5 2 2 7" xfId="10528" xr:uid="{00000000-0005-0000-0000-000075030000}"/>
    <cellStyle name="20% - akcent 5 2 3" xfId="165" xr:uid="{00000000-0005-0000-0000-000076030000}"/>
    <cellStyle name="20% - akcent 5 2 3 2" xfId="166" xr:uid="{00000000-0005-0000-0000-000077030000}"/>
    <cellStyle name="20% - akcent 5 2 3 2 2" xfId="167" xr:uid="{00000000-0005-0000-0000-000078030000}"/>
    <cellStyle name="20% - akcent 5 2 3 3" xfId="168" xr:uid="{00000000-0005-0000-0000-000079030000}"/>
    <cellStyle name="20% - akcent 5 2 3 4" xfId="2881" xr:uid="{00000000-0005-0000-0000-00007A030000}"/>
    <cellStyle name="20% - akcent 5 2 4" xfId="169" xr:uid="{00000000-0005-0000-0000-00007B030000}"/>
    <cellStyle name="20% - akcent 5 2 4 2" xfId="170" xr:uid="{00000000-0005-0000-0000-00007C030000}"/>
    <cellStyle name="20% - akcent 5 2 4 3" xfId="2882" xr:uid="{00000000-0005-0000-0000-00007D030000}"/>
    <cellStyle name="20% - akcent 5 2 5" xfId="171" xr:uid="{00000000-0005-0000-0000-00007E030000}"/>
    <cellStyle name="20% - akcent 5 2 5 2" xfId="2883" xr:uid="{00000000-0005-0000-0000-00007F030000}"/>
    <cellStyle name="20% - akcent 5 2 6" xfId="172" xr:uid="{00000000-0005-0000-0000-000080030000}"/>
    <cellStyle name="20% - akcent 5 2 6 2" xfId="2884" xr:uid="{00000000-0005-0000-0000-000081030000}"/>
    <cellStyle name="20% - akcent 5 2 7" xfId="2885" xr:uid="{00000000-0005-0000-0000-000082030000}"/>
    <cellStyle name="20% - akcent 5 2 8" xfId="2886" xr:uid="{00000000-0005-0000-0000-000083030000}"/>
    <cellStyle name="20% - akcent 5 2 9" xfId="10960" xr:uid="{00000000-0005-0000-0000-000084030000}"/>
    <cellStyle name="20% - akcent 5 20" xfId="2887" xr:uid="{00000000-0005-0000-0000-000085030000}"/>
    <cellStyle name="20% - akcent 5 21" xfId="2888" xr:uid="{00000000-0005-0000-0000-000086030000}"/>
    <cellStyle name="20% - akcent 5 22" xfId="2889" xr:uid="{00000000-0005-0000-0000-000087030000}"/>
    <cellStyle name="20% - akcent 5 23" xfId="2890" xr:uid="{00000000-0005-0000-0000-000088030000}"/>
    <cellStyle name="20% - akcent 5 24" xfId="2891" xr:uid="{00000000-0005-0000-0000-000089030000}"/>
    <cellStyle name="20% - akcent 5 25" xfId="2892" xr:uid="{00000000-0005-0000-0000-00008A030000}"/>
    <cellStyle name="20% - akcent 5 26" xfId="2893" xr:uid="{00000000-0005-0000-0000-00008B030000}"/>
    <cellStyle name="20% - akcent 5 27" xfId="2894" xr:uid="{00000000-0005-0000-0000-00008C030000}"/>
    <cellStyle name="20% - akcent 5 28" xfId="2895" xr:uid="{00000000-0005-0000-0000-00008D030000}"/>
    <cellStyle name="20% - akcent 5 29" xfId="2896" xr:uid="{00000000-0005-0000-0000-00008E030000}"/>
    <cellStyle name="20% - akcent 5 3" xfId="173" xr:uid="{00000000-0005-0000-0000-00008F030000}"/>
    <cellStyle name="20% - akcent 5 3 2" xfId="174" xr:uid="{00000000-0005-0000-0000-000090030000}"/>
    <cellStyle name="20% - akcent 5 3 2 2" xfId="175" xr:uid="{00000000-0005-0000-0000-000091030000}"/>
    <cellStyle name="20% - akcent 5 3 2 2 2" xfId="176" xr:uid="{00000000-0005-0000-0000-000092030000}"/>
    <cellStyle name="20% - akcent 5 3 2 3" xfId="177" xr:uid="{00000000-0005-0000-0000-000093030000}"/>
    <cellStyle name="20% - akcent 5 3 3" xfId="178" xr:uid="{00000000-0005-0000-0000-000094030000}"/>
    <cellStyle name="20% - akcent 5 3 3 2" xfId="179" xr:uid="{00000000-0005-0000-0000-000095030000}"/>
    <cellStyle name="20% - akcent 5 3 4" xfId="180" xr:uid="{00000000-0005-0000-0000-000096030000}"/>
    <cellStyle name="20% - akcent 5 3 5" xfId="2897" xr:uid="{00000000-0005-0000-0000-000097030000}"/>
    <cellStyle name="20% - akcent 5 3 6" xfId="10935" xr:uid="{00000000-0005-0000-0000-000098030000}"/>
    <cellStyle name="20% - akcent 5 3 7" xfId="10529" xr:uid="{00000000-0005-0000-0000-000099030000}"/>
    <cellStyle name="20% - akcent 5 30" xfId="2898" xr:uid="{00000000-0005-0000-0000-00009A030000}"/>
    <cellStyle name="20% - akcent 5 31" xfId="2899" xr:uid="{00000000-0005-0000-0000-00009B030000}"/>
    <cellStyle name="20% - akcent 5 32" xfId="2900" xr:uid="{00000000-0005-0000-0000-00009C030000}"/>
    <cellStyle name="20% - akcent 5 33" xfId="2901" xr:uid="{00000000-0005-0000-0000-00009D030000}"/>
    <cellStyle name="20% - akcent 5 34" xfId="2902" xr:uid="{00000000-0005-0000-0000-00009E030000}"/>
    <cellStyle name="20% - akcent 5 35" xfId="2903" xr:uid="{00000000-0005-0000-0000-00009F030000}"/>
    <cellStyle name="20% - akcent 5 36" xfId="2904" xr:uid="{00000000-0005-0000-0000-0000A0030000}"/>
    <cellStyle name="20% - akcent 5 37" xfId="2905" xr:uid="{00000000-0005-0000-0000-0000A1030000}"/>
    <cellStyle name="20% - akcent 5 38" xfId="2906" xr:uid="{00000000-0005-0000-0000-0000A2030000}"/>
    <cellStyle name="20% - akcent 5 39" xfId="2907" xr:uid="{00000000-0005-0000-0000-0000A3030000}"/>
    <cellStyle name="20% - akcent 5 4" xfId="181" xr:uid="{00000000-0005-0000-0000-0000A4030000}"/>
    <cellStyle name="20% - akcent 5 4 2" xfId="182" xr:uid="{00000000-0005-0000-0000-0000A5030000}"/>
    <cellStyle name="20% - akcent 5 4 2 2" xfId="183" xr:uid="{00000000-0005-0000-0000-0000A6030000}"/>
    <cellStyle name="20% - akcent 5 4 3" xfId="184" xr:uid="{00000000-0005-0000-0000-0000A7030000}"/>
    <cellStyle name="20% - akcent 5 4 4" xfId="2908" xr:uid="{00000000-0005-0000-0000-0000A8030000}"/>
    <cellStyle name="20% - akcent 5 4 5" xfId="10884" xr:uid="{00000000-0005-0000-0000-0000A9030000}"/>
    <cellStyle name="20% - akcent 5 4 6" xfId="10530" xr:uid="{00000000-0005-0000-0000-0000AA030000}"/>
    <cellStyle name="20% - akcent 5 40" xfId="2909" xr:uid="{00000000-0005-0000-0000-0000AB030000}"/>
    <cellStyle name="20% - akcent 5 41" xfId="2910" xr:uid="{00000000-0005-0000-0000-0000AC030000}"/>
    <cellStyle name="20% - akcent 5 42" xfId="2911" xr:uid="{00000000-0005-0000-0000-0000AD030000}"/>
    <cellStyle name="20% - akcent 5 43" xfId="2912" xr:uid="{00000000-0005-0000-0000-0000AE030000}"/>
    <cellStyle name="20% - akcent 5 44" xfId="2913" xr:uid="{00000000-0005-0000-0000-0000AF030000}"/>
    <cellStyle name="20% - akcent 5 45" xfId="2914" xr:uid="{00000000-0005-0000-0000-0000B0030000}"/>
    <cellStyle name="20% - akcent 5 46" xfId="2915" xr:uid="{00000000-0005-0000-0000-0000B1030000}"/>
    <cellStyle name="20% - akcent 5 47" xfId="2916" xr:uid="{00000000-0005-0000-0000-0000B2030000}"/>
    <cellStyle name="20% - akcent 5 48" xfId="2917" xr:uid="{00000000-0005-0000-0000-0000B3030000}"/>
    <cellStyle name="20% - akcent 5 49" xfId="2918" xr:uid="{00000000-0005-0000-0000-0000B4030000}"/>
    <cellStyle name="20% - akcent 5 5" xfId="185" xr:uid="{00000000-0005-0000-0000-0000B5030000}"/>
    <cellStyle name="20% - akcent 5 5 2" xfId="2919" xr:uid="{00000000-0005-0000-0000-0000B6030000}"/>
    <cellStyle name="20% - akcent 5 50" xfId="2920" xr:uid="{00000000-0005-0000-0000-0000B7030000}"/>
    <cellStyle name="20% - akcent 5 51" xfId="2921" xr:uid="{00000000-0005-0000-0000-0000B8030000}"/>
    <cellStyle name="20% - akcent 5 52" xfId="2922" xr:uid="{00000000-0005-0000-0000-0000B9030000}"/>
    <cellStyle name="20% - akcent 5 53" xfId="2923" xr:uid="{00000000-0005-0000-0000-0000BA030000}"/>
    <cellStyle name="20% - akcent 5 54" xfId="2924" xr:uid="{00000000-0005-0000-0000-0000BB030000}"/>
    <cellStyle name="20% - akcent 5 55" xfId="2925" xr:uid="{00000000-0005-0000-0000-0000BC030000}"/>
    <cellStyle name="20% - akcent 5 56" xfId="2926" xr:uid="{00000000-0005-0000-0000-0000BD030000}"/>
    <cellStyle name="20% - akcent 5 57" xfId="2927" xr:uid="{00000000-0005-0000-0000-0000BE030000}"/>
    <cellStyle name="20% - akcent 5 58" xfId="2928" xr:uid="{00000000-0005-0000-0000-0000BF030000}"/>
    <cellStyle name="20% - akcent 5 59" xfId="2929" xr:uid="{00000000-0005-0000-0000-0000C0030000}"/>
    <cellStyle name="20% - akcent 5 6" xfId="186" xr:uid="{00000000-0005-0000-0000-0000C1030000}"/>
    <cellStyle name="20% - akcent 5 6 2" xfId="2930" xr:uid="{00000000-0005-0000-0000-0000C2030000}"/>
    <cellStyle name="20% - akcent 5 7" xfId="2931" xr:uid="{00000000-0005-0000-0000-0000C3030000}"/>
    <cellStyle name="20% - akcent 5 8" xfId="2932" xr:uid="{00000000-0005-0000-0000-0000C4030000}"/>
    <cellStyle name="20% - akcent 5 9" xfId="2933" xr:uid="{00000000-0005-0000-0000-0000C5030000}"/>
    <cellStyle name="20% - akcent 6 10" xfId="2934" xr:uid="{00000000-0005-0000-0000-0000C6030000}"/>
    <cellStyle name="20% - akcent 6 11" xfId="2935" xr:uid="{00000000-0005-0000-0000-0000C7030000}"/>
    <cellStyle name="20% - akcent 6 12" xfId="2936" xr:uid="{00000000-0005-0000-0000-0000C8030000}"/>
    <cellStyle name="20% - akcent 6 13" xfId="2937" xr:uid="{00000000-0005-0000-0000-0000C9030000}"/>
    <cellStyle name="20% - akcent 6 14" xfId="2938" xr:uid="{00000000-0005-0000-0000-0000CA030000}"/>
    <cellStyle name="20% - akcent 6 15" xfId="2939" xr:uid="{00000000-0005-0000-0000-0000CB030000}"/>
    <cellStyle name="20% - akcent 6 16" xfId="2940" xr:uid="{00000000-0005-0000-0000-0000CC030000}"/>
    <cellStyle name="20% - akcent 6 17" xfId="2941" xr:uid="{00000000-0005-0000-0000-0000CD030000}"/>
    <cellStyle name="20% - akcent 6 18" xfId="2942" xr:uid="{00000000-0005-0000-0000-0000CE030000}"/>
    <cellStyle name="20% - akcent 6 19" xfId="2943" xr:uid="{00000000-0005-0000-0000-0000CF030000}"/>
    <cellStyle name="20% - akcent 6 2" xfId="187" xr:uid="{00000000-0005-0000-0000-0000D0030000}"/>
    <cellStyle name="20% - akcent 6 2 10" xfId="10531" xr:uid="{00000000-0005-0000-0000-0000D1030000}"/>
    <cellStyle name="20% - akcent 6 2 2" xfId="188" xr:uid="{00000000-0005-0000-0000-0000D2030000}"/>
    <cellStyle name="20% - akcent 6 2 2 2" xfId="189" xr:uid="{00000000-0005-0000-0000-0000D3030000}"/>
    <cellStyle name="20% - akcent 6 2 2 2 2" xfId="190" xr:uid="{00000000-0005-0000-0000-0000D4030000}"/>
    <cellStyle name="20% - akcent 6 2 2 2 2 2" xfId="191" xr:uid="{00000000-0005-0000-0000-0000D5030000}"/>
    <cellStyle name="20% - akcent 6 2 2 2 3" xfId="192" xr:uid="{00000000-0005-0000-0000-0000D6030000}"/>
    <cellStyle name="20% - akcent 6 2 2 3" xfId="193" xr:uid="{00000000-0005-0000-0000-0000D7030000}"/>
    <cellStyle name="20% - akcent 6 2 2 3 2" xfId="194" xr:uid="{00000000-0005-0000-0000-0000D8030000}"/>
    <cellStyle name="20% - akcent 6 2 2 4" xfId="195" xr:uid="{00000000-0005-0000-0000-0000D9030000}"/>
    <cellStyle name="20% - akcent 6 2 2 5" xfId="2944" xr:uid="{00000000-0005-0000-0000-0000DA030000}"/>
    <cellStyle name="20% - akcent 6 2 2 6" xfId="10957" xr:uid="{00000000-0005-0000-0000-0000DB030000}"/>
    <cellStyle name="20% - akcent 6 2 2 7" xfId="10532" xr:uid="{00000000-0005-0000-0000-0000DC030000}"/>
    <cellStyle name="20% - akcent 6 2 3" xfId="196" xr:uid="{00000000-0005-0000-0000-0000DD030000}"/>
    <cellStyle name="20% - akcent 6 2 3 2" xfId="197" xr:uid="{00000000-0005-0000-0000-0000DE030000}"/>
    <cellStyle name="20% - akcent 6 2 3 2 2" xfId="198" xr:uid="{00000000-0005-0000-0000-0000DF030000}"/>
    <cellStyle name="20% - akcent 6 2 3 3" xfId="199" xr:uid="{00000000-0005-0000-0000-0000E0030000}"/>
    <cellStyle name="20% - akcent 6 2 3 4" xfId="2945" xr:uid="{00000000-0005-0000-0000-0000E1030000}"/>
    <cellStyle name="20% - akcent 6 2 4" xfId="200" xr:uid="{00000000-0005-0000-0000-0000E2030000}"/>
    <cellStyle name="20% - akcent 6 2 4 2" xfId="201" xr:uid="{00000000-0005-0000-0000-0000E3030000}"/>
    <cellStyle name="20% - akcent 6 2 4 3" xfId="2946" xr:uid="{00000000-0005-0000-0000-0000E4030000}"/>
    <cellStyle name="20% - akcent 6 2 5" xfId="202" xr:uid="{00000000-0005-0000-0000-0000E5030000}"/>
    <cellStyle name="20% - akcent 6 2 5 2" xfId="2947" xr:uid="{00000000-0005-0000-0000-0000E6030000}"/>
    <cellStyle name="20% - akcent 6 2 6" xfId="203" xr:uid="{00000000-0005-0000-0000-0000E7030000}"/>
    <cellStyle name="20% - akcent 6 2 6 2" xfId="2948" xr:uid="{00000000-0005-0000-0000-0000E8030000}"/>
    <cellStyle name="20% - akcent 6 2 7" xfId="2949" xr:uid="{00000000-0005-0000-0000-0000E9030000}"/>
    <cellStyle name="20% - akcent 6 2 8" xfId="2950" xr:uid="{00000000-0005-0000-0000-0000EA030000}"/>
    <cellStyle name="20% - akcent 6 2 9" xfId="10958" xr:uid="{00000000-0005-0000-0000-0000EB030000}"/>
    <cellStyle name="20% - akcent 6 20" xfId="2951" xr:uid="{00000000-0005-0000-0000-0000EC030000}"/>
    <cellStyle name="20% - akcent 6 21" xfId="2952" xr:uid="{00000000-0005-0000-0000-0000ED030000}"/>
    <cellStyle name="20% - akcent 6 22" xfId="2953" xr:uid="{00000000-0005-0000-0000-0000EE030000}"/>
    <cellStyle name="20% - akcent 6 23" xfId="2954" xr:uid="{00000000-0005-0000-0000-0000EF030000}"/>
    <cellStyle name="20% - akcent 6 24" xfId="2955" xr:uid="{00000000-0005-0000-0000-0000F0030000}"/>
    <cellStyle name="20% - akcent 6 25" xfId="2956" xr:uid="{00000000-0005-0000-0000-0000F1030000}"/>
    <cellStyle name="20% - akcent 6 26" xfId="2957" xr:uid="{00000000-0005-0000-0000-0000F2030000}"/>
    <cellStyle name="20% - akcent 6 27" xfId="2958" xr:uid="{00000000-0005-0000-0000-0000F3030000}"/>
    <cellStyle name="20% - akcent 6 28" xfId="2959" xr:uid="{00000000-0005-0000-0000-0000F4030000}"/>
    <cellStyle name="20% - akcent 6 29" xfId="2960" xr:uid="{00000000-0005-0000-0000-0000F5030000}"/>
    <cellStyle name="20% - akcent 6 3" xfId="204" xr:uid="{00000000-0005-0000-0000-0000F6030000}"/>
    <cellStyle name="20% - akcent 6 3 2" xfId="205" xr:uid="{00000000-0005-0000-0000-0000F7030000}"/>
    <cellStyle name="20% - akcent 6 3 2 2" xfId="206" xr:uid="{00000000-0005-0000-0000-0000F8030000}"/>
    <cellStyle name="20% - akcent 6 3 2 2 2" xfId="207" xr:uid="{00000000-0005-0000-0000-0000F9030000}"/>
    <cellStyle name="20% - akcent 6 3 2 3" xfId="208" xr:uid="{00000000-0005-0000-0000-0000FA030000}"/>
    <cellStyle name="20% - akcent 6 3 3" xfId="209" xr:uid="{00000000-0005-0000-0000-0000FB030000}"/>
    <cellStyle name="20% - akcent 6 3 3 2" xfId="210" xr:uid="{00000000-0005-0000-0000-0000FC030000}"/>
    <cellStyle name="20% - akcent 6 3 4" xfId="211" xr:uid="{00000000-0005-0000-0000-0000FD030000}"/>
    <cellStyle name="20% - akcent 6 3 5" xfId="2961" xr:uid="{00000000-0005-0000-0000-0000FE030000}"/>
    <cellStyle name="20% - akcent 6 3 6" xfId="10956" xr:uid="{00000000-0005-0000-0000-0000FF030000}"/>
    <cellStyle name="20% - akcent 6 3 7" xfId="10533" xr:uid="{00000000-0005-0000-0000-000000040000}"/>
    <cellStyle name="20% - akcent 6 30" xfId="2962" xr:uid="{00000000-0005-0000-0000-000001040000}"/>
    <cellStyle name="20% - akcent 6 31" xfId="2963" xr:uid="{00000000-0005-0000-0000-000002040000}"/>
    <cellStyle name="20% - akcent 6 32" xfId="2964" xr:uid="{00000000-0005-0000-0000-000003040000}"/>
    <cellStyle name="20% - akcent 6 33" xfId="2965" xr:uid="{00000000-0005-0000-0000-000004040000}"/>
    <cellStyle name="20% - akcent 6 34" xfId="2966" xr:uid="{00000000-0005-0000-0000-000005040000}"/>
    <cellStyle name="20% - akcent 6 35" xfId="2967" xr:uid="{00000000-0005-0000-0000-000006040000}"/>
    <cellStyle name="20% - akcent 6 36" xfId="2968" xr:uid="{00000000-0005-0000-0000-000007040000}"/>
    <cellStyle name="20% - akcent 6 37" xfId="2969" xr:uid="{00000000-0005-0000-0000-000008040000}"/>
    <cellStyle name="20% - akcent 6 38" xfId="2970" xr:uid="{00000000-0005-0000-0000-000009040000}"/>
    <cellStyle name="20% - akcent 6 39" xfId="2971" xr:uid="{00000000-0005-0000-0000-00000A040000}"/>
    <cellStyle name="20% - akcent 6 4" xfId="212" xr:uid="{00000000-0005-0000-0000-00000B040000}"/>
    <cellStyle name="20% - akcent 6 4 2" xfId="213" xr:uid="{00000000-0005-0000-0000-00000C040000}"/>
    <cellStyle name="20% - akcent 6 4 2 2" xfId="214" xr:uid="{00000000-0005-0000-0000-00000D040000}"/>
    <cellStyle name="20% - akcent 6 4 3" xfId="215" xr:uid="{00000000-0005-0000-0000-00000E040000}"/>
    <cellStyle name="20% - akcent 6 4 4" xfId="2972" xr:uid="{00000000-0005-0000-0000-00000F040000}"/>
    <cellStyle name="20% - akcent 6 4 5" xfId="10955" xr:uid="{00000000-0005-0000-0000-000010040000}"/>
    <cellStyle name="20% - akcent 6 4 6" xfId="10534" xr:uid="{00000000-0005-0000-0000-000011040000}"/>
    <cellStyle name="20% - akcent 6 40" xfId="2973" xr:uid="{00000000-0005-0000-0000-000012040000}"/>
    <cellStyle name="20% - akcent 6 41" xfId="2974" xr:uid="{00000000-0005-0000-0000-000013040000}"/>
    <cellStyle name="20% - akcent 6 42" xfId="2975" xr:uid="{00000000-0005-0000-0000-000014040000}"/>
    <cellStyle name="20% - akcent 6 43" xfId="2976" xr:uid="{00000000-0005-0000-0000-000015040000}"/>
    <cellStyle name="20% - akcent 6 44" xfId="2977" xr:uid="{00000000-0005-0000-0000-000016040000}"/>
    <cellStyle name="20% - akcent 6 45" xfId="2978" xr:uid="{00000000-0005-0000-0000-000017040000}"/>
    <cellStyle name="20% - akcent 6 46" xfId="2979" xr:uid="{00000000-0005-0000-0000-000018040000}"/>
    <cellStyle name="20% - akcent 6 47" xfId="2980" xr:uid="{00000000-0005-0000-0000-000019040000}"/>
    <cellStyle name="20% - akcent 6 48" xfId="2981" xr:uid="{00000000-0005-0000-0000-00001A040000}"/>
    <cellStyle name="20% - akcent 6 49" xfId="2982" xr:uid="{00000000-0005-0000-0000-00001B040000}"/>
    <cellStyle name="20% - akcent 6 5" xfId="216" xr:uid="{00000000-0005-0000-0000-00001C040000}"/>
    <cellStyle name="20% - akcent 6 5 2" xfId="2983" xr:uid="{00000000-0005-0000-0000-00001D040000}"/>
    <cellStyle name="20% - akcent 6 50" xfId="2984" xr:uid="{00000000-0005-0000-0000-00001E040000}"/>
    <cellStyle name="20% - akcent 6 51" xfId="2985" xr:uid="{00000000-0005-0000-0000-00001F040000}"/>
    <cellStyle name="20% - akcent 6 52" xfId="2986" xr:uid="{00000000-0005-0000-0000-000020040000}"/>
    <cellStyle name="20% - akcent 6 53" xfId="2987" xr:uid="{00000000-0005-0000-0000-000021040000}"/>
    <cellStyle name="20% - akcent 6 54" xfId="2988" xr:uid="{00000000-0005-0000-0000-000022040000}"/>
    <cellStyle name="20% - akcent 6 55" xfId="2989" xr:uid="{00000000-0005-0000-0000-000023040000}"/>
    <cellStyle name="20% - akcent 6 56" xfId="2990" xr:uid="{00000000-0005-0000-0000-000024040000}"/>
    <cellStyle name="20% - akcent 6 57" xfId="2991" xr:uid="{00000000-0005-0000-0000-000025040000}"/>
    <cellStyle name="20% - akcent 6 58" xfId="2992" xr:uid="{00000000-0005-0000-0000-000026040000}"/>
    <cellStyle name="20% - akcent 6 59" xfId="2993" xr:uid="{00000000-0005-0000-0000-000027040000}"/>
    <cellStyle name="20% - akcent 6 6" xfId="217" xr:uid="{00000000-0005-0000-0000-000028040000}"/>
    <cellStyle name="20% - akcent 6 6 2" xfId="2994" xr:uid="{00000000-0005-0000-0000-000029040000}"/>
    <cellStyle name="20% - akcent 6 7" xfId="2995" xr:uid="{00000000-0005-0000-0000-00002A040000}"/>
    <cellStyle name="20% - akcent 6 8" xfId="2996" xr:uid="{00000000-0005-0000-0000-00002B040000}"/>
    <cellStyle name="20% - akcent 6 9" xfId="2997" xr:uid="{00000000-0005-0000-0000-00002C040000}"/>
    <cellStyle name="40 % - Accent1 2" xfId="47278" xr:uid="{00000000-0005-0000-0000-00002D040000}"/>
    <cellStyle name="40 % - Accent2 2" xfId="47282" xr:uid="{00000000-0005-0000-0000-00002E040000}"/>
    <cellStyle name="40 % - Accent3 2" xfId="47286" xr:uid="{00000000-0005-0000-0000-00002F040000}"/>
    <cellStyle name="40 % - Accent4 2" xfId="47290" xr:uid="{00000000-0005-0000-0000-000030040000}"/>
    <cellStyle name="40 % - Accent5 2" xfId="47294" xr:uid="{00000000-0005-0000-0000-000031040000}"/>
    <cellStyle name="40 % - Accent6 2" xfId="47298" xr:uid="{00000000-0005-0000-0000-000032040000}"/>
    <cellStyle name="40% - Accent1" xfId="218" builtinId="31" customBuiltin="1"/>
    <cellStyle name="40% - Accent1 10" xfId="2998" xr:uid="{00000000-0005-0000-0000-000034040000}"/>
    <cellStyle name="40% - Accent1 11" xfId="2999" xr:uid="{00000000-0005-0000-0000-000035040000}"/>
    <cellStyle name="40% - Accent1 12" xfId="3000" xr:uid="{00000000-0005-0000-0000-000036040000}"/>
    <cellStyle name="40% - Accent1 13" xfId="3001" xr:uid="{00000000-0005-0000-0000-000037040000}"/>
    <cellStyle name="40% - Accent1 14" xfId="3002" xr:uid="{00000000-0005-0000-0000-000038040000}"/>
    <cellStyle name="40% - Accent1 15" xfId="3003" xr:uid="{00000000-0005-0000-0000-000039040000}"/>
    <cellStyle name="40% - Accent1 16" xfId="3004" xr:uid="{00000000-0005-0000-0000-00003A040000}"/>
    <cellStyle name="40% - Accent1 17" xfId="3005" xr:uid="{00000000-0005-0000-0000-00003B040000}"/>
    <cellStyle name="40% - Accent1 18" xfId="3006" xr:uid="{00000000-0005-0000-0000-00003C040000}"/>
    <cellStyle name="40% - Accent1 19" xfId="3007" xr:uid="{00000000-0005-0000-0000-00003D040000}"/>
    <cellStyle name="40% - Accent1 2" xfId="219" xr:uid="{00000000-0005-0000-0000-00003E040000}"/>
    <cellStyle name="40% - Accent1 2 2" xfId="220" xr:uid="{00000000-0005-0000-0000-00003F040000}"/>
    <cellStyle name="40% - Accent1 2 3" xfId="3008" xr:uid="{00000000-0005-0000-0000-000040040000}"/>
    <cellStyle name="40% - Accent1 2 3 2" xfId="3009" xr:uid="{00000000-0005-0000-0000-000041040000}"/>
    <cellStyle name="40% - Accent1 2 4" xfId="3010" xr:uid="{00000000-0005-0000-0000-000042040000}"/>
    <cellStyle name="40% - Accent1 2 5" xfId="3011" xr:uid="{00000000-0005-0000-0000-000043040000}"/>
    <cellStyle name="40% - Accent1 2 6" xfId="3012" xr:uid="{00000000-0005-0000-0000-000044040000}"/>
    <cellStyle name="40% - Accent1 2 7" xfId="3013" xr:uid="{00000000-0005-0000-0000-000045040000}"/>
    <cellStyle name="40% - Accent1 20" xfId="3014" xr:uid="{00000000-0005-0000-0000-000046040000}"/>
    <cellStyle name="40% - Accent1 21" xfId="3015" xr:uid="{00000000-0005-0000-0000-000047040000}"/>
    <cellStyle name="40% - Accent1 22" xfId="3016" xr:uid="{00000000-0005-0000-0000-000048040000}"/>
    <cellStyle name="40% - Accent1 23" xfId="3017" xr:uid="{00000000-0005-0000-0000-000049040000}"/>
    <cellStyle name="40% - Accent1 24" xfId="3018" xr:uid="{00000000-0005-0000-0000-00004A040000}"/>
    <cellStyle name="40% - Accent1 25" xfId="3019" xr:uid="{00000000-0005-0000-0000-00004B040000}"/>
    <cellStyle name="40% - Accent1 26" xfId="3020" xr:uid="{00000000-0005-0000-0000-00004C040000}"/>
    <cellStyle name="40% - Accent1 27" xfId="3021" xr:uid="{00000000-0005-0000-0000-00004D040000}"/>
    <cellStyle name="40% - Accent1 28" xfId="3022" xr:uid="{00000000-0005-0000-0000-00004E040000}"/>
    <cellStyle name="40% - Accent1 29" xfId="3023" xr:uid="{00000000-0005-0000-0000-00004F040000}"/>
    <cellStyle name="40% - Accent1 3" xfId="221" xr:uid="{00000000-0005-0000-0000-000050040000}"/>
    <cellStyle name="40% - Accent1 3 2" xfId="222" xr:uid="{00000000-0005-0000-0000-000051040000}"/>
    <cellStyle name="40% - Accent1 3 3" xfId="3024" xr:uid="{00000000-0005-0000-0000-000052040000}"/>
    <cellStyle name="40% - Accent1 30" xfId="3025" xr:uid="{00000000-0005-0000-0000-000053040000}"/>
    <cellStyle name="40% - Accent1 31" xfId="3026" xr:uid="{00000000-0005-0000-0000-000054040000}"/>
    <cellStyle name="40% - Accent1 32" xfId="3027" xr:uid="{00000000-0005-0000-0000-000055040000}"/>
    <cellStyle name="40% - Accent1 33" xfId="3028" xr:uid="{00000000-0005-0000-0000-000056040000}"/>
    <cellStyle name="40% - Accent1 34" xfId="3029" xr:uid="{00000000-0005-0000-0000-000057040000}"/>
    <cellStyle name="40% - Accent1 35" xfId="3030" xr:uid="{00000000-0005-0000-0000-000058040000}"/>
    <cellStyle name="40% - Accent1 36" xfId="3031" xr:uid="{00000000-0005-0000-0000-000059040000}"/>
    <cellStyle name="40% - Accent1 37" xfId="3032" xr:uid="{00000000-0005-0000-0000-00005A040000}"/>
    <cellStyle name="40% - Accent1 38" xfId="3033" xr:uid="{00000000-0005-0000-0000-00005B040000}"/>
    <cellStyle name="40% - Accent1 39" xfId="3034" xr:uid="{00000000-0005-0000-0000-00005C040000}"/>
    <cellStyle name="40% - Accent1 4" xfId="3035" xr:uid="{00000000-0005-0000-0000-00005D040000}"/>
    <cellStyle name="40% - Accent1 4 2" xfId="3036" xr:uid="{00000000-0005-0000-0000-00005E040000}"/>
    <cellStyle name="40% - Accent1 40" xfId="3037" xr:uid="{00000000-0005-0000-0000-00005F040000}"/>
    <cellStyle name="40% - Accent1 41" xfId="3038" xr:uid="{00000000-0005-0000-0000-000060040000}"/>
    <cellStyle name="40% - Accent1 42" xfId="3039" xr:uid="{00000000-0005-0000-0000-000061040000}"/>
    <cellStyle name="40% - Accent1 43" xfId="3040" xr:uid="{00000000-0005-0000-0000-000062040000}"/>
    <cellStyle name="40% - Accent1 44" xfId="3041" xr:uid="{00000000-0005-0000-0000-000063040000}"/>
    <cellStyle name="40% - Accent1 45" xfId="3042" xr:uid="{00000000-0005-0000-0000-000064040000}"/>
    <cellStyle name="40% - Accent1 46" xfId="3043" xr:uid="{00000000-0005-0000-0000-000065040000}"/>
    <cellStyle name="40% - Accent1 47" xfId="3044" xr:uid="{00000000-0005-0000-0000-000066040000}"/>
    <cellStyle name="40% - Accent1 48" xfId="3045" xr:uid="{00000000-0005-0000-0000-000067040000}"/>
    <cellStyle name="40% - Accent1 49" xfId="3046" xr:uid="{00000000-0005-0000-0000-000068040000}"/>
    <cellStyle name="40% - Accent1 5" xfId="3047" xr:uid="{00000000-0005-0000-0000-000069040000}"/>
    <cellStyle name="40% - Accent1 50" xfId="3048" xr:uid="{00000000-0005-0000-0000-00006A040000}"/>
    <cellStyle name="40% - Accent1 51" xfId="3049" xr:uid="{00000000-0005-0000-0000-00006B040000}"/>
    <cellStyle name="40% - Accent1 52" xfId="3050" xr:uid="{00000000-0005-0000-0000-00006C040000}"/>
    <cellStyle name="40% - Accent1 53" xfId="3051" xr:uid="{00000000-0005-0000-0000-00006D040000}"/>
    <cellStyle name="40% - Accent1 54" xfId="3052" xr:uid="{00000000-0005-0000-0000-00006E040000}"/>
    <cellStyle name="40% - Accent1 55" xfId="3053" xr:uid="{00000000-0005-0000-0000-00006F040000}"/>
    <cellStyle name="40% - Accent1 56" xfId="3054" xr:uid="{00000000-0005-0000-0000-000070040000}"/>
    <cellStyle name="40% - Accent1 57" xfId="3055" xr:uid="{00000000-0005-0000-0000-000071040000}"/>
    <cellStyle name="40% - Accent1 6" xfId="3056" xr:uid="{00000000-0005-0000-0000-000072040000}"/>
    <cellStyle name="40% - Accent1 7" xfId="3057" xr:uid="{00000000-0005-0000-0000-000073040000}"/>
    <cellStyle name="40% - Accent1 8" xfId="3058" xr:uid="{00000000-0005-0000-0000-000074040000}"/>
    <cellStyle name="40% - Accent1 9" xfId="3059" xr:uid="{00000000-0005-0000-0000-000075040000}"/>
    <cellStyle name="40% - Accent2" xfId="223" builtinId="35" customBuiltin="1"/>
    <cellStyle name="40% - Accent2 10" xfId="3060" xr:uid="{00000000-0005-0000-0000-000077040000}"/>
    <cellStyle name="40% - Accent2 11" xfId="3061" xr:uid="{00000000-0005-0000-0000-000078040000}"/>
    <cellStyle name="40% - Accent2 12" xfId="3062" xr:uid="{00000000-0005-0000-0000-000079040000}"/>
    <cellStyle name="40% - Accent2 13" xfId="3063" xr:uid="{00000000-0005-0000-0000-00007A040000}"/>
    <cellStyle name="40% - Accent2 14" xfId="3064" xr:uid="{00000000-0005-0000-0000-00007B040000}"/>
    <cellStyle name="40% - Accent2 15" xfId="3065" xr:uid="{00000000-0005-0000-0000-00007C040000}"/>
    <cellStyle name="40% - Accent2 16" xfId="3066" xr:uid="{00000000-0005-0000-0000-00007D040000}"/>
    <cellStyle name="40% - Accent2 17" xfId="3067" xr:uid="{00000000-0005-0000-0000-00007E040000}"/>
    <cellStyle name="40% - Accent2 18" xfId="3068" xr:uid="{00000000-0005-0000-0000-00007F040000}"/>
    <cellStyle name="40% - Accent2 19" xfId="3069" xr:uid="{00000000-0005-0000-0000-000080040000}"/>
    <cellStyle name="40% - Accent2 2" xfId="224" xr:uid="{00000000-0005-0000-0000-000081040000}"/>
    <cellStyle name="40% - Accent2 2 2" xfId="225" xr:uid="{00000000-0005-0000-0000-000082040000}"/>
    <cellStyle name="40% - Accent2 2 3" xfId="3070" xr:uid="{00000000-0005-0000-0000-000083040000}"/>
    <cellStyle name="40% - Accent2 2 3 2" xfId="3071" xr:uid="{00000000-0005-0000-0000-000084040000}"/>
    <cellStyle name="40% - Accent2 2 4" xfId="3072" xr:uid="{00000000-0005-0000-0000-000085040000}"/>
    <cellStyle name="40% - Accent2 2 5" xfId="3073" xr:uid="{00000000-0005-0000-0000-000086040000}"/>
    <cellStyle name="40% - Accent2 2 6" xfId="3074" xr:uid="{00000000-0005-0000-0000-000087040000}"/>
    <cellStyle name="40% - Accent2 2 7" xfId="3075" xr:uid="{00000000-0005-0000-0000-000088040000}"/>
    <cellStyle name="40% - Accent2 20" xfId="3076" xr:uid="{00000000-0005-0000-0000-000089040000}"/>
    <cellStyle name="40% - Accent2 21" xfId="3077" xr:uid="{00000000-0005-0000-0000-00008A040000}"/>
    <cellStyle name="40% - Accent2 22" xfId="3078" xr:uid="{00000000-0005-0000-0000-00008B040000}"/>
    <cellStyle name="40% - Accent2 23" xfId="3079" xr:uid="{00000000-0005-0000-0000-00008C040000}"/>
    <cellStyle name="40% - Accent2 24" xfId="3080" xr:uid="{00000000-0005-0000-0000-00008D040000}"/>
    <cellStyle name="40% - Accent2 25" xfId="3081" xr:uid="{00000000-0005-0000-0000-00008E040000}"/>
    <cellStyle name="40% - Accent2 26" xfId="3082" xr:uid="{00000000-0005-0000-0000-00008F040000}"/>
    <cellStyle name="40% - Accent2 27" xfId="3083" xr:uid="{00000000-0005-0000-0000-000090040000}"/>
    <cellStyle name="40% - Accent2 28" xfId="3084" xr:uid="{00000000-0005-0000-0000-000091040000}"/>
    <cellStyle name="40% - Accent2 29" xfId="3085" xr:uid="{00000000-0005-0000-0000-000092040000}"/>
    <cellStyle name="40% - Accent2 3" xfId="226" xr:uid="{00000000-0005-0000-0000-000093040000}"/>
    <cellStyle name="40% - Accent2 3 2" xfId="227" xr:uid="{00000000-0005-0000-0000-000094040000}"/>
    <cellStyle name="40% - Accent2 3 3" xfId="3086" xr:uid="{00000000-0005-0000-0000-000095040000}"/>
    <cellStyle name="40% - Accent2 30" xfId="3087" xr:uid="{00000000-0005-0000-0000-000096040000}"/>
    <cellStyle name="40% - Accent2 31" xfId="3088" xr:uid="{00000000-0005-0000-0000-000097040000}"/>
    <cellStyle name="40% - Accent2 32" xfId="3089" xr:uid="{00000000-0005-0000-0000-000098040000}"/>
    <cellStyle name="40% - Accent2 33" xfId="3090" xr:uid="{00000000-0005-0000-0000-000099040000}"/>
    <cellStyle name="40% - Accent2 34" xfId="3091" xr:uid="{00000000-0005-0000-0000-00009A040000}"/>
    <cellStyle name="40% - Accent2 35" xfId="3092" xr:uid="{00000000-0005-0000-0000-00009B040000}"/>
    <cellStyle name="40% - Accent2 36" xfId="3093" xr:uid="{00000000-0005-0000-0000-00009C040000}"/>
    <cellStyle name="40% - Accent2 37" xfId="3094" xr:uid="{00000000-0005-0000-0000-00009D040000}"/>
    <cellStyle name="40% - Accent2 38" xfId="3095" xr:uid="{00000000-0005-0000-0000-00009E040000}"/>
    <cellStyle name="40% - Accent2 39" xfId="3096" xr:uid="{00000000-0005-0000-0000-00009F040000}"/>
    <cellStyle name="40% - Accent2 4" xfId="3097" xr:uid="{00000000-0005-0000-0000-0000A0040000}"/>
    <cellStyle name="40% - Accent2 4 2" xfId="3098" xr:uid="{00000000-0005-0000-0000-0000A1040000}"/>
    <cellStyle name="40% - Accent2 40" xfId="3099" xr:uid="{00000000-0005-0000-0000-0000A2040000}"/>
    <cellStyle name="40% - Accent2 41" xfId="3100" xr:uid="{00000000-0005-0000-0000-0000A3040000}"/>
    <cellStyle name="40% - Accent2 42" xfId="3101" xr:uid="{00000000-0005-0000-0000-0000A4040000}"/>
    <cellStyle name="40% - Accent2 43" xfId="3102" xr:uid="{00000000-0005-0000-0000-0000A5040000}"/>
    <cellStyle name="40% - Accent2 44" xfId="3103" xr:uid="{00000000-0005-0000-0000-0000A6040000}"/>
    <cellStyle name="40% - Accent2 45" xfId="3104" xr:uid="{00000000-0005-0000-0000-0000A7040000}"/>
    <cellStyle name="40% - Accent2 46" xfId="3105" xr:uid="{00000000-0005-0000-0000-0000A8040000}"/>
    <cellStyle name="40% - Accent2 47" xfId="3106" xr:uid="{00000000-0005-0000-0000-0000A9040000}"/>
    <cellStyle name="40% - Accent2 48" xfId="3107" xr:uid="{00000000-0005-0000-0000-0000AA040000}"/>
    <cellStyle name="40% - Accent2 49" xfId="3108" xr:uid="{00000000-0005-0000-0000-0000AB040000}"/>
    <cellStyle name="40% - Accent2 5" xfId="3109" xr:uid="{00000000-0005-0000-0000-0000AC040000}"/>
    <cellStyle name="40% - Accent2 50" xfId="3110" xr:uid="{00000000-0005-0000-0000-0000AD040000}"/>
    <cellStyle name="40% - Accent2 51" xfId="3111" xr:uid="{00000000-0005-0000-0000-0000AE040000}"/>
    <cellStyle name="40% - Accent2 52" xfId="3112" xr:uid="{00000000-0005-0000-0000-0000AF040000}"/>
    <cellStyle name="40% - Accent2 53" xfId="3113" xr:uid="{00000000-0005-0000-0000-0000B0040000}"/>
    <cellStyle name="40% - Accent2 54" xfId="3114" xr:uid="{00000000-0005-0000-0000-0000B1040000}"/>
    <cellStyle name="40% - Accent2 55" xfId="3115" xr:uid="{00000000-0005-0000-0000-0000B2040000}"/>
    <cellStyle name="40% - Accent2 56" xfId="3116" xr:uid="{00000000-0005-0000-0000-0000B3040000}"/>
    <cellStyle name="40% - Accent2 57" xfId="3117" xr:uid="{00000000-0005-0000-0000-0000B4040000}"/>
    <cellStyle name="40% - Accent2 6" xfId="3118" xr:uid="{00000000-0005-0000-0000-0000B5040000}"/>
    <cellStyle name="40% - Accent2 7" xfId="3119" xr:uid="{00000000-0005-0000-0000-0000B6040000}"/>
    <cellStyle name="40% - Accent2 8" xfId="3120" xr:uid="{00000000-0005-0000-0000-0000B7040000}"/>
    <cellStyle name="40% - Accent2 9" xfId="3121" xr:uid="{00000000-0005-0000-0000-0000B8040000}"/>
    <cellStyle name="40% - Accent3" xfId="228" builtinId="39" customBuiltin="1"/>
    <cellStyle name="40% - Accent3 10" xfId="3122" xr:uid="{00000000-0005-0000-0000-0000BA040000}"/>
    <cellStyle name="40% - Accent3 11" xfId="3123" xr:uid="{00000000-0005-0000-0000-0000BB040000}"/>
    <cellStyle name="40% - Accent3 12" xfId="3124" xr:uid="{00000000-0005-0000-0000-0000BC040000}"/>
    <cellStyle name="40% - Accent3 13" xfId="3125" xr:uid="{00000000-0005-0000-0000-0000BD040000}"/>
    <cellStyle name="40% - Accent3 14" xfId="3126" xr:uid="{00000000-0005-0000-0000-0000BE040000}"/>
    <cellStyle name="40% - Accent3 15" xfId="3127" xr:uid="{00000000-0005-0000-0000-0000BF040000}"/>
    <cellStyle name="40% - Accent3 16" xfId="3128" xr:uid="{00000000-0005-0000-0000-0000C0040000}"/>
    <cellStyle name="40% - Accent3 17" xfId="3129" xr:uid="{00000000-0005-0000-0000-0000C1040000}"/>
    <cellStyle name="40% - Accent3 18" xfId="3130" xr:uid="{00000000-0005-0000-0000-0000C2040000}"/>
    <cellStyle name="40% - Accent3 19" xfId="3131" xr:uid="{00000000-0005-0000-0000-0000C3040000}"/>
    <cellStyle name="40% - Accent3 2" xfId="229" xr:uid="{00000000-0005-0000-0000-0000C4040000}"/>
    <cellStyle name="40% - Accent3 2 2" xfId="230" xr:uid="{00000000-0005-0000-0000-0000C5040000}"/>
    <cellStyle name="40% - Accent3 2 3" xfId="3132" xr:uid="{00000000-0005-0000-0000-0000C6040000}"/>
    <cellStyle name="40% - Accent3 2 3 2" xfId="3133" xr:uid="{00000000-0005-0000-0000-0000C7040000}"/>
    <cellStyle name="40% - Accent3 2 4" xfId="3134" xr:uid="{00000000-0005-0000-0000-0000C8040000}"/>
    <cellStyle name="40% - Accent3 2 5" xfId="3135" xr:uid="{00000000-0005-0000-0000-0000C9040000}"/>
    <cellStyle name="40% - Accent3 2 6" xfId="3136" xr:uid="{00000000-0005-0000-0000-0000CA040000}"/>
    <cellStyle name="40% - Accent3 2 7" xfId="3137" xr:uid="{00000000-0005-0000-0000-0000CB040000}"/>
    <cellStyle name="40% - Accent3 2 8" xfId="10954" xr:uid="{00000000-0005-0000-0000-0000CC040000}"/>
    <cellStyle name="40% - Accent3 2 9" xfId="10503" xr:uid="{00000000-0005-0000-0000-0000CD040000}"/>
    <cellStyle name="40% - Accent3 20" xfId="3138" xr:uid="{00000000-0005-0000-0000-0000CE040000}"/>
    <cellStyle name="40% - Accent3 21" xfId="3139" xr:uid="{00000000-0005-0000-0000-0000CF040000}"/>
    <cellStyle name="40% - Accent3 22" xfId="3140" xr:uid="{00000000-0005-0000-0000-0000D0040000}"/>
    <cellStyle name="40% - Accent3 23" xfId="3141" xr:uid="{00000000-0005-0000-0000-0000D1040000}"/>
    <cellStyle name="40% - Accent3 24" xfId="3142" xr:uid="{00000000-0005-0000-0000-0000D2040000}"/>
    <cellStyle name="40% - Accent3 25" xfId="3143" xr:uid="{00000000-0005-0000-0000-0000D3040000}"/>
    <cellStyle name="40% - Accent3 26" xfId="3144" xr:uid="{00000000-0005-0000-0000-0000D4040000}"/>
    <cellStyle name="40% - Accent3 27" xfId="3145" xr:uid="{00000000-0005-0000-0000-0000D5040000}"/>
    <cellStyle name="40% - Accent3 28" xfId="3146" xr:uid="{00000000-0005-0000-0000-0000D6040000}"/>
    <cellStyle name="40% - Accent3 29" xfId="3147" xr:uid="{00000000-0005-0000-0000-0000D7040000}"/>
    <cellStyle name="40% - Accent3 3" xfId="231" xr:uid="{00000000-0005-0000-0000-0000D8040000}"/>
    <cellStyle name="40% - Accent3 3 2" xfId="232" xr:uid="{00000000-0005-0000-0000-0000D9040000}"/>
    <cellStyle name="40% - Accent3 3 3" xfId="3148" xr:uid="{00000000-0005-0000-0000-0000DA040000}"/>
    <cellStyle name="40% - Accent3 3 4" xfId="10953" xr:uid="{00000000-0005-0000-0000-0000DB040000}"/>
    <cellStyle name="40% - Accent3 3 5" xfId="10854" xr:uid="{00000000-0005-0000-0000-0000DC040000}"/>
    <cellStyle name="40% - Accent3 30" xfId="3149" xr:uid="{00000000-0005-0000-0000-0000DD040000}"/>
    <cellStyle name="40% - Accent3 31" xfId="3150" xr:uid="{00000000-0005-0000-0000-0000DE040000}"/>
    <cellStyle name="40% - Accent3 32" xfId="3151" xr:uid="{00000000-0005-0000-0000-0000DF040000}"/>
    <cellStyle name="40% - Accent3 33" xfId="3152" xr:uid="{00000000-0005-0000-0000-0000E0040000}"/>
    <cellStyle name="40% - Accent3 34" xfId="3153" xr:uid="{00000000-0005-0000-0000-0000E1040000}"/>
    <cellStyle name="40% - Accent3 35" xfId="3154" xr:uid="{00000000-0005-0000-0000-0000E2040000}"/>
    <cellStyle name="40% - Accent3 36" xfId="3155" xr:uid="{00000000-0005-0000-0000-0000E3040000}"/>
    <cellStyle name="40% - Accent3 37" xfId="3156" xr:uid="{00000000-0005-0000-0000-0000E4040000}"/>
    <cellStyle name="40% - Accent3 38" xfId="3157" xr:uid="{00000000-0005-0000-0000-0000E5040000}"/>
    <cellStyle name="40% - Accent3 39" xfId="3158" xr:uid="{00000000-0005-0000-0000-0000E6040000}"/>
    <cellStyle name="40% - Accent3 4" xfId="3159" xr:uid="{00000000-0005-0000-0000-0000E7040000}"/>
    <cellStyle name="40% - Accent3 4 2" xfId="3160" xr:uid="{00000000-0005-0000-0000-0000E8040000}"/>
    <cellStyle name="40% - Accent3 4 3" xfId="11121" xr:uid="{00000000-0005-0000-0000-0000E9040000}"/>
    <cellStyle name="40% - Accent3 4 4" xfId="10867" xr:uid="{00000000-0005-0000-0000-0000EA040000}"/>
    <cellStyle name="40% - Accent3 40" xfId="3161" xr:uid="{00000000-0005-0000-0000-0000EB040000}"/>
    <cellStyle name="40% - Accent3 41" xfId="3162" xr:uid="{00000000-0005-0000-0000-0000EC040000}"/>
    <cellStyle name="40% - Accent3 42" xfId="3163" xr:uid="{00000000-0005-0000-0000-0000ED040000}"/>
    <cellStyle name="40% - Accent3 43" xfId="3164" xr:uid="{00000000-0005-0000-0000-0000EE040000}"/>
    <cellStyle name="40% - Accent3 44" xfId="3165" xr:uid="{00000000-0005-0000-0000-0000EF040000}"/>
    <cellStyle name="40% - Accent3 45" xfId="3166" xr:uid="{00000000-0005-0000-0000-0000F0040000}"/>
    <cellStyle name="40% - Accent3 46" xfId="3167" xr:uid="{00000000-0005-0000-0000-0000F1040000}"/>
    <cellStyle name="40% - Accent3 47" xfId="3168" xr:uid="{00000000-0005-0000-0000-0000F2040000}"/>
    <cellStyle name="40% - Accent3 48" xfId="3169" xr:uid="{00000000-0005-0000-0000-0000F3040000}"/>
    <cellStyle name="40% - Accent3 49" xfId="3170" xr:uid="{00000000-0005-0000-0000-0000F4040000}"/>
    <cellStyle name="40% - Accent3 5" xfId="3171" xr:uid="{00000000-0005-0000-0000-0000F5040000}"/>
    <cellStyle name="40% - Accent3 5 2" xfId="11122" xr:uid="{00000000-0005-0000-0000-0000F6040000}"/>
    <cellStyle name="40% - Accent3 5 3" xfId="10876" xr:uid="{00000000-0005-0000-0000-0000F7040000}"/>
    <cellStyle name="40% - Accent3 50" xfId="3172" xr:uid="{00000000-0005-0000-0000-0000F8040000}"/>
    <cellStyle name="40% - Accent3 51" xfId="3173" xr:uid="{00000000-0005-0000-0000-0000F9040000}"/>
    <cellStyle name="40% - Accent3 52" xfId="3174" xr:uid="{00000000-0005-0000-0000-0000FA040000}"/>
    <cellStyle name="40% - Accent3 53" xfId="3175" xr:uid="{00000000-0005-0000-0000-0000FB040000}"/>
    <cellStyle name="40% - Accent3 54" xfId="3176" xr:uid="{00000000-0005-0000-0000-0000FC040000}"/>
    <cellStyle name="40% - Accent3 55" xfId="3177" xr:uid="{00000000-0005-0000-0000-0000FD040000}"/>
    <cellStyle name="40% - Accent3 56" xfId="3178" xr:uid="{00000000-0005-0000-0000-0000FE040000}"/>
    <cellStyle name="40% - Accent3 57" xfId="3179" xr:uid="{00000000-0005-0000-0000-0000FF040000}"/>
    <cellStyle name="40% - Accent3 6" xfId="3180" xr:uid="{00000000-0005-0000-0000-000000050000}"/>
    <cellStyle name="40% - Accent3 6 2" xfId="11123" xr:uid="{00000000-0005-0000-0000-000001050000}"/>
    <cellStyle name="40% - Accent3 6 3" xfId="10494" xr:uid="{00000000-0005-0000-0000-000002050000}"/>
    <cellStyle name="40% - Accent3 7" xfId="3181" xr:uid="{00000000-0005-0000-0000-000003050000}"/>
    <cellStyle name="40% - Accent3 8" xfId="3182" xr:uid="{00000000-0005-0000-0000-000004050000}"/>
    <cellStyle name="40% - Accent3 9" xfId="3183" xr:uid="{00000000-0005-0000-0000-000005050000}"/>
    <cellStyle name="40% - Accent4" xfId="233" builtinId="43" customBuiltin="1"/>
    <cellStyle name="40% - Accent4 10" xfId="3184" xr:uid="{00000000-0005-0000-0000-000007050000}"/>
    <cellStyle name="40% - Accent4 11" xfId="3185" xr:uid="{00000000-0005-0000-0000-000008050000}"/>
    <cellStyle name="40% - Accent4 12" xfId="3186" xr:uid="{00000000-0005-0000-0000-000009050000}"/>
    <cellStyle name="40% - Accent4 13" xfId="3187" xr:uid="{00000000-0005-0000-0000-00000A050000}"/>
    <cellStyle name="40% - Accent4 14" xfId="3188" xr:uid="{00000000-0005-0000-0000-00000B050000}"/>
    <cellStyle name="40% - Accent4 15" xfId="3189" xr:uid="{00000000-0005-0000-0000-00000C050000}"/>
    <cellStyle name="40% - Accent4 16" xfId="3190" xr:uid="{00000000-0005-0000-0000-00000D050000}"/>
    <cellStyle name="40% - Accent4 17" xfId="3191" xr:uid="{00000000-0005-0000-0000-00000E050000}"/>
    <cellStyle name="40% - Accent4 18" xfId="3192" xr:uid="{00000000-0005-0000-0000-00000F050000}"/>
    <cellStyle name="40% - Accent4 19" xfId="3193" xr:uid="{00000000-0005-0000-0000-000010050000}"/>
    <cellStyle name="40% - Accent4 2" xfId="234" xr:uid="{00000000-0005-0000-0000-000011050000}"/>
    <cellStyle name="40% - Accent4 2 2" xfId="235" xr:uid="{00000000-0005-0000-0000-000012050000}"/>
    <cellStyle name="40% - Accent4 2 3" xfId="3194" xr:uid="{00000000-0005-0000-0000-000013050000}"/>
    <cellStyle name="40% - Accent4 2 3 2" xfId="3195" xr:uid="{00000000-0005-0000-0000-000014050000}"/>
    <cellStyle name="40% - Accent4 2 4" xfId="3196" xr:uid="{00000000-0005-0000-0000-000015050000}"/>
    <cellStyle name="40% - Accent4 2 5" xfId="3197" xr:uid="{00000000-0005-0000-0000-000016050000}"/>
    <cellStyle name="40% - Accent4 2 6" xfId="3198" xr:uid="{00000000-0005-0000-0000-000017050000}"/>
    <cellStyle name="40% - Accent4 2 7" xfId="3199" xr:uid="{00000000-0005-0000-0000-000018050000}"/>
    <cellStyle name="40% - Accent4 20" xfId="3200" xr:uid="{00000000-0005-0000-0000-000019050000}"/>
    <cellStyle name="40% - Accent4 21" xfId="3201" xr:uid="{00000000-0005-0000-0000-00001A050000}"/>
    <cellStyle name="40% - Accent4 22" xfId="3202" xr:uid="{00000000-0005-0000-0000-00001B050000}"/>
    <cellStyle name="40% - Accent4 23" xfId="3203" xr:uid="{00000000-0005-0000-0000-00001C050000}"/>
    <cellStyle name="40% - Accent4 24" xfId="3204" xr:uid="{00000000-0005-0000-0000-00001D050000}"/>
    <cellStyle name="40% - Accent4 25" xfId="3205" xr:uid="{00000000-0005-0000-0000-00001E050000}"/>
    <cellStyle name="40% - Accent4 26" xfId="3206" xr:uid="{00000000-0005-0000-0000-00001F050000}"/>
    <cellStyle name="40% - Accent4 27" xfId="3207" xr:uid="{00000000-0005-0000-0000-000020050000}"/>
    <cellStyle name="40% - Accent4 28" xfId="3208" xr:uid="{00000000-0005-0000-0000-000021050000}"/>
    <cellStyle name="40% - Accent4 29" xfId="3209" xr:uid="{00000000-0005-0000-0000-000022050000}"/>
    <cellStyle name="40% - Accent4 3" xfId="236" xr:uid="{00000000-0005-0000-0000-000023050000}"/>
    <cellStyle name="40% - Accent4 3 2" xfId="237" xr:uid="{00000000-0005-0000-0000-000024050000}"/>
    <cellStyle name="40% - Accent4 3 3" xfId="3210" xr:uid="{00000000-0005-0000-0000-000025050000}"/>
    <cellStyle name="40% - Accent4 30" xfId="3211" xr:uid="{00000000-0005-0000-0000-000026050000}"/>
    <cellStyle name="40% - Accent4 31" xfId="3212" xr:uid="{00000000-0005-0000-0000-000027050000}"/>
    <cellStyle name="40% - Accent4 32" xfId="3213" xr:uid="{00000000-0005-0000-0000-000028050000}"/>
    <cellStyle name="40% - Accent4 33" xfId="3214" xr:uid="{00000000-0005-0000-0000-000029050000}"/>
    <cellStyle name="40% - Accent4 34" xfId="3215" xr:uid="{00000000-0005-0000-0000-00002A050000}"/>
    <cellStyle name="40% - Accent4 35" xfId="3216" xr:uid="{00000000-0005-0000-0000-00002B050000}"/>
    <cellStyle name="40% - Accent4 36" xfId="3217" xr:uid="{00000000-0005-0000-0000-00002C050000}"/>
    <cellStyle name="40% - Accent4 37" xfId="3218" xr:uid="{00000000-0005-0000-0000-00002D050000}"/>
    <cellStyle name="40% - Accent4 38" xfId="3219" xr:uid="{00000000-0005-0000-0000-00002E050000}"/>
    <cellStyle name="40% - Accent4 39" xfId="3220" xr:uid="{00000000-0005-0000-0000-00002F050000}"/>
    <cellStyle name="40% - Accent4 4" xfId="3221" xr:uid="{00000000-0005-0000-0000-000030050000}"/>
    <cellStyle name="40% - Accent4 4 2" xfId="3222" xr:uid="{00000000-0005-0000-0000-000031050000}"/>
    <cellStyle name="40% - Accent4 40" xfId="3223" xr:uid="{00000000-0005-0000-0000-000032050000}"/>
    <cellStyle name="40% - Accent4 41" xfId="3224" xr:uid="{00000000-0005-0000-0000-000033050000}"/>
    <cellStyle name="40% - Accent4 42" xfId="3225" xr:uid="{00000000-0005-0000-0000-000034050000}"/>
    <cellStyle name="40% - Accent4 43" xfId="3226" xr:uid="{00000000-0005-0000-0000-000035050000}"/>
    <cellStyle name="40% - Accent4 44" xfId="3227" xr:uid="{00000000-0005-0000-0000-000036050000}"/>
    <cellStyle name="40% - Accent4 45" xfId="3228" xr:uid="{00000000-0005-0000-0000-000037050000}"/>
    <cellStyle name="40% - Accent4 46" xfId="3229" xr:uid="{00000000-0005-0000-0000-000038050000}"/>
    <cellStyle name="40% - Accent4 47" xfId="3230" xr:uid="{00000000-0005-0000-0000-000039050000}"/>
    <cellStyle name="40% - Accent4 48" xfId="3231" xr:uid="{00000000-0005-0000-0000-00003A050000}"/>
    <cellStyle name="40% - Accent4 49" xfId="3232" xr:uid="{00000000-0005-0000-0000-00003B050000}"/>
    <cellStyle name="40% - Accent4 5" xfId="3233" xr:uid="{00000000-0005-0000-0000-00003C050000}"/>
    <cellStyle name="40% - Accent4 50" xfId="3234" xr:uid="{00000000-0005-0000-0000-00003D050000}"/>
    <cellStyle name="40% - Accent4 51" xfId="3235" xr:uid="{00000000-0005-0000-0000-00003E050000}"/>
    <cellStyle name="40% - Accent4 52" xfId="3236" xr:uid="{00000000-0005-0000-0000-00003F050000}"/>
    <cellStyle name="40% - Accent4 53" xfId="3237" xr:uid="{00000000-0005-0000-0000-000040050000}"/>
    <cellStyle name="40% - Accent4 54" xfId="3238" xr:uid="{00000000-0005-0000-0000-000041050000}"/>
    <cellStyle name="40% - Accent4 55" xfId="3239" xr:uid="{00000000-0005-0000-0000-000042050000}"/>
    <cellStyle name="40% - Accent4 56" xfId="3240" xr:uid="{00000000-0005-0000-0000-000043050000}"/>
    <cellStyle name="40% - Accent4 57" xfId="3241" xr:uid="{00000000-0005-0000-0000-000044050000}"/>
    <cellStyle name="40% - Accent4 6" xfId="3242" xr:uid="{00000000-0005-0000-0000-000045050000}"/>
    <cellStyle name="40% - Accent4 7" xfId="3243" xr:uid="{00000000-0005-0000-0000-000046050000}"/>
    <cellStyle name="40% - Accent4 8" xfId="3244" xr:uid="{00000000-0005-0000-0000-000047050000}"/>
    <cellStyle name="40% - Accent4 9" xfId="3245" xr:uid="{00000000-0005-0000-0000-000048050000}"/>
    <cellStyle name="40% - Accent5" xfId="238" builtinId="47" customBuiltin="1"/>
    <cellStyle name="40% - Accent5 10" xfId="3246" xr:uid="{00000000-0005-0000-0000-00004A050000}"/>
    <cellStyle name="40% - Accent5 11" xfId="3247" xr:uid="{00000000-0005-0000-0000-00004B050000}"/>
    <cellStyle name="40% - Accent5 12" xfId="3248" xr:uid="{00000000-0005-0000-0000-00004C050000}"/>
    <cellStyle name="40% - Accent5 13" xfId="3249" xr:uid="{00000000-0005-0000-0000-00004D050000}"/>
    <cellStyle name="40% - Accent5 14" xfId="3250" xr:uid="{00000000-0005-0000-0000-00004E050000}"/>
    <cellStyle name="40% - Accent5 15" xfId="3251" xr:uid="{00000000-0005-0000-0000-00004F050000}"/>
    <cellStyle name="40% - Accent5 16" xfId="3252" xr:uid="{00000000-0005-0000-0000-000050050000}"/>
    <cellStyle name="40% - Accent5 17" xfId="3253" xr:uid="{00000000-0005-0000-0000-000051050000}"/>
    <cellStyle name="40% - Accent5 18" xfId="3254" xr:uid="{00000000-0005-0000-0000-000052050000}"/>
    <cellStyle name="40% - Accent5 19" xfId="3255" xr:uid="{00000000-0005-0000-0000-000053050000}"/>
    <cellStyle name="40% - Accent5 2" xfId="239" xr:uid="{00000000-0005-0000-0000-000054050000}"/>
    <cellStyle name="40% - Accent5 2 2" xfId="240" xr:uid="{00000000-0005-0000-0000-000055050000}"/>
    <cellStyle name="40% - Accent5 2 3" xfId="3256" xr:uid="{00000000-0005-0000-0000-000056050000}"/>
    <cellStyle name="40% - Accent5 2 3 2" xfId="3257" xr:uid="{00000000-0005-0000-0000-000057050000}"/>
    <cellStyle name="40% - Accent5 2 4" xfId="3258" xr:uid="{00000000-0005-0000-0000-000058050000}"/>
    <cellStyle name="40% - Accent5 2 5" xfId="3259" xr:uid="{00000000-0005-0000-0000-000059050000}"/>
    <cellStyle name="40% - Accent5 2 6" xfId="3260" xr:uid="{00000000-0005-0000-0000-00005A050000}"/>
    <cellStyle name="40% - Accent5 2 7" xfId="3261" xr:uid="{00000000-0005-0000-0000-00005B050000}"/>
    <cellStyle name="40% - Accent5 20" xfId="3262" xr:uid="{00000000-0005-0000-0000-00005C050000}"/>
    <cellStyle name="40% - Accent5 21" xfId="3263" xr:uid="{00000000-0005-0000-0000-00005D050000}"/>
    <cellStyle name="40% - Accent5 22" xfId="3264" xr:uid="{00000000-0005-0000-0000-00005E050000}"/>
    <cellStyle name="40% - Accent5 23" xfId="3265" xr:uid="{00000000-0005-0000-0000-00005F050000}"/>
    <cellStyle name="40% - Accent5 24" xfId="3266" xr:uid="{00000000-0005-0000-0000-000060050000}"/>
    <cellStyle name="40% - Accent5 25" xfId="3267" xr:uid="{00000000-0005-0000-0000-000061050000}"/>
    <cellStyle name="40% - Accent5 26" xfId="3268" xr:uid="{00000000-0005-0000-0000-000062050000}"/>
    <cellStyle name="40% - Accent5 27" xfId="3269" xr:uid="{00000000-0005-0000-0000-000063050000}"/>
    <cellStyle name="40% - Accent5 28" xfId="3270" xr:uid="{00000000-0005-0000-0000-000064050000}"/>
    <cellStyle name="40% - Accent5 29" xfId="3271" xr:uid="{00000000-0005-0000-0000-000065050000}"/>
    <cellStyle name="40% - Accent5 3" xfId="241" xr:uid="{00000000-0005-0000-0000-000066050000}"/>
    <cellStyle name="40% - Accent5 3 2" xfId="242" xr:uid="{00000000-0005-0000-0000-000067050000}"/>
    <cellStyle name="40% - Accent5 3 3" xfId="3272" xr:uid="{00000000-0005-0000-0000-000068050000}"/>
    <cellStyle name="40% - Accent5 30" xfId="3273" xr:uid="{00000000-0005-0000-0000-000069050000}"/>
    <cellStyle name="40% - Accent5 31" xfId="3274" xr:uid="{00000000-0005-0000-0000-00006A050000}"/>
    <cellStyle name="40% - Accent5 32" xfId="3275" xr:uid="{00000000-0005-0000-0000-00006B050000}"/>
    <cellStyle name="40% - Accent5 33" xfId="3276" xr:uid="{00000000-0005-0000-0000-00006C050000}"/>
    <cellStyle name="40% - Accent5 34" xfId="3277" xr:uid="{00000000-0005-0000-0000-00006D050000}"/>
    <cellStyle name="40% - Accent5 35" xfId="3278" xr:uid="{00000000-0005-0000-0000-00006E050000}"/>
    <cellStyle name="40% - Accent5 36" xfId="3279" xr:uid="{00000000-0005-0000-0000-00006F050000}"/>
    <cellStyle name="40% - Accent5 37" xfId="3280" xr:uid="{00000000-0005-0000-0000-000070050000}"/>
    <cellStyle name="40% - Accent5 38" xfId="3281" xr:uid="{00000000-0005-0000-0000-000071050000}"/>
    <cellStyle name="40% - Accent5 39" xfId="3282" xr:uid="{00000000-0005-0000-0000-000072050000}"/>
    <cellStyle name="40% - Accent5 4" xfId="3283" xr:uid="{00000000-0005-0000-0000-000073050000}"/>
    <cellStyle name="40% - Accent5 4 2" xfId="3284" xr:uid="{00000000-0005-0000-0000-000074050000}"/>
    <cellStyle name="40% - Accent5 40" xfId="3285" xr:uid="{00000000-0005-0000-0000-000075050000}"/>
    <cellStyle name="40% - Accent5 41" xfId="3286" xr:uid="{00000000-0005-0000-0000-000076050000}"/>
    <cellStyle name="40% - Accent5 42" xfId="3287" xr:uid="{00000000-0005-0000-0000-000077050000}"/>
    <cellStyle name="40% - Accent5 43" xfId="3288" xr:uid="{00000000-0005-0000-0000-000078050000}"/>
    <cellStyle name="40% - Accent5 44" xfId="3289" xr:uid="{00000000-0005-0000-0000-000079050000}"/>
    <cellStyle name="40% - Accent5 45" xfId="3290" xr:uid="{00000000-0005-0000-0000-00007A050000}"/>
    <cellStyle name="40% - Accent5 46" xfId="3291" xr:uid="{00000000-0005-0000-0000-00007B050000}"/>
    <cellStyle name="40% - Accent5 47" xfId="3292" xr:uid="{00000000-0005-0000-0000-00007C050000}"/>
    <cellStyle name="40% - Accent5 48" xfId="3293" xr:uid="{00000000-0005-0000-0000-00007D050000}"/>
    <cellStyle name="40% - Accent5 49" xfId="3294" xr:uid="{00000000-0005-0000-0000-00007E050000}"/>
    <cellStyle name="40% - Accent5 5" xfId="3295" xr:uid="{00000000-0005-0000-0000-00007F050000}"/>
    <cellStyle name="40% - Accent5 5 2" xfId="47487" xr:uid="{00000000-0005-0000-0000-000080050000}"/>
    <cellStyle name="40% - Accent5 50" xfId="3296" xr:uid="{00000000-0005-0000-0000-000081050000}"/>
    <cellStyle name="40% - Accent5 51" xfId="3297" xr:uid="{00000000-0005-0000-0000-000082050000}"/>
    <cellStyle name="40% - Accent5 52" xfId="3298" xr:uid="{00000000-0005-0000-0000-000083050000}"/>
    <cellStyle name="40% - Accent5 53" xfId="3299" xr:uid="{00000000-0005-0000-0000-000084050000}"/>
    <cellStyle name="40% - Accent5 54" xfId="3300" xr:uid="{00000000-0005-0000-0000-000085050000}"/>
    <cellStyle name="40% - Accent5 55" xfId="3301" xr:uid="{00000000-0005-0000-0000-000086050000}"/>
    <cellStyle name="40% - Accent5 56" xfId="3302" xr:uid="{00000000-0005-0000-0000-000087050000}"/>
    <cellStyle name="40% - Accent5 57" xfId="3303" xr:uid="{00000000-0005-0000-0000-000088050000}"/>
    <cellStyle name="40% - Accent5 6" xfId="3304" xr:uid="{00000000-0005-0000-0000-000089050000}"/>
    <cellStyle name="40% - Accent5 7" xfId="3305" xr:uid="{00000000-0005-0000-0000-00008A050000}"/>
    <cellStyle name="40% - Accent5 8" xfId="3306" xr:uid="{00000000-0005-0000-0000-00008B050000}"/>
    <cellStyle name="40% - Accent5 9" xfId="3307" xr:uid="{00000000-0005-0000-0000-00008C050000}"/>
    <cellStyle name="40% - Accent6" xfId="243" builtinId="51" customBuiltin="1"/>
    <cellStyle name="40% - Accent6 10" xfId="3308" xr:uid="{00000000-0005-0000-0000-00008E050000}"/>
    <cellStyle name="40% - Accent6 11" xfId="3309" xr:uid="{00000000-0005-0000-0000-00008F050000}"/>
    <cellStyle name="40% - Accent6 12" xfId="3310" xr:uid="{00000000-0005-0000-0000-000090050000}"/>
    <cellStyle name="40% - Accent6 13" xfId="3311" xr:uid="{00000000-0005-0000-0000-000091050000}"/>
    <cellStyle name="40% - Accent6 14" xfId="3312" xr:uid="{00000000-0005-0000-0000-000092050000}"/>
    <cellStyle name="40% - Accent6 15" xfId="3313" xr:uid="{00000000-0005-0000-0000-000093050000}"/>
    <cellStyle name="40% - Accent6 16" xfId="3314" xr:uid="{00000000-0005-0000-0000-000094050000}"/>
    <cellStyle name="40% - Accent6 17" xfId="3315" xr:uid="{00000000-0005-0000-0000-000095050000}"/>
    <cellStyle name="40% - Accent6 18" xfId="3316" xr:uid="{00000000-0005-0000-0000-000096050000}"/>
    <cellStyle name="40% - Accent6 19" xfId="3317" xr:uid="{00000000-0005-0000-0000-000097050000}"/>
    <cellStyle name="40% - Accent6 2" xfId="244" xr:uid="{00000000-0005-0000-0000-000098050000}"/>
    <cellStyle name="40% - Accent6 2 2" xfId="245" xr:uid="{00000000-0005-0000-0000-000099050000}"/>
    <cellStyle name="40% - Accent6 2 3" xfId="3318" xr:uid="{00000000-0005-0000-0000-00009A050000}"/>
    <cellStyle name="40% - Accent6 2 3 2" xfId="3319" xr:uid="{00000000-0005-0000-0000-00009B050000}"/>
    <cellStyle name="40% - Accent6 2 4" xfId="3320" xr:uid="{00000000-0005-0000-0000-00009C050000}"/>
    <cellStyle name="40% - Accent6 2 5" xfId="3321" xr:uid="{00000000-0005-0000-0000-00009D050000}"/>
    <cellStyle name="40% - Accent6 2 6" xfId="3322" xr:uid="{00000000-0005-0000-0000-00009E050000}"/>
    <cellStyle name="40% - Accent6 2 7" xfId="3323" xr:uid="{00000000-0005-0000-0000-00009F050000}"/>
    <cellStyle name="40% - Accent6 20" xfId="3324" xr:uid="{00000000-0005-0000-0000-0000A0050000}"/>
    <cellStyle name="40% - Accent6 21" xfId="3325" xr:uid="{00000000-0005-0000-0000-0000A1050000}"/>
    <cellStyle name="40% - Accent6 22" xfId="3326" xr:uid="{00000000-0005-0000-0000-0000A2050000}"/>
    <cellStyle name="40% - Accent6 23" xfId="3327" xr:uid="{00000000-0005-0000-0000-0000A3050000}"/>
    <cellStyle name="40% - Accent6 24" xfId="3328" xr:uid="{00000000-0005-0000-0000-0000A4050000}"/>
    <cellStyle name="40% - Accent6 25" xfId="3329" xr:uid="{00000000-0005-0000-0000-0000A5050000}"/>
    <cellStyle name="40% - Accent6 26" xfId="3330" xr:uid="{00000000-0005-0000-0000-0000A6050000}"/>
    <cellStyle name="40% - Accent6 27" xfId="3331" xr:uid="{00000000-0005-0000-0000-0000A7050000}"/>
    <cellStyle name="40% - Accent6 28" xfId="3332" xr:uid="{00000000-0005-0000-0000-0000A8050000}"/>
    <cellStyle name="40% - Accent6 29" xfId="3333" xr:uid="{00000000-0005-0000-0000-0000A9050000}"/>
    <cellStyle name="40% - Accent6 3" xfId="246" xr:uid="{00000000-0005-0000-0000-0000AA050000}"/>
    <cellStyle name="40% - Accent6 3 2" xfId="247" xr:uid="{00000000-0005-0000-0000-0000AB050000}"/>
    <cellStyle name="40% - Accent6 3 3" xfId="3334" xr:uid="{00000000-0005-0000-0000-0000AC050000}"/>
    <cellStyle name="40% - Accent6 30" xfId="3335" xr:uid="{00000000-0005-0000-0000-0000AD050000}"/>
    <cellStyle name="40% - Accent6 31" xfId="3336" xr:uid="{00000000-0005-0000-0000-0000AE050000}"/>
    <cellStyle name="40% - Accent6 32" xfId="3337" xr:uid="{00000000-0005-0000-0000-0000AF050000}"/>
    <cellStyle name="40% - Accent6 33" xfId="3338" xr:uid="{00000000-0005-0000-0000-0000B0050000}"/>
    <cellStyle name="40% - Accent6 34" xfId="3339" xr:uid="{00000000-0005-0000-0000-0000B1050000}"/>
    <cellStyle name="40% - Accent6 35" xfId="3340" xr:uid="{00000000-0005-0000-0000-0000B2050000}"/>
    <cellStyle name="40% - Accent6 36" xfId="3341" xr:uid="{00000000-0005-0000-0000-0000B3050000}"/>
    <cellStyle name="40% - Accent6 37" xfId="3342" xr:uid="{00000000-0005-0000-0000-0000B4050000}"/>
    <cellStyle name="40% - Accent6 38" xfId="3343" xr:uid="{00000000-0005-0000-0000-0000B5050000}"/>
    <cellStyle name="40% - Accent6 39" xfId="3344" xr:uid="{00000000-0005-0000-0000-0000B6050000}"/>
    <cellStyle name="40% - Accent6 4" xfId="3345" xr:uid="{00000000-0005-0000-0000-0000B7050000}"/>
    <cellStyle name="40% - Accent6 4 2" xfId="3346" xr:uid="{00000000-0005-0000-0000-0000B8050000}"/>
    <cellStyle name="40% - Accent6 40" xfId="3347" xr:uid="{00000000-0005-0000-0000-0000B9050000}"/>
    <cellStyle name="40% - Accent6 41" xfId="3348" xr:uid="{00000000-0005-0000-0000-0000BA050000}"/>
    <cellStyle name="40% - Accent6 42" xfId="3349" xr:uid="{00000000-0005-0000-0000-0000BB050000}"/>
    <cellStyle name="40% - Accent6 43" xfId="3350" xr:uid="{00000000-0005-0000-0000-0000BC050000}"/>
    <cellStyle name="40% - Accent6 44" xfId="3351" xr:uid="{00000000-0005-0000-0000-0000BD050000}"/>
    <cellStyle name="40% - Accent6 45" xfId="3352" xr:uid="{00000000-0005-0000-0000-0000BE050000}"/>
    <cellStyle name="40% - Accent6 46" xfId="3353" xr:uid="{00000000-0005-0000-0000-0000BF050000}"/>
    <cellStyle name="40% - Accent6 47" xfId="3354" xr:uid="{00000000-0005-0000-0000-0000C0050000}"/>
    <cellStyle name="40% - Accent6 48" xfId="3355" xr:uid="{00000000-0005-0000-0000-0000C1050000}"/>
    <cellStyle name="40% - Accent6 49" xfId="3356" xr:uid="{00000000-0005-0000-0000-0000C2050000}"/>
    <cellStyle name="40% - Accent6 5" xfId="3357" xr:uid="{00000000-0005-0000-0000-0000C3050000}"/>
    <cellStyle name="40% - Accent6 50" xfId="3358" xr:uid="{00000000-0005-0000-0000-0000C4050000}"/>
    <cellStyle name="40% - Accent6 51" xfId="3359" xr:uid="{00000000-0005-0000-0000-0000C5050000}"/>
    <cellStyle name="40% - Accent6 52" xfId="3360" xr:uid="{00000000-0005-0000-0000-0000C6050000}"/>
    <cellStyle name="40% - Accent6 53" xfId="3361" xr:uid="{00000000-0005-0000-0000-0000C7050000}"/>
    <cellStyle name="40% - Accent6 54" xfId="3362" xr:uid="{00000000-0005-0000-0000-0000C8050000}"/>
    <cellStyle name="40% - Accent6 55" xfId="3363" xr:uid="{00000000-0005-0000-0000-0000C9050000}"/>
    <cellStyle name="40% - Accent6 56" xfId="3364" xr:uid="{00000000-0005-0000-0000-0000CA050000}"/>
    <cellStyle name="40% - Accent6 57" xfId="3365" xr:uid="{00000000-0005-0000-0000-0000CB050000}"/>
    <cellStyle name="40% - Accent6 6" xfId="3366" xr:uid="{00000000-0005-0000-0000-0000CC050000}"/>
    <cellStyle name="40% - Accent6 7" xfId="3367" xr:uid="{00000000-0005-0000-0000-0000CD050000}"/>
    <cellStyle name="40% - Accent6 8" xfId="3368" xr:uid="{00000000-0005-0000-0000-0000CE050000}"/>
    <cellStyle name="40% - Accent6 9" xfId="3369" xr:uid="{00000000-0005-0000-0000-0000CF050000}"/>
    <cellStyle name="40% - akcent 1 10" xfId="3370" xr:uid="{00000000-0005-0000-0000-0000D0050000}"/>
    <cellStyle name="40% - akcent 1 11" xfId="3371" xr:uid="{00000000-0005-0000-0000-0000D1050000}"/>
    <cellStyle name="40% - akcent 1 12" xfId="3372" xr:uid="{00000000-0005-0000-0000-0000D2050000}"/>
    <cellStyle name="40% - akcent 1 13" xfId="3373" xr:uid="{00000000-0005-0000-0000-0000D3050000}"/>
    <cellStyle name="40% - akcent 1 14" xfId="3374" xr:uid="{00000000-0005-0000-0000-0000D4050000}"/>
    <cellStyle name="40% - akcent 1 15" xfId="3375" xr:uid="{00000000-0005-0000-0000-0000D5050000}"/>
    <cellStyle name="40% - akcent 1 16" xfId="3376" xr:uid="{00000000-0005-0000-0000-0000D6050000}"/>
    <cellStyle name="40% - akcent 1 17" xfId="3377" xr:uid="{00000000-0005-0000-0000-0000D7050000}"/>
    <cellStyle name="40% - akcent 1 18" xfId="3378" xr:uid="{00000000-0005-0000-0000-0000D8050000}"/>
    <cellStyle name="40% - akcent 1 19" xfId="3379" xr:uid="{00000000-0005-0000-0000-0000D9050000}"/>
    <cellStyle name="40% - akcent 1 2" xfId="248" xr:uid="{00000000-0005-0000-0000-0000DA050000}"/>
    <cellStyle name="40% - akcent 1 2 10" xfId="10535" xr:uid="{00000000-0005-0000-0000-0000DB050000}"/>
    <cellStyle name="40% - akcent 1 2 2" xfId="249" xr:uid="{00000000-0005-0000-0000-0000DC050000}"/>
    <cellStyle name="40% - akcent 1 2 2 2" xfId="250" xr:uid="{00000000-0005-0000-0000-0000DD050000}"/>
    <cellStyle name="40% - akcent 1 2 2 2 2" xfId="251" xr:uid="{00000000-0005-0000-0000-0000DE050000}"/>
    <cellStyle name="40% - akcent 1 2 2 2 2 2" xfId="252" xr:uid="{00000000-0005-0000-0000-0000DF050000}"/>
    <cellStyle name="40% - akcent 1 2 2 2 3" xfId="253" xr:uid="{00000000-0005-0000-0000-0000E0050000}"/>
    <cellStyle name="40% - akcent 1 2 2 3" xfId="254" xr:uid="{00000000-0005-0000-0000-0000E1050000}"/>
    <cellStyle name="40% - akcent 1 2 2 3 2" xfId="255" xr:uid="{00000000-0005-0000-0000-0000E2050000}"/>
    <cellStyle name="40% - akcent 1 2 2 4" xfId="256" xr:uid="{00000000-0005-0000-0000-0000E3050000}"/>
    <cellStyle name="40% - akcent 1 2 2 5" xfId="3380" xr:uid="{00000000-0005-0000-0000-0000E4050000}"/>
    <cellStyle name="40% - akcent 1 2 2 6" xfId="10929" xr:uid="{00000000-0005-0000-0000-0000E5050000}"/>
    <cellStyle name="40% - akcent 1 2 2 7" xfId="10536" xr:uid="{00000000-0005-0000-0000-0000E6050000}"/>
    <cellStyle name="40% - akcent 1 2 3" xfId="257" xr:uid="{00000000-0005-0000-0000-0000E7050000}"/>
    <cellStyle name="40% - akcent 1 2 3 2" xfId="258" xr:uid="{00000000-0005-0000-0000-0000E8050000}"/>
    <cellStyle name="40% - akcent 1 2 3 2 2" xfId="259" xr:uid="{00000000-0005-0000-0000-0000E9050000}"/>
    <cellStyle name="40% - akcent 1 2 3 3" xfId="260" xr:uid="{00000000-0005-0000-0000-0000EA050000}"/>
    <cellStyle name="40% - akcent 1 2 3 4" xfId="3381" xr:uid="{00000000-0005-0000-0000-0000EB050000}"/>
    <cellStyle name="40% - akcent 1 2 4" xfId="261" xr:uid="{00000000-0005-0000-0000-0000EC050000}"/>
    <cellStyle name="40% - akcent 1 2 4 2" xfId="262" xr:uid="{00000000-0005-0000-0000-0000ED050000}"/>
    <cellStyle name="40% - akcent 1 2 4 3" xfId="3382" xr:uid="{00000000-0005-0000-0000-0000EE050000}"/>
    <cellStyle name="40% - akcent 1 2 5" xfId="263" xr:uid="{00000000-0005-0000-0000-0000EF050000}"/>
    <cellStyle name="40% - akcent 1 2 5 2" xfId="3383" xr:uid="{00000000-0005-0000-0000-0000F0050000}"/>
    <cellStyle name="40% - akcent 1 2 6" xfId="264" xr:uid="{00000000-0005-0000-0000-0000F1050000}"/>
    <cellStyle name="40% - akcent 1 2 6 2" xfId="3384" xr:uid="{00000000-0005-0000-0000-0000F2050000}"/>
    <cellStyle name="40% - akcent 1 2 7" xfId="3385" xr:uid="{00000000-0005-0000-0000-0000F3050000}"/>
    <cellStyle name="40% - akcent 1 2 8" xfId="3386" xr:uid="{00000000-0005-0000-0000-0000F4050000}"/>
    <cellStyle name="40% - akcent 1 2 9" xfId="10952" xr:uid="{00000000-0005-0000-0000-0000F5050000}"/>
    <cellStyle name="40% - akcent 1 20" xfId="3387" xr:uid="{00000000-0005-0000-0000-0000F6050000}"/>
    <cellStyle name="40% - akcent 1 21" xfId="3388" xr:uid="{00000000-0005-0000-0000-0000F7050000}"/>
    <cellStyle name="40% - akcent 1 22" xfId="3389" xr:uid="{00000000-0005-0000-0000-0000F8050000}"/>
    <cellStyle name="40% - akcent 1 23" xfId="3390" xr:uid="{00000000-0005-0000-0000-0000F9050000}"/>
    <cellStyle name="40% - akcent 1 24" xfId="3391" xr:uid="{00000000-0005-0000-0000-0000FA050000}"/>
    <cellStyle name="40% - akcent 1 25" xfId="3392" xr:uid="{00000000-0005-0000-0000-0000FB050000}"/>
    <cellStyle name="40% - akcent 1 26" xfId="3393" xr:uid="{00000000-0005-0000-0000-0000FC050000}"/>
    <cellStyle name="40% - akcent 1 27" xfId="3394" xr:uid="{00000000-0005-0000-0000-0000FD050000}"/>
    <cellStyle name="40% - akcent 1 28" xfId="3395" xr:uid="{00000000-0005-0000-0000-0000FE050000}"/>
    <cellStyle name="40% - akcent 1 29" xfId="3396" xr:uid="{00000000-0005-0000-0000-0000FF050000}"/>
    <cellStyle name="40% - akcent 1 3" xfId="265" xr:uid="{00000000-0005-0000-0000-000000060000}"/>
    <cellStyle name="40% - akcent 1 3 2" xfId="266" xr:uid="{00000000-0005-0000-0000-000001060000}"/>
    <cellStyle name="40% - akcent 1 3 2 2" xfId="267" xr:uid="{00000000-0005-0000-0000-000002060000}"/>
    <cellStyle name="40% - akcent 1 3 2 2 2" xfId="268" xr:uid="{00000000-0005-0000-0000-000003060000}"/>
    <cellStyle name="40% - akcent 1 3 2 3" xfId="269" xr:uid="{00000000-0005-0000-0000-000004060000}"/>
    <cellStyle name="40% - akcent 1 3 3" xfId="270" xr:uid="{00000000-0005-0000-0000-000005060000}"/>
    <cellStyle name="40% - akcent 1 3 3 2" xfId="271" xr:uid="{00000000-0005-0000-0000-000006060000}"/>
    <cellStyle name="40% - akcent 1 3 4" xfId="272" xr:uid="{00000000-0005-0000-0000-000007060000}"/>
    <cellStyle name="40% - akcent 1 3 5" xfId="3397" xr:uid="{00000000-0005-0000-0000-000008060000}"/>
    <cellStyle name="40% - akcent 1 3 6" xfId="10928" xr:uid="{00000000-0005-0000-0000-000009060000}"/>
    <cellStyle name="40% - akcent 1 3 7" xfId="10537" xr:uid="{00000000-0005-0000-0000-00000A060000}"/>
    <cellStyle name="40% - akcent 1 30" xfId="3398" xr:uid="{00000000-0005-0000-0000-00000B060000}"/>
    <cellStyle name="40% - akcent 1 31" xfId="3399" xr:uid="{00000000-0005-0000-0000-00000C060000}"/>
    <cellStyle name="40% - akcent 1 32" xfId="3400" xr:uid="{00000000-0005-0000-0000-00000D060000}"/>
    <cellStyle name="40% - akcent 1 33" xfId="3401" xr:uid="{00000000-0005-0000-0000-00000E060000}"/>
    <cellStyle name="40% - akcent 1 34" xfId="3402" xr:uid="{00000000-0005-0000-0000-00000F060000}"/>
    <cellStyle name="40% - akcent 1 35" xfId="3403" xr:uid="{00000000-0005-0000-0000-000010060000}"/>
    <cellStyle name="40% - akcent 1 36" xfId="3404" xr:uid="{00000000-0005-0000-0000-000011060000}"/>
    <cellStyle name="40% - akcent 1 37" xfId="3405" xr:uid="{00000000-0005-0000-0000-000012060000}"/>
    <cellStyle name="40% - akcent 1 38" xfId="3406" xr:uid="{00000000-0005-0000-0000-000013060000}"/>
    <cellStyle name="40% - akcent 1 39" xfId="3407" xr:uid="{00000000-0005-0000-0000-000014060000}"/>
    <cellStyle name="40% - akcent 1 4" xfId="273" xr:uid="{00000000-0005-0000-0000-000015060000}"/>
    <cellStyle name="40% - akcent 1 4 2" xfId="274" xr:uid="{00000000-0005-0000-0000-000016060000}"/>
    <cellStyle name="40% - akcent 1 4 2 2" xfId="275" xr:uid="{00000000-0005-0000-0000-000017060000}"/>
    <cellStyle name="40% - akcent 1 4 3" xfId="276" xr:uid="{00000000-0005-0000-0000-000018060000}"/>
    <cellStyle name="40% - akcent 1 4 4" xfId="3408" xr:uid="{00000000-0005-0000-0000-000019060000}"/>
    <cellStyle name="40% - akcent 1 4 5" xfId="10943" xr:uid="{00000000-0005-0000-0000-00001A060000}"/>
    <cellStyle name="40% - akcent 1 4 6" xfId="10538" xr:uid="{00000000-0005-0000-0000-00001B060000}"/>
    <cellStyle name="40% - akcent 1 40" xfId="3409" xr:uid="{00000000-0005-0000-0000-00001C060000}"/>
    <cellStyle name="40% - akcent 1 41" xfId="3410" xr:uid="{00000000-0005-0000-0000-00001D060000}"/>
    <cellStyle name="40% - akcent 1 42" xfId="3411" xr:uid="{00000000-0005-0000-0000-00001E060000}"/>
    <cellStyle name="40% - akcent 1 43" xfId="3412" xr:uid="{00000000-0005-0000-0000-00001F060000}"/>
    <cellStyle name="40% - akcent 1 44" xfId="3413" xr:uid="{00000000-0005-0000-0000-000020060000}"/>
    <cellStyle name="40% - akcent 1 45" xfId="3414" xr:uid="{00000000-0005-0000-0000-000021060000}"/>
    <cellStyle name="40% - akcent 1 46" xfId="3415" xr:uid="{00000000-0005-0000-0000-000022060000}"/>
    <cellStyle name="40% - akcent 1 47" xfId="3416" xr:uid="{00000000-0005-0000-0000-000023060000}"/>
    <cellStyle name="40% - akcent 1 48" xfId="3417" xr:uid="{00000000-0005-0000-0000-000024060000}"/>
    <cellStyle name="40% - akcent 1 49" xfId="3418" xr:uid="{00000000-0005-0000-0000-000025060000}"/>
    <cellStyle name="40% - akcent 1 5" xfId="277" xr:uid="{00000000-0005-0000-0000-000026060000}"/>
    <cellStyle name="40% - akcent 1 5 2" xfId="3419" xr:uid="{00000000-0005-0000-0000-000027060000}"/>
    <cellStyle name="40% - akcent 1 50" xfId="3420" xr:uid="{00000000-0005-0000-0000-000028060000}"/>
    <cellStyle name="40% - akcent 1 51" xfId="3421" xr:uid="{00000000-0005-0000-0000-000029060000}"/>
    <cellStyle name="40% - akcent 1 52" xfId="3422" xr:uid="{00000000-0005-0000-0000-00002A060000}"/>
    <cellStyle name="40% - akcent 1 53" xfId="3423" xr:uid="{00000000-0005-0000-0000-00002B060000}"/>
    <cellStyle name="40% - akcent 1 54" xfId="3424" xr:uid="{00000000-0005-0000-0000-00002C060000}"/>
    <cellStyle name="40% - akcent 1 55" xfId="3425" xr:uid="{00000000-0005-0000-0000-00002D060000}"/>
    <cellStyle name="40% - akcent 1 56" xfId="3426" xr:uid="{00000000-0005-0000-0000-00002E060000}"/>
    <cellStyle name="40% - akcent 1 57" xfId="3427" xr:uid="{00000000-0005-0000-0000-00002F060000}"/>
    <cellStyle name="40% - akcent 1 58" xfId="3428" xr:uid="{00000000-0005-0000-0000-000030060000}"/>
    <cellStyle name="40% - akcent 1 59" xfId="3429" xr:uid="{00000000-0005-0000-0000-000031060000}"/>
    <cellStyle name="40% - akcent 1 6" xfId="278" xr:uid="{00000000-0005-0000-0000-000032060000}"/>
    <cellStyle name="40% - akcent 1 6 2" xfId="3430" xr:uid="{00000000-0005-0000-0000-000033060000}"/>
    <cellStyle name="40% - akcent 1 7" xfId="3431" xr:uid="{00000000-0005-0000-0000-000034060000}"/>
    <cellStyle name="40% - akcent 1 8" xfId="3432" xr:uid="{00000000-0005-0000-0000-000035060000}"/>
    <cellStyle name="40% - akcent 1 9" xfId="3433" xr:uid="{00000000-0005-0000-0000-000036060000}"/>
    <cellStyle name="40% - akcent 2 10" xfId="3434" xr:uid="{00000000-0005-0000-0000-000037060000}"/>
    <cellStyle name="40% - akcent 2 11" xfId="3435" xr:uid="{00000000-0005-0000-0000-000038060000}"/>
    <cellStyle name="40% - akcent 2 12" xfId="3436" xr:uid="{00000000-0005-0000-0000-000039060000}"/>
    <cellStyle name="40% - akcent 2 13" xfId="3437" xr:uid="{00000000-0005-0000-0000-00003A060000}"/>
    <cellStyle name="40% - akcent 2 14" xfId="3438" xr:uid="{00000000-0005-0000-0000-00003B060000}"/>
    <cellStyle name="40% - akcent 2 15" xfId="3439" xr:uid="{00000000-0005-0000-0000-00003C060000}"/>
    <cellStyle name="40% - akcent 2 16" xfId="3440" xr:uid="{00000000-0005-0000-0000-00003D060000}"/>
    <cellStyle name="40% - akcent 2 17" xfId="3441" xr:uid="{00000000-0005-0000-0000-00003E060000}"/>
    <cellStyle name="40% - akcent 2 18" xfId="3442" xr:uid="{00000000-0005-0000-0000-00003F060000}"/>
    <cellStyle name="40% - akcent 2 19" xfId="3443" xr:uid="{00000000-0005-0000-0000-000040060000}"/>
    <cellStyle name="40% - akcent 2 2" xfId="279" xr:uid="{00000000-0005-0000-0000-000041060000}"/>
    <cellStyle name="40% - akcent 2 2 10" xfId="10539" xr:uid="{00000000-0005-0000-0000-000042060000}"/>
    <cellStyle name="40% - akcent 2 2 2" xfId="280" xr:uid="{00000000-0005-0000-0000-000043060000}"/>
    <cellStyle name="40% - akcent 2 2 2 2" xfId="281" xr:uid="{00000000-0005-0000-0000-000044060000}"/>
    <cellStyle name="40% - akcent 2 2 2 2 2" xfId="282" xr:uid="{00000000-0005-0000-0000-000045060000}"/>
    <cellStyle name="40% - akcent 2 2 2 2 2 2" xfId="283" xr:uid="{00000000-0005-0000-0000-000046060000}"/>
    <cellStyle name="40% - akcent 2 2 2 2 3" xfId="284" xr:uid="{00000000-0005-0000-0000-000047060000}"/>
    <cellStyle name="40% - akcent 2 2 2 3" xfId="285" xr:uid="{00000000-0005-0000-0000-000048060000}"/>
    <cellStyle name="40% - akcent 2 2 2 3 2" xfId="286" xr:uid="{00000000-0005-0000-0000-000049060000}"/>
    <cellStyle name="40% - akcent 2 2 2 4" xfId="287" xr:uid="{00000000-0005-0000-0000-00004A060000}"/>
    <cellStyle name="40% - akcent 2 2 2 5" xfId="3444" xr:uid="{00000000-0005-0000-0000-00004B060000}"/>
    <cellStyle name="40% - akcent 2 2 2 6" xfId="10951" xr:uid="{00000000-0005-0000-0000-00004C060000}"/>
    <cellStyle name="40% - akcent 2 2 2 7" xfId="10540" xr:uid="{00000000-0005-0000-0000-00004D060000}"/>
    <cellStyle name="40% - akcent 2 2 3" xfId="288" xr:uid="{00000000-0005-0000-0000-00004E060000}"/>
    <cellStyle name="40% - akcent 2 2 3 2" xfId="289" xr:uid="{00000000-0005-0000-0000-00004F060000}"/>
    <cellStyle name="40% - akcent 2 2 3 2 2" xfId="290" xr:uid="{00000000-0005-0000-0000-000050060000}"/>
    <cellStyle name="40% - akcent 2 2 3 3" xfId="291" xr:uid="{00000000-0005-0000-0000-000051060000}"/>
    <cellStyle name="40% - akcent 2 2 3 4" xfId="3445" xr:uid="{00000000-0005-0000-0000-000052060000}"/>
    <cellStyle name="40% - akcent 2 2 4" xfId="292" xr:uid="{00000000-0005-0000-0000-000053060000}"/>
    <cellStyle name="40% - akcent 2 2 4 2" xfId="293" xr:uid="{00000000-0005-0000-0000-000054060000}"/>
    <cellStyle name="40% - akcent 2 2 4 3" xfId="3446" xr:uid="{00000000-0005-0000-0000-000055060000}"/>
    <cellStyle name="40% - akcent 2 2 5" xfId="294" xr:uid="{00000000-0005-0000-0000-000056060000}"/>
    <cellStyle name="40% - akcent 2 2 5 2" xfId="3447" xr:uid="{00000000-0005-0000-0000-000057060000}"/>
    <cellStyle name="40% - akcent 2 2 6" xfId="295" xr:uid="{00000000-0005-0000-0000-000058060000}"/>
    <cellStyle name="40% - akcent 2 2 6 2" xfId="3448" xr:uid="{00000000-0005-0000-0000-000059060000}"/>
    <cellStyle name="40% - akcent 2 2 7" xfId="3449" xr:uid="{00000000-0005-0000-0000-00005A060000}"/>
    <cellStyle name="40% - akcent 2 2 8" xfId="3450" xr:uid="{00000000-0005-0000-0000-00005B060000}"/>
    <cellStyle name="40% - akcent 2 2 9" xfId="10886" xr:uid="{00000000-0005-0000-0000-00005C060000}"/>
    <cellStyle name="40% - akcent 2 20" xfId="3451" xr:uid="{00000000-0005-0000-0000-00005D060000}"/>
    <cellStyle name="40% - akcent 2 21" xfId="3452" xr:uid="{00000000-0005-0000-0000-00005E060000}"/>
    <cellStyle name="40% - akcent 2 22" xfId="3453" xr:uid="{00000000-0005-0000-0000-00005F060000}"/>
    <cellStyle name="40% - akcent 2 23" xfId="3454" xr:uid="{00000000-0005-0000-0000-000060060000}"/>
    <cellStyle name="40% - akcent 2 24" xfId="3455" xr:uid="{00000000-0005-0000-0000-000061060000}"/>
    <cellStyle name="40% - akcent 2 25" xfId="3456" xr:uid="{00000000-0005-0000-0000-000062060000}"/>
    <cellStyle name="40% - akcent 2 26" xfId="3457" xr:uid="{00000000-0005-0000-0000-000063060000}"/>
    <cellStyle name="40% - akcent 2 27" xfId="3458" xr:uid="{00000000-0005-0000-0000-000064060000}"/>
    <cellStyle name="40% - akcent 2 28" xfId="3459" xr:uid="{00000000-0005-0000-0000-000065060000}"/>
    <cellStyle name="40% - akcent 2 29" xfId="3460" xr:uid="{00000000-0005-0000-0000-000066060000}"/>
    <cellStyle name="40% - akcent 2 3" xfId="296" xr:uid="{00000000-0005-0000-0000-000067060000}"/>
    <cellStyle name="40% - akcent 2 3 2" xfId="297" xr:uid="{00000000-0005-0000-0000-000068060000}"/>
    <cellStyle name="40% - akcent 2 3 2 2" xfId="298" xr:uid="{00000000-0005-0000-0000-000069060000}"/>
    <cellStyle name="40% - akcent 2 3 2 2 2" xfId="299" xr:uid="{00000000-0005-0000-0000-00006A060000}"/>
    <cellStyle name="40% - akcent 2 3 2 3" xfId="300" xr:uid="{00000000-0005-0000-0000-00006B060000}"/>
    <cellStyle name="40% - akcent 2 3 3" xfId="301" xr:uid="{00000000-0005-0000-0000-00006C060000}"/>
    <cellStyle name="40% - akcent 2 3 3 2" xfId="302" xr:uid="{00000000-0005-0000-0000-00006D060000}"/>
    <cellStyle name="40% - akcent 2 3 4" xfId="303" xr:uid="{00000000-0005-0000-0000-00006E060000}"/>
    <cellStyle name="40% - akcent 2 3 5" xfId="3461" xr:uid="{00000000-0005-0000-0000-00006F060000}"/>
    <cellStyle name="40% - akcent 2 3 6" xfId="10940" xr:uid="{00000000-0005-0000-0000-000070060000}"/>
    <cellStyle name="40% - akcent 2 3 7" xfId="10541" xr:uid="{00000000-0005-0000-0000-000071060000}"/>
    <cellStyle name="40% - akcent 2 30" xfId="3462" xr:uid="{00000000-0005-0000-0000-000072060000}"/>
    <cellStyle name="40% - akcent 2 31" xfId="3463" xr:uid="{00000000-0005-0000-0000-000073060000}"/>
    <cellStyle name="40% - akcent 2 32" xfId="3464" xr:uid="{00000000-0005-0000-0000-000074060000}"/>
    <cellStyle name="40% - akcent 2 33" xfId="3465" xr:uid="{00000000-0005-0000-0000-000075060000}"/>
    <cellStyle name="40% - akcent 2 34" xfId="3466" xr:uid="{00000000-0005-0000-0000-000076060000}"/>
    <cellStyle name="40% - akcent 2 35" xfId="3467" xr:uid="{00000000-0005-0000-0000-000077060000}"/>
    <cellStyle name="40% - akcent 2 36" xfId="3468" xr:uid="{00000000-0005-0000-0000-000078060000}"/>
    <cellStyle name="40% - akcent 2 37" xfId="3469" xr:uid="{00000000-0005-0000-0000-000079060000}"/>
    <cellStyle name="40% - akcent 2 38" xfId="3470" xr:uid="{00000000-0005-0000-0000-00007A060000}"/>
    <cellStyle name="40% - akcent 2 39" xfId="3471" xr:uid="{00000000-0005-0000-0000-00007B060000}"/>
    <cellStyle name="40% - akcent 2 4" xfId="304" xr:uid="{00000000-0005-0000-0000-00007C060000}"/>
    <cellStyle name="40% - akcent 2 4 2" xfId="305" xr:uid="{00000000-0005-0000-0000-00007D060000}"/>
    <cellStyle name="40% - akcent 2 4 2 2" xfId="306" xr:uid="{00000000-0005-0000-0000-00007E060000}"/>
    <cellStyle name="40% - akcent 2 4 3" xfId="307" xr:uid="{00000000-0005-0000-0000-00007F060000}"/>
    <cellStyle name="40% - akcent 2 4 4" xfId="3472" xr:uid="{00000000-0005-0000-0000-000080060000}"/>
    <cellStyle name="40% - akcent 2 4 5" xfId="10945" xr:uid="{00000000-0005-0000-0000-000081060000}"/>
    <cellStyle name="40% - akcent 2 4 6" xfId="10542" xr:uid="{00000000-0005-0000-0000-000082060000}"/>
    <cellStyle name="40% - akcent 2 40" xfId="3473" xr:uid="{00000000-0005-0000-0000-000083060000}"/>
    <cellStyle name="40% - akcent 2 41" xfId="3474" xr:uid="{00000000-0005-0000-0000-000084060000}"/>
    <cellStyle name="40% - akcent 2 42" xfId="3475" xr:uid="{00000000-0005-0000-0000-000085060000}"/>
    <cellStyle name="40% - akcent 2 43" xfId="3476" xr:uid="{00000000-0005-0000-0000-000086060000}"/>
    <cellStyle name="40% - akcent 2 44" xfId="3477" xr:uid="{00000000-0005-0000-0000-000087060000}"/>
    <cellStyle name="40% - akcent 2 45" xfId="3478" xr:uid="{00000000-0005-0000-0000-000088060000}"/>
    <cellStyle name="40% - akcent 2 46" xfId="3479" xr:uid="{00000000-0005-0000-0000-000089060000}"/>
    <cellStyle name="40% - akcent 2 47" xfId="3480" xr:uid="{00000000-0005-0000-0000-00008A060000}"/>
    <cellStyle name="40% - akcent 2 48" xfId="3481" xr:uid="{00000000-0005-0000-0000-00008B060000}"/>
    <cellStyle name="40% - akcent 2 49" xfId="3482" xr:uid="{00000000-0005-0000-0000-00008C060000}"/>
    <cellStyle name="40% - akcent 2 5" xfId="308" xr:uid="{00000000-0005-0000-0000-00008D060000}"/>
    <cellStyle name="40% - akcent 2 5 2" xfId="3483" xr:uid="{00000000-0005-0000-0000-00008E060000}"/>
    <cellStyle name="40% - akcent 2 50" xfId="3484" xr:uid="{00000000-0005-0000-0000-00008F060000}"/>
    <cellStyle name="40% - akcent 2 51" xfId="3485" xr:uid="{00000000-0005-0000-0000-000090060000}"/>
    <cellStyle name="40% - akcent 2 52" xfId="3486" xr:uid="{00000000-0005-0000-0000-000091060000}"/>
    <cellStyle name="40% - akcent 2 53" xfId="3487" xr:uid="{00000000-0005-0000-0000-000092060000}"/>
    <cellStyle name="40% - akcent 2 54" xfId="3488" xr:uid="{00000000-0005-0000-0000-000093060000}"/>
    <cellStyle name="40% - akcent 2 55" xfId="3489" xr:uid="{00000000-0005-0000-0000-000094060000}"/>
    <cellStyle name="40% - akcent 2 56" xfId="3490" xr:uid="{00000000-0005-0000-0000-000095060000}"/>
    <cellStyle name="40% - akcent 2 57" xfId="3491" xr:uid="{00000000-0005-0000-0000-000096060000}"/>
    <cellStyle name="40% - akcent 2 58" xfId="3492" xr:uid="{00000000-0005-0000-0000-000097060000}"/>
    <cellStyle name="40% - akcent 2 59" xfId="3493" xr:uid="{00000000-0005-0000-0000-000098060000}"/>
    <cellStyle name="40% - akcent 2 6" xfId="309" xr:uid="{00000000-0005-0000-0000-000099060000}"/>
    <cellStyle name="40% - akcent 2 6 2" xfId="3494" xr:uid="{00000000-0005-0000-0000-00009A060000}"/>
    <cellStyle name="40% - akcent 2 7" xfId="3495" xr:uid="{00000000-0005-0000-0000-00009B060000}"/>
    <cellStyle name="40% - akcent 2 8" xfId="3496" xr:uid="{00000000-0005-0000-0000-00009C060000}"/>
    <cellStyle name="40% - akcent 2 9" xfId="3497" xr:uid="{00000000-0005-0000-0000-00009D060000}"/>
    <cellStyle name="40% - akcent 3 10" xfId="3498" xr:uid="{00000000-0005-0000-0000-00009E060000}"/>
    <cellStyle name="40% - akcent 3 11" xfId="3499" xr:uid="{00000000-0005-0000-0000-00009F060000}"/>
    <cellStyle name="40% - akcent 3 12" xfId="3500" xr:uid="{00000000-0005-0000-0000-0000A0060000}"/>
    <cellStyle name="40% - akcent 3 13" xfId="3501" xr:uid="{00000000-0005-0000-0000-0000A1060000}"/>
    <cellStyle name="40% - akcent 3 14" xfId="3502" xr:uid="{00000000-0005-0000-0000-0000A2060000}"/>
    <cellStyle name="40% - akcent 3 15" xfId="3503" xr:uid="{00000000-0005-0000-0000-0000A3060000}"/>
    <cellStyle name="40% - akcent 3 16" xfId="3504" xr:uid="{00000000-0005-0000-0000-0000A4060000}"/>
    <cellStyle name="40% - akcent 3 17" xfId="3505" xr:uid="{00000000-0005-0000-0000-0000A5060000}"/>
    <cellStyle name="40% - akcent 3 18" xfId="3506" xr:uid="{00000000-0005-0000-0000-0000A6060000}"/>
    <cellStyle name="40% - akcent 3 19" xfId="3507" xr:uid="{00000000-0005-0000-0000-0000A7060000}"/>
    <cellStyle name="40% - akcent 3 2" xfId="310" xr:uid="{00000000-0005-0000-0000-0000A8060000}"/>
    <cellStyle name="40% - akcent 3 2 10" xfId="10543" xr:uid="{00000000-0005-0000-0000-0000A9060000}"/>
    <cellStyle name="40% - akcent 3 2 2" xfId="311" xr:uid="{00000000-0005-0000-0000-0000AA060000}"/>
    <cellStyle name="40% - akcent 3 2 2 2" xfId="312" xr:uid="{00000000-0005-0000-0000-0000AB060000}"/>
    <cellStyle name="40% - akcent 3 2 2 2 2" xfId="313" xr:uid="{00000000-0005-0000-0000-0000AC060000}"/>
    <cellStyle name="40% - akcent 3 2 2 2 2 2" xfId="314" xr:uid="{00000000-0005-0000-0000-0000AD060000}"/>
    <cellStyle name="40% - akcent 3 2 2 2 3" xfId="315" xr:uid="{00000000-0005-0000-0000-0000AE060000}"/>
    <cellStyle name="40% - akcent 3 2 2 3" xfId="316" xr:uid="{00000000-0005-0000-0000-0000AF060000}"/>
    <cellStyle name="40% - akcent 3 2 2 3 2" xfId="317" xr:uid="{00000000-0005-0000-0000-0000B0060000}"/>
    <cellStyle name="40% - akcent 3 2 2 4" xfId="318" xr:uid="{00000000-0005-0000-0000-0000B1060000}"/>
    <cellStyle name="40% - akcent 3 2 2 5" xfId="3508" xr:uid="{00000000-0005-0000-0000-0000B2060000}"/>
    <cellStyle name="40% - akcent 3 2 2 6" xfId="10938" xr:uid="{00000000-0005-0000-0000-0000B3060000}"/>
    <cellStyle name="40% - akcent 3 2 2 7" xfId="10544" xr:uid="{00000000-0005-0000-0000-0000B4060000}"/>
    <cellStyle name="40% - akcent 3 2 3" xfId="319" xr:uid="{00000000-0005-0000-0000-0000B5060000}"/>
    <cellStyle name="40% - akcent 3 2 3 2" xfId="320" xr:uid="{00000000-0005-0000-0000-0000B6060000}"/>
    <cellStyle name="40% - akcent 3 2 3 2 2" xfId="321" xr:uid="{00000000-0005-0000-0000-0000B7060000}"/>
    <cellStyle name="40% - akcent 3 2 3 3" xfId="322" xr:uid="{00000000-0005-0000-0000-0000B8060000}"/>
    <cellStyle name="40% - akcent 3 2 3 4" xfId="3509" xr:uid="{00000000-0005-0000-0000-0000B9060000}"/>
    <cellStyle name="40% - akcent 3 2 4" xfId="323" xr:uid="{00000000-0005-0000-0000-0000BA060000}"/>
    <cellStyle name="40% - akcent 3 2 4 2" xfId="324" xr:uid="{00000000-0005-0000-0000-0000BB060000}"/>
    <cellStyle name="40% - akcent 3 2 4 3" xfId="3510" xr:uid="{00000000-0005-0000-0000-0000BC060000}"/>
    <cellStyle name="40% - akcent 3 2 5" xfId="325" xr:uid="{00000000-0005-0000-0000-0000BD060000}"/>
    <cellStyle name="40% - akcent 3 2 5 2" xfId="3511" xr:uid="{00000000-0005-0000-0000-0000BE060000}"/>
    <cellStyle name="40% - akcent 3 2 6" xfId="326" xr:uid="{00000000-0005-0000-0000-0000BF060000}"/>
    <cellStyle name="40% - akcent 3 2 6 2" xfId="3512" xr:uid="{00000000-0005-0000-0000-0000C0060000}"/>
    <cellStyle name="40% - akcent 3 2 7" xfId="3513" xr:uid="{00000000-0005-0000-0000-0000C1060000}"/>
    <cellStyle name="40% - akcent 3 2 8" xfId="3514" xr:uid="{00000000-0005-0000-0000-0000C2060000}"/>
    <cellStyle name="40% - akcent 3 2 9" xfId="10946" xr:uid="{00000000-0005-0000-0000-0000C3060000}"/>
    <cellStyle name="40% - akcent 3 20" xfId="3515" xr:uid="{00000000-0005-0000-0000-0000C4060000}"/>
    <cellStyle name="40% - akcent 3 21" xfId="3516" xr:uid="{00000000-0005-0000-0000-0000C5060000}"/>
    <cellStyle name="40% - akcent 3 22" xfId="3517" xr:uid="{00000000-0005-0000-0000-0000C6060000}"/>
    <cellStyle name="40% - akcent 3 23" xfId="3518" xr:uid="{00000000-0005-0000-0000-0000C7060000}"/>
    <cellStyle name="40% - akcent 3 24" xfId="3519" xr:uid="{00000000-0005-0000-0000-0000C8060000}"/>
    <cellStyle name="40% - akcent 3 25" xfId="3520" xr:uid="{00000000-0005-0000-0000-0000C9060000}"/>
    <cellStyle name="40% - akcent 3 26" xfId="3521" xr:uid="{00000000-0005-0000-0000-0000CA060000}"/>
    <cellStyle name="40% - akcent 3 27" xfId="3522" xr:uid="{00000000-0005-0000-0000-0000CB060000}"/>
    <cellStyle name="40% - akcent 3 28" xfId="3523" xr:uid="{00000000-0005-0000-0000-0000CC060000}"/>
    <cellStyle name="40% - akcent 3 29" xfId="3524" xr:uid="{00000000-0005-0000-0000-0000CD060000}"/>
    <cellStyle name="40% - akcent 3 3" xfId="327" xr:uid="{00000000-0005-0000-0000-0000CE060000}"/>
    <cellStyle name="40% - akcent 3 3 2" xfId="328" xr:uid="{00000000-0005-0000-0000-0000CF060000}"/>
    <cellStyle name="40% - akcent 3 3 2 2" xfId="329" xr:uid="{00000000-0005-0000-0000-0000D0060000}"/>
    <cellStyle name="40% - akcent 3 3 2 2 2" xfId="330" xr:uid="{00000000-0005-0000-0000-0000D1060000}"/>
    <cellStyle name="40% - akcent 3 3 2 3" xfId="331" xr:uid="{00000000-0005-0000-0000-0000D2060000}"/>
    <cellStyle name="40% - akcent 3 3 3" xfId="332" xr:uid="{00000000-0005-0000-0000-0000D3060000}"/>
    <cellStyle name="40% - akcent 3 3 3 2" xfId="333" xr:uid="{00000000-0005-0000-0000-0000D4060000}"/>
    <cellStyle name="40% - akcent 3 3 4" xfId="334" xr:uid="{00000000-0005-0000-0000-0000D5060000}"/>
    <cellStyle name="40% - akcent 3 3 5" xfId="3525" xr:uid="{00000000-0005-0000-0000-0000D6060000}"/>
    <cellStyle name="40% - akcent 3 3 6" xfId="10883" xr:uid="{00000000-0005-0000-0000-0000D7060000}"/>
    <cellStyle name="40% - akcent 3 3 7" xfId="10545" xr:uid="{00000000-0005-0000-0000-0000D8060000}"/>
    <cellStyle name="40% - akcent 3 30" xfId="3526" xr:uid="{00000000-0005-0000-0000-0000D9060000}"/>
    <cellStyle name="40% - akcent 3 31" xfId="3527" xr:uid="{00000000-0005-0000-0000-0000DA060000}"/>
    <cellStyle name="40% - akcent 3 32" xfId="3528" xr:uid="{00000000-0005-0000-0000-0000DB060000}"/>
    <cellStyle name="40% - akcent 3 33" xfId="3529" xr:uid="{00000000-0005-0000-0000-0000DC060000}"/>
    <cellStyle name="40% - akcent 3 34" xfId="3530" xr:uid="{00000000-0005-0000-0000-0000DD060000}"/>
    <cellStyle name="40% - akcent 3 35" xfId="3531" xr:uid="{00000000-0005-0000-0000-0000DE060000}"/>
    <cellStyle name="40% - akcent 3 36" xfId="3532" xr:uid="{00000000-0005-0000-0000-0000DF060000}"/>
    <cellStyle name="40% - akcent 3 37" xfId="3533" xr:uid="{00000000-0005-0000-0000-0000E0060000}"/>
    <cellStyle name="40% - akcent 3 38" xfId="3534" xr:uid="{00000000-0005-0000-0000-0000E1060000}"/>
    <cellStyle name="40% - akcent 3 39" xfId="3535" xr:uid="{00000000-0005-0000-0000-0000E2060000}"/>
    <cellStyle name="40% - akcent 3 4" xfId="335" xr:uid="{00000000-0005-0000-0000-0000E3060000}"/>
    <cellStyle name="40% - akcent 3 4 2" xfId="336" xr:uid="{00000000-0005-0000-0000-0000E4060000}"/>
    <cellStyle name="40% - akcent 3 4 2 2" xfId="337" xr:uid="{00000000-0005-0000-0000-0000E5060000}"/>
    <cellStyle name="40% - akcent 3 4 3" xfId="338" xr:uid="{00000000-0005-0000-0000-0000E6060000}"/>
    <cellStyle name="40% - akcent 3 4 4" xfId="3536" xr:uid="{00000000-0005-0000-0000-0000E7060000}"/>
    <cellStyle name="40% - akcent 3 4 5" xfId="10979" xr:uid="{00000000-0005-0000-0000-0000E8060000}"/>
    <cellStyle name="40% - akcent 3 4 6" xfId="10546" xr:uid="{00000000-0005-0000-0000-0000E9060000}"/>
    <cellStyle name="40% - akcent 3 40" xfId="3537" xr:uid="{00000000-0005-0000-0000-0000EA060000}"/>
    <cellStyle name="40% - akcent 3 41" xfId="3538" xr:uid="{00000000-0005-0000-0000-0000EB060000}"/>
    <cellStyle name="40% - akcent 3 42" xfId="3539" xr:uid="{00000000-0005-0000-0000-0000EC060000}"/>
    <cellStyle name="40% - akcent 3 43" xfId="3540" xr:uid="{00000000-0005-0000-0000-0000ED060000}"/>
    <cellStyle name="40% - akcent 3 44" xfId="3541" xr:uid="{00000000-0005-0000-0000-0000EE060000}"/>
    <cellStyle name="40% - akcent 3 45" xfId="3542" xr:uid="{00000000-0005-0000-0000-0000EF060000}"/>
    <cellStyle name="40% - akcent 3 46" xfId="3543" xr:uid="{00000000-0005-0000-0000-0000F0060000}"/>
    <cellStyle name="40% - akcent 3 47" xfId="3544" xr:uid="{00000000-0005-0000-0000-0000F1060000}"/>
    <cellStyle name="40% - akcent 3 48" xfId="3545" xr:uid="{00000000-0005-0000-0000-0000F2060000}"/>
    <cellStyle name="40% - akcent 3 49" xfId="3546" xr:uid="{00000000-0005-0000-0000-0000F3060000}"/>
    <cellStyle name="40% - akcent 3 5" xfId="339" xr:uid="{00000000-0005-0000-0000-0000F4060000}"/>
    <cellStyle name="40% - akcent 3 5 2" xfId="3547" xr:uid="{00000000-0005-0000-0000-0000F5060000}"/>
    <cellStyle name="40% - akcent 3 50" xfId="3548" xr:uid="{00000000-0005-0000-0000-0000F6060000}"/>
    <cellStyle name="40% - akcent 3 51" xfId="3549" xr:uid="{00000000-0005-0000-0000-0000F7060000}"/>
    <cellStyle name="40% - akcent 3 52" xfId="3550" xr:uid="{00000000-0005-0000-0000-0000F8060000}"/>
    <cellStyle name="40% - akcent 3 53" xfId="3551" xr:uid="{00000000-0005-0000-0000-0000F9060000}"/>
    <cellStyle name="40% - akcent 3 54" xfId="3552" xr:uid="{00000000-0005-0000-0000-0000FA060000}"/>
    <cellStyle name="40% - akcent 3 55" xfId="3553" xr:uid="{00000000-0005-0000-0000-0000FB060000}"/>
    <cellStyle name="40% - akcent 3 56" xfId="3554" xr:uid="{00000000-0005-0000-0000-0000FC060000}"/>
    <cellStyle name="40% - akcent 3 57" xfId="3555" xr:uid="{00000000-0005-0000-0000-0000FD060000}"/>
    <cellStyle name="40% - akcent 3 58" xfId="3556" xr:uid="{00000000-0005-0000-0000-0000FE060000}"/>
    <cellStyle name="40% - akcent 3 59" xfId="3557" xr:uid="{00000000-0005-0000-0000-0000FF060000}"/>
    <cellStyle name="40% - akcent 3 6" xfId="340" xr:uid="{00000000-0005-0000-0000-000000070000}"/>
    <cellStyle name="40% - akcent 3 6 2" xfId="3558" xr:uid="{00000000-0005-0000-0000-000001070000}"/>
    <cellStyle name="40% - akcent 3 7" xfId="3559" xr:uid="{00000000-0005-0000-0000-000002070000}"/>
    <cellStyle name="40% - akcent 3 8" xfId="3560" xr:uid="{00000000-0005-0000-0000-000003070000}"/>
    <cellStyle name="40% - akcent 3 9" xfId="3561" xr:uid="{00000000-0005-0000-0000-000004070000}"/>
    <cellStyle name="40% - akcent 4 10" xfId="3562" xr:uid="{00000000-0005-0000-0000-000005070000}"/>
    <cellStyle name="40% - akcent 4 11" xfId="3563" xr:uid="{00000000-0005-0000-0000-000006070000}"/>
    <cellStyle name="40% - akcent 4 12" xfId="3564" xr:uid="{00000000-0005-0000-0000-000007070000}"/>
    <cellStyle name="40% - akcent 4 13" xfId="3565" xr:uid="{00000000-0005-0000-0000-000008070000}"/>
    <cellStyle name="40% - akcent 4 14" xfId="3566" xr:uid="{00000000-0005-0000-0000-000009070000}"/>
    <cellStyle name="40% - akcent 4 15" xfId="3567" xr:uid="{00000000-0005-0000-0000-00000A070000}"/>
    <cellStyle name="40% - akcent 4 16" xfId="3568" xr:uid="{00000000-0005-0000-0000-00000B070000}"/>
    <cellStyle name="40% - akcent 4 17" xfId="3569" xr:uid="{00000000-0005-0000-0000-00000C070000}"/>
    <cellStyle name="40% - akcent 4 18" xfId="3570" xr:uid="{00000000-0005-0000-0000-00000D070000}"/>
    <cellStyle name="40% - akcent 4 19" xfId="3571" xr:uid="{00000000-0005-0000-0000-00000E070000}"/>
    <cellStyle name="40% - akcent 4 2" xfId="341" xr:uid="{00000000-0005-0000-0000-00000F070000}"/>
    <cellStyle name="40% - akcent 4 2 10" xfId="10547" xr:uid="{00000000-0005-0000-0000-000010070000}"/>
    <cellStyle name="40% - akcent 4 2 2" xfId="342" xr:uid="{00000000-0005-0000-0000-000011070000}"/>
    <cellStyle name="40% - akcent 4 2 2 2" xfId="343" xr:uid="{00000000-0005-0000-0000-000012070000}"/>
    <cellStyle name="40% - akcent 4 2 2 2 2" xfId="344" xr:uid="{00000000-0005-0000-0000-000013070000}"/>
    <cellStyle name="40% - akcent 4 2 2 2 2 2" xfId="345" xr:uid="{00000000-0005-0000-0000-000014070000}"/>
    <cellStyle name="40% - akcent 4 2 2 2 3" xfId="346" xr:uid="{00000000-0005-0000-0000-000015070000}"/>
    <cellStyle name="40% - akcent 4 2 2 3" xfId="347" xr:uid="{00000000-0005-0000-0000-000016070000}"/>
    <cellStyle name="40% - akcent 4 2 2 3 2" xfId="348" xr:uid="{00000000-0005-0000-0000-000017070000}"/>
    <cellStyle name="40% - akcent 4 2 2 4" xfId="349" xr:uid="{00000000-0005-0000-0000-000018070000}"/>
    <cellStyle name="40% - akcent 4 2 2 5" xfId="3572" xr:uid="{00000000-0005-0000-0000-000019070000}"/>
    <cellStyle name="40% - akcent 4 2 2 6" xfId="10927" xr:uid="{00000000-0005-0000-0000-00001A070000}"/>
    <cellStyle name="40% - akcent 4 2 2 7" xfId="10548" xr:uid="{00000000-0005-0000-0000-00001B070000}"/>
    <cellStyle name="40% - akcent 4 2 3" xfId="350" xr:uid="{00000000-0005-0000-0000-00001C070000}"/>
    <cellStyle name="40% - akcent 4 2 3 2" xfId="351" xr:uid="{00000000-0005-0000-0000-00001D070000}"/>
    <cellStyle name="40% - akcent 4 2 3 2 2" xfId="352" xr:uid="{00000000-0005-0000-0000-00001E070000}"/>
    <cellStyle name="40% - akcent 4 2 3 3" xfId="353" xr:uid="{00000000-0005-0000-0000-00001F070000}"/>
    <cellStyle name="40% - akcent 4 2 3 4" xfId="3573" xr:uid="{00000000-0005-0000-0000-000020070000}"/>
    <cellStyle name="40% - akcent 4 2 4" xfId="354" xr:uid="{00000000-0005-0000-0000-000021070000}"/>
    <cellStyle name="40% - akcent 4 2 4 2" xfId="355" xr:uid="{00000000-0005-0000-0000-000022070000}"/>
    <cellStyle name="40% - akcent 4 2 4 3" xfId="3574" xr:uid="{00000000-0005-0000-0000-000023070000}"/>
    <cellStyle name="40% - akcent 4 2 5" xfId="356" xr:uid="{00000000-0005-0000-0000-000024070000}"/>
    <cellStyle name="40% - akcent 4 2 5 2" xfId="3575" xr:uid="{00000000-0005-0000-0000-000025070000}"/>
    <cellStyle name="40% - akcent 4 2 6" xfId="357" xr:uid="{00000000-0005-0000-0000-000026070000}"/>
    <cellStyle name="40% - akcent 4 2 6 2" xfId="3576" xr:uid="{00000000-0005-0000-0000-000027070000}"/>
    <cellStyle name="40% - akcent 4 2 7" xfId="3577" xr:uid="{00000000-0005-0000-0000-000028070000}"/>
    <cellStyle name="40% - akcent 4 2 8" xfId="3578" xr:uid="{00000000-0005-0000-0000-000029070000}"/>
    <cellStyle name="40% - akcent 4 2 9" xfId="10942" xr:uid="{00000000-0005-0000-0000-00002A070000}"/>
    <cellStyle name="40% - akcent 4 20" xfId="3579" xr:uid="{00000000-0005-0000-0000-00002B070000}"/>
    <cellStyle name="40% - akcent 4 21" xfId="3580" xr:uid="{00000000-0005-0000-0000-00002C070000}"/>
    <cellStyle name="40% - akcent 4 22" xfId="3581" xr:uid="{00000000-0005-0000-0000-00002D070000}"/>
    <cellStyle name="40% - akcent 4 23" xfId="3582" xr:uid="{00000000-0005-0000-0000-00002E070000}"/>
    <cellStyle name="40% - akcent 4 24" xfId="3583" xr:uid="{00000000-0005-0000-0000-00002F070000}"/>
    <cellStyle name="40% - akcent 4 25" xfId="3584" xr:uid="{00000000-0005-0000-0000-000030070000}"/>
    <cellStyle name="40% - akcent 4 26" xfId="3585" xr:uid="{00000000-0005-0000-0000-000031070000}"/>
    <cellStyle name="40% - akcent 4 27" xfId="3586" xr:uid="{00000000-0005-0000-0000-000032070000}"/>
    <cellStyle name="40% - akcent 4 28" xfId="3587" xr:uid="{00000000-0005-0000-0000-000033070000}"/>
    <cellStyle name="40% - akcent 4 29" xfId="3588" xr:uid="{00000000-0005-0000-0000-000034070000}"/>
    <cellStyle name="40% - akcent 4 3" xfId="358" xr:uid="{00000000-0005-0000-0000-000035070000}"/>
    <cellStyle name="40% - akcent 4 3 2" xfId="359" xr:uid="{00000000-0005-0000-0000-000036070000}"/>
    <cellStyle name="40% - akcent 4 3 2 2" xfId="360" xr:uid="{00000000-0005-0000-0000-000037070000}"/>
    <cellStyle name="40% - akcent 4 3 2 2 2" xfId="361" xr:uid="{00000000-0005-0000-0000-000038070000}"/>
    <cellStyle name="40% - akcent 4 3 2 3" xfId="362" xr:uid="{00000000-0005-0000-0000-000039070000}"/>
    <cellStyle name="40% - akcent 4 3 3" xfId="363" xr:uid="{00000000-0005-0000-0000-00003A070000}"/>
    <cellStyle name="40% - akcent 4 3 3 2" xfId="364" xr:uid="{00000000-0005-0000-0000-00003B070000}"/>
    <cellStyle name="40% - akcent 4 3 4" xfId="365" xr:uid="{00000000-0005-0000-0000-00003C070000}"/>
    <cellStyle name="40% - akcent 4 3 5" xfId="3589" xr:uid="{00000000-0005-0000-0000-00003D070000}"/>
    <cellStyle name="40% - akcent 4 3 6" xfId="10950" xr:uid="{00000000-0005-0000-0000-00003E070000}"/>
    <cellStyle name="40% - akcent 4 3 7" xfId="10549" xr:uid="{00000000-0005-0000-0000-00003F070000}"/>
    <cellStyle name="40% - akcent 4 30" xfId="3590" xr:uid="{00000000-0005-0000-0000-000040070000}"/>
    <cellStyle name="40% - akcent 4 31" xfId="3591" xr:uid="{00000000-0005-0000-0000-000041070000}"/>
    <cellStyle name="40% - akcent 4 32" xfId="3592" xr:uid="{00000000-0005-0000-0000-000042070000}"/>
    <cellStyle name="40% - akcent 4 33" xfId="3593" xr:uid="{00000000-0005-0000-0000-000043070000}"/>
    <cellStyle name="40% - akcent 4 34" xfId="3594" xr:uid="{00000000-0005-0000-0000-000044070000}"/>
    <cellStyle name="40% - akcent 4 35" xfId="3595" xr:uid="{00000000-0005-0000-0000-000045070000}"/>
    <cellStyle name="40% - akcent 4 36" xfId="3596" xr:uid="{00000000-0005-0000-0000-000046070000}"/>
    <cellStyle name="40% - akcent 4 37" xfId="3597" xr:uid="{00000000-0005-0000-0000-000047070000}"/>
    <cellStyle name="40% - akcent 4 38" xfId="3598" xr:uid="{00000000-0005-0000-0000-000048070000}"/>
    <cellStyle name="40% - akcent 4 39" xfId="3599" xr:uid="{00000000-0005-0000-0000-000049070000}"/>
    <cellStyle name="40% - akcent 4 4" xfId="366" xr:uid="{00000000-0005-0000-0000-00004A070000}"/>
    <cellStyle name="40% - akcent 4 4 2" xfId="367" xr:uid="{00000000-0005-0000-0000-00004B070000}"/>
    <cellStyle name="40% - akcent 4 4 2 2" xfId="368" xr:uid="{00000000-0005-0000-0000-00004C070000}"/>
    <cellStyle name="40% - akcent 4 4 3" xfId="369" xr:uid="{00000000-0005-0000-0000-00004D070000}"/>
    <cellStyle name="40% - akcent 4 4 4" xfId="3600" xr:uid="{00000000-0005-0000-0000-00004E070000}"/>
    <cellStyle name="40% - akcent 4 4 5" xfId="10926" xr:uid="{00000000-0005-0000-0000-00004F070000}"/>
    <cellStyle name="40% - akcent 4 4 6" xfId="10550" xr:uid="{00000000-0005-0000-0000-000050070000}"/>
    <cellStyle name="40% - akcent 4 40" xfId="3601" xr:uid="{00000000-0005-0000-0000-000051070000}"/>
    <cellStyle name="40% - akcent 4 41" xfId="3602" xr:uid="{00000000-0005-0000-0000-000052070000}"/>
    <cellStyle name="40% - akcent 4 42" xfId="3603" xr:uid="{00000000-0005-0000-0000-000053070000}"/>
    <cellStyle name="40% - akcent 4 43" xfId="3604" xr:uid="{00000000-0005-0000-0000-000054070000}"/>
    <cellStyle name="40% - akcent 4 44" xfId="3605" xr:uid="{00000000-0005-0000-0000-000055070000}"/>
    <cellStyle name="40% - akcent 4 45" xfId="3606" xr:uid="{00000000-0005-0000-0000-000056070000}"/>
    <cellStyle name="40% - akcent 4 46" xfId="3607" xr:uid="{00000000-0005-0000-0000-000057070000}"/>
    <cellStyle name="40% - akcent 4 47" xfId="3608" xr:uid="{00000000-0005-0000-0000-000058070000}"/>
    <cellStyle name="40% - akcent 4 48" xfId="3609" xr:uid="{00000000-0005-0000-0000-000059070000}"/>
    <cellStyle name="40% - akcent 4 49" xfId="3610" xr:uid="{00000000-0005-0000-0000-00005A070000}"/>
    <cellStyle name="40% - akcent 4 5" xfId="370" xr:uid="{00000000-0005-0000-0000-00005B070000}"/>
    <cellStyle name="40% - akcent 4 5 2" xfId="3611" xr:uid="{00000000-0005-0000-0000-00005C070000}"/>
    <cellStyle name="40% - akcent 4 50" xfId="3612" xr:uid="{00000000-0005-0000-0000-00005D070000}"/>
    <cellStyle name="40% - akcent 4 51" xfId="3613" xr:uid="{00000000-0005-0000-0000-00005E070000}"/>
    <cellStyle name="40% - akcent 4 52" xfId="3614" xr:uid="{00000000-0005-0000-0000-00005F070000}"/>
    <cellStyle name="40% - akcent 4 53" xfId="3615" xr:uid="{00000000-0005-0000-0000-000060070000}"/>
    <cellStyle name="40% - akcent 4 54" xfId="3616" xr:uid="{00000000-0005-0000-0000-000061070000}"/>
    <cellStyle name="40% - akcent 4 55" xfId="3617" xr:uid="{00000000-0005-0000-0000-000062070000}"/>
    <cellStyle name="40% - akcent 4 56" xfId="3618" xr:uid="{00000000-0005-0000-0000-000063070000}"/>
    <cellStyle name="40% - akcent 4 57" xfId="3619" xr:uid="{00000000-0005-0000-0000-000064070000}"/>
    <cellStyle name="40% - akcent 4 58" xfId="3620" xr:uid="{00000000-0005-0000-0000-000065070000}"/>
    <cellStyle name="40% - akcent 4 59" xfId="3621" xr:uid="{00000000-0005-0000-0000-000066070000}"/>
    <cellStyle name="40% - akcent 4 6" xfId="371" xr:uid="{00000000-0005-0000-0000-000067070000}"/>
    <cellStyle name="40% - akcent 4 6 2" xfId="3622" xr:uid="{00000000-0005-0000-0000-000068070000}"/>
    <cellStyle name="40% - akcent 4 7" xfId="3623" xr:uid="{00000000-0005-0000-0000-000069070000}"/>
    <cellStyle name="40% - akcent 4 8" xfId="3624" xr:uid="{00000000-0005-0000-0000-00006A070000}"/>
    <cellStyle name="40% - akcent 4 9" xfId="3625" xr:uid="{00000000-0005-0000-0000-00006B070000}"/>
    <cellStyle name="40% - akcent 5 10" xfId="3626" xr:uid="{00000000-0005-0000-0000-00006C070000}"/>
    <cellStyle name="40% - akcent 5 11" xfId="3627" xr:uid="{00000000-0005-0000-0000-00006D070000}"/>
    <cellStyle name="40% - akcent 5 12" xfId="3628" xr:uid="{00000000-0005-0000-0000-00006E070000}"/>
    <cellStyle name="40% - akcent 5 13" xfId="3629" xr:uid="{00000000-0005-0000-0000-00006F070000}"/>
    <cellStyle name="40% - akcent 5 14" xfId="3630" xr:uid="{00000000-0005-0000-0000-000070070000}"/>
    <cellStyle name="40% - akcent 5 15" xfId="3631" xr:uid="{00000000-0005-0000-0000-000071070000}"/>
    <cellStyle name="40% - akcent 5 16" xfId="3632" xr:uid="{00000000-0005-0000-0000-000072070000}"/>
    <cellStyle name="40% - akcent 5 17" xfId="3633" xr:uid="{00000000-0005-0000-0000-000073070000}"/>
    <cellStyle name="40% - akcent 5 18" xfId="3634" xr:uid="{00000000-0005-0000-0000-000074070000}"/>
    <cellStyle name="40% - akcent 5 19" xfId="3635" xr:uid="{00000000-0005-0000-0000-000075070000}"/>
    <cellStyle name="40% - akcent 5 2" xfId="372" xr:uid="{00000000-0005-0000-0000-000076070000}"/>
    <cellStyle name="40% - akcent 5 2 10" xfId="10551" xr:uid="{00000000-0005-0000-0000-000077070000}"/>
    <cellStyle name="40% - akcent 5 2 2" xfId="373" xr:uid="{00000000-0005-0000-0000-000078070000}"/>
    <cellStyle name="40% - akcent 5 2 2 2" xfId="374" xr:uid="{00000000-0005-0000-0000-000079070000}"/>
    <cellStyle name="40% - akcent 5 2 2 2 2" xfId="375" xr:uid="{00000000-0005-0000-0000-00007A070000}"/>
    <cellStyle name="40% - akcent 5 2 2 2 2 2" xfId="376" xr:uid="{00000000-0005-0000-0000-00007B070000}"/>
    <cellStyle name="40% - akcent 5 2 2 2 3" xfId="377" xr:uid="{00000000-0005-0000-0000-00007C070000}"/>
    <cellStyle name="40% - akcent 5 2 2 3" xfId="378" xr:uid="{00000000-0005-0000-0000-00007D070000}"/>
    <cellStyle name="40% - akcent 5 2 2 3 2" xfId="379" xr:uid="{00000000-0005-0000-0000-00007E070000}"/>
    <cellStyle name="40% - akcent 5 2 2 4" xfId="380" xr:uid="{00000000-0005-0000-0000-00007F070000}"/>
    <cellStyle name="40% - akcent 5 2 2 5" xfId="3636" xr:uid="{00000000-0005-0000-0000-000080070000}"/>
    <cellStyle name="40% - akcent 5 2 2 6" xfId="10949" xr:uid="{00000000-0005-0000-0000-000081070000}"/>
    <cellStyle name="40% - akcent 5 2 2 7" xfId="10552" xr:uid="{00000000-0005-0000-0000-000082070000}"/>
    <cellStyle name="40% - akcent 5 2 3" xfId="381" xr:uid="{00000000-0005-0000-0000-000083070000}"/>
    <cellStyle name="40% - akcent 5 2 3 2" xfId="382" xr:uid="{00000000-0005-0000-0000-000084070000}"/>
    <cellStyle name="40% - akcent 5 2 3 2 2" xfId="383" xr:uid="{00000000-0005-0000-0000-000085070000}"/>
    <cellStyle name="40% - akcent 5 2 3 3" xfId="384" xr:uid="{00000000-0005-0000-0000-000086070000}"/>
    <cellStyle name="40% - akcent 5 2 3 4" xfId="3637" xr:uid="{00000000-0005-0000-0000-000087070000}"/>
    <cellStyle name="40% - akcent 5 2 4" xfId="385" xr:uid="{00000000-0005-0000-0000-000088070000}"/>
    <cellStyle name="40% - akcent 5 2 4 2" xfId="386" xr:uid="{00000000-0005-0000-0000-000089070000}"/>
    <cellStyle name="40% - akcent 5 2 4 3" xfId="3638" xr:uid="{00000000-0005-0000-0000-00008A070000}"/>
    <cellStyle name="40% - akcent 5 2 5" xfId="387" xr:uid="{00000000-0005-0000-0000-00008B070000}"/>
    <cellStyle name="40% - akcent 5 2 5 2" xfId="3639" xr:uid="{00000000-0005-0000-0000-00008C070000}"/>
    <cellStyle name="40% - akcent 5 2 6" xfId="388" xr:uid="{00000000-0005-0000-0000-00008D070000}"/>
    <cellStyle name="40% - akcent 5 2 6 2" xfId="3640" xr:uid="{00000000-0005-0000-0000-00008E070000}"/>
    <cellStyle name="40% - akcent 5 2 7" xfId="3641" xr:uid="{00000000-0005-0000-0000-00008F070000}"/>
    <cellStyle name="40% - akcent 5 2 8" xfId="3642" xr:uid="{00000000-0005-0000-0000-000090070000}"/>
    <cellStyle name="40% - akcent 5 2 9" xfId="10978" xr:uid="{00000000-0005-0000-0000-000091070000}"/>
    <cellStyle name="40% - akcent 5 20" xfId="3643" xr:uid="{00000000-0005-0000-0000-000092070000}"/>
    <cellStyle name="40% - akcent 5 21" xfId="3644" xr:uid="{00000000-0005-0000-0000-000093070000}"/>
    <cellStyle name="40% - akcent 5 22" xfId="3645" xr:uid="{00000000-0005-0000-0000-000094070000}"/>
    <cellStyle name="40% - akcent 5 23" xfId="3646" xr:uid="{00000000-0005-0000-0000-000095070000}"/>
    <cellStyle name="40% - akcent 5 24" xfId="3647" xr:uid="{00000000-0005-0000-0000-000096070000}"/>
    <cellStyle name="40% - akcent 5 25" xfId="3648" xr:uid="{00000000-0005-0000-0000-000097070000}"/>
    <cellStyle name="40% - akcent 5 26" xfId="3649" xr:uid="{00000000-0005-0000-0000-000098070000}"/>
    <cellStyle name="40% - akcent 5 27" xfId="3650" xr:uid="{00000000-0005-0000-0000-000099070000}"/>
    <cellStyle name="40% - akcent 5 28" xfId="3651" xr:uid="{00000000-0005-0000-0000-00009A070000}"/>
    <cellStyle name="40% - akcent 5 29" xfId="3652" xr:uid="{00000000-0005-0000-0000-00009B070000}"/>
    <cellStyle name="40% - akcent 5 3" xfId="389" xr:uid="{00000000-0005-0000-0000-00009C070000}"/>
    <cellStyle name="40% - akcent 5 3 2" xfId="390" xr:uid="{00000000-0005-0000-0000-00009D070000}"/>
    <cellStyle name="40% - akcent 5 3 2 2" xfId="391" xr:uid="{00000000-0005-0000-0000-00009E070000}"/>
    <cellStyle name="40% - akcent 5 3 2 2 2" xfId="392" xr:uid="{00000000-0005-0000-0000-00009F070000}"/>
    <cellStyle name="40% - akcent 5 3 2 3" xfId="393" xr:uid="{00000000-0005-0000-0000-0000A0070000}"/>
    <cellStyle name="40% - akcent 5 3 3" xfId="394" xr:uid="{00000000-0005-0000-0000-0000A1070000}"/>
    <cellStyle name="40% - akcent 5 3 3 2" xfId="395" xr:uid="{00000000-0005-0000-0000-0000A2070000}"/>
    <cellStyle name="40% - akcent 5 3 4" xfId="396" xr:uid="{00000000-0005-0000-0000-0000A3070000}"/>
    <cellStyle name="40% - akcent 5 3 5" xfId="3653" xr:uid="{00000000-0005-0000-0000-0000A4070000}"/>
    <cellStyle name="40% - akcent 5 3 6" xfId="10941" xr:uid="{00000000-0005-0000-0000-0000A5070000}"/>
    <cellStyle name="40% - akcent 5 3 7" xfId="10553" xr:uid="{00000000-0005-0000-0000-0000A6070000}"/>
    <cellStyle name="40% - akcent 5 30" xfId="3654" xr:uid="{00000000-0005-0000-0000-0000A7070000}"/>
    <cellStyle name="40% - akcent 5 31" xfId="3655" xr:uid="{00000000-0005-0000-0000-0000A8070000}"/>
    <cellStyle name="40% - akcent 5 32" xfId="3656" xr:uid="{00000000-0005-0000-0000-0000A9070000}"/>
    <cellStyle name="40% - akcent 5 33" xfId="3657" xr:uid="{00000000-0005-0000-0000-0000AA070000}"/>
    <cellStyle name="40% - akcent 5 34" xfId="3658" xr:uid="{00000000-0005-0000-0000-0000AB070000}"/>
    <cellStyle name="40% - akcent 5 35" xfId="3659" xr:uid="{00000000-0005-0000-0000-0000AC070000}"/>
    <cellStyle name="40% - akcent 5 36" xfId="3660" xr:uid="{00000000-0005-0000-0000-0000AD070000}"/>
    <cellStyle name="40% - akcent 5 37" xfId="3661" xr:uid="{00000000-0005-0000-0000-0000AE070000}"/>
    <cellStyle name="40% - akcent 5 38" xfId="3662" xr:uid="{00000000-0005-0000-0000-0000AF070000}"/>
    <cellStyle name="40% - akcent 5 39" xfId="3663" xr:uid="{00000000-0005-0000-0000-0000B0070000}"/>
    <cellStyle name="40% - akcent 5 4" xfId="397" xr:uid="{00000000-0005-0000-0000-0000B1070000}"/>
    <cellStyle name="40% - akcent 5 4 2" xfId="398" xr:uid="{00000000-0005-0000-0000-0000B2070000}"/>
    <cellStyle name="40% - akcent 5 4 2 2" xfId="399" xr:uid="{00000000-0005-0000-0000-0000B3070000}"/>
    <cellStyle name="40% - akcent 5 4 3" xfId="400" xr:uid="{00000000-0005-0000-0000-0000B4070000}"/>
    <cellStyle name="40% - akcent 5 4 4" xfId="3664" xr:uid="{00000000-0005-0000-0000-0000B5070000}"/>
    <cellStyle name="40% - akcent 5 4 5" xfId="10925" xr:uid="{00000000-0005-0000-0000-0000B6070000}"/>
    <cellStyle name="40% - akcent 5 4 6" xfId="10554" xr:uid="{00000000-0005-0000-0000-0000B7070000}"/>
    <cellStyle name="40% - akcent 5 40" xfId="3665" xr:uid="{00000000-0005-0000-0000-0000B8070000}"/>
    <cellStyle name="40% - akcent 5 41" xfId="3666" xr:uid="{00000000-0005-0000-0000-0000B9070000}"/>
    <cellStyle name="40% - akcent 5 42" xfId="3667" xr:uid="{00000000-0005-0000-0000-0000BA070000}"/>
    <cellStyle name="40% - akcent 5 43" xfId="3668" xr:uid="{00000000-0005-0000-0000-0000BB070000}"/>
    <cellStyle name="40% - akcent 5 44" xfId="3669" xr:uid="{00000000-0005-0000-0000-0000BC070000}"/>
    <cellStyle name="40% - akcent 5 45" xfId="3670" xr:uid="{00000000-0005-0000-0000-0000BD070000}"/>
    <cellStyle name="40% - akcent 5 46" xfId="3671" xr:uid="{00000000-0005-0000-0000-0000BE070000}"/>
    <cellStyle name="40% - akcent 5 47" xfId="3672" xr:uid="{00000000-0005-0000-0000-0000BF070000}"/>
    <cellStyle name="40% - akcent 5 48" xfId="3673" xr:uid="{00000000-0005-0000-0000-0000C0070000}"/>
    <cellStyle name="40% - akcent 5 49" xfId="3674" xr:uid="{00000000-0005-0000-0000-0000C1070000}"/>
    <cellStyle name="40% - akcent 5 5" xfId="401" xr:uid="{00000000-0005-0000-0000-0000C2070000}"/>
    <cellStyle name="40% - akcent 5 5 2" xfId="3675" xr:uid="{00000000-0005-0000-0000-0000C3070000}"/>
    <cellStyle name="40% - akcent 5 50" xfId="3676" xr:uid="{00000000-0005-0000-0000-0000C4070000}"/>
    <cellStyle name="40% - akcent 5 51" xfId="3677" xr:uid="{00000000-0005-0000-0000-0000C5070000}"/>
    <cellStyle name="40% - akcent 5 52" xfId="3678" xr:uid="{00000000-0005-0000-0000-0000C6070000}"/>
    <cellStyle name="40% - akcent 5 53" xfId="3679" xr:uid="{00000000-0005-0000-0000-0000C7070000}"/>
    <cellStyle name="40% - akcent 5 54" xfId="3680" xr:uid="{00000000-0005-0000-0000-0000C8070000}"/>
    <cellStyle name="40% - akcent 5 55" xfId="3681" xr:uid="{00000000-0005-0000-0000-0000C9070000}"/>
    <cellStyle name="40% - akcent 5 56" xfId="3682" xr:uid="{00000000-0005-0000-0000-0000CA070000}"/>
    <cellStyle name="40% - akcent 5 57" xfId="3683" xr:uid="{00000000-0005-0000-0000-0000CB070000}"/>
    <cellStyle name="40% - akcent 5 58" xfId="3684" xr:uid="{00000000-0005-0000-0000-0000CC070000}"/>
    <cellStyle name="40% - akcent 5 59" xfId="3685" xr:uid="{00000000-0005-0000-0000-0000CD070000}"/>
    <cellStyle name="40% - akcent 5 6" xfId="402" xr:uid="{00000000-0005-0000-0000-0000CE070000}"/>
    <cellStyle name="40% - akcent 5 6 2" xfId="3686" xr:uid="{00000000-0005-0000-0000-0000CF070000}"/>
    <cellStyle name="40% - akcent 5 7" xfId="3687" xr:uid="{00000000-0005-0000-0000-0000D0070000}"/>
    <cellStyle name="40% - akcent 5 8" xfId="3688" xr:uid="{00000000-0005-0000-0000-0000D1070000}"/>
    <cellStyle name="40% - akcent 5 9" xfId="3689" xr:uid="{00000000-0005-0000-0000-0000D2070000}"/>
    <cellStyle name="40% - akcent 6 10" xfId="3690" xr:uid="{00000000-0005-0000-0000-0000D3070000}"/>
    <cellStyle name="40% - akcent 6 11" xfId="3691" xr:uid="{00000000-0005-0000-0000-0000D4070000}"/>
    <cellStyle name="40% - akcent 6 12" xfId="3692" xr:uid="{00000000-0005-0000-0000-0000D5070000}"/>
    <cellStyle name="40% - akcent 6 13" xfId="3693" xr:uid="{00000000-0005-0000-0000-0000D6070000}"/>
    <cellStyle name="40% - akcent 6 14" xfId="3694" xr:uid="{00000000-0005-0000-0000-0000D7070000}"/>
    <cellStyle name="40% - akcent 6 15" xfId="3695" xr:uid="{00000000-0005-0000-0000-0000D8070000}"/>
    <cellStyle name="40% - akcent 6 16" xfId="3696" xr:uid="{00000000-0005-0000-0000-0000D9070000}"/>
    <cellStyle name="40% - akcent 6 17" xfId="3697" xr:uid="{00000000-0005-0000-0000-0000DA070000}"/>
    <cellStyle name="40% - akcent 6 18" xfId="3698" xr:uid="{00000000-0005-0000-0000-0000DB070000}"/>
    <cellStyle name="40% - akcent 6 19" xfId="3699" xr:uid="{00000000-0005-0000-0000-0000DC070000}"/>
    <cellStyle name="40% - akcent 6 2" xfId="403" xr:uid="{00000000-0005-0000-0000-0000DD070000}"/>
    <cellStyle name="40% - akcent 6 2 10" xfId="10555" xr:uid="{00000000-0005-0000-0000-0000DE070000}"/>
    <cellStyle name="40% - akcent 6 2 2" xfId="404" xr:uid="{00000000-0005-0000-0000-0000DF070000}"/>
    <cellStyle name="40% - akcent 6 2 2 2" xfId="405" xr:uid="{00000000-0005-0000-0000-0000E0070000}"/>
    <cellStyle name="40% - akcent 6 2 2 2 2" xfId="406" xr:uid="{00000000-0005-0000-0000-0000E1070000}"/>
    <cellStyle name="40% - akcent 6 2 2 2 2 2" xfId="407" xr:uid="{00000000-0005-0000-0000-0000E2070000}"/>
    <cellStyle name="40% - akcent 6 2 2 2 3" xfId="408" xr:uid="{00000000-0005-0000-0000-0000E3070000}"/>
    <cellStyle name="40% - akcent 6 2 2 3" xfId="409" xr:uid="{00000000-0005-0000-0000-0000E4070000}"/>
    <cellStyle name="40% - akcent 6 2 2 3 2" xfId="410" xr:uid="{00000000-0005-0000-0000-0000E5070000}"/>
    <cellStyle name="40% - akcent 6 2 2 4" xfId="411" xr:uid="{00000000-0005-0000-0000-0000E6070000}"/>
    <cellStyle name="40% - akcent 6 2 2 5" xfId="3700" xr:uid="{00000000-0005-0000-0000-0000E7070000}"/>
    <cellStyle name="40% - akcent 6 2 2 6" xfId="10948" xr:uid="{00000000-0005-0000-0000-0000E8070000}"/>
    <cellStyle name="40% - akcent 6 2 2 7" xfId="10556" xr:uid="{00000000-0005-0000-0000-0000E9070000}"/>
    <cellStyle name="40% - akcent 6 2 3" xfId="412" xr:uid="{00000000-0005-0000-0000-0000EA070000}"/>
    <cellStyle name="40% - akcent 6 2 3 2" xfId="413" xr:uid="{00000000-0005-0000-0000-0000EB070000}"/>
    <cellStyle name="40% - akcent 6 2 3 2 2" xfId="414" xr:uid="{00000000-0005-0000-0000-0000EC070000}"/>
    <cellStyle name="40% - akcent 6 2 3 3" xfId="415" xr:uid="{00000000-0005-0000-0000-0000ED070000}"/>
    <cellStyle name="40% - akcent 6 2 3 4" xfId="3701" xr:uid="{00000000-0005-0000-0000-0000EE070000}"/>
    <cellStyle name="40% - akcent 6 2 4" xfId="416" xr:uid="{00000000-0005-0000-0000-0000EF070000}"/>
    <cellStyle name="40% - akcent 6 2 4 2" xfId="417" xr:uid="{00000000-0005-0000-0000-0000F0070000}"/>
    <cellStyle name="40% - akcent 6 2 4 3" xfId="3702" xr:uid="{00000000-0005-0000-0000-0000F1070000}"/>
    <cellStyle name="40% - akcent 6 2 5" xfId="418" xr:uid="{00000000-0005-0000-0000-0000F2070000}"/>
    <cellStyle name="40% - akcent 6 2 5 2" xfId="3703" xr:uid="{00000000-0005-0000-0000-0000F3070000}"/>
    <cellStyle name="40% - akcent 6 2 6" xfId="419" xr:uid="{00000000-0005-0000-0000-0000F4070000}"/>
    <cellStyle name="40% - akcent 6 2 6 2" xfId="3704" xr:uid="{00000000-0005-0000-0000-0000F5070000}"/>
    <cellStyle name="40% - akcent 6 2 7" xfId="3705" xr:uid="{00000000-0005-0000-0000-0000F6070000}"/>
    <cellStyle name="40% - akcent 6 2 8" xfId="3706" xr:uid="{00000000-0005-0000-0000-0000F7070000}"/>
    <cellStyle name="40% - akcent 6 2 9" xfId="10939" xr:uid="{00000000-0005-0000-0000-0000F8070000}"/>
    <cellStyle name="40% - akcent 6 20" xfId="3707" xr:uid="{00000000-0005-0000-0000-0000F9070000}"/>
    <cellStyle name="40% - akcent 6 21" xfId="3708" xr:uid="{00000000-0005-0000-0000-0000FA070000}"/>
    <cellStyle name="40% - akcent 6 22" xfId="3709" xr:uid="{00000000-0005-0000-0000-0000FB070000}"/>
    <cellStyle name="40% - akcent 6 23" xfId="3710" xr:uid="{00000000-0005-0000-0000-0000FC070000}"/>
    <cellStyle name="40% - akcent 6 24" xfId="3711" xr:uid="{00000000-0005-0000-0000-0000FD070000}"/>
    <cellStyle name="40% - akcent 6 25" xfId="3712" xr:uid="{00000000-0005-0000-0000-0000FE070000}"/>
    <cellStyle name="40% - akcent 6 26" xfId="3713" xr:uid="{00000000-0005-0000-0000-0000FF070000}"/>
    <cellStyle name="40% - akcent 6 27" xfId="3714" xr:uid="{00000000-0005-0000-0000-000000080000}"/>
    <cellStyle name="40% - akcent 6 28" xfId="3715" xr:uid="{00000000-0005-0000-0000-000001080000}"/>
    <cellStyle name="40% - akcent 6 29" xfId="3716" xr:uid="{00000000-0005-0000-0000-000002080000}"/>
    <cellStyle name="40% - akcent 6 3" xfId="420" xr:uid="{00000000-0005-0000-0000-000003080000}"/>
    <cellStyle name="40% - akcent 6 3 2" xfId="421" xr:uid="{00000000-0005-0000-0000-000004080000}"/>
    <cellStyle name="40% - akcent 6 3 2 2" xfId="422" xr:uid="{00000000-0005-0000-0000-000005080000}"/>
    <cellStyle name="40% - akcent 6 3 2 2 2" xfId="423" xr:uid="{00000000-0005-0000-0000-000006080000}"/>
    <cellStyle name="40% - akcent 6 3 2 3" xfId="424" xr:uid="{00000000-0005-0000-0000-000007080000}"/>
    <cellStyle name="40% - akcent 6 3 3" xfId="425" xr:uid="{00000000-0005-0000-0000-000008080000}"/>
    <cellStyle name="40% - akcent 6 3 3 2" xfId="426" xr:uid="{00000000-0005-0000-0000-000009080000}"/>
    <cellStyle name="40% - akcent 6 3 4" xfId="427" xr:uid="{00000000-0005-0000-0000-00000A080000}"/>
    <cellStyle name="40% - akcent 6 3 5" xfId="3717" xr:uid="{00000000-0005-0000-0000-00000B080000}"/>
    <cellStyle name="40% - akcent 6 3 6" xfId="10924" xr:uid="{00000000-0005-0000-0000-00000C080000}"/>
    <cellStyle name="40% - akcent 6 3 7" xfId="10557" xr:uid="{00000000-0005-0000-0000-00000D080000}"/>
    <cellStyle name="40% - akcent 6 30" xfId="3718" xr:uid="{00000000-0005-0000-0000-00000E080000}"/>
    <cellStyle name="40% - akcent 6 31" xfId="3719" xr:uid="{00000000-0005-0000-0000-00000F080000}"/>
    <cellStyle name="40% - akcent 6 32" xfId="3720" xr:uid="{00000000-0005-0000-0000-000010080000}"/>
    <cellStyle name="40% - akcent 6 33" xfId="3721" xr:uid="{00000000-0005-0000-0000-000011080000}"/>
    <cellStyle name="40% - akcent 6 34" xfId="3722" xr:uid="{00000000-0005-0000-0000-000012080000}"/>
    <cellStyle name="40% - akcent 6 35" xfId="3723" xr:uid="{00000000-0005-0000-0000-000013080000}"/>
    <cellStyle name="40% - akcent 6 36" xfId="3724" xr:uid="{00000000-0005-0000-0000-000014080000}"/>
    <cellStyle name="40% - akcent 6 37" xfId="3725" xr:uid="{00000000-0005-0000-0000-000015080000}"/>
    <cellStyle name="40% - akcent 6 38" xfId="3726" xr:uid="{00000000-0005-0000-0000-000016080000}"/>
    <cellStyle name="40% - akcent 6 39" xfId="3727" xr:uid="{00000000-0005-0000-0000-000017080000}"/>
    <cellStyle name="40% - akcent 6 4" xfId="428" xr:uid="{00000000-0005-0000-0000-000018080000}"/>
    <cellStyle name="40% - akcent 6 4 2" xfId="429" xr:uid="{00000000-0005-0000-0000-000019080000}"/>
    <cellStyle name="40% - akcent 6 4 2 2" xfId="430" xr:uid="{00000000-0005-0000-0000-00001A080000}"/>
    <cellStyle name="40% - akcent 6 4 3" xfId="431" xr:uid="{00000000-0005-0000-0000-00001B080000}"/>
    <cellStyle name="40% - akcent 6 4 4" xfId="3728" xr:uid="{00000000-0005-0000-0000-00001C080000}"/>
    <cellStyle name="40% - akcent 6 4 5" xfId="10923" xr:uid="{00000000-0005-0000-0000-00001D080000}"/>
    <cellStyle name="40% - akcent 6 4 6" xfId="10558" xr:uid="{00000000-0005-0000-0000-00001E080000}"/>
    <cellStyle name="40% - akcent 6 40" xfId="3729" xr:uid="{00000000-0005-0000-0000-00001F080000}"/>
    <cellStyle name="40% - akcent 6 41" xfId="3730" xr:uid="{00000000-0005-0000-0000-000020080000}"/>
    <cellStyle name="40% - akcent 6 42" xfId="3731" xr:uid="{00000000-0005-0000-0000-000021080000}"/>
    <cellStyle name="40% - akcent 6 43" xfId="3732" xr:uid="{00000000-0005-0000-0000-000022080000}"/>
    <cellStyle name="40% - akcent 6 44" xfId="3733" xr:uid="{00000000-0005-0000-0000-000023080000}"/>
    <cellStyle name="40% - akcent 6 45" xfId="3734" xr:uid="{00000000-0005-0000-0000-000024080000}"/>
    <cellStyle name="40% - akcent 6 46" xfId="3735" xr:uid="{00000000-0005-0000-0000-000025080000}"/>
    <cellStyle name="40% - akcent 6 47" xfId="3736" xr:uid="{00000000-0005-0000-0000-000026080000}"/>
    <cellStyle name="40% - akcent 6 48" xfId="3737" xr:uid="{00000000-0005-0000-0000-000027080000}"/>
    <cellStyle name="40% - akcent 6 49" xfId="3738" xr:uid="{00000000-0005-0000-0000-000028080000}"/>
    <cellStyle name="40% - akcent 6 5" xfId="432" xr:uid="{00000000-0005-0000-0000-000029080000}"/>
    <cellStyle name="40% - akcent 6 5 2" xfId="3739" xr:uid="{00000000-0005-0000-0000-00002A080000}"/>
    <cellStyle name="40% - akcent 6 50" xfId="3740" xr:uid="{00000000-0005-0000-0000-00002B080000}"/>
    <cellStyle name="40% - akcent 6 51" xfId="3741" xr:uid="{00000000-0005-0000-0000-00002C080000}"/>
    <cellStyle name="40% - akcent 6 52" xfId="3742" xr:uid="{00000000-0005-0000-0000-00002D080000}"/>
    <cellStyle name="40% - akcent 6 53" xfId="3743" xr:uid="{00000000-0005-0000-0000-00002E080000}"/>
    <cellStyle name="40% - akcent 6 54" xfId="3744" xr:uid="{00000000-0005-0000-0000-00002F080000}"/>
    <cellStyle name="40% - akcent 6 55" xfId="3745" xr:uid="{00000000-0005-0000-0000-000030080000}"/>
    <cellStyle name="40% - akcent 6 56" xfId="3746" xr:uid="{00000000-0005-0000-0000-000031080000}"/>
    <cellStyle name="40% - akcent 6 57" xfId="3747" xr:uid="{00000000-0005-0000-0000-000032080000}"/>
    <cellStyle name="40% - akcent 6 58" xfId="3748" xr:uid="{00000000-0005-0000-0000-000033080000}"/>
    <cellStyle name="40% - akcent 6 59" xfId="3749" xr:uid="{00000000-0005-0000-0000-000034080000}"/>
    <cellStyle name="40% - akcent 6 6" xfId="433" xr:uid="{00000000-0005-0000-0000-000035080000}"/>
    <cellStyle name="40% - akcent 6 6 2" xfId="3750" xr:uid="{00000000-0005-0000-0000-000036080000}"/>
    <cellStyle name="40% - akcent 6 7" xfId="3751" xr:uid="{00000000-0005-0000-0000-000037080000}"/>
    <cellStyle name="40% - akcent 6 8" xfId="3752" xr:uid="{00000000-0005-0000-0000-000038080000}"/>
    <cellStyle name="40% - akcent 6 9" xfId="3753" xr:uid="{00000000-0005-0000-0000-000039080000}"/>
    <cellStyle name="60 % - Accent1 2" xfId="47279" xr:uid="{00000000-0005-0000-0000-00003A080000}"/>
    <cellStyle name="60 % - Accent2 2" xfId="47283" xr:uid="{00000000-0005-0000-0000-00003B080000}"/>
    <cellStyle name="60 % - Accent3 2" xfId="47287" xr:uid="{00000000-0005-0000-0000-00003C080000}"/>
    <cellStyle name="60 % - Accent4 2" xfId="47291" xr:uid="{00000000-0005-0000-0000-00003D080000}"/>
    <cellStyle name="60 % - Accent5 2" xfId="47295" xr:uid="{00000000-0005-0000-0000-00003E080000}"/>
    <cellStyle name="60 % - Accent6 2" xfId="47299" xr:uid="{00000000-0005-0000-0000-00003F080000}"/>
    <cellStyle name="60% - Accent1" xfId="434" builtinId="32" customBuiltin="1"/>
    <cellStyle name="60% - Accent1 10" xfId="3754" xr:uid="{00000000-0005-0000-0000-000041080000}"/>
    <cellStyle name="60% - Accent1 11" xfId="3755" xr:uid="{00000000-0005-0000-0000-000042080000}"/>
    <cellStyle name="60% - Accent1 12" xfId="3756" xr:uid="{00000000-0005-0000-0000-000043080000}"/>
    <cellStyle name="60% - Accent1 13" xfId="3757" xr:uid="{00000000-0005-0000-0000-000044080000}"/>
    <cellStyle name="60% - Accent1 14" xfId="3758" xr:uid="{00000000-0005-0000-0000-000045080000}"/>
    <cellStyle name="60% - Accent1 15" xfId="3759" xr:uid="{00000000-0005-0000-0000-000046080000}"/>
    <cellStyle name="60% - Accent1 16" xfId="3760" xr:uid="{00000000-0005-0000-0000-000047080000}"/>
    <cellStyle name="60% - Accent1 17" xfId="3761" xr:uid="{00000000-0005-0000-0000-000048080000}"/>
    <cellStyle name="60% - Accent1 18" xfId="3762" xr:uid="{00000000-0005-0000-0000-000049080000}"/>
    <cellStyle name="60% - Accent1 19" xfId="3763" xr:uid="{00000000-0005-0000-0000-00004A080000}"/>
    <cellStyle name="60% - Accent1 2" xfId="435" xr:uid="{00000000-0005-0000-0000-00004B080000}"/>
    <cellStyle name="60% - Accent1 2 2" xfId="3764" xr:uid="{00000000-0005-0000-0000-00004C080000}"/>
    <cellStyle name="60% - Accent1 2 2 2" xfId="3765" xr:uid="{00000000-0005-0000-0000-00004D080000}"/>
    <cellStyle name="60% - Accent1 2 3" xfId="3766" xr:uid="{00000000-0005-0000-0000-00004E080000}"/>
    <cellStyle name="60% - Accent1 2 4" xfId="3767" xr:uid="{00000000-0005-0000-0000-00004F080000}"/>
    <cellStyle name="60% - Accent1 2 5" xfId="3768" xr:uid="{00000000-0005-0000-0000-000050080000}"/>
    <cellStyle name="60% - Accent1 20" xfId="3769" xr:uid="{00000000-0005-0000-0000-000051080000}"/>
    <cellStyle name="60% - Accent1 21" xfId="3770" xr:uid="{00000000-0005-0000-0000-000052080000}"/>
    <cellStyle name="60% - Accent1 22" xfId="3771" xr:uid="{00000000-0005-0000-0000-000053080000}"/>
    <cellStyle name="60% - Accent1 23" xfId="3772" xr:uid="{00000000-0005-0000-0000-000054080000}"/>
    <cellStyle name="60% - Accent1 24" xfId="3773" xr:uid="{00000000-0005-0000-0000-000055080000}"/>
    <cellStyle name="60% - Accent1 25" xfId="3774" xr:uid="{00000000-0005-0000-0000-000056080000}"/>
    <cellStyle name="60% - Accent1 26" xfId="3775" xr:uid="{00000000-0005-0000-0000-000057080000}"/>
    <cellStyle name="60% - Accent1 27" xfId="3776" xr:uid="{00000000-0005-0000-0000-000058080000}"/>
    <cellStyle name="60% - Accent1 28" xfId="3777" xr:uid="{00000000-0005-0000-0000-000059080000}"/>
    <cellStyle name="60% - Accent1 29" xfId="3778" xr:uid="{00000000-0005-0000-0000-00005A080000}"/>
    <cellStyle name="60% - Accent1 3" xfId="3779" xr:uid="{00000000-0005-0000-0000-00005B080000}"/>
    <cellStyle name="60% - Accent1 3 2" xfId="47248" xr:uid="{00000000-0005-0000-0000-00005C080000}"/>
    <cellStyle name="60% - Accent1 30" xfId="3780" xr:uid="{00000000-0005-0000-0000-00005D080000}"/>
    <cellStyle name="60% - Accent1 31" xfId="3781" xr:uid="{00000000-0005-0000-0000-00005E080000}"/>
    <cellStyle name="60% - Accent1 32" xfId="3782" xr:uid="{00000000-0005-0000-0000-00005F080000}"/>
    <cellStyle name="60% - Accent1 33" xfId="3783" xr:uid="{00000000-0005-0000-0000-000060080000}"/>
    <cellStyle name="60% - Accent1 34" xfId="3784" xr:uid="{00000000-0005-0000-0000-000061080000}"/>
    <cellStyle name="60% - Accent1 35" xfId="3785" xr:uid="{00000000-0005-0000-0000-000062080000}"/>
    <cellStyle name="60% - Accent1 36" xfId="3786" xr:uid="{00000000-0005-0000-0000-000063080000}"/>
    <cellStyle name="60% - Accent1 37" xfId="3787" xr:uid="{00000000-0005-0000-0000-000064080000}"/>
    <cellStyle name="60% - Accent1 38" xfId="3788" xr:uid="{00000000-0005-0000-0000-000065080000}"/>
    <cellStyle name="60% - Accent1 39" xfId="3789" xr:uid="{00000000-0005-0000-0000-000066080000}"/>
    <cellStyle name="60% - Accent1 4" xfId="3790" xr:uid="{00000000-0005-0000-0000-000067080000}"/>
    <cellStyle name="60% - Accent1 40" xfId="3791" xr:uid="{00000000-0005-0000-0000-000068080000}"/>
    <cellStyle name="60% - Accent1 41" xfId="3792" xr:uid="{00000000-0005-0000-0000-000069080000}"/>
    <cellStyle name="60% - Accent1 42" xfId="3793" xr:uid="{00000000-0005-0000-0000-00006A080000}"/>
    <cellStyle name="60% - Accent1 43" xfId="3794" xr:uid="{00000000-0005-0000-0000-00006B080000}"/>
    <cellStyle name="60% - Accent1 44" xfId="3795" xr:uid="{00000000-0005-0000-0000-00006C080000}"/>
    <cellStyle name="60% - Accent1 45" xfId="3796" xr:uid="{00000000-0005-0000-0000-00006D080000}"/>
    <cellStyle name="60% - Accent1 46" xfId="3797" xr:uid="{00000000-0005-0000-0000-00006E080000}"/>
    <cellStyle name="60% - Accent1 47" xfId="3798" xr:uid="{00000000-0005-0000-0000-00006F080000}"/>
    <cellStyle name="60% - Accent1 48" xfId="3799" xr:uid="{00000000-0005-0000-0000-000070080000}"/>
    <cellStyle name="60% - Accent1 49" xfId="3800" xr:uid="{00000000-0005-0000-0000-000071080000}"/>
    <cellStyle name="60% - Accent1 5" xfId="3801" xr:uid="{00000000-0005-0000-0000-000072080000}"/>
    <cellStyle name="60% - Accent1 50" xfId="3802" xr:uid="{00000000-0005-0000-0000-000073080000}"/>
    <cellStyle name="60% - Accent1 51" xfId="3803" xr:uid="{00000000-0005-0000-0000-000074080000}"/>
    <cellStyle name="60% - Accent1 52" xfId="3804" xr:uid="{00000000-0005-0000-0000-000075080000}"/>
    <cellStyle name="60% - Accent1 53" xfId="3805" xr:uid="{00000000-0005-0000-0000-000076080000}"/>
    <cellStyle name="60% - Accent1 54" xfId="3806" xr:uid="{00000000-0005-0000-0000-000077080000}"/>
    <cellStyle name="60% - Accent1 55" xfId="3807" xr:uid="{00000000-0005-0000-0000-000078080000}"/>
    <cellStyle name="60% - Accent1 56" xfId="3808" xr:uid="{00000000-0005-0000-0000-000079080000}"/>
    <cellStyle name="60% - Accent1 57" xfId="3809" xr:uid="{00000000-0005-0000-0000-00007A080000}"/>
    <cellStyle name="60% - Accent1 6" xfId="3810" xr:uid="{00000000-0005-0000-0000-00007B080000}"/>
    <cellStyle name="60% - Accent1 7" xfId="3811" xr:uid="{00000000-0005-0000-0000-00007C080000}"/>
    <cellStyle name="60% - Accent1 8" xfId="3812" xr:uid="{00000000-0005-0000-0000-00007D080000}"/>
    <cellStyle name="60% - Accent1 9" xfId="3813" xr:uid="{00000000-0005-0000-0000-00007E080000}"/>
    <cellStyle name="60% - Accent2" xfId="436" builtinId="36" customBuiltin="1"/>
    <cellStyle name="60% - Accent2 10" xfId="3814" xr:uid="{00000000-0005-0000-0000-000080080000}"/>
    <cellStyle name="60% - Accent2 11" xfId="3815" xr:uid="{00000000-0005-0000-0000-000081080000}"/>
    <cellStyle name="60% - Accent2 12" xfId="3816" xr:uid="{00000000-0005-0000-0000-000082080000}"/>
    <cellStyle name="60% - Accent2 13" xfId="3817" xr:uid="{00000000-0005-0000-0000-000083080000}"/>
    <cellStyle name="60% - Accent2 14" xfId="3818" xr:uid="{00000000-0005-0000-0000-000084080000}"/>
    <cellStyle name="60% - Accent2 15" xfId="3819" xr:uid="{00000000-0005-0000-0000-000085080000}"/>
    <cellStyle name="60% - Accent2 16" xfId="3820" xr:uid="{00000000-0005-0000-0000-000086080000}"/>
    <cellStyle name="60% - Accent2 17" xfId="3821" xr:uid="{00000000-0005-0000-0000-000087080000}"/>
    <cellStyle name="60% - Accent2 18" xfId="3822" xr:uid="{00000000-0005-0000-0000-000088080000}"/>
    <cellStyle name="60% - Accent2 19" xfId="3823" xr:uid="{00000000-0005-0000-0000-000089080000}"/>
    <cellStyle name="60% - Accent2 2" xfId="437" xr:uid="{00000000-0005-0000-0000-00008A080000}"/>
    <cellStyle name="60% - Accent2 2 2" xfId="3824" xr:uid="{00000000-0005-0000-0000-00008B080000}"/>
    <cellStyle name="60% - Accent2 2 2 2" xfId="3825" xr:uid="{00000000-0005-0000-0000-00008C080000}"/>
    <cellStyle name="60% - Accent2 2 3" xfId="3826" xr:uid="{00000000-0005-0000-0000-00008D080000}"/>
    <cellStyle name="60% - Accent2 2 4" xfId="3827" xr:uid="{00000000-0005-0000-0000-00008E080000}"/>
    <cellStyle name="60% - Accent2 2 5" xfId="3828" xr:uid="{00000000-0005-0000-0000-00008F080000}"/>
    <cellStyle name="60% - Accent2 20" xfId="3829" xr:uid="{00000000-0005-0000-0000-000090080000}"/>
    <cellStyle name="60% - Accent2 21" xfId="3830" xr:uid="{00000000-0005-0000-0000-000091080000}"/>
    <cellStyle name="60% - Accent2 22" xfId="3831" xr:uid="{00000000-0005-0000-0000-000092080000}"/>
    <cellStyle name="60% - Accent2 23" xfId="3832" xr:uid="{00000000-0005-0000-0000-000093080000}"/>
    <cellStyle name="60% - Accent2 24" xfId="3833" xr:uid="{00000000-0005-0000-0000-000094080000}"/>
    <cellStyle name="60% - Accent2 25" xfId="3834" xr:uid="{00000000-0005-0000-0000-000095080000}"/>
    <cellStyle name="60% - Accent2 26" xfId="3835" xr:uid="{00000000-0005-0000-0000-000096080000}"/>
    <cellStyle name="60% - Accent2 27" xfId="3836" xr:uid="{00000000-0005-0000-0000-000097080000}"/>
    <cellStyle name="60% - Accent2 28" xfId="3837" xr:uid="{00000000-0005-0000-0000-000098080000}"/>
    <cellStyle name="60% - Accent2 29" xfId="3838" xr:uid="{00000000-0005-0000-0000-000099080000}"/>
    <cellStyle name="60% - Accent2 3" xfId="3839" xr:uid="{00000000-0005-0000-0000-00009A080000}"/>
    <cellStyle name="60% - Accent2 3 2" xfId="47250" xr:uid="{00000000-0005-0000-0000-00009B080000}"/>
    <cellStyle name="60% - Accent2 30" xfId="3840" xr:uid="{00000000-0005-0000-0000-00009C080000}"/>
    <cellStyle name="60% - Accent2 31" xfId="3841" xr:uid="{00000000-0005-0000-0000-00009D080000}"/>
    <cellStyle name="60% - Accent2 32" xfId="3842" xr:uid="{00000000-0005-0000-0000-00009E080000}"/>
    <cellStyle name="60% - Accent2 33" xfId="3843" xr:uid="{00000000-0005-0000-0000-00009F080000}"/>
    <cellStyle name="60% - Accent2 34" xfId="3844" xr:uid="{00000000-0005-0000-0000-0000A0080000}"/>
    <cellStyle name="60% - Accent2 35" xfId="3845" xr:uid="{00000000-0005-0000-0000-0000A1080000}"/>
    <cellStyle name="60% - Accent2 36" xfId="3846" xr:uid="{00000000-0005-0000-0000-0000A2080000}"/>
    <cellStyle name="60% - Accent2 37" xfId="3847" xr:uid="{00000000-0005-0000-0000-0000A3080000}"/>
    <cellStyle name="60% - Accent2 38" xfId="3848" xr:uid="{00000000-0005-0000-0000-0000A4080000}"/>
    <cellStyle name="60% - Accent2 39" xfId="3849" xr:uid="{00000000-0005-0000-0000-0000A5080000}"/>
    <cellStyle name="60% - Accent2 4" xfId="3850" xr:uid="{00000000-0005-0000-0000-0000A6080000}"/>
    <cellStyle name="60% - Accent2 40" xfId="3851" xr:uid="{00000000-0005-0000-0000-0000A7080000}"/>
    <cellStyle name="60% - Accent2 41" xfId="3852" xr:uid="{00000000-0005-0000-0000-0000A8080000}"/>
    <cellStyle name="60% - Accent2 42" xfId="3853" xr:uid="{00000000-0005-0000-0000-0000A9080000}"/>
    <cellStyle name="60% - Accent2 43" xfId="3854" xr:uid="{00000000-0005-0000-0000-0000AA080000}"/>
    <cellStyle name="60% - Accent2 44" xfId="3855" xr:uid="{00000000-0005-0000-0000-0000AB080000}"/>
    <cellStyle name="60% - Accent2 45" xfId="3856" xr:uid="{00000000-0005-0000-0000-0000AC080000}"/>
    <cellStyle name="60% - Accent2 46" xfId="3857" xr:uid="{00000000-0005-0000-0000-0000AD080000}"/>
    <cellStyle name="60% - Accent2 47" xfId="3858" xr:uid="{00000000-0005-0000-0000-0000AE080000}"/>
    <cellStyle name="60% - Accent2 48" xfId="3859" xr:uid="{00000000-0005-0000-0000-0000AF080000}"/>
    <cellStyle name="60% - Accent2 49" xfId="3860" xr:uid="{00000000-0005-0000-0000-0000B0080000}"/>
    <cellStyle name="60% - Accent2 5" xfId="3861" xr:uid="{00000000-0005-0000-0000-0000B1080000}"/>
    <cellStyle name="60% - Accent2 50" xfId="3862" xr:uid="{00000000-0005-0000-0000-0000B2080000}"/>
    <cellStyle name="60% - Accent2 51" xfId="3863" xr:uid="{00000000-0005-0000-0000-0000B3080000}"/>
    <cellStyle name="60% - Accent2 52" xfId="3864" xr:uid="{00000000-0005-0000-0000-0000B4080000}"/>
    <cellStyle name="60% - Accent2 53" xfId="3865" xr:uid="{00000000-0005-0000-0000-0000B5080000}"/>
    <cellStyle name="60% - Accent2 54" xfId="3866" xr:uid="{00000000-0005-0000-0000-0000B6080000}"/>
    <cellStyle name="60% - Accent2 55" xfId="3867" xr:uid="{00000000-0005-0000-0000-0000B7080000}"/>
    <cellStyle name="60% - Accent2 56" xfId="3868" xr:uid="{00000000-0005-0000-0000-0000B8080000}"/>
    <cellStyle name="60% - Accent2 57" xfId="3869" xr:uid="{00000000-0005-0000-0000-0000B9080000}"/>
    <cellStyle name="60% - Accent2 6" xfId="3870" xr:uid="{00000000-0005-0000-0000-0000BA080000}"/>
    <cellStyle name="60% - Accent2 7" xfId="3871" xr:uid="{00000000-0005-0000-0000-0000BB080000}"/>
    <cellStyle name="60% - Accent2 8" xfId="3872" xr:uid="{00000000-0005-0000-0000-0000BC080000}"/>
    <cellStyle name="60% - Accent2 9" xfId="3873" xr:uid="{00000000-0005-0000-0000-0000BD080000}"/>
    <cellStyle name="60% - Accent3" xfId="438" builtinId="40" customBuiltin="1"/>
    <cellStyle name="60% - Accent3 10" xfId="3874" xr:uid="{00000000-0005-0000-0000-0000BF080000}"/>
    <cellStyle name="60% - Accent3 11" xfId="3875" xr:uid="{00000000-0005-0000-0000-0000C0080000}"/>
    <cellStyle name="60% - Accent3 12" xfId="3876" xr:uid="{00000000-0005-0000-0000-0000C1080000}"/>
    <cellStyle name="60% - Accent3 13" xfId="3877" xr:uid="{00000000-0005-0000-0000-0000C2080000}"/>
    <cellStyle name="60% - Accent3 14" xfId="3878" xr:uid="{00000000-0005-0000-0000-0000C3080000}"/>
    <cellStyle name="60% - Accent3 15" xfId="3879" xr:uid="{00000000-0005-0000-0000-0000C4080000}"/>
    <cellStyle name="60% - Accent3 16" xfId="3880" xr:uid="{00000000-0005-0000-0000-0000C5080000}"/>
    <cellStyle name="60% - Accent3 17" xfId="3881" xr:uid="{00000000-0005-0000-0000-0000C6080000}"/>
    <cellStyle name="60% - Accent3 18" xfId="3882" xr:uid="{00000000-0005-0000-0000-0000C7080000}"/>
    <cellStyle name="60% - Accent3 19" xfId="3883" xr:uid="{00000000-0005-0000-0000-0000C8080000}"/>
    <cellStyle name="60% - Accent3 2" xfId="439" xr:uid="{00000000-0005-0000-0000-0000C9080000}"/>
    <cellStyle name="60% - Accent3 2 2" xfId="3884" xr:uid="{00000000-0005-0000-0000-0000CA080000}"/>
    <cellStyle name="60% - Accent3 2 2 2" xfId="3885" xr:uid="{00000000-0005-0000-0000-0000CB080000}"/>
    <cellStyle name="60% - Accent3 2 3" xfId="3886" xr:uid="{00000000-0005-0000-0000-0000CC080000}"/>
    <cellStyle name="60% - Accent3 2 4" xfId="3887" xr:uid="{00000000-0005-0000-0000-0000CD080000}"/>
    <cellStyle name="60% - Accent3 2 5" xfId="3888" xr:uid="{00000000-0005-0000-0000-0000CE080000}"/>
    <cellStyle name="60% - Accent3 2 6" xfId="10922" xr:uid="{00000000-0005-0000-0000-0000CF080000}"/>
    <cellStyle name="60% - Accent3 2 7" xfId="10504" xr:uid="{00000000-0005-0000-0000-0000D0080000}"/>
    <cellStyle name="60% - Accent3 20" xfId="3889" xr:uid="{00000000-0005-0000-0000-0000D1080000}"/>
    <cellStyle name="60% - Accent3 21" xfId="3890" xr:uid="{00000000-0005-0000-0000-0000D2080000}"/>
    <cellStyle name="60% - Accent3 22" xfId="3891" xr:uid="{00000000-0005-0000-0000-0000D3080000}"/>
    <cellStyle name="60% - Accent3 23" xfId="3892" xr:uid="{00000000-0005-0000-0000-0000D4080000}"/>
    <cellStyle name="60% - Accent3 24" xfId="3893" xr:uid="{00000000-0005-0000-0000-0000D5080000}"/>
    <cellStyle name="60% - Accent3 25" xfId="3894" xr:uid="{00000000-0005-0000-0000-0000D6080000}"/>
    <cellStyle name="60% - Accent3 26" xfId="3895" xr:uid="{00000000-0005-0000-0000-0000D7080000}"/>
    <cellStyle name="60% - Accent3 27" xfId="3896" xr:uid="{00000000-0005-0000-0000-0000D8080000}"/>
    <cellStyle name="60% - Accent3 28" xfId="3897" xr:uid="{00000000-0005-0000-0000-0000D9080000}"/>
    <cellStyle name="60% - Accent3 29" xfId="3898" xr:uid="{00000000-0005-0000-0000-0000DA080000}"/>
    <cellStyle name="60% - Accent3 3" xfId="3899" xr:uid="{00000000-0005-0000-0000-0000DB080000}"/>
    <cellStyle name="60% - Accent3 3 2" xfId="11124" xr:uid="{00000000-0005-0000-0000-0000DC080000}"/>
    <cellStyle name="60% - Accent3 3 3" xfId="10855" xr:uid="{00000000-0005-0000-0000-0000DD080000}"/>
    <cellStyle name="60% - Accent3 3 4" xfId="47252" xr:uid="{00000000-0005-0000-0000-0000DE080000}"/>
    <cellStyle name="60% - Accent3 30" xfId="3900" xr:uid="{00000000-0005-0000-0000-0000DF080000}"/>
    <cellStyle name="60% - Accent3 31" xfId="3901" xr:uid="{00000000-0005-0000-0000-0000E0080000}"/>
    <cellStyle name="60% - Accent3 32" xfId="3902" xr:uid="{00000000-0005-0000-0000-0000E1080000}"/>
    <cellStyle name="60% - Accent3 33" xfId="3903" xr:uid="{00000000-0005-0000-0000-0000E2080000}"/>
    <cellStyle name="60% - Accent3 34" xfId="3904" xr:uid="{00000000-0005-0000-0000-0000E3080000}"/>
    <cellStyle name="60% - Accent3 35" xfId="3905" xr:uid="{00000000-0005-0000-0000-0000E4080000}"/>
    <cellStyle name="60% - Accent3 36" xfId="3906" xr:uid="{00000000-0005-0000-0000-0000E5080000}"/>
    <cellStyle name="60% - Accent3 37" xfId="3907" xr:uid="{00000000-0005-0000-0000-0000E6080000}"/>
    <cellStyle name="60% - Accent3 38" xfId="3908" xr:uid="{00000000-0005-0000-0000-0000E7080000}"/>
    <cellStyle name="60% - Accent3 39" xfId="3909" xr:uid="{00000000-0005-0000-0000-0000E8080000}"/>
    <cellStyle name="60% - Accent3 4" xfId="3910" xr:uid="{00000000-0005-0000-0000-0000E9080000}"/>
    <cellStyle name="60% - Accent3 4 2" xfId="11125" xr:uid="{00000000-0005-0000-0000-0000EA080000}"/>
    <cellStyle name="60% - Accent3 4 3" xfId="10868" xr:uid="{00000000-0005-0000-0000-0000EB080000}"/>
    <cellStyle name="60% - Accent3 40" xfId="3911" xr:uid="{00000000-0005-0000-0000-0000EC080000}"/>
    <cellStyle name="60% - Accent3 41" xfId="3912" xr:uid="{00000000-0005-0000-0000-0000ED080000}"/>
    <cellStyle name="60% - Accent3 42" xfId="3913" xr:uid="{00000000-0005-0000-0000-0000EE080000}"/>
    <cellStyle name="60% - Accent3 43" xfId="3914" xr:uid="{00000000-0005-0000-0000-0000EF080000}"/>
    <cellStyle name="60% - Accent3 44" xfId="3915" xr:uid="{00000000-0005-0000-0000-0000F0080000}"/>
    <cellStyle name="60% - Accent3 45" xfId="3916" xr:uid="{00000000-0005-0000-0000-0000F1080000}"/>
    <cellStyle name="60% - Accent3 46" xfId="3917" xr:uid="{00000000-0005-0000-0000-0000F2080000}"/>
    <cellStyle name="60% - Accent3 47" xfId="3918" xr:uid="{00000000-0005-0000-0000-0000F3080000}"/>
    <cellStyle name="60% - Accent3 48" xfId="3919" xr:uid="{00000000-0005-0000-0000-0000F4080000}"/>
    <cellStyle name="60% - Accent3 49" xfId="3920" xr:uid="{00000000-0005-0000-0000-0000F5080000}"/>
    <cellStyle name="60% - Accent3 5" xfId="3921" xr:uid="{00000000-0005-0000-0000-0000F6080000}"/>
    <cellStyle name="60% - Accent3 5 2" xfId="11126" xr:uid="{00000000-0005-0000-0000-0000F7080000}"/>
    <cellStyle name="60% - Accent3 5 3" xfId="10877" xr:uid="{00000000-0005-0000-0000-0000F8080000}"/>
    <cellStyle name="60% - Accent3 50" xfId="3922" xr:uid="{00000000-0005-0000-0000-0000F9080000}"/>
    <cellStyle name="60% - Accent3 51" xfId="3923" xr:uid="{00000000-0005-0000-0000-0000FA080000}"/>
    <cellStyle name="60% - Accent3 52" xfId="3924" xr:uid="{00000000-0005-0000-0000-0000FB080000}"/>
    <cellStyle name="60% - Accent3 53" xfId="3925" xr:uid="{00000000-0005-0000-0000-0000FC080000}"/>
    <cellStyle name="60% - Accent3 54" xfId="3926" xr:uid="{00000000-0005-0000-0000-0000FD080000}"/>
    <cellStyle name="60% - Accent3 55" xfId="3927" xr:uid="{00000000-0005-0000-0000-0000FE080000}"/>
    <cellStyle name="60% - Accent3 56" xfId="3928" xr:uid="{00000000-0005-0000-0000-0000FF080000}"/>
    <cellStyle name="60% - Accent3 57" xfId="3929" xr:uid="{00000000-0005-0000-0000-000000090000}"/>
    <cellStyle name="60% - Accent3 6" xfId="3930" xr:uid="{00000000-0005-0000-0000-000001090000}"/>
    <cellStyle name="60% - Accent3 6 2" xfId="11127" xr:uid="{00000000-0005-0000-0000-000002090000}"/>
    <cellStyle name="60% - Accent3 6 3" xfId="10495" xr:uid="{00000000-0005-0000-0000-000003090000}"/>
    <cellStyle name="60% - Accent3 7" xfId="3931" xr:uid="{00000000-0005-0000-0000-000004090000}"/>
    <cellStyle name="60% - Accent3 8" xfId="3932" xr:uid="{00000000-0005-0000-0000-000005090000}"/>
    <cellStyle name="60% - Accent3 9" xfId="3933" xr:uid="{00000000-0005-0000-0000-000006090000}"/>
    <cellStyle name="60% - Accent4" xfId="440" builtinId="44" customBuiltin="1"/>
    <cellStyle name="60% - Accent4 10" xfId="3934" xr:uid="{00000000-0005-0000-0000-000008090000}"/>
    <cellStyle name="60% - Accent4 11" xfId="3935" xr:uid="{00000000-0005-0000-0000-000009090000}"/>
    <cellStyle name="60% - Accent4 12" xfId="3936" xr:uid="{00000000-0005-0000-0000-00000A090000}"/>
    <cellStyle name="60% - Accent4 13" xfId="3937" xr:uid="{00000000-0005-0000-0000-00000B090000}"/>
    <cellStyle name="60% - Accent4 14" xfId="3938" xr:uid="{00000000-0005-0000-0000-00000C090000}"/>
    <cellStyle name="60% - Accent4 15" xfId="3939" xr:uid="{00000000-0005-0000-0000-00000D090000}"/>
    <cellStyle name="60% - Accent4 16" xfId="3940" xr:uid="{00000000-0005-0000-0000-00000E090000}"/>
    <cellStyle name="60% - Accent4 17" xfId="3941" xr:uid="{00000000-0005-0000-0000-00000F090000}"/>
    <cellStyle name="60% - Accent4 18" xfId="3942" xr:uid="{00000000-0005-0000-0000-000010090000}"/>
    <cellStyle name="60% - Accent4 19" xfId="3943" xr:uid="{00000000-0005-0000-0000-000011090000}"/>
    <cellStyle name="60% - Accent4 2" xfId="441" xr:uid="{00000000-0005-0000-0000-000012090000}"/>
    <cellStyle name="60% - Accent4 2 2" xfId="3944" xr:uid="{00000000-0005-0000-0000-000013090000}"/>
    <cellStyle name="60% - Accent4 2 2 2" xfId="3945" xr:uid="{00000000-0005-0000-0000-000014090000}"/>
    <cellStyle name="60% - Accent4 2 3" xfId="3946" xr:uid="{00000000-0005-0000-0000-000015090000}"/>
    <cellStyle name="60% - Accent4 2 4" xfId="3947" xr:uid="{00000000-0005-0000-0000-000016090000}"/>
    <cellStyle name="60% - Accent4 2 5" xfId="3948" xr:uid="{00000000-0005-0000-0000-000017090000}"/>
    <cellStyle name="60% - Accent4 2 6" xfId="10921" xr:uid="{00000000-0005-0000-0000-000018090000}"/>
    <cellStyle name="60% - Accent4 2 7" xfId="10505" xr:uid="{00000000-0005-0000-0000-000019090000}"/>
    <cellStyle name="60% - Accent4 20" xfId="3949" xr:uid="{00000000-0005-0000-0000-00001A090000}"/>
    <cellStyle name="60% - Accent4 21" xfId="3950" xr:uid="{00000000-0005-0000-0000-00001B090000}"/>
    <cellStyle name="60% - Accent4 22" xfId="3951" xr:uid="{00000000-0005-0000-0000-00001C090000}"/>
    <cellStyle name="60% - Accent4 23" xfId="3952" xr:uid="{00000000-0005-0000-0000-00001D090000}"/>
    <cellStyle name="60% - Accent4 24" xfId="3953" xr:uid="{00000000-0005-0000-0000-00001E090000}"/>
    <cellStyle name="60% - Accent4 25" xfId="3954" xr:uid="{00000000-0005-0000-0000-00001F090000}"/>
    <cellStyle name="60% - Accent4 26" xfId="3955" xr:uid="{00000000-0005-0000-0000-000020090000}"/>
    <cellStyle name="60% - Accent4 27" xfId="3956" xr:uid="{00000000-0005-0000-0000-000021090000}"/>
    <cellStyle name="60% - Accent4 28" xfId="3957" xr:uid="{00000000-0005-0000-0000-000022090000}"/>
    <cellStyle name="60% - Accent4 29" xfId="3958" xr:uid="{00000000-0005-0000-0000-000023090000}"/>
    <cellStyle name="60% - Accent4 3" xfId="3959" xr:uid="{00000000-0005-0000-0000-000024090000}"/>
    <cellStyle name="60% - Accent4 3 2" xfId="11128" xr:uid="{00000000-0005-0000-0000-000025090000}"/>
    <cellStyle name="60% - Accent4 3 3" xfId="10856" xr:uid="{00000000-0005-0000-0000-000026090000}"/>
    <cellStyle name="60% - Accent4 3 4" xfId="47254" xr:uid="{00000000-0005-0000-0000-000027090000}"/>
    <cellStyle name="60% - Accent4 30" xfId="3960" xr:uid="{00000000-0005-0000-0000-000028090000}"/>
    <cellStyle name="60% - Accent4 31" xfId="3961" xr:uid="{00000000-0005-0000-0000-000029090000}"/>
    <cellStyle name="60% - Accent4 32" xfId="3962" xr:uid="{00000000-0005-0000-0000-00002A090000}"/>
    <cellStyle name="60% - Accent4 33" xfId="3963" xr:uid="{00000000-0005-0000-0000-00002B090000}"/>
    <cellStyle name="60% - Accent4 34" xfId="3964" xr:uid="{00000000-0005-0000-0000-00002C090000}"/>
    <cellStyle name="60% - Accent4 35" xfId="3965" xr:uid="{00000000-0005-0000-0000-00002D090000}"/>
    <cellStyle name="60% - Accent4 36" xfId="3966" xr:uid="{00000000-0005-0000-0000-00002E090000}"/>
    <cellStyle name="60% - Accent4 37" xfId="3967" xr:uid="{00000000-0005-0000-0000-00002F090000}"/>
    <cellStyle name="60% - Accent4 38" xfId="3968" xr:uid="{00000000-0005-0000-0000-000030090000}"/>
    <cellStyle name="60% - Accent4 39" xfId="3969" xr:uid="{00000000-0005-0000-0000-000031090000}"/>
    <cellStyle name="60% - Accent4 4" xfId="3970" xr:uid="{00000000-0005-0000-0000-000032090000}"/>
    <cellStyle name="60% - Accent4 4 2" xfId="11129" xr:uid="{00000000-0005-0000-0000-000033090000}"/>
    <cellStyle name="60% - Accent4 4 3" xfId="10869" xr:uid="{00000000-0005-0000-0000-000034090000}"/>
    <cellStyle name="60% - Accent4 40" xfId="3971" xr:uid="{00000000-0005-0000-0000-000035090000}"/>
    <cellStyle name="60% - Accent4 41" xfId="3972" xr:uid="{00000000-0005-0000-0000-000036090000}"/>
    <cellStyle name="60% - Accent4 42" xfId="3973" xr:uid="{00000000-0005-0000-0000-000037090000}"/>
    <cellStyle name="60% - Accent4 43" xfId="3974" xr:uid="{00000000-0005-0000-0000-000038090000}"/>
    <cellStyle name="60% - Accent4 44" xfId="3975" xr:uid="{00000000-0005-0000-0000-000039090000}"/>
    <cellStyle name="60% - Accent4 45" xfId="3976" xr:uid="{00000000-0005-0000-0000-00003A090000}"/>
    <cellStyle name="60% - Accent4 46" xfId="3977" xr:uid="{00000000-0005-0000-0000-00003B090000}"/>
    <cellStyle name="60% - Accent4 47" xfId="3978" xr:uid="{00000000-0005-0000-0000-00003C090000}"/>
    <cellStyle name="60% - Accent4 48" xfId="3979" xr:uid="{00000000-0005-0000-0000-00003D090000}"/>
    <cellStyle name="60% - Accent4 49" xfId="3980" xr:uid="{00000000-0005-0000-0000-00003E090000}"/>
    <cellStyle name="60% - Accent4 5" xfId="3981" xr:uid="{00000000-0005-0000-0000-00003F090000}"/>
    <cellStyle name="60% - Accent4 5 2" xfId="11130" xr:uid="{00000000-0005-0000-0000-000040090000}"/>
    <cellStyle name="60% - Accent4 5 3" xfId="10878" xr:uid="{00000000-0005-0000-0000-000041090000}"/>
    <cellStyle name="60% - Accent4 50" xfId="3982" xr:uid="{00000000-0005-0000-0000-000042090000}"/>
    <cellStyle name="60% - Accent4 51" xfId="3983" xr:uid="{00000000-0005-0000-0000-000043090000}"/>
    <cellStyle name="60% - Accent4 52" xfId="3984" xr:uid="{00000000-0005-0000-0000-000044090000}"/>
    <cellStyle name="60% - Accent4 53" xfId="3985" xr:uid="{00000000-0005-0000-0000-000045090000}"/>
    <cellStyle name="60% - Accent4 54" xfId="3986" xr:uid="{00000000-0005-0000-0000-000046090000}"/>
    <cellStyle name="60% - Accent4 55" xfId="3987" xr:uid="{00000000-0005-0000-0000-000047090000}"/>
    <cellStyle name="60% - Accent4 56" xfId="3988" xr:uid="{00000000-0005-0000-0000-000048090000}"/>
    <cellStyle name="60% - Accent4 57" xfId="3989" xr:uid="{00000000-0005-0000-0000-000049090000}"/>
    <cellStyle name="60% - Accent4 6" xfId="3990" xr:uid="{00000000-0005-0000-0000-00004A090000}"/>
    <cellStyle name="60% - Accent4 6 2" xfId="11131" xr:uid="{00000000-0005-0000-0000-00004B090000}"/>
    <cellStyle name="60% - Accent4 6 3" xfId="10496" xr:uid="{00000000-0005-0000-0000-00004C090000}"/>
    <cellStyle name="60% - Accent4 7" xfId="3991" xr:uid="{00000000-0005-0000-0000-00004D090000}"/>
    <cellStyle name="60% - Accent4 8" xfId="3992" xr:uid="{00000000-0005-0000-0000-00004E090000}"/>
    <cellStyle name="60% - Accent4 9" xfId="3993" xr:uid="{00000000-0005-0000-0000-00004F090000}"/>
    <cellStyle name="60% - Accent5" xfId="442" builtinId="48" customBuiltin="1"/>
    <cellStyle name="60% - Accent5 10" xfId="3994" xr:uid="{00000000-0005-0000-0000-000051090000}"/>
    <cellStyle name="60% - Accent5 11" xfId="3995" xr:uid="{00000000-0005-0000-0000-000052090000}"/>
    <cellStyle name="60% - Accent5 12" xfId="3996" xr:uid="{00000000-0005-0000-0000-000053090000}"/>
    <cellStyle name="60% - Accent5 13" xfId="3997" xr:uid="{00000000-0005-0000-0000-000054090000}"/>
    <cellStyle name="60% - Accent5 14" xfId="3998" xr:uid="{00000000-0005-0000-0000-000055090000}"/>
    <cellStyle name="60% - Accent5 15" xfId="3999" xr:uid="{00000000-0005-0000-0000-000056090000}"/>
    <cellStyle name="60% - Accent5 16" xfId="4000" xr:uid="{00000000-0005-0000-0000-000057090000}"/>
    <cellStyle name="60% - Accent5 17" xfId="4001" xr:uid="{00000000-0005-0000-0000-000058090000}"/>
    <cellStyle name="60% - Accent5 18" xfId="4002" xr:uid="{00000000-0005-0000-0000-000059090000}"/>
    <cellStyle name="60% - Accent5 19" xfId="4003" xr:uid="{00000000-0005-0000-0000-00005A090000}"/>
    <cellStyle name="60% - Accent5 2" xfId="443" xr:uid="{00000000-0005-0000-0000-00005B090000}"/>
    <cellStyle name="60% - Accent5 2 2" xfId="4004" xr:uid="{00000000-0005-0000-0000-00005C090000}"/>
    <cellStyle name="60% - Accent5 2 2 2" xfId="4005" xr:uid="{00000000-0005-0000-0000-00005D090000}"/>
    <cellStyle name="60% - Accent5 2 3" xfId="4006" xr:uid="{00000000-0005-0000-0000-00005E090000}"/>
    <cellStyle name="60% - Accent5 2 4" xfId="4007" xr:uid="{00000000-0005-0000-0000-00005F090000}"/>
    <cellStyle name="60% - Accent5 2 5" xfId="4008" xr:uid="{00000000-0005-0000-0000-000060090000}"/>
    <cellStyle name="60% - Accent5 20" xfId="4009" xr:uid="{00000000-0005-0000-0000-000061090000}"/>
    <cellStyle name="60% - Accent5 21" xfId="4010" xr:uid="{00000000-0005-0000-0000-000062090000}"/>
    <cellStyle name="60% - Accent5 22" xfId="4011" xr:uid="{00000000-0005-0000-0000-000063090000}"/>
    <cellStyle name="60% - Accent5 23" xfId="4012" xr:uid="{00000000-0005-0000-0000-000064090000}"/>
    <cellStyle name="60% - Accent5 24" xfId="4013" xr:uid="{00000000-0005-0000-0000-000065090000}"/>
    <cellStyle name="60% - Accent5 25" xfId="4014" xr:uid="{00000000-0005-0000-0000-000066090000}"/>
    <cellStyle name="60% - Accent5 26" xfId="4015" xr:uid="{00000000-0005-0000-0000-000067090000}"/>
    <cellStyle name="60% - Accent5 27" xfId="4016" xr:uid="{00000000-0005-0000-0000-000068090000}"/>
    <cellStyle name="60% - Accent5 28" xfId="4017" xr:uid="{00000000-0005-0000-0000-000069090000}"/>
    <cellStyle name="60% - Accent5 29" xfId="4018" xr:uid="{00000000-0005-0000-0000-00006A090000}"/>
    <cellStyle name="60% - Accent5 3" xfId="4019" xr:uid="{00000000-0005-0000-0000-00006B090000}"/>
    <cellStyle name="60% - Accent5 3 2" xfId="47256" xr:uid="{00000000-0005-0000-0000-00006C090000}"/>
    <cellStyle name="60% - Accent5 30" xfId="4020" xr:uid="{00000000-0005-0000-0000-00006D090000}"/>
    <cellStyle name="60% - Accent5 31" xfId="4021" xr:uid="{00000000-0005-0000-0000-00006E090000}"/>
    <cellStyle name="60% - Accent5 32" xfId="4022" xr:uid="{00000000-0005-0000-0000-00006F090000}"/>
    <cellStyle name="60% - Accent5 33" xfId="4023" xr:uid="{00000000-0005-0000-0000-000070090000}"/>
    <cellStyle name="60% - Accent5 34" xfId="4024" xr:uid="{00000000-0005-0000-0000-000071090000}"/>
    <cellStyle name="60% - Accent5 35" xfId="4025" xr:uid="{00000000-0005-0000-0000-000072090000}"/>
    <cellStyle name="60% - Accent5 36" xfId="4026" xr:uid="{00000000-0005-0000-0000-000073090000}"/>
    <cellStyle name="60% - Accent5 37" xfId="4027" xr:uid="{00000000-0005-0000-0000-000074090000}"/>
    <cellStyle name="60% - Accent5 38" xfId="4028" xr:uid="{00000000-0005-0000-0000-000075090000}"/>
    <cellStyle name="60% - Accent5 39" xfId="4029" xr:uid="{00000000-0005-0000-0000-000076090000}"/>
    <cellStyle name="60% - Accent5 4" xfId="4030" xr:uid="{00000000-0005-0000-0000-000077090000}"/>
    <cellStyle name="60% - Accent5 40" xfId="4031" xr:uid="{00000000-0005-0000-0000-000078090000}"/>
    <cellStyle name="60% - Accent5 41" xfId="4032" xr:uid="{00000000-0005-0000-0000-000079090000}"/>
    <cellStyle name="60% - Accent5 42" xfId="4033" xr:uid="{00000000-0005-0000-0000-00007A090000}"/>
    <cellStyle name="60% - Accent5 43" xfId="4034" xr:uid="{00000000-0005-0000-0000-00007B090000}"/>
    <cellStyle name="60% - Accent5 44" xfId="4035" xr:uid="{00000000-0005-0000-0000-00007C090000}"/>
    <cellStyle name="60% - Accent5 45" xfId="4036" xr:uid="{00000000-0005-0000-0000-00007D090000}"/>
    <cellStyle name="60% - Accent5 46" xfId="4037" xr:uid="{00000000-0005-0000-0000-00007E090000}"/>
    <cellStyle name="60% - Accent5 47" xfId="4038" xr:uid="{00000000-0005-0000-0000-00007F090000}"/>
    <cellStyle name="60% - Accent5 48" xfId="4039" xr:uid="{00000000-0005-0000-0000-000080090000}"/>
    <cellStyle name="60% - Accent5 49" xfId="4040" xr:uid="{00000000-0005-0000-0000-000081090000}"/>
    <cellStyle name="60% - Accent5 5" xfId="4041" xr:uid="{00000000-0005-0000-0000-000082090000}"/>
    <cellStyle name="60% - Accent5 50" xfId="4042" xr:uid="{00000000-0005-0000-0000-000083090000}"/>
    <cellStyle name="60% - Accent5 51" xfId="4043" xr:uid="{00000000-0005-0000-0000-000084090000}"/>
    <cellStyle name="60% - Accent5 52" xfId="4044" xr:uid="{00000000-0005-0000-0000-000085090000}"/>
    <cellStyle name="60% - Accent5 53" xfId="4045" xr:uid="{00000000-0005-0000-0000-000086090000}"/>
    <cellStyle name="60% - Accent5 54" xfId="4046" xr:uid="{00000000-0005-0000-0000-000087090000}"/>
    <cellStyle name="60% - Accent5 55" xfId="4047" xr:uid="{00000000-0005-0000-0000-000088090000}"/>
    <cellStyle name="60% - Accent5 56" xfId="4048" xr:uid="{00000000-0005-0000-0000-000089090000}"/>
    <cellStyle name="60% - Accent5 57" xfId="4049" xr:uid="{00000000-0005-0000-0000-00008A090000}"/>
    <cellStyle name="60% - Accent5 6" xfId="4050" xr:uid="{00000000-0005-0000-0000-00008B090000}"/>
    <cellStyle name="60% - Accent5 7" xfId="4051" xr:uid="{00000000-0005-0000-0000-00008C090000}"/>
    <cellStyle name="60% - Accent5 8" xfId="4052" xr:uid="{00000000-0005-0000-0000-00008D090000}"/>
    <cellStyle name="60% - Accent5 9" xfId="4053" xr:uid="{00000000-0005-0000-0000-00008E090000}"/>
    <cellStyle name="60% - Accent6" xfId="444" builtinId="52" customBuiltin="1"/>
    <cellStyle name="60% - Accent6 10" xfId="4054" xr:uid="{00000000-0005-0000-0000-000090090000}"/>
    <cellStyle name="60% - Accent6 11" xfId="4055" xr:uid="{00000000-0005-0000-0000-000091090000}"/>
    <cellStyle name="60% - Accent6 12" xfId="4056" xr:uid="{00000000-0005-0000-0000-000092090000}"/>
    <cellStyle name="60% - Accent6 13" xfId="4057" xr:uid="{00000000-0005-0000-0000-000093090000}"/>
    <cellStyle name="60% - Accent6 14" xfId="4058" xr:uid="{00000000-0005-0000-0000-000094090000}"/>
    <cellStyle name="60% - Accent6 15" xfId="4059" xr:uid="{00000000-0005-0000-0000-000095090000}"/>
    <cellStyle name="60% - Accent6 16" xfId="4060" xr:uid="{00000000-0005-0000-0000-000096090000}"/>
    <cellStyle name="60% - Accent6 17" xfId="4061" xr:uid="{00000000-0005-0000-0000-000097090000}"/>
    <cellStyle name="60% - Accent6 18" xfId="4062" xr:uid="{00000000-0005-0000-0000-000098090000}"/>
    <cellStyle name="60% - Accent6 19" xfId="4063" xr:uid="{00000000-0005-0000-0000-000099090000}"/>
    <cellStyle name="60% - Accent6 2" xfId="445" xr:uid="{00000000-0005-0000-0000-00009A090000}"/>
    <cellStyle name="60% - Accent6 2 2" xfId="4064" xr:uid="{00000000-0005-0000-0000-00009B090000}"/>
    <cellStyle name="60% - Accent6 2 2 2" xfId="4065" xr:uid="{00000000-0005-0000-0000-00009C090000}"/>
    <cellStyle name="60% - Accent6 2 3" xfId="4066" xr:uid="{00000000-0005-0000-0000-00009D090000}"/>
    <cellStyle name="60% - Accent6 2 4" xfId="4067" xr:uid="{00000000-0005-0000-0000-00009E090000}"/>
    <cellStyle name="60% - Accent6 2 5" xfId="4068" xr:uid="{00000000-0005-0000-0000-00009F090000}"/>
    <cellStyle name="60% - Accent6 2 6" xfId="10920" xr:uid="{00000000-0005-0000-0000-0000A0090000}"/>
    <cellStyle name="60% - Accent6 2 7" xfId="10506" xr:uid="{00000000-0005-0000-0000-0000A1090000}"/>
    <cellStyle name="60% - Accent6 20" xfId="4069" xr:uid="{00000000-0005-0000-0000-0000A2090000}"/>
    <cellStyle name="60% - Accent6 21" xfId="4070" xr:uid="{00000000-0005-0000-0000-0000A3090000}"/>
    <cellStyle name="60% - Accent6 22" xfId="4071" xr:uid="{00000000-0005-0000-0000-0000A4090000}"/>
    <cellStyle name="60% - Accent6 23" xfId="4072" xr:uid="{00000000-0005-0000-0000-0000A5090000}"/>
    <cellStyle name="60% - Accent6 24" xfId="4073" xr:uid="{00000000-0005-0000-0000-0000A6090000}"/>
    <cellStyle name="60% - Accent6 25" xfId="4074" xr:uid="{00000000-0005-0000-0000-0000A7090000}"/>
    <cellStyle name="60% - Accent6 26" xfId="4075" xr:uid="{00000000-0005-0000-0000-0000A8090000}"/>
    <cellStyle name="60% - Accent6 27" xfId="4076" xr:uid="{00000000-0005-0000-0000-0000A9090000}"/>
    <cellStyle name="60% - Accent6 28" xfId="4077" xr:uid="{00000000-0005-0000-0000-0000AA090000}"/>
    <cellStyle name="60% - Accent6 29" xfId="4078" xr:uid="{00000000-0005-0000-0000-0000AB090000}"/>
    <cellStyle name="60% - Accent6 3" xfId="4079" xr:uid="{00000000-0005-0000-0000-0000AC090000}"/>
    <cellStyle name="60% - Accent6 3 2" xfId="11132" xr:uid="{00000000-0005-0000-0000-0000AD090000}"/>
    <cellStyle name="60% - Accent6 3 3" xfId="10857" xr:uid="{00000000-0005-0000-0000-0000AE090000}"/>
    <cellStyle name="60% - Accent6 3 4" xfId="47258" xr:uid="{00000000-0005-0000-0000-0000AF090000}"/>
    <cellStyle name="60% - Accent6 30" xfId="4080" xr:uid="{00000000-0005-0000-0000-0000B0090000}"/>
    <cellStyle name="60% - Accent6 31" xfId="4081" xr:uid="{00000000-0005-0000-0000-0000B1090000}"/>
    <cellStyle name="60% - Accent6 32" xfId="4082" xr:uid="{00000000-0005-0000-0000-0000B2090000}"/>
    <cellStyle name="60% - Accent6 33" xfId="4083" xr:uid="{00000000-0005-0000-0000-0000B3090000}"/>
    <cellStyle name="60% - Accent6 34" xfId="4084" xr:uid="{00000000-0005-0000-0000-0000B4090000}"/>
    <cellStyle name="60% - Accent6 35" xfId="4085" xr:uid="{00000000-0005-0000-0000-0000B5090000}"/>
    <cellStyle name="60% - Accent6 36" xfId="4086" xr:uid="{00000000-0005-0000-0000-0000B6090000}"/>
    <cellStyle name="60% - Accent6 37" xfId="4087" xr:uid="{00000000-0005-0000-0000-0000B7090000}"/>
    <cellStyle name="60% - Accent6 38" xfId="4088" xr:uid="{00000000-0005-0000-0000-0000B8090000}"/>
    <cellStyle name="60% - Accent6 39" xfId="4089" xr:uid="{00000000-0005-0000-0000-0000B9090000}"/>
    <cellStyle name="60% - Accent6 4" xfId="4090" xr:uid="{00000000-0005-0000-0000-0000BA090000}"/>
    <cellStyle name="60% - Accent6 4 2" xfId="11133" xr:uid="{00000000-0005-0000-0000-0000BB090000}"/>
    <cellStyle name="60% - Accent6 4 3" xfId="10870" xr:uid="{00000000-0005-0000-0000-0000BC090000}"/>
    <cellStyle name="60% - Accent6 40" xfId="4091" xr:uid="{00000000-0005-0000-0000-0000BD090000}"/>
    <cellStyle name="60% - Accent6 41" xfId="4092" xr:uid="{00000000-0005-0000-0000-0000BE090000}"/>
    <cellStyle name="60% - Accent6 42" xfId="4093" xr:uid="{00000000-0005-0000-0000-0000BF090000}"/>
    <cellStyle name="60% - Accent6 43" xfId="4094" xr:uid="{00000000-0005-0000-0000-0000C0090000}"/>
    <cellStyle name="60% - Accent6 44" xfId="4095" xr:uid="{00000000-0005-0000-0000-0000C1090000}"/>
    <cellStyle name="60% - Accent6 45" xfId="4096" xr:uid="{00000000-0005-0000-0000-0000C2090000}"/>
    <cellStyle name="60% - Accent6 46" xfId="4097" xr:uid="{00000000-0005-0000-0000-0000C3090000}"/>
    <cellStyle name="60% - Accent6 47" xfId="4098" xr:uid="{00000000-0005-0000-0000-0000C4090000}"/>
    <cellStyle name="60% - Accent6 48" xfId="4099" xr:uid="{00000000-0005-0000-0000-0000C5090000}"/>
    <cellStyle name="60% - Accent6 49" xfId="4100" xr:uid="{00000000-0005-0000-0000-0000C6090000}"/>
    <cellStyle name="60% - Accent6 5" xfId="4101" xr:uid="{00000000-0005-0000-0000-0000C7090000}"/>
    <cellStyle name="60% - Accent6 5 2" xfId="11134" xr:uid="{00000000-0005-0000-0000-0000C8090000}"/>
    <cellStyle name="60% - Accent6 5 3" xfId="10879" xr:uid="{00000000-0005-0000-0000-0000C9090000}"/>
    <cellStyle name="60% - Accent6 50" xfId="4102" xr:uid="{00000000-0005-0000-0000-0000CA090000}"/>
    <cellStyle name="60% - Accent6 51" xfId="4103" xr:uid="{00000000-0005-0000-0000-0000CB090000}"/>
    <cellStyle name="60% - Accent6 52" xfId="4104" xr:uid="{00000000-0005-0000-0000-0000CC090000}"/>
    <cellStyle name="60% - Accent6 53" xfId="4105" xr:uid="{00000000-0005-0000-0000-0000CD090000}"/>
    <cellStyle name="60% - Accent6 54" xfId="4106" xr:uid="{00000000-0005-0000-0000-0000CE090000}"/>
    <cellStyle name="60% - Accent6 55" xfId="4107" xr:uid="{00000000-0005-0000-0000-0000CF090000}"/>
    <cellStyle name="60% - Accent6 56" xfId="4108" xr:uid="{00000000-0005-0000-0000-0000D0090000}"/>
    <cellStyle name="60% - Accent6 57" xfId="4109" xr:uid="{00000000-0005-0000-0000-0000D1090000}"/>
    <cellStyle name="60% - Accent6 6" xfId="4110" xr:uid="{00000000-0005-0000-0000-0000D2090000}"/>
    <cellStyle name="60% - Accent6 6 2" xfId="11135" xr:uid="{00000000-0005-0000-0000-0000D3090000}"/>
    <cellStyle name="60% - Accent6 6 3" xfId="10497" xr:uid="{00000000-0005-0000-0000-0000D4090000}"/>
    <cellStyle name="60% - Accent6 7" xfId="4111" xr:uid="{00000000-0005-0000-0000-0000D5090000}"/>
    <cellStyle name="60% - Accent6 8" xfId="4112" xr:uid="{00000000-0005-0000-0000-0000D6090000}"/>
    <cellStyle name="60% - Accent6 9" xfId="4113" xr:uid="{00000000-0005-0000-0000-0000D7090000}"/>
    <cellStyle name="60% - akcent 1 10" xfId="4114" xr:uid="{00000000-0005-0000-0000-0000D8090000}"/>
    <cellStyle name="60% - akcent 1 11" xfId="4115" xr:uid="{00000000-0005-0000-0000-0000D9090000}"/>
    <cellStyle name="60% - akcent 1 12" xfId="4116" xr:uid="{00000000-0005-0000-0000-0000DA090000}"/>
    <cellStyle name="60% - akcent 1 13" xfId="4117" xr:uid="{00000000-0005-0000-0000-0000DB090000}"/>
    <cellStyle name="60% - akcent 1 14" xfId="4118" xr:uid="{00000000-0005-0000-0000-0000DC090000}"/>
    <cellStyle name="60% - akcent 1 15" xfId="4119" xr:uid="{00000000-0005-0000-0000-0000DD090000}"/>
    <cellStyle name="60% - akcent 1 16" xfId="4120" xr:uid="{00000000-0005-0000-0000-0000DE090000}"/>
    <cellStyle name="60% - akcent 1 17" xfId="4121" xr:uid="{00000000-0005-0000-0000-0000DF090000}"/>
    <cellStyle name="60% - akcent 1 18" xfId="4122" xr:uid="{00000000-0005-0000-0000-0000E0090000}"/>
    <cellStyle name="60% - akcent 1 19" xfId="4123" xr:uid="{00000000-0005-0000-0000-0000E1090000}"/>
    <cellStyle name="60% - akcent 1 2" xfId="446" xr:uid="{00000000-0005-0000-0000-0000E2090000}"/>
    <cellStyle name="60% - akcent 1 2 10" xfId="10559" xr:uid="{00000000-0005-0000-0000-0000E3090000}"/>
    <cellStyle name="60% - akcent 1 2 2" xfId="4124" xr:uid="{00000000-0005-0000-0000-0000E4090000}"/>
    <cellStyle name="60% - akcent 1 2 3" xfId="4125" xr:uid="{00000000-0005-0000-0000-0000E5090000}"/>
    <cellStyle name="60% - akcent 1 2 4" xfId="4126" xr:uid="{00000000-0005-0000-0000-0000E6090000}"/>
    <cellStyle name="60% - akcent 1 2 5" xfId="4127" xr:uid="{00000000-0005-0000-0000-0000E7090000}"/>
    <cellStyle name="60% - akcent 1 2 6" xfId="4128" xr:uid="{00000000-0005-0000-0000-0000E8090000}"/>
    <cellStyle name="60% - akcent 1 2 7" xfId="4129" xr:uid="{00000000-0005-0000-0000-0000E9090000}"/>
    <cellStyle name="60% - akcent 1 2 8" xfId="4130" xr:uid="{00000000-0005-0000-0000-0000EA090000}"/>
    <cellStyle name="60% - akcent 1 2 9" xfId="10919" xr:uid="{00000000-0005-0000-0000-0000EB090000}"/>
    <cellStyle name="60% - akcent 1 20" xfId="4131" xr:uid="{00000000-0005-0000-0000-0000EC090000}"/>
    <cellStyle name="60% - akcent 1 21" xfId="4132" xr:uid="{00000000-0005-0000-0000-0000ED090000}"/>
    <cellStyle name="60% - akcent 1 22" xfId="4133" xr:uid="{00000000-0005-0000-0000-0000EE090000}"/>
    <cellStyle name="60% - akcent 1 23" xfId="4134" xr:uid="{00000000-0005-0000-0000-0000EF090000}"/>
    <cellStyle name="60% - akcent 1 24" xfId="4135" xr:uid="{00000000-0005-0000-0000-0000F0090000}"/>
    <cellStyle name="60% - akcent 1 25" xfId="4136" xr:uid="{00000000-0005-0000-0000-0000F1090000}"/>
    <cellStyle name="60% - akcent 1 26" xfId="4137" xr:uid="{00000000-0005-0000-0000-0000F2090000}"/>
    <cellStyle name="60% - akcent 1 27" xfId="4138" xr:uid="{00000000-0005-0000-0000-0000F3090000}"/>
    <cellStyle name="60% - akcent 1 28" xfId="4139" xr:uid="{00000000-0005-0000-0000-0000F4090000}"/>
    <cellStyle name="60% - akcent 1 29" xfId="4140" xr:uid="{00000000-0005-0000-0000-0000F5090000}"/>
    <cellStyle name="60% - akcent 1 3" xfId="4141" xr:uid="{00000000-0005-0000-0000-0000F6090000}"/>
    <cellStyle name="60% - akcent 1 3 2" xfId="11136" xr:uid="{00000000-0005-0000-0000-0000F7090000}"/>
    <cellStyle name="60% - akcent 1 3 3" xfId="10560" xr:uid="{00000000-0005-0000-0000-0000F8090000}"/>
    <cellStyle name="60% - akcent 1 30" xfId="4142" xr:uid="{00000000-0005-0000-0000-0000F9090000}"/>
    <cellStyle name="60% - akcent 1 31" xfId="4143" xr:uid="{00000000-0005-0000-0000-0000FA090000}"/>
    <cellStyle name="60% - akcent 1 32" xfId="4144" xr:uid="{00000000-0005-0000-0000-0000FB090000}"/>
    <cellStyle name="60% - akcent 1 33" xfId="4145" xr:uid="{00000000-0005-0000-0000-0000FC090000}"/>
    <cellStyle name="60% - akcent 1 34" xfId="4146" xr:uid="{00000000-0005-0000-0000-0000FD090000}"/>
    <cellStyle name="60% - akcent 1 35" xfId="4147" xr:uid="{00000000-0005-0000-0000-0000FE090000}"/>
    <cellStyle name="60% - akcent 1 36" xfId="4148" xr:uid="{00000000-0005-0000-0000-0000FF090000}"/>
    <cellStyle name="60% - akcent 1 37" xfId="4149" xr:uid="{00000000-0005-0000-0000-0000000A0000}"/>
    <cellStyle name="60% - akcent 1 38" xfId="4150" xr:uid="{00000000-0005-0000-0000-0000010A0000}"/>
    <cellStyle name="60% - akcent 1 39" xfId="4151" xr:uid="{00000000-0005-0000-0000-0000020A0000}"/>
    <cellStyle name="60% - akcent 1 4" xfId="4152" xr:uid="{00000000-0005-0000-0000-0000030A0000}"/>
    <cellStyle name="60% - akcent 1 40" xfId="4153" xr:uid="{00000000-0005-0000-0000-0000040A0000}"/>
    <cellStyle name="60% - akcent 1 41" xfId="4154" xr:uid="{00000000-0005-0000-0000-0000050A0000}"/>
    <cellStyle name="60% - akcent 1 42" xfId="4155" xr:uid="{00000000-0005-0000-0000-0000060A0000}"/>
    <cellStyle name="60% - akcent 1 43" xfId="4156" xr:uid="{00000000-0005-0000-0000-0000070A0000}"/>
    <cellStyle name="60% - akcent 1 44" xfId="4157" xr:uid="{00000000-0005-0000-0000-0000080A0000}"/>
    <cellStyle name="60% - akcent 1 45" xfId="4158" xr:uid="{00000000-0005-0000-0000-0000090A0000}"/>
    <cellStyle name="60% - akcent 1 46" xfId="4159" xr:uid="{00000000-0005-0000-0000-00000A0A0000}"/>
    <cellStyle name="60% - akcent 1 47" xfId="4160" xr:uid="{00000000-0005-0000-0000-00000B0A0000}"/>
    <cellStyle name="60% - akcent 1 48" xfId="4161" xr:uid="{00000000-0005-0000-0000-00000C0A0000}"/>
    <cellStyle name="60% - akcent 1 49" xfId="4162" xr:uid="{00000000-0005-0000-0000-00000D0A0000}"/>
    <cellStyle name="60% - akcent 1 5" xfId="4163" xr:uid="{00000000-0005-0000-0000-00000E0A0000}"/>
    <cellStyle name="60% - akcent 1 50" xfId="4164" xr:uid="{00000000-0005-0000-0000-00000F0A0000}"/>
    <cellStyle name="60% - akcent 1 51" xfId="4165" xr:uid="{00000000-0005-0000-0000-0000100A0000}"/>
    <cellStyle name="60% - akcent 1 52" xfId="4166" xr:uid="{00000000-0005-0000-0000-0000110A0000}"/>
    <cellStyle name="60% - akcent 1 53" xfId="4167" xr:uid="{00000000-0005-0000-0000-0000120A0000}"/>
    <cellStyle name="60% - akcent 1 54" xfId="4168" xr:uid="{00000000-0005-0000-0000-0000130A0000}"/>
    <cellStyle name="60% - akcent 1 55" xfId="4169" xr:uid="{00000000-0005-0000-0000-0000140A0000}"/>
    <cellStyle name="60% - akcent 1 56" xfId="4170" xr:uid="{00000000-0005-0000-0000-0000150A0000}"/>
    <cellStyle name="60% - akcent 1 57" xfId="4171" xr:uid="{00000000-0005-0000-0000-0000160A0000}"/>
    <cellStyle name="60% - akcent 1 58" xfId="4172" xr:uid="{00000000-0005-0000-0000-0000170A0000}"/>
    <cellStyle name="60% - akcent 1 59" xfId="4173" xr:uid="{00000000-0005-0000-0000-0000180A0000}"/>
    <cellStyle name="60% - akcent 1 6" xfId="4174" xr:uid="{00000000-0005-0000-0000-0000190A0000}"/>
    <cellStyle name="60% - akcent 1 7" xfId="4175" xr:uid="{00000000-0005-0000-0000-00001A0A0000}"/>
    <cellStyle name="60% - akcent 1 8" xfId="4176" xr:uid="{00000000-0005-0000-0000-00001B0A0000}"/>
    <cellStyle name="60% - akcent 1 9" xfId="4177" xr:uid="{00000000-0005-0000-0000-00001C0A0000}"/>
    <cellStyle name="60% - akcent 2 10" xfId="4178" xr:uid="{00000000-0005-0000-0000-00001D0A0000}"/>
    <cellStyle name="60% - akcent 2 11" xfId="4179" xr:uid="{00000000-0005-0000-0000-00001E0A0000}"/>
    <cellStyle name="60% - akcent 2 12" xfId="4180" xr:uid="{00000000-0005-0000-0000-00001F0A0000}"/>
    <cellStyle name="60% - akcent 2 13" xfId="4181" xr:uid="{00000000-0005-0000-0000-0000200A0000}"/>
    <cellStyle name="60% - akcent 2 14" xfId="4182" xr:uid="{00000000-0005-0000-0000-0000210A0000}"/>
    <cellStyle name="60% - akcent 2 15" xfId="4183" xr:uid="{00000000-0005-0000-0000-0000220A0000}"/>
    <cellStyle name="60% - akcent 2 16" xfId="4184" xr:uid="{00000000-0005-0000-0000-0000230A0000}"/>
    <cellStyle name="60% - akcent 2 17" xfId="4185" xr:uid="{00000000-0005-0000-0000-0000240A0000}"/>
    <cellStyle name="60% - akcent 2 18" xfId="4186" xr:uid="{00000000-0005-0000-0000-0000250A0000}"/>
    <cellStyle name="60% - akcent 2 19" xfId="4187" xr:uid="{00000000-0005-0000-0000-0000260A0000}"/>
    <cellStyle name="60% - akcent 2 2" xfId="447" xr:uid="{00000000-0005-0000-0000-0000270A0000}"/>
    <cellStyle name="60% - akcent 2 2 10" xfId="10561" xr:uid="{00000000-0005-0000-0000-0000280A0000}"/>
    <cellStyle name="60% - akcent 2 2 2" xfId="4188" xr:uid="{00000000-0005-0000-0000-0000290A0000}"/>
    <cellStyle name="60% - akcent 2 2 3" xfId="4189" xr:uid="{00000000-0005-0000-0000-00002A0A0000}"/>
    <cellStyle name="60% - akcent 2 2 4" xfId="4190" xr:uid="{00000000-0005-0000-0000-00002B0A0000}"/>
    <cellStyle name="60% - akcent 2 2 5" xfId="4191" xr:uid="{00000000-0005-0000-0000-00002C0A0000}"/>
    <cellStyle name="60% - akcent 2 2 6" xfId="4192" xr:uid="{00000000-0005-0000-0000-00002D0A0000}"/>
    <cellStyle name="60% - akcent 2 2 7" xfId="4193" xr:uid="{00000000-0005-0000-0000-00002E0A0000}"/>
    <cellStyle name="60% - akcent 2 2 8" xfId="4194" xr:uid="{00000000-0005-0000-0000-00002F0A0000}"/>
    <cellStyle name="60% - akcent 2 2 9" xfId="10918" xr:uid="{00000000-0005-0000-0000-0000300A0000}"/>
    <cellStyle name="60% - akcent 2 20" xfId="4195" xr:uid="{00000000-0005-0000-0000-0000310A0000}"/>
    <cellStyle name="60% - akcent 2 21" xfId="4196" xr:uid="{00000000-0005-0000-0000-0000320A0000}"/>
    <cellStyle name="60% - akcent 2 22" xfId="4197" xr:uid="{00000000-0005-0000-0000-0000330A0000}"/>
    <cellStyle name="60% - akcent 2 23" xfId="4198" xr:uid="{00000000-0005-0000-0000-0000340A0000}"/>
    <cellStyle name="60% - akcent 2 24" xfId="4199" xr:uid="{00000000-0005-0000-0000-0000350A0000}"/>
    <cellStyle name="60% - akcent 2 25" xfId="4200" xr:uid="{00000000-0005-0000-0000-0000360A0000}"/>
    <cellStyle name="60% - akcent 2 26" xfId="4201" xr:uid="{00000000-0005-0000-0000-0000370A0000}"/>
    <cellStyle name="60% - akcent 2 27" xfId="4202" xr:uid="{00000000-0005-0000-0000-0000380A0000}"/>
    <cellStyle name="60% - akcent 2 28" xfId="4203" xr:uid="{00000000-0005-0000-0000-0000390A0000}"/>
    <cellStyle name="60% - akcent 2 29" xfId="4204" xr:uid="{00000000-0005-0000-0000-00003A0A0000}"/>
    <cellStyle name="60% - akcent 2 3" xfId="4205" xr:uid="{00000000-0005-0000-0000-00003B0A0000}"/>
    <cellStyle name="60% - akcent 2 3 2" xfId="11137" xr:uid="{00000000-0005-0000-0000-00003C0A0000}"/>
    <cellStyle name="60% - akcent 2 3 3" xfId="10562" xr:uid="{00000000-0005-0000-0000-00003D0A0000}"/>
    <cellStyle name="60% - akcent 2 30" xfId="4206" xr:uid="{00000000-0005-0000-0000-00003E0A0000}"/>
    <cellStyle name="60% - akcent 2 31" xfId="4207" xr:uid="{00000000-0005-0000-0000-00003F0A0000}"/>
    <cellStyle name="60% - akcent 2 32" xfId="4208" xr:uid="{00000000-0005-0000-0000-0000400A0000}"/>
    <cellStyle name="60% - akcent 2 33" xfId="4209" xr:uid="{00000000-0005-0000-0000-0000410A0000}"/>
    <cellStyle name="60% - akcent 2 34" xfId="4210" xr:uid="{00000000-0005-0000-0000-0000420A0000}"/>
    <cellStyle name="60% - akcent 2 35" xfId="4211" xr:uid="{00000000-0005-0000-0000-0000430A0000}"/>
    <cellStyle name="60% - akcent 2 36" xfId="4212" xr:uid="{00000000-0005-0000-0000-0000440A0000}"/>
    <cellStyle name="60% - akcent 2 37" xfId="4213" xr:uid="{00000000-0005-0000-0000-0000450A0000}"/>
    <cellStyle name="60% - akcent 2 38" xfId="4214" xr:uid="{00000000-0005-0000-0000-0000460A0000}"/>
    <cellStyle name="60% - akcent 2 39" xfId="4215" xr:uid="{00000000-0005-0000-0000-0000470A0000}"/>
    <cellStyle name="60% - akcent 2 4" xfId="4216" xr:uid="{00000000-0005-0000-0000-0000480A0000}"/>
    <cellStyle name="60% - akcent 2 40" xfId="4217" xr:uid="{00000000-0005-0000-0000-0000490A0000}"/>
    <cellStyle name="60% - akcent 2 41" xfId="4218" xr:uid="{00000000-0005-0000-0000-00004A0A0000}"/>
    <cellStyle name="60% - akcent 2 42" xfId="4219" xr:uid="{00000000-0005-0000-0000-00004B0A0000}"/>
    <cellStyle name="60% - akcent 2 43" xfId="4220" xr:uid="{00000000-0005-0000-0000-00004C0A0000}"/>
    <cellStyle name="60% - akcent 2 44" xfId="4221" xr:uid="{00000000-0005-0000-0000-00004D0A0000}"/>
    <cellStyle name="60% - akcent 2 45" xfId="4222" xr:uid="{00000000-0005-0000-0000-00004E0A0000}"/>
    <cellStyle name="60% - akcent 2 46" xfId="4223" xr:uid="{00000000-0005-0000-0000-00004F0A0000}"/>
    <cellStyle name="60% - akcent 2 47" xfId="4224" xr:uid="{00000000-0005-0000-0000-0000500A0000}"/>
    <cellStyle name="60% - akcent 2 48" xfId="4225" xr:uid="{00000000-0005-0000-0000-0000510A0000}"/>
    <cellStyle name="60% - akcent 2 49" xfId="4226" xr:uid="{00000000-0005-0000-0000-0000520A0000}"/>
    <cellStyle name="60% - akcent 2 5" xfId="4227" xr:uid="{00000000-0005-0000-0000-0000530A0000}"/>
    <cellStyle name="60% - akcent 2 50" xfId="4228" xr:uid="{00000000-0005-0000-0000-0000540A0000}"/>
    <cellStyle name="60% - akcent 2 51" xfId="4229" xr:uid="{00000000-0005-0000-0000-0000550A0000}"/>
    <cellStyle name="60% - akcent 2 52" xfId="4230" xr:uid="{00000000-0005-0000-0000-0000560A0000}"/>
    <cellStyle name="60% - akcent 2 53" xfId="4231" xr:uid="{00000000-0005-0000-0000-0000570A0000}"/>
    <cellStyle name="60% - akcent 2 54" xfId="4232" xr:uid="{00000000-0005-0000-0000-0000580A0000}"/>
    <cellStyle name="60% - akcent 2 55" xfId="4233" xr:uid="{00000000-0005-0000-0000-0000590A0000}"/>
    <cellStyle name="60% - akcent 2 56" xfId="4234" xr:uid="{00000000-0005-0000-0000-00005A0A0000}"/>
    <cellStyle name="60% - akcent 2 57" xfId="4235" xr:uid="{00000000-0005-0000-0000-00005B0A0000}"/>
    <cellStyle name="60% - akcent 2 58" xfId="4236" xr:uid="{00000000-0005-0000-0000-00005C0A0000}"/>
    <cellStyle name="60% - akcent 2 59" xfId="4237" xr:uid="{00000000-0005-0000-0000-00005D0A0000}"/>
    <cellStyle name="60% - akcent 2 6" xfId="4238" xr:uid="{00000000-0005-0000-0000-00005E0A0000}"/>
    <cellStyle name="60% - akcent 2 7" xfId="4239" xr:uid="{00000000-0005-0000-0000-00005F0A0000}"/>
    <cellStyle name="60% - akcent 2 8" xfId="4240" xr:uid="{00000000-0005-0000-0000-0000600A0000}"/>
    <cellStyle name="60% - akcent 2 9" xfId="4241" xr:uid="{00000000-0005-0000-0000-0000610A0000}"/>
    <cellStyle name="60% - akcent 3 10" xfId="4242" xr:uid="{00000000-0005-0000-0000-0000620A0000}"/>
    <cellStyle name="60% - akcent 3 11" xfId="4243" xr:uid="{00000000-0005-0000-0000-0000630A0000}"/>
    <cellStyle name="60% - akcent 3 12" xfId="4244" xr:uid="{00000000-0005-0000-0000-0000640A0000}"/>
    <cellStyle name="60% - akcent 3 13" xfId="4245" xr:uid="{00000000-0005-0000-0000-0000650A0000}"/>
    <cellStyle name="60% - akcent 3 14" xfId="4246" xr:uid="{00000000-0005-0000-0000-0000660A0000}"/>
    <cellStyle name="60% - akcent 3 15" xfId="4247" xr:uid="{00000000-0005-0000-0000-0000670A0000}"/>
    <cellStyle name="60% - akcent 3 16" xfId="4248" xr:uid="{00000000-0005-0000-0000-0000680A0000}"/>
    <cellStyle name="60% - akcent 3 17" xfId="4249" xr:uid="{00000000-0005-0000-0000-0000690A0000}"/>
    <cellStyle name="60% - akcent 3 18" xfId="4250" xr:uid="{00000000-0005-0000-0000-00006A0A0000}"/>
    <cellStyle name="60% - akcent 3 19" xfId="4251" xr:uid="{00000000-0005-0000-0000-00006B0A0000}"/>
    <cellStyle name="60% - akcent 3 2" xfId="448" xr:uid="{00000000-0005-0000-0000-00006C0A0000}"/>
    <cellStyle name="60% - akcent 3 2 10" xfId="10563" xr:uid="{00000000-0005-0000-0000-00006D0A0000}"/>
    <cellStyle name="60% - akcent 3 2 2" xfId="4252" xr:uid="{00000000-0005-0000-0000-00006E0A0000}"/>
    <cellStyle name="60% - akcent 3 2 3" xfId="4253" xr:uid="{00000000-0005-0000-0000-00006F0A0000}"/>
    <cellStyle name="60% - akcent 3 2 4" xfId="4254" xr:uid="{00000000-0005-0000-0000-0000700A0000}"/>
    <cellStyle name="60% - akcent 3 2 5" xfId="4255" xr:uid="{00000000-0005-0000-0000-0000710A0000}"/>
    <cellStyle name="60% - akcent 3 2 6" xfId="4256" xr:uid="{00000000-0005-0000-0000-0000720A0000}"/>
    <cellStyle name="60% - akcent 3 2 7" xfId="4257" xr:uid="{00000000-0005-0000-0000-0000730A0000}"/>
    <cellStyle name="60% - akcent 3 2 8" xfId="4258" xr:uid="{00000000-0005-0000-0000-0000740A0000}"/>
    <cellStyle name="60% - akcent 3 2 9" xfId="10917" xr:uid="{00000000-0005-0000-0000-0000750A0000}"/>
    <cellStyle name="60% - akcent 3 20" xfId="4259" xr:uid="{00000000-0005-0000-0000-0000760A0000}"/>
    <cellStyle name="60% - akcent 3 21" xfId="4260" xr:uid="{00000000-0005-0000-0000-0000770A0000}"/>
    <cellStyle name="60% - akcent 3 22" xfId="4261" xr:uid="{00000000-0005-0000-0000-0000780A0000}"/>
    <cellStyle name="60% - akcent 3 23" xfId="4262" xr:uid="{00000000-0005-0000-0000-0000790A0000}"/>
    <cellStyle name="60% - akcent 3 24" xfId="4263" xr:uid="{00000000-0005-0000-0000-00007A0A0000}"/>
    <cellStyle name="60% - akcent 3 25" xfId="4264" xr:uid="{00000000-0005-0000-0000-00007B0A0000}"/>
    <cellStyle name="60% - akcent 3 26" xfId="4265" xr:uid="{00000000-0005-0000-0000-00007C0A0000}"/>
    <cellStyle name="60% - akcent 3 27" xfId="4266" xr:uid="{00000000-0005-0000-0000-00007D0A0000}"/>
    <cellStyle name="60% - akcent 3 28" xfId="4267" xr:uid="{00000000-0005-0000-0000-00007E0A0000}"/>
    <cellStyle name="60% - akcent 3 29" xfId="4268" xr:uid="{00000000-0005-0000-0000-00007F0A0000}"/>
    <cellStyle name="60% - akcent 3 3" xfId="4269" xr:uid="{00000000-0005-0000-0000-0000800A0000}"/>
    <cellStyle name="60% - akcent 3 3 2" xfId="11138" xr:uid="{00000000-0005-0000-0000-0000810A0000}"/>
    <cellStyle name="60% - akcent 3 3 3" xfId="10564" xr:uid="{00000000-0005-0000-0000-0000820A0000}"/>
    <cellStyle name="60% - akcent 3 30" xfId="4270" xr:uid="{00000000-0005-0000-0000-0000830A0000}"/>
    <cellStyle name="60% - akcent 3 31" xfId="4271" xr:uid="{00000000-0005-0000-0000-0000840A0000}"/>
    <cellStyle name="60% - akcent 3 32" xfId="4272" xr:uid="{00000000-0005-0000-0000-0000850A0000}"/>
    <cellStyle name="60% - akcent 3 33" xfId="4273" xr:uid="{00000000-0005-0000-0000-0000860A0000}"/>
    <cellStyle name="60% - akcent 3 34" xfId="4274" xr:uid="{00000000-0005-0000-0000-0000870A0000}"/>
    <cellStyle name="60% - akcent 3 35" xfId="4275" xr:uid="{00000000-0005-0000-0000-0000880A0000}"/>
    <cellStyle name="60% - akcent 3 36" xfId="4276" xr:uid="{00000000-0005-0000-0000-0000890A0000}"/>
    <cellStyle name="60% - akcent 3 37" xfId="4277" xr:uid="{00000000-0005-0000-0000-00008A0A0000}"/>
    <cellStyle name="60% - akcent 3 38" xfId="4278" xr:uid="{00000000-0005-0000-0000-00008B0A0000}"/>
    <cellStyle name="60% - akcent 3 39" xfId="4279" xr:uid="{00000000-0005-0000-0000-00008C0A0000}"/>
    <cellStyle name="60% - akcent 3 4" xfId="4280" xr:uid="{00000000-0005-0000-0000-00008D0A0000}"/>
    <cellStyle name="60% - akcent 3 40" xfId="4281" xr:uid="{00000000-0005-0000-0000-00008E0A0000}"/>
    <cellStyle name="60% - akcent 3 41" xfId="4282" xr:uid="{00000000-0005-0000-0000-00008F0A0000}"/>
    <cellStyle name="60% - akcent 3 42" xfId="4283" xr:uid="{00000000-0005-0000-0000-0000900A0000}"/>
    <cellStyle name="60% - akcent 3 43" xfId="4284" xr:uid="{00000000-0005-0000-0000-0000910A0000}"/>
    <cellStyle name="60% - akcent 3 44" xfId="4285" xr:uid="{00000000-0005-0000-0000-0000920A0000}"/>
    <cellStyle name="60% - akcent 3 45" xfId="4286" xr:uid="{00000000-0005-0000-0000-0000930A0000}"/>
    <cellStyle name="60% - akcent 3 46" xfId="4287" xr:uid="{00000000-0005-0000-0000-0000940A0000}"/>
    <cellStyle name="60% - akcent 3 47" xfId="4288" xr:uid="{00000000-0005-0000-0000-0000950A0000}"/>
    <cellStyle name="60% - akcent 3 48" xfId="4289" xr:uid="{00000000-0005-0000-0000-0000960A0000}"/>
    <cellStyle name="60% - akcent 3 49" xfId="4290" xr:uid="{00000000-0005-0000-0000-0000970A0000}"/>
    <cellStyle name="60% - akcent 3 5" xfId="4291" xr:uid="{00000000-0005-0000-0000-0000980A0000}"/>
    <cellStyle name="60% - akcent 3 50" xfId="4292" xr:uid="{00000000-0005-0000-0000-0000990A0000}"/>
    <cellStyle name="60% - akcent 3 51" xfId="4293" xr:uid="{00000000-0005-0000-0000-00009A0A0000}"/>
    <cellStyle name="60% - akcent 3 52" xfId="4294" xr:uid="{00000000-0005-0000-0000-00009B0A0000}"/>
    <cellStyle name="60% - akcent 3 53" xfId="4295" xr:uid="{00000000-0005-0000-0000-00009C0A0000}"/>
    <cellStyle name="60% - akcent 3 54" xfId="4296" xr:uid="{00000000-0005-0000-0000-00009D0A0000}"/>
    <cellStyle name="60% - akcent 3 55" xfId="4297" xr:uid="{00000000-0005-0000-0000-00009E0A0000}"/>
    <cellStyle name="60% - akcent 3 56" xfId="4298" xr:uid="{00000000-0005-0000-0000-00009F0A0000}"/>
    <cellStyle name="60% - akcent 3 57" xfId="4299" xr:uid="{00000000-0005-0000-0000-0000A00A0000}"/>
    <cellStyle name="60% - akcent 3 58" xfId="4300" xr:uid="{00000000-0005-0000-0000-0000A10A0000}"/>
    <cellStyle name="60% - akcent 3 59" xfId="4301" xr:uid="{00000000-0005-0000-0000-0000A20A0000}"/>
    <cellStyle name="60% - akcent 3 6" xfId="4302" xr:uid="{00000000-0005-0000-0000-0000A30A0000}"/>
    <cellStyle name="60% - akcent 3 7" xfId="4303" xr:uid="{00000000-0005-0000-0000-0000A40A0000}"/>
    <cellStyle name="60% - akcent 3 8" xfId="4304" xr:uid="{00000000-0005-0000-0000-0000A50A0000}"/>
    <cellStyle name="60% - akcent 3 9" xfId="4305" xr:uid="{00000000-0005-0000-0000-0000A60A0000}"/>
    <cellStyle name="60% - akcent 4 10" xfId="4306" xr:uid="{00000000-0005-0000-0000-0000A70A0000}"/>
    <cellStyle name="60% - akcent 4 11" xfId="4307" xr:uid="{00000000-0005-0000-0000-0000A80A0000}"/>
    <cellStyle name="60% - akcent 4 12" xfId="4308" xr:uid="{00000000-0005-0000-0000-0000A90A0000}"/>
    <cellStyle name="60% - akcent 4 13" xfId="4309" xr:uid="{00000000-0005-0000-0000-0000AA0A0000}"/>
    <cellStyle name="60% - akcent 4 14" xfId="4310" xr:uid="{00000000-0005-0000-0000-0000AB0A0000}"/>
    <cellStyle name="60% - akcent 4 15" xfId="4311" xr:uid="{00000000-0005-0000-0000-0000AC0A0000}"/>
    <cellStyle name="60% - akcent 4 16" xfId="4312" xr:uid="{00000000-0005-0000-0000-0000AD0A0000}"/>
    <cellStyle name="60% - akcent 4 17" xfId="4313" xr:uid="{00000000-0005-0000-0000-0000AE0A0000}"/>
    <cellStyle name="60% - akcent 4 18" xfId="4314" xr:uid="{00000000-0005-0000-0000-0000AF0A0000}"/>
    <cellStyle name="60% - akcent 4 19" xfId="4315" xr:uid="{00000000-0005-0000-0000-0000B00A0000}"/>
    <cellStyle name="60% - akcent 4 2" xfId="449" xr:uid="{00000000-0005-0000-0000-0000B10A0000}"/>
    <cellStyle name="60% - akcent 4 2 10" xfId="10565" xr:uid="{00000000-0005-0000-0000-0000B20A0000}"/>
    <cellStyle name="60% - akcent 4 2 2" xfId="4316" xr:uid="{00000000-0005-0000-0000-0000B30A0000}"/>
    <cellStyle name="60% - akcent 4 2 3" xfId="4317" xr:uid="{00000000-0005-0000-0000-0000B40A0000}"/>
    <cellStyle name="60% - akcent 4 2 4" xfId="4318" xr:uid="{00000000-0005-0000-0000-0000B50A0000}"/>
    <cellStyle name="60% - akcent 4 2 5" xfId="4319" xr:uid="{00000000-0005-0000-0000-0000B60A0000}"/>
    <cellStyle name="60% - akcent 4 2 6" xfId="4320" xr:uid="{00000000-0005-0000-0000-0000B70A0000}"/>
    <cellStyle name="60% - akcent 4 2 7" xfId="4321" xr:uid="{00000000-0005-0000-0000-0000B80A0000}"/>
    <cellStyle name="60% - akcent 4 2 8" xfId="4322" xr:uid="{00000000-0005-0000-0000-0000B90A0000}"/>
    <cellStyle name="60% - akcent 4 2 9" xfId="10916" xr:uid="{00000000-0005-0000-0000-0000BA0A0000}"/>
    <cellStyle name="60% - akcent 4 20" xfId="4323" xr:uid="{00000000-0005-0000-0000-0000BB0A0000}"/>
    <cellStyle name="60% - akcent 4 21" xfId="4324" xr:uid="{00000000-0005-0000-0000-0000BC0A0000}"/>
    <cellStyle name="60% - akcent 4 22" xfId="4325" xr:uid="{00000000-0005-0000-0000-0000BD0A0000}"/>
    <cellStyle name="60% - akcent 4 23" xfId="4326" xr:uid="{00000000-0005-0000-0000-0000BE0A0000}"/>
    <cellStyle name="60% - akcent 4 24" xfId="4327" xr:uid="{00000000-0005-0000-0000-0000BF0A0000}"/>
    <cellStyle name="60% - akcent 4 25" xfId="4328" xr:uid="{00000000-0005-0000-0000-0000C00A0000}"/>
    <cellStyle name="60% - akcent 4 26" xfId="4329" xr:uid="{00000000-0005-0000-0000-0000C10A0000}"/>
    <cellStyle name="60% - akcent 4 27" xfId="4330" xr:uid="{00000000-0005-0000-0000-0000C20A0000}"/>
    <cellStyle name="60% - akcent 4 28" xfId="4331" xr:uid="{00000000-0005-0000-0000-0000C30A0000}"/>
    <cellStyle name="60% - akcent 4 29" xfId="4332" xr:uid="{00000000-0005-0000-0000-0000C40A0000}"/>
    <cellStyle name="60% - akcent 4 3" xfId="4333" xr:uid="{00000000-0005-0000-0000-0000C50A0000}"/>
    <cellStyle name="60% - akcent 4 3 2" xfId="11139" xr:uid="{00000000-0005-0000-0000-0000C60A0000}"/>
    <cellStyle name="60% - akcent 4 3 3" xfId="10566" xr:uid="{00000000-0005-0000-0000-0000C70A0000}"/>
    <cellStyle name="60% - akcent 4 30" xfId="4334" xr:uid="{00000000-0005-0000-0000-0000C80A0000}"/>
    <cellStyle name="60% - akcent 4 31" xfId="4335" xr:uid="{00000000-0005-0000-0000-0000C90A0000}"/>
    <cellStyle name="60% - akcent 4 32" xfId="4336" xr:uid="{00000000-0005-0000-0000-0000CA0A0000}"/>
    <cellStyle name="60% - akcent 4 33" xfId="4337" xr:uid="{00000000-0005-0000-0000-0000CB0A0000}"/>
    <cellStyle name="60% - akcent 4 34" xfId="4338" xr:uid="{00000000-0005-0000-0000-0000CC0A0000}"/>
    <cellStyle name="60% - akcent 4 35" xfId="4339" xr:uid="{00000000-0005-0000-0000-0000CD0A0000}"/>
    <cellStyle name="60% - akcent 4 36" xfId="4340" xr:uid="{00000000-0005-0000-0000-0000CE0A0000}"/>
    <cellStyle name="60% - akcent 4 37" xfId="4341" xr:uid="{00000000-0005-0000-0000-0000CF0A0000}"/>
    <cellStyle name="60% - akcent 4 38" xfId="4342" xr:uid="{00000000-0005-0000-0000-0000D00A0000}"/>
    <cellStyle name="60% - akcent 4 39" xfId="4343" xr:uid="{00000000-0005-0000-0000-0000D10A0000}"/>
    <cellStyle name="60% - akcent 4 4" xfId="4344" xr:uid="{00000000-0005-0000-0000-0000D20A0000}"/>
    <cellStyle name="60% - akcent 4 40" xfId="4345" xr:uid="{00000000-0005-0000-0000-0000D30A0000}"/>
    <cellStyle name="60% - akcent 4 41" xfId="4346" xr:uid="{00000000-0005-0000-0000-0000D40A0000}"/>
    <cellStyle name="60% - akcent 4 42" xfId="4347" xr:uid="{00000000-0005-0000-0000-0000D50A0000}"/>
    <cellStyle name="60% - akcent 4 43" xfId="4348" xr:uid="{00000000-0005-0000-0000-0000D60A0000}"/>
    <cellStyle name="60% - akcent 4 44" xfId="4349" xr:uid="{00000000-0005-0000-0000-0000D70A0000}"/>
    <cellStyle name="60% - akcent 4 45" xfId="4350" xr:uid="{00000000-0005-0000-0000-0000D80A0000}"/>
    <cellStyle name="60% - akcent 4 46" xfId="4351" xr:uid="{00000000-0005-0000-0000-0000D90A0000}"/>
    <cellStyle name="60% - akcent 4 47" xfId="4352" xr:uid="{00000000-0005-0000-0000-0000DA0A0000}"/>
    <cellStyle name="60% - akcent 4 48" xfId="4353" xr:uid="{00000000-0005-0000-0000-0000DB0A0000}"/>
    <cellStyle name="60% - akcent 4 49" xfId="4354" xr:uid="{00000000-0005-0000-0000-0000DC0A0000}"/>
    <cellStyle name="60% - akcent 4 5" xfId="4355" xr:uid="{00000000-0005-0000-0000-0000DD0A0000}"/>
    <cellStyle name="60% - akcent 4 50" xfId="4356" xr:uid="{00000000-0005-0000-0000-0000DE0A0000}"/>
    <cellStyle name="60% - akcent 4 51" xfId="4357" xr:uid="{00000000-0005-0000-0000-0000DF0A0000}"/>
    <cellStyle name="60% - akcent 4 52" xfId="4358" xr:uid="{00000000-0005-0000-0000-0000E00A0000}"/>
    <cellStyle name="60% - akcent 4 53" xfId="4359" xr:uid="{00000000-0005-0000-0000-0000E10A0000}"/>
    <cellStyle name="60% - akcent 4 54" xfId="4360" xr:uid="{00000000-0005-0000-0000-0000E20A0000}"/>
    <cellStyle name="60% - akcent 4 55" xfId="4361" xr:uid="{00000000-0005-0000-0000-0000E30A0000}"/>
    <cellStyle name="60% - akcent 4 56" xfId="4362" xr:uid="{00000000-0005-0000-0000-0000E40A0000}"/>
    <cellStyle name="60% - akcent 4 57" xfId="4363" xr:uid="{00000000-0005-0000-0000-0000E50A0000}"/>
    <cellStyle name="60% - akcent 4 58" xfId="4364" xr:uid="{00000000-0005-0000-0000-0000E60A0000}"/>
    <cellStyle name="60% - akcent 4 59" xfId="4365" xr:uid="{00000000-0005-0000-0000-0000E70A0000}"/>
    <cellStyle name="60% - akcent 4 6" xfId="4366" xr:uid="{00000000-0005-0000-0000-0000E80A0000}"/>
    <cellStyle name="60% - akcent 4 7" xfId="4367" xr:uid="{00000000-0005-0000-0000-0000E90A0000}"/>
    <cellStyle name="60% - akcent 4 8" xfId="4368" xr:uid="{00000000-0005-0000-0000-0000EA0A0000}"/>
    <cellStyle name="60% - akcent 4 9" xfId="4369" xr:uid="{00000000-0005-0000-0000-0000EB0A0000}"/>
    <cellStyle name="60% - akcent 5 10" xfId="4370" xr:uid="{00000000-0005-0000-0000-0000EC0A0000}"/>
    <cellStyle name="60% - akcent 5 11" xfId="4371" xr:uid="{00000000-0005-0000-0000-0000ED0A0000}"/>
    <cellStyle name="60% - akcent 5 12" xfId="4372" xr:uid="{00000000-0005-0000-0000-0000EE0A0000}"/>
    <cellStyle name="60% - akcent 5 13" xfId="4373" xr:uid="{00000000-0005-0000-0000-0000EF0A0000}"/>
    <cellStyle name="60% - akcent 5 14" xfId="4374" xr:uid="{00000000-0005-0000-0000-0000F00A0000}"/>
    <cellStyle name="60% - akcent 5 15" xfId="4375" xr:uid="{00000000-0005-0000-0000-0000F10A0000}"/>
    <cellStyle name="60% - akcent 5 16" xfId="4376" xr:uid="{00000000-0005-0000-0000-0000F20A0000}"/>
    <cellStyle name="60% - akcent 5 17" xfId="4377" xr:uid="{00000000-0005-0000-0000-0000F30A0000}"/>
    <cellStyle name="60% - akcent 5 18" xfId="4378" xr:uid="{00000000-0005-0000-0000-0000F40A0000}"/>
    <cellStyle name="60% - akcent 5 19" xfId="4379" xr:uid="{00000000-0005-0000-0000-0000F50A0000}"/>
    <cellStyle name="60% - akcent 5 2" xfId="450" xr:uid="{00000000-0005-0000-0000-0000F60A0000}"/>
    <cellStyle name="60% - akcent 5 2 10" xfId="10567" xr:uid="{00000000-0005-0000-0000-0000F70A0000}"/>
    <cellStyle name="60% - akcent 5 2 2" xfId="4380" xr:uid="{00000000-0005-0000-0000-0000F80A0000}"/>
    <cellStyle name="60% - akcent 5 2 3" xfId="4381" xr:uid="{00000000-0005-0000-0000-0000F90A0000}"/>
    <cellStyle name="60% - akcent 5 2 4" xfId="4382" xr:uid="{00000000-0005-0000-0000-0000FA0A0000}"/>
    <cellStyle name="60% - akcent 5 2 5" xfId="4383" xr:uid="{00000000-0005-0000-0000-0000FB0A0000}"/>
    <cellStyle name="60% - akcent 5 2 6" xfId="4384" xr:uid="{00000000-0005-0000-0000-0000FC0A0000}"/>
    <cellStyle name="60% - akcent 5 2 7" xfId="4385" xr:uid="{00000000-0005-0000-0000-0000FD0A0000}"/>
    <cellStyle name="60% - akcent 5 2 8" xfId="4386" xr:uid="{00000000-0005-0000-0000-0000FE0A0000}"/>
    <cellStyle name="60% - akcent 5 2 9" xfId="10915" xr:uid="{00000000-0005-0000-0000-0000FF0A0000}"/>
    <cellStyle name="60% - akcent 5 20" xfId="4387" xr:uid="{00000000-0005-0000-0000-0000000B0000}"/>
    <cellStyle name="60% - akcent 5 21" xfId="4388" xr:uid="{00000000-0005-0000-0000-0000010B0000}"/>
    <cellStyle name="60% - akcent 5 22" xfId="4389" xr:uid="{00000000-0005-0000-0000-0000020B0000}"/>
    <cellStyle name="60% - akcent 5 23" xfId="4390" xr:uid="{00000000-0005-0000-0000-0000030B0000}"/>
    <cellStyle name="60% - akcent 5 24" xfId="4391" xr:uid="{00000000-0005-0000-0000-0000040B0000}"/>
    <cellStyle name="60% - akcent 5 25" xfId="4392" xr:uid="{00000000-0005-0000-0000-0000050B0000}"/>
    <cellStyle name="60% - akcent 5 26" xfId="4393" xr:uid="{00000000-0005-0000-0000-0000060B0000}"/>
    <cellStyle name="60% - akcent 5 27" xfId="4394" xr:uid="{00000000-0005-0000-0000-0000070B0000}"/>
    <cellStyle name="60% - akcent 5 28" xfId="4395" xr:uid="{00000000-0005-0000-0000-0000080B0000}"/>
    <cellStyle name="60% - akcent 5 29" xfId="4396" xr:uid="{00000000-0005-0000-0000-0000090B0000}"/>
    <cellStyle name="60% - akcent 5 3" xfId="4397" xr:uid="{00000000-0005-0000-0000-00000A0B0000}"/>
    <cellStyle name="60% - akcent 5 3 2" xfId="11140" xr:uid="{00000000-0005-0000-0000-00000B0B0000}"/>
    <cellStyle name="60% - akcent 5 3 3" xfId="10568" xr:uid="{00000000-0005-0000-0000-00000C0B0000}"/>
    <cellStyle name="60% - akcent 5 30" xfId="4398" xr:uid="{00000000-0005-0000-0000-00000D0B0000}"/>
    <cellStyle name="60% - akcent 5 31" xfId="4399" xr:uid="{00000000-0005-0000-0000-00000E0B0000}"/>
    <cellStyle name="60% - akcent 5 32" xfId="4400" xr:uid="{00000000-0005-0000-0000-00000F0B0000}"/>
    <cellStyle name="60% - akcent 5 33" xfId="4401" xr:uid="{00000000-0005-0000-0000-0000100B0000}"/>
    <cellStyle name="60% - akcent 5 34" xfId="4402" xr:uid="{00000000-0005-0000-0000-0000110B0000}"/>
    <cellStyle name="60% - akcent 5 35" xfId="4403" xr:uid="{00000000-0005-0000-0000-0000120B0000}"/>
    <cellStyle name="60% - akcent 5 36" xfId="4404" xr:uid="{00000000-0005-0000-0000-0000130B0000}"/>
    <cellStyle name="60% - akcent 5 37" xfId="4405" xr:uid="{00000000-0005-0000-0000-0000140B0000}"/>
    <cellStyle name="60% - akcent 5 38" xfId="4406" xr:uid="{00000000-0005-0000-0000-0000150B0000}"/>
    <cellStyle name="60% - akcent 5 39" xfId="4407" xr:uid="{00000000-0005-0000-0000-0000160B0000}"/>
    <cellStyle name="60% - akcent 5 4" xfId="4408" xr:uid="{00000000-0005-0000-0000-0000170B0000}"/>
    <cellStyle name="60% - akcent 5 40" xfId="4409" xr:uid="{00000000-0005-0000-0000-0000180B0000}"/>
    <cellStyle name="60% - akcent 5 41" xfId="4410" xr:uid="{00000000-0005-0000-0000-0000190B0000}"/>
    <cellStyle name="60% - akcent 5 42" xfId="4411" xr:uid="{00000000-0005-0000-0000-00001A0B0000}"/>
    <cellStyle name="60% - akcent 5 43" xfId="4412" xr:uid="{00000000-0005-0000-0000-00001B0B0000}"/>
    <cellStyle name="60% - akcent 5 44" xfId="4413" xr:uid="{00000000-0005-0000-0000-00001C0B0000}"/>
    <cellStyle name="60% - akcent 5 45" xfId="4414" xr:uid="{00000000-0005-0000-0000-00001D0B0000}"/>
    <cellStyle name="60% - akcent 5 46" xfId="4415" xr:uid="{00000000-0005-0000-0000-00001E0B0000}"/>
    <cellStyle name="60% - akcent 5 47" xfId="4416" xr:uid="{00000000-0005-0000-0000-00001F0B0000}"/>
    <cellStyle name="60% - akcent 5 48" xfId="4417" xr:uid="{00000000-0005-0000-0000-0000200B0000}"/>
    <cellStyle name="60% - akcent 5 49" xfId="4418" xr:uid="{00000000-0005-0000-0000-0000210B0000}"/>
    <cellStyle name="60% - akcent 5 5" xfId="4419" xr:uid="{00000000-0005-0000-0000-0000220B0000}"/>
    <cellStyle name="60% - akcent 5 50" xfId="4420" xr:uid="{00000000-0005-0000-0000-0000230B0000}"/>
    <cellStyle name="60% - akcent 5 51" xfId="4421" xr:uid="{00000000-0005-0000-0000-0000240B0000}"/>
    <cellStyle name="60% - akcent 5 52" xfId="4422" xr:uid="{00000000-0005-0000-0000-0000250B0000}"/>
    <cellStyle name="60% - akcent 5 53" xfId="4423" xr:uid="{00000000-0005-0000-0000-0000260B0000}"/>
    <cellStyle name="60% - akcent 5 54" xfId="4424" xr:uid="{00000000-0005-0000-0000-0000270B0000}"/>
    <cellStyle name="60% - akcent 5 55" xfId="4425" xr:uid="{00000000-0005-0000-0000-0000280B0000}"/>
    <cellStyle name="60% - akcent 5 56" xfId="4426" xr:uid="{00000000-0005-0000-0000-0000290B0000}"/>
    <cellStyle name="60% - akcent 5 57" xfId="4427" xr:uid="{00000000-0005-0000-0000-00002A0B0000}"/>
    <cellStyle name="60% - akcent 5 58" xfId="4428" xr:uid="{00000000-0005-0000-0000-00002B0B0000}"/>
    <cellStyle name="60% - akcent 5 59" xfId="4429" xr:uid="{00000000-0005-0000-0000-00002C0B0000}"/>
    <cellStyle name="60% - akcent 5 6" xfId="4430" xr:uid="{00000000-0005-0000-0000-00002D0B0000}"/>
    <cellStyle name="60% - akcent 5 7" xfId="4431" xr:uid="{00000000-0005-0000-0000-00002E0B0000}"/>
    <cellStyle name="60% - akcent 5 8" xfId="4432" xr:uid="{00000000-0005-0000-0000-00002F0B0000}"/>
    <cellStyle name="60% - akcent 5 9" xfId="4433" xr:uid="{00000000-0005-0000-0000-0000300B0000}"/>
    <cellStyle name="60% - akcent 6 10" xfId="4434" xr:uid="{00000000-0005-0000-0000-0000310B0000}"/>
    <cellStyle name="60% - akcent 6 11" xfId="4435" xr:uid="{00000000-0005-0000-0000-0000320B0000}"/>
    <cellStyle name="60% - akcent 6 12" xfId="4436" xr:uid="{00000000-0005-0000-0000-0000330B0000}"/>
    <cellStyle name="60% - akcent 6 13" xfId="4437" xr:uid="{00000000-0005-0000-0000-0000340B0000}"/>
    <cellStyle name="60% - akcent 6 14" xfId="4438" xr:uid="{00000000-0005-0000-0000-0000350B0000}"/>
    <cellStyle name="60% - akcent 6 15" xfId="4439" xr:uid="{00000000-0005-0000-0000-0000360B0000}"/>
    <cellStyle name="60% - akcent 6 16" xfId="4440" xr:uid="{00000000-0005-0000-0000-0000370B0000}"/>
    <cellStyle name="60% - akcent 6 17" xfId="4441" xr:uid="{00000000-0005-0000-0000-0000380B0000}"/>
    <cellStyle name="60% - akcent 6 18" xfId="4442" xr:uid="{00000000-0005-0000-0000-0000390B0000}"/>
    <cellStyle name="60% - akcent 6 19" xfId="4443" xr:uid="{00000000-0005-0000-0000-00003A0B0000}"/>
    <cellStyle name="60% - akcent 6 2" xfId="451" xr:uid="{00000000-0005-0000-0000-00003B0B0000}"/>
    <cellStyle name="60% - akcent 6 2 10" xfId="10569" xr:uid="{00000000-0005-0000-0000-00003C0B0000}"/>
    <cellStyle name="60% - akcent 6 2 2" xfId="4444" xr:uid="{00000000-0005-0000-0000-00003D0B0000}"/>
    <cellStyle name="60% - akcent 6 2 3" xfId="4445" xr:uid="{00000000-0005-0000-0000-00003E0B0000}"/>
    <cellStyle name="60% - akcent 6 2 4" xfId="4446" xr:uid="{00000000-0005-0000-0000-00003F0B0000}"/>
    <cellStyle name="60% - akcent 6 2 5" xfId="4447" xr:uid="{00000000-0005-0000-0000-0000400B0000}"/>
    <cellStyle name="60% - akcent 6 2 6" xfId="4448" xr:uid="{00000000-0005-0000-0000-0000410B0000}"/>
    <cellStyle name="60% - akcent 6 2 7" xfId="4449" xr:uid="{00000000-0005-0000-0000-0000420B0000}"/>
    <cellStyle name="60% - akcent 6 2 8" xfId="4450" xr:uid="{00000000-0005-0000-0000-0000430B0000}"/>
    <cellStyle name="60% - akcent 6 2 9" xfId="10914" xr:uid="{00000000-0005-0000-0000-0000440B0000}"/>
    <cellStyle name="60% - akcent 6 20" xfId="4451" xr:uid="{00000000-0005-0000-0000-0000450B0000}"/>
    <cellStyle name="60% - akcent 6 21" xfId="4452" xr:uid="{00000000-0005-0000-0000-0000460B0000}"/>
    <cellStyle name="60% - akcent 6 22" xfId="4453" xr:uid="{00000000-0005-0000-0000-0000470B0000}"/>
    <cellStyle name="60% - akcent 6 23" xfId="4454" xr:uid="{00000000-0005-0000-0000-0000480B0000}"/>
    <cellStyle name="60% - akcent 6 24" xfId="4455" xr:uid="{00000000-0005-0000-0000-0000490B0000}"/>
    <cellStyle name="60% - akcent 6 25" xfId="4456" xr:uid="{00000000-0005-0000-0000-00004A0B0000}"/>
    <cellStyle name="60% - akcent 6 26" xfId="4457" xr:uid="{00000000-0005-0000-0000-00004B0B0000}"/>
    <cellStyle name="60% - akcent 6 27" xfId="4458" xr:uid="{00000000-0005-0000-0000-00004C0B0000}"/>
    <cellStyle name="60% - akcent 6 28" xfId="4459" xr:uid="{00000000-0005-0000-0000-00004D0B0000}"/>
    <cellStyle name="60% - akcent 6 29" xfId="4460" xr:uid="{00000000-0005-0000-0000-00004E0B0000}"/>
    <cellStyle name="60% - akcent 6 3" xfId="4461" xr:uid="{00000000-0005-0000-0000-00004F0B0000}"/>
    <cellStyle name="60% - akcent 6 3 2" xfId="11141" xr:uid="{00000000-0005-0000-0000-0000500B0000}"/>
    <cellStyle name="60% - akcent 6 3 3" xfId="10570" xr:uid="{00000000-0005-0000-0000-0000510B0000}"/>
    <cellStyle name="60% - akcent 6 30" xfId="4462" xr:uid="{00000000-0005-0000-0000-0000520B0000}"/>
    <cellStyle name="60% - akcent 6 31" xfId="4463" xr:uid="{00000000-0005-0000-0000-0000530B0000}"/>
    <cellStyle name="60% - akcent 6 32" xfId="4464" xr:uid="{00000000-0005-0000-0000-0000540B0000}"/>
    <cellStyle name="60% - akcent 6 33" xfId="4465" xr:uid="{00000000-0005-0000-0000-0000550B0000}"/>
    <cellStyle name="60% - akcent 6 34" xfId="4466" xr:uid="{00000000-0005-0000-0000-0000560B0000}"/>
    <cellStyle name="60% - akcent 6 35" xfId="4467" xr:uid="{00000000-0005-0000-0000-0000570B0000}"/>
    <cellStyle name="60% - akcent 6 36" xfId="4468" xr:uid="{00000000-0005-0000-0000-0000580B0000}"/>
    <cellStyle name="60% - akcent 6 37" xfId="4469" xr:uid="{00000000-0005-0000-0000-0000590B0000}"/>
    <cellStyle name="60% - akcent 6 38" xfId="4470" xr:uid="{00000000-0005-0000-0000-00005A0B0000}"/>
    <cellStyle name="60% - akcent 6 39" xfId="4471" xr:uid="{00000000-0005-0000-0000-00005B0B0000}"/>
    <cellStyle name="60% - akcent 6 4" xfId="4472" xr:uid="{00000000-0005-0000-0000-00005C0B0000}"/>
    <cellStyle name="60% - akcent 6 40" xfId="4473" xr:uid="{00000000-0005-0000-0000-00005D0B0000}"/>
    <cellStyle name="60% - akcent 6 41" xfId="4474" xr:uid="{00000000-0005-0000-0000-00005E0B0000}"/>
    <cellStyle name="60% - akcent 6 42" xfId="4475" xr:uid="{00000000-0005-0000-0000-00005F0B0000}"/>
    <cellStyle name="60% - akcent 6 43" xfId="4476" xr:uid="{00000000-0005-0000-0000-0000600B0000}"/>
    <cellStyle name="60% - akcent 6 44" xfId="4477" xr:uid="{00000000-0005-0000-0000-0000610B0000}"/>
    <cellStyle name="60% - akcent 6 45" xfId="4478" xr:uid="{00000000-0005-0000-0000-0000620B0000}"/>
    <cellStyle name="60% - akcent 6 46" xfId="4479" xr:uid="{00000000-0005-0000-0000-0000630B0000}"/>
    <cellStyle name="60% - akcent 6 47" xfId="4480" xr:uid="{00000000-0005-0000-0000-0000640B0000}"/>
    <cellStyle name="60% - akcent 6 48" xfId="4481" xr:uid="{00000000-0005-0000-0000-0000650B0000}"/>
    <cellStyle name="60% - akcent 6 49" xfId="4482" xr:uid="{00000000-0005-0000-0000-0000660B0000}"/>
    <cellStyle name="60% - akcent 6 5" xfId="4483" xr:uid="{00000000-0005-0000-0000-0000670B0000}"/>
    <cellStyle name="60% - akcent 6 50" xfId="4484" xr:uid="{00000000-0005-0000-0000-0000680B0000}"/>
    <cellStyle name="60% - akcent 6 51" xfId="4485" xr:uid="{00000000-0005-0000-0000-0000690B0000}"/>
    <cellStyle name="60% - akcent 6 52" xfId="4486" xr:uid="{00000000-0005-0000-0000-00006A0B0000}"/>
    <cellStyle name="60% - akcent 6 53" xfId="4487" xr:uid="{00000000-0005-0000-0000-00006B0B0000}"/>
    <cellStyle name="60% - akcent 6 54" xfId="4488" xr:uid="{00000000-0005-0000-0000-00006C0B0000}"/>
    <cellStyle name="60% - akcent 6 55" xfId="4489" xr:uid="{00000000-0005-0000-0000-00006D0B0000}"/>
    <cellStyle name="60% - akcent 6 56" xfId="4490" xr:uid="{00000000-0005-0000-0000-00006E0B0000}"/>
    <cellStyle name="60% - akcent 6 57" xfId="4491" xr:uid="{00000000-0005-0000-0000-00006F0B0000}"/>
    <cellStyle name="60% - akcent 6 58" xfId="4492" xr:uid="{00000000-0005-0000-0000-0000700B0000}"/>
    <cellStyle name="60% - akcent 6 59" xfId="4493" xr:uid="{00000000-0005-0000-0000-0000710B0000}"/>
    <cellStyle name="60% - akcent 6 6" xfId="4494" xr:uid="{00000000-0005-0000-0000-0000720B0000}"/>
    <cellStyle name="60% - akcent 6 7" xfId="4495" xr:uid="{00000000-0005-0000-0000-0000730B0000}"/>
    <cellStyle name="60% - akcent 6 8" xfId="4496" xr:uid="{00000000-0005-0000-0000-0000740B0000}"/>
    <cellStyle name="60% - akcent 6 9" xfId="4497" xr:uid="{00000000-0005-0000-0000-0000750B0000}"/>
    <cellStyle name="A4 Small 210 x 297 mm" xfId="452" xr:uid="{00000000-0005-0000-0000-0000760B0000}"/>
    <cellStyle name="A4 Small 210 x 297 mm 10" xfId="453" xr:uid="{00000000-0005-0000-0000-0000770B0000}"/>
    <cellStyle name="A4 Small 210 x 297 mm 10 2" xfId="4498" xr:uid="{00000000-0005-0000-0000-0000780B0000}"/>
    <cellStyle name="A4 Small 210 x 297 mm 11" xfId="454" xr:uid="{00000000-0005-0000-0000-0000790B0000}"/>
    <cellStyle name="A4 Small 210 x 297 mm 11 2" xfId="4499" xr:uid="{00000000-0005-0000-0000-00007A0B0000}"/>
    <cellStyle name="A4 Small 210 x 297 mm 12" xfId="455" xr:uid="{00000000-0005-0000-0000-00007B0B0000}"/>
    <cellStyle name="A4 Small 210 x 297 mm 12 2" xfId="4500" xr:uid="{00000000-0005-0000-0000-00007C0B0000}"/>
    <cellStyle name="A4 Small 210 x 297 mm 12 2 2" xfId="11142" xr:uid="{00000000-0005-0000-0000-00007D0B0000}"/>
    <cellStyle name="A4 Small 210 x 297 mm 12 2 3" xfId="10571" xr:uid="{00000000-0005-0000-0000-00007E0B0000}"/>
    <cellStyle name="A4 Small 210 x 297 mm 13" xfId="456" xr:uid="{00000000-0005-0000-0000-00007F0B0000}"/>
    <cellStyle name="A4 Small 210 x 297 mm 13 2" xfId="4501" xr:uid="{00000000-0005-0000-0000-0000800B0000}"/>
    <cellStyle name="A4 Small 210 x 297 mm 14" xfId="4502" xr:uid="{00000000-0005-0000-0000-0000810B0000}"/>
    <cellStyle name="A4 Small 210 x 297 mm 14 2" xfId="4503" xr:uid="{00000000-0005-0000-0000-0000820B0000}"/>
    <cellStyle name="A4 Small 210 x 297 mm 14 3" xfId="4504" xr:uid="{00000000-0005-0000-0000-0000830B0000}"/>
    <cellStyle name="A4 Small 210 x 297 mm 15" xfId="4505" xr:uid="{00000000-0005-0000-0000-0000840B0000}"/>
    <cellStyle name="A4 Small 210 x 297 mm 15 2" xfId="4506" xr:uid="{00000000-0005-0000-0000-0000850B0000}"/>
    <cellStyle name="A4 Small 210 x 297 mm 15 3" xfId="4507" xr:uid="{00000000-0005-0000-0000-0000860B0000}"/>
    <cellStyle name="A4 Small 210 x 297 mm 16" xfId="4508" xr:uid="{00000000-0005-0000-0000-0000870B0000}"/>
    <cellStyle name="A4 Small 210 x 297 mm 16 2" xfId="4509" xr:uid="{00000000-0005-0000-0000-0000880B0000}"/>
    <cellStyle name="A4 Small 210 x 297 mm 16 3" xfId="4510" xr:uid="{00000000-0005-0000-0000-0000890B0000}"/>
    <cellStyle name="A4 Small 210 x 297 mm 17" xfId="4511" xr:uid="{00000000-0005-0000-0000-00008A0B0000}"/>
    <cellStyle name="A4 Small 210 x 297 mm 17 2" xfId="4512" xr:uid="{00000000-0005-0000-0000-00008B0B0000}"/>
    <cellStyle name="A4 Small 210 x 297 mm 17 3" xfId="4513" xr:uid="{00000000-0005-0000-0000-00008C0B0000}"/>
    <cellStyle name="A4 Small 210 x 297 mm 18" xfId="4514" xr:uid="{00000000-0005-0000-0000-00008D0B0000}"/>
    <cellStyle name="A4 Small 210 x 297 mm 18 2" xfId="4515" xr:uid="{00000000-0005-0000-0000-00008E0B0000}"/>
    <cellStyle name="A4 Small 210 x 297 mm 19" xfId="4516" xr:uid="{00000000-0005-0000-0000-00008F0B0000}"/>
    <cellStyle name="A4 Small 210 x 297 mm 19 2" xfId="4517" xr:uid="{00000000-0005-0000-0000-0000900B0000}"/>
    <cellStyle name="A4 Small 210 x 297 mm 2" xfId="457" xr:uid="{00000000-0005-0000-0000-0000910B0000}"/>
    <cellStyle name="A4 Small 210 x 297 mm 2 10" xfId="4518" xr:uid="{00000000-0005-0000-0000-0000920B0000}"/>
    <cellStyle name="A4 Small 210 x 297 mm 2 10 2" xfId="4519" xr:uid="{00000000-0005-0000-0000-0000930B0000}"/>
    <cellStyle name="A4 Small 210 x 297 mm 2 10 3" xfId="4520" xr:uid="{00000000-0005-0000-0000-0000940B0000}"/>
    <cellStyle name="A4 Small 210 x 297 mm 2 11" xfId="4521" xr:uid="{00000000-0005-0000-0000-0000950B0000}"/>
    <cellStyle name="A4 Small 210 x 297 mm 2 12" xfId="4522" xr:uid="{00000000-0005-0000-0000-0000960B0000}"/>
    <cellStyle name="A4 Small 210 x 297 mm 2 13" xfId="4523" xr:uid="{00000000-0005-0000-0000-0000970B0000}"/>
    <cellStyle name="A4 Small 210 x 297 mm 2 14" xfId="4524" xr:uid="{00000000-0005-0000-0000-0000980B0000}"/>
    <cellStyle name="A4 Small 210 x 297 mm 2 15" xfId="4525" xr:uid="{00000000-0005-0000-0000-0000990B0000}"/>
    <cellStyle name="A4 Small 210 x 297 mm 2 16" xfId="4526" xr:uid="{00000000-0005-0000-0000-00009A0B0000}"/>
    <cellStyle name="A4 Small 210 x 297 mm 2 17" xfId="4527" xr:uid="{00000000-0005-0000-0000-00009B0B0000}"/>
    <cellStyle name="A4 Small 210 x 297 mm 2 18" xfId="4528" xr:uid="{00000000-0005-0000-0000-00009C0B0000}"/>
    <cellStyle name="A4 Small 210 x 297 mm 2 19" xfId="4529" xr:uid="{00000000-0005-0000-0000-00009D0B0000}"/>
    <cellStyle name="A4 Small 210 x 297 mm 2 2" xfId="458" xr:uid="{00000000-0005-0000-0000-00009E0B0000}"/>
    <cellStyle name="A4 Small 210 x 297 mm 2 2 10" xfId="4530" xr:uid="{00000000-0005-0000-0000-00009F0B0000}"/>
    <cellStyle name="A4 Small 210 x 297 mm 2 2 11" xfId="4531" xr:uid="{00000000-0005-0000-0000-0000A00B0000}"/>
    <cellStyle name="A4 Small 210 x 297 mm 2 2 12" xfId="4532" xr:uid="{00000000-0005-0000-0000-0000A10B0000}"/>
    <cellStyle name="A4 Small 210 x 297 mm 2 2 13" xfId="4533" xr:uid="{00000000-0005-0000-0000-0000A20B0000}"/>
    <cellStyle name="A4 Small 210 x 297 mm 2 2 14" xfId="4534" xr:uid="{00000000-0005-0000-0000-0000A30B0000}"/>
    <cellStyle name="A4 Small 210 x 297 mm 2 2 15" xfId="4535" xr:uid="{00000000-0005-0000-0000-0000A40B0000}"/>
    <cellStyle name="A4 Small 210 x 297 mm 2 2 16" xfId="4536" xr:uid="{00000000-0005-0000-0000-0000A50B0000}"/>
    <cellStyle name="A4 Small 210 x 297 mm 2 2 2" xfId="4537" xr:uid="{00000000-0005-0000-0000-0000A60B0000}"/>
    <cellStyle name="A4 Small 210 x 297 mm 2 2 2 10" xfId="4538" xr:uid="{00000000-0005-0000-0000-0000A70B0000}"/>
    <cellStyle name="A4 Small 210 x 297 mm 2 2 2 11" xfId="4539" xr:uid="{00000000-0005-0000-0000-0000A80B0000}"/>
    <cellStyle name="A4 Small 210 x 297 mm 2 2 2 12" xfId="4540" xr:uid="{00000000-0005-0000-0000-0000A90B0000}"/>
    <cellStyle name="A4 Small 210 x 297 mm 2 2 2 13" xfId="4541" xr:uid="{00000000-0005-0000-0000-0000AA0B0000}"/>
    <cellStyle name="A4 Small 210 x 297 mm 2 2 2 14" xfId="4542" xr:uid="{00000000-0005-0000-0000-0000AB0B0000}"/>
    <cellStyle name="A4 Small 210 x 297 mm 2 2 2 15" xfId="11143" xr:uid="{00000000-0005-0000-0000-0000AC0B0000}"/>
    <cellStyle name="A4 Small 210 x 297 mm 2 2 2 16" xfId="10573" xr:uid="{00000000-0005-0000-0000-0000AD0B0000}"/>
    <cellStyle name="A4 Small 210 x 297 mm 2 2 2 2" xfId="4543" xr:uid="{00000000-0005-0000-0000-0000AE0B0000}"/>
    <cellStyle name="A4 Small 210 x 297 mm 2 2 2 2 2" xfId="4544" xr:uid="{00000000-0005-0000-0000-0000AF0B0000}"/>
    <cellStyle name="A4 Small 210 x 297 mm 2 2 2 3" xfId="4545" xr:uid="{00000000-0005-0000-0000-0000B00B0000}"/>
    <cellStyle name="A4 Small 210 x 297 mm 2 2 2 4" xfId="4546" xr:uid="{00000000-0005-0000-0000-0000B10B0000}"/>
    <cellStyle name="A4 Small 210 x 297 mm 2 2 2 5" xfId="4547" xr:uid="{00000000-0005-0000-0000-0000B20B0000}"/>
    <cellStyle name="A4 Small 210 x 297 mm 2 2 2 6" xfId="4548" xr:uid="{00000000-0005-0000-0000-0000B30B0000}"/>
    <cellStyle name="A4 Small 210 x 297 mm 2 2 2 7" xfId="4549" xr:uid="{00000000-0005-0000-0000-0000B40B0000}"/>
    <cellStyle name="A4 Small 210 x 297 mm 2 2 2 8" xfId="4550" xr:uid="{00000000-0005-0000-0000-0000B50B0000}"/>
    <cellStyle name="A4 Small 210 x 297 mm 2 2 2 9" xfId="4551" xr:uid="{00000000-0005-0000-0000-0000B60B0000}"/>
    <cellStyle name="A4 Small 210 x 297 mm 2 2 3" xfId="4552" xr:uid="{00000000-0005-0000-0000-0000B70B0000}"/>
    <cellStyle name="A4 Small 210 x 297 mm 2 2 3 2" xfId="4553" xr:uid="{00000000-0005-0000-0000-0000B80B0000}"/>
    <cellStyle name="A4 Small 210 x 297 mm 2 2 3 3" xfId="11144" xr:uid="{00000000-0005-0000-0000-0000B90B0000}"/>
    <cellStyle name="A4 Small 210 x 297 mm 2 2 3 4" xfId="10572" xr:uid="{00000000-0005-0000-0000-0000BA0B0000}"/>
    <cellStyle name="A4 Small 210 x 297 mm 2 2 4" xfId="4554" xr:uid="{00000000-0005-0000-0000-0000BB0B0000}"/>
    <cellStyle name="A4 Small 210 x 297 mm 2 2 5" xfId="4555" xr:uid="{00000000-0005-0000-0000-0000BC0B0000}"/>
    <cellStyle name="A4 Small 210 x 297 mm 2 2 5 2" xfId="4556" xr:uid="{00000000-0005-0000-0000-0000BD0B0000}"/>
    <cellStyle name="A4 Small 210 x 297 mm 2 2 6" xfId="4557" xr:uid="{00000000-0005-0000-0000-0000BE0B0000}"/>
    <cellStyle name="A4 Small 210 x 297 mm 2 2 6 2" xfId="4558" xr:uid="{00000000-0005-0000-0000-0000BF0B0000}"/>
    <cellStyle name="A4 Small 210 x 297 mm 2 2 7" xfId="4559" xr:uid="{00000000-0005-0000-0000-0000C00B0000}"/>
    <cellStyle name="A4 Small 210 x 297 mm 2 2 7 2" xfId="4560" xr:uid="{00000000-0005-0000-0000-0000C10B0000}"/>
    <cellStyle name="A4 Small 210 x 297 mm 2 2 8" xfId="4561" xr:uid="{00000000-0005-0000-0000-0000C20B0000}"/>
    <cellStyle name="A4 Small 210 x 297 mm 2 2 8 2" xfId="4562" xr:uid="{00000000-0005-0000-0000-0000C30B0000}"/>
    <cellStyle name="A4 Small 210 x 297 mm 2 2 9" xfId="4563" xr:uid="{00000000-0005-0000-0000-0000C40B0000}"/>
    <cellStyle name="A4 Small 210 x 297 mm 2 20" xfId="4564" xr:uid="{00000000-0005-0000-0000-0000C50B0000}"/>
    <cellStyle name="A4 Small 210 x 297 mm 2 3" xfId="459" xr:uid="{00000000-0005-0000-0000-0000C60B0000}"/>
    <cellStyle name="A4 Small 210 x 297 mm 2 3 2" xfId="4565" xr:uid="{00000000-0005-0000-0000-0000C70B0000}"/>
    <cellStyle name="A4 Small 210 x 297 mm 2 3 2 2" xfId="11145" xr:uid="{00000000-0005-0000-0000-0000C80B0000}"/>
    <cellStyle name="A4 Small 210 x 297 mm 2 3 2 3" xfId="10574" xr:uid="{00000000-0005-0000-0000-0000C90B0000}"/>
    <cellStyle name="A4 Small 210 x 297 mm 2 3 3" xfId="4566" xr:uid="{00000000-0005-0000-0000-0000CA0B0000}"/>
    <cellStyle name="A4 Small 210 x 297 mm 2 3 3 2" xfId="11146" xr:uid="{00000000-0005-0000-0000-0000CB0B0000}"/>
    <cellStyle name="A4 Small 210 x 297 mm 2 3 3 3" xfId="10575" xr:uid="{00000000-0005-0000-0000-0000CC0B0000}"/>
    <cellStyle name="A4 Small 210 x 297 mm 2 3 4" xfId="4567" xr:uid="{00000000-0005-0000-0000-0000CD0B0000}"/>
    <cellStyle name="A4 Small 210 x 297 mm 2 3 5" xfId="47303" xr:uid="{00000000-0005-0000-0000-0000CE0B0000}"/>
    <cellStyle name="A4 Small 210 x 297 mm 2 30" xfId="47488" xr:uid="{00000000-0005-0000-0000-0000CF0B0000}"/>
    <cellStyle name="A4 Small 210 x 297 mm 2 4" xfId="460" xr:uid="{00000000-0005-0000-0000-0000D00B0000}"/>
    <cellStyle name="A4 Small 210 x 297 mm 2 4 2" xfId="4568" xr:uid="{00000000-0005-0000-0000-0000D10B0000}"/>
    <cellStyle name="A4 Small 210 x 297 mm 2 4 3" xfId="4569" xr:uid="{00000000-0005-0000-0000-0000D20B0000}"/>
    <cellStyle name="A4 Small 210 x 297 mm 2 4 4" xfId="10913" xr:uid="{00000000-0005-0000-0000-0000D30B0000}"/>
    <cellStyle name="A4 Small 210 x 297 mm 2 4 5" xfId="10576" xr:uid="{00000000-0005-0000-0000-0000D40B0000}"/>
    <cellStyle name="A4 Small 210 x 297 mm 2 5" xfId="4570" xr:uid="{00000000-0005-0000-0000-0000D50B0000}"/>
    <cellStyle name="A4 Small 210 x 297 mm 2 5 2" xfId="11147" xr:uid="{00000000-0005-0000-0000-0000D60B0000}"/>
    <cellStyle name="A4 Small 210 x 297 mm 2 5 3" xfId="10577" xr:uid="{00000000-0005-0000-0000-0000D70B0000}"/>
    <cellStyle name="A4 Small 210 x 297 mm 2 6" xfId="4571" xr:uid="{00000000-0005-0000-0000-0000D80B0000}"/>
    <cellStyle name="A4 Small 210 x 297 mm 2 6 2" xfId="4572" xr:uid="{00000000-0005-0000-0000-0000D90B0000}"/>
    <cellStyle name="A4 Small 210 x 297 mm 2 7" xfId="4573" xr:uid="{00000000-0005-0000-0000-0000DA0B0000}"/>
    <cellStyle name="A4 Small 210 x 297 mm 2 7 2" xfId="4574" xr:uid="{00000000-0005-0000-0000-0000DB0B0000}"/>
    <cellStyle name="A4 Small 210 x 297 mm 2 8" xfId="4575" xr:uid="{00000000-0005-0000-0000-0000DC0B0000}"/>
    <cellStyle name="A4 Small 210 x 297 mm 2 8 2" xfId="4576" xr:uid="{00000000-0005-0000-0000-0000DD0B0000}"/>
    <cellStyle name="A4 Small 210 x 297 mm 2 9" xfId="4577" xr:uid="{00000000-0005-0000-0000-0000DE0B0000}"/>
    <cellStyle name="A4 Small 210 x 297 mm 2 9 2" xfId="4578" xr:uid="{00000000-0005-0000-0000-0000DF0B0000}"/>
    <cellStyle name="A4 Small 210 x 297 mm 20" xfId="4579" xr:uid="{00000000-0005-0000-0000-0000E00B0000}"/>
    <cellStyle name="A4 Small 210 x 297 mm 21" xfId="4580" xr:uid="{00000000-0005-0000-0000-0000E10B0000}"/>
    <cellStyle name="A4 Small 210 x 297 mm 22" xfId="4581" xr:uid="{00000000-0005-0000-0000-0000E20B0000}"/>
    <cellStyle name="A4 Small 210 x 297 mm 23" xfId="4582" xr:uid="{00000000-0005-0000-0000-0000E30B0000}"/>
    <cellStyle name="A4 Small 210 x 297 mm 24" xfId="4583" xr:uid="{00000000-0005-0000-0000-0000E40B0000}"/>
    <cellStyle name="A4 Small 210 x 297 mm 25" xfId="4584" xr:uid="{00000000-0005-0000-0000-0000E50B0000}"/>
    <cellStyle name="A4 Small 210 x 297 mm 26" xfId="4585" xr:uid="{00000000-0005-0000-0000-0000E60B0000}"/>
    <cellStyle name="A4 Small 210 x 297 mm 27" xfId="4586" xr:uid="{00000000-0005-0000-0000-0000E70B0000}"/>
    <cellStyle name="A4 Small 210 x 297 mm 28" xfId="4587" xr:uid="{00000000-0005-0000-0000-0000E80B0000}"/>
    <cellStyle name="A4 Small 210 x 297 mm 29" xfId="4588" xr:uid="{00000000-0005-0000-0000-0000E90B0000}"/>
    <cellStyle name="A4 Small 210 x 297 mm 3" xfId="461" xr:uid="{00000000-0005-0000-0000-0000EA0B0000}"/>
    <cellStyle name="A4 Small 210 x 297 mm 3 10" xfId="4589" xr:uid="{00000000-0005-0000-0000-0000EB0B0000}"/>
    <cellStyle name="A4 Small 210 x 297 mm 3 11" xfId="4590" xr:uid="{00000000-0005-0000-0000-0000EC0B0000}"/>
    <cellStyle name="A4 Small 210 x 297 mm 3 2" xfId="462" xr:uid="{00000000-0005-0000-0000-0000ED0B0000}"/>
    <cellStyle name="A4 Small 210 x 297 mm 3 2 2" xfId="4591" xr:uid="{00000000-0005-0000-0000-0000EE0B0000}"/>
    <cellStyle name="A4 Small 210 x 297 mm 3 2 2 2" xfId="11148" xr:uid="{00000000-0005-0000-0000-0000EF0B0000}"/>
    <cellStyle name="A4 Small 210 x 297 mm 3 2 2 3" xfId="10578" xr:uid="{00000000-0005-0000-0000-0000F00B0000}"/>
    <cellStyle name="A4 Small 210 x 297 mm 3 3" xfId="463" xr:uid="{00000000-0005-0000-0000-0000F10B0000}"/>
    <cellStyle name="A4 Small 210 x 297 mm 3 3 2" xfId="4592" xr:uid="{00000000-0005-0000-0000-0000F20B0000}"/>
    <cellStyle name="A4 Small 210 x 297 mm 3 3 3" xfId="10912" xr:uid="{00000000-0005-0000-0000-0000F30B0000}"/>
    <cellStyle name="A4 Small 210 x 297 mm 3 3 4" xfId="10579" xr:uid="{00000000-0005-0000-0000-0000F40B0000}"/>
    <cellStyle name="A4 Small 210 x 297 mm 3 4" xfId="464" xr:uid="{00000000-0005-0000-0000-0000F50B0000}"/>
    <cellStyle name="A4 Small 210 x 297 mm 3 4 2" xfId="4593" xr:uid="{00000000-0005-0000-0000-0000F60B0000}"/>
    <cellStyle name="A4 Small 210 x 297 mm 3 5" xfId="4594" xr:uid="{00000000-0005-0000-0000-0000F70B0000}"/>
    <cellStyle name="A4 Small 210 x 297 mm 3 6" xfId="4595" xr:uid="{00000000-0005-0000-0000-0000F80B0000}"/>
    <cellStyle name="A4 Small 210 x 297 mm 3 7" xfId="4596" xr:uid="{00000000-0005-0000-0000-0000F90B0000}"/>
    <cellStyle name="A4 Small 210 x 297 mm 3 8" xfId="4597" xr:uid="{00000000-0005-0000-0000-0000FA0B0000}"/>
    <cellStyle name="A4 Small 210 x 297 mm 3 9" xfId="4598" xr:uid="{00000000-0005-0000-0000-0000FB0B0000}"/>
    <cellStyle name="A4 Small 210 x 297 mm 30" xfId="4599" xr:uid="{00000000-0005-0000-0000-0000FC0B0000}"/>
    <cellStyle name="A4 Small 210 x 297 mm 4" xfId="465" xr:uid="{00000000-0005-0000-0000-0000FD0B0000}"/>
    <cellStyle name="A4 Small 210 x 297 mm 4 2" xfId="466" xr:uid="{00000000-0005-0000-0000-0000FE0B0000}"/>
    <cellStyle name="A4 Small 210 x 297 mm 4 2 2" xfId="4600" xr:uid="{00000000-0005-0000-0000-0000FF0B0000}"/>
    <cellStyle name="A4 Small 210 x 297 mm 4 2 2 2" xfId="11149" xr:uid="{00000000-0005-0000-0000-0000000C0000}"/>
    <cellStyle name="A4 Small 210 x 297 mm 4 2 2 3" xfId="10580" xr:uid="{00000000-0005-0000-0000-0000010C0000}"/>
    <cellStyle name="A4 Small 210 x 297 mm 4 3" xfId="467" xr:uid="{00000000-0005-0000-0000-0000020C0000}"/>
    <cellStyle name="A4 Small 210 x 297 mm 4 3 2" xfId="4601" xr:uid="{00000000-0005-0000-0000-0000030C0000}"/>
    <cellStyle name="A4 Small 210 x 297 mm 4 3 3" xfId="10911" xr:uid="{00000000-0005-0000-0000-0000040C0000}"/>
    <cellStyle name="A4 Small 210 x 297 mm 4 3 4" xfId="10581" xr:uid="{00000000-0005-0000-0000-0000050C0000}"/>
    <cellStyle name="A4 Small 210 x 297 mm 4 4" xfId="4602" xr:uid="{00000000-0005-0000-0000-0000060C0000}"/>
    <cellStyle name="A4 Small 210 x 297 mm 5" xfId="468" xr:uid="{00000000-0005-0000-0000-0000070C0000}"/>
    <cellStyle name="A4 Small 210 x 297 mm 5 2" xfId="469" xr:uid="{00000000-0005-0000-0000-0000080C0000}"/>
    <cellStyle name="A4 Small 210 x 297 mm 5 2 2" xfId="4603" xr:uid="{00000000-0005-0000-0000-0000090C0000}"/>
    <cellStyle name="A4 Small 210 x 297 mm 5 2 3" xfId="10910" xr:uid="{00000000-0005-0000-0000-00000A0C0000}"/>
    <cellStyle name="A4 Small 210 x 297 mm 5 2 4" xfId="10582" xr:uid="{00000000-0005-0000-0000-00000B0C0000}"/>
    <cellStyle name="A4 Small 210 x 297 mm 5 3" xfId="470" xr:uid="{00000000-0005-0000-0000-00000C0C0000}"/>
    <cellStyle name="A4 Small 210 x 297 mm 5 3 2" xfId="4604" xr:uid="{00000000-0005-0000-0000-00000D0C0000}"/>
    <cellStyle name="A4 Small 210 x 297 mm 5 3 3" xfId="10909" xr:uid="{00000000-0005-0000-0000-00000E0C0000}"/>
    <cellStyle name="A4 Small 210 x 297 mm 5 3 4" xfId="10583" xr:uid="{00000000-0005-0000-0000-00000F0C0000}"/>
    <cellStyle name="A4 Small 210 x 297 mm 5 4" xfId="4605" xr:uid="{00000000-0005-0000-0000-0000100C0000}"/>
    <cellStyle name="A4 Small 210 x 297 mm 53" xfId="4606" xr:uid="{00000000-0005-0000-0000-0000110C0000}"/>
    <cellStyle name="A4 Small 210 x 297 mm 6" xfId="471" xr:uid="{00000000-0005-0000-0000-0000120C0000}"/>
    <cellStyle name="A4 Small 210 x 297 mm 6 2" xfId="4607" xr:uid="{00000000-0005-0000-0000-0000130C0000}"/>
    <cellStyle name="A4 Small 210 x 297 mm 6 2 2" xfId="11150" xr:uid="{00000000-0005-0000-0000-0000140C0000}"/>
    <cellStyle name="A4 Small 210 x 297 mm 6 2 3" xfId="10584" xr:uid="{00000000-0005-0000-0000-0000150C0000}"/>
    <cellStyle name="A4 Small 210 x 297 mm 6 3" xfId="4608" xr:uid="{00000000-0005-0000-0000-0000160C0000}"/>
    <cellStyle name="A4 Small 210 x 297 mm 6 3 2" xfId="11151" xr:uid="{00000000-0005-0000-0000-0000170C0000}"/>
    <cellStyle name="A4 Small 210 x 297 mm 6 3 3" xfId="10585" xr:uid="{00000000-0005-0000-0000-0000180C0000}"/>
    <cellStyle name="A4 Small 210 x 297 mm 6 4" xfId="47478" xr:uid="{00000000-0005-0000-0000-0000190C0000}"/>
    <cellStyle name="A4 Small 210 x 297 mm 7" xfId="472" xr:uid="{00000000-0005-0000-0000-00001A0C0000}"/>
    <cellStyle name="A4 Small 210 x 297 mm 7 2" xfId="4609" xr:uid="{00000000-0005-0000-0000-00001B0C0000}"/>
    <cellStyle name="A4 Small 210 x 297 mm 7 2 2" xfId="11152" xr:uid="{00000000-0005-0000-0000-00001C0C0000}"/>
    <cellStyle name="A4 Small 210 x 297 mm 7 2 3" xfId="10586" xr:uid="{00000000-0005-0000-0000-00001D0C0000}"/>
    <cellStyle name="A4 Small 210 x 297 mm 7 3" xfId="10587" xr:uid="{00000000-0005-0000-0000-00001E0C0000}"/>
    <cellStyle name="A4 Small 210 x 297 mm 7 4" xfId="47489" xr:uid="{00000000-0005-0000-0000-00001F0C0000}"/>
    <cellStyle name="A4 Small 210 x 297 mm 8" xfId="473" xr:uid="{00000000-0005-0000-0000-0000200C0000}"/>
    <cellStyle name="A4 Small 210 x 297 mm 8 2" xfId="4610" xr:uid="{00000000-0005-0000-0000-0000210C0000}"/>
    <cellStyle name="A4 Small 210 x 297 mm 8 2 2" xfId="11153" xr:uid="{00000000-0005-0000-0000-0000220C0000}"/>
    <cellStyle name="A4 Small 210 x 297 mm 8 2 3" xfId="10588" xr:uid="{00000000-0005-0000-0000-0000230C0000}"/>
    <cellStyle name="A4 Small 210 x 297 mm 9" xfId="474" xr:uid="{00000000-0005-0000-0000-0000240C0000}"/>
    <cellStyle name="A4 Small 210 x 297 mm 9 2" xfId="475" xr:uid="{00000000-0005-0000-0000-0000250C0000}"/>
    <cellStyle name="A4 Small 210 x 297 mm 9 3" xfId="476" xr:uid="{00000000-0005-0000-0000-0000260C0000}"/>
    <cellStyle name="A4 Small 210 x 297 mm 9 4" xfId="4611" xr:uid="{00000000-0005-0000-0000-0000270C0000}"/>
    <cellStyle name="A4 Small 210 x 297 mm 9 4 2" xfId="11154" xr:uid="{00000000-0005-0000-0000-0000280C0000}"/>
    <cellStyle name="A4 Small 210 x 297 mm 9 4 3" xfId="10589" xr:uid="{00000000-0005-0000-0000-0000290C0000}"/>
    <cellStyle name="A4 Small 210 x 297 mm_Arkusz1" xfId="4612" xr:uid="{00000000-0005-0000-0000-00002A0C0000}"/>
    <cellStyle name="Accent1" xfId="477" builtinId="29" customBuiltin="1"/>
    <cellStyle name="Accent1 10" xfId="4613" xr:uid="{00000000-0005-0000-0000-00002C0C0000}"/>
    <cellStyle name="Accent1 11" xfId="4614" xr:uid="{00000000-0005-0000-0000-00002D0C0000}"/>
    <cellStyle name="Accent1 12" xfId="4615" xr:uid="{00000000-0005-0000-0000-00002E0C0000}"/>
    <cellStyle name="Accent1 13" xfId="4616" xr:uid="{00000000-0005-0000-0000-00002F0C0000}"/>
    <cellStyle name="Accent1 14" xfId="4617" xr:uid="{00000000-0005-0000-0000-0000300C0000}"/>
    <cellStyle name="Accent1 15" xfId="4618" xr:uid="{00000000-0005-0000-0000-0000310C0000}"/>
    <cellStyle name="Accent1 16" xfId="4619" xr:uid="{00000000-0005-0000-0000-0000320C0000}"/>
    <cellStyle name="Accent1 17" xfId="4620" xr:uid="{00000000-0005-0000-0000-0000330C0000}"/>
    <cellStyle name="Accent1 18" xfId="4621" xr:uid="{00000000-0005-0000-0000-0000340C0000}"/>
    <cellStyle name="Accent1 19" xfId="4622" xr:uid="{00000000-0005-0000-0000-0000350C0000}"/>
    <cellStyle name="Accent1 2" xfId="478" xr:uid="{00000000-0005-0000-0000-0000360C0000}"/>
    <cellStyle name="Accent1 2 2" xfId="4623" xr:uid="{00000000-0005-0000-0000-0000370C0000}"/>
    <cellStyle name="Accent1 2 2 2" xfId="4624" xr:uid="{00000000-0005-0000-0000-0000380C0000}"/>
    <cellStyle name="Accent1 2 3" xfId="4625" xr:uid="{00000000-0005-0000-0000-0000390C0000}"/>
    <cellStyle name="Accent1 2 4" xfId="4626" xr:uid="{00000000-0005-0000-0000-00003A0C0000}"/>
    <cellStyle name="Accent1 2 5" xfId="4627" xr:uid="{00000000-0005-0000-0000-00003B0C0000}"/>
    <cellStyle name="Accent1 20" xfId="4628" xr:uid="{00000000-0005-0000-0000-00003C0C0000}"/>
    <cellStyle name="Accent1 21" xfId="4629" xr:uid="{00000000-0005-0000-0000-00003D0C0000}"/>
    <cellStyle name="Accent1 22" xfId="4630" xr:uid="{00000000-0005-0000-0000-00003E0C0000}"/>
    <cellStyle name="Accent1 23" xfId="4631" xr:uid="{00000000-0005-0000-0000-00003F0C0000}"/>
    <cellStyle name="Accent1 24" xfId="4632" xr:uid="{00000000-0005-0000-0000-0000400C0000}"/>
    <cellStyle name="Accent1 25" xfId="4633" xr:uid="{00000000-0005-0000-0000-0000410C0000}"/>
    <cellStyle name="Accent1 26" xfId="4634" xr:uid="{00000000-0005-0000-0000-0000420C0000}"/>
    <cellStyle name="Accent1 27" xfId="4635" xr:uid="{00000000-0005-0000-0000-0000430C0000}"/>
    <cellStyle name="Accent1 28" xfId="4636" xr:uid="{00000000-0005-0000-0000-0000440C0000}"/>
    <cellStyle name="Accent1 29" xfId="4637" xr:uid="{00000000-0005-0000-0000-0000450C0000}"/>
    <cellStyle name="Accent1 3" xfId="4638" xr:uid="{00000000-0005-0000-0000-0000460C0000}"/>
    <cellStyle name="Accent1 3 2" xfId="47276" xr:uid="{00000000-0005-0000-0000-0000470C0000}"/>
    <cellStyle name="Accent1 30" xfId="4639" xr:uid="{00000000-0005-0000-0000-0000480C0000}"/>
    <cellStyle name="Accent1 31" xfId="4640" xr:uid="{00000000-0005-0000-0000-0000490C0000}"/>
    <cellStyle name="Accent1 32" xfId="4641" xr:uid="{00000000-0005-0000-0000-00004A0C0000}"/>
    <cellStyle name="Accent1 33" xfId="4642" xr:uid="{00000000-0005-0000-0000-00004B0C0000}"/>
    <cellStyle name="Accent1 34" xfId="4643" xr:uid="{00000000-0005-0000-0000-00004C0C0000}"/>
    <cellStyle name="Accent1 35" xfId="4644" xr:uid="{00000000-0005-0000-0000-00004D0C0000}"/>
    <cellStyle name="Accent1 36" xfId="4645" xr:uid="{00000000-0005-0000-0000-00004E0C0000}"/>
    <cellStyle name="Accent1 37" xfId="4646" xr:uid="{00000000-0005-0000-0000-00004F0C0000}"/>
    <cellStyle name="Accent1 38" xfId="4647" xr:uid="{00000000-0005-0000-0000-0000500C0000}"/>
    <cellStyle name="Accent1 39" xfId="4648" xr:uid="{00000000-0005-0000-0000-0000510C0000}"/>
    <cellStyle name="Accent1 4" xfId="4649" xr:uid="{00000000-0005-0000-0000-0000520C0000}"/>
    <cellStyle name="Accent1 4 2" xfId="47247" xr:uid="{00000000-0005-0000-0000-0000530C0000}"/>
    <cellStyle name="Accent1 40" xfId="4650" xr:uid="{00000000-0005-0000-0000-0000540C0000}"/>
    <cellStyle name="Accent1 41" xfId="4651" xr:uid="{00000000-0005-0000-0000-0000550C0000}"/>
    <cellStyle name="Accent1 42" xfId="4652" xr:uid="{00000000-0005-0000-0000-0000560C0000}"/>
    <cellStyle name="Accent1 43" xfId="4653" xr:uid="{00000000-0005-0000-0000-0000570C0000}"/>
    <cellStyle name="Accent1 44" xfId="4654" xr:uid="{00000000-0005-0000-0000-0000580C0000}"/>
    <cellStyle name="Accent1 45" xfId="4655" xr:uid="{00000000-0005-0000-0000-0000590C0000}"/>
    <cellStyle name="Accent1 46" xfId="4656" xr:uid="{00000000-0005-0000-0000-00005A0C0000}"/>
    <cellStyle name="Accent1 47" xfId="4657" xr:uid="{00000000-0005-0000-0000-00005B0C0000}"/>
    <cellStyle name="Accent1 48" xfId="4658" xr:uid="{00000000-0005-0000-0000-00005C0C0000}"/>
    <cellStyle name="Accent1 49" xfId="4659" xr:uid="{00000000-0005-0000-0000-00005D0C0000}"/>
    <cellStyle name="Accent1 5" xfId="4660" xr:uid="{00000000-0005-0000-0000-00005E0C0000}"/>
    <cellStyle name="Accent1 50" xfId="4661" xr:uid="{00000000-0005-0000-0000-00005F0C0000}"/>
    <cellStyle name="Accent1 51" xfId="4662" xr:uid="{00000000-0005-0000-0000-0000600C0000}"/>
    <cellStyle name="Accent1 52" xfId="4663" xr:uid="{00000000-0005-0000-0000-0000610C0000}"/>
    <cellStyle name="Accent1 53" xfId="4664" xr:uid="{00000000-0005-0000-0000-0000620C0000}"/>
    <cellStyle name="Accent1 54" xfId="4665" xr:uid="{00000000-0005-0000-0000-0000630C0000}"/>
    <cellStyle name="Accent1 55" xfId="4666" xr:uid="{00000000-0005-0000-0000-0000640C0000}"/>
    <cellStyle name="Accent1 56" xfId="4667" xr:uid="{00000000-0005-0000-0000-0000650C0000}"/>
    <cellStyle name="Accent1 57" xfId="4668" xr:uid="{00000000-0005-0000-0000-0000660C0000}"/>
    <cellStyle name="Accent1 6" xfId="4669" xr:uid="{00000000-0005-0000-0000-0000670C0000}"/>
    <cellStyle name="Accent1 7" xfId="4670" xr:uid="{00000000-0005-0000-0000-0000680C0000}"/>
    <cellStyle name="Accent1 8" xfId="4671" xr:uid="{00000000-0005-0000-0000-0000690C0000}"/>
    <cellStyle name="Accent1 9" xfId="4672" xr:uid="{00000000-0005-0000-0000-00006A0C0000}"/>
    <cellStyle name="Accent2" xfId="479" builtinId="33" customBuiltin="1"/>
    <cellStyle name="Accent2 10" xfId="4673" xr:uid="{00000000-0005-0000-0000-00006C0C0000}"/>
    <cellStyle name="Accent2 11" xfId="4674" xr:uid="{00000000-0005-0000-0000-00006D0C0000}"/>
    <cellStyle name="Accent2 12" xfId="4675" xr:uid="{00000000-0005-0000-0000-00006E0C0000}"/>
    <cellStyle name="Accent2 13" xfId="4676" xr:uid="{00000000-0005-0000-0000-00006F0C0000}"/>
    <cellStyle name="Accent2 14" xfId="4677" xr:uid="{00000000-0005-0000-0000-0000700C0000}"/>
    <cellStyle name="Accent2 15" xfId="4678" xr:uid="{00000000-0005-0000-0000-0000710C0000}"/>
    <cellStyle name="Accent2 16" xfId="4679" xr:uid="{00000000-0005-0000-0000-0000720C0000}"/>
    <cellStyle name="Accent2 17" xfId="4680" xr:uid="{00000000-0005-0000-0000-0000730C0000}"/>
    <cellStyle name="Accent2 18" xfId="4681" xr:uid="{00000000-0005-0000-0000-0000740C0000}"/>
    <cellStyle name="Accent2 19" xfId="4682" xr:uid="{00000000-0005-0000-0000-0000750C0000}"/>
    <cellStyle name="Accent2 2" xfId="480" xr:uid="{00000000-0005-0000-0000-0000760C0000}"/>
    <cellStyle name="Accent2 2 2" xfId="4683" xr:uid="{00000000-0005-0000-0000-0000770C0000}"/>
    <cellStyle name="Accent2 2 2 2" xfId="4684" xr:uid="{00000000-0005-0000-0000-0000780C0000}"/>
    <cellStyle name="Accent2 2 3" xfId="4685" xr:uid="{00000000-0005-0000-0000-0000790C0000}"/>
    <cellStyle name="Accent2 2 4" xfId="4686" xr:uid="{00000000-0005-0000-0000-00007A0C0000}"/>
    <cellStyle name="Accent2 2 5" xfId="4687" xr:uid="{00000000-0005-0000-0000-00007B0C0000}"/>
    <cellStyle name="Accent2 20" xfId="4688" xr:uid="{00000000-0005-0000-0000-00007C0C0000}"/>
    <cellStyle name="Accent2 21" xfId="4689" xr:uid="{00000000-0005-0000-0000-00007D0C0000}"/>
    <cellStyle name="Accent2 22" xfId="4690" xr:uid="{00000000-0005-0000-0000-00007E0C0000}"/>
    <cellStyle name="Accent2 23" xfId="4691" xr:uid="{00000000-0005-0000-0000-00007F0C0000}"/>
    <cellStyle name="Accent2 24" xfId="4692" xr:uid="{00000000-0005-0000-0000-0000800C0000}"/>
    <cellStyle name="Accent2 25" xfId="4693" xr:uid="{00000000-0005-0000-0000-0000810C0000}"/>
    <cellStyle name="Accent2 26" xfId="4694" xr:uid="{00000000-0005-0000-0000-0000820C0000}"/>
    <cellStyle name="Accent2 27" xfId="4695" xr:uid="{00000000-0005-0000-0000-0000830C0000}"/>
    <cellStyle name="Accent2 28" xfId="4696" xr:uid="{00000000-0005-0000-0000-0000840C0000}"/>
    <cellStyle name="Accent2 29" xfId="4697" xr:uid="{00000000-0005-0000-0000-0000850C0000}"/>
    <cellStyle name="Accent2 3" xfId="4698" xr:uid="{00000000-0005-0000-0000-0000860C0000}"/>
    <cellStyle name="Accent2 3 2" xfId="47280" xr:uid="{00000000-0005-0000-0000-0000870C0000}"/>
    <cellStyle name="Accent2 30" xfId="4699" xr:uid="{00000000-0005-0000-0000-0000880C0000}"/>
    <cellStyle name="Accent2 31" xfId="4700" xr:uid="{00000000-0005-0000-0000-0000890C0000}"/>
    <cellStyle name="Accent2 32" xfId="4701" xr:uid="{00000000-0005-0000-0000-00008A0C0000}"/>
    <cellStyle name="Accent2 33" xfId="4702" xr:uid="{00000000-0005-0000-0000-00008B0C0000}"/>
    <cellStyle name="Accent2 34" xfId="4703" xr:uid="{00000000-0005-0000-0000-00008C0C0000}"/>
    <cellStyle name="Accent2 35" xfId="4704" xr:uid="{00000000-0005-0000-0000-00008D0C0000}"/>
    <cellStyle name="Accent2 36" xfId="4705" xr:uid="{00000000-0005-0000-0000-00008E0C0000}"/>
    <cellStyle name="Accent2 37" xfId="4706" xr:uid="{00000000-0005-0000-0000-00008F0C0000}"/>
    <cellStyle name="Accent2 38" xfId="4707" xr:uid="{00000000-0005-0000-0000-0000900C0000}"/>
    <cellStyle name="Accent2 39" xfId="4708" xr:uid="{00000000-0005-0000-0000-0000910C0000}"/>
    <cellStyle name="Accent2 4" xfId="4709" xr:uid="{00000000-0005-0000-0000-0000920C0000}"/>
    <cellStyle name="Accent2 4 2" xfId="47249" xr:uid="{00000000-0005-0000-0000-0000930C0000}"/>
    <cellStyle name="Accent2 40" xfId="4710" xr:uid="{00000000-0005-0000-0000-0000940C0000}"/>
    <cellStyle name="Accent2 41" xfId="4711" xr:uid="{00000000-0005-0000-0000-0000950C0000}"/>
    <cellStyle name="Accent2 42" xfId="4712" xr:uid="{00000000-0005-0000-0000-0000960C0000}"/>
    <cellStyle name="Accent2 43" xfId="4713" xr:uid="{00000000-0005-0000-0000-0000970C0000}"/>
    <cellStyle name="Accent2 44" xfId="4714" xr:uid="{00000000-0005-0000-0000-0000980C0000}"/>
    <cellStyle name="Accent2 45" xfId="4715" xr:uid="{00000000-0005-0000-0000-0000990C0000}"/>
    <cellStyle name="Accent2 46" xfId="4716" xr:uid="{00000000-0005-0000-0000-00009A0C0000}"/>
    <cellStyle name="Accent2 47" xfId="4717" xr:uid="{00000000-0005-0000-0000-00009B0C0000}"/>
    <cellStyle name="Accent2 48" xfId="4718" xr:uid="{00000000-0005-0000-0000-00009C0C0000}"/>
    <cellStyle name="Accent2 49" xfId="4719" xr:uid="{00000000-0005-0000-0000-00009D0C0000}"/>
    <cellStyle name="Accent2 5" xfId="4720" xr:uid="{00000000-0005-0000-0000-00009E0C0000}"/>
    <cellStyle name="Accent2 50" xfId="4721" xr:uid="{00000000-0005-0000-0000-00009F0C0000}"/>
    <cellStyle name="Accent2 51" xfId="4722" xr:uid="{00000000-0005-0000-0000-0000A00C0000}"/>
    <cellStyle name="Accent2 52" xfId="4723" xr:uid="{00000000-0005-0000-0000-0000A10C0000}"/>
    <cellStyle name="Accent2 53" xfId="4724" xr:uid="{00000000-0005-0000-0000-0000A20C0000}"/>
    <cellStyle name="Accent2 54" xfId="4725" xr:uid="{00000000-0005-0000-0000-0000A30C0000}"/>
    <cellStyle name="Accent2 55" xfId="4726" xr:uid="{00000000-0005-0000-0000-0000A40C0000}"/>
    <cellStyle name="Accent2 56" xfId="4727" xr:uid="{00000000-0005-0000-0000-0000A50C0000}"/>
    <cellStyle name="Accent2 57" xfId="4728" xr:uid="{00000000-0005-0000-0000-0000A60C0000}"/>
    <cellStyle name="Accent2 6" xfId="4729" xr:uid="{00000000-0005-0000-0000-0000A70C0000}"/>
    <cellStyle name="Accent2 7" xfId="4730" xr:uid="{00000000-0005-0000-0000-0000A80C0000}"/>
    <cellStyle name="Accent2 8" xfId="4731" xr:uid="{00000000-0005-0000-0000-0000A90C0000}"/>
    <cellStyle name="Accent2 9" xfId="4732" xr:uid="{00000000-0005-0000-0000-0000AA0C0000}"/>
    <cellStyle name="Accent3" xfId="481" builtinId="37" customBuiltin="1"/>
    <cellStyle name="Accent3 10" xfId="4733" xr:uid="{00000000-0005-0000-0000-0000AC0C0000}"/>
    <cellStyle name="Accent3 11" xfId="4734" xr:uid="{00000000-0005-0000-0000-0000AD0C0000}"/>
    <cellStyle name="Accent3 12" xfId="4735" xr:uid="{00000000-0005-0000-0000-0000AE0C0000}"/>
    <cellStyle name="Accent3 13" xfId="4736" xr:uid="{00000000-0005-0000-0000-0000AF0C0000}"/>
    <cellStyle name="Accent3 14" xfId="4737" xr:uid="{00000000-0005-0000-0000-0000B00C0000}"/>
    <cellStyle name="Accent3 15" xfId="4738" xr:uid="{00000000-0005-0000-0000-0000B10C0000}"/>
    <cellStyle name="Accent3 16" xfId="4739" xr:uid="{00000000-0005-0000-0000-0000B20C0000}"/>
    <cellStyle name="Accent3 17" xfId="4740" xr:uid="{00000000-0005-0000-0000-0000B30C0000}"/>
    <cellStyle name="Accent3 18" xfId="4741" xr:uid="{00000000-0005-0000-0000-0000B40C0000}"/>
    <cellStyle name="Accent3 19" xfId="4742" xr:uid="{00000000-0005-0000-0000-0000B50C0000}"/>
    <cellStyle name="Accent3 2" xfId="482" xr:uid="{00000000-0005-0000-0000-0000B60C0000}"/>
    <cellStyle name="Accent3 2 2" xfId="4743" xr:uid="{00000000-0005-0000-0000-0000B70C0000}"/>
    <cellStyle name="Accent3 2 2 2" xfId="4744" xr:uid="{00000000-0005-0000-0000-0000B80C0000}"/>
    <cellStyle name="Accent3 2 3" xfId="4745" xr:uid="{00000000-0005-0000-0000-0000B90C0000}"/>
    <cellStyle name="Accent3 2 4" xfId="4746" xr:uid="{00000000-0005-0000-0000-0000BA0C0000}"/>
    <cellStyle name="Accent3 2 5" xfId="4747" xr:uid="{00000000-0005-0000-0000-0000BB0C0000}"/>
    <cellStyle name="Accent3 20" xfId="4748" xr:uid="{00000000-0005-0000-0000-0000BC0C0000}"/>
    <cellStyle name="Accent3 21" xfId="4749" xr:uid="{00000000-0005-0000-0000-0000BD0C0000}"/>
    <cellStyle name="Accent3 22" xfId="4750" xr:uid="{00000000-0005-0000-0000-0000BE0C0000}"/>
    <cellStyle name="Accent3 23" xfId="4751" xr:uid="{00000000-0005-0000-0000-0000BF0C0000}"/>
    <cellStyle name="Accent3 24" xfId="4752" xr:uid="{00000000-0005-0000-0000-0000C00C0000}"/>
    <cellStyle name="Accent3 25" xfId="4753" xr:uid="{00000000-0005-0000-0000-0000C10C0000}"/>
    <cellStyle name="Accent3 26" xfId="4754" xr:uid="{00000000-0005-0000-0000-0000C20C0000}"/>
    <cellStyle name="Accent3 27" xfId="4755" xr:uid="{00000000-0005-0000-0000-0000C30C0000}"/>
    <cellStyle name="Accent3 28" xfId="4756" xr:uid="{00000000-0005-0000-0000-0000C40C0000}"/>
    <cellStyle name="Accent3 29" xfId="4757" xr:uid="{00000000-0005-0000-0000-0000C50C0000}"/>
    <cellStyle name="Accent3 3" xfId="4758" xr:uid="{00000000-0005-0000-0000-0000C60C0000}"/>
    <cellStyle name="Accent3 3 2" xfId="47284" xr:uid="{00000000-0005-0000-0000-0000C70C0000}"/>
    <cellStyle name="Accent3 30" xfId="4759" xr:uid="{00000000-0005-0000-0000-0000C80C0000}"/>
    <cellStyle name="Accent3 31" xfId="4760" xr:uid="{00000000-0005-0000-0000-0000C90C0000}"/>
    <cellStyle name="Accent3 32" xfId="4761" xr:uid="{00000000-0005-0000-0000-0000CA0C0000}"/>
    <cellStyle name="Accent3 33" xfId="4762" xr:uid="{00000000-0005-0000-0000-0000CB0C0000}"/>
    <cellStyle name="Accent3 34" xfId="4763" xr:uid="{00000000-0005-0000-0000-0000CC0C0000}"/>
    <cellStyle name="Accent3 35" xfId="4764" xr:uid="{00000000-0005-0000-0000-0000CD0C0000}"/>
    <cellStyle name="Accent3 36" xfId="4765" xr:uid="{00000000-0005-0000-0000-0000CE0C0000}"/>
    <cellStyle name="Accent3 37" xfId="4766" xr:uid="{00000000-0005-0000-0000-0000CF0C0000}"/>
    <cellStyle name="Accent3 38" xfId="4767" xr:uid="{00000000-0005-0000-0000-0000D00C0000}"/>
    <cellStyle name="Accent3 39" xfId="4768" xr:uid="{00000000-0005-0000-0000-0000D10C0000}"/>
    <cellStyle name="Accent3 4" xfId="4769" xr:uid="{00000000-0005-0000-0000-0000D20C0000}"/>
    <cellStyle name="Accent3 4 2" xfId="47251" xr:uid="{00000000-0005-0000-0000-0000D30C0000}"/>
    <cellStyle name="Accent3 40" xfId="4770" xr:uid="{00000000-0005-0000-0000-0000D40C0000}"/>
    <cellStyle name="Accent3 41" xfId="4771" xr:uid="{00000000-0005-0000-0000-0000D50C0000}"/>
    <cellStyle name="Accent3 42" xfId="4772" xr:uid="{00000000-0005-0000-0000-0000D60C0000}"/>
    <cellStyle name="Accent3 43" xfId="4773" xr:uid="{00000000-0005-0000-0000-0000D70C0000}"/>
    <cellStyle name="Accent3 44" xfId="4774" xr:uid="{00000000-0005-0000-0000-0000D80C0000}"/>
    <cellStyle name="Accent3 45" xfId="4775" xr:uid="{00000000-0005-0000-0000-0000D90C0000}"/>
    <cellStyle name="Accent3 46" xfId="4776" xr:uid="{00000000-0005-0000-0000-0000DA0C0000}"/>
    <cellStyle name="Accent3 47" xfId="4777" xr:uid="{00000000-0005-0000-0000-0000DB0C0000}"/>
    <cellStyle name="Accent3 48" xfId="4778" xr:uid="{00000000-0005-0000-0000-0000DC0C0000}"/>
    <cellStyle name="Accent3 49" xfId="4779" xr:uid="{00000000-0005-0000-0000-0000DD0C0000}"/>
    <cellStyle name="Accent3 5" xfId="4780" xr:uid="{00000000-0005-0000-0000-0000DE0C0000}"/>
    <cellStyle name="Accent3 50" xfId="4781" xr:uid="{00000000-0005-0000-0000-0000DF0C0000}"/>
    <cellStyle name="Accent3 51" xfId="4782" xr:uid="{00000000-0005-0000-0000-0000E00C0000}"/>
    <cellStyle name="Accent3 52" xfId="4783" xr:uid="{00000000-0005-0000-0000-0000E10C0000}"/>
    <cellStyle name="Accent3 53" xfId="4784" xr:uid="{00000000-0005-0000-0000-0000E20C0000}"/>
    <cellStyle name="Accent3 54" xfId="4785" xr:uid="{00000000-0005-0000-0000-0000E30C0000}"/>
    <cellStyle name="Accent3 55" xfId="4786" xr:uid="{00000000-0005-0000-0000-0000E40C0000}"/>
    <cellStyle name="Accent3 56" xfId="4787" xr:uid="{00000000-0005-0000-0000-0000E50C0000}"/>
    <cellStyle name="Accent3 57" xfId="4788" xr:uid="{00000000-0005-0000-0000-0000E60C0000}"/>
    <cellStyle name="Accent3 6" xfId="4789" xr:uid="{00000000-0005-0000-0000-0000E70C0000}"/>
    <cellStyle name="Accent3 7" xfId="4790" xr:uid="{00000000-0005-0000-0000-0000E80C0000}"/>
    <cellStyle name="Accent3 8" xfId="4791" xr:uid="{00000000-0005-0000-0000-0000E90C0000}"/>
    <cellStyle name="Accent3 9" xfId="4792" xr:uid="{00000000-0005-0000-0000-0000EA0C0000}"/>
    <cellStyle name="Accent4" xfId="483" builtinId="41" customBuiltin="1"/>
    <cellStyle name="Accent4 10" xfId="4793" xr:uid="{00000000-0005-0000-0000-0000EC0C0000}"/>
    <cellStyle name="Accent4 11" xfId="4794" xr:uid="{00000000-0005-0000-0000-0000ED0C0000}"/>
    <cellStyle name="Accent4 12" xfId="4795" xr:uid="{00000000-0005-0000-0000-0000EE0C0000}"/>
    <cellStyle name="Accent4 13" xfId="4796" xr:uid="{00000000-0005-0000-0000-0000EF0C0000}"/>
    <cellStyle name="Accent4 14" xfId="4797" xr:uid="{00000000-0005-0000-0000-0000F00C0000}"/>
    <cellStyle name="Accent4 15" xfId="4798" xr:uid="{00000000-0005-0000-0000-0000F10C0000}"/>
    <cellStyle name="Accent4 16" xfId="4799" xr:uid="{00000000-0005-0000-0000-0000F20C0000}"/>
    <cellStyle name="Accent4 17" xfId="4800" xr:uid="{00000000-0005-0000-0000-0000F30C0000}"/>
    <cellStyle name="Accent4 18" xfId="4801" xr:uid="{00000000-0005-0000-0000-0000F40C0000}"/>
    <cellStyle name="Accent4 19" xfId="4802" xr:uid="{00000000-0005-0000-0000-0000F50C0000}"/>
    <cellStyle name="Accent4 2" xfId="484" xr:uid="{00000000-0005-0000-0000-0000F60C0000}"/>
    <cellStyle name="Accent4 2 2" xfId="4803" xr:uid="{00000000-0005-0000-0000-0000F70C0000}"/>
    <cellStyle name="Accent4 2 2 2" xfId="4804" xr:uid="{00000000-0005-0000-0000-0000F80C0000}"/>
    <cellStyle name="Accent4 2 3" xfId="4805" xr:uid="{00000000-0005-0000-0000-0000F90C0000}"/>
    <cellStyle name="Accent4 2 4" xfId="4806" xr:uid="{00000000-0005-0000-0000-0000FA0C0000}"/>
    <cellStyle name="Accent4 2 5" xfId="4807" xr:uid="{00000000-0005-0000-0000-0000FB0C0000}"/>
    <cellStyle name="Accent4 20" xfId="4808" xr:uid="{00000000-0005-0000-0000-0000FC0C0000}"/>
    <cellStyle name="Accent4 21" xfId="4809" xr:uid="{00000000-0005-0000-0000-0000FD0C0000}"/>
    <cellStyle name="Accent4 22" xfId="4810" xr:uid="{00000000-0005-0000-0000-0000FE0C0000}"/>
    <cellStyle name="Accent4 23" xfId="4811" xr:uid="{00000000-0005-0000-0000-0000FF0C0000}"/>
    <cellStyle name="Accent4 24" xfId="4812" xr:uid="{00000000-0005-0000-0000-0000000D0000}"/>
    <cellStyle name="Accent4 25" xfId="4813" xr:uid="{00000000-0005-0000-0000-0000010D0000}"/>
    <cellStyle name="Accent4 26" xfId="4814" xr:uid="{00000000-0005-0000-0000-0000020D0000}"/>
    <cellStyle name="Accent4 27" xfId="4815" xr:uid="{00000000-0005-0000-0000-0000030D0000}"/>
    <cellStyle name="Accent4 28" xfId="4816" xr:uid="{00000000-0005-0000-0000-0000040D0000}"/>
    <cellStyle name="Accent4 29" xfId="4817" xr:uid="{00000000-0005-0000-0000-0000050D0000}"/>
    <cellStyle name="Accent4 3" xfId="4818" xr:uid="{00000000-0005-0000-0000-0000060D0000}"/>
    <cellStyle name="Accent4 3 2" xfId="47288" xr:uid="{00000000-0005-0000-0000-0000070D0000}"/>
    <cellStyle name="Accent4 30" xfId="4819" xr:uid="{00000000-0005-0000-0000-0000080D0000}"/>
    <cellStyle name="Accent4 31" xfId="4820" xr:uid="{00000000-0005-0000-0000-0000090D0000}"/>
    <cellStyle name="Accent4 32" xfId="4821" xr:uid="{00000000-0005-0000-0000-00000A0D0000}"/>
    <cellStyle name="Accent4 33" xfId="4822" xr:uid="{00000000-0005-0000-0000-00000B0D0000}"/>
    <cellStyle name="Accent4 34" xfId="4823" xr:uid="{00000000-0005-0000-0000-00000C0D0000}"/>
    <cellStyle name="Accent4 35" xfId="4824" xr:uid="{00000000-0005-0000-0000-00000D0D0000}"/>
    <cellStyle name="Accent4 36" xfId="4825" xr:uid="{00000000-0005-0000-0000-00000E0D0000}"/>
    <cellStyle name="Accent4 37" xfId="4826" xr:uid="{00000000-0005-0000-0000-00000F0D0000}"/>
    <cellStyle name="Accent4 38" xfId="4827" xr:uid="{00000000-0005-0000-0000-0000100D0000}"/>
    <cellStyle name="Accent4 39" xfId="4828" xr:uid="{00000000-0005-0000-0000-0000110D0000}"/>
    <cellStyle name="Accent4 4" xfId="4829" xr:uid="{00000000-0005-0000-0000-0000120D0000}"/>
    <cellStyle name="Accent4 4 2" xfId="47253" xr:uid="{00000000-0005-0000-0000-0000130D0000}"/>
    <cellStyle name="Accent4 40" xfId="4830" xr:uid="{00000000-0005-0000-0000-0000140D0000}"/>
    <cellStyle name="Accent4 41" xfId="4831" xr:uid="{00000000-0005-0000-0000-0000150D0000}"/>
    <cellStyle name="Accent4 42" xfId="4832" xr:uid="{00000000-0005-0000-0000-0000160D0000}"/>
    <cellStyle name="Accent4 43" xfId="4833" xr:uid="{00000000-0005-0000-0000-0000170D0000}"/>
    <cellStyle name="Accent4 44" xfId="4834" xr:uid="{00000000-0005-0000-0000-0000180D0000}"/>
    <cellStyle name="Accent4 45" xfId="4835" xr:uid="{00000000-0005-0000-0000-0000190D0000}"/>
    <cellStyle name="Accent4 46" xfId="4836" xr:uid="{00000000-0005-0000-0000-00001A0D0000}"/>
    <cellStyle name="Accent4 47" xfId="4837" xr:uid="{00000000-0005-0000-0000-00001B0D0000}"/>
    <cellStyle name="Accent4 48" xfId="4838" xr:uid="{00000000-0005-0000-0000-00001C0D0000}"/>
    <cellStyle name="Accent4 49" xfId="4839" xr:uid="{00000000-0005-0000-0000-00001D0D0000}"/>
    <cellStyle name="Accent4 5" xfId="4840" xr:uid="{00000000-0005-0000-0000-00001E0D0000}"/>
    <cellStyle name="Accent4 50" xfId="4841" xr:uid="{00000000-0005-0000-0000-00001F0D0000}"/>
    <cellStyle name="Accent4 51" xfId="4842" xr:uid="{00000000-0005-0000-0000-0000200D0000}"/>
    <cellStyle name="Accent4 52" xfId="4843" xr:uid="{00000000-0005-0000-0000-0000210D0000}"/>
    <cellStyle name="Accent4 53" xfId="4844" xr:uid="{00000000-0005-0000-0000-0000220D0000}"/>
    <cellStyle name="Accent4 54" xfId="4845" xr:uid="{00000000-0005-0000-0000-0000230D0000}"/>
    <cellStyle name="Accent4 55" xfId="4846" xr:uid="{00000000-0005-0000-0000-0000240D0000}"/>
    <cellStyle name="Accent4 56" xfId="4847" xr:uid="{00000000-0005-0000-0000-0000250D0000}"/>
    <cellStyle name="Accent4 57" xfId="4848" xr:uid="{00000000-0005-0000-0000-0000260D0000}"/>
    <cellStyle name="Accent4 6" xfId="4849" xr:uid="{00000000-0005-0000-0000-0000270D0000}"/>
    <cellStyle name="Accent4 7" xfId="4850" xr:uid="{00000000-0005-0000-0000-0000280D0000}"/>
    <cellStyle name="Accent4 8" xfId="4851" xr:uid="{00000000-0005-0000-0000-0000290D0000}"/>
    <cellStyle name="Accent4 9" xfId="4852" xr:uid="{00000000-0005-0000-0000-00002A0D0000}"/>
    <cellStyle name="Accent5" xfId="485" builtinId="45" customBuiltin="1"/>
    <cellStyle name="Accent5 10" xfId="4853" xr:uid="{00000000-0005-0000-0000-00002C0D0000}"/>
    <cellStyle name="Accent5 11" xfId="4854" xr:uid="{00000000-0005-0000-0000-00002D0D0000}"/>
    <cellStyle name="Accent5 12" xfId="4855" xr:uid="{00000000-0005-0000-0000-00002E0D0000}"/>
    <cellStyle name="Accent5 13" xfId="4856" xr:uid="{00000000-0005-0000-0000-00002F0D0000}"/>
    <cellStyle name="Accent5 14" xfId="4857" xr:uid="{00000000-0005-0000-0000-0000300D0000}"/>
    <cellStyle name="Accent5 15" xfId="4858" xr:uid="{00000000-0005-0000-0000-0000310D0000}"/>
    <cellStyle name="Accent5 16" xfId="4859" xr:uid="{00000000-0005-0000-0000-0000320D0000}"/>
    <cellStyle name="Accent5 17" xfId="4860" xr:uid="{00000000-0005-0000-0000-0000330D0000}"/>
    <cellStyle name="Accent5 18" xfId="4861" xr:uid="{00000000-0005-0000-0000-0000340D0000}"/>
    <cellStyle name="Accent5 19" xfId="4862" xr:uid="{00000000-0005-0000-0000-0000350D0000}"/>
    <cellStyle name="Accent5 2" xfId="486" xr:uid="{00000000-0005-0000-0000-0000360D0000}"/>
    <cellStyle name="Accent5 2 2" xfId="4863" xr:uid="{00000000-0005-0000-0000-0000370D0000}"/>
    <cellStyle name="Accent5 2 2 2" xfId="4864" xr:uid="{00000000-0005-0000-0000-0000380D0000}"/>
    <cellStyle name="Accent5 2 3" xfId="4865" xr:uid="{00000000-0005-0000-0000-0000390D0000}"/>
    <cellStyle name="Accent5 2 4" xfId="4866" xr:uid="{00000000-0005-0000-0000-00003A0D0000}"/>
    <cellStyle name="Accent5 2 5" xfId="4867" xr:uid="{00000000-0005-0000-0000-00003B0D0000}"/>
    <cellStyle name="Accent5 20" xfId="4868" xr:uid="{00000000-0005-0000-0000-00003C0D0000}"/>
    <cellStyle name="Accent5 21" xfId="4869" xr:uid="{00000000-0005-0000-0000-00003D0D0000}"/>
    <cellStyle name="Accent5 22" xfId="4870" xr:uid="{00000000-0005-0000-0000-00003E0D0000}"/>
    <cellStyle name="Accent5 23" xfId="4871" xr:uid="{00000000-0005-0000-0000-00003F0D0000}"/>
    <cellStyle name="Accent5 24" xfId="4872" xr:uid="{00000000-0005-0000-0000-0000400D0000}"/>
    <cellStyle name="Accent5 25" xfId="4873" xr:uid="{00000000-0005-0000-0000-0000410D0000}"/>
    <cellStyle name="Accent5 26" xfId="4874" xr:uid="{00000000-0005-0000-0000-0000420D0000}"/>
    <cellStyle name="Accent5 27" xfId="4875" xr:uid="{00000000-0005-0000-0000-0000430D0000}"/>
    <cellStyle name="Accent5 28" xfId="4876" xr:uid="{00000000-0005-0000-0000-0000440D0000}"/>
    <cellStyle name="Accent5 29" xfId="4877" xr:uid="{00000000-0005-0000-0000-0000450D0000}"/>
    <cellStyle name="Accent5 3" xfId="4878" xr:uid="{00000000-0005-0000-0000-0000460D0000}"/>
    <cellStyle name="Accent5 3 2" xfId="47292" xr:uid="{00000000-0005-0000-0000-0000470D0000}"/>
    <cellStyle name="Accent5 30" xfId="4879" xr:uid="{00000000-0005-0000-0000-0000480D0000}"/>
    <cellStyle name="Accent5 31" xfId="4880" xr:uid="{00000000-0005-0000-0000-0000490D0000}"/>
    <cellStyle name="Accent5 32" xfId="4881" xr:uid="{00000000-0005-0000-0000-00004A0D0000}"/>
    <cellStyle name="Accent5 33" xfId="4882" xr:uid="{00000000-0005-0000-0000-00004B0D0000}"/>
    <cellStyle name="Accent5 34" xfId="4883" xr:uid="{00000000-0005-0000-0000-00004C0D0000}"/>
    <cellStyle name="Accent5 35" xfId="4884" xr:uid="{00000000-0005-0000-0000-00004D0D0000}"/>
    <cellStyle name="Accent5 36" xfId="4885" xr:uid="{00000000-0005-0000-0000-00004E0D0000}"/>
    <cellStyle name="Accent5 37" xfId="4886" xr:uid="{00000000-0005-0000-0000-00004F0D0000}"/>
    <cellStyle name="Accent5 38" xfId="4887" xr:uid="{00000000-0005-0000-0000-0000500D0000}"/>
    <cellStyle name="Accent5 39" xfId="4888" xr:uid="{00000000-0005-0000-0000-0000510D0000}"/>
    <cellStyle name="Accent5 4" xfId="4889" xr:uid="{00000000-0005-0000-0000-0000520D0000}"/>
    <cellStyle name="Accent5 4 2" xfId="47255" xr:uid="{00000000-0005-0000-0000-0000530D0000}"/>
    <cellStyle name="Accent5 40" xfId="4890" xr:uid="{00000000-0005-0000-0000-0000540D0000}"/>
    <cellStyle name="Accent5 41" xfId="4891" xr:uid="{00000000-0005-0000-0000-0000550D0000}"/>
    <cellStyle name="Accent5 42" xfId="4892" xr:uid="{00000000-0005-0000-0000-0000560D0000}"/>
    <cellStyle name="Accent5 43" xfId="4893" xr:uid="{00000000-0005-0000-0000-0000570D0000}"/>
    <cellStyle name="Accent5 44" xfId="4894" xr:uid="{00000000-0005-0000-0000-0000580D0000}"/>
    <cellStyle name="Accent5 45" xfId="4895" xr:uid="{00000000-0005-0000-0000-0000590D0000}"/>
    <cellStyle name="Accent5 46" xfId="4896" xr:uid="{00000000-0005-0000-0000-00005A0D0000}"/>
    <cellStyle name="Accent5 47" xfId="4897" xr:uid="{00000000-0005-0000-0000-00005B0D0000}"/>
    <cellStyle name="Accent5 48" xfId="4898" xr:uid="{00000000-0005-0000-0000-00005C0D0000}"/>
    <cellStyle name="Accent5 49" xfId="4899" xr:uid="{00000000-0005-0000-0000-00005D0D0000}"/>
    <cellStyle name="Accent5 5" xfId="4900" xr:uid="{00000000-0005-0000-0000-00005E0D0000}"/>
    <cellStyle name="Accent5 50" xfId="4901" xr:uid="{00000000-0005-0000-0000-00005F0D0000}"/>
    <cellStyle name="Accent5 51" xfId="4902" xr:uid="{00000000-0005-0000-0000-0000600D0000}"/>
    <cellStyle name="Accent5 52" xfId="4903" xr:uid="{00000000-0005-0000-0000-0000610D0000}"/>
    <cellStyle name="Accent5 53" xfId="4904" xr:uid="{00000000-0005-0000-0000-0000620D0000}"/>
    <cellStyle name="Accent5 54" xfId="4905" xr:uid="{00000000-0005-0000-0000-0000630D0000}"/>
    <cellStyle name="Accent5 55" xfId="4906" xr:uid="{00000000-0005-0000-0000-0000640D0000}"/>
    <cellStyle name="Accent5 56" xfId="4907" xr:uid="{00000000-0005-0000-0000-0000650D0000}"/>
    <cellStyle name="Accent5 57" xfId="4908" xr:uid="{00000000-0005-0000-0000-0000660D0000}"/>
    <cellStyle name="Accent5 6" xfId="4909" xr:uid="{00000000-0005-0000-0000-0000670D0000}"/>
    <cellStyle name="Accent5 7" xfId="4910" xr:uid="{00000000-0005-0000-0000-0000680D0000}"/>
    <cellStyle name="Accent5 8" xfId="4911" xr:uid="{00000000-0005-0000-0000-0000690D0000}"/>
    <cellStyle name="Accent5 9" xfId="4912" xr:uid="{00000000-0005-0000-0000-00006A0D0000}"/>
    <cellStyle name="Accent6" xfId="487" builtinId="49" customBuiltin="1"/>
    <cellStyle name="Accent6 10" xfId="4913" xr:uid="{00000000-0005-0000-0000-00006C0D0000}"/>
    <cellStyle name="Accent6 11" xfId="4914" xr:uid="{00000000-0005-0000-0000-00006D0D0000}"/>
    <cellStyle name="Accent6 12" xfId="4915" xr:uid="{00000000-0005-0000-0000-00006E0D0000}"/>
    <cellStyle name="Accent6 13" xfId="4916" xr:uid="{00000000-0005-0000-0000-00006F0D0000}"/>
    <cellStyle name="Accent6 14" xfId="4917" xr:uid="{00000000-0005-0000-0000-0000700D0000}"/>
    <cellStyle name="Accent6 15" xfId="4918" xr:uid="{00000000-0005-0000-0000-0000710D0000}"/>
    <cellStyle name="Accent6 16" xfId="4919" xr:uid="{00000000-0005-0000-0000-0000720D0000}"/>
    <cellStyle name="Accent6 17" xfId="4920" xr:uid="{00000000-0005-0000-0000-0000730D0000}"/>
    <cellStyle name="Accent6 18" xfId="4921" xr:uid="{00000000-0005-0000-0000-0000740D0000}"/>
    <cellStyle name="Accent6 19" xfId="4922" xr:uid="{00000000-0005-0000-0000-0000750D0000}"/>
    <cellStyle name="Accent6 2" xfId="488" xr:uid="{00000000-0005-0000-0000-0000760D0000}"/>
    <cellStyle name="Accent6 2 2" xfId="4923" xr:uid="{00000000-0005-0000-0000-0000770D0000}"/>
    <cellStyle name="Accent6 2 2 2" xfId="4924" xr:uid="{00000000-0005-0000-0000-0000780D0000}"/>
    <cellStyle name="Accent6 2 3" xfId="4925" xr:uid="{00000000-0005-0000-0000-0000790D0000}"/>
    <cellStyle name="Accent6 2 4" xfId="4926" xr:uid="{00000000-0005-0000-0000-00007A0D0000}"/>
    <cellStyle name="Accent6 2 5" xfId="4927" xr:uid="{00000000-0005-0000-0000-00007B0D0000}"/>
    <cellStyle name="Accent6 20" xfId="4928" xr:uid="{00000000-0005-0000-0000-00007C0D0000}"/>
    <cellStyle name="Accent6 21" xfId="4929" xr:uid="{00000000-0005-0000-0000-00007D0D0000}"/>
    <cellStyle name="Accent6 22" xfId="4930" xr:uid="{00000000-0005-0000-0000-00007E0D0000}"/>
    <cellStyle name="Accent6 23" xfId="4931" xr:uid="{00000000-0005-0000-0000-00007F0D0000}"/>
    <cellStyle name="Accent6 24" xfId="4932" xr:uid="{00000000-0005-0000-0000-0000800D0000}"/>
    <cellStyle name="Accent6 25" xfId="4933" xr:uid="{00000000-0005-0000-0000-0000810D0000}"/>
    <cellStyle name="Accent6 26" xfId="4934" xr:uid="{00000000-0005-0000-0000-0000820D0000}"/>
    <cellStyle name="Accent6 27" xfId="4935" xr:uid="{00000000-0005-0000-0000-0000830D0000}"/>
    <cellStyle name="Accent6 28" xfId="4936" xr:uid="{00000000-0005-0000-0000-0000840D0000}"/>
    <cellStyle name="Accent6 29" xfId="4937" xr:uid="{00000000-0005-0000-0000-0000850D0000}"/>
    <cellStyle name="Accent6 3" xfId="4938" xr:uid="{00000000-0005-0000-0000-0000860D0000}"/>
    <cellStyle name="Accent6 3 2" xfId="47296" xr:uid="{00000000-0005-0000-0000-0000870D0000}"/>
    <cellStyle name="Accent6 30" xfId="4939" xr:uid="{00000000-0005-0000-0000-0000880D0000}"/>
    <cellStyle name="Accent6 31" xfId="4940" xr:uid="{00000000-0005-0000-0000-0000890D0000}"/>
    <cellStyle name="Accent6 32" xfId="4941" xr:uid="{00000000-0005-0000-0000-00008A0D0000}"/>
    <cellStyle name="Accent6 33" xfId="4942" xr:uid="{00000000-0005-0000-0000-00008B0D0000}"/>
    <cellStyle name="Accent6 34" xfId="4943" xr:uid="{00000000-0005-0000-0000-00008C0D0000}"/>
    <cellStyle name="Accent6 35" xfId="4944" xr:uid="{00000000-0005-0000-0000-00008D0D0000}"/>
    <cellStyle name="Accent6 36" xfId="4945" xr:uid="{00000000-0005-0000-0000-00008E0D0000}"/>
    <cellStyle name="Accent6 37" xfId="4946" xr:uid="{00000000-0005-0000-0000-00008F0D0000}"/>
    <cellStyle name="Accent6 38" xfId="4947" xr:uid="{00000000-0005-0000-0000-0000900D0000}"/>
    <cellStyle name="Accent6 39" xfId="4948" xr:uid="{00000000-0005-0000-0000-0000910D0000}"/>
    <cellStyle name="Accent6 4" xfId="4949" xr:uid="{00000000-0005-0000-0000-0000920D0000}"/>
    <cellStyle name="Accent6 4 2" xfId="47257" xr:uid="{00000000-0005-0000-0000-0000930D0000}"/>
    <cellStyle name="Accent6 40" xfId="4950" xr:uid="{00000000-0005-0000-0000-0000940D0000}"/>
    <cellStyle name="Accent6 41" xfId="4951" xr:uid="{00000000-0005-0000-0000-0000950D0000}"/>
    <cellStyle name="Accent6 42" xfId="4952" xr:uid="{00000000-0005-0000-0000-0000960D0000}"/>
    <cellStyle name="Accent6 43" xfId="4953" xr:uid="{00000000-0005-0000-0000-0000970D0000}"/>
    <cellStyle name="Accent6 44" xfId="4954" xr:uid="{00000000-0005-0000-0000-0000980D0000}"/>
    <cellStyle name="Accent6 45" xfId="4955" xr:uid="{00000000-0005-0000-0000-0000990D0000}"/>
    <cellStyle name="Accent6 46" xfId="4956" xr:uid="{00000000-0005-0000-0000-00009A0D0000}"/>
    <cellStyle name="Accent6 47" xfId="4957" xr:uid="{00000000-0005-0000-0000-00009B0D0000}"/>
    <cellStyle name="Accent6 48" xfId="4958" xr:uid="{00000000-0005-0000-0000-00009C0D0000}"/>
    <cellStyle name="Accent6 49" xfId="4959" xr:uid="{00000000-0005-0000-0000-00009D0D0000}"/>
    <cellStyle name="Accent6 5" xfId="4960" xr:uid="{00000000-0005-0000-0000-00009E0D0000}"/>
    <cellStyle name="Accent6 50" xfId="4961" xr:uid="{00000000-0005-0000-0000-00009F0D0000}"/>
    <cellStyle name="Accent6 51" xfId="4962" xr:uid="{00000000-0005-0000-0000-0000A00D0000}"/>
    <cellStyle name="Accent6 52" xfId="4963" xr:uid="{00000000-0005-0000-0000-0000A10D0000}"/>
    <cellStyle name="Accent6 53" xfId="4964" xr:uid="{00000000-0005-0000-0000-0000A20D0000}"/>
    <cellStyle name="Accent6 54" xfId="4965" xr:uid="{00000000-0005-0000-0000-0000A30D0000}"/>
    <cellStyle name="Accent6 55" xfId="4966" xr:uid="{00000000-0005-0000-0000-0000A40D0000}"/>
    <cellStyle name="Accent6 56" xfId="4967" xr:uid="{00000000-0005-0000-0000-0000A50D0000}"/>
    <cellStyle name="Accent6 57" xfId="4968" xr:uid="{00000000-0005-0000-0000-0000A60D0000}"/>
    <cellStyle name="Accent6 6" xfId="4969" xr:uid="{00000000-0005-0000-0000-0000A70D0000}"/>
    <cellStyle name="Accent6 7" xfId="4970" xr:uid="{00000000-0005-0000-0000-0000A80D0000}"/>
    <cellStyle name="Accent6 8" xfId="4971" xr:uid="{00000000-0005-0000-0000-0000A90D0000}"/>
    <cellStyle name="Accent6 9" xfId="4972" xr:uid="{00000000-0005-0000-0000-0000AA0D0000}"/>
    <cellStyle name="Akcent 1 10" xfId="4973" xr:uid="{00000000-0005-0000-0000-0000AB0D0000}"/>
    <cellStyle name="Akcent 1 11" xfId="4974" xr:uid="{00000000-0005-0000-0000-0000AC0D0000}"/>
    <cellStyle name="Akcent 1 12" xfId="4975" xr:uid="{00000000-0005-0000-0000-0000AD0D0000}"/>
    <cellStyle name="Akcent 1 13" xfId="4976" xr:uid="{00000000-0005-0000-0000-0000AE0D0000}"/>
    <cellStyle name="Akcent 1 14" xfId="4977" xr:uid="{00000000-0005-0000-0000-0000AF0D0000}"/>
    <cellStyle name="Akcent 1 15" xfId="4978" xr:uid="{00000000-0005-0000-0000-0000B00D0000}"/>
    <cellStyle name="Akcent 1 16" xfId="4979" xr:uid="{00000000-0005-0000-0000-0000B10D0000}"/>
    <cellStyle name="Akcent 1 17" xfId="4980" xr:uid="{00000000-0005-0000-0000-0000B20D0000}"/>
    <cellStyle name="Akcent 1 18" xfId="4981" xr:uid="{00000000-0005-0000-0000-0000B30D0000}"/>
    <cellStyle name="Akcent 1 19" xfId="4982" xr:uid="{00000000-0005-0000-0000-0000B40D0000}"/>
    <cellStyle name="Akcent 1 2" xfId="489" xr:uid="{00000000-0005-0000-0000-0000B50D0000}"/>
    <cellStyle name="Akcent 1 2 10" xfId="10590" xr:uid="{00000000-0005-0000-0000-0000B60D0000}"/>
    <cellStyle name="Akcent 1 2 2" xfId="4983" xr:uid="{00000000-0005-0000-0000-0000B70D0000}"/>
    <cellStyle name="Akcent 1 2 3" xfId="4984" xr:uid="{00000000-0005-0000-0000-0000B80D0000}"/>
    <cellStyle name="Akcent 1 2 4" xfId="4985" xr:uid="{00000000-0005-0000-0000-0000B90D0000}"/>
    <cellStyle name="Akcent 1 2 5" xfId="4986" xr:uid="{00000000-0005-0000-0000-0000BA0D0000}"/>
    <cellStyle name="Akcent 1 2 6" xfId="4987" xr:uid="{00000000-0005-0000-0000-0000BB0D0000}"/>
    <cellStyle name="Akcent 1 2 7" xfId="4988" xr:uid="{00000000-0005-0000-0000-0000BC0D0000}"/>
    <cellStyle name="Akcent 1 2 8" xfId="4989" xr:uid="{00000000-0005-0000-0000-0000BD0D0000}"/>
    <cellStyle name="Akcent 1 2 9" xfId="10908" xr:uid="{00000000-0005-0000-0000-0000BE0D0000}"/>
    <cellStyle name="Akcent 1 20" xfId="4990" xr:uid="{00000000-0005-0000-0000-0000BF0D0000}"/>
    <cellStyle name="Akcent 1 21" xfId="4991" xr:uid="{00000000-0005-0000-0000-0000C00D0000}"/>
    <cellStyle name="Akcent 1 22" xfId="4992" xr:uid="{00000000-0005-0000-0000-0000C10D0000}"/>
    <cellStyle name="Akcent 1 23" xfId="4993" xr:uid="{00000000-0005-0000-0000-0000C20D0000}"/>
    <cellStyle name="Akcent 1 24" xfId="4994" xr:uid="{00000000-0005-0000-0000-0000C30D0000}"/>
    <cellStyle name="Akcent 1 25" xfId="4995" xr:uid="{00000000-0005-0000-0000-0000C40D0000}"/>
    <cellStyle name="Akcent 1 26" xfId="4996" xr:uid="{00000000-0005-0000-0000-0000C50D0000}"/>
    <cellStyle name="Akcent 1 27" xfId="4997" xr:uid="{00000000-0005-0000-0000-0000C60D0000}"/>
    <cellStyle name="Akcent 1 28" xfId="4998" xr:uid="{00000000-0005-0000-0000-0000C70D0000}"/>
    <cellStyle name="Akcent 1 29" xfId="4999" xr:uid="{00000000-0005-0000-0000-0000C80D0000}"/>
    <cellStyle name="Akcent 1 3" xfId="5000" xr:uid="{00000000-0005-0000-0000-0000C90D0000}"/>
    <cellStyle name="Akcent 1 3 2" xfId="11155" xr:uid="{00000000-0005-0000-0000-0000CA0D0000}"/>
    <cellStyle name="Akcent 1 3 3" xfId="10591" xr:uid="{00000000-0005-0000-0000-0000CB0D0000}"/>
    <cellStyle name="Akcent 1 30" xfId="5001" xr:uid="{00000000-0005-0000-0000-0000CC0D0000}"/>
    <cellStyle name="Akcent 1 31" xfId="5002" xr:uid="{00000000-0005-0000-0000-0000CD0D0000}"/>
    <cellStyle name="Akcent 1 32" xfId="5003" xr:uid="{00000000-0005-0000-0000-0000CE0D0000}"/>
    <cellStyle name="Akcent 1 33" xfId="5004" xr:uid="{00000000-0005-0000-0000-0000CF0D0000}"/>
    <cellStyle name="Akcent 1 34" xfId="5005" xr:uid="{00000000-0005-0000-0000-0000D00D0000}"/>
    <cellStyle name="Akcent 1 35" xfId="5006" xr:uid="{00000000-0005-0000-0000-0000D10D0000}"/>
    <cellStyle name="Akcent 1 36" xfId="5007" xr:uid="{00000000-0005-0000-0000-0000D20D0000}"/>
    <cellStyle name="Akcent 1 37" xfId="5008" xr:uid="{00000000-0005-0000-0000-0000D30D0000}"/>
    <cellStyle name="Akcent 1 38" xfId="5009" xr:uid="{00000000-0005-0000-0000-0000D40D0000}"/>
    <cellStyle name="Akcent 1 39" xfId="5010" xr:uid="{00000000-0005-0000-0000-0000D50D0000}"/>
    <cellStyle name="Akcent 1 4" xfId="5011" xr:uid="{00000000-0005-0000-0000-0000D60D0000}"/>
    <cellStyle name="Akcent 1 40" xfId="5012" xr:uid="{00000000-0005-0000-0000-0000D70D0000}"/>
    <cellStyle name="Akcent 1 41" xfId="5013" xr:uid="{00000000-0005-0000-0000-0000D80D0000}"/>
    <cellStyle name="Akcent 1 42" xfId="5014" xr:uid="{00000000-0005-0000-0000-0000D90D0000}"/>
    <cellStyle name="Akcent 1 43" xfId="5015" xr:uid="{00000000-0005-0000-0000-0000DA0D0000}"/>
    <cellStyle name="Akcent 1 44" xfId="5016" xr:uid="{00000000-0005-0000-0000-0000DB0D0000}"/>
    <cellStyle name="Akcent 1 45" xfId="5017" xr:uid="{00000000-0005-0000-0000-0000DC0D0000}"/>
    <cellStyle name="Akcent 1 46" xfId="5018" xr:uid="{00000000-0005-0000-0000-0000DD0D0000}"/>
    <cellStyle name="Akcent 1 47" xfId="5019" xr:uid="{00000000-0005-0000-0000-0000DE0D0000}"/>
    <cellStyle name="Akcent 1 48" xfId="5020" xr:uid="{00000000-0005-0000-0000-0000DF0D0000}"/>
    <cellStyle name="Akcent 1 49" xfId="5021" xr:uid="{00000000-0005-0000-0000-0000E00D0000}"/>
    <cellStyle name="Akcent 1 5" xfId="5022" xr:uid="{00000000-0005-0000-0000-0000E10D0000}"/>
    <cellStyle name="Akcent 1 50" xfId="5023" xr:uid="{00000000-0005-0000-0000-0000E20D0000}"/>
    <cellStyle name="Akcent 1 51" xfId="5024" xr:uid="{00000000-0005-0000-0000-0000E30D0000}"/>
    <cellStyle name="Akcent 1 52" xfId="5025" xr:uid="{00000000-0005-0000-0000-0000E40D0000}"/>
    <cellStyle name="Akcent 1 53" xfId="5026" xr:uid="{00000000-0005-0000-0000-0000E50D0000}"/>
    <cellStyle name="Akcent 1 54" xfId="5027" xr:uid="{00000000-0005-0000-0000-0000E60D0000}"/>
    <cellStyle name="Akcent 1 55" xfId="5028" xr:uid="{00000000-0005-0000-0000-0000E70D0000}"/>
    <cellStyle name="Akcent 1 56" xfId="5029" xr:uid="{00000000-0005-0000-0000-0000E80D0000}"/>
    <cellStyle name="Akcent 1 57" xfId="5030" xr:uid="{00000000-0005-0000-0000-0000E90D0000}"/>
    <cellStyle name="Akcent 1 58" xfId="5031" xr:uid="{00000000-0005-0000-0000-0000EA0D0000}"/>
    <cellStyle name="Akcent 1 59" xfId="5032" xr:uid="{00000000-0005-0000-0000-0000EB0D0000}"/>
    <cellStyle name="Akcent 1 6" xfId="5033" xr:uid="{00000000-0005-0000-0000-0000EC0D0000}"/>
    <cellStyle name="Akcent 1 7" xfId="5034" xr:uid="{00000000-0005-0000-0000-0000ED0D0000}"/>
    <cellStyle name="Akcent 1 8" xfId="5035" xr:uid="{00000000-0005-0000-0000-0000EE0D0000}"/>
    <cellStyle name="Akcent 1 9" xfId="5036" xr:uid="{00000000-0005-0000-0000-0000EF0D0000}"/>
    <cellStyle name="Akcent 2 10" xfId="5037" xr:uid="{00000000-0005-0000-0000-0000F00D0000}"/>
    <cellStyle name="Akcent 2 11" xfId="5038" xr:uid="{00000000-0005-0000-0000-0000F10D0000}"/>
    <cellStyle name="Akcent 2 12" xfId="5039" xr:uid="{00000000-0005-0000-0000-0000F20D0000}"/>
    <cellStyle name="Akcent 2 13" xfId="5040" xr:uid="{00000000-0005-0000-0000-0000F30D0000}"/>
    <cellStyle name="Akcent 2 14" xfId="5041" xr:uid="{00000000-0005-0000-0000-0000F40D0000}"/>
    <cellStyle name="Akcent 2 15" xfId="5042" xr:uid="{00000000-0005-0000-0000-0000F50D0000}"/>
    <cellStyle name="Akcent 2 16" xfId="5043" xr:uid="{00000000-0005-0000-0000-0000F60D0000}"/>
    <cellStyle name="Akcent 2 17" xfId="5044" xr:uid="{00000000-0005-0000-0000-0000F70D0000}"/>
    <cellStyle name="Akcent 2 18" xfId="5045" xr:uid="{00000000-0005-0000-0000-0000F80D0000}"/>
    <cellStyle name="Akcent 2 19" xfId="5046" xr:uid="{00000000-0005-0000-0000-0000F90D0000}"/>
    <cellStyle name="Akcent 2 2" xfId="490" xr:uid="{00000000-0005-0000-0000-0000FA0D0000}"/>
    <cellStyle name="Akcent 2 2 10" xfId="10592" xr:uid="{00000000-0005-0000-0000-0000FB0D0000}"/>
    <cellStyle name="Akcent 2 2 2" xfId="5047" xr:uid="{00000000-0005-0000-0000-0000FC0D0000}"/>
    <cellStyle name="Akcent 2 2 3" xfId="5048" xr:uid="{00000000-0005-0000-0000-0000FD0D0000}"/>
    <cellStyle name="Akcent 2 2 4" xfId="5049" xr:uid="{00000000-0005-0000-0000-0000FE0D0000}"/>
    <cellStyle name="Akcent 2 2 5" xfId="5050" xr:uid="{00000000-0005-0000-0000-0000FF0D0000}"/>
    <cellStyle name="Akcent 2 2 6" xfId="5051" xr:uid="{00000000-0005-0000-0000-0000000E0000}"/>
    <cellStyle name="Akcent 2 2 7" xfId="5052" xr:uid="{00000000-0005-0000-0000-0000010E0000}"/>
    <cellStyle name="Akcent 2 2 8" xfId="5053" xr:uid="{00000000-0005-0000-0000-0000020E0000}"/>
    <cellStyle name="Akcent 2 2 9" xfId="10907" xr:uid="{00000000-0005-0000-0000-0000030E0000}"/>
    <cellStyle name="Akcent 2 20" xfId="5054" xr:uid="{00000000-0005-0000-0000-0000040E0000}"/>
    <cellStyle name="Akcent 2 21" xfId="5055" xr:uid="{00000000-0005-0000-0000-0000050E0000}"/>
    <cellStyle name="Akcent 2 22" xfId="5056" xr:uid="{00000000-0005-0000-0000-0000060E0000}"/>
    <cellStyle name="Akcent 2 23" xfId="5057" xr:uid="{00000000-0005-0000-0000-0000070E0000}"/>
    <cellStyle name="Akcent 2 24" xfId="5058" xr:uid="{00000000-0005-0000-0000-0000080E0000}"/>
    <cellStyle name="Akcent 2 25" xfId="5059" xr:uid="{00000000-0005-0000-0000-0000090E0000}"/>
    <cellStyle name="Akcent 2 26" xfId="5060" xr:uid="{00000000-0005-0000-0000-00000A0E0000}"/>
    <cellStyle name="Akcent 2 27" xfId="5061" xr:uid="{00000000-0005-0000-0000-00000B0E0000}"/>
    <cellStyle name="Akcent 2 28" xfId="5062" xr:uid="{00000000-0005-0000-0000-00000C0E0000}"/>
    <cellStyle name="Akcent 2 29" xfId="5063" xr:uid="{00000000-0005-0000-0000-00000D0E0000}"/>
    <cellStyle name="Akcent 2 3" xfId="5064" xr:uid="{00000000-0005-0000-0000-00000E0E0000}"/>
    <cellStyle name="Akcent 2 3 2" xfId="11156" xr:uid="{00000000-0005-0000-0000-00000F0E0000}"/>
    <cellStyle name="Akcent 2 3 3" xfId="10593" xr:uid="{00000000-0005-0000-0000-0000100E0000}"/>
    <cellStyle name="Akcent 2 30" xfId="5065" xr:uid="{00000000-0005-0000-0000-0000110E0000}"/>
    <cellStyle name="Akcent 2 31" xfId="5066" xr:uid="{00000000-0005-0000-0000-0000120E0000}"/>
    <cellStyle name="Akcent 2 32" xfId="5067" xr:uid="{00000000-0005-0000-0000-0000130E0000}"/>
    <cellStyle name="Akcent 2 33" xfId="5068" xr:uid="{00000000-0005-0000-0000-0000140E0000}"/>
    <cellStyle name="Akcent 2 34" xfId="5069" xr:uid="{00000000-0005-0000-0000-0000150E0000}"/>
    <cellStyle name="Akcent 2 35" xfId="5070" xr:uid="{00000000-0005-0000-0000-0000160E0000}"/>
    <cellStyle name="Akcent 2 36" xfId="5071" xr:uid="{00000000-0005-0000-0000-0000170E0000}"/>
    <cellStyle name="Akcent 2 37" xfId="5072" xr:uid="{00000000-0005-0000-0000-0000180E0000}"/>
    <cellStyle name="Akcent 2 38" xfId="5073" xr:uid="{00000000-0005-0000-0000-0000190E0000}"/>
    <cellStyle name="Akcent 2 39" xfId="5074" xr:uid="{00000000-0005-0000-0000-00001A0E0000}"/>
    <cellStyle name="Akcent 2 4" xfId="5075" xr:uid="{00000000-0005-0000-0000-00001B0E0000}"/>
    <cellStyle name="Akcent 2 40" xfId="5076" xr:uid="{00000000-0005-0000-0000-00001C0E0000}"/>
    <cellStyle name="Akcent 2 41" xfId="5077" xr:uid="{00000000-0005-0000-0000-00001D0E0000}"/>
    <cellStyle name="Akcent 2 42" xfId="5078" xr:uid="{00000000-0005-0000-0000-00001E0E0000}"/>
    <cellStyle name="Akcent 2 43" xfId="5079" xr:uid="{00000000-0005-0000-0000-00001F0E0000}"/>
    <cellStyle name="Akcent 2 44" xfId="5080" xr:uid="{00000000-0005-0000-0000-0000200E0000}"/>
    <cellStyle name="Akcent 2 45" xfId="5081" xr:uid="{00000000-0005-0000-0000-0000210E0000}"/>
    <cellStyle name="Akcent 2 46" xfId="5082" xr:uid="{00000000-0005-0000-0000-0000220E0000}"/>
    <cellStyle name="Akcent 2 47" xfId="5083" xr:uid="{00000000-0005-0000-0000-0000230E0000}"/>
    <cellStyle name="Akcent 2 48" xfId="5084" xr:uid="{00000000-0005-0000-0000-0000240E0000}"/>
    <cellStyle name="Akcent 2 49" xfId="5085" xr:uid="{00000000-0005-0000-0000-0000250E0000}"/>
    <cellStyle name="Akcent 2 5" xfId="5086" xr:uid="{00000000-0005-0000-0000-0000260E0000}"/>
    <cellStyle name="Akcent 2 50" xfId="5087" xr:uid="{00000000-0005-0000-0000-0000270E0000}"/>
    <cellStyle name="Akcent 2 51" xfId="5088" xr:uid="{00000000-0005-0000-0000-0000280E0000}"/>
    <cellStyle name="Akcent 2 52" xfId="5089" xr:uid="{00000000-0005-0000-0000-0000290E0000}"/>
    <cellStyle name="Akcent 2 53" xfId="5090" xr:uid="{00000000-0005-0000-0000-00002A0E0000}"/>
    <cellStyle name="Akcent 2 54" xfId="5091" xr:uid="{00000000-0005-0000-0000-00002B0E0000}"/>
    <cellStyle name="Akcent 2 55" xfId="5092" xr:uid="{00000000-0005-0000-0000-00002C0E0000}"/>
    <cellStyle name="Akcent 2 56" xfId="5093" xr:uid="{00000000-0005-0000-0000-00002D0E0000}"/>
    <cellStyle name="Akcent 2 57" xfId="5094" xr:uid="{00000000-0005-0000-0000-00002E0E0000}"/>
    <cellStyle name="Akcent 2 58" xfId="5095" xr:uid="{00000000-0005-0000-0000-00002F0E0000}"/>
    <cellStyle name="Akcent 2 59" xfId="5096" xr:uid="{00000000-0005-0000-0000-0000300E0000}"/>
    <cellStyle name="Akcent 2 6" xfId="5097" xr:uid="{00000000-0005-0000-0000-0000310E0000}"/>
    <cellStyle name="Akcent 2 7" xfId="5098" xr:uid="{00000000-0005-0000-0000-0000320E0000}"/>
    <cellStyle name="Akcent 2 8" xfId="5099" xr:uid="{00000000-0005-0000-0000-0000330E0000}"/>
    <cellStyle name="Akcent 2 9" xfId="5100" xr:uid="{00000000-0005-0000-0000-0000340E0000}"/>
    <cellStyle name="Akcent 3 10" xfId="5101" xr:uid="{00000000-0005-0000-0000-0000350E0000}"/>
    <cellStyle name="Akcent 3 11" xfId="5102" xr:uid="{00000000-0005-0000-0000-0000360E0000}"/>
    <cellStyle name="Akcent 3 12" xfId="5103" xr:uid="{00000000-0005-0000-0000-0000370E0000}"/>
    <cellStyle name="Akcent 3 13" xfId="5104" xr:uid="{00000000-0005-0000-0000-0000380E0000}"/>
    <cellStyle name="Akcent 3 14" xfId="5105" xr:uid="{00000000-0005-0000-0000-0000390E0000}"/>
    <cellStyle name="Akcent 3 15" xfId="5106" xr:uid="{00000000-0005-0000-0000-00003A0E0000}"/>
    <cellStyle name="Akcent 3 16" xfId="5107" xr:uid="{00000000-0005-0000-0000-00003B0E0000}"/>
    <cellStyle name="Akcent 3 17" xfId="5108" xr:uid="{00000000-0005-0000-0000-00003C0E0000}"/>
    <cellStyle name="Akcent 3 18" xfId="5109" xr:uid="{00000000-0005-0000-0000-00003D0E0000}"/>
    <cellStyle name="Akcent 3 19" xfId="5110" xr:uid="{00000000-0005-0000-0000-00003E0E0000}"/>
    <cellStyle name="Akcent 3 2" xfId="491" xr:uid="{00000000-0005-0000-0000-00003F0E0000}"/>
    <cellStyle name="Akcent 3 2 10" xfId="10594" xr:uid="{00000000-0005-0000-0000-0000400E0000}"/>
    <cellStyle name="Akcent 3 2 2" xfId="5111" xr:uid="{00000000-0005-0000-0000-0000410E0000}"/>
    <cellStyle name="Akcent 3 2 3" xfId="5112" xr:uid="{00000000-0005-0000-0000-0000420E0000}"/>
    <cellStyle name="Akcent 3 2 4" xfId="5113" xr:uid="{00000000-0005-0000-0000-0000430E0000}"/>
    <cellStyle name="Akcent 3 2 5" xfId="5114" xr:uid="{00000000-0005-0000-0000-0000440E0000}"/>
    <cellStyle name="Akcent 3 2 6" xfId="5115" xr:uid="{00000000-0005-0000-0000-0000450E0000}"/>
    <cellStyle name="Akcent 3 2 7" xfId="5116" xr:uid="{00000000-0005-0000-0000-0000460E0000}"/>
    <cellStyle name="Akcent 3 2 8" xfId="5117" xr:uid="{00000000-0005-0000-0000-0000470E0000}"/>
    <cellStyle name="Akcent 3 2 9" xfId="10906" xr:uid="{00000000-0005-0000-0000-0000480E0000}"/>
    <cellStyle name="Akcent 3 20" xfId="5118" xr:uid="{00000000-0005-0000-0000-0000490E0000}"/>
    <cellStyle name="Akcent 3 21" xfId="5119" xr:uid="{00000000-0005-0000-0000-00004A0E0000}"/>
    <cellStyle name="Akcent 3 22" xfId="5120" xr:uid="{00000000-0005-0000-0000-00004B0E0000}"/>
    <cellStyle name="Akcent 3 23" xfId="5121" xr:uid="{00000000-0005-0000-0000-00004C0E0000}"/>
    <cellStyle name="Akcent 3 24" xfId="5122" xr:uid="{00000000-0005-0000-0000-00004D0E0000}"/>
    <cellStyle name="Akcent 3 25" xfId="5123" xr:uid="{00000000-0005-0000-0000-00004E0E0000}"/>
    <cellStyle name="Akcent 3 26" xfId="5124" xr:uid="{00000000-0005-0000-0000-00004F0E0000}"/>
    <cellStyle name="Akcent 3 27" xfId="5125" xr:uid="{00000000-0005-0000-0000-0000500E0000}"/>
    <cellStyle name="Akcent 3 28" xfId="5126" xr:uid="{00000000-0005-0000-0000-0000510E0000}"/>
    <cellStyle name="Akcent 3 29" xfId="5127" xr:uid="{00000000-0005-0000-0000-0000520E0000}"/>
    <cellStyle name="Akcent 3 3" xfId="5128" xr:uid="{00000000-0005-0000-0000-0000530E0000}"/>
    <cellStyle name="Akcent 3 3 2" xfId="11157" xr:uid="{00000000-0005-0000-0000-0000540E0000}"/>
    <cellStyle name="Akcent 3 3 3" xfId="10595" xr:uid="{00000000-0005-0000-0000-0000550E0000}"/>
    <cellStyle name="Akcent 3 30" xfId="5129" xr:uid="{00000000-0005-0000-0000-0000560E0000}"/>
    <cellStyle name="Akcent 3 31" xfId="5130" xr:uid="{00000000-0005-0000-0000-0000570E0000}"/>
    <cellStyle name="Akcent 3 32" xfId="5131" xr:uid="{00000000-0005-0000-0000-0000580E0000}"/>
    <cellStyle name="Akcent 3 33" xfId="5132" xr:uid="{00000000-0005-0000-0000-0000590E0000}"/>
    <cellStyle name="Akcent 3 34" xfId="5133" xr:uid="{00000000-0005-0000-0000-00005A0E0000}"/>
    <cellStyle name="Akcent 3 35" xfId="5134" xr:uid="{00000000-0005-0000-0000-00005B0E0000}"/>
    <cellStyle name="Akcent 3 36" xfId="5135" xr:uid="{00000000-0005-0000-0000-00005C0E0000}"/>
    <cellStyle name="Akcent 3 37" xfId="5136" xr:uid="{00000000-0005-0000-0000-00005D0E0000}"/>
    <cellStyle name="Akcent 3 38" xfId="5137" xr:uid="{00000000-0005-0000-0000-00005E0E0000}"/>
    <cellStyle name="Akcent 3 39" xfId="5138" xr:uid="{00000000-0005-0000-0000-00005F0E0000}"/>
    <cellStyle name="Akcent 3 4" xfId="5139" xr:uid="{00000000-0005-0000-0000-0000600E0000}"/>
    <cellStyle name="Akcent 3 40" xfId="5140" xr:uid="{00000000-0005-0000-0000-0000610E0000}"/>
    <cellStyle name="Akcent 3 41" xfId="5141" xr:uid="{00000000-0005-0000-0000-0000620E0000}"/>
    <cellStyle name="Akcent 3 42" xfId="5142" xr:uid="{00000000-0005-0000-0000-0000630E0000}"/>
    <cellStyle name="Akcent 3 43" xfId="5143" xr:uid="{00000000-0005-0000-0000-0000640E0000}"/>
    <cellStyle name="Akcent 3 44" xfId="5144" xr:uid="{00000000-0005-0000-0000-0000650E0000}"/>
    <cellStyle name="Akcent 3 45" xfId="5145" xr:uid="{00000000-0005-0000-0000-0000660E0000}"/>
    <cellStyle name="Akcent 3 46" xfId="5146" xr:uid="{00000000-0005-0000-0000-0000670E0000}"/>
    <cellStyle name="Akcent 3 47" xfId="5147" xr:uid="{00000000-0005-0000-0000-0000680E0000}"/>
    <cellStyle name="Akcent 3 48" xfId="5148" xr:uid="{00000000-0005-0000-0000-0000690E0000}"/>
    <cellStyle name="Akcent 3 49" xfId="5149" xr:uid="{00000000-0005-0000-0000-00006A0E0000}"/>
    <cellStyle name="Akcent 3 5" xfId="5150" xr:uid="{00000000-0005-0000-0000-00006B0E0000}"/>
    <cellStyle name="Akcent 3 50" xfId="5151" xr:uid="{00000000-0005-0000-0000-00006C0E0000}"/>
    <cellStyle name="Akcent 3 51" xfId="5152" xr:uid="{00000000-0005-0000-0000-00006D0E0000}"/>
    <cellStyle name="Akcent 3 52" xfId="5153" xr:uid="{00000000-0005-0000-0000-00006E0E0000}"/>
    <cellStyle name="Akcent 3 53" xfId="5154" xr:uid="{00000000-0005-0000-0000-00006F0E0000}"/>
    <cellStyle name="Akcent 3 54" xfId="5155" xr:uid="{00000000-0005-0000-0000-0000700E0000}"/>
    <cellStyle name="Akcent 3 55" xfId="5156" xr:uid="{00000000-0005-0000-0000-0000710E0000}"/>
    <cellStyle name="Akcent 3 56" xfId="5157" xr:uid="{00000000-0005-0000-0000-0000720E0000}"/>
    <cellStyle name="Akcent 3 57" xfId="5158" xr:uid="{00000000-0005-0000-0000-0000730E0000}"/>
    <cellStyle name="Akcent 3 58" xfId="5159" xr:uid="{00000000-0005-0000-0000-0000740E0000}"/>
    <cellStyle name="Akcent 3 59" xfId="5160" xr:uid="{00000000-0005-0000-0000-0000750E0000}"/>
    <cellStyle name="Akcent 3 6" xfId="5161" xr:uid="{00000000-0005-0000-0000-0000760E0000}"/>
    <cellStyle name="Akcent 3 7" xfId="5162" xr:uid="{00000000-0005-0000-0000-0000770E0000}"/>
    <cellStyle name="Akcent 3 8" xfId="5163" xr:uid="{00000000-0005-0000-0000-0000780E0000}"/>
    <cellStyle name="Akcent 3 9" xfId="5164" xr:uid="{00000000-0005-0000-0000-0000790E0000}"/>
    <cellStyle name="Akcent 4 10" xfId="5165" xr:uid="{00000000-0005-0000-0000-00007A0E0000}"/>
    <cellStyle name="Akcent 4 11" xfId="5166" xr:uid="{00000000-0005-0000-0000-00007B0E0000}"/>
    <cellStyle name="Akcent 4 12" xfId="5167" xr:uid="{00000000-0005-0000-0000-00007C0E0000}"/>
    <cellStyle name="Akcent 4 13" xfId="5168" xr:uid="{00000000-0005-0000-0000-00007D0E0000}"/>
    <cellStyle name="Akcent 4 14" xfId="5169" xr:uid="{00000000-0005-0000-0000-00007E0E0000}"/>
    <cellStyle name="Akcent 4 15" xfId="5170" xr:uid="{00000000-0005-0000-0000-00007F0E0000}"/>
    <cellStyle name="Akcent 4 16" xfId="5171" xr:uid="{00000000-0005-0000-0000-0000800E0000}"/>
    <cellStyle name="Akcent 4 17" xfId="5172" xr:uid="{00000000-0005-0000-0000-0000810E0000}"/>
    <cellStyle name="Akcent 4 18" xfId="5173" xr:uid="{00000000-0005-0000-0000-0000820E0000}"/>
    <cellStyle name="Akcent 4 19" xfId="5174" xr:uid="{00000000-0005-0000-0000-0000830E0000}"/>
    <cellStyle name="Akcent 4 2" xfId="492" xr:uid="{00000000-0005-0000-0000-0000840E0000}"/>
    <cellStyle name="Akcent 4 2 10" xfId="10596" xr:uid="{00000000-0005-0000-0000-0000850E0000}"/>
    <cellStyle name="Akcent 4 2 2" xfId="5175" xr:uid="{00000000-0005-0000-0000-0000860E0000}"/>
    <cellStyle name="Akcent 4 2 3" xfId="5176" xr:uid="{00000000-0005-0000-0000-0000870E0000}"/>
    <cellStyle name="Akcent 4 2 4" xfId="5177" xr:uid="{00000000-0005-0000-0000-0000880E0000}"/>
    <cellStyle name="Akcent 4 2 5" xfId="5178" xr:uid="{00000000-0005-0000-0000-0000890E0000}"/>
    <cellStyle name="Akcent 4 2 6" xfId="5179" xr:uid="{00000000-0005-0000-0000-00008A0E0000}"/>
    <cellStyle name="Akcent 4 2 7" xfId="5180" xr:uid="{00000000-0005-0000-0000-00008B0E0000}"/>
    <cellStyle name="Akcent 4 2 8" xfId="5181" xr:uid="{00000000-0005-0000-0000-00008C0E0000}"/>
    <cellStyle name="Akcent 4 2 9" xfId="10905" xr:uid="{00000000-0005-0000-0000-00008D0E0000}"/>
    <cellStyle name="Akcent 4 20" xfId="5182" xr:uid="{00000000-0005-0000-0000-00008E0E0000}"/>
    <cellStyle name="Akcent 4 21" xfId="5183" xr:uid="{00000000-0005-0000-0000-00008F0E0000}"/>
    <cellStyle name="Akcent 4 22" xfId="5184" xr:uid="{00000000-0005-0000-0000-0000900E0000}"/>
    <cellStyle name="Akcent 4 23" xfId="5185" xr:uid="{00000000-0005-0000-0000-0000910E0000}"/>
    <cellStyle name="Akcent 4 24" xfId="5186" xr:uid="{00000000-0005-0000-0000-0000920E0000}"/>
    <cellStyle name="Akcent 4 25" xfId="5187" xr:uid="{00000000-0005-0000-0000-0000930E0000}"/>
    <cellStyle name="Akcent 4 26" xfId="5188" xr:uid="{00000000-0005-0000-0000-0000940E0000}"/>
    <cellStyle name="Akcent 4 27" xfId="5189" xr:uid="{00000000-0005-0000-0000-0000950E0000}"/>
    <cellStyle name="Akcent 4 28" xfId="5190" xr:uid="{00000000-0005-0000-0000-0000960E0000}"/>
    <cellStyle name="Akcent 4 29" xfId="5191" xr:uid="{00000000-0005-0000-0000-0000970E0000}"/>
    <cellStyle name="Akcent 4 3" xfId="5192" xr:uid="{00000000-0005-0000-0000-0000980E0000}"/>
    <cellStyle name="Akcent 4 3 2" xfId="11158" xr:uid="{00000000-0005-0000-0000-0000990E0000}"/>
    <cellStyle name="Akcent 4 3 3" xfId="10597" xr:uid="{00000000-0005-0000-0000-00009A0E0000}"/>
    <cellStyle name="Akcent 4 30" xfId="5193" xr:uid="{00000000-0005-0000-0000-00009B0E0000}"/>
    <cellStyle name="Akcent 4 31" xfId="5194" xr:uid="{00000000-0005-0000-0000-00009C0E0000}"/>
    <cellStyle name="Akcent 4 32" xfId="5195" xr:uid="{00000000-0005-0000-0000-00009D0E0000}"/>
    <cellStyle name="Akcent 4 33" xfId="5196" xr:uid="{00000000-0005-0000-0000-00009E0E0000}"/>
    <cellStyle name="Akcent 4 34" xfId="5197" xr:uid="{00000000-0005-0000-0000-00009F0E0000}"/>
    <cellStyle name="Akcent 4 35" xfId="5198" xr:uid="{00000000-0005-0000-0000-0000A00E0000}"/>
    <cellStyle name="Akcent 4 36" xfId="5199" xr:uid="{00000000-0005-0000-0000-0000A10E0000}"/>
    <cellStyle name="Akcent 4 37" xfId="5200" xr:uid="{00000000-0005-0000-0000-0000A20E0000}"/>
    <cellStyle name="Akcent 4 38" xfId="5201" xr:uid="{00000000-0005-0000-0000-0000A30E0000}"/>
    <cellStyle name="Akcent 4 39" xfId="5202" xr:uid="{00000000-0005-0000-0000-0000A40E0000}"/>
    <cellStyle name="Akcent 4 4" xfId="5203" xr:uid="{00000000-0005-0000-0000-0000A50E0000}"/>
    <cellStyle name="Akcent 4 40" xfId="5204" xr:uid="{00000000-0005-0000-0000-0000A60E0000}"/>
    <cellStyle name="Akcent 4 41" xfId="5205" xr:uid="{00000000-0005-0000-0000-0000A70E0000}"/>
    <cellStyle name="Akcent 4 42" xfId="5206" xr:uid="{00000000-0005-0000-0000-0000A80E0000}"/>
    <cellStyle name="Akcent 4 43" xfId="5207" xr:uid="{00000000-0005-0000-0000-0000A90E0000}"/>
    <cellStyle name="Akcent 4 44" xfId="5208" xr:uid="{00000000-0005-0000-0000-0000AA0E0000}"/>
    <cellStyle name="Akcent 4 45" xfId="5209" xr:uid="{00000000-0005-0000-0000-0000AB0E0000}"/>
    <cellStyle name="Akcent 4 46" xfId="5210" xr:uid="{00000000-0005-0000-0000-0000AC0E0000}"/>
    <cellStyle name="Akcent 4 47" xfId="5211" xr:uid="{00000000-0005-0000-0000-0000AD0E0000}"/>
    <cellStyle name="Akcent 4 48" xfId="5212" xr:uid="{00000000-0005-0000-0000-0000AE0E0000}"/>
    <cellStyle name="Akcent 4 49" xfId="5213" xr:uid="{00000000-0005-0000-0000-0000AF0E0000}"/>
    <cellStyle name="Akcent 4 5" xfId="5214" xr:uid="{00000000-0005-0000-0000-0000B00E0000}"/>
    <cellStyle name="Akcent 4 50" xfId="5215" xr:uid="{00000000-0005-0000-0000-0000B10E0000}"/>
    <cellStyle name="Akcent 4 51" xfId="5216" xr:uid="{00000000-0005-0000-0000-0000B20E0000}"/>
    <cellStyle name="Akcent 4 52" xfId="5217" xr:uid="{00000000-0005-0000-0000-0000B30E0000}"/>
    <cellStyle name="Akcent 4 53" xfId="5218" xr:uid="{00000000-0005-0000-0000-0000B40E0000}"/>
    <cellStyle name="Akcent 4 54" xfId="5219" xr:uid="{00000000-0005-0000-0000-0000B50E0000}"/>
    <cellStyle name="Akcent 4 55" xfId="5220" xr:uid="{00000000-0005-0000-0000-0000B60E0000}"/>
    <cellStyle name="Akcent 4 56" xfId="5221" xr:uid="{00000000-0005-0000-0000-0000B70E0000}"/>
    <cellStyle name="Akcent 4 57" xfId="5222" xr:uid="{00000000-0005-0000-0000-0000B80E0000}"/>
    <cellStyle name="Akcent 4 58" xfId="5223" xr:uid="{00000000-0005-0000-0000-0000B90E0000}"/>
    <cellStyle name="Akcent 4 59" xfId="5224" xr:uid="{00000000-0005-0000-0000-0000BA0E0000}"/>
    <cellStyle name="Akcent 4 6" xfId="5225" xr:uid="{00000000-0005-0000-0000-0000BB0E0000}"/>
    <cellStyle name="Akcent 4 7" xfId="5226" xr:uid="{00000000-0005-0000-0000-0000BC0E0000}"/>
    <cellStyle name="Akcent 4 8" xfId="5227" xr:uid="{00000000-0005-0000-0000-0000BD0E0000}"/>
    <cellStyle name="Akcent 4 9" xfId="5228" xr:uid="{00000000-0005-0000-0000-0000BE0E0000}"/>
    <cellStyle name="Akcent 5 10" xfId="5229" xr:uid="{00000000-0005-0000-0000-0000BF0E0000}"/>
    <cellStyle name="Akcent 5 11" xfId="5230" xr:uid="{00000000-0005-0000-0000-0000C00E0000}"/>
    <cellStyle name="Akcent 5 12" xfId="5231" xr:uid="{00000000-0005-0000-0000-0000C10E0000}"/>
    <cellStyle name="Akcent 5 13" xfId="5232" xr:uid="{00000000-0005-0000-0000-0000C20E0000}"/>
    <cellStyle name="Akcent 5 14" xfId="5233" xr:uid="{00000000-0005-0000-0000-0000C30E0000}"/>
    <cellStyle name="Akcent 5 15" xfId="5234" xr:uid="{00000000-0005-0000-0000-0000C40E0000}"/>
    <cellStyle name="Akcent 5 16" xfId="5235" xr:uid="{00000000-0005-0000-0000-0000C50E0000}"/>
    <cellStyle name="Akcent 5 17" xfId="5236" xr:uid="{00000000-0005-0000-0000-0000C60E0000}"/>
    <cellStyle name="Akcent 5 18" xfId="5237" xr:uid="{00000000-0005-0000-0000-0000C70E0000}"/>
    <cellStyle name="Akcent 5 19" xfId="5238" xr:uid="{00000000-0005-0000-0000-0000C80E0000}"/>
    <cellStyle name="Akcent 5 2" xfId="493" xr:uid="{00000000-0005-0000-0000-0000C90E0000}"/>
    <cellStyle name="Akcent 5 2 10" xfId="10598" xr:uid="{00000000-0005-0000-0000-0000CA0E0000}"/>
    <cellStyle name="Akcent 5 2 2" xfId="5239" xr:uid="{00000000-0005-0000-0000-0000CB0E0000}"/>
    <cellStyle name="Akcent 5 2 3" xfId="5240" xr:uid="{00000000-0005-0000-0000-0000CC0E0000}"/>
    <cellStyle name="Akcent 5 2 4" xfId="5241" xr:uid="{00000000-0005-0000-0000-0000CD0E0000}"/>
    <cellStyle name="Akcent 5 2 5" xfId="5242" xr:uid="{00000000-0005-0000-0000-0000CE0E0000}"/>
    <cellStyle name="Akcent 5 2 6" xfId="5243" xr:uid="{00000000-0005-0000-0000-0000CF0E0000}"/>
    <cellStyle name="Akcent 5 2 7" xfId="5244" xr:uid="{00000000-0005-0000-0000-0000D00E0000}"/>
    <cellStyle name="Akcent 5 2 8" xfId="5245" xr:uid="{00000000-0005-0000-0000-0000D10E0000}"/>
    <cellStyle name="Akcent 5 2 9" xfId="10904" xr:uid="{00000000-0005-0000-0000-0000D20E0000}"/>
    <cellStyle name="Akcent 5 20" xfId="5246" xr:uid="{00000000-0005-0000-0000-0000D30E0000}"/>
    <cellStyle name="Akcent 5 21" xfId="5247" xr:uid="{00000000-0005-0000-0000-0000D40E0000}"/>
    <cellStyle name="Akcent 5 22" xfId="5248" xr:uid="{00000000-0005-0000-0000-0000D50E0000}"/>
    <cellStyle name="Akcent 5 23" xfId="5249" xr:uid="{00000000-0005-0000-0000-0000D60E0000}"/>
    <cellStyle name="Akcent 5 24" xfId="5250" xr:uid="{00000000-0005-0000-0000-0000D70E0000}"/>
    <cellStyle name="Akcent 5 25" xfId="5251" xr:uid="{00000000-0005-0000-0000-0000D80E0000}"/>
    <cellStyle name="Akcent 5 26" xfId="5252" xr:uid="{00000000-0005-0000-0000-0000D90E0000}"/>
    <cellStyle name="Akcent 5 27" xfId="5253" xr:uid="{00000000-0005-0000-0000-0000DA0E0000}"/>
    <cellStyle name="Akcent 5 28" xfId="5254" xr:uid="{00000000-0005-0000-0000-0000DB0E0000}"/>
    <cellStyle name="Akcent 5 29" xfId="5255" xr:uid="{00000000-0005-0000-0000-0000DC0E0000}"/>
    <cellStyle name="Akcent 5 3" xfId="5256" xr:uid="{00000000-0005-0000-0000-0000DD0E0000}"/>
    <cellStyle name="Akcent 5 3 2" xfId="11159" xr:uid="{00000000-0005-0000-0000-0000DE0E0000}"/>
    <cellStyle name="Akcent 5 3 3" xfId="10599" xr:uid="{00000000-0005-0000-0000-0000DF0E0000}"/>
    <cellStyle name="Akcent 5 30" xfId="5257" xr:uid="{00000000-0005-0000-0000-0000E00E0000}"/>
    <cellStyle name="Akcent 5 31" xfId="5258" xr:uid="{00000000-0005-0000-0000-0000E10E0000}"/>
    <cellStyle name="Akcent 5 32" xfId="5259" xr:uid="{00000000-0005-0000-0000-0000E20E0000}"/>
    <cellStyle name="Akcent 5 33" xfId="5260" xr:uid="{00000000-0005-0000-0000-0000E30E0000}"/>
    <cellStyle name="Akcent 5 34" xfId="5261" xr:uid="{00000000-0005-0000-0000-0000E40E0000}"/>
    <cellStyle name="Akcent 5 35" xfId="5262" xr:uid="{00000000-0005-0000-0000-0000E50E0000}"/>
    <cellStyle name="Akcent 5 36" xfId="5263" xr:uid="{00000000-0005-0000-0000-0000E60E0000}"/>
    <cellStyle name="Akcent 5 37" xfId="5264" xr:uid="{00000000-0005-0000-0000-0000E70E0000}"/>
    <cellStyle name="Akcent 5 38" xfId="5265" xr:uid="{00000000-0005-0000-0000-0000E80E0000}"/>
    <cellStyle name="Akcent 5 39" xfId="5266" xr:uid="{00000000-0005-0000-0000-0000E90E0000}"/>
    <cellStyle name="Akcent 5 4" xfId="5267" xr:uid="{00000000-0005-0000-0000-0000EA0E0000}"/>
    <cellStyle name="Akcent 5 40" xfId="5268" xr:uid="{00000000-0005-0000-0000-0000EB0E0000}"/>
    <cellStyle name="Akcent 5 41" xfId="5269" xr:uid="{00000000-0005-0000-0000-0000EC0E0000}"/>
    <cellStyle name="Akcent 5 42" xfId="5270" xr:uid="{00000000-0005-0000-0000-0000ED0E0000}"/>
    <cellStyle name="Akcent 5 43" xfId="5271" xr:uid="{00000000-0005-0000-0000-0000EE0E0000}"/>
    <cellStyle name="Akcent 5 44" xfId="5272" xr:uid="{00000000-0005-0000-0000-0000EF0E0000}"/>
    <cellStyle name="Akcent 5 45" xfId="5273" xr:uid="{00000000-0005-0000-0000-0000F00E0000}"/>
    <cellStyle name="Akcent 5 46" xfId="5274" xr:uid="{00000000-0005-0000-0000-0000F10E0000}"/>
    <cellStyle name="Akcent 5 47" xfId="5275" xr:uid="{00000000-0005-0000-0000-0000F20E0000}"/>
    <cellStyle name="Akcent 5 48" xfId="5276" xr:uid="{00000000-0005-0000-0000-0000F30E0000}"/>
    <cellStyle name="Akcent 5 49" xfId="5277" xr:uid="{00000000-0005-0000-0000-0000F40E0000}"/>
    <cellStyle name="Akcent 5 5" xfId="5278" xr:uid="{00000000-0005-0000-0000-0000F50E0000}"/>
    <cellStyle name="Akcent 5 50" xfId="5279" xr:uid="{00000000-0005-0000-0000-0000F60E0000}"/>
    <cellStyle name="Akcent 5 51" xfId="5280" xr:uid="{00000000-0005-0000-0000-0000F70E0000}"/>
    <cellStyle name="Akcent 5 52" xfId="5281" xr:uid="{00000000-0005-0000-0000-0000F80E0000}"/>
    <cellStyle name="Akcent 5 53" xfId="5282" xr:uid="{00000000-0005-0000-0000-0000F90E0000}"/>
    <cellStyle name="Akcent 5 54" xfId="5283" xr:uid="{00000000-0005-0000-0000-0000FA0E0000}"/>
    <cellStyle name="Akcent 5 55" xfId="5284" xr:uid="{00000000-0005-0000-0000-0000FB0E0000}"/>
    <cellStyle name="Akcent 5 56" xfId="5285" xr:uid="{00000000-0005-0000-0000-0000FC0E0000}"/>
    <cellStyle name="Akcent 5 57" xfId="5286" xr:uid="{00000000-0005-0000-0000-0000FD0E0000}"/>
    <cellStyle name="Akcent 5 58" xfId="5287" xr:uid="{00000000-0005-0000-0000-0000FE0E0000}"/>
    <cellStyle name="Akcent 5 59" xfId="5288" xr:uid="{00000000-0005-0000-0000-0000FF0E0000}"/>
    <cellStyle name="Akcent 5 6" xfId="5289" xr:uid="{00000000-0005-0000-0000-0000000F0000}"/>
    <cellStyle name="Akcent 5 7" xfId="5290" xr:uid="{00000000-0005-0000-0000-0000010F0000}"/>
    <cellStyle name="Akcent 5 8" xfId="5291" xr:uid="{00000000-0005-0000-0000-0000020F0000}"/>
    <cellStyle name="Akcent 5 9" xfId="5292" xr:uid="{00000000-0005-0000-0000-0000030F0000}"/>
    <cellStyle name="Akcent 6 10" xfId="5293" xr:uid="{00000000-0005-0000-0000-0000040F0000}"/>
    <cellStyle name="Akcent 6 11" xfId="5294" xr:uid="{00000000-0005-0000-0000-0000050F0000}"/>
    <cellStyle name="Akcent 6 12" xfId="5295" xr:uid="{00000000-0005-0000-0000-0000060F0000}"/>
    <cellStyle name="Akcent 6 13" xfId="5296" xr:uid="{00000000-0005-0000-0000-0000070F0000}"/>
    <cellStyle name="Akcent 6 14" xfId="5297" xr:uid="{00000000-0005-0000-0000-0000080F0000}"/>
    <cellStyle name="Akcent 6 15" xfId="5298" xr:uid="{00000000-0005-0000-0000-0000090F0000}"/>
    <cellStyle name="Akcent 6 16" xfId="5299" xr:uid="{00000000-0005-0000-0000-00000A0F0000}"/>
    <cellStyle name="Akcent 6 17" xfId="5300" xr:uid="{00000000-0005-0000-0000-00000B0F0000}"/>
    <cellStyle name="Akcent 6 18" xfId="5301" xr:uid="{00000000-0005-0000-0000-00000C0F0000}"/>
    <cellStyle name="Akcent 6 19" xfId="5302" xr:uid="{00000000-0005-0000-0000-00000D0F0000}"/>
    <cellStyle name="Akcent 6 2" xfId="494" xr:uid="{00000000-0005-0000-0000-00000E0F0000}"/>
    <cellStyle name="Akcent 6 2 10" xfId="10600" xr:uid="{00000000-0005-0000-0000-00000F0F0000}"/>
    <cellStyle name="Akcent 6 2 2" xfId="5303" xr:uid="{00000000-0005-0000-0000-0000100F0000}"/>
    <cellStyle name="Akcent 6 2 3" xfId="5304" xr:uid="{00000000-0005-0000-0000-0000110F0000}"/>
    <cellStyle name="Akcent 6 2 4" xfId="5305" xr:uid="{00000000-0005-0000-0000-0000120F0000}"/>
    <cellStyle name="Akcent 6 2 5" xfId="5306" xr:uid="{00000000-0005-0000-0000-0000130F0000}"/>
    <cellStyle name="Akcent 6 2 6" xfId="5307" xr:uid="{00000000-0005-0000-0000-0000140F0000}"/>
    <cellStyle name="Akcent 6 2 7" xfId="5308" xr:uid="{00000000-0005-0000-0000-0000150F0000}"/>
    <cellStyle name="Akcent 6 2 8" xfId="5309" xr:uid="{00000000-0005-0000-0000-0000160F0000}"/>
    <cellStyle name="Akcent 6 2 9" xfId="10903" xr:uid="{00000000-0005-0000-0000-0000170F0000}"/>
    <cellStyle name="Akcent 6 20" xfId="5310" xr:uid="{00000000-0005-0000-0000-0000180F0000}"/>
    <cellStyle name="Akcent 6 21" xfId="5311" xr:uid="{00000000-0005-0000-0000-0000190F0000}"/>
    <cellStyle name="Akcent 6 22" xfId="5312" xr:uid="{00000000-0005-0000-0000-00001A0F0000}"/>
    <cellStyle name="Akcent 6 23" xfId="5313" xr:uid="{00000000-0005-0000-0000-00001B0F0000}"/>
    <cellStyle name="Akcent 6 24" xfId="5314" xr:uid="{00000000-0005-0000-0000-00001C0F0000}"/>
    <cellStyle name="Akcent 6 25" xfId="5315" xr:uid="{00000000-0005-0000-0000-00001D0F0000}"/>
    <cellStyle name="Akcent 6 26" xfId="5316" xr:uid="{00000000-0005-0000-0000-00001E0F0000}"/>
    <cellStyle name="Akcent 6 27" xfId="5317" xr:uid="{00000000-0005-0000-0000-00001F0F0000}"/>
    <cellStyle name="Akcent 6 28" xfId="5318" xr:uid="{00000000-0005-0000-0000-0000200F0000}"/>
    <cellStyle name="Akcent 6 29" xfId="5319" xr:uid="{00000000-0005-0000-0000-0000210F0000}"/>
    <cellStyle name="Akcent 6 3" xfId="5320" xr:uid="{00000000-0005-0000-0000-0000220F0000}"/>
    <cellStyle name="Akcent 6 3 2" xfId="11160" xr:uid="{00000000-0005-0000-0000-0000230F0000}"/>
    <cellStyle name="Akcent 6 3 3" xfId="10601" xr:uid="{00000000-0005-0000-0000-0000240F0000}"/>
    <cellStyle name="Akcent 6 30" xfId="5321" xr:uid="{00000000-0005-0000-0000-0000250F0000}"/>
    <cellStyle name="Akcent 6 31" xfId="5322" xr:uid="{00000000-0005-0000-0000-0000260F0000}"/>
    <cellStyle name="Akcent 6 32" xfId="5323" xr:uid="{00000000-0005-0000-0000-0000270F0000}"/>
    <cellStyle name="Akcent 6 33" xfId="5324" xr:uid="{00000000-0005-0000-0000-0000280F0000}"/>
    <cellStyle name="Akcent 6 34" xfId="5325" xr:uid="{00000000-0005-0000-0000-0000290F0000}"/>
    <cellStyle name="Akcent 6 35" xfId="5326" xr:uid="{00000000-0005-0000-0000-00002A0F0000}"/>
    <cellStyle name="Akcent 6 36" xfId="5327" xr:uid="{00000000-0005-0000-0000-00002B0F0000}"/>
    <cellStyle name="Akcent 6 37" xfId="5328" xr:uid="{00000000-0005-0000-0000-00002C0F0000}"/>
    <cellStyle name="Akcent 6 38" xfId="5329" xr:uid="{00000000-0005-0000-0000-00002D0F0000}"/>
    <cellStyle name="Akcent 6 39" xfId="5330" xr:uid="{00000000-0005-0000-0000-00002E0F0000}"/>
    <cellStyle name="Akcent 6 4" xfId="5331" xr:uid="{00000000-0005-0000-0000-00002F0F0000}"/>
    <cellStyle name="Akcent 6 40" xfId="5332" xr:uid="{00000000-0005-0000-0000-0000300F0000}"/>
    <cellStyle name="Akcent 6 41" xfId="5333" xr:uid="{00000000-0005-0000-0000-0000310F0000}"/>
    <cellStyle name="Akcent 6 42" xfId="5334" xr:uid="{00000000-0005-0000-0000-0000320F0000}"/>
    <cellStyle name="Akcent 6 43" xfId="5335" xr:uid="{00000000-0005-0000-0000-0000330F0000}"/>
    <cellStyle name="Akcent 6 44" xfId="5336" xr:uid="{00000000-0005-0000-0000-0000340F0000}"/>
    <cellStyle name="Akcent 6 45" xfId="5337" xr:uid="{00000000-0005-0000-0000-0000350F0000}"/>
    <cellStyle name="Akcent 6 46" xfId="5338" xr:uid="{00000000-0005-0000-0000-0000360F0000}"/>
    <cellStyle name="Akcent 6 47" xfId="5339" xr:uid="{00000000-0005-0000-0000-0000370F0000}"/>
    <cellStyle name="Akcent 6 48" xfId="5340" xr:uid="{00000000-0005-0000-0000-0000380F0000}"/>
    <cellStyle name="Akcent 6 49" xfId="5341" xr:uid="{00000000-0005-0000-0000-0000390F0000}"/>
    <cellStyle name="Akcent 6 5" xfId="5342" xr:uid="{00000000-0005-0000-0000-00003A0F0000}"/>
    <cellStyle name="Akcent 6 50" xfId="5343" xr:uid="{00000000-0005-0000-0000-00003B0F0000}"/>
    <cellStyle name="Akcent 6 51" xfId="5344" xr:uid="{00000000-0005-0000-0000-00003C0F0000}"/>
    <cellStyle name="Akcent 6 52" xfId="5345" xr:uid="{00000000-0005-0000-0000-00003D0F0000}"/>
    <cellStyle name="Akcent 6 53" xfId="5346" xr:uid="{00000000-0005-0000-0000-00003E0F0000}"/>
    <cellStyle name="Akcent 6 54" xfId="5347" xr:uid="{00000000-0005-0000-0000-00003F0F0000}"/>
    <cellStyle name="Akcent 6 55" xfId="5348" xr:uid="{00000000-0005-0000-0000-0000400F0000}"/>
    <cellStyle name="Akcent 6 56" xfId="5349" xr:uid="{00000000-0005-0000-0000-0000410F0000}"/>
    <cellStyle name="Akcent 6 57" xfId="5350" xr:uid="{00000000-0005-0000-0000-0000420F0000}"/>
    <cellStyle name="Akcent 6 58" xfId="5351" xr:uid="{00000000-0005-0000-0000-0000430F0000}"/>
    <cellStyle name="Akcent 6 59" xfId="5352" xr:uid="{00000000-0005-0000-0000-0000440F0000}"/>
    <cellStyle name="Akcent 6 6" xfId="5353" xr:uid="{00000000-0005-0000-0000-0000450F0000}"/>
    <cellStyle name="Akcent 6 7" xfId="5354" xr:uid="{00000000-0005-0000-0000-0000460F0000}"/>
    <cellStyle name="Akcent 6 8" xfId="5355" xr:uid="{00000000-0005-0000-0000-0000470F0000}"/>
    <cellStyle name="Akcent 6 9" xfId="5356" xr:uid="{00000000-0005-0000-0000-0000480F0000}"/>
    <cellStyle name="Avertissement 2" xfId="47273" xr:uid="{00000000-0005-0000-0000-0000490F0000}"/>
    <cellStyle name="Bad" xfId="10190" builtinId="27" customBuiltin="1"/>
    <cellStyle name="Bad 10" xfId="5357" xr:uid="{00000000-0005-0000-0000-00004B0F0000}"/>
    <cellStyle name="Bad 11" xfId="5358" xr:uid="{00000000-0005-0000-0000-00004C0F0000}"/>
    <cellStyle name="Bad 12" xfId="5359" xr:uid="{00000000-0005-0000-0000-00004D0F0000}"/>
    <cellStyle name="Bad 13" xfId="5360" xr:uid="{00000000-0005-0000-0000-00004E0F0000}"/>
    <cellStyle name="Bad 14" xfId="5361" xr:uid="{00000000-0005-0000-0000-00004F0F0000}"/>
    <cellStyle name="Bad 15" xfId="5362" xr:uid="{00000000-0005-0000-0000-0000500F0000}"/>
    <cellStyle name="Bad 16" xfId="5363" xr:uid="{00000000-0005-0000-0000-0000510F0000}"/>
    <cellStyle name="Bad 17" xfId="5364" xr:uid="{00000000-0005-0000-0000-0000520F0000}"/>
    <cellStyle name="Bad 18" xfId="5365" xr:uid="{00000000-0005-0000-0000-0000530F0000}"/>
    <cellStyle name="Bad 19" xfId="5366" xr:uid="{00000000-0005-0000-0000-0000540F0000}"/>
    <cellStyle name="Bad 2" xfId="495" xr:uid="{00000000-0005-0000-0000-0000550F0000}"/>
    <cellStyle name="Bad 2 2" xfId="5367" xr:uid="{00000000-0005-0000-0000-0000560F0000}"/>
    <cellStyle name="Bad 2 3" xfId="5368" xr:uid="{00000000-0005-0000-0000-0000570F0000}"/>
    <cellStyle name="Bad 20" xfId="5369" xr:uid="{00000000-0005-0000-0000-0000580F0000}"/>
    <cellStyle name="Bad 21" xfId="5370" xr:uid="{00000000-0005-0000-0000-0000590F0000}"/>
    <cellStyle name="Bad 22" xfId="5371" xr:uid="{00000000-0005-0000-0000-00005A0F0000}"/>
    <cellStyle name="Bad 23" xfId="5372" xr:uid="{00000000-0005-0000-0000-00005B0F0000}"/>
    <cellStyle name="Bad 24" xfId="5373" xr:uid="{00000000-0005-0000-0000-00005C0F0000}"/>
    <cellStyle name="Bad 25" xfId="5374" xr:uid="{00000000-0005-0000-0000-00005D0F0000}"/>
    <cellStyle name="Bad 26" xfId="5375" xr:uid="{00000000-0005-0000-0000-00005E0F0000}"/>
    <cellStyle name="Bad 27" xfId="5376" xr:uid="{00000000-0005-0000-0000-00005F0F0000}"/>
    <cellStyle name="Bad 28" xfId="5377" xr:uid="{00000000-0005-0000-0000-0000600F0000}"/>
    <cellStyle name="Bad 29" xfId="5378" xr:uid="{00000000-0005-0000-0000-0000610F0000}"/>
    <cellStyle name="Bad 3" xfId="5379" xr:uid="{00000000-0005-0000-0000-0000620F0000}"/>
    <cellStyle name="Bad 30" xfId="5380" xr:uid="{00000000-0005-0000-0000-0000630F0000}"/>
    <cellStyle name="Bad 31" xfId="5381" xr:uid="{00000000-0005-0000-0000-0000640F0000}"/>
    <cellStyle name="Bad 32" xfId="5382" xr:uid="{00000000-0005-0000-0000-0000650F0000}"/>
    <cellStyle name="Bad 33" xfId="5383" xr:uid="{00000000-0005-0000-0000-0000660F0000}"/>
    <cellStyle name="Bad 34" xfId="5384" xr:uid="{00000000-0005-0000-0000-0000670F0000}"/>
    <cellStyle name="Bad 35" xfId="5385" xr:uid="{00000000-0005-0000-0000-0000680F0000}"/>
    <cellStyle name="Bad 36" xfId="5386" xr:uid="{00000000-0005-0000-0000-0000690F0000}"/>
    <cellStyle name="Bad 37" xfId="5387" xr:uid="{00000000-0005-0000-0000-00006A0F0000}"/>
    <cellStyle name="Bad 38" xfId="5388" xr:uid="{00000000-0005-0000-0000-00006B0F0000}"/>
    <cellStyle name="Bad 39" xfId="5389" xr:uid="{00000000-0005-0000-0000-00006C0F0000}"/>
    <cellStyle name="Bad 4" xfId="5390" xr:uid="{00000000-0005-0000-0000-00006D0F0000}"/>
    <cellStyle name="Bad 40" xfId="5391" xr:uid="{00000000-0005-0000-0000-00006E0F0000}"/>
    <cellStyle name="Bad 41" xfId="5392" xr:uid="{00000000-0005-0000-0000-00006F0F0000}"/>
    <cellStyle name="Bad 42" xfId="5393" xr:uid="{00000000-0005-0000-0000-0000700F0000}"/>
    <cellStyle name="Bad 43" xfId="5394" xr:uid="{00000000-0005-0000-0000-0000710F0000}"/>
    <cellStyle name="Bad 44" xfId="5395" xr:uid="{00000000-0005-0000-0000-0000720F0000}"/>
    <cellStyle name="Bad 45" xfId="5396" xr:uid="{00000000-0005-0000-0000-0000730F0000}"/>
    <cellStyle name="Bad 46" xfId="5397" xr:uid="{00000000-0005-0000-0000-0000740F0000}"/>
    <cellStyle name="Bad 47" xfId="5398" xr:uid="{00000000-0005-0000-0000-0000750F0000}"/>
    <cellStyle name="Bad 48" xfId="5399" xr:uid="{00000000-0005-0000-0000-0000760F0000}"/>
    <cellStyle name="Bad 49" xfId="5400" xr:uid="{00000000-0005-0000-0000-0000770F0000}"/>
    <cellStyle name="Bad 5" xfId="5401" xr:uid="{00000000-0005-0000-0000-0000780F0000}"/>
    <cellStyle name="Bad 50" xfId="5402" xr:uid="{00000000-0005-0000-0000-0000790F0000}"/>
    <cellStyle name="Bad 51" xfId="5403" xr:uid="{00000000-0005-0000-0000-00007A0F0000}"/>
    <cellStyle name="Bad 52" xfId="5404" xr:uid="{00000000-0005-0000-0000-00007B0F0000}"/>
    <cellStyle name="Bad 53" xfId="5405" xr:uid="{00000000-0005-0000-0000-00007C0F0000}"/>
    <cellStyle name="Bad 54" xfId="5406" xr:uid="{00000000-0005-0000-0000-00007D0F0000}"/>
    <cellStyle name="Bad 55" xfId="5407" xr:uid="{00000000-0005-0000-0000-00007E0F0000}"/>
    <cellStyle name="Bad 56" xfId="5408" xr:uid="{00000000-0005-0000-0000-00007F0F0000}"/>
    <cellStyle name="Bad 57" xfId="5409" xr:uid="{00000000-0005-0000-0000-0000800F0000}"/>
    <cellStyle name="Bad 6" xfId="5410" xr:uid="{00000000-0005-0000-0000-0000810F0000}"/>
    <cellStyle name="Bad 7" xfId="5411" xr:uid="{00000000-0005-0000-0000-0000820F0000}"/>
    <cellStyle name="Bad 8" xfId="5412" xr:uid="{00000000-0005-0000-0000-0000830F0000}"/>
    <cellStyle name="Bad 9" xfId="5413" xr:uid="{00000000-0005-0000-0000-0000840F0000}"/>
    <cellStyle name="Black" xfId="10602" xr:uid="{00000000-0005-0000-0000-0000850F0000}"/>
    <cellStyle name="Border" xfId="10603" xr:uid="{00000000-0005-0000-0000-0000860F0000}"/>
    <cellStyle name="Border 2" xfId="15758" xr:uid="{00000000-0005-0000-0000-0000870F0000}"/>
    <cellStyle name="Border 3" xfId="20308" xr:uid="{00000000-0005-0000-0000-0000880F0000}"/>
    <cellStyle name="Calcul 2" xfId="47270" xr:uid="{00000000-0005-0000-0000-0000890F0000}"/>
    <cellStyle name="Calculation" xfId="496" builtinId="22" customBuiltin="1"/>
    <cellStyle name="Calculation 10" xfId="5414" xr:uid="{00000000-0005-0000-0000-00008B0F0000}"/>
    <cellStyle name="Calculation 11" xfId="5415" xr:uid="{00000000-0005-0000-0000-00008C0F0000}"/>
    <cellStyle name="Calculation 12" xfId="5416" xr:uid="{00000000-0005-0000-0000-00008D0F0000}"/>
    <cellStyle name="Calculation 13" xfId="5417" xr:uid="{00000000-0005-0000-0000-00008E0F0000}"/>
    <cellStyle name="Calculation 14" xfId="5418" xr:uid="{00000000-0005-0000-0000-00008F0F0000}"/>
    <cellStyle name="Calculation 15" xfId="5419" xr:uid="{00000000-0005-0000-0000-0000900F0000}"/>
    <cellStyle name="Calculation 16" xfId="5420" xr:uid="{00000000-0005-0000-0000-0000910F0000}"/>
    <cellStyle name="Calculation 17" xfId="5421" xr:uid="{00000000-0005-0000-0000-0000920F0000}"/>
    <cellStyle name="Calculation 18" xfId="5422" xr:uid="{00000000-0005-0000-0000-0000930F0000}"/>
    <cellStyle name="Calculation 19" xfId="5423" xr:uid="{00000000-0005-0000-0000-0000940F0000}"/>
    <cellStyle name="Calculation 2" xfId="497" xr:uid="{00000000-0005-0000-0000-0000950F0000}"/>
    <cellStyle name="Calculation 2 2" xfId="5424" xr:uid="{00000000-0005-0000-0000-0000960F0000}"/>
    <cellStyle name="Calculation 2 2 2" xfId="5425" xr:uid="{00000000-0005-0000-0000-0000970F0000}"/>
    <cellStyle name="Calculation 2 3" xfId="5426" xr:uid="{00000000-0005-0000-0000-0000980F0000}"/>
    <cellStyle name="Calculation 2 4" xfId="5427" xr:uid="{00000000-0005-0000-0000-0000990F0000}"/>
    <cellStyle name="Calculation 2 5" xfId="5428" xr:uid="{00000000-0005-0000-0000-00009A0F0000}"/>
    <cellStyle name="Calculation 20" xfId="5429" xr:uid="{00000000-0005-0000-0000-00009B0F0000}"/>
    <cellStyle name="Calculation 21" xfId="5430" xr:uid="{00000000-0005-0000-0000-00009C0F0000}"/>
    <cellStyle name="Calculation 22" xfId="5431" xr:uid="{00000000-0005-0000-0000-00009D0F0000}"/>
    <cellStyle name="Calculation 23" xfId="5432" xr:uid="{00000000-0005-0000-0000-00009E0F0000}"/>
    <cellStyle name="Calculation 24" xfId="5433" xr:uid="{00000000-0005-0000-0000-00009F0F0000}"/>
    <cellStyle name="Calculation 25" xfId="5434" xr:uid="{00000000-0005-0000-0000-0000A00F0000}"/>
    <cellStyle name="Calculation 26" xfId="5435" xr:uid="{00000000-0005-0000-0000-0000A10F0000}"/>
    <cellStyle name="Calculation 27" xfId="5436" xr:uid="{00000000-0005-0000-0000-0000A20F0000}"/>
    <cellStyle name="Calculation 28" xfId="5437" xr:uid="{00000000-0005-0000-0000-0000A30F0000}"/>
    <cellStyle name="Calculation 29" xfId="5438" xr:uid="{00000000-0005-0000-0000-0000A40F0000}"/>
    <cellStyle name="Calculation 3" xfId="5439" xr:uid="{00000000-0005-0000-0000-0000A50F0000}"/>
    <cellStyle name="Calculation 3 2" xfId="47241" xr:uid="{00000000-0005-0000-0000-0000A60F0000}"/>
    <cellStyle name="Calculation 30" xfId="5440" xr:uid="{00000000-0005-0000-0000-0000A70F0000}"/>
    <cellStyle name="Calculation 31" xfId="5441" xr:uid="{00000000-0005-0000-0000-0000A80F0000}"/>
    <cellStyle name="Calculation 32" xfId="5442" xr:uid="{00000000-0005-0000-0000-0000A90F0000}"/>
    <cellStyle name="Calculation 33" xfId="5443" xr:uid="{00000000-0005-0000-0000-0000AA0F0000}"/>
    <cellStyle name="Calculation 34" xfId="5444" xr:uid="{00000000-0005-0000-0000-0000AB0F0000}"/>
    <cellStyle name="Calculation 35" xfId="5445" xr:uid="{00000000-0005-0000-0000-0000AC0F0000}"/>
    <cellStyle name="Calculation 36" xfId="5446" xr:uid="{00000000-0005-0000-0000-0000AD0F0000}"/>
    <cellStyle name="Calculation 37" xfId="5447" xr:uid="{00000000-0005-0000-0000-0000AE0F0000}"/>
    <cellStyle name="Calculation 38" xfId="5448" xr:uid="{00000000-0005-0000-0000-0000AF0F0000}"/>
    <cellStyle name="Calculation 39" xfId="5449" xr:uid="{00000000-0005-0000-0000-0000B00F0000}"/>
    <cellStyle name="Calculation 4" xfId="5450" xr:uid="{00000000-0005-0000-0000-0000B10F0000}"/>
    <cellStyle name="Calculation 40" xfId="5451" xr:uid="{00000000-0005-0000-0000-0000B20F0000}"/>
    <cellStyle name="Calculation 41" xfId="5452" xr:uid="{00000000-0005-0000-0000-0000B30F0000}"/>
    <cellStyle name="Calculation 42" xfId="5453" xr:uid="{00000000-0005-0000-0000-0000B40F0000}"/>
    <cellStyle name="Calculation 43" xfId="5454" xr:uid="{00000000-0005-0000-0000-0000B50F0000}"/>
    <cellStyle name="Calculation 44" xfId="5455" xr:uid="{00000000-0005-0000-0000-0000B60F0000}"/>
    <cellStyle name="Calculation 45" xfId="5456" xr:uid="{00000000-0005-0000-0000-0000B70F0000}"/>
    <cellStyle name="Calculation 46" xfId="5457" xr:uid="{00000000-0005-0000-0000-0000B80F0000}"/>
    <cellStyle name="Calculation 47" xfId="5458" xr:uid="{00000000-0005-0000-0000-0000B90F0000}"/>
    <cellStyle name="Calculation 48" xfId="5459" xr:uid="{00000000-0005-0000-0000-0000BA0F0000}"/>
    <cellStyle name="Calculation 49" xfId="5460" xr:uid="{00000000-0005-0000-0000-0000BB0F0000}"/>
    <cellStyle name="Calculation 5" xfId="5461" xr:uid="{00000000-0005-0000-0000-0000BC0F0000}"/>
    <cellStyle name="Calculation 50" xfId="5462" xr:uid="{00000000-0005-0000-0000-0000BD0F0000}"/>
    <cellStyle name="Calculation 51" xfId="5463" xr:uid="{00000000-0005-0000-0000-0000BE0F0000}"/>
    <cellStyle name="Calculation 52" xfId="5464" xr:uid="{00000000-0005-0000-0000-0000BF0F0000}"/>
    <cellStyle name="Calculation 53" xfId="5465" xr:uid="{00000000-0005-0000-0000-0000C00F0000}"/>
    <cellStyle name="Calculation 54" xfId="5466" xr:uid="{00000000-0005-0000-0000-0000C10F0000}"/>
    <cellStyle name="Calculation 55" xfId="5467" xr:uid="{00000000-0005-0000-0000-0000C20F0000}"/>
    <cellStyle name="Calculation 56" xfId="5468" xr:uid="{00000000-0005-0000-0000-0000C30F0000}"/>
    <cellStyle name="Calculation 57" xfId="5469" xr:uid="{00000000-0005-0000-0000-0000C40F0000}"/>
    <cellStyle name="Calculation 6" xfId="5470" xr:uid="{00000000-0005-0000-0000-0000C50F0000}"/>
    <cellStyle name="Calculation 7" xfId="5471" xr:uid="{00000000-0005-0000-0000-0000C60F0000}"/>
    <cellStyle name="Calculation 8" xfId="5472" xr:uid="{00000000-0005-0000-0000-0000C70F0000}"/>
    <cellStyle name="Calculation 9" xfId="5473" xr:uid="{00000000-0005-0000-0000-0000C80F0000}"/>
    <cellStyle name="Cellule liée 2" xfId="47271" xr:uid="{00000000-0005-0000-0000-0000C90F0000}"/>
    <cellStyle name="Comma" xfId="47539" builtinId="3"/>
    <cellStyle name="Comma 2" xfId="498" xr:uid="{00000000-0005-0000-0000-0000CB0F0000}"/>
    <cellStyle name="Comma 2 10" xfId="5474" xr:uid="{00000000-0005-0000-0000-0000CC0F0000}"/>
    <cellStyle name="Comma 2 11" xfId="5475" xr:uid="{00000000-0005-0000-0000-0000CD0F0000}"/>
    <cellStyle name="Comma 2 12" xfId="47229" xr:uid="{00000000-0005-0000-0000-0000CE0F0000}"/>
    <cellStyle name="Comma 2 13" xfId="47490" xr:uid="{00000000-0005-0000-0000-0000CF0F0000}"/>
    <cellStyle name="Comma 2 2" xfId="499" xr:uid="{00000000-0005-0000-0000-0000D00F0000}"/>
    <cellStyle name="Comma 2 2 2" xfId="500" xr:uid="{00000000-0005-0000-0000-0000D10F0000}"/>
    <cellStyle name="Comma 2 2 2 2" xfId="5476" xr:uid="{00000000-0005-0000-0000-0000D20F0000}"/>
    <cellStyle name="Comma 2 2 3" xfId="501" xr:uid="{00000000-0005-0000-0000-0000D30F0000}"/>
    <cellStyle name="Comma 2 2 3 2" xfId="5477" xr:uid="{00000000-0005-0000-0000-0000D40F0000}"/>
    <cellStyle name="Comma 2 2 3 2 2" xfId="5478" xr:uid="{00000000-0005-0000-0000-0000D50F0000}"/>
    <cellStyle name="Comma 2 2 3 3" xfId="5479" xr:uid="{00000000-0005-0000-0000-0000D60F0000}"/>
    <cellStyle name="Comma 2 2 3 3 2" xfId="5480" xr:uid="{00000000-0005-0000-0000-0000D70F0000}"/>
    <cellStyle name="Comma 2 2 3 4" xfId="5481" xr:uid="{00000000-0005-0000-0000-0000D80F0000}"/>
    <cellStyle name="Comma 2 2 3 4 2" xfId="5482" xr:uid="{00000000-0005-0000-0000-0000D90F0000}"/>
    <cellStyle name="Comma 2 2 3 5" xfId="5483" xr:uid="{00000000-0005-0000-0000-0000DA0F0000}"/>
    <cellStyle name="Comma 2 2 4" xfId="5484" xr:uid="{00000000-0005-0000-0000-0000DB0F0000}"/>
    <cellStyle name="Comma 2 2 5" xfId="5485" xr:uid="{00000000-0005-0000-0000-0000DC0F0000}"/>
    <cellStyle name="Comma 2 3" xfId="502" xr:uid="{00000000-0005-0000-0000-0000DD0F0000}"/>
    <cellStyle name="Comma 2 3 2" xfId="5486" xr:uid="{00000000-0005-0000-0000-0000DE0F0000}"/>
    <cellStyle name="Comma 2 4" xfId="503" xr:uid="{00000000-0005-0000-0000-0000DF0F0000}"/>
    <cellStyle name="Comma 2 4 2" xfId="5487" xr:uid="{00000000-0005-0000-0000-0000E00F0000}"/>
    <cellStyle name="Comma 2 5" xfId="504" xr:uid="{00000000-0005-0000-0000-0000E10F0000}"/>
    <cellStyle name="Comma 2 5 2" xfId="5488" xr:uid="{00000000-0005-0000-0000-0000E20F0000}"/>
    <cellStyle name="Comma 2 5 2 2" xfId="5489" xr:uid="{00000000-0005-0000-0000-0000E30F0000}"/>
    <cellStyle name="Comma 2 5 3" xfId="5490" xr:uid="{00000000-0005-0000-0000-0000E40F0000}"/>
    <cellStyle name="Comma 2 5 3 2" xfId="5491" xr:uid="{00000000-0005-0000-0000-0000E50F0000}"/>
    <cellStyle name="Comma 2 5 4" xfId="5492" xr:uid="{00000000-0005-0000-0000-0000E60F0000}"/>
    <cellStyle name="Comma 2 5 4 2" xfId="5493" xr:uid="{00000000-0005-0000-0000-0000E70F0000}"/>
    <cellStyle name="Comma 2 5 5" xfId="5494" xr:uid="{00000000-0005-0000-0000-0000E80F0000}"/>
    <cellStyle name="Comma 2 5 6" xfId="5495" xr:uid="{00000000-0005-0000-0000-0000E90F0000}"/>
    <cellStyle name="Comma 2 6" xfId="5496" xr:uid="{00000000-0005-0000-0000-0000EA0F0000}"/>
    <cellStyle name="Comma 2 6 2" xfId="11161" xr:uid="{00000000-0005-0000-0000-0000EB0F0000}"/>
    <cellStyle name="Comma 2 6 3" xfId="10604" xr:uid="{00000000-0005-0000-0000-0000EC0F0000}"/>
    <cellStyle name="Comma 2 7" xfId="5497" xr:uid="{00000000-0005-0000-0000-0000ED0F0000}"/>
    <cellStyle name="Comma 2 8" xfId="5498" xr:uid="{00000000-0005-0000-0000-0000EE0F0000}"/>
    <cellStyle name="Comma 2 9" xfId="5499" xr:uid="{00000000-0005-0000-0000-0000EF0F0000}"/>
    <cellStyle name="Comma 3" xfId="505" xr:uid="{00000000-0005-0000-0000-0000F00F0000}"/>
    <cellStyle name="Comma 3 2" xfId="506" xr:uid="{00000000-0005-0000-0000-0000F10F0000}"/>
    <cellStyle name="Comma 3 3" xfId="507" xr:uid="{00000000-0005-0000-0000-0000F20F0000}"/>
    <cellStyle name="Comma 3 3 2" xfId="5500" xr:uid="{00000000-0005-0000-0000-0000F30F0000}"/>
    <cellStyle name="Comma 3 3 2 2" xfId="5501" xr:uid="{00000000-0005-0000-0000-0000F40F0000}"/>
    <cellStyle name="Comma 3 3 3" xfId="5502" xr:uid="{00000000-0005-0000-0000-0000F50F0000}"/>
    <cellStyle name="Comma 3 3 3 2" xfId="5503" xr:uid="{00000000-0005-0000-0000-0000F60F0000}"/>
    <cellStyle name="Comma 3 3 4" xfId="5504" xr:uid="{00000000-0005-0000-0000-0000F70F0000}"/>
    <cellStyle name="Comma 3 3 4 2" xfId="5505" xr:uid="{00000000-0005-0000-0000-0000F80F0000}"/>
    <cellStyle name="Comma 3 3 5" xfId="5506" xr:uid="{00000000-0005-0000-0000-0000F90F0000}"/>
    <cellStyle name="Comma 3 3 6" xfId="5507" xr:uid="{00000000-0005-0000-0000-0000FA0F0000}"/>
    <cellStyle name="Comma 3 4" xfId="10605" xr:uid="{00000000-0005-0000-0000-0000FB0F0000}"/>
    <cellStyle name="Comma 4" xfId="508" xr:uid="{00000000-0005-0000-0000-0000FC0F0000}"/>
    <cellStyle name="Comma 4 2" xfId="5508" xr:uid="{00000000-0005-0000-0000-0000FD0F0000}"/>
    <cellStyle name="Comma 4 2 2" xfId="11162" xr:uid="{00000000-0005-0000-0000-0000FE0F0000}"/>
    <cellStyle name="Comma 4 2 3" xfId="10606" xr:uid="{00000000-0005-0000-0000-0000FF0F0000}"/>
    <cellStyle name="Comma 5" xfId="509" xr:uid="{00000000-0005-0000-0000-000000100000}"/>
    <cellStyle name="Comma 5 2" xfId="5509" xr:uid="{00000000-0005-0000-0000-000001100000}"/>
    <cellStyle name="Comma 6" xfId="20088" xr:uid="{00000000-0005-0000-0000-000002100000}"/>
    <cellStyle name="Comma 7 2 2" xfId="47524" xr:uid="{802928A9-53ED-48AC-AF6A-ECDA38AB4A89}"/>
    <cellStyle name="Currency 10" xfId="10608" xr:uid="{00000000-0005-0000-0000-000003100000}"/>
    <cellStyle name="Currency 11" xfId="10609" xr:uid="{00000000-0005-0000-0000-000004100000}"/>
    <cellStyle name="Currency 13" xfId="10610" xr:uid="{00000000-0005-0000-0000-000005100000}"/>
    <cellStyle name="Currency 14" xfId="10611" xr:uid="{00000000-0005-0000-0000-000006100000}"/>
    <cellStyle name="Currency 15" xfId="10612" xr:uid="{00000000-0005-0000-0000-000007100000}"/>
    <cellStyle name="Currency 16" xfId="10613" xr:uid="{00000000-0005-0000-0000-000008100000}"/>
    <cellStyle name="Currency 17" xfId="10614" xr:uid="{00000000-0005-0000-0000-000009100000}"/>
    <cellStyle name="Currency 2" xfId="510" xr:uid="{00000000-0005-0000-0000-00000A100000}"/>
    <cellStyle name="Currency 2 2" xfId="511" xr:uid="{00000000-0005-0000-0000-00000B100000}"/>
    <cellStyle name="Currency 2 2 2" xfId="512" xr:uid="{00000000-0005-0000-0000-00000C100000}"/>
    <cellStyle name="Currency 2 2 3" xfId="513" xr:uid="{00000000-0005-0000-0000-00000D100000}"/>
    <cellStyle name="Currency 2 2 4" xfId="5510" xr:uid="{00000000-0005-0000-0000-00000E100000}"/>
    <cellStyle name="Currency 2 2 4 2" xfId="11163" xr:uid="{00000000-0005-0000-0000-00000F100000}"/>
    <cellStyle name="Currency 2 2 4 3" xfId="10615" xr:uid="{00000000-0005-0000-0000-000010100000}"/>
    <cellStyle name="Currency 2 2 5" xfId="47341" xr:uid="{00000000-0005-0000-0000-000011100000}"/>
    <cellStyle name="Currency 2 3" xfId="514" xr:uid="{00000000-0005-0000-0000-000012100000}"/>
    <cellStyle name="Currency 2 3 2" xfId="5511" xr:uid="{00000000-0005-0000-0000-000013100000}"/>
    <cellStyle name="Currency 2 3 2 2" xfId="5512" xr:uid="{00000000-0005-0000-0000-000014100000}"/>
    <cellStyle name="Currency 2 3 2 3" xfId="11164" xr:uid="{00000000-0005-0000-0000-000015100000}"/>
    <cellStyle name="Currency 2 3 2 4" xfId="10616" xr:uid="{00000000-0005-0000-0000-000016100000}"/>
    <cellStyle name="Currency 2 3 3" xfId="5513" xr:uid="{00000000-0005-0000-0000-000017100000}"/>
    <cellStyle name="Currency 2 3 3 2" xfId="5514" xr:uid="{00000000-0005-0000-0000-000018100000}"/>
    <cellStyle name="Currency 2 3 4" xfId="5515" xr:uid="{00000000-0005-0000-0000-000019100000}"/>
    <cellStyle name="Currency 2 3 4 2" xfId="5516" xr:uid="{00000000-0005-0000-0000-00001A100000}"/>
    <cellStyle name="Currency 2 3 5" xfId="5517" xr:uid="{00000000-0005-0000-0000-00001B100000}"/>
    <cellStyle name="Currency 2 3 6" xfId="5518" xr:uid="{00000000-0005-0000-0000-00001C100000}"/>
    <cellStyle name="Currency 2 4" xfId="515" xr:uid="{00000000-0005-0000-0000-00001D100000}"/>
    <cellStyle name="Currency 2 4 2" xfId="5519" xr:uid="{00000000-0005-0000-0000-00001E100000}"/>
    <cellStyle name="Currency 2 5" xfId="516" xr:uid="{00000000-0005-0000-0000-00001F100000}"/>
    <cellStyle name="Currency 2 5 2" xfId="5520" xr:uid="{00000000-0005-0000-0000-000020100000}"/>
    <cellStyle name="Currency 2 5 2 2" xfId="5521" xr:uid="{00000000-0005-0000-0000-000021100000}"/>
    <cellStyle name="Currency 2 5 3" xfId="5522" xr:uid="{00000000-0005-0000-0000-000022100000}"/>
    <cellStyle name="Currency 2 5 3 2" xfId="5523" xr:uid="{00000000-0005-0000-0000-000023100000}"/>
    <cellStyle name="Currency 2 5 4" xfId="5524" xr:uid="{00000000-0005-0000-0000-000024100000}"/>
    <cellStyle name="Currency 2 5 4 2" xfId="5525" xr:uid="{00000000-0005-0000-0000-000025100000}"/>
    <cellStyle name="Currency 2 5 5" xfId="5526" xr:uid="{00000000-0005-0000-0000-000026100000}"/>
    <cellStyle name="Currency 2 5 6" xfId="5527" xr:uid="{00000000-0005-0000-0000-000027100000}"/>
    <cellStyle name="Currency 2 6" xfId="47505" xr:uid="{00000000-0005-0000-0000-000028100000}"/>
    <cellStyle name="Currency 3" xfId="517" xr:uid="{00000000-0005-0000-0000-000029100000}"/>
    <cellStyle name="Currency 3 2" xfId="518" xr:uid="{00000000-0005-0000-0000-00002A100000}"/>
    <cellStyle name="Currency 3 2 2" xfId="10936" xr:uid="{00000000-0005-0000-0000-00002B100000}"/>
    <cellStyle name="Currency 3 2 3" xfId="10617" xr:uid="{00000000-0005-0000-0000-00002C100000}"/>
    <cellStyle name="Currency 3 3" xfId="519" xr:uid="{00000000-0005-0000-0000-00002D100000}"/>
    <cellStyle name="Currency 3 3 2" xfId="5528" xr:uid="{00000000-0005-0000-0000-00002E100000}"/>
    <cellStyle name="Currency 3 3 2 2" xfId="5529" xr:uid="{00000000-0005-0000-0000-00002F100000}"/>
    <cellStyle name="Currency 3 3 3" xfId="5530" xr:uid="{00000000-0005-0000-0000-000030100000}"/>
    <cellStyle name="Currency 3 3 3 2" xfId="5531" xr:uid="{00000000-0005-0000-0000-000031100000}"/>
    <cellStyle name="Currency 3 3 4" xfId="5532" xr:uid="{00000000-0005-0000-0000-000032100000}"/>
    <cellStyle name="Currency 3 3 4 2" xfId="5533" xr:uid="{00000000-0005-0000-0000-000033100000}"/>
    <cellStyle name="Currency 3 3 5" xfId="5534" xr:uid="{00000000-0005-0000-0000-000034100000}"/>
    <cellStyle name="Currency 3 3 6" xfId="5535" xr:uid="{00000000-0005-0000-0000-000035100000}"/>
    <cellStyle name="Currency 3 3 7" xfId="10944" xr:uid="{00000000-0005-0000-0000-000036100000}"/>
    <cellStyle name="Currency 3 3 8" xfId="10618" xr:uid="{00000000-0005-0000-0000-000037100000}"/>
    <cellStyle name="Currency 3 4" xfId="5536" xr:uid="{00000000-0005-0000-0000-000038100000}"/>
    <cellStyle name="Currency 4" xfId="520" xr:uid="{00000000-0005-0000-0000-000039100000}"/>
    <cellStyle name="Currency 4 2" xfId="521" xr:uid="{00000000-0005-0000-0000-00003A100000}"/>
    <cellStyle name="Currency 4 2 2" xfId="5537" xr:uid="{00000000-0005-0000-0000-00003B100000}"/>
    <cellStyle name="Currency 4 3" xfId="522" xr:uid="{00000000-0005-0000-0000-00003C100000}"/>
    <cellStyle name="Currency 4 3 2" xfId="523" xr:uid="{00000000-0005-0000-0000-00003D100000}"/>
    <cellStyle name="Currency 4 3 2 2" xfId="5538" xr:uid="{00000000-0005-0000-0000-00003E100000}"/>
    <cellStyle name="Currency 4 3 2 2 2" xfId="5539" xr:uid="{00000000-0005-0000-0000-00003F100000}"/>
    <cellStyle name="Currency 4 3 2 3" xfId="5540" xr:uid="{00000000-0005-0000-0000-000040100000}"/>
    <cellStyle name="Currency 4 3 2 3 2" xfId="5541" xr:uid="{00000000-0005-0000-0000-000041100000}"/>
    <cellStyle name="Currency 4 3 2 4" xfId="5542" xr:uid="{00000000-0005-0000-0000-000042100000}"/>
    <cellStyle name="Currency 4 3 2 4 2" xfId="5543" xr:uid="{00000000-0005-0000-0000-000043100000}"/>
    <cellStyle name="Currency 4 3 2 5" xfId="5544" xr:uid="{00000000-0005-0000-0000-000044100000}"/>
    <cellStyle name="Currency 4 3 2 6" xfId="5545" xr:uid="{00000000-0005-0000-0000-000045100000}"/>
    <cellStyle name="Currency 4 3 3" xfId="5546" xr:uid="{00000000-0005-0000-0000-000046100000}"/>
    <cellStyle name="Currency 4 3 3 2" xfId="5547" xr:uid="{00000000-0005-0000-0000-000047100000}"/>
    <cellStyle name="Currency 4 3 4" xfId="5548" xr:uid="{00000000-0005-0000-0000-000048100000}"/>
    <cellStyle name="Currency 4 3 4 2" xfId="5549" xr:uid="{00000000-0005-0000-0000-000049100000}"/>
    <cellStyle name="Currency 4 3 5" xfId="5550" xr:uid="{00000000-0005-0000-0000-00004A100000}"/>
    <cellStyle name="Currency 4 3 5 2" xfId="5551" xr:uid="{00000000-0005-0000-0000-00004B100000}"/>
    <cellStyle name="Currency 4 3 6" xfId="5552" xr:uid="{00000000-0005-0000-0000-00004C100000}"/>
    <cellStyle name="Currency 4 3 7" xfId="5553" xr:uid="{00000000-0005-0000-0000-00004D100000}"/>
    <cellStyle name="Currency 4 4" xfId="5554" xr:uid="{00000000-0005-0000-0000-00004E100000}"/>
    <cellStyle name="Currency 4 5" xfId="5555" xr:uid="{00000000-0005-0000-0000-00004F100000}"/>
    <cellStyle name="Currency 5" xfId="524" xr:uid="{00000000-0005-0000-0000-000050100000}"/>
    <cellStyle name="Currency 5 2" xfId="5556" xr:uid="{00000000-0005-0000-0000-000051100000}"/>
    <cellStyle name="Currency 5 2 2" xfId="11165" xr:uid="{00000000-0005-0000-0000-000052100000}"/>
    <cellStyle name="Currency 5 2 3" xfId="10619" xr:uid="{00000000-0005-0000-0000-000053100000}"/>
    <cellStyle name="Currency 5 3" xfId="5557" xr:uid="{00000000-0005-0000-0000-000054100000}"/>
    <cellStyle name="Currency 6" xfId="10620" xr:uid="{00000000-0005-0000-0000-000055100000}"/>
    <cellStyle name="Currency 7" xfId="10621" xr:uid="{00000000-0005-0000-0000-000056100000}"/>
    <cellStyle name="Currency 8" xfId="10622" xr:uid="{00000000-0005-0000-0000-000057100000}"/>
    <cellStyle name="Currency 9" xfId="10607" xr:uid="{00000000-0005-0000-0000-000058100000}"/>
    <cellStyle name="Čárka 2" xfId="47528" xr:uid="{2E8DDD7E-87A8-4003-B996-E00069F069BA}"/>
    <cellStyle name="Dane wejściowe 10" xfId="5558" xr:uid="{00000000-0005-0000-0000-000059100000}"/>
    <cellStyle name="Dane wejściowe 11" xfId="5559" xr:uid="{00000000-0005-0000-0000-00005A100000}"/>
    <cellStyle name="Dane wejściowe 12" xfId="5560" xr:uid="{00000000-0005-0000-0000-00005B100000}"/>
    <cellStyle name="Dane wejściowe 13" xfId="5561" xr:uid="{00000000-0005-0000-0000-00005C100000}"/>
    <cellStyle name="Dane wejściowe 14" xfId="5562" xr:uid="{00000000-0005-0000-0000-00005D100000}"/>
    <cellStyle name="Dane wejściowe 15" xfId="5563" xr:uid="{00000000-0005-0000-0000-00005E100000}"/>
    <cellStyle name="Dane wejściowe 16" xfId="5564" xr:uid="{00000000-0005-0000-0000-00005F100000}"/>
    <cellStyle name="Dane wejściowe 17" xfId="5565" xr:uid="{00000000-0005-0000-0000-000060100000}"/>
    <cellStyle name="Dane wejściowe 18" xfId="5566" xr:uid="{00000000-0005-0000-0000-000061100000}"/>
    <cellStyle name="Dane wejściowe 19" xfId="5567" xr:uid="{00000000-0005-0000-0000-000062100000}"/>
    <cellStyle name="Dane wejściowe 2" xfId="525" xr:uid="{00000000-0005-0000-0000-000063100000}"/>
    <cellStyle name="Dane wejściowe 2 10" xfId="5568" xr:uid="{00000000-0005-0000-0000-000064100000}"/>
    <cellStyle name="Dane wejściowe 2 11" xfId="5569" xr:uid="{00000000-0005-0000-0000-000065100000}"/>
    <cellStyle name="Dane wejściowe 2 12" xfId="5570" xr:uid="{00000000-0005-0000-0000-000066100000}"/>
    <cellStyle name="Dane wejściowe 2 13" xfId="5571" xr:uid="{00000000-0005-0000-0000-000067100000}"/>
    <cellStyle name="Dane wejściowe 2 14" xfId="5572" xr:uid="{00000000-0005-0000-0000-000068100000}"/>
    <cellStyle name="Dane wejściowe 2 15" xfId="5573" xr:uid="{00000000-0005-0000-0000-000069100000}"/>
    <cellStyle name="Dane wejściowe 2 16" xfId="10885" xr:uid="{00000000-0005-0000-0000-00006A100000}"/>
    <cellStyle name="Dane wejściowe 2 17" xfId="10623" xr:uid="{00000000-0005-0000-0000-00006B100000}"/>
    <cellStyle name="Dane wejściowe 2 2" xfId="5574" xr:uid="{00000000-0005-0000-0000-00006C100000}"/>
    <cellStyle name="Dane wejściowe 2 2 10" xfId="5575" xr:uid="{00000000-0005-0000-0000-00006D100000}"/>
    <cellStyle name="Dane wejściowe 2 2 11" xfId="5576" xr:uid="{00000000-0005-0000-0000-00006E100000}"/>
    <cellStyle name="Dane wejściowe 2 2 12" xfId="5577" xr:uid="{00000000-0005-0000-0000-00006F100000}"/>
    <cellStyle name="Dane wejściowe 2 2 13" xfId="5578" xr:uid="{00000000-0005-0000-0000-000070100000}"/>
    <cellStyle name="Dane wejściowe 2 2 14" xfId="5579" xr:uid="{00000000-0005-0000-0000-000071100000}"/>
    <cellStyle name="Dane wejściowe 2 2 15" xfId="11166" xr:uid="{00000000-0005-0000-0000-000072100000}"/>
    <cellStyle name="Dane wejściowe 2 2 16" xfId="10624" xr:uid="{00000000-0005-0000-0000-000073100000}"/>
    <cellStyle name="Dane wejściowe 2 2 2" xfId="5580" xr:uid="{00000000-0005-0000-0000-000074100000}"/>
    <cellStyle name="Dane wejściowe 2 2 2 10" xfId="5581" xr:uid="{00000000-0005-0000-0000-000075100000}"/>
    <cellStyle name="Dane wejściowe 2 2 2 11" xfId="5582" xr:uid="{00000000-0005-0000-0000-000076100000}"/>
    <cellStyle name="Dane wejściowe 2 2 2 12" xfId="5583" xr:uid="{00000000-0005-0000-0000-000077100000}"/>
    <cellStyle name="Dane wejściowe 2 2 2 13" xfId="5584" xr:uid="{00000000-0005-0000-0000-000078100000}"/>
    <cellStyle name="Dane wejściowe 2 2 2 2" xfId="5585" xr:uid="{00000000-0005-0000-0000-000079100000}"/>
    <cellStyle name="Dane wejściowe 2 2 2 2 10" xfId="5586" xr:uid="{00000000-0005-0000-0000-00007A100000}"/>
    <cellStyle name="Dane wejściowe 2 2 2 2 11" xfId="5587" xr:uid="{00000000-0005-0000-0000-00007B100000}"/>
    <cellStyle name="Dane wejściowe 2 2 2 2 12" xfId="5588" xr:uid="{00000000-0005-0000-0000-00007C100000}"/>
    <cellStyle name="Dane wejściowe 2 2 2 2 2" xfId="5589" xr:uid="{00000000-0005-0000-0000-00007D100000}"/>
    <cellStyle name="Dane wejściowe 2 2 2 2 3" xfId="5590" xr:uid="{00000000-0005-0000-0000-00007E100000}"/>
    <cellStyle name="Dane wejściowe 2 2 2 2 4" xfId="5591" xr:uid="{00000000-0005-0000-0000-00007F100000}"/>
    <cellStyle name="Dane wejściowe 2 2 2 2 5" xfId="5592" xr:uid="{00000000-0005-0000-0000-000080100000}"/>
    <cellStyle name="Dane wejściowe 2 2 2 2 6" xfId="5593" xr:uid="{00000000-0005-0000-0000-000081100000}"/>
    <cellStyle name="Dane wejściowe 2 2 2 2 7" xfId="5594" xr:uid="{00000000-0005-0000-0000-000082100000}"/>
    <cellStyle name="Dane wejściowe 2 2 2 2 8" xfId="5595" xr:uid="{00000000-0005-0000-0000-000083100000}"/>
    <cellStyle name="Dane wejściowe 2 2 2 2 9" xfId="5596" xr:uid="{00000000-0005-0000-0000-000084100000}"/>
    <cellStyle name="Dane wejściowe 2 2 2 3" xfId="5597" xr:uid="{00000000-0005-0000-0000-000085100000}"/>
    <cellStyle name="Dane wejściowe 2 2 2 4" xfId="5598" xr:uid="{00000000-0005-0000-0000-000086100000}"/>
    <cellStyle name="Dane wejściowe 2 2 2 5" xfId="5599" xr:uid="{00000000-0005-0000-0000-000087100000}"/>
    <cellStyle name="Dane wejściowe 2 2 2 5 2" xfId="5600" xr:uid="{00000000-0005-0000-0000-000088100000}"/>
    <cellStyle name="Dane wejściowe 2 2 2 6" xfId="5601" xr:uid="{00000000-0005-0000-0000-000089100000}"/>
    <cellStyle name="Dane wejściowe 2 2 2 6 2" xfId="5602" xr:uid="{00000000-0005-0000-0000-00008A100000}"/>
    <cellStyle name="Dane wejściowe 2 2 2 7" xfId="5603" xr:uid="{00000000-0005-0000-0000-00008B100000}"/>
    <cellStyle name="Dane wejściowe 2 2 2 7 2" xfId="5604" xr:uid="{00000000-0005-0000-0000-00008C100000}"/>
    <cellStyle name="Dane wejściowe 2 2 2 8" xfId="5605" xr:uid="{00000000-0005-0000-0000-00008D100000}"/>
    <cellStyle name="Dane wejściowe 2 2 2 8 2" xfId="5606" xr:uid="{00000000-0005-0000-0000-00008E100000}"/>
    <cellStyle name="Dane wejściowe 2 2 2 9" xfId="5607" xr:uid="{00000000-0005-0000-0000-00008F100000}"/>
    <cellStyle name="Dane wejściowe 2 2 3" xfId="5608" xr:uid="{00000000-0005-0000-0000-000090100000}"/>
    <cellStyle name="Dane wejściowe 2 2 4" xfId="5609" xr:uid="{00000000-0005-0000-0000-000091100000}"/>
    <cellStyle name="Dane wejściowe 2 2 5" xfId="5610" xr:uid="{00000000-0005-0000-0000-000092100000}"/>
    <cellStyle name="Dane wejściowe 2 2 6" xfId="5611" xr:uid="{00000000-0005-0000-0000-000093100000}"/>
    <cellStyle name="Dane wejściowe 2 2 6 2" xfId="5612" xr:uid="{00000000-0005-0000-0000-000094100000}"/>
    <cellStyle name="Dane wejściowe 2 2 7" xfId="5613" xr:uid="{00000000-0005-0000-0000-000095100000}"/>
    <cellStyle name="Dane wejściowe 2 2 7 2" xfId="5614" xr:uid="{00000000-0005-0000-0000-000096100000}"/>
    <cellStyle name="Dane wejściowe 2 2 8" xfId="5615" xr:uid="{00000000-0005-0000-0000-000097100000}"/>
    <cellStyle name="Dane wejściowe 2 2 8 2" xfId="5616" xr:uid="{00000000-0005-0000-0000-000098100000}"/>
    <cellStyle name="Dane wejściowe 2 2 9" xfId="5617" xr:uid="{00000000-0005-0000-0000-000099100000}"/>
    <cellStyle name="Dane wejściowe 2 2 9 2" xfId="5618" xr:uid="{00000000-0005-0000-0000-00009A100000}"/>
    <cellStyle name="Dane wejściowe 2 3" xfId="5619" xr:uid="{00000000-0005-0000-0000-00009B100000}"/>
    <cellStyle name="Dane wejściowe 2 3 2" xfId="5620" xr:uid="{00000000-0005-0000-0000-00009C100000}"/>
    <cellStyle name="Dane wejściowe 2 3 3" xfId="5621" xr:uid="{00000000-0005-0000-0000-00009D100000}"/>
    <cellStyle name="Dane wejściowe 2 3 4" xfId="5622" xr:uid="{00000000-0005-0000-0000-00009E100000}"/>
    <cellStyle name="Dane wejściowe 2 3 5" xfId="5623" xr:uid="{00000000-0005-0000-0000-00009F100000}"/>
    <cellStyle name="Dane wejściowe 2 3 6" xfId="5624" xr:uid="{00000000-0005-0000-0000-0000A0100000}"/>
    <cellStyle name="Dane wejściowe 2 3 7" xfId="5625" xr:uid="{00000000-0005-0000-0000-0000A1100000}"/>
    <cellStyle name="Dane wejściowe 2 3 8" xfId="5626" xr:uid="{00000000-0005-0000-0000-0000A2100000}"/>
    <cellStyle name="Dane wejściowe 2 4" xfId="5627" xr:uid="{00000000-0005-0000-0000-0000A3100000}"/>
    <cellStyle name="Dane wejściowe 2 5" xfId="5628" xr:uid="{00000000-0005-0000-0000-0000A4100000}"/>
    <cellStyle name="Dane wejściowe 2 6" xfId="5629" xr:uid="{00000000-0005-0000-0000-0000A5100000}"/>
    <cellStyle name="Dane wejściowe 2 6 2" xfId="5630" xr:uid="{00000000-0005-0000-0000-0000A6100000}"/>
    <cellStyle name="Dane wejściowe 2 7" xfId="5631" xr:uid="{00000000-0005-0000-0000-0000A7100000}"/>
    <cellStyle name="Dane wejściowe 2 7 2" xfId="5632" xr:uid="{00000000-0005-0000-0000-0000A8100000}"/>
    <cellStyle name="Dane wejściowe 2 8" xfId="5633" xr:uid="{00000000-0005-0000-0000-0000A9100000}"/>
    <cellStyle name="Dane wejściowe 2 8 2" xfId="5634" xr:uid="{00000000-0005-0000-0000-0000AA100000}"/>
    <cellStyle name="Dane wejściowe 2 9" xfId="5635" xr:uid="{00000000-0005-0000-0000-0000AB100000}"/>
    <cellStyle name="Dane wejściowe 2 9 2" xfId="5636" xr:uid="{00000000-0005-0000-0000-0000AC100000}"/>
    <cellStyle name="Dane wejściowe 20" xfId="5637" xr:uid="{00000000-0005-0000-0000-0000AD100000}"/>
    <cellStyle name="Dane wejściowe 21" xfId="5638" xr:uid="{00000000-0005-0000-0000-0000AE100000}"/>
    <cellStyle name="Dane wejściowe 22" xfId="5639" xr:uid="{00000000-0005-0000-0000-0000AF100000}"/>
    <cellStyle name="Dane wejściowe 23" xfId="5640" xr:uid="{00000000-0005-0000-0000-0000B0100000}"/>
    <cellStyle name="Dane wejściowe 24" xfId="5641" xr:uid="{00000000-0005-0000-0000-0000B1100000}"/>
    <cellStyle name="Dane wejściowe 25" xfId="5642" xr:uid="{00000000-0005-0000-0000-0000B2100000}"/>
    <cellStyle name="Dane wejściowe 26" xfId="5643" xr:uid="{00000000-0005-0000-0000-0000B3100000}"/>
    <cellStyle name="Dane wejściowe 27" xfId="5644" xr:uid="{00000000-0005-0000-0000-0000B4100000}"/>
    <cellStyle name="Dane wejściowe 28" xfId="5645" xr:uid="{00000000-0005-0000-0000-0000B5100000}"/>
    <cellStyle name="Dane wejściowe 29" xfId="5646" xr:uid="{00000000-0005-0000-0000-0000B6100000}"/>
    <cellStyle name="Dane wejściowe 3" xfId="5647" xr:uid="{00000000-0005-0000-0000-0000B7100000}"/>
    <cellStyle name="Dane wejściowe 3 2" xfId="11167" xr:uid="{00000000-0005-0000-0000-0000B8100000}"/>
    <cellStyle name="Dane wejściowe 3 3" xfId="10625" xr:uid="{00000000-0005-0000-0000-0000B9100000}"/>
    <cellStyle name="Dane wejściowe 30" xfId="5648" xr:uid="{00000000-0005-0000-0000-0000BA100000}"/>
    <cellStyle name="Dane wejściowe 31" xfId="5649" xr:uid="{00000000-0005-0000-0000-0000BB100000}"/>
    <cellStyle name="Dane wejściowe 32" xfId="5650" xr:uid="{00000000-0005-0000-0000-0000BC100000}"/>
    <cellStyle name="Dane wejściowe 33" xfId="5651" xr:uid="{00000000-0005-0000-0000-0000BD100000}"/>
    <cellStyle name="Dane wejściowe 34" xfId="5652" xr:uid="{00000000-0005-0000-0000-0000BE100000}"/>
    <cellStyle name="Dane wejściowe 35" xfId="5653" xr:uid="{00000000-0005-0000-0000-0000BF100000}"/>
    <cellStyle name="Dane wejściowe 36" xfId="5654" xr:uid="{00000000-0005-0000-0000-0000C0100000}"/>
    <cellStyle name="Dane wejściowe 37" xfId="5655" xr:uid="{00000000-0005-0000-0000-0000C1100000}"/>
    <cellStyle name="Dane wejściowe 38" xfId="5656" xr:uid="{00000000-0005-0000-0000-0000C2100000}"/>
    <cellStyle name="Dane wejściowe 39" xfId="5657" xr:uid="{00000000-0005-0000-0000-0000C3100000}"/>
    <cellStyle name="Dane wejściowe 4" xfId="5658" xr:uid="{00000000-0005-0000-0000-0000C4100000}"/>
    <cellStyle name="Dane wejściowe 4 2" xfId="11168" xr:uid="{00000000-0005-0000-0000-0000C5100000}"/>
    <cellStyle name="Dane wejściowe 4 3" xfId="10626" xr:uid="{00000000-0005-0000-0000-0000C6100000}"/>
    <cellStyle name="Dane wejściowe 40" xfId="5659" xr:uid="{00000000-0005-0000-0000-0000C7100000}"/>
    <cellStyle name="Dane wejściowe 40 2" xfId="5660" xr:uid="{00000000-0005-0000-0000-0000C8100000}"/>
    <cellStyle name="Dane wejściowe 40 3" xfId="5661" xr:uid="{00000000-0005-0000-0000-0000C9100000}"/>
    <cellStyle name="Dane wejściowe 40 4" xfId="5662" xr:uid="{00000000-0005-0000-0000-0000CA100000}"/>
    <cellStyle name="Dane wejściowe 40 5" xfId="5663" xr:uid="{00000000-0005-0000-0000-0000CB100000}"/>
    <cellStyle name="Dane wejściowe 40 6" xfId="5664" xr:uid="{00000000-0005-0000-0000-0000CC100000}"/>
    <cellStyle name="Dane wejściowe 40 7" xfId="5665" xr:uid="{00000000-0005-0000-0000-0000CD100000}"/>
    <cellStyle name="Dane wejściowe 40 8" xfId="5666" xr:uid="{00000000-0005-0000-0000-0000CE100000}"/>
    <cellStyle name="Dane wejściowe 41" xfId="5667" xr:uid="{00000000-0005-0000-0000-0000CF100000}"/>
    <cellStyle name="Dane wejściowe 42" xfId="5668" xr:uid="{00000000-0005-0000-0000-0000D0100000}"/>
    <cellStyle name="Dane wejściowe 43" xfId="5669" xr:uid="{00000000-0005-0000-0000-0000D1100000}"/>
    <cellStyle name="Dane wejściowe 44" xfId="5670" xr:uid="{00000000-0005-0000-0000-0000D2100000}"/>
    <cellStyle name="Dane wejściowe 45" xfId="5671" xr:uid="{00000000-0005-0000-0000-0000D3100000}"/>
    <cellStyle name="Dane wejściowe 46" xfId="5672" xr:uid="{00000000-0005-0000-0000-0000D4100000}"/>
    <cellStyle name="Dane wejściowe 46 2" xfId="5673" xr:uid="{00000000-0005-0000-0000-0000D5100000}"/>
    <cellStyle name="Dane wejściowe 46 3" xfId="5674" xr:uid="{00000000-0005-0000-0000-0000D6100000}"/>
    <cellStyle name="Dane wejściowe 46 3 2" xfId="5675" xr:uid="{00000000-0005-0000-0000-0000D7100000}"/>
    <cellStyle name="Dane wejściowe 46 4" xfId="5676" xr:uid="{00000000-0005-0000-0000-0000D8100000}"/>
    <cellStyle name="Dane wejściowe 46 5" xfId="5677" xr:uid="{00000000-0005-0000-0000-0000D9100000}"/>
    <cellStyle name="Dane wejściowe 47" xfId="5678" xr:uid="{00000000-0005-0000-0000-0000DA100000}"/>
    <cellStyle name="Dane wejściowe 47 2" xfId="5679" xr:uid="{00000000-0005-0000-0000-0000DB100000}"/>
    <cellStyle name="Dane wejściowe 47 3" xfId="5680" xr:uid="{00000000-0005-0000-0000-0000DC100000}"/>
    <cellStyle name="Dane wejściowe 47 3 2" xfId="5681" xr:uid="{00000000-0005-0000-0000-0000DD100000}"/>
    <cellStyle name="Dane wejściowe 47 4" xfId="5682" xr:uid="{00000000-0005-0000-0000-0000DE100000}"/>
    <cellStyle name="Dane wejściowe 47 5" xfId="5683" xr:uid="{00000000-0005-0000-0000-0000DF100000}"/>
    <cellStyle name="Dane wejściowe 48" xfId="5684" xr:uid="{00000000-0005-0000-0000-0000E0100000}"/>
    <cellStyle name="Dane wejściowe 48 2" xfId="5685" xr:uid="{00000000-0005-0000-0000-0000E1100000}"/>
    <cellStyle name="Dane wejściowe 48 3" xfId="5686" xr:uid="{00000000-0005-0000-0000-0000E2100000}"/>
    <cellStyle name="Dane wejściowe 48 4" xfId="5687" xr:uid="{00000000-0005-0000-0000-0000E3100000}"/>
    <cellStyle name="Dane wejściowe 48 5" xfId="5688" xr:uid="{00000000-0005-0000-0000-0000E4100000}"/>
    <cellStyle name="Dane wejściowe 49" xfId="5689" xr:uid="{00000000-0005-0000-0000-0000E5100000}"/>
    <cellStyle name="Dane wejściowe 5" xfId="5690" xr:uid="{00000000-0005-0000-0000-0000E6100000}"/>
    <cellStyle name="Dane wejściowe 50" xfId="5691" xr:uid="{00000000-0005-0000-0000-0000E7100000}"/>
    <cellStyle name="Dane wejściowe 50 2" xfId="5692" xr:uid="{00000000-0005-0000-0000-0000E8100000}"/>
    <cellStyle name="Dane wejściowe 51" xfId="5693" xr:uid="{00000000-0005-0000-0000-0000E9100000}"/>
    <cellStyle name="Dane wejściowe 51 2" xfId="5694" xr:uid="{00000000-0005-0000-0000-0000EA100000}"/>
    <cellStyle name="Dane wejściowe 52" xfId="5695" xr:uid="{00000000-0005-0000-0000-0000EB100000}"/>
    <cellStyle name="Dane wejściowe 52 2" xfId="5696" xr:uid="{00000000-0005-0000-0000-0000EC100000}"/>
    <cellStyle name="Dane wejściowe 53" xfId="5697" xr:uid="{00000000-0005-0000-0000-0000ED100000}"/>
    <cellStyle name="Dane wejściowe 54" xfId="5698" xr:uid="{00000000-0005-0000-0000-0000EE100000}"/>
    <cellStyle name="Dane wejściowe 55" xfId="5699" xr:uid="{00000000-0005-0000-0000-0000EF100000}"/>
    <cellStyle name="Dane wejściowe 56" xfId="5700" xr:uid="{00000000-0005-0000-0000-0000F0100000}"/>
    <cellStyle name="Dane wejściowe 57" xfId="5701" xr:uid="{00000000-0005-0000-0000-0000F1100000}"/>
    <cellStyle name="Dane wejściowe 58" xfId="5702" xr:uid="{00000000-0005-0000-0000-0000F2100000}"/>
    <cellStyle name="Dane wejściowe 59" xfId="5703" xr:uid="{00000000-0005-0000-0000-0000F3100000}"/>
    <cellStyle name="Dane wejściowe 6" xfId="5704" xr:uid="{00000000-0005-0000-0000-0000F4100000}"/>
    <cellStyle name="Dane wejściowe 7" xfId="5705" xr:uid="{00000000-0005-0000-0000-0000F5100000}"/>
    <cellStyle name="Dane wejściowe 8" xfId="5706" xr:uid="{00000000-0005-0000-0000-0000F6100000}"/>
    <cellStyle name="Dane wejściowe 9" xfId="5707" xr:uid="{00000000-0005-0000-0000-0000F7100000}"/>
    <cellStyle name="Dane wyjściowe 10" xfId="5708" xr:uid="{00000000-0005-0000-0000-0000F8100000}"/>
    <cellStyle name="Dane wyjściowe 11" xfId="5709" xr:uid="{00000000-0005-0000-0000-0000F9100000}"/>
    <cellStyle name="Dane wyjściowe 12" xfId="5710" xr:uid="{00000000-0005-0000-0000-0000FA100000}"/>
    <cellStyle name="Dane wyjściowe 13" xfId="5711" xr:uid="{00000000-0005-0000-0000-0000FB100000}"/>
    <cellStyle name="Dane wyjściowe 14" xfId="5712" xr:uid="{00000000-0005-0000-0000-0000FC100000}"/>
    <cellStyle name="Dane wyjściowe 15" xfId="5713" xr:uid="{00000000-0005-0000-0000-0000FD100000}"/>
    <cellStyle name="Dane wyjściowe 16" xfId="5714" xr:uid="{00000000-0005-0000-0000-0000FE100000}"/>
    <cellStyle name="Dane wyjściowe 17" xfId="5715" xr:uid="{00000000-0005-0000-0000-0000FF100000}"/>
    <cellStyle name="Dane wyjściowe 18" xfId="5716" xr:uid="{00000000-0005-0000-0000-000000110000}"/>
    <cellStyle name="Dane wyjściowe 19" xfId="5717" xr:uid="{00000000-0005-0000-0000-000001110000}"/>
    <cellStyle name="Dane wyjściowe 2" xfId="526" xr:uid="{00000000-0005-0000-0000-000002110000}"/>
    <cellStyle name="Dane wyjściowe 2 10" xfId="5718" xr:uid="{00000000-0005-0000-0000-000003110000}"/>
    <cellStyle name="Dane wyjściowe 2 11" xfId="5719" xr:uid="{00000000-0005-0000-0000-000004110000}"/>
    <cellStyle name="Dane wyjściowe 2 12" xfId="5720" xr:uid="{00000000-0005-0000-0000-000005110000}"/>
    <cellStyle name="Dane wyjściowe 2 13" xfId="5721" xr:uid="{00000000-0005-0000-0000-000006110000}"/>
    <cellStyle name="Dane wyjściowe 2 14" xfId="5722" xr:uid="{00000000-0005-0000-0000-000007110000}"/>
    <cellStyle name="Dane wyjściowe 2 15" xfId="5723" xr:uid="{00000000-0005-0000-0000-000008110000}"/>
    <cellStyle name="Dane wyjściowe 2 16" xfId="10902" xr:uid="{00000000-0005-0000-0000-000009110000}"/>
    <cellStyle name="Dane wyjściowe 2 17" xfId="10627" xr:uid="{00000000-0005-0000-0000-00000A110000}"/>
    <cellStyle name="Dane wyjściowe 2 2" xfId="5724" xr:uid="{00000000-0005-0000-0000-00000B110000}"/>
    <cellStyle name="Dane wyjściowe 2 2 10" xfId="5725" xr:uid="{00000000-0005-0000-0000-00000C110000}"/>
    <cellStyle name="Dane wyjściowe 2 2 11" xfId="5726" xr:uid="{00000000-0005-0000-0000-00000D110000}"/>
    <cellStyle name="Dane wyjściowe 2 2 12" xfId="5727" xr:uid="{00000000-0005-0000-0000-00000E110000}"/>
    <cellStyle name="Dane wyjściowe 2 2 13" xfId="5728" xr:uid="{00000000-0005-0000-0000-00000F110000}"/>
    <cellStyle name="Dane wyjściowe 2 2 14" xfId="5729" xr:uid="{00000000-0005-0000-0000-000010110000}"/>
    <cellStyle name="Dane wyjściowe 2 2 15" xfId="11169" xr:uid="{00000000-0005-0000-0000-000011110000}"/>
    <cellStyle name="Dane wyjściowe 2 2 16" xfId="10628" xr:uid="{00000000-0005-0000-0000-000012110000}"/>
    <cellStyle name="Dane wyjściowe 2 2 2" xfId="5730" xr:uid="{00000000-0005-0000-0000-000013110000}"/>
    <cellStyle name="Dane wyjściowe 2 2 2 10" xfId="5731" xr:uid="{00000000-0005-0000-0000-000014110000}"/>
    <cellStyle name="Dane wyjściowe 2 2 2 11" xfId="5732" xr:uid="{00000000-0005-0000-0000-000015110000}"/>
    <cellStyle name="Dane wyjściowe 2 2 2 12" xfId="5733" xr:uid="{00000000-0005-0000-0000-000016110000}"/>
    <cellStyle name="Dane wyjściowe 2 2 2 13" xfId="5734" xr:uid="{00000000-0005-0000-0000-000017110000}"/>
    <cellStyle name="Dane wyjściowe 2 2 2 2" xfId="5735" xr:uid="{00000000-0005-0000-0000-000018110000}"/>
    <cellStyle name="Dane wyjściowe 2 2 2 2 10" xfId="5736" xr:uid="{00000000-0005-0000-0000-000019110000}"/>
    <cellStyle name="Dane wyjściowe 2 2 2 2 11" xfId="5737" xr:uid="{00000000-0005-0000-0000-00001A110000}"/>
    <cellStyle name="Dane wyjściowe 2 2 2 2 12" xfId="5738" xr:uid="{00000000-0005-0000-0000-00001B110000}"/>
    <cellStyle name="Dane wyjściowe 2 2 2 2 2" xfId="5739" xr:uid="{00000000-0005-0000-0000-00001C110000}"/>
    <cellStyle name="Dane wyjściowe 2 2 2 2 3" xfId="5740" xr:uid="{00000000-0005-0000-0000-00001D110000}"/>
    <cellStyle name="Dane wyjściowe 2 2 2 2 4" xfId="5741" xr:uid="{00000000-0005-0000-0000-00001E110000}"/>
    <cellStyle name="Dane wyjściowe 2 2 2 2 5" xfId="5742" xr:uid="{00000000-0005-0000-0000-00001F110000}"/>
    <cellStyle name="Dane wyjściowe 2 2 2 2 6" xfId="5743" xr:uid="{00000000-0005-0000-0000-000020110000}"/>
    <cellStyle name="Dane wyjściowe 2 2 2 2 7" xfId="5744" xr:uid="{00000000-0005-0000-0000-000021110000}"/>
    <cellStyle name="Dane wyjściowe 2 2 2 2 8" xfId="5745" xr:uid="{00000000-0005-0000-0000-000022110000}"/>
    <cellStyle name="Dane wyjściowe 2 2 2 2 9" xfId="5746" xr:uid="{00000000-0005-0000-0000-000023110000}"/>
    <cellStyle name="Dane wyjściowe 2 2 2 3" xfId="5747" xr:uid="{00000000-0005-0000-0000-000024110000}"/>
    <cellStyle name="Dane wyjściowe 2 2 2 4" xfId="5748" xr:uid="{00000000-0005-0000-0000-000025110000}"/>
    <cellStyle name="Dane wyjściowe 2 2 2 5" xfId="5749" xr:uid="{00000000-0005-0000-0000-000026110000}"/>
    <cellStyle name="Dane wyjściowe 2 2 2 5 2" xfId="5750" xr:uid="{00000000-0005-0000-0000-000027110000}"/>
    <cellStyle name="Dane wyjściowe 2 2 2 6" xfId="5751" xr:uid="{00000000-0005-0000-0000-000028110000}"/>
    <cellStyle name="Dane wyjściowe 2 2 2 6 2" xfId="5752" xr:uid="{00000000-0005-0000-0000-000029110000}"/>
    <cellStyle name="Dane wyjściowe 2 2 2 7" xfId="5753" xr:uid="{00000000-0005-0000-0000-00002A110000}"/>
    <cellStyle name="Dane wyjściowe 2 2 2 7 2" xfId="5754" xr:uid="{00000000-0005-0000-0000-00002B110000}"/>
    <cellStyle name="Dane wyjściowe 2 2 2 8" xfId="5755" xr:uid="{00000000-0005-0000-0000-00002C110000}"/>
    <cellStyle name="Dane wyjściowe 2 2 2 8 2" xfId="5756" xr:uid="{00000000-0005-0000-0000-00002D110000}"/>
    <cellStyle name="Dane wyjściowe 2 2 2 9" xfId="5757" xr:uid="{00000000-0005-0000-0000-00002E110000}"/>
    <cellStyle name="Dane wyjściowe 2 2 3" xfId="5758" xr:uid="{00000000-0005-0000-0000-00002F110000}"/>
    <cellStyle name="Dane wyjściowe 2 2 4" xfId="5759" xr:uid="{00000000-0005-0000-0000-000030110000}"/>
    <cellStyle name="Dane wyjściowe 2 2 5" xfId="5760" xr:uid="{00000000-0005-0000-0000-000031110000}"/>
    <cellStyle name="Dane wyjściowe 2 2 6" xfId="5761" xr:uid="{00000000-0005-0000-0000-000032110000}"/>
    <cellStyle name="Dane wyjściowe 2 2 6 2" xfId="5762" xr:uid="{00000000-0005-0000-0000-000033110000}"/>
    <cellStyle name="Dane wyjściowe 2 2 7" xfId="5763" xr:uid="{00000000-0005-0000-0000-000034110000}"/>
    <cellStyle name="Dane wyjściowe 2 2 7 2" xfId="5764" xr:uid="{00000000-0005-0000-0000-000035110000}"/>
    <cellStyle name="Dane wyjściowe 2 2 8" xfId="5765" xr:uid="{00000000-0005-0000-0000-000036110000}"/>
    <cellStyle name="Dane wyjściowe 2 2 8 2" xfId="5766" xr:uid="{00000000-0005-0000-0000-000037110000}"/>
    <cellStyle name="Dane wyjściowe 2 2 9" xfId="5767" xr:uid="{00000000-0005-0000-0000-000038110000}"/>
    <cellStyle name="Dane wyjściowe 2 2 9 2" xfId="5768" xr:uid="{00000000-0005-0000-0000-000039110000}"/>
    <cellStyle name="Dane wyjściowe 2 3" xfId="5769" xr:uid="{00000000-0005-0000-0000-00003A110000}"/>
    <cellStyle name="Dane wyjściowe 2 3 2" xfId="5770" xr:uid="{00000000-0005-0000-0000-00003B110000}"/>
    <cellStyle name="Dane wyjściowe 2 3 3" xfId="5771" xr:uid="{00000000-0005-0000-0000-00003C110000}"/>
    <cellStyle name="Dane wyjściowe 2 3 4" xfId="5772" xr:uid="{00000000-0005-0000-0000-00003D110000}"/>
    <cellStyle name="Dane wyjściowe 2 3 5" xfId="5773" xr:uid="{00000000-0005-0000-0000-00003E110000}"/>
    <cellStyle name="Dane wyjściowe 2 3 6" xfId="5774" xr:uid="{00000000-0005-0000-0000-00003F110000}"/>
    <cellStyle name="Dane wyjściowe 2 3 7" xfId="5775" xr:uid="{00000000-0005-0000-0000-000040110000}"/>
    <cellStyle name="Dane wyjściowe 2 3 8" xfId="5776" xr:uid="{00000000-0005-0000-0000-000041110000}"/>
    <cellStyle name="Dane wyjściowe 2 4" xfId="5777" xr:uid="{00000000-0005-0000-0000-000042110000}"/>
    <cellStyle name="Dane wyjściowe 2 5" xfId="5778" xr:uid="{00000000-0005-0000-0000-000043110000}"/>
    <cellStyle name="Dane wyjściowe 2 6" xfId="5779" xr:uid="{00000000-0005-0000-0000-000044110000}"/>
    <cellStyle name="Dane wyjściowe 2 6 2" xfId="5780" xr:uid="{00000000-0005-0000-0000-000045110000}"/>
    <cellStyle name="Dane wyjściowe 2 7" xfId="5781" xr:uid="{00000000-0005-0000-0000-000046110000}"/>
    <cellStyle name="Dane wyjściowe 2 7 2" xfId="5782" xr:uid="{00000000-0005-0000-0000-000047110000}"/>
    <cellStyle name="Dane wyjściowe 2 8" xfId="5783" xr:uid="{00000000-0005-0000-0000-000048110000}"/>
    <cellStyle name="Dane wyjściowe 2 8 2" xfId="5784" xr:uid="{00000000-0005-0000-0000-000049110000}"/>
    <cellStyle name="Dane wyjściowe 2 9" xfId="5785" xr:uid="{00000000-0005-0000-0000-00004A110000}"/>
    <cellStyle name="Dane wyjściowe 2 9 2" xfId="5786" xr:uid="{00000000-0005-0000-0000-00004B110000}"/>
    <cellStyle name="Dane wyjściowe 20" xfId="5787" xr:uid="{00000000-0005-0000-0000-00004C110000}"/>
    <cellStyle name="Dane wyjściowe 21" xfId="5788" xr:uid="{00000000-0005-0000-0000-00004D110000}"/>
    <cellStyle name="Dane wyjściowe 22" xfId="5789" xr:uid="{00000000-0005-0000-0000-00004E110000}"/>
    <cellStyle name="Dane wyjściowe 23" xfId="5790" xr:uid="{00000000-0005-0000-0000-00004F110000}"/>
    <cellStyle name="Dane wyjściowe 24" xfId="5791" xr:uid="{00000000-0005-0000-0000-000050110000}"/>
    <cellStyle name="Dane wyjściowe 25" xfId="5792" xr:uid="{00000000-0005-0000-0000-000051110000}"/>
    <cellStyle name="Dane wyjściowe 26" xfId="5793" xr:uid="{00000000-0005-0000-0000-000052110000}"/>
    <cellStyle name="Dane wyjściowe 27" xfId="5794" xr:uid="{00000000-0005-0000-0000-000053110000}"/>
    <cellStyle name="Dane wyjściowe 28" xfId="5795" xr:uid="{00000000-0005-0000-0000-000054110000}"/>
    <cellStyle name="Dane wyjściowe 29" xfId="5796" xr:uid="{00000000-0005-0000-0000-000055110000}"/>
    <cellStyle name="Dane wyjściowe 3" xfId="5797" xr:uid="{00000000-0005-0000-0000-000056110000}"/>
    <cellStyle name="Dane wyjściowe 3 2" xfId="11170" xr:uid="{00000000-0005-0000-0000-000057110000}"/>
    <cellStyle name="Dane wyjściowe 3 3" xfId="10629" xr:uid="{00000000-0005-0000-0000-000058110000}"/>
    <cellStyle name="Dane wyjściowe 30" xfId="5798" xr:uid="{00000000-0005-0000-0000-000059110000}"/>
    <cellStyle name="Dane wyjściowe 31" xfId="5799" xr:uid="{00000000-0005-0000-0000-00005A110000}"/>
    <cellStyle name="Dane wyjściowe 32" xfId="5800" xr:uid="{00000000-0005-0000-0000-00005B110000}"/>
    <cellStyle name="Dane wyjściowe 33" xfId="5801" xr:uid="{00000000-0005-0000-0000-00005C110000}"/>
    <cellStyle name="Dane wyjściowe 34" xfId="5802" xr:uid="{00000000-0005-0000-0000-00005D110000}"/>
    <cellStyle name="Dane wyjściowe 35" xfId="5803" xr:uid="{00000000-0005-0000-0000-00005E110000}"/>
    <cellStyle name="Dane wyjściowe 36" xfId="5804" xr:uid="{00000000-0005-0000-0000-00005F110000}"/>
    <cellStyle name="Dane wyjściowe 37" xfId="5805" xr:uid="{00000000-0005-0000-0000-000060110000}"/>
    <cellStyle name="Dane wyjściowe 38" xfId="5806" xr:uid="{00000000-0005-0000-0000-000061110000}"/>
    <cellStyle name="Dane wyjściowe 39" xfId="5807" xr:uid="{00000000-0005-0000-0000-000062110000}"/>
    <cellStyle name="Dane wyjściowe 4" xfId="5808" xr:uid="{00000000-0005-0000-0000-000063110000}"/>
    <cellStyle name="Dane wyjściowe 4 2" xfId="11171" xr:uid="{00000000-0005-0000-0000-000064110000}"/>
    <cellStyle name="Dane wyjściowe 4 3" xfId="10630" xr:uid="{00000000-0005-0000-0000-000065110000}"/>
    <cellStyle name="Dane wyjściowe 40" xfId="5809" xr:uid="{00000000-0005-0000-0000-000066110000}"/>
    <cellStyle name="Dane wyjściowe 40 2" xfId="5810" xr:uid="{00000000-0005-0000-0000-000067110000}"/>
    <cellStyle name="Dane wyjściowe 40 3" xfId="5811" xr:uid="{00000000-0005-0000-0000-000068110000}"/>
    <cellStyle name="Dane wyjściowe 40 4" xfId="5812" xr:uid="{00000000-0005-0000-0000-000069110000}"/>
    <cellStyle name="Dane wyjściowe 40 5" xfId="5813" xr:uid="{00000000-0005-0000-0000-00006A110000}"/>
    <cellStyle name="Dane wyjściowe 40 6" xfId="5814" xr:uid="{00000000-0005-0000-0000-00006B110000}"/>
    <cellStyle name="Dane wyjściowe 40 7" xfId="5815" xr:uid="{00000000-0005-0000-0000-00006C110000}"/>
    <cellStyle name="Dane wyjściowe 40 8" xfId="5816" xr:uid="{00000000-0005-0000-0000-00006D110000}"/>
    <cellStyle name="Dane wyjściowe 41" xfId="5817" xr:uid="{00000000-0005-0000-0000-00006E110000}"/>
    <cellStyle name="Dane wyjściowe 42" xfId="5818" xr:uid="{00000000-0005-0000-0000-00006F110000}"/>
    <cellStyle name="Dane wyjściowe 43" xfId="5819" xr:uid="{00000000-0005-0000-0000-000070110000}"/>
    <cellStyle name="Dane wyjściowe 44" xfId="5820" xr:uid="{00000000-0005-0000-0000-000071110000}"/>
    <cellStyle name="Dane wyjściowe 45" xfId="5821" xr:uid="{00000000-0005-0000-0000-000072110000}"/>
    <cellStyle name="Dane wyjściowe 46" xfId="5822" xr:uid="{00000000-0005-0000-0000-000073110000}"/>
    <cellStyle name="Dane wyjściowe 46 2" xfId="5823" xr:uid="{00000000-0005-0000-0000-000074110000}"/>
    <cellStyle name="Dane wyjściowe 46 3" xfId="5824" xr:uid="{00000000-0005-0000-0000-000075110000}"/>
    <cellStyle name="Dane wyjściowe 46 3 2" xfId="5825" xr:uid="{00000000-0005-0000-0000-000076110000}"/>
    <cellStyle name="Dane wyjściowe 46 4" xfId="5826" xr:uid="{00000000-0005-0000-0000-000077110000}"/>
    <cellStyle name="Dane wyjściowe 46 5" xfId="5827" xr:uid="{00000000-0005-0000-0000-000078110000}"/>
    <cellStyle name="Dane wyjściowe 47" xfId="5828" xr:uid="{00000000-0005-0000-0000-000079110000}"/>
    <cellStyle name="Dane wyjściowe 47 2" xfId="5829" xr:uid="{00000000-0005-0000-0000-00007A110000}"/>
    <cellStyle name="Dane wyjściowe 47 3" xfId="5830" xr:uid="{00000000-0005-0000-0000-00007B110000}"/>
    <cellStyle name="Dane wyjściowe 47 3 2" xfId="5831" xr:uid="{00000000-0005-0000-0000-00007C110000}"/>
    <cellStyle name="Dane wyjściowe 47 4" xfId="5832" xr:uid="{00000000-0005-0000-0000-00007D110000}"/>
    <cellStyle name="Dane wyjściowe 47 5" xfId="5833" xr:uid="{00000000-0005-0000-0000-00007E110000}"/>
    <cellStyle name="Dane wyjściowe 48" xfId="5834" xr:uid="{00000000-0005-0000-0000-00007F110000}"/>
    <cellStyle name="Dane wyjściowe 48 2" xfId="5835" xr:uid="{00000000-0005-0000-0000-000080110000}"/>
    <cellStyle name="Dane wyjściowe 48 3" xfId="5836" xr:uid="{00000000-0005-0000-0000-000081110000}"/>
    <cellStyle name="Dane wyjściowe 48 4" xfId="5837" xr:uid="{00000000-0005-0000-0000-000082110000}"/>
    <cellStyle name="Dane wyjściowe 48 5" xfId="5838" xr:uid="{00000000-0005-0000-0000-000083110000}"/>
    <cellStyle name="Dane wyjściowe 49" xfId="5839" xr:uid="{00000000-0005-0000-0000-000084110000}"/>
    <cellStyle name="Dane wyjściowe 5" xfId="5840" xr:uid="{00000000-0005-0000-0000-000085110000}"/>
    <cellStyle name="Dane wyjściowe 50" xfId="5841" xr:uid="{00000000-0005-0000-0000-000086110000}"/>
    <cellStyle name="Dane wyjściowe 50 2" xfId="5842" xr:uid="{00000000-0005-0000-0000-000087110000}"/>
    <cellStyle name="Dane wyjściowe 51" xfId="5843" xr:uid="{00000000-0005-0000-0000-000088110000}"/>
    <cellStyle name="Dane wyjściowe 51 2" xfId="5844" xr:uid="{00000000-0005-0000-0000-000089110000}"/>
    <cellStyle name="Dane wyjściowe 52" xfId="5845" xr:uid="{00000000-0005-0000-0000-00008A110000}"/>
    <cellStyle name="Dane wyjściowe 52 2" xfId="5846" xr:uid="{00000000-0005-0000-0000-00008B110000}"/>
    <cellStyle name="Dane wyjściowe 53" xfId="5847" xr:uid="{00000000-0005-0000-0000-00008C110000}"/>
    <cellStyle name="Dane wyjściowe 54" xfId="5848" xr:uid="{00000000-0005-0000-0000-00008D110000}"/>
    <cellStyle name="Dane wyjściowe 55" xfId="5849" xr:uid="{00000000-0005-0000-0000-00008E110000}"/>
    <cellStyle name="Dane wyjściowe 56" xfId="5850" xr:uid="{00000000-0005-0000-0000-00008F110000}"/>
    <cellStyle name="Dane wyjściowe 57" xfId="5851" xr:uid="{00000000-0005-0000-0000-000090110000}"/>
    <cellStyle name="Dane wyjściowe 58" xfId="5852" xr:uid="{00000000-0005-0000-0000-000091110000}"/>
    <cellStyle name="Dane wyjściowe 59" xfId="5853" xr:uid="{00000000-0005-0000-0000-000092110000}"/>
    <cellStyle name="Dane wyjściowe 6" xfId="5854" xr:uid="{00000000-0005-0000-0000-000093110000}"/>
    <cellStyle name="Dane wyjściowe 7" xfId="5855" xr:uid="{00000000-0005-0000-0000-000094110000}"/>
    <cellStyle name="Dane wyjściowe 8" xfId="5856" xr:uid="{00000000-0005-0000-0000-000095110000}"/>
    <cellStyle name="Dane wyjściowe 9" xfId="5857" xr:uid="{00000000-0005-0000-0000-000096110000}"/>
    <cellStyle name="Dobre 10" xfId="527" xr:uid="{00000000-0005-0000-0000-000097110000}"/>
    <cellStyle name="Dobre 10 2" xfId="5858" xr:uid="{00000000-0005-0000-0000-000098110000}"/>
    <cellStyle name="Dobre 11" xfId="5859" xr:uid="{00000000-0005-0000-0000-000099110000}"/>
    <cellStyle name="Dobre 12" xfId="5860" xr:uid="{00000000-0005-0000-0000-00009A110000}"/>
    <cellStyle name="Dobre 13" xfId="5861" xr:uid="{00000000-0005-0000-0000-00009B110000}"/>
    <cellStyle name="Dobre 14" xfId="5862" xr:uid="{00000000-0005-0000-0000-00009C110000}"/>
    <cellStyle name="Dobre 15" xfId="5863" xr:uid="{00000000-0005-0000-0000-00009D110000}"/>
    <cellStyle name="Dobre 16" xfId="5864" xr:uid="{00000000-0005-0000-0000-00009E110000}"/>
    <cellStyle name="Dobre 17" xfId="5865" xr:uid="{00000000-0005-0000-0000-00009F110000}"/>
    <cellStyle name="Dobre 18" xfId="5866" xr:uid="{00000000-0005-0000-0000-0000A0110000}"/>
    <cellStyle name="Dobre 19" xfId="5867" xr:uid="{00000000-0005-0000-0000-0000A1110000}"/>
    <cellStyle name="Dobre 2" xfId="528" xr:uid="{00000000-0005-0000-0000-0000A2110000}"/>
    <cellStyle name="Dobre 2 10" xfId="5868" xr:uid="{00000000-0005-0000-0000-0000A3110000}"/>
    <cellStyle name="Dobre 2 11" xfId="5869" xr:uid="{00000000-0005-0000-0000-0000A4110000}"/>
    <cellStyle name="Dobre 2 12" xfId="5870" xr:uid="{00000000-0005-0000-0000-0000A5110000}"/>
    <cellStyle name="Dobre 2 13" xfId="5871" xr:uid="{00000000-0005-0000-0000-0000A6110000}"/>
    <cellStyle name="Dobre 2 14" xfId="5872" xr:uid="{00000000-0005-0000-0000-0000A7110000}"/>
    <cellStyle name="Dobre 2 15" xfId="5873" xr:uid="{00000000-0005-0000-0000-0000A8110000}"/>
    <cellStyle name="Dobre 2 16" xfId="10901" xr:uid="{00000000-0005-0000-0000-0000A9110000}"/>
    <cellStyle name="Dobre 2 17" xfId="10631" xr:uid="{00000000-0005-0000-0000-0000AA110000}"/>
    <cellStyle name="Dobre 2 2" xfId="529" xr:uid="{00000000-0005-0000-0000-0000AB110000}"/>
    <cellStyle name="Dobre 2 2 10" xfId="5874" xr:uid="{00000000-0005-0000-0000-0000AC110000}"/>
    <cellStyle name="Dobre 2 2 11" xfId="5875" xr:uid="{00000000-0005-0000-0000-0000AD110000}"/>
    <cellStyle name="Dobre 2 2 12" xfId="5876" xr:uid="{00000000-0005-0000-0000-0000AE110000}"/>
    <cellStyle name="Dobre 2 2 13" xfId="5877" xr:uid="{00000000-0005-0000-0000-0000AF110000}"/>
    <cellStyle name="Dobre 2 2 14" xfId="5878" xr:uid="{00000000-0005-0000-0000-0000B0110000}"/>
    <cellStyle name="Dobre 2 2 15" xfId="5879" xr:uid="{00000000-0005-0000-0000-0000B1110000}"/>
    <cellStyle name="Dobre 2 2 16" xfId="10900" xr:uid="{00000000-0005-0000-0000-0000B2110000}"/>
    <cellStyle name="Dobre 2 2 17" xfId="10632" xr:uid="{00000000-0005-0000-0000-0000B3110000}"/>
    <cellStyle name="Dobre 2 2 2" xfId="5880" xr:uid="{00000000-0005-0000-0000-0000B4110000}"/>
    <cellStyle name="Dobre 2 2 2 10" xfId="5881" xr:uid="{00000000-0005-0000-0000-0000B5110000}"/>
    <cellStyle name="Dobre 2 2 2 11" xfId="5882" xr:uid="{00000000-0005-0000-0000-0000B6110000}"/>
    <cellStyle name="Dobre 2 2 2 12" xfId="5883" xr:uid="{00000000-0005-0000-0000-0000B7110000}"/>
    <cellStyle name="Dobre 2 2 2 13" xfId="5884" xr:uid="{00000000-0005-0000-0000-0000B8110000}"/>
    <cellStyle name="Dobre 2 2 2 2" xfId="5885" xr:uid="{00000000-0005-0000-0000-0000B9110000}"/>
    <cellStyle name="Dobre 2 2 2 2 10" xfId="5886" xr:uid="{00000000-0005-0000-0000-0000BA110000}"/>
    <cellStyle name="Dobre 2 2 2 2 11" xfId="5887" xr:uid="{00000000-0005-0000-0000-0000BB110000}"/>
    <cellStyle name="Dobre 2 2 2 2 12" xfId="5888" xr:uid="{00000000-0005-0000-0000-0000BC110000}"/>
    <cellStyle name="Dobre 2 2 2 2 2" xfId="5889" xr:uid="{00000000-0005-0000-0000-0000BD110000}"/>
    <cellStyle name="Dobre 2 2 2 2 3" xfId="5890" xr:uid="{00000000-0005-0000-0000-0000BE110000}"/>
    <cellStyle name="Dobre 2 2 2 2 4" xfId="5891" xr:uid="{00000000-0005-0000-0000-0000BF110000}"/>
    <cellStyle name="Dobre 2 2 2 2 5" xfId="5892" xr:uid="{00000000-0005-0000-0000-0000C0110000}"/>
    <cellStyle name="Dobre 2 2 2 2 6" xfId="5893" xr:uid="{00000000-0005-0000-0000-0000C1110000}"/>
    <cellStyle name="Dobre 2 2 2 2 7" xfId="5894" xr:uid="{00000000-0005-0000-0000-0000C2110000}"/>
    <cellStyle name="Dobre 2 2 2 2 8" xfId="5895" xr:uid="{00000000-0005-0000-0000-0000C3110000}"/>
    <cellStyle name="Dobre 2 2 2 2 9" xfId="5896" xr:uid="{00000000-0005-0000-0000-0000C4110000}"/>
    <cellStyle name="Dobre 2 2 2 3" xfId="5897" xr:uid="{00000000-0005-0000-0000-0000C5110000}"/>
    <cellStyle name="Dobre 2 2 2 4" xfId="5898" xr:uid="{00000000-0005-0000-0000-0000C6110000}"/>
    <cellStyle name="Dobre 2 2 2 5" xfId="5899" xr:uid="{00000000-0005-0000-0000-0000C7110000}"/>
    <cellStyle name="Dobre 2 2 2 5 2" xfId="5900" xr:uid="{00000000-0005-0000-0000-0000C8110000}"/>
    <cellStyle name="Dobre 2 2 2 6" xfId="5901" xr:uid="{00000000-0005-0000-0000-0000C9110000}"/>
    <cellStyle name="Dobre 2 2 2 6 2" xfId="5902" xr:uid="{00000000-0005-0000-0000-0000CA110000}"/>
    <cellStyle name="Dobre 2 2 2 7" xfId="5903" xr:uid="{00000000-0005-0000-0000-0000CB110000}"/>
    <cellStyle name="Dobre 2 2 2 7 2" xfId="5904" xr:uid="{00000000-0005-0000-0000-0000CC110000}"/>
    <cellStyle name="Dobre 2 2 2 8" xfId="5905" xr:uid="{00000000-0005-0000-0000-0000CD110000}"/>
    <cellStyle name="Dobre 2 2 2 8 2" xfId="5906" xr:uid="{00000000-0005-0000-0000-0000CE110000}"/>
    <cellStyle name="Dobre 2 2 2 9" xfId="5907" xr:uid="{00000000-0005-0000-0000-0000CF110000}"/>
    <cellStyle name="Dobre 2 2 3" xfId="5908" xr:uid="{00000000-0005-0000-0000-0000D0110000}"/>
    <cellStyle name="Dobre 2 2 4" xfId="5909" xr:uid="{00000000-0005-0000-0000-0000D1110000}"/>
    <cellStyle name="Dobre 2 2 5" xfId="5910" xr:uid="{00000000-0005-0000-0000-0000D2110000}"/>
    <cellStyle name="Dobre 2 2 6" xfId="5911" xr:uid="{00000000-0005-0000-0000-0000D3110000}"/>
    <cellStyle name="Dobre 2 2 6 2" xfId="5912" xr:uid="{00000000-0005-0000-0000-0000D4110000}"/>
    <cellStyle name="Dobre 2 2 7" xfId="5913" xr:uid="{00000000-0005-0000-0000-0000D5110000}"/>
    <cellStyle name="Dobre 2 2 7 2" xfId="5914" xr:uid="{00000000-0005-0000-0000-0000D6110000}"/>
    <cellStyle name="Dobre 2 2 8" xfId="5915" xr:uid="{00000000-0005-0000-0000-0000D7110000}"/>
    <cellStyle name="Dobre 2 2 8 2" xfId="5916" xr:uid="{00000000-0005-0000-0000-0000D8110000}"/>
    <cellStyle name="Dobre 2 2 9" xfId="5917" xr:uid="{00000000-0005-0000-0000-0000D9110000}"/>
    <cellStyle name="Dobre 2 2 9 2" xfId="5918" xr:uid="{00000000-0005-0000-0000-0000DA110000}"/>
    <cellStyle name="Dobre 2 3" xfId="5919" xr:uid="{00000000-0005-0000-0000-0000DB110000}"/>
    <cellStyle name="Dobre 2 3 2" xfId="5920" xr:uid="{00000000-0005-0000-0000-0000DC110000}"/>
    <cellStyle name="Dobre 2 3 3" xfId="5921" xr:uid="{00000000-0005-0000-0000-0000DD110000}"/>
    <cellStyle name="Dobre 2 3 4" xfId="5922" xr:uid="{00000000-0005-0000-0000-0000DE110000}"/>
    <cellStyle name="Dobre 2 3 5" xfId="5923" xr:uid="{00000000-0005-0000-0000-0000DF110000}"/>
    <cellStyle name="Dobre 2 3 6" xfId="5924" xr:uid="{00000000-0005-0000-0000-0000E0110000}"/>
    <cellStyle name="Dobre 2 3 7" xfId="5925" xr:uid="{00000000-0005-0000-0000-0000E1110000}"/>
    <cellStyle name="Dobre 2 3 8" xfId="5926" xr:uid="{00000000-0005-0000-0000-0000E2110000}"/>
    <cellStyle name="Dobre 2 4" xfId="5927" xr:uid="{00000000-0005-0000-0000-0000E3110000}"/>
    <cellStyle name="Dobre 2 5" xfId="5928" xr:uid="{00000000-0005-0000-0000-0000E4110000}"/>
    <cellStyle name="Dobre 2 6" xfId="5929" xr:uid="{00000000-0005-0000-0000-0000E5110000}"/>
    <cellStyle name="Dobre 2 6 2" xfId="5930" xr:uid="{00000000-0005-0000-0000-0000E6110000}"/>
    <cellStyle name="Dobre 2 7" xfId="5931" xr:uid="{00000000-0005-0000-0000-0000E7110000}"/>
    <cellStyle name="Dobre 2 7 2" xfId="5932" xr:uid="{00000000-0005-0000-0000-0000E8110000}"/>
    <cellStyle name="Dobre 2 8" xfId="5933" xr:uid="{00000000-0005-0000-0000-0000E9110000}"/>
    <cellStyle name="Dobre 2 8 2" xfId="5934" xr:uid="{00000000-0005-0000-0000-0000EA110000}"/>
    <cellStyle name="Dobre 2 9" xfId="5935" xr:uid="{00000000-0005-0000-0000-0000EB110000}"/>
    <cellStyle name="Dobre 2 9 2" xfId="5936" xr:uid="{00000000-0005-0000-0000-0000EC110000}"/>
    <cellStyle name="Dobre 20" xfId="5937" xr:uid="{00000000-0005-0000-0000-0000ED110000}"/>
    <cellStyle name="Dobre 21" xfId="5938" xr:uid="{00000000-0005-0000-0000-0000EE110000}"/>
    <cellStyle name="Dobre 22" xfId="5939" xr:uid="{00000000-0005-0000-0000-0000EF110000}"/>
    <cellStyle name="Dobre 23" xfId="5940" xr:uid="{00000000-0005-0000-0000-0000F0110000}"/>
    <cellStyle name="Dobre 24" xfId="5941" xr:uid="{00000000-0005-0000-0000-0000F1110000}"/>
    <cellStyle name="Dobre 25" xfId="5942" xr:uid="{00000000-0005-0000-0000-0000F2110000}"/>
    <cellStyle name="Dobre 26" xfId="5943" xr:uid="{00000000-0005-0000-0000-0000F3110000}"/>
    <cellStyle name="Dobre 27" xfId="5944" xr:uid="{00000000-0005-0000-0000-0000F4110000}"/>
    <cellStyle name="Dobre 28" xfId="5945" xr:uid="{00000000-0005-0000-0000-0000F5110000}"/>
    <cellStyle name="Dobre 29" xfId="5946" xr:uid="{00000000-0005-0000-0000-0000F6110000}"/>
    <cellStyle name="Dobre 3" xfId="530" xr:uid="{00000000-0005-0000-0000-0000F7110000}"/>
    <cellStyle name="Dobre 3 2" xfId="5947" xr:uid="{00000000-0005-0000-0000-0000F8110000}"/>
    <cellStyle name="Dobre 3 3" xfId="10899" xr:uid="{00000000-0005-0000-0000-0000F9110000}"/>
    <cellStyle name="Dobre 3 4" xfId="10633" xr:uid="{00000000-0005-0000-0000-0000FA110000}"/>
    <cellStyle name="Dobre 30" xfId="5948" xr:uid="{00000000-0005-0000-0000-0000FB110000}"/>
    <cellStyle name="Dobre 31" xfId="5949" xr:uid="{00000000-0005-0000-0000-0000FC110000}"/>
    <cellStyle name="Dobre 32" xfId="5950" xr:uid="{00000000-0005-0000-0000-0000FD110000}"/>
    <cellStyle name="Dobre 33" xfId="5951" xr:uid="{00000000-0005-0000-0000-0000FE110000}"/>
    <cellStyle name="Dobre 34" xfId="5952" xr:uid="{00000000-0005-0000-0000-0000FF110000}"/>
    <cellStyle name="Dobre 35" xfId="5953" xr:uid="{00000000-0005-0000-0000-000000120000}"/>
    <cellStyle name="Dobre 36" xfId="5954" xr:uid="{00000000-0005-0000-0000-000001120000}"/>
    <cellStyle name="Dobre 37" xfId="5955" xr:uid="{00000000-0005-0000-0000-000002120000}"/>
    <cellStyle name="Dobre 38" xfId="5956" xr:uid="{00000000-0005-0000-0000-000003120000}"/>
    <cellStyle name="Dobre 39" xfId="5957" xr:uid="{00000000-0005-0000-0000-000004120000}"/>
    <cellStyle name="Dobre 4" xfId="531" xr:uid="{00000000-0005-0000-0000-000005120000}"/>
    <cellStyle name="Dobre 4 2" xfId="5958" xr:uid="{00000000-0005-0000-0000-000006120000}"/>
    <cellStyle name="Dobre 4 3" xfId="10898" xr:uid="{00000000-0005-0000-0000-000007120000}"/>
    <cellStyle name="Dobre 4 4" xfId="10634" xr:uid="{00000000-0005-0000-0000-000008120000}"/>
    <cellStyle name="Dobre 40" xfId="5959" xr:uid="{00000000-0005-0000-0000-000009120000}"/>
    <cellStyle name="Dobre 40 2" xfId="5960" xr:uid="{00000000-0005-0000-0000-00000A120000}"/>
    <cellStyle name="Dobre 40 3" xfId="5961" xr:uid="{00000000-0005-0000-0000-00000B120000}"/>
    <cellStyle name="Dobre 40 4" xfId="5962" xr:uid="{00000000-0005-0000-0000-00000C120000}"/>
    <cellStyle name="Dobre 40 5" xfId="5963" xr:uid="{00000000-0005-0000-0000-00000D120000}"/>
    <cellStyle name="Dobre 40 6" xfId="5964" xr:uid="{00000000-0005-0000-0000-00000E120000}"/>
    <cellStyle name="Dobre 40 7" xfId="5965" xr:uid="{00000000-0005-0000-0000-00000F120000}"/>
    <cellStyle name="Dobre 40 8" xfId="5966" xr:uid="{00000000-0005-0000-0000-000010120000}"/>
    <cellStyle name="Dobre 41" xfId="5967" xr:uid="{00000000-0005-0000-0000-000011120000}"/>
    <cellStyle name="Dobre 42" xfId="5968" xr:uid="{00000000-0005-0000-0000-000012120000}"/>
    <cellStyle name="Dobre 43" xfId="5969" xr:uid="{00000000-0005-0000-0000-000013120000}"/>
    <cellStyle name="Dobre 44" xfId="5970" xr:uid="{00000000-0005-0000-0000-000014120000}"/>
    <cellStyle name="Dobre 45" xfId="5971" xr:uid="{00000000-0005-0000-0000-000015120000}"/>
    <cellStyle name="Dobre 46" xfId="5972" xr:uid="{00000000-0005-0000-0000-000016120000}"/>
    <cellStyle name="Dobre 46 2" xfId="5973" xr:uid="{00000000-0005-0000-0000-000017120000}"/>
    <cellStyle name="Dobre 46 3" xfId="5974" xr:uid="{00000000-0005-0000-0000-000018120000}"/>
    <cellStyle name="Dobre 46 3 2" xfId="5975" xr:uid="{00000000-0005-0000-0000-000019120000}"/>
    <cellStyle name="Dobre 46 4" xfId="5976" xr:uid="{00000000-0005-0000-0000-00001A120000}"/>
    <cellStyle name="Dobre 46 5" xfId="5977" xr:uid="{00000000-0005-0000-0000-00001B120000}"/>
    <cellStyle name="Dobre 47" xfId="5978" xr:uid="{00000000-0005-0000-0000-00001C120000}"/>
    <cellStyle name="Dobre 47 2" xfId="5979" xr:uid="{00000000-0005-0000-0000-00001D120000}"/>
    <cellStyle name="Dobre 47 3" xfId="5980" xr:uid="{00000000-0005-0000-0000-00001E120000}"/>
    <cellStyle name="Dobre 47 3 2" xfId="5981" xr:uid="{00000000-0005-0000-0000-00001F120000}"/>
    <cellStyle name="Dobre 47 4" xfId="5982" xr:uid="{00000000-0005-0000-0000-000020120000}"/>
    <cellStyle name="Dobre 47 5" xfId="5983" xr:uid="{00000000-0005-0000-0000-000021120000}"/>
    <cellStyle name="Dobre 48" xfId="5984" xr:uid="{00000000-0005-0000-0000-000022120000}"/>
    <cellStyle name="Dobre 48 2" xfId="5985" xr:uid="{00000000-0005-0000-0000-000023120000}"/>
    <cellStyle name="Dobre 48 3" xfId="5986" xr:uid="{00000000-0005-0000-0000-000024120000}"/>
    <cellStyle name="Dobre 48 4" xfId="5987" xr:uid="{00000000-0005-0000-0000-000025120000}"/>
    <cellStyle name="Dobre 48 5" xfId="5988" xr:uid="{00000000-0005-0000-0000-000026120000}"/>
    <cellStyle name="Dobre 49" xfId="5989" xr:uid="{00000000-0005-0000-0000-000027120000}"/>
    <cellStyle name="Dobre 5" xfId="532" xr:uid="{00000000-0005-0000-0000-000028120000}"/>
    <cellStyle name="Dobre 5 2" xfId="5990" xr:uid="{00000000-0005-0000-0000-000029120000}"/>
    <cellStyle name="Dobre 50" xfId="5991" xr:uid="{00000000-0005-0000-0000-00002A120000}"/>
    <cellStyle name="Dobre 50 2" xfId="5992" xr:uid="{00000000-0005-0000-0000-00002B120000}"/>
    <cellStyle name="Dobre 51" xfId="5993" xr:uid="{00000000-0005-0000-0000-00002C120000}"/>
    <cellStyle name="Dobre 51 2" xfId="5994" xr:uid="{00000000-0005-0000-0000-00002D120000}"/>
    <cellStyle name="Dobre 52" xfId="5995" xr:uid="{00000000-0005-0000-0000-00002E120000}"/>
    <cellStyle name="Dobre 52 2" xfId="5996" xr:uid="{00000000-0005-0000-0000-00002F120000}"/>
    <cellStyle name="Dobre 53" xfId="5997" xr:uid="{00000000-0005-0000-0000-000030120000}"/>
    <cellStyle name="Dobre 54" xfId="5998" xr:uid="{00000000-0005-0000-0000-000031120000}"/>
    <cellStyle name="Dobre 55" xfId="5999" xr:uid="{00000000-0005-0000-0000-000032120000}"/>
    <cellStyle name="Dobre 56" xfId="6000" xr:uid="{00000000-0005-0000-0000-000033120000}"/>
    <cellStyle name="Dobre 57" xfId="6001" xr:uid="{00000000-0005-0000-0000-000034120000}"/>
    <cellStyle name="Dobre 58" xfId="6002" xr:uid="{00000000-0005-0000-0000-000035120000}"/>
    <cellStyle name="Dobre 59" xfId="6003" xr:uid="{00000000-0005-0000-0000-000036120000}"/>
    <cellStyle name="Dobre 6" xfId="533" xr:uid="{00000000-0005-0000-0000-000037120000}"/>
    <cellStyle name="Dobre 6 2" xfId="6004" xr:uid="{00000000-0005-0000-0000-000038120000}"/>
    <cellStyle name="Dobre 7" xfId="534" xr:uid="{00000000-0005-0000-0000-000039120000}"/>
    <cellStyle name="Dobre 7 2" xfId="6005" xr:uid="{00000000-0005-0000-0000-00003A120000}"/>
    <cellStyle name="Dobre 8" xfId="535" xr:uid="{00000000-0005-0000-0000-00003B120000}"/>
    <cellStyle name="Dobre 8 2" xfId="6006" xr:uid="{00000000-0005-0000-0000-00003C120000}"/>
    <cellStyle name="Dobre 9" xfId="536" xr:uid="{00000000-0005-0000-0000-00003D120000}"/>
    <cellStyle name="Dobre 9 2" xfId="6007" xr:uid="{00000000-0005-0000-0000-00003E120000}"/>
    <cellStyle name="DRAAITAB" xfId="10635" xr:uid="{00000000-0005-0000-0000-00003F120000}"/>
    <cellStyle name="Dziesiętny 2" xfId="537" xr:uid="{00000000-0005-0000-0000-000040120000}"/>
    <cellStyle name="Dziesiętny 2 10" xfId="6008" xr:uid="{00000000-0005-0000-0000-000041120000}"/>
    <cellStyle name="Dziesiętny 2 10 2" xfId="6009" xr:uid="{00000000-0005-0000-0000-000042120000}"/>
    <cellStyle name="Dziesiętny 2 11" xfId="6010" xr:uid="{00000000-0005-0000-0000-000043120000}"/>
    <cellStyle name="Dziesiętny 2 11 2" xfId="6011" xr:uid="{00000000-0005-0000-0000-000044120000}"/>
    <cellStyle name="Dziesiętny 2 12" xfId="6012" xr:uid="{00000000-0005-0000-0000-000045120000}"/>
    <cellStyle name="Dziesiętny 2 12 2" xfId="6013" xr:uid="{00000000-0005-0000-0000-000046120000}"/>
    <cellStyle name="Dziesiętny 2 13" xfId="6014" xr:uid="{00000000-0005-0000-0000-000047120000}"/>
    <cellStyle name="Dziesiętny 2 13 2" xfId="6015" xr:uid="{00000000-0005-0000-0000-000048120000}"/>
    <cellStyle name="Dziesiętny 2 14" xfId="6016" xr:uid="{00000000-0005-0000-0000-000049120000}"/>
    <cellStyle name="Dziesiętny 2 14 2" xfId="6017" xr:uid="{00000000-0005-0000-0000-00004A120000}"/>
    <cellStyle name="Dziesiętny 2 15" xfId="6018" xr:uid="{00000000-0005-0000-0000-00004B120000}"/>
    <cellStyle name="Dziesiętny 2 15 2" xfId="6019" xr:uid="{00000000-0005-0000-0000-00004C120000}"/>
    <cellStyle name="Dziesiętny 2 16" xfId="6020" xr:uid="{00000000-0005-0000-0000-00004D120000}"/>
    <cellStyle name="Dziesiętny 2 16 2" xfId="6021" xr:uid="{00000000-0005-0000-0000-00004E120000}"/>
    <cellStyle name="Dziesiętny 2 17" xfId="6022" xr:uid="{00000000-0005-0000-0000-00004F120000}"/>
    <cellStyle name="Dziesiętny 2 18" xfId="6023" xr:uid="{00000000-0005-0000-0000-000050120000}"/>
    <cellStyle name="Dziesiętny 2 19" xfId="6024" xr:uid="{00000000-0005-0000-0000-000051120000}"/>
    <cellStyle name="Dziesiętny 2 2" xfId="6025" xr:uid="{00000000-0005-0000-0000-000052120000}"/>
    <cellStyle name="Dziesiętny 2 2 10" xfId="6026" xr:uid="{00000000-0005-0000-0000-000053120000}"/>
    <cellStyle name="Dziesiętny 2 2 11" xfId="6027" xr:uid="{00000000-0005-0000-0000-000054120000}"/>
    <cellStyle name="Dziesiętny 2 2 12" xfId="6028" xr:uid="{00000000-0005-0000-0000-000055120000}"/>
    <cellStyle name="Dziesiętny 2 2 13" xfId="11172" xr:uid="{00000000-0005-0000-0000-000056120000}"/>
    <cellStyle name="Dziesiętny 2 2 14" xfId="10637" xr:uid="{00000000-0005-0000-0000-000057120000}"/>
    <cellStyle name="Dziesiętny 2 2 2" xfId="6029" xr:uid="{00000000-0005-0000-0000-000058120000}"/>
    <cellStyle name="Dziesiętny 2 2 2 2" xfId="6030" xr:uid="{00000000-0005-0000-0000-000059120000}"/>
    <cellStyle name="Dziesiętny 2 2 2 3" xfId="6031" xr:uid="{00000000-0005-0000-0000-00005A120000}"/>
    <cellStyle name="Dziesiętny 2 2 3" xfId="6032" xr:uid="{00000000-0005-0000-0000-00005B120000}"/>
    <cellStyle name="Dziesiętny 2 2 4" xfId="6033" xr:uid="{00000000-0005-0000-0000-00005C120000}"/>
    <cellStyle name="Dziesiętny 2 2 5" xfId="6034" xr:uid="{00000000-0005-0000-0000-00005D120000}"/>
    <cellStyle name="Dziesiętny 2 2 6" xfId="6035" xr:uid="{00000000-0005-0000-0000-00005E120000}"/>
    <cellStyle name="Dziesiętny 2 2 7" xfId="6036" xr:uid="{00000000-0005-0000-0000-00005F120000}"/>
    <cellStyle name="Dziesiętny 2 2 8" xfId="6037" xr:uid="{00000000-0005-0000-0000-000060120000}"/>
    <cellStyle name="Dziesiętny 2 2 9" xfId="6038" xr:uid="{00000000-0005-0000-0000-000061120000}"/>
    <cellStyle name="Dziesiętny 2 20" xfId="6039" xr:uid="{00000000-0005-0000-0000-000062120000}"/>
    <cellStyle name="Dziesiętny 2 21" xfId="6040" xr:uid="{00000000-0005-0000-0000-000063120000}"/>
    <cellStyle name="Dziesiętny 2 22" xfId="6041" xr:uid="{00000000-0005-0000-0000-000064120000}"/>
    <cellStyle name="Dziesiętny 2 23" xfId="6042" xr:uid="{00000000-0005-0000-0000-000065120000}"/>
    <cellStyle name="Dziesiętny 2 24" xfId="6043" xr:uid="{00000000-0005-0000-0000-000066120000}"/>
    <cellStyle name="Dziesiętny 2 3" xfId="6044" xr:uid="{00000000-0005-0000-0000-000067120000}"/>
    <cellStyle name="Dziesiętny 2 3 10" xfId="6045" xr:uid="{00000000-0005-0000-0000-000068120000}"/>
    <cellStyle name="Dziesiętny 2 3 11" xfId="6046" xr:uid="{00000000-0005-0000-0000-000069120000}"/>
    <cellStyle name="Dziesiętny 2 3 12" xfId="6047" xr:uid="{00000000-0005-0000-0000-00006A120000}"/>
    <cellStyle name="Dziesiętny 2 3 13" xfId="11173" xr:uid="{00000000-0005-0000-0000-00006B120000}"/>
    <cellStyle name="Dziesiętny 2 3 2" xfId="6048" xr:uid="{00000000-0005-0000-0000-00006C120000}"/>
    <cellStyle name="Dziesiętny 2 3 2 2" xfId="6049" xr:uid="{00000000-0005-0000-0000-00006D120000}"/>
    <cellStyle name="Dziesiętny 2 3 2 3" xfId="6050" xr:uid="{00000000-0005-0000-0000-00006E120000}"/>
    <cellStyle name="Dziesiętny 2 3 3" xfId="6051" xr:uid="{00000000-0005-0000-0000-00006F120000}"/>
    <cellStyle name="Dziesiętny 2 3 4" xfId="6052" xr:uid="{00000000-0005-0000-0000-000070120000}"/>
    <cellStyle name="Dziesiętny 2 3 5" xfId="6053" xr:uid="{00000000-0005-0000-0000-000071120000}"/>
    <cellStyle name="Dziesiętny 2 3 6" xfId="6054" xr:uid="{00000000-0005-0000-0000-000072120000}"/>
    <cellStyle name="Dziesiętny 2 3 7" xfId="6055" xr:uid="{00000000-0005-0000-0000-000073120000}"/>
    <cellStyle name="Dziesiętny 2 3 8" xfId="6056" xr:uid="{00000000-0005-0000-0000-000074120000}"/>
    <cellStyle name="Dziesiętny 2 3 9" xfId="6057" xr:uid="{00000000-0005-0000-0000-000075120000}"/>
    <cellStyle name="Dziesiętny 2 4" xfId="6058" xr:uid="{00000000-0005-0000-0000-000076120000}"/>
    <cellStyle name="Dziesiętny 2 4 10" xfId="6059" xr:uid="{00000000-0005-0000-0000-000077120000}"/>
    <cellStyle name="Dziesiętny 2 4 11" xfId="6060" xr:uid="{00000000-0005-0000-0000-000078120000}"/>
    <cellStyle name="Dziesiętny 2 4 12" xfId="6061" xr:uid="{00000000-0005-0000-0000-000079120000}"/>
    <cellStyle name="Dziesiętny 2 4 13" xfId="11174" xr:uid="{00000000-0005-0000-0000-00007A120000}"/>
    <cellStyle name="Dziesiętny 2 4 14" xfId="10638" xr:uid="{00000000-0005-0000-0000-00007B120000}"/>
    <cellStyle name="Dziesiętny 2 4 2" xfId="6062" xr:uid="{00000000-0005-0000-0000-00007C120000}"/>
    <cellStyle name="Dziesiętny 2 4 2 2" xfId="6063" xr:uid="{00000000-0005-0000-0000-00007D120000}"/>
    <cellStyle name="Dziesiętny 2 4 2 3" xfId="6064" xr:uid="{00000000-0005-0000-0000-00007E120000}"/>
    <cellStyle name="Dziesiętny 2 4 3" xfId="6065" xr:uid="{00000000-0005-0000-0000-00007F120000}"/>
    <cellStyle name="Dziesiętny 2 4 4" xfId="6066" xr:uid="{00000000-0005-0000-0000-000080120000}"/>
    <cellStyle name="Dziesiętny 2 4 5" xfId="6067" xr:uid="{00000000-0005-0000-0000-000081120000}"/>
    <cellStyle name="Dziesiętny 2 4 6" xfId="6068" xr:uid="{00000000-0005-0000-0000-000082120000}"/>
    <cellStyle name="Dziesiętny 2 4 7" xfId="6069" xr:uid="{00000000-0005-0000-0000-000083120000}"/>
    <cellStyle name="Dziesiętny 2 4 8" xfId="6070" xr:uid="{00000000-0005-0000-0000-000084120000}"/>
    <cellStyle name="Dziesiętny 2 4 9" xfId="6071" xr:uid="{00000000-0005-0000-0000-000085120000}"/>
    <cellStyle name="Dziesiętny 2 5" xfId="6072" xr:uid="{00000000-0005-0000-0000-000086120000}"/>
    <cellStyle name="Dziesiętny 2 5 10" xfId="6073" xr:uid="{00000000-0005-0000-0000-000087120000}"/>
    <cellStyle name="Dziesiętny 2 5 11" xfId="6074" xr:uid="{00000000-0005-0000-0000-000088120000}"/>
    <cellStyle name="Dziesiętny 2 5 12" xfId="6075" xr:uid="{00000000-0005-0000-0000-000089120000}"/>
    <cellStyle name="Dziesiętny 2 5 13" xfId="11175" xr:uid="{00000000-0005-0000-0000-00008A120000}"/>
    <cellStyle name="Dziesiętny 2 5 14" xfId="10636" xr:uid="{00000000-0005-0000-0000-00008B120000}"/>
    <cellStyle name="Dziesiętny 2 5 2" xfId="6076" xr:uid="{00000000-0005-0000-0000-00008C120000}"/>
    <cellStyle name="Dziesiętny 2 5 2 2" xfId="6077" xr:uid="{00000000-0005-0000-0000-00008D120000}"/>
    <cellStyle name="Dziesiętny 2 5 3" xfId="6078" xr:uid="{00000000-0005-0000-0000-00008E120000}"/>
    <cellStyle name="Dziesiętny 2 5 4" xfId="6079" xr:uid="{00000000-0005-0000-0000-00008F120000}"/>
    <cellStyle name="Dziesiętny 2 5 5" xfId="6080" xr:uid="{00000000-0005-0000-0000-000090120000}"/>
    <cellStyle name="Dziesiętny 2 5 6" xfId="6081" xr:uid="{00000000-0005-0000-0000-000091120000}"/>
    <cellStyle name="Dziesiętny 2 5 7" xfId="6082" xr:uid="{00000000-0005-0000-0000-000092120000}"/>
    <cellStyle name="Dziesiętny 2 5 8" xfId="6083" xr:uid="{00000000-0005-0000-0000-000093120000}"/>
    <cellStyle name="Dziesiętny 2 5 9" xfId="6084" xr:uid="{00000000-0005-0000-0000-000094120000}"/>
    <cellStyle name="Dziesiętny 2 6" xfId="6085" xr:uid="{00000000-0005-0000-0000-000095120000}"/>
    <cellStyle name="Dziesiętny 2 6 10" xfId="6086" xr:uid="{00000000-0005-0000-0000-000096120000}"/>
    <cellStyle name="Dziesiętny 2 6 11" xfId="6087" xr:uid="{00000000-0005-0000-0000-000097120000}"/>
    <cellStyle name="Dziesiętny 2 6 12" xfId="6088" xr:uid="{00000000-0005-0000-0000-000098120000}"/>
    <cellStyle name="Dziesiętny 2 6 2" xfId="6089" xr:uid="{00000000-0005-0000-0000-000099120000}"/>
    <cellStyle name="Dziesiętny 2 6 2 2" xfId="6090" xr:uid="{00000000-0005-0000-0000-00009A120000}"/>
    <cellStyle name="Dziesiętny 2 6 3" xfId="6091" xr:uid="{00000000-0005-0000-0000-00009B120000}"/>
    <cellStyle name="Dziesiętny 2 6 4" xfId="6092" xr:uid="{00000000-0005-0000-0000-00009C120000}"/>
    <cellStyle name="Dziesiętny 2 6 5" xfId="6093" xr:uid="{00000000-0005-0000-0000-00009D120000}"/>
    <cellStyle name="Dziesiętny 2 6 6" xfId="6094" xr:uid="{00000000-0005-0000-0000-00009E120000}"/>
    <cellStyle name="Dziesiętny 2 6 7" xfId="6095" xr:uid="{00000000-0005-0000-0000-00009F120000}"/>
    <cellStyle name="Dziesiętny 2 6 8" xfId="6096" xr:uid="{00000000-0005-0000-0000-0000A0120000}"/>
    <cellStyle name="Dziesiętny 2 6 9" xfId="6097" xr:uid="{00000000-0005-0000-0000-0000A1120000}"/>
    <cellStyle name="Dziesiętny 2 7" xfId="6098" xr:uid="{00000000-0005-0000-0000-0000A2120000}"/>
    <cellStyle name="Dziesiętny 2 7 10" xfId="6099" xr:uid="{00000000-0005-0000-0000-0000A3120000}"/>
    <cellStyle name="Dziesiętny 2 7 11" xfId="6100" xr:uid="{00000000-0005-0000-0000-0000A4120000}"/>
    <cellStyle name="Dziesiętny 2 7 2" xfId="6101" xr:uid="{00000000-0005-0000-0000-0000A5120000}"/>
    <cellStyle name="Dziesiętny 2 7 2 2" xfId="6102" xr:uid="{00000000-0005-0000-0000-0000A6120000}"/>
    <cellStyle name="Dziesiętny 2 7 3" xfId="6103" xr:uid="{00000000-0005-0000-0000-0000A7120000}"/>
    <cellStyle name="Dziesiętny 2 7 4" xfId="6104" xr:uid="{00000000-0005-0000-0000-0000A8120000}"/>
    <cellStyle name="Dziesiętny 2 7 5" xfId="6105" xr:uid="{00000000-0005-0000-0000-0000A9120000}"/>
    <cellStyle name="Dziesiętny 2 7 6" xfId="6106" xr:uid="{00000000-0005-0000-0000-0000AA120000}"/>
    <cellStyle name="Dziesiętny 2 7 7" xfId="6107" xr:uid="{00000000-0005-0000-0000-0000AB120000}"/>
    <cellStyle name="Dziesiętny 2 7 8" xfId="6108" xr:uid="{00000000-0005-0000-0000-0000AC120000}"/>
    <cellStyle name="Dziesiętny 2 7 9" xfId="6109" xr:uid="{00000000-0005-0000-0000-0000AD120000}"/>
    <cellStyle name="Dziesiętny 2 8" xfId="6110" xr:uid="{00000000-0005-0000-0000-0000AE120000}"/>
    <cellStyle name="Dziesiętny 2 8 10" xfId="6111" xr:uid="{00000000-0005-0000-0000-0000AF120000}"/>
    <cellStyle name="Dziesiętny 2 8 11" xfId="6112" xr:uid="{00000000-0005-0000-0000-0000B0120000}"/>
    <cellStyle name="Dziesiętny 2 8 2" xfId="6113" xr:uid="{00000000-0005-0000-0000-0000B1120000}"/>
    <cellStyle name="Dziesiętny 2 8 2 2" xfId="6114" xr:uid="{00000000-0005-0000-0000-0000B2120000}"/>
    <cellStyle name="Dziesiętny 2 8 3" xfId="6115" xr:uid="{00000000-0005-0000-0000-0000B3120000}"/>
    <cellStyle name="Dziesiętny 2 8 4" xfId="6116" xr:uid="{00000000-0005-0000-0000-0000B4120000}"/>
    <cellStyle name="Dziesiętny 2 8 5" xfId="6117" xr:uid="{00000000-0005-0000-0000-0000B5120000}"/>
    <cellStyle name="Dziesiętny 2 8 6" xfId="6118" xr:uid="{00000000-0005-0000-0000-0000B6120000}"/>
    <cellStyle name="Dziesiętny 2 8 7" xfId="6119" xr:uid="{00000000-0005-0000-0000-0000B7120000}"/>
    <cellStyle name="Dziesiętny 2 8 8" xfId="6120" xr:uid="{00000000-0005-0000-0000-0000B8120000}"/>
    <cellStyle name="Dziesiętny 2 8 9" xfId="6121" xr:uid="{00000000-0005-0000-0000-0000B9120000}"/>
    <cellStyle name="Dziesiętny 2 9" xfId="6122" xr:uid="{00000000-0005-0000-0000-0000BA120000}"/>
    <cellStyle name="Dziesiętny 2 9 2" xfId="6123" xr:uid="{00000000-0005-0000-0000-0000BB120000}"/>
    <cellStyle name="Dziesiętny 3" xfId="538" xr:uid="{00000000-0005-0000-0000-0000BC120000}"/>
    <cellStyle name="Dziesiętny 3 2" xfId="6124" xr:uid="{00000000-0005-0000-0000-0000BD120000}"/>
    <cellStyle name="Dziesiętny 3 2 2" xfId="6125" xr:uid="{00000000-0005-0000-0000-0000BE120000}"/>
    <cellStyle name="Dziesiętny 3 3" xfId="6126" xr:uid="{00000000-0005-0000-0000-0000BF120000}"/>
    <cellStyle name="Dziesiętny 3 3 2" xfId="6127" xr:uid="{00000000-0005-0000-0000-0000C0120000}"/>
    <cellStyle name="Dziesiętny 3 4" xfId="6128" xr:uid="{00000000-0005-0000-0000-0000C1120000}"/>
    <cellStyle name="Dziesiętny 3 4 2" xfId="6129" xr:uid="{00000000-0005-0000-0000-0000C2120000}"/>
    <cellStyle name="Dziesiętny 3 5" xfId="6130" xr:uid="{00000000-0005-0000-0000-0000C3120000}"/>
    <cellStyle name="Dziesiętny 3 6" xfId="6131" xr:uid="{00000000-0005-0000-0000-0000C4120000}"/>
    <cellStyle name="Dziesiętny 3 7" xfId="10897" xr:uid="{00000000-0005-0000-0000-0000C5120000}"/>
    <cellStyle name="Dziesiętny 3 8" xfId="10639" xr:uid="{00000000-0005-0000-0000-0000C6120000}"/>
    <cellStyle name="Dziesiętny 4" xfId="539" xr:uid="{00000000-0005-0000-0000-0000C7120000}"/>
    <cellStyle name="Dziesiętny 4 2" xfId="6132" xr:uid="{00000000-0005-0000-0000-0000C8120000}"/>
    <cellStyle name="Dziesiętny 4 2 2" xfId="6133" xr:uid="{00000000-0005-0000-0000-0000C9120000}"/>
    <cellStyle name="Dziesiętny 4 3" xfId="6134" xr:uid="{00000000-0005-0000-0000-0000CA120000}"/>
    <cellStyle name="Dziesiętny 4 3 2" xfId="6135" xr:uid="{00000000-0005-0000-0000-0000CB120000}"/>
    <cellStyle name="Dziesiętny 4 4" xfId="6136" xr:uid="{00000000-0005-0000-0000-0000CC120000}"/>
    <cellStyle name="Dziesiętny 4 4 2" xfId="6137" xr:uid="{00000000-0005-0000-0000-0000CD120000}"/>
    <cellStyle name="Dziesiętny 4 5" xfId="6138" xr:uid="{00000000-0005-0000-0000-0000CE120000}"/>
    <cellStyle name="Dziesiętny 4 6" xfId="6139" xr:uid="{00000000-0005-0000-0000-0000CF120000}"/>
    <cellStyle name="Dziesiętny 4 7" xfId="10896" xr:uid="{00000000-0005-0000-0000-0000D0120000}"/>
    <cellStyle name="Dziesiętny 4 8" xfId="10640" xr:uid="{00000000-0005-0000-0000-0000D1120000}"/>
    <cellStyle name="Dziesiętny 5" xfId="540" xr:uid="{00000000-0005-0000-0000-0000D2120000}"/>
    <cellStyle name="Dziesiętny 5 2" xfId="6140" xr:uid="{00000000-0005-0000-0000-0000D3120000}"/>
    <cellStyle name="Dziesiętny 5 2 2" xfId="6141" xr:uid="{00000000-0005-0000-0000-0000D4120000}"/>
    <cellStyle name="Dziesiętny 5 3" xfId="6142" xr:uid="{00000000-0005-0000-0000-0000D5120000}"/>
    <cellStyle name="Dziesiętny 5 3 2" xfId="6143" xr:uid="{00000000-0005-0000-0000-0000D6120000}"/>
    <cellStyle name="Dziesiętny 5 4" xfId="6144" xr:uid="{00000000-0005-0000-0000-0000D7120000}"/>
    <cellStyle name="Dziesiętny 5 4 2" xfId="6145" xr:uid="{00000000-0005-0000-0000-0000D8120000}"/>
    <cellStyle name="Dziesiętny 5 5" xfId="6146" xr:uid="{00000000-0005-0000-0000-0000D9120000}"/>
    <cellStyle name="Dziesiętny 5 6" xfId="6147" xr:uid="{00000000-0005-0000-0000-0000DA120000}"/>
    <cellStyle name="Dziesiętny 5 7" xfId="10895" xr:uid="{00000000-0005-0000-0000-0000DB120000}"/>
    <cellStyle name="Dziesiętny 5 8" xfId="10641" xr:uid="{00000000-0005-0000-0000-0000DC120000}"/>
    <cellStyle name="Dziesiętny 6" xfId="541" xr:uid="{00000000-0005-0000-0000-0000DD120000}"/>
    <cellStyle name="Dziesiętny 6 2" xfId="6148" xr:uid="{00000000-0005-0000-0000-0000DE120000}"/>
    <cellStyle name="Dziesiętny 6 2 2" xfId="6149" xr:uid="{00000000-0005-0000-0000-0000DF120000}"/>
    <cellStyle name="Dziesiętny 6 3" xfId="6150" xr:uid="{00000000-0005-0000-0000-0000E0120000}"/>
    <cellStyle name="Dziesiętny 6 3 2" xfId="6151" xr:uid="{00000000-0005-0000-0000-0000E1120000}"/>
    <cellStyle name="Dziesiętny 6 4" xfId="6152" xr:uid="{00000000-0005-0000-0000-0000E2120000}"/>
    <cellStyle name="Dziesiętny 6 4 2" xfId="6153" xr:uid="{00000000-0005-0000-0000-0000E3120000}"/>
    <cellStyle name="Dziesiętny 6 5" xfId="6154" xr:uid="{00000000-0005-0000-0000-0000E4120000}"/>
    <cellStyle name="Dziesiętny 6 6" xfId="6155" xr:uid="{00000000-0005-0000-0000-0000E5120000}"/>
    <cellStyle name="Dziesiętny 6 7" xfId="10882" xr:uid="{00000000-0005-0000-0000-0000E6120000}"/>
    <cellStyle name="Dziesiętny 6 8" xfId="10642" xr:uid="{00000000-0005-0000-0000-0000E7120000}"/>
    <cellStyle name="Dziesiętny 7" xfId="542" xr:uid="{00000000-0005-0000-0000-0000E8120000}"/>
    <cellStyle name="Dziesiętny 7 2" xfId="6156" xr:uid="{00000000-0005-0000-0000-0000E9120000}"/>
    <cellStyle name="Dziesiętny 7 2 2" xfId="6157" xr:uid="{00000000-0005-0000-0000-0000EA120000}"/>
    <cellStyle name="Dziesiętny 7 3" xfId="6158" xr:uid="{00000000-0005-0000-0000-0000EB120000}"/>
    <cellStyle name="Dziesiętny 7 3 2" xfId="6159" xr:uid="{00000000-0005-0000-0000-0000EC120000}"/>
    <cellStyle name="Dziesiętny 7 4" xfId="6160" xr:uid="{00000000-0005-0000-0000-0000ED120000}"/>
    <cellStyle name="Dziesiętny 7 4 2" xfId="6161" xr:uid="{00000000-0005-0000-0000-0000EE120000}"/>
    <cellStyle name="Dziesiętny 7 5" xfId="6162" xr:uid="{00000000-0005-0000-0000-0000EF120000}"/>
    <cellStyle name="Dziesiętny 7 6" xfId="6163" xr:uid="{00000000-0005-0000-0000-0000F0120000}"/>
    <cellStyle name="Dziesiętny 7 7" xfId="10894" xr:uid="{00000000-0005-0000-0000-0000F1120000}"/>
    <cellStyle name="Dziesiętny 7 8" xfId="10643" xr:uid="{00000000-0005-0000-0000-0000F2120000}"/>
    <cellStyle name="Dziesiętny 8" xfId="543" xr:uid="{00000000-0005-0000-0000-0000F3120000}"/>
    <cellStyle name="Dziesiętny 8 2" xfId="6164" xr:uid="{00000000-0005-0000-0000-0000F4120000}"/>
    <cellStyle name="Dziesiętny 8 2 2" xfId="6165" xr:uid="{00000000-0005-0000-0000-0000F5120000}"/>
    <cellStyle name="Dziesiętny 8 3" xfId="6166" xr:uid="{00000000-0005-0000-0000-0000F6120000}"/>
    <cellStyle name="Dziesiętny 8 3 2" xfId="6167" xr:uid="{00000000-0005-0000-0000-0000F7120000}"/>
    <cellStyle name="Dziesiętny 8 4" xfId="6168" xr:uid="{00000000-0005-0000-0000-0000F8120000}"/>
    <cellStyle name="Dziesiętny 8 4 2" xfId="6169" xr:uid="{00000000-0005-0000-0000-0000F9120000}"/>
    <cellStyle name="Dziesiętny 8 5" xfId="6170" xr:uid="{00000000-0005-0000-0000-0000FA120000}"/>
    <cellStyle name="Dziesiętny 8 6" xfId="6171" xr:uid="{00000000-0005-0000-0000-0000FB120000}"/>
    <cellStyle name="Entrée 2" xfId="47268" xr:uid="{00000000-0005-0000-0000-0000FC120000}"/>
    <cellStyle name="Euro" xfId="544" xr:uid="{00000000-0005-0000-0000-0000FD120000}"/>
    <cellStyle name="Euro 2" xfId="10645" xr:uid="{00000000-0005-0000-0000-0000FE120000}"/>
    <cellStyle name="Euro 3" xfId="10644" xr:uid="{00000000-0005-0000-0000-0000FF120000}"/>
    <cellStyle name="Explanatory Text" xfId="545" builtinId="53" customBuiltin="1"/>
    <cellStyle name="Explanatory Text 10" xfId="6172" xr:uid="{00000000-0005-0000-0000-000001130000}"/>
    <cellStyle name="Explanatory Text 11" xfId="6173" xr:uid="{00000000-0005-0000-0000-000002130000}"/>
    <cellStyle name="Explanatory Text 12" xfId="6174" xr:uid="{00000000-0005-0000-0000-000003130000}"/>
    <cellStyle name="Explanatory Text 13" xfId="6175" xr:uid="{00000000-0005-0000-0000-000004130000}"/>
    <cellStyle name="Explanatory Text 14" xfId="6176" xr:uid="{00000000-0005-0000-0000-000005130000}"/>
    <cellStyle name="Explanatory Text 15" xfId="6177" xr:uid="{00000000-0005-0000-0000-000006130000}"/>
    <cellStyle name="Explanatory Text 16" xfId="6178" xr:uid="{00000000-0005-0000-0000-000007130000}"/>
    <cellStyle name="Explanatory Text 17" xfId="6179" xr:uid="{00000000-0005-0000-0000-000008130000}"/>
    <cellStyle name="Explanatory Text 18" xfId="6180" xr:uid="{00000000-0005-0000-0000-000009130000}"/>
    <cellStyle name="Explanatory Text 19" xfId="6181" xr:uid="{00000000-0005-0000-0000-00000A130000}"/>
    <cellStyle name="Explanatory Text 2" xfId="546" xr:uid="{00000000-0005-0000-0000-00000B130000}"/>
    <cellStyle name="Explanatory Text 2 2" xfId="6182" xr:uid="{00000000-0005-0000-0000-00000C130000}"/>
    <cellStyle name="Explanatory Text 2 2 2" xfId="6183" xr:uid="{00000000-0005-0000-0000-00000D130000}"/>
    <cellStyle name="Explanatory Text 2 3" xfId="6184" xr:uid="{00000000-0005-0000-0000-00000E130000}"/>
    <cellStyle name="Explanatory Text 2 4" xfId="6185" xr:uid="{00000000-0005-0000-0000-00000F130000}"/>
    <cellStyle name="Explanatory Text 2 5" xfId="6186" xr:uid="{00000000-0005-0000-0000-000010130000}"/>
    <cellStyle name="Explanatory Text 20" xfId="6187" xr:uid="{00000000-0005-0000-0000-000011130000}"/>
    <cellStyle name="Explanatory Text 21" xfId="6188" xr:uid="{00000000-0005-0000-0000-000012130000}"/>
    <cellStyle name="Explanatory Text 22" xfId="6189" xr:uid="{00000000-0005-0000-0000-000013130000}"/>
    <cellStyle name="Explanatory Text 23" xfId="6190" xr:uid="{00000000-0005-0000-0000-000014130000}"/>
    <cellStyle name="Explanatory Text 24" xfId="6191" xr:uid="{00000000-0005-0000-0000-000015130000}"/>
    <cellStyle name="Explanatory Text 25" xfId="6192" xr:uid="{00000000-0005-0000-0000-000016130000}"/>
    <cellStyle name="Explanatory Text 26" xfId="6193" xr:uid="{00000000-0005-0000-0000-000017130000}"/>
    <cellStyle name="Explanatory Text 27" xfId="6194" xr:uid="{00000000-0005-0000-0000-000018130000}"/>
    <cellStyle name="Explanatory Text 28" xfId="6195" xr:uid="{00000000-0005-0000-0000-000019130000}"/>
    <cellStyle name="Explanatory Text 29" xfId="6196" xr:uid="{00000000-0005-0000-0000-00001A130000}"/>
    <cellStyle name="Explanatory Text 3" xfId="6197" xr:uid="{00000000-0005-0000-0000-00001B130000}"/>
    <cellStyle name="Explanatory Text 3 2" xfId="47245" xr:uid="{00000000-0005-0000-0000-00001C130000}"/>
    <cellStyle name="Explanatory Text 30" xfId="6198" xr:uid="{00000000-0005-0000-0000-00001D130000}"/>
    <cellStyle name="Explanatory Text 31" xfId="6199" xr:uid="{00000000-0005-0000-0000-00001E130000}"/>
    <cellStyle name="Explanatory Text 32" xfId="6200" xr:uid="{00000000-0005-0000-0000-00001F130000}"/>
    <cellStyle name="Explanatory Text 33" xfId="6201" xr:uid="{00000000-0005-0000-0000-000020130000}"/>
    <cellStyle name="Explanatory Text 34" xfId="6202" xr:uid="{00000000-0005-0000-0000-000021130000}"/>
    <cellStyle name="Explanatory Text 35" xfId="6203" xr:uid="{00000000-0005-0000-0000-000022130000}"/>
    <cellStyle name="Explanatory Text 36" xfId="6204" xr:uid="{00000000-0005-0000-0000-000023130000}"/>
    <cellStyle name="Explanatory Text 37" xfId="6205" xr:uid="{00000000-0005-0000-0000-000024130000}"/>
    <cellStyle name="Explanatory Text 38" xfId="6206" xr:uid="{00000000-0005-0000-0000-000025130000}"/>
    <cellStyle name="Explanatory Text 39" xfId="6207" xr:uid="{00000000-0005-0000-0000-000026130000}"/>
    <cellStyle name="Explanatory Text 4" xfId="6208" xr:uid="{00000000-0005-0000-0000-000027130000}"/>
    <cellStyle name="Explanatory Text 40" xfId="6209" xr:uid="{00000000-0005-0000-0000-000028130000}"/>
    <cellStyle name="Explanatory Text 41" xfId="6210" xr:uid="{00000000-0005-0000-0000-000029130000}"/>
    <cellStyle name="Explanatory Text 42" xfId="6211" xr:uid="{00000000-0005-0000-0000-00002A130000}"/>
    <cellStyle name="Explanatory Text 43" xfId="6212" xr:uid="{00000000-0005-0000-0000-00002B130000}"/>
    <cellStyle name="Explanatory Text 44" xfId="6213" xr:uid="{00000000-0005-0000-0000-00002C130000}"/>
    <cellStyle name="Explanatory Text 45" xfId="6214" xr:uid="{00000000-0005-0000-0000-00002D130000}"/>
    <cellStyle name="Explanatory Text 46" xfId="6215" xr:uid="{00000000-0005-0000-0000-00002E130000}"/>
    <cellStyle name="Explanatory Text 47" xfId="6216" xr:uid="{00000000-0005-0000-0000-00002F130000}"/>
    <cellStyle name="Explanatory Text 48" xfId="6217" xr:uid="{00000000-0005-0000-0000-000030130000}"/>
    <cellStyle name="Explanatory Text 49" xfId="6218" xr:uid="{00000000-0005-0000-0000-000031130000}"/>
    <cellStyle name="Explanatory Text 5" xfId="6219" xr:uid="{00000000-0005-0000-0000-000032130000}"/>
    <cellStyle name="Explanatory Text 50" xfId="6220" xr:uid="{00000000-0005-0000-0000-000033130000}"/>
    <cellStyle name="Explanatory Text 51" xfId="6221" xr:uid="{00000000-0005-0000-0000-000034130000}"/>
    <cellStyle name="Explanatory Text 52" xfId="6222" xr:uid="{00000000-0005-0000-0000-000035130000}"/>
    <cellStyle name="Explanatory Text 53" xfId="6223" xr:uid="{00000000-0005-0000-0000-000036130000}"/>
    <cellStyle name="Explanatory Text 54" xfId="6224" xr:uid="{00000000-0005-0000-0000-000037130000}"/>
    <cellStyle name="Explanatory Text 55" xfId="6225" xr:uid="{00000000-0005-0000-0000-000038130000}"/>
    <cellStyle name="Explanatory Text 56" xfId="6226" xr:uid="{00000000-0005-0000-0000-000039130000}"/>
    <cellStyle name="Explanatory Text 57" xfId="6227" xr:uid="{00000000-0005-0000-0000-00003A130000}"/>
    <cellStyle name="Explanatory Text 6" xfId="6228" xr:uid="{00000000-0005-0000-0000-00003B130000}"/>
    <cellStyle name="Explanatory Text 7" xfId="6229" xr:uid="{00000000-0005-0000-0000-00003C130000}"/>
    <cellStyle name="Explanatory Text 8" xfId="6230" xr:uid="{00000000-0005-0000-0000-00003D130000}"/>
    <cellStyle name="Explanatory Text 9" xfId="6231" xr:uid="{00000000-0005-0000-0000-00003E130000}"/>
    <cellStyle name="Good" xfId="10189" builtinId="26" customBuiltin="1"/>
    <cellStyle name="Good 2" xfId="547" xr:uid="{00000000-0005-0000-0000-000040130000}"/>
    <cellStyle name="Good 2 2" xfId="6232" xr:uid="{00000000-0005-0000-0000-000041130000}"/>
    <cellStyle name="Good 2 3" xfId="6233" xr:uid="{00000000-0005-0000-0000-000042130000}"/>
    <cellStyle name="Good 2 4" xfId="47491" xr:uid="{00000000-0005-0000-0000-000043130000}"/>
    <cellStyle name="Grey" xfId="10646" xr:uid="{00000000-0005-0000-0000-000044130000}"/>
    <cellStyle name="Header1" xfId="548" xr:uid="{00000000-0005-0000-0000-000045130000}"/>
    <cellStyle name="Header1 2" xfId="549" xr:uid="{00000000-0005-0000-0000-000046130000}"/>
    <cellStyle name="Header1 2 2" xfId="550" xr:uid="{00000000-0005-0000-0000-000047130000}"/>
    <cellStyle name="Header1 2 3" xfId="551" xr:uid="{00000000-0005-0000-0000-000048130000}"/>
    <cellStyle name="Header1 3" xfId="552" xr:uid="{00000000-0005-0000-0000-000049130000}"/>
    <cellStyle name="Header1 4" xfId="553" xr:uid="{00000000-0005-0000-0000-00004A130000}"/>
    <cellStyle name="Header1 5" xfId="554" xr:uid="{00000000-0005-0000-0000-00004B130000}"/>
    <cellStyle name="Header1 6" xfId="555" xr:uid="{00000000-0005-0000-0000-00004C130000}"/>
    <cellStyle name="Header1 7" xfId="556" xr:uid="{00000000-0005-0000-0000-00004D130000}"/>
    <cellStyle name="Header1 8" xfId="557" xr:uid="{00000000-0005-0000-0000-00004E130000}"/>
    <cellStyle name="Heading 1" xfId="558" builtinId="16" customBuiltin="1"/>
    <cellStyle name="Heading 1 10" xfId="6234" xr:uid="{00000000-0005-0000-0000-000050130000}"/>
    <cellStyle name="Heading 1 11" xfId="6235" xr:uid="{00000000-0005-0000-0000-000051130000}"/>
    <cellStyle name="Heading 1 12" xfId="6236" xr:uid="{00000000-0005-0000-0000-000052130000}"/>
    <cellStyle name="Heading 1 13" xfId="6237" xr:uid="{00000000-0005-0000-0000-000053130000}"/>
    <cellStyle name="Heading 1 14" xfId="6238" xr:uid="{00000000-0005-0000-0000-000054130000}"/>
    <cellStyle name="Heading 1 15" xfId="6239" xr:uid="{00000000-0005-0000-0000-000055130000}"/>
    <cellStyle name="Heading 1 16" xfId="6240" xr:uid="{00000000-0005-0000-0000-000056130000}"/>
    <cellStyle name="Heading 1 17" xfId="6241" xr:uid="{00000000-0005-0000-0000-000057130000}"/>
    <cellStyle name="Heading 1 18" xfId="6242" xr:uid="{00000000-0005-0000-0000-000058130000}"/>
    <cellStyle name="Heading 1 19" xfId="6243" xr:uid="{00000000-0005-0000-0000-000059130000}"/>
    <cellStyle name="Heading 1 2" xfId="559" xr:uid="{00000000-0005-0000-0000-00005A130000}"/>
    <cellStyle name="Heading 1 2 2" xfId="6244" xr:uid="{00000000-0005-0000-0000-00005B130000}"/>
    <cellStyle name="Heading 1 2 2 2" xfId="6245" xr:uid="{00000000-0005-0000-0000-00005C130000}"/>
    <cellStyle name="Heading 1 2 3" xfId="6246" xr:uid="{00000000-0005-0000-0000-00005D130000}"/>
    <cellStyle name="Heading 1 2 4" xfId="6247" xr:uid="{00000000-0005-0000-0000-00005E130000}"/>
    <cellStyle name="Heading 1 2 5" xfId="6248" xr:uid="{00000000-0005-0000-0000-00005F130000}"/>
    <cellStyle name="Heading 1 20" xfId="6249" xr:uid="{00000000-0005-0000-0000-000060130000}"/>
    <cellStyle name="Heading 1 21" xfId="6250" xr:uid="{00000000-0005-0000-0000-000061130000}"/>
    <cellStyle name="Heading 1 22" xfId="6251" xr:uid="{00000000-0005-0000-0000-000062130000}"/>
    <cellStyle name="Heading 1 23" xfId="6252" xr:uid="{00000000-0005-0000-0000-000063130000}"/>
    <cellStyle name="Heading 1 24" xfId="6253" xr:uid="{00000000-0005-0000-0000-000064130000}"/>
    <cellStyle name="Heading 1 25" xfId="6254" xr:uid="{00000000-0005-0000-0000-000065130000}"/>
    <cellStyle name="Heading 1 26" xfId="6255" xr:uid="{00000000-0005-0000-0000-000066130000}"/>
    <cellStyle name="Heading 1 27" xfId="6256" xr:uid="{00000000-0005-0000-0000-000067130000}"/>
    <cellStyle name="Heading 1 28" xfId="6257" xr:uid="{00000000-0005-0000-0000-000068130000}"/>
    <cellStyle name="Heading 1 29" xfId="6258" xr:uid="{00000000-0005-0000-0000-000069130000}"/>
    <cellStyle name="Heading 1 3" xfId="6259" xr:uid="{00000000-0005-0000-0000-00006A130000}"/>
    <cellStyle name="Heading 1 3 2" xfId="47235" xr:uid="{00000000-0005-0000-0000-00006B130000}"/>
    <cellStyle name="Heading 1 30" xfId="6260" xr:uid="{00000000-0005-0000-0000-00006C130000}"/>
    <cellStyle name="Heading 1 31" xfId="6261" xr:uid="{00000000-0005-0000-0000-00006D130000}"/>
    <cellStyle name="Heading 1 32" xfId="6262" xr:uid="{00000000-0005-0000-0000-00006E130000}"/>
    <cellStyle name="Heading 1 33" xfId="6263" xr:uid="{00000000-0005-0000-0000-00006F130000}"/>
    <cellStyle name="Heading 1 34" xfId="6264" xr:uid="{00000000-0005-0000-0000-000070130000}"/>
    <cellStyle name="Heading 1 35" xfId="6265" xr:uid="{00000000-0005-0000-0000-000071130000}"/>
    <cellStyle name="Heading 1 36" xfId="6266" xr:uid="{00000000-0005-0000-0000-000072130000}"/>
    <cellStyle name="Heading 1 37" xfId="6267" xr:uid="{00000000-0005-0000-0000-000073130000}"/>
    <cellStyle name="Heading 1 38" xfId="6268" xr:uid="{00000000-0005-0000-0000-000074130000}"/>
    <cellStyle name="Heading 1 39" xfId="6269" xr:uid="{00000000-0005-0000-0000-000075130000}"/>
    <cellStyle name="Heading 1 4" xfId="6270" xr:uid="{00000000-0005-0000-0000-000076130000}"/>
    <cellStyle name="Heading 1 40" xfId="6271" xr:uid="{00000000-0005-0000-0000-000077130000}"/>
    <cellStyle name="Heading 1 41" xfId="6272" xr:uid="{00000000-0005-0000-0000-000078130000}"/>
    <cellStyle name="Heading 1 42" xfId="6273" xr:uid="{00000000-0005-0000-0000-000079130000}"/>
    <cellStyle name="Heading 1 43" xfId="6274" xr:uid="{00000000-0005-0000-0000-00007A130000}"/>
    <cellStyle name="Heading 1 44" xfId="6275" xr:uid="{00000000-0005-0000-0000-00007B130000}"/>
    <cellStyle name="Heading 1 45" xfId="6276" xr:uid="{00000000-0005-0000-0000-00007C130000}"/>
    <cellStyle name="Heading 1 46" xfId="6277" xr:uid="{00000000-0005-0000-0000-00007D130000}"/>
    <cellStyle name="Heading 1 47" xfId="6278" xr:uid="{00000000-0005-0000-0000-00007E130000}"/>
    <cellStyle name="Heading 1 48" xfId="6279" xr:uid="{00000000-0005-0000-0000-00007F130000}"/>
    <cellStyle name="Heading 1 49" xfId="6280" xr:uid="{00000000-0005-0000-0000-000080130000}"/>
    <cellStyle name="Heading 1 5" xfId="6281" xr:uid="{00000000-0005-0000-0000-000081130000}"/>
    <cellStyle name="Heading 1 50" xfId="6282" xr:uid="{00000000-0005-0000-0000-000082130000}"/>
    <cellStyle name="Heading 1 51" xfId="6283" xr:uid="{00000000-0005-0000-0000-000083130000}"/>
    <cellStyle name="Heading 1 52" xfId="6284" xr:uid="{00000000-0005-0000-0000-000084130000}"/>
    <cellStyle name="Heading 1 53" xfId="6285" xr:uid="{00000000-0005-0000-0000-000085130000}"/>
    <cellStyle name="Heading 1 54" xfId="6286" xr:uid="{00000000-0005-0000-0000-000086130000}"/>
    <cellStyle name="Heading 1 55" xfId="6287" xr:uid="{00000000-0005-0000-0000-000087130000}"/>
    <cellStyle name="Heading 1 56" xfId="6288" xr:uid="{00000000-0005-0000-0000-000088130000}"/>
    <cellStyle name="Heading 1 57" xfId="6289" xr:uid="{00000000-0005-0000-0000-000089130000}"/>
    <cellStyle name="Heading 1 6" xfId="6290" xr:uid="{00000000-0005-0000-0000-00008A130000}"/>
    <cellStyle name="Heading 1 7" xfId="6291" xr:uid="{00000000-0005-0000-0000-00008B130000}"/>
    <cellStyle name="Heading 1 8" xfId="6292" xr:uid="{00000000-0005-0000-0000-00008C130000}"/>
    <cellStyle name="Heading 1 9" xfId="6293" xr:uid="{00000000-0005-0000-0000-00008D130000}"/>
    <cellStyle name="Heading 2" xfId="560" builtinId="17" customBuiltin="1"/>
    <cellStyle name="Heading 2 10" xfId="6294" xr:uid="{00000000-0005-0000-0000-00008F130000}"/>
    <cellStyle name="Heading 2 11" xfId="6295" xr:uid="{00000000-0005-0000-0000-000090130000}"/>
    <cellStyle name="Heading 2 12" xfId="6296" xr:uid="{00000000-0005-0000-0000-000091130000}"/>
    <cellStyle name="Heading 2 13" xfId="6297" xr:uid="{00000000-0005-0000-0000-000092130000}"/>
    <cellStyle name="Heading 2 14" xfId="6298" xr:uid="{00000000-0005-0000-0000-000093130000}"/>
    <cellStyle name="Heading 2 15" xfId="6299" xr:uid="{00000000-0005-0000-0000-000094130000}"/>
    <cellStyle name="Heading 2 16" xfId="6300" xr:uid="{00000000-0005-0000-0000-000095130000}"/>
    <cellStyle name="Heading 2 17" xfId="6301" xr:uid="{00000000-0005-0000-0000-000096130000}"/>
    <cellStyle name="Heading 2 18" xfId="6302" xr:uid="{00000000-0005-0000-0000-000097130000}"/>
    <cellStyle name="Heading 2 19" xfId="6303" xr:uid="{00000000-0005-0000-0000-000098130000}"/>
    <cellStyle name="Heading 2 2" xfId="561" xr:uid="{00000000-0005-0000-0000-000099130000}"/>
    <cellStyle name="Heading 2 2 2" xfId="6304" xr:uid="{00000000-0005-0000-0000-00009A130000}"/>
    <cellStyle name="Heading 2 2 2 2" xfId="6305" xr:uid="{00000000-0005-0000-0000-00009B130000}"/>
    <cellStyle name="Heading 2 2 3" xfId="6306" xr:uid="{00000000-0005-0000-0000-00009C130000}"/>
    <cellStyle name="Heading 2 2 4" xfId="6307" xr:uid="{00000000-0005-0000-0000-00009D130000}"/>
    <cellStyle name="Heading 2 2 5" xfId="6308" xr:uid="{00000000-0005-0000-0000-00009E130000}"/>
    <cellStyle name="Heading 2 20" xfId="6309" xr:uid="{00000000-0005-0000-0000-00009F130000}"/>
    <cellStyle name="Heading 2 21" xfId="6310" xr:uid="{00000000-0005-0000-0000-0000A0130000}"/>
    <cellStyle name="Heading 2 22" xfId="6311" xr:uid="{00000000-0005-0000-0000-0000A1130000}"/>
    <cellStyle name="Heading 2 23" xfId="6312" xr:uid="{00000000-0005-0000-0000-0000A2130000}"/>
    <cellStyle name="Heading 2 24" xfId="6313" xr:uid="{00000000-0005-0000-0000-0000A3130000}"/>
    <cellStyle name="Heading 2 25" xfId="6314" xr:uid="{00000000-0005-0000-0000-0000A4130000}"/>
    <cellStyle name="Heading 2 26" xfId="6315" xr:uid="{00000000-0005-0000-0000-0000A5130000}"/>
    <cellStyle name="Heading 2 27" xfId="6316" xr:uid="{00000000-0005-0000-0000-0000A6130000}"/>
    <cellStyle name="Heading 2 28" xfId="6317" xr:uid="{00000000-0005-0000-0000-0000A7130000}"/>
    <cellStyle name="Heading 2 29" xfId="6318" xr:uid="{00000000-0005-0000-0000-0000A8130000}"/>
    <cellStyle name="Heading 2 3" xfId="6319" xr:uid="{00000000-0005-0000-0000-0000A9130000}"/>
    <cellStyle name="Heading 2 3 2" xfId="47236" xr:uid="{00000000-0005-0000-0000-0000AA130000}"/>
    <cellStyle name="Heading 2 30" xfId="6320" xr:uid="{00000000-0005-0000-0000-0000AB130000}"/>
    <cellStyle name="Heading 2 31" xfId="6321" xr:uid="{00000000-0005-0000-0000-0000AC130000}"/>
    <cellStyle name="Heading 2 32" xfId="6322" xr:uid="{00000000-0005-0000-0000-0000AD130000}"/>
    <cellStyle name="Heading 2 33" xfId="6323" xr:uid="{00000000-0005-0000-0000-0000AE130000}"/>
    <cellStyle name="Heading 2 34" xfId="6324" xr:uid="{00000000-0005-0000-0000-0000AF130000}"/>
    <cellStyle name="Heading 2 35" xfId="6325" xr:uid="{00000000-0005-0000-0000-0000B0130000}"/>
    <cellStyle name="Heading 2 36" xfId="6326" xr:uid="{00000000-0005-0000-0000-0000B1130000}"/>
    <cellStyle name="Heading 2 37" xfId="6327" xr:uid="{00000000-0005-0000-0000-0000B2130000}"/>
    <cellStyle name="Heading 2 38" xfId="6328" xr:uid="{00000000-0005-0000-0000-0000B3130000}"/>
    <cellStyle name="Heading 2 39" xfId="6329" xr:uid="{00000000-0005-0000-0000-0000B4130000}"/>
    <cellStyle name="Heading 2 4" xfId="6330" xr:uid="{00000000-0005-0000-0000-0000B5130000}"/>
    <cellStyle name="Heading 2 40" xfId="6331" xr:uid="{00000000-0005-0000-0000-0000B6130000}"/>
    <cellStyle name="Heading 2 41" xfId="6332" xr:uid="{00000000-0005-0000-0000-0000B7130000}"/>
    <cellStyle name="Heading 2 42" xfId="6333" xr:uid="{00000000-0005-0000-0000-0000B8130000}"/>
    <cellStyle name="Heading 2 43" xfId="6334" xr:uid="{00000000-0005-0000-0000-0000B9130000}"/>
    <cellStyle name="Heading 2 44" xfId="6335" xr:uid="{00000000-0005-0000-0000-0000BA130000}"/>
    <cellStyle name="Heading 2 45" xfId="6336" xr:uid="{00000000-0005-0000-0000-0000BB130000}"/>
    <cellStyle name="Heading 2 46" xfId="6337" xr:uid="{00000000-0005-0000-0000-0000BC130000}"/>
    <cellStyle name="Heading 2 47" xfId="6338" xr:uid="{00000000-0005-0000-0000-0000BD130000}"/>
    <cellStyle name="Heading 2 48" xfId="6339" xr:uid="{00000000-0005-0000-0000-0000BE130000}"/>
    <cellStyle name="Heading 2 49" xfId="6340" xr:uid="{00000000-0005-0000-0000-0000BF130000}"/>
    <cellStyle name="Heading 2 5" xfId="6341" xr:uid="{00000000-0005-0000-0000-0000C0130000}"/>
    <cellStyle name="Heading 2 50" xfId="6342" xr:uid="{00000000-0005-0000-0000-0000C1130000}"/>
    <cellStyle name="Heading 2 51" xfId="6343" xr:uid="{00000000-0005-0000-0000-0000C2130000}"/>
    <cellStyle name="Heading 2 52" xfId="6344" xr:uid="{00000000-0005-0000-0000-0000C3130000}"/>
    <cellStyle name="Heading 2 53" xfId="6345" xr:uid="{00000000-0005-0000-0000-0000C4130000}"/>
    <cellStyle name="Heading 2 54" xfId="6346" xr:uid="{00000000-0005-0000-0000-0000C5130000}"/>
    <cellStyle name="Heading 2 55" xfId="6347" xr:uid="{00000000-0005-0000-0000-0000C6130000}"/>
    <cellStyle name="Heading 2 56" xfId="6348" xr:uid="{00000000-0005-0000-0000-0000C7130000}"/>
    <cellStyle name="Heading 2 57" xfId="6349" xr:uid="{00000000-0005-0000-0000-0000C8130000}"/>
    <cellStyle name="Heading 2 6" xfId="6350" xr:uid="{00000000-0005-0000-0000-0000C9130000}"/>
    <cellStyle name="Heading 2 7" xfId="6351" xr:uid="{00000000-0005-0000-0000-0000CA130000}"/>
    <cellStyle name="Heading 2 8" xfId="6352" xr:uid="{00000000-0005-0000-0000-0000CB130000}"/>
    <cellStyle name="Heading 2 9" xfId="6353" xr:uid="{00000000-0005-0000-0000-0000CC130000}"/>
    <cellStyle name="Heading 3" xfId="562" builtinId="18" customBuiltin="1"/>
    <cellStyle name="Heading 3 10" xfId="6354" xr:uid="{00000000-0005-0000-0000-0000CE130000}"/>
    <cellStyle name="Heading 3 11" xfId="6355" xr:uid="{00000000-0005-0000-0000-0000CF130000}"/>
    <cellStyle name="Heading 3 12" xfId="6356" xr:uid="{00000000-0005-0000-0000-0000D0130000}"/>
    <cellStyle name="Heading 3 13" xfId="6357" xr:uid="{00000000-0005-0000-0000-0000D1130000}"/>
    <cellStyle name="Heading 3 14" xfId="6358" xr:uid="{00000000-0005-0000-0000-0000D2130000}"/>
    <cellStyle name="Heading 3 15" xfId="6359" xr:uid="{00000000-0005-0000-0000-0000D3130000}"/>
    <cellStyle name="Heading 3 16" xfId="6360" xr:uid="{00000000-0005-0000-0000-0000D4130000}"/>
    <cellStyle name="Heading 3 17" xfId="6361" xr:uid="{00000000-0005-0000-0000-0000D5130000}"/>
    <cellStyle name="Heading 3 18" xfId="6362" xr:uid="{00000000-0005-0000-0000-0000D6130000}"/>
    <cellStyle name="Heading 3 19" xfId="6363" xr:uid="{00000000-0005-0000-0000-0000D7130000}"/>
    <cellStyle name="Heading 3 2" xfId="563" xr:uid="{00000000-0005-0000-0000-0000D8130000}"/>
    <cellStyle name="Heading 3 2 2" xfId="6364" xr:uid="{00000000-0005-0000-0000-0000D9130000}"/>
    <cellStyle name="Heading 3 2 2 2" xfId="6365" xr:uid="{00000000-0005-0000-0000-0000DA130000}"/>
    <cellStyle name="Heading 3 2 3" xfId="6366" xr:uid="{00000000-0005-0000-0000-0000DB130000}"/>
    <cellStyle name="Heading 3 2 4" xfId="6367" xr:uid="{00000000-0005-0000-0000-0000DC130000}"/>
    <cellStyle name="Heading 3 2 5" xfId="6368" xr:uid="{00000000-0005-0000-0000-0000DD130000}"/>
    <cellStyle name="Heading 3 20" xfId="6369" xr:uid="{00000000-0005-0000-0000-0000DE130000}"/>
    <cellStyle name="Heading 3 21" xfId="6370" xr:uid="{00000000-0005-0000-0000-0000DF130000}"/>
    <cellStyle name="Heading 3 22" xfId="6371" xr:uid="{00000000-0005-0000-0000-0000E0130000}"/>
    <cellStyle name="Heading 3 23" xfId="6372" xr:uid="{00000000-0005-0000-0000-0000E1130000}"/>
    <cellStyle name="Heading 3 24" xfId="6373" xr:uid="{00000000-0005-0000-0000-0000E2130000}"/>
    <cellStyle name="Heading 3 25" xfId="6374" xr:uid="{00000000-0005-0000-0000-0000E3130000}"/>
    <cellStyle name="Heading 3 26" xfId="6375" xr:uid="{00000000-0005-0000-0000-0000E4130000}"/>
    <cellStyle name="Heading 3 27" xfId="6376" xr:uid="{00000000-0005-0000-0000-0000E5130000}"/>
    <cellStyle name="Heading 3 28" xfId="6377" xr:uid="{00000000-0005-0000-0000-0000E6130000}"/>
    <cellStyle name="Heading 3 29" xfId="6378" xr:uid="{00000000-0005-0000-0000-0000E7130000}"/>
    <cellStyle name="Heading 3 3" xfId="6379" xr:uid="{00000000-0005-0000-0000-0000E8130000}"/>
    <cellStyle name="Heading 3 3 2" xfId="47237" xr:uid="{00000000-0005-0000-0000-0000E9130000}"/>
    <cellStyle name="Heading 3 30" xfId="6380" xr:uid="{00000000-0005-0000-0000-0000EA130000}"/>
    <cellStyle name="Heading 3 31" xfId="6381" xr:uid="{00000000-0005-0000-0000-0000EB130000}"/>
    <cellStyle name="Heading 3 32" xfId="6382" xr:uid="{00000000-0005-0000-0000-0000EC130000}"/>
    <cellStyle name="Heading 3 33" xfId="6383" xr:uid="{00000000-0005-0000-0000-0000ED130000}"/>
    <cellStyle name="Heading 3 34" xfId="6384" xr:uid="{00000000-0005-0000-0000-0000EE130000}"/>
    <cellStyle name="Heading 3 35" xfId="6385" xr:uid="{00000000-0005-0000-0000-0000EF130000}"/>
    <cellStyle name="Heading 3 36" xfId="6386" xr:uid="{00000000-0005-0000-0000-0000F0130000}"/>
    <cellStyle name="Heading 3 37" xfId="6387" xr:uid="{00000000-0005-0000-0000-0000F1130000}"/>
    <cellStyle name="Heading 3 38" xfId="6388" xr:uid="{00000000-0005-0000-0000-0000F2130000}"/>
    <cellStyle name="Heading 3 39" xfId="6389" xr:uid="{00000000-0005-0000-0000-0000F3130000}"/>
    <cellStyle name="Heading 3 4" xfId="6390" xr:uid="{00000000-0005-0000-0000-0000F4130000}"/>
    <cellStyle name="Heading 3 40" xfId="6391" xr:uid="{00000000-0005-0000-0000-0000F5130000}"/>
    <cellStyle name="Heading 3 41" xfId="6392" xr:uid="{00000000-0005-0000-0000-0000F6130000}"/>
    <cellStyle name="Heading 3 42" xfId="6393" xr:uid="{00000000-0005-0000-0000-0000F7130000}"/>
    <cellStyle name="Heading 3 43" xfId="6394" xr:uid="{00000000-0005-0000-0000-0000F8130000}"/>
    <cellStyle name="Heading 3 44" xfId="6395" xr:uid="{00000000-0005-0000-0000-0000F9130000}"/>
    <cellStyle name="Heading 3 45" xfId="6396" xr:uid="{00000000-0005-0000-0000-0000FA130000}"/>
    <cellStyle name="Heading 3 46" xfId="6397" xr:uid="{00000000-0005-0000-0000-0000FB130000}"/>
    <cellStyle name="Heading 3 47" xfId="6398" xr:uid="{00000000-0005-0000-0000-0000FC130000}"/>
    <cellStyle name="Heading 3 48" xfId="6399" xr:uid="{00000000-0005-0000-0000-0000FD130000}"/>
    <cellStyle name="Heading 3 49" xfId="6400" xr:uid="{00000000-0005-0000-0000-0000FE130000}"/>
    <cellStyle name="Heading 3 5" xfId="6401" xr:uid="{00000000-0005-0000-0000-0000FF130000}"/>
    <cellStyle name="Heading 3 50" xfId="6402" xr:uid="{00000000-0005-0000-0000-000000140000}"/>
    <cellStyle name="Heading 3 51" xfId="6403" xr:uid="{00000000-0005-0000-0000-000001140000}"/>
    <cellStyle name="Heading 3 52" xfId="6404" xr:uid="{00000000-0005-0000-0000-000002140000}"/>
    <cellStyle name="Heading 3 53" xfId="6405" xr:uid="{00000000-0005-0000-0000-000003140000}"/>
    <cellStyle name="Heading 3 54" xfId="6406" xr:uid="{00000000-0005-0000-0000-000004140000}"/>
    <cellStyle name="Heading 3 55" xfId="6407" xr:uid="{00000000-0005-0000-0000-000005140000}"/>
    <cellStyle name="Heading 3 56" xfId="6408" xr:uid="{00000000-0005-0000-0000-000006140000}"/>
    <cellStyle name="Heading 3 57" xfId="6409" xr:uid="{00000000-0005-0000-0000-000007140000}"/>
    <cellStyle name="Heading 3 6" xfId="6410" xr:uid="{00000000-0005-0000-0000-000008140000}"/>
    <cellStyle name="Heading 3 7" xfId="6411" xr:uid="{00000000-0005-0000-0000-000009140000}"/>
    <cellStyle name="Heading 3 8" xfId="6412" xr:uid="{00000000-0005-0000-0000-00000A140000}"/>
    <cellStyle name="Heading 3 9" xfId="6413" xr:uid="{00000000-0005-0000-0000-00000B140000}"/>
    <cellStyle name="Heading 4" xfId="564" builtinId="19" customBuiltin="1"/>
    <cellStyle name="Heading 4 10" xfId="6414" xr:uid="{00000000-0005-0000-0000-00000D140000}"/>
    <cellStyle name="Heading 4 11" xfId="6415" xr:uid="{00000000-0005-0000-0000-00000E140000}"/>
    <cellStyle name="Heading 4 12" xfId="6416" xr:uid="{00000000-0005-0000-0000-00000F140000}"/>
    <cellStyle name="Heading 4 13" xfId="6417" xr:uid="{00000000-0005-0000-0000-000010140000}"/>
    <cellStyle name="Heading 4 14" xfId="6418" xr:uid="{00000000-0005-0000-0000-000011140000}"/>
    <cellStyle name="Heading 4 15" xfId="6419" xr:uid="{00000000-0005-0000-0000-000012140000}"/>
    <cellStyle name="Heading 4 16" xfId="6420" xr:uid="{00000000-0005-0000-0000-000013140000}"/>
    <cellStyle name="Heading 4 17" xfId="6421" xr:uid="{00000000-0005-0000-0000-000014140000}"/>
    <cellStyle name="Heading 4 18" xfId="6422" xr:uid="{00000000-0005-0000-0000-000015140000}"/>
    <cellStyle name="Heading 4 19" xfId="6423" xr:uid="{00000000-0005-0000-0000-000016140000}"/>
    <cellStyle name="Heading 4 2" xfId="565" xr:uid="{00000000-0005-0000-0000-000017140000}"/>
    <cellStyle name="Heading 4 2 2" xfId="6424" xr:uid="{00000000-0005-0000-0000-000018140000}"/>
    <cellStyle name="Heading 4 2 2 2" xfId="6425" xr:uid="{00000000-0005-0000-0000-000019140000}"/>
    <cellStyle name="Heading 4 2 3" xfId="6426" xr:uid="{00000000-0005-0000-0000-00001A140000}"/>
    <cellStyle name="Heading 4 2 4" xfId="6427" xr:uid="{00000000-0005-0000-0000-00001B140000}"/>
    <cellStyle name="Heading 4 2 5" xfId="6428" xr:uid="{00000000-0005-0000-0000-00001C140000}"/>
    <cellStyle name="Heading 4 20" xfId="6429" xr:uid="{00000000-0005-0000-0000-00001D140000}"/>
    <cellStyle name="Heading 4 21" xfId="6430" xr:uid="{00000000-0005-0000-0000-00001E140000}"/>
    <cellStyle name="Heading 4 22" xfId="6431" xr:uid="{00000000-0005-0000-0000-00001F140000}"/>
    <cellStyle name="Heading 4 23" xfId="6432" xr:uid="{00000000-0005-0000-0000-000020140000}"/>
    <cellStyle name="Heading 4 24" xfId="6433" xr:uid="{00000000-0005-0000-0000-000021140000}"/>
    <cellStyle name="Heading 4 25" xfId="6434" xr:uid="{00000000-0005-0000-0000-000022140000}"/>
    <cellStyle name="Heading 4 26" xfId="6435" xr:uid="{00000000-0005-0000-0000-000023140000}"/>
    <cellStyle name="Heading 4 27" xfId="6436" xr:uid="{00000000-0005-0000-0000-000024140000}"/>
    <cellStyle name="Heading 4 28" xfId="6437" xr:uid="{00000000-0005-0000-0000-000025140000}"/>
    <cellStyle name="Heading 4 29" xfId="6438" xr:uid="{00000000-0005-0000-0000-000026140000}"/>
    <cellStyle name="Heading 4 3" xfId="6439" xr:uid="{00000000-0005-0000-0000-000027140000}"/>
    <cellStyle name="Heading 4 3 2" xfId="47238" xr:uid="{00000000-0005-0000-0000-000028140000}"/>
    <cellStyle name="Heading 4 30" xfId="6440" xr:uid="{00000000-0005-0000-0000-000029140000}"/>
    <cellStyle name="Heading 4 31" xfId="6441" xr:uid="{00000000-0005-0000-0000-00002A140000}"/>
    <cellStyle name="Heading 4 32" xfId="6442" xr:uid="{00000000-0005-0000-0000-00002B140000}"/>
    <cellStyle name="Heading 4 33" xfId="6443" xr:uid="{00000000-0005-0000-0000-00002C140000}"/>
    <cellStyle name="Heading 4 34" xfId="6444" xr:uid="{00000000-0005-0000-0000-00002D140000}"/>
    <cellStyle name="Heading 4 35" xfId="6445" xr:uid="{00000000-0005-0000-0000-00002E140000}"/>
    <cellStyle name="Heading 4 36" xfId="6446" xr:uid="{00000000-0005-0000-0000-00002F140000}"/>
    <cellStyle name="Heading 4 37" xfId="6447" xr:uid="{00000000-0005-0000-0000-000030140000}"/>
    <cellStyle name="Heading 4 38" xfId="6448" xr:uid="{00000000-0005-0000-0000-000031140000}"/>
    <cellStyle name="Heading 4 39" xfId="6449" xr:uid="{00000000-0005-0000-0000-000032140000}"/>
    <cellStyle name="Heading 4 4" xfId="6450" xr:uid="{00000000-0005-0000-0000-000033140000}"/>
    <cellStyle name="Heading 4 40" xfId="6451" xr:uid="{00000000-0005-0000-0000-000034140000}"/>
    <cellStyle name="Heading 4 41" xfId="6452" xr:uid="{00000000-0005-0000-0000-000035140000}"/>
    <cellStyle name="Heading 4 42" xfId="6453" xr:uid="{00000000-0005-0000-0000-000036140000}"/>
    <cellStyle name="Heading 4 43" xfId="6454" xr:uid="{00000000-0005-0000-0000-000037140000}"/>
    <cellStyle name="Heading 4 44" xfId="6455" xr:uid="{00000000-0005-0000-0000-000038140000}"/>
    <cellStyle name="Heading 4 45" xfId="6456" xr:uid="{00000000-0005-0000-0000-000039140000}"/>
    <cellStyle name="Heading 4 46" xfId="6457" xr:uid="{00000000-0005-0000-0000-00003A140000}"/>
    <cellStyle name="Heading 4 47" xfId="6458" xr:uid="{00000000-0005-0000-0000-00003B140000}"/>
    <cellStyle name="Heading 4 48" xfId="6459" xr:uid="{00000000-0005-0000-0000-00003C140000}"/>
    <cellStyle name="Heading 4 49" xfId="6460" xr:uid="{00000000-0005-0000-0000-00003D140000}"/>
    <cellStyle name="Heading 4 5" xfId="6461" xr:uid="{00000000-0005-0000-0000-00003E140000}"/>
    <cellStyle name="Heading 4 50" xfId="6462" xr:uid="{00000000-0005-0000-0000-00003F140000}"/>
    <cellStyle name="Heading 4 51" xfId="6463" xr:uid="{00000000-0005-0000-0000-000040140000}"/>
    <cellStyle name="Heading 4 52" xfId="6464" xr:uid="{00000000-0005-0000-0000-000041140000}"/>
    <cellStyle name="Heading 4 53" xfId="6465" xr:uid="{00000000-0005-0000-0000-000042140000}"/>
    <cellStyle name="Heading 4 54" xfId="6466" xr:uid="{00000000-0005-0000-0000-000043140000}"/>
    <cellStyle name="Heading 4 55" xfId="6467" xr:uid="{00000000-0005-0000-0000-000044140000}"/>
    <cellStyle name="Heading 4 56" xfId="6468" xr:uid="{00000000-0005-0000-0000-000045140000}"/>
    <cellStyle name="Heading 4 57" xfId="6469" xr:uid="{00000000-0005-0000-0000-000046140000}"/>
    <cellStyle name="Heading 4 6" xfId="6470" xr:uid="{00000000-0005-0000-0000-000047140000}"/>
    <cellStyle name="Heading 4 7" xfId="6471" xr:uid="{00000000-0005-0000-0000-000048140000}"/>
    <cellStyle name="Heading 4 8" xfId="6472" xr:uid="{00000000-0005-0000-0000-000049140000}"/>
    <cellStyle name="Heading 4 9" xfId="6473" xr:uid="{00000000-0005-0000-0000-00004A140000}"/>
    <cellStyle name="Hiperłącze 10" xfId="18756" hidden="1" xr:uid="{00000000-0005-0000-0000-000090170000}"/>
    <cellStyle name="Hiperłącze 10" xfId="31981" hidden="1" xr:uid="{00000000-0005-0000-0000-0000F91D0000}"/>
    <cellStyle name="Hiperłącze 10" xfId="22707" hidden="1" xr:uid="{00000000-0005-0000-0000-000085190000}"/>
    <cellStyle name="Hiperłącze 10" xfId="27741" hidden="1" xr:uid="{00000000-0005-0000-0000-0000AA1B0000}"/>
    <cellStyle name="Hiperłącze 10" xfId="26670" hidden="1" xr:uid="{00000000-0005-0000-0000-00003B1B0000}"/>
    <cellStyle name="Hiperłącze 10" xfId="17225" hidden="1" xr:uid="{00000000-0005-0000-0000-0000D9160000}"/>
    <cellStyle name="Hiperłącze 10" xfId="33589" hidden="1" xr:uid="{00000000-0005-0000-0000-0000631E0000}"/>
    <cellStyle name="Hiperłącze 10" xfId="32601" hidden="1" xr:uid="{00000000-0005-0000-0000-0000071E0000}"/>
    <cellStyle name="Hiperłącze 10" xfId="19966" hidden="1" xr:uid="{00000000-0005-0000-0000-000036180000}"/>
    <cellStyle name="Hiperłącze 10" xfId="18644" hidden="1" xr:uid="{00000000-0005-0000-0000-00007F170000}"/>
    <cellStyle name="Hiperłącze 10" xfId="42420" hidden="1" xr:uid="{00000000-0005-0000-0000-0000AD220000}"/>
    <cellStyle name="Hiperłącze 10" xfId="46369" hidden="1" xr:uid="{00000000-0005-0000-0000-000069240000}"/>
    <cellStyle name="Hiperłącze 10" xfId="24586" hidden="1" xr:uid="{00000000-0005-0000-0000-0000771A0000}"/>
    <cellStyle name="Hiperłącze 10" xfId="41142" hidden="1" xr:uid="{00000000-0005-0000-0000-0000FC210000}"/>
    <cellStyle name="Hiperłącze 10" xfId="11960" hidden="1" xr:uid="{00000000-0005-0000-0000-000043150000}"/>
    <cellStyle name="Hiperłącze 10" xfId="38703" hidden="1" xr:uid="{00000000-0005-0000-0000-00003E220000}"/>
    <cellStyle name="Hiperłącze 10" xfId="40387" hidden="1" xr:uid="{00000000-0005-0000-0000-000081210000}"/>
    <cellStyle name="Hiperłącze 10" xfId="43989" hidden="1" xr:uid="{00000000-0005-0000-0000-00000B230000}"/>
    <cellStyle name="Hiperłącze 10" xfId="46341" hidden="1" xr:uid="{00000000-0005-0000-0000-000062240000}"/>
    <cellStyle name="Hiperłącze 10" xfId="11745" hidden="1" xr:uid="{00000000-0005-0000-0000-0000DA150000}"/>
    <cellStyle name="Hiperłącze 10" xfId="25959" hidden="1" xr:uid="{00000000-0005-0000-0000-0000D21A0000}"/>
    <cellStyle name="Hiperłącze 10" xfId="19073" hidden="1" xr:uid="{00000000-0005-0000-0000-0000F4170000}"/>
    <cellStyle name="Hiperłącze 10" xfId="20366" hidden="1" xr:uid="{00000000-0005-0000-0000-00008D180000}"/>
    <cellStyle name="Hiperłącze 10" xfId="28994" hidden="1" xr:uid="{00000000-0005-0000-0000-0000501C0000}"/>
    <cellStyle name="Hiperłącze 10" xfId="28534" hidden="1" xr:uid="{00000000-0005-0000-0000-0000691C0000}"/>
    <cellStyle name="Hiperłącze 10" xfId="37699" hidden="1" xr:uid="{00000000-0005-0000-0000-00004C200000}"/>
    <cellStyle name="Hiperłącze 10" xfId="23581" hidden="1" xr:uid="{00000000-0005-0000-0000-0000E8190000}"/>
    <cellStyle name="Hiperłącze 10" xfId="21229" hidden="1" xr:uid="{00000000-0005-0000-0000-0000AC180000}"/>
    <cellStyle name="Hiperłącze 10" xfId="12074" hidden="1" xr:uid="{00000000-0005-0000-0000-00007F140000}"/>
    <cellStyle name="Hiperłącze 10" xfId="27873" hidden="1" xr:uid="{00000000-0005-0000-0000-0000B61B0000}"/>
    <cellStyle name="Hiperłącze 10" xfId="18309" hidden="1" xr:uid="{00000000-0005-0000-0000-0000C5170000}"/>
    <cellStyle name="Hiperłącze 10" xfId="19413" hidden="1" xr:uid="{00000000-0005-0000-0000-00005B180000}"/>
    <cellStyle name="Hiperłącze 10" xfId="23404" hidden="1" xr:uid="{00000000-0005-0000-0000-0000A7190000}"/>
    <cellStyle name="Hiperłącze 10" xfId="14312" hidden="1" xr:uid="{00000000-0005-0000-0000-000089150000}"/>
    <cellStyle name="Hiperłącze 10" xfId="31437" hidden="1" xr:uid="{00000000-0005-0000-0000-00006E1D0000}"/>
    <cellStyle name="Hiperłącze 10" xfId="11340" hidden="1" xr:uid="{00000000-0005-0000-0000-00006C140000}"/>
    <cellStyle name="Hiperłącze 10" xfId="41172" hidden="1" xr:uid="{00000000-0005-0000-0000-00001A220000}"/>
    <cellStyle name="Hiperłącze 10" xfId="46387" hidden="1" xr:uid="{00000000-0005-0000-0000-000067240000}"/>
    <cellStyle name="Hiperłącze 10" xfId="15183" hidden="1" xr:uid="{00000000-0005-0000-0000-000008160000}"/>
    <cellStyle name="Hiperłącze 10" xfId="26433" hidden="1" xr:uid="{00000000-0005-0000-0000-0000041B0000}"/>
    <cellStyle name="Hiperłącze 10" xfId="39420" hidden="1" xr:uid="{00000000-0005-0000-0000-0000F6200000}"/>
    <cellStyle name="Hiperłącze 10" xfId="17703" hidden="1" xr:uid="{00000000-0005-0000-0000-000020170000}"/>
    <cellStyle name="Hiperłącze 10" xfId="37187" hidden="1" xr:uid="{00000000-0005-0000-0000-000036200000}"/>
    <cellStyle name="Hiperłącze 10" xfId="45717" hidden="1" xr:uid="{00000000-0005-0000-0000-000026240000}"/>
    <cellStyle name="Hiperłącze 10" xfId="16823" hidden="1" xr:uid="{00000000-0005-0000-0000-0000AE160000}"/>
    <cellStyle name="Hiperłącze 10" xfId="20153" hidden="1" xr:uid="{00000000-0005-0000-0000-000075180000}"/>
    <cellStyle name="Hiperłącze 10" xfId="14953" hidden="1" xr:uid="{00000000-0005-0000-0000-00003A160000}"/>
    <cellStyle name="Hiperłącze 10" xfId="15930" hidden="1" xr:uid="{00000000-0005-0000-0000-000089160000}"/>
    <cellStyle name="Hiperłącze 10" xfId="46495" hidden="1" xr:uid="{00000000-0005-0000-0000-0000C5240000}"/>
    <cellStyle name="Hiperłącze 10" xfId="14549" hidden="1" xr:uid="{00000000-0005-0000-0000-0000E4150000}"/>
    <cellStyle name="Hiperłącze 10" xfId="35591" hidden="1" xr:uid="{00000000-0005-0000-0000-0000481F0000}"/>
    <cellStyle name="Hiperłącze 10" xfId="31881" hidden="1" xr:uid="{00000000-0005-0000-0000-0000F51D0000}"/>
    <cellStyle name="Hiperłącze 10" xfId="21508" hidden="1" xr:uid="{00000000-0005-0000-0000-0000C8180000}"/>
    <cellStyle name="Hiperłącze 10" xfId="40276" hidden="1" xr:uid="{00000000-0005-0000-0000-000071210000}"/>
    <cellStyle name="Hiperłącze 10" xfId="11827" hidden="1" xr:uid="{00000000-0005-0000-0000-00003B150000}"/>
    <cellStyle name="Hiperłącze 10" xfId="33378" hidden="1" xr:uid="{00000000-0005-0000-0000-00006E1E0000}"/>
    <cellStyle name="Hiperłącze 10" xfId="43064" hidden="1" xr:uid="{00000000-0005-0000-0000-0000EA220000}"/>
    <cellStyle name="Hiperłącze 10" xfId="39903" hidden="1" xr:uid="{00000000-0005-0000-0000-00002C210000}"/>
    <cellStyle name="Hiperłącze 10" xfId="28687" hidden="1" xr:uid="{00000000-0005-0000-0000-0000311C0000}"/>
    <cellStyle name="Hiperłącze 10" xfId="17856" hidden="1" xr:uid="{00000000-0005-0000-0000-000039170000}"/>
    <cellStyle name="Hiperłącze 10" xfId="34580" hidden="1" xr:uid="{00000000-0005-0000-0000-0000931F0000}"/>
    <cellStyle name="Hiperłącze 10" xfId="34617" hidden="1" xr:uid="{00000000-0005-0000-0000-0000CB1E0000}"/>
    <cellStyle name="Hiperłącze 10" xfId="30386" hidden="1" xr:uid="{00000000-0005-0000-0000-0000D91C0000}"/>
    <cellStyle name="Hiperłącze 10" xfId="19046" hidden="1" xr:uid="{00000000-0005-0000-0000-0000D4170000}"/>
    <cellStyle name="Hiperłącze 10" xfId="39519" hidden="1" xr:uid="{00000000-0005-0000-0000-000001210000}"/>
    <cellStyle name="Hiperłącze 10" xfId="20105" hidden="1" xr:uid="{00000000-0005-0000-0000-00006C180000}"/>
    <cellStyle name="Hiperłącze 10" xfId="46930" hidden="1" xr:uid="{00000000-0005-0000-0000-0000B8240000}"/>
    <cellStyle name="Hiperłącze 10" xfId="36940" hidden="1" xr:uid="{00000000-0005-0000-0000-0000DE1F0000}"/>
    <cellStyle name="Hiperłącze 10" xfId="20878" hidden="1" xr:uid="{00000000-0005-0000-0000-00005B190000}"/>
    <cellStyle name="Hiperłącze 10" xfId="15668" hidden="1" xr:uid="{00000000-0005-0000-0000-000067160000}"/>
    <cellStyle name="Hiperłącze 10" xfId="42956" hidden="1" xr:uid="{00000000-0005-0000-0000-0000DE220000}"/>
    <cellStyle name="Hiperłącze 10" xfId="36732" hidden="1" xr:uid="{00000000-0005-0000-0000-0000C31F0000}"/>
    <cellStyle name="Hiperłącze 10" xfId="29338" hidden="1" xr:uid="{00000000-0005-0000-0000-0000A31C0000}"/>
    <cellStyle name="Hiperłącze 10" xfId="10295" hidden="1" xr:uid="{00000000-0005-0000-0000-000051140000}"/>
    <cellStyle name="Hiperłącze 10" xfId="22559" hidden="1" xr:uid="{00000000-0005-0000-0000-000073190000}"/>
    <cellStyle name="Hiperłącze 10" xfId="31488" hidden="1" xr:uid="{00000000-0005-0000-0000-00006C1D0000}"/>
    <cellStyle name="Hiperłącze 10" xfId="42981" hidden="1" xr:uid="{00000000-0005-0000-0000-0000DB220000}"/>
    <cellStyle name="Hiperłącze 10" xfId="35745" hidden="1" xr:uid="{00000000-0005-0000-0000-0000621F0000}"/>
    <cellStyle name="Hiperłącze 10" xfId="31167" hidden="1" xr:uid="{00000000-0005-0000-0000-0000431D0000}"/>
    <cellStyle name="Hiperłącze 10" xfId="27281" hidden="1" xr:uid="{00000000-0005-0000-0000-0000941B0000}"/>
    <cellStyle name="Hiperłącze 10" xfId="25760" hidden="1" xr:uid="{00000000-0005-0000-0000-0000C01A0000}"/>
    <cellStyle name="Hiperłącze 10" xfId="38722" hidden="1" xr:uid="{00000000-0005-0000-0000-00002B220000}"/>
    <cellStyle name="Hiperłącze 10" xfId="39803" hidden="1" xr:uid="{00000000-0005-0000-0000-000023210000}"/>
    <cellStyle name="Hiperłącze 10" xfId="30896" hidden="1" xr:uid="{00000000-0005-0000-0000-0000161D0000}"/>
    <cellStyle name="Hiperłącze 10" xfId="14471" hidden="1" xr:uid="{00000000-0005-0000-0000-000094150000}"/>
    <cellStyle name="Hiperłącze 10" xfId="18733" hidden="1" xr:uid="{00000000-0005-0000-0000-00008F170000}"/>
    <cellStyle name="Hiperłącze 10" xfId="12555" hidden="1" xr:uid="{00000000-0005-0000-0000-0000B4140000}"/>
    <cellStyle name="Hiperłącze 10" xfId="36982" hidden="1" xr:uid="{00000000-0005-0000-0000-0000D81F0000}"/>
    <cellStyle name="Hiperłącze 10" xfId="30956" hidden="1" xr:uid="{00000000-0005-0000-0000-0000141D0000}"/>
    <cellStyle name="Hiperłącze 10" xfId="37778" hidden="1" xr:uid="{00000000-0005-0000-0000-000050200000}"/>
    <cellStyle name="Hiperłącze 10" xfId="24745" hidden="1" xr:uid="{00000000-0005-0000-0000-00008E1A0000}"/>
    <cellStyle name="Hiperłącze 10" xfId="44791" hidden="1" xr:uid="{00000000-0005-0000-0000-000082230000}"/>
    <cellStyle name="Hiperłącze 10" xfId="19362" hidden="1" xr:uid="{00000000-0005-0000-0000-000062180000}"/>
    <cellStyle name="Hiperłącze 10" xfId="34353" hidden="1" xr:uid="{00000000-0005-0000-0000-00002C200000}"/>
    <cellStyle name="Hiperłącze 10" xfId="39053" hidden="1" xr:uid="{00000000-0005-0000-0000-0000AF210000}"/>
    <cellStyle name="Hiperłącze 10" xfId="17241" hidden="1" xr:uid="{00000000-0005-0000-0000-0000DD160000}"/>
    <cellStyle name="Hiperłącze 10" xfId="19927" hidden="1" xr:uid="{00000000-0005-0000-0000-00002C180000}"/>
    <cellStyle name="Hiperłącze 10" xfId="19542" hidden="1" xr:uid="{00000000-0005-0000-0000-000042180000}"/>
    <cellStyle name="Hiperłącze 10" xfId="18462" hidden="1" xr:uid="{00000000-0005-0000-0000-0000B8170000}"/>
    <cellStyle name="Hiperłącze 10" xfId="41846" hidden="1" xr:uid="{00000000-0005-0000-0000-000059220000}"/>
    <cellStyle name="Hiperłącze 10" xfId="46028" hidden="1" xr:uid="{00000000-0005-0000-0000-0000F8230000}"/>
    <cellStyle name="Hiperłącze 10" xfId="34163" hidden="1" xr:uid="{00000000-0005-0000-0000-00009E1F0000}"/>
    <cellStyle name="Hiperłącze 10" xfId="13373" hidden="1" xr:uid="{00000000-0005-0000-0000-000027150000}"/>
    <cellStyle name="Hiperłącze 10" xfId="30510" hidden="1" xr:uid="{00000000-0005-0000-0000-0000E91C0000}"/>
    <cellStyle name="Hiperłącze 10" xfId="16892" hidden="1" xr:uid="{00000000-0005-0000-0000-0000B0160000}"/>
    <cellStyle name="Hiperłącze 10" xfId="20035" hidden="1" xr:uid="{00000000-0005-0000-0000-000038180000}"/>
    <cellStyle name="Hiperłącze 10" xfId="42686" hidden="1" xr:uid="{00000000-0005-0000-0000-0000B3220000}"/>
    <cellStyle name="Hiperłącze 10" xfId="13564" hidden="1" xr:uid="{00000000-0005-0000-0000-00005D150000}"/>
    <cellStyle name="Hiperłącze 10" xfId="20923" hidden="1" xr:uid="{00000000-0005-0000-0000-00005F190000}"/>
    <cellStyle name="Hiperłącze 10" xfId="41782" hidden="1" xr:uid="{00000000-0005-0000-0000-00004C220000}"/>
    <cellStyle name="Hiperłącze 10" xfId="35389" hidden="1" xr:uid="{00000000-0005-0000-0000-00001F1F0000}"/>
    <cellStyle name="Hiperłącze 10" xfId="44508" hidden="1" xr:uid="{00000000-0005-0000-0000-000047230000}"/>
    <cellStyle name="Hiperłącze 10" xfId="16718" hidden="1" xr:uid="{00000000-0005-0000-0000-0000EE160000}"/>
    <cellStyle name="Hiperłącze 10" xfId="18504" hidden="1" xr:uid="{00000000-0005-0000-0000-0000B1170000}"/>
    <cellStyle name="Hiperłącze 10" xfId="29321" hidden="1" xr:uid="{00000000-0005-0000-0000-00009C1C0000}"/>
    <cellStyle name="Hiperłącze 10" xfId="32216" hidden="1" xr:uid="{00000000-0005-0000-0000-0000AF1D0000}"/>
    <cellStyle name="Hiperłącze 10" xfId="20585" hidden="1" xr:uid="{00000000-0005-0000-0000-0000EE190000}"/>
    <cellStyle name="Hiperłącze 10" xfId="15129" hidden="1" xr:uid="{00000000-0005-0000-0000-000005160000}"/>
    <cellStyle name="Hiperłącze 10" xfId="45057" hidden="1" xr:uid="{00000000-0005-0000-0000-00009C230000}"/>
    <cellStyle name="Hiperłącze 10" xfId="18376" hidden="1" xr:uid="{00000000-0005-0000-0000-0000C7170000}"/>
    <cellStyle name="Hiperłącze 10" xfId="20711" hidden="1" xr:uid="{00000000-0005-0000-0000-000005190000}"/>
    <cellStyle name="Hiperłącze 10" xfId="41613" hidden="1" xr:uid="{00000000-0005-0000-0000-0000F4210000}"/>
    <cellStyle name="Hiperłącze 10" xfId="11349" hidden="1" xr:uid="{00000000-0005-0000-0000-00006F140000}"/>
    <cellStyle name="Hiperłącze 10" xfId="44483" hidden="1" xr:uid="{00000000-0005-0000-0000-00004A230000}"/>
    <cellStyle name="Hiperłącze 10" xfId="11248" hidden="1" xr:uid="{00000000-0005-0000-0000-000064140000}"/>
    <cellStyle name="Hiperłącze 10" xfId="15884" hidden="1" xr:uid="{00000000-0005-0000-0000-000080160000}"/>
    <cellStyle name="Hiperłącze 10" xfId="41710" hidden="1" xr:uid="{00000000-0005-0000-0000-000046220000}"/>
    <cellStyle name="Hiperłącze 10" xfId="32985" hidden="1" xr:uid="{00000000-0005-0000-0000-00008B1E0000}"/>
    <cellStyle name="Hiperłącze 10" xfId="26145" hidden="1" xr:uid="{00000000-0005-0000-0000-0000E81A0000}"/>
    <cellStyle name="Hiperłącze 10" xfId="18223" hidden="1" xr:uid="{00000000-0005-0000-0000-000073170000}"/>
    <cellStyle name="Hiperłącze 10" xfId="16607" hidden="1" xr:uid="{00000000-0005-0000-0000-000090160000}"/>
    <cellStyle name="Hiperłącze 10" xfId="36456" hidden="1" xr:uid="{00000000-0005-0000-0000-00000C200000}"/>
    <cellStyle name="Hiperłącze 10" xfId="30831" hidden="1" xr:uid="{00000000-0005-0000-0000-00000B1D0000}"/>
    <cellStyle name="Hiperłącze 10" xfId="19699" hidden="1" xr:uid="{00000000-0005-0000-0000-000017180000}"/>
    <cellStyle name="Hiperłącze 10" xfId="22391" hidden="1" xr:uid="{00000000-0005-0000-0000-00004E190000}"/>
    <cellStyle name="Hiperłącze 10" xfId="36866" hidden="1" xr:uid="{00000000-0005-0000-0000-00000D200000}"/>
    <cellStyle name="Hiperłącze 10" xfId="21157" hidden="1" xr:uid="{00000000-0005-0000-0000-0000A8180000}"/>
    <cellStyle name="Hiperłącze 10" xfId="42802" hidden="1" xr:uid="{00000000-0005-0000-0000-0000C4220000}"/>
    <cellStyle name="Hiperłącze 10" xfId="14216" hidden="1" xr:uid="{00000000-0005-0000-0000-00007B150000}"/>
    <cellStyle name="Hiperłącze 10" xfId="21875" hidden="1" xr:uid="{00000000-0005-0000-0000-0000F9180000}"/>
    <cellStyle name="Hiperłącze 10" xfId="41140" hidden="1" xr:uid="{00000000-0005-0000-0000-0000FD210000}"/>
    <cellStyle name="Hiperłącze 10" xfId="18160" hidden="1" xr:uid="{00000000-0005-0000-0000-000071170000}"/>
    <cellStyle name="Hiperłącze 10" xfId="43301" hidden="1" xr:uid="{00000000-0005-0000-0000-000057230000}"/>
    <cellStyle name="Hiperłącze 10" xfId="14852" hidden="1" xr:uid="{00000000-0005-0000-0000-000050160000}"/>
    <cellStyle name="Hiperłącze 10" xfId="37508" hidden="1" xr:uid="{00000000-0005-0000-0000-00009B200000}"/>
    <cellStyle name="Hiperłącze 10" xfId="31753" hidden="1" xr:uid="{00000000-0005-0000-0000-0000A51D0000}"/>
    <cellStyle name="Hiperłącze 10" xfId="33581" hidden="1" xr:uid="{00000000-0005-0000-0000-0000671E0000}"/>
    <cellStyle name="Hiperłącze 10" xfId="39423" hidden="1" xr:uid="{00000000-0005-0000-0000-0000FA200000}"/>
    <cellStyle name="Hiperłącze 10" xfId="26084" hidden="1" xr:uid="{00000000-0005-0000-0000-0000E61A0000}"/>
    <cellStyle name="Hiperłącze 10" xfId="38496" hidden="1" xr:uid="{00000000-0005-0000-0000-0000CC200000}"/>
    <cellStyle name="Hiperłącze 10" xfId="30428" hidden="1" xr:uid="{00000000-0005-0000-0000-0000D71C0000}"/>
    <cellStyle name="Hiperłącze 10" xfId="42581" hidden="1" xr:uid="{00000000-0005-0000-0000-000082220000}"/>
    <cellStyle name="Hiperłącze 10" xfId="20206" hidden="1" xr:uid="{00000000-0005-0000-0000-000077180000}"/>
    <cellStyle name="Hiperłącze 10" xfId="18330" hidden="1" xr:uid="{00000000-0005-0000-0000-0000D6170000}"/>
    <cellStyle name="Hiperłącze 10" xfId="12998" hidden="1" xr:uid="{00000000-0005-0000-0000-000000150000}"/>
    <cellStyle name="Hiperłącze 10" xfId="26914" hidden="1" xr:uid="{00000000-0005-0000-0000-00005E1B0000}"/>
    <cellStyle name="Hiperłącze 10" xfId="44435" hidden="1" xr:uid="{00000000-0005-0000-0000-00003F230000}"/>
    <cellStyle name="Hiperłącze 10" xfId="26106" hidden="1" xr:uid="{00000000-0005-0000-0000-0000E31A0000}"/>
    <cellStyle name="Hiperłącze 10" xfId="29291" hidden="1" xr:uid="{00000000-0005-0000-0000-0000A11C0000}"/>
    <cellStyle name="Hiperłącze 10" xfId="29143" hidden="1" xr:uid="{00000000-0005-0000-0000-00008B1C0000}"/>
    <cellStyle name="Hiperłącze 10" xfId="15570" hidden="1" xr:uid="{00000000-0005-0000-0000-00005B160000}"/>
    <cellStyle name="Hiperłącze 10" xfId="20215" hidden="1" xr:uid="{00000000-0005-0000-0000-000078180000}"/>
    <cellStyle name="Hiperłącze 10" xfId="18254" hidden="1" xr:uid="{00000000-0005-0000-0000-0000BB170000}"/>
    <cellStyle name="Hiperłącze 10" xfId="23259" hidden="1" xr:uid="{00000000-0005-0000-0000-00009F190000}"/>
    <cellStyle name="Hiperłącze 10" xfId="38883" hidden="1" xr:uid="{00000000-0005-0000-0000-00003D220000}"/>
    <cellStyle name="Hiperłącze 10" xfId="38539" hidden="1" xr:uid="{00000000-0005-0000-0000-0000D5200000}"/>
    <cellStyle name="Hiperłącze 10" xfId="45584" hidden="1" xr:uid="{00000000-0005-0000-0000-00001E240000}"/>
    <cellStyle name="Hiperłącze 10" xfId="16631" hidden="1" xr:uid="{00000000-0005-0000-0000-000098160000}"/>
    <cellStyle name="Hiperłącze 10" xfId="38978" hidden="1" xr:uid="{00000000-0005-0000-0000-00009C210000}"/>
    <cellStyle name="Hiperłącze 10" xfId="26563" hidden="1" xr:uid="{00000000-0005-0000-0000-00002F1B0000}"/>
    <cellStyle name="Hiperłącze 10" xfId="38684" hidden="1" xr:uid="{00000000-0005-0000-0000-0000A8210000}"/>
    <cellStyle name="Hiperłącze 10" xfId="21838" hidden="1" xr:uid="{00000000-0005-0000-0000-0000F1180000}"/>
    <cellStyle name="Hiperłącze 10" xfId="43799" hidden="1" xr:uid="{00000000-0005-0000-0000-0000FD220000}"/>
    <cellStyle name="Hiperłącze 10" xfId="45714" hidden="1" xr:uid="{00000000-0005-0000-0000-0000DC230000}"/>
    <cellStyle name="Hiperłącze 10" xfId="20659" hidden="1" xr:uid="{00000000-0005-0000-0000-00000D190000}"/>
    <cellStyle name="Hiperłącze 10" xfId="26265" hidden="1" xr:uid="{00000000-0005-0000-0000-0000FA1A0000}"/>
    <cellStyle name="Hiperłącze 10" xfId="36688" hidden="1" xr:uid="{00000000-0005-0000-0000-0000BE1F0000}"/>
    <cellStyle name="Hiperłącze 10" xfId="22192" hidden="1" xr:uid="{00000000-0005-0000-0000-000036190000}"/>
    <cellStyle name="Hiperłącze 10" xfId="43718" hidden="1" xr:uid="{00000000-0005-0000-0000-0000F5220000}"/>
    <cellStyle name="Hiperłącze 10" xfId="29188" hidden="1" xr:uid="{00000000-0005-0000-0000-0000961C0000}"/>
    <cellStyle name="Hiperłącze 10" xfId="24319" hidden="1" xr:uid="{00000000-0005-0000-0000-00007A1A0000}"/>
    <cellStyle name="Hiperłącze 10" xfId="46187" hidden="1" xr:uid="{00000000-0005-0000-0000-000034240000}"/>
    <cellStyle name="Hiperłącze 10" xfId="17569" hidden="1" xr:uid="{00000000-0005-0000-0000-000019170000}"/>
    <cellStyle name="Hiperłącze 10" xfId="11820" hidden="1" xr:uid="{00000000-0005-0000-0000-000051160000}"/>
    <cellStyle name="Hiperłącze 10" xfId="14462" hidden="1" xr:uid="{00000000-0005-0000-0000-000093150000}"/>
    <cellStyle name="Hiperłącze 10" xfId="23887" hidden="1" xr:uid="{00000000-0005-0000-0000-0000761A0000}"/>
    <cellStyle name="Hiperłącze 10" xfId="39682" hidden="1" xr:uid="{00000000-0005-0000-0000-00000F210000}"/>
    <cellStyle name="Hiperłącze 10" xfId="46608" hidden="1" xr:uid="{00000000-0005-0000-0000-0000AD240000}"/>
    <cellStyle name="Hiperłącze 10" xfId="40516" hidden="1" xr:uid="{00000000-0005-0000-0000-000087210000}"/>
    <cellStyle name="Hiperłącze 10" xfId="25768" hidden="1" xr:uid="{00000000-0005-0000-0000-00000B1B0000}"/>
    <cellStyle name="Hiperłącze 10" xfId="31741" hidden="1" xr:uid="{00000000-0005-0000-0000-0000A21D0000}"/>
    <cellStyle name="Hiperłącze 10" xfId="37588" hidden="1" xr:uid="{00000000-0005-0000-0000-000088200000}"/>
    <cellStyle name="Hiperłącze 10" xfId="20343" hidden="1" xr:uid="{00000000-0005-0000-0000-00008A180000}"/>
    <cellStyle name="Hiperłącze 10" xfId="29091" hidden="1" xr:uid="{00000000-0005-0000-0000-0000891C0000}"/>
    <cellStyle name="Hiperłącze 10" xfId="40525" hidden="1" xr:uid="{00000000-0005-0000-0000-000088210000}"/>
    <cellStyle name="Hiperłącze 10" xfId="40041" hidden="1" xr:uid="{00000000-0005-0000-0000-000055210000}"/>
    <cellStyle name="Hiperłącze 10" xfId="25737" hidden="1" xr:uid="{00000000-0005-0000-0000-0000BF1A0000}"/>
    <cellStyle name="Hiperłącze 10" xfId="42191" hidden="1" xr:uid="{00000000-0005-0000-0000-0000A4220000}"/>
    <cellStyle name="Hiperłącze 10" xfId="32450" hidden="1" xr:uid="{00000000-0005-0000-0000-0000C71D0000}"/>
    <cellStyle name="Hiperłącze 10" xfId="16389" hidden="1" xr:uid="{00000000-0005-0000-0000-000055170000}"/>
    <cellStyle name="Hiperłącze 10" xfId="11847" hidden="1" xr:uid="{00000000-0005-0000-0000-00003E150000}"/>
    <cellStyle name="Hiperłącze 10" xfId="29903" hidden="1" xr:uid="{00000000-0005-0000-0000-00000D1E0000}"/>
    <cellStyle name="Hiperłącze 10" xfId="26840" hidden="1" xr:uid="{00000000-0005-0000-0000-00004B1B0000}"/>
    <cellStyle name="Hiperłącze 10" xfId="34447" hidden="1" xr:uid="{00000000-0005-0000-0000-00008B1F0000}"/>
    <cellStyle name="Hiperłącze 10" xfId="23005" hidden="1" xr:uid="{00000000-0005-0000-0000-0000C3190000}"/>
    <cellStyle name="Hiperłącze 10" xfId="16372" hidden="1" xr:uid="{00000000-0005-0000-0000-00004E170000}"/>
    <cellStyle name="Hiperłącze 10" xfId="45214" hidden="1" xr:uid="{00000000-0005-0000-0000-0000C9230000}"/>
    <cellStyle name="Hiperłącze 10" xfId="16153" hidden="1" xr:uid="{00000000-0005-0000-0000-0000F8160000}"/>
    <cellStyle name="Hiperłącze 10" xfId="27854" hidden="1" xr:uid="{00000000-0005-0000-0000-0000B41B0000}"/>
    <cellStyle name="Hiperłącze 10" xfId="17294" hidden="1" xr:uid="{00000000-0005-0000-0000-0000DF160000}"/>
    <cellStyle name="Hiperłącze 10" xfId="18995" hidden="1" xr:uid="{00000000-0005-0000-0000-0000A4170000}"/>
    <cellStyle name="Hiperłącze 10" xfId="24798" hidden="1" xr:uid="{00000000-0005-0000-0000-00008C1A0000}"/>
    <cellStyle name="Hiperłącze 10" xfId="30965" hidden="1" xr:uid="{00000000-0005-0000-0000-0000181D0000}"/>
    <cellStyle name="Hiperłącze 10" xfId="27936" hidden="1" xr:uid="{00000000-0005-0000-0000-0000B81B0000}"/>
    <cellStyle name="Hiperłącze 10" xfId="45517" hidden="1" xr:uid="{00000000-0005-0000-0000-000027240000}"/>
    <cellStyle name="Hiperłącze 10" xfId="16883" hidden="1" xr:uid="{00000000-0005-0000-0000-0000AF160000}"/>
    <cellStyle name="Hiperłącze 10" xfId="27625" hidden="1" xr:uid="{00000000-0005-0000-0000-0000E61B0000}"/>
    <cellStyle name="Hiperłącze 10" xfId="18232" hidden="1" xr:uid="{00000000-0005-0000-0000-000074170000}"/>
    <cellStyle name="Hiperłącze 10" xfId="31318" hidden="1" xr:uid="{00000000-0005-0000-0000-00005E1D0000}"/>
    <cellStyle name="Hiperłącze 10" xfId="25226" hidden="1" xr:uid="{00000000-0005-0000-0000-0000131B0000}"/>
    <cellStyle name="Hiperłącze 10" xfId="25093" hidden="1" xr:uid="{00000000-0005-0000-0000-0000121C0000}"/>
    <cellStyle name="Hiperłącze 10" xfId="33748" hidden="1" xr:uid="{00000000-0005-0000-0000-0000A01E0000}"/>
    <cellStyle name="Hiperłącze 10" xfId="31723" hidden="1" xr:uid="{00000000-0005-0000-0000-0000A01D0000}"/>
    <cellStyle name="Hiperłącze 10" xfId="16352" hidden="1" xr:uid="{00000000-0005-0000-0000-00004B170000}"/>
    <cellStyle name="Hiperłącze 10" xfId="28240" hidden="1" xr:uid="{00000000-0005-0000-0000-0000211C0000}"/>
    <cellStyle name="Hiperłącze 10" xfId="42111" hidden="1" xr:uid="{00000000-0005-0000-0000-000098220000}"/>
    <cellStyle name="Hiperłącze 10" xfId="21590" hidden="1" xr:uid="{00000000-0005-0000-0000-0000CF180000}"/>
    <cellStyle name="Hiperłącze 10" xfId="14251" hidden="1" xr:uid="{00000000-0005-0000-0000-00009E150000}"/>
    <cellStyle name="Hiperłącze 10" xfId="26494" hidden="1" xr:uid="{00000000-0005-0000-0000-0000291B0000}"/>
    <cellStyle name="Hiperłącze 10" xfId="21214" hidden="1" xr:uid="{00000000-0005-0000-0000-0000AF180000}"/>
    <cellStyle name="Hiperłącze 10" xfId="43756" hidden="1" xr:uid="{00000000-0005-0000-0000-0000F4220000}"/>
    <cellStyle name="Hiperłącze 10" xfId="42545" hidden="1" xr:uid="{00000000-0005-0000-0000-00007C220000}"/>
    <cellStyle name="Hiperłącze 10" xfId="34806" hidden="1" xr:uid="{00000000-0005-0000-0000-0000E01E0000}"/>
    <cellStyle name="Hiperłącze 10" xfId="33187" hidden="1" xr:uid="{00000000-0005-0000-0000-00003D1E0000}"/>
    <cellStyle name="Hiperłącze 10" xfId="11448" hidden="1" xr:uid="{00000000-0005-0000-0000-000078140000}"/>
    <cellStyle name="Hiperłącze 10" xfId="32550" hidden="1" xr:uid="{00000000-0005-0000-0000-0000D71D0000}"/>
    <cellStyle name="Hiperłącze 10" xfId="45013" hidden="1" xr:uid="{00000000-0005-0000-0000-00009D230000}"/>
    <cellStyle name="Hiperłącze 10" xfId="32396" hidden="1" xr:uid="{00000000-0005-0000-0000-0000C61D0000}"/>
    <cellStyle name="Hiperłącze 10" xfId="21657" hidden="1" xr:uid="{00000000-0005-0000-0000-0000E2180000}"/>
    <cellStyle name="Hiperłącze 10" xfId="15857" hidden="1" xr:uid="{00000000-0005-0000-0000-000078160000}"/>
    <cellStyle name="Hiperłącze 10" xfId="11835" hidden="1" xr:uid="{00000000-0005-0000-0000-00003C150000}"/>
    <cellStyle name="Hiperłącze 10" xfId="30230" hidden="1" xr:uid="{00000000-0005-0000-0000-0000CD1C0000}"/>
    <cellStyle name="Hiperłącze 10" xfId="47150" hidden="1" xr:uid="{00000000-0005-0000-0000-000097240000}"/>
    <cellStyle name="Hiperłącze 10" xfId="46703" hidden="1" xr:uid="{00000000-0005-0000-0000-00009B240000}"/>
    <cellStyle name="Hiperłącze 10" xfId="25879" hidden="1" xr:uid="{00000000-0005-0000-0000-0000CD1A0000}"/>
    <cellStyle name="Hiperłącze 10" xfId="14972" hidden="1" xr:uid="{00000000-0005-0000-0000-000034160000}"/>
    <cellStyle name="Hiperłącze 10" xfId="19477" hidden="1" xr:uid="{00000000-0005-0000-0000-00004A180000}"/>
    <cellStyle name="Hiperłącze 10" xfId="24133" hidden="1" xr:uid="{00000000-0005-0000-0000-0000661A0000}"/>
    <cellStyle name="Hiperłącze 10" xfId="34248" hidden="1" xr:uid="{00000000-0005-0000-0000-0000381F0000}"/>
    <cellStyle name="Hiperłącze 10" xfId="27520" hidden="1" xr:uid="{00000000-0005-0000-0000-0000D01B0000}"/>
    <cellStyle name="Hiperłącze 10" xfId="17333" hidden="1" xr:uid="{00000000-0005-0000-0000-0000E5160000}"/>
    <cellStyle name="Hiperłącze 10" xfId="23050" hidden="1" xr:uid="{00000000-0005-0000-0000-0000BC190000}"/>
    <cellStyle name="Hiperłącze 10" xfId="13148" hidden="1" xr:uid="{00000000-0005-0000-0000-000015150000}"/>
    <cellStyle name="Hiperłącze 10" xfId="16291" hidden="1" xr:uid="{00000000-0005-0000-0000-0000E7170000}"/>
    <cellStyle name="Hiperłącze 10" xfId="16444" hidden="1" xr:uid="{00000000-0005-0000-0000-00005C170000}"/>
    <cellStyle name="Hiperłącze 10" xfId="11857" hidden="1" xr:uid="{00000000-0005-0000-0000-000046150000}"/>
    <cellStyle name="Hiperłącze 10" xfId="11331" hidden="1" xr:uid="{00000000-0005-0000-0000-000068140000}"/>
    <cellStyle name="Hiperłącze 10" xfId="41800" hidden="1" xr:uid="{00000000-0005-0000-0000-000050220000}"/>
    <cellStyle name="Hiperłącze 10" xfId="30113" hidden="1" xr:uid="{00000000-0005-0000-0000-0000BD1C0000}"/>
    <cellStyle name="Hiperłącze 10" xfId="17650" hidden="1" xr:uid="{00000000-0005-0000-0000-000022170000}"/>
    <cellStyle name="Hiperłącze 10" xfId="13322" hidden="1" xr:uid="{00000000-0005-0000-0000-00002A150000}"/>
    <cellStyle name="Hiperłącze 10" xfId="29151" hidden="1" xr:uid="{00000000-0005-0000-0000-00008C1C0000}"/>
    <cellStyle name="Hiperłącze 10" xfId="26325" hidden="1" xr:uid="{00000000-0005-0000-0000-0000F81A0000}"/>
    <cellStyle name="Hiperłącze 10" xfId="29109" hidden="1" xr:uid="{00000000-0005-0000-0000-0000871C0000}"/>
    <cellStyle name="Hiperłącze 10" xfId="43226" hidden="1" xr:uid="{00000000-0005-0000-0000-00004E240000}"/>
    <cellStyle name="Hiperłącze 10" xfId="19493" hidden="1" xr:uid="{00000000-0005-0000-0000-000048180000}"/>
    <cellStyle name="Hiperłącze 10" xfId="13672" hidden="1" xr:uid="{00000000-0005-0000-0000-000069150000}"/>
    <cellStyle name="Hiperłącze 10" xfId="44072" hidden="1" xr:uid="{00000000-0005-0000-0000-00001A230000}"/>
    <cellStyle name="Hiperłącze 10" xfId="31176" hidden="1" xr:uid="{00000000-0005-0000-0000-0000441D0000}"/>
    <cellStyle name="Hiperłącze 10" xfId="32844" hidden="1" xr:uid="{00000000-0005-0000-0000-0000381E0000}"/>
    <cellStyle name="Hiperłącze 10" xfId="11462" hidden="1" xr:uid="{00000000-0005-0000-0000-0000EB140000}"/>
    <cellStyle name="Hiperłącze 10" xfId="25118" hidden="1" xr:uid="{00000000-0005-0000-0000-00007D1B0000}"/>
    <cellStyle name="Hiperłącze 10" xfId="27318" hidden="1" xr:uid="{00000000-0005-0000-0000-0000D71B0000}"/>
    <cellStyle name="Hiperłącze 10" xfId="15991" hidden="1" xr:uid="{00000000-0005-0000-0000-0000FF160000}"/>
    <cellStyle name="Hiperłącze 10" xfId="18622" hidden="1" xr:uid="{00000000-0005-0000-0000-000085170000}"/>
    <cellStyle name="Hiperłącze 10" xfId="31245" hidden="1" xr:uid="{00000000-0005-0000-0000-0000551D0000}"/>
    <cellStyle name="Hiperłącze 10" xfId="17934" hidden="1" xr:uid="{00000000-0005-0000-0000-000040170000}"/>
    <cellStyle name="Hiperłącze 10" xfId="18593" hidden="1" xr:uid="{00000000-0005-0000-0000-00007E170000}"/>
    <cellStyle name="Hiperłącze 10" xfId="31008" hidden="1" xr:uid="{00000000-0005-0000-0000-00003A1D0000}"/>
    <cellStyle name="Hiperłącze 10" xfId="18269" hidden="1" xr:uid="{00000000-0005-0000-0000-0000B7170000}"/>
    <cellStyle name="Hiperłącze 10" xfId="15167" hidden="1" xr:uid="{00000000-0005-0000-0000-000004160000}"/>
    <cellStyle name="Hiperłącze 10" xfId="13665" hidden="1" xr:uid="{00000000-0005-0000-0000-00006A150000}"/>
    <cellStyle name="Hiperłącze 10" xfId="35005" hidden="1" xr:uid="{00000000-0005-0000-0000-0000F21E0000}"/>
    <cellStyle name="Hiperłącze 10" xfId="28591" hidden="1" xr:uid="{00000000-0005-0000-0000-0000621C0000}"/>
    <cellStyle name="Hiperłącze 10" xfId="13309" hidden="1" xr:uid="{00000000-0005-0000-0000-000025150000}"/>
    <cellStyle name="Hiperłącze 10" xfId="26992" hidden="1" xr:uid="{00000000-0005-0000-0000-0000611B0000}"/>
    <cellStyle name="Hiperłącze 10" xfId="41054" hidden="1" xr:uid="{00000000-0005-0000-0000-00000D220000}"/>
    <cellStyle name="Hiperłącze 10" xfId="42572" hidden="1" xr:uid="{00000000-0005-0000-0000-000081220000}"/>
    <cellStyle name="Hiperłącze 10" xfId="45573" hidden="1" xr:uid="{00000000-0005-0000-0000-000022240000}"/>
    <cellStyle name="Hiperłącze 10" xfId="39645" hidden="1" xr:uid="{00000000-0005-0000-0000-000011210000}"/>
    <cellStyle name="Hiperłącze 10" xfId="17349" hidden="1" xr:uid="{00000000-0005-0000-0000-0000E9160000}"/>
    <cellStyle name="Hiperłącze 10" xfId="46472" hidden="1" xr:uid="{00000000-0005-0000-0000-0000B3240000}"/>
    <cellStyle name="Hiperłącze 10" xfId="25362" hidden="1" xr:uid="{00000000-0005-0000-0000-0000051C0000}"/>
    <cellStyle name="Hiperłącze 10" xfId="45114" hidden="1" xr:uid="{00000000-0005-0000-0000-0000AA230000}"/>
    <cellStyle name="Hiperłącze 10" xfId="12989" hidden="1" xr:uid="{00000000-0005-0000-0000-0000FF140000}"/>
    <cellStyle name="Hiperłącze 10" xfId="23210" hidden="1" xr:uid="{00000000-0005-0000-0000-000099190000}"/>
    <cellStyle name="Hiperłącze 10" xfId="36858" hidden="1" xr:uid="{00000000-0005-0000-0000-000000200000}"/>
    <cellStyle name="Hiperłącze 10" xfId="27553" hidden="1" xr:uid="{00000000-0005-0000-0000-0000D11B0000}"/>
    <cellStyle name="Hiperłącze 10" xfId="12037" hidden="1" xr:uid="{00000000-0005-0000-0000-000081140000}"/>
    <cellStyle name="Hiperłącze 10" xfId="37316" hidden="1" xr:uid="{00000000-0005-0000-0000-00004A200000}"/>
    <cellStyle name="Hiperłącze 10" xfId="15122" hidden="1" xr:uid="{00000000-0005-0000-0000-000006160000}"/>
    <cellStyle name="Hiperłącze 10" xfId="20125" hidden="1" xr:uid="{00000000-0005-0000-0000-00006E180000}"/>
    <cellStyle name="Hiperłącze 10" xfId="28523" hidden="1" xr:uid="{00000000-0005-0000-0000-00006E1C0000}"/>
    <cellStyle name="Hiperłącze 10" xfId="19867" hidden="1" xr:uid="{00000000-0005-0000-0000-000029180000}"/>
    <cellStyle name="Hiperłącze 10" xfId="33563" hidden="1" xr:uid="{00000000-0005-0000-0000-0000691E0000}"/>
    <cellStyle name="Hiperłącze 10" xfId="33547" hidden="1" xr:uid="{00000000-0005-0000-0000-0000651E0000}"/>
    <cellStyle name="Hiperłącze 10" xfId="18197" hidden="1" xr:uid="{00000000-0005-0000-0000-000079170000}"/>
    <cellStyle name="Hiperłącze 10" xfId="40733" hidden="1" xr:uid="{00000000-0005-0000-0000-0000B7210000}"/>
    <cellStyle name="Hiperłącze 10" xfId="23880" hidden="1" xr:uid="{00000000-0005-0000-0000-0000751A0000}"/>
    <cellStyle name="Hiperłącze 10" xfId="38520" hidden="1" xr:uid="{00000000-0005-0000-0000-0000D1200000}"/>
    <cellStyle name="Hiperłącze 10" xfId="32948" hidden="1" xr:uid="{00000000-0005-0000-0000-0000901E0000}"/>
    <cellStyle name="Hiperłącze 10" xfId="21141" hidden="1" xr:uid="{00000000-0005-0000-0000-0000A4180000}"/>
    <cellStyle name="Hiperłącze 10" xfId="35609" hidden="1" xr:uid="{00000000-0005-0000-0000-00004F1F0000}"/>
    <cellStyle name="Hiperłącze 10" xfId="44876" hidden="1" xr:uid="{00000000-0005-0000-0000-000089230000}"/>
    <cellStyle name="Hiperłącze 10" xfId="46637" hidden="1" xr:uid="{00000000-0005-0000-0000-0000A4240000}"/>
    <cellStyle name="Hiperłącze 10" xfId="31623" hidden="1" xr:uid="{00000000-0005-0000-0000-0000951D0000}"/>
    <cellStyle name="Hiperłącze 10" xfId="33417" hidden="1" xr:uid="{00000000-0005-0000-0000-0000551E0000}"/>
    <cellStyle name="Hiperłącze 10" xfId="45899" hidden="1" xr:uid="{00000000-0005-0000-0000-000028240000}"/>
    <cellStyle name="Hiperłącze 10" xfId="20279" hidden="1" xr:uid="{00000000-0005-0000-0000-00007F180000}"/>
    <cellStyle name="Hiperłącze 10" xfId="46714" hidden="1" xr:uid="{00000000-0005-0000-0000-0000B4240000}"/>
    <cellStyle name="Hiperłącze 10" xfId="21031" hidden="1" xr:uid="{00000000-0005-0000-0000-000071190000}"/>
    <cellStyle name="Hiperłącze 10" xfId="24612" hidden="1" xr:uid="{00000000-0005-0000-0000-0000781A0000}"/>
    <cellStyle name="Hiperłącze 10" xfId="20484" hidden="1" xr:uid="{00000000-0005-0000-0000-000093180000}"/>
    <cellStyle name="Hiperłącze 10" xfId="31654" hidden="1" xr:uid="{00000000-0005-0000-0000-00009E1D0000}"/>
    <cellStyle name="Hiperłącze 10" xfId="34111" hidden="1" xr:uid="{00000000-0005-0000-0000-0000301F0000}"/>
    <cellStyle name="Hiperłącze 10" xfId="15848" hidden="1" xr:uid="{00000000-0005-0000-0000-000077160000}"/>
    <cellStyle name="Hiperłącze 10" xfId="24843" hidden="1" xr:uid="{00000000-0005-0000-0000-0000961A0000}"/>
    <cellStyle name="Hiperłącze 10" xfId="14986" hidden="1" xr:uid="{00000000-0005-0000-0000-000033160000}"/>
    <cellStyle name="Hiperłącze 10" xfId="38504" hidden="1" xr:uid="{00000000-0005-0000-0000-0000CF200000}"/>
    <cellStyle name="Hiperłącze 10" xfId="37298" hidden="1" xr:uid="{00000000-0005-0000-0000-000046200000}"/>
    <cellStyle name="Hiperłącze 10" xfId="29117" hidden="1" xr:uid="{00000000-0005-0000-0000-0000831C0000}"/>
    <cellStyle name="Hiperłącze 10" xfId="32627" hidden="1" xr:uid="{00000000-0005-0000-0000-0000081E0000}"/>
    <cellStyle name="Hiperłącze 10" xfId="45748" hidden="1" xr:uid="{00000000-0005-0000-0000-0000E1230000}"/>
    <cellStyle name="Hiperłącze 10" xfId="23729" hidden="1" xr:uid="{00000000-0005-0000-0000-0000161A0000}"/>
    <cellStyle name="Hiperłącze 10" xfId="19285" hidden="1" xr:uid="{00000000-0005-0000-0000-00004B180000}"/>
    <cellStyle name="Hiperłącze 10" xfId="30857" hidden="1" xr:uid="{00000000-0005-0000-0000-00000C1D0000}"/>
    <cellStyle name="Hiperłącze 10" xfId="35627" hidden="1" xr:uid="{00000000-0005-0000-0000-0000511F0000}"/>
    <cellStyle name="Hiperłącze 10" xfId="39210" hidden="1" xr:uid="{00000000-0005-0000-0000-0000E3200000}"/>
    <cellStyle name="Hiperłącze 10" xfId="19653" hidden="1" xr:uid="{00000000-0005-0000-0000-000015180000}"/>
    <cellStyle name="Hiperłącze 10" xfId="20752" hidden="1" xr:uid="{00000000-0005-0000-0000-0000FB190000}"/>
    <cellStyle name="Hiperłącze 10" xfId="14776" hidden="1" xr:uid="{00000000-0005-0000-0000-000037160000}"/>
    <cellStyle name="Hiperłącze 10" xfId="46233" hidden="1" xr:uid="{00000000-0005-0000-0000-000056240000}"/>
    <cellStyle name="Hiperłącze 10" xfId="14969" hidden="1" xr:uid="{00000000-0005-0000-0000-000038160000}"/>
    <cellStyle name="Hiperłącze 10" xfId="43210" hidden="1" xr:uid="{00000000-0005-0000-0000-0000BD230000}"/>
    <cellStyle name="Hiperłącze 10" xfId="35886" hidden="1" xr:uid="{00000000-0005-0000-0000-00006B1F0000}"/>
    <cellStyle name="Hiperłącze 10" xfId="34829" hidden="1" xr:uid="{00000000-0005-0000-0000-0000971F0000}"/>
    <cellStyle name="Hiperłącze 10" xfId="31744" hidden="1" xr:uid="{00000000-0005-0000-0000-0000A61D0000}"/>
    <cellStyle name="Hiperłącze 10" xfId="25252" hidden="1" xr:uid="{00000000-0005-0000-0000-0000121B0000}"/>
    <cellStyle name="Hiperłącze 10" xfId="25014" hidden="1" xr:uid="{00000000-0005-0000-0000-0000A41A0000}"/>
    <cellStyle name="Hiperłącze 10" xfId="39225" hidden="1" xr:uid="{00000000-0005-0000-0000-0000E0200000}"/>
    <cellStyle name="Hiperłącze 10" xfId="12563" hidden="1" xr:uid="{00000000-0005-0000-0000-0000B7140000}"/>
    <cellStyle name="Hiperłącze 10" xfId="34567" hidden="1" xr:uid="{00000000-0005-0000-0000-0000911F0000}"/>
    <cellStyle name="Hiperłącze 10" xfId="41571" hidden="1" xr:uid="{00000000-0005-0000-0000-0000FA210000}"/>
    <cellStyle name="Hiperłącze 10" xfId="37435" hidden="1" xr:uid="{00000000-0005-0000-0000-000095200000}"/>
    <cellStyle name="Hiperłącze 10" xfId="33366" hidden="1" xr:uid="{00000000-0005-0000-0000-0000801E0000}"/>
    <cellStyle name="Hiperłącze 10" xfId="34086" hidden="1" xr:uid="{00000000-0005-0000-0000-00003F1F0000}"/>
    <cellStyle name="Hiperłącze 10" xfId="37073" hidden="1" xr:uid="{00000000-0005-0000-0000-0000E71F0000}"/>
    <cellStyle name="Hiperłącze 10" xfId="10333" hidden="1" xr:uid="{00000000-0005-0000-0000-000053140000}"/>
    <cellStyle name="Hiperłącze 10" xfId="20517" hidden="1" xr:uid="{00000000-0005-0000-0000-00000F190000}"/>
    <cellStyle name="Hiperłącze 10" xfId="45645" hidden="1" xr:uid="{00000000-0005-0000-0000-000011240000}"/>
    <cellStyle name="Hiperłącze 10" xfId="43268" hidden="1" xr:uid="{00000000-0005-0000-0000-000061230000}"/>
    <cellStyle name="Hiperłącze 10" xfId="20404" hidden="1" xr:uid="{00000000-0005-0000-0000-00008C180000}"/>
    <cellStyle name="Hiperłącze 10" xfId="36119" hidden="1" xr:uid="{00000000-0005-0000-0000-0000881F0000}"/>
    <cellStyle name="Hiperłącze 10" xfId="41926" hidden="1" xr:uid="{00000000-0005-0000-0000-00008F220000}"/>
    <cellStyle name="Hiperłącze 10" xfId="22370" hidden="1" xr:uid="{00000000-0005-0000-0000-000046190000}"/>
    <cellStyle name="Hiperłącze 10" xfId="38473" hidden="1" xr:uid="{00000000-0005-0000-0000-0000CB200000}"/>
    <cellStyle name="Hiperłącze 10" xfId="31406" hidden="1" xr:uid="{00000000-0005-0000-0000-0000651D0000}"/>
    <cellStyle name="Hiperłącze 10" xfId="15270" hidden="1" xr:uid="{00000000-0005-0000-0000-000040160000}"/>
    <cellStyle name="Hiperłącze 10" xfId="33614" hidden="1" xr:uid="{00000000-0005-0000-0000-0000991E0000}"/>
    <cellStyle name="Hiperłącze 10" xfId="25307" hidden="1" xr:uid="{00000000-0005-0000-0000-00000C1C0000}"/>
    <cellStyle name="Hiperłącze 10" xfId="23102" hidden="1" xr:uid="{00000000-0005-0000-0000-0000D6190000}"/>
    <cellStyle name="Hiperłącze 10" xfId="14667" hidden="1" xr:uid="{00000000-0005-0000-0000-0000F1150000}"/>
    <cellStyle name="Hiperłącze 10" xfId="33892" hidden="1" xr:uid="{00000000-0005-0000-0000-0000BA1E0000}"/>
    <cellStyle name="Hiperłącze 10" xfId="41972" hidden="1" xr:uid="{00000000-0005-0000-0000-0000B5220000}"/>
    <cellStyle name="Hiperłącze 10" xfId="19668" hidden="1" xr:uid="{00000000-0005-0000-0000-000013180000}"/>
    <cellStyle name="Hiperłącze 10" xfId="26776" hidden="1" xr:uid="{00000000-0005-0000-0000-0000481B0000}"/>
    <cellStyle name="Hiperłącze 10" xfId="15321" hidden="1" xr:uid="{00000000-0005-0000-0000-000015160000}"/>
    <cellStyle name="Hiperłącze 10" xfId="34018" hidden="1" xr:uid="{00000000-0005-0000-0000-0000CA1E0000}"/>
    <cellStyle name="Hiperłącze 10" xfId="34753" hidden="1" xr:uid="{00000000-0005-0000-0000-0000DD1E0000}"/>
    <cellStyle name="Hiperłącze 10" xfId="16998" hidden="1" xr:uid="{00000000-0005-0000-0000-0000BC160000}"/>
    <cellStyle name="Hiperłącze 10" xfId="19113" hidden="1" xr:uid="{00000000-0005-0000-0000-0000FE170000}"/>
    <cellStyle name="Hiperłącze 10" xfId="28551" hidden="1" xr:uid="{00000000-0005-0000-0000-0000601C0000}"/>
    <cellStyle name="Hiperłącze 10" xfId="46737" hidden="1" xr:uid="{00000000-0005-0000-0000-00006B240000}"/>
    <cellStyle name="Hiperłącze 10" xfId="47125" hidden="1" xr:uid="{00000000-0005-0000-0000-00009A240000}"/>
    <cellStyle name="Hiperłącze 10" xfId="25036" hidden="1" xr:uid="{00000000-0005-0000-0000-00001B1B0000}"/>
    <cellStyle name="Hiperłącze 10" xfId="34761" hidden="1" xr:uid="{00000000-0005-0000-0000-0000E21E0000}"/>
    <cellStyle name="Hiperłącze 10" xfId="34043" hidden="1" xr:uid="{00000000-0005-0000-0000-0000C71E0000}"/>
    <cellStyle name="Hiperłącze 10" xfId="33049" hidden="1" xr:uid="{00000000-0005-0000-0000-00007A1E0000}"/>
    <cellStyle name="Hiperłącze 10" xfId="33145" hidden="1" xr:uid="{00000000-0005-0000-0000-0000841E0000}"/>
    <cellStyle name="Hiperłącze 10" xfId="24122" hidden="1" xr:uid="{00000000-0005-0000-0000-00001B1A0000}"/>
    <cellStyle name="Hiperłącze 10" xfId="20935" hidden="1" xr:uid="{00000000-0005-0000-0000-000064190000}"/>
    <cellStyle name="Hiperłącze 10" xfId="35761" hidden="1" xr:uid="{00000000-0005-0000-0000-0000661F0000}"/>
    <cellStyle name="Hiperłącze 10" xfId="36068" hidden="1" xr:uid="{00000000-0005-0000-0000-00008A1F0000}"/>
    <cellStyle name="Hiperłącze 10" xfId="23974" hidden="1" xr:uid="{00000000-0005-0000-0000-00005F1A0000}"/>
    <cellStyle name="Hiperłącze 10" xfId="15607" hidden="1" xr:uid="{00000000-0005-0000-0000-000061160000}"/>
    <cellStyle name="Hiperłącze 10" xfId="35207" hidden="1" xr:uid="{00000000-0005-0000-0000-00000A1F0000}"/>
    <cellStyle name="Hiperłącze 10" xfId="14649" hidden="1" xr:uid="{00000000-0005-0000-0000-0000EF150000}"/>
    <cellStyle name="Hiperłącze 10" xfId="22997" hidden="1" xr:uid="{00000000-0005-0000-0000-0000C0190000}"/>
    <cellStyle name="Hiperłącze 10" xfId="46085" hidden="1" xr:uid="{00000000-0005-0000-0000-000005240000}"/>
    <cellStyle name="Hiperłącze 10" xfId="18836" hidden="1" xr:uid="{00000000-0005-0000-0000-000099170000}"/>
    <cellStyle name="Hiperłącze 10" xfId="39257" hidden="1" xr:uid="{00000000-0005-0000-0000-0000E9200000}"/>
    <cellStyle name="Hiperłącze 10" xfId="25220" hidden="1" xr:uid="{00000000-0005-0000-0000-00000F1B0000}"/>
    <cellStyle name="Hiperłącze 10" xfId="35879" hidden="1" xr:uid="{00000000-0005-0000-0000-00006F1F0000}"/>
    <cellStyle name="Hiperłącze 10" xfId="28764" hidden="1" xr:uid="{00000000-0005-0000-0000-0000391C0000}"/>
    <cellStyle name="Hiperłącze 10" xfId="36787" hidden="1" xr:uid="{00000000-0005-0000-0000-0000CA1F0000}"/>
    <cellStyle name="Hiperłącze 10" xfId="29366" hidden="1" xr:uid="{00000000-0005-0000-0000-0000A61C0000}"/>
    <cellStyle name="Hiperłącze 10" xfId="36327" hidden="1" xr:uid="{00000000-0005-0000-0000-0000B41F0000}"/>
    <cellStyle name="Hiperłącze 10" xfId="18345" hidden="1" xr:uid="{00000000-0005-0000-0000-0000D0170000}"/>
    <cellStyle name="Hiperłącze 10" xfId="17916" hidden="1" xr:uid="{00000000-0005-0000-0000-00003C170000}"/>
    <cellStyle name="Hiperłącze 10" xfId="36146" hidden="1" xr:uid="{00000000-0005-0000-0000-0000A51F0000}"/>
    <cellStyle name="Hiperłącze 10" xfId="38013" hidden="1" xr:uid="{00000000-0005-0000-0000-000068200000}"/>
    <cellStyle name="Hiperłącze 10" xfId="25319" hidden="1" xr:uid="{00000000-0005-0000-0000-00000A1C0000}"/>
    <cellStyle name="Hiperłącze 10" xfId="41114" hidden="1" xr:uid="{00000000-0005-0000-0000-000006220000}"/>
    <cellStyle name="Hiperłącze 10" xfId="11678" hidden="1" xr:uid="{00000000-0005-0000-0000-0000E2140000}"/>
    <cellStyle name="Hiperłącze 10" xfId="16375" hidden="1" xr:uid="{00000000-0005-0000-0000-000052170000}"/>
    <cellStyle name="Hiperłącze 10" xfId="22176" hidden="1" xr:uid="{00000000-0005-0000-0000-000032190000}"/>
    <cellStyle name="Hiperłącze 10" xfId="22698" hidden="1" xr:uid="{00000000-0005-0000-0000-000086190000}"/>
    <cellStyle name="Hiperłącze 10" xfId="26760" hidden="1" xr:uid="{00000000-0005-0000-0000-0000441B0000}"/>
    <cellStyle name="Hiperłącze 10" xfId="25458" hidden="1" xr:uid="{00000000-0005-0000-0000-0000741B0000}"/>
    <cellStyle name="Hiperłącze 10" xfId="39474" hidden="1" xr:uid="{00000000-0005-0000-0000-0000F7200000}"/>
    <cellStyle name="Hiperłącze 10" xfId="15072" hidden="1" xr:uid="{00000000-0005-0000-0000-0000FB150000}"/>
    <cellStyle name="Hiperłącze 10" xfId="37048" hidden="1" xr:uid="{00000000-0005-0000-0000-0000EA1F0000}"/>
    <cellStyle name="Hiperłącze 10" xfId="19272" hidden="1" xr:uid="{00000000-0005-0000-0000-000008180000}"/>
    <cellStyle name="Hiperłącze 10" xfId="18181" hidden="1" xr:uid="{00000000-0005-0000-0000-000075170000}"/>
    <cellStyle name="Hiperłącze 10" xfId="19624" hidden="1" xr:uid="{00000000-0005-0000-0000-00000E180000}"/>
    <cellStyle name="Hiperłącze 10" xfId="45373" hidden="1" xr:uid="{00000000-0005-0000-0000-0000D4230000}"/>
    <cellStyle name="Hiperłącze 10" xfId="21184" hidden="1" xr:uid="{00000000-0005-0000-0000-0000AD180000}"/>
    <cellStyle name="Hiperłącze 10" xfId="35085" hidden="1" xr:uid="{00000000-0005-0000-0000-0000FB1E0000}"/>
    <cellStyle name="Hiperłącze 10" xfId="44620" hidden="1" xr:uid="{00000000-0005-0000-0000-00006B230000}"/>
    <cellStyle name="Hiperłącze 10" xfId="30122" hidden="1" xr:uid="{00000000-0005-0000-0000-0000BE1C0000}"/>
    <cellStyle name="Hiperłącze 10" xfId="34702" hidden="1" xr:uid="{00000000-0005-0000-0000-0000D01E0000}"/>
    <cellStyle name="Hiperłącze 10" xfId="33526" hidden="1" xr:uid="{00000000-0005-0000-0000-0000611E0000}"/>
    <cellStyle name="Hiperłącze 10" xfId="37741" hidden="1" xr:uid="{00000000-0005-0000-0000-000056200000}"/>
    <cellStyle name="Hiperłącze 10" xfId="42051" hidden="1" xr:uid="{00000000-0005-0000-0000-0000AE220000}"/>
    <cellStyle name="Hiperłącze 10" xfId="42779" hidden="1" xr:uid="{00000000-0005-0000-0000-0000C3220000}"/>
    <cellStyle name="Hiperłącze 10" xfId="44836" hidden="1" xr:uid="{00000000-0005-0000-0000-00007F230000}"/>
    <cellStyle name="Hiperłącze 10" xfId="35985" hidden="1" xr:uid="{00000000-0005-0000-0000-00007B1F0000}"/>
    <cellStyle name="Hiperłącze 10" xfId="19203" hidden="1" xr:uid="{00000000-0005-0000-0000-000006180000}"/>
    <cellStyle name="Hiperłącze 10" xfId="46055" hidden="1" xr:uid="{00000000-0005-0000-0000-000000240000}"/>
    <cellStyle name="Hiperłącze 10" xfId="12186" hidden="1" xr:uid="{00000000-0005-0000-0000-000090140000}"/>
    <cellStyle name="Hiperłącze 10" xfId="46676" hidden="1" xr:uid="{00000000-0005-0000-0000-0000A1240000}"/>
    <cellStyle name="Hiperłącze 10" xfId="39128" hidden="1" xr:uid="{00000000-0005-0000-0000-0000B0210000}"/>
    <cellStyle name="Hiperłącze 10" xfId="39432" hidden="1" xr:uid="{00000000-0005-0000-0000-0000F9200000}"/>
    <cellStyle name="Hiperłącze 10" xfId="25980" hidden="1" xr:uid="{00000000-0005-0000-0000-0000DA1A0000}"/>
    <cellStyle name="Hiperłącze 10" xfId="42010" hidden="1" xr:uid="{00000000-0005-0000-0000-0000AC220000}"/>
    <cellStyle name="Hiperłącze 10" xfId="44114" hidden="1" xr:uid="{00000000-0005-0000-0000-000014230000}"/>
    <cellStyle name="Hiperłącze 10" xfId="20664" hidden="1" xr:uid="{00000000-0005-0000-0000-00000A190000}"/>
    <cellStyle name="Hiperłącze 10" xfId="39276" hidden="1" xr:uid="{00000000-0005-0000-0000-0000ED200000}"/>
    <cellStyle name="Hiperłącze 10" xfId="16711" hidden="1" xr:uid="{00000000-0005-0000-0000-0000A0160000}"/>
    <cellStyle name="Hiperłącze 10" xfId="40150" hidden="1" xr:uid="{00000000-0005-0000-0000-000061210000}"/>
    <cellStyle name="Hiperłącze 10" xfId="40483" hidden="1" xr:uid="{00000000-0005-0000-0000-00008E210000}"/>
    <cellStyle name="Hiperłącze 10" xfId="23048" hidden="1" xr:uid="{00000000-0005-0000-0000-0000BD190000}"/>
    <cellStyle name="Hiperłącze 10" xfId="14128" hidden="1" xr:uid="{00000000-0005-0000-0000-000070150000}"/>
    <cellStyle name="Hiperłącze 10" xfId="33068" hidden="1" xr:uid="{00000000-0005-0000-0000-0000741E0000}"/>
    <cellStyle name="Hiperłącze 10" xfId="22424" hidden="1" xr:uid="{00000000-0005-0000-0000-000047190000}"/>
    <cellStyle name="Hiperłącze 10" xfId="32926" hidden="1" xr:uid="{00000000-0005-0000-0000-0000951E0000}"/>
    <cellStyle name="Hiperłącze 10" xfId="20086" hidden="1" xr:uid="{00000000-0005-0000-0000-000068180000}"/>
    <cellStyle name="Hiperłącze 10" xfId="11689" hidden="1" xr:uid="{00000000-0005-0000-0000-0000DC140000}"/>
    <cellStyle name="Hiperłącze 10" xfId="34960" hidden="1" xr:uid="{00000000-0005-0000-0000-0000E81E0000}"/>
    <cellStyle name="Hiperłącze 10" xfId="32692" hidden="1" xr:uid="{00000000-0005-0000-0000-00002D1E0000}"/>
    <cellStyle name="Hiperłącze 10" xfId="35336" hidden="1" xr:uid="{00000000-0005-0000-0000-00001D1F0000}"/>
    <cellStyle name="Hiperłącze 10" xfId="17423" hidden="1" xr:uid="{00000000-0005-0000-0000-000005170000}"/>
    <cellStyle name="Hiperłącze 10" xfId="24201" hidden="1" xr:uid="{00000000-0005-0000-0000-00001F1A0000}"/>
    <cellStyle name="Hiperłącze 10" xfId="13647" hidden="1" xr:uid="{00000000-0005-0000-0000-000066150000}"/>
    <cellStyle name="Hiperłącze 10" xfId="38330" hidden="1" xr:uid="{00000000-0005-0000-0000-0000BE200000}"/>
    <cellStyle name="Hiperłącze 10" xfId="39268" hidden="1" xr:uid="{00000000-0005-0000-0000-0000EE200000}"/>
    <cellStyle name="Hiperłącze 10" xfId="36779" hidden="1" xr:uid="{00000000-0005-0000-0000-0000C91F0000}"/>
    <cellStyle name="Hiperłącze 10" xfId="12482" hidden="1" xr:uid="{00000000-0005-0000-0000-0000AD140000}"/>
    <cellStyle name="Hiperłącze 10" xfId="40329" hidden="1" xr:uid="{00000000-0005-0000-0000-000074210000}"/>
    <cellStyle name="Hiperłącze 10" xfId="45174" hidden="1" xr:uid="{00000000-0005-0000-0000-0000C3230000}"/>
    <cellStyle name="Hiperłącze 10" xfId="36909" hidden="1" xr:uid="{00000000-0005-0000-0000-0000D51F0000}"/>
    <cellStyle name="Hiperłącze 10" xfId="46046" hidden="1" xr:uid="{00000000-0005-0000-0000-0000FF230000}"/>
    <cellStyle name="Hiperłącze 10" xfId="43148" hidden="1" xr:uid="{00000000-0005-0000-0000-000059230000}"/>
    <cellStyle name="Hiperłącze 10" xfId="30346" hidden="1" xr:uid="{00000000-0005-0000-0000-0000D31C0000}"/>
    <cellStyle name="Hiperłącze 10" xfId="12045" hidden="1" xr:uid="{00000000-0005-0000-0000-000086140000}"/>
    <cellStyle name="Hiperłącze 10" xfId="16101" hidden="1" xr:uid="{00000000-0005-0000-0000-000059170000}"/>
    <cellStyle name="Hiperłącze 10" xfId="47218" hidden="1" xr:uid="{00000000-0005-0000-0000-0000C4240000}"/>
    <cellStyle name="Hiperłącze 10" xfId="20663" hidden="1" xr:uid="{00000000-0005-0000-0000-00000E190000}"/>
    <cellStyle name="Hiperłącze 10" xfId="23563" hidden="1" xr:uid="{00000000-0005-0000-0000-0000E3190000}"/>
    <cellStyle name="Hiperłącze 10" xfId="20533" hidden="1" xr:uid="{00000000-0005-0000-0000-000009190000}"/>
    <cellStyle name="Hiperłącze 10" xfId="35233" hidden="1" xr:uid="{00000000-0005-0000-0000-0000111F0000}"/>
    <cellStyle name="Hiperłącze 10" xfId="17321" hidden="1" xr:uid="{00000000-0005-0000-0000-0000E2160000}"/>
    <cellStyle name="Hiperłącze 10" xfId="15587" hidden="1" xr:uid="{00000000-0005-0000-0000-00005D160000}"/>
    <cellStyle name="Hiperłącze 10" xfId="15265" hidden="1" xr:uid="{00000000-0005-0000-0000-000048160000}"/>
    <cellStyle name="Hiperłącze 10" xfId="43417" hidden="1" xr:uid="{00000000-0005-0000-0000-000049240000}"/>
    <cellStyle name="Hiperłącze 10" xfId="22857" hidden="1" xr:uid="{00000000-0005-0000-0000-0000E2190000}"/>
    <cellStyle name="Hiperłącze 10" xfId="13987" hidden="1" xr:uid="{00000000-0005-0000-0000-0000A2150000}"/>
    <cellStyle name="Hiperłącze 10" xfId="32424" hidden="1" xr:uid="{00000000-0005-0000-0000-0000CD1D0000}"/>
    <cellStyle name="Hiperłącze 10" xfId="26974" hidden="1" xr:uid="{00000000-0005-0000-0000-00005F1B0000}"/>
    <cellStyle name="Hiperłącze 10" xfId="27431" hidden="1" xr:uid="{00000000-0005-0000-0000-0000EB1B0000}"/>
    <cellStyle name="Hiperłącze 10" xfId="24305" hidden="1" xr:uid="{00000000-0005-0000-0000-00002C1A0000}"/>
    <cellStyle name="Hiperłącze 10" xfId="25722" hidden="1" xr:uid="{00000000-0005-0000-0000-0000C11A0000}"/>
    <cellStyle name="Hiperłącze 10" xfId="35159" hidden="1" xr:uid="{00000000-0005-0000-0000-0000FF1E0000}"/>
    <cellStyle name="Hiperłącze 10" xfId="20575" hidden="1" xr:uid="{00000000-0005-0000-0000-0000F8190000}"/>
    <cellStyle name="Hiperłącze 10" xfId="21630" hidden="1" xr:uid="{00000000-0005-0000-0000-0000D9180000}"/>
    <cellStyle name="Hiperłącze 10" xfId="20254" hidden="1" xr:uid="{00000000-0005-0000-0000-000082180000}"/>
    <cellStyle name="Hiperłącze 10" xfId="40543" hidden="1" xr:uid="{00000000-0005-0000-0000-00008F210000}"/>
    <cellStyle name="Hiperłącze 10" xfId="17285" hidden="1" xr:uid="{00000000-0005-0000-0000-0000DC160000}"/>
    <cellStyle name="Hiperłącze 10" xfId="15684" hidden="1" xr:uid="{00000000-0005-0000-0000-000069160000}"/>
    <cellStyle name="Hiperłącze 10" xfId="20998" hidden="1" xr:uid="{00000000-0005-0000-0000-000061190000}"/>
    <cellStyle name="Hiperłącze 10" xfId="46779" hidden="1" xr:uid="{00000000-0005-0000-0000-000071240000}"/>
    <cellStyle name="Hiperłącze 10" xfId="17384" hidden="1" xr:uid="{00000000-0005-0000-0000-0000E4160000}"/>
    <cellStyle name="Hiperłącze 10" xfId="46867" hidden="1" xr:uid="{00000000-0005-0000-0000-00007E240000}"/>
    <cellStyle name="Hiperłącze 10" xfId="30094" hidden="1" xr:uid="{00000000-0005-0000-0000-0000BB1C0000}"/>
    <cellStyle name="Hiperłącze 10" xfId="33649" hidden="1" xr:uid="{00000000-0005-0000-0000-0000941E0000}"/>
    <cellStyle name="Hiperłącze 10" xfId="27927" hidden="1" xr:uid="{00000000-0005-0000-0000-0000B71B0000}"/>
    <cellStyle name="Hiperłącze 10" xfId="34897" hidden="1" xr:uid="{00000000-0005-0000-0000-0000E61E0000}"/>
    <cellStyle name="Hiperłącze 10" xfId="25101" hidden="1" xr:uid="{00000000-0005-0000-0000-0000041C0000}"/>
    <cellStyle name="Hiperłącze 10" xfId="34228" hidden="1" xr:uid="{00000000-0005-0000-0000-00003D1F0000}"/>
    <cellStyle name="Hiperłącze 10" xfId="29830" hidden="1" xr:uid="{00000000-0005-0000-0000-00001C1E0000}"/>
    <cellStyle name="Hiperłącze 10" xfId="42180" hidden="1" xr:uid="{00000000-0005-0000-0000-00008B220000}"/>
    <cellStyle name="Hiperłącze 10" xfId="26644" hidden="1" xr:uid="{00000000-0005-0000-0000-0000331B0000}"/>
    <cellStyle name="Hiperłącze 10" xfId="19562" hidden="1" xr:uid="{00000000-0005-0000-0000-00003B180000}"/>
    <cellStyle name="Hiperłącze 10" xfId="29369" hidden="1" xr:uid="{00000000-0005-0000-0000-0000AA1C0000}"/>
    <cellStyle name="Hiperłącze 10" xfId="42938" hidden="1" xr:uid="{00000000-0005-0000-0000-0000DA220000}"/>
    <cellStyle name="Hiperłącze 10" xfId="25648" hidden="1" xr:uid="{00000000-0005-0000-0000-0000AF1A0000}"/>
    <cellStyle name="Hiperłącze 10" xfId="44256" hidden="1" xr:uid="{00000000-0005-0000-0000-00002E230000}"/>
    <cellStyle name="Hiperłącze 10" xfId="15255" hidden="1" xr:uid="{00000000-0005-0000-0000-00000C160000}"/>
    <cellStyle name="Hiperłącze 10" xfId="28656" hidden="1" xr:uid="{00000000-0005-0000-0000-0000761C0000}"/>
    <cellStyle name="Hiperłącze 10" xfId="20722" hidden="1" xr:uid="{00000000-0005-0000-0000-000001190000}"/>
    <cellStyle name="Hiperłącze 10" xfId="26068" hidden="1" xr:uid="{00000000-0005-0000-0000-0000E21A0000}"/>
    <cellStyle name="Hiperłącze 10" xfId="47059" hidden="1" xr:uid="{00000000-0005-0000-0000-000088240000}"/>
    <cellStyle name="Hiperłącze 10" xfId="29673" hidden="1" xr:uid="{00000000-0005-0000-0000-0000891D0000}"/>
    <cellStyle name="Hiperłącze 10" xfId="39749" hidden="1" xr:uid="{00000000-0005-0000-0000-000022210000}"/>
    <cellStyle name="Hiperłącze 10" xfId="18775" hidden="1" xr:uid="{00000000-0005-0000-0000-0000AE170000}"/>
    <cellStyle name="Hiperłącze 10" xfId="42317" hidden="1" xr:uid="{00000000-0005-0000-0000-000067220000}"/>
    <cellStyle name="Hiperłącze 10" xfId="41562" hidden="1" xr:uid="{00000000-0005-0000-0000-0000F5210000}"/>
    <cellStyle name="Hiperłącze 10" xfId="22013" hidden="1" xr:uid="{00000000-0005-0000-0000-000017190000}"/>
    <cellStyle name="Hiperłącze 10" xfId="16258" hidden="1" xr:uid="{00000000-0005-0000-0000-0000EC170000}"/>
    <cellStyle name="Hiperłącze 10" xfId="31116" hidden="1" xr:uid="{00000000-0005-0000-0000-0000461D0000}"/>
    <cellStyle name="Hiperłącze 10" xfId="38031" hidden="1" xr:uid="{00000000-0005-0000-0000-00006F200000}"/>
    <cellStyle name="Hiperłącze 10" xfId="39960" hidden="1" xr:uid="{00000000-0005-0000-0000-00003A210000}"/>
    <cellStyle name="Hiperłącze 10" xfId="37648" hidden="1" xr:uid="{00000000-0005-0000-0000-00007D200000}"/>
    <cellStyle name="Hiperłącze 10" xfId="41773" hidden="1" xr:uid="{00000000-0005-0000-0000-000048220000}"/>
    <cellStyle name="Hiperłącze 10" xfId="46986" hidden="1" xr:uid="{00000000-0005-0000-0000-000085240000}"/>
    <cellStyle name="Hiperłącze 10" xfId="34161" hidden="1" xr:uid="{00000000-0005-0000-0000-0000981F0000}"/>
    <cellStyle name="Hiperłącze 10" xfId="29837" hidden="1" xr:uid="{00000000-0005-0000-0000-00001D1E0000}"/>
    <cellStyle name="Hiperłącze 10" xfId="22677" hidden="1" xr:uid="{00000000-0005-0000-0000-000080190000}"/>
    <cellStyle name="Hiperłącze 10" xfId="20802" hidden="1" xr:uid="{00000000-0005-0000-0000-0000F9190000}"/>
    <cellStyle name="Hiperłącze 10" xfId="37888" hidden="1" xr:uid="{00000000-0005-0000-0000-0000AA200000}"/>
    <cellStyle name="Hiperłącze 10" xfId="32486" hidden="1" xr:uid="{00000000-0005-0000-0000-0000D01D0000}"/>
    <cellStyle name="Hiperłącze 10" xfId="32114" hidden="1" xr:uid="{00000000-0005-0000-0000-0000F41D0000}"/>
    <cellStyle name="Hiperłącze 10" xfId="20017" hidden="1" xr:uid="{00000000-0005-0000-0000-000033180000}"/>
    <cellStyle name="Hiperłącze 10" xfId="24019" hidden="1" xr:uid="{00000000-0005-0000-0000-0000581A0000}"/>
    <cellStyle name="Hiperłącze 10" xfId="25182" hidden="1" xr:uid="{00000000-0005-0000-0000-00001D1B0000}"/>
    <cellStyle name="Hiperłącze 10" xfId="40552" hidden="1" xr:uid="{00000000-0005-0000-0000-000090210000}"/>
    <cellStyle name="Hiperłącze 10" xfId="36426" hidden="1" xr:uid="{00000000-0005-0000-0000-000012200000}"/>
    <cellStyle name="Hiperłącze 10" xfId="39733" hidden="1" xr:uid="{00000000-0005-0000-0000-00001E210000}"/>
    <cellStyle name="Hiperłącze 10" xfId="34726" hidden="1" xr:uid="{00000000-0005-0000-0000-0000D81E0000}"/>
    <cellStyle name="Hiperłącze 10" xfId="44051" hidden="1" xr:uid="{00000000-0005-0000-0000-000012230000}"/>
    <cellStyle name="Hiperłącze 10" xfId="29429" hidden="1" xr:uid="{00000000-0005-0000-0000-0000A81C0000}"/>
    <cellStyle name="Hiperłącze 10" xfId="37081" hidden="1" xr:uid="{00000000-0005-0000-0000-0000E31F0000}"/>
    <cellStyle name="Hiperłącze 10" xfId="25059" hidden="1" xr:uid="{00000000-0005-0000-0000-0000141B0000}"/>
    <cellStyle name="Hiperłącze 10" xfId="23284" hidden="1" xr:uid="{00000000-0005-0000-0000-0000D8190000}"/>
    <cellStyle name="Hiperłącze 10" xfId="23148" hidden="1" xr:uid="{00000000-0005-0000-0000-000095190000}"/>
    <cellStyle name="Hiperłącze 10" xfId="22506" hidden="1" xr:uid="{00000000-0005-0000-0000-000059190000}"/>
    <cellStyle name="Hiperłącze 10" xfId="37866" hidden="1" xr:uid="{00000000-0005-0000-0000-00005B200000}"/>
    <cellStyle name="Hiperłącze 10" xfId="22139" hidden="1" xr:uid="{00000000-0005-0000-0000-000028190000}"/>
    <cellStyle name="Hiperłącze 10" xfId="27797" hidden="1" xr:uid="{00000000-0005-0000-0000-0000AC1B0000}"/>
    <cellStyle name="Hiperłącze 10" xfId="44229" hidden="1" xr:uid="{00000000-0005-0000-0000-000027230000}"/>
    <cellStyle name="Hiperłącze 10" xfId="46296" hidden="1" xr:uid="{00000000-0005-0000-0000-000058240000}"/>
    <cellStyle name="Hiperłącze 10" xfId="27824" hidden="1" xr:uid="{00000000-0005-0000-0000-0000CE1B0000}"/>
    <cellStyle name="Hiperłącze 10" xfId="28664" hidden="1" xr:uid="{00000000-0005-0000-0000-00002D1C0000}"/>
    <cellStyle name="Hiperłącze 10" xfId="45606" hidden="1" xr:uid="{00000000-0005-0000-0000-000014240000}"/>
    <cellStyle name="Hiperłącze 10" xfId="41505" hidden="1" xr:uid="{00000000-0005-0000-0000-0000E8210000}"/>
    <cellStyle name="Hiperłącze 10" xfId="15240" hidden="1" xr:uid="{00000000-0005-0000-0000-00000F160000}"/>
    <cellStyle name="Hiperłącze 10" xfId="18740" hidden="1" xr:uid="{00000000-0005-0000-0000-00008B170000}"/>
    <cellStyle name="Hiperłącze 10" xfId="40072" hidden="1" xr:uid="{00000000-0005-0000-0000-00005E210000}"/>
    <cellStyle name="Hiperłącze 10" xfId="40239" hidden="1" xr:uid="{00000000-0005-0000-0000-00006B210000}"/>
    <cellStyle name="Hiperłącze 10" xfId="27828" hidden="1" xr:uid="{00000000-0005-0000-0000-0000DC1B0000}"/>
    <cellStyle name="Hiperłącze 10" xfId="30545" hidden="1" xr:uid="{00000000-0005-0000-0000-0000E41C0000}"/>
    <cellStyle name="Hiperłącze 10" xfId="30171" hidden="1" xr:uid="{00000000-0005-0000-0000-0000BF1C0000}"/>
    <cellStyle name="Hiperłącze 10" xfId="37996" hidden="1" xr:uid="{00000000-0005-0000-0000-00006B200000}"/>
    <cellStyle name="Hiperłącze 10" xfId="30905" hidden="1" xr:uid="{00000000-0005-0000-0000-0000151D0000}"/>
    <cellStyle name="Hiperłącze 10" xfId="16931" hidden="1" xr:uid="{00000000-0005-0000-0000-0000BA160000}"/>
    <cellStyle name="Hiperłącze 10" xfId="43933" hidden="1" xr:uid="{00000000-0005-0000-0000-000005230000}"/>
    <cellStyle name="Hiperłącze 10" xfId="45165" hidden="1" xr:uid="{00000000-0005-0000-0000-0000A8230000}"/>
    <cellStyle name="Hiperłącze 10" xfId="21309" hidden="1" xr:uid="{00000000-0005-0000-0000-0000B4180000}"/>
    <cellStyle name="Hiperłącze 10" xfId="26503" hidden="1" xr:uid="{00000000-0005-0000-0000-00002E1B0000}"/>
    <cellStyle name="Hiperłącze 10" xfId="12817" hidden="1" xr:uid="{00000000-0005-0000-0000-0000DA140000}"/>
    <cellStyle name="Hiperłącze 10" xfId="16085" hidden="1" xr:uid="{00000000-0005-0000-0000-0000EE170000}"/>
    <cellStyle name="Hiperłącze 10" xfId="25375" hidden="1" xr:uid="{00000000-0005-0000-0000-0000021C0000}"/>
    <cellStyle name="Hiperłącze 10" xfId="10404" hidden="1" xr:uid="{00000000-0005-0000-0000-00005A140000}"/>
    <cellStyle name="Hiperłącze 10" xfId="23754" hidden="1" xr:uid="{00000000-0005-0000-0000-0000191A0000}"/>
    <cellStyle name="Hiperłącze 10" xfId="27664" hidden="1" xr:uid="{00000000-0005-0000-0000-0000A61B0000}"/>
    <cellStyle name="Hiperłącze 10" xfId="14136" hidden="1" xr:uid="{00000000-0005-0000-0000-000074150000}"/>
    <cellStyle name="Hiperłącze 10" xfId="30245" hidden="1" xr:uid="{00000000-0005-0000-0000-0000D11C0000}"/>
    <cellStyle name="Hiperłącze 10" xfId="17016" hidden="1" xr:uid="{00000000-0005-0000-0000-0000BE160000}"/>
    <cellStyle name="Hiperłącze 10" xfId="32305" hidden="1" xr:uid="{00000000-0005-0000-0000-0000BF1D0000}"/>
    <cellStyle name="Hiperłącze 10" xfId="38163" hidden="1" xr:uid="{00000000-0005-0000-0000-0000A3200000}"/>
    <cellStyle name="Hiperłącze 10" xfId="47107" hidden="1" xr:uid="{00000000-0005-0000-0000-000096240000}"/>
    <cellStyle name="Hiperłącze 10" xfId="16185" hidden="1" xr:uid="{00000000-0005-0000-0000-0000F5160000}"/>
    <cellStyle name="Hiperłącze 10" xfId="36448" hidden="1" xr:uid="{00000000-0005-0000-0000-00000F200000}"/>
    <cellStyle name="Hiperłącze 10" xfId="29944" hidden="1" xr:uid="{00000000-0005-0000-0000-00007E1D0000}"/>
    <cellStyle name="Hiperłącze 10" xfId="32654" hidden="1" xr:uid="{00000000-0005-0000-0000-0000251E0000}"/>
    <cellStyle name="Hiperłącze 10" xfId="10305" hidden="1" xr:uid="{00000000-0005-0000-0000-000056140000}"/>
    <cellStyle name="Hiperłącze 10" xfId="15199" hidden="1" xr:uid="{00000000-0005-0000-0000-00000A160000}"/>
    <cellStyle name="Hiperłącze 10" xfId="14807" hidden="1" xr:uid="{00000000-0005-0000-0000-000043160000}"/>
    <cellStyle name="Hiperłącze 10" xfId="25832" hidden="1" xr:uid="{00000000-0005-0000-0000-0000C41A0000}"/>
    <cellStyle name="Hiperłącze 10" xfId="35059" hidden="1" xr:uid="{00000000-0005-0000-0000-0000F31E0000}"/>
    <cellStyle name="Hiperłącze 10" xfId="18703" hidden="1" xr:uid="{00000000-0005-0000-0000-00008D170000}"/>
    <cellStyle name="Hiperłącze 10" xfId="38731" hidden="1" xr:uid="{00000000-0005-0000-0000-00004C210000}"/>
    <cellStyle name="Hiperłącze 10" xfId="22095" hidden="1" xr:uid="{00000000-0005-0000-0000-000029190000}"/>
    <cellStyle name="Hiperłącze 10" xfId="46696" hidden="1" xr:uid="{00000000-0005-0000-0000-00009C240000}"/>
    <cellStyle name="Hiperłącze 10" xfId="19082" hidden="1" xr:uid="{00000000-0005-0000-0000-0000F5170000}"/>
    <cellStyle name="Hiperłącze 10" xfId="40337" hidden="1" xr:uid="{00000000-0005-0000-0000-000077210000}"/>
    <cellStyle name="Hiperłącze 10" xfId="25783" hidden="1" xr:uid="{00000000-0005-0000-0000-0000771B0000}"/>
    <cellStyle name="Hiperłącze 10" xfId="31687" hidden="1" xr:uid="{00000000-0005-0000-0000-0000971D0000}"/>
    <cellStyle name="Hiperłącze 10" xfId="19789" hidden="1" xr:uid="{00000000-0005-0000-0000-000058180000}"/>
    <cellStyle name="Hiperłącze 10" xfId="20778" hidden="1" xr:uid="{00000000-0005-0000-0000-0000E1190000}"/>
    <cellStyle name="Hiperłącze 10" xfId="28403" hidden="1" xr:uid="{00000000-0005-0000-0000-0000851C0000}"/>
    <cellStyle name="Hiperłącze 10" xfId="37971" hidden="1" xr:uid="{00000000-0005-0000-0000-00006E200000}"/>
    <cellStyle name="Hiperłącze 10" xfId="22442" hidden="1" xr:uid="{00000000-0005-0000-0000-00004C190000}"/>
    <cellStyle name="Hiperłącze 10" xfId="42382" hidden="1" xr:uid="{00000000-0005-0000-0000-00006F220000}"/>
    <cellStyle name="Hiperłącze 10" xfId="16435" hidden="1" xr:uid="{00000000-0005-0000-0000-00005F170000}"/>
    <cellStyle name="Hiperłącze 10" xfId="14816" hidden="1" xr:uid="{00000000-0005-0000-0000-000045160000}"/>
    <cellStyle name="Hiperłącze 10" xfId="36560" hidden="1" xr:uid="{00000000-0005-0000-0000-0000F41F0000}"/>
    <cellStyle name="Hiperłącze 10" xfId="40247" hidden="1" xr:uid="{00000000-0005-0000-0000-00006C210000}"/>
    <cellStyle name="Hiperłącze 10" xfId="41294" hidden="1" xr:uid="{00000000-0005-0000-0000-0000D8210000}"/>
    <cellStyle name="Hiperłącze 10" xfId="14558" hidden="1" xr:uid="{00000000-0005-0000-0000-0000E5150000}"/>
    <cellStyle name="Hiperłącze 10" xfId="46287" hidden="1" xr:uid="{00000000-0005-0000-0000-000057240000}"/>
    <cellStyle name="Hiperłącze 10" xfId="45859" hidden="1" xr:uid="{00000000-0005-0000-0000-0000F1230000}"/>
    <cellStyle name="Hiperłącze 10" xfId="40490" hidden="1" xr:uid="{00000000-0005-0000-0000-00008D210000}"/>
    <cellStyle name="Hiperłącze 10" xfId="18465" hidden="1" xr:uid="{00000000-0005-0000-0000-0000B4170000}"/>
    <cellStyle name="Hiperłącze 10" xfId="20871" hidden="1" xr:uid="{00000000-0005-0000-0000-0000711A0000}"/>
    <cellStyle name="Hiperłącze 10" xfId="13972" hidden="1" xr:uid="{00000000-0005-0000-0000-0000A6150000}"/>
    <cellStyle name="Hiperłącze 10" xfId="13070" hidden="1" xr:uid="{00000000-0005-0000-0000-000003150000}"/>
    <cellStyle name="Hiperłącze 10" xfId="26752" hidden="1" xr:uid="{00000000-0005-0000-0000-0000401B0000}"/>
    <cellStyle name="Hiperłącze 10" xfId="45472" hidden="1" xr:uid="{00000000-0005-0000-0000-000032240000}"/>
    <cellStyle name="Hiperłącze 10" xfId="23221" hidden="1" xr:uid="{00000000-0005-0000-0000-00009E190000}"/>
    <cellStyle name="Hiperłącze 10" xfId="40963" hidden="1" xr:uid="{00000000-0005-0000-0000-000020220000}"/>
    <cellStyle name="Hiperłącze 10" xfId="30884" hidden="1" xr:uid="{00000000-0005-0000-0000-0000111D0000}"/>
    <cellStyle name="Hiperłącze 10" xfId="35320" hidden="1" xr:uid="{00000000-0005-0000-0000-0000191F0000}"/>
    <cellStyle name="Hiperłącze 10" xfId="34687" hidden="1" xr:uid="{00000000-0005-0000-0000-0000D31E0000}"/>
    <cellStyle name="Hiperłącze 10" xfId="17312" hidden="1" xr:uid="{00000000-0005-0000-0000-0000E1160000}"/>
    <cellStyle name="Hiperłącze 10" xfId="13548" hidden="1" xr:uid="{00000000-0005-0000-0000-000059150000}"/>
    <cellStyle name="Hiperłącze 10" xfId="28261" hidden="1" xr:uid="{00000000-0005-0000-0000-0000251C0000}"/>
    <cellStyle name="Hiperłącze 10" xfId="14480" hidden="1" xr:uid="{00000000-0005-0000-0000-000098150000}"/>
    <cellStyle name="Hiperłącze 10" xfId="46794" hidden="1" xr:uid="{00000000-0005-0000-0000-000075240000}"/>
    <cellStyle name="Hiperłącze 10" xfId="39284" hidden="1" xr:uid="{00000000-0005-0000-0000-0000F2200000}"/>
    <cellStyle name="Hiperłącze 10" xfId="25987" hidden="1" xr:uid="{00000000-0005-0000-0000-0000D91A0000}"/>
    <cellStyle name="Hiperłącze 10" xfId="35226" hidden="1" xr:uid="{00000000-0005-0000-0000-0000121F0000}"/>
    <cellStyle name="Hiperłącze 10" xfId="41918" hidden="1" xr:uid="{00000000-0005-0000-0000-000097220000}"/>
    <cellStyle name="Hiperłącze 10" xfId="43585" hidden="1" xr:uid="{00000000-0005-0000-0000-0000BC230000}"/>
    <cellStyle name="Hiperłącze 10" xfId="43507" hidden="1" xr:uid="{00000000-0005-0000-0000-0000AD230000}"/>
    <cellStyle name="Hiperłącze 10" xfId="17746" hidden="1" xr:uid="{00000000-0005-0000-0000-00002E170000}"/>
    <cellStyle name="Hiperłącze 10" xfId="44160" hidden="1" xr:uid="{00000000-0005-0000-0000-000022230000}"/>
    <cellStyle name="Hiperłącze 10" xfId="27474" hidden="1" xr:uid="{00000000-0005-0000-0000-0000E11B0000}"/>
    <cellStyle name="Hiperłącze 10" xfId="36965" hidden="1" xr:uid="{00000000-0005-0000-0000-0000DB1F0000}"/>
    <cellStyle name="Hiperłącze 10" xfId="46683" hidden="1" xr:uid="{00000000-0005-0000-0000-0000A2240000}"/>
    <cellStyle name="Hiperłącze 10" xfId="23458" hidden="1" xr:uid="{00000000-0005-0000-0000-0000B2190000}"/>
    <cellStyle name="Hiperłącze 10" xfId="40345" hidden="1" xr:uid="{00000000-0005-0000-0000-000078210000}"/>
    <cellStyle name="Hiperłącze 10" xfId="17872" hidden="1" xr:uid="{00000000-0005-0000-0000-00003D170000}"/>
    <cellStyle name="Hiperłącze 10" xfId="39786" hidden="1" xr:uid="{00000000-0005-0000-0000-00001C210000}"/>
    <cellStyle name="Hiperłącze 10" xfId="10362" hidden="1" xr:uid="{00000000-0005-0000-0000-000054140000}"/>
    <cellStyle name="Hiperłącze 10" xfId="11430" hidden="1" xr:uid="{00000000-0005-0000-0000-000073140000}"/>
    <cellStyle name="Hiperłącze 10" xfId="44762" hidden="1" xr:uid="{00000000-0005-0000-0000-00007B230000}"/>
    <cellStyle name="Hiperłącze 10" xfId="36137" hidden="1" xr:uid="{00000000-0005-0000-0000-0000A41F0000}"/>
    <cellStyle name="Hiperłącze 10" xfId="22803" hidden="1" xr:uid="{00000000-0005-0000-0000-0000BF190000}"/>
    <cellStyle name="Hiperłącze 10" xfId="23621" hidden="1" xr:uid="{00000000-0005-0000-0000-00000A1A0000}"/>
    <cellStyle name="Hiperłącze 10" xfId="17943" hidden="1" xr:uid="{00000000-0005-0000-0000-000041170000}"/>
    <cellStyle name="Hiperłącze 10" xfId="23037" hidden="1" xr:uid="{00000000-0005-0000-0000-0000C2190000}"/>
    <cellStyle name="Hiperłącze 10" xfId="22416" hidden="1" xr:uid="{00000000-0005-0000-0000-00004B190000}"/>
    <cellStyle name="Hiperłącze 10" xfId="33935" hidden="1" xr:uid="{00000000-0005-0000-0000-0000BB1E0000}"/>
    <cellStyle name="Hiperłącze 10" xfId="16774" hidden="1" xr:uid="{00000000-0005-0000-0000-0000A3160000}"/>
    <cellStyle name="Hiperłącze 10" xfId="23178" hidden="1" xr:uid="{00000000-0005-0000-0000-000090190000}"/>
    <cellStyle name="Hiperłącze 10" xfId="41027" hidden="1" xr:uid="{00000000-0005-0000-0000-000019220000}"/>
    <cellStyle name="Hiperłącze 10" xfId="42826" hidden="1" xr:uid="{00000000-0005-0000-0000-0000C9220000}"/>
    <cellStyle name="Hiperłącze 10" xfId="37479" hidden="1" xr:uid="{00000000-0005-0000-0000-00009F200000}"/>
    <cellStyle name="Hiperłącze 10" xfId="25050" hidden="1" xr:uid="{00000000-0005-0000-0000-0000221B0000}"/>
    <cellStyle name="Hiperłącze 10" xfId="15615" hidden="1" xr:uid="{00000000-0005-0000-0000-000066160000}"/>
    <cellStyle name="Hiperłącze 10" xfId="27492" hidden="1" xr:uid="{00000000-0005-0000-0000-0000DE1B0000}"/>
    <cellStyle name="Hiperłącze 10" xfId="27560" hidden="1" xr:uid="{00000000-0005-0000-0000-0000D21B0000}"/>
    <cellStyle name="Hiperłącze 10" xfId="11576" hidden="1" xr:uid="{00000000-0005-0000-0000-000049150000}"/>
    <cellStyle name="Hiperłącze 10" xfId="45471" hidden="1" xr:uid="{00000000-0005-0000-0000-000036240000}"/>
    <cellStyle name="Hiperłącze 10" xfId="40508" hidden="1" xr:uid="{00000000-0005-0000-0000-00008B210000}"/>
    <cellStyle name="Hiperłącze 10" xfId="19463" hidden="1" xr:uid="{00000000-0005-0000-0000-000052180000}"/>
    <cellStyle name="Hiperłącze 10" xfId="40918" hidden="1" xr:uid="{00000000-0005-0000-0000-000013220000}"/>
    <cellStyle name="Hiperłącze 10" xfId="42853" hidden="1" xr:uid="{00000000-0005-0000-0000-0000D2220000}"/>
    <cellStyle name="Hiperłącze 10" xfId="15637" hidden="1" xr:uid="{00000000-0005-0000-0000-000063160000}"/>
    <cellStyle name="Hiperłącze 10" xfId="22749" hidden="1" xr:uid="{00000000-0005-0000-0000-000083190000}"/>
    <cellStyle name="Hiperłącze 10" xfId="42248" hidden="1" xr:uid="{00000000-0005-0000-0000-000062220000}"/>
    <cellStyle name="Hiperłącze 10" xfId="43546" hidden="1" xr:uid="{00000000-0005-0000-0000-0000B0230000}"/>
    <cellStyle name="Hiperłącze 10" xfId="42293" hidden="1" xr:uid="{00000000-0005-0000-0000-00005F220000}"/>
    <cellStyle name="Hiperłącze 10" xfId="15840" hidden="1" xr:uid="{00000000-0005-0000-0000-00007B160000}"/>
    <cellStyle name="Hiperłącze 10" xfId="20331" hidden="1" xr:uid="{00000000-0005-0000-0000-000085180000}"/>
    <cellStyle name="Hiperłącze 10" xfId="32516" hidden="1" xr:uid="{00000000-0005-0000-0000-0000D51D0000}"/>
    <cellStyle name="Hiperłącze 10" xfId="28425" hidden="1" xr:uid="{00000000-0005-0000-0000-0000801C0000}"/>
    <cellStyle name="Hiperłącze 10" xfId="23016" hidden="1" xr:uid="{00000000-0005-0000-0000-0000C5190000}"/>
    <cellStyle name="Hiperłącze 10" xfId="20846" hidden="1" xr:uid="{00000000-0005-0000-0000-0000F1190000}"/>
    <cellStyle name="Hiperłącze 10" xfId="39062" hidden="1" xr:uid="{00000000-0005-0000-0000-0000AC210000}"/>
    <cellStyle name="Hiperłącze 10" xfId="16104" hidden="1" xr:uid="{00000000-0005-0000-0000-0000DB170000}"/>
    <cellStyle name="Hiperłącze 10" xfId="41061" hidden="1" xr:uid="{00000000-0005-0000-0000-00000E220000}"/>
    <cellStyle name="Hiperłącze 10" xfId="39073" hidden="1" xr:uid="{00000000-0005-0000-0000-000040220000}"/>
    <cellStyle name="Hiperłącze 10" xfId="34530" hidden="1" xr:uid="{00000000-0005-0000-0000-00009F1F0000}"/>
    <cellStyle name="Hiperłącze 10" xfId="27648" hidden="1" xr:uid="{00000000-0005-0000-0000-0000A21B0000}"/>
    <cellStyle name="Hiperłącze 10" xfId="23461" hidden="1" xr:uid="{00000000-0005-0000-0000-0000B6190000}"/>
    <cellStyle name="Hiperłącze 10" xfId="15286" hidden="1" xr:uid="{00000000-0005-0000-0000-00003C160000}"/>
    <cellStyle name="Hiperłącze 10" xfId="29520" hidden="1" xr:uid="{00000000-0005-0000-0000-0000B71C0000}"/>
    <cellStyle name="Hiperłącze 10" xfId="17096" hidden="1" xr:uid="{00000000-0005-0000-0000-0000C8160000}"/>
    <cellStyle name="Hiperłącze 10" xfId="26161" hidden="1" xr:uid="{00000000-0005-0000-0000-0000EA1A0000}"/>
    <cellStyle name="Hiperłącze 10" xfId="25664" hidden="1" xr:uid="{00000000-0005-0000-0000-0000B41A0000}"/>
    <cellStyle name="Hiperłącze 10" xfId="36292" hidden="1" xr:uid="{00000000-0005-0000-0000-0000B91F0000}"/>
    <cellStyle name="Hiperłącze 10" xfId="41872" hidden="1" xr:uid="{00000000-0005-0000-0000-000053220000}"/>
    <cellStyle name="Hiperłącze 10" xfId="42882" hidden="1" xr:uid="{00000000-0005-0000-0000-0000CB220000}"/>
    <cellStyle name="Hiperłącze 10" xfId="30848" hidden="1" xr:uid="{00000000-0005-0000-0000-0000081D0000}"/>
    <cellStyle name="Hiperłącze 10" xfId="19945" hidden="1" xr:uid="{00000000-0005-0000-0000-000030180000}"/>
    <cellStyle name="Hiperłącze 10" xfId="13125" hidden="1" xr:uid="{00000000-0005-0000-0000-000012150000}"/>
    <cellStyle name="Hiperłącze 10" xfId="27528" hidden="1" xr:uid="{00000000-0005-0000-0000-0000D31B0000}"/>
    <cellStyle name="Hiperłącze 10" xfId="17123" hidden="1" xr:uid="{00000000-0005-0000-0000-0000CD160000}"/>
    <cellStyle name="Hiperłącze 10" xfId="40669" hidden="1" xr:uid="{00000000-0005-0000-0000-0000B5210000}"/>
    <cellStyle name="Hiperłącze 10" xfId="13806" hidden="1" xr:uid="{00000000-0005-0000-0000-0000C2150000}"/>
    <cellStyle name="Hiperłącze 10" xfId="23350" hidden="1" xr:uid="{00000000-0005-0000-0000-0000A6190000}"/>
    <cellStyle name="Hiperłącze 10" xfId="29160" hidden="1" xr:uid="{00000000-0005-0000-0000-00008D1C0000}"/>
    <cellStyle name="Hiperłącze 10" xfId="46890" hidden="1" xr:uid="{00000000-0005-0000-0000-000081240000}"/>
    <cellStyle name="Hiperłącze 10" xfId="32137" hidden="1" xr:uid="{00000000-0005-0000-0000-0000AB1D0000}"/>
    <cellStyle name="Hiperłącze 10" xfId="26737" hidden="1" xr:uid="{00000000-0005-0000-0000-0000431B0000}"/>
    <cellStyle name="Hiperłącze 10" xfId="46935" hidden="1" xr:uid="{00000000-0005-0000-0000-0000B0240000}"/>
    <cellStyle name="Hiperłącze 10" xfId="11671" hidden="1" xr:uid="{00000000-0005-0000-0000-0000E1140000}"/>
    <cellStyle name="Hiperłącze 10" xfId="41336" hidden="1" xr:uid="{00000000-0005-0000-0000-0000E1210000}"/>
    <cellStyle name="Hiperłącze 10" xfId="22795" hidden="1" xr:uid="{00000000-0005-0000-0000-0000C7190000}"/>
    <cellStyle name="Hiperłącze 10" xfId="44063" hidden="1" xr:uid="{00000000-0005-0000-0000-000015230000}"/>
    <cellStyle name="Hiperłącze 10" xfId="30757" hidden="1" xr:uid="{00000000-0005-0000-0000-0000031D0000}"/>
    <cellStyle name="Hiperłącze 10" xfId="20796" hidden="1" xr:uid="{00000000-0005-0000-0000-0000FA190000}"/>
    <cellStyle name="Hiperłącze 10" xfId="19340" hidden="1" xr:uid="{00000000-0005-0000-0000-000055180000}"/>
    <cellStyle name="Hiperłącze 10" xfId="43772" hidden="1" xr:uid="{00000000-0005-0000-0000-0000F8220000}"/>
    <cellStyle name="Hiperłącze 10" xfId="43955" hidden="1" xr:uid="{00000000-0005-0000-0000-000009230000}"/>
    <cellStyle name="Hiperłącze 10" xfId="13473" hidden="1" xr:uid="{00000000-0005-0000-0000-000037150000}"/>
    <cellStyle name="Hiperłącze 10" xfId="23440" hidden="1" xr:uid="{00000000-0005-0000-0000-0000B0190000}"/>
    <cellStyle name="Hiperłącze 10" xfId="41225" hidden="1" xr:uid="{00000000-0005-0000-0000-0000D1210000}"/>
    <cellStyle name="Hiperłącze 10" xfId="23068" hidden="1" xr:uid="{00000000-0005-0000-0000-0000D4190000}"/>
    <cellStyle name="Hiperłącze 10" xfId="20570" hidden="1" xr:uid="{00000000-0005-0000-0000-0000021A0000}"/>
    <cellStyle name="Hiperłącze 10" xfId="18576" hidden="1" xr:uid="{00000000-0005-0000-0000-0000C6170000}"/>
    <cellStyle name="Hiperłącze 10" xfId="17743" hidden="1" xr:uid="{00000000-0005-0000-0000-00002A170000}"/>
    <cellStyle name="Hiperłącze 10" xfId="38049" hidden="1" xr:uid="{00000000-0005-0000-0000-000071200000}"/>
    <cellStyle name="Hiperłącze 10" xfId="31238" hidden="1" xr:uid="{00000000-0005-0000-0000-0000561D0000}"/>
    <cellStyle name="Hiperłącze 10" xfId="25401" hidden="1" xr:uid="{00000000-0005-0000-0000-00006B1B0000}"/>
    <cellStyle name="Hiperłącze 10" xfId="30455" hidden="1" xr:uid="{00000000-0005-0000-0000-0000DF1C0000}"/>
    <cellStyle name="Hiperłącze 10" xfId="23939" hidden="1" xr:uid="{00000000-0005-0000-0000-00006B1A0000}"/>
    <cellStyle name="Hiperłącze 10" xfId="17505" hidden="1" xr:uid="{00000000-0005-0000-0000-00000C170000}"/>
    <cellStyle name="Hiperłącze 10" xfId="27693" hidden="1" xr:uid="{00000000-0005-0000-0000-00009F1B0000}"/>
    <cellStyle name="Hiperłącze 10" xfId="43254" hidden="1" xr:uid="{00000000-0005-0000-0000-00005C230000}"/>
    <cellStyle name="Hiperłącze 10" xfId="23141" hidden="1" xr:uid="{00000000-0005-0000-0000-000096190000}"/>
    <cellStyle name="Hiperłącze 10" xfId="14144" hidden="1" xr:uid="{00000000-0005-0000-0000-000077150000}"/>
    <cellStyle name="Hiperłącze 10" xfId="17562" hidden="1" xr:uid="{00000000-0005-0000-0000-00001A170000}"/>
    <cellStyle name="Hiperłącze 10" xfId="25914" hidden="1" xr:uid="{00000000-0005-0000-0000-0000C81A0000}"/>
    <cellStyle name="Hiperłącze 10" xfId="15695" hidden="1" xr:uid="{00000000-0005-0000-0000-00006E160000}"/>
    <cellStyle name="Hiperłącze 10" xfId="13044" hidden="1" xr:uid="{00000000-0005-0000-0000-000009150000}"/>
    <cellStyle name="Hiperłącze 10" xfId="18064" hidden="1" xr:uid="{00000000-0005-0000-0000-00006A170000}"/>
    <cellStyle name="Hiperłącze 10" xfId="45364" hidden="1" xr:uid="{00000000-0005-0000-0000-0000D3230000}"/>
    <cellStyle name="Hiperłącze 10" xfId="14091" hidden="1" xr:uid="{00000000-0005-0000-0000-000076150000}"/>
    <cellStyle name="Hiperłącze 10" xfId="45874" hidden="1" xr:uid="{00000000-0005-0000-0000-0000EF230000}"/>
    <cellStyle name="Hiperłącze 10" xfId="28559" hidden="1" xr:uid="{00000000-0005-0000-0000-0000631C0000}"/>
    <cellStyle name="Hiperłącze 10" xfId="34060" hidden="1" xr:uid="{00000000-0005-0000-0000-0000C41E0000}"/>
    <cellStyle name="Hiperłącze 10" xfId="30195" hidden="1" xr:uid="{00000000-0005-0000-0000-0000C71C0000}"/>
    <cellStyle name="Hiperłącze 10" xfId="14932" hidden="1" xr:uid="{00000000-0005-0000-0000-000041160000}"/>
    <cellStyle name="Hiperłącze 10" xfId="20817" hidden="1" xr:uid="{00000000-0005-0000-0000-0000F7190000}"/>
    <cellStyle name="Hiperłącze 10" xfId="43367" hidden="1" xr:uid="{00000000-0005-0000-0000-00004B240000}"/>
    <cellStyle name="Hiperłącze 10" xfId="37889" hidden="1" xr:uid="{00000000-0005-0000-0000-000090200000}"/>
    <cellStyle name="Hiperłącze 10" xfId="35289" hidden="1" xr:uid="{00000000-0005-0000-0000-0000141F0000}"/>
    <cellStyle name="Hiperłącze 10" xfId="26290" hidden="1" xr:uid="{00000000-0005-0000-0000-0000FD1A0000}"/>
    <cellStyle name="Hiperłącze 10" xfId="13221" hidden="1" xr:uid="{00000000-0005-0000-0000-00001E150000}"/>
    <cellStyle name="Hiperłącze 10" xfId="32156" hidden="1" xr:uid="{00000000-0005-0000-0000-0000AD1D0000}"/>
    <cellStyle name="Hiperłącze 10" xfId="12579" hidden="1" xr:uid="{00000000-0005-0000-0000-0000B9140000}"/>
    <cellStyle name="Hiperłącze 10" xfId="16802" hidden="1" xr:uid="{00000000-0005-0000-0000-0000A6160000}"/>
    <cellStyle name="Hiperłącze 10" xfId="40063" hidden="1" xr:uid="{00000000-0005-0000-0000-000059210000}"/>
    <cellStyle name="Hiperłącze 10" xfId="46205" hidden="1" xr:uid="{00000000-0005-0000-0000-000053240000}"/>
    <cellStyle name="Hiperłącze 10" xfId="27064" hidden="1" xr:uid="{00000000-0005-0000-0000-0000641B0000}"/>
    <cellStyle name="Hiperłącze 10" xfId="45756" hidden="1" xr:uid="{00000000-0005-0000-0000-0000E6230000}"/>
    <cellStyle name="Hiperłącze 10" xfId="34925" hidden="1" xr:uid="{00000000-0005-0000-0000-0000ED1E0000}"/>
    <cellStyle name="Hiperłącze 10" xfId="12457" hidden="1" xr:uid="{00000000-0005-0000-0000-0000A8140000}"/>
    <cellStyle name="Hiperłącze 10" xfId="33814" hidden="1" xr:uid="{00000000-0005-0000-0000-0000B11E0000}"/>
    <cellStyle name="Hiperłącze 10" xfId="22856" hidden="1" xr:uid="{00000000-0005-0000-0000-0000E6190000}"/>
    <cellStyle name="Hiperłącze 10" xfId="21436" hidden="1" xr:uid="{00000000-0005-0000-0000-0000C2180000}"/>
    <cellStyle name="Hiperłącze 10" xfId="31283" hidden="1" xr:uid="{00000000-0005-0000-0000-0000541D0000}"/>
    <cellStyle name="Hiperłącze 10" xfId="38112" hidden="1" xr:uid="{00000000-0005-0000-0000-000073200000}"/>
    <cellStyle name="Hiperłącze 10" xfId="12367" hidden="1" xr:uid="{00000000-0005-0000-0000-0000A0140000}"/>
    <cellStyle name="Hiperłącze 10" xfId="31679" hidden="1" xr:uid="{00000000-0005-0000-0000-00009B1D0000}"/>
    <cellStyle name="Hiperłącze 10" xfId="14697" hidden="1" xr:uid="{00000000-0005-0000-0000-0000FA150000}"/>
    <cellStyle name="Hiperłącze 10" xfId="32290" hidden="1" xr:uid="{00000000-0005-0000-0000-0000C11D0000}"/>
    <cellStyle name="Hiperłącze 10" xfId="19055" hidden="1" xr:uid="{00000000-0005-0000-0000-0000D8170000}"/>
    <cellStyle name="Hiperłącze 10" xfId="31849" hidden="1" xr:uid="{00000000-0005-0000-0000-0000DF1D0000}"/>
    <cellStyle name="Hiperłącze 10" xfId="24384" hidden="1" xr:uid="{00000000-0005-0000-0000-00003A1A0000}"/>
    <cellStyle name="Hiperłącze 10" xfId="20703" hidden="1" xr:uid="{00000000-0005-0000-0000-000003190000}"/>
    <cellStyle name="Hiperłącze 10" xfId="30420" hidden="1" xr:uid="{00000000-0005-0000-0000-0000DB1C0000}"/>
    <cellStyle name="Hiperłącze 10" xfId="37000" hidden="1" xr:uid="{00000000-0005-0000-0000-0000DF1F0000}"/>
    <cellStyle name="Hiperłącze 10" xfId="34645" hidden="1" xr:uid="{00000000-0005-0000-0000-0000CE1E0000}"/>
    <cellStyle name="Hiperłącze 10" xfId="27495" hidden="1" xr:uid="{00000000-0005-0000-0000-0000DA1B0000}"/>
    <cellStyle name="Hiperłącze 10" xfId="15003" hidden="1" xr:uid="{00000000-0005-0000-0000-000036160000}"/>
    <cellStyle name="Hiperłącze 10" xfId="44710" hidden="1" xr:uid="{00000000-0005-0000-0000-000079230000}"/>
    <cellStyle name="Hiperłącze 10" xfId="35210" hidden="1" xr:uid="{00000000-0005-0000-0000-00000E1F0000}"/>
    <cellStyle name="Hiperłącze 10" xfId="16214" hidden="1" xr:uid="{00000000-0005-0000-0000-0000EC160000}"/>
    <cellStyle name="Hiperłącze 10" xfId="30588" hidden="1" xr:uid="{00000000-0005-0000-0000-0000EE1C0000}"/>
    <cellStyle name="Hiperłącze 10" xfId="41278" hidden="1" xr:uid="{00000000-0005-0000-0000-0000D4210000}"/>
    <cellStyle name="Hiperłącze 10" xfId="30797" hidden="1" xr:uid="{00000000-0005-0000-0000-0000091D0000}"/>
    <cellStyle name="Hiperłącze 10" xfId="23681" hidden="1" xr:uid="{00000000-0005-0000-0000-0000081A0000}"/>
    <cellStyle name="Hiperłącze 10" xfId="20740" hidden="1" xr:uid="{00000000-0005-0000-0000-0000FC180000}"/>
    <cellStyle name="Hiperłącze 10" xfId="35699" hidden="1" xr:uid="{00000000-0005-0000-0000-0000541F0000}"/>
    <cellStyle name="Hiperłącze 10" xfId="34600" hidden="1" xr:uid="{00000000-0005-0000-0000-0000A11F0000}"/>
    <cellStyle name="Hiperłącze 10" xfId="43454" hidden="1" xr:uid="{00000000-0005-0000-0000-000045240000}"/>
    <cellStyle name="Hiperłącze 10" xfId="29938" hidden="1" xr:uid="{00000000-0005-0000-0000-00007D1D0000}"/>
    <cellStyle name="Hiperłącze 10" xfId="42837" hidden="1" xr:uid="{00000000-0005-0000-0000-0000CE220000}"/>
    <cellStyle name="Hiperłącze 10" xfId="34649" hidden="1" xr:uid="{00000000-0005-0000-0000-0000D21E0000}"/>
    <cellStyle name="Hiperłącze 10" xfId="21391" hidden="1" xr:uid="{00000000-0005-0000-0000-0000B8180000}"/>
    <cellStyle name="Hiperłącze 10" xfId="22615" hidden="1" xr:uid="{00000000-0005-0000-0000-00007D190000}"/>
    <cellStyle name="Hiperłącze 10" xfId="23301" hidden="1" xr:uid="{00000000-0005-0000-0000-0000BE190000}"/>
    <cellStyle name="Hiperłącze 10" xfId="21694" hidden="1" xr:uid="{00000000-0005-0000-0000-0000DC180000}"/>
    <cellStyle name="Hiperłącze 10" xfId="42002" hidden="1" xr:uid="{00000000-0005-0000-0000-0000AF220000}"/>
    <cellStyle name="Hiperłącze 10" xfId="18824" hidden="1" xr:uid="{00000000-0005-0000-0000-000096170000}"/>
    <cellStyle name="Hiperłącze 10" xfId="18511" hidden="1" xr:uid="{00000000-0005-0000-0000-0000B2170000}"/>
    <cellStyle name="Hiperłącze 10" xfId="41050" hidden="1" xr:uid="{00000000-0005-0000-0000-000012220000}"/>
    <cellStyle name="Hiperłącze 10" xfId="41764" hidden="1" xr:uid="{00000000-0005-0000-0000-000047220000}"/>
    <cellStyle name="Hiperłącze 10" xfId="40361" hidden="1" xr:uid="{00000000-0005-0000-0000-00007A210000}"/>
    <cellStyle name="Hiperłącze 10" xfId="14761" hidden="1" xr:uid="{00000000-0005-0000-0000-00003B160000}"/>
    <cellStyle name="Hiperłącze 10" xfId="45313" hidden="1" xr:uid="{00000000-0005-0000-0000-0000D6230000}"/>
    <cellStyle name="Hiperłącze 10" xfId="11660" hidden="1" xr:uid="{00000000-0005-0000-0000-0000E5140000}"/>
    <cellStyle name="Hiperłącze 10" xfId="26416" hidden="1" xr:uid="{00000000-0005-0000-0000-0000071B0000}"/>
    <cellStyle name="Hiperłącze 10" xfId="44516" hidden="1" xr:uid="{00000000-0005-0000-0000-000043230000}"/>
    <cellStyle name="Hiperłącze 10" xfId="23133" hidden="1" xr:uid="{00000000-0005-0000-0000-000091190000}"/>
    <cellStyle name="Hiperłącze 10" xfId="12376" hidden="1" xr:uid="{00000000-0005-0000-0000-0000A1140000}"/>
    <cellStyle name="Hiperłącze 10" xfId="30893" hidden="1" xr:uid="{00000000-0005-0000-0000-0000121D0000}"/>
    <cellStyle name="Hiperłącze 10" xfId="46261" hidden="1" xr:uid="{00000000-0005-0000-0000-00005D240000}"/>
    <cellStyle name="Hiperłącze 10" xfId="36671" hidden="1" xr:uid="{00000000-0005-0000-0000-000006200000}"/>
    <cellStyle name="Hiperłącze 10" xfId="17104" hidden="1" xr:uid="{00000000-0005-0000-0000-0000C9160000}"/>
    <cellStyle name="Hiperłącze 10" xfId="12760" hidden="1" xr:uid="{00000000-0005-0000-0000-0000CC140000}"/>
    <cellStyle name="Hiperłącze 10" xfId="37277" hidden="1" xr:uid="{00000000-0005-0000-0000-000040200000}"/>
    <cellStyle name="Hiperłącze 10" xfId="23331" hidden="1" xr:uid="{00000000-0005-0000-0000-0000A4190000}"/>
    <cellStyle name="Hiperłącze 10" xfId="36900" hidden="1" xr:uid="{00000000-0005-0000-0000-0000D41F0000}"/>
    <cellStyle name="Hiperłącze 10" xfId="18496" hidden="1" xr:uid="{00000000-0005-0000-0000-0000B6170000}"/>
    <cellStyle name="Hiperłącze 10" xfId="34900" hidden="1" xr:uid="{00000000-0005-0000-0000-0000EA1E0000}"/>
    <cellStyle name="Hiperłącze 10" xfId="21971" hidden="1" xr:uid="{00000000-0005-0000-0000-000019190000}"/>
    <cellStyle name="Hiperłącze 10" xfId="47086" hidden="1" xr:uid="{00000000-0005-0000-0000-000090240000}"/>
    <cellStyle name="Hiperłącze 10" xfId="44253" hidden="1" xr:uid="{00000000-0005-0000-0000-00002A230000}"/>
    <cellStyle name="Hiperłącze 10" xfId="34000" hidden="1" xr:uid="{00000000-0005-0000-0000-0000C61E0000}"/>
    <cellStyle name="Hiperłącze 10" xfId="18432" hidden="1" xr:uid="{00000000-0005-0000-0000-0000C2170000}"/>
    <cellStyle name="Hiperłącze 10" xfId="19726" hidden="1" xr:uid="{00000000-0005-0000-0000-00001E180000}"/>
    <cellStyle name="Hiperłącze 10" xfId="24510" hidden="1" xr:uid="{00000000-0005-0000-0000-00004A1A0000}"/>
    <cellStyle name="Hiperłącze 10" xfId="20697" hidden="1" xr:uid="{00000000-0005-0000-0000-0000FF180000}"/>
    <cellStyle name="Hiperłącze 10" xfId="29456" hidden="1" xr:uid="{00000000-0005-0000-0000-0000B01C0000}"/>
    <cellStyle name="Hiperłącze 10" xfId="18914" hidden="1" xr:uid="{00000000-0005-0000-0000-0000A0170000}"/>
    <cellStyle name="Hiperłącze 10" xfId="43486" hidden="1" xr:uid="{00000000-0005-0000-0000-0000C1240000}"/>
    <cellStyle name="Hiperłącze 10" xfId="47017" hidden="1" xr:uid="{00000000-0005-0000-0000-00008E240000}"/>
    <cellStyle name="Hiperłącze 10" xfId="20396" hidden="1" xr:uid="{00000000-0005-0000-0000-000088180000}"/>
    <cellStyle name="Hiperłącze 10" xfId="26678" hidden="1" xr:uid="{00000000-0005-0000-0000-00003C1B0000}"/>
    <cellStyle name="Hiperłącze 10" xfId="39730" hidden="1" xr:uid="{00000000-0005-0000-0000-00001A210000}"/>
    <cellStyle name="Hiperłącze 10" xfId="40054" hidden="1" xr:uid="{00000000-0005-0000-0000-00005A210000}"/>
    <cellStyle name="Hiperłącze 10" xfId="21048" hidden="1" xr:uid="{00000000-0005-0000-0000-00009B180000}"/>
    <cellStyle name="Hiperłącze 10" xfId="46905" hidden="1" xr:uid="{00000000-0005-0000-0000-00007F240000}"/>
    <cellStyle name="Hiperłącze 10" xfId="15965" hidden="1" xr:uid="{00000000-0005-0000-0000-000084160000}"/>
    <cellStyle name="Hiperłącze 10" xfId="12954" hidden="1" xr:uid="{00000000-0005-0000-0000-0000FB140000}"/>
    <cellStyle name="Hiperłącze 10" xfId="31416" hidden="1" xr:uid="{00000000-0005-0000-0000-0000661D0000}"/>
    <cellStyle name="Hiperłącze 10" xfId="21022" hidden="1" xr:uid="{00000000-0005-0000-0000-00006A190000}"/>
    <cellStyle name="Hiperłącze 10" xfId="16510" hidden="1" xr:uid="{00000000-0005-0000-0000-000060170000}"/>
    <cellStyle name="Hiperłącze 10" xfId="23639" hidden="1" xr:uid="{00000000-0005-0000-0000-00000E1A0000}"/>
    <cellStyle name="Hiperłącze 10" xfId="18417" hidden="1" xr:uid="{00000000-0005-0000-0000-0000BF170000}"/>
    <cellStyle name="Hiperłącze 10" xfId="13382" hidden="1" xr:uid="{00000000-0005-0000-0000-000028150000}"/>
    <cellStyle name="Hiperłącze 10" xfId="34878" hidden="1" xr:uid="{00000000-0005-0000-0000-0000E41E0000}"/>
    <cellStyle name="Hiperłącze 10" xfId="17138" hidden="1" xr:uid="{00000000-0005-0000-0000-0000D1160000}"/>
    <cellStyle name="Hiperłącze 10" xfId="18748" hidden="1" xr:uid="{00000000-0005-0000-0000-00008C170000}"/>
    <cellStyle name="Hiperłącze 10" xfId="40971" hidden="1" xr:uid="{00000000-0005-0000-0000-00001F220000}"/>
    <cellStyle name="Hiperłącze 10" xfId="40927" hidden="1" xr:uid="{00000000-0005-0000-0000-000015220000}"/>
    <cellStyle name="Hiperłącze 10" xfId="39771" hidden="1" xr:uid="{00000000-0005-0000-0000-00001F210000}"/>
    <cellStyle name="Hiperłącze 10" xfId="32264" hidden="1" xr:uid="{00000000-0005-0000-0000-0000BA1D0000}"/>
    <cellStyle name="Hiperłącze 10" xfId="36557" hidden="1" xr:uid="{00000000-0005-0000-0000-0000F81F0000}"/>
    <cellStyle name="Hiperłącze 10" xfId="20901" hidden="1" xr:uid="{00000000-0005-0000-0000-000062190000}"/>
    <cellStyle name="Hiperłącze 10" xfId="39939" hidden="1" xr:uid="{00000000-0005-0000-0000-000032210000}"/>
    <cellStyle name="Hiperłącze 10" xfId="39392" hidden="1" xr:uid="{00000000-0005-0000-0000-0000F3200000}"/>
    <cellStyle name="Hiperłącze 10" xfId="11534" hidden="1" xr:uid="{00000000-0005-0000-0000-0000CE150000}"/>
    <cellStyle name="Hiperłącze 10" xfId="32248" hidden="1" xr:uid="{00000000-0005-0000-0000-0000B81D0000}"/>
    <cellStyle name="Hiperłącze 10" xfId="21340" hidden="1" xr:uid="{00000000-0005-0000-0000-0000B9180000}"/>
    <cellStyle name="Hiperłącze 10" xfId="36520" hidden="1" xr:uid="{00000000-0005-0000-0000-000001200000}"/>
    <cellStyle name="Hiperłącze 10" xfId="42627" hidden="1" xr:uid="{00000000-0005-0000-0000-000087220000}"/>
    <cellStyle name="Hiperłącze 10" xfId="28027" hidden="1" xr:uid="{00000000-0005-0000-0000-0000C71B0000}"/>
    <cellStyle name="Hiperłącze 10" xfId="12751" hidden="1" xr:uid="{00000000-0005-0000-0000-0000C8140000}"/>
    <cellStyle name="Hiperłącze 10" xfId="37821" hidden="1" xr:uid="{00000000-0005-0000-0000-00005E200000}"/>
    <cellStyle name="Hiperłącze 10" xfId="44948" hidden="1" xr:uid="{00000000-0005-0000-0000-000090230000}"/>
    <cellStyle name="Hiperłącze 10" xfId="36922" hidden="1" xr:uid="{00000000-0005-0000-0000-0000DA1F0000}"/>
    <cellStyle name="Hiperłącze 10" xfId="32368" hidden="1" xr:uid="{00000000-0005-0000-0000-0000C31D0000}"/>
    <cellStyle name="Hiperłącze 10" xfId="35911" hidden="1" xr:uid="{00000000-0005-0000-0000-0000731F0000}"/>
    <cellStyle name="Hiperłącze 10" xfId="14160" hidden="1" xr:uid="{00000000-0005-0000-0000-000079150000}"/>
    <cellStyle name="Hiperłącze 10" xfId="46353" hidden="1" xr:uid="{00000000-0005-0000-0000-000065240000}"/>
    <cellStyle name="Hiperłącze 10" xfId="24053" hidden="1" xr:uid="{00000000-0005-0000-0000-0000561A0000}"/>
    <cellStyle name="Hiperłącze 10" xfId="16554" hidden="1" xr:uid="{00000000-0005-0000-0000-000092160000}"/>
    <cellStyle name="Hiperłącze 10" xfId="22269" hidden="1" xr:uid="{00000000-0005-0000-0000-00003A190000}"/>
    <cellStyle name="Hiperłącze 10" xfId="17080" hidden="1" xr:uid="{00000000-0005-0000-0000-0000C4160000}"/>
    <cellStyle name="Hiperłącze 10" xfId="16695" hidden="1" xr:uid="{00000000-0005-0000-0000-00009B160000}"/>
    <cellStyle name="Hiperłącze 10" xfId="41532" hidden="1" xr:uid="{00000000-0005-0000-0000-0000F0210000}"/>
    <cellStyle name="Hiperłącze 10" xfId="17688" hidden="1" xr:uid="{00000000-0005-0000-0000-000023170000}"/>
    <cellStyle name="Hiperłącze 10" xfId="36739" hidden="1" xr:uid="{00000000-0005-0000-0000-0000BF1F0000}"/>
    <cellStyle name="Hiperłącze 10" xfId="33382" hidden="1" xr:uid="{00000000-0005-0000-0000-00007C1E0000}"/>
    <cellStyle name="Hiperłącze 10" xfId="17791" hidden="1" xr:uid="{00000000-0005-0000-0000-00002B170000}"/>
    <cellStyle name="Hiperłącze 10" xfId="13998" hidden="1" xr:uid="{00000000-0005-0000-0000-00009D150000}"/>
    <cellStyle name="Hiperłącze 10" xfId="17544" hidden="1" xr:uid="{00000000-0005-0000-0000-000016170000}"/>
    <cellStyle name="Hiperłącze 10" xfId="34124" hidden="1" xr:uid="{00000000-0005-0000-0000-0000361F0000}"/>
    <cellStyle name="Hiperłącze 10" xfId="45968" hidden="1" xr:uid="{00000000-0005-0000-0000-0000FA230000}"/>
    <cellStyle name="Hiperłącze 10" xfId="44770" hidden="1" xr:uid="{00000000-0005-0000-0000-00007C230000}"/>
    <cellStyle name="Hiperłącze 10" xfId="45523" hidden="1" xr:uid="{00000000-0005-0000-0000-00002B240000}"/>
    <cellStyle name="Hiperłącze 10" xfId="41321" hidden="1" xr:uid="{00000000-0005-0000-0000-0000DD210000}"/>
    <cellStyle name="Hiperłącze 10" xfId="30995" hidden="1" xr:uid="{00000000-0005-0000-0000-0000351D0000}"/>
    <cellStyle name="Hiperłącze 10" xfId="36310" hidden="1" xr:uid="{00000000-0005-0000-0000-0000B71F0000}"/>
    <cellStyle name="Hiperłącze 10" xfId="23297" hidden="1" xr:uid="{00000000-0005-0000-0000-0000DD190000}"/>
    <cellStyle name="Hiperłącze 10" xfId="42916" hidden="1" xr:uid="{00000000-0005-0000-0000-0000D4220000}"/>
    <cellStyle name="Hiperłącze 10" xfId="17115" hidden="1" xr:uid="{00000000-0005-0000-0000-0000CE160000}"/>
    <cellStyle name="Hiperłącze 10" xfId="26370" hidden="1" xr:uid="{00000000-0005-0000-0000-0000021B0000}"/>
    <cellStyle name="Hiperłącze 10" xfId="33365" hidden="1" xr:uid="{00000000-0005-0000-0000-00009A1E0000}"/>
    <cellStyle name="Hiperłącze 10" xfId="13851" hidden="1" xr:uid="{00000000-0005-0000-0000-0000B7150000}"/>
    <cellStyle name="Hiperłącze 10" xfId="47132" hidden="1" xr:uid="{00000000-0005-0000-0000-000099240000}"/>
    <cellStyle name="Hiperłącze 10" xfId="29677" hidden="1" xr:uid="{00000000-0005-0000-0000-0000301D0000}"/>
    <cellStyle name="Hiperłącze 10" xfId="39660" hidden="1" xr:uid="{00000000-0005-0000-0000-000015210000}"/>
    <cellStyle name="Hiperłącze 10" xfId="32477" hidden="1" xr:uid="{00000000-0005-0000-0000-0000CF1D0000}"/>
    <cellStyle name="Hiperłącze 10" xfId="16007" hidden="1" xr:uid="{00000000-0005-0000-0000-0000F9160000}"/>
    <cellStyle name="Hiperłącze 10" xfId="25311" hidden="1" xr:uid="{00000000-0005-0000-0000-0000111C0000}"/>
    <cellStyle name="Hiperłącze 10" xfId="26803" hidden="1" xr:uid="{00000000-0005-0000-0000-00004D1B0000}"/>
    <cellStyle name="Hiperłącze 10" xfId="32576" hidden="1" xr:uid="{00000000-0005-0000-0000-0000D81D0000}"/>
    <cellStyle name="Hiperłącze 10" xfId="21103" hidden="1" xr:uid="{00000000-0005-0000-0000-0000A5180000}"/>
    <cellStyle name="Hiperłącze 10" xfId="20892" hidden="1" xr:uid="{00000000-0005-0000-0000-00005D190000}"/>
    <cellStyle name="Hiperłącze 10" xfId="46840" hidden="1" xr:uid="{00000000-0005-0000-0000-000077240000}"/>
    <cellStyle name="Hiperłącze 10" xfId="40256" hidden="1" xr:uid="{00000000-0005-0000-0000-00006D210000}"/>
    <cellStyle name="Hiperłącze 10" xfId="45543" hidden="1" xr:uid="{00000000-0005-0000-0000-00002E240000}"/>
    <cellStyle name="Hiperłącze 10" xfId="12532" hidden="1" xr:uid="{00000000-0005-0000-0000-0000B3140000}"/>
    <cellStyle name="Hiperłącze 10" xfId="25854" hidden="1" xr:uid="{00000000-0005-0000-0000-0000CA1A0000}"/>
    <cellStyle name="Hiperłącze 10" xfId="33943" hidden="1" xr:uid="{00000000-0005-0000-0000-0000B71E0000}"/>
    <cellStyle name="Hiperłącze 10" xfId="23590" hidden="1" xr:uid="{00000000-0005-0000-0000-0000031A0000}"/>
    <cellStyle name="Hiperłącze 10" xfId="45441" hidden="1" xr:uid="{00000000-0005-0000-0000-000023240000}"/>
    <cellStyle name="Hiperłącze 10" xfId="36874" hidden="1" xr:uid="{00000000-0005-0000-0000-0000FC1F0000}"/>
    <cellStyle name="Hiperłącze 10" xfId="12098" hidden="1" xr:uid="{00000000-0005-0000-0000-000087140000}"/>
    <cellStyle name="Hiperłącze 10" xfId="14939" hidden="1" xr:uid="{00000000-0005-0000-0000-000042160000}"/>
    <cellStyle name="Hiperłącze 10" xfId="15083" hidden="1" xr:uid="{00000000-0005-0000-0000-000046160000}"/>
    <cellStyle name="Hiperłącze 10" xfId="24628" hidden="1" xr:uid="{00000000-0005-0000-0000-00007C1A0000}"/>
    <cellStyle name="Hiperłącze 10" xfId="44474" hidden="1" xr:uid="{00000000-0005-0000-0000-000045230000}"/>
    <cellStyle name="Hiperłącze 10" xfId="11612" hidden="1" xr:uid="{00000000-0005-0000-0000-0000EE140000}"/>
    <cellStyle name="Hiperłącze 10" xfId="22608" hidden="1" xr:uid="{00000000-0005-0000-0000-00007E190000}"/>
    <cellStyle name="Hiperłącze 10" xfId="44213" hidden="1" xr:uid="{00000000-0005-0000-0000-000020230000}"/>
    <cellStyle name="Hiperłącze 10" xfId="19604" hidden="1" xr:uid="{00000000-0005-0000-0000-00000C180000}"/>
    <cellStyle name="Hiperłącze 10" xfId="42907" hidden="1" xr:uid="{00000000-0005-0000-0000-0000D3220000}"/>
    <cellStyle name="Hiperłącze 10" xfId="13266" hidden="1" xr:uid="{00000000-0005-0000-0000-00001B150000}"/>
    <cellStyle name="Hiperłącze 10" xfId="19011" hidden="1" xr:uid="{00000000-0005-0000-0000-0000D9170000}"/>
    <cellStyle name="Hiperłącze 10" xfId="39151" hidden="1" xr:uid="{00000000-0005-0000-0000-00002F220000}"/>
    <cellStyle name="Hiperłącze 10" xfId="22541" hidden="1" xr:uid="{00000000-0005-0000-0000-000054190000}"/>
    <cellStyle name="Hiperłącze 10" xfId="21011" hidden="1" xr:uid="{00000000-0005-0000-0000-000063190000}"/>
    <cellStyle name="Hiperłącze 10" xfId="31605" hidden="1" xr:uid="{00000000-0005-0000-0000-0000931D0000}"/>
    <cellStyle name="Hiperłącze 10" xfId="34745" hidden="1" xr:uid="{00000000-0005-0000-0000-0000DE1E0000}"/>
    <cellStyle name="Hiperłącze 10" xfId="25108" hidden="1" xr:uid="{00000000-0005-0000-0000-0000FE1B0000}"/>
    <cellStyle name="Hiperłącze 10" xfId="16133" hidden="1" xr:uid="{00000000-0005-0000-0000-0000FD160000}"/>
    <cellStyle name="Hiperłącze 10" xfId="10435" hidden="1" xr:uid="{00000000-0005-0000-0000-000061140000}"/>
    <cellStyle name="Hiperłącze 10" xfId="36202" hidden="1" xr:uid="{00000000-0005-0000-0000-0000AB1F0000}"/>
    <cellStyle name="Hiperłącze 10" xfId="42998" hidden="1" xr:uid="{00000000-0005-0000-0000-0000D8220000}"/>
    <cellStyle name="Hiperłącze 10" xfId="22577" hidden="1" xr:uid="{00000000-0005-0000-0000-000075190000}"/>
    <cellStyle name="Hiperłącze 10" xfId="26274" hidden="1" xr:uid="{00000000-0005-0000-0000-0000F91A0000}"/>
    <cellStyle name="Hiperłącze 10" xfId="39023" hidden="1" xr:uid="{00000000-0005-0000-0000-0000A0210000}"/>
    <cellStyle name="Hiperłącze 10" xfId="13775" hidden="1" xr:uid="{00000000-0005-0000-0000-0000B3150000}"/>
    <cellStyle name="Hiperłącze 10" xfId="27633" hidden="1" xr:uid="{00000000-0005-0000-0000-00009D1B0000}"/>
    <cellStyle name="Hiperłącze 10" xfId="20611" hidden="1" xr:uid="{00000000-0005-0000-0000-0000FE190000}"/>
    <cellStyle name="Hiperłącze 10" xfId="37725" hidden="1" xr:uid="{00000000-0005-0000-0000-000052200000}"/>
    <cellStyle name="Hiperłącze 10" xfId="46152" hidden="1" xr:uid="{00000000-0005-0000-0000-000039240000}"/>
    <cellStyle name="Hiperłącze 10" xfId="15596" hidden="1" xr:uid="{00000000-0005-0000-0000-00005E160000}"/>
    <cellStyle name="Hiperłącze 10" xfId="26391" hidden="1" xr:uid="{00000000-0005-0000-0000-00000A1B0000}"/>
    <cellStyle name="Hiperłącze 10" xfId="20477" hidden="1" xr:uid="{00000000-0005-0000-0000-000097180000}"/>
    <cellStyle name="Hiperłącze 10" xfId="46745" hidden="1" xr:uid="{00000000-0005-0000-0000-00006C240000}"/>
    <cellStyle name="Hiperłącze 10" xfId="39698" hidden="1" xr:uid="{00000000-0005-0000-0000-000014210000}"/>
    <cellStyle name="Hiperłącze 10" xfId="11733" hidden="1" xr:uid="{00000000-0005-0000-0000-0000DC150000}"/>
    <cellStyle name="Hiperłącze 10" xfId="23572" hidden="1" xr:uid="{00000000-0005-0000-0000-0000E4190000}"/>
    <cellStyle name="Hiperłącze 10" xfId="20447" hidden="1" xr:uid="{00000000-0005-0000-0000-000095180000}"/>
    <cellStyle name="Hiperłącze 10" xfId="10199" hidden="1" xr:uid="{00000000-0005-0000-0000-00004B140000}"/>
    <cellStyle name="Hiperłącze 10" xfId="25490" hidden="1" xr:uid="{00000000-0005-0000-0000-00007B1B0000}"/>
    <cellStyle name="Hiperłącze 10" xfId="35102" hidden="1" xr:uid="{00000000-0005-0000-0000-0000FD1E0000}"/>
    <cellStyle name="Hiperłącze 10" xfId="30614" hidden="1" xr:uid="{00000000-0005-0000-0000-0000F51C0000}"/>
    <cellStyle name="Hiperłącze 10" xfId="25521" hidden="1" xr:uid="{00000000-0005-0000-0000-0000711B0000}"/>
    <cellStyle name="Hiperłącze 10" xfId="45066" hidden="1" xr:uid="{00000000-0005-0000-0000-00009F230000}"/>
    <cellStyle name="Hiperłącze 10" xfId="36011" hidden="1" xr:uid="{00000000-0005-0000-0000-00007C1F0000}"/>
    <cellStyle name="Hiperłącze 10" xfId="23470" hidden="1" xr:uid="{00000000-0005-0000-0000-0000B5190000}"/>
    <cellStyle name="Hiperłącze 10" xfId="22184" hidden="1" xr:uid="{00000000-0005-0000-0000-000031190000}"/>
    <cellStyle name="Hiperłącze 10" xfId="31397" hidden="1" xr:uid="{00000000-0005-0000-0000-0000641D0000}"/>
    <cellStyle name="Hiperłącze 10" xfId="32043" hidden="1" xr:uid="{00000000-0005-0000-0000-0000E01D0000}"/>
    <cellStyle name="Hiperłącze 10" xfId="24393" hidden="1" xr:uid="{00000000-0005-0000-0000-0000391A0000}"/>
    <cellStyle name="Hiperłącze 10" xfId="32171" hidden="1" xr:uid="{00000000-0005-0000-0000-0000B21D0000}"/>
    <cellStyle name="Hiperłącze 10" xfId="14614" hidden="1" xr:uid="{00000000-0005-0000-0000-0000EB150000}"/>
    <cellStyle name="Hiperłącze 10" xfId="15403" hidden="1" xr:uid="{00000000-0005-0000-0000-00001C160000}"/>
    <cellStyle name="Hiperłącze 10" xfId="47024" hidden="1" xr:uid="{00000000-0005-0000-0000-00008D240000}"/>
    <cellStyle name="Hiperłącze 10" xfId="29932" hidden="1" xr:uid="{00000000-0005-0000-0000-00007C1D0000}"/>
    <cellStyle name="Hiperłącze 10" xfId="38512" hidden="1" xr:uid="{00000000-0005-0000-0000-0000D0200000}"/>
    <cellStyle name="Hiperłącze 10" xfId="26076" hidden="1" xr:uid="{00000000-0005-0000-0000-0000E11A0000}"/>
    <cellStyle name="Hiperłącze 10" xfId="42485" hidden="1" xr:uid="{00000000-0005-0000-0000-000079220000}"/>
    <cellStyle name="Hiperłącze 10" xfId="17064" hidden="1" xr:uid="{00000000-0005-0000-0000-0000BF160000}"/>
    <cellStyle name="Hiperłącze 10" xfId="37159" hidden="1" xr:uid="{00000000-0005-0000-0000-000033200000}"/>
    <cellStyle name="Hiperłącze 10" xfId="27047" hidden="1" xr:uid="{00000000-0005-0000-0000-0000671B0000}"/>
    <cellStyle name="Hiperłącze 10" xfId="44852" hidden="1" xr:uid="{00000000-0005-0000-0000-000084230000}"/>
    <cellStyle name="Hiperłącze 10" xfId="14739" hidden="1" xr:uid="{00000000-0005-0000-0000-0000F4150000}"/>
    <cellStyle name="Hiperłącze 10" xfId="18300" hidden="1" xr:uid="{00000000-0005-0000-0000-0000C3170000}"/>
    <cellStyle name="Hiperłącze 10" xfId="42256" hidden="1" xr:uid="{00000000-0005-0000-0000-000061220000}"/>
    <cellStyle name="Hiperłącze 10" xfId="22325" hidden="1" xr:uid="{00000000-0005-0000-0000-00003C190000}"/>
    <cellStyle name="Hiperłącze 10" xfId="29954" hidden="1" xr:uid="{00000000-0005-0000-0000-0000861D0000}"/>
    <cellStyle name="Hiperłącze 10" xfId="38990" hidden="1" xr:uid="{00000000-0005-0000-0000-00009E210000}"/>
    <cellStyle name="Hiperłącze 10" xfId="20898" hidden="1" xr:uid="{00000000-0005-0000-0000-00005E190000}"/>
    <cellStyle name="Hiperłącze 10" xfId="24297" hidden="1" xr:uid="{00000000-0005-0000-0000-00002B1A0000}"/>
    <cellStyle name="Hiperłącze 10" xfId="20592" hidden="1" xr:uid="{00000000-0005-0000-0000-000068190000}"/>
    <cellStyle name="Hiperłącze 10" xfId="30636" hidden="1" xr:uid="{00000000-0005-0000-0000-0000EF1C0000}"/>
    <cellStyle name="Hiperłącze 10" xfId="23521" hidden="1" xr:uid="{00000000-0005-0000-0000-0000B4190000}"/>
    <cellStyle name="Hiperłącze 10" xfId="39549" hidden="1" xr:uid="{00000000-0005-0000-0000-00000A210000}"/>
    <cellStyle name="Hiperłącze 10" xfId="33718" hidden="1" xr:uid="{00000000-0005-0000-0000-0000A51E0000}"/>
    <cellStyle name="Hiperłącze 10" xfId="16964" hidden="1" xr:uid="{00000000-0005-0000-0000-0000B3160000}"/>
    <cellStyle name="Hiperłącze 10" xfId="42074" hidden="1" xr:uid="{00000000-0005-0000-0000-0000A1220000}"/>
    <cellStyle name="Hiperłącze 10" xfId="13752" hidden="1" xr:uid="{00000000-0005-0000-0000-00009F150000}"/>
    <cellStyle name="Hiperłącze 10" xfId="45464" hidden="1" xr:uid="{00000000-0005-0000-0000-000035240000}"/>
    <cellStyle name="Hiperłącze 10" xfId="40850" hidden="1" xr:uid="{00000000-0005-0000-0000-0000C4210000}"/>
    <cellStyle name="Hiperłącze 10" xfId="31732" hidden="1" xr:uid="{00000000-0005-0000-0000-0000A11D0000}"/>
    <cellStyle name="Hiperłącze 10" xfId="14830" hidden="1" xr:uid="{00000000-0005-0000-0000-000055160000}"/>
    <cellStyle name="Hiperłącze 10" xfId="29657" hidden="1" xr:uid="{00000000-0005-0000-0000-00001E1E0000}"/>
    <cellStyle name="Hiperłącze 10" xfId="41514" hidden="1" xr:uid="{00000000-0005-0000-0000-0000EC210000}"/>
    <cellStyle name="Hiperłącze 10" xfId="24179" hidden="1" xr:uid="{00000000-0005-0000-0000-0000251A0000}"/>
    <cellStyle name="Hiperłącze 10" xfId="20983" hidden="1" xr:uid="{00000000-0005-0000-0000-0000FF190000}"/>
    <cellStyle name="Hiperłącze 10" xfId="46996" hidden="1" xr:uid="{00000000-0005-0000-0000-000086240000}"/>
    <cellStyle name="Hiperłącze 10" xfId="39616" hidden="1" xr:uid="{00000000-0005-0000-0000-00000C210000}"/>
    <cellStyle name="Hiperłącze 10" xfId="13490" hidden="1" xr:uid="{00000000-0005-0000-0000-000034150000}"/>
    <cellStyle name="Hiperłącze 10" xfId="28702" hidden="1" xr:uid="{00000000-0005-0000-0000-0000351C0000}"/>
    <cellStyle name="Hiperłącze 10" xfId="22969" hidden="1" xr:uid="{00000000-0005-0000-0000-0000CE190000}"/>
    <cellStyle name="Hiperłącze 10" xfId="38079" hidden="1" xr:uid="{00000000-0005-0000-0000-00007A200000}"/>
    <cellStyle name="Hiperłącze 10" xfId="41310" hidden="1" xr:uid="{00000000-0005-0000-0000-0000DA210000}"/>
    <cellStyle name="Hiperłącze 10" xfId="32903" hidden="1" xr:uid="{00000000-0005-0000-0000-0000831E0000}"/>
    <cellStyle name="Hiperłącze 10" xfId="15352" hidden="1" xr:uid="{00000000-0005-0000-0000-00001E160000}"/>
    <cellStyle name="Hiperłącze 10" xfId="24480" hidden="1" xr:uid="{00000000-0005-0000-0000-0000411A0000}"/>
    <cellStyle name="Hiperłącze 10" xfId="12769" hidden="1" xr:uid="{00000000-0005-0000-0000-0000CF140000}"/>
    <cellStyle name="Hiperłącze 10" xfId="11884" hidden="1" xr:uid="{00000000-0005-0000-0000-000044150000}"/>
    <cellStyle name="Hiperłącze 10" xfId="25409" hidden="1" xr:uid="{00000000-0005-0000-0000-00006C1B0000}"/>
    <cellStyle name="Hiperłącze 10" xfId="41149" hidden="1" xr:uid="{00000000-0005-0000-0000-0000FB210000}"/>
    <cellStyle name="Hiperłącze 10" xfId="17613" hidden="1" xr:uid="{00000000-0005-0000-0000-000018170000}"/>
    <cellStyle name="Hiperłącze 10" xfId="43399" hidden="1" xr:uid="{00000000-0005-0000-0000-00004C240000}"/>
    <cellStyle name="Hiperłącze 10" xfId="22173" hidden="1" xr:uid="{00000000-0005-0000-0000-00002E190000}"/>
    <cellStyle name="Hiperłącze 10" xfId="44326" hidden="1" xr:uid="{00000000-0005-0000-0000-000033230000}"/>
    <cellStyle name="Hiperłącze 10" xfId="15377" hidden="1" xr:uid="{00000000-0005-0000-0000-00001B160000}"/>
    <cellStyle name="Hiperłącze 10" xfId="13729" hidden="1" xr:uid="{00000000-0005-0000-0000-0000AB150000}"/>
    <cellStyle name="Hiperłącze 10" xfId="14580" hidden="1" xr:uid="{00000000-0005-0000-0000-0000E9150000}"/>
    <cellStyle name="Hiperłącze 10" xfId="43642" hidden="1" xr:uid="{00000000-0005-0000-0000-0000C2230000}"/>
    <cellStyle name="Hiperłącze 10" xfId="39894" hidden="1" xr:uid="{00000000-0005-0000-0000-000028210000}"/>
    <cellStyle name="Hiperłącze 10" xfId="19527" hidden="1" xr:uid="{00000000-0005-0000-0000-000046180000}"/>
    <cellStyle name="Hiperłącze 10" xfId="44985" hidden="1" xr:uid="{00000000-0005-0000-0000-000096230000}"/>
    <cellStyle name="Hiperłącze 10" xfId="16577" hidden="1" xr:uid="{00000000-0005-0000-0000-000095160000}"/>
    <cellStyle name="Hiperłącze 10" xfId="28526" hidden="1" xr:uid="{00000000-0005-0000-0000-00006A1C0000}"/>
    <cellStyle name="Hiperłącze 10" xfId="45301" hidden="1" xr:uid="{00000000-0005-0000-0000-0000D1230000}"/>
    <cellStyle name="Hiperłącze 10" xfId="33012" hidden="1" xr:uid="{00000000-0005-0000-0000-0000891E0000}"/>
    <cellStyle name="Hiperłącze 10" xfId="30710" hidden="1" xr:uid="{00000000-0005-0000-0000-0000011D0000}"/>
    <cellStyle name="Hiperłącze 10" xfId="33756" hidden="1" xr:uid="{00000000-0005-0000-0000-0000A41E0000}"/>
    <cellStyle name="Hiperłącze 10" xfId="44940" hidden="1" xr:uid="{00000000-0005-0000-0000-00008C230000}"/>
    <cellStyle name="Hiperłącze 10" xfId="15439" hidden="1" xr:uid="{00000000-0005-0000-0000-000022160000}"/>
    <cellStyle name="Hiperłącze 10" xfId="27945" hidden="1" xr:uid="{00000000-0005-0000-0000-0000BC1B0000}"/>
    <cellStyle name="Hiperłącze 10" xfId="29699" hidden="1" xr:uid="{00000000-0005-0000-0000-0000311D0000}"/>
    <cellStyle name="Hiperłącze 10" xfId="44997" hidden="1" xr:uid="{00000000-0005-0000-0000-000099230000}"/>
    <cellStyle name="Hiperłącze 10" xfId="43337" hidden="1" xr:uid="{00000000-0005-0000-0000-000051230000}"/>
    <cellStyle name="Hiperłącze 10" xfId="16650" hidden="1" xr:uid="{00000000-0005-0000-0000-00009E160000}"/>
    <cellStyle name="Hiperłącze 10" xfId="44966" hidden="1" xr:uid="{00000000-0005-0000-0000-000094230000}"/>
    <cellStyle name="Hiperłącze 10" xfId="46525" hidden="1" xr:uid="{00000000-0005-0000-0000-0000BF240000}"/>
    <cellStyle name="Hiperłącze 10" xfId="30291" hidden="1" xr:uid="{00000000-0005-0000-0000-00001B1D0000}"/>
    <cellStyle name="Hiperłącze 10" xfId="43106" hidden="1" xr:uid="{00000000-0005-0000-0000-0000E4220000}"/>
    <cellStyle name="Hiperłącze 10" xfId="21245" hidden="1" xr:uid="{00000000-0005-0000-0000-0000FB180000}"/>
    <cellStyle name="Hiperłącze 10" xfId="39233" hidden="1" xr:uid="{00000000-0005-0000-0000-0000E4200000}"/>
    <cellStyle name="Hiperłącze 10" xfId="29313" hidden="1" xr:uid="{00000000-0005-0000-0000-00009B1C0000}"/>
    <cellStyle name="Hiperłącze 10" xfId="17454" hidden="1" xr:uid="{00000000-0005-0000-0000-00000E170000}"/>
    <cellStyle name="Hiperłącze 10" xfId="21622" hidden="1" xr:uid="{00000000-0005-0000-0000-0000D8180000}"/>
    <cellStyle name="Hiperłącze 10" xfId="47158" hidden="1" xr:uid="{00000000-0005-0000-0000-000093240000}"/>
    <cellStyle name="Hiperłącze 10" xfId="17604" hidden="1" xr:uid="{00000000-0005-0000-0000-000014170000}"/>
    <cellStyle name="Hiperłącze 10" xfId="19984" hidden="1" xr:uid="{00000000-0005-0000-0000-00003A180000}"/>
    <cellStyle name="Hiperłącze 10" xfId="28162" hidden="1" xr:uid="{00000000-0005-0000-0000-00001E1C0000}"/>
    <cellStyle name="Hiperłącze 10" xfId="34909" hidden="1" xr:uid="{00000000-0005-0000-0000-0000E91E0000}"/>
    <cellStyle name="Hiperłącze 10" xfId="43348" hidden="1" xr:uid="{00000000-0005-0000-0000-00004D230000}"/>
    <cellStyle name="Hiperłącze 10" xfId="32328" hidden="1" xr:uid="{00000000-0005-0000-0000-0000C01D0000}"/>
    <cellStyle name="Hiperłącze 10" xfId="15114" hidden="1" xr:uid="{00000000-0005-0000-0000-000001160000}"/>
    <cellStyle name="Hiperłącze 10" xfId="32179" hidden="1" xr:uid="{00000000-0005-0000-0000-0000B11D0000}"/>
    <cellStyle name="Hiperłącze 10" xfId="44006" hidden="1" xr:uid="{00000000-0005-0000-0000-000008230000}"/>
    <cellStyle name="Hiperłącze 10" xfId="19456" hidden="1" xr:uid="{00000000-0005-0000-0000-000051180000}"/>
    <cellStyle name="Hiperłącze 10" xfId="14390" hidden="1" xr:uid="{00000000-0005-0000-0000-000090150000}"/>
    <cellStyle name="Hiperłącze 10" xfId="12962" hidden="1" xr:uid="{00000000-0005-0000-0000-0000F7140000}"/>
    <cellStyle name="Hiperłącze 10" xfId="17980" hidden="1" xr:uid="{00000000-0005-0000-0000-000049170000}"/>
    <cellStyle name="Hiperłącze 10" xfId="18796" hidden="1" xr:uid="{00000000-0005-0000-0000-000093170000}"/>
    <cellStyle name="Hiperłącze 10" xfId="31872" hidden="1" xr:uid="{00000000-0005-0000-0000-0000F31D0000}"/>
    <cellStyle name="Hiperłącze 10" xfId="21793" hidden="1" xr:uid="{00000000-0005-0000-0000-0000E7180000}"/>
    <cellStyle name="Hiperłącze 10" xfId="29233" hidden="1" xr:uid="{00000000-0005-0000-0000-0000941C0000}"/>
    <cellStyle name="Hiperłącze 10" xfId="29126" hidden="1" xr:uid="{00000000-0005-0000-0000-0000841C0000}"/>
    <cellStyle name="Hiperłącze 10" xfId="16874" hidden="1" xr:uid="{00000000-0005-0000-0000-0000AC160000}"/>
    <cellStyle name="Hiperłącze 10" xfId="26662" hidden="1" xr:uid="{00000000-0005-0000-0000-0000381B0000}"/>
    <cellStyle name="Hiperłącze 10" xfId="29387" hidden="1" xr:uid="{00000000-0005-0000-0000-0000AE1C0000}"/>
    <cellStyle name="Hiperłącze 10" xfId="25176" hidden="1" xr:uid="{00000000-0005-0000-0000-0000211B0000}"/>
    <cellStyle name="Hiperłącze 10" xfId="39794" hidden="1" xr:uid="{00000000-0005-0000-0000-000020210000}"/>
    <cellStyle name="Hiperłącze 10" xfId="30211" hidden="1" xr:uid="{00000000-0005-0000-0000-0000C91C0000}"/>
    <cellStyle name="Hiperłącze 10" xfId="33218" hidden="1" xr:uid="{00000000-0005-0000-0000-0000461E0000}"/>
    <cellStyle name="Hiperłącze 10" xfId="47068" hidden="1" xr:uid="{00000000-0005-0000-0000-00008C240000}"/>
    <cellStyle name="Hiperłącze 10" xfId="20068" hidden="1" xr:uid="{00000000-0005-0000-0000-000063180000}"/>
    <cellStyle name="Hiperłącze 10" xfId="35657" hidden="1" xr:uid="{00000000-0005-0000-0000-00005A1F0000}"/>
    <cellStyle name="Hiperłącze 10" xfId="16615" hidden="1" xr:uid="{00000000-0005-0000-0000-000094160000}"/>
    <cellStyle name="Hiperłącze 10" xfId="33057" hidden="1" xr:uid="{00000000-0005-0000-0000-0000791E0000}"/>
    <cellStyle name="Hiperłącze 10" xfId="42602" hidden="1" xr:uid="{00000000-0005-0000-0000-00008A220000}"/>
    <cellStyle name="Hiperłącze 10" xfId="39336" hidden="1" xr:uid="{00000000-0005-0000-0000-00003E210000}"/>
    <cellStyle name="Hiperłącze 10" xfId="38435" hidden="1" xr:uid="{00000000-0005-0000-0000-0000CA200000}"/>
    <cellStyle name="Hiperłącze 10" xfId="13448" hidden="1" xr:uid="{00000000-0005-0000-0000-00003A150000}"/>
    <cellStyle name="Hiperłącze 10" xfId="41523" hidden="1" xr:uid="{00000000-0005-0000-0000-0000EF210000}"/>
    <cellStyle name="Hiperłącze 10" xfId="35951" hidden="1" xr:uid="{00000000-0005-0000-0000-0000791F0000}"/>
    <cellStyle name="Hiperłącze 10" xfId="23512" hidden="1" xr:uid="{00000000-0005-0000-0000-0000B3190000}"/>
    <cellStyle name="Hiperłącze 10" xfId="41000" hidden="1" xr:uid="{00000000-0005-0000-0000-00001B220000}"/>
    <cellStyle name="Hiperłącze 10" xfId="45494" hidden="1" xr:uid="{00000000-0005-0000-0000-00002F240000}"/>
    <cellStyle name="Hiperłącze 10" xfId="18905" hidden="1" xr:uid="{00000000-0005-0000-0000-00009F170000}"/>
    <cellStyle name="Hiperłącze 10" xfId="45801" hidden="1" xr:uid="{00000000-0005-0000-0000-0000E4230000}"/>
    <cellStyle name="Hiperłącze 10" xfId="14722" hidden="1" xr:uid="{00000000-0005-0000-0000-0000F7150000}"/>
    <cellStyle name="Hiperłącze 10" xfId="25301" hidden="1" xr:uid="{00000000-0005-0000-0000-0000F11B0000}"/>
    <cellStyle name="Hiperłącze 10" xfId="21649" hidden="1" xr:uid="{00000000-0005-0000-0000-0000DD180000}"/>
    <cellStyle name="Hiperłącze 10" xfId="12340" hidden="1" xr:uid="{00000000-0005-0000-0000-000098140000}"/>
    <cellStyle name="Hiperłącze 10" xfId="41351" hidden="1" xr:uid="{00000000-0005-0000-0000-0000DF210000}"/>
    <cellStyle name="Hiperłącze 10" xfId="29486" hidden="1" xr:uid="{00000000-0005-0000-0000-0000B51C0000}"/>
    <cellStyle name="Hiperłącze 10" xfId="37668" hidden="1" xr:uid="{00000000-0005-0000-0000-000094200000}"/>
    <cellStyle name="Hiperłącze 10" xfId="46395" hidden="1" xr:uid="{00000000-0005-0000-0000-000063240000}"/>
    <cellStyle name="Hiperłącze 10" xfId="20589" hidden="1" xr:uid="{00000000-0005-0000-0000-0000EC190000}"/>
    <cellStyle name="Hiperłącze 10" xfId="38373" hidden="1" xr:uid="{00000000-0005-0000-0000-0000BF200000}"/>
    <cellStyle name="Hiperłącze 10" xfId="46864" hidden="1" xr:uid="{00000000-0005-0000-0000-00007A240000}"/>
    <cellStyle name="Hiperłącze 10" xfId="34477" hidden="1" xr:uid="{00000000-0005-0000-0000-0000961F0000}"/>
    <cellStyle name="Hiperłącze 10" xfId="36425" hidden="1" xr:uid="{00000000-0005-0000-0000-000016200000}"/>
    <cellStyle name="Hiperłącze 10" xfId="33321" hidden="1" xr:uid="{00000000-0005-0000-0000-0000511E0000}"/>
    <cellStyle name="Hiperłącze 10" xfId="26137" hidden="1" xr:uid="{00000000-0005-0000-0000-0000E71A0000}"/>
    <cellStyle name="Hiperłącze 10" xfId="40032" hidden="1" xr:uid="{00000000-0005-0000-0000-000054210000}"/>
    <cellStyle name="Hiperłącze 10" xfId="41470" hidden="1" xr:uid="{00000000-0005-0000-0000-0000ED210000}"/>
    <cellStyle name="Hiperłącze 10" xfId="36702" hidden="1" xr:uid="{00000000-0005-0000-0000-0000C11F0000}"/>
    <cellStyle name="Hiperłącze 10" xfId="36649" hidden="1" xr:uid="{00000000-0005-0000-0000-00000A200000}"/>
    <cellStyle name="Hiperłącze 10" xfId="29329" hidden="1" xr:uid="{00000000-0005-0000-0000-0000A01C0000}"/>
    <cellStyle name="Hiperłącze 10" xfId="18960" hidden="1" xr:uid="{00000000-0005-0000-0000-0000A9170000}"/>
    <cellStyle name="Hiperłącze 10" xfId="29588" hidden="1" xr:uid="{00000000-0005-0000-0000-0000201D0000}"/>
    <cellStyle name="Hiperłącze 10" xfId="25619" hidden="1" xr:uid="{00000000-0005-0000-0000-0000B61A0000}"/>
    <cellStyle name="Hiperłącze 10" xfId="25545" hidden="1" xr:uid="{00000000-0005-0000-0000-00007A1B0000}"/>
    <cellStyle name="Hiperłącze 10" xfId="29559" hidden="1" xr:uid="{00000000-0005-0000-0000-00002B1D0000}"/>
    <cellStyle name="Hiperłącze 10" xfId="18615" hidden="1" xr:uid="{00000000-0005-0000-0000-000086170000}"/>
    <cellStyle name="Hiperłącze 10" xfId="35639" hidden="1" xr:uid="{00000000-0005-0000-0000-0000561F0000}"/>
    <cellStyle name="Hiperłącze 10" xfId="20171" hidden="1" xr:uid="{00000000-0005-0000-0000-000073180000}"/>
    <cellStyle name="Hiperłącze 10" xfId="29356" hidden="1" xr:uid="{00000000-0005-0000-0000-0000A51C0000}"/>
    <cellStyle name="Hiperłącze 10" xfId="28950" hidden="1" xr:uid="{00000000-0005-0000-0000-00004B1C0000}"/>
    <cellStyle name="Hiperłącze 10" xfId="25186" hidden="1" xr:uid="{00000000-0005-0000-0000-00001E1B0000}"/>
    <cellStyle name="Hiperłącze 10" xfId="27642" hidden="1" xr:uid="{00000000-0005-0000-0000-00009E1B0000}"/>
    <cellStyle name="Hiperłącze 10" xfId="14596" hidden="1" xr:uid="{00000000-0005-0000-0000-0000ED150000}"/>
    <cellStyle name="Hiperłącze 10" xfId="33910" hidden="1" xr:uid="{00000000-0005-0000-0000-0000BE1E0000}"/>
    <cellStyle name="Hiperłącze 10" xfId="33210" hidden="1" xr:uid="{00000000-0005-0000-0000-0000411E0000}"/>
    <cellStyle name="Hiperłącze 10" xfId="16360" hidden="1" xr:uid="{00000000-0005-0000-0000-00004C170000}"/>
    <cellStyle name="Hiperłącze 10" xfId="16405" hidden="1" xr:uid="{00000000-0005-0000-0000-000050170000}"/>
    <cellStyle name="Hiperłącze 10" xfId="27379" hidden="1" xr:uid="{00000000-0005-0000-0000-0000F61B0000}"/>
    <cellStyle name="Hiperłącze 10" xfId="14209" hidden="1" xr:uid="{00000000-0005-0000-0000-00007F150000}"/>
    <cellStyle name="Hiperłącze 10" xfId="41994" hidden="1" xr:uid="{00000000-0005-0000-0000-0000B0220000}"/>
    <cellStyle name="Hiperłącze 10" xfId="44168" hidden="1" xr:uid="{00000000-0005-0000-0000-000021230000}"/>
    <cellStyle name="Hiperłącze 10" xfId="18607" hidden="1" xr:uid="{00000000-0005-0000-0000-000081170000}"/>
    <cellStyle name="Hiperłącze 10" xfId="26784" hidden="1" xr:uid="{00000000-0005-0000-0000-0000491B0000}"/>
    <cellStyle name="Hiperłącze 10" xfId="45833" hidden="1" xr:uid="{00000000-0005-0000-0000-0000EA230000}"/>
    <cellStyle name="Hiperłącze 10" xfId="46344" hidden="1" xr:uid="{00000000-0005-0000-0000-000066240000}"/>
    <cellStyle name="Hiperłącze 10" xfId="35753" hidden="1" xr:uid="{00000000-0005-0000-0000-0000611F0000}"/>
    <cellStyle name="Hiperłącze 10" xfId="22962" hidden="1" xr:uid="{00000000-0005-0000-0000-0000CD190000}"/>
    <cellStyle name="Hiperłącze 10" xfId="26528" hidden="1" xr:uid="{00000000-0005-0000-0000-00002B1B0000}"/>
    <cellStyle name="Hiperłącze 10" xfId="23218" hidden="1" xr:uid="{00000000-0005-0000-0000-00009A190000}"/>
    <cellStyle name="Hiperłącze 10" xfId="32567" hidden="1" xr:uid="{00000000-0005-0000-0000-0000D41D0000}"/>
    <cellStyle name="Hiperłącze 10" xfId="41664" hidden="1" xr:uid="{00000000-0005-0000-0000-000024220000}"/>
    <cellStyle name="Hiperłącze 10" xfId="46977" hidden="1" xr:uid="{00000000-0005-0000-0000-000084240000}"/>
    <cellStyle name="Hiperłącze 10" xfId="45084" hidden="1" xr:uid="{00000000-0005-0000-0000-0000A1230000}"/>
    <cellStyle name="Hiperłącze 10" xfId="39993" hidden="1" xr:uid="{00000000-0005-0000-0000-000033210000}"/>
    <cellStyle name="Hiperłącze 10" xfId="41432" hidden="1" xr:uid="{00000000-0005-0000-0000-0000E5210000}"/>
    <cellStyle name="Hiperłącze 10" xfId="22373" hidden="1" xr:uid="{00000000-0005-0000-0000-00004A190000}"/>
    <cellStyle name="Hiperłącze 10" xfId="23186" hidden="1" xr:uid="{00000000-0005-0000-0000-000094190000}"/>
    <cellStyle name="Hiperłącze 10" xfId="33225" hidden="1" xr:uid="{00000000-0005-0000-0000-0000451E0000}"/>
    <cellStyle name="Hiperłącze 10" xfId="33028" hidden="1" xr:uid="{00000000-0005-0000-0000-0000811E0000}"/>
    <cellStyle name="Hiperłącze 10" xfId="21192" hidden="1" xr:uid="{00000000-0005-0000-0000-0000B2180000}"/>
    <cellStyle name="Hiperłącze 10" xfId="34347" hidden="1" xr:uid="{00000000-0005-0000-0000-000011200000}"/>
    <cellStyle name="Hiperłącze 10" xfId="11579" hidden="1" xr:uid="{00000000-0005-0000-0000-0000CB150000}"/>
    <cellStyle name="Hiperłącze 10" xfId="21785" hidden="1" xr:uid="{00000000-0005-0000-0000-0000EB180000}"/>
    <cellStyle name="Hiperłącze 10" xfId="41233" hidden="1" xr:uid="{00000000-0005-0000-0000-0000D6210000}"/>
    <cellStyle name="Hiperłącze 10" xfId="28053" hidden="1" xr:uid="{00000000-0005-0000-0000-0000C81B0000}"/>
    <cellStyle name="Hiperłącze 10" xfId="17496" hidden="1" xr:uid="{00000000-0005-0000-0000-000008170000}"/>
    <cellStyle name="Hiperłącze 10" xfId="41072" hidden="1" xr:uid="{00000000-0005-0000-0000-000009220000}"/>
    <cellStyle name="Hiperłącze 10" xfId="29502" hidden="1" xr:uid="{00000000-0005-0000-0000-0000B91C0000}"/>
    <cellStyle name="Hiperłącze 10" xfId="29631" hidden="1" xr:uid="{00000000-0005-0000-0000-00000E1E0000}"/>
    <cellStyle name="Hiperłącze 10" xfId="45912" hidden="1" xr:uid="{00000000-0005-0000-0000-00002D240000}"/>
    <cellStyle name="Hiperłącze 10" xfId="33361" hidden="1" xr:uid="{00000000-0005-0000-0000-0000881E0000}"/>
    <cellStyle name="Hiperłącze 10" xfId="32051" hidden="1" xr:uid="{00000000-0005-0000-0000-0000E31D0000}"/>
    <cellStyle name="Hiperłącze 10" xfId="35175" hidden="1" xr:uid="{00000000-0005-0000-0000-0000041F0000}"/>
    <cellStyle name="Hiperłącze 10" xfId="42463" hidden="1" xr:uid="{00000000-0005-0000-0000-000075220000}"/>
    <cellStyle name="Hiperłącze 10" xfId="46449" hidden="1" xr:uid="{00000000-0005-0000-0000-00009F240000}"/>
    <cellStyle name="Hiperłącze 10" xfId="29265" hidden="1" xr:uid="{00000000-0005-0000-0000-00009A1C0000}"/>
    <cellStyle name="Hiperłącze 10" xfId="31379" hidden="1" xr:uid="{00000000-0005-0000-0000-0000601D0000}"/>
    <cellStyle name="Hiperłącze 10" xfId="43046" hidden="1" xr:uid="{00000000-0005-0000-0000-0000E6220000}"/>
    <cellStyle name="Hiperłącze 10" xfId="32772" hidden="1" xr:uid="{00000000-0005-0000-0000-0000321E0000}"/>
    <cellStyle name="Hiperłącze 10" xfId="35407" hidden="1" xr:uid="{00000000-0005-0000-0000-0000211F0000}"/>
    <cellStyle name="Hiperłącze 10" xfId="24320" hidden="1" xr:uid="{00000000-0005-0000-0000-0000601A0000}"/>
    <cellStyle name="Hiperłącze 10" xfId="33861" hidden="1" xr:uid="{00000000-0005-0000-0000-0000B31E0000}"/>
    <cellStyle name="Hiperłącze 10" xfId="18524" hidden="1" xr:uid="{00000000-0005-0000-0000-0000AC170000}"/>
    <cellStyle name="Hiperłącze 10" xfId="15303" hidden="1" xr:uid="{00000000-0005-0000-0000-000013160000}"/>
    <cellStyle name="Hiperłącze 10" xfId="39410" hidden="1" xr:uid="{00000000-0005-0000-0000-0000F5200000}"/>
    <cellStyle name="Hiperłącze 10" xfId="29924" hidden="1" xr:uid="{00000000-0005-0000-0000-00007B1D0000}"/>
    <cellStyle name="Hiperłącze 10" xfId="39217" hidden="1" xr:uid="{00000000-0005-0000-0000-0000DF200000}"/>
    <cellStyle name="Hiperłącze 10" xfId="25932" hidden="1" xr:uid="{00000000-0005-0000-0000-0000CF1A0000}"/>
    <cellStyle name="Hiperłącze 10" xfId="11872" hidden="1" xr:uid="{00000000-0005-0000-0000-00003F150000}"/>
    <cellStyle name="Hiperłącze 10" xfId="29528" hidden="1" xr:uid="{00000000-0005-0000-0000-0000B31C0000}"/>
    <cellStyle name="Hiperłącze 10" xfId="18124" hidden="1" xr:uid="{00000000-0005-0000-0000-000068170000}"/>
    <cellStyle name="Hiperłącze 10" xfId="25153" hidden="1" xr:uid="{00000000-0005-0000-0000-0000FB1B0000}"/>
    <cellStyle name="Hiperłącze 10" xfId="21859" hidden="1" xr:uid="{00000000-0005-0000-0000-0000F5180000}"/>
    <cellStyle name="Hiperłącze 10" xfId="16956" hidden="1" xr:uid="{00000000-0005-0000-0000-0000B7160000}"/>
    <cellStyle name="Hiperłącze 10" xfId="43326" hidden="1" xr:uid="{00000000-0005-0000-0000-000055230000}"/>
    <cellStyle name="Hiperłącze 10" xfId="24620" hidden="1" xr:uid="{00000000-0005-0000-0000-00007B1A0000}"/>
    <cellStyle name="Hiperłącze 10" xfId="28855" hidden="1" xr:uid="{00000000-0005-0000-0000-00005E1C0000}"/>
    <cellStyle name="Hiperłącze 10" xfId="36418" hidden="1" xr:uid="{00000000-0005-0000-0000-000015200000}"/>
    <cellStyle name="Hiperłącze 10" xfId="31841" hidden="1" xr:uid="{00000000-0005-0000-0000-0000E71D0000}"/>
    <cellStyle name="Hiperłącze 10" xfId="35768" hidden="1" xr:uid="{00000000-0005-0000-0000-0000651F0000}"/>
    <cellStyle name="Hiperłącze 10" xfId="41809" hidden="1" xr:uid="{00000000-0005-0000-0000-000051220000}"/>
    <cellStyle name="Hiperłącze 10" xfId="41864" hidden="1" xr:uid="{00000000-0005-0000-0000-000057220000}"/>
    <cellStyle name="Hiperłącze 10" xfId="44799" hidden="1" xr:uid="{00000000-0005-0000-0000-000081230000}"/>
    <cellStyle name="Hiperłącze 10" xfId="17784" hidden="1" xr:uid="{00000000-0005-0000-0000-00002F170000}"/>
    <cellStyle name="Hiperłącze 10" xfId="44465" hidden="1" xr:uid="{00000000-0005-0000-0000-000046230000}"/>
    <cellStyle name="Hiperłącze 10" xfId="41756" hidden="1" xr:uid="{00000000-0005-0000-0000-00004B220000}"/>
    <cellStyle name="Hiperłącze 10" xfId="38488" hidden="1" xr:uid="{00000000-0005-0000-0000-0000C8200000}"/>
    <cellStyle name="Hiperłącze 10" xfId="22887" hidden="1" xr:uid="{00000000-0005-0000-0000-0000DC190000}"/>
    <cellStyle name="Hiperłącze 10" xfId="16138" hidden="1" xr:uid="{00000000-0005-0000-0000-0000FA160000}"/>
    <cellStyle name="Hiperłącze 10" xfId="20627" hidden="1" xr:uid="{00000000-0005-0000-0000-000069190000}"/>
    <cellStyle name="Hiperłącze 10" xfId="40105" hidden="1" xr:uid="{00000000-0005-0000-0000-000057210000}"/>
    <cellStyle name="Hiperłącze 10" xfId="20578" hidden="1" xr:uid="{00000000-0005-0000-0000-0000F4190000}"/>
    <cellStyle name="Hiperłącze 10" xfId="24362" hidden="1" xr:uid="{00000000-0005-0000-0000-0000341A0000}"/>
    <cellStyle name="Hiperłącze 10" xfId="45603" hidden="1" xr:uid="{00000000-0005-0000-0000-000018240000}"/>
    <cellStyle name="Hiperłącze 10" xfId="44910" hidden="1" xr:uid="{00000000-0005-0000-0000-000091230000}"/>
    <cellStyle name="Hiperłącze 10" xfId="34951" hidden="1" xr:uid="{00000000-0005-0000-0000-0000E71E0000}"/>
    <cellStyle name="Hiperłącze 10" xfId="25150" hidden="1" xr:uid="{00000000-0005-0000-0000-0000791B0000}"/>
    <cellStyle name="Hiperłącze 10" xfId="24694" hidden="1" xr:uid="{00000000-0005-0000-0000-00007F1A0000}"/>
    <cellStyle name="Hiperłącze 10" xfId="12787" hidden="1" xr:uid="{00000000-0005-0000-0000-0000D1140000}"/>
    <cellStyle name="Hiperłącze 10" xfId="38199" hidden="1" xr:uid="{00000000-0005-0000-0000-0000AC200000}"/>
    <cellStyle name="Hiperłącze 10" xfId="19555" hidden="1" xr:uid="{00000000-0005-0000-0000-00003C180000}"/>
    <cellStyle name="Hiperłącze 10" xfId="44814" hidden="1" xr:uid="{00000000-0005-0000-0000-000085230000}"/>
    <cellStyle name="Hiperłącze 10" xfId="27164" hidden="1" xr:uid="{00000000-0005-0000-0000-0000871B0000}"/>
    <cellStyle name="Hiperłącze 10" xfId="13427" hidden="1" xr:uid="{00000000-0005-0000-0000-000032150000}"/>
    <cellStyle name="Hiperłącze 10" xfId="24846" hidden="1" xr:uid="{00000000-0005-0000-0000-00009A1A0000}"/>
    <cellStyle name="Hiperłącze 10" xfId="19407" hidden="1" xr:uid="{00000000-0005-0000-0000-000057180000}"/>
    <cellStyle name="Hiperłącze 10" xfId="13919" hidden="1" xr:uid="{00000000-0005-0000-0000-0000AE150000}"/>
    <cellStyle name="Hiperłącze 10" xfId="19331" hidden="1" xr:uid="{00000000-0005-0000-0000-000053180000}"/>
    <cellStyle name="Hiperłącze 10" xfId="23672" hidden="1" xr:uid="{00000000-0005-0000-0000-0000071A0000}"/>
    <cellStyle name="Hiperłącze 10" xfId="38880" hidden="1" xr:uid="{00000000-0005-0000-0000-000041220000}"/>
    <cellStyle name="Hiperłącze 10" xfId="33879" hidden="1" xr:uid="{00000000-0005-0000-0000-0000B51E0000}"/>
    <cellStyle name="Hiperłącze 10" xfId="33279" hidden="1" xr:uid="{00000000-0005-0000-0000-0000481E0000}"/>
    <cellStyle name="Hiperłącze 10" xfId="11543" hidden="1" xr:uid="{00000000-0005-0000-0000-00004E150000}"/>
    <cellStyle name="Hiperłącze 10" xfId="15175" hidden="1" xr:uid="{00000000-0005-0000-0000-000007160000}"/>
    <cellStyle name="Hiperłącze 10" xfId="15282" hidden="1" xr:uid="{00000000-0005-0000-0000-00002E160000}"/>
    <cellStyle name="Hiperłącze 10" xfId="30676" hidden="1" xr:uid="{00000000-0005-0000-0000-0000F91C0000}"/>
    <cellStyle name="Hiperłącze 10" xfId="25971" hidden="1" xr:uid="{00000000-0005-0000-0000-0000D51A0000}"/>
    <cellStyle name="Hiperłącze 10" xfId="35311" hidden="1" xr:uid="{00000000-0005-0000-0000-00001A1F0000}"/>
    <cellStyle name="Hiperłącze 10" xfId="29749" hidden="1" xr:uid="{00000000-0005-0000-0000-0000231D0000}"/>
    <cellStyle name="Hiperłącze 10" xfId="37569" hidden="1" xr:uid="{00000000-0005-0000-0000-00008E200000}"/>
    <cellStyle name="Hiperłącze 10" xfId="16297" hidden="1" xr:uid="{00000000-0005-0000-0000-0000E0170000}"/>
    <cellStyle name="Hiperłącze 10" xfId="22451" hidden="1" xr:uid="{00000000-0005-0000-0000-00004F190000}"/>
    <cellStyle name="Hiperłącze 10" xfId="14540" hidden="1" xr:uid="{00000000-0005-0000-0000-0000E3150000}"/>
    <cellStyle name="Hiperłącze 10" xfId="43859" hidden="1" xr:uid="{00000000-0005-0000-0000-00004E230000}"/>
    <cellStyle name="Hiperłącze 10" xfId="15622" hidden="1" xr:uid="{00000000-0005-0000-0000-000065160000}"/>
    <cellStyle name="Hiperłącze 10" xfId="44015" hidden="1" xr:uid="{00000000-0005-0000-0000-00000C230000}"/>
    <cellStyle name="Hiperłącze 10" xfId="42695" hidden="1" xr:uid="{00000000-0005-0000-0000-0000B4220000}"/>
    <cellStyle name="Hiperłącze 10" xfId="45612" hidden="1" xr:uid="{00000000-0005-0000-0000-000010240000}"/>
    <cellStyle name="Hiperłącze 10" xfId="15091" hidden="1" xr:uid="{00000000-0005-0000-0000-0000FD150000}"/>
    <cellStyle name="Hiperłącze 10" xfId="40949" hidden="1" xr:uid="{00000000-0005-0000-0000-000022220000}"/>
    <cellStyle name="Hiperłącze 10" xfId="30766" hidden="1" xr:uid="{00000000-0005-0000-0000-0000041D0000}"/>
    <cellStyle name="Hiperłącze 10" xfId="11727" hidden="1" xr:uid="{00000000-0005-0000-0000-0000C1150000}"/>
    <cellStyle name="Hiperłącze 10" xfId="24028" hidden="1" xr:uid="{00000000-0005-0000-0000-0000501A0000}"/>
    <cellStyle name="Hiperłącze 10" xfId="45156" hidden="1" xr:uid="{00000000-0005-0000-0000-0000A4230000}"/>
    <cellStyle name="Hiperłącze 10" xfId="13930" hidden="1" xr:uid="{00000000-0005-0000-0000-0000A9150000}"/>
    <cellStyle name="Hiperłącze 10" xfId="30482" hidden="1" xr:uid="{00000000-0005-0000-0000-0000E21C0000}"/>
    <cellStyle name="Hiperłącze 10" xfId="33240" hidden="1" xr:uid="{00000000-0005-0000-0000-0000431E0000}"/>
    <cellStyle name="Hiperłącze 10" xfId="41035" hidden="1" xr:uid="{00000000-0005-0000-0000-00000F220000}"/>
    <cellStyle name="Hiperłącze 10" xfId="24687" hidden="1" xr:uid="{00000000-0005-0000-0000-0000831A0000}"/>
    <cellStyle name="Hiperłącze 10" xfId="44366" hidden="1" xr:uid="{00000000-0005-0000-0000-000039230000}"/>
    <cellStyle name="Hiperłącze 10" xfId="39265" hidden="1" xr:uid="{00000000-0005-0000-0000-0000EA200000}"/>
    <cellStyle name="Hiperłącze 10" xfId="33733" hidden="1" xr:uid="{00000000-0005-0000-0000-0000A31E0000}"/>
    <cellStyle name="Hiperłącze 10" xfId="24702" hidden="1" xr:uid="{00000000-0005-0000-0000-0000801A0000}"/>
    <cellStyle name="Hiperłącze 10" xfId="30142" hidden="1" xr:uid="{00000000-0005-0000-0000-0000C61C0000}"/>
    <cellStyle name="Hiperłącze 10" xfId="22871" hidden="1" xr:uid="{00000000-0005-0000-0000-0000E0190000}"/>
    <cellStyle name="Hiperłącze 10" xfId="11608" hidden="1" xr:uid="{00000000-0005-0000-0000-0000ED140000}"/>
    <cellStyle name="Hiperłącze 10" xfId="34552" hidden="1" xr:uid="{00000000-0005-0000-0000-00002F200000}"/>
    <cellStyle name="Hiperłącze 10" xfId="25767" hidden="1" xr:uid="{00000000-0005-0000-0000-00000E1B0000}"/>
    <cellStyle name="Hiperłącze 10" xfId="14883" hidden="1" xr:uid="{00000000-0005-0000-0000-000047160000}"/>
    <cellStyle name="Hiperłącze 10" xfId="17673" hidden="1" xr:uid="{00000000-0005-0000-0000-000025170000}"/>
    <cellStyle name="Hiperłącze 10" xfId="24742" hidden="1" xr:uid="{00000000-0005-0000-0000-00008A1A0000}"/>
    <cellStyle name="Hiperłącze 10" xfId="20513" hidden="1" xr:uid="{00000000-0005-0000-0000-00000B190000}"/>
    <cellStyle name="Hiperłącze 10" xfId="44444" hidden="1" xr:uid="{00000000-0005-0000-0000-000040230000}"/>
    <cellStyle name="Hiperłącze 10" xfId="34365" hidden="1" xr:uid="{00000000-0005-0000-0000-00002A200000}"/>
    <cellStyle name="Hiperłącze 10" xfId="22245" hidden="1" xr:uid="{00000000-0005-0000-0000-000037190000}"/>
    <cellStyle name="Hiperłącze 10" xfId="40859" hidden="1" xr:uid="{00000000-0005-0000-0000-0000C8210000}"/>
    <cellStyle name="Hiperłącze 10" xfId="14411" hidden="1" xr:uid="{00000000-0005-0000-0000-000096150000}"/>
    <cellStyle name="Hiperłącze 10" xfId="33359" hidden="1" xr:uid="{00000000-0005-0000-0000-0000501E0000}"/>
    <cellStyle name="Hiperłącze 10" xfId="34102" hidden="1" xr:uid="{00000000-0005-0000-0000-0000391F0000}"/>
    <cellStyle name="Hiperłącze 10" xfId="45192" hidden="1" xr:uid="{00000000-0005-0000-0000-0000C5230000}"/>
    <cellStyle name="Hiperłącze 10" xfId="19975" hidden="1" xr:uid="{00000000-0005-0000-0000-000035180000}"/>
    <cellStyle name="Hiperłącze 10" xfId="33740" hidden="1" xr:uid="{00000000-0005-0000-0000-00009F1E0000}"/>
    <cellStyle name="Hiperłącze 10" xfId="22199" hidden="1" xr:uid="{00000000-0005-0000-0000-000035190000}"/>
    <cellStyle name="Hiperłącze 10" xfId="18172" hidden="1" xr:uid="{00000000-0005-0000-0000-000076170000}"/>
    <cellStyle name="Hiperłącze 10" xfId="31997" hidden="1" xr:uid="{00000000-0005-0000-0000-0000F11D0000}"/>
    <cellStyle name="Hiperłącze 10" xfId="19585" hidden="1" xr:uid="{00000000-0005-0000-0000-00005A180000}"/>
    <cellStyle name="Hiperłącze 10" xfId="33988" hidden="1" xr:uid="{00000000-0005-0000-0000-0000C11E0000}"/>
    <cellStyle name="Hiperłącze 10" xfId="41262" hidden="1" xr:uid="{00000000-0005-0000-0000-0000CF210000}"/>
    <cellStyle name="Hiperłącze 10" xfId="38693" hidden="1" xr:uid="{00000000-0005-0000-0000-000036220000}"/>
    <cellStyle name="Hiperłącze 10" xfId="11919" hidden="1" xr:uid="{00000000-0005-0000-0000-00004C150000}"/>
    <cellStyle name="Hiperłącze 10" xfId="46502" hidden="1" xr:uid="{00000000-0005-0000-0000-0000C6240000}"/>
    <cellStyle name="Hiperłącze 10" xfId="22433" hidden="1" xr:uid="{00000000-0005-0000-0000-000048190000}"/>
    <cellStyle name="Hiperłącze 10" xfId="35582" hidden="1" xr:uid="{00000000-0005-0000-0000-0000471F0000}"/>
    <cellStyle name="Hiperłącze 10" xfId="16366" hidden="1" xr:uid="{00000000-0005-0000-0000-00004D170000}"/>
    <cellStyle name="Hiperłącze 10" xfId="38584" hidden="1" xr:uid="{00000000-0005-0000-0000-0000D4200000}"/>
    <cellStyle name="Hiperłącze 10" xfId="22088" hidden="1" xr:uid="{00000000-0005-0000-0000-00002A190000}"/>
    <cellStyle name="Hiperłącze 10" xfId="25187" hidden="1" xr:uid="{00000000-0005-0000-0000-00001A1B0000}"/>
    <cellStyle name="Hiperłącze 10" xfId="28321" hidden="1" xr:uid="{00000000-0005-0000-0000-0000281C0000}"/>
    <cellStyle name="Hiperłącze 10" xfId="28213" hidden="1" xr:uid="{00000000-0005-0000-0000-00001C1C0000}"/>
    <cellStyle name="Hiperłącze 10" xfId="30607" hidden="1" xr:uid="{00000000-0005-0000-0000-0000F61C0000}"/>
    <cellStyle name="Hiperłącze 10" xfId="27812" hidden="1" xr:uid="{00000000-0005-0000-0000-0000E01B0000}"/>
    <cellStyle name="Hiperłącze 10" xfId="27394" hidden="1" xr:uid="{00000000-0005-0000-0000-0000F01B0000}"/>
    <cellStyle name="Hiperłącze 10" xfId="12397" hidden="1" xr:uid="{00000000-0005-0000-0000-0000A5140000}"/>
    <cellStyle name="Hiperłącze 10" xfId="39337" hidden="1" xr:uid="{00000000-0005-0000-0000-00003B210000}"/>
    <cellStyle name="Hiperłącze 10" xfId="40787" hidden="1" xr:uid="{00000000-0005-0000-0000-0000C2210000}"/>
    <cellStyle name="Hiperłącze 10" xfId="28044" hidden="1" xr:uid="{00000000-0005-0000-0000-0000C41B0000}"/>
    <cellStyle name="Hiperłącze 10" xfId="15644" hidden="1" xr:uid="{00000000-0005-0000-0000-00005F160000}"/>
    <cellStyle name="Hiperłącze 10" xfId="39556" hidden="1" xr:uid="{00000000-0005-0000-0000-000009210000}"/>
    <cellStyle name="Hiperłącze 10" xfId="16063" hidden="1" xr:uid="{00000000-0005-0000-0000-0000DC170000}"/>
    <cellStyle name="Hiperłącze 10" xfId="22113" hidden="1" xr:uid="{00000000-0005-0000-0000-000027190000}"/>
    <cellStyle name="Hiperłącze 10" xfId="12008" hidden="1" xr:uid="{00000000-0005-0000-0000-0000CF150000}"/>
    <cellStyle name="Hiperłącze 10" xfId="13955" hidden="1" xr:uid="{00000000-0005-0000-0000-0000A3150000}"/>
    <cellStyle name="Hiperłącze 10" xfId="14531" hidden="1" xr:uid="{00000000-0005-0000-0000-0000C8150000}"/>
    <cellStyle name="Hiperłącze 10" xfId="34694" hidden="1" xr:uid="{00000000-0005-0000-0000-0000CF1E0000}"/>
    <cellStyle name="Hiperłącze 10" xfId="14916" hidden="1" xr:uid="{00000000-0005-0000-0000-000049160000}"/>
    <cellStyle name="Hiperłącze 10" xfId="27173" hidden="1" xr:uid="{00000000-0005-0000-0000-0000881B0000}"/>
    <cellStyle name="Hiperłącze 10" xfId="18554" hidden="1" xr:uid="{00000000-0005-0000-0000-0000CA170000}"/>
    <cellStyle name="Hiperłącze 10" xfId="43209" hidden="1" xr:uid="{00000000-0005-0000-0000-0000BE230000}"/>
    <cellStyle name="Hiperłącze 10" xfId="20197" hidden="1" xr:uid="{00000000-0005-0000-0000-000074180000}"/>
    <cellStyle name="Hiperłącze 10" xfId="22835" hidden="1" xr:uid="{00000000-0005-0000-0000-0000D5190000}"/>
    <cellStyle name="Hiperłącze 10" xfId="43245" hidden="1" xr:uid="{00000000-0005-0000-0000-00003B240000}"/>
    <cellStyle name="Hiperłącze 10" xfId="19638" hidden="1" xr:uid="{00000000-0005-0000-0000-000011180000}"/>
    <cellStyle name="Hiperłącze 10" xfId="16666" hidden="1" xr:uid="{00000000-0005-0000-0000-0000A2160000}"/>
    <cellStyle name="Hiperłącze 10" xfId="46145" hidden="1" xr:uid="{00000000-0005-0000-0000-000008240000}"/>
    <cellStyle name="Hiperłącze 10" xfId="11439" hidden="1" xr:uid="{00000000-0005-0000-0000-000074140000}"/>
    <cellStyle name="Hiperłącze 10" xfId="19510" hidden="1" xr:uid="{00000000-0005-0000-0000-000043180000}"/>
    <cellStyle name="Hiperłącze 10" xfId="29563" hidden="1" xr:uid="{00000000-0005-0000-0000-00002F1D0000}"/>
    <cellStyle name="Hiperłącze 10" xfId="25656" hidden="1" xr:uid="{00000000-0005-0000-0000-0000B01A0000}"/>
    <cellStyle name="Hiperłącze 10" xfId="45620" hidden="1" xr:uid="{00000000-0005-0000-0000-000013240000}"/>
    <cellStyle name="Hiperłącze 10" xfId="41083" hidden="1" xr:uid="{00000000-0005-0000-0000-000004220000}"/>
    <cellStyle name="Hiperłącze 10" xfId="12651" hidden="1" xr:uid="{00000000-0005-0000-0000-0000C0140000}"/>
    <cellStyle name="Hiperłącze 10" xfId="43279" hidden="1" xr:uid="{00000000-0005-0000-0000-00005A230000}"/>
    <cellStyle name="Hiperłącze 10" xfId="21374" hidden="1" xr:uid="{00000000-0005-0000-0000-0000BB180000}"/>
    <cellStyle name="Hiperłącze 10" xfId="27767" hidden="1" xr:uid="{00000000-0005-0000-0000-0000B11B0000}"/>
    <cellStyle name="Hiperłącze 10" xfId="15756" hidden="1" xr:uid="{00000000-0005-0000-0000-000070160000}"/>
    <cellStyle name="Hiperłącze 10" xfId="32126" hidden="1" xr:uid="{00000000-0005-0000-0000-0000FA1D0000}"/>
    <cellStyle name="Hiperłącze 10" xfId="36947" hidden="1" xr:uid="{00000000-0005-0000-0000-0000DD1F0000}"/>
    <cellStyle name="Hiperłącze 10" xfId="26590" hidden="1" xr:uid="{00000000-0005-0000-0000-0000321B0000}"/>
    <cellStyle name="Hiperłącze 10" xfId="15578" hidden="1" xr:uid="{00000000-0005-0000-0000-00005C160000}"/>
    <cellStyle name="Hiperłącze 10" xfId="16599" hidden="1" xr:uid="{00000000-0005-0000-0000-00008F160000}"/>
    <cellStyle name="Hiperłącze 10" xfId="40443" hidden="1" xr:uid="{00000000-0005-0000-0000-000084210000}"/>
    <cellStyle name="Hiperłącze 10" xfId="30290" hidden="1" xr:uid="{00000000-0005-0000-0000-00001E1D0000}"/>
    <cellStyle name="Hiperłącze 10" xfId="31051" hidden="1" xr:uid="{00000000-0005-0000-0000-00003B1D0000}"/>
    <cellStyle name="Hiperłącze 10" xfId="30464" hidden="1" xr:uid="{00000000-0005-0000-0000-0000E01C0000}"/>
    <cellStyle name="Hiperłącze 10" xfId="43748" hidden="1" xr:uid="{00000000-0005-0000-0000-0000F0220000}"/>
    <cellStyle name="Hiperłącze 10" xfId="16541" hidden="1" xr:uid="{00000000-0005-0000-0000-00008D160000}"/>
    <cellStyle name="Hiperłącze 10" xfId="22022" hidden="1" xr:uid="{00000000-0005-0000-0000-000018190000}"/>
    <cellStyle name="Hiperłącze 10" xfId="27402" hidden="1" xr:uid="{00000000-0005-0000-0000-0000EF1B0000}"/>
    <cellStyle name="Hiperłącze 10" xfId="15247" hidden="1" xr:uid="{00000000-0005-0000-0000-00000B160000}"/>
    <cellStyle name="Hiperłącze 10" xfId="35199" hidden="1" xr:uid="{00000000-0005-0000-0000-0000091F0000}"/>
    <cellStyle name="Hiperłącze 10" xfId="27004" hidden="1" xr:uid="{00000000-0005-0000-0000-0000661B0000}"/>
    <cellStyle name="Hiperłącze 10" xfId="19734" hidden="1" xr:uid="{00000000-0005-0000-0000-00001D180000}"/>
    <cellStyle name="Hiperłącze 10" xfId="43829" hidden="1" xr:uid="{00000000-0005-0000-0000-0000FF220000}"/>
    <cellStyle name="Hiperłącze 10" xfId="18932" hidden="1" xr:uid="{00000000-0005-0000-0000-0000A2170000}"/>
    <cellStyle name="Hiperłącze 10" xfId="34009" hidden="1" xr:uid="{00000000-0005-0000-0000-0000C51E0000}"/>
    <cellStyle name="Hiperłącze 10" xfId="37562" hidden="1" xr:uid="{00000000-0005-0000-0000-00008D200000}"/>
    <cellStyle name="Hiperłącze 10" xfId="35218" hidden="1" xr:uid="{00000000-0005-0000-0000-00000D1F0000}"/>
    <cellStyle name="Hiperłącze 10" xfId="33490" hidden="1" xr:uid="{00000000-0005-0000-0000-0000581E0000}"/>
    <cellStyle name="Hiperłącze 10" xfId="34484" hidden="1" xr:uid="{00000000-0005-0000-0000-0000951F0000}"/>
    <cellStyle name="Hiperłącze 10" xfId="42025" hidden="1" xr:uid="{00000000-0005-0000-0000-0000A7220000}"/>
    <cellStyle name="Hiperłącze 10" xfId="31125" hidden="1" xr:uid="{00000000-0005-0000-0000-0000451D0000}"/>
    <cellStyle name="Hiperłącze 10" xfId="38605" hidden="1" xr:uid="{00000000-0005-0000-0000-00004B210000}"/>
    <cellStyle name="Hiperłącze 10" xfId="31326" hidden="1" xr:uid="{00000000-0005-0000-0000-00005D1D0000}"/>
    <cellStyle name="Hiperłącze 10" xfId="18986" hidden="1" xr:uid="{00000000-0005-0000-0000-0000A3170000}"/>
    <cellStyle name="Hiperłącze 10" xfId="45039" hidden="1" xr:uid="{00000000-0005-0000-0000-000097230000}"/>
    <cellStyle name="Hiperłącze 10" xfId="16530" hidden="1" xr:uid="{00000000-0005-0000-0000-00008C160000}"/>
    <cellStyle name="Hiperłącze 10" xfId="37199" hidden="1" xr:uid="{00000000-0005-0000-0000-000039200000}"/>
    <cellStyle name="Hiperłącze 10" xfId="20388" hidden="1" xr:uid="{00000000-0005-0000-0000-000087180000}"/>
    <cellStyle name="Hiperłącze 10" xfId="38130" hidden="1" xr:uid="{00000000-0005-0000-0000-000078200000}"/>
    <cellStyle name="Hiperłącze 10" xfId="26611" hidden="1" xr:uid="{00000000-0005-0000-0000-00003A1B0000}"/>
    <cellStyle name="Hiperłącze 10" xfId="17153" hidden="1" xr:uid="{00000000-0005-0000-0000-0000CF160000}"/>
    <cellStyle name="Hiperłącze 10" xfId="14083" hidden="1" xr:uid="{00000000-0005-0000-0000-000071150000}"/>
    <cellStyle name="Hiperłącze 10" xfId="47176" hidden="1" xr:uid="{00000000-0005-0000-0000-000098240000}"/>
    <cellStyle name="Hiperłącze 10" xfId="12635" hidden="1" xr:uid="{00000000-0005-0000-0000-0000BB140000}"/>
    <cellStyle name="Hiperłącze 10" xfId="15385" hidden="1" xr:uid="{00000000-0005-0000-0000-000017160000}"/>
    <cellStyle name="Hiperłącze 10" xfId="26947" hidden="1" xr:uid="{00000000-0005-0000-0000-0000571B0000}"/>
    <cellStyle name="Hiperłącze 10" xfId="33499" hidden="1" xr:uid="{00000000-0005-0000-0000-00005C1E0000}"/>
    <cellStyle name="Hiperłącze 10" xfId="18668" hidden="1" xr:uid="{00000000-0005-0000-0000-000087170000}"/>
    <cellStyle name="Hiperłącze 10" xfId="21516" hidden="1" xr:uid="{00000000-0005-0000-0000-0000CB180000}"/>
    <cellStyle name="Hiperłącze 10" xfId="32015" hidden="1" xr:uid="{00000000-0005-0000-0000-0000EE1D0000}"/>
    <cellStyle name="Hiperłącze 10" xfId="43733" hidden="1" xr:uid="{00000000-0005-0000-0000-0000F3220000}"/>
    <cellStyle name="Hiperłącze 10" xfId="16973" hidden="1" xr:uid="{00000000-0005-0000-0000-0000B4160000}"/>
    <cellStyle name="Hiperłącze 10" xfId="44595" hidden="1" xr:uid="{00000000-0005-0000-0000-00006E230000}"/>
    <cellStyle name="Hiperłącze 10" xfId="11289" hidden="1" xr:uid="{00000000-0005-0000-0000-00006E140000}"/>
    <cellStyle name="Hiperłącze 10" xfId="26343" hidden="1" xr:uid="{00000000-0005-0000-0000-0000FF1A0000}"/>
    <cellStyle name="Hiperłącze 10" xfId="28433" hidden="1" xr:uid="{00000000-0005-0000-0000-00007F1C0000}"/>
    <cellStyle name="Hiperłącze 10" xfId="46589" hidden="1" xr:uid="{00000000-0005-0000-0000-0000AF240000}"/>
    <cellStyle name="Hiperłącze 10" xfId="28516" hidden="1" xr:uid="{00000000-0005-0000-0000-00006D1C0000}"/>
    <cellStyle name="Hiperłącze 10" xfId="12898" hidden="1" xr:uid="{00000000-0005-0000-0000-0000F5140000}"/>
    <cellStyle name="Hiperłącze 10" xfId="17890" hidden="1" xr:uid="{00000000-0005-0000-0000-00003B170000}"/>
    <cellStyle name="Hiperłącze 10" xfId="11947" hidden="1" xr:uid="{00000000-0005-0000-0000-000041150000}"/>
    <cellStyle name="Hiperłącze 10" xfId="41414" hidden="1" xr:uid="{00000000-0005-0000-0000-0000E3210000}"/>
    <cellStyle name="Hiperłącze 10" xfId="27410" hidden="1" xr:uid="{00000000-0005-0000-0000-0000EC1B0000}"/>
    <cellStyle name="Hiperłącze 10" xfId="10384" hidden="1" xr:uid="{00000000-0005-0000-0000-000058140000}"/>
    <cellStyle name="Hiperłącze 10" xfId="28104" hidden="1" xr:uid="{00000000-0005-0000-0000-0000F81B0000}"/>
    <cellStyle name="Hiperłącze 10" xfId="31291" hidden="1" xr:uid="{00000000-0005-0000-0000-0000571D0000}"/>
    <cellStyle name="Hiperłącze 10" xfId="39140" hidden="1" xr:uid="{00000000-0005-0000-0000-0000DB200000}"/>
    <cellStyle name="Hiperłącze 10" xfId="31714" hidden="1" xr:uid="{00000000-0005-0000-0000-00009F1D0000}"/>
    <cellStyle name="Hiperłącze 10" xfId="45631" hidden="1" xr:uid="{00000000-0005-0000-0000-000015240000}"/>
    <cellStyle name="Hiperłącze 10" xfId="15794" hidden="1" xr:uid="{00000000-0005-0000-0000-000076160000}"/>
    <cellStyle name="Hiperłącze 10" xfId="29394" hidden="1" xr:uid="{00000000-0005-0000-0000-0000AD1C0000}"/>
    <cellStyle name="Hiperłącze 10" xfId="23993" hidden="1" xr:uid="{00000000-0005-0000-0000-00005D1A0000}"/>
    <cellStyle name="Hiperłącze 10" xfId="43190" hidden="1" xr:uid="{00000000-0005-0000-0000-000048240000}"/>
    <cellStyle name="Hiperłącze 10" xfId="14354" hidden="1" xr:uid="{00000000-0005-0000-0000-000087150000}"/>
    <cellStyle name="Hiperłącze 10" xfId="38181" hidden="1" xr:uid="{00000000-0005-0000-0000-0000A8200000}"/>
    <cellStyle name="Hiperłącze 10" xfId="13539" hidden="1" xr:uid="{00000000-0005-0000-0000-00005A150000}"/>
    <cellStyle name="Hiperłącze 10" xfId="45205" hidden="1" xr:uid="{00000000-0005-0000-0000-0000CA230000}"/>
    <cellStyle name="Hiperłącze 10" xfId="21427" hidden="1" xr:uid="{00000000-0005-0000-0000-0000C1180000}"/>
    <cellStyle name="Hiperłącze 10" xfId="11314" hidden="1" xr:uid="{00000000-0005-0000-0000-00006B140000}"/>
    <cellStyle name="Hiperłącze 10" xfId="28270" hidden="1" xr:uid="{00000000-0005-0000-0000-00002A1C0000}"/>
    <cellStyle name="Hiperłącze 10" xfId="38647" hidden="1" xr:uid="{00000000-0005-0000-0000-000046210000}"/>
    <cellStyle name="Hiperłącze 10" xfId="40187" hidden="1" xr:uid="{00000000-0005-0000-0000-000069210000}"/>
    <cellStyle name="Hiperłącze 10" xfId="18852" hidden="1" xr:uid="{00000000-0005-0000-0000-00009D170000}"/>
    <cellStyle name="Hiperłącze 10" xfId="20315" hidden="1" xr:uid="{00000000-0005-0000-0000-000083180000}"/>
    <cellStyle name="Hiperłącze 10" xfId="13526" hidden="1" xr:uid="{00000000-0005-0000-0000-000055150000}"/>
    <cellStyle name="Hiperłącze 10" xfId="39015" hidden="1" xr:uid="{00000000-0005-0000-0000-00009F210000}"/>
    <cellStyle name="Hiperłącze 10" xfId="36497" hidden="1" xr:uid="{00000000-0005-0000-0000-00000E200000}"/>
    <cellStyle name="Hiperłącze 10" xfId="46928" hidden="1" xr:uid="{00000000-0005-0000-0000-000080240000}"/>
    <cellStyle name="Hiperłącze 10" xfId="16171" hidden="1" xr:uid="{00000000-0005-0000-0000-0000EF160000}"/>
    <cellStyle name="Hiperłącze 10" xfId="41381" hidden="1" xr:uid="{00000000-0005-0000-0000-000010220000}"/>
    <cellStyle name="Hiperłącze 10" xfId="19954" hidden="1" xr:uid="{00000000-0005-0000-0000-000031180000}"/>
    <cellStyle name="Hiperłącze 10" xfId="42875" hidden="1" xr:uid="{00000000-0005-0000-0000-0000CF220000}"/>
    <cellStyle name="Hiperłącze 10" xfId="24081" hidden="1" xr:uid="{00000000-0005-0000-0000-00004C1A0000}"/>
    <cellStyle name="Hiperłącze 10" xfId="28456" hidden="1" xr:uid="{00000000-0005-0000-0000-0000771C0000}"/>
    <cellStyle name="Hiperłącze 10" xfId="47008" hidden="1" xr:uid="{00000000-0005-0000-0000-000089240000}"/>
    <cellStyle name="Hiperłącze 10" xfId="29249" hidden="1" xr:uid="{00000000-0005-0000-0000-0000981C0000}"/>
    <cellStyle name="Hiperłącze 10" xfId="35354" hidden="1" xr:uid="{00000000-0005-0000-0000-00001B1F0000}"/>
    <cellStyle name="Hiperłącze 10" xfId="44264" hidden="1" xr:uid="{00000000-0005-0000-0000-00002D230000}"/>
    <cellStyle name="Hiperłącze 10" xfId="45740" hidden="1" xr:uid="{00000000-0005-0000-0000-0000E2230000}"/>
    <cellStyle name="Hiperłącze 10" xfId="14232" hidden="1" xr:uid="{00000000-0005-0000-0000-000080150000}"/>
    <cellStyle name="Hiperłącze 10" xfId="38803" hidden="1" xr:uid="{00000000-0005-0000-0000-000045210000}"/>
    <cellStyle name="Hiperłącze 10" xfId="32076" hidden="1" xr:uid="{00000000-0005-0000-0000-0000E11D0000}"/>
    <cellStyle name="Hiperłącze 10" xfId="18758" hidden="1" xr:uid="{00000000-0005-0000-0000-0000C8170000}"/>
    <cellStyle name="Hiperłącze 10" xfId="37106" hidden="1" xr:uid="{00000000-0005-0000-0000-000019200000}"/>
    <cellStyle name="Hiperłącze 10" xfId="42352" hidden="1" xr:uid="{00000000-0005-0000-0000-00006D220000}"/>
    <cellStyle name="Hiperłącze 10" xfId="10407" hidden="1" xr:uid="{00000000-0005-0000-0000-00005E140000}"/>
    <cellStyle name="Hiperłącze 10" xfId="43406" hidden="1" xr:uid="{00000000-0005-0000-0000-00004D240000}"/>
    <cellStyle name="Hiperłącze 10" xfId="39967" hidden="1" xr:uid="{00000000-0005-0000-0000-000039210000}"/>
    <cellStyle name="Hiperłącze 10" xfId="18762" hidden="1" xr:uid="{00000000-0005-0000-0000-0000DA170000}"/>
    <cellStyle name="Hiperłącze 10" xfId="28611" hidden="1" xr:uid="{00000000-0005-0000-0000-00005B1C0000}"/>
    <cellStyle name="Hiperłącze 10" xfId="36038" hidden="1" xr:uid="{00000000-0005-0000-0000-0000811F0000}"/>
    <cellStyle name="Hiperłącze 10" xfId="31804" hidden="1" xr:uid="{00000000-0005-0000-0000-0000A41D0000}"/>
    <cellStyle name="Hiperłącze 10" xfId="28295" hidden="1" xr:uid="{00000000-0005-0000-0000-0000271C0000}"/>
    <cellStyle name="Hiperłącze 10" xfId="19827" hidden="1" xr:uid="{00000000-0005-0000-0000-000023180000}"/>
    <cellStyle name="Hiperłącze 10" xfId="30785" hidden="1" xr:uid="{00000000-0005-0000-0000-0000061D0000}"/>
    <cellStyle name="Hiperłącze 10" xfId="40591" hidden="1" xr:uid="{00000000-0005-0000-0000-00009A210000}"/>
    <cellStyle name="Hiperłącze 10" xfId="40434" hidden="1" xr:uid="{00000000-0005-0000-0000-000083210000}"/>
    <cellStyle name="Hiperłącze 10" xfId="45265" hidden="1" xr:uid="{00000000-0005-0000-0000-0000C8230000}"/>
    <cellStyle name="Hiperłącze 10" xfId="27466" hidden="1" xr:uid="{00000000-0005-0000-0000-0000DF1B0000}"/>
    <cellStyle name="Hiperłącze 10" xfId="17216" hidden="1" xr:uid="{00000000-0005-0000-0000-0000DA160000}"/>
    <cellStyle name="Hiperłącze 10" xfId="35531" hidden="1" xr:uid="{00000000-0005-0000-0000-00004A1F0000}"/>
    <cellStyle name="Hiperłącze 10" xfId="46651" hidden="1" xr:uid="{00000000-0005-0000-0000-0000A3240000}"/>
    <cellStyle name="Hiperłącze 10" xfId="23244" hidden="1" xr:uid="{00000000-0005-0000-0000-0000A1190000}"/>
    <cellStyle name="Hiperłącze 10" xfId="15018" hidden="1" xr:uid="{00000000-0005-0000-0000-000032160000}"/>
    <cellStyle name="Hiperłącze 10" xfId="44079" hidden="1" xr:uid="{00000000-0005-0000-0000-000019230000}"/>
    <cellStyle name="Hiperłącze 10" xfId="45202" hidden="1" xr:uid="{00000000-0005-0000-0000-0000C6230000}"/>
    <cellStyle name="Hiperłącze 10" xfId="32826" hidden="1" xr:uid="{00000000-0005-0000-0000-0000331E0000}"/>
    <cellStyle name="Hiperłącze 10" xfId="33666" hidden="1" xr:uid="{00000000-0005-0000-0000-00009B1E0000}"/>
    <cellStyle name="Hiperłącze 10" xfId="16313" hidden="1" xr:uid="{00000000-0005-0000-0000-0000E5170000}"/>
    <cellStyle name="Hiperłącze 10" xfId="27221" hidden="1" xr:uid="{00000000-0005-0000-0000-0000961B0000}"/>
    <cellStyle name="Hiperłącze 10" xfId="25554" hidden="1" xr:uid="{00000000-0005-0000-0000-0000811B0000}"/>
    <cellStyle name="Hiperłącze 10" xfId="36128" hidden="1" xr:uid="{00000000-0005-0000-0000-0000A31F0000}"/>
    <cellStyle name="Hiperłącze 10" xfId="36237" hidden="1" xr:uid="{00000000-0005-0000-0000-0000AF1F0000}"/>
    <cellStyle name="Hiperłącze 10" xfId="27752" hidden="1" xr:uid="{00000000-0005-0000-0000-0000AD1B0000}"/>
    <cellStyle name="Hiperłącze 10" xfId="36404" hidden="1" xr:uid="{00000000-0005-0000-0000-000005200000}"/>
    <cellStyle name="Hiperłącze 10" xfId="40180" hidden="1" xr:uid="{00000000-0005-0000-0000-00006A210000}"/>
    <cellStyle name="Hiperłącze 10" xfId="41183" hidden="1" xr:uid="{00000000-0005-0000-0000-0000CB210000}"/>
    <cellStyle name="Hiperłącze 10" xfId="25506" hidden="1" xr:uid="{00000000-0005-0000-0000-00000F1C0000}"/>
    <cellStyle name="Hiperłącze 10" xfId="35939" hidden="1" xr:uid="{00000000-0005-0000-0000-0000761F0000}"/>
    <cellStyle name="Hiperłącze 10" xfId="16441" hidden="1" xr:uid="{00000000-0005-0000-0000-00005B170000}"/>
    <cellStyle name="Hiperłącze 10" xfId="46019" hidden="1" xr:uid="{00000000-0005-0000-0000-0000F7230000}"/>
    <cellStyle name="Hiperłącze 10" xfId="30806" hidden="1" xr:uid="{00000000-0005-0000-0000-00000E1D0000}"/>
    <cellStyle name="Hiperłącze 10" xfId="17131" hidden="1" xr:uid="{00000000-0005-0000-0000-0000D2160000}"/>
    <cellStyle name="Hiperłącze 10" xfId="16658" hidden="1" xr:uid="{00000000-0005-0000-0000-00009D160000}"/>
    <cellStyle name="Hiperłącze 10" xfId="30668" hidden="1" xr:uid="{00000000-0005-0000-0000-0000F81C0000}"/>
    <cellStyle name="Hiperłącze 10" xfId="25421" hidden="1" xr:uid="{00000000-0005-0000-0000-00006E1B0000}"/>
    <cellStyle name="Hiperłącze 10" xfId="32736" hidden="1" xr:uid="{00000000-0005-0000-0000-00002C1E0000}"/>
    <cellStyle name="Hiperłącze 10" xfId="15905" hidden="1" xr:uid="{00000000-0005-0000-0000-000086160000}"/>
    <cellStyle name="Hiperłącze 10" xfId="23646" hidden="1" xr:uid="{00000000-0005-0000-0000-00000D1A0000}"/>
    <cellStyle name="Hiperłącze 10" xfId="24471" hidden="1" xr:uid="{00000000-0005-0000-0000-0000401A0000}"/>
    <cellStyle name="Hiperłącze 10" xfId="13805" hidden="1" xr:uid="{00000000-0005-0000-0000-0000C6150000}"/>
    <cellStyle name="Hiperłącze 10" xfId="14837" hidden="1" xr:uid="{00000000-0005-0000-0000-000056160000}"/>
    <cellStyle name="Hiperłącze 10" xfId="27656" hidden="1" xr:uid="{00000000-0005-0000-0000-0000A11B0000}"/>
    <cellStyle name="Hiperłącze 10" xfId="45048" hidden="1" xr:uid="{00000000-0005-0000-0000-000098230000}"/>
    <cellStyle name="Hiperłącze 10" xfId="12517" hidden="1" xr:uid="{00000000-0005-0000-0000-0000B5140000}"/>
    <cellStyle name="Hiperłącze 10" xfId="33481" hidden="1" xr:uid="{00000000-0005-0000-0000-0000571E0000}"/>
    <cellStyle name="Hiperłącze 10" xfId="44417" hidden="1" xr:uid="{00000000-0005-0000-0000-000038230000}"/>
    <cellStyle name="Hiperłącze 10" xfId="30164" hidden="1" xr:uid="{00000000-0005-0000-0000-0000C31C0000}"/>
    <cellStyle name="Hiperłącze 10" xfId="24249" hidden="1" xr:uid="{00000000-0005-0000-0000-00002A1A0000}"/>
    <cellStyle name="Hiperłącze 10" xfId="17487" hidden="1" xr:uid="{00000000-0005-0000-0000-000007170000}"/>
    <cellStyle name="Hiperłącze 10" xfId="44860" hidden="1" xr:uid="{00000000-0005-0000-0000-000087230000}"/>
    <cellStyle name="Hiperłącze 10" xfId="13698" hidden="1" xr:uid="{00000000-0005-0000-0000-000063150000}"/>
    <cellStyle name="Hiperłącze 10" xfId="33836" hidden="1" xr:uid="{00000000-0005-0000-0000-0000AB1E0000}"/>
    <cellStyle name="Hiperłącze 10" xfId="11239" hidden="1" xr:uid="{00000000-0005-0000-0000-000063140000}"/>
    <cellStyle name="Hiperłącze 10" xfId="15031" hidden="1" xr:uid="{00000000-0005-0000-0000-00002C160000}"/>
    <cellStyle name="Hiperłącze 10" xfId="29917" hidden="1" xr:uid="{00000000-0005-0000-0000-0000911E0000}"/>
    <cellStyle name="Hiperłącze 10" xfId="33374" hidden="1" xr:uid="{00000000-0005-0000-0000-00008D1E0000}"/>
    <cellStyle name="Hiperłącze 10" xfId="40769" hidden="1" xr:uid="{00000000-0005-0000-0000-0000C0210000}"/>
    <cellStyle name="Hiperłącze 10" xfId="27571" hidden="1" xr:uid="{00000000-0005-0000-0000-0000CD1B0000}"/>
    <cellStyle name="Hiperłącze 10" xfId="18887" hidden="1" xr:uid="{00000000-0005-0000-0000-000098170000}"/>
    <cellStyle name="Hiperłącze 10" xfId="34742" hidden="1" xr:uid="{00000000-0005-0000-0000-0000DA1E0000}"/>
    <cellStyle name="Hiperłącze 10" xfId="31017" hidden="1" xr:uid="{00000000-0005-0000-0000-0000391D0000}"/>
    <cellStyle name="Hiperłącze 10" xfId="27191" hidden="1" xr:uid="{00000000-0005-0000-0000-00008F1B0000}"/>
    <cellStyle name="Hiperłącze 10" xfId="29420" hidden="1" xr:uid="{00000000-0005-0000-0000-0000A71C0000}"/>
    <cellStyle name="Hiperłącze 10" xfId="33287" hidden="1" xr:uid="{00000000-0005-0000-0000-0000491E0000}"/>
    <cellStyle name="Hiperłącze 10" xfId="32558" hidden="1" xr:uid="{00000000-0005-0000-0000-0000D31D0000}"/>
    <cellStyle name="Hiperłącze 10" xfId="18425" hidden="1" xr:uid="{00000000-0005-0000-0000-0000C1170000}"/>
    <cellStyle name="Hiperłącze 10" xfId="46127" hidden="1" xr:uid="{00000000-0005-0000-0000-000003240000}"/>
    <cellStyle name="Hiperłącze 10" xfId="44237" hidden="1" xr:uid="{00000000-0005-0000-0000-000028230000}"/>
    <cellStyle name="Hiperłącze 10" xfId="15493" hidden="1" xr:uid="{00000000-0005-0000-0000-000023160000}"/>
    <cellStyle name="Hiperłącze 10" xfId="27744" hidden="1" xr:uid="{00000000-0005-0000-0000-0000AE1B0000}"/>
    <cellStyle name="Hiperłącze 10" xfId="26252" hidden="1" xr:uid="{00000000-0005-0000-0000-0000F51A0000}"/>
    <cellStyle name="Hiperłącze 10" xfId="28836" hidden="1" xr:uid="{00000000-0005-0000-0000-0000401C0000}"/>
    <cellStyle name="Hiperłącze 10" xfId="26442" hidden="1" xr:uid="{00000000-0005-0000-0000-0000081B0000}"/>
    <cellStyle name="Hiperłącze 10" xfId="32267" hidden="1" xr:uid="{00000000-0005-0000-0000-0000BE1D0000}"/>
    <cellStyle name="Hiperłącze 10" xfId="17088" hidden="1" xr:uid="{00000000-0005-0000-0000-0000C7160000}"/>
    <cellStyle name="Hiperłącze 10" xfId="28932" hidden="1" xr:uid="{00000000-0005-0000-0000-00004D1C0000}"/>
    <cellStyle name="Hiperłącze 10" xfId="36591" hidden="1" xr:uid="{00000000-0005-0000-0000-0000F61F0000}"/>
    <cellStyle name="Hiperłącze 10" xfId="12908" hidden="1" xr:uid="{00000000-0005-0000-0000-0000F6140000}"/>
    <cellStyle name="Hiperłącze 10" xfId="19448" hidden="1" xr:uid="{00000000-0005-0000-0000-00004F180000}"/>
    <cellStyle name="Hiperłącze 10" xfId="25369" hidden="1" xr:uid="{00000000-0005-0000-0000-0000011C0000}"/>
    <cellStyle name="Hiperłącze 10" xfId="34392" hidden="1" xr:uid="{00000000-0005-0000-0000-000020200000}"/>
    <cellStyle name="Hiperłącze 10" xfId="28277" hidden="1" xr:uid="{00000000-0005-0000-0000-0000291C0000}"/>
    <cellStyle name="Hiperłącze 10" xfId="12465" hidden="1" xr:uid="{00000000-0005-0000-0000-0000AB140000}"/>
    <cellStyle name="Hiperłącze 10" xfId="25484" hidden="1" xr:uid="{00000000-0005-0000-0000-00007F1B0000}"/>
    <cellStyle name="Hiperłącze 10" xfId="14069" hidden="1" xr:uid="{00000000-0005-0000-0000-00006E150000}"/>
    <cellStyle name="Hiperłącze 10" xfId="21641" hidden="1" xr:uid="{00000000-0005-0000-0000-0000DE180000}"/>
    <cellStyle name="Hiperłącze 10" xfId="31661" hidden="1" xr:uid="{00000000-0005-0000-0000-00009D1D0000}"/>
    <cellStyle name="Hiperłącze 10" xfId="22902" hidden="1" xr:uid="{00000000-0005-0000-0000-0000D7190000}"/>
    <cellStyle name="Hiperłącze 10" xfId="40141" hidden="1" xr:uid="{00000000-0005-0000-0000-000060210000}"/>
    <cellStyle name="Hiperłącze 10" xfId="35263" hidden="1" xr:uid="{00000000-0005-0000-0000-00000C1F0000}"/>
    <cellStyle name="Hiperłącze 10" xfId="18711" hidden="1" xr:uid="{00000000-0005-0000-0000-000092170000}"/>
    <cellStyle name="Hiperłącze 10" xfId="43915" hidden="1" xr:uid="{00000000-0005-0000-0000-000003230000}"/>
    <cellStyle name="Hiperłącze 10" xfId="42704" hidden="1" xr:uid="{00000000-0005-0000-0000-0000B8220000}"/>
    <cellStyle name="Hiperłącze 10" xfId="24156" hidden="1" xr:uid="{00000000-0005-0000-0000-0000221A0000}"/>
    <cellStyle name="Hiperłącze 10" xfId="45410" hidden="1" xr:uid="{00000000-0005-0000-0000-000017240000}"/>
    <cellStyle name="Hiperłącze 10" xfId="19749" hidden="1" xr:uid="{00000000-0005-0000-0000-000021180000}"/>
    <cellStyle name="Hiperłącze 10" xfId="33074" hidden="1" xr:uid="{00000000-0005-0000-0000-0000701E0000}"/>
    <cellStyle name="Hiperłącze 10" xfId="29573" hidden="1" xr:uid="{00000000-0005-0000-0000-0000321D0000}"/>
    <cellStyle name="Hiperłącze 10" xfId="26334" hidden="1" xr:uid="{00000000-0005-0000-0000-0000FC1A0000}"/>
    <cellStyle name="Hiperłącze 10" xfId="43274" hidden="1" xr:uid="{00000000-0005-0000-0000-00005D230000}"/>
    <cellStyle name="Hiperłącze 10" xfId="29268" hidden="1" xr:uid="{00000000-0005-0000-0000-00009E1C0000}"/>
    <cellStyle name="Hiperłącze 10" xfId="46574" hidden="1" xr:uid="{00000000-0005-0000-0000-0000BE240000}"/>
    <cellStyle name="Hiperłącze 10" xfId="12598" hidden="1" xr:uid="{00000000-0005-0000-0000-0000BD140000}"/>
    <cellStyle name="Hiperłącze 10" xfId="19806" hidden="1" xr:uid="{00000000-0005-0000-0000-00003E180000}"/>
    <cellStyle name="Hiperłącze 10" xfId="26316" hidden="1" xr:uid="{00000000-0005-0000-0000-0000F71A0000}"/>
    <cellStyle name="Hiperłącze 10" xfId="25559" hidden="1" xr:uid="{00000000-0005-0000-0000-0000801B0000}"/>
    <cellStyle name="Hiperłącze 10" xfId="15144" hidden="1" xr:uid="{00000000-0005-0000-0000-000003160000}"/>
    <cellStyle name="Hiperłącze 10" xfId="19836" hidden="1" xr:uid="{00000000-0005-0000-0000-000024180000}"/>
    <cellStyle name="Hiperłącze 10" xfId="27701" hidden="1" xr:uid="{00000000-0005-0000-0000-0000A01B0000}"/>
    <cellStyle name="Hiperłącze 10" xfId="30591" hidden="1" xr:uid="{00000000-0005-0000-0000-0000F21C0000}"/>
    <cellStyle name="Hiperłącze 10" xfId="15061" hidden="1" xr:uid="{00000000-0005-0000-0000-00004A160000}"/>
    <cellStyle name="Hiperłącze 10" xfId="37897" hidden="1" xr:uid="{00000000-0005-0000-0000-00009D200000}"/>
    <cellStyle name="Hiperłącze 10" xfId="37580" hidden="1" xr:uid="{00000000-0005-0000-0000-000089200000}"/>
    <cellStyle name="Hiperłącze 10" xfId="21686" hidden="1" xr:uid="{00000000-0005-0000-0000-0000DB180000}"/>
    <cellStyle name="Hiperłącze 10" xfId="32399" hidden="1" xr:uid="{00000000-0005-0000-0000-0000CA1D0000}"/>
    <cellStyle name="Hiperłącze 10" xfId="30102" hidden="1" xr:uid="{00000000-0005-0000-0000-0000BC1C0000}"/>
    <cellStyle name="Hiperłącze 10" xfId="31059" hidden="1" xr:uid="{00000000-0005-0000-0000-0000371D0000}"/>
    <cellStyle name="Hiperłącze 10" xfId="17367" hidden="1" xr:uid="{00000000-0005-0000-0000-0000E7160000}"/>
    <cellStyle name="Hiperłącze 10" xfId="42214" hidden="1" xr:uid="{00000000-0005-0000-0000-00005B220000}"/>
    <cellStyle name="Hiperłącze 10" xfId="19467" hidden="1" xr:uid="{00000000-0005-0000-0000-00004D180000}"/>
    <cellStyle name="Hiperłącze 10" xfId="20686" hidden="1" xr:uid="{00000000-0005-0000-0000-000007190000}"/>
    <cellStyle name="Hiperłącze 10" xfId="25696" hidden="1" xr:uid="{00000000-0005-0000-0000-0000BA1A0000}"/>
    <cellStyle name="Hiperłącze 10" xfId="36512" hidden="1" xr:uid="{00000000-0005-0000-0000-0000FF1F0000}"/>
    <cellStyle name="Hiperłącze 10" xfId="29732" hidden="1" xr:uid="{00000000-0005-0000-0000-0000271D0000}"/>
    <cellStyle name="Hiperłącze 10" xfId="23022" hidden="1" xr:uid="{00000000-0005-0000-0000-0000C6190000}"/>
    <cellStyle name="Hiperłącze 10" xfId="22849" hidden="1" xr:uid="{00000000-0005-0000-0000-0000E5190000}"/>
    <cellStyle name="Hiperłącze 10" xfId="27919" hidden="1" xr:uid="{00000000-0005-0000-0000-0000BB1B0000}"/>
    <cellStyle name="Hiperłącze 10" xfId="23119" hidden="1" xr:uid="{00000000-0005-0000-0000-00008E190000}"/>
    <cellStyle name="Hiperłącze 10" xfId="36101" hidden="1" xr:uid="{00000000-0005-0000-0000-0000831F0000}"/>
    <cellStyle name="Hiperłącze 10" xfId="24003" hidden="1" xr:uid="{00000000-0005-0000-0000-00005A1A0000}"/>
    <cellStyle name="Hiperłącze 10" xfId="24036" hidden="1" xr:uid="{00000000-0005-0000-0000-0000531A0000}"/>
    <cellStyle name="Hiperłącze 10" xfId="36566" hidden="1" xr:uid="{00000000-0005-0000-0000-0000F01F0000}"/>
    <cellStyle name="Hiperłącze 10" xfId="24665" hidden="1" xr:uid="{00000000-0005-0000-0000-0000861A0000}"/>
    <cellStyle name="Hiperłącze 10" xfId="33997" hidden="1" xr:uid="{00000000-0005-0000-0000-0000C21E0000}"/>
    <cellStyle name="Hiperłącze 10" xfId="20245" hidden="1" xr:uid="{00000000-0005-0000-0000-00007D180000}"/>
    <cellStyle name="Hiperłącze 10" xfId="38745" hidden="1" xr:uid="{00000000-0005-0000-0000-000051210000}"/>
    <cellStyle name="Hiperłącze 10" xfId="32754" hidden="1" xr:uid="{00000000-0005-0000-0000-0000301E0000}"/>
    <cellStyle name="Hiperłącze 10" xfId="18015" hidden="1" xr:uid="{00000000-0005-0000-0000-000044170000}"/>
    <cellStyle name="Hiperłącze 10" xfId="21059" hidden="1" xr:uid="{00000000-0005-0000-0000-0000EF190000}"/>
    <cellStyle name="Hiperłącze 10" xfId="16570" hidden="1" xr:uid="{00000000-0005-0000-0000-000096160000}"/>
    <cellStyle name="Hiperłącze 10" xfId="45825" hidden="1" xr:uid="{00000000-0005-0000-0000-0000E9230000}"/>
    <cellStyle name="Hiperłącze 10" xfId="18142" hidden="1" xr:uid="{00000000-0005-0000-0000-00006F170000}"/>
    <cellStyle name="Hiperłącze 10" xfId="24790" hidden="1" xr:uid="{00000000-0005-0000-0000-00008B1A0000}"/>
    <cellStyle name="Hiperłącze 10" xfId="34266" hidden="1" xr:uid="{00000000-0005-0000-0000-00002F1F0000}"/>
    <cellStyle name="Hiperłącze 10" xfId="43170" hidden="1" xr:uid="{00000000-0005-0000-0000-000056230000}"/>
    <cellStyle name="Hiperłącze 10" xfId="25115" hidden="1" xr:uid="{00000000-0005-0000-0000-0000781B0000}"/>
    <cellStyle name="Hiperłącze 10" xfId="24649" hidden="1" xr:uid="{00000000-0005-0000-0000-0000821A0000}"/>
    <cellStyle name="Hiperłącze 10" xfId="40474" hidden="1" xr:uid="{00000000-0005-0000-0000-000089210000}"/>
    <cellStyle name="Hiperłącze 10" xfId="39831" hidden="1" xr:uid="{00000000-0005-0000-0000-000026210000}"/>
    <cellStyle name="Hiperłącze 10" xfId="35783" hidden="1" xr:uid="{00000000-0005-0000-0000-0000631F0000}"/>
    <cellStyle name="Hiperłącze 10" xfId="18660" hidden="1" xr:uid="{00000000-0005-0000-0000-000084170000}"/>
    <cellStyle name="Hiperłącze 10" xfId="36668" hidden="1" xr:uid="{00000000-0005-0000-0000-0000BC1F0000}"/>
    <cellStyle name="Hiperłącze 10" xfId="21382" hidden="1" xr:uid="{00000000-0005-0000-0000-0000B7180000}"/>
    <cellStyle name="Hiperłącze 10" xfId="33538" hidden="1" xr:uid="{00000000-0005-0000-0000-0000661E0000}"/>
    <cellStyle name="Hiperłącze 10" xfId="32347" hidden="1" xr:uid="{00000000-0005-0000-0000-0000DE1D0000}"/>
    <cellStyle name="Hiperłącze 10" xfId="39634" hidden="1" xr:uid="{00000000-0005-0000-0000-00000E210000}"/>
    <cellStyle name="Hiperłącze 10" xfId="25202" hidden="1" xr:uid="{00000000-0005-0000-0000-0000181B0000}"/>
    <cellStyle name="Hiperłącze 10" xfId="38756" hidden="1" xr:uid="{00000000-0005-0000-0000-00004A210000}"/>
    <cellStyle name="Hiperłącze 10" xfId="22943" hidden="1" xr:uid="{00000000-0005-0000-0000-0000CF190000}"/>
    <cellStyle name="Hiperłącze 10" xfId="43278" hidden="1" xr:uid="{00000000-0005-0000-0000-00005E230000}"/>
    <cellStyle name="Hiperłącze 10" xfId="41647" hidden="1" xr:uid="{00000000-0005-0000-0000-000027220000}"/>
    <cellStyle name="Hiperłącze 10" xfId="40205" hidden="1" xr:uid="{00000000-0005-0000-0000-000067210000}"/>
    <cellStyle name="Hiperłącze 10" xfId="13418" hidden="1" xr:uid="{00000000-0005-0000-0000-000031150000}"/>
    <cellStyle name="Hiperłącze 10" xfId="14730" hidden="1" xr:uid="{00000000-0005-0000-0000-0000F3150000}"/>
    <cellStyle name="Hiperłącze 10" xfId="16550" hidden="1" xr:uid="{00000000-0005-0000-0000-00008E160000}"/>
    <cellStyle name="Hiperłącze 10" xfId="44375" hidden="1" xr:uid="{00000000-0005-0000-0000-00003E230000}"/>
    <cellStyle name="Hiperłącze 10" xfId="46136" hidden="1" xr:uid="{00000000-0005-0000-0000-000004240000}"/>
    <cellStyle name="Hiperłącze 10" xfId="36851" hidden="1" xr:uid="{00000000-0005-0000-0000-0000D01F0000}"/>
    <cellStyle name="Hiperłącze 10" xfId="24761" hidden="1" xr:uid="{00000000-0005-0000-0000-0000921A0000}"/>
    <cellStyle name="Hiperłącze 10" xfId="20287" hidden="1" xr:uid="{00000000-0005-0000-0000-00007B180000}"/>
    <cellStyle name="Hiperłącze 10" xfId="28357" hidden="1" xr:uid="{00000000-0005-0000-0000-00005F1C0000}"/>
    <cellStyle name="Hiperłącze 10" xfId="26129" hidden="1" xr:uid="{00000000-0005-0000-0000-0000E41A0000}"/>
    <cellStyle name="Hiperłącze 10" xfId="15210" hidden="1" xr:uid="{00000000-0005-0000-0000-00000D160000}"/>
    <cellStyle name="Hiperłącze 10" xfId="45881" hidden="1" xr:uid="{00000000-0005-0000-0000-0000EB230000}"/>
    <cellStyle name="Hiperłącze 10" xfId="30027" hidden="1" xr:uid="{00000000-0005-0000-0000-0000201E0000}"/>
    <cellStyle name="Hiperłącze 10" xfId="15703" hidden="1" xr:uid="{00000000-0005-0000-0000-00006D160000}"/>
    <cellStyle name="Hiperłącze 10" xfId="45903" hidden="1" xr:uid="{00000000-0005-0000-0000-00003A240000}"/>
    <cellStyle name="Hiperłącze 10" xfId="24252" hidden="1" xr:uid="{00000000-0005-0000-0000-00002E1A0000}"/>
    <cellStyle name="Hiperłącze 10" xfId="16856" hidden="1" xr:uid="{00000000-0005-0000-0000-0000A7160000}"/>
    <cellStyle name="Hiperłącze 10" xfId="33020" hidden="1" xr:uid="{00000000-0005-0000-0000-00007F1E0000}"/>
    <cellStyle name="Hiperłącze 10" xfId="44279" hidden="1" xr:uid="{00000000-0005-0000-0000-000031230000}"/>
    <cellStyle name="Hiperłącze 10" xfId="43246" hidden="1" xr:uid="{00000000-0005-0000-0000-000060230000}"/>
    <cellStyle name="Hiperłącze 10" xfId="15893" hidden="1" xr:uid="{00000000-0005-0000-0000-000081160000}"/>
    <cellStyle name="Hiperłącze 10" xfId="17433" hidden="1" xr:uid="{00000000-0005-0000-0000-000006170000}"/>
    <cellStyle name="Hiperłącze 10" xfId="41691" hidden="1" xr:uid="{00000000-0005-0000-0000-000044220000}"/>
    <cellStyle name="Hiperłącze 10" xfId="25493" hidden="1" xr:uid="{00000000-0005-0000-0000-00007C1B0000}"/>
    <cellStyle name="Hiperłącze 10" xfId="40582" hidden="1" xr:uid="{00000000-0005-0000-0000-000095210000}"/>
    <cellStyle name="Hiperłącze 10" xfId="41818" hidden="1" xr:uid="{00000000-0005-0000-0000-000052220000}"/>
    <cellStyle name="Hiperłącze 10" xfId="44844" hidden="1" xr:uid="{00000000-0005-0000-0000-000080230000}"/>
    <cellStyle name="Hiperłącze 10" xfId="17185" hidden="1" xr:uid="{00000000-0005-0000-0000-0000D3160000}"/>
    <cellStyle name="Hiperłącze 10" xfId="30494" hidden="1" xr:uid="{00000000-0005-0000-0000-0000E51C0000}"/>
    <cellStyle name="Hiperłącze 10" xfId="17461" hidden="1" xr:uid="{00000000-0005-0000-0000-00000D170000}"/>
    <cellStyle name="Hiperłącze 10" xfId="27246" hidden="1" xr:uid="{00000000-0005-0000-0000-0000991B0000}"/>
    <cellStyle name="Hiperłącze 10" xfId="28380" hidden="1" xr:uid="{00000000-0005-0000-0000-0000731C0000}"/>
    <cellStyle name="Hiperłącze 10" xfId="44105" hidden="1" xr:uid="{00000000-0005-0000-0000-000013230000}"/>
    <cellStyle name="Hiperłącze 10" xfId="42412" hidden="1" xr:uid="{00000000-0005-0000-0000-0000A0220000}"/>
    <cellStyle name="Hiperłącze 10" xfId="38677" hidden="1" xr:uid="{00000000-0005-0000-0000-00002E220000}"/>
    <cellStyle name="Hiperłącze 10" xfId="31633" hidden="1" xr:uid="{00000000-0005-0000-0000-0000961D0000}"/>
    <cellStyle name="Hiperłącze 10" xfId="12193" hidden="1" xr:uid="{00000000-0005-0000-0000-0000DE140000}"/>
    <cellStyle name="Hiperłącze 10" xfId="24141" hidden="1" xr:uid="{00000000-0005-0000-0000-00001D1A0000}"/>
    <cellStyle name="Hiperłącze 10" xfId="22040" hidden="1" xr:uid="{00000000-0005-0000-0000-00001F190000}"/>
    <cellStyle name="Hiperłącze 10" xfId="15766" hidden="1" xr:uid="{00000000-0005-0000-0000-000073160000}"/>
    <cellStyle name="Hiperłącze 10" xfId="38876" hidden="1" xr:uid="{00000000-0005-0000-0000-00003C220000}"/>
    <cellStyle name="Hiperłącze 10" xfId="18331" hidden="1" xr:uid="{00000000-0005-0000-0000-0000D2170000}"/>
    <cellStyle name="Hiperłącze 10" xfId="19794" hidden="1" xr:uid="{00000000-0005-0000-0000-000050180000}"/>
    <cellStyle name="Hiperłącze 10" xfId="35111" hidden="1" xr:uid="{00000000-0005-0000-0000-0000FE1E0000}"/>
    <cellStyle name="Hiperłącze 10" xfId="41329" hidden="1" xr:uid="{00000000-0005-0000-0000-0000E2210000}"/>
    <cellStyle name="Hiperłącze 10" xfId="39180" hidden="1" xr:uid="{00000000-0005-0000-0000-0000E1200000}"/>
    <cellStyle name="Hiperłącze 10" xfId="42114" hidden="1" xr:uid="{00000000-0005-0000-0000-000094220000}"/>
    <cellStyle name="Hiperłącze 10" xfId="39852" hidden="1" xr:uid="{00000000-0005-0000-0000-00002E210000}"/>
    <cellStyle name="Hiperłącze 10" xfId="24000" hidden="1" xr:uid="{00000000-0005-0000-0000-00005E1A0000}"/>
    <cellStyle name="Hiperłącze 10" xfId="39600" hidden="1" xr:uid="{00000000-0005-0000-0000-000008210000}"/>
    <cellStyle name="Hiperłącze 10" xfId="20788" hidden="1" xr:uid="{00000000-0005-0000-0000-0000011A0000}"/>
    <cellStyle name="Hiperłącze 10" xfId="20188" hidden="1" xr:uid="{00000000-0005-0000-0000-000070180000}"/>
    <cellStyle name="Hiperłącze 10" xfId="17719" hidden="1" xr:uid="{00000000-0005-0000-0000-000027170000}"/>
    <cellStyle name="Hiperłącze 10" xfId="12587" hidden="1" xr:uid="{00000000-0005-0000-0000-0000BA140000}"/>
    <cellStyle name="Hiperłącze 10" xfId="33764" hidden="1" xr:uid="{00000000-0005-0000-0000-0000A71E0000}"/>
    <cellStyle name="Hiperłącze 10" xfId="12859" hidden="1" xr:uid="{00000000-0005-0000-0000-0000D4140000}"/>
    <cellStyle name="Hiperłącze 10" xfId="43216" hidden="1" xr:uid="{00000000-0005-0000-0000-000046240000}"/>
    <cellStyle name="Hiperłącze 10" xfId="11930" hidden="1" xr:uid="{00000000-0005-0000-0000-0000E0150000}"/>
    <cellStyle name="Hiperłącze 10" xfId="14631" hidden="1" xr:uid="{00000000-0005-0000-0000-0000E8150000}"/>
    <cellStyle name="Hiperłącze 10" xfId="42729" hidden="1" xr:uid="{00000000-0005-0000-0000-0000BD220000}"/>
    <cellStyle name="Hiperłącze 10" xfId="47095" hidden="1" xr:uid="{00000000-0005-0000-0000-000091240000}"/>
    <cellStyle name="Hiperłącze 10" xfId="15011" hidden="1" xr:uid="{00000000-0005-0000-0000-000031160000}"/>
    <cellStyle name="Hiperłącze 10" xfId="16137" hidden="1" xr:uid="{00000000-0005-0000-0000-0000FE160000}"/>
    <cellStyle name="Hiperłącze 10" xfId="39172" hidden="1" xr:uid="{00000000-0005-0000-0000-0000E2200000}"/>
    <cellStyle name="Hiperłącze 10" xfId="15676" hidden="1" xr:uid="{00000000-0005-0000-0000-000068160000}"/>
    <cellStyle name="Hiperłącze 10" xfId="44586" hidden="1" xr:uid="{00000000-0005-0000-0000-000069230000}"/>
    <cellStyle name="Hiperłącze 10" xfId="22991" hidden="1" xr:uid="{00000000-0005-0000-0000-0000C4190000}"/>
    <cellStyle name="Hiperłącze 10" xfId="37950" hidden="1" xr:uid="{00000000-0005-0000-0000-000066200000}"/>
    <cellStyle name="Hiperłącze 10" xfId="44426" hidden="1" xr:uid="{00000000-0005-0000-0000-00003C230000}"/>
    <cellStyle name="Hiperłącze 10" xfId="32034" hidden="1" xr:uid="{00000000-0005-0000-0000-0000E81D0000}"/>
    <cellStyle name="Hiperłącze 10" xfId="25579" hidden="1" xr:uid="{00000000-0005-0000-0000-0000AC1A0000}"/>
    <cellStyle name="Hiperłącze 10" xfId="37099" hidden="1" xr:uid="{00000000-0005-0000-0000-0000E81F0000}"/>
    <cellStyle name="Hiperłącze 10" xfId="40887" hidden="1" xr:uid="{00000000-0005-0000-0000-000007220000}"/>
    <cellStyle name="Hiperłącze 10" xfId="40051" hidden="1" xr:uid="{00000000-0005-0000-0000-000056210000}"/>
    <cellStyle name="Hiperłącze 10" xfId="24453" hidden="1" xr:uid="{00000000-0005-0000-0000-00003C1A0000}"/>
    <cellStyle name="Hiperłącze 10" xfId="12280" hidden="1" xr:uid="{00000000-0005-0000-0000-00009A140000}"/>
    <cellStyle name="Hiperłącze 10" xfId="42286" hidden="1" xr:uid="{00000000-0005-0000-0000-000063220000}"/>
    <cellStyle name="Hiperłącze 10" xfId="46196" hidden="1" xr:uid="{00000000-0005-0000-0000-000038240000}"/>
    <cellStyle name="Hiperłącze 10" xfId="40841" hidden="1" xr:uid="{00000000-0005-0000-0000-0000C3210000}"/>
    <cellStyle name="Hiperłącze 10" xfId="14399" hidden="1" xr:uid="{00000000-0005-0000-0000-000091150000}"/>
    <cellStyle name="Hiperłącze 10" xfId="45663" hidden="1" xr:uid="{00000000-0005-0000-0000-00000D240000}"/>
    <cellStyle name="Hiperłącze 10" xfId="40979" hidden="1" xr:uid="{00000000-0005-0000-0000-00001C220000}"/>
    <cellStyle name="Hiperłącze 10" xfId="24435" hidden="1" xr:uid="{00000000-0005-0000-0000-0000371A0000}"/>
    <cellStyle name="Hiperłącze 10" xfId="44033" hidden="1" xr:uid="{00000000-0005-0000-0000-000010230000}"/>
    <cellStyle name="Hiperłącze 10" xfId="23866" hidden="1" xr:uid="{00000000-0005-0000-0000-0000651A0000}"/>
    <cellStyle name="Hiperłącze 10" xfId="39821" hidden="1" xr:uid="{00000000-0005-0000-0000-000025210000}"/>
    <cellStyle name="Hiperłącze 10" xfId="13274" hidden="1" xr:uid="{00000000-0005-0000-0000-00001C150000}"/>
    <cellStyle name="Hiperłącze 10" xfId="13941" hidden="1" xr:uid="{00000000-0005-0000-0000-0000A4150000}"/>
    <cellStyle name="Hiperłącze 10" xfId="38339" hidden="1" xr:uid="{00000000-0005-0000-0000-0000BD200000}"/>
    <cellStyle name="Hiperłącze 10" xfId="31515" hidden="1" xr:uid="{00000000-0005-0000-0000-0000711D0000}"/>
    <cellStyle name="Hiperłącze 10" xfId="20009" hidden="1" xr:uid="{00000000-0005-0000-0000-000037180000}"/>
    <cellStyle name="Hiperłącze 10" xfId="13244" hidden="1" xr:uid="{00000000-0005-0000-0000-000021150000}"/>
    <cellStyle name="Hiperłącze 10" xfId="46362" hidden="1" xr:uid="{00000000-0005-0000-0000-00006A240000}"/>
    <cellStyle name="Hiperłącze 10" xfId="42845" hidden="1" xr:uid="{00000000-0005-0000-0000-0000CD220000}"/>
    <cellStyle name="Hiperłącze 10" xfId="12734" hidden="1" xr:uid="{00000000-0005-0000-0000-0000CB140000}"/>
    <cellStyle name="Hiperłącze 10" xfId="12114" hidden="1" xr:uid="{00000000-0005-0000-0000-000089140000}"/>
    <cellStyle name="Hiperłącze 10" xfId="47050" hidden="1" xr:uid="{00000000-0005-0000-0000-000087240000}"/>
    <cellStyle name="Hiperłącze 10" xfId="38086" hidden="1" xr:uid="{00000000-0005-0000-0000-000079200000}"/>
    <cellStyle name="Hiperłącze 10" xfId="16505" hidden="1" xr:uid="{00000000-0005-0000-0000-000061170000}"/>
    <cellStyle name="Hiperłącze 10" xfId="31933" hidden="1" xr:uid="{00000000-0005-0000-0000-0000FC1D0000}"/>
    <cellStyle name="Hiperłącze 10" xfId="32330" hidden="1" xr:uid="{00000000-0005-0000-0000-0000F81D0000}"/>
    <cellStyle name="Hiperłącze 10" xfId="23449" hidden="1" xr:uid="{00000000-0005-0000-0000-0000B1190000}"/>
    <cellStyle name="Hiperłącze 10" xfId="35806" hidden="1" xr:uid="{00000000-0005-0000-0000-0000641F0000}"/>
    <cellStyle name="Hiperłącze 10" xfId="33107" hidden="1" xr:uid="{00000000-0005-0000-0000-0000711E0000}"/>
    <cellStyle name="Hiperłącze 10" xfId="41903" hidden="1" xr:uid="{00000000-0005-0000-0000-00009B220000}"/>
    <cellStyle name="Hiperłącze 10" xfId="11980" hidden="1" xr:uid="{00000000-0005-0000-0000-000051150000}"/>
    <cellStyle name="Hiperłącze 10" xfId="19300" hidden="1" xr:uid="{00000000-0005-0000-0000-000047180000}"/>
    <cellStyle name="Hiperłącze 10" xfId="29885" hidden="1" xr:uid="{00000000-0005-0000-0000-0000151E0000}"/>
    <cellStyle name="Hiperłącze 10" xfId="11985" hidden="1" xr:uid="{00000000-0005-0000-0000-000050150000}"/>
    <cellStyle name="Hiperłącze 10" xfId="16016" hidden="1" xr:uid="{00000000-0005-0000-0000-0000F0160000}"/>
    <cellStyle name="Hiperłącze 10" xfId="23202" hidden="1" xr:uid="{00000000-0005-0000-0000-000098190000}"/>
    <cellStyle name="Hiperłącze 10" xfId="22935" hidden="1" xr:uid="{00000000-0005-0000-0000-0000D9190000}"/>
    <cellStyle name="Hiperłącze 10" xfId="23479" hidden="1" xr:uid="{00000000-0005-0000-0000-0000BA190000}"/>
    <cellStyle name="Hiperłącze 10" xfId="21331" hidden="1" xr:uid="{00000000-0005-0000-0000-0000BA180000}"/>
    <cellStyle name="Hiperłącze 10" xfId="14303" hidden="1" xr:uid="{00000000-0005-0000-0000-00008A150000}"/>
    <cellStyle name="Hiperłącze 10" xfId="41881" hidden="1" xr:uid="{00000000-0005-0000-0000-000054220000}"/>
    <cellStyle name="Hiperłącze 10" xfId="35371" hidden="1" xr:uid="{00000000-0005-0000-0000-0000181F0000}"/>
    <cellStyle name="Hiperłącze 10" xfId="38247" hidden="1" xr:uid="{00000000-0005-0000-0000-0000B5200000}"/>
    <cellStyle name="Hiperłącze 10" xfId="22333" hidden="1" xr:uid="{00000000-0005-0000-0000-000040190000}"/>
    <cellStyle name="Hiperłącze 10" xfId="23902" hidden="1" xr:uid="{00000000-0005-0000-0000-0000701A0000}"/>
    <cellStyle name="Hiperłącze 10" xfId="27200" hidden="1" xr:uid="{00000000-0005-0000-0000-0000901B0000}"/>
    <cellStyle name="Hiperłącze 10" xfId="39778" hidden="1" xr:uid="{00000000-0005-0000-0000-00001B210000}"/>
    <cellStyle name="Hiperłącze 10" xfId="41463" hidden="1" xr:uid="{00000000-0005-0000-0000-0000EE210000}"/>
    <cellStyle name="Hiperłącze 10" xfId="26262" hidden="1" xr:uid="{00000000-0005-0000-0000-0000F61A0000}"/>
    <cellStyle name="Hiperłącze 10" xfId="31193" hidden="1" xr:uid="{00000000-0005-0000-0000-00004B1D0000}"/>
    <cellStyle name="Hiperłącze 10" xfId="33114" hidden="1" xr:uid="{00000000-0005-0000-0000-0000721E0000}"/>
    <cellStyle name="Hiperłącze 10" xfId="16472" hidden="1" xr:uid="{00000000-0005-0000-0000-000051170000}"/>
    <cellStyle name="Hiperłącze 10" xfId="24855" hidden="1" xr:uid="{00000000-0005-0000-0000-0000991A0000}"/>
    <cellStyle name="Hiperłącze 10" xfId="17998" hidden="1" xr:uid="{00000000-0005-0000-0000-000047170000}"/>
    <cellStyle name="Hiperłącze 10" xfId="28441" hidden="1" xr:uid="{00000000-0005-0000-0000-00007C1C0000}"/>
    <cellStyle name="Hiperłącze 10" xfId="26965" hidden="1" xr:uid="{00000000-0005-0000-0000-00005C1B0000}"/>
    <cellStyle name="Hiperłącze 10" xfId="22767" hidden="1" xr:uid="{00000000-0005-0000-0000-000088190000}"/>
    <cellStyle name="Hiperłącze 10" xfId="46064" hidden="1" xr:uid="{00000000-0005-0000-0000-000001240000}"/>
    <cellStyle name="Hiperłącze 10" xfId="47209" hidden="1" xr:uid="{00000000-0005-0000-0000-0000C3240000}"/>
    <cellStyle name="Hiperłącze 10" xfId="46581" hidden="1" xr:uid="{00000000-0005-0000-0000-0000B9240000}"/>
    <cellStyle name="Hiperłącze 10" xfId="39812" hidden="1" xr:uid="{00000000-0005-0000-0000-000024210000}"/>
    <cellStyle name="Hiperłącze 10" xfId="33336" hidden="1" xr:uid="{00000000-0005-0000-0000-00004F1E0000}"/>
    <cellStyle name="Hiperłącze 10" xfId="27686" hidden="1" xr:uid="{00000000-0005-0000-0000-0000A31B0000}"/>
    <cellStyle name="Hiperłącze 10" xfId="36029" hidden="1" xr:uid="{00000000-0005-0000-0000-0000801F0000}"/>
    <cellStyle name="Hiperłącze 10" xfId="30748" hidden="1" xr:uid="{00000000-0005-0000-0000-0000001D0000}"/>
    <cellStyle name="Hiperłącze 10" xfId="25863" hidden="1" xr:uid="{00000000-0005-0000-0000-0000C91A0000}"/>
    <cellStyle name="Hiperłącze 10" xfId="27290" hidden="1" xr:uid="{00000000-0005-0000-0000-0000981B0000}"/>
    <cellStyle name="Hiperłącze 10" xfId="37141" hidden="1" xr:uid="{00000000-0005-0000-0000-000014200000}"/>
    <cellStyle name="Hiperłącze 10" xfId="16688" hidden="1" xr:uid="{00000000-0005-0000-0000-00009F160000}"/>
    <cellStyle name="Hiperłącze 10" xfId="16910" hidden="1" xr:uid="{00000000-0005-0000-0000-0000B2160000}"/>
    <cellStyle name="Hiperłącze 10" xfId="45725" hidden="1" xr:uid="{00000000-0005-0000-0000-0000DD230000}"/>
    <cellStyle name="Hiperłącze 10" xfId="30703" hidden="1" xr:uid="{00000000-0005-0000-0000-0000021D0000}"/>
    <cellStyle name="Hiperłącze 10" xfId="23110" hidden="1" xr:uid="{00000000-0005-0000-0000-00008D190000}"/>
    <cellStyle name="Hiperłącze 10" xfId="46517" hidden="1" xr:uid="{00000000-0005-0000-0000-0000C0240000}"/>
    <cellStyle name="Hiperłącze 10" xfId="18718" hidden="1" xr:uid="{00000000-0005-0000-0000-000091170000}"/>
    <cellStyle name="Hiperłącze 10" xfId="36973" hidden="1" xr:uid="{00000000-0005-0000-0000-0000D71F0000}"/>
    <cellStyle name="Hiperłącze 10" xfId="25438" hidden="1" xr:uid="{00000000-0005-0000-0000-0000751B0000}"/>
    <cellStyle name="Hiperłącze 10" xfId="22261" hidden="1" xr:uid="{00000000-0005-0000-0000-000039190000}"/>
    <cellStyle name="Hiperłącze 10" xfId="20630" hidden="1" xr:uid="{00000000-0005-0000-0000-0000EB190000}"/>
    <cellStyle name="Hiperłącze 10" xfId="35708" hidden="1" xr:uid="{00000000-0005-0000-0000-0000581F0000}"/>
    <cellStyle name="Hiperłącze 10" xfId="21328" hidden="1" xr:uid="{00000000-0005-0000-0000-0000B6180000}"/>
    <cellStyle name="Hiperłącze 10" xfId="32775" hidden="1" xr:uid="{00000000-0005-0000-0000-0000361E0000}"/>
    <cellStyle name="Hiperłącze 10" xfId="22351" hidden="1" xr:uid="{00000000-0005-0000-0000-000044190000}"/>
    <cellStyle name="Hiperłącze 10" xfId="15822" hidden="1" xr:uid="{00000000-0005-0000-0000-00007D160000}"/>
    <cellStyle name="Hiperłącze 10" xfId="34096" hidden="1" xr:uid="{00000000-0005-0000-0000-0000421F0000}"/>
    <cellStyle name="Hiperłącze 10" xfId="35479" hidden="1" xr:uid="{00000000-0005-0000-0000-0000241F0000}"/>
    <cellStyle name="Hiperłącze 10" xfId="30528" hidden="1" xr:uid="{00000000-0005-0000-0000-0000E71C0000}"/>
    <cellStyle name="Hiperłącze 10" xfId="18652" hidden="1" xr:uid="{00000000-0005-0000-0000-000080170000}"/>
    <cellStyle name="Hiperłącze 10" xfId="24275" hidden="1" xr:uid="{00000000-0005-0000-0000-0000311A0000}"/>
    <cellStyle name="Hiperłącze 10" xfId="14239" hidden="1" xr:uid="{00000000-0005-0000-0000-0000B0150000}"/>
    <cellStyle name="Hiperłącze 10" xfId="15974" hidden="1" xr:uid="{00000000-0005-0000-0000-000088160000}"/>
    <cellStyle name="Hiperłącze 10" xfId="12194" hidden="1" xr:uid="{00000000-0005-0000-0000-0000DB140000}"/>
    <cellStyle name="Hiperłącze 10" xfId="30073" hidden="1" xr:uid="{00000000-0005-0000-0000-0000921D0000}"/>
    <cellStyle name="Hiperłącze 10" xfId="43142" hidden="1" xr:uid="{00000000-0005-0000-0000-000062230000}"/>
    <cellStyle name="Hiperłącze 10" xfId="11538" hidden="1" xr:uid="{00000000-0005-0000-0000-0000CC150000}"/>
    <cellStyle name="Hiperłącze 10" xfId="28843" hidden="1" xr:uid="{00000000-0005-0000-0000-0000701C0000}"/>
    <cellStyle name="Hiperłącze 10" xfId="27894" hidden="1" xr:uid="{00000000-0005-0000-0000-0000BE1B0000}"/>
    <cellStyle name="Hiperłącze 10" xfId="15218" hidden="1" xr:uid="{00000000-0005-0000-0000-000012160000}"/>
    <cellStyle name="Hiperłącze 10" xfId="23664" hidden="1" xr:uid="{00000000-0005-0000-0000-00000B1A0000}"/>
    <cellStyle name="Hiperłącze 10" xfId="16938" hidden="1" xr:uid="{00000000-0005-0000-0000-0000B9160000}"/>
    <cellStyle name="Hiperłącze 10" xfId="24734" hidden="1" xr:uid="{00000000-0005-0000-0000-0000891A0000}"/>
    <cellStyle name="Hiperłącze 10" xfId="11646" hidden="1" xr:uid="{00000000-0005-0000-0000-0000DF140000}"/>
    <cellStyle name="Hiperłącze 10" xfId="31026" hidden="1" xr:uid="{00000000-0005-0000-0000-00003E1D0000}"/>
    <cellStyle name="Hiperłącze 10" xfId="45338" hidden="1" xr:uid="{00000000-0005-0000-0000-0000D9230000}"/>
    <cellStyle name="Hiperłącze 10" xfId="40284" hidden="1" xr:uid="{00000000-0005-0000-0000-000076210000}"/>
    <cellStyle name="Hiperłącze 10" xfId="36471" hidden="1" xr:uid="{00000000-0005-0000-0000-000007200000}"/>
    <cellStyle name="Hiperłącze 10" xfId="38528" hidden="1" xr:uid="{00000000-0005-0000-0000-0000D2200000}"/>
    <cellStyle name="Hiperłącze 10" xfId="39352" hidden="1" xr:uid="{00000000-0005-0000-0000-0000A7210000}"/>
    <cellStyle name="Hiperłącze 10" xfId="41979" hidden="1" xr:uid="{00000000-0005-0000-0000-0000B6220000}"/>
    <cellStyle name="Hiperłącze 10" xfId="38795" hidden="1" xr:uid="{00000000-0005-0000-0000-000043210000}"/>
    <cellStyle name="Hiperłącze 10" xfId="34164" hidden="1" xr:uid="{00000000-0005-0000-0000-00009D1F0000}"/>
    <cellStyle name="Hiperłącze 10" xfId="14290" hidden="1" xr:uid="{00000000-0005-0000-0000-000085150000}"/>
    <cellStyle name="Hiperłącze 10" xfId="25275" hidden="1" xr:uid="{00000000-0005-0000-0000-00000B1C0000}"/>
    <cellStyle name="Hiperłącze 10" xfId="39492" hidden="1" xr:uid="{00000000-0005-0000-0000-0000FC200000}"/>
    <cellStyle name="Hiperłącze 10" xfId="35329" hidden="1" xr:uid="{00000000-0005-0000-0000-00001E1F0000}"/>
    <cellStyle name="Hiperłącze 10" xfId="16522" hidden="1" xr:uid="{00000000-0005-0000-0000-00008B160000}"/>
    <cellStyle name="Hiperłącze 10" xfId="22221" hidden="1" xr:uid="{00000000-0005-0000-0000-00002F190000}"/>
    <cellStyle name="Hiperłącze 10" xfId="32532" hidden="1" xr:uid="{00000000-0005-0000-0000-0000D91D0000}"/>
    <cellStyle name="Hiperłącze 10" xfId="28060" hidden="1" xr:uid="{00000000-0005-0000-0000-0000F91B0000}"/>
    <cellStyle name="Hiperłącze 10" xfId="41713" hidden="1" xr:uid="{00000000-0005-0000-0000-00004A220000}"/>
    <cellStyle name="Hiperłącze 10" xfId="18073" hidden="1" xr:uid="{00000000-0005-0000-0000-000069170000}"/>
    <cellStyle name="Hiperłącze 10" xfId="23091" hidden="1" xr:uid="{00000000-0005-0000-0000-00008B190000}"/>
    <cellStyle name="Hiperłącze 10" xfId="31356" hidden="1" xr:uid="{00000000-0005-0000-0000-00005F1D0000}"/>
    <cellStyle name="Hiperłącze 10" xfId="26707" hidden="1" xr:uid="{00000000-0005-0000-0000-0000411B0000}"/>
    <cellStyle name="Hiperłącze 10" xfId="35636" hidden="1" xr:uid="{00000000-0005-0000-0000-0000521F0000}"/>
    <cellStyle name="Hiperłącze 10" xfId="27458" hidden="1" xr:uid="{00000000-0005-0000-0000-0000E91B0000}"/>
    <cellStyle name="Hiperłącze 10" xfId="13947" hidden="1" xr:uid="{00000000-0005-0000-0000-0000A0150000}"/>
    <cellStyle name="Hiperłącze 10" xfId="31527" hidden="1" xr:uid="{00000000-0005-0000-0000-0000761D0000}"/>
    <cellStyle name="Hiperłącze 10" xfId="29786" hidden="1" xr:uid="{00000000-0005-0000-0000-00001C1D0000}"/>
    <cellStyle name="Hiperłącze 10" xfId="34298" hidden="1" xr:uid="{00000000-0005-0000-0000-0000321F0000}"/>
    <cellStyle name="Hiperłącze 10" xfId="25599" hidden="1" xr:uid="{00000000-0005-0000-0000-0000AE1A0000}"/>
    <cellStyle name="Hiperłącze 10" xfId="34969" hidden="1" xr:uid="{00000000-0005-0000-0000-0000EC1E0000}"/>
    <cellStyle name="Hiperłącze 10" xfId="29075" hidden="1" xr:uid="{00000000-0005-0000-0000-0000541C0000}"/>
    <cellStyle name="Hiperłącze 10" xfId="23080" hidden="1" xr:uid="{00000000-0005-0000-0000-0000DA190000}"/>
    <cellStyle name="Hiperłącze 10" xfId="12385" hidden="1" xr:uid="{00000000-0005-0000-0000-0000A2140000}"/>
    <cellStyle name="Hiperłącze 10" xfId="15502" hidden="1" xr:uid="{00000000-0005-0000-0000-000024160000}"/>
    <cellStyle name="Hiperłącze 10" xfId="27091" hidden="1" xr:uid="{00000000-0005-0000-0000-0000841B0000}"/>
    <cellStyle name="Hiperłącze 10" xfId="38949" hidden="1" xr:uid="{00000000-0005-0000-0000-00002D220000}"/>
    <cellStyle name="Hiperłącze 10" xfId="32256" hidden="1" xr:uid="{00000000-0005-0000-0000-0000B91D0000}"/>
    <cellStyle name="Hiperłącze 10" xfId="29616" hidden="1" xr:uid="{00000000-0005-0000-0000-0000221E0000}"/>
    <cellStyle name="Hiperłącze 10" xfId="45904" hidden="1" xr:uid="{00000000-0005-0000-0000-000020240000}"/>
    <cellStyle name="Hiperłącze 10" xfId="17955" hidden="1" xr:uid="{00000000-0005-0000-0000-000046170000}"/>
    <cellStyle name="Hiperłącze 10" xfId="31769" hidden="1" xr:uid="{00000000-0005-0000-0000-0000A91D0000}"/>
    <cellStyle name="Hiperłącze 10" xfId="41191" hidden="1" xr:uid="{00000000-0005-0000-0000-0000CC210000}"/>
    <cellStyle name="Hiperłącze 10" xfId="32094" hidden="1" xr:uid="{00000000-0005-0000-0000-0000DD1D0000}"/>
    <cellStyle name="Hiperłącze 10" xfId="17952" hidden="1" xr:uid="{00000000-0005-0000-0000-000042170000}"/>
    <cellStyle name="Hiperłącze 10" xfId="40679" hidden="1" xr:uid="{00000000-0005-0000-0000-0000B6210000}"/>
    <cellStyle name="Hiperłącze 10" xfId="39401" hidden="1" xr:uid="{00000000-0005-0000-0000-0000F4200000}"/>
    <cellStyle name="Hiperłącze 10" xfId="19855" hidden="1" xr:uid="{00000000-0005-0000-0000-000026180000}"/>
    <cellStyle name="Hiperłącze 10" xfId="30599" hidden="1" xr:uid="{00000000-0005-0000-0000-0000F11C0000}"/>
    <cellStyle name="Hiperłącze 10" xfId="27545" hidden="1" xr:uid="{00000000-0005-0000-0000-0000D61B0000}"/>
    <cellStyle name="Hiperłącze 10" xfId="17027" hidden="1" xr:uid="{00000000-0005-0000-0000-0000C1160000}"/>
    <cellStyle name="Hiperłącze 10" xfId="19138" hidden="1" xr:uid="{00000000-0005-0000-0000-0000FB170000}"/>
    <cellStyle name="Hiperłącze 10" xfId="26217" hidden="1" xr:uid="{00000000-0005-0000-0000-0000EC1A0000}"/>
    <cellStyle name="Hiperłącze 10" xfId="41655" hidden="1" xr:uid="{00000000-0005-0000-0000-000023220000}"/>
    <cellStyle name="Hiperłącze 10" xfId="33703" hidden="1" xr:uid="{00000000-0005-0000-0000-0000A11E0000}"/>
    <cellStyle name="Hiperłącze 10" xfId="17112" hidden="1" xr:uid="{00000000-0005-0000-0000-0000CA160000}"/>
    <cellStyle name="Hiperłącze 10" xfId="23125" hidden="1" xr:uid="{00000000-0005-0000-0000-000092190000}"/>
    <cellStyle name="Hiperłącze 10" xfId="20026" hidden="1" xr:uid="{00000000-0005-0000-0000-000034180000}"/>
    <cellStyle name="Hiperłącze 10" xfId="35437" hidden="1" xr:uid="{00000000-0005-0000-0000-00002A1F0000}"/>
    <cellStyle name="Hiperłącze 10" xfId="19596" hidden="1" xr:uid="{00000000-0005-0000-0000-00000B180000}"/>
    <cellStyle name="Hiperłącze 10" xfId="26091" hidden="1" xr:uid="{00000000-0005-0000-0000-0000E51A0000}"/>
    <cellStyle name="Hiperłącze 10" xfId="39249" hidden="1" xr:uid="{00000000-0005-0000-0000-0000E8200000}"/>
    <cellStyle name="Hiperłącze 10" xfId="41020" hidden="1" xr:uid="{00000000-0005-0000-0000-00001E220000}"/>
    <cellStyle name="Hiperłącze 10" xfId="44131" hidden="1" xr:uid="{00000000-0005-0000-0000-00001B230000}"/>
    <cellStyle name="Hiperłącze 10" xfId="37637" hidden="1" xr:uid="{00000000-0005-0000-0000-000082200000}"/>
    <cellStyle name="Hiperłącze 10" xfId="44024" hidden="1" xr:uid="{00000000-0005-0000-0000-00000F230000}"/>
    <cellStyle name="Hiperłącze 10" xfId="11772" hidden="1" xr:uid="{00000000-0005-0000-0000-0000D0150000}"/>
    <cellStyle name="Hiperłącze 10" xfId="11524" hidden="1" xr:uid="{00000000-0005-0000-0000-0000D8150000}"/>
    <cellStyle name="Hiperłącze 10" xfId="17445" hidden="1" xr:uid="{00000000-0005-0000-0000-000009170000}"/>
    <cellStyle name="Hiperłącze 10" xfId="16326" hidden="1" xr:uid="{00000000-0005-0000-0000-0000E2170000}"/>
    <cellStyle name="Hiperłącze 10" xfId="20839" hidden="1" xr:uid="{00000000-0005-0000-0000-0000F5190000}"/>
    <cellStyle name="Hiperłącze 10" xfId="31086" hidden="1" xr:uid="{00000000-0005-0000-0000-00003F1D0000}"/>
    <cellStyle name="Hiperłącze 10" xfId="16783" hidden="1" xr:uid="{00000000-0005-0000-0000-0000A4160000}"/>
    <cellStyle name="Hiperłącze 10" xfId="42153" hidden="1" xr:uid="{00000000-0005-0000-0000-000091220000}"/>
    <cellStyle name="Hiperłącze 10" xfId="31077" hidden="1" xr:uid="{00000000-0005-0000-0000-00003C1D0000}"/>
    <cellStyle name="Hiperłącze 10" xfId="24290" hidden="1" xr:uid="{00000000-0005-0000-0000-00002F1A0000}"/>
    <cellStyle name="Hiperłącze 10" xfId="29743" hidden="1" xr:uid="{00000000-0005-0000-0000-00001F1D0000}"/>
    <cellStyle name="Hiperłącze 10" xfId="24492" hidden="1" xr:uid="{00000000-0005-0000-0000-0000461A0000}"/>
    <cellStyle name="Hiperłącze 10" xfId="21702" hidden="1" xr:uid="{00000000-0005-0000-0000-0000E0180000}"/>
    <cellStyle name="Hiperłącze 10" xfId="34734" hidden="1" xr:uid="{00000000-0005-0000-0000-0000D91E0000}"/>
    <cellStyle name="Hiperłącze 10" xfId="35574" hidden="1" xr:uid="{00000000-0005-0000-0000-00004B1F0000}"/>
    <cellStyle name="Hiperłącze 10" xfId="16382" hidden="1" xr:uid="{00000000-0005-0000-0000-000056170000}"/>
    <cellStyle name="Hiperłącze 10" xfId="26792" hidden="1" xr:uid="{00000000-0005-0000-0000-00004A1B0000}"/>
    <cellStyle name="Hiperłącze 10" xfId="46951" hidden="1" xr:uid="{00000000-0005-0000-0000-0000AC240000}"/>
    <cellStyle name="Hiperłącze 10" xfId="15100" hidden="1" xr:uid="{00000000-0005-0000-0000-0000FE150000}"/>
    <cellStyle name="Hiperłącze 10" xfId="22079" hidden="1" xr:uid="{00000000-0005-0000-0000-000025190000}"/>
    <cellStyle name="Hiperłącze 10" xfId="32956" hidden="1" xr:uid="{00000000-0005-0000-0000-00008F1E0000}"/>
    <cellStyle name="Hiperłącze 10" xfId="17727" hidden="1" xr:uid="{00000000-0005-0000-0000-000028170000}"/>
    <cellStyle name="Hiperłącze 10" xfId="30446" hidden="1" xr:uid="{00000000-0005-0000-0000-0000DC1C0000}"/>
    <cellStyle name="Hiperłącze 10" xfId="44807" hidden="1" xr:uid="{00000000-0005-0000-0000-000086230000}"/>
    <cellStyle name="Hiperłącze 10" xfId="27760" hidden="1" xr:uid="{00000000-0005-0000-0000-0000B21B0000}"/>
    <cellStyle name="Hiperłącze 10" xfId="32664" hidden="1" xr:uid="{00000000-0005-0000-0000-0000261E0000}"/>
    <cellStyle name="Hiperłącze 10" xfId="28748" hidden="1" xr:uid="{00000000-0005-0000-0000-0000371C0000}"/>
    <cellStyle name="Hiperłącze 10" xfId="33632" hidden="1" xr:uid="{00000000-0005-0000-0000-0000971E0000}"/>
    <cellStyle name="Hiperłącze 10" xfId="20823" hidden="1" xr:uid="{00000000-0005-0000-0000-0000F0190000}"/>
    <cellStyle name="Hiperłącze 10" xfId="19104" hidden="1" xr:uid="{00000000-0005-0000-0000-0000F9170000}"/>
    <cellStyle name="Hiperłącze 10" xfId="44788" hidden="1" xr:uid="{00000000-0005-0000-0000-00007E230000}"/>
    <cellStyle name="Hiperłącze 10" xfId="13037" hidden="1" xr:uid="{00000000-0005-0000-0000-00000A150000}"/>
    <cellStyle name="Hiperłącze 10" xfId="37487" hidden="1" xr:uid="{00000000-0005-0000-0000-00009C200000}"/>
    <cellStyle name="Hiperłącze 10" xfId="38686" hidden="1" xr:uid="{00000000-0005-0000-0000-0000AE210000}"/>
    <cellStyle name="Hiperłącze 10" xfId="22980" hidden="1" xr:uid="{00000000-0005-0000-0000-0000C9190000}"/>
    <cellStyle name="Hiperłącze 10" xfId="21751" hidden="1" xr:uid="{00000000-0005-0000-0000-0000E9180000}"/>
    <cellStyle name="Hiperłącze 10" xfId="28002" hidden="1" xr:uid="{00000000-0005-0000-0000-0000CA1B0000}"/>
    <cellStyle name="Hiperłącze 10" xfId="36617" hidden="1" xr:uid="{00000000-0005-0000-0000-0000ED1F0000}"/>
    <cellStyle name="Hiperłącze 10" xfId="44903" hidden="1" xr:uid="{00000000-0005-0000-0000-000092230000}"/>
    <cellStyle name="Hiperłącze 10" xfId="38318" hidden="1" xr:uid="{00000000-0005-0000-0000-0000B9200000}"/>
    <cellStyle name="Hiperłącze 10" xfId="28653" hidden="1" xr:uid="{00000000-0005-0000-0000-00002C1C0000}"/>
    <cellStyle name="Hiperłącze 10" xfId="14622" hidden="1" xr:uid="{00000000-0005-0000-0000-0000E7150000}"/>
    <cellStyle name="Hiperłącze 10" xfId="11635" hidden="1" xr:uid="{00000000-0005-0000-0000-0000E7140000}"/>
    <cellStyle name="Hiperłącze 10" xfId="12920" hidden="1" xr:uid="{00000000-0005-0000-0000-0000F9140000}"/>
    <cellStyle name="Hiperłącze 10" xfId="24871" hidden="1" xr:uid="{00000000-0005-0000-0000-00009D1A0000}"/>
    <cellStyle name="Hiperłącze 10" xfId="29775" hidden="1" xr:uid="{00000000-0005-0000-0000-0000221D0000}"/>
    <cellStyle name="Hiperłącze 10" xfId="29624" hidden="1" xr:uid="{00000000-0005-0000-0000-0000141E0000}"/>
    <cellStyle name="Hiperłącze 10" xfId="30179" hidden="1" xr:uid="{00000000-0005-0000-0000-0000C01C0000}"/>
    <cellStyle name="Hiperłącze 10" xfId="26398" hidden="1" xr:uid="{00000000-0005-0000-0000-0000091B0000}"/>
    <cellStyle name="Hiperłącze 10" xfId="24088" hidden="1" xr:uid="{00000000-0005-0000-0000-00004B1A0000}"/>
    <cellStyle name="Hiperłącze 10" xfId="16703" hidden="1" xr:uid="{00000000-0005-0000-0000-00009C160000}"/>
    <cellStyle name="Hiperłącze 10" xfId="15815" hidden="1" xr:uid="{00000000-0005-0000-0000-00007E160000}"/>
    <cellStyle name="Hiperłącze 10" xfId="31419" hidden="1" xr:uid="{00000000-0005-0000-0000-00006A1D0000}"/>
    <cellStyle name="Hiperłącze 10" xfId="29033" hidden="1" xr:uid="{00000000-0005-0000-0000-00005A1C0000}"/>
    <cellStyle name="Hiperłącze 10" xfId="41445" hidden="1" xr:uid="{00000000-0005-0000-0000-0000EA210000}"/>
    <cellStyle name="Hiperłącze 10" xfId="15430" hidden="1" xr:uid="{00000000-0005-0000-0000-000021160000}"/>
    <cellStyle name="Hiperłącze 10" xfId="37457" hidden="1" xr:uid="{00000000-0005-0000-0000-0000A2200000}"/>
    <cellStyle name="Hiperłącze 10" xfId="17303" hidden="1" xr:uid="{00000000-0005-0000-0000-0000E0160000}"/>
    <cellStyle name="Hiperłącze 10" xfId="34170" hidden="1" xr:uid="{00000000-0005-0000-0000-000026200000}"/>
    <cellStyle name="Hiperłącze 10" xfId="11997" hidden="1" xr:uid="{00000000-0005-0000-0000-00007B140000}"/>
    <cellStyle name="Hiperłącze 10" xfId="45965" hidden="1" xr:uid="{00000000-0005-0000-0000-0000F6230000}"/>
    <cellStyle name="Hiperłącze 10" xfId="21910" hidden="1" xr:uid="{00000000-0005-0000-0000-0000F4180000}"/>
    <cellStyle name="Hiperłącze 10" xfId="46809" hidden="1" xr:uid="{00000000-0005-0000-0000-000073240000}"/>
    <cellStyle name="Hiperłącze 10" xfId="41496" hidden="1" xr:uid="{00000000-0005-0000-0000-0000E7210000}"/>
    <cellStyle name="Hiperłącze 10" xfId="32103" hidden="1" xr:uid="{00000000-0005-0000-0000-0000DB1D0000}"/>
    <cellStyle name="Hiperłącze 10" xfId="35540" hidden="1" xr:uid="{00000000-0005-0000-0000-0000491F0000}"/>
    <cellStyle name="Hiperłącze 10" xfId="46883" hidden="1" xr:uid="{00000000-0005-0000-0000-000082240000}"/>
    <cellStyle name="Hiperłącze 10" xfId="27981" hidden="1" xr:uid="{00000000-0005-0000-0000-0000C21B0000}"/>
    <cellStyle name="Hiperłącze 10" xfId="18479" hidden="1" xr:uid="{00000000-0005-0000-0000-0000B3170000}"/>
    <cellStyle name="Hiperłącze 10" xfId="30914" hidden="1" xr:uid="{00000000-0005-0000-0000-00001A1D0000}"/>
    <cellStyle name="Hiperłącze 10" xfId="41217" hidden="1" xr:uid="{00000000-0005-0000-0000-0000D2210000}"/>
    <cellStyle name="Hiperłącze 10" xfId="13282" hidden="1" xr:uid="{00000000-0005-0000-0000-000020150000}"/>
    <cellStyle name="Hiperłącze 10" xfId="26602" hidden="1" xr:uid="{00000000-0005-0000-0000-0000351B0000}"/>
    <cellStyle name="Hiperłącze 10" xfId="14454" hidden="1" xr:uid="{00000000-0005-0000-0000-000097150000}"/>
    <cellStyle name="Hiperłącze 10" xfId="17807" hidden="1" xr:uid="{00000000-0005-0000-0000-000030170000}"/>
    <cellStyle name="Hiperłącze 10" xfId="26687" hidden="1" xr:uid="{00000000-0005-0000-0000-00003D1B0000}"/>
    <cellStyle name="Hiperłącze 10" xfId="29647" hidden="1" xr:uid="{00000000-0005-0000-0000-0000161E0000}"/>
    <cellStyle name="Hiperłącze 10" xfId="36637" hidden="1" xr:uid="{00000000-0005-0000-0000-000004200000}"/>
    <cellStyle name="Hiperłącze 10" xfId="15334" hidden="1" xr:uid="{00000000-0005-0000-0000-00001A160000}"/>
    <cellStyle name="Hiperłącze 10" xfId="34550" hidden="1" xr:uid="{00000000-0005-0000-0000-000030200000}"/>
    <cellStyle name="Hiperłącze 10" xfId="43550" hidden="1" xr:uid="{00000000-0005-0000-0000-0000B4230000}"/>
    <cellStyle name="Hiperłącze 10" xfId="22460" hidden="1" xr:uid="{00000000-0005-0000-0000-000050190000}"/>
    <cellStyle name="Hiperłącze 10" xfId="35902" hidden="1" xr:uid="{00000000-0005-0000-0000-0000701F0000}"/>
    <cellStyle name="Hiperłącze 10" xfId="23690" hidden="1" xr:uid="{00000000-0005-0000-0000-00000C1A0000}"/>
    <cellStyle name="Hiperłącze 10" xfId="20420" hidden="1" xr:uid="{00000000-0005-0000-0000-000090180000}"/>
    <cellStyle name="Hiperłącze 10" xfId="30977" hidden="1" xr:uid="{00000000-0005-0000-0000-0000331D0000}"/>
    <cellStyle name="Hiperłącze 10" xfId="31113" hidden="1" xr:uid="{00000000-0005-0000-0000-0000421D0000}"/>
    <cellStyle name="Hiperłącze 10" xfId="30016" hidden="1" xr:uid="{00000000-0005-0000-0000-00008C1D0000}"/>
    <cellStyle name="Hiperłącze 10" xfId="23918" hidden="1" xr:uid="{00000000-0005-0000-0000-00006C1A0000}"/>
    <cellStyle name="Hiperłącze 10" xfId="41738" hidden="1" xr:uid="{00000000-0005-0000-0000-00004D220000}"/>
    <cellStyle name="Hiperłącze 10" xfId="34402" hidden="1" xr:uid="{00000000-0005-0000-0000-000023200000}"/>
    <cellStyle name="Hiperłącze 10" xfId="24371" hidden="1" xr:uid="{00000000-0005-0000-0000-0000351A0000}"/>
    <cellStyle name="Hiperłącze 10" xfId="16792" hidden="1" xr:uid="{00000000-0005-0000-0000-0000A5160000}"/>
    <cellStyle name="Hiperłącze 10" xfId="39675" hidden="1" xr:uid="{00000000-0005-0000-0000-000013210000}"/>
    <cellStyle name="Hiperłącze 10" xfId="30105" hidden="1" xr:uid="{00000000-0005-0000-0000-00000F1E0000}"/>
    <cellStyle name="Hiperłącze 10" xfId="40159" hidden="1" xr:uid="{00000000-0005-0000-0000-000062210000}"/>
    <cellStyle name="Hiperłącze 10" xfId="45652" hidden="1" xr:uid="{00000000-0005-0000-0000-000012240000}"/>
    <cellStyle name="Hiperłącze 10" xfId="32145" hidden="1" xr:uid="{00000000-0005-0000-0000-0000AC1D0000}"/>
    <cellStyle name="Hiperłącze 10" xfId="41389" hidden="1" xr:uid="{00000000-0005-0000-0000-00001D220000}"/>
    <cellStyle name="Hiperłącze 10" xfId="25415" hidden="1" xr:uid="{00000000-0005-0000-0000-00006D1B0000}"/>
    <cellStyle name="Hiperłącze 10" xfId="46037" hidden="1" xr:uid="{00000000-0005-0000-0000-0000FC230000}"/>
    <cellStyle name="Hiperłącze 10" xfId="36050" hidden="1" xr:uid="{00000000-0005-0000-0000-0000861F0000}"/>
    <cellStyle name="Hiperłącze 10" xfId="16207" hidden="1" xr:uid="{00000000-0005-0000-0000-0000ED160000}"/>
    <cellStyle name="Hiperłącze 10" xfId="29066" hidden="1" xr:uid="{00000000-0005-0000-0000-0000531C0000}"/>
    <cellStyle name="Hiperłącze 10" xfId="29084" hidden="1" xr:uid="{00000000-0005-0000-0000-0000581C0000}"/>
    <cellStyle name="Hiperłącze 10" xfId="27372" hidden="1" xr:uid="{00000000-0005-0000-0000-0000F51B0000}"/>
    <cellStyle name="Hiperłącze 10" xfId="25603" hidden="1" xr:uid="{00000000-0005-0000-0000-0000B21A0000}"/>
    <cellStyle name="Hiperłącze 10" xfId="45844" hidden="1" xr:uid="{00000000-0005-0000-0000-0000ED230000}"/>
    <cellStyle name="Hiperłącze 10" xfId="24646" hidden="1" xr:uid="{00000000-0005-0000-0000-00007E1A0000}"/>
    <cellStyle name="Hiperłącze 10" xfId="42085" hidden="1" xr:uid="{00000000-0005-0000-0000-00009D220000}"/>
    <cellStyle name="Hiperłącze 10" xfId="19573" hidden="1" xr:uid="{00000000-0005-0000-0000-000054180000}"/>
    <cellStyle name="Hiperłącze 10" xfId="15269" hidden="1" xr:uid="{00000000-0005-0000-0000-00005A160000}"/>
    <cellStyle name="Hiperłącze 10" xfId="38291" hidden="1" xr:uid="{00000000-0005-0000-0000-0000B4200000}"/>
    <cellStyle name="Hiperłącze 10" xfId="22317" hidden="1" xr:uid="{00000000-0005-0000-0000-00003B190000}"/>
    <cellStyle name="Hiperłącze 10" xfId="36527" hidden="1" xr:uid="{00000000-0005-0000-0000-000002200000}"/>
    <cellStyle name="Hiperłącze 10" xfId="28141" hidden="1" xr:uid="{00000000-0005-0000-0000-0000161C0000}"/>
    <cellStyle name="Hiperłącze 10" xfId="45147" hidden="1" xr:uid="{00000000-0005-0000-0000-0000A3230000}"/>
    <cellStyle name="Hiperłącze 10" xfId="16409" hidden="1" xr:uid="{00000000-0005-0000-0000-000054170000}"/>
    <cellStyle name="Hiperłącze 10" xfId="18692" hidden="1" xr:uid="{00000000-0005-0000-0000-00008A170000}"/>
    <cellStyle name="Hiperłącze 10" xfId="45897" hidden="1" xr:uid="{00000000-0005-0000-0000-0000F0230000}"/>
    <cellStyle name="Hiperłącze 10" xfId="37922" hidden="1" xr:uid="{00000000-0005-0000-0000-000063200000}"/>
    <cellStyle name="Hiperłącze 10" xfId="38888" hidden="1" xr:uid="{00000000-0005-0000-0000-00003A220000}"/>
    <cellStyle name="Hiperłącze 10" xfId="38381" hidden="1" xr:uid="{00000000-0005-0000-0000-0000BB200000}"/>
    <cellStyle name="Hiperłącze 10" xfId="25040" hidden="1" xr:uid="{00000000-0005-0000-0000-00001F1B0000}"/>
    <cellStyle name="Hiperłącze 10" xfId="11258" hidden="1" xr:uid="{00000000-0005-0000-0000-000065140000}"/>
    <cellStyle name="Hiperłącze 10" xfId="37884" hidden="1" xr:uid="{00000000-0005-0000-0000-000098200000}"/>
    <cellStyle name="Hiperłącze 10" xfId="39690" hidden="1" xr:uid="{00000000-0005-0000-0000-000010210000}"/>
    <cellStyle name="Hiperłącze 10" xfId="39329" hidden="1" xr:uid="{00000000-0005-0000-0000-0000F0200000}"/>
    <cellStyle name="Hiperłącze 10" xfId="15191" hidden="1" xr:uid="{00000000-0005-0000-0000-000009160000}"/>
    <cellStyle name="Hiperłącze 10" xfId="29863" hidden="1" xr:uid="{00000000-0005-0000-0000-0000171E0000}"/>
    <cellStyle name="Hiperłącze 10" xfId="24726" hidden="1" xr:uid="{00000000-0005-0000-0000-0000881A0000}"/>
    <cellStyle name="Hiperłącze 10" xfId="13582" hidden="1" xr:uid="{00000000-0005-0000-0000-00005B150000}"/>
    <cellStyle name="Hiperłącze 10" xfId="43674" hidden="1" xr:uid="{00000000-0005-0000-0000-00003F240000}"/>
    <cellStyle name="Hiperłącze 10" xfId="11740" hidden="1" xr:uid="{00000000-0005-0000-0000-0000DD150000}"/>
    <cellStyle name="Hiperłącze 10" xfId="21931" hidden="1" xr:uid="{00000000-0005-0000-0000-000013190000}"/>
    <cellStyle name="Hiperłącze 10" xfId="46223" hidden="1" xr:uid="{00000000-0005-0000-0000-000055240000}"/>
    <cellStyle name="Hiperłącze 10" xfId="21583" hidden="1" xr:uid="{00000000-0005-0000-0000-0000D3180000}"/>
    <cellStyle name="Hiperłącze 10" xfId="17072" hidden="1" xr:uid="{00000000-0005-0000-0000-0000C0160000}"/>
    <cellStyle name="Hiperłącze 10" xfId="40114" hidden="1" xr:uid="{00000000-0005-0000-0000-000058210000}"/>
    <cellStyle name="Hiperłącze 10" xfId="17234" hidden="1" xr:uid="{00000000-0005-0000-0000-0000DE160000}"/>
    <cellStyle name="Hiperłącze 10" xfId="28462" hidden="1" xr:uid="{00000000-0005-0000-0000-00007B1C0000}"/>
    <cellStyle name="Hiperłącze 10" xfId="31341" hidden="1" xr:uid="{00000000-0005-0000-0000-0000611D0000}"/>
    <cellStyle name="Hiperłącze 10" xfId="40417" hidden="1" xr:uid="{00000000-0005-0000-0000-00007C210000}"/>
    <cellStyle name="Hiperłącze 10" xfId="45916" hidden="1" xr:uid="{00000000-0005-0000-0000-00000E240000}"/>
    <cellStyle name="Hiperłącze 10" xfId="22382" hidden="1" xr:uid="{00000000-0005-0000-0000-000049190000}"/>
    <cellStyle name="Hiperłącze 10" xfId="44868" hidden="1" xr:uid="{00000000-0005-0000-0000-000088230000}"/>
    <cellStyle name="Hiperłącze 10" xfId="28724" hidden="1" xr:uid="{00000000-0005-0000-0000-00002F1C0000}"/>
    <cellStyle name="Hiperłącze 10" xfId="28334" hidden="1" xr:uid="{00000000-0005-0000-0000-00006B1C0000}"/>
    <cellStyle name="Hiperłącze 10" xfId="37543" hidden="1" xr:uid="{00000000-0005-0000-0000-00008F200000}"/>
    <cellStyle name="Hiperłącze 10" xfId="20961" hidden="1" xr:uid="{00000000-0005-0000-0000-00006F190000}"/>
    <cellStyle name="Hiperłącze 10" xfId="44555" hidden="1" xr:uid="{00000000-0005-0000-0000-000064230000}"/>
    <cellStyle name="Hiperłącze 10" xfId="12547" hidden="1" xr:uid="{00000000-0005-0000-0000-0000B0140000}"/>
    <cellStyle name="Hiperłącze 10" xfId="34768" hidden="1" xr:uid="{00000000-0005-0000-0000-0000E11E0000}"/>
    <cellStyle name="Hiperłącze 10" xfId="17276" hidden="1" xr:uid="{00000000-0005-0000-0000-0000D8160000}"/>
    <cellStyle name="Hiperłącze 10" xfId="35549" hidden="1" xr:uid="{00000000-0005-0000-0000-00004E1F0000}"/>
    <cellStyle name="Hiperłącze 10" xfId="30377" hidden="1" xr:uid="{00000000-0005-0000-0000-0000DA1C0000}"/>
    <cellStyle name="Hiperłącze 10" xfId="28634" hidden="1" xr:uid="{00000000-0005-0000-0000-00007A1C0000}"/>
    <cellStyle name="Hiperłącze 10" xfId="16623" hidden="1" xr:uid="{00000000-0005-0000-0000-000097160000}"/>
    <cellStyle name="Hiperłącze 10" xfId="36891" hidden="1" xr:uid="{00000000-0005-0000-0000-0000D31F0000}"/>
    <cellStyle name="Hiperłącze 10" xfId="11271" hidden="1" xr:uid="{00000000-0005-0000-0000-00006A140000}"/>
    <cellStyle name="Hiperłącze 10" xfId="22908" hidden="1" xr:uid="{00000000-0005-0000-0000-0000DB190000}"/>
    <cellStyle name="Hiperłącze 10" xfId="29347" hidden="1" xr:uid="{00000000-0005-0000-0000-0000A41C0000}"/>
    <cellStyle name="Hiperłącze 10" xfId="45450" hidden="1" xr:uid="{00000000-0005-0000-0000-000025240000}"/>
    <cellStyle name="Hiperłącze 10" xfId="11466" hidden="1" xr:uid="{00000000-0005-0000-0000-0000EF140000}"/>
    <cellStyle name="Hiperłącze 10" xfId="24313" hidden="1" xr:uid="{00000000-0005-0000-0000-0000301A0000}"/>
    <cellStyle name="Hiperłącze 10" xfId="12148" hidden="1" xr:uid="{00000000-0005-0000-0000-000091140000}"/>
    <cellStyle name="Hiperłącze 10" xfId="38443" hidden="1" xr:uid="{00000000-0005-0000-0000-0000C9200000}"/>
    <cellStyle name="Hiperłącze 10" xfId="38407" hidden="1" xr:uid="{00000000-0005-0000-0000-0000C3200000}"/>
    <cellStyle name="Hiperłącze 10" xfId="19037" hidden="1" xr:uid="{00000000-0005-0000-0000-0000D3170000}"/>
    <cellStyle name="Hiperłącze 10" xfId="46279" hidden="1" xr:uid="{00000000-0005-0000-0000-00005B240000}"/>
    <cellStyle name="Hiperłącze 10" xfId="23798" hidden="1" xr:uid="{00000000-0005-0000-0000-0000181A0000}"/>
    <cellStyle name="Hiperłącze 10" xfId="43651" hidden="1" xr:uid="{00000000-0005-0000-0000-0000C0230000}"/>
    <cellStyle name="Hiperłącze 10" xfId="34536" hidden="1" xr:uid="{00000000-0005-0000-0000-00009B1F0000}"/>
    <cellStyle name="Hiperłącze 10" xfId="34272" hidden="1" xr:uid="{00000000-0005-0000-0000-0000331F0000}"/>
    <cellStyle name="Hiperłącze 10" xfId="39912" hidden="1" xr:uid="{00000000-0005-0000-0000-00002F210000}"/>
    <cellStyle name="Hiperłącze 10" xfId="45920" hidden="1" xr:uid="{00000000-0005-0000-0000-00001C240000}"/>
    <cellStyle name="Hiperłącze 10" xfId="45889" hidden="1" xr:uid="{00000000-0005-0000-0000-0000EC230000}"/>
    <cellStyle name="Hiperłącze 10" xfId="39637" hidden="1" xr:uid="{00000000-0005-0000-0000-000012210000}"/>
    <cellStyle name="Hiperłącze 10" xfId="26153" hidden="1" xr:uid="{00000000-0005-0000-0000-0000E91A0000}"/>
    <cellStyle name="Hiperłącze 10" xfId="46662" hidden="1" xr:uid="{00000000-0005-0000-0000-0000A5240000}"/>
    <cellStyle name="Hiperłącze 10" xfId="37622" hidden="1" xr:uid="{00000000-0005-0000-0000-000086200000}"/>
    <cellStyle name="Hiperłącze 10" xfId="12258" hidden="1" xr:uid="{00000000-0005-0000-0000-000094140000}"/>
    <cellStyle name="Hiperłącze 10" xfId="42476" hidden="1" xr:uid="{00000000-0005-0000-0000-00007A220000}"/>
    <cellStyle name="Hiperłącze 10" xfId="35444" hidden="1" xr:uid="{00000000-0005-0000-0000-0000291F0000}"/>
    <cellStyle name="Hiperłącze 10" xfId="14272" hidden="1" xr:uid="{00000000-0005-0000-0000-000083150000}"/>
    <cellStyle name="Hiperłącze 10" xfId="32645" hidden="1" xr:uid="{00000000-0005-0000-0000-0000241E0000}"/>
    <cellStyle name="Hiperłącze 10" xfId="33961" hidden="1" xr:uid="{00000000-0005-0000-0000-0000BC1E0000}"/>
    <cellStyle name="Hiperłącze 10" xfId="45809" hidden="1" xr:uid="{00000000-0005-0000-0000-0000E7230000}"/>
    <cellStyle name="Hiperłącze 10" xfId="12796" hidden="1" xr:uid="{00000000-0005-0000-0000-0000D2140000}"/>
    <cellStyle name="Hiperłącze 10" xfId="16105" hidden="1" xr:uid="{00000000-0005-0000-0000-000000170000}"/>
    <cellStyle name="Hiperłącze 10" xfId="34539" hidden="1" xr:uid="{00000000-0005-0000-0000-00009C1F0000}"/>
    <cellStyle name="Hiperłącze 10" xfId="44779" hidden="1" xr:uid="{00000000-0005-0000-0000-00007D230000}"/>
    <cellStyle name="Hiperłącze 10" xfId="32979" hidden="1" xr:uid="{00000000-0005-0000-0000-0000871E0000}"/>
    <cellStyle name="Hiperłącze 10" xfId="40321" hidden="1" xr:uid="{00000000-0005-0000-0000-000070210000}"/>
    <cellStyle name="Hiperłącze 10" xfId="46119" hidden="1" xr:uid="{00000000-0005-0000-0000-000007240000}"/>
    <cellStyle name="Hiperłącze 10" xfId="12439" hidden="1" xr:uid="{00000000-0005-0000-0000-0000A3140000}"/>
    <cellStyle name="Hiperłącze 10" xfId="33298" hidden="1" xr:uid="{00000000-0005-0000-0000-00004E1E0000}"/>
    <cellStyle name="Hiperłącze 10" xfId="39123" hidden="1" xr:uid="{00000000-0005-0000-0000-0000B1210000}"/>
    <cellStyle name="Hiperłącze 10" xfId="43312" hidden="1" xr:uid="{00000000-0005-0000-0000-00004F230000}"/>
    <cellStyle name="Hiperłącze 10" xfId="20428" hidden="1" xr:uid="{00000000-0005-0000-0000-000091180000}"/>
    <cellStyle name="Hiperłącze 10" xfId="42341" hidden="1" xr:uid="{00000000-0005-0000-0000-00006A220000}"/>
    <cellStyle name="Hiperłącze 10" xfId="18542" hidden="1" xr:uid="{00000000-0005-0000-0000-0000C4170000}"/>
    <cellStyle name="Hiperłącze 10" xfId="45486" hidden="1" xr:uid="{00000000-0005-0000-0000-000030240000}"/>
    <cellStyle name="Hiperłącze 10" xfId="42066" hidden="1" xr:uid="{00000000-0005-0000-0000-00009F220000}"/>
    <cellStyle name="Hiperłącze 10" xfId="19615" hidden="1" xr:uid="{00000000-0005-0000-0000-00000D180000}"/>
    <cellStyle name="Hiperłącze 10" xfId="41043" hidden="1" xr:uid="{00000000-0005-0000-0000-000011220000}"/>
    <cellStyle name="Hiperłącze 10" xfId="38681" hidden="1" xr:uid="{00000000-0005-0000-0000-00002C220000}"/>
    <cellStyle name="Hiperłącze 10" xfId="35428" hidden="1" xr:uid="{00000000-0005-0000-0000-0000251F0000}"/>
    <cellStyle name="Hiperłącze 10" xfId="41682" hidden="1" xr:uid="{00000000-0005-0000-0000-000043220000}"/>
    <cellStyle name="Hiperłącze 10" xfId="39188" hidden="1" xr:uid="{00000000-0005-0000-0000-0000E6200000}"/>
    <cellStyle name="Hiperłącze 10" xfId="43860" hidden="1" xr:uid="{00000000-0005-0000-0000-00004B230000}"/>
    <cellStyle name="Hiperłącze 10" xfId="39834" hidden="1" xr:uid="{00000000-0005-0000-0000-00002A210000}"/>
    <cellStyle name="Hiperłącze 10" xfId="25504" hidden="1" xr:uid="{00000000-0005-0000-0000-0000101C0000}"/>
    <cellStyle name="Hiperłącze 10" xfId="42890" hidden="1" xr:uid="{00000000-0005-0000-0000-0000CC220000}"/>
    <cellStyle name="Hiperłącze 10" xfId="28252" hidden="1" xr:uid="{00000000-0005-0000-0000-0000261C0000}"/>
    <cellStyle name="Hiperłącze 10" xfId="39510" hidden="1" xr:uid="{00000000-0005-0000-0000-000000210000}"/>
    <cellStyle name="Hiperłącze 10" xfId="17194" hidden="1" xr:uid="{00000000-0005-0000-0000-0000D4160000}"/>
    <cellStyle name="Hiperłącze 10" xfId="34718" hidden="1" xr:uid="{00000000-0005-0000-0000-0000D71E0000}"/>
    <cellStyle name="Hiperłącze 10" xfId="15553" hidden="1" xr:uid="{00000000-0005-0000-0000-000054160000}"/>
    <cellStyle name="Hiperłącze 10" xfId="19810" hidden="1" xr:uid="{00000000-0005-0000-0000-00004C180000}"/>
    <cellStyle name="Hiperłącze 10" xfId="18763" hidden="1" xr:uid="{00000000-0005-0000-0000-0000C0170000}"/>
    <cellStyle name="Hiperłącze 10" xfId="24194" hidden="1" xr:uid="{00000000-0005-0000-0000-0000231A0000}"/>
    <cellStyle name="Hiperłącze 10" xfId="37215" hidden="1" xr:uid="{00000000-0005-0000-0000-00003D200000}"/>
    <cellStyle name="Hiperłącze 10" xfId="27614" hidden="1" xr:uid="{00000000-0005-0000-0000-00009B1B0000}"/>
    <cellStyle name="Hiperłącze 10" xfId="13319" hidden="1" xr:uid="{00000000-0005-0000-0000-000026150000}"/>
    <cellStyle name="Hiperłącze 10" xfId="21524" hidden="1" xr:uid="{00000000-0005-0000-0000-0000CC180000}"/>
    <cellStyle name="Hiperłącze 10" xfId="27326" hidden="1" xr:uid="{00000000-0005-0000-0000-0000CF1B0000}"/>
    <cellStyle name="Hiperłącze 10" xfId="38771" hidden="1" xr:uid="{00000000-0005-0000-0000-000048210000}"/>
    <cellStyle name="Hiperłącze 10" xfId="18490" hidden="1" xr:uid="{00000000-0005-0000-0000-0000B5170000}"/>
    <cellStyle name="Hiperłącze 10" xfId="46832" hidden="1" xr:uid="{00000000-0005-0000-0000-000074240000}"/>
    <cellStyle name="Hiperłącze 10" xfId="28576" hidden="1" xr:uid="{00000000-0005-0000-0000-0000661C0000}"/>
    <cellStyle name="Hiperłącze 10" xfId="36318" hidden="1" xr:uid="{00000000-0005-0000-0000-0000B31F0000}"/>
    <cellStyle name="Hiperłącze 10" xfId="12170" hidden="1" xr:uid="{00000000-0005-0000-0000-00008B140000}"/>
    <cellStyle name="Hiperłącze 10" xfId="18805" hidden="1" xr:uid="{00000000-0005-0000-0000-000094170000}"/>
    <cellStyle name="Hiperłącze 10" xfId="12331" hidden="1" xr:uid="{00000000-0005-0000-0000-000097140000}"/>
    <cellStyle name="Hiperłącze 10" xfId="45230" hidden="1" xr:uid="{00000000-0005-0000-0000-0000CD230000}"/>
    <cellStyle name="Hiperłącze 10" xfId="32232" hidden="1" xr:uid="{00000000-0005-0000-0000-0000B41D0000}"/>
    <cellStyle name="Hiperłącze 10" xfId="24954" hidden="1" xr:uid="{00000000-0005-0000-0000-0000A61A0000}"/>
    <cellStyle name="Hiperłącze 10" xfId="25699" hidden="1" xr:uid="{00000000-0005-0000-0000-0000BE1A0000}"/>
    <cellStyle name="Hiperłącze 10" xfId="44382" hidden="1" xr:uid="{00000000-0005-0000-0000-00003D230000}"/>
    <cellStyle name="Hiperłącze 10" xfId="21237" hidden="1" xr:uid="{00000000-0005-0000-0000-0000B0180000}"/>
    <cellStyle name="Hiperłącze 10" xfId="30740" hidden="1" xr:uid="{00000000-0005-0000-0000-0000FC1C0000}"/>
    <cellStyle name="Hiperłącze 10" xfId="45139" hidden="1" xr:uid="{00000000-0005-0000-0000-0000A7230000}"/>
    <cellStyle name="Hiperłącze 10" xfId="33695" hidden="1" xr:uid="{00000000-0005-0000-0000-0000A21E0000}"/>
    <cellStyle name="Hiperłącze 10" xfId="22253" hidden="1" xr:uid="{00000000-0005-0000-0000-000038190000}"/>
    <cellStyle name="Hiperłącze 10" xfId="32004" hidden="1" xr:uid="{00000000-0005-0000-0000-0000F21D0000}"/>
    <cellStyle name="Hiperłącze 10" xfId="28679" hidden="1" xr:uid="{00000000-0005-0000-0000-0000321C0000}"/>
    <cellStyle name="Hiperłącze 10" xfId="36585" hidden="1" xr:uid="{00000000-0005-0000-0000-0000F51F0000}"/>
    <cellStyle name="Hiperłącze 10" xfId="34208" hidden="1" xr:uid="{00000000-0005-0000-0000-00003C1F0000}"/>
    <cellStyle name="Hiperłącze 10" xfId="35470" hidden="1" xr:uid="{00000000-0005-0000-0000-0000231F0000}"/>
    <cellStyle name="Hiperłącze 10" xfId="28622" hidden="1" xr:uid="{00000000-0005-0000-0000-0000741C0000}"/>
    <cellStyle name="Hiperłącze 10" xfId="26848" hidden="1" xr:uid="{00000000-0005-0000-0000-00004C1B0000}"/>
    <cellStyle name="Hiperłącze 10" xfId="32636" hidden="1" xr:uid="{00000000-0005-0000-0000-0000231E0000}"/>
    <cellStyle name="Hiperłącze 10" xfId="41553" hidden="1" xr:uid="{00000000-0005-0000-0000-0000F6210000}"/>
    <cellStyle name="Hiperłącze 10" xfId="37150" hidden="1" xr:uid="{00000000-0005-0000-0000-000018200000}"/>
    <cellStyle name="Hiperłącze 10" xfId="37535" hidden="1" xr:uid="{00000000-0005-0000-0000-000099200000}"/>
    <cellStyle name="Hiperłącze 10" xfId="27481" hidden="1" xr:uid="{00000000-0005-0000-0000-0000E21B0000}"/>
    <cellStyle name="Hiperłącze 10" xfId="26722" hidden="1" xr:uid="{00000000-0005-0000-0000-0000451B0000}"/>
    <cellStyle name="Hiperłącze 10" xfId="14381" hidden="1" xr:uid="{00000000-0005-0000-0000-00008F150000}"/>
    <cellStyle name="Hiperłącze 10" xfId="28035" hidden="1" xr:uid="{00000000-0005-0000-0000-0000C31B0000}"/>
    <cellStyle name="Hiperłącze 10" xfId="16345" hidden="1" xr:uid="{00000000-0005-0000-0000-000061180000}"/>
    <cellStyle name="Hiperłącze 10" xfId="41442" hidden="1" xr:uid="{00000000-0005-0000-0000-0000E6210000}"/>
    <cellStyle name="Hiperłącze 10" xfId="34467" hidden="1" xr:uid="{00000000-0005-0000-0000-00008E1F0000}"/>
    <cellStyle name="Hiperłącze 10" xfId="11795" hidden="1" xr:uid="{00000000-0005-0000-0000-0000D1150000}"/>
    <cellStyle name="Hiperłącze 10" xfId="29284" hidden="1" xr:uid="{00000000-0005-0000-0000-0000A21C0000}"/>
    <cellStyle name="Hiperłącze 10" xfId="30660" hidden="1" xr:uid="{00000000-0005-0000-0000-0000F71C0000}"/>
    <cellStyle name="Hiperłącze 10" xfId="20137" hidden="1" xr:uid="{00000000-0005-0000-0000-000071180000}"/>
    <cellStyle name="Hiperłącze 10" xfId="29447" hidden="1" xr:uid="{00000000-0005-0000-0000-0000AF1C0000}"/>
    <cellStyle name="Hiperłącze 10" xfId="18814" hidden="1" xr:uid="{00000000-0005-0000-0000-000095170000}"/>
    <cellStyle name="Hiperłącze 10" xfId="45105" hidden="1" xr:uid="{00000000-0005-0000-0000-0000A5230000}"/>
    <cellStyle name="Hiperłącze 10" xfId="28542" hidden="1" xr:uid="{00000000-0005-0000-0000-0000681C0000}"/>
    <cellStyle name="Hiperłącze 10" xfId="31587" hidden="1" xr:uid="{00000000-0005-0000-0000-0000741D0000}"/>
    <cellStyle name="Hiperłącze 10" xfId="26463" hidden="1" xr:uid="{00000000-0005-0000-0000-0000241B0000}"/>
    <cellStyle name="Hiperłącze 10" xfId="11880" hidden="1" xr:uid="{00000000-0005-0000-0000-000040150000}"/>
    <cellStyle name="Hiperłącze 10" xfId="33979" hidden="1" xr:uid="{00000000-0005-0000-0000-0000C01E0000}"/>
    <cellStyle name="Hiperłącze 10" xfId="35857" hidden="1" xr:uid="{00000000-0005-0000-0000-0000721F0000}"/>
    <cellStyle name="Hiperłącze 10" xfId="15544" hidden="1" xr:uid="{00000000-0005-0000-0000-000053160000}"/>
    <cellStyle name="Hiperłącze 10" xfId="46816" hidden="1" xr:uid="{00000000-0005-0000-0000-00006F240000}"/>
    <cellStyle name="Hiperłącze 10" xfId="35308" hidden="1" xr:uid="{00000000-0005-0000-0000-0000161F0000}"/>
    <cellStyle name="Hiperłącze 10" xfId="21638" hidden="1" xr:uid="{00000000-0005-0000-0000-0000DA180000}"/>
    <cellStyle name="Hiperłącze 10" xfId="31925" hidden="1" xr:uid="{00000000-0005-0000-0000-0000FF1D0000}"/>
    <cellStyle name="Hiperłącze 10" xfId="41129" hidden="1" xr:uid="{00000000-0005-0000-0000-000002220000}"/>
    <cellStyle name="Hiperłącze 10" xfId="36276" hidden="1" xr:uid="{00000000-0005-0000-0000-0000B51F0000}"/>
    <cellStyle name="Hiperłącze 10" xfId="31596" hidden="1" xr:uid="{00000000-0005-0000-0000-0000781D0000}"/>
    <cellStyle name="Hiperłącze 10" xfId="29257" hidden="1" xr:uid="{00000000-0005-0000-0000-0000991C0000}"/>
    <cellStyle name="Hiperłącze 10" xfId="38190" hidden="1" xr:uid="{00000000-0005-0000-0000-0000AB200000}"/>
    <cellStyle name="Hiperłącze 10" xfId="19376" hidden="1" xr:uid="{00000000-0005-0000-0000-000060180000}"/>
    <cellStyle name="Hiperłącze 10" xfId="40132" hidden="1" xr:uid="{00000000-0005-0000-0000-00005F210000}"/>
    <cellStyle name="Hiperłącze 10" xfId="28885" hidden="1" xr:uid="{00000000-0005-0000-0000-0000441C0000}"/>
    <cellStyle name="Hiperłącze 10" xfId="35077" hidden="1" xr:uid="{00000000-0005-0000-0000-0000F81E0000}"/>
    <cellStyle name="Hiperłącze 10" xfId="47104" hidden="1" xr:uid="{00000000-0005-0000-0000-000092240000}"/>
    <cellStyle name="Hiperłącze 10" xfId="11801" hidden="1" xr:uid="{00000000-0005-0000-0000-0000D2150000}"/>
    <cellStyle name="Hiperłącze 10" xfId="15518" hidden="1" xr:uid="{00000000-0005-0000-0000-000059160000}"/>
    <cellStyle name="Hiperłącze 10" xfId="37978" hidden="1" xr:uid="{00000000-0005-0000-0000-00006D200000}"/>
    <cellStyle name="Hiperłącze 10" xfId="20128" hidden="1" xr:uid="{00000000-0005-0000-0000-000072180000}"/>
    <cellStyle name="Hiperłącze 10" xfId="35798" hidden="1" xr:uid="{00000000-0005-0000-0000-0000601F0000}"/>
    <cellStyle name="Hiperłącze 10" xfId="33683" hidden="1" xr:uid="{00000000-0005-0000-0000-00009D1E0000}"/>
    <cellStyle name="Hiperłącze 10" xfId="38480" hidden="1" xr:uid="{00000000-0005-0000-0000-0000C7200000}"/>
    <cellStyle name="Hiperłącze 10" xfId="11358" hidden="1" xr:uid="{00000000-0005-0000-0000-000070140000}"/>
    <cellStyle name="Hiperłącze 10" xfId="40624" hidden="1" xr:uid="{00000000-0005-0000-0000-000093210000}"/>
    <cellStyle name="Hiperłącze 10" xfId="13347" hidden="1" xr:uid="{00000000-0005-0000-0000-00002D150000}"/>
    <cellStyle name="Hiperłącze 10" xfId="34500" hidden="1" xr:uid="{00000000-0005-0000-0000-0000901F0000}"/>
    <cellStyle name="Hiperłącze 10" xfId="25897" hidden="1" xr:uid="{00000000-0005-0000-0000-0000CB1A0000}"/>
    <cellStyle name="Hiperłącze 10" xfId="29169" hidden="1" xr:uid="{00000000-0005-0000-0000-00008E1C0000}"/>
    <cellStyle name="Hiperłącze 10" xfId="46618" hidden="1" xr:uid="{00000000-0005-0000-0000-0000AA240000}"/>
    <cellStyle name="Hiperłącze 10" xfId="34492" hidden="1" xr:uid="{00000000-0005-0000-0000-00008F1F0000}"/>
    <cellStyle name="Hiperłącze 10" xfId="47167" hidden="1" xr:uid="{00000000-0005-0000-0000-000094240000}"/>
    <cellStyle name="Hiperłącze 10" xfId="15987" hidden="1" xr:uid="{00000000-0005-0000-0000-0000FB160000}"/>
    <cellStyle name="Hiperłącze 10" xfId="29768" hidden="1" xr:uid="{00000000-0005-0000-0000-0000211D0000}"/>
    <cellStyle name="Hiperłącze 10" xfId="12413" hidden="1" xr:uid="{00000000-0005-0000-0000-0000A9140000}"/>
    <cellStyle name="Hiperłącze 10" xfId="46943" hidden="1" xr:uid="{00000000-0005-0000-0000-0000BD240000}"/>
    <cellStyle name="Hiperłącze 10" xfId="12709" hidden="1" xr:uid="{00000000-0005-0000-0000-0000CE140000}"/>
    <cellStyle name="Hiperłącze 10" xfId="27580" hidden="1" xr:uid="{00000000-0005-0000-0000-0000CB1B0000}"/>
    <cellStyle name="Hiperłącze 10" xfId="34672" hidden="1" xr:uid="{00000000-0005-0000-0000-0000D51E0000}"/>
    <cellStyle name="Hiperłącze 10" xfId="13016" hidden="1" xr:uid="{00000000-0005-0000-0000-000002150000}"/>
    <cellStyle name="Hiperłącze 10" xfId="14408" hidden="1" xr:uid="{00000000-0005-0000-0000-000092150000}"/>
    <cellStyle name="Hiperłącze 10" xfId="30222" hidden="1" xr:uid="{00000000-0005-0000-0000-0000CE1C0000}"/>
    <cellStyle name="Hiperłącze 10" xfId="46236" hidden="1" xr:uid="{00000000-0005-0000-0000-00005A240000}"/>
    <cellStyle name="Hiperłącze 10" xfId="28985" hidden="1" xr:uid="{00000000-0005-0000-0000-00004F1C0000}"/>
    <cellStyle name="Hiperłącze 10" xfId="40425" hidden="1" xr:uid="{00000000-0005-0000-0000-000080210000}"/>
    <cellStyle name="Hiperłącze 10" xfId="44694" hidden="1" xr:uid="{00000000-0005-0000-0000-000075230000}"/>
    <cellStyle name="Hiperłącze 10" xfId="19715" hidden="1" xr:uid="{00000000-0005-0000-0000-000019180000}"/>
    <cellStyle name="Hiperłącze 10" xfId="24710" hidden="1" xr:uid="{00000000-0005-0000-0000-0000841A0000}"/>
    <cellStyle name="Hiperłącze 10" xfId="16455" hidden="1" xr:uid="{00000000-0005-0000-0000-0000F0170000}"/>
    <cellStyle name="Hiperłącze 10" xfId="39291" hidden="1" xr:uid="{00000000-0005-0000-0000-0000F1200000}"/>
    <cellStyle name="Hiperłącze 10" xfId="46548" hidden="1" xr:uid="{00000000-0005-0000-0000-0000B7240000}"/>
    <cellStyle name="Hiperłącze 10" xfId="21457" hidden="1" xr:uid="{00000000-0005-0000-0000-0000CA180000}"/>
    <cellStyle name="Hiperłącze 10" xfId="13133" hidden="1" xr:uid="{00000000-0005-0000-0000-000011150000}"/>
    <cellStyle name="Hiperłącze 10" xfId="13300" hidden="1" xr:uid="{00000000-0005-0000-0000-000024150000}"/>
    <cellStyle name="Hiperłącze 10" xfId="18471" hidden="1" xr:uid="{00000000-0005-0000-0000-0000B0170000}"/>
    <cellStyle name="Hiperłącze 10" xfId="42092" hidden="1" xr:uid="{00000000-0005-0000-0000-00009E220000}"/>
    <cellStyle name="Hiperłącze 10" xfId="18522" hidden="1" xr:uid="{00000000-0005-0000-0000-0000AD170000}"/>
    <cellStyle name="Hiperłącze 10" xfId="28775" hidden="1" xr:uid="{00000000-0005-0000-0000-00003E1C0000}"/>
    <cellStyle name="Hiperłącze 10" xfId="26382" hidden="1" xr:uid="{00000000-0005-0000-0000-0000051B0000}"/>
    <cellStyle name="Hiperłącze 10" xfId="38399" hidden="1" xr:uid="{00000000-0005-0000-0000-0000C0200000}"/>
    <cellStyle name="Hiperłącze 10" xfId="11367" hidden="1" xr:uid="{00000000-0005-0000-0000-000071140000}"/>
    <cellStyle name="Hiperłącze 10" xfId="41313" hidden="1" xr:uid="{00000000-0005-0000-0000-0000DE210000}"/>
    <cellStyle name="Hiperłącze 10" xfId="37426" hidden="1" xr:uid="{00000000-0005-0000-0000-000093200000}"/>
    <cellStyle name="Hiperłącze 10" xfId="19876" hidden="1" xr:uid="{00000000-0005-0000-0000-00002E180000}"/>
    <cellStyle name="Hiperłącze 10" xfId="38547" hidden="1" xr:uid="{00000000-0005-0000-0000-0000DA200000}"/>
    <cellStyle name="Hiperłącze 10" xfId="28497" hidden="1" xr:uid="{00000000-0005-0000-0000-00006F1C0000}"/>
    <cellStyle name="Hiperłącze 10" xfId="13430" hidden="1" xr:uid="{00000000-0005-0000-0000-000036150000}"/>
    <cellStyle name="Hiperłącze 10" xfId="24979" hidden="1" xr:uid="{00000000-0005-0000-0000-0000A91A0000}"/>
    <cellStyle name="Hiperłącze 10" xfId="32334" hidden="1" xr:uid="{00000000-0005-0000-0000-00000A1E0000}"/>
    <cellStyle name="Hiperłącze 10" xfId="39985" hidden="1" xr:uid="{00000000-0005-0000-0000-000037210000}"/>
    <cellStyle name="Hiperłącze 10" xfId="16307" hidden="1" xr:uid="{00000000-0005-0000-0000-0000E3170000}"/>
    <cellStyle name="Hiperłącze 10" xfId="32224" hidden="1" xr:uid="{00000000-0005-0000-0000-0000B01D0000}"/>
    <cellStyle name="Hiperłącze 10" xfId="30306" hidden="1" xr:uid="{00000000-0005-0000-0000-0000871D0000}"/>
    <cellStyle name="Hiperłącze 10" xfId="34082" hidden="1" xr:uid="{00000000-0005-0000-0000-00003B1F0000}"/>
    <cellStyle name="Hiperłącze 10" xfId="36798" hidden="1" xr:uid="{00000000-0005-0000-0000-0000CD1F0000}"/>
    <cellStyle name="Hiperłącze 10" xfId="39313" hidden="1" xr:uid="{00000000-0005-0000-0000-0000EB200000}"/>
    <cellStyle name="Hiperłącze 10" xfId="14748" hidden="1" xr:uid="{00000000-0005-0000-0000-0000F8150000}"/>
    <cellStyle name="Hiperłącze 10" xfId="37591" hidden="1" xr:uid="{00000000-0005-0000-0000-000084200000}"/>
    <cellStyle name="Hiperłącze 10" xfId="42139" hidden="1" xr:uid="{00000000-0005-0000-0000-000095220000}"/>
    <cellStyle name="Hiperłącze 10" xfId="43025" hidden="1" xr:uid="{00000000-0005-0000-0000-0000E0220000}"/>
    <cellStyle name="Hiperłącze 10" xfId="37449" hidden="1" xr:uid="{00000000-0005-0000-0000-0000A5200000}"/>
    <cellStyle name="Hiperłącze 10" xfId="10394" hidden="1" xr:uid="{00000000-0005-0000-0000-000059140000}"/>
    <cellStyle name="Hiperłącze 10" xfId="37241" hidden="1" xr:uid="{00000000-0005-0000-0000-000037200000}"/>
    <cellStyle name="Hiperłącze 10" xfId="17825" hidden="1" xr:uid="{00000000-0005-0000-0000-000034170000}"/>
    <cellStyle name="Hiperłącze 10" xfId="24906" hidden="1" xr:uid="{00000000-0005-0000-0000-0000981A0000}"/>
    <cellStyle name="Hiperłącze 10" xfId="37168" hidden="1" xr:uid="{00000000-0005-0000-0000-000034200000}"/>
    <cellStyle name="Hiperłącze 10" xfId="14924" hidden="1" xr:uid="{00000000-0005-0000-0000-00003F160000}"/>
    <cellStyle name="Hiperłącze 10" xfId="42411" hidden="1" xr:uid="{00000000-0005-0000-0000-0000BA220000}"/>
    <cellStyle name="Hiperłącze 10" xfId="32194" hidden="1" xr:uid="{00000000-0005-0000-0000-0000B51D0000}"/>
    <cellStyle name="Hiperłącze 10" xfId="12850" hidden="1" xr:uid="{00000000-0005-0000-0000-0000D3140000}"/>
    <cellStyle name="Hiperłącze 10" xfId="41700" hidden="1" xr:uid="{00000000-0005-0000-0000-000045220000}"/>
    <cellStyle name="Hiperłącze 10" xfId="32187" hidden="1" xr:uid="{00000000-0005-0000-0000-0000B61D0000}"/>
    <cellStyle name="Hiperłącze 10" xfId="14571" hidden="1" xr:uid="{00000000-0005-0000-0000-0000EA150000}"/>
    <cellStyle name="Hiperłącze 10" xfId="21742" hidden="1" xr:uid="{00000000-0005-0000-0000-0000EA180000}"/>
    <cellStyle name="Hiperłącze 10" xfId="39741" hidden="1" xr:uid="{00000000-0005-0000-0000-00001D210000}"/>
    <cellStyle name="Hiperłącze 10" xfId="21987" hidden="1" xr:uid="{00000000-0005-0000-0000-00001D190000}"/>
    <cellStyle name="Hiperłącze 10" xfId="35664" hidden="1" xr:uid="{00000000-0005-0000-0000-0000591F0000}"/>
    <cellStyle name="Hiperłącze 10" xfId="45331" hidden="1" xr:uid="{00000000-0005-0000-0000-0000DA230000}"/>
    <cellStyle name="Hiperłącze 10" xfId="25346" hidden="1" xr:uid="{00000000-0005-0000-0000-0000001C0000}"/>
    <cellStyle name="Hiperłącze 10" xfId="43646" hidden="1" xr:uid="{00000000-0005-0000-0000-0000C1230000}"/>
    <cellStyle name="Hiperłącze 10" xfId="24833" hidden="1" xr:uid="{00000000-0005-0000-0000-0000951A0000}"/>
    <cellStyle name="Hiperłącze 10" xfId="28144" hidden="1" xr:uid="{00000000-0005-0000-0000-00001A1C0000}"/>
    <cellStyle name="Hiperłącze 10" xfId="38327" hidden="1" xr:uid="{00000000-0005-0000-0000-0000BA200000}"/>
    <cellStyle name="Hiperłącze 10" xfId="12358" hidden="1" xr:uid="{00000000-0005-0000-0000-00009F140000}"/>
    <cellStyle name="Hiperłącze 10" xfId="29015" hidden="1" xr:uid="{00000000-0005-0000-0000-0000561C0000}"/>
    <cellStyle name="Hiperłącze 10" xfId="24381" hidden="1" xr:uid="{00000000-0005-0000-0000-0000361A0000}"/>
    <cellStyle name="Hiperłącze 10" xfId="35960" hidden="1" xr:uid="{00000000-0005-0000-0000-00007E1F0000}"/>
    <cellStyle name="Hiperłącze 10" xfId="16059" hidden="1" xr:uid="{00000000-0005-0000-0000-0000DE170000}"/>
    <cellStyle name="Hiperłącze 10" xfId="22758" hidden="1" xr:uid="{00000000-0005-0000-0000-000084190000}"/>
    <cellStyle name="Hiperłącze 10" xfId="22650" hidden="1" xr:uid="{00000000-0005-0000-0000-000078190000}"/>
    <cellStyle name="Hiperłącze 10" xfId="10342" hidden="1" xr:uid="{00000000-0005-0000-0000-00004F140000}"/>
    <cellStyle name="Hiperłącze 10" xfId="26510" hidden="1" xr:uid="{00000000-0005-0000-0000-00002D1B0000}"/>
    <cellStyle name="Hiperłącze 10" xfId="40642" hidden="1" xr:uid="{00000000-0005-0000-0000-000098210000}"/>
    <cellStyle name="Hiperłącze 10" xfId="22879" hidden="1" xr:uid="{00000000-0005-0000-0000-0000DF190000}"/>
    <cellStyle name="Hiperłącze 10" xfId="36813" hidden="1" xr:uid="{00000000-0005-0000-0000-0000D11F0000}"/>
    <cellStyle name="Hiperłącze 10" xfId="12889" hidden="1" xr:uid="{00000000-0005-0000-0000-0000F4140000}"/>
    <cellStyle name="Hiperłącze 10" xfId="43344" hidden="1" xr:uid="{00000000-0005-0000-0000-000052230000}"/>
    <cellStyle name="Hiperłącze 10" xfId="20639" hidden="1" xr:uid="{00000000-0005-0000-0000-00000C190000}"/>
    <cellStyle name="Hiperłącze 10" xfId="34628" hidden="1" xr:uid="{00000000-0005-0000-0000-00001F200000}"/>
    <cellStyle name="Hiperłącze 10" xfId="15652" hidden="1" xr:uid="{00000000-0005-0000-0000-000060160000}"/>
    <cellStyle name="Hiperłącze 10" xfId="40815" hidden="1" xr:uid="{00000000-0005-0000-0000-0000C9210000}"/>
    <cellStyle name="Hiperłącze 10" xfId="24637" hidden="1" xr:uid="{00000000-0005-0000-0000-00007D1A0000}"/>
    <cellStyle name="Hiperłącze 10" xfId="23599" hidden="1" xr:uid="{00000000-0005-0000-0000-0000041A0000}"/>
    <cellStyle name="Hiperłącze 10" xfId="25582" hidden="1" xr:uid="{00000000-0005-0000-0000-0000FF1B0000}"/>
    <cellStyle name="Hiperłącze 10" xfId="32275" hidden="1" xr:uid="{00000000-0005-0000-0000-0000BD1D0000}"/>
    <cellStyle name="Hiperłącze 10" xfId="19095" hidden="1" xr:uid="{00000000-0005-0000-0000-0000FA170000}"/>
    <cellStyle name="Hiperłącze 10" xfId="40409" hidden="1" xr:uid="{00000000-0005-0000-0000-00007B210000}"/>
    <cellStyle name="Hiperłącze 10" xfId="35528" hidden="1" xr:uid="{00000000-0005-0000-0000-0000461F0000}"/>
    <cellStyle name="Hiperłącze 10" xfId="42609" hidden="1" xr:uid="{00000000-0005-0000-0000-000089220000}"/>
    <cellStyle name="Hiperłącze 10" xfId="31299" hidden="1" xr:uid="{00000000-0005-0000-0000-0000581D0000}"/>
    <cellStyle name="Hiperłącze 10" xfId="20601" hidden="1" xr:uid="{00000000-0005-0000-0000-0000F6190000}"/>
    <cellStyle name="Hiperłącze 10" xfId="45793" hidden="1" xr:uid="{00000000-0005-0000-0000-0000E0230000}"/>
    <cellStyle name="Hiperłącze 10" xfId="16562" hidden="1" xr:uid="{00000000-0005-0000-0000-000091160000}"/>
    <cellStyle name="Hiperłącze 10" xfId="34408" hidden="1" xr:uid="{00000000-0005-0000-0000-000025200000}"/>
    <cellStyle name="Hiperłącze 10" xfId="37953" hidden="1" xr:uid="{00000000-0005-0000-0000-00006A200000}"/>
    <cellStyle name="Hiperłącze 10" xfId="25005" hidden="1" xr:uid="{00000000-0005-0000-0000-0000A31A0000}"/>
    <cellStyle name="Hiperłącze 10" xfId="37177" hidden="1" xr:uid="{00000000-0005-0000-0000-000035200000}"/>
    <cellStyle name="Hiperłącze 10" xfId="28505" hidden="1" xr:uid="{00000000-0005-0000-0000-0000711C0000}"/>
    <cellStyle name="Hiperłącze 10" xfId="26696" hidden="1" xr:uid="{00000000-0005-0000-0000-00003E1B0000}"/>
    <cellStyle name="Hiperłącze 10" xfId="27993" hidden="1" xr:uid="{00000000-0005-0000-0000-0000C51B0000}"/>
    <cellStyle name="Hiperłącze 10" xfId="33306" hidden="1" xr:uid="{00000000-0005-0000-0000-00004D1E0000}"/>
    <cellStyle name="Hiperłącze 10" xfId="26308" hidden="1" xr:uid="{00000000-0005-0000-0000-0000FB1A0000}"/>
    <cellStyle name="Hiperłącze 10" xfId="18443" hidden="1" xr:uid="{00000000-0005-0000-0000-0000BE170000}"/>
    <cellStyle name="Hiperłącze 10" xfId="40313" hidden="1" xr:uid="{00000000-0005-0000-0000-00006F210000}"/>
    <cellStyle name="Hiperłącze 10" xfId="13007" hidden="1" xr:uid="{00000000-0005-0000-0000-000001150000}"/>
    <cellStyle name="Hiperłącze 10" xfId="12277" hidden="1" xr:uid="{00000000-0005-0000-0000-000096140000}"/>
    <cellStyle name="Hiperłącze 10" xfId="11864" hidden="1" xr:uid="{00000000-0005-0000-0000-000045150000}"/>
    <cellStyle name="Hiperłącze 10" xfId="45763" hidden="1" xr:uid="{00000000-0005-0000-0000-0000E5230000}"/>
    <cellStyle name="Hiperłącze 10" xfId="19474" hidden="1" xr:uid="{00000000-0005-0000-0000-00004E180000}"/>
    <cellStyle name="Hiperłącze 10" xfId="19936" hidden="1" xr:uid="{00000000-0005-0000-0000-00002F180000}"/>
    <cellStyle name="Hiperłącze 10" xfId="28783" hidden="1" xr:uid="{00000000-0005-0000-0000-00003D1C0000}"/>
    <cellStyle name="Hiperłącze 10" xfId="19029" hidden="1" xr:uid="{00000000-0005-0000-0000-0000D7170000}"/>
    <cellStyle name="Hiperłącze 10" xfId="17007" hidden="1" xr:uid="{00000000-0005-0000-0000-0000BD160000}"/>
    <cellStyle name="Hiperłącze 10" xfId="43055" hidden="1" xr:uid="{00000000-0005-0000-0000-0000E5220000}"/>
    <cellStyle name="Hiperłącze 10" xfId="33889" hidden="1" xr:uid="{00000000-0005-0000-0000-0000B61E0000}"/>
    <cellStyle name="Hiperłącze 10" xfId="41541" hidden="1" xr:uid="{00000000-0005-0000-0000-0000F1210000}"/>
    <cellStyle name="Hiperłącze 10" xfId="21729" hidden="1" xr:uid="{00000000-0005-0000-0000-0000E5180000}"/>
    <cellStyle name="Hiperłącze 10" xfId="20653" hidden="1" xr:uid="{00000000-0005-0000-0000-000011190000}"/>
    <cellStyle name="Hiperłącze 10" xfId="12911" hidden="1" xr:uid="{00000000-0005-0000-0000-0000FA140000}"/>
    <cellStyle name="Hiperłącze 10" xfId="44344" hidden="1" xr:uid="{00000000-0005-0000-0000-000035230000}"/>
    <cellStyle name="Hiperłącze 10" xfId="32784" hidden="1" xr:uid="{00000000-0005-0000-0000-0000351E0000}"/>
    <cellStyle name="Hiperłącze 10" xfId="20296" hidden="1" xr:uid="{00000000-0005-0000-0000-00007C180000}"/>
    <cellStyle name="Hiperłącze 10" xfId="23504" hidden="1" xr:uid="{00000000-0005-0000-0000-0000B7190000}"/>
    <cellStyle name="Hiperłącze 10" xfId="31307" hidden="1" xr:uid="{00000000-0005-0000-0000-0000591D0000}"/>
    <cellStyle name="Hiperłącze 10" xfId="42264" hidden="1" xr:uid="{00000000-0005-0000-0000-000066220000}"/>
    <cellStyle name="Hiperłącze 10" xfId="14224" hidden="1" xr:uid="{00000000-0005-0000-0000-00007C150000}"/>
    <cellStyle name="Hiperłącze 10" xfId="40231" hidden="1" xr:uid="{00000000-0005-0000-0000-000068210000}"/>
    <cellStyle name="Hiperłącze 10" xfId="35929" hidden="1" xr:uid="{00000000-0005-0000-0000-0000751F0000}"/>
    <cellStyle name="Hiperłącze 10" xfId="24924" hidden="1" xr:uid="{00000000-0005-0000-0000-00009F1A0000}"/>
    <cellStyle name="Hiperłącze 10" xfId="43467" hidden="1" xr:uid="{00000000-0005-0000-0000-000042240000}"/>
    <cellStyle name="Hiperłącze 10" xfId="28231" hidden="1" xr:uid="{00000000-0005-0000-0000-0000201C0000}"/>
    <cellStyle name="Hiperłącze 10" xfId="21664" hidden="1" xr:uid="{00000000-0005-0000-0000-0000E1180000}"/>
    <cellStyle name="Hiperłącze 10" xfId="36541" hidden="1" xr:uid="{00000000-0005-0000-0000-0000FA1F0000}"/>
    <cellStyle name="Hiperłącze 10" xfId="22524" hidden="1" xr:uid="{00000000-0005-0000-0000-000057190000}"/>
    <cellStyle name="Hiperłącze 10" xfId="46694" hidden="1" xr:uid="{00000000-0005-0000-0000-00009D240000}"/>
    <cellStyle name="Hiperłącze 10" xfId="34386" hidden="1" xr:uid="{00000000-0005-0000-0000-000027200000}"/>
    <cellStyle name="Hiperłącze 10" xfId="22272" hidden="1" xr:uid="{00000000-0005-0000-0000-00003E190000}"/>
    <cellStyle name="Hiperłącze 10" xfId="36919" hidden="1" xr:uid="{00000000-0005-0000-0000-0000D61F0000}"/>
    <cellStyle name="Hiperłącze 10" xfId="34147" hidden="1" xr:uid="{00000000-0005-0000-0000-000024200000}"/>
    <cellStyle name="Hiperłącze 10" xfId="21940" hidden="1" xr:uid="{00000000-0005-0000-0000-000014190000}"/>
    <cellStyle name="Hiperłącze 10" xfId="22164" hidden="1" xr:uid="{00000000-0005-0000-0000-00002D190000}"/>
    <cellStyle name="Hiperłącze 10" xfId="32676" hidden="1" xr:uid="{00000000-0005-0000-0000-0000291E0000}"/>
    <cellStyle name="Hiperłącze 10" xfId="26234" hidden="1" xr:uid="{00000000-0005-0000-0000-0000F31A0000}"/>
    <cellStyle name="Hiperłącze 10" xfId="42786" hidden="1" xr:uid="{00000000-0005-0000-0000-0000BF220000}"/>
    <cellStyle name="Hiperłącze 10" xfId="11550" hidden="1" xr:uid="{00000000-0005-0000-0000-0000D6150000}"/>
    <cellStyle name="Hiperłącze 10" xfId="38554" hidden="1" xr:uid="{00000000-0005-0000-0000-0000D9200000}"/>
    <cellStyle name="Hiperłącze 10" xfId="26715" hidden="1" xr:uid="{00000000-0005-0000-0000-0000461B0000}"/>
    <cellStyle name="Hiperłącze 10" xfId="36599" hidden="1" xr:uid="{00000000-0005-0000-0000-0000F11F0000}"/>
    <cellStyle name="Hiperłącze 10" xfId="39000" hidden="1" xr:uid="{00000000-0005-0000-0000-0000A6210000}"/>
    <cellStyle name="Hiperłącze 10" xfId="37456" hidden="1" xr:uid="{00000000-0005-0000-0000-0000A6200000}"/>
    <cellStyle name="Hiperłącze 10" xfId="40222" hidden="1" xr:uid="{00000000-0005-0000-0000-000064210000}"/>
    <cellStyle name="Hiperłącze 10" xfId="46254" hidden="1" xr:uid="{00000000-0005-0000-0000-00005E240000}"/>
    <cellStyle name="Hiperłącze 10" xfId="46634" hidden="1" xr:uid="{00000000-0005-0000-0000-0000A8240000}"/>
    <cellStyle name="Hiperłącze 10" xfId="25680" hidden="1" xr:uid="{00000000-0005-0000-0000-0000B81A0000}"/>
    <cellStyle name="Hiperłącze 10" xfId="44525" hidden="1" xr:uid="{00000000-0005-0000-0000-000044230000}"/>
    <cellStyle name="Hiperłącze 10" xfId="25325" hidden="1" xr:uid="{00000000-0005-0000-0000-0000091C0000}"/>
    <cellStyle name="Hiperłącze 10" xfId="22641" hidden="1" xr:uid="{00000000-0005-0000-0000-000077190000}"/>
    <cellStyle name="Hiperłącze 10" xfId="15151" hidden="1" xr:uid="{00000000-0005-0000-0000-0000FF150000}"/>
    <cellStyle name="Hiperłącze 10" xfId="37837" hidden="1" xr:uid="{00000000-0005-0000-0000-000062200000}"/>
    <cellStyle name="Hiperłącze 10" xfId="35600" hidden="1" xr:uid="{00000000-0005-0000-0000-00004C1F0000}"/>
    <cellStyle name="Hiperłącze 10" xfId="34371" hidden="1" xr:uid="{00000000-0005-0000-0000-000029200000}"/>
    <cellStyle name="Hiperłącze 10" xfId="28717" hidden="1" xr:uid="{00000000-0005-0000-0000-0000331C0000}"/>
    <cellStyle name="Hiperłącze 10" xfId="19646" hidden="1" xr:uid="{00000000-0005-0000-0000-000016180000}"/>
    <cellStyle name="Hiperłącze 10" xfId="27485" hidden="1" xr:uid="{00000000-0005-0000-0000-0000DD1B0000}"/>
    <cellStyle name="Hiperłącze 10" xfId="19793" hidden="1" xr:uid="{00000000-0005-0000-0000-00006A180000}"/>
    <cellStyle name="Hiperłącze 10" xfId="13857" hidden="1" xr:uid="{00000000-0005-0000-0000-0000BB150000}"/>
    <cellStyle name="Hiperłącze 10" xfId="43764" hidden="1" xr:uid="{00000000-0005-0000-0000-0000F7220000}"/>
    <cellStyle name="Hiperłącze 10" xfId="36372" hidden="1" xr:uid="{00000000-0005-0000-0000-0000EF1F0000}"/>
    <cellStyle name="Hiperłącze 10" xfId="19991" hidden="1" xr:uid="{00000000-0005-0000-0000-000039180000}"/>
    <cellStyle name="Hiperłącze 10" xfId="23989" hidden="1" xr:uid="{00000000-0005-0000-0000-0000621A0000}"/>
    <cellStyle name="Hiperłącze 10" xfId="28732" hidden="1" xr:uid="{00000000-0005-0000-0000-0000301C0000}"/>
    <cellStyle name="Hiperłącze 10" xfId="27963" hidden="1" xr:uid="{00000000-0005-0000-0000-0000C01B0000}"/>
    <cellStyle name="Hiperłącze 10" xfId="18107" hidden="1" xr:uid="{00000000-0005-0000-0000-00006B170000}"/>
    <cellStyle name="Hiperłącze 10" xfId="38309" hidden="1" xr:uid="{00000000-0005-0000-0000-0000B8200000}"/>
    <cellStyle name="Hiperłącze 10" xfId="27022" hidden="1" xr:uid="{00000000-0005-0000-0000-00006A1B0000}"/>
    <cellStyle name="Hiperłącze 10" xfId="13062" hidden="1" xr:uid="{00000000-0005-0000-0000-000007150000}"/>
    <cellStyle name="Hiperłącze 10" xfId="20733" hidden="1" xr:uid="{00000000-0005-0000-0000-0000FD180000}"/>
    <cellStyle name="Hiperłącze 10" xfId="34154" hidden="1" xr:uid="{00000000-0005-0000-0000-00001E200000}"/>
    <cellStyle name="Hiperłącze 10" xfId="44736" hidden="1" xr:uid="{00000000-0005-0000-0000-000073230000}"/>
    <cellStyle name="Hiperłącze 10" xfId="16113" hidden="1" xr:uid="{00000000-0005-0000-0000-0000FC160000}"/>
    <cellStyle name="Hiperłącze 10" xfId="13210" hidden="1" xr:uid="{00000000-0005-0000-0000-000019150000}"/>
    <cellStyle name="Hiperłącze 10" xfId="43582" hidden="1" xr:uid="{00000000-0005-0000-0000-0000BB230000}"/>
    <cellStyle name="Hiperłącze 10" xfId="33430" hidden="1" xr:uid="{00000000-0005-0000-0000-00005A1E0000}"/>
    <cellStyle name="Hiperłącze 10" xfId="36835" hidden="1" xr:uid="{00000000-0005-0000-0000-0000CB1F0000}"/>
    <cellStyle name="Hiperłącze 10" xfId="19440" hidden="1" xr:uid="{00000000-0005-0000-0000-000059180000}"/>
    <cellStyle name="Hiperłącze 10" xfId="37844" hidden="1" xr:uid="{00000000-0005-0000-0000-000061200000}"/>
    <cellStyle name="Hiperłącze 10" xfId="28645" hidden="1" xr:uid="{00000000-0005-0000-0000-00002B1C0000}"/>
    <cellStyle name="Hiperłącze 10" xfId="37748" hidden="1" xr:uid="{00000000-0005-0000-0000-000055200000}"/>
    <cellStyle name="Hiperłącze 10" xfId="29474" hidden="1" xr:uid="{00000000-0005-0000-0000-0000B21C0000}"/>
    <cellStyle name="Hiperłącze 10" xfId="18361" hidden="1" xr:uid="{00000000-0005-0000-0000-0000CC170000}"/>
    <cellStyle name="Hiperłącze 10" xfId="47227" hidden="1" xr:uid="{00000000-0005-0000-0000-0000C8240000}"/>
    <cellStyle name="Hiperłącze 10" xfId="18695" hidden="1" xr:uid="{00000000-0005-0000-0000-00008E170000}"/>
    <cellStyle name="Hiperłącze 10" xfId="38970" hidden="1" xr:uid="{00000000-0005-0000-0000-00009B210000}"/>
    <cellStyle name="Hiperłącze 10" xfId="29969" hidden="1" xr:uid="{00000000-0005-0000-0000-00007F1D0000}"/>
    <cellStyle name="Hiperłącze 10" xfId="21482" hidden="1" xr:uid="{00000000-0005-0000-0000-0000C7180000}"/>
    <cellStyle name="Hiperłącze 10" xfId="23322" hidden="1" xr:uid="{00000000-0005-0000-0000-0000A3190000}"/>
    <cellStyle name="Hiperłącze 10" xfId="42325" hidden="1" xr:uid="{00000000-0005-0000-0000-000068220000}"/>
    <cellStyle name="Hiperłącze 10" xfId="29438" hidden="1" xr:uid="{00000000-0005-0000-0000-0000AC1C0000}"/>
    <cellStyle name="Hiperłącze 10" xfId="23608" hidden="1" xr:uid="{00000000-0005-0000-0000-0000051A0000}"/>
    <cellStyle name="Hiperłącze 10" xfId="18409" hidden="1" xr:uid="{00000000-0005-0000-0000-0000C9170000}"/>
    <cellStyle name="Hiperłącze 10" xfId="40790" hidden="1" xr:uid="{00000000-0005-0000-0000-0000C6210000}"/>
    <cellStyle name="Hiperłącze 10" xfId="33093" hidden="1" xr:uid="{00000000-0005-0000-0000-0000751E0000}"/>
    <cellStyle name="Hiperłącze 10" xfId="29195" hidden="1" xr:uid="{00000000-0005-0000-0000-0000951C0000}"/>
    <cellStyle name="Hiperłącze 10" xfId="37572" hidden="1" xr:uid="{00000000-0005-0000-0000-00008A200000}"/>
    <cellStyle name="Hiperłącze 10" xfId="30283" hidden="1" xr:uid="{00000000-0005-0000-0000-0000D01C0000}"/>
    <cellStyle name="Hiperłącze 10" xfId="27138" hidden="1" xr:uid="{00000000-0005-0000-0000-00008D1B0000}"/>
    <cellStyle name="Hiperłącze 10" xfId="33870" hidden="1" xr:uid="{00000000-0005-0000-0000-0000B41E0000}"/>
    <cellStyle name="Hiperłącze 10" xfId="39321" hidden="1" xr:uid="{00000000-0005-0000-0000-0000EC200000}"/>
    <cellStyle name="Hiperłącze 10" xfId="35648" hidden="1" xr:uid="{00000000-0005-0000-0000-0000551F0000}"/>
    <cellStyle name="Hiperłącze 10" xfId="33157" hidden="1" xr:uid="{00000000-0005-0000-0000-00008A1E0000}"/>
    <cellStyle name="Hiperłącze 10" xfId="29495" hidden="1" xr:uid="{00000000-0005-0000-0000-0000BA1C0000}"/>
    <cellStyle name="Hiperłącze 10" xfId="11613" hidden="1" xr:uid="{00000000-0005-0000-0000-0000EA140000}"/>
    <cellStyle name="Hiperłącze 10" xfId="29135" hidden="1" xr:uid="{00000000-0005-0000-0000-0000881C0000}"/>
    <cellStyle name="Hiperłącze 10" xfId="23959" hidden="1" xr:uid="{00000000-0005-0000-0000-00006E1A0000}"/>
    <cellStyle name="Hiperłącze 10" xfId="17735" hidden="1" xr:uid="{00000000-0005-0000-0000-000029170000}"/>
    <cellStyle name="Hiperłącze 10" xfId="24963" hidden="1" xr:uid="{00000000-0005-0000-0000-0000A51A0000}"/>
    <cellStyle name="Hiperłącze 10" xfId="22481" hidden="1" xr:uid="{00000000-0005-0000-0000-000056190000}"/>
    <cellStyle name="Hiperłącze 10" xfId="27725" hidden="1" xr:uid="{00000000-0005-0000-0000-0000A81B0000}"/>
    <cellStyle name="Hiperłącze 10" xfId="43523" hidden="1" xr:uid="{00000000-0005-0000-0000-0000B6230000}"/>
    <cellStyle name="Hiperłącze 10" xfId="25571" hidden="1" xr:uid="{00000000-0005-0000-0000-0000AB1A0000}"/>
    <cellStyle name="Hiperłącze 10" xfId="11544" hidden="1" xr:uid="{00000000-0005-0000-0000-00004D150000}"/>
    <cellStyle name="Hiperłącze 10" xfId="21829" hidden="1" xr:uid="{00000000-0005-0000-0000-0000F0180000}"/>
    <cellStyle name="Hiperłącze 10" xfId="38240" hidden="1" xr:uid="{00000000-0005-0000-0000-0000B6200000}"/>
    <cellStyle name="Hiperłącze 10" xfId="29621" hidden="1" xr:uid="{00000000-0005-0000-0000-0000181E0000}"/>
    <cellStyle name="Hiperłącze 10" xfId="30570" hidden="1" xr:uid="{00000000-0005-0000-0000-0000EC1C0000}"/>
    <cellStyle name="Hiperłącze 10" xfId="14868" hidden="1" xr:uid="{00000000-0005-0000-0000-00004C160000}"/>
    <cellStyle name="Hiperłącze 10" xfId="13922" hidden="1" xr:uid="{00000000-0005-0000-0000-0000AA150000}"/>
    <cellStyle name="Hiperłącze 10" xfId="39306" hidden="1" xr:uid="{00000000-0005-0000-0000-0000EF200000}"/>
    <cellStyle name="Hiperłącze 10" xfId="32718" hidden="1" xr:uid="{00000000-0005-0000-0000-0000271E0000}"/>
    <cellStyle name="Hiperłącze 10" xfId="26818" hidden="1" xr:uid="{00000000-0005-0000-0000-0000511B0000}"/>
    <cellStyle name="Hiperłącze 10" xfId="35618" hidden="1" xr:uid="{00000000-0005-0000-0000-0000501F0000}"/>
    <cellStyle name="Hiperłącze 10" xfId="21767" hidden="1" xr:uid="{00000000-0005-0000-0000-0000ED180000}"/>
    <cellStyle name="Hiperłącze 10" xfId="42095" hidden="1" xr:uid="{00000000-0005-0000-0000-00009A220000}"/>
    <cellStyle name="Hiperłącze 10" xfId="38058" hidden="1" xr:uid="{00000000-0005-0000-0000-000072200000}"/>
    <cellStyle name="Hiperłącze 10" xfId="21056" hidden="1" xr:uid="{00000000-0005-0000-0000-00009C180000}"/>
    <cellStyle name="Hiperłącze 10" xfId="22659" hidden="1" xr:uid="{00000000-0005-0000-0000-00007C190000}"/>
    <cellStyle name="Hiperłącze 10" xfId="45665" hidden="1" xr:uid="{00000000-0005-0000-0000-00000C240000}"/>
    <cellStyle name="Hiperłącze 10" xfId="22237" hidden="1" xr:uid="{00000000-0005-0000-0000-000034190000}"/>
    <cellStyle name="Hiperłącze 10" xfId="21711" hidden="1" xr:uid="{00000000-0005-0000-0000-0000E3180000}"/>
    <cellStyle name="Hiperłącze 10" xfId="44148" hidden="1" xr:uid="{00000000-0005-0000-0000-00001D230000}"/>
    <cellStyle name="Hiperłącze 10" xfId="15923" hidden="1" xr:uid="{00000000-0005-0000-0000-00008A160000}"/>
    <cellStyle name="Hiperłącze 10" xfId="33082" hidden="1" xr:uid="{00000000-0005-0000-0000-0000731E0000}"/>
    <cellStyle name="Hiperłącze 10" xfId="21356" hidden="1" xr:uid="{00000000-0005-0000-0000-0000BD180000}"/>
    <cellStyle name="Hiperłącze 10" xfId="30579" hidden="1" xr:uid="{00000000-0005-0000-0000-0000ED1C0000}"/>
    <cellStyle name="Hiperłącze 10" xfId="27845" hidden="1" xr:uid="{00000000-0005-0000-0000-0000B31B0000}"/>
    <cellStyle name="Hiperłącze 10" xfId="47116" hidden="1" xr:uid="{00000000-0005-0000-0000-000095240000}"/>
    <cellStyle name="Hiperłącze 10" xfId="13644" hidden="1" xr:uid="{00000000-0005-0000-0000-000062150000}"/>
    <cellStyle name="Hiperłącze 10" xfId="44400" hidden="1" xr:uid="{00000000-0005-0000-0000-00003B230000}"/>
    <cellStyle name="Hiperłącze 10" xfId="43711" hidden="1" xr:uid="{00000000-0005-0000-0000-0000F6220000}"/>
    <cellStyle name="Hiperłącze 10" xfId="45817" hidden="1" xr:uid="{00000000-0005-0000-0000-0000E8230000}"/>
    <cellStyle name="Hiperłącze 10" xfId="24897" hidden="1" xr:uid="{00000000-0005-0000-0000-0000971A0000}"/>
    <cellStyle name="Hiperłącze 10" xfId="16830" hidden="1" xr:uid="{00000000-0005-0000-0000-0000AD160000}"/>
    <cellStyle name="Hiperłącze 10" xfId="43007" hidden="1" xr:uid="{00000000-0005-0000-0000-0000DC220000}"/>
    <cellStyle name="Hiperłącze 10" xfId="40011" hidden="1" xr:uid="{00000000-0005-0000-0000-000038210000}"/>
    <cellStyle name="Hiperłącze 10" xfId="30986" hidden="1" xr:uid="{00000000-0005-0000-0000-0000341D0000}"/>
    <cellStyle name="Hiperłącze 10" xfId="38415" hidden="1" xr:uid="{00000000-0005-0000-0000-0000C4200000}"/>
    <cellStyle name="Hiperłącze 10" xfId="23266" hidden="1" xr:uid="{00000000-0005-0000-0000-00009B190000}"/>
    <cellStyle name="Hiperłącze 10" xfId="29582" hidden="1" xr:uid="{00000000-0005-0000-0000-0000241D0000}"/>
    <cellStyle name="Hiperłącze 10" xfId="37691" hidden="1" xr:uid="{00000000-0005-0000-0000-00004B200000}"/>
    <cellStyle name="Hiperłącze 10" xfId="23555" hidden="1" xr:uid="{00000000-0005-0000-0000-0000E7190000}"/>
    <cellStyle name="Hiperłącze 10" xfId="11682" hidden="1" xr:uid="{00000000-0005-0000-0000-0000DD140000}"/>
    <cellStyle name="Hiperłącze 10" xfId="11388" hidden="1" xr:uid="{00000000-0005-0000-0000-000075140000}"/>
    <cellStyle name="Hiperłącze 10" xfId="45587" hidden="1" xr:uid="{00000000-0005-0000-0000-00001A240000}"/>
    <cellStyle name="Hiperłącze 10" xfId="33674" hidden="1" xr:uid="{00000000-0005-0000-0000-00009C1E0000}"/>
    <cellStyle name="Hiperłącze 10" xfId="11397" hidden="1" xr:uid="{00000000-0005-0000-0000-00007A140000}"/>
    <cellStyle name="Hiperłącze 10" xfId="39877" hidden="1" xr:uid="{00000000-0005-0000-0000-00002B210000}"/>
    <cellStyle name="Hiperłącze 10" xfId="18190" hidden="1" xr:uid="{00000000-0005-0000-0000-00007A170000}"/>
    <cellStyle name="Hiperłącze 10" xfId="16044" hidden="1" xr:uid="{00000000-0005-0000-0000-0000F2170000}"/>
    <cellStyle name="Hiperłącze 10" xfId="45672" hidden="1" xr:uid="{00000000-0005-0000-0000-00000B240000}"/>
    <cellStyle name="Hiperłącze 10" xfId="24594" hidden="1" xr:uid="{00000000-0005-0000-0000-0000731A0000}"/>
    <cellStyle name="Hiperłącze 10" xfId="39059" hidden="1" xr:uid="{00000000-0005-0000-0000-0000AB210000}"/>
    <cellStyle name="Hiperłącze 10" xfId="37208" hidden="1" xr:uid="{00000000-0005-0000-0000-00003E200000}"/>
    <cellStyle name="Hiperłącze 10" xfId="40633" hidden="1" xr:uid="{00000000-0005-0000-0000-000094210000}"/>
    <cellStyle name="Hiperłącze 10" xfId="13481" hidden="1" xr:uid="{00000000-0005-0000-0000-000033150000}"/>
    <cellStyle name="Hiperłącze 10" xfId="40353" hidden="1" xr:uid="{00000000-0005-0000-0000-000079210000}"/>
    <cellStyle name="Hiperłącze 10" xfId="15660" hidden="1" xr:uid="{00000000-0005-0000-0000-000064160000}"/>
    <cellStyle name="Hiperłącze 10" xfId="24951" hidden="1" xr:uid="{00000000-0005-0000-0000-0000A21A0000}"/>
    <cellStyle name="Hiperłącze 10" xfId="29977" hidden="1" xr:uid="{00000000-0005-0000-0000-0000801D0000}"/>
    <cellStyle name="Hiperłącze 10" xfId="22155" hidden="1" xr:uid="{00000000-0005-0000-0000-00002C190000}"/>
    <cellStyle name="Hiperłącze 10" xfId="33658" hidden="1" xr:uid="{00000000-0005-0000-0000-0000981E0000}"/>
    <cellStyle name="Hiperłącze 10" xfId="15775" hidden="1" xr:uid="{00000000-0005-0000-0000-000074160000}"/>
    <cellStyle name="Hiperłącze 10" xfId="31903" hidden="1" xr:uid="{00000000-0005-0000-0000-0000021E0000}"/>
    <cellStyle name="Hiperłącze 10" xfId="20915" hidden="1" xr:uid="{00000000-0005-0000-0000-000065190000}"/>
    <cellStyle name="Hiperłącze 10" xfId="17541" hidden="1" xr:uid="{00000000-0005-0000-0000-000012170000}"/>
    <cellStyle name="Hiperłącze 10" xfId="44294" hidden="1" xr:uid="{00000000-0005-0000-0000-00002F230000}"/>
    <cellStyle name="Hiperłącze 10" xfId="39582" hidden="1" xr:uid="{00000000-0005-0000-0000-000003210000}"/>
    <cellStyle name="Hiperłącze 10" xfId="40751" hidden="1" xr:uid="{00000000-0005-0000-0000-0000BC210000}"/>
    <cellStyle name="Hiperłącze 10" xfId="14978" hidden="1" xr:uid="{00000000-0005-0000-0000-000030160000}"/>
    <cellStyle name="Hiperłącze 10" xfId="45836" hidden="1" xr:uid="{00000000-0005-0000-0000-0000EE230000}"/>
    <cellStyle name="Hiperłącze 10" xfId="43663" hidden="1" xr:uid="{00000000-0005-0000-0000-0000EB220000}"/>
    <cellStyle name="Hiperłącze 10" xfId="40760" hidden="1" xr:uid="{00000000-0005-0000-0000-0000BF210000}"/>
    <cellStyle name="Hiperłącze 10" xfId="29241" hidden="1" xr:uid="{00000000-0005-0000-0000-0000971C0000}"/>
    <cellStyle name="Hiperłącze 10" xfId="26172" hidden="1" xr:uid="{00000000-0005-0000-0000-0000ED1A0000}"/>
    <cellStyle name="Hiperłącze 10" xfId="42757" hidden="1" xr:uid="{00000000-0005-0000-0000-0000C6220000}"/>
    <cellStyle name="Hiperłącze 10" xfId="12289" hidden="1" xr:uid="{00000000-0005-0000-0000-000099140000}"/>
    <cellStyle name="Hiperłącze 10" xfId="13455" hidden="1" xr:uid="{00000000-0005-0000-0000-000039150000}"/>
    <cellStyle name="Hiperłącze 10" xfId="14522" hidden="1" xr:uid="{00000000-0005-0000-0000-0000C4150000}"/>
    <cellStyle name="Hiperłącze 10" xfId="18133" hidden="1" xr:uid="{00000000-0005-0000-0000-00006C170000}"/>
    <cellStyle name="Hiperłącze 10" xfId="29842" hidden="1" xr:uid="{00000000-0005-0000-0000-00001A1E0000}"/>
    <cellStyle name="Hiperłącze 10" xfId="36531" hidden="1" xr:uid="{00000000-0005-0000-0000-0000FD1F0000}"/>
    <cellStyle name="Hiperłącze 10" xfId="32240" hidden="1" xr:uid="{00000000-0005-0000-0000-0000B71D0000}"/>
    <cellStyle name="Hiperłącze 10" xfId="23789" hidden="1" xr:uid="{00000000-0005-0000-0000-0000141A0000}"/>
    <cellStyle name="Hiperłącze 10" xfId="20679" hidden="1" xr:uid="{00000000-0005-0000-0000-000008190000}"/>
    <cellStyle name="Hiperłącze 10" xfId="38592" hidden="1" xr:uid="{00000000-0005-0000-0000-0000D8200000}"/>
    <cellStyle name="Hiperłącze 10" xfId="12590" hidden="1" xr:uid="{00000000-0005-0000-0000-0000BE140000}"/>
    <cellStyle name="Hiperłącze 10" xfId="15359" hidden="1" xr:uid="{00000000-0005-0000-0000-00001D160000}"/>
    <cellStyle name="Hiperłącze 10" xfId="38821" hidden="1" xr:uid="{00000000-0005-0000-0000-000042210000}"/>
    <cellStyle name="Hiperłącze 10" xfId="27349" hidden="1" xr:uid="{00000000-0005-0000-0000-0000E31B0000}"/>
    <cellStyle name="Hiperłącze 10" xfId="21980" hidden="1" xr:uid="{00000000-0005-0000-0000-00001E190000}"/>
    <cellStyle name="Hiperłącze 10" xfId="18042" hidden="1" xr:uid="{00000000-0005-0000-0000-000064170000}"/>
    <cellStyle name="Hiperłącze 10" xfId="31813" hidden="1" xr:uid="{00000000-0005-0000-0000-0000A81D0000}"/>
    <cellStyle name="Hiperłącze 10" xfId="16001" hidden="1" xr:uid="{00000000-0005-0000-0000-000002170000}"/>
    <cellStyle name="Hiperłącze 10" xfId="29638" hidden="1" xr:uid="{00000000-0005-0000-0000-0000881D0000}"/>
    <cellStyle name="Hiperłącze 10" xfId="37630" hidden="1" xr:uid="{00000000-0005-0000-0000-000081200000}"/>
    <cellStyle name="Hiperłącze 10" xfId="12628" hidden="1" xr:uid="{00000000-0005-0000-0000-0000BF140000}"/>
    <cellStyle name="Hiperłącze 10" xfId="27717" hidden="1" xr:uid="{00000000-0005-0000-0000-0000A71B0000}"/>
    <cellStyle name="Hiperłącze 10" xfId="17865" hidden="1" xr:uid="{00000000-0005-0000-0000-00003E170000}"/>
    <cellStyle name="Hiperłącze 10" xfId="37818" hidden="1" xr:uid="{00000000-0005-0000-0000-00005A200000}"/>
    <cellStyle name="Hiperłącze 10" xfId="44975" hidden="1" xr:uid="{00000000-0005-0000-0000-000095230000}"/>
    <cellStyle name="Hiperłącze 10" xfId="44157" hidden="1" xr:uid="{00000000-0005-0000-0000-00001E230000}"/>
    <cellStyle name="Hiperłącze 10" xfId="43472" hidden="1" xr:uid="{00000000-0005-0000-0000-00003D240000}"/>
    <cellStyle name="Hiperłącze 10" xfId="23163" hidden="1" xr:uid="{00000000-0005-0000-0000-000093190000}"/>
    <cellStyle name="Hiperłącze 10" xfId="21847" hidden="1" xr:uid="{00000000-0005-0000-0000-0000F2180000}"/>
    <cellStyle name="Hiperłącze 10" xfId="23362" hidden="1" xr:uid="{00000000-0005-0000-0000-0000A9190000}"/>
    <cellStyle name="Hiperłącze 10" xfId="26047" hidden="1" xr:uid="{00000000-0005-0000-0000-0000DC1A0000}"/>
    <cellStyle name="Hiperłącze 10" xfId="19502" hidden="1" xr:uid="{00000000-0005-0000-0000-000040180000}"/>
    <cellStyle name="Hiperłącze 10" xfId="26013" hidden="1" xr:uid="{00000000-0005-0000-0000-0000D31A0000}"/>
    <cellStyle name="Hiperłącze 10" xfId="16010" hidden="1" xr:uid="{00000000-0005-0000-0000-0000F4160000}"/>
    <cellStyle name="Hiperłącze 10" xfId="37341" hidden="1" xr:uid="{00000000-0005-0000-0000-000047200000}"/>
    <cellStyle name="Hiperłącze 10" xfId="22686" hidden="1" xr:uid="{00000000-0005-0000-0000-000081190000}"/>
    <cellStyle name="Hiperłącze 10" xfId="29276" hidden="1" xr:uid="{00000000-0005-0000-0000-00009D1C0000}"/>
    <cellStyle name="Hiperłącze 10" xfId="43393" hidden="1" xr:uid="{00000000-0005-0000-0000-000031240000}"/>
    <cellStyle name="Hiperłącze 10" xfId="31260" hidden="1" xr:uid="{00000000-0005-0000-0000-0000531D0000}"/>
    <cellStyle name="Hiperłącze 10" xfId="38944" hidden="1" xr:uid="{00000000-0005-0000-0000-000032220000}"/>
    <cellStyle name="Hiperłącze 10" xfId="14943" hidden="1" xr:uid="{00000000-0005-0000-0000-00003D160000}"/>
    <cellStyle name="Hiperłącze 10" xfId="41423" hidden="1" xr:uid="{00000000-0005-0000-0000-0000E4210000}"/>
    <cellStyle name="Hiperłącze 10" xfId="20791" hidden="1" xr:uid="{00000000-0005-0000-0000-0000FD190000}"/>
    <cellStyle name="Hiperłącze 10" xfId="38993" hidden="1" xr:uid="{00000000-0005-0000-0000-0000A2210000}"/>
    <cellStyle name="Hiperłącze 10" xfId="30057" hidden="1" xr:uid="{00000000-0005-0000-0000-0000831D0000}"/>
    <cellStyle name="Hiperłącze 10" xfId="46170" hidden="1" xr:uid="{00000000-0005-0000-0000-000037240000}"/>
    <cellStyle name="Hiperłącze 10" xfId="17436" hidden="1" xr:uid="{00000000-0005-0000-0000-00000A170000}"/>
    <cellStyle name="Hiperłącze 10" xfId="12808" hidden="1" xr:uid="{00000000-0005-0000-0000-0000D5140000}"/>
    <cellStyle name="Hiperłącze 10" xfId="42301" hidden="1" xr:uid="{00000000-0005-0000-0000-000060220000}"/>
    <cellStyle name="Hiperłącze 10" xfId="43626" hidden="1" xr:uid="{00000000-0005-0000-0000-0000B3230000}"/>
    <cellStyle name="Hiperłącze 10" xfId="38925" hidden="1" xr:uid="{00000000-0005-0000-0000-000033220000}"/>
    <cellStyle name="Hiperłącze 10" xfId="13980" hidden="1" xr:uid="{00000000-0005-0000-0000-0000A1150000}"/>
    <cellStyle name="Hiperłącze 10" xfId="38390" hidden="1" xr:uid="{00000000-0005-0000-0000-0000BC200000}"/>
    <cellStyle name="Hiperłącze 10" xfId="14052" hidden="1" xr:uid="{00000000-0005-0000-0000-0000B6150000}"/>
    <cellStyle name="Hiperłącze 10" xfId="37940" hidden="1" xr:uid="{00000000-0005-0000-0000-000065200000}"/>
    <cellStyle name="Hiperłącze 10" xfId="35942" hidden="1" xr:uid="{00000000-0005-0000-0000-00007A1F0000}"/>
    <cellStyle name="Hiperłącze 10" xfId="18676" hidden="1" xr:uid="{00000000-0005-0000-0000-000088170000}"/>
    <cellStyle name="Hiperłącze 10" xfId="26454" hidden="1" xr:uid="{00000000-0005-0000-0000-0000231B0000}"/>
    <cellStyle name="Hiperłącze 10" xfId="25744" hidden="1" xr:uid="{00000000-0005-0000-0000-0000BB1A0000}"/>
    <cellStyle name="Hiperłącze 10" xfId="44925" hidden="1" xr:uid="{00000000-0005-0000-0000-00008F230000}"/>
    <cellStyle name="Hiperłącze 10" xfId="17523" hidden="1" xr:uid="{00000000-0005-0000-0000-000010170000}"/>
    <cellStyle name="Hiperłącze 10" xfId="35500" hidden="1" xr:uid="{00000000-0005-0000-0000-0000431F0000}"/>
    <cellStyle name="Hiperłącze 10" xfId="36626" hidden="1" xr:uid="{00000000-0005-0000-0000-0000EB1F0000}"/>
    <cellStyle name="Hiperłącze 10" xfId="23699" hidden="1" xr:uid="{00000000-0005-0000-0000-00000F1A0000}"/>
    <cellStyle name="Hiperłącze 10" xfId="25134" hidden="1" xr:uid="{00000000-0005-0000-0000-00000E1C0000}"/>
    <cellStyle name="Hiperłącze 10" xfId="33640" hidden="1" xr:uid="{00000000-0005-0000-0000-0000931E0000}"/>
    <cellStyle name="Hiperłącze 10" xfId="33598" hidden="1" xr:uid="{00000000-0005-0000-0000-0000641E0000}"/>
    <cellStyle name="Hiperłącze 10" xfId="17324" hidden="1" xr:uid="{00000000-0005-0000-0000-0000E6160000}"/>
    <cellStyle name="Hiperłącze 10" xfId="40380" hidden="1" xr:uid="{00000000-0005-0000-0000-000082210000}"/>
    <cellStyle name="Hiperłącze 10" xfId="13365" hidden="1" xr:uid="{00000000-0005-0000-0000-00002B150000}"/>
    <cellStyle name="Hiperłącze 10" xfId="26180" hidden="1" xr:uid="{00000000-0005-0000-0000-0000F21A0000}"/>
    <cellStyle name="Hiperłącze 10" xfId="46413" hidden="1" xr:uid="{00000000-0005-0000-0000-000068240000}"/>
    <cellStyle name="Hiperłącze 10" xfId="38628" hidden="1" xr:uid="{00000000-0005-0000-0000-000044210000}"/>
    <cellStyle name="Hiperłącze 10" xfId="27358" hidden="1" xr:uid="{00000000-0005-0000-0000-0000E51B0000}"/>
    <cellStyle name="Hiperłącze 10" xfId="36538" hidden="1" xr:uid="{00000000-0005-0000-0000-0000FE1F0000}"/>
    <cellStyle name="Hiperłącze 10" xfId="43089" hidden="1" xr:uid="{00000000-0005-0000-0000-0000E7220000}"/>
    <cellStyle name="Hiperłącze 10" xfId="13820" hidden="1" xr:uid="{00000000-0005-0000-0000-0000C0150000}"/>
    <cellStyle name="Hiperłącze 10" xfId="26653" hidden="1" xr:uid="{00000000-0005-0000-0000-0000341B0000}"/>
    <cellStyle name="Hiperłącze 10" xfId="43043" hidden="1" xr:uid="{00000000-0005-0000-0000-0000E2220000}"/>
    <cellStyle name="Hiperłącze 10" xfId="43598" hidden="1" xr:uid="{00000000-0005-0000-0000-00004F240000}"/>
    <cellStyle name="Hiperłącze 10" xfId="19779" hidden="1" xr:uid="{00000000-0005-0000-0000-00001C180000}"/>
    <cellStyle name="Hiperłącze 10" xfId="29465" hidden="1" xr:uid="{00000000-0005-0000-0000-0000B11C0000}"/>
    <cellStyle name="Hiperłącze 10" xfId="36763" hidden="1" xr:uid="{00000000-0005-0000-0000-0000C71F0000}"/>
    <cellStyle name="Hiperłącze 10" xfId="33455" hidden="1" xr:uid="{00000000-0005-0000-0000-00005D1E0000}"/>
    <cellStyle name="Hiperłącze 10" xfId="17695" hidden="1" xr:uid="{00000000-0005-0000-0000-00001F170000}"/>
    <cellStyle name="Hiperłącze 10" xfId="28187" hidden="1" xr:uid="{00000000-0005-0000-0000-00001B1C0000}"/>
    <cellStyle name="Hiperłącze 10" xfId="23834" hidden="1" xr:uid="{00000000-0005-0000-0000-00004F1A0000}"/>
    <cellStyle name="Hiperłącze 10" xfId="16196" hidden="1" xr:uid="{00000000-0005-0000-0000-0000F1160000}"/>
    <cellStyle name="Hiperłącze 10" xfId="33607" hidden="1" xr:uid="{00000000-0005-0000-0000-0000681E0000}"/>
    <cellStyle name="Hiperłącze 10" xfId="33952" hidden="1" xr:uid="{00000000-0005-0000-0000-0000B81E0000}"/>
    <cellStyle name="Hiperłącze 10" xfId="23353" hidden="1" xr:uid="{00000000-0005-0000-0000-0000AA190000}"/>
    <cellStyle name="Hiperłącze 10" xfId="35967" hidden="1" xr:uid="{00000000-0005-0000-0000-00007D1F0000}"/>
    <cellStyle name="Hiperłącze 10" xfId="42963" hidden="1" xr:uid="{00000000-0005-0000-0000-0000DD220000}"/>
    <cellStyle name="Hiperłącze 10" xfId="27100" hidden="1" xr:uid="{00000000-0005-0000-0000-0000851B0000}"/>
    <cellStyle name="Hiperłącze 10" xfId="26545" hidden="1" xr:uid="{00000000-0005-0000-0000-0000281B0000}"/>
    <cellStyle name="Hiperłącze 10" xfId="36771" hidden="1" xr:uid="{00000000-0005-0000-0000-0000C81F0000}"/>
    <cellStyle name="Hiperłącze 10" xfId="10474" hidden="1" xr:uid="{00000000-0005-0000-0000-00005C140000}"/>
    <cellStyle name="Hiperłącze 10" xfId="21490" hidden="1" xr:uid="{00000000-0005-0000-0000-0000C3180000}"/>
    <cellStyle name="Hiperłącze 10" xfId="21901" hidden="1" xr:uid="{00000000-0005-0000-0000-0000F3180000}"/>
    <cellStyle name="Hiperłącze 10" xfId="27671" hidden="1" xr:uid="{00000000-0005-0000-0000-0000A51B0000}"/>
    <cellStyle name="Hiperłącze 10" xfId="42058" hidden="1" xr:uid="{00000000-0005-0000-0000-0000A9220000}"/>
    <cellStyle name="Hiperłącze 10" xfId="45566" hidden="1" xr:uid="{00000000-0005-0000-0000-000021240000}"/>
    <cellStyle name="Hiperłącze 10" xfId="15080" hidden="1" xr:uid="{00000000-0005-0000-0000-0000FC150000}"/>
    <cellStyle name="Hiperłącze 10" xfId="13291" hidden="1" xr:uid="{00000000-0005-0000-0000-000023150000}"/>
    <cellStyle name="Hiperłącze 10" xfId="29898" hidden="1" xr:uid="{00000000-0005-0000-0000-0000121E0000}"/>
    <cellStyle name="Hiperłącze 10" xfId="25923" hidden="1" xr:uid="{00000000-0005-0000-0000-0000CC1A0000}"/>
    <cellStyle name="Hiperłącze 10" xfId="44829" hidden="1" xr:uid="{00000000-0005-0000-0000-000083230000}"/>
    <cellStyle name="Hiperłącze 10" xfId="42473" hidden="1" xr:uid="{00000000-0005-0000-0000-000076220000}"/>
    <cellStyle name="Hiperłącze 10" xfId="43703" hidden="1" xr:uid="{00000000-0005-0000-0000-0000F1220000}"/>
    <cellStyle name="Hiperłącze 10" xfId="33255" hidden="1" xr:uid="{00000000-0005-0000-0000-0000401E0000}"/>
    <cellStyle name="Hiperłącze 10" xfId="28740" hidden="1" xr:uid="{00000000-0005-0000-0000-0000341C0000}"/>
    <cellStyle name="Hiperłącze 10" xfId="22668" hidden="1" xr:uid="{00000000-0005-0000-0000-00007F190000}"/>
    <cellStyle name="Hiperłącze 10" xfId="28512" hidden="1" xr:uid="{00000000-0005-0000-0000-0000721C0000}"/>
    <cellStyle name="Hiperłącze 10" xfId="16276" hidden="1" xr:uid="{00000000-0005-0000-0000-0000E9170000}"/>
    <cellStyle name="Hiperłącze 10" xfId="38300" hidden="1" xr:uid="{00000000-0005-0000-0000-0000B7200000}"/>
    <cellStyle name="Hiperłącze 10" xfId="21568" hidden="1" xr:uid="{00000000-0005-0000-0000-0000D5180000}"/>
    <cellStyle name="Hiperłącze 10" xfId="27122" hidden="1" xr:uid="{00000000-0005-0000-0000-0000891B0000}"/>
    <cellStyle name="Hiperłącze 10" xfId="41122" hidden="1" xr:uid="{00000000-0005-0000-0000-000001220000}"/>
    <cellStyle name="Hiperłącze 10" xfId="14961" hidden="1" xr:uid="{00000000-0005-0000-0000-000039160000}"/>
    <cellStyle name="Hiperłącze 10" xfId="34200" hidden="1" xr:uid="{00000000-0005-0000-0000-0000401F0000}"/>
    <cellStyle name="Hiperłącze 10" xfId="28204" hidden="1" xr:uid="{00000000-0005-0000-0000-0000181C0000}"/>
    <cellStyle name="Hiperłącze 10" xfId="32459" hidden="1" xr:uid="{00000000-0005-0000-0000-0000C81D0000}"/>
    <cellStyle name="Hiperłącze 10" xfId="39466" hidden="1" xr:uid="{00000000-0005-0000-0000-0000FB200000}"/>
    <cellStyle name="Hiperłącze 10" xfId="32685" hidden="1" xr:uid="{00000000-0005-0000-0000-00002E1E0000}"/>
    <cellStyle name="Hiperłącze 10" xfId="24889" hidden="1" xr:uid="{00000000-0005-0000-0000-00009B1A0000}"/>
    <cellStyle name="Hiperłącze 10" xfId="16485" hidden="1" xr:uid="{00000000-0005-0000-0000-000053170000}"/>
    <cellStyle name="Hiperłącze 10" xfId="31141" hidden="1" xr:uid="{00000000-0005-0000-0000-0000491D0000}"/>
    <cellStyle name="Hiperłącze 10" xfId="12669" hidden="1" xr:uid="{00000000-0005-0000-0000-0000C4140000}"/>
    <cellStyle name="Hiperłącze 10" xfId="36336" hidden="1" xr:uid="{00000000-0005-0000-0000-0000B81F0000}"/>
    <cellStyle name="Hiperłącze 10" xfId="14179" hidden="1" xr:uid="{00000000-0005-0000-0000-00007D150000}"/>
    <cellStyle name="Hiperłącze 10" xfId="23396" hidden="1" xr:uid="{00000000-0005-0000-0000-0000AB190000}"/>
    <cellStyle name="Hiperłącze 10" xfId="36255" hidden="1" xr:uid="{00000000-0005-0000-0000-0000B11F0000}"/>
    <cellStyle name="Hiperłącze 10" xfId="44357" hidden="1" xr:uid="{00000000-0005-0000-0000-00003A230000}"/>
    <cellStyle name="Hiperłącze 10" xfId="43294" hidden="1" xr:uid="{00000000-0005-0000-0000-000058230000}"/>
    <cellStyle name="Hiperłącze 10" xfId="30652" hidden="1" xr:uid="{00000000-0005-0000-0000-0000F41C0000}"/>
    <cellStyle name="Hiperłącze 10" xfId="27863" hidden="1" xr:uid="{00000000-0005-0000-0000-0000B51B0000}"/>
    <cellStyle name="Hiperłącze 10" xfId="17168" hidden="1" xr:uid="{00000000-0005-0000-0000-0000CC160000}"/>
    <cellStyle name="Hiperłącze 10" xfId="43151" hidden="1" xr:uid="{00000000-0005-0000-0000-000054230000}"/>
    <cellStyle name="Hiperłącze 10" xfId="24217" hidden="1" xr:uid="{00000000-0005-0000-0000-0000241A0000}"/>
    <cellStyle name="Hiperłącze 10" xfId="44272" hidden="1" xr:uid="{00000000-0005-0000-0000-000032230000}"/>
    <cellStyle name="Hiperłącze 10" xfId="16066" hidden="1" xr:uid="{00000000-0005-0000-0000-000058170000}"/>
    <cellStyle name="Hiperłącze 10" xfId="24753" hidden="1" xr:uid="{00000000-0005-0000-0000-00008D1A0000}"/>
    <cellStyle name="Hiperłącze 10" xfId="27782" hidden="1" xr:uid="{00000000-0005-0000-0000-0000AF1B0000}"/>
    <cellStyle name="Hiperłącze 10" xfId="22490" hidden="1" xr:uid="{00000000-0005-0000-0000-000055190000}"/>
    <cellStyle name="Hiperłącze 10" xfId="11766" hidden="1" xr:uid="{00000000-0005-0000-0000-0000D7150000}"/>
    <cellStyle name="Hiperłącze 10" xfId="30275" hidden="1" xr:uid="{00000000-0005-0000-0000-0000CC1C0000}"/>
    <cellStyle name="Hiperłącze 10" xfId="37268" hidden="1" xr:uid="{00000000-0005-0000-0000-00003F200000}"/>
    <cellStyle name="Hiperłącze 10" xfId="12491" hidden="1" xr:uid="{00000000-0005-0000-0000-0000AE140000}"/>
    <cellStyle name="Hiperłącze 10" xfId="38634" hidden="1" xr:uid="{00000000-0005-0000-0000-000040210000}"/>
    <cellStyle name="Hiperłącze 10" xfId="17375" hidden="1" xr:uid="{00000000-0005-0000-0000-0000E3160000}"/>
    <cellStyle name="Hiperłącze 10" xfId="41454" hidden="1" xr:uid="{00000000-0005-0000-0000-0000E9210000}"/>
    <cellStyle name="Hiperłącze 10" xfId="27001" hidden="1" xr:uid="{00000000-0005-0000-0000-0000621B0000}"/>
    <cellStyle name="Hiperłącze 10" xfId="11782" hidden="1" xr:uid="{00000000-0005-0000-0000-0000D3150000}"/>
    <cellStyle name="Hiperłącze 10" xfId="21409" hidden="1" xr:uid="{00000000-0005-0000-0000-0000BF180000}"/>
    <cellStyle name="Hiperłącze 10" xfId="31201" hidden="1" xr:uid="{00000000-0005-0000-0000-00004C1D0000}"/>
    <cellStyle name="Hiperłącze 10" xfId="12980" hidden="1" xr:uid="{00000000-0005-0000-0000-0000FC140000}"/>
    <cellStyle name="Hiperłącze 10" xfId="28695" hidden="1" xr:uid="{00000000-0005-0000-0000-0000361C0000}"/>
    <cellStyle name="Hiperłącze 10" xfId="18584" hidden="1" xr:uid="{00000000-0005-0000-0000-00007D170000}"/>
    <cellStyle name="Hiperłącze 10" xfId="13877" hidden="1" xr:uid="{00000000-0005-0000-0000-0000BE150000}"/>
    <cellStyle name="Hiperłącze 10" xfId="16252" hidden="1" xr:uid="{00000000-0005-0000-0000-0000D1170000}"/>
    <cellStyle name="Hiperłącze 10" xfId="30437" hidden="1" xr:uid="{00000000-0005-0000-0000-0000D81C0000}"/>
    <cellStyle name="Hiperłącze 10" xfId="41839" hidden="1" xr:uid="{00000000-0005-0000-0000-00005A220000}"/>
    <cellStyle name="Hiperłącze 10" xfId="30126" hidden="1" xr:uid="{00000000-0005-0000-0000-0000C21C0000}"/>
    <cellStyle name="Hiperłącze 10" xfId="30364" hidden="1" xr:uid="{00000000-0005-0000-0000-0000D51C0000}"/>
    <cellStyle name="Hiperłącze 10" xfId="46554" hidden="1" xr:uid="{00000000-0005-0000-0000-0000BB240000}"/>
    <cellStyle name="Hiperłącze 10" xfId="28894" hidden="1" xr:uid="{00000000-0005-0000-0000-0000451C0000}"/>
    <cellStyle name="Hiperłącze 10" xfId="31230" hidden="1" xr:uid="{00000000-0005-0000-0000-0000511D0000}"/>
    <cellStyle name="Hiperłącze 10" xfId="31497" hidden="1" xr:uid="{00000000-0005-0000-0000-00006F1D0000}"/>
    <cellStyle name="Hiperłącze 10" xfId="34144" hidden="1" xr:uid="{00000000-0005-0000-0000-000028200000}"/>
    <cellStyle name="Hiperłącze 10" xfId="46787" hidden="1" xr:uid="{00000000-0005-0000-0000-000076240000}"/>
    <cellStyle name="Hiperłącze 10" xfId="35509" hidden="1" xr:uid="{00000000-0005-0000-0000-0000441F0000}"/>
    <cellStyle name="Hiperłącze 10" xfId="22229" hidden="1" xr:uid="{00000000-0005-0000-0000-000030190000}"/>
    <cellStyle name="Hiperłącze 10" xfId="37132" hidden="1" xr:uid="{00000000-0005-0000-0000-000013200000}"/>
    <cellStyle name="Hiperłącze 10" xfId="22550" hidden="1" xr:uid="{00000000-0005-0000-0000-000058190000}"/>
    <cellStyle name="Hiperłącze 10" xfId="28798" hidden="1" xr:uid="{00000000-0005-0000-0000-0000411C0000}"/>
    <cellStyle name="Hiperłącze 10" xfId="38432" hidden="1" xr:uid="{00000000-0005-0000-0000-0000C6200000}"/>
    <cellStyle name="Hiperłącze 10" xfId="35114" hidden="1" xr:uid="{00000000-0005-0000-0000-0000021F0000}"/>
    <cellStyle name="Hiperłącze 10" xfId="42925" hidden="1" xr:uid="{00000000-0005-0000-0000-0000D5220000}"/>
    <cellStyle name="Hiperłącze 10" xfId="26883" hidden="1" xr:uid="{00000000-0005-0000-0000-0000551B0000}"/>
    <cellStyle name="Hiperłącze 10" xfId="13194" hidden="1" xr:uid="{00000000-0005-0000-0000-000017150000}"/>
    <cellStyle name="Hiperłącze 10" xfId="24657" hidden="1" xr:uid="{00000000-0005-0000-0000-0000811A0000}"/>
    <cellStyle name="Hiperłącze 10" xfId="42519" hidden="1" xr:uid="{00000000-0005-0000-0000-00007B220000}"/>
    <cellStyle name="Hiperłącze 10" xfId="15733" hidden="1" xr:uid="{00000000-0005-0000-0000-00006F160000}"/>
    <cellStyle name="Hiperłącze 10" xfId="35122" hidden="1" xr:uid="{00000000-0005-0000-0000-0000011F0000}"/>
    <cellStyle name="Hiperłącze 10" xfId="45031" hidden="1" xr:uid="{00000000-0005-0000-0000-00009B230000}"/>
    <cellStyle name="Hiperłącze 10" xfId="13908" hidden="1" xr:uid="{00000000-0005-0000-0000-0000B2150000}"/>
    <cellStyle name="Hiperłącze 10" xfId="25841" hidden="1" xr:uid="{00000000-0005-0000-0000-0000C51A0000}"/>
    <cellStyle name="Hiperłącze 10" xfId="28349" hidden="1" xr:uid="{00000000-0005-0000-0000-0000671C0000}"/>
    <cellStyle name="Hiperłącze 10" xfId="41376" hidden="1" xr:uid="{00000000-0005-0000-0000-000018220000}"/>
    <cellStyle name="Hiperłącze 10" xfId="12209" hidden="1" xr:uid="{00000000-0005-0000-0000-000047150000}"/>
    <cellStyle name="Hiperłącze 10" xfId="38915" hidden="1" xr:uid="{00000000-0005-0000-0000-000030220000}"/>
    <cellStyle name="Hiperłącze 10" xfId="41731" hidden="1" xr:uid="{00000000-0005-0000-0000-00004E220000}"/>
    <cellStyle name="Hiperłącze 10" xfId="20784" hidden="1" xr:uid="{00000000-0005-0000-0000-0000FC190000}"/>
    <cellStyle name="Hiperłącze 10" xfId="27110" hidden="1" xr:uid="{00000000-0005-0000-0000-0000861B0000}"/>
    <cellStyle name="Hiperłącze 10" xfId="31762" hidden="1" xr:uid="{00000000-0005-0000-0000-0000AA1D0000}"/>
    <cellStyle name="Hiperłącze 10" xfId="19354" hidden="1" xr:uid="{00000000-0005-0000-0000-000065180000}"/>
    <cellStyle name="Hiperłącze 10" xfId="32442" hidden="1" xr:uid="{00000000-0005-0000-0000-0000CB1D0000}"/>
    <cellStyle name="Hiperłącze 10" xfId="30044" hidden="1" xr:uid="{00000000-0005-0000-0000-0000811D0000}"/>
    <cellStyle name="Hiperłącze 10" xfId="36156" hidden="1" xr:uid="{00000000-0005-0000-0000-0000A61F0000}"/>
    <cellStyle name="Hiperłącze 10" xfId="29961" hidden="1" xr:uid="{00000000-0005-0000-0000-0000851D0000}"/>
    <cellStyle name="Hiperłącze 10" xfId="43034" hidden="1" xr:uid="{00000000-0005-0000-0000-0000E1220000}"/>
    <cellStyle name="Hiperłącze 10" xfId="31954" hidden="1" xr:uid="{00000000-0005-0000-0000-0000FB1D0000}"/>
    <cellStyle name="Hiperłącze 10" xfId="14049" hidden="1" xr:uid="{00000000-0005-0000-0000-00006C150000}"/>
    <cellStyle name="Hiperłącze 10" xfId="17393" hidden="1" xr:uid="{00000000-0005-0000-0000-0000E8160000}"/>
    <cellStyle name="Hiperłącze 10" xfId="12090" hidden="1" xr:uid="{00000000-0005-0000-0000-000084140000}"/>
    <cellStyle name="Hiperłącze 10" xfId="27451" hidden="1" xr:uid="{00000000-0005-0000-0000-0000EE1B0000}"/>
    <cellStyle name="Hiperłącze 10" xfId="18684" hidden="1" xr:uid="{00000000-0005-0000-0000-000089170000}"/>
    <cellStyle name="Hiperłącze 10" xfId="34158" hidden="1" xr:uid="{00000000-0005-0000-0000-00001C200000}"/>
    <cellStyle name="Hiperłącze 10" xfId="36168" hidden="1" xr:uid="{00000000-0005-0000-0000-0000A91F0000}"/>
    <cellStyle name="Hiperłącze 10" xfId="13884" hidden="1" xr:uid="{00000000-0005-0000-0000-0000B9150000}"/>
    <cellStyle name="Hiperłącze 10" xfId="14950" hidden="1" xr:uid="{00000000-0005-0000-0000-00003E160000}"/>
    <cellStyle name="Hiperłącze 10" xfId="14997" hidden="1" xr:uid="{00000000-0005-0000-0000-000035160000}"/>
    <cellStyle name="Hiperłącze 10" xfId="44637" hidden="1" xr:uid="{00000000-0005-0000-0000-000068230000}"/>
    <cellStyle name="Hiperłącze 10" xfId="29869" hidden="1" xr:uid="{00000000-0005-0000-0000-0000101E0000}"/>
    <cellStyle name="Hiperłącze 10" xfId="26905" hidden="1" xr:uid="{00000000-0005-0000-0000-0000591B0000}"/>
    <cellStyle name="Hiperłącze 10" xfId="27272" hidden="1" xr:uid="{00000000-0005-0000-0000-0000931B0000}"/>
    <cellStyle name="Hiperłącze 10" xfId="18382" hidden="1" xr:uid="{00000000-0005-0000-0000-0000CB170000}"/>
    <cellStyle name="Hiperłącze 10" xfId="39241" hidden="1" xr:uid="{00000000-0005-0000-0000-0000E7200000}"/>
    <cellStyle name="Hiperłącze 10" xfId="42145" hidden="1" xr:uid="{00000000-0005-0000-0000-000096220000}"/>
    <cellStyle name="Hiperłącze 10" xfId="42407" hidden="1" xr:uid="{00000000-0005-0000-0000-0000A8220000}"/>
    <cellStyle name="Hiperłącze 10" xfId="32068" hidden="1" xr:uid="{00000000-0005-0000-0000-0000E61D0000}"/>
    <cellStyle name="Hiperłącze 10" xfId="21300" hidden="1" xr:uid="{00000000-0005-0000-0000-0000B3180000}"/>
    <cellStyle name="Hiperłącze 10" xfId="37039" hidden="1" xr:uid="{00000000-0005-0000-0000-0000E51F0000}"/>
    <cellStyle name="Hiperłącze 10" xfId="40808" hidden="1" xr:uid="{00000000-0005-0000-0000-0000CA210000}"/>
    <cellStyle name="Hiperłącze 10" xfId="23530" hidden="1" xr:uid="{00000000-0005-0000-0000-0000B8190000}"/>
    <cellStyle name="Hiperłącze 10" xfId="15312" hidden="1" xr:uid="{00000000-0005-0000-0000-000014160000}"/>
    <cellStyle name="Hiperłącze 10" xfId="22070" hidden="1" xr:uid="{00000000-0005-0000-0000-000026190000}"/>
    <cellStyle name="Hiperłącze 10" xfId="34591" hidden="1" xr:uid="{00000000-0005-0000-0000-00009A1F0000}"/>
    <cellStyle name="Hiperłącze 10" xfId="40372" hidden="1" xr:uid="{00000000-0005-0000-0000-00007D210000}"/>
    <cellStyle name="Hiperłącze 10" xfId="42242" hidden="1" xr:uid="{00000000-0005-0000-0000-00005E220000}"/>
    <cellStyle name="Hiperłącze 10" xfId="32320" hidden="1" xr:uid="{00000000-0005-0000-0000-0000BC1D0000}"/>
    <cellStyle name="Hiperłącze 10" xfId="36477" hidden="1" xr:uid="{00000000-0005-0000-0000-00000B200000}"/>
    <cellStyle name="Hiperłącze 10" xfId="17259" hidden="1" xr:uid="{00000000-0005-0000-0000-0000DB160000}"/>
    <cellStyle name="Hiperłącze 10" xfId="33065" hidden="1" xr:uid="{00000000-0005-0000-0000-0000781E0000}"/>
    <cellStyle name="Hiperłącze 10" xfId="45977" hidden="1" xr:uid="{00000000-0005-0000-0000-0000F9230000}"/>
    <cellStyle name="Hiperłącze 10" xfId="43613" hidden="1" xr:uid="{00000000-0005-0000-0000-0000B1230000}"/>
    <cellStyle name="Hiperłącze 10" xfId="25078" hidden="1" xr:uid="{00000000-0005-0000-0000-0000161B0000}"/>
    <cellStyle name="Hiperłącze 10" xfId="22288" hidden="1" xr:uid="{00000000-0005-0000-0000-000042190000}"/>
    <cellStyle name="Hiperłącze 10" xfId="15511" hidden="1" xr:uid="{00000000-0005-0000-0000-000028160000}"/>
    <cellStyle name="Hiperłącze 10" xfId="16865" hidden="1" xr:uid="{00000000-0005-0000-0000-0000A8160000}"/>
    <cellStyle name="Hiperłącze 10" xfId="20931" hidden="1" xr:uid="{00000000-0005-0000-0000-000060190000}"/>
    <cellStyle name="Hiperłącze 10" xfId="34783" hidden="1" xr:uid="{00000000-0005-0000-0000-0000DF1E0000}"/>
    <cellStyle name="Hiperłącze 10" xfId="37810" hidden="1" xr:uid="{00000000-0005-0000-0000-000059200000}"/>
    <cellStyle name="Hiperłącze 10" xfId="28673" hidden="1" xr:uid="{00000000-0005-0000-0000-00002E1C0000}"/>
    <cellStyle name="Hiperłącze 10" xfId="42818" hidden="1" xr:uid="{00000000-0005-0000-0000-0000C8220000}"/>
    <cellStyle name="Hiperłącze 10" xfId="43493" hidden="1" xr:uid="{00000000-0005-0000-0000-0000AB230000}"/>
    <cellStyle name="Hiperłącze 10" xfId="34139" hidden="1" xr:uid="{00000000-0005-0000-0000-000032200000}"/>
    <cellStyle name="Hiperłącze 10" xfId="20096" hidden="1" xr:uid="{00000000-0005-0000-0000-00006B180000}"/>
    <cellStyle name="Hiperłącze 10" xfId="22532" hidden="1" xr:uid="{00000000-0005-0000-0000-000053190000}"/>
    <cellStyle name="Hiperłącze 10" xfId="30921" hidden="1" xr:uid="{00000000-0005-0000-0000-0000191D0000}"/>
    <cellStyle name="Hiperłącze 10" xfId="41722" hidden="1" xr:uid="{00000000-0005-0000-0000-000049220000}"/>
    <cellStyle name="Hiperłącze 10" xfId="37502" hidden="1" xr:uid="{00000000-0005-0000-0000-000097200000}"/>
    <cellStyle name="Hiperłącze 10" xfId="43185" hidden="1" xr:uid="{00000000-0005-0000-0000-000052240000}"/>
    <cellStyle name="Hiperłącze 10" xfId="12016" hidden="1" xr:uid="{00000000-0005-0000-0000-00007D140000}"/>
    <cellStyle name="Hiperłącze 10" xfId="28820" hidden="1" xr:uid="{00000000-0005-0000-0000-00003B1C0000}"/>
    <cellStyle name="Hiperłącze 10" xfId="44335" hidden="1" xr:uid="{00000000-0005-0000-0000-000034230000}"/>
    <cellStyle name="Hiperłącze 10" xfId="26485" hidden="1" xr:uid="{00000000-0005-0000-0000-00002A1B0000}"/>
    <cellStyle name="Hiperłącze 10" xfId="11296" hidden="1" xr:uid="{00000000-0005-0000-0000-00006D140000}"/>
    <cellStyle name="Hiperłącze 10" xfId="27820" hidden="1" xr:uid="{00000000-0005-0000-0000-0000ED1B0000}"/>
    <cellStyle name="Hiperłącze 10" xfId="13893" hidden="1" xr:uid="{00000000-0005-0000-0000-0000AF150000}"/>
    <cellStyle name="Hiperłącze 10" xfId="41397" hidden="1" xr:uid="{00000000-0005-0000-0000-00000C220000}"/>
    <cellStyle name="Hiperłącze 10" xfId="26056" hidden="1" xr:uid="{00000000-0005-0000-0000-0000DD1A0000}"/>
    <cellStyle name="Hiperłącze 10" xfId="16160" hidden="1" xr:uid="{00000000-0005-0000-0000-0000F7160000}"/>
    <cellStyle name="Hiperłącze 10" xfId="34790" hidden="1" xr:uid="{00000000-0005-0000-0000-0000DB1E0000}"/>
    <cellStyle name="Hiperłącze 10" xfId="41194" hidden="1" xr:uid="{00000000-0005-0000-0000-000016220000}"/>
    <cellStyle name="Hiperłącze 10" xfId="42660" hidden="1" xr:uid="{00000000-0005-0000-0000-0000B9220000}"/>
    <cellStyle name="Hiperłącze 10" xfId="11850" hidden="1" xr:uid="{00000000-0005-0000-0000-000042150000}"/>
    <cellStyle name="Hiperłącze 10" xfId="17213" hidden="1" xr:uid="{00000000-0005-0000-0000-0000D6160000}"/>
    <cellStyle name="Hiperłącze 10" xfId="37055" hidden="1" xr:uid="{00000000-0005-0000-0000-0000E91F0000}"/>
    <cellStyle name="Hiperłącze 10" xfId="17342" hidden="1" xr:uid="{00000000-0005-0000-0000-0000EA160000}"/>
    <cellStyle name="Hiperłącze 10" xfId="33247" hidden="1" xr:uid="{00000000-0005-0000-0000-00003F1E0000}"/>
    <cellStyle name="Hiperłącze 10" xfId="41821" hidden="1" xr:uid="{00000000-0005-0000-0000-000056220000}"/>
    <cellStyle name="Hiperłącze 10" xfId="12643" hidden="1" xr:uid="{00000000-0005-0000-0000-0000BC140000}"/>
    <cellStyle name="Hiperłącze 10" xfId="18531" hidden="1" xr:uid="{00000000-0005-0000-0000-0000AB170000}"/>
    <cellStyle name="Hiperłącze 10" xfId="42160" hidden="1" xr:uid="{00000000-0005-0000-0000-000092220000}"/>
    <cellStyle name="Hiperłącze 10" xfId="42749" hidden="1" xr:uid="{00000000-0005-0000-0000-0000C1220000}"/>
    <cellStyle name="Hiperłącze 10" xfId="43924" hidden="1" xr:uid="{00000000-0005-0000-0000-000004230000}"/>
    <cellStyle name="Hiperłącze 10" xfId="36549" hidden="1" xr:uid="{00000000-0005-0000-0000-0000F91F0000}"/>
    <cellStyle name="Hiperłącze 10" xfId="31578" hidden="1" xr:uid="{00000000-0005-0000-0000-0000731D0000}"/>
    <cellStyle name="Hiperłącze 10" xfId="23747" hidden="1" xr:uid="{00000000-0005-0000-0000-00001A1A0000}"/>
    <cellStyle name="Hiperłącze 10" xfId="39103" hidden="1" xr:uid="{00000000-0005-0000-0000-0000A3210000}"/>
    <cellStyle name="Hiperłącze 10" xfId="30007" hidden="1" xr:uid="{00000000-0005-0000-0000-00008F1D0000}"/>
    <cellStyle name="Hiperłącze 10" xfId="39148" hidden="1" xr:uid="{00000000-0005-0000-0000-0000DC200000}"/>
    <cellStyle name="Hiperłącze 10" xfId="35716" hidden="1" xr:uid="{00000000-0005-0000-0000-00005B1F0000}"/>
    <cellStyle name="Hiperłącze 10" xfId="27230" hidden="1" xr:uid="{00000000-0005-0000-0000-0000951B0000}"/>
    <cellStyle name="Hiperłącze 10" xfId="44317" hidden="1" xr:uid="{00000000-0005-0000-0000-000030230000}"/>
    <cellStyle name="Hiperłącze 10" xfId="34657" hidden="1" xr:uid="{00000000-0005-0000-0000-0000D11E0000}"/>
    <cellStyle name="Hiperłącze 10" xfId="13019" hidden="1" xr:uid="{00000000-0005-0000-0000-000006150000}"/>
    <cellStyle name="Hiperłącze 10" xfId="23966" hidden="1" xr:uid="{00000000-0005-0000-0000-0000691A0000}"/>
    <cellStyle name="Hiperłącze 10" xfId="15711" hidden="1" xr:uid="{00000000-0005-0000-0000-000072160000}"/>
    <cellStyle name="Hiperłącze 10" xfId="38670" hidden="1" xr:uid="{00000000-0005-0000-0000-000034220000}"/>
    <cellStyle name="Hiperłącze 10" xfId="29546" hidden="1" xr:uid="{00000000-0005-0000-0000-0000B81C0000}"/>
    <cellStyle name="Hiperłącze 10" xfId="42554" hidden="1" xr:uid="{00000000-0005-0000-0000-00007F220000}"/>
    <cellStyle name="Hiperłącze 10" xfId="35130" hidden="1" xr:uid="{00000000-0005-0000-0000-0000061F0000}"/>
    <cellStyle name="Hiperłącze 10" xfId="45274" hidden="1" xr:uid="{00000000-0005-0000-0000-0000CC230000}"/>
    <cellStyle name="Hiperłącze 10" xfId="31974" hidden="1" xr:uid="{00000000-0005-0000-0000-0000FE1D0000}"/>
    <cellStyle name="Hiperłącze 10" xfId="44884" hidden="1" xr:uid="{00000000-0005-0000-0000-00008A230000}"/>
    <cellStyle name="Hiperłącze 10" xfId="31033" hidden="1" xr:uid="{00000000-0005-0000-0000-00003D1D0000}"/>
    <cellStyle name="Hiperłącze 10" xfId="35822" hidden="1" xr:uid="{00000000-0005-0000-0000-0000681F0000}"/>
    <cellStyle name="Hiperłącze 10" xfId="13557" hidden="1" xr:uid="{00000000-0005-0000-0000-00005E150000}"/>
    <cellStyle name="Hiperłącze 10" xfId="13517" hidden="1" xr:uid="{00000000-0005-0000-0000-000054150000}"/>
    <cellStyle name="Hiperłącze 10" xfId="29537" hidden="1" xr:uid="{00000000-0005-0000-0000-0000B41C0000}"/>
    <cellStyle name="Hiperłącze 10" xfId="14075" hidden="1" xr:uid="{00000000-0005-0000-0000-000072150000}"/>
    <cellStyle name="Hiperłącze 10" xfId="40097" hidden="1" xr:uid="{00000000-0005-0000-0000-00005B210000}"/>
    <cellStyle name="Hiperłącze 10" xfId="11602" hidden="1" xr:uid="{00000000-0005-0000-0000-0000F1140000}"/>
    <cellStyle name="Hiperłącze 10" xfId="30238" hidden="1" xr:uid="{00000000-0005-0000-0000-0000D21C0000}"/>
    <cellStyle name="Hiperłącze 10" xfId="13499" hidden="1" xr:uid="{00000000-0005-0000-0000-000038150000}"/>
    <cellStyle name="Hiperłącze 10" xfId="14436" hidden="1" xr:uid="{00000000-0005-0000-0000-000099150000}"/>
    <cellStyle name="Hiperłącze 10" xfId="26768" hidden="1" xr:uid="{00000000-0005-0000-0000-0000471B0000}"/>
    <cellStyle name="Hiperłącze 10" xfId="37710" hidden="1" xr:uid="{00000000-0005-0000-0000-00004D200000}"/>
    <cellStyle name="Hiperłącze 10" xfId="23170" hidden="1" xr:uid="{00000000-0005-0000-0000-00008F190000}"/>
    <cellStyle name="Hiperłącze 10" xfId="28967" hidden="1" xr:uid="{00000000-0005-0000-0000-0000481C0000}"/>
    <cellStyle name="Hiperłącze 10" xfId="37558" hidden="1" xr:uid="{00000000-0005-0000-0000-000092200000}"/>
    <cellStyle name="Hiperłącze 10" xfId="37233" hidden="1" xr:uid="{00000000-0005-0000-0000-00003B200000}"/>
    <cellStyle name="Hiperłącze 10" xfId="11806" hidden="1" xr:uid="{00000000-0005-0000-0000-0000CD150000}"/>
    <cellStyle name="Hiperłącze 10" xfId="12448" hidden="1" xr:uid="{00000000-0005-0000-0000-0000A4140000}"/>
    <cellStyle name="Hiperłącze 10" xfId="46245" hidden="1" xr:uid="{00000000-0005-0000-0000-000059240000}"/>
    <cellStyle name="Hiperłącze 10" xfId="13617" hidden="1" xr:uid="{00000000-0005-0000-0000-00005F150000}"/>
    <cellStyle name="Hiperłącze 10" xfId="12971" hidden="1" xr:uid="{00000000-0005-0000-0000-0000F8140000}"/>
    <cellStyle name="Hiperłącze 10" xfId="33399" hidden="1" xr:uid="{00000000-0005-0000-0000-0000531E0000}"/>
    <cellStyle name="Hiperłącze 10" xfId="44988" hidden="1" xr:uid="{00000000-0005-0000-0000-00009A230000}"/>
    <cellStyle name="Hiperłącze 10" xfId="32062" hidden="1" xr:uid="{00000000-0005-0000-0000-0000E51D0000}"/>
    <cellStyle name="Hiperłącze 10" xfId="19254" hidden="1" xr:uid="{00000000-0005-0000-0000-000003180000}"/>
    <cellStyle name="Hiperłącze 10" xfId="12936" hidden="1" xr:uid="{00000000-0005-0000-0000-0000FD140000}"/>
    <cellStyle name="Hiperłącze 10" xfId="25672" hidden="1" xr:uid="{00000000-0005-0000-0000-0000B71A0000}"/>
    <cellStyle name="Hiperłącze 10" xfId="27984" hidden="1" xr:uid="{00000000-0005-0000-0000-0000C61B0000}"/>
    <cellStyle name="Hiperłącze 10" xfId="32912" hidden="1" xr:uid="{00000000-0005-0000-0000-0000851E0000}"/>
    <cellStyle name="Hiperłącze 10" xfId="43671" hidden="1" xr:uid="{00000000-0005-0000-0000-0000EC220000}"/>
    <cellStyle name="Hiperłącze 10" xfId="19004" hidden="1" xr:uid="{00000000-0005-0000-0000-0000A8170000}"/>
    <cellStyle name="Hiperłącze 10" xfId="22568" hidden="1" xr:uid="{00000000-0005-0000-0000-000074190000}"/>
    <cellStyle name="Hiperłącze 10" xfId="29306" hidden="1" xr:uid="{00000000-0005-0000-0000-00009F1C0000}"/>
    <cellStyle name="Hiperłącze 10" xfId="24225" hidden="1" xr:uid="{00000000-0005-0000-0000-0000271A0000}"/>
    <cellStyle name="Hiperłącze 10" xfId="35841" hidden="1" xr:uid="{00000000-0005-0000-0000-00006E1F0000}"/>
    <cellStyle name="Hiperłącze 10" xfId="37471" hidden="1" xr:uid="{00000000-0005-0000-0000-0000A0200000}"/>
    <cellStyle name="Hiperłącze 10" xfId="25256" hidden="1" xr:uid="{00000000-0005-0000-0000-00000D1B0000}"/>
    <cellStyle name="Hiperłącze 10" xfId="46323" hidden="1" xr:uid="{00000000-0005-0000-0000-000060240000}"/>
    <cellStyle name="Hiperłącze 10" xfId="19742" hidden="1" xr:uid="{00000000-0005-0000-0000-000022180000}"/>
    <cellStyle name="Hiperłącze 10" xfId="13690" hidden="1" xr:uid="{00000000-0005-0000-0000-000067150000}"/>
    <cellStyle name="Hiperłącze 10" xfId="33314" hidden="1" xr:uid="{00000000-0005-0000-0000-0000521E0000}"/>
    <cellStyle name="Hiperłącze 10" xfId="14505" hidden="1" xr:uid="{00000000-0005-0000-0000-0000C7150000}"/>
    <cellStyle name="Hiperłącze 10" xfId="39448" hidden="1" xr:uid="{00000000-0005-0000-0000-0000FD200000}"/>
    <cellStyle name="Hiperłącze 10" xfId="12067" hidden="1" xr:uid="{00000000-0005-0000-0000-000083140000}"/>
    <cellStyle name="Hiperłącze 10" xfId="31570" hidden="1" xr:uid="{00000000-0005-0000-0000-0000771D0000}"/>
    <cellStyle name="Hiperłącze 10" xfId="13590" hidden="1" xr:uid="{00000000-0005-0000-0000-000057150000}"/>
    <cellStyle name="Hiperłącze 10" xfId="40660" hidden="1" xr:uid="{00000000-0005-0000-0000-0000B4210000}"/>
    <cellStyle name="Hiperłącze 10" xfId="13608" hidden="1" xr:uid="{00000000-0005-0000-0000-00005C150000}"/>
    <cellStyle name="Hiperłącze 10" xfId="30725" hidden="1" xr:uid="{00000000-0005-0000-0000-0000FF1C0000}"/>
    <cellStyle name="Hiperłącze 10" xfId="14152" hidden="1" xr:uid="{00000000-0005-0000-0000-000078150000}"/>
    <cellStyle name="Hiperłącze 10" xfId="12388" hidden="1" xr:uid="{00000000-0005-0000-0000-0000A6140000}"/>
    <cellStyle name="Hiperłącze 10" xfId="42389" hidden="1" xr:uid="{00000000-0005-0000-0000-00006B220000}"/>
    <cellStyle name="Hiperłącze 10" xfId="17514" hidden="1" xr:uid="{00000000-0005-0000-0000-00000F170000}"/>
    <cellStyle name="Hiperłącze 10" xfId="36574" hidden="1" xr:uid="{00000000-0005-0000-0000-0000F31F0000}"/>
    <cellStyle name="Hiperłącze 10" xfId="32618" hidden="1" xr:uid="{00000000-0005-0000-0000-0000041E0000}"/>
    <cellStyle name="Hiperłącze 10" xfId="11628" hidden="1" xr:uid="{00000000-0005-0000-0000-0000E8140000}"/>
    <cellStyle name="Hiperłącze 10" xfId="45937" hidden="1" xr:uid="{00000000-0005-0000-0000-0000F3230000}"/>
    <cellStyle name="Hiperłącze 10" xfId="20833" hidden="1" xr:uid="{00000000-0005-0000-0000-0000F3190000}"/>
    <cellStyle name="Hiperłącze 10" xfId="24535" hidden="1" xr:uid="{00000000-0005-0000-0000-0000471A0000}"/>
    <cellStyle name="Hiperłącze 10" xfId="32745" hidden="1" xr:uid="{00000000-0005-0000-0000-00002F1E0000}"/>
    <cellStyle name="Hiperłącze 10" xfId="26121" hidden="1" xr:uid="{00000000-0005-0000-0000-0000E01A0000}"/>
    <cellStyle name="Hiperłącze 10" xfId="26554" hidden="1" xr:uid="{00000000-0005-0000-0000-00002C1B0000}"/>
    <cellStyle name="Hiperłącze 10" xfId="18241" hidden="1" xr:uid="{00000000-0005-0000-0000-000078170000}"/>
    <cellStyle name="Hiperłącze 10" xfId="34357" hidden="1" xr:uid="{00000000-0005-0000-0000-000031200000}"/>
    <cellStyle name="Hiperłącze 10" xfId="31989" hidden="1" xr:uid="{00000000-0005-0000-0000-0000EF1D0000}"/>
    <cellStyle name="Hiperłącze 10" xfId="35830" hidden="1" xr:uid="{00000000-0005-0000-0000-0000691F0000}"/>
    <cellStyle name="Hiperłącze 10" xfId="14909" hidden="1" xr:uid="{00000000-0005-0000-0000-00004E160000}"/>
    <cellStyle name="Hiperłącze 10" xfId="26811" hidden="1" xr:uid="{00000000-0005-0000-0000-0000521B0000}"/>
    <cellStyle name="Hiperłącze 10" xfId="25023" hidden="1" xr:uid="{00000000-0005-0000-0000-0000A81A0000}"/>
    <cellStyle name="Hiperłącze 10" xfId="28838" hidden="1" xr:uid="{00000000-0005-0000-0000-0000781C0000}"/>
    <cellStyle name="Hiperłącze 10" xfId="22005" hidden="1" xr:uid="{00000000-0005-0000-0000-00001B190000}"/>
    <cellStyle name="Hiperłącze 10" xfId="37124" hidden="1" xr:uid="{00000000-0005-0000-0000-000017200000}"/>
    <cellStyle name="Hiperłącze 10" xfId="38155" hidden="1" xr:uid="{00000000-0005-0000-0000-0000A7200000}"/>
    <cellStyle name="Hiperłącze 10" xfId="16673" hidden="1" xr:uid="{00000000-0005-0000-0000-0000A1160000}"/>
    <cellStyle name="Hiperłącze 10" xfId="34233" hidden="1" xr:uid="{00000000-0005-0000-0000-00003A1F0000}"/>
    <cellStyle name="Hiperłącze 10" xfId="19164" hidden="1" xr:uid="{00000000-0005-0000-0000-0000FC170000}"/>
    <cellStyle name="Hiperłącze 10" xfId="44577" hidden="1" xr:uid="{00000000-0005-0000-0000-00006A230000}"/>
    <cellStyle name="Hiperłącze 10" xfId="39007" hidden="1" xr:uid="{00000000-0005-0000-0000-0000A5210000}"/>
    <cellStyle name="Hiperłącze 10" xfId="22478" hidden="1" xr:uid="{00000000-0005-0000-0000-000052190000}"/>
    <cellStyle name="Hiperłącze 10" xfId="12688" hidden="1" xr:uid="{00000000-0005-0000-0000-0000C6140000}"/>
    <cellStyle name="Hiperłącze 10" xfId="44183" hidden="1" xr:uid="{00000000-0005-0000-0000-000025230000}"/>
    <cellStyle name="Hiperłącze 10" xfId="25446" hidden="1" xr:uid="{00000000-0005-0000-0000-00006F1B0000}"/>
    <cellStyle name="Hiperłącze 10" xfId="15866" hidden="1" xr:uid="{00000000-0005-0000-0000-00007C160000}"/>
    <cellStyle name="Hiperłącze 10" xfId="25245" hidden="1" xr:uid="{00000000-0005-0000-0000-0000111B0000}"/>
    <cellStyle name="Hiperłącze 10" xfId="16068" hidden="1" xr:uid="{00000000-0005-0000-0000-00005E170000}"/>
    <cellStyle name="Hiperłącze 10" xfId="31104" hidden="1" xr:uid="{00000000-0005-0000-0000-0000411D0000}"/>
    <cellStyle name="Hiperłącze 10" xfId="17762" hidden="1" xr:uid="{00000000-0005-0000-0000-000032170000}"/>
    <cellStyle name="Hiperłącze 10" xfId="22988" hidden="1" xr:uid="{00000000-0005-0000-0000-0000C8190000}"/>
    <cellStyle name="Hiperłącze 10" xfId="18771" hidden="1" xr:uid="{00000000-0005-0000-0000-0000CD170000}"/>
    <cellStyle name="Hiperłącze 10" xfId="14640" hidden="1" xr:uid="{00000000-0005-0000-0000-0000EC150000}"/>
    <cellStyle name="Hiperłącze 10" xfId="24130" hidden="1" xr:uid="{00000000-0005-0000-0000-00001C1A0000}"/>
    <cellStyle name="Hiperłącze 10" xfId="16647" hidden="1" xr:uid="{00000000-0005-0000-0000-00009A160000}"/>
    <cellStyle name="Hiperłącze 10" xfId="18024" hidden="1" xr:uid="{00000000-0005-0000-0000-000048170000}"/>
    <cellStyle name="Hiperłącze 10" xfId="38222" hidden="1" xr:uid="{00000000-0005-0000-0000-0000B2200000}"/>
    <cellStyle name="Hiperłącze 10" xfId="30813" hidden="1" xr:uid="{00000000-0005-0000-0000-00000D1D0000}"/>
    <cellStyle name="Hiperłącze 10" xfId="15331" hidden="1" xr:uid="{00000000-0005-0000-0000-000016160000}"/>
    <cellStyle name="Hiperłącze 10" xfId="21149" hidden="1" xr:uid="{00000000-0005-0000-0000-0000A7180000}"/>
    <cellStyle name="Hiperłącze 10" xfId="31363" hidden="1" xr:uid="{00000000-0005-0000-0000-00005B1D0000}"/>
    <cellStyle name="Hiperłącze 10" xfId="28411" hidden="1" xr:uid="{00000000-0005-0000-0000-0000821C0000}"/>
    <cellStyle name="Hiperłącze 10" xfId="39706" hidden="1" xr:uid="{00000000-0005-0000-0000-000017210000}"/>
    <cellStyle name="Hiperłącze 10" xfId="43530" hidden="1" xr:uid="{00000000-0005-0000-0000-0000B5230000}"/>
    <cellStyle name="Hiperłącze 10" xfId="31506" hidden="1" xr:uid="{00000000-0005-0000-0000-0000701D0000}"/>
    <cellStyle name="Hiperłącze 10" xfId="32312" hidden="1" xr:uid="{00000000-0005-0000-0000-0000BB1D0000}"/>
    <cellStyle name="Hiperłącze 10" xfId="35920" hidden="1" xr:uid="{00000000-0005-0000-0000-0000741F0000}"/>
    <cellStyle name="Hiperłącze 10" xfId="42947" hidden="1" xr:uid="{00000000-0005-0000-0000-0000D9220000}"/>
    <cellStyle name="Hiperłącze 10" xfId="23910" hidden="1" xr:uid="{00000000-0005-0000-0000-00006F1A0000}"/>
    <cellStyle name="Hiperłącze 10" xfId="28410" hidden="1" xr:uid="{00000000-0005-0000-0000-0000861C0000}"/>
    <cellStyle name="Hiperłącze 10" xfId="13439" hidden="1" xr:uid="{00000000-0005-0000-0000-000035150000}"/>
    <cellStyle name="Hiperłącze 10" xfId="19200" hidden="1" xr:uid="{00000000-0005-0000-0000-000002180000}"/>
    <cellStyle name="Hiperłącze 10" xfId="31787" hidden="1" xr:uid="{00000000-0005-0000-0000-0000A71D0000}"/>
    <cellStyle name="Hiperłącze 10" xfId="29879" hidden="1" xr:uid="{00000000-0005-0000-0000-0000131E0000}"/>
    <cellStyle name="Hiperłącze 10" xfId="28312" hidden="1" xr:uid="{00000000-0005-0000-0000-0000241C0000}"/>
    <cellStyle name="Hiperłącze 10" xfId="24806" hidden="1" xr:uid="{00000000-0005-0000-0000-0000901A0000}"/>
    <cellStyle name="Hiperłącze 10" xfId="44462" hidden="1" xr:uid="{00000000-0005-0000-0000-000042230000}"/>
    <cellStyle name="Hiperłącze 10" xfId="23933" hidden="1" xr:uid="{00000000-0005-0000-0000-0000671A0000}"/>
    <cellStyle name="Hiperłącze 10" xfId="40799" hidden="1" xr:uid="{00000000-0005-0000-0000-0000C5210000}"/>
    <cellStyle name="Hiperłącze 10" xfId="42989" hidden="1" xr:uid="{00000000-0005-0000-0000-0000D7220000}"/>
    <cellStyle name="Hiperłącze 10" xfId="45955" hidden="1" xr:uid="{00000000-0005-0000-0000-0000F5230000}"/>
    <cellStyle name="Hiperłącze 10" xfId="23982" hidden="1" xr:uid="{00000000-0005-0000-0000-0000611A0000}"/>
    <cellStyle name="Hiperłącze 10" xfId="11788" hidden="1" xr:uid="{00000000-0005-0000-0000-0000D5150000}"/>
    <cellStyle name="Hiperłącze 10" xfId="37770" hidden="1" xr:uid="{00000000-0005-0000-0000-00004F200000}"/>
    <cellStyle name="Hiperłącze 10" xfId="37380" hidden="1" xr:uid="{00000000-0005-0000-0000-00008B200000}"/>
    <cellStyle name="Hiperłącze 10" xfId="26361" hidden="1" xr:uid="{00000000-0005-0000-0000-0000011B0000}"/>
    <cellStyle name="Hiperłącze 10" xfId="10352" hidden="1" xr:uid="{00000000-0005-0000-0000-000050140000}"/>
    <cellStyle name="Hiperłącze 10" xfId="12122" hidden="1" xr:uid="{00000000-0005-0000-0000-00008A140000}"/>
    <cellStyle name="Hiperłącze 10" xfId="38458" hidden="1" xr:uid="{00000000-0005-0000-0000-0000CD200000}"/>
    <cellStyle name="Hiperłącze 10" xfId="16734" hidden="1" xr:uid="{00000000-0005-0000-0000-000057170000}"/>
    <cellStyle name="Hiperłącze 10" xfId="43403" hidden="1" xr:uid="{00000000-0005-0000-0000-000051240000}"/>
    <cellStyle name="Hiperłącze 10" xfId="29225" hidden="1" xr:uid="{00000000-0005-0000-0000-0000901C0000}"/>
    <cellStyle name="Hiperłącze 10" xfId="25154" hidden="1" xr:uid="{00000000-0005-0000-0000-0000201B0000}"/>
    <cellStyle name="Hiperłącze 10" xfId="45121" hidden="1" xr:uid="{00000000-0005-0000-0000-0000A9230000}"/>
    <cellStyle name="Hiperłącze 10" xfId="39195" hidden="1" xr:uid="{00000000-0005-0000-0000-0000E5200000}"/>
    <cellStyle name="Hiperłącze 10" xfId="33780" hidden="1" xr:uid="{00000000-0005-0000-0000-0000A91E0000}"/>
    <cellStyle name="Hiperłącze 10" xfId="41374" hidden="1" xr:uid="{00000000-0005-0000-0000-0000E0210000}"/>
    <cellStyle name="Hiperłącze 10" xfId="46441" hidden="1" xr:uid="{00000000-0005-0000-0000-0000A7240000}"/>
    <cellStyle name="Hiperłącze 10" xfId="13938" hidden="1" xr:uid="{00000000-0005-0000-0000-0000A8150000}"/>
    <cellStyle name="Hiperłącze 10" xfId="21221" hidden="1" xr:uid="{00000000-0005-0000-0000-0000AB180000}"/>
    <cellStyle name="Hiperłącze 10" xfId="33692" hidden="1" xr:uid="{00000000-0005-0000-0000-00009E1E0000}"/>
    <cellStyle name="Hiperłącze 10" xfId="36349" hidden="1" xr:uid="{00000000-0005-0000-0000-0000FB1F0000}"/>
    <cellStyle name="Hiperłącze 10" xfId="42678" hidden="1" xr:uid="{00000000-0005-0000-0000-0000B7220000}"/>
    <cellStyle name="Hiperłącze 10" xfId="33271" hidden="1" xr:uid="{00000000-0005-0000-0000-0000471E0000}"/>
    <cellStyle name="Hiperłącze 10" xfId="14255" hidden="1" xr:uid="{00000000-0005-0000-0000-0000AC150000}"/>
    <cellStyle name="Hiperłącze 10" xfId="39714" hidden="1" xr:uid="{00000000-0005-0000-0000-000018210000}"/>
    <cellStyle name="Hiperłącze 10" xfId="13828" hidden="1" xr:uid="{00000000-0005-0000-0000-0000BF150000}"/>
    <cellStyle name="Hiperłącze 10" xfId="19392" hidden="1" xr:uid="{00000000-0005-0000-0000-00005C180000}"/>
    <cellStyle name="Hiperłącze 10" xfId="33035" hidden="1" xr:uid="{00000000-0005-0000-0000-0000821E0000}"/>
    <cellStyle name="Hiperłącze 10" xfId="37786" hidden="1" xr:uid="{00000000-0005-0000-0000-000054200000}"/>
    <cellStyle name="Hiperłącze 10" xfId="38751" hidden="1" xr:uid="{00000000-0005-0000-0000-00004D210000}"/>
    <cellStyle name="Hiperłącze 10" xfId="24111" hidden="1" xr:uid="{00000000-0005-0000-0000-00006A1A0000}"/>
    <cellStyle name="Hiperłącze 10" xfId="41380" hidden="1" xr:uid="{00000000-0005-0000-0000-00002A220000}"/>
    <cellStyle name="Hiperłącze 10" xfId="24444" hidden="1" xr:uid="{00000000-0005-0000-0000-0000381A0000}"/>
    <cellStyle name="Hiperłącze 10" xfId="23811" hidden="1" xr:uid="{00000000-0005-0000-0000-00005B1A0000}"/>
    <cellStyle name="Hiperłącze 10" xfId="42173" hidden="1" xr:uid="{00000000-0005-0000-0000-00008C220000}"/>
    <cellStyle name="Hiperłącze 10" xfId="23099" hidden="1" xr:uid="{00000000-0005-0000-0000-00008C190000}"/>
    <cellStyle name="Hiperłącze 10" xfId="14018" hidden="1" xr:uid="{00000000-0005-0000-0000-0000B4150000}"/>
    <cellStyle name="Hiperłącze 10" xfId="41550" hidden="1" xr:uid="{00000000-0005-0000-0000-0000F2210000}"/>
    <cellStyle name="Hiperłącze 10" xfId="39531" hidden="1" xr:uid="{00000000-0005-0000-0000-000006210000}"/>
    <cellStyle name="Hiperłącze 10" xfId="24972" hidden="1" xr:uid="{00000000-0005-0000-0000-0000AA1A0000}"/>
    <cellStyle name="Hiperłącze 10" xfId="26956" hidden="1" xr:uid="{00000000-0005-0000-0000-0000581B0000}"/>
    <cellStyle name="Hiperłącze 10" xfId="29579" hidden="1" xr:uid="{00000000-0005-0000-0000-0000291D0000}"/>
    <cellStyle name="Hiperłącze 10" xfId="21679" hidden="1" xr:uid="{00000000-0005-0000-0000-0000DF180000}"/>
    <cellStyle name="Hiperłącze 10" xfId="40268" hidden="1" xr:uid="{00000000-0005-0000-0000-000072210000}"/>
    <cellStyle name="Hiperłącze 10" xfId="24336" hidden="1" xr:uid="{00000000-0005-0000-0000-00005C1A0000}"/>
    <cellStyle name="Hiperłącze 10" xfId="21076" hidden="1" xr:uid="{00000000-0005-0000-0000-00009E180000}"/>
    <cellStyle name="Hiperłącze 10" xfId="32417" hidden="1" xr:uid="{00000000-0005-0000-0000-0000CE1D0000}"/>
    <cellStyle name="Hiperłącze 10" xfId="16719" hidden="1" xr:uid="{00000000-0005-0000-0000-0000EB160000}"/>
    <cellStyle name="Hiperłącze 10" xfId="37295" hidden="1" xr:uid="{00000000-0005-0000-0000-000042200000}"/>
    <cellStyle name="Hiperłącze 10" xfId="11404" hidden="1" xr:uid="{00000000-0005-0000-0000-000079140000}"/>
    <cellStyle name="Hiperłącze 10" xfId="29378" hidden="1" xr:uid="{00000000-0005-0000-0000-0000A91C0000}"/>
    <cellStyle name="Hiperłącze 10" xfId="38619" hidden="1" xr:uid="{00000000-0005-0000-0000-000052210000}"/>
    <cellStyle name="Hiperłącze 10" xfId="42405" hidden="1" xr:uid="{00000000-0005-0000-0000-000070220000}"/>
    <cellStyle name="Hiperłącze 10" xfId="25065" hidden="1" xr:uid="{00000000-0005-0000-0000-0000101B0000}"/>
    <cellStyle name="Hiperłącze 10" xfId="39090" hidden="1" xr:uid="{00000000-0005-0000-0000-0000A1210000}"/>
    <cellStyle name="Hiperłącze 10" xfId="23826" hidden="1" xr:uid="{00000000-0005-0000-0000-0000571A0000}"/>
    <cellStyle name="Hiperłącze 10" xfId="19675" hidden="1" xr:uid="{00000000-0005-0000-0000-00000F180000}"/>
    <cellStyle name="Hiperłącze 10" xfId="36177" hidden="1" xr:uid="{00000000-0005-0000-0000-0000AE1F0000}"/>
    <cellStyle name="Hiperłącze 10" xfId="22360" hidden="1" xr:uid="{00000000-0005-0000-0000-000045190000}"/>
    <cellStyle name="Hiperłącze 10" xfId="46824" hidden="1" xr:uid="{00000000-0005-0000-0000-000070240000}"/>
    <cellStyle name="Hiperłącze 10" xfId="16848" hidden="1" xr:uid="{00000000-0005-0000-0000-0000AB160000}"/>
    <cellStyle name="Hiperłącze 10" xfId="25823" hidden="1" xr:uid="{00000000-0005-0000-0000-0000C31A0000}"/>
    <cellStyle name="Hiperłącze 10" xfId="33917" hidden="1" xr:uid="{00000000-0005-0000-0000-0000BD1E0000}"/>
    <cellStyle name="Hiperłącze 10" xfId="35518" hidden="1" xr:uid="{00000000-0005-0000-0000-0000451F0000}"/>
    <cellStyle name="Hiperłącze 10" xfId="36228" hidden="1" xr:uid="{00000000-0005-0000-0000-0000AC1F0000}"/>
    <cellStyle name="Hiperłącze 10" xfId="32793" hidden="1" xr:uid="{00000000-0005-0000-0000-00003A1E0000}"/>
    <cellStyle name="Hiperłącze 10" xfId="14487" hidden="1" xr:uid="{00000000-0005-0000-0000-0000C9150000}"/>
    <cellStyle name="Hiperłącze 10" xfId="34987" hidden="1" xr:uid="{00000000-0005-0000-0000-0000F01E0000}"/>
    <cellStyle name="Hiperłącze 10" xfId="28904" hidden="1" xr:uid="{00000000-0005-0000-0000-0000461C0000}"/>
    <cellStyle name="Hiperłącze 10" xfId="23431" hidden="1" xr:uid="{00000000-0005-0000-0000-0000AF190000}"/>
    <cellStyle name="Hiperłącze 10" xfId="45223" hidden="1" xr:uid="{00000000-0005-0000-0000-0000CE230000}"/>
    <cellStyle name="Hiperłącze 10" xfId="35026" hidden="1" xr:uid="{00000000-0005-0000-0000-0000FA1E0000}"/>
    <cellStyle name="Hiperłącze 10" xfId="36679" hidden="1" xr:uid="{00000000-0005-0000-0000-0000BD1F0000}"/>
    <cellStyle name="Hiperłącze 10" xfId="30554" hidden="1" xr:uid="{00000000-0005-0000-0000-0000E81C0000}"/>
    <cellStyle name="Hiperłącze 10" xfId="29824" hidden="1" xr:uid="{00000000-0005-0000-0000-0000011E0000}"/>
    <cellStyle name="Hiperłącze 10" xfId="21176" hidden="1" xr:uid="{00000000-0005-0000-0000-0000AE180000}"/>
    <cellStyle name="Hiperłącze 10" xfId="38625" hidden="1" xr:uid="{00000000-0005-0000-0000-000049210000}"/>
    <cellStyle name="Hiperłącze 10" xfId="14300" hidden="1" xr:uid="{00000000-0005-0000-0000-000086150000}"/>
    <cellStyle name="Hiperłącze 10" xfId="13079" hidden="1" xr:uid="{00000000-0005-0000-0000-000004150000}"/>
    <cellStyle name="Hiperłącze 10" xfId="12431" hidden="1" xr:uid="{00000000-0005-0000-0000-0000A7140000}"/>
    <cellStyle name="Hiperłącze 10" xfId="12842" hidden="1" xr:uid="{00000000-0005-0000-0000-0000D7140000}"/>
    <cellStyle name="Hiperłącze 10" xfId="11504" hidden="1" xr:uid="{00000000-0005-0000-0000-0000E6140000}"/>
    <cellStyle name="Hiperłącze 10" xfId="30267" hidden="1" xr:uid="{00000000-0005-0000-0000-0000CB1C0000}"/>
    <cellStyle name="Hiperłącze 10" xfId="22295" hidden="1" xr:uid="{00000000-0005-0000-0000-000041190000}"/>
    <cellStyle name="Hiperłącze 10" xfId="12606" hidden="1" xr:uid="{00000000-0005-0000-0000-0000C2140000}"/>
    <cellStyle name="Hiperłącze 10" xfId="42584" hidden="1" xr:uid="{00000000-0005-0000-0000-000086220000}"/>
    <cellStyle name="Hiperłącze 10" xfId="21598" hidden="1" xr:uid="{00000000-0005-0000-0000-0000D0180000}"/>
    <cellStyle name="Hiperłącze 10" xfId="33046" hidden="1" xr:uid="{00000000-0005-0000-0000-00007E1E0000}"/>
    <cellStyle name="Hiperłącze 10" xfId="34605" hidden="1" xr:uid="{00000000-0005-0000-0000-0000A01F0000}"/>
    <cellStyle name="Hiperłącze 10" xfId="45637" hidden="1" xr:uid="{00000000-0005-0000-0000-000016240000}"/>
    <cellStyle name="Hiperłącze 10" xfId="41578" hidden="1" xr:uid="{00000000-0005-0000-0000-0000F9210000}"/>
    <cellStyle name="Hiperłącze 10" xfId="30788" hidden="1" xr:uid="{00000000-0005-0000-0000-00000A1D0000}"/>
    <cellStyle name="Hiperłącze 10" xfId="42501" hidden="1" xr:uid="{00000000-0005-0000-0000-00007D220000}"/>
    <cellStyle name="Hiperłącze 10" xfId="12267" hidden="1" xr:uid="{00000000-0005-0000-0000-000095140000}"/>
    <cellStyle name="Hiperłącze 10" xfId="32880" hidden="1" xr:uid="{00000000-0005-0000-0000-00006F1E0000}"/>
    <cellStyle name="Hiperłącze 10" xfId="25950" hidden="1" xr:uid="{00000000-0005-0000-0000-0000D11A0000}"/>
    <cellStyle name="Hiperłącze 10" xfId="37250" hidden="1" xr:uid="{00000000-0005-0000-0000-000038200000}"/>
    <cellStyle name="Hiperłącze 10" xfId="27789" hidden="1" xr:uid="{00000000-0005-0000-0000-0000AB1B0000}"/>
    <cellStyle name="Hiperłącze 10" xfId="33807" hidden="1" xr:uid="{00000000-0005-0000-0000-0000B21E0000}"/>
    <cellStyle name="Hiperłącze 10" xfId="42764" hidden="1" xr:uid="{00000000-0005-0000-0000-0000C5220000}"/>
    <cellStyle name="Hiperłącze 10" xfId="14281" hidden="1" xr:uid="{00000000-0005-0000-0000-000084150000}"/>
    <cellStyle name="Hiperłącze 10" xfId="46848" hidden="1" xr:uid="{00000000-0005-0000-0000-000078240000}"/>
    <cellStyle name="Hiperłącze 10" xfId="42271" hidden="1" xr:uid="{00000000-0005-0000-0000-000065220000}"/>
    <cellStyle name="Hiperłącze 10" xfId="39483" hidden="1" xr:uid="{00000000-0005-0000-0000-0000F8200000}"/>
    <cellStyle name="Hiperłącze 10" xfId="30219" hidden="1" xr:uid="{00000000-0005-0000-0000-0000CA1C0000}"/>
    <cellStyle name="Hiperłącze 10" xfId="21027" hidden="1" xr:uid="{00000000-0005-0000-0000-000072190000}"/>
    <cellStyle name="Hiperłącze 10" xfId="43448" hidden="1" xr:uid="{00000000-0005-0000-0000-000043240000}"/>
    <cellStyle name="Hiperłącze 10" xfId="19384" hidden="1" xr:uid="{00000000-0005-0000-0000-00005F180000}"/>
    <cellStyle name="Hiperłącze 10" xfId="40573" hidden="1" xr:uid="{00000000-0005-0000-0000-000096210000}"/>
    <cellStyle name="Hiperłącze 10" xfId="38723" hidden="1" xr:uid="{00000000-0005-0000-0000-000050210000}"/>
    <cellStyle name="Hiperłącze 10" xfId="15740" hidden="1" xr:uid="{00000000-0005-0000-0000-00006B160000}"/>
    <cellStyle name="Hiperłącze 10" xfId="18323" hidden="1" xr:uid="{00000000-0005-0000-0000-0000D5170000}"/>
    <cellStyle name="Hiperłącze 10" xfId="10313" hidden="1" xr:uid="{00000000-0005-0000-0000-000055140000}"/>
    <cellStyle name="Hiperłącze 10" xfId="42635" hidden="1" xr:uid="{00000000-0005-0000-0000-000083220000}"/>
    <cellStyle name="Hiperłącze 10" xfId="41949" hidden="1" xr:uid="{00000000-0005-0000-0000-0000A3220000}"/>
    <cellStyle name="Hiperłącze 10" xfId="21959" hidden="1" xr:uid="{00000000-0005-0000-0000-000016190000}"/>
    <cellStyle name="Hiperłącze 10" xfId="12742" hidden="1" xr:uid="{00000000-0005-0000-0000-0000C7140000}"/>
    <cellStyle name="Hiperłącze 10" xfId="37528" hidden="1" xr:uid="{00000000-0005-0000-0000-00009E200000}"/>
    <cellStyle name="Hiperłącze 10" xfId="17621" hidden="1" xr:uid="{00000000-0005-0000-0000-00001B170000}"/>
    <cellStyle name="Hiperłącze 10" xfId="16127" hidden="1" xr:uid="{00000000-0005-0000-0000-000001170000}"/>
    <cellStyle name="Hiperłącze 10" xfId="21919" hidden="1" xr:uid="{00000000-0005-0000-0000-0000F8180000}"/>
    <cellStyle name="Hiperłącze 10" xfId="32408" hidden="1" xr:uid="{00000000-0005-0000-0000-0000C91D0000}"/>
    <cellStyle name="Hiperłącze 10" xfId="44574" hidden="1" xr:uid="{00000000-0005-0000-0000-000066230000}"/>
    <cellStyle name="Hiperłącze 10" xfId="17844" hidden="1" xr:uid="{00000000-0005-0000-0000-000036170000}"/>
    <cellStyle name="Hiperłącze 10" xfId="28153" hidden="1" xr:uid="{00000000-0005-0000-0000-0000191C0000}"/>
    <cellStyle name="Hiperłącze 10" xfId="27811" hidden="1" xr:uid="{00000000-0005-0000-0000-0000FA1B0000}"/>
    <cellStyle name="Hiperłącze 10" xfId="33351" hidden="1" xr:uid="{00000000-0005-0000-0000-00004C1E0000}"/>
    <cellStyle name="Hiperłącze 10" xfId="17405" hidden="1" xr:uid="{00000000-0005-0000-0000-000003170000}"/>
    <cellStyle name="Hiperłącze 10" xfId="19308" hidden="1" xr:uid="{00000000-0005-0000-0000-00003F180000}"/>
    <cellStyle name="Hiperłącze 10" xfId="17754" hidden="1" xr:uid="{00000000-0005-0000-0000-00002D170000}"/>
    <cellStyle name="Hiperłącze 10" xfId="16901" hidden="1" xr:uid="{00000000-0005-0000-0000-0000B1160000}"/>
    <cellStyle name="Hiperłącze 10" xfId="28772" hidden="1" xr:uid="{00000000-0005-0000-0000-00003A1C0000}"/>
    <cellStyle name="Hiperłącze 10" xfId="12305" hidden="1" xr:uid="{00000000-0005-0000-0000-00009D140000}"/>
    <cellStyle name="Hiperłącze 10" xfId="37090" hidden="1" xr:uid="{00000000-0005-0000-0000-0000E41F0000}"/>
    <cellStyle name="Hiperłącze 10" xfId="14688" hidden="1" xr:uid="{00000000-0005-0000-0000-0000F5150000}"/>
    <cellStyle name="Hiperłącze 10" xfId="41240" hidden="1" xr:uid="{00000000-0005-0000-0000-0000D5210000}"/>
    <cellStyle name="Hiperłącze 10" xfId="27514" hidden="1" xr:uid="{00000000-0005-0000-0000-0000D41B0000}"/>
    <cellStyle name="Hiperłącze 10" xfId="42593" hidden="1" xr:uid="{00000000-0005-0000-0000-000085220000}"/>
    <cellStyle name="Hiperłącze 10" xfId="29412" hidden="1" xr:uid="{00000000-0005-0000-0000-0000AB1C0000}"/>
    <cellStyle name="Hiperłącze 10" xfId="19485" hidden="1" xr:uid="{00000000-0005-0000-0000-000049180000}"/>
    <cellStyle name="Hiperłącze 10" xfId="10464" hidden="1" xr:uid="{00000000-0005-0000-0000-00005B140000}"/>
    <cellStyle name="Hiperłącze 10" xfId="43740" hidden="1" xr:uid="{00000000-0005-0000-0000-0000EF220000}"/>
    <cellStyle name="Hiperłącze 10" xfId="40691" hidden="1" xr:uid="{00000000-0005-0000-0000-0000B9210000}"/>
    <cellStyle name="Hiperłącze 10" xfId="26699" hidden="1" xr:uid="{00000000-0005-0000-0000-0000421B0000}"/>
    <cellStyle name="Hiperłącze 10" xfId="27709" hidden="1" xr:uid="{00000000-0005-0000-0000-0000A41B0000}"/>
    <cellStyle name="Hiperłącze 10" xfId="32037" hidden="1" xr:uid="{00000000-0005-0000-0000-0000E41D0000}"/>
    <cellStyle name="Hiperłącze 10" xfId="16913" hidden="1" xr:uid="{00000000-0005-0000-0000-0000B6160000}"/>
    <cellStyle name="Hiperłącze 10" xfId="32835" hidden="1" xr:uid="{00000000-0005-0000-0000-0000341E0000}"/>
    <cellStyle name="Hiperłącze 10" xfId="38719" hidden="1" xr:uid="{00000000-0005-0000-0000-0000A9210000}"/>
    <cellStyle name="Hiperłącze 10" xfId="30187" hidden="1" xr:uid="{00000000-0005-0000-0000-0000C41C0000}"/>
    <cellStyle name="Hiperłącze 10" xfId="25380" hidden="1" xr:uid="{00000000-0005-0000-0000-0000FD1B0000}"/>
    <cellStyle name="Hiperłącze 10" xfId="42935" hidden="1" xr:uid="{00000000-0005-0000-0000-0000D6220000}"/>
    <cellStyle name="Hiperłącze 10" xfId="46597" hidden="1" xr:uid="{00000000-0005-0000-0000-0000B1240000}"/>
    <cellStyle name="Hiperłącze 10" xfId="41629" hidden="1" xr:uid="{00000000-0005-0000-0000-000029220000}"/>
    <cellStyle name="Hiperłącze 10" xfId="31636" hidden="1" xr:uid="{00000000-0005-0000-0000-00009A1D0000}"/>
    <cellStyle name="Hiperłącze 10" xfId="15948" hidden="1" xr:uid="{00000000-0005-0000-0000-000087160000}"/>
    <cellStyle name="Hiperłącze 10" xfId="13391" hidden="1" xr:uid="{00000000-0005-0000-0000-00002C150000}"/>
    <cellStyle name="Hiperłącze 10" xfId="10208" hidden="1" xr:uid="{00000000-0005-0000-0000-00004C140000}"/>
    <cellStyle name="Hiperłącze 10" xfId="41358" hidden="1" xr:uid="{00000000-0005-0000-0000-0000DB210000}"/>
    <cellStyle name="Hiperłącze 10" xfId="24561" hidden="1" xr:uid="{00000000-0005-0000-0000-0000481A0000}"/>
    <cellStyle name="Hiperłącze 10" xfId="24022" hidden="1" xr:uid="{00000000-0005-0000-0000-0000541A0000}"/>
    <cellStyle name="Hiperłącze 10" xfId="46726" hidden="1" xr:uid="{00000000-0005-0000-0000-0000BA240000}"/>
    <cellStyle name="Hiperłącze 10" xfId="11482" hidden="1" xr:uid="{00000000-0005-0000-0000-0000E9140000}"/>
    <cellStyle name="Hiperłącze 10" xfId="38687" hidden="1" xr:uid="{00000000-0005-0000-0000-0000AD210000}"/>
    <cellStyle name="Hiperłącze 10" xfId="11322" hidden="1" xr:uid="{00000000-0005-0000-0000-000067140000}"/>
    <cellStyle name="Hiperłącze 10" xfId="31222" hidden="1" xr:uid="{00000000-0005-0000-0000-0000521D0000}"/>
    <cellStyle name="Hiperłącze 10" xfId="42428" hidden="1" xr:uid="{00000000-0005-0000-0000-00009C220000}"/>
    <cellStyle name="Hiperłącze 10" xfId="39168" hidden="1" xr:uid="{00000000-0005-0000-0000-0000DE200000}"/>
    <cellStyle name="Hiperłącze 10" xfId="38273" hidden="1" xr:uid="{00000000-0005-0000-0000-0000AF200000}"/>
    <cellStyle name="Hiperłącze 10" xfId="26472" hidden="1" xr:uid="{00000000-0005-0000-0000-0000251B0000}"/>
    <cellStyle name="Hiperłącze 10" xfId="46011" hidden="1" xr:uid="{00000000-0005-0000-0000-0000FB230000}"/>
    <cellStyle name="Hiperłącze 10" xfId="20115" hidden="1" xr:uid="{00000000-0005-0000-0000-00006D180000}"/>
    <cellStyle name="Hiperłącze 10" xfId="45292" hidden="1" xr:uid="{00000000-0005-0000-0000-0000D0230000}"/>
    <cellStyle name="Hiperłącze 10" xfId="35280" hidden="1" xr:uid="{00000000-0005-0000-0000-0000131F0000}"/>
    <cellStyle name="Hiperłącze 10" xfId="46615" hidden="1" xr:uid="{00000000-0005-0000-0000-0000AE240000}"/>
    <cellStyle name="Hiperłącze 10" xfId="13096" hidden="1" xr:uid="{00000000-0005-0000-0000-00000B150000}"/>
    <cellStyle name="Hiperłącze 10" xfId="21720" hidden="1" xr:uid="{00000000-0005-0000-0000-0000E4180000}"/>
    <cellStyle name="Hiperłącze 10" xfId="21244" hidden="1" xr:uid="{00000000-0005-0000-0000-0000FE180000}"/>
    <cellStyle name="Hiperłącze 10" xfId="41890" hidden="1" xr:uid="{00000000-0005-0000-0000-000058220000}"/>
    <cellStyle name="Hiperłącze 10" xfId="39119" hidden="1" xr:uid="{00000000-0005-0000-0000-0000B2210000}"/>
    <cellStyle name="Hiperłącze 10" xfId="29012" hidden="1" xr:uid="{00000000-0005-0000-0000-0000521C0000}"/>
    <cellStyle name="Hiperłącze 10" xfId="31267" hidden="1" xr:uid="{00000000-0005-0000-0000-00004F1D0000}"/>
    <cellStyle name="Hiperłącze 10" xfId="26833" hidden="1" xr:uid="{00000000-0005-0000-0000-00004F1B0000}"/>
    <cellStyle name="Hiperłącze 10" xfId="43971" hidden="1" xr:uid="{00000000-0005-0000-0000-00000D230000}"/>
    <cellStyle name="Hiperłącze 10" xfId="22633" hidden="1" xr:uid="{00000000-0005-0000-0000-00007B190000}"/>
    <cellStyle name="Hiperłącze 10" xfId="28222" hidden="1" xr:uid="{00000000-0005-0000-0000-00001F1C0000}"/>
    <cellStyle name="Hiperłącze 10" xfId="31275" hidden="1" xr:uid="{00000000-0005-0000-0000-0000501D0000}"/>
    <cellStyle name="Hiperłącze 10" xfId="31705" hidden="1" xr:uid="{00000000-0005-0000-0000-00009C1D0000}"/>
    <cellStyle name="Hiperłącze 10" xfId="26893" hidden="1" xr:uid="{00000000-0005-0000-0000-0000561B0000}"/>
    <cellStyle name="Hiperłącze 10" xfId="13635" hidden="1" xr:uid="{00000000-0005-0000-0000-000061150000}"/>
    <cellStyle name="Hiperłącze 10" xfId="30629" hidden="1" xr:uid="{00000000-0005-0000-0000-0000F31C0000}"/>
    <cellStyle name="Hiperłącze 10" xfId="24501" hidden="1" xr:uid="{00000000-0005-0000-0000-0000451A0000}"/>
    <cellStyle name="Hiperłącze 10" xfId="25962" hidden="1" xr:uid="{00000000-0005-0000-0000-0000D61A0000}"/>
    <cellStyle name="Hiperłącze 10" xfId="45946" hidden="1" xr:uid="{00000000-0005-0000-0000-0000F4230000}"/>
    <cellStyle name="Hiperłącze 10" xfId="15562" hidden="1" xr:uid="{00000000-0005-0000-0000-000058160000}"/>
    <cellStyle name="Hiperłącze 10" xfId="33125" hidden="1" xr:uid="{00000000-0005-0000-0000-00006D1E0000}"/>
    <cellStyle name="Hiperłącze 10" xfId="19173" hidden="1" xr:uid="{00000000-0005-0000-0000-0000FF170000}"/>
    <cellStyle name="Hiperłącze 10" xfId="23030" hidden="1" xr:uid="{00000000-0005-0000-0000-0000C1190000}"/>
    <cellStyle name="Hiperłącze 10" xfId="46643" hidden="1" xr:uid="{00000000-0005-0000-0000-0000A0240000}"/>
    <cellStyle name="Hiperłącze 10" xfId="13104" hidden="1" xr:uid="{00000000-0005-0000-0000-00000C150000}"/>
    <cellStyle name="Hiperłącze 10" xfId="21561" hidden="1" xr:uid="{00000000-0005-0000-0000-0000D6180000}"/>
    <cellStyle name="Hiperłącze 10" xfId="31371" hidden="1" xr:uid="{00000000-0005-0000-0000-00005C1D0000}"/>
    <cellStyle name="Hiperłącze 10" xfId="36246" hidden="1" xr:uid="{00000000-0005-0000-0000-0000B01F0000}"/>
    <cellStyle name="Hiperłącze 10" xfId="15460" hidden="1" xr:uid="{00000000-0005-0000-0000-00002A160000}"/>
    <cellStyle name="Hiperłącze 10" xfId="38219" hidden="1" xr:uid="{00000000-0005-0000-0000-0000AE200000}"/>
    <cellStyle name="Hiperłącze 10" xfId="40700" hidden="1" xr:uid="{00000000-0005-0000-0000-0000BE210000}"/>
    <cellStyle name="Hiperłącze 10" xfId="30260" hidden="1" xr:uid="{00000000-0005-0000-0000-0000CF1C0000}"/>
    <cellStyle name="Hiperłącze 10" xfId="22121" hidden="1" xr:uid="{00000000-0005-0000-0000-000023190000}"/>
    <cellStyle name="Hiperłącze 10" xfId="23717" hidden="1" xr:uid="{00000000-0005-0000-0000-0000111A0000}"/>
    <cellStyle name="Hiperłącze 10" xfId="41622" hidden="1" xr:uid="{00000000-0005-0000-0000-0000F8210000}"/>
    <cellStyle name="Hiperłącze 10" xfId="43788" hidden="1" xr:uid="{00000000-0005-0000-0000-0000FA220000}"/>
    <cellStyle name="Hiperłącze 10" xfId="18115" hidden="1" xr:uid="{00000000-0005-0000-0000-000067170000}"/>
    <cellStyle name="Hiperłącze 10" xfId="32083" hidden="1" xr:uid="{00000000-0005-0000-0000-0000E21D0000}"/>
    <cellStyle name="Hiperłącze 10" xfId="34199" hidden="1" xr:uid="{00000000-0005-0000-0000-00001B200000}"/>
    <cellStyle name="Hiperłącze 10" xfId="42222" hidden="1" xr:uid="{00000000-0005-0000-0000-00005C220000}"/>
    <cellStyle name="Hiperłącze 10" xfId="25715" hidden="1" xr:uid="{00000000-0005-0000-0000-0000C21A0000}"/>
    <cellStyle name="Hiperłącze 10" xfId="29705" hidden="1" xr:uid="{00000000-0005-0000-0000-00002D1D0000}"/>
    <cellStyle name="Hiperłącze 10" xfId="30947" hidden="1" xr:uid="{00000000-0005-0000-0000-0000131D0000}"/>
    <cellStyle name="Hiperłącze 10" xfId="33039" hidden="1" xr:uid="{00000000-0005-0000-0000-00007D1E0000}"/>
    <cellStyle name="Hiperłącze 10" xfId="26636" hidden="1" xr:uid="{00000000-0005-0000-0000-0000371B0000}"/>
    <cellStyle name="Hiperłącze 10" xfId="12125" hidden="1" xr:uid="{00000000-0005-0000-0000-00008E140000}"/>
    <cellStyle name="Hiperłącze 10" xfId="30203" hidden="1" xr:uid="{00000000-0005-0000-0000-0000C81C0000}"/>
    <cellStyle name="Hiperłącze 10" xfId="12502" hidden="1" xr:uid="{00000000-0005-0000-0000-0000B1140000}"/>
    <cellStyle name="Hiperłącze 10" xfId="19064" hidden="1" xr:uid="{00000000-0005-0000-0000-0000F3170000}"/>
    <cellStyle name="Hiperłącze 10" xfId="20536" hidden="1" xr:uid="{00000000-0005-0000-0000-000004190000}"/>
    <cellStyle name="Hiperłącze 10" xfId="28958" hidden="1" xr:uid="{00000000-0005-0000-0000-0000471C0000}"/>
    <cellStyle name="Hiperłącze 10" xfId="18599" hidden="1" xr:uid="{00000000-0005-0000-0000-000082170000}"/>
    <cellStyle name="Hiperłącze 10" xfId="18082" hidden="1" xr:uid="{00000000-0005-0000-0000-00006E170000}"/>
    <cellStyle name="Hiperłącze 10" xfId="41286" hidden="1" xr:uid="{00000000-0005-0000-0000-0000D7210000}"/>
    <cellStyle name="Hiperłącze 10" xfId="14030" hidden="1" xr:uid="{00000000-0005-0000-0000-0000BA150000}"/>
    <cellStyle name="Hiperłącze 10" xfId="43695" hidden="1" xr:uid="{00000000-0005-0000-0000-0000F2220000}"/>
    <cellStyle name="Hiperłącze 10" xfId="42794" hidden="1" xr:uid="{00000000-0005-0000-0000-0000C0220000}"/>
    <cellStyle name="Hiperłącze 10" xfId="35462" hidden="1" xr:uid="{00000000-0005-0000-0000-0000271F0000}"/>
    <cellStyle name="Hiperłącze 10" xfId="12029" hidden="1" xr:uid="{00000000-0005-0000-0000-000082140000}"/>
    <cellStyle name="Hiperłącze 10" xfId="25688" hidden="1" xr:uid="{00000000-0005-0000-0000-0000B91A0000}"/>
    <cellStyle name="Hiperłącze 10" xfId="42031" hidden="1" xr:uid="{00000000-0005-0000-0000-0000AB220000}"/>
    <cellStyle name="Hiperłącze 10" xfId="37702" hidden="1" xr:uid="{00000000-0005-0000-0000-000096200000}"/>
    <cellStyle name="Hiperłącze 10" xfId="41596" hidden="1" xr:uid="{00000000-0005-0000-0000-0000F7210000}"/>
    <cellStyle name="Hiperłącze 10" xfId="42494" hidden="1" xr:uid="{00000000-0005-0000-0000-00007E220000}"/>
    <cellStyle name="Hiperłącze 10" xfId="24209" hidden="1" xr:uid="{00000000-0005-0000-0000-0000201A0000}"/>
    <cellStyle name="Hiperłącze 10" xfId="25851" hidden="1" xr:uid="{00000000-0005-0000-0000-0000C61A0000}"/>
    <cellStyle name="Hiperłącze 10" xfId="22342" hidden="1" xr:uid="{00000000-0005-0000-0000-000043190000}"/>
    <cellStyle name="Hiperłącze 10" xfId="16320" hidden="1" xr:uid="{00000000-0005-0000-0000-0000E1170000}"/>
    <cellStyle name="Hiperłącze 10" xfId="31614" hidden="1" xr:uid="{00000000-0005-0000-0000-0000941D0000}"/>
    <cellStyle name="Hiperłącze 10" xfId="37605" hidden="1" xr:uid="{00000000-0005-0000-0000-000083200000}"/>
    <cellStyle name="Hiperłącze 10" xfId="44123" hidden="1" xr:uid="{00000000-0005-0000-0000-000018230000}"/>
    <cellStyle name="Hiperłącze 10" xfId="27539" hidden="1" xr:uid="{00000000-0005-0000-0000-0000D51B0000}"/>
    <cellStyle name="Hiperłącze 10" xfId="33791" hidden="1" xr:uid="{00000000-0005-0000-0000-0000AE1E0000}"/>
    <cellStyle name="Hiperłącze 10" xfId="30839" hidden="1" xr:uid="{00000000-0005-0000-0000-0000071D0000}"/>
    <cellStyle name="Hiperłącze 10" xfId="46668" hidden="1" xr:uid="{00000000-0005-0000-0000-0000A6240000}"/>
    <cellStyle name="Hiperłącze 10" xfId="14238" hidden="1" xr:uid="{00000000-0005-0000-0000-0000CA150000}"/>
    <cellStyle name="Hiperłącze 10" xfId="42081" hidden="1" xr:uid="{00000000-0005-0000-0000-0000A2220000}"/>
    <cellStyle name="Hiperłącze 10" xfId="22310" hidden="1" xr:uid="{00000000-0005-0000-0000-00003F190000}"/>
    <cellStyle name="Hiperłącze 10" xfId="12700" hidden="1" xr:uid="{00000000-0005-0000-0000-0000C9140000}"/>
    <cellStyle name="Hiperłącze 10" xfId="32818" hidden="1" xr:uid="{00000000-0005-0000-0000-0000371E0000}"/>
    <cellStyle name="Hiperłącze 10" xfId="17587" hidden="1" xr:uid="{00000000-0005-0000-0000-000017170000}"/>
    <cellStyle name="Hiperłącze 10" xfId="11560" hidden="1" xr:uid="{00000000-0005-0000-0000-0000DE150000}"/>
    <cellStyle name="Hiperłącze 10" xfId="30082" hidden="1" xr:uid="{00000000-0005-0000-0000-0000901D0000}"/>
    <cellStyle name="Hiperłącze 10" xfId="29757" hidden="1" xr:uid="{00000000-0005-0000-0000-0000251D0000}"/>
    <cellStyle name="Hiperłącze 10" xfId="31210" hidden="1" xr:uid="{00000000-0005-0000-0000-00004D1D0000}"/>
    <cellStyle name="Hiperłącze 10" xfId="17973" hidden="1" xr:uid="{00000000-0005-0000-0000-00004A170000}"/>
    <cellStyle name="Hiperłącze 10" xfId="13599" hidden="1" xr:uid="{00000000-0005-0000-0000-000058150000}"/>
    <cellStyle name="Hiperłącze 10" xfId="24079" hidden="1" xr:uid="{00000000-0005-0000-0000-00004D1A0000}"/>
    <cellStyle name="Hiperłącze 10" xfId="37874" hidden="1" xr:uid="{00000000-0005-0000-0000-00005C200000}"/>
    <cellStyle name="Hiperłącze 10" xfId="40002" hidden="1" xr:uid="{00000000-0005-0000-0000-000034210000}"/>
    <cellStyle name="Hiperłącze 10" xfId="13259" hidden="1" xr:uid="{00000000-0005-0000-0000-00001F150000}"/>
    <cellStyle name="Hiperłącze 10" xfId="39921" hidden="1" xr:uid="{00000000-0005-0000-0000-000030210000}"/>
    <cellStyle name="Hiperłącze 10" xfId="38789" hidden="1" xr:uid="{00000000-0005-0000-0000-00003F210000}"/>
    <cellStyle name="Hiperłącze 10" xfId="43115" hidden="1" xr:uid="{00000000-0005-0000-0000-0000E8220000}"/>
    <cellStyle name="Hiperłącze 10" xfId="13141" hidden="1" xr:uid="{00000000-0005-0000-0000-000016150000}"/>
    <cellStyle name="Hiperłącze 10" xfId="16049" hidden="1" xr:uid="{00000000-0005-0000-0000-0000E8170000}"/>
    <cellStyle name="Hiperłącze 10" xfId="34869" hidden="1" xr:uid="{00000000-0005-0000-0000-0000E31E0000}"/>
    <cellStyle name="Hiperłącze 10" xfId="11580" hidden="1" xr:uid="{00000000-0005-0000-0000-0000F0140000}"/>
    <cellStyle name="Hiperłącze 10" xfId="19246" hidden="1" xr:uid="{00000000-0005-0000-0000-000007180000}"/>
    <cellStyle name="Hiperłącze 10" xfId="13122" hidden="1" xr:uid="{00000000-0005-0000-0000-00000E150000}"/>
    <cellStyle name="Hiperłącze 10" xfId="46178" hidden="1" xr:uid="{00000000-0005-0000-0000-000033240000}"/>
    <cellStyle name="Hiperłącze 10" xfId="32525" hidden="1" xr:uid="{00000000-0005-0000-0000-0000DA1D0000}"/>
    <cellStyle name="Hiperłącze 10" xfId="45778" hidden="1" xr:uid="{00000000-0005-0000-0000-0000E3230000}"/>
    <cellStyle name="Hiperłącze 10" xfId="15451" hidden="1" xr:uid="{00000000-0005-0000-0000-000025160000}"/>
    <cellStyle name="Hiperłącze 10" xfId="13237" hidden="1" xr:uid="{00000000-0005-0000-0000-000022150000}"/>
    <cellStyle name="Hiperłącze 10" xfId="21850" hidden="1" xr:uid="{00000000-0005-0000-0000-0000F6180000}"/>
    <cellStyle name="Hiperłącze 10" xfId="17898" hidden="1" xr:uid="{00000000-0005-0000-0000-000037170000}"/>
    <cellStyle name="Hiperłącze 10" xfId="33196" hidden="1" xr:uid="{00000000-0005-0000-0000-00003E1E0000}"/>
    <cellStyle name="Hiperłącze 10" xfId="13229" hidden="1" xr:uid="{00000000-0005-0000-0000-00001D150000}"/>
    <cellStyle name="Hiperłącze 10" xfId="19918" hidden="1" xr:uid="{00000000-0005-0000-0000-000028180000}"/>
    <cellStyle name="Hiperłącze 10" xfId="10417" hidden="1" xr:uid="{00000000-0005-0000-0000-00005D140000}"/>
    <cellStyle name="Hiperłącze 10" xfId="32857" hidden="1" xr:uid="{00000000-0005-0000-0000-00007B1E0000}"/>
    <cellStyle name="Hiperłącze 10" xfId="17057" hidden="1" xr:uid="{00000000-0005-0000-0000-0000C3160000}"/>
    <cellStyle name="Hiperłącze 10" xfId="28859" hidden="1" xr:uid="{00000000-0005-0000-0000-00006C1C0000}"/>
    <cellStyle name="Hiperłącze 10" xfId="40171" hidden="1" xr:uid="{00000000-0005-0000-0000-000065210000}"/>
    <cellStyle name="Hiperłącze 10" xfId="24718" hidden="1" xr:uid="{00000000-0005-0000-0000-0000871A0000}"/>
    <cellStyle name="Hiperłącze 10" xfId="37657" hidden="1" xr:uid="{00000000-0005-0000-0000-00007B200000}"/>
    <cellStyle name="Hiperłącze 10" xfId="43438" hidden="1" xr:uid="{00000000-0005-0000-0000-000040240000}"/>
    <cellStyle name="Hiperłącze 10" xfId="34710" hidden="1" xr:uid="{00000000-0005-0000-0000-0000D41E0000}"/>
    <cellStyle name="Hiperłącze 10" xfId="39942" hidden="1" xr:uid="{00000000-0005-0000-0000-000036210000}"/>
    <cellStyle name="Hiperłącze 10" xfId="12163" hidden="1" xr:uid="{00000000-0005-0000-0000-00008F140000}"/>
    <cellStyle name="Hiperłącze 10" xfId="13218" hidden="1" xr:uid="{00000000-0005-0000-0000-00001A150000}"/>
    <cellStyle name="Hiperłącze 10" xfId="34625" hidden="1" xr:uid="{00000000-0005-0000-0000-0000CC1E0000}"/>
    <cellStyle name="Hiperłącze 10" xfId="37931" hidden="1" xr:uid="{00000000-0005-0000-0000-000064200000}"/>
    <cellStyle name="Hiperłącze 10" xfId="42445" hidden="1" xr:uid="{00000000-0005-0000-0000-000073220000}"/>
    <cellStyle name="Hiperłącze 10" xfId="38778" hidden="1" xr:uid="{00000000-0005-0000-0000-000047210000}"/>
    <cellStyle name="Hiperłącze 10" xfId="19607" hidden="1" xr:uid="{00000000-0005-0000-0000-000056180000}"/>
    <cellStyle name="Hiperłącze 10" xfId="47077" hidden="1" xr:uid="{00000000-0005-0000-0000-00008F240000}"/>
    <cellStyle name="Hiperłącze 10" xfId="27425" hidden="1" xr:uid="{00000000-0005-0000-0000-0000E71B0000}"/>
    <cellStyle name="Hiperłącze 10" xfId="13656" hidden="1" xr:uid="{00000000-0005-0000-0000-000065150000}"/>
    <cellStyle name="Hiperłącze 10" xfId="31524" hidden="1" xr:uid="{00000000-0005-0000-0000-0000721D0000}"/>
    <cellStyle name="Hiperłącze 10" xfId="28303" hidden="1" xr:uid="{00000000-0005-0000-0000-0000231C0000}"/>
    <cellStyle name="Hiperłącze 10" xfId="16177" hidden="1" xr:uid="{00000000-0005-0000-0000-0000F3160000}"/>
    <cellStyle name="Hiperłącze 10" xfId="36110" hidden="1" xr:uid="{00000000-0005-0000-0000-0000841F0000}"/>
    <cellStyle name="Hiperłącze 10" xfId="21067" hidden="1" xr:uid="{00000000-0005-0000-0000-00009D180000}"/>
    <cellStyle name="Hiperłącze 10" xfId="30374" hidden="1" xr:uid="{00000000-0005-0000-0000-0000D61C0000}"/>
    <cellStyle name="Hiperłącze 10" xfId="29641" hidden="1" xr:uid="{00000000-0005-0000-0000-00008D1D0000}"/>
    <cellStyle name="Hiperłącze 10" xfId="34321" hidden="1" xr:uid="{00000000-0005-0000-0000-00002B200000}"/>
    <cellStyle name="Hiperłącze 10" xfId="35416" hidden="1" xr:uid="{00000000-0005-0000-0000-0000221F0000}"/>
    <cellStyle name="Hiperłącze 10" xfId="36059" hidden="1" xr:uid="{00000000-0005-0000-0000-0000851F0000}"/>
    <cellStyle name="Hiperłącze 10" xfId="16397" hidden="1" xr:uid="{00000000-0005-0000-0000-00004F170000}"/>
    <cellStyle name="Hiperłącze 10" xfId="38209" hidden="1" xr:uid="{00000000-0005-0000-0000-0000AD200000}"/>
    <cellStyle name="Hiperłącze 10" xfId="40265" hidden="1" xr:uid="{00000000-0005-0000-0000-00006E210000}"/>
    <cellStyle name="Hiperłącze 10" xfId="38265" hidden="1" xr:uid="{00000000-0005-0000-0000-0000B3200000}"/>
    <cellStyle name="Hiperłącze 10" xfId="38569" hidden="1" xr:uid="{00000000-0005-0000-0000-0000D7200000}"/>
    <cellStyle name="Hiperłącze 10" xfId="35255" hidden="1" xr:uid="{00000000-0005-0000-0000-00000B1F0000}"/>
    <cellStyle name="Hiperłącze 10" xfId="21760" hidden="1" xr:uid="{00000000-0005-0000-0000-0000EE180000}"/>
    <cellStyle name="Hiperłącze 10" xfId="46332" hidden="1" xr:uid="{00000000-0005-0000-0000-000061240000}"/>
    <cellStyle name="Hiperłącze 10" xfId="40452" hidden="1" xr:uid="{00000000-0005-0000-0000-000085210000}"/>
    <cellStyle name="Hiperłącze 10" xfId="37763" hidden="1" xr:uid="{00000000-0005-0000-0000-000053200000}"/>
    <cellStyle name="Hiperłącze 10" xfId="45695" hidden="1" xr:uid="{00000000-0005-0000-0000-00002A240000}"/>
    <cellStyle name="Hiperłącze 10" xfId="26065" hidden="1" xr:uid="{00000000-0005-0000-0000-0000DE1A0000}"/>
    <cellStyle name="Hiperłącze 10" xfId="21096" hidden="1" xr:uid="{00000000-0005-0000-0000-0000A6180000}"/>
    <cellStyle name="Hiperłącze 10" xfId="29709" hidden="1" xr:uid="{00000000-0005-0000-0000-00002E1D0000}"/>
    <cellStyle name="Hiperłącze 10" xfId="19553" hidden="1" xr:uid="{00000000-0005-0000-0000-00003D180000}"/>
    <cellStyle name="Hiperłącze 10" xfId="12082" hidden="1" xr:uid="{00000000-0005-0000-0000-000080140000}"/>
    <cellStyle name="Hiperłącze 10" xfId="37680" hidden="1" xr:uid="{00000000-0005-0000-0000-00009A200000}"/>
    <cellStyle name="Hiperłącze 10" xfId="20527" hidden="1" xr:uid="{00000000-0005-0000-0000-000012190000}"/>
    <cellStyle name="Hiperłącze 10" xfId="21614" hidden="1" xr:uid="{00000000-0005-0000-0000-0000D7180000}"/>
    <cellStyle name="Hiperłącze 10" xfId="32763" hidden="1" xr:uid="{00000000-0005-0000-0000-0000311E0000}"/>
    <cellStyle name="Hiperłącze 10" xfId="18779" hidden="1" xr:uid="{00000000-0005-0000-0000-0000BC170000}"/>
    <cellStyle name="Hiperłącze 10" xfId="36747" hidden="1" xr:uid="{00000000-0005-0000-0000-0000C01F0000}"/>
    <cellStyle name="Hiperłącze 10" xfId="16814" hidden="1" xr:uid="{00000000-0005-0000-0000-0000A9160000}"/>
    <cellStyle name="Hiperłącze 10" xfId="26352" hidden="1" xr:uid="{00000000-0005-0000-0000-0000001B0000}"/>
    <cellStyle name="Hiperłącze 10" xfId="21349" hidden="1" xr:uid="{00000000-0005-0000-0000-0000BE180000}"/>
    <cellStyle name="Hiperłącze 10" xfId="40023" hidden="1" xr:uid="{00000000-0005-0000-0000-000053210000}"/>
    <cellStyle name="Hiperłącze 10" xfId="28791" hidden="1" xr:uid="{00000000-0005-0000-0000-0000421C0000}"/>
    <cellStyle name="Hiperłącze 10" xfId="11541" hidden="1" xr:uid="{00000000-0005-0000-0000-000048150000}"/>
    <cellStyle name="Hiperłącze 10" xfId="21868" hidden="1" xr:uid="{00000000-0005-0000-0000-0000FA180000}"/>
    <cellStyle name="Hiperłącze 10" xfId="45706" hidden="1" xr:uid="{00000000-0005-0000-0000-0000DB230000}"/>
    <cellStyle name="Hiperłącze 10" xfId="35093" hidden="1" xr:uid="{00000000-0005-0000-0000-0000FC1E0000}"/>
    <cellStyle name="Hiperłącze 10" xfId="43844" hidden="1" xr:uid="{00000000-0005-0000-0000-0000FC220000}"/>
    <cellStyle name="Hiperłącze 10" xfId="12539" hidden="1" xr:uid="{00000000-0005-0000-0000-0000AF140000}"/>
    <cellStyle name="Hiperłącze 10" xfId="44546" hidden="1" xr:uid="{00000000-0005-0000-0000-000063230000}"/>
    <cellStyle name="Hiperłącze 10" xfId="34504" hidden="1" xr:uid="{00000000-0005-0000-0000-0000941F0000}"/>
    <cellStyle name="Hiperłącze 10" xfId="14120" hidden="1" xr:uid="{00000000-0005-0000-0000-00006F150000}"/>
    <cellStyle name="Hiperłącze 10" xfId="10455" hidden="1" xr:uid="{00000000-0005-0000-0000-00005F140000}"/>
    <cellStyle name="Hiperłącze 10" xfId="46771" hidden="1" xr:uid="{00000000-0005-0000-0000-000072240000}"/>
    <cellStyle name="Hiperłącze 10" xfId="17267" hidden="1" xr:uid="{00000000-0005-0000-0000-0000D7160000}"/>
    <cellStyle name="Hiperłącze 10" xfId="38825" hidden="1" xr:uid="{00000000-0005-0000-0000-00003D210000}"/>
    <cellStyle name="Hiperłącze 10" xfId="27131" hidden="1" xr:uid="{00000000-0005-0000-0000-00008E1B0000}"/>
    <cellStyle name="Hiperłącze 10" xfId="43132" hidden="1" xr:uid="{00000000-0005-0000-0000-00005F230000}"/>
    <cellStyle name="Hiperłącze 10" xfId="13784" hidden="1" xr:uid="{00000000-0005-0000-0000-0000B5150000}"/>
    <cellStyle name="Hiperłącze 10" xfId="14041" hidden="1" xr:uid="{00000000-0005-0000-0000-00006B150000}"/>
    <cellStyle name="Hiperłącze 10" xfId="24402" hidden="1" xr:uid="{00000000-0005-0000-0000-00003E1A0000}"/>
    <cellStyle name="Hiperłącze 10" xfId="24552" hidden="1" xr:uid="{00000000-0005-0000-0000-0000441A0000}"/>
    <cellStyle name="Hiperłącze 10" xfId="11491" hidden="1" xr:uid="{00000000-0005-0000-0000-0000E0140000}"/>
    <cellStyle name="Hiperłącze 10" xfId="42225" hidden="1" xr:uid="{00000000-0005-0000-0000-0000A6220000}"/>
    <cellStyle name="Hiperłącze 10" xfId="44198" hidden="1" xr:uid="{00000000-0005-0000-0000-000023230000}"/>
    <cellStyle name="Hiperłącze 10" xfId="23237" hidden="1" xr:uid="{00000000-0005-0000-0000-0000A2190000}"/>
    <cellStyle name="Hiperłącze 10" xfId="12178" hidden="1" xr:uid="{00000000-0005-0000-0000-00008C140000}"/>
    <cellStyle name="Hiperłącze 10" xfId="22031" hidden="1" xr:uid="{00000000-0005-0000-0000-00001C190000}"/>
    <cellStyle name="Hiperłącze 10" xfId="23378" hidden="1" xr:uid="{00000000-0005-0000-0000-0000AD190000}"/>
    <cellStyle name="Hiperłącze 10" xfId="24783" hidden="1" xr:uid="{00000000-0005-0000-0000-00008F1A0000}"/>
    <cellStyle name="Hiperłącze 10" xfId="31068" hidden="1" xr:uid="{00000000-0005-0000-0000-0000381D0000}"/>
    <cellStyle name="Hiperłącze 10" xfId="44221" hidden="1" xr:uid="{00000000-0005-0000-0000-000024230000}"/>
    <cellStyle name="Hiperłącze 10" xfId="25056" hidden="1" xr:uid="{00000000-0005-0000-0000-0000191B0000}"/>
    <cellStyle name="Hiperłącze 10" xfId="18061" hidden="1" xr:uid="{00000000-0005-0000-0000-000066170000}"/>
    <cellStyle name="Hiperłącze 10" xfId="14513" hidden="1" xr:uid="{00000000-0005-0000-0000-0000C3150000}"/>
    <cellStyle name="Hiperłącze 10" xfId="23340" hidden="1" xr:uid="{00000000-0005-0000-0000-0000A5190000}"/>
    <cellStyle name="Hiperłącze 10" xfId="23194" hidden="1" xr:uid="{00000000-0005-0000-0000-000097190000}"/>
    <cellStyle name="Hiperłącze 10" xfId="46920" hidden="1" xr:uid="{00000000-0005-0000-0000-00007C240000}"/>
    <cellStyle name="Hiperłącze 10" xfId="38004" hidden="1" xr:uid="{00000000-0005-0000-0000-000067200000}"/>
    <cellStyle name="Hiperłącze 10" xfId="34596" hidden="1" xr:uid="{00000000-0005-0000-0000-0000A21F0000}"/>
    <cellStyle name="Hiperłącze 10" xfId="42103" hidden="1" xr:uid="{00000000-0005-0000-0000-000099220000}"/>
    <cellStyle name="Hiperłącze 10" xfId="23274" hidden="1" xr:uid="{00000000-0005-0000-0000-00009C190000}"/>
    <cellStyle name="Hiperłącze 10" xfId="33099" hidden="1" xr:uid="{00000000-0005-0000-0000-0000761E0000}"/>
    <cellStyle name="Hiperłącze 10" xfId="34918" hidden="1" xr:uid="{00000000-0005-0000-0000-0000EE1E0000}"/>
    <cellStyle name="Hiperłącze 10" xfId="22499" hidden="1" xr:uid="{00000000-0005-0000-0000-00005A190000}"/>
    <cellStyle name="Hiperłącze 10" xfId="20500" hidden="1" xr:uid="{00000000-0005-0000-0000-000098180000}"/>
    <cellStyle name="Hiperłącze 10" xfId="22928" hidden="1" xr:uid="{00000000-0005-0000-0000-0000DE190000}"/>
    <cellStyle name="Hiperłącze 10" xfId="21545" hidden="1" xr:uid="{00000000-0005-0000-0000-0000D2180000}"/>
    <cellStyle name="Hiperłącze 10" xfId="38282" hidden="1" xr:uid="{00000000-0005-0000-0000-0000B0200000}"/>
    <cellStyle name="Hiperłącze 10" xfId="21318" hidden="1" xr:uid="{00000000-0005-0000-0000-0000B5180000}"/>
    <cellStyle name="Hiperłącze 10" xfId="37859" hidden="1" xr:uid="{00000000-0005-0000-0000-00005F200000}"/>
    <cellStyle name="Hiperłącze 10" xfId="44490" hidden="1" xr:uid="{00000000-0005-0000-0000-000049230000}"/>
    <cellStyle name="Hiperłącze 10" xfId="43200" hidden="1" xr:uid="{00000000-0005-0000-0000-00003E240000}"/>
    <cellStyle name="Hiperłącze 10" xfId="30875" hidden="1" xr:uid="{00000000-0005-0000-0000-0000101D0000}"/>
    <cellStyle name="Hiperłącze 10" xfId="43432" hidden="1" xr:uid="{00000000-0005-0000-0000-000047240000}"/>
    <cellStyle name="Hiperłącze 10" xfId="40941" hidden="1" xr:uid="{00000000-0005-0000-0000-000025220000}"/>
    <cellStyle name="Hiperłącze 10" xfId="19845" hidden="1" xr:uid="{00000000-0005-0000-0000-000025180000}"/>
    <cellStyle name="Hiperłącze 10" xfId="40994" hidden="1" xr:uid="{00000000-0005-0000-0000-000017220000}"/>
    <cellStyle name="Hiperłącze 10" xfId="18896" hidden="1" xr:uid="{00000000-0005-0000-0000-00009C170000}"/>
    <cellStyle name="Hiperłącze 10" xfId="35419" hidden="1" xr:uid="{00000000-0005-0000-0000-0000261F0000}"/>
    <cellStyle name="Hiperłącze 10" xfId="35488" hidden="1" xr:uid="{00000000-0005-0000-0000-0000281F0000}"/>
    <cellStyle name="Hiperłącze 10" xfId="39159" hidden="1" xr:uid="{00000000-0005-0000-0000-0000DD200000}"/>
    <cellStyle name="Hiperłącze 10" xfId="22590" hidden="1" xr:uid="{00000000-0005-0000-0000-00007A190000}"/>
    <cellStyle name="Hiperłącze 10" xfId="35682" hidden="1" xr:uid="{00000000-0005-0000-0000-0000571F0000}"/>
    <cellStyle name="Hiperłącze 10" xfId="28876" hidden="1" xr:uid="{00000000-0005-0000-0000-0000431C0000}"/>
    <cellStyle name="Hiperłącze 10" xfId="39756" hidden="1" xr:uid="{00000000-0005-0000-0000-000021210000}"/>
    <cellStyle name="Hiperłącze 10" xfId="17414" hidden="1" xr:uid="{00000000-0005-0000-0000-000004170000}"/>
    <cellStyle name="Hiperłącze 10" xfId="35849" hidden="1" xr:uid="{00000000-0005-0000-0000-00006D1F0000}"/>
    <cellStyle name="Hiperłącze 10" xfId="46875" hidden="1" xr:uid="{00000000-0005-0000-0000-00007D240000}"/>
    <cellStyle name="Hiperłącze 10" xfId="19212" hidden="1" xr:uid="{00000000-0005-0000-0000-000005180000}"/>
    <cellStyle name="Hiperłącze 10" xfId="14098" hidden="1" xr:uid="{00000000-0005-0000-0000-000075150000}"/>
    <cellStyle name="Hiperłącze 10" xfId="11652" hidden="1" xr:uid="{00000000-0005-0000-0000-0000E3140000}"/>
    <cellStyle name="Hiperłącze 10" xfId="40364" hidden="1" xr:uid="{00000000-0005-0000-0000-00007E210000}"/>
    <cellStyle name="Hiperłącze 10" xfId="13409" hidden="1" xr:uid="{00000000-0005-0000-0000-000030150000}"/>
    <cellStyle name="Hiperłącze 10" xfId="31315" hidden="1" xr:uid="{00000000-0005-0000-0000-00005A1D0000}"/>
    <cellStyle name="Hiperłącze 10" xfId="43596" hidden="1" xr:uid="{00000000-0005-0000-0000-000050240000}"/>
    <cellStyle name="Hiperłącze 10" xfId="26795" hidden="1" xr:uid="{00000000-0005-0000-0000-00004E1B0000}"/>
    <cellStyle name="Hiperłącze 10" xfId="35051" hidden="1" xr:uid="{00000000-0005-0000-0000-0000F71E0000}"/>
    <cellStyle name="Hiperłącze 10" xfId="27264" hidden="1" xr:uid="{00000000-0005-0000-0000-0000971B0000}"/>
    <cellStyle name="Hiperłącze 10" xfId="14679" hidden="1" xr:uid="{00000000-0005-0000-0000-0000F6150000}"/>
    <cellStyle name="Hiperłącze 10" xfId="12106" hidden="1" xr:uid="{00000000-0005-0000-0000-000088140000}"/>
    <cellStyle name="Hiperłącze 10" xfId="39528" hidden="1" xr:uid="{00000000-0005-0000-0000-000002210000}"/>
    <cellStyle name="Hiperłącze 10" xfId="12824" hidden="1" xr:uid="{00000000-0005-0000-0000-0000D9140000}"/>
    <cellStyle name="Hiperłącze 10" xfId="30013" hidden="1" xr:uid="{00000000-0005-0000-0000-00008B1D0000}"/>
    <cellStyle name="Hiperłącze 10" xfId="23708" hidden="1" xr:uid="{00000000-0005-0000-0000-0000101A0000}"/>
    <cellStyle name="Hiperłącze 10" xfId="20077" hidden="1" xr:uid="{00000000-0005-0000-0000-000064180000}"/>
    <cellStyle name="Hiperłącze 10" xfId="39114" hidden="1" xr:uid="{00000000-0005-0000-0000-0000AA210000}"/>
    <cellStyle name="Hiperłącze 10" xfId="38938" hidden="1" xr:uid="{00000000-0005-0000-0000-000031220000}"/>
    <cellStyle name="Hiperłącze 10" xfId="18827" hidden="1" xr:uid="{00000000-0005-0000-0000-00009A170000}"/>
    <cellStyle name="Hiperłącze 10" xfId="45382" hidden="1" xr:uid="{00000000-0005-0000-0000-0000D8230000}"/>
    <cellStyle name="Hiperłącze 10" xfId="16533" hidden="1" xr:uid="{00000000-0005-0000-0000-0000DF170000}"/>
    <cellStyle name="Hiperłącze 10" xfId="39591" hidden="1" xr:uid="{00000000-0005-0000-0000-000004210000}"/>
    <cellStyle name="Hiperłącze 10" xfId="23413" hidden="1" xr:uid="{00000000-0005-0000-0000-0000A8190000}"/>
    <cellStyle name="Hiperłącze 10" xfId="37733" hidden="1" xr:uid="{00000000-0005-0000-0000-000051200000}"/>
    <cellStyle name="Hiperłącze 10" xfId="30684" hidden="1" xr:uid="{00000000-0005-0000-0000-0000FA1C0000}"/>
    <cellStyle name="Hiperłącze 10" xfId="36755" hidden="1" xr:uid="{00000000-0005-0000-0000-0000C41F0000}"/>
    <cellStyle name="Hiperłącze 10" xfId="18033" hidden="1" xr:uid="{00000000-0005-0000-0000-000063170000}"/>
    <cellStyle name="Hiperłącze 10" xfId="28195" hidden="1" xr:uid="{00000000-0005-0000-0000-0000171C0000}"/>
    <cellStyle name="Hiperłącze 10" xfId="45256" hidden="1" xr:uid="{00000000-0005-0000-0000-0000C7230000}"/>
    <cellStyle name="Hiperłącze 10" xfId="34798" hidden="1" xr:uid="{00000000-0005-0000-0000-0000DC1E0000}"/>
    <cellStyle name="Hiperłącze 10" xfId="11751" hidden="1" xr:uid="{00000000-0005-0000-0000-0000D9150000}"/>
    <cellStyle name="Hiperłącze 10" xfId="43964" hidden="1" xr:uid="{00000000-0005-0000-0000-00000E230000}"/>
    <cellStyle name="Hiperłącze 10" xfId="36395" hidden="1" xr:uid="{00000000-0005-0000-0000-000003200000}"/>
    <cellStyle name="Hiperłącze 10" xfId="37259" hidden="1" xr:uid="{00000000-0005-0000-0000-00003C200000}"/>
    <cellStyle name="Hiperłącze 10" xfId="19146" hidden="1" xr:uid="{00000000-0005-0000-0000-0000F7170000}"/>
    <cellStyle name="Hiperłącze 10" xfId="34222" hidden="1" xr:uid="{00000000-0005-0000-0000-0000411F0000}"/>
    <cellStyle name="Hiperłącze 10" xfId="45986" hidden="1" xr:uid="{00000000-0005-0000-0000-0000FE230000}"/>
    <cellStyle name="Hiperłącze 10" xfId="26939" hidden="1" xr:uid="{00000000-0005-0000-0000-00005B1B0000}"/>
    <cellStyle name="Hiperłącze 10" xfId="20146" hidden="1" xr:uid="{00000000-0005-0000-0000-000076180000}"/>
    <cellStyle name="Hiperłącze 10" xfId="36159" hidden="1" xr:uid="{00000000-0005-0000-0000-0000AA1F0000}"/>
    <cellStyle name="Hiperłącze 10" xfId="15278" hidden="1" xr:uid="{00000000-0005-0000-0000-00004D160000}"/>
    <cellStyle name="Hiperłącze 10" xfId="12323" hidden="1" xr:uid="{00000000-0005-0000-0000-00009B140000}"/>
    <cellStyle name="Hiperłącze 10" xfId="37403" hidden="1" xr:uid="{00000000-0005-0000-0000-00007F200000}"/>
    <cellStyle name="Hiperłącze 10" xfId="25454" hidden="1" xr:uid="{00000000-0005-0000-0000-0000701B0000}"/>
    <cellStyle name="Hiperłącze 10" xfId="31470" hidden="1" xr:uid="{00000000-0005-0000-0000-0000671D0000}"/>
    <cellStyle name="Hiperłącze 10" xfId="17042" hidden="1" xr:uid="{00000000-0005-0000-0000-0000C5160000}"/>
    <cellStyle name="Hiperłącze 10" xfId="32583" hidden="1" xr:uid="{00000000-0005-0000-0000-0000091E0000}"/>
    <cellStyle name="Hiperłącze 10" xfId="22280" hidden="1" xr:uid="{00000000-0005-0000-0000-00003D190000}"/>
    <cellStyle name="Hiperłącze 10" xfId="20439" hidden="1" xr:uid="{00000000-0005-0000-0000-000096180000}"/>
    <cellStyle name="Hiperłącze 10" xfId="44453" hidden="1" xr:uid="{00000000-0005-0000-0000-000041230000}"/>
    <cellStyle name="Hiperłącze 10" xfId="18277" hidden="1" xr:uid="{00000000-0005-0000-0000-0000AF170000}"/>
    <cellStyle name="Hiperłącze 10" xfId="38609" hidden="1" xr:uid="{00000000-0005-0000-0000-00004F210000}"/>
    <cellStyle name="Hiperłącze 10" xfId="28851" hidden="1" xr:uid="{00000000-0005-0000-0000-00007D1C0000}"/>
    <cellStyle name="Hiperłącze 10" xfId="17553" hidden="1" xr:uid="{00000000-0005-0000-0000-000015170000}"/>
    <cellStyle name="Hiperłącze 10" xfId="25590" hidden="1" xr:uid="{00000000-0005-0000-0000-0000AD1A0000}"/>
    <cellStyle name="Hiperłącze 10" xfId="43016" hidden="1" xr:uid="{00000000-0005-0000-0000-0000DF220000}"/>
    <cellStyle name="Hiperłącze 10" xfId="23057" hidden="1" xr:uid="{00000000-0005-0000-0000-0000BB190000}"/>
    <cellStyle name="Hiperłącze 10" xfId="24824" hidden="1" xr:uid="{00000000-0005-0000-0000-0000941A0000}"/>
    <cellStyle name="Hiperłącze 10" xfId="45322" hidden="1" xr:uid="{00000000-0005-0000-0000-0000D5230000}"/>
    <cellStyle name="Hiperłącze 10" xfId="36264" hidden="1" xr:uid="{00000000-0005-0000-0000-0000B21F0000}"/>
    <cellStyle name="Hiperłącze 10" xfId="40213" hidden="1" xr:uid="{00000000-0005-0000-0000-000063210000}"/>
    <cellStyle name="Hiperłącze 10" xfId="34814" hidden="1" xr:uid="{00000000-0005-0000-0000-00002B1F0000}"/>
    <cellStyle name="Hiperłącze 10" xfId="35733" hidden="1" xr:uid="{00000000-0005-0000-0000-00005D1F0000}"/>
    <cellStyle name="Hiperłącze 10" xfId="25263" hidden="1" xr:uid="{00000000-0005-0000-0000-00000C1B0000}"/>
    <cellStyle name="Hiperłącze 10" xfId="43836" hidden="1" xr:uid="{00000000-0005-0000-0000-0000FB220000}"/>
    <cellStyle name="Hiperłącze 10" xfId="40079" hidden="1" xr:uid="{00000000-0005-0000-0000-00005D210000}"/>
    <cellStyle name="Hiperłącze 10" xfId="33517" hidden="1" xr:uid="{00000000-0005-0000-0000-0000601E0000}"/>
    <cellStyle name="Hiperłącze 10" xfId="15599" hidden="1" xr:uid="{00000000-0005-0000-0000-000062160000}"/>
    <cellStyle name="Hiperłącze 10" xfId="27113" hidden="1" xr:uid="{00000000-0005-0000-0000-00008A1B0000}"/>
    <cellStyle name="Hiperłącze 10" xfId="44564" hidden="1" xr:uid="{00000000-0005-0000-0000-000065230000}"/>
    <cellStyle name="Hiperłącze 10" xfId="13163" hidden="1" xr:uid="{00000000-0005-0000-0000-000013150000}"/>
    <cellStyle name="Hiperłącze 10" xfId="39951" hidden="1" xr:uid="{00000000-0005-0000-0000-000035210000}"/>
    <cellStyle name="Hiperłącze 10" xfId="23371" hidden="1" xr:uid="{00000000-0005-0000-0000-0000AE190000}"/>
    <cellStyle name="Hiperłącze 10" xfId="15875" hidden="1" xr:uid="{00000000-0005-0000-0000-00007F160000}"/>
    <cellStyle name="Hiperłącze 10" xfId="21949" hidden="1" xr:uid="{00000000-0005-0000-0000-000015190000}"/>
    <cellStyle name="Hiperłącze 10" xfId="28916" hidden="1" xr:uid="{00000000-0005-0000-0000-0000491C0000}"/>
    <cellStyle name="Hiperłącze 10" xfId="15442" hidden="1" xr:uid="{00000000-0005-0000-0000-000026160000}"/>
    <cellStyle name="Hiperłącze 10" xfId="15029" hidden="1" xr:uid="{00000000-0005-0000-0000-00002D160000}"/>
    <cellStyle name="Hiperłącze 10" xfId="12929" hidden="1" xr:uid="{00000000-0005-0000-0000-0000FE140000}"/>
    <cellStyle name="Hiperłącze 10" xfId="46912" hidden="1" xr:uid="{00000000-0005-0000-0000-00007B240000}"/>
    <cellStyle name="Hiperłącze 10" xfId="35167" hidden="1" xr:uid="{00000000-0005-0000-0000-0000001F0000}"/>
    <cellStyle name="Hiperłącze 10" xfId="17799" hidden="1" xr:uid="{00000000-0005-0000-0000-00002C170000}"/>
    <cellStyle name="Hiperłącze 10" xfId="15421" hidden="1" xr:uid="{00000000-0005-0000-0000-000020160000}"/>
    <cellStyle name="Hiperłącze 10" xfId="22958" hidden="1" xr:uid="{00000000-0005-0000-0000-0000D2190000}"/>
    <cellStyle name="Hiperłącze 10" xfId="24568" hidden="1" xr:uid="{00000000-0005-0000-0000-0000791A0000}"/>
    <cellStyle name="Hiperłącze 10" xfId="42171" hidden="1" xr:uid="{00000000-0005-0000-0000-00008D220000}"/>
    <cellStyle name="Hiperłącze 10" xfId="33901" hidden="1" xr:uid="{00000000-0005-0000-0000-0000B91E0000}"/>
    <cellStyle name="Hiperłącze 10" xfId="42898" hidden="1" xr:uid="{00000000-0005-0000-0000-0000D0220000}"/>
    <cellStyle name="Hiperłącze 10" xfId="30473" hidden="1" xr:uid="{00000000-0005-0000-0000-0000E11C0000}"/>
    <cellStyle name="Hiperłącze 10" xfId="30029" hidden="1" xr:uid="{00000000-0005-0000-0000-00001F1E0000}"/>
    <cellStyle name="Hiperłącze 10" xfId="38963" hidden="1" xr:uid="{00000000-0005-0000-0000-0000B1220000}"/>
    <cellStyle name="Hiperłącze 10" xfId="37358" hidden="1" xr:uid="{00000000-0005-0000-0000-000044200000}"/>
    <cellStyle name="Hiperłącze 10" xfId="43943" hidden="1" xr:uid="{00000000-0005-0000-0000-000006230000}"/>
    <cellStyle name="Hiperłącze 10" xfId="13966" hidden="1" xr:uid="{00000000-0005-0000-0000-0000A5150000}"/>
    <cellStyle name="Hiperłącze 10" xfId="25117" hidden="1" xr:uid="{00000000-0005-0000-0000-00007E1B0000}"/>
    <cellStyle name="Hiperłącze 10" xfId="37650" hidden="1" xr:uid="{00000000-0005-0000-0000-00007C200000}"/>
    <cellStyle name="Hiperłącze 10" xfId="19802" hidden="1" xr:uid="{00000000-0005-0000-0000-00005D180000}"/>
    <cellStyle name="Hiperłącze 10" xfId="44655" hidden="1" xr:uid="{00000000-0005-0000-0000-00006F230000}"/>
    <cellStyle name="Hiperłącze 10" xfId="44673" hidden="1" xr:uid="{00000000-0005-0000-0000-000071230000}"/>
    <cellStyle name="Hiperłącze 10" xfId="32096" hidden="1" xr:uid="{00000000-0005-0000-0000-0000DC1D0000}"/>
    <cellStyle name="Hiperłącze 10" xfId="27511" hidden="1" xr:uid="{00000000-0005-0000-0000-0000D81B0000}"/>
    <cellStyle name="Hiperłącze 10" xfId="24011" hidden="1" xr:uid="{00000000-0005-0000-0000-0000591A0000}"/>
    <cellStyle name="Hiperłącze 10" xfId="37962" hidden="1" xr:uid="{00000000-0005-0000-0000-000069200000}"/>
    <cellStyle name="Hiperłącze 10" xfId="19535" hidden="1" xr:uid="{00000000-0005-0000-0000-000041180000}"/>
    <cellStyle name="Hiperłącze 10" xfId="13113" hidden="1" xr:uid="{00000000-0005-0000-0000-00000D150000}"/>
    <cellStyle name="Hiperłącze 10" xfId="46426" hidden="1" xr:uid="{00000000-0005-0000-0000-0000AB240000}"/>
    <cellStyle name="Hiperłącze 10" xfId="29040" hidden="1" xr:uid="{00000000-0005-0000-0000-0000591C0000}"/>
    <cellStyle name="Hiperłącze 10" xfId="33179" hidden="1" xr:uid="{00000000-0005-0000-0000-0000861E0000}"/>
    <cellStyle name="Hiperłącze 10" xfId="44887" hidden="1" xr:uid="{00000000-0005-0000-0000-00008E230000}"/>
    <cellStyle name="Hiperłącze 10" xfId="34440" hidden="1" xr:uid="{00000000-0005-0000-0000-0000A1200000}"/>
    <cellStyle name="Hiperłącze 10" xfId="30687" hidden="1" xr:uid="{00000000-0005-0000-0000-0000FE1C0000}"/>
    <cellStyle name="Hiperłącze 10" xfId="25905" hidden="1" xr:uid="{00000000-0005-0000-0000-0000C71A0000}"/>
    <cellStyle name="Hiperłącze 10" xfId="37616" hidden="1" xr:uid="{00000000-0005-0000-0000-000085200000}"/>
    <cellStyle name="Hiperłącze 10" xfId="43875" hidden="1" xr:uid="{00000000-0005-0000-0000-0000B7230000}"/>
    <cellStyle name="Hiperłącze 10" xfId="24997" hidden="1" xr:uid="{00000000-0005-0000-0000-0000A71A0000}"/>
    <cellStyle name="Hiperłącze 10" xfId="41791" hidden="1" xr:uid="{00000000-0005-0000-0000-00004F220000}"/>
    <cellStyle name="Hiperłącze 10" xfId="19723" hidden="1" xr:uid="{00000000-0005-0000-0000-00001A180000}"/>
    <cellStyle name="Hiperłącze 10" xfId="18845" hidden="1" xr:uid="{00000000-0005-0000-0000-00009E170000}"/>
    <cellStyle name="Hiperłącze 10" xfId="28482" hidden="1" xr:uid="{00000000-0005-0000-0000-00007E1C0000}"/>
    <cellStyle name="Hiperłącze 10" xfId="17019" hidden="1" xr:uid="{00000000-0005-0000-0000-0000C2160000}"/>
    <cellStyle name="Hiperłącze 10" xfId="32351" hidden="1" xr:uid="{00000000-0005-0000-0000-0000EC1D0000}"/>
    <cellStyle name="Hiperłącze 10" xfId="31334" hidden="1" xr:uid="{00000000-0005-0000-0000-0000621D0000}"/>
    <cellStyle name="Hiperłącze 10" xfId="35152" hidden="1" xr:uid="{00000000-0005-0000-0000-0000031F0000}"/>
    <cellStyle name="Hiperłącze 10" xfId="40895" hidden="1" xr:uid="{00000000-0005-0000-0000-0000FF210000}"/>
    <cellStyle name="Hiperłącze 10" xfId="45550" hidden="1" xr:uid="{00000000-0005-0000-0000-000029240000}"/>
    <cellStyle name="Hiperłącze 10" xfId="20359" hidden="1" xr:uid="{00000000-0005-0000-0000-00008E180000}"/>
    <cellStyle name="Hiperłącze 10" xfId="29798" hidden="1" xr:uid="{00000000-0005-0000-0000-00001B1E0000}"/>
    <cellStyle name="Hiperłącze 10" xfId="16496" hidden="1" xr:uid="{00000000-0005-0000-0000-00005A170000}"/>
    <cellStyle name="Hiperłącze 10" xfId="38576" hidden="1" xr:uid="{00000000-0005-0000-0000-0000D3200000}"/>
    <cellStyle name="Hiperłącze 10" xfId="38451" hidden="1" xr:uid="{00000000-0005-0000-0000-0000CE200000}"/>
    <cellStyle name="Hiperłącze 10" xfId="41366" hidden="1" xr:uid="{00000000-0005-0000-0000-0000DC210000}"/>
    <cellStyle name="Hiperłącze 10" xfId="17769" hidden="1" xr:uid="{00000000-0005-0000-0000-000031170000}"/>
    <cellStyle name="Hiperłącze 10" xfId="31479" hidden="1" xr:uid="{00000000-0005-0000-0000-0000681D0000}"/>
    <cellStyle name="Hiperłącze 10" xfId="21533" hidden="1" xr:uid="{00000000-0005-0000-0000-0000CD180000}"/>
    <cellStyle name="Hiperłącze 10" xfId="32495" hidden="1" xr:uid="{00000000-0005-0000-0000-0000D11D0000}"/>
    <cellStyle name="Hiperłącze 10" xfId="24915" hidden="1" xr:uid="{00000000-0005-0000-0000-00009C1A0000}"/>
    <cellStyle name="Hiperłącze 10" xfId="11376" hidden="1" xr:uid="{00000000-0005-0000-0000-000072140000}"/>
    <cellStyle name="Hiperłącze 10" xfId="31095" hidden="1" xr:uid="{00000000-0005-0000-0000-0000401D0000}"/>
    <cellStyle name="Hiperłącze 10" xfId="29848" hidden="1" xr:uid="{00000000-0005-0000-0000-0000191E0000}"/>
    <cellStyle name="Hiperłącze 10" xfId="33408" hidden="1" xr:uid="{00000000-0005-0000-0000-0000541E0000}"/>
    <cellStyle name="Hiperłącze 10" xfId="27218" hidden="1" xr:uid="{00000000-0005-0000-0000-0000921B0000}"/>
    <cellStyle name="Hiperłącze 10" xfId="22587" hidden="1" xr:uid="{00000000-0005-0000-0000-000076190000}"/>
    <cellStyle name="Hiperłącze 10" xfId="16982" hidden="1" xr:uid="{00000000-0005-0000-0000-0000B8160000}"/>
    <cellStyle name="Hiperłącze 10" xfId="23229" hidden="1" xr:uid="{00000000-0005-0000-0000-00009D190000}"/>
    <cellStyle name="Hiperłącze 10" xfId="11268" hidden="1" xr:uid="{00000000-0005-0000-0000-000066140000}"/>
    <cellStyle name="Hiperłącze 10" xfId="19221" hidden="1" xr:uid="{00000000-0005-0000-0000-00000A180000}"/>
    <cellStyle name="Hiperłącze 10" xfId="18151" hidden="1" xr:uid="{00000000-0005-0000-0000-000070170000}"/>
    <cellStyle name="Hiperłącze 10" xfId="34415" hidden="1" xr:uid="{00000000-0005-0000-0000-000021200000}"/>
    <cellStyle name="Hiperłącze 10" xfId="20492" hidden="1" xr:uid="{00000000-0005-0000-0000-000094180000}"/>
    <cellStyle name="Hiperłącze 10" xfId="33788" hidden="1" xr:uid="{00000000-0005-0000-0000-0000AA1E0000}"/>
    <cellStyle name="Hiperłącze 10" xfId="17711" hidden="1" xr:uid="{00000000-0005-0000-0000-000024170000}"/>
    <cellStyle name="Hiperłącze 10" xfId="18637" hidden="1" xr:uid="{00000000-0005-0000-0000-000083170000}"/>
    <cellStyle name="Hiperłącze 10" xfId="18565" hidden="1" xr:uid="{00000000-0005-0000-0000-00007B170000}"/>
    <cellStyle name="Hiperłącze 10" xfId="44664" hidden="1" xr:uid="{00000000-0005-0000-0000-000070230000}"/>
    <cellStyle name="Hiperłącze 10" xfId="17647" hidden="1" xr:uid="{00000000-0005-0000-0000-00001E170000}"/>
    <cellStyle name="Hiperłącze 10" xfId="35183" hidden="1" xr:uid="{00000000-0005-0000-0000-0000071F0000}"/>
    <cellStyle name="Hiperłącze 10" xfId="24933" hidden="1" xr:uid="{00000000-0005-0000-0000-0000A01A0000}"/>
    <cellStyle name="Hiperłącze 10" xfId="19691" hidden="1" xr:uid="{00000000-0005-0000-0000-000014180000}"/>
    <cellStyle name="Hiperłącze 10" xfId="44646" hidden="1" xr:uid="{00000000-0005-0000-0000-00006C230000}"/>
    <cellStyle name="Hiperłącze 10" xfId="15806" hidden="1" xr:uid="{00000000-0005-0000-0000-000079160000}"/>
    <cellStyle name="Hiperłącze 10" xfId="36828" hidden="1" xr:uid="{00000000-0005-0000-0000-0000CF1F0000}"/>
    <cellStyle name="Hiperłącze 10" xfId="42360" hidden="1" xr:uid="{00000000-0005-0000-0000-000072220000}"/>
    <cellStyle name="Hiperłącze 10" xfId="22214" hidden="1" xr:uid="{00000000-0005-0000-0000-000033190000}"/>
    <cellStyle name="Hiperłącze 10" xfId="12473" hidden="1" xr:uid="{00000000-0005-0000-0000-0000AC140000}"/>
    <cellStyle name="Hiperłącze 10" xfId="22972" hidden="1" xr:uid="{00000000-0005-0000-0000-0000CA190000}"/>
    <cellStyle name="Hiperłącze 10" xfId="43516" hidden="1" xr:uid="{00000000-0005-0000-0000-0000B2230000}"/>
    <cellStyle name="Hiperłącze 10" xfId="13744" hidden="1" xr:uid="{00000000-0005-0000-0000-0000A7150000}"/>
    <cellStyle name="Hiperłącze 10" xfId="26921" hidden="1" xr:uid="{00000000-0005-0000-0000-00005D1B0000}"/>
    <cellStyle name="Hiperłącze 10" xfId="38022" hidden="1" xr:uid="{00000000-0005-0000-0000-00006C200000}"/>
    <cellStyle name="Hiperłącze 10" xfId="11841" hidden="1" xr:uid="{00000000-0005-0000-0000-00003D150000}"/>
    <cellStyle name="Hiperłącze 10" xfId="29024" hidden="1" xr:uid="{00000000-0005-0000-0000-0000551C0000}"/>
    <cellStyle name="Hiperłącze 10" xfId="24233" hidden="1" xr:uid="{00000000-0005-0000-0000-0000281A0000}"/>
    <cellStyle name="Hiperłącze 10" xfId="45502" hidden="1" xr:uid="{00000000-0005-0000-0000-00002C240000}"/>
    <cellStyle name="Hiperłącze 10" xfId="44097" hidden="1" xr:uid="{00000000-0005-0000-0000-000017230000}"/>
    <cellStyle name="Hiperłącze 10" xfId="43691" hidden="1" xr:uid="{00000000-0005-0000-0000-0000EE220000}"/>
    <cellStyle name="Hiperłącze 10" xfId="26209" hidden="1" xr:uid="{00000000-0005-0000-0000-0000EB1A0000}"/>
    <cellStyle name="Hiperłącze 10" xfId="22826" hidden="1" xr:uid="{00000000-0005-0000-0000-0000D3190000}"/>
    <cellStyle name="Hiperłącze 10" xfId="30402" hidden="1" xr:uid="{00000000-0005-0000-0000-0000DD1C0000}"/>
    <cellStyle name="Hiperłącze 10" xfId="18978" hidden="1" xr:uid="{00000000-0005-0000-0000-0000A7170000}"/>
    <cellStyle name="Hiperłącze 10" xfId="17834" hidden="1" xr:uid="{00000000-0005-0000-0000-000035170000}"/>
    <cellStyle name="Hiperłącze 10" xfId="14321" hidden="1" xr:uid="{00000000-0005-0000-0000-00008E150000}"/>
    <cellStyle name="Hiperłącze 10" xfId="35838" hidden="1" xr:uid="{00000000-0005-0000-0000-00006A1F0000}"/>
    <cellStyle name="Hiperłącze 10" xfId="14113" hidden="1" xr:uid="{00000000-0005-0000-0000-000073150000}"/>
    <cellStyle name="Hiperłącze 10" xfId="20381" hidden="1" xr:uid="{00000000-0005-0000-0000-00008B180000}"/>
    <cellStyle name="Hiperłącze 10" xfId="19191" hidden="1" xr:uid="{00000000-0005-0000-0000-000001180000}"/>
    <cellStyle name="Hiperłącze 10" xfId="25941" hidden="1" xr:uid="{00000000-0005-0000-0000-0000D01A0000}"/>
    <cellStyle name="Hiperłącze 10" xfId="35742" hidden="1" xr:uid="{00000000-0005-0000-0000-00005E1F0000}"/>
    <cellStyle name="Hiperłącze 10" xfId="18944" hidden="1" xr:uid="{00000000-0005-0000-0000-0000A5170000}"/>
    <cellStyle name="Hiperłącze 10" xfId="17847" hidden="1" xr:uid="{00000000-0005-0000-0000-00003A170000}"/>
    <cellStyle name="Hiperłącze 10" xfId="37551" hidden="1" xr:uid="{00000000-0005-0000-0000-000091200000}"/>
    <cellStyle name="Hiperłącze 10" xfId="19909" hidden="1" xr:uid="{00000000-0005-0000-0000-000027180000}"/>
    <cellStyle name="Hiperłącze 10" xfId="27239" hidden="1" xr:uid="{00000000-0005-0000-0000-00009A1B0000}"/>
    <cellStyle name="Hiperłącze 10" xfId="18870" hidden="1" xr:uid="{00000000-0005-0000-0000-00009B170000}"/>
    <cellStyle name="Hiperłącze 10" xfId="15225" hidden="1" xr:uid="{00000000-0005-0000-0000-000011160000}"/>
    <cellStyle name="Hiperłącze 10" xfId="17666" hidden="1" xr:uid="{00000000-0005-0000-0000-000026170000}"/>
    <cellStyle name="Hiperłącze 10" xfId="14000" hidden="1" xr:uid="{00000000-0005-0000-0000-00009C150000}"/>
    <cellStyle name="Hiperłącze 10" xfId="10242" hidden="1" xr:uid="{00000000-0005-0000-0000-00004D140000}"/>
    <cellStyle name="Hiperłącze 10" xfId="21418" hidden="1" xr:uid="{00000000-0005-0000-0000-0000C0180000}"/>
    <cellStyle name="Hiperłącze 10" xfId="20340" hidden="1" xr:uid="{00000000-0005-0000-0000-000086180000}"/>
    <cellStyle name="Hiperłącze 10" xfId="24815" hidden="1" xr:uid="{00000000-0005-0000-0000-0000931A0000}"/>
    <cellStyle name="Hiperłącze 10" xfId="34309" hidden="1" xr:uid="{00000000-0005-0000-0000-00002C1F0000}"/>
    <cellStyle name="Hiperłącze 10" xfId="40707" hidden="1" xr:uid="{00000000-0005-0000-0000-0000BD210000}"/>
    <cellStyle name="Hiperłącze 10" xfId="39027" hidden="1" xr:uid="{00000000-0005-0000-0000-0000A4210000}"/>
    <cellStyle name="Hiperłącze 10" xfId="16331" hidden="1" xr:uid="{00000000-0005-0000-0000-0000DD170000}"/>
    <cellStyle name="Hiperłącze 10" xfId="47183" hidden="1" xr:uid="{00000000-0005-0000-0000-0000C9240000}"/>
    <cellStyle name="Hiperłącze 10" xfId="41255" hidden="1" xr:uid="{00000000-0005-0000-0000-0000D3210000}"/>
    <cellStyle name="Hiperłącze 10" xfId="42527" hidden="1" xr:uid="{00000000-0005-0000-0000-000077220000}"/>
    <cellStyle name="Hiperłącze 10" xfId="13028" hidden="1" xr:uid="{00000000-0005-0000-0000-000005150000}"/>
    <cellStyle name="Hiperłącze 10" xfId="35248" hidden="1" xr:uid="{00000000-0005-0000-0000-00000F1F0000}"/>
    <cellStyle name="Hiperłącze 10" xfId="44628" hidden="1" xr:uid="{00000000-0005-0000-0000-000067230000}"/>
    <cellStyle name="Hiperłącze 10" xfId="44205" hidden="1" xr:uid="{00000000-0005-0000-0000-00001F230000}"/>
    <cellStyle name="Hiperłącze 10" xfId="22067" hidden="1" xr:uid="{00000000-0005-0000-0000-000022190000}"/>
    <cellStyle name="Hiperłącze 10" xfId="23738" hidden="1" xr:uid="{00000000-0005-0000-0000-0000151A0000}"/>
    <cellStyle name="Hiperłącze 10" xfId="24427" hidden="1" xr:uid="{00000000-0005-0000-0000-00003B1A0000}"/>
    <cellStyle name="Hiperłącze 10" xfId="12778" hidden="1" xr:uid="{00000000-0005-0000-0000-0000D0140000}"/>
    <cellStyle name="Hiperłącze 10" xfId="35790" hidden="1" xr:uid="{00000000-0005-0000-0000-00005F1F0000}"/>
    <cellStyle name="Hiperłącze 10" xfId="45356" hidden="1" xr:uid="{00000000-0005-0000-0000-0000D7230000}"/>
    <cellStyle name="Hiperłącze 10" xfId="32018" hidden="1" xr:uid="{00000000-0005-0000-0000-0000EA1D0000}"/>
    <cellStyle name="Hiperłącze 10" xfId="38755" hidden="1" xr:uid="{00000000-0005-0000-0000-00004E210000}"/>
    <cellStyle name="Hiperłącze 10" xfId="27503" hidden="1" xr:uid="{00000000-0005-0000-0000-0000D91B0000}"/>
    <cellStyle name="Hiperłącze 10" xfId="37030" hidden="1" xr:uid="{00000000-0005-0000-0000-0000E61F0000}"/>
    <cellStyle name="Hiperłącze 10" xfId="28389" hidden="1" xr:uid="{00000000-0005-0000-0000-0000751C0000}"/>
    <cellStyle name="Hiperłącze 10" xfId="29710" hidden="1" xr:uid="{00000000-0005-0000-0000-00002A1D0000}"/>
    <cellStyle name="Hiperłącze 10" xfId="14168" hidden="1" xr:uid="{00000000-0005-0000-0000-00007A150000}"/>
    <cellStyle name="Hiperłącze 10" xfId="30644" hidden="1" xr:uid="{00000000-0005-0000-0000-0000F01C0000}"/>
    <cellStyle name="Hiperłącze 10" xfId="23537" hidden="1" xr:uid="{00000000-0005-0000-0000-0000E9190000}"/>
    <cellStyle name="Hiperłącze 10" xfId="19858" hidden="1" xr:uid="{00000000-0005-0000-0000-00002A180000}"/>
    <cellStyle name="Hiperłącze 10" xfId="15343" hidden="1" xr:uid="{00000000-0005-0000-0000-000019160000}"/>
    <cellStyle name="Hiperłącze 10" xfId="32468" hidden="1" xr:uid="{00000000-0005-0000-0000-0000CC1D0000}"/>
    <cellStyle name="Hiperłącze 10" xfId="35814" hidden="1" xr:uid="{00000000-0005-0000-0000-0000671F0000}"/>
    <cellStyle name="Hiperłącze 10" xfId="36790" hidden="1" xr:uid="{00000000-0005-0000-0000-0000CE1F0000}"/>
    <cellStyle name="Hiperłącze 10" xfId="18573" hidden="1" xr:uid="{00000000-0005-0000-0000-00007C170000}"/>
    <cellStyle name="Hiperłącze 10" xfId="18878" hidden="1" xr:uid="{00000000-0005-0000-0000-000097170000}"/>
    <cellStyle name="Hiperłącze 10" xfId="38231" hidden="1" xr:uid="{00000000-0005-0000-0000-0000B1200000}"/>
    <cellStyle name="Hiperłącze 10" xfId="42653" hidden="1" xr:uid="{00000000-0005-0000-0000-000088220000}"/>
    <cellStyle name="Hiperłącze 10" xfId="17907" hidden="1" xr:uid="{00000000-0005-0000-0000-000038170000}"/>
    <cellStyle name="Hiperłącze 10" xfId="11422" hidden="1" xr:uid="{00000000-0005-0000-0000-000077140000}"/>
    <cellStyle name="Hiperłącze 10" xfId="34360" hidden="1" xr:uid="{00000000-0005-0000-0000-00002D200000}"/>
    <cellStyle name="Hiperłącze 10" xfId="33263" hidden="1" xr:uid="{00000000-0005-0000-0000-0000441E0000}"/>
    <cellStyle name="Hiperłącze 10" xfId="21125" hidden="1" xr:uid="{00000000-0005-0000-0000-00009F180000}"/>
    <cellStyle name="Hiperłącze 10" xfId="14420" hidden="1" xr:uid="{00000000-0005-0000-0000-000095150000}"/>
    <cellStyle name="Hiperłącze 10" xfId="36710" hidden="1" xr:uid="{00000000-0005-0000-0000-0000C61F0000}"/>
    <cellStyle name="Hiperłącze 10" xfId="38040" hidden="1" xr:uid="{00000000-0005-0000-0000-000070200000}"/>
    <cellStyle name="Hiperłącze 10" xfId="14838" hidden="1" xr:uid="{00000000-0005-0000-0000-000052160000}"/>
    <cellStyle name="Hiperłącze 10" xfId="32710" hidden="1" xr:uid="{00000000-0005-0000-0000-00002B1E0000}"/>
    <cellStyle name="Hiperłącze 10" xfId="43501" hidden="1" xr:uid="{00000000-0005-0000-0000-0000AC230000}"/>
    <cellStyle name="Hiperłącze 10" xfId="11485" hidden="1" xr:uid="{00000000-0005-0000-0000-0000E4140000}"/>
    <cellStyle name="Hiperłącze 10" xfId="43193" hidden="1" xr:uid="{00000000-0005-0000-0000-000044240000}"/>
    <cellStyle name="Hiperłącze 10" xfId="11527" hidden="1" xr:uid="{00000000-0005-0000-0000-0000D4150000}"/>
    <cellStyle name="Hiperłącze 10" xfId="27972" hidden="1" xr:uid="{00000000-0005-0000-0000-0000C11B0000}"/>
    <cellStyle name="Hiperłącze 10" xfId="17160" hidden="1" xr:uid="{00000000-0005-0000-0000-0000CB160000}"/>
    <cellStyle name="Hiperłącze 10" xfId="29180" hidden="1" xr:uid="{00000000-0005-0000-0000-0000911C0000}"/>
    <cellStyle name="Hiperłącze 10" xfId="36285" hidden="1" xr:uid="{00000000-0005-0000-0000-0000BA1F0000}"/>
    <cellStyle name="Hiperłącze 10" xfId="31795" hidden="1" xr:uid="{00000000-0005-0000-0000-0000A31D0000}"/>
    <cellStyle name="Hiperłącze 10" xfId="31917" hidden="1" xr:uid="{00000000-0005-0000-0000-0000001E0000}"/>
    <cellStyle name="Hiperłącze 10" xfId="10427" hidden="1" xr:uid="{00000000-0005-0000-0000-000062140000}"/>
    <cellStyle name="Hiperłącze 10" xfId="12005" hidden="1" xr:uid="{00000000-0005-0000-0000-00007C140000}"/>
    <cellStyle name="Hiperłącze 10" xfId="20595" hidden="1" xr:uid="{00000000-0005-0000-0000-00006D190000}"/>
    <cellStyle name="Hiperłącze 10" xfId="40570" hidden="1" xr:uid="{00000000-0005-0000-0000-000092210000}"/>
    <cellStyle name="Hiperłącze 10" xfId="46073" hidden="1" xr:uid="{00000000-0005-0000-0000-000002240000}"/>
    <cellStyle name="Hiperłącze 10" xfId="31536" hidden="1" xr:uid="{00000000-0005-0000-0000-0000751D0000}"/>
    <cellStyle name="Hiperłącze 10" xfId="32667" hidden="1" xr:uid="{00000000-0005-0000-0000-00002A1E0000}"/>
    <cellStyle name="Hiperłącze 10" xfId="33711" hidden="1" xr:uid="{00000000-0005-0000-0000-0000A61E0000}"/>
    <cellStyle name="Hiperłącze 10" xfId="25872" hidden="1" xr:uid="{00000000-0005-0000-0000-0000CE1A0000}"/>
    <cellStyle name="Hiperłącze 10" xfId="34280" hidden="1" xr:uid="{00000000-0005-0000-0000-0000351F0000}"/>
    <cellStyle name="Hiperłącze 10" xfId="30732" hidden="1" xr:uid="{00000000-0005-0000-0000-0000FB1C0000}"/>
    <cellStyle name="Hiperłącze 10" xfId="47201" hidden="1" xr:uid="{00000000-0005-0000-0000-0000C7240000}"/>
    <cellStyle name="Hiperłącze 10" xfId="14171" hidden="1" xr:uid="{00000000-0005-0000-0000-00007E150000}"/>
    <cellStyle name="Hiperłącze 10" xfId="17176" hidden="1" xr:uid="{00000000-0005-0000-0000-0000D0160000}"/>
    <cellStyle name="Hiperłącze 10" xfId="19963" hidden="1" xr:uid="{00000000-0005-0000-0000-000032180000}"/>
    <cellStyle name="Hiperłącze 10" xfId="20852" hidden="1" xr:uid="{00000000-0005-0000-0000-0000F2190000}"/>
    <cellStyle name="Hiperłącze 10" xfId="14007" hidden="1" xr:uid="{00000000-0005-0000-0000-00009B150000}"/>
    <cellStyle name="Hiperłącze 10" xfId="44301" hidden="1" xr:uid="{00000000-0005-0000-0000-00002B230000}"/>
    <cellStyle name="Hiperłącze 10" xfId="31545" hidden="1" xr:uid="{00000000-0005-0000-0000-00007A1D0000}"/>
    <cellStyle name="Hiperłącze 10" xfId="33829" hidden="1" xr:uid="{00000000-0005-0000-0000-0000AF1E0000}"/>
    <cellStyle name="Hiperłącze 10" xfId="26202" hidden="1" xr:uid="{00000000-0005-0000-0000-0000EF1A0000}"/>
    <cellStyle name="Hiperłącze 10" xfId="46947" hidden="1" xr:uid="{00000000-0005-0000-0000-00009E240000}"/>
    <cellStyle name="Hiperłącze 10" xfId="27029" hidden="1" xr:uid="{00000000-0005-0000-0000-0000691B0000}"/>
    <cellStyle name="Hiperłącze 10" xfId="22147" hidden="1" xr:uid="{00000000-0005-0000-0000-00002B190000}"/>
    <cellStyle name="Hiperłącze 10" xfId="21173" hidden="1" xr:uid="{00000000-0005-0000-0000-0000AA180000}"/>
    <cellStyle name="Hiperłącze 10" xfId="25641" hidden="1" xr:uid="{00000000-0005-0000-0000-0000B31A0000}"/>
    <cellStyle name="Hiperłącze 10" xfId="19883" hidden="1" xr:uid="{00000000-0005-0000-0000-00002D180000}"/>
    <cellStyle name="Hiperłącze 10" xfId="24462" hidden="1" xr:uid="{00000000-0005-0000-0000-00003F1A0000}"/>
    <cellStyle name="Hiperłącze 10" xfId="21439" hidden="1" xr:uid="{00000000-0005-0000-0000-0000C6180000}"/>
    <cellStyle name="Hiperłącze 10" xfId="20224" hidden="1" xr:uid="{00000000-0005-0000-0000-000079180000}"/>
    <cellStyle name="Hiperłącze 10" xfId="36210" hidden="1" xr:uid="{00000000-0005-0000-0000-0000A71F0000}"/>
    <cellStyle name="Hiperłącze 10" xfId="21962" hidden="1" xr:uid="{00000000-0005-0000-0000-00001A190000}"/>
    <cellStyle name="Hiperłącze 10" xfId="11971" hidden="1" xr:uid="{00000000-0005-0000-0000-00004A150000}"/>
    <cellStyle name="Hiperłącze 10" xfId="15902" hidden="1" xr:uid="{00000000-0005-0000-0000-000082160000}"/>
    <cellStyle name="Hiperłącze 10" xfId="32209" hidden="1" xr:uid="{00000000-0005-0000-0000-0000B31D0000}"/>
    <cellStyle name="Hiperłącze 10" xfId="30395" hidden="1" xr:uid="{00000000-0005-0000-0000-0000DE1C0000}"/>
    <cellStyle name="Hiperłącze 10" xfId="20305" hidden="1" xr:uid="{00000000-0005-0000-0000-000080180000}"/>
    <cellStyle name="Hiperłącze 10" xfId="35033" hidden="1" xr:uid="{00000000-0005-0000-0000-0000F91E0000}"/>
    <cellStyle name="Hiperłącze 10" xfId="46314" hidden="1" xr:uid="{00000000-0005-0000-0000-00005F240000}"/>
    <cellStyle name="Hiperłącze 10" xfId="17638" hidden="1" xr:uid="{00000000-0005-0000-0000-00001D170000}"/>
    <cellStyle name="Hiperłącze 10" xfId="19228" hidden="1" xr:uid="{00000000-0005-0000-0000-000009180000}"/>
    <cellStyle name="Hiperłącze 10" xfId="26865" hidden="1" xr:uid="{00000000-0005-0000-0000-0000531B0000}"/>
    <cellStyle name="Hiperłącze 10" xfId="14194" hidden="1" xr:uid="{00000000-0005-0000-0000-000081150000}"/>
    <cellStyle name="Hiperłącze 10" xfId="44932" hidden="1" xr:uid="{00000000-0005-0000-0000-00008B230000}"/>
    <cellStyle name="Hiperłącze 10" xfId="20236" hidden="1" xr:uid="{00000000-0005-0000-0000-00007E180000}"/>
    <cellStyle name="Hiperłącze 10" xfId="21080" hidden="1" xr:uid="{00000000-0005-0000-0000-0000A2180000}"/>
    <cellStyle name="Hiperłącze 10" xfId="16270" hidden="1" xr:uid="{00000000-0005-0000-0000-0000EA170000}"/>
    <cellStyle name="Hiperłącze 10" xfId="45683" hidden="1" xr:uid="{00000000-0005-0000-0000-000024240000}"/>
    <cellStyle name="Hiperłącze 10" xfId="20555" hidden="1" xr:uid="{00000000-0005-0000-0000-000006190000}"/>
    <cellStyle name="Hiperłącze 10" xfId="28009" hidden="1" xr:uid="{00000000-0005-0000-0000-0000C91B0000}"/>
    <cellStyle name="Hiperłącze 10" xfId="18353" hidden="1" xr:uid="{00000000-0005-0000-0000-0000CF170000}"/>
    <cellStyle name="Hiperłącze 10" xfId="27876" hidden="1" xr:uid="{00000000-0005-0000-0000-0000BA1B0000}"/>
    <cellStyle name="Hiperłącze 10" xfId="23888" hidden="1" xr:uid="{00000000-0005-0000-0000-0000721A0000}"/>
    <cellStyle name="Hiperłącze 10" xfId="30068" hidden="1" xr:uid="{00000000-0005-0000-0000-00008A1D0000}"/>
    <cellStyle name="Hiperłącze 10" xfId="46999" hidden="1" xr:uid="{00000000-0005-0000-0000-00008A240000}"/>
    <cellStyle name="Hiperłącze 10" xfId="29635" hidden="1" xr:uid="{00000000-0005-0000-0000-00000C1E0000}"/>
    <cellStyle name="Hiperłącze 10" xfId="25550" hidden="1" xr:uid="{00000000-0005-0000-0000-0000821B0000}"/>
    <cellStyle name="Hiperłącze 10" xfId="34461" hidden="1" xr:uid="{00000000-0005-0000-0000-00008D1F0000}"/>
    <cellStyle name="Hiperłącze 10" xfId="34455" hidden="1" xr:uid="{00000000-0005-0000-0000-00008C1F0000}"/>
    <cellStyle name="Hiperłącze 10" xfId="26536" hidden="1" xr:uid="{00000000-0005-0000-0000-0000271B0000}"/>
    <cellStyle name="Hiperłącze 10" xfId="43814" hidden="1" xr:uid="{00000000-0005-0000-0000-000001230000}"/>
    <cellStyle name="Hiperłącze 10" xfId="42644" hidden="1" xr:uid="{00000000-0005-0000-0000-000084220000}"/>
    <cellStyle name="Hiperłącze 10" xfId="42367" hidden="1" xr:uid="{00000000-0005-0000-0000-000071220000}"/>
    <cellStyle name="Hiperłącze 10" xfId="26482" hidden="1" xr:uid="{00000000-0005-0000-0000-0000261B0000}"/>
    <cellStyle name="Hiperłącze 10" xfId="30562" hidden="1" xr:uid="{00000000-0005-0000-0000-0000EB1C0000}"/>
    <cellStyle name="Hiperłącze 10" xfId="31159" hidden="1" xr:uid="{00000000-0005-0000-0000-0000471D0000}"/>
    <cellStyle name="Hiperłącze 10" xfId="24061" hidden="1" xr:uid="{00000000-0005-0000-0000-0000511A0000}"/>
    <cellStyle name="Hiperłącze 10" xfId="27209" hidden="1" xr:uid="{00000000-0005-0000-0000-0000911B0000}"/>
    <cellStyle name="Hiperłącze 10" xfId="17035" hidden="1" xr:uid="{00000000-0005-0000-0000-0000C6160000}"/>
    <cellStyle name="Hiperłącze 10" xfId="38061" hidden="1" xr:uid="{00000000-0005-0000-0000-000076200000}"/>
    <cellStyle name="Hiperłącze 10" xfId="39574" hidden="1" xr:uid="{00000000-0005-0000-0000-000007210000}"/>
    <cellStyle name="Hiperłącze 10" xfId="25098" hidden="1" xr:uid="{00000000-0005-0000-0000-0000081C0000}"/>
    <cellStyle name="Hiperłącze 10" xfId="37794" hidden="1" xr:uid="{00000000-0005-0000-0000-000057200000}"/>
    <cellStyle name="Hiperłącze 10" xfId="35271" hidden="1" xr:uid="{00000000-0005-0000-0000-0000101F0000}"/>
    <cellStyle name="Hiperłącze 10" xfId="29003" hidden="1" xr:uid="{00000000-0005-0000-0000-0000511C0000}"/>
    <cellStyle name="Hiperłącze 10" xfId="13901" hidden="1" xr:uid="{00000000-0005-0000-0000-0000B1150000}"/>
    <cellStyle name="Hiperłącze 10" xfId="42120" hidden="1" xr:uid="{00000000-0005-0000-0000-000090220000}"/>
    <cellStyle name="Hiperłącze 10" xfId="44408" hidden="1" xr:uid="{00000000-0005-0000-0000-000037230000}"/>
    <cellStyle name="Hiperłącze 10" xfId="26593" hidden="1" xr:uid="{00000000-0005-0000-0000-0000361B0000}"/>
    <cellStyle name="Hiperłącze 10" xfId="28756" hidden="1" xr:uid="{00000000-0005-0000-0000-0000381C0000}"/>
    <cellStyle name="Hiperłącze 10" xfId="38894" hidden="1" xr:uid="{00000000-0005-0000-0000-000039220000}"/>
    <cellStyle name="Hiperłącze 10" xfId="26243" hidden="1" xr:uid="{00000000-0005-0000-0000-0000F41A0000}"/>
    <cellStyle name="Hiperłącze 10" xfId="13798" hidden="1" xr:uid="{00000000-0005-0000-0000-0000C5150000}"/>
    <cellStyle name="Hiperłącze 10" xfId="17203" hidden="1" xr:uid="{00000000-0005-0000-0000-0000D5160000}"/>
    <cellStyle name="Hiperłącze 10" xfId="17629" hidden="1" xr:uid="{00000000-0005-0000-0000-00001C170000}"/>
    <cellStyle name="Hiperłącze 10" xfId="11476" hidden="1" xr:uid="{00000000-0005-0000-0000-0000F2140000}"/>
    <cellStyle name="Hiperłącze 10" xfId="16069" hidden="1" xr:uid="{00000000-0005-0000-0000-00005D170000}"/>
    <cellStyle name="Hiperłącze 10" xfId="15956" hidden="1" xr:uid="{00000000-0005-0000-0000-000083160000}"/>
    <cellStyle name="Hiperłącze 10" xfId="32008" hidden="1" xr:uid="{00000000-0005-0000-0000-0000ED1D0000}"/>
    <cellStyle name="Hiperłącze 10" xfId="40725" hidden="1" xr:uid="{00000000-0005-0000-0000-0000BB210000}"/>
    <cellStyle name="Hiperłącze 10" xfId="46533" hidden="1" xr:uid="{00000000-0005-0000-0000-0000BC240000}"/>
    <cellStyle name="Hiperłącze 10" xfId="23780" hidden="1" xr:uid="{00000000-0005-0000-0000-0000131A0000}"/>
    <cellStyle name="Hiperłącze 10" xfId="39501" hidden="1" xr:uid="{00000000-0005-0000-0000-0000FF200000}"/>
    <cellStyle name="Hiperłącze 10" xfId="24047" hidden="1" xr:uid="{00000000-0005-0000-0000-0000551A0000}"/>
    <cellStyle name="Hiperłącze 10" xfId="38667" hidden="1" xr:uid="{00000000-0005-0000-0000-000038220000}"/>
    <cellStyle name="Hiperłącze 10" xfId="11916" hidden="1" xr:uid="{00000000-0005-0000-0000-00004B150000}"/>
    <cellStyle name="Hiperłącze 10" xfId="36020" hidden="1" xr:uid="{00000000-0005-0000-0000-00007F1F0000}"/>
    <cellStyle name="Hiperłącze 10" xfId="39930" hidden="1" xr:uid="{00000000-0005-0000-0000-000031210000}"/>
    <cellStyle name="Hiperłącze 10" xfId="26874" hidden="1" xr:uid="{00000000-0005-0000-0000-0000541B0000}"/>
    <cellStyle name="Hiperłącze 10" xfId="39075" hidden="1" xr:uid="{00000000-0005-0000-0000-00003F220000}"/>
    <cellStyle name="Hiperłącze 10" xfId="21464" hidden="1" xr:uid="{00000000-0005-0000-0000-0000C9180000}"/>
    <cellStyle name="Hiperłącze 10" xfId="33427" hidden="1" xr:uid="{00000000-0005-0000-0000-0000561E0000}"/>
    <cellStyle name="Hiperłącze 10" xfId="28131" hidden="1" xr:uid="{00000000-0005-0000-0000-0000151C0000}"/>
    <cellStyle name="Hiperłącze 10" xfId="34470" hidden="1" xr:uid="{00000000-0005-0000-0000-0000921F0000}"/>
    <cellStyle name="Hiperłącze 10" xfId="32964" hidden="1" xr:uid="{00000000-0005-0000-0000-00008C1E0000}"/>
    <cellStyle name="Hiperłącze 10" xfId="14704" hidden="1" xr:uid="{00000000-0005-0000-0000-0000F9150000}"/>
    <cellStyle name="Hiperłącze 10" xfId="24164" hidden="1" xr:uid="{00000000-0005-0000-0000-0000211A0000}"/>
    <cellStyle name="Hiperłącze 10" xfId="12249" hidden="1" xr:uid="{00000000-0005-0000-0000-000093140000}"/>
    <cellStyle name="Hiperłącze 10" xfId="33844" hidden="1" xr:uid="{00000000-0005-0000-0000-0000AC1E0000}"/>
    <cellStyle name="Hiperłącze 10" xfId="22398" hidden="1" xr:uid="{00000000-0005-0000-0000-00004D190000}"/>
    <cellStyle name="Hiperłącze 10" xfId="17964" hidden="1" xr:uid="{00000000-0005-0000-0000-000045170000}"/>
    <cellStyle name="Hiperłącze 10" xfId="18923" hidden="1" xr:uid="{00000000-0005-0000-0000-0000A1170000}"/>
    <cellStyle name="Hiperłącze 10" xfId="15914" hidden="1" xr:uid="{00000000-0005-0000-0000-000085160000}"/>
    <cellStyle name="Hiperłącze 10" xfId="36870" hidden="1" xr:uid="{00000000-0005-0000-0000-0000EE1F0000}"/>
    <cellStyle name="Hiperłącze 10" xfId="37802" hidden="1" xr:uid="{00000000-0005-0000-0000-000058200000}"/>
    <cellStyle name="Hiperłącze 10" xfId="20179" hidden="1" xr:uid="{00000000-0005-0000-0000-00006F180000}"/>
    <cellStyle name="Hiperłącze 10" xfId="15038" hidden="1" xr:uid="{00000000-0005-0000-0000-00002B160000}"/>
    <cellStyle name="Hiperłącze 10" xfId="44176" hidden="1" xr:uid="{00000000-0005-0000-0000-000026230000}"/>
    <cellStyle name="Hiperłącze 10" xfId="39608" hidden="1" xr:uid="{00000000-0005-0000-0000-00000B210000}"/>
    <cellStyle name="Hiperłącze 10" xfId="12052" hidden="1" xr:uid="{00000000-0005-0000-0000-000085140000}"/>
    <cellStyle name="Hiperłącze 10" xfId="41089" hidden="1" xr:uid="{00000000-0005-0000-0000-000000220000}"/>
    <cellStyle name="Hiperłącze 10" xfId="19120" hidden="1" xr:uid="{00000000-0005-0000-0000-0000FD170000}"/>
    <cellStyle name="Hiperłącze 10" xfId="21088" hidden="1" xr:uid="{00000000-0005-0000-0000-0000A1180000}"/>
    <cellStyle name="Hiperłącze 10" xfId="17532" hidden="1" xr:uid="{00000000-0005-0000-0000-000011170000}"/>
    <cellStyle name="Hiperłącze 10" xfId="24409" hidden="1" xr:uid="{00000000-0005-0000-0000-00003D1A0000}"/>
    <cellStyle name="Hiperłącze 10" xfId="14060" hidden="1" xr:uid="{00000000-0005-0000-0000-00006D150000}"/>
    <cellStyle name="Hiperłącze 10" xfId="30134" hidden="1" xr:uid="{00000000-0005-0000-0000-0000C11C0000}"/>
    <cellStyle name="Hiperłącze 10" xfId="26225" hidden="1" xr:uid="{00000000-0005-0000-0000-0000F01A0000}"/>
    <cellStyle name="Hiperłącze 10" xfId="36660" hidden="1" xr:uid="{00000000-0005-0000-0000-0000BB1F0000}"/>
    <cellStyle name="Hiperłącze 10" xfId="27055" hidden="1" xr:uid="{00000000-0005-0000-0000-0000631B0000}"/>
    <cellStyle name="Hiperłącze 10" xfId="36843" hidden="1" xr:uid="{00000000-0005-0000-0000-0000CC1F0000}"/>
    <cellStyle name="Hiperłącze 10" xfId="42810" hidden="1" xr:uid="{00000000-0005-0000-0000-0000C7220000}"/>
    <cellStyle name="Hiperłącze 10" xfId="41488" hidden="1" xr:uid="{00000000-0005-0000-0000-0000EB210000}"/>
    <cellStyle name="Hiperłącze 10" xfId="15049" hidden="1" xr:uid="{00000000-0005-0000-0000-000044160000}"/>
    <cellStyle name="Hiperłącze 10" xfId="26581" hidden="1" xr:uid="{00000000-0005-0000-0000-0000311B0000}"/>
    <cellStyle name="Hiperłącze 10" xfId="12691" hidden="1" xr:uid="{00000000-0005-0000-0000-0000CA140000}"/>
    <cellStyle name="Hiperłącze 10" xfId="13178" hidden="1" xr:uid="{00000000-0005-0000-0000-000010150000}"/>
    <cellStyle name="Hiperłącze 10" xfId="26283" hidden="1" xr:uid="{00000000-0005-0000-0000-0000FE1A0000}"/>
    <cellStyle name="Hiperłącze 10" xfId="37027" hidden="1" xr:uid="{00000000-0005-0000-0000-0000E21F0000}"/>
    <cellStyle name="Hiperłącze 10" xfId="38844" hidden="1" xr:uid="{00000000-0005-0000-0000-00003B220000}"/>
    <cellStyle name="Hiperłącze 10" xfId="41202" hidden="1" xr:uid="{00000000-0005-0000-0000-0000CD210000}"/>
    <cellStyle name="Hiperłącze 10" xfId="21893" hidden="1" xr:uid="{00000000-0005-0000-0000-0000F7180000}"/>
    <cellStyle name="Hiperłącze 10" xfId="29058" hidden="1" xr:uid="{00000000-0005-0000-0000-0000571C0000}"/>
    <cellStyle name="Hiperłącze 10" xfId="16226" hidden="1" xr:uid="{00000000-0005-0000-0000-0000EB170000}"/>
    <cellStyle name="Hiperłącze 10" xfId="14429" hidden="1" xr:uid="{00000000-0005-0000-0000-00009A150000}"/>
    <cellStyle name="Hiperłącze 10" xfId="37307" hidden="1" xr:uid="{00000000-0005-0000-0000-000045200000}"/>
    <cellStyle name="Hiperłącze 10" xfId="33970" hidden="1" xr:uid="{00000000-0005-0000-0000-0000BF1E0000}"/>
    <cellStyle name="Hiperłącze 10" xfId="18006" hidden="1" xr:uid="{00000000-0005-0000-0000-000043170000}"/>
    <cellStyle name="Hiperłącze 10" xfId="24353" hidden="1" xr:uid="{00000000-0005-0000-0000-0000331A0000}"/>
    <cellStyle name="Hiperłącze 10" xfId="21739" hidden="1" xr:uid="{00000000-0005-0000-0000-0000E6180000}"/>
    <cellStyle name="Hiperłącze 10" xfId="11976" hidden="1" xr:uid="{00000000-0005-0000-0000-000052150000}"/>
    <cellStyle name="Hiperłącze 10" xfId="10252" hidden="1" xr:uid="{00000000-0005-0000-0000-00004E140000}"/>
    <cellStyle name="Hiperłącze 10" xfId="31388" hidden="1" xr:uid="{00000000-0005-0000-0000-0000631D0000}"/>
    <cellStyle name="Hiperłącze 10" xfId="33005" hidden="1" xr:uid="{00000000-0005-0000-0000-00008E1E0000}"/>
    <cellStyle name="Hiperłącze 10" xfId="21448" hidden="1" xr:uid="{00000000-0005-0000-0000-0000C5180000}"/>
    <cellStyle name="Hiperłącze 10" xfId="10484" hidden="1" xr:uid="{00000000-0005-0000-0000-000060140000}"/>
    <cellStyle name="Hiperłącze 10" xfId="37905" hidden="1" xr:uid="{00000000-0005-0000-0000-00008C200000}"/>
    <cellStyle name="Hiperłącze 10" xfId="38662" hidden="1" xr:uid="{00000000-0005-0000-0000-000042220000}"/>
    <cellStyle name="Hiperłącze 10" xfId="32165" hidden="1" xr:uid="{00000000-0005-0000-0000-0000AE1D0000}"/>
    <cellStyle name="Hiperłącze 10" xfId="14372" hidden="1" xr:uid="{00000000-0005-0000-0000-00008C150000}"/>
    <cellStyle name="Hiperłącze 10" xfId="29601" hidden="1" xr:uid="{00000000-0005-0000-0000-0000261D0000}"/>
    <cellStyle name="Hiperłącze 10" xfId="31219" hidden="1" xr:uid="{00000000-0005-0000-0000-00004E1D0000}"/>
    <cellStyle name="Hiperłącze 10" xfId="28842" hidden="1" xr:uid="{00000000-0005-0000-0000-00008A1C0000}"/>
    <cellStyle name="Hiperłącze 10" xfId="37395" hidden="1" xr:uid="{00000000-0005-0000-0000-000087200000}"/>
    <cellStyle name="Hiperłącze 10" xfId="29477" hidden="1" xr:uid="{00000000-0005-0000-0000-0000B61C0000}"/>
    <cellStyle name="Hiperłącze 10" xfId="15202" hidden="1" xr:uid="{00000000-0005-0000-0000-00000E160000}"/>
    <cellStyle name="Hiperłącze 10" xfId="17816" hidden="1" xr:uid="{00000000-0005-0000-0000-000033170000}"/>
    <cellStyle name="Hiperłącze 10" xfId="20042" hidden="1" xr:uid="{00000000-0005-0000-0000-000069180000}"/>
    <cellStyle name="Hiperłącze 10" xfId="38909" hidden="1" xr:uid="{00000000-0005-0000-0000-000037220000}"/>
    <cellStyle name="Hiperłącze 10" xfId="42397" hidden="1" xr:uid="{00000000-0005-0000-0000-00006C220000}"/>
    <cellStyle name="Hiperłącze 10" xfId="39441" hidden="1" xr:uid="{00000000-0005-0000-0000-0000FE200000}"/>
    <cellStyle name="Hiperłącze 10" xfId="31696" hidden="1" xr:uid="{00000000-0005-0000-0000-0000981D0000}"/>
    <cellStyle name="Hiperłącze 10" xfId="32800" hidden="1" xr:uid="{00000000-0005-0000-0000-0000391E0000}"/>
    <cellStyle name="Hiperłącze 10" xfId="21802" hidden="1" xr:uid="{00000000-0005-0000-0000-0000E8180000}"/>
    <cellStyle name="Hiperłącze 10" xfId="34196" hidden="1" xr:uid="{00000000-0005-0000-0000-0000991F0000}"/>
    <cellStyle name="Hiperłącze 10" xfId="44682" hidden="1" xr:uid="{00000000-0005-0000-0000-000072230000}"/>
    <cellStyle name="Hiperłącze 10" xfId="32934" hidden="1" xr:uid="{00000000-0005-0000-0000-0000921E0000}"/>
    <cellStyle name="Hiperłącze 10" xfId="28604" hidden="1" xr:uid="{00000000-0005-0000-0000-00005C1C0000}"/>
    <cellStyle name="Hiperłącze 10" xfId="20060" hidden="1" xr:uid="{00000000-0005-0000-0000-000067180000}"/>
    <cellStyle name="Hiperłącze 10" xfId="34943" hidden="1" xr:uid="{00000000-0005-0000-0000-0000EB1E0000}"/>
    <cellStyle name="Hiperłącze 10" xfId="37349" hidden="1" xr:uid="{00000000-0005-0000-0000-000043200000}"/>
    <cellStyle name="Hiperłącze 10" xfId="13508" hidden="1" xr:uid="{00000000-0005-0000-0000-000053150000}"/>
    <cellStyle name="Hiperłącze 10" xfId="20233" hidden="1" xr:uid="{00000000-0005-0000-0000-00007A180000}"/>
    <cellStyle name="Hiperłącze 10" xfId="34232" hidden="1" xr:uid="{00000000-0005-0000-0000-00003E1F0000}"/>
    <cellStyle name="Hiperłącze 10" xfId="28169" hidden="1" xr:uid="{00000000-0005-0000-0000-00001D1C0000}"/>
    <cellStyle name="Hiperłącze 10" xfId="29892" hidden="1" xr:uid="{00000000-0005-0000-0000-0000111E0000}"/>
    <cellStyle name="Hiperłącze 10" xfId="34421" hidden="1" xr:uid="{00000000-0005-0000-0000-000022200000}"/>
    <cellStyle name="Hiperłącze 10" xfId="16075" hidden="1" xr:uid="{00000000-0005-0000-0000-0000E6170000}"/>
    <cellStyle name="Hiperłącze 10" xfId="20542" hidden="1" xr:uid="{00000000-0005-0000-0000-000000190000}"/>
    <cellStyle name="Hiperłącze 10" xfId="22469" hidden="1" xr:uid="{00000000-0005-0000-0000-000051190000}"/>
    <cellStyle name="Hiperłącze 10" xfId="41160" hidden="1" xr:uid="{00000000-0005-0000-0000-000014220000}"/>
    <cellStyle name="Hiperłącze 10" xfId="27733" hidden="1" xr:uid="{00000000-0005-0000-0000-0000A91B0000}"/>
    <cellStyle name="Hiperłącze 10" xfId="26005" hidden="1" xr:uid="{00000000-0005-0000-0000-0000D71A0000}"/>
    <cellStyle name="Hiperłącze 10" xfId="33473" hidden="1" xr:uid="{00000000-0005-0000-0000-00005B1E0000}"/>
    <cellStyle name="Hiperłącze 10" xfId="38355" hidden="1" xr:uid="{00000000-0005-0000-0000-0000C1200000}"/>
    <cellStyle name="Hiperłącze 10" xfId="45595" hidden="1" xr:uid="{00000000-0005-0000-0000-000019240000}"/>
    <cellStyle name="Hiperłącze 10" xfId="20323" hidden="1" xr:uid="{00000000-0005-0000-0000-000084180000}"/>
    <cellStyle name="Hiperłącze 10" xfId="40651" hidden="1" xr:uid="{00000000-0005-0000-0000-0000B3210000}"/>
    <cellStyle name="Hiperłącze 10" xfId="25234" hidden="1" xr:uid="{00000000-0005-0000-0000-0000151B0000}"/>
    <cellStyle name="Hiperłącze 10" xfId="36853" hidden="1" xr:uid="{00000000-0005-0000-0000-000008200000}"/>
    <cellStyle name="Hiperłącze 10" xfId="22741" hidden="1" xr:uid="{00000000-0005-0000-0000-000087190000}"/>
    <cellStyle name="Hiperłącze 10" xfId="13836" hidden="1" xr:uid="{00000000-0005-0000-0000-0000BC150000}"/>
    <cellStyle name="Hiperłącze 10" xfId="16052" hidden="1" xr:uid="{00000000-0005-0000-0000-0000E4170000}"/>
    <cellStyle name="Hiperłącze 10" xfId="30775" hidden="1" xr:uid="{00000000-0005-0000-0000-0000051D0000}"/>
    <cellStyle name="Hiperłącze 10" xfId="43780" hidden="1" xr:uid="{00000000-0005-0000-0000-0000F9220000}"/>
    <cellStyle name="Hiperłącze 10" xfId="45283" hidden="1" xr:uid="{00000000-0005-0000-0000-0000CF230000}"/>
    <cellStyle name="Hiperłącze 10" xfId="13170" hidden="1" xr:uid="{00000000-0005-0000-0000-00000F150000}"/>
    <cellStyle name="Hiperłącze 10" xfId="46076" hidden="1" xr:uid="{00000000-0005-0000-0000-000006240000}"/>
    <cellStyle name="Hiperłącze 10" xfId="21165" hidden="1" xr:uid="{00000000-0005-0000-0000-0000A9180000}"/>
    <cellStyle name="Hiperłącze 10" xfId="36219" hidden="1" xr:uid="{00000000-0005-0000-0000-0000A81F0000}"/>
    <cellStyle name="Hiperłącze 10" xfId="16501" hidden="1" xr:uid="{00000000-0005-0000-0000-000062170000}"/>
    <cellStyle name="Hiperłącze 10" xfId="28122" hidden="1" xr:uid="{00000000-0005-0000-0000-0000141C0000}"/>
    <cellStyle name="Hiperłącze 10" xfId="25752" hidden="1" xr:uid="{00000000-0005-0000-0000-0000BC1A0000}"/>
    <cellStyle name="Hiperłącze 10" xfId="25611" hidden="1" xr:uid="{00000000-0005-0000-0000-0000B11A0000}"/>
    <cellStyle name="Hiperłącze 10" xfId="16922" hidden="1" xr:uid="{00000000-0005-0000-0000-0000B5160000}"/>
    <cellStyle name="Hiperłącze 10" xfId="24517" hidden="1" xr:uid="{00000000-0005-0000-0000-0000491A0000}"/>
    <cellStyle name="Hiperłącze 10" xfId="12868" hidden="1" xr:uid="{00000000-0005-0000-0000-0000D8140000}"/>
    <cellStyle name="Hiperłącze 10" xfId="43538" hidden="1" xr:uid="{00000000-0005-0000-0000-0000AF230000}"/>
    <cellStyle name="Hiperłącze 10" xfId="27073" hidden="1" xr:uid="{00000000-0005-0000-0000-0000681B0000}"/>
    <cellStyle name="Hiperłącze 10" xfId="36857" hidden="1" xr:uid="{00000000-0005-0000-0000-00001A200000}"/>
    <cellStyle name="Hiperłącze 10" xfId="19521" hidden="1" xr:uid="{00000000-0005-0000-0000-000045180000}"/>
    <cellStyle name="Hiperłącze 10" xfId="32609" hidden="1" xr:uid="{00000000-0005-0000-0000-0000031E0000}"/>
    <cellStyle name="Hiperłącze 10" xfId="21499" hidden="1" xr:uid="{00000000-0005-0000-0000-0000C4180000}"/>
    <cellStyle name="Hiperłącze 10" xfId="31902" hidden="1" xr:uid="{00000000-0005-0000-0000-0000061E0000}"/>
    <cellStyle name="Hiperłącze 10" xfId="27303" hidden="1" xr:uid="{00000000-0005-0000-0000-0000DB1B0000}"/>
    <cellStyle name="Hiperłącze 10" xfId="18953" hidden="1" xr:uid="{00000000-0005-0000-0000-0000AA170000}"/>
    <cellStyle name="Hiperłącze 10" xfId="27156" hidden="1" xr:uid="{00000000-0005-0000-0000-00008B1B0000}"/>
    <cellStyle name="Hiperłącze 10" xfId="38104" hidden="1" xr:uid="{00000000-0005-0000-0000-000077200000}"/>
    <cellStyle name="Hiperłącze 10" xfId="31948" hidden="1" xr:uid="{00000000-0005-0000-0000-0000F71D0000}"/>
    <cellStyle name="Hiperłącze 10" xfId="47042" hidden="1" xr:uid="{00000000-0005-0000-0000-00008B240000}"/>
    <cellStyle name="Hiperłącze 10" xfId="40598" hidden="1" xr:uid="{00000000-0005-0000-0000-000099210000}"/>
    <cellStyle name="Hiperłącze 10" xfId="11737" hidden="1" xr:uid="{00000000-0005-0000-0000-0000E1150000}"/>
    <cellStyle name="Hiperłącze 10" xfId="42738" hidden="1" xr:uid="{00000000-0005-0000-0000-0000BE220000}"/>
    <cellStyle name="Hiperłącze 10" xfId="19361" hidden="1" xr:uid="{00000000-0005-0000-0000-000066180000}"/>
    <cellStyle name="Hiperłącze 10" xfId="22695" hidden="1" xr:uid="{00000000-0005-0000-0000-000082190000}"/>
    <cellStyle name="Hiperłącze 10" xfId="23618" hidden="1" xr:uid="{00000000-0005-0000-0000-0000061A0000}"/>
    <cellStyle name="Hiperłącze 10" xfId="29172" hidden="1" xr:uid="{00000000-0005-0000-0000-0000921C0000}"/>
    <cellStyle name="Hiperłącze 10" xfId="32727" hidden="1" xr:uid="{00000000-0005-0000-0000-0000281E0000}"/>
    <cellStyle name="Hiperłącze 10" xfId="12799" hidden="1" xr:uid="{00000000-0005-0000-0000-0000D6140000}"/>
    <cellStyle name="Hiperłącze 10" xfId="12716" hidden="1" xr:uid="{00000000-0005-0000-0000-0000CD140000}"/>
    <cellStyle name="Hiperłącze 10" xfId="43576" hidden="1" xr:uid="{00000000-0005-0000-0000-0000BF230000}"/>
    <cellStyle name="Hiperłącze 10" xfId="20261" hidden="1" xr:uid="{00000000-0005-0000-0000-000081180000}"/>
    <cellStyle name="Hiperłącze 10" xfId="22723" hidden="1" xr:uid="{00000000-0005-0000-0000-000089190000}"/>
    <cellStyle name="Hiperłącze 10" xfId="34996" hidden="1" xr:uid="{00000000-0005-0000-0000-0000F11E0000}"/>
    <cellStyle name="Hiperłącze 10" xfId="28976" hidden="1" xr:uid="{00000000-0005-0000-0000-00004C1C0000}"/>
    <cellStyle name="Hiperłącze 10" xfId="29725" hidden="1" xr:uid="{00000000-0005-0000-0000-0000281D0000}"/>
    <cellStyle name="Hiperłącze 10" xfId="43097" hidden="1" xr:uid="{00000000-0005-0000-0000-0000E3220000}"/>
    <cellStyle name="Hiperłącze 10" xfId="40534" hidden="1" xr:uid="{00000000-0005-0000-0000-00008C210000}"/>
    <cellStyle name="Hiperłącze 10" xfId="23486" hidden="1" xr:uid="{00000000-0005-0000-0000-0000B9190000}"/>
    <cellStyle name="Hiperłącze 10" xfId="13202" hidden="1" xr:uid="{00000000-0005-0000-0000-000018150000}"/>
    <cellStyle name="Hiperłącze 10" xfId="28249" hidden="1" xr:uid="{00000000-0005-0000-0000-0000221C0000}"/>
    <cellStyle name="Hiperłącze 10" xfId="42128" hidden="1" xr:uid="{00000000-0005-0000-0000-000093220000}"/>
    <cellStyle name="Hiperłącze 10" xfId="44745" hidden="1" xr:uid="{00000000-0005-0000-0000-000074230000}"/>
    <cellStyle name="Hiperłącze 10" xfId="11910" hidden="1" xr:uid="{00000000-0005-0000-0000-00004F150000}"/>
    <cellStyle name="Hiperłącze 10" xfId="28095" hidden="1" xr:uid="{00000000-0005-0000-0000-0000F41B0000}"/>
    <cellStyle name="Hiperłącze 10" xfId="37367" hidden="1" xr:uid="{00000000-0005-0000-0000-000048200000}"/>
    <cellStyle name="Hiperłącze 10" xfId="23857" hidden="1" xr:uid="{00000000-0005-0000-0000-0000631A0000}"/>
    <cellStyle name="Hiperłącze 10" xfId="40833" hidden="1" xr:uid="{00000000-0005-0000-0000-0000C7210000}"/>
    <cellStyle name="Hiperłącze 10" xfId="16029" hidden="1" xr:uid="{00000000-0005-0000-0000-0000F6160000}"/>
    <cellStyle name="Hiperłącze 10" xfId="23282" hidden="1" xr:uid="{00000000-0005-0000-0000-0000A0190000}"/>
    <cellStyle name="Hiperłącze 10" xfId="43411" hidden="1" xr:uid="{00000000-0005-0000-0000-00004A240000}"/>
    <cellStyle name="Hiperłącze 10" xfId="12406" hidden="1" xr:uid="{00000000-0005-0000-0000-0000AA140000}"/>
    <cellStyle name="Hiperłącze 10" xfId="34426" hidden="1" xr:uid="{00000000-0005-0000-0000-00001D200000}"/>
    <cellStyle name="Hiperłącze 10" xfId="40682" hidden="1" xr:uid="{00000000-0005-0000-0000-0000BA210000}"/>
    <cellStyle name="Hiperłącze 10" xfId="14568" hidden="1" xr:uid="{00000000-0005-0000-0000-0000E6150000}"/>
    <cellStyle name="Hiperłącze 10" xfId="43071" hidden="1" xr:uid="{00000000-0005-0000-0000-0000E9220000}"/>
    <cellStyle name="Hiperłącze 10" xfId="31444" hidden="1" xr:uid="{00000000-0005-0000-0000-00006D1D0000}"/>
    <cellStyle name="Hiperłącze 10" xfId="45183" hidden="1" xr:uid="{00000000-0005-0000-0000-0000C4230000}"/>
    <cellStyle name="Hiperłącze 10" xfId="43807" hidden="1" xr:uid="{00000000-0005-0000-0000-000002230000}"/>
    <cellStyle name="Hiperłącze 10" xfId="25340" hidden="1" xr:uid="{00000000-0005-0000-0000-0000071C0000}"/>
    <cellStyle name="Hiperłącze 10" xfId="26039" hidden="1" xr:uid="{00000000-0005-0000-0000-0000DB1A0000}"/>
    <cellStyle name="Hiperłącze 10" xfId="34069" hidden="1" xr:uid="{00000000-0005-0000-0000-0000C81E0000}"/>
    <cellStyle name="Hiperłącze 10" xfId="44895" hidden="1" xr:uid="{00000000-0005-0000-0000-00008D230000}"/>
    <cellStyle name="Hiperłącze 10" xfId="32386" hidden="1" xr:uid="{00000000-0005-0000-0000-0000C51D0000}"/>
    <cellStyle name="Hiperłącze 10" xfId="43682" hidden="1" xr:uid="{00000000-0005-0000-0000-0000ED220000}"/>
    <cellStyle name="Hiperłącze 10" xfId="24150" hidden="1" xr:uid="{00000000-0005-0000-0000-00001E1A0000}"/>
    <cellStyle name="Hiperłącze 10" xfId="41604" hidden="1" xr:uid="{00000000-0005-0000-0000-0000F3210000}"/>
    <cellStyle name="Hiperłącze 10" xfId="46856" hidden="1" xr:uid="{00000000-0005-0000-0000-000079240000}"/>
    <cellStyle name="Hiperłącze 10" xfId="43461" hidden="1" xr:uid="{00000000-0005-0000-0000-000041240000}"/>
    <cellStyle name="Hiperłącze 10" xfId="34813" hidden="1" xr:uid="{00000000-0005-0000-0000-00002E1F0000}"/>
    <cellStyle name="Hiperłącze 10" xfId="46094" hidden="1" xr:uid="{00000000-0005-0000-0000-00000A240000}"/>
    <cellStyle name="Hiperłącze 10" xfId="32026" hidden="1" xr:uid="{00000000-0005-0000-0000-0000E91D0000}"/>
    <cellStyle name="Hiperłącze 10" xfId="25534" hidden="1" xr:uid="{00000000-0005-0000-0000-0000731B0000}"/>
    <cellStyle name="Hiperłącze 10" xfId="36619" hidden="1" xr:uid="{00000000-0005-0000-0000-0000EC1F0000}"/>
    <cellStyle name="Hiperłącze 10" xfId="34180" hidden="1" xr:uid="{00000000-0005-0000-0000-00002E200000}"/>
    <cellStyle name="Hiperłącze 10" xfId="42834" hidden="1" xr:uid="{00000000-0005-0000-0000-0000CA220000}"/>
    <cellStyle name="Hiperłącze 10" xfId="31552" hidden="1" xr:uid="{00000000-0005-0000-0000-0000791D0000}"/>
    <cellStyle name="Hiperłącze 10" xfId="37829" hidden="1" xr:uid="{00000000-0005-0000-0000-00005D200000}"/>
    <cellStyle name="Hiperłącze 10" xfId="12141" hidden="1" xr:uid="{00000000-0005-0000-0000-000092140000}"/>
    <cellStyle name="Hiperłącze 10" xfId="24241" hidden="1" xr:uid="{00000000-0005-0000-0000-0000291A0000}"/>
    <cellStyle name="Hiperłącze 10" xfId="24268" hidden="1" xr:uid="{00000000-0005-0000-0000-0000321A0000}"/>
    <cellStyle name="Hiperłącze 10" xfId="43513" hidden="1" xr:uid="{00000000-0005-0000-0000-0000AE230000}"/>
    <cellStyle name="Hiperłącze 10" xfId="35380" hidden="1" xr:uid="{00000000-0005-0000-0000-00001C1F0000}"/>
    <cellStyle name="Hiperłącze 10" xfId="21036" hidden="1" xr:uid="{00000000-0005-0000-0000-000070190000}"/>
    <cellStyle name="Hiperłącze 10" xfId="36364" hidden="1" xr:uid="{00000000-0005-0000-0000-0000F71F0000}"/>
    <cellStyle name="Hiperłącze 10" xfId="30485" hidden="1" xr:uid="{00000000-0005-0000-0000-0000E61C0000}"/>
    <cellStyle name="Hiperłącze 10" xfId="33134" hidden="1" xr:uid="{00000000-0005-0000-0000-00006B1E0000}"/>
    <cellStyle name="Hiperłącze 10" xfId="43157" hidden="1" xr:uid="{00000000-0005-0000-0000-000050230000}"/>
    <cellStyle name="Hiperłącze 10" xfId="14658" hidden="1" xr:uid="{00000000-0005-0000-0000-0000F0150000}"/>
    <cellStyle name="Hiperłącze 10" xfId="36267" hidden="1" xr:uid="{00000000-0005-0000-0000-0000B61F0000}"/>
    <cellStyle name="Hiperłącze 10" xfId="29947" hidden="1" xr:uid="{00000000-0005-0000-0000-0000821D0000}"/>
    <cellStyle name="Hiperłącze 10" xfId="40291" hidden="1" xr:uid="{00000000-0005-0000-0000-000075210000}"/>
    <cellStyle name="Hiperłącze 10" xfId="44245" hidden="1" xr:uid="{00000000-0005-0000-0000-000029230000}"/>
    <cellStyle name="Hiperłącze 10" xfId="32504" hidden="1" xr:uid="{00000000-0005-0000-0000-0000D21D0000}"/>
    <cellStyle name="Hiperłącze 10" xfId="24603" hidden="1" xr:uid="{00000000-0005-0000-0000-0000741A0000}"/>
    <cellStyle name="Hiperłącze 10" xfId="37009" hidden="1" xr:uid="{00000000-0005-0000-0000-0000E01F0000}"/>
    <cellStyle name="Hiperłącze 10" xfId="45852" hidden="1" xr:uid="{00000000-0005-0000-0000-0000F2230000}"/>
    <cellStyle name="Hiperłącze 10" xfId="44354" hidden="1" xr:uid="{00000000-0005-0000-0000-000036230000}"/>
    <cellStyle name="Hiperłącze 10" xfId="39625" hidden="1" xr:uid="{00000000-0005-0000-0000-00000D210000}"/>
    <cellStyle name="Hiperłącze 10" xfId="43355" hidden="1" xr:uid="{00000000-0005-0000-0000-00004C230000}"/>
    <cellStyle name="Hiperłącze 10" xfId="44685" hidden="1" xr:uid="{00000000-0005-0000-0000-000076230000}"/>
    <cellStyle name="Hiperłącze 10" xfId="33343" hidden="1" xr:uid="{00000000-0005-0000-0000-00004B1E0000}"/>
    <cellStyle name="Hiperłącze 10" xfId="29676" hidden="1" xr:uid="{00000000-0005-0000-0000-00000B1E0000}"/>
    <cellStyle name="Hiperłącze 10" xfId="27901" hidden="1" xr:uid="{00000000-0005-0000-0000-0000BD1B0000}"/>
    <cellStyle name="Hiperłącze 10" xfId="45248" hidden="1" xr:uid="{00000000-0005-0000-0000-0000CB230000}"/>
    <cellStyle name="Hiperłącze 10" xfId="41393" hidden="1" xr:uid="{00000000-0005-0000-0000-0000FE210000}"/>
    <cellStyle name="Hiperłącze 10" xfId="46404" hidden="1" xr:uid="{00000000-0005-0000-0000-000064240000}"/>
    <cellStyle name="Hiperłącze 10" xfId="18446" hidden="1" xr:uid="{00000000-0005-0000-0000-0000BA170000}"/>
    <cellStyle name="Hiperłącze 10" xfId="14860" hidden="1" xr:uid="{00000000-0005-0000-0000-00004F160000}"/>
    <cellStyle name="Hiperłącze 10" xfId="28078" hidden="1" xr:uid="{00000000-0005-0000-0000-0000F71B0000}"/>
    <cellStyle name="Hiperłącze 10" xfId="46934" hidden="1" xr:uid="{00000000-0005-0000-0000-0000CA240000}"/>
    <cellStyle name="Hiperłącze 10" xfId="26744" hidden="1" xr:uid="{00000000-0005-0000-0000-00003F1B0000}"/>
    <cellStyle name="Hiperłącze 10" xfId="25124" hidden="1" xr:uid="{00000000-0005-0000-0000-0000061C0000}"/>
    <cellStyle name="Hiperłącze 10" xfId="32507" hidden="1" xr:uid="{00000000-0005-0000-0000-0000D61D0000}"/>
    <cellStyle name="Hiperłącze 10" xfId="26983" hidden="1" xr:uid="{00000000-0005-0000-0000-0000601B0000}"/>
    <cellStyle name="Hiperłącze 10" xfId="35398" hidden="1" xr:uid="{00000000-0005-0000-0000-0000201F0000}"/>
    <cellStyle name="Hiperłącze 10" xfId="42203" hidden="1" xr:uid="{00000000-0005-0000-0000-0000AA220000}"/>
    <cellStyle name="Hiperłącze 10" xfId="41080" hidden="1" xr:uid="{00000000-0005-0000-0000-000008220000}"/>
    <cellStyle name="Hiperłącze 10" xfId="21260" hidden="1" xr:uid="{00000000-0005-0000-0000-000067190000}"/>
    <cellStyle name="Hiperłącze 10" xfId="28113" hidden="1" xr:uid="{00000000-0005-0000-0000-0000131C0000}"/>
    <cellStyle name="Hiperłącze 10" xfId="35724" hidden="1" xr:uid="{00000000-0005-0000-0000-00005C1F0000}"/>
    <cellStyle name="Hiperłącze 10" xfId="40462" hidden="1" xr:uid="{00000000-0005-0000-0000-000086210000}"/>
    <cellStyle name="Hiperłącze 10" xfId="37597" hidden="1" xr:uid="{00000000-0005-0000-0000-000080200000}"/>
    <cellStyle name="Hiperłącze 10" xfId="36093" hidden="1" xr:uid="{00000000-0005-0000-0000-0000871F0000}"/>
    <cellStyle name="Hiperłącze 10" xfId="17479" hidden="1" xr:uid="{00000000-0005-0000-0000-00000B170000}"/>
    <cellStyle name="Hiperłącze 10" xfId="46748" hidden="1" xr:uid="{00000000-0005-0000-0000-0000B6240000}"/>
    <cellStyle name="Hiperłącze 10" xfId="26424" hidden="1" xr:uid="{00000000-0005-0000-0000-0000031B0000}"/>
    <cellStyle name="Hiperłącze 10" xfId="45075" hidden="1" xr:uid="{00000000-0005-0000-0000-0000A0230000}"/>
    <cellStyle name="Hiperłącze 10" xfId="22780" hidden="1" xr:uid="{00000000-0005-0000-0000-0000CB190000}"/>
    <cellStyle name="Hiperłącze 10" xfId="36991" hidden="1" xr:uid="{00000000-0005-0000-0000-0000DC1F0000}"/>
    <cellStyle name="Hiperłącze 10" xfId="32335" hidden="1" xr:uid="{00000000-0005-0000-0000-0000F01D0000}"/>
    <cellStyle name="Hiperłącze 10" xfId="22049" hidden="1" xr:uid="{00000000-0005-0000-0000-000020190000}"/>
    <cellStyle name="Hiperłącze 10" xfId="35864" hidden="1" xr:uid="{00000000-0005-0000-0000-0000711F0000}"/>
    <cellStyle name="Hiperłącze 10" xfId="24260" hidden="1" xr:uid="{00000000-0005-0000-0000-00002D1A0000}"/>
    <cellStyle name="Hiperłącze 10" xfId="26022" hidden="1" xr:uid="{00000000-0005-0000-0000-0000D41A0000}"/>
    <cellStyle name="Hiperłącze 10" xfId="38832" hidden="1" xr:uid="{00000000-0005-0000-0000-00003C210000}"/>
    <cellStyle name="Hiperłącze 10" xfId="18454" hidden="1" xr:uid="{00000000-0005-0000-0000-0000B9170000}"/>
    <cellStyle name="Hiperłącze 10" xfId="36184" hidden="1" xr:uid="{00000000-0005-0000-0000-0000AD1F0000}"/>
    <cellStyle name="Hiperłącze 10" xfId="19182" hidden="1" xr:uid="{00000000-0005-0000-0000-000000180000}"/>
    <cellStyle name="Hiperłącze 10" xfId="13626" hidden="1" xr:uid="{00000000-0005-0000-0000-000060150000}"/>
    <cellStyle name="Hiperłącze 10" xfId="38348" hidden="1" xr:uid="{00000000-0005-0000-0000-0000C2200000}"/>
    <cellStyle name="Hiperłącze 10" xfId="25209" hidden="1" xr:uid="{00000000-0005-0000-0000-0000171B0000}"/>
    <cellStyle name="Hiperłącze 10" xfId="44309" hidden="1" xr:uid="{00000000-0005-0000-0000-00002C230000}"/>
    <cellStyle name="Hiperłącze 10" xfId="42563" hidden="1" xr:uid="{00000000-0005-0000-0000-000080220000}"/>
    <cellStyle name="Hiperłącze 10" xfId="45418" hidden="1" xr:uid="{00000000-0005-0000-0000-00000F240000}"/>
    <cellStyle name="Hiperłącze 10" xfId="38423" hidden="1" xr:uid="{00000000-0005-0000-0000-0000C5200000}"/>
    <cellStyle name="Hiperłącze 10" xfId="28489" hidden="1" xr:uid="{00000000-0005-0000-0000-0000791C0000}"/>
    <cellStyle name="Hiperłącze 10" xfId="25424" hidden="1" xr:uid="{00000000-0005-0000-0000-0000721B0000}"/>
    <cellStyle name="Hiperłącze 10" xfId="18436" hidden="1" xr:uid="{00000000-0005-0000-0000-0000BD170000}"/>
    <cellStyle name="Hiperłącze 10" xfId="42333" hidden="1" xr:uid="{00000000-0005-0000-0000-000069220000}"/>
    <cellStyle name="Hiperłącze 10" xfId="44957" hidden="1" xr:uid="{00000000-0005-0000-0000-000093230000}"/>
    <cellStyle name="Hiperłącze 10" xfId="43207" hidden="1" xr:uid="{00000000-0005-0000-0000-0000B8230000}"/>
    <cellStyle name="Hiperłącze 10" xfId="35362" hidden="1" xr:uid="{00000000-0005-0000-0000-0000171F0000}"/>
    <cellStyle name="Hiperłącze 10" xfId="13536" hidden="1" xr:uid="{00000000-0005-0000-0000-000056150000}"/>
    <cellStyle name="Hiperłącze 10" xfId="15748" hidden="1" xr:uid="{00000000-0005-0000-0000-00006C160000}"/>
    <cellStyle name="Hiperłącze 10" xfId="21820" hidden="1" xr:uid="{00000000-0005-0000-0000-0000EF180000}"/>
    <cellStyle name="Hiperłącze 10" xfId="39540" hidden="1" xr:uid="{00000000-0005-0000-0000-000005210000}"/>
    <cellStyle name="Hiperłącze 10" xfId="23288" hidden="1" xr:uid="{00000000-0005-0000-0000-0000EA190000}"/>
    <cellStyle name="Hiperłącze 10" xfId="31185" hidden="1" xr:uid="{00000000-0005-0000-0000-0000481D0000}"/>
    <cellStyle name="Hiperłącze 10" xfId="40948" hidden="1" xr:uid="{00000000-0005-0000-0000-000026220000}"/>
    <cellStyle name="Hiperłącze 10" xfId="19787" hidden="1" xr:uid="{00000000-0005-0000-0000-000020180000}"/>
    <cellStyle name="Hiperłącze 10" xfId="43637" hidden="1" xr:uid="{00000000-0005-0000-0000-0000BA230000}"/>
    <cellStyle name="Hiperłącze 10" xfId="42454" hidden="1" xr:uid="{00000000-0005-0000-0000-000074220000}"/>
    <cellStyle name="Hiperłącze 10" xfId="34978" hidden="1" xr:uid="{00000000-0005-0000-0000-0000EF1E0000}"/>
    <cellStyle name="Hiperłącze 10" xfId="40465" hidden="1" xr:uid="{00000000-0005-0000-0000-00008A210000}"/>
    <cellStyle name="Hiperłącze 10" xfId="32343" hidden="1" xr:uid="{00000000-0005-0000-0000-0000FD1D0000}"/>
    <cellStyle name="Hiperłącze 10" xfId="44054" hidden="1" xr:uid="{00000000-0005-0000-0000-000016230000}"/>
    <cellStyle name="Hiperłącze 10" xfId="12510" hidden="1" xr:uid="{00000000-0005-0000-0000-0000B6140000}"/>
    <cellStyle name="Hiperłącze 10" xfId="43791" hidden="1" xr:uid="{00000000-0005-0000-0000-0000FE220000}"/>
    <cellStyle name="Hiperłącze 10" xfId="33295" hidden="1" xr:uid="{00000000-0005-0000-0000-00004A1E0000}"/>
    <cellStyle name="Hiperłącze 10" xfId="38531" hidden="1" xr:uid="{00000000-0005-0000-0000-0000D6200000}"/>
    <cellStyle name="Hiperłącze 10" xfId="46626" hidden="1" xr:uid="{00000000-0005-0000-0000-0000A9240000}"/>
    <cellStyle name="Hiperłącze 10" xfId="12494" hidden="1" xr:uid="{00000000-0005-0000-0000-0000B2140000}"/>
    <cellStyle name="Hiperłącze 10" xfId="27805" hidden="1" xr:uid="{00000000-0005-0000-0000-0000B01B0000}"/>
    <cellStyle name="Hiperłącze 10" xfId="42860" hidden="1" xr:uid="{00000000-0005-0000-0000-0000D1220000}"/>
    <cellStyle name="Hiperłącze 10" xfId="14346" hidden="1" xr:uid="{00000000-0005-0000-0000-00008B150000}"/>
    <cellStyle name="Hiperłącze 10" xfId="34025" hidden="1" xr:uid="{00000000-0005-0000-0000-0000C91E0000}"/>
    <cellStyle name="Hiperłącze 10" xfId="15394" hidden="1" xr:uid="{00000000-0005-0000-0000-000018160000}"/>
    <cellStyle name="Hiperłącze 10" xfId="20886" hidden="1" xr:uid="{00000000-0005-0000-0000-00005C190000}"/>
    <cellStyle name="Hiperłącze 10" xfId="12678" hidden="1" xr:uid="{00000000-0005-0000-0000-0000C5140000}"/>
    <cellStyle name="Hiperłącze 10" xfId="20967" hidden="1" xr:uid="{00000000-0005-0000-0000-00006B190000}"/>
    <cellStyle name="Hiperłącze 10" xfId="15485" hidden="1" xr:uid="{00000000-0005-0000-0000-000027160000}"/>
    <cellStyle name="Hiperłącze 10" xfId="41302" hidden="1" xr:uid="{00000000-0005-0000-0000-0000D9210000}"/>
    <cellStyle name="Hiperłącze 10" xfId="13088" hidden="1" xr:uid="{00000000-0005-0000-0000-000008150000}"/>
    <cellStyle name="Hiperłącze 10" xfId="32933" hidden="1" xr:uid="{00000000-0005-0000-0000-0000961E0000}"/>
    <cellStyle name="Hiperłącze 10" xfId="35690" hidden="1" xr:uid="{00000000-0005-0000-0000-0000531F0000}"/>
    <cellStyle name="Hiperłącze 10" xfId="37286" hidden="1" xr:uid="{00000000-0005-0000-0000-000041200000}"/>
    <cellStyle name="Hiperłącze 10" xfId="34665" hidden="1" xr:uid="{00000000-0005-0000-0000-0000D61E0000}"/>
    <cellStyle name="Hiperłącze 10" xfId="46968" hidden="1" xr:uid="{00000000-0005-0000-0000-000083240000}"/>
    <cellStyle name="Hiperłącze 10" xfId="24172" hidden="1" xr:uid="{00000000-0005-0000-0000-0000261A0000}"/>
    <cellStyle name="Hiperłącze 10" xfId="23305" hidden="1" xr:uid="{00000000-0005-0000-0000-0000CC190000}"/>
    <cellStyle name="Hiperłącze 10" xfId="17595" hidden="1" xr:uid="{00000000-0005-0000-0000-000013170000}"/>
    <cellStyle name="Hiperłącze 10" xfId="15797" hidden="1" xr:uid="{00000000-0005-0000-0000-00007A160000}"/>
    <cellStyle name="Hiperłącze 10" xfId="16592" hidden="1" xr:uid="{00000000-0005-0000-0000-000093160000}"/>
    <cellStyle name="Hiperłącze 10" xfId="29640" hidden="1" xr:uid="{00000000-0005-0000-0000-00008E1D0000}"/>
    <cellStyle name="Hiperłącze 10" xfId="29217" hidden="1" xr:uid="{00000000-0005-0000-0000-00008F1C0000}"/>
    <cellStyle name="Hiperłącze 10" xfId="27380" hidden="1" xr:uid="{00000000-0005-0000-0000-0000F21B0000}"/>
    <cellStyle name="Hiperłącze 10" xfId="28086" hidden="1" xr:uid="{00000000-0005-0000-0000-0000F31B0000}"/>
    <cellStyle name="Hiperłącze 10" xfId="37190" hidden="1" xr:uid="{00000000-0005-0000-0000-00003A200000}"/>
    <cellStyle name="Hiperłącze 10" xfId="40561" hidden="1" xr:uid="{00000000-0005-0000-0000-000091210000}"/>
    <cellStyle name="Hiperłącze 10" xfId="31895" hidden="1" xr:uid="{00000000-0005-0000-0000-0000051E0000}"/>
    <cellStyle name="Hiperłącze 10" xfId="15263" hidden="1" xr:uid="{00000000-0005-0000-0000-000010160000}"/>
    <cellStyle name="Hiperłącze 10" xfId="18215" hidden="1" xr:uid="{00000000-0005-0000-0000-000077170000}"/>
    <cellStyle name="Hiperłącze 10" xfId="36931" hidden="1" xr:uid="{00000000-0005-0000-0000-0000D91F0000}"/>
    <cellStyle name="Hiperłącze 10" xfId="37901" hidden="1" xr:uid="{00000000-0005-0000-0000-00007E200000}"/>
    <cellStyle name="Hiperłącze 10" xfId="25112" hidden="1" xr:uid="{00000000-0005-0000-0000-0000FC1B0000}"/>
    <cellStyle name="Hiperłącze 10" xfId="46214" hidden="1" xr:uid="{00000000-0005-0000-0000-000054240000}"/>
    <cellStyle name="Hiperłącze 10" xfId="35894" hidden="1" xr:uid="{00000000-0005-0000-0000-00006C1F0000}"/>
    <cellStyle name="Hiperłącze 10" xfId="24864" hidden="1" xr:uid="{00000000-0005-0000-0000-00009E1A0000}"/>
    <cellStyle name="Hiperłącze 10" xfId="42344" hidden="1" xr:uid="{00000000-0005-0000-0000-00006E220000}"/>
    <cellStyle name="Hiperłącze 10" xfId="41270" hidden="1" xr:uid="{00000000-0005-0000-0000-0000D0210000}"/>
    <cellStyle name="Hiperłącze 10" xfId="26164" hidden="1" xr:uid="{00000000-0005-0000-0000-0000EE1A0000}"/>
    <cellStyle name="Hiperłącze 10" xfId="19764" hidden="1" xr:uid="{00000000-0005-0000-0000-00001F180000}"/>
    <cellStyle name="Hiperłącze 10" xfId="33202" hidden="1" xr:uid="{00000000-0005-0000-0000-0000421E0000}"/>
    <cellStyle name="Hiperłącze 10" xfId="24489" hidden="1" xr:uid="{00000000-0005-0000-0000-0000421A0000}"/>
    <cellStyle name="Hiperłącze 10" xfId="42741" hidden="1" xr:uid="{00000000-0005-0000-0000-0000C2220000}"/>
    <cellStyle name="Hiperłącze 10" xfId="38137" hidden="1" xr:uid="{00000000-0005-0000-0000-0000A9200000}"/>
    <cellStyle name="Hiperłącze 10" xfId="35017" hidden="1" xr:uid="{00000000-0005-0000-0000-0000F51E0000}"/>
    <cellStyle name="Hiperłącze 10" xfId="46305" hidden="1" xr:uid="{00000000-0005-0000-0000-00005C240000}"/>
    <cellStyle name="Hiperłącze 10" xfId="27885" hidden="1" xr:uid="{00000000-0005-0000-0000-0000B91B0000}"/>
    <cellStyle name="Hiperłącze 10" xfId="15536" hidden="1" xr:uid="{00000000-0005-0000-0000-000057160000}"/>
    <cellStyle name="Hiperłącze 10" xfId="30695" hidden="1" xr:uid="{00000000-0005-0000-0000-0000FD1C0000}"/>
    <cellStyle name="Hiperłącze 10" xfId="26896" hidden="1" xr:uid="{00000000-0005-0000-0000-00005A1B0000}"/>
    <cellStyle name="Hiperłącze 10" xfId="12660" hidden="1" xr:uid="{00000000-0005-0000-0000-0000C3140000}"/>
    <cellStyle name="Hiperłącze 10" xfId="45734" hidden="1" xr:uid="{00000000-0005-0000-0000-0000DE230000}"/>
    <cellStyle name="Hiperłącze 10" xfId="24543" hidden="1" xr:uid="{00000000-0005-0000-0000-0000431A0000}"/>
    <cellStyle name="Hiperłącze 10" xfId="11519" hidden="1" xr:uid="{00000000-0005-0000-0000-0000E2150000}"/>
    <cellStyle name="Hiperłącze 10" xfId="16639" hidden="1" xr:uid="{00000000-0005-0000-0000-000099160000}"/>
    <cellStyle name="Hiperłącze 10" xfId="12133" hidden="1" xr:uid="{00000000-0005-0000-0000-00008D140000}"/>
    <cellStyle name="Hiperłącze 10" xfId="32377" hidden="1" xr:uid="{00000000-0005-0000-0000-0000C41D0000}"/>
    <cellStyle name="Hiperłącze 10" xfId="44139" hidden="1" xr:uid="{00000000-0005-0000-0000-00001C230000}"/>
    <cellStyle name="Hiperłącze 10" xfId="21553" hidden="1" xr:uid="{00000000-0005-0000-0000-0000D1180000}"/>
    <cellStyle name="Hiperłącze 10" xfId="14676" hidden="1" xr:uid="{00000000-0005-0000-0000-0000F2150000}"/>
    <cellStyle name="Hiperłącze 10" xfId="32148" hidden="1" xr:uid="{00000000-0005-0000-0000-0000F61D0000}"/>
    <cellStyle name="Hiperłącze 10" xfId="36717" hidden="1" xr:uid="{00000000-0005-0000-0000-0000C51F0000}"/>
    <cellStyle name="Hiperłącze 10" xfId="11701" hidden="1" xr:uid="{00000000-0005-0000-0000-0000DB150000}"/>
    <cellStyle name="Hiperłącze 10" xfId="33448" hidden="1" xr:uid="{00000000-0005-0000-0000-00005E1E0000}"/>
    <cellStyle name="Hiperłącze 10" xfId="23630" hidden="1" xr:uid="{00000000-0005-0000-0000-0000091A0000}"/>
    <cellStyle name="Hiperłącze 10" xfId="45785" hidden="1" xr:uid="{00000000-0005-0000-0000-0000DF230000}"/>
    <cellStyle name="Hiperłącze 10" xfId="17658" hidden="1" xr:uid="{00000000-0005-0000-0000-000021170000}"/>
    <cellStyle name="Hiperłącze 10" xfId="13340" hidden="1" xr:uid="{00000000-0005-0000-0000-00002E150000}"/>
    <cellStyle name="Hiperłącze 10" xfId="45096" hidden="1" xr:uid="{00000000-0005-0000-0000-0000A6230000}"/>
    <cellStyle name="Hiperłącze 10" xfId="12025" hidden="1" xr:uid="{00000000-0005-0000-0000-00007E140000}"/>
    <cellStyle name="Hiperłącze 10" xfId="22599" hidden="1" xr:uid="{00000000-0005-0000-0000-000079190000}"/>
    <cellStyle name="Hiperłącze 10" xfId="22951" hidden="1" xr:uid="{00000000-0005-0000-0000-0000D1190000}"/>
    <cellStyle name="Hiperłącze 10" xfId="25162" hidden="1" xr:uid="{00000000-0005-0000-0000-00001C1B0000}"/>
    <cellStyle name="Hiperłącze 10" xfId="21400" hidden="1" xr:uid="{00000000-0005-0000-0000-0000BC180000}"/>
    <cellStyle name="Hiperłącze 10" xfId="44042" hidden="1" xr:uid="{00000000-0005-0000-0000-000011230000}"/>
    <cellStyle name="Hiperłącze 10" xfId="27182" hidden="1" xr:uid="{00000000-0005-0000-0000-00008C1B0000}"/>
    <cellStyle name="Hiperłącze 10" xfId="12880" hidden="1" xr:uid="{00000000-0005-0000-0000-0000F3140000}"/>
    <cellStyle name="Hiperłącze 10" xfId="15718" hidden="1" xr:uid="{00000000-0005-0000-0000-000071160000}"/>
    <cellStyle name="Hiperłącze 10" xfId="12571" hidden="1" xr:uid="{00000000-0005-0000-0000-0000B8140000}"/>
    <cellStyle name="Hiperłącze 10" xfId="19771" hidden="1" xr:uid="{00000000-0005-0000-0000-00001B180000}"/>
    <cellStyle name="Hiperłącze 10" xfId="23772" hidden="1" xr:uid="{00000000-0005-0000-0000-0000171A0000}"/>
    <cellStyle name="Hiperłącze 10" xfId="13912" hidden="1" xr:uid="{00000000-0005-0000-0000-0000AD150000}"/>
    <cellStyle name="Hiperłącze 10" xfId="32283" hidden="1" xr:uid="{00000000-0005-0000-0000-0000C21D0000}"/>
    <cellStyle name="Hiperłącze 10" xfId="14589" hidden="1" xr:uid="{00000000-0005-0000-0000-0000EE150000}"/>
    <cellStyle name="Hiperłącze 10" xfId="43946" hidden="1" xr:uid="{00000000-0005-0000-0000-00000A230000}"/>
    <cellStyle name="Hiperłącze 10" xfId="11588" hidden="1" xr:uid="{00000000-0005-0000-0000-0000EC140000}"/>
    <cellStyle name="Hiperłącze 10" xfId="16203" hidden="1" xr:uid="{00000000-0005-0000-0000-0000F2160000}"/>
    <cellStyle name="Hiperłącze 10" xfId="44534" hidden="1" xr:uid="{00000000-0005-0000-0000-000048230000}"/>
    <cellStyle name="Hiperłącze 10" xfId="33799" hidden="1" xr:uid="{00000000-0005-0000-0000-0000AD1E0000}"/>
    <cellStyle name="Hiperłącze 10" xfId="40123" hidden="1" xr:uid="{00000000-0005-0000-0000-00005C210000}"/>
    <cellStyle name="Hiperłącze 10" xfId="28828" hidden="1" xr:uid="{00000000-0005-0000-0000-00003C1C0000}"/>
    <cellStyle name="Hiperłącze 10" xfId="28570" hidden="1" xr:uid="{00000000-0005-0000-0000-0000651C0000}"/>
    <cellStyle name="Hiperłącze 10" xfId="24328" hidden="1" xr:uid="{00000000-0005-0000-0000-00006D1A0000}"/>
    <cellStyle name="Hiperłącze 10" xfId="14187" hidden="1" xr:uid="{00000000-0005-0000-0000-000082150000}"/>
    <cellStyle name="Hiperłącze 10" xfId="26856" hidden="1" xr:uid="{00000000-0005-0000-0000-0000501B0000}"/>
    <cellStyle name="Hiperłącze 10" xfId="37882" hidden="1" xr:uid="{00000000-0005-0000-0000-000060200000}"/>
    <cellStyle name="Hiperłącze 10" xfId="28545" hidden="1" xr:uid="{00000000-0005-0000-0000-0000641C0000}"/>
    <cellStyle name="Hiperłącze 10" xfId="27013" hidden="1" xr:uid="{00000000-0005-0000-0000-0000651B0000}"/>
    <cellStyle name="Hiperłącze 10" xfId="14784" hidden="1" xr:uid="{00000000-0005-0000-0000-00002F160000}"/>
    <cellStyle name="Hiperłącze 10" xfId="16805" hidden="1" xr:uid="{00000000-0005-0000-0000-0000AA160000}"/>
    <cellStyle name="Hiperłącze 10" xfId="21811" hidden="1" xr:uid="{00000000-0005-0000-0000-0000EC180000}"/>
    <cellStyle name="Hiperłącze 10" xfId="35191" hidden="1" xr:uid="{00000000-0005-0000-0000-0000081F0000}"/>
    <cellStyle name="Hiperłącze 10" xfId="25431" hidden="1" xr:uid="{00000000-0005-0000-0000-0000761B0000}"/>
    <cellStyle name="Hiperłącze 10" xfId="37018" hidden="1" xr:uid="{00000000-0005-0000-0000-0000E11F0000}"/>
    <cellStyle name="Hiperłącze 10" xfId="39722" hidden="1" xr:uid="{00000000-0005-0000-0000-000019210000}"/>
    <cellStyle name="Hiperłącze 10" xfId="19433" hidden="1" xr:uid="{00000000-0005-0000-0000-00005E180000}"/>
    <cellStyle name="Hiperłącze 10" xfId="43128" hidden="1" xr:uid="{00000000-0005-0000-0000-00005B230000}"/>
    <cellStyle name="Hiperłącze 10" xfId="12613" hidden="1" xr:uid="{00000000-0005-0000-0000-0000C1140000}"/>
    <cellStyle name="Hiperłącze 10" xfId="17925" hidden="1" xr:uid="{00000000-0005-0000-0000-00003F170000}"/>
    <cellStyle name="Hiperłącze 10" xfId="24332" hidden="1" xr:uid="{00000000-0005-0000-0000-00004E1A0000}"/>
    <cellStyle name="Hiperłącze 10" xfId="42233" hidden="1" xr:uid="{00000000-0005-0000-0000-00005D220000}"/>
    <cellStyle name="Hiperłącze 10" xfId="40306" hidden="1" xr:uid="{00000000-0005-0000-0000-000073210000}"/>
    <cellStyle name="Hiperłącze 10" xfId="19630" hidden="1" xr:uid="{00000000-0005-0000-0000-000012180000}"/>
    <cellStyle name="Hiperłącze 10" xfId="31645" hidden="1" xr:uid="{00000000-0005-0000-0000-0000991D0000}"/>
    <cellStyle name="Hiperłącze 10" xfId="15784" hidden="1" xr:uid="{00000000-0005-0000-0000-000075160000}"/>
    <cellStyle name="Hiperłącze 10" xfId="26031" hidden="1" xr:uid="{00000000-0005-0000-0000-0000D81A0000}"/>
    <cellStyle name="Hiperłącze 10" xfId="38070" hidden="1" xr:uid="{00000000-0005-0000-0000-000075200000}"/>
    <cellStyle name="Hiperłącze 10" xfId="14234" hidden="1" xr:uid="{00000000-0005-0000-0000-0000B8150000}"/>
    <cellStyle name="Hiperłącze 10" xfId="18089" hidden="1" xr:uid="{00000000-0005-0000-0000-00006D170000}"/>
    <cellStyle name="Hiperłącze 10" xfId="25394" hidden="1" xr:uid="{00000000-0005-0000-0000-0000811C0000}"/>
    <cellStyle name="Hiperłącze 10" xfId="33852" hidden="1" xr:uid="{00000000-0005-0000-0000-0000B01E0000}"/>
    <cellStyle name="Hiperłącze 10" xfId="40402" hidden="1" xr:uid="{00000000-0005-0000-0000-00007F210000}"/>
    <cellStyle name="Hiperłącze 10" xfId="41830" hidden="1" xr:uid="{00000000-0005-0000-0000-000055220000}"/>
    <cellStyle name="Hiperłącze 10" xfId="26572" hidden="1" xr:uid="{00000000-0005-0000-0000-0000301B0000}"/>
    <cellStyle name="Hiperłącze 10" xfId="42309" hidden="1" xr:uid="{00000000-0005-0000-0000-000064220000}"/>
    <cellStyle name="Hiperłącze 10" xfId="25707" hidden="1" xr:uid="{00000000-0005-0000-0000-0000BD1A0000}"/>
    <cellStyle name="Hiperłącze 10" xfId="30536" hidden="1" xr:uid="{00000000-0005-0000-0000-0000E31C0000}"/>
    <cellStyle name="Hiperłącze 10" xfId="30355" hidden="1" xr:uid="{00000000-0005-0000-0000-0000D41C0000}"/>
    <cellStyle name="Hiperłącze 10" xfId="15467" hidden="1" xr:uid="{00000000-0005-0000-0000-000029160000}"/>
    <cellStyle name="Hiperłącze 10" xfId="28907" hidden="1" xr:uid="{00000000-0005-0000-0000-00004A1C0000}"/>
    <cellStyle name="Hiperłącze 10" xfId="21133" hidden="1" xr:uid="{00000000-0005-0000-0000-0000A0180000}"/>
    <cellStyle name="Hiperłącze 10" xfId="24315" hidden="1" xr:uid="{00000000-0005-0000-0000-0000681A0000}"/>
    <cellStyle name="Hiperłącze 10" xfId="40778" hidden="1" xr:uid="{00000000-0005-0000-0000-0000C1210000}"/>
    <cellStyle name="Hiperłącze 10" xfId="28584" hidden="1" xr:uid="{00000000-0005-0000-0000-0000611C0000}"/>
    <cellStyle name="Hiperłącze 10" xfId="46765" hidden="1" xr:uid="{00000000-0005-0000-0000-00006E240000}"/>
    <cellStyle name="Hiperłącze 10" xfId="28602" hidden="1" xr:uid="{00000000-0005-0000-0000-00005D1C0000}"/>
    <cellStyle name="Hiperłącze 10" xfId="24942" hidden="1" xr:uid="{00000000-0005-0000-0000-0000A11A0000}"/>
    <cellStyle name="Hiperłącze 10" xfId="36075" hidden="1" xr:uid="{00000000-0005-0000-0000-0000891F0000}"/>
    <cellStyle name="Hiperłącze 10" xfId="14247" hidden="1" xr:uid="{00000000-0005-0000-0000-0000BD150000}"/>
    <cellStyle name="Hiperłącze 10" xfId="46101" hidden="1" xr:uid="{00000000-0005-0000-0000-000009240000}"/>
    <cellStyle name="Hiperłącze 10" xfId="33168" hidden="1" xr:uid="{00000000-0005-0000-0000-00003B1E0000}"/>
    <cellStyle name="Hiperłącze 10" xfId="43204" hidden="1" xr:uid="{00000000-0005-0000-0000-00003C240000}"/>
    <cellStyle name="Hiperłącze 10" xfId="18402" hidden="1" xr:uid="{00000000-0005-0000-0000-0000CE170000}"/>
    <cellStyle name="Hiperłącze 10" xfId="34302" hidden="1" xr:uid="{00000000-0005-0000-0000-00002D1F0000}"/>
    <cellStyle name="Hiperłącze 10" xfId="19901" hidden="1" xr:uid="{00000000-0005-0000-0000-00002B180000}"/>
    <cellStyle name="Hiperłącze 10" xfId="21606" hidden="1" xr:uid="{00000000-0005-0000-0000-0000D4180000}"/>
    <cellStyle name="Hiperłącze 10" xfId="24768" hidden="1" xr:uid="{00000000-0005-0000-0000-0000911A0000}"/>
    <cellStyle name="Hiperłącze 10" xfId="35068" hidden="1" xr:uid="{00000000-0005-0000-0000-0000F41E0000}"/>
    <cellStyle name="Hiperłącze 10" xfId="19683" hidden="1" xr:uid="{00000000-0005-0000-0000-000010180000}"/>
    <cellStyle name="Hiperłącze 10" xfId="28925" hidden="1" xr:uid="{00000000-0005-0000-0000-00004E1C0000}"/>
    <cellStyle name="Hiperłącze 10" xfId="38870" hidden="1" xr:uid="{00000000-0005-0000-0000-000021220000}"/>
    <cellStyle name="Hiperłącze 10" xfId="14328" hidden="1" xr:uid="{00000000-0005-0000-0000-00008D150000}"/>
    <cellStyle name="Hiperłącze 10" xfId="10285" hidden="1" xr:uid="{00000000-0005-0000-0000-000052140000}"/>
    <cellStyle name="Hiperłącze 10" xfId="33508" hidden="1" xr:uid="{00000000-0005-0000-0000-00005F1E0000}"/>
    <cellStyle name="Hiperłącze 10" xfId="10374" hidden="1" xr:uid="{00000000-0005-0000-0000-000057140000}"/>
    <cellStyle name="Hiperłącze 10" xfId="26187" hidden="1" xr:uid="{00000000-0005-0000-0000-0000F11A0000}"/>
    <cellStyle name="Hiperłącze 10" xfId="18935" hidden="1" xr:uid="{00000000-0005-0000-0000-0000A6170000}"/>
    <cellStyle name="Hiperłącze 10" xfId="45006" hidden="1" xr:uid="{00000000-0005-0000-0000-00009E230000}"/>
    <cellStyle name="Hiperłącze 10" xfId="45395" hidden="1" xr:uid="{00000000-0005-0000-0000-00001B240000}"/>
    <cellStyle name="Hiperłącze 10" xfId="20436" hidden="1" xr:uid="{00000000-0005-0000-0000-000092180000}"/>
    <cellStyle name="Hiperłącze 10" xfId="34051" hidden="1" xr:uid="{00000000-0005-0000-0000-0000C31E0000}"/>
    <cellStyle name="Hiperłącze 10" xfId="25314" hidden="1" xr:uid="{00000000-0005-0000-0000-00000D1C0000}"/>
    <cellStyle name="Hiperłącze 10" xfId="45310" hidden="1" xr:uid="{00000000-0005-0000-0000-0000D2230000}"/>
    <cellStyle name="Hiperłącze 10" xfId="36806" hidden="1" xr:uid="{00000000-0005-0000-0000-0000D21F0000}"/>
    <cellStyle name="Hiperłącze 10" xfId="23422" hidden="1" xr:uid="{00000000-0005-0000-0000-0000AC190000}"/>
    <cellStyle name="Hiperłącze 10" xfId="27807" hidden="1" xr:uid="{00000000-0005-0000-0000-0000E81B0000}"/>
    <cellStyle name="Hiperłącze 10" xfId="46481" hidden="1" xr:uid="{00000000-0005-0000-0000-0000B5240000}"/>
    <cellStyle name="Hiperłącze 10" xfId="33439" hidden="1" xr:uid="{00000000-0005-0000-0000-0000591E0000}"/>
    <cellStyle name="Hiperłącze 10" xfId="13716" hidden="1" xr:uid="{00000000-0005-0000-0000-000068150000}"/>
    <cellStyle name="Hiperłącze 10" xfId="31134" hidden="1" xr:uid="{00000000-0005-0000-0000-00004A1D0000}"/>
    <cellStyle name="Hiperłącze 10" xfId="37719" hidden="1" xr:uid="{00000000-0005-0000-0000-00004E200000}"/>
    <cellStyle name="Hiperłącze 10" xfId="41673" hidden="1" xr:uid="{00000000-0005-0000-0000-000028220000}"/>
    <cellStyle name="Hiperłącze 10" xfId="12349" hidden="1" xr:uid="{00000000-0005-0000-0000-00009C140000}"/>
    <cellStyle name="Hiperłącze 10" xfId="33127" hidden="1" xr:uid="{00000000-0005-0000-0000-00006C1E0000}"/>
    <cellStyle name="Hiperłącze 10" xfId="36047" hidden="1" xr:uid="{00000000-0005-0000-0000-0000821F0000}"/>
    <cellStyle name="Hiperłącze 10" xfId="20908" hidden="1" xr:uid="{00000000-0005-0000-0000-000066190000}"/>
    <cellStyle name="Hiperłącze 10" xfId="46604" hidden="1" xr:uid="{00000000-0005-0000-0000-0000B2240000}"/>
    <cellStyle name="Hiperłącze 10" xfId="24099" hidden="1" xr:uid="{00000000-0005-0000-0000-0000641A0000}"/>
    <cellStyle name="Hiperłącze 10" xfId="40742" hidden="1" xr:uid="{00000000-0005-0000-0000-0000B8210000}"/>
    <cellStyle name="Hiperłącze 10" xfId="41958" hidden="1" xr:uid="{00000000-0005-0000-0000-0000A5220000}"/>
    <cellStyle name="Hiperłącze 10" xfId="23726" hidden="1" xr:uid="{00000000-0005-0000-0000-0000121A0000}"/>
    <cellStyle name="Hiperłącze 10" xfId="30939" hidden="1" xr:uid="{00000000-0005-0000-0000-0000171D0000}"/>
    <cellStyle name="Hiperłącze 10" xfId="39843" hidden="1" xr:uid="{00000000-0005-0000-0000-000029210000}"/>
    <cellStyle name="Hiperłącze 10" xfId="39859" hidden="1" xr:uid="{00000000-0005-0000-0000-00002D210000}"/>
    <cellStyle name="Hiperłącze 10" xfId="11932" hidden="1" xr:uid="{00000000-0005-0000-0000-0000DF150000}"/>
    <cellStyle name="Hiperłącze 10" xfId="19707" hidden="1" xr:uid="{00000000-0005-0000-0000-000018180000}"/>
    <cellStyle name="Hiperłącze 10" xfId="16265" hidden="1" xr:uid="{00000000-0005-0000-0000-0000ED170000}"/>
    <cellStyle name="Hiperłącze 10" xfId="16990" hidden="1" xr:uid="{00000000-0005-0000-0000-0000BB160000}"/>
    <cellStyle name="Hiperłącze 10" xfId="36694" hidden="1" xr:uid="{00000000-0005-0000-0000-0000C21F0000}"/>
    <cellStyle name="Hiperłącze 10" xfId="19092" hidden="1" xr:uid="{00000000-0005-0000-0000-0000F6170000}"/>
    <cellStyle name="Hiperłącze 10" xfId="34291" hidden="1" xr:uid="{00000000-0005-0000-0000-0000311F0000}"/>
    <cellStyle name="Hiperłącze 10" xfId="20981" hidden="1" xr:uid="{00000000-0005-0000-0000-0000001A0000}"/>
    <cellStyle name="Hiperłącze 10" xfId="45577" hidden="1" xr:uid="{00000000-0005-0000-0000-00001D240000}"/>
    <cellStyle name="Hiperłącze 10" xfId="36002" hidden="1" xr:uid="{00000000-0005-0000-0000-0000781F0000}"/>
    <cellStyle name="Hiperłącze 10" xfId="20594" hidden="1" xr:uid="{00000000-0005-0000-0000-00006E190000}"/>
    <cellStyle name="Hiperłącze 10" xfId="29834" hidden="1" xr:uid="{00000000-0005-0000-0000-0000211E0000}"/>
    <cellStyle name="Hiperłącze 10" xfId="27591" hidden="1" xr:uid="{00000000-0005-0000-0000-0000E41B0000}"/>
    <cellStyle name="Hiperłącze 10" xfId="42536" hidden="1" xr:uid="{00000000-0005-0000-0000-000078220000}"/>
    <cellStyle name="Hiperłącze 10" xfId="29210" hidden="1" xr:uid="{00000000-0005-0000-0000-0000931C0000}"/>
    <cellStyle name="Hiperłącze 10" xfId="14889" hidden="1" xr:uid="{00000000-0005-0000-0000-00004B160000}"/>
    <cellStyle name="Hiperłącze 10" xfId="29779" hidden="1" xr:uid="{00000000-0005-0000-0000-00001D1D0000}"/>
    <cellStyle name="Hiperłącze 10" xfId="21118" hidden="1" xr:uid="{00000000-0005-0000-0000-0000A3180000}"/>
    <cellStyle name="Hiperłącze 10" xfId="39885" hidden="1" xr:uid="{00000000-0005-0000-0000-000027210000}"/>
    <cellStyle name="Hiperłącze 10" xfId="20351" hidden="1" xr:uid="{00000000-0005-0000-0000-000089180000}"/>
    <cellStyle name="Hiperłącze 10" xfId="29981" hidden="1" xr:uid="{00000000-0005-0000-0000-0000841D0000}"/>
    <cellStyle name="Hiperłącze 10" xfId="23289" hidden="1" xr:uid="{00000000-0005-0000-0000-0000D0190000}"/>
    <cellStyle name="Hiperłącze 10" xfId="34887" hidden="1" xr:uid="{00000000-0005-0000-0000-0000E51E0000}"/>
    <cellStyle name="Hiperłącze 10" xfId="33535" hidden="1" xr:uid="{00000000-0005-0000-0000-0000621E0000}"/>
    <cellStyle name="Hiperłącze 10" xfId="44754" hidden="1" xr:uid="{00000000-0005-0000-0000-000078230000}"/>
    <cellStyle name="Hiperłącze 10" xfId="11379" hidden="1" xr:uid="{00000000-0005-0000-0000-000076140000}"/>
    <cellStyle name="Hiperłącze 10" xfId="27603" hidden="1" xr:uid="{00000000-0005-0000-0000-0000EA1B0000}"/>
    <cellStyle name="Hiperłącze 10" xfId="40162" hidden="1" xr:uid="{00000000-0005-0000-0000-000066210000}"/>
    <cellStyle name="Hiperłącze 10" xfId="13707" hidden="1" xr:uid="{00000000-0005-0000-0000-000064150000}"/>
    <cellStyle name="Hiperłącze 10" xfId="13331" hidden="1" xr:uid="{00000000-0005-0000-0000-000029150000}"/>
    <cellStyle name="Hiperłącze 10" xfId="44602" hidden="1" xr:uid="{00000000-0005-0000-0000-00006D230000}"/>
    <cellStyle name="Hiperłącze 10" xfId="20455" hidden="1" xr:uid="{00000000-0005-0000-0000-00009A180000}"/>
    <cellStyle name="Hiperłącze 10" xfId="24672" hidden="1" xr:uid="{00000000-0005-0000-0000-0000851A0000}"/>
    <cellStyle name="Hiperłącze 10" xfId="36504" hidden="1" xr:uid="{00000000-0005-0000-0000-000009200000}"/>
    <cellStyle name="Hiperłącze 10" xfId="22716" hidden="1" xr:uid="{00000000-0005-0000-0000-00008A190000}"/>
    <cellStyle name="Hiperłącze 10" xfId="20412" hidden="1" xr:uid="{00000000-0005-0000-0000-00008F180000}"/>
    <cellStyle name="Hiperłącze 10" xfId="26373" hidden="1" xr:uid="{00000000-0005-0000-0000-0000061B0000}"/>
    <cellStyle name="Hiperłącze 10" xfId="42720" hidden="1" xr:uid="{00000000-0005-0000-0000-0000BC220000}"/>
    <cellStyle name="Hiperłącze 10" xfId="22130" hidden="1" xr:uid="{00000000-0005-0000-0000-000024190000}"/>
    <cellStyle name="Hiperłącze 10" xfId="30503" hidden="1" xr:uid="{00000000-0005-0000-0000-0000EA1C0000}"/>
    <cellStyle name="Hiperłącze 10" xfId="42712" hidden="1" xr:uid="{00000000-0005-0000-0000-0000BB220000}"/>
    <cellStyle name="Hiperłącze 10" xfId="19155" hidden="1" xr:uid="{00000000-0005-0000-0000-0000F8170000}"/>
    <cellStyle name="Hiperłącze 10" xfId="25626" hidden="1" xr:uid="{00000000-0005-0000-0000-0000B51A0000}"/>
    <cellStyle name="Hiperłącze 10" xfId="20729" hidden="1" xr:uid="{00000000-0005-0000-0000-000002190000}"/>
    <cellStyle name="Hiperłącze 10" xfId="35137" hidden="1" xr:uid="{00000000-0005-0000-0000-0000051F0000}"/>
    <cellStyle name="Hiperłącze 10" xfId="40872" hidden="1" xr:uid="{00000000-0005-0000-0000-00000B220000}"/>
    <cellStyle name="Hiperłącze 10" xfId="41211" hidden="1" xr:uid="{00000000-0005-0000-0000-0000CE210000}"/>
    <cellStyle name="Hiperłącze 10" xfId="27082" hidden="1" xr:uid="{00000000-0005-0000-0000-0000831B0000}"/>
    <cellStyle name="Hiperłącze 10" xfId="43997" hidden="1" xr:uid="{00000000-0005-0000-0000-000007230000}"/>
    <cellStyle name="Hiperłącze 10" xfId="18051" hidden="1" xr:uid="{00000000-0005-0000-0000-000065170000}"/>
    <cellStyle name="Hiperłącze 10" xfId="15412" hidden="1" xr:uid="{00000000-0005-0000-0000-00001F160000}"/>
    <cellStyle name="Hiperłącze 10" xfId="35556" hidden="1" xr:uid="{00000000-0005-0000-0000-00004D1F0000}"/>
    <cellStyle name="Hiperłącze 10" xfId="41108" hidden="1" xr:uid="{00000000-0005-0000-0000-000005220000}"/>
    <cellStyle name="Hiperłącze 10" xfId="45558" hidden="1" xr:uid="{00000000-0005-0000-0000-00001F240000}"/>
    <cellStyle name="Hiperłącze 10" xfId="31462" hidden="1" xr:uid="{00000000-0005-0000-0000-00006B1D0000}"/>
    <cellStyle name="Hiperłącze 10" xfId="46756" hidden="1" xr:uid="{00000000-0005-0000-0000-00006D240000}"/>
    <cellStyle name="Hiperłącze 10" xfId="21542" hidden="1" xr:uid="{00000000-0005-0000-0000-0000CE180000}"/>
    <cellStyle name="Hiperłącze 10" xfId="13186" hidden="1" xr:uid="{00000000-0005-0000-0000-000014150000}"/>
    <cellStyle name="Hiperłącze 10" xfId="43318" hidden="1" xr:uid="{00000000-0005-0000-0000-000053230000}"/>
    <cellStyle name="Hiperłącze 10" xfId="30149" hidden="1" xr:uid="{00000000-0005-0000-0000-0000C51C0000}"/>
    <cellStyle name="Hiperłącze 10" xfId="30866" hidden="1" xr:uid="{00000000-0005-0000-0000-00000F1D0000}"/>
    <cellStyle name="Hiperłącze 10" xfId="35993" hidden="1" xr:uid="{00000000-0005-0000-0000-0000771F0000}"/>
    <cellStyle name="Hiperłącze 10" xfId="32872" hidden="1" xr:uid="{00000000-0005-0000-0000-0000771E0000}"/>
    <cellStyle name="Hiperłącze 10" xfId="21199" hidden="1" xr:uid="{00000000-0005-0000-0000-0000B1180000}"/>
    <cellStyle name="Hiperłącze 10" xfId="45093" hidden="1" xr:uid="{00000000-0005-0000-0000-0000A2230000}"/>
    <cellStyle name="Hiperłącze 10" xfId="35008" hidden="1" xr:uid="{00000000-0005-0000-0000-0000F61E0000}"/>
    <cellStyle name="Hiperłącze 10" xfId="16262" hidden="1" xr:uid="{00000000-0005-0000-0000-0000F1170000}"/>
    <cellStyle name="Hiperłącze 10" xfId="40616" hidden="1" xr:uid="{00000000-0005-0000-0000-000097210000}"/>
    <cellStyle name="Hiperłącze 10" xfId="42424" hidden="1" xr:uid="{00000000-0005-0000-0000-00008E220000}"/>
    <cellStyle name="Hiperłącze 10" xfId="16457" hidden="1" xr:uid="{00000000-0005-0000-0000-0000EF170000}"/>
    <cellStyle name="Hiperłącze 10" xfId="27622" hidden="1" xr:uid="{00000000-0005-0000-0000-00009C1B0000}"/>
    <cellStyle name="Hiperłącze 10" xfId="30077" hidden="1" xr:uid="{00000000-0005-0000-0000-0000911D0000}"/>
    <cellStyle name="Hiperłącze 10" xfId="46503" hidden="1" xr:uid="{00000000-0005-0000-0000-0000C2240000}"/>
    <cellStyle name="Hiperłącze 10" xfId="38984" hidden="1" xr:uid="{00000000-0005-0000-0000-00009D210000}"/>
    <cellStyle name="Hiperłącze 10" xfId="15159" hidden="1" xr:uid="{00000000-0005-0000-0000-000000160000}"/>
    <cellStyle name="Hiperłącze 10" xfId="25356" hidden="1" xr:uid="{00000000-0005-0000-0000-0000031C0000}"/>
    <cellStyle name="Hiperłącze 10" xfId="18169" hidden="1" xr:uid="{00000000-0005-0000-0000-000072170000}"/>
    <cellStyle name="Hiperłącze 10" xfId="31428" hidden="1" xr:uid="{00000000-0005-0000-0000-0000691D0000}"/>
    <cellStyle name="Hiperłącze 10" xfId="12298" hidden="1" xr:uid="{00000000-0005-0000-0000-00009E140000}"/>
    <cellStyle name="Hiperłącze 10" xfId="38172" hidden="1" xr:uid="{00000000-0005-0000-0000-0000A4200000}"/>
    <cellStyle name="Hiperłącze 10" xfId="28813" hidden="1" xr:uid="{00000000-0005-0000-0000-00003F1C0000}"/>
    <cellStyle name="Hiperłącze 10" xfId="11280" hidden="1" xr:uid="{00000000-0005-0000-0000-000069140000}"/>
    <cellStyle name="Hiperłącze 10" xfId="39653" hidden="1" xr:uid="{00000000-0005-0000-0000-000016210000}"/>
    <cellStyle name="Hiperłącze 10" xfId="14363" hidden="1" xr:uid="{00000000-0005-0000-0000-000088150000}"/>
    <cellStyle name="Hiperłącze 10" xfId="35298" hidden="1" xr:uid="{00000000-0005-0000-0000-0000151F0000}"/>
    <cellStyle name="Hiperłącze 10" xfId="13400" hidden="1" xr:uid="{00000000-0005-0000-0000-00002F150000}"/>
    <cellStyle name="Hiperłącze 10" xfId="26113" hidden="1" xr:uid="{00000000-0005-0000-0000-0000DF1A0000}"/>
    <cellStyle name="Hiperłącze 10" xfId="44703" hidden="1" xr:uid="{00000000-0005-0000-0000-00007A230000}"/>
    <cellStyle name="Hiperłącze 10" xfId="37323" hidden="1" xr:uid="{00000000-0005-0000-0000-000049200000}"/>
    <cellStyle name="Hiperłącze 10" xfId="34105" hidden="1" xr:uid="{00000000-0005-0000-0000-0000341F0000}"/>
    <cellStyle name="Hiperłącze 10" xfId="34255" hidden="1" xr:uid="{00000000-0005-0000-0000-0000371F0000}"/>
    <cellStyle name="Hiperłącze 10" xfId="44728" hidden="1" xr:uid="{00000000-0005-0000-0000-000077230000}"/>
    <cellStyle name="Hiperłącze 10" xfId="33556" hidden="1" xr:uid="{00000000-0005-0000-0000-00006A1E0000}"/>
    <cellStyle name="Hiperłącze 10" xfId="22058" hidden="1" xr:uid="{00000000-0005-0000-0000-000021190000}"/>
    <cellStyle name="Hiperłącze 10" xfId="36440" hidden="1" xr:uid="{00000000-0005-0000-0000-000010200000}"/>
    <cellStyle name="Hiperłącze 10" xfId="45993" hidden="1" xr:uid="{00000000-0005-0000-0000-0000FD230000}"/>
    <cellStyle name="Hiperłącze 10" xfId="15106" hidden="1" xr:uid="{00000000-0005-0000-0000-000002160000}"/>
    <cellStyle name="Hiperłącze 10" xfId="19496" hidden="1" xr:uid="{00000000-0005-0000-0000-000044180000}"/>
    <cellStyle name="Hiperłącze 10" xfId="19263" hidden="1" xr:uid="{00000000-0005-0000-0000-000004180000}"/>
    <cellStyle name="Hiperłącze 10" xfId="27573" hidden="1" xr:uid="{00000000-0005-0000-0000-0000CC1B0000}"/>
    <cellStyle name="Hiperłącze 10" xfId="38931" hidden="1" xr:uid="{00000000-0005-0000-0000-000035220000}"/>
    <cellStyle name="Hiperłącze 10" xfId="38814" hidden="1" xr:uid="{00000000-0005-0000-0000-000041210000}"/>
    <cellStyle name="Hiperłącze 10" xfId="38121" hidden="1" xr:uid="{00000000-0005-0000-0000-000074200000}"/>
    <cellStyle name="Hiperłącze 10" xfId="20857" hidden="1" xr:uid="{00000000-0005-0000-0000-0000ED190000}"/>
    <cellStyle name="Hiperłącze 10" xfId="41097" hidden="1" xr:uid="{00000000-0005-0000-0000-000003220000}"/>
    <cellStyle name="Hiperłącze 10" xfId="33772" hidden="1" xr:uid="{00000000-0005-0000-0000-0000A81E0000}"/>
    <cellStyle name="Hiperłącze 10" xfId="20970" hidden="1" xr:uid="{00000000-0005-0000-0000-00006C190000}"/>
    <cellStyle name="Hiperłącze 10" xfId="43242" hidden="1" xr:uid="{00000000-0005-0000-0000-0000B9230000}"/>
    <cellStyle name="Hiperłącze 10" xfId="24068" hidden="1" xr:uid="{00000000-0005-0000-0000-0000521A0000}"/>
    <cellStyle name="Hiperłącze 10" xfId="20631" hidden="1" xr:uid="{00000000-0005-0000-0000-000010190000}"/>
    <cellStyle name="Hiperłącze 10" xfId="27954" hidden="1" xr:uid="{00000000-0005-0000-0000-0000BF1B0000}"/>
    <cellStyle name="Hiperłącze 10" xfId="26618" hidden="1" xr:uid="{00000000-0005-0000-0000-0000391B0000}"/>
    <cellStyle name="Hiperłącze 10" xfId="41064" hidden="1" xr:uid="{00000000-0005-0000-0000-00000A220000}"/>
    <cellStyle name="Hiperłącze 10" xfId="43852" hidden="1" xr:uid="{00000000-0005-0000-0000-000000230000}"/>
    <cellStyle name="Hiperłącze 10" xfId="29685" hidden="1" xr:uid="{00000000-0005-0000-0000-00002C1D0000}"/>
    <cellStyle name="Hiperłącze 10" xfId="31005" hidden="1" xr:uid="{00000000-0005-0000-0000-0000361D0000}"/>
    <cellStyle name="Hiperłącze 10" xfId="34636" hidden="1" xr:uid="{00000000-0005-0000-0000-0000CD1E0000}"/>
    <cellStyle name="Hiperłącze 10" xfId="20462" hidden="1" xr:uid="{00000000-0005-0000-0000-000099180000}"/>
    <cellStyle name="Hiperłącze 10" xfId="36606" hidden="1" xr:uid="{00000000-0005-0000-0000-0000F21F0000}"/>
    <cellStyle name="Hiperłącze 10" xfId="41980" hidden="1" xr:uid="{00000000-0005-0000-0000-0000B2220000}"/>
    <cellStyle name="Hiperłącze 10" xfId="31826" hidden="1" xr:uid="{00000000-0005-0000-0000-0000EB1D0000}"/>
    <cellStyle name="Hiperłącze 10" xfId="15692" hidden="1" xr:uid="{00000000-0005-0000-0000-00006A160000}"/>
    <cellStyle name="Hiperłącze 10" xfId="33176" hidden="1" xr:uid="{00000000-0005-0000-0000-00003C1E0000}"/>
    <cellStyle name="Hiperłącze 11" xfId="11758" hidden="1" xr:uid="{00000000-0005-0000-0000-000058260000}"/>
    <cellStyle name="Hiperłącze 11" xfId="24500" hidden="1" xr:uid="{00000000-0005-0000-0000-0000C52A0000}"/>
    <cellStyle name="Hiperłącze 11" xfId="42247" hidden="1" xr:uid="{00000000-0005-0000-0000-0000E2320000}"/>
    <cellStyle name="Hiperłącze 11" xfId="25665" hidden="1" xr:uid="{00000000-0005-0000-0000-0000342B0000}"/>
    <cellStyle name="Hiperłącze 11" xfId="13946" hidden="1" xr:uid="{00000000-0005-0000-0000-000020260000}"/>
    <cellStyle name="Hiperłącze 11" xfId="16884" hidden="1" xr:uid="{00000000-0005-0000-0000-00002F270000}"/>
    <cellStyle name="Hiperłącze 11" xfId="23682" hidden="1" xr:uid="{00000000-0005-0000-0000-0000882A0000}"/>
    <cellStyle name="Hiperłącze 11" xfId="28363" hidden="1" xr:uid="{00000000-0005-0000-0000-0000E32C0000}"/>
    <cellStyle name="Hiperłącze 11" xfId="27291" hidden="1" xr:uid="{00000000-0005-0000-0000-0000182C0000}"/>
    <cellStyle name="Hiperłącze 11" xfId="27350" hidden="1" xr:uid="{00000000-0005-0000-0000-0000632C0000}"/>
    <cellStyle name="Hiperłącze 11" xfId="29538" hidden="1" xr:uid="{00000000-0005-0000-0000-0000342D0000}"/>
    <cellStyle name="Hiperłącze 11" xfId="28340" hidden="1" xr:uid="{00000000-0005-0000-0000-0000F12C0000}"/>
    <cellStyle name="Hiperłącze 11" xfId="20562" hidden="1" xr:uid="{00000000-0005-0000-0000-00007D290000}"/>
    <cellStyle name="Hiperłącze 11" xfId="23700" hidden="1" xr:uid="{00000000-0005-0000-0000-00008F2A0000}"/>
    <cellStyle name="Hiperłącze 11" xfId="15935" hidden="1" xr:uid="{00000000-0005-0000-0000-000009270000}"/>
    <cellStyle name="Hiperłącze 11" xfId="12588" hidden="1" xr:uid="{00000000-0005-0000-0000-00003A250000}"/>
    <cellStyle name="Hiperłącze 11" xfId="34172" hidden="1" xr:uid="{00000000-0005-0000-0000-0000AB300000}"/>
    <cellStyle name="Hiperłącze 11" xfId="42255" hidden="1" xr:uid="{00000000-0005-0000-0000-0000E1320000}"/>
    <cellStyle name="Hiperłącze 11" xfId="37875" hidden="1" xr:uid="{00000000-0005-0000-0000-0000DC300000}"/>
    <cellStyle name="Hiperłącze 11" xfId="44053" hidden="1" xr:uid="{00000000-0005-0000-0000-000096330000}"/>
    <cellStyle name="Hiperłącze 11" xfId="31349" hidden="1" xr:uid="{00000000-0005-0000-0000-0000DF2D0000}"/>
    <cellStyle name="Hiperłącze 11" xfId="22878" hidden="1" xr:uid="{00000000-0005-0000-0000-00005F2A0000}"/>
    <cellStyle name="Hiperłącze 11" xfId="12833" hidden="1" xr:uid="{00000000-0005-0000-0000-000057250000}"/>
    <cellStyle name="Hiperłącze 11" xfId="27452" hidden="1" xr:uid="{00000000-0005-0000-0000-00006E2C0000}"/>
    <cellStyle name="Hiperłącze 11" xfId="34008" hidden="1" xr:uid="{00000000-0005-0000-0000-0000452F0000}"/>
    <cellStyle name="Hiperłącze 11" xfId="33169" hidden="1" xr:uid="{00000000-0005-0000-0000-0000BB2E0000}"/>
    <cellStyle name="Hiperłącze 11" xfId="16542" hidden="1" xr:uid="{00000000-0005-0000-0000-00000D270000}"/>
    <cellStyle name="Hiperłącze 11" xfId="38620" hidden="1" xr:uid="{00000000-0005-0000-0000-0000D2310000}"/>
    <cellStyle name="Hiperłącze 11" xfId="27442" hidden="1" xr:uid="{00000000-0005-0000-0000-00006D2C0000}"/>
    <cellStyle name="Hiperłącze 11" xfId="18787" hidden="1" xr:uid="{00000000-0005-0000-0000-000048280000}"/>
    <cellStyle name="Hiperłącze 11" xfId="20795" hidden="1" xr:uid="{00000000-0005-0000-0000-00007A2A0000}"/>
    <cellStyle name="Hiperłącze 11" xfId="31832" hidden="1" xr:uid="{00000000-0005-0000-0000-0000712E0000}"/>
    <cellStyle name="Hiperłącze 11" xfId="18412" hidden="1" xr:uid="{00000000-0005-0000-0000-00003B280000}"/>
    <cellStyle name="Hiperłącze 11" xfId="24988" hidden="1" xr:uid="{00000000-0005-0000-0000-0000272B0000}"/>
    <cellStyle name="Hiperłącze 11" xfId="43264" hidden="1" xr:uid="{00000000-0005-0000-0000-0000E1330000}"/>
    <cellStyle name="Hiperłącze 11" xfId="17989" hidden="1" xr:uid="{00000000-0005-0000-0000-0000C7270000}"/>
    <cellStyle name="Hiperłącze 11" xfId="19589" hidden="1" xr:uid="{00000000-0005-0000-0000-0000D9280000}"/>
    <cellStyle name="Hiperłącze 11" xfId="33376" hidden="1" xr:uid="{00000000-0005-0000-0000-00000C2F0000}"/>
    <cellStyle name="Hiperłącze 11" xfId="26048" hidden="1" xr:uid="{00000000-0005-0000-0000-00005C2B0000}"/>
    <cellStyle name="Hiperłącze 11" xfId="29923" hidden="1" xr:uid="{00000000-0005-0000-0000-00008A2E0000}"/>
    <cellStyle name="Hiperłącze 11" xfId="25459" hidden="1" xr:uid="{00000000-0005-0000-0000-0000F42B0000}"/>
    <cellStyle name="Hiperłącze 11" xfId="17533" hidden="1" xr:uid="{00000000-0005-0000-0000-000091270000}"/>
    <cellStyle name="Hiperłącze 11" xfId="31096" hidden="1" xr:uid="{00000000-0005-0000-0000-0000C02D0000}"/>
    <cellStyle name="Hiperłącze 11" xfId="16327" hidden="1" xr:uid="{00000000-0005-0000-0000-000062280000}"/>
    <cellStyle name="Hiperłącze 11" xfId="28054" hidden="1" xr:uid="{00000000-0005-0000-0000-0000482C0000}"/>
    <cellStyle name="Hiperłącze 11" xfId="39234" hidden="1" xr:uid="{00000000-0005-0000-0000-000064310000}"/>
    <cellStyle name="Hiperłącze 11" xfId="25006" hidden="1" xr:uid="{00000000-0005-0000-0000-0000232B0000}"/>
    <cellStyle name="Hiperłącze 11" xfId="34879" hidden="1" xr:uid="{00000000-0005-0000-0000-0000642F0000}"/>
    <cellStyle name="Hiperłącze 11" xfId="25317" hidden="1" xr:uid="{00000000-0005-0000-0000-00008E2C0000}"/>
    <cellStyle name="Hiperłącze 11" xfId="36049" hidden="1" xr:uid="{00000000-0005-0000-0000-000006300000}"/>
    <cellStyle name="Hiperłącze 11" xfId="15313" hidden="1" xr:uid="{00000000-0005-0000-0000-000094260000}"/>
    <cellStyle name="Hiperłącze 11" xfId="27572" hidden="1" xr:uid="{00000000-0005-0000-0000-00004C2C0000}"/>
    <cellStyle name="Hiperłącze 11" xfId="43694" hidden="1" xr:uid="{00000000-0005-0000-0000-000072330000}"/>
    <cellStyle name="Hiperłącze 11" xfId="25402" hidden="1" xr:uid="{00000000-0005-0000-0000-0000EB2B0000}"/>
    <cellStyle name="Hiperłącze 11" xfId="17277" hidden="1" xr:uid="{00000000-0005-0000-0000-000058270000}"/>
    <cellStyle name="Hiperłącze 11" xfId="16406" hidden="1" xr:uid="{00000000-0005-0000-0000-0000D0270000}"/>
    <cellStyle name="Hiperłącze 11" xfId="44638" hidden="1" xr:uid="{00000000-0005-0000-0000-0000E8330000}"/>
    <cellStyle name="Hiperłącze 11" xfId="37639" hidden="1" xr:uid="{00000000-0005-0000-0000-0000FE300000}"/>
    <cellStyle name="Hiperłącze 11" xfId="33201" hidden="1" xr:uid="{00000000-0005-0000-0000-0000C22E0000}"/>
    <cellStyle name="Hiperłącze 11" xfId="22059" hidden="1" xr:uid="{00000000-0005-0000-0000-0000A1290000}"/>
    <cellStyle name="Hiperłącze 11" xfId="15404" hidden="1" xr:uid="{00000000-0005-0000-0000-00009C260000}"/>
    <cellStyle name="Hiperłącze 11" xfId="45738" hidden="1" xr:uid="{00000000-0005-0000-0000-0000A6340000}"/>
    <cellStyle name="Hiperłącze 11" xfId="16123" hidden="1" xr:uid="{00000000-0005-0000-0000-000081270000}"/>
    <cellStyle name="Hiperłącze 11" xfId="27743" hidden="1" xr:uid="{00000000-0005-0000-0000-00002E2C0000}"/>
    <cellStyle name="Hiperłącze 11" xfId="17777" hidden="1" xr:uid="{00000000-0005-0000-0000-0000AF270000}"/>
    <cellStyle name="Hiperłącze 11" xfId="38901" hidden="1" xr:uid="{00000000-0005-0000-0000-0000B8320000}"/>
    <cellStyle name="Hiperłącze 11" xfId="46253" hidden="1" xr:uid="{00000000-0005-0000-0000-0000DE340000}"/>
    <cellStyle name="Hiperłącze 11" xfId="13735" hidden="1" xr:uid="{00000000-0005-0000-0000-000031260000}"/>
    <cellStyle name="Hiperłącze 11" xfId="17877" hidden="1" xr:uid="{00000000-0005-0000-0000-0000BD270000}"/>
    <cellStyle name="Hiperłącze 11" xfId="27643" hidden="1" xr:uid="{00000000-0005-0000-0000-00001E2C0000}"/>
    <cellStyle name="Hiperłącze 11" xfId="24436" hidden="1" xr:uid="{00000000-0005-0000-0000-0000B72A0000}"/>
    <cellStyle name="Hiperłącze 11" xfId="26403" hidden="1" xr:uid="{00000000-0005-0000-0000-0000892B0000}"/>
    <cellStyle name="Hiperłącze 11" xfId="20646" hidden="1" xr:uid="{00000000-0005-0000-0000-00008F290000}"/>
    <cellStyle name="Hiperłącze 11" xfId="15290" hidden="1" xr:uid="{00000000-0005-0000-0000-0000D6260000}"/>
    <cellStyle name="Hiperłącze 11" xfId="17917" hidden="1" xr:uid="{00000000-0005-0000-0000-0000BC270000}"/>
    <cellStyle name="Hiperłącze 11" xfId="28045" hidden="1" xr:uid="{00000000-0005-0000-0000-0000442C0000}"/>
    <cellStyle name="Hiperłącze 11" xfId="40464" hidden="1" xr:uid="{00000000-0005-0000-0000-00000A320000}"/>
    <cellStyle name="Hiperłącze 11" xfId="22687" hidden="1" xr:uid="{00000000-0005-0000-0000-0000012A0000}"/>
    <cellStyle name="Hiperłącze 11" xfId="43008" hidden="1" xr:uid="{00000000-0005-0000-0000-00005C330000}"/>
    <cellStyle name="Hiperłącze 11" xfId="40106" hidden="1" xr:uid="{00000000-0005-0000-0000-0000D7310000}"/>
    <cellStyle name="Hiperłącze 11" xfId="29218" hidden="1" xr:uid="{00000000-0005-0000-0000-00000F2D0000}"/>
    <cellStyle name="Hiperłącze 11" xfId="20649" hidden="1" xr:uid="{00000000-0005-0000-0000-000091290000}"/>
    <cellStyle name="Hiperłącze 11" xfId="18063" hidden="1" xr:uid="{00000000-0005-0000-0000-0000EA270000}"/>
    <cellStyle name="Hiperłącze 11" xfId="36556" hidden="1" xr:uid="{00000000-0005-0000-0000-000078300000}"/>
    <cellStyle name="Hiperłącze 11" xfId="35016" hidden="1" xr:uid="{00000000-0005-0000-0000-0000752F0000}"/>
    <cellStyle name="Hiperłącze 11" xfId="26138" hidden="1" xr:uid="{00000000-0005-0000-0000-0000672B0000}"/>
    <cellStyle name="Hiperłącze 11" xfId="28905" hidden="1" xr:uid="{00000000-0005-0000-0000-0000C62C0000}"/>
    <cellStyle name="Hiperłącze 11" xfId="47051" hidden="1" xr:uid="{00000000-0005-0000-0000-000007350000}"/>
    <cellStyle name="Hiperłącze 11" xfId="27822" hidden="1" xr:uid="{00000000-0005-0000-0000-00006C2C0000}"/>
    <cellStyle name="Hiperłącze 11" xfId="35734" hidden="1" xr:uid="{00000000-0005-0000-0000-0000DD2F0000}"/>
    <cellStyle name="Hiperłącze 11" xfId="36470" hidden="1" xr:uid="{00000000-0005-0000-0000-000087300000}"/>
    <cellStyle name="Hiperłącze 11" xfId="13973" hidden="1" xr:uid="{00000000-0005-0000-0000-000026260000}"/>
    <cellStyle name="Hiperłącze 11" xfId="27337" hidden="1" xr:uid="{00000000-0005-0000-0000-0000512C0000}"/>
    <cellStyle name="Hiperłącze 11" xfId="32397" hidden="1" xr:uid="{00000000-0005-0000-0000-0000462E0000}"/>
    <cellStyle name="Hiperłącze 11" xfId="16569" hidden="1" xr:uid="{00000000-0005-0000-0000-000016270000}"/>
    <cellStyle name="Hiperłącze 11" xfId="21950" hidden="1" xr:uid="{00000000-0005-0000-0000-000095290000}"/>
    <cellStyle name="Hiperłącze 11" xfId="34215" hidden="1" xr:uid="{00000000-0005-0000-0000-0000BF2F0000}"/>
    <cellStyle name="Hiperłącze 11" xfId="38752" hidden="1" xr:uid="{00000000-0005-0000-0000-0000CD310000}"/>
    <cellStyle name="Hiperłącze 11" xfId="15342" hidden="1" xr:uid="{00000000-0005-0000-0000-000099260000}"/>
    <cellStyle name="Hiperłącze 11" xfId="17488" hidden="1" xr:uid="{00000000-0005-0000-0000-000087270000}"/>
    <cellStyle name="Hiperłącze 11" xfId="32416" hidden="1" xr:uid="{00000000-0005-0000-0000-00004E2E0000}"/>
    <cellStyle name="Hiperłącze 11" xfId="14074" hidden="1" xr:uid="{00000000-0005-0000-0000-0000F2250000}"/>
    <cellStyle name="Hiperłącze 11" xfId="45049" hidden="1" xr:uid="{00000000-0005-0000-0000-000018340000}"/>
    <cellStyle name="Hiperłącze 11" xfId="44255" hidden="1" xr:uid="{00000000-0005-0000-0000-0000AE330000}"/>
    <cellStyle name="Hiperłącze 11" xfId="20389" hidden="1" xr:uid="{00000000-0005-0000-0000-000007290000}"/>
    <cellStyle name="Hiperłącze 11" xfId="23132" hidden="1" xr:uid="{00000000-0005-0000-0000-0000112A0000}"/>
    <cellStyle name="Hiperłącze 11" xfId="37951" hidden="1" xr:uid="{00000000-0005-0000-0000-0000E6300000}"/>
    <cellStyle name="Hiperłącze 11" xfId="41743" hidden="1" xr:uid="{00000000-0005-0000-0000-0000CD320000}"/>
    <cellStyle name="Hiperłącze 11" xfId="36356" hidden="1" xr:uid="{00000000-0005-0000-0000-000082300000}"/>
    <cellStyle name="Hiperłącze 11" xfId="35309" hidden="1" xr:uid="{00000000-0005-0000-0000-0000962F0000}"/>
    <cellStyle name="Hiperłącze 11" xfId="34518" hidden="1" xr:uid="{00000000-0005-0000-0000-00001D300000}"/>
    <cellStyle name="Hiperłącze 11" xfId="15201" hidden="1" xr:uid="{00000000-0005-0000-0000-00008E260000}"/>
    <cellStyle name="Hiperłącze 11" xfId="34988" hidden="1" xr:uid="{00000000-0005-0000-0000-0000702F0000}"/>
    <cellStyle name="Hiperłącze 11" xfId="12140" hidden="1" xr:uid="{00000000-0005-0000-0000-000012250000}"/>
    <cellStyle name="Hiperłącze 11" xfId="36648" hidden="1" xr:uid="{00000000-0005-0000-0000-00008A300000}"/>
    <cellStyle name="Hiperłącze 11" xfId="28886" hidden="1" xr:uid="{00000000-0005-0000-0000-0000C42C0000}"/>
    <cellStyle name="Hiperłącze 11" xfId="36189" hidden="1" xr:uid="{00000000-0005-0000-0000-00002D300000}"/>
    <cellStyle name="Hiperłącze 11" xfId="37368" hidden="1" xr:uid="{00000000-0005-0000-0000-0000C8300000}"/>
    <cellStyle name="Hiperłącze 11" xfId="32217" hidden="1" xr:uid="{00000000-0005-0000-0000-00002F2E0000}"/>
    <cellStyle name="Hiperłącze 11" xfId="16189" hidden="1" xr:uid="{00000000-0005-0000-0000-000076270000}"/>
    <cellStyle name="Hiperłącze 11" xfId="45890" hidden="1" xr:uid="{00000000-0005-0000-0000-00006C340000}"/>
    <cellStyle name="Hiperłącze 11" xfId="43858" hidden="1" xr:uid="{00000000-0005-0000-0000-0000D5330000}"/>
    <cellStyle name="Hiperłącze 11" xfId="42234" hidden="1" xr:uid="{00000000-0005-0000-0000-0000DD320000}"/>
    <cellStyle name="Hiperłącze 11" xfId="35042" hidden="1" xr:uid="{00000000-0005-0000-0000-0000772F0000}"/>
    <cellStyle name="Hiperłącze 11" xfId="38927" hidden="1" xr:uid="{00000000-0005-0000-0000-0000B5320000}"/>
    <cellStyle name="Hiperłącze 11" xfId="20047" hidden="1" xr:uid="{00000000-0005-0000-0000-0000E9280000}"/>
    <cellStyle name="Hiperłącze 11" xfId="35823" hidden="1" xr:uid="{00000000-0005-0000-0000-0000E82F0000}"/>
    <cellStyle name="Hiperłącze 11" xfId="46433" hidden="1" xr:uid="{00000000-0005-0000-0000-000032350000}"/>
    <cellStyle name="Hiperłącze 11" xfId="30308" hidden="1" xr:uid="{00000000-0005-0000-0000-00000E2E0000}"/>
    <cellStyle name="Hiperłącze 11" xfId="35453" hidden="1" xr:uid="{00000000-0005-0000-0000-0000A72F0000}"/>
    <cellStyle name="Hiperłącze 11" xfId="18339" hidden="1" xr:uid="{00000000-0005-0000-0000-000051280000}"/>
    <cellStyle name="Hiperłącze 11" xfId="46065" hidden="1" xr:uid="{00000000-0005-0000-0000-000081340000}"/>
    <cellStyle name="Hiperłącze 11" xfId="35341" hidden="1" xr:uid="{00000000-0005-0000-0000-00009D2F0000}"/>
    <cellStyle name="Hiperłącze 11" xfId="11598" hidden="1" xr:uid="{00000000-0005-0000-0000-000071250000}"/>
    <cellStyle name="Hiperłącze 11" xfId="15885" hidden="1" xr:uid="{00000000-0005-0000-0000-000000270000}"/>
    <cellStyle name="Hiperłącze 11" xfId="27734" hidden="1" xr:uid="{00000000-0005-0000-0000-0000292C0000}"/>
    <cellStyle name="Hiperłącze 11" xfId="47124" hidden="1" xr:uid="{00000000-0005-0000-0000-00001A350000}"/>
    <cellStyle name="Hiperłącze 11" xfId="21174" hidden="1" xr:uid="{00000000-0005-0000-0000-00002A290000}"/>
    <cellStyle name="Hiperłącze 11" xfId="26623" hidden="1" xr:uid="{00000000-0005-0000-0000-0000B92B0000}"/>
    <cellStyle name="Hiperłącze 11" xfId="20446" hidden="1" xr:uid="{00000000-0005-0000-0000-000015290000}"/>
    <cellStyle name="Hiperłącze 11" xfId="18034" hidden="1" xr:uid="{00000000-0005-0000-0000-0000E3270000}"/>
    <cellStyle name="Hiperłącze 11" xfId="42202" hidden="1" xr:uid="{00000000-0005-0000-0000-00002A330000}"/>
    <cellStyle name="Hiperłącze 11" xfId="18685" hidden="1" xr:uid="{00000000-0005-0000-0000-000009280000}"/>
    <cellStyle name="Hiperłącze 11" xfId="28001" hidden="1" xr:uid="{00000000-0005-0000-0000-00004A2C0000}"/>
    <cellStyle name="Hiperłącze 11" xfId="32225" hidden="1" xr:uid="{00000000-0005-0000-0000-0000302E0000}"/>
    <cellStyle name="Hiperłącze 11" xfId="14202" hidden="1" xr:uid="{00000000-0005-0000-0000-0000FF250000}"/>
    <cellStyle name="Hiperłącze 11" xfId="34395" hidden="1" xr:uid="{00000000-0005-0000-0000-00009F300000}"/>
    <cellStyle name="Hiperłącze 11" xfId="15104" hidden="1" xr:uid="{00000000-0005-0000-0000-0000C6260000}"/>
    <cellStyle name="Hiperłącze 11" xfId="13527" hidden="1" xr:uid="{00000000-0005-0000-0000-0000D5250000}"/>
    <cellStyle name="Hiperłącze 11" xfId="15364" hidden="1" xr:uid="{00000000-0005-0000-0000-00009D260000}"/>
    <cellStyle name="Hiperłącze 11" xfId="46778" hidden="1" xr:uid="{00000000-0005-0000-0000-0000F1340000}"/>
    <cellStyle name="Hiperłącze 11" xfId="45166" hidden="1" xr:uid="{00000000-0005-0000-0000-000028340000}"/>
    <cellStyle name="Hiperłącze 11" xfId="21543" hidden="1" xr:uid="{00000000-0005-0000-0000-00004E290000}"/>
    <cellStyle name="Hiperłącze 11" xfId="35025" hidden="1" xr:uid="{00000000-0005-0000-0000-00007A2F0000}"/>
    <cellStyle name="Hiperłącze 11" xfId="30103" hidden="1" xr:uid="{00000000-0005-0000-0000-00003C2D0000}"/>
    <cellStyle name="Hiperłącze 11" xfId="28906" hidden="1" xr:uid="{00000000-0005-0000-0000-0000CA2C0000}"/>
    <cellStyle name="Hiperłącze 11" xfId="28322" hidden="1" xr:uid="{00000000-0005-0000-0000-0000A82C0000}"/>
    <cellStyle name="Hiperłącze 11" xfId="34870" hidden="1" xr:uid="{00000000-0005-0000-0000-0000632F0000}"/>
    <cellStyle name="Hiperłącze 11" xfId="28867" hidden="1" xr:uid="{00000000-0005-0000-0000-0000F82C0000}"/>
    <cellStyle name="Hiperłącze 11" xfId="29558" hidden="1" xr:uid="{00000000-0005-0000-0000-0000AB2D0000}"/>
    <cellStyle name="Hiperłącze 11" xfId="42038" hidden="1" xr:uid="{00000000-0005-0000-0000-00002B330000}"/>
    <cellStyle name="Hiperłącze 11" xfId="27201" hidden="1" xr:uid="{00000000-0005-0000-0000-0000102C0000}"/>
    <cellStyle name="Hiperłącze 11" xfId="21319" hidden="1" xr:uid="{00000000-0005-0000-0000-000035290000}"/>
    <cellStyle name="Hiperłącze 11" xfId="16392" hidden="1" xr:uid="{00000000-0005-0000-0000-0000D5270000}"/>
    <cellStyle name="Hiperłącze 11" xfId="34448" hidden="1" xr:uid="{00000000-0005-0000-0000-00000B300000}"/>
    <cellStyle name="Hiperłącze 11" xfId="16912" hidden="1" xr:uid="{00000000-0005-0000-0000-000036270000}"/>
    <cellStyle name="Hiperłącze 11" xfId="39950" hidden="1" xr:uid="{00000000-0005-0000-0000-0000B5310000}"/>
    <cellStyle name="Hiperłącze 11" xfId="45976" hidden="1" xr:uid="{00000000-0005-0000-0000-000079340000}"/>
    <cellStyle name="Hiperłącze 11" xfId="42546" hidden="1" xr:uid="{00000000-0005-0000-0000-0000FC320000}"/>
    <cellStyle name="Hiperłącze 11" xfId="28610" hidden="1" xr:uid="{00000000-0005-0000-0000-0000DB2C0000}"/>
    <cellStyle name="Hiperłącze 11" xfId="24018" hidden="1" xr:uid="{00000000-0005-0000-0000-0000D82A0000}"/>
    <cellStyle name="Hiperłącze 11" xfId="39548" hidden="1" xr:uid="{00000000-0005-0000-0000-00008A310000}"/>
    <cellStyle name="Hiperłącze 11" xfId="44187" hidden="1" xr:uid="{00000000-0005-0000-0000-0000A5330000}"/>
    <cellStyle name="Hiperłącze 11" xfId="28492" hidden="1" xr:uid="{00000000-0005-0000-0000-0000EB2C0000}"/>
    <cellStyle name="Hiperłącze 11" xfId="27332" hidden="1" xr:uid="{00000000-0005-0000-0000-0000532C0000}"/>
    <cellStyle name="Hiperłącze 11" xfId="12492" hidden="1" xr:uid="{00000000-0005-0000-0000-00002E250000}"/>
    <cellStyle name="Hiperłącze 11" xfId="13677" hidden="1" xr:uid="{00000000-0005-0000-0000-0000E9250000}"/>
    <cellStyle name="Hiperłącze 11" xfId="32537" hidden="1" xr:uid="{00000000-0005-0000-0000-0000592E0000}"/>
    <cellStyle name="Hiperłącze 11" xfId="41905" hidden="1" xr:uid="{00000000-0005-0000-0000-00001F330000}"/>
    <cellStyle name="Hiperłącze 11" xfId="29234" hidden="1" xr:uid="{00000000-0005-0000-0000-0000142D0000}"/>
    <cellStyle name="Hiperłącze 11" xfId="26948" hidden="1" xr:uid="{00000000-0005-0000-0000-0000D72B0000}"/>
    <cellStyle name="Hiperłącze 11" xfId="31436" hidden="1" xr:uid="{00000000-0005-0000-0000-0000EE2D0000}"/>
    <cellStyle name="Hiperłącze 11" xfId="27759" hidden="1" xr:uid="{00000000-0005-0000-0000-0000322C0000}"/>
    <cellStyle name="Hiperłącze 11" xfId="42359" hidden="1" xr:uid="{00000000-0005-0000-0000-0000F2320000}"/>
    <cellStyle name="Hiperłącze 11" xfId="22769" hidden="1" xr:uid="{00000000-0005-0000-0000-0000502A0000}"/>
    <cellStyle name="Hiperłącze 11" xfId="24490" hidden="1" xr:uid="{00000000-0005-0000-0000-0000C22A0000}"/>
    <cellStyle name="Hiperłącze 11" xfId="40088" hidden="1" xr:uid="{00000000-0005-0000-0000-0000DB310000}"/>
    <cellStyle name="Hiperłącze 11" xfId="20660" hidden="1" xr:uid="{00000000-0005-0000-0000-00008D290000}"/>
    <cellStyle name="Hiperłącze 11" xfId="18965" hidden="1" xr:uid="{00000000-0005-0000-0000-000029280000}"/>
    <cellStyle name="Hiperłącze 11" xfId="31398" hidden="1" xr:uid="{00000000-0005-0000-0000-0000E42D0000}"/>
    <cellStyle name="Hiperłącze 11" xfId="45239" hidden="1" xr:uid="{00000000-0005-0000-0000-00004B340000}"/>
    <cellStyle name="Hiperłącze 11" xfId="17268" hidden="1" xr:uid="{00000000-0005-0000-0000-000057270000}"/>
    <cellStyle name="Hiperłącze 11" xfId="24163" hidden="1" xr:uid="{00000000-0005-0000-0000-0000A12A0000}"/>
    <cellStyle name="Hiperłącze 11" xfId="19910" hidden="1" xr:uid="{00000000-0005-0000-0000-0000A7280000}"/>
    <cellStyle name="Hiperłącze 11" xfId="15037" hidden="1" xr:uid="{00000000-0005-0000-0000-0000AB260000}"/>
    <cellStyle name="Hiperłącze 11" xfId="27229" hidden="1" xr:uid="{00000000-0005-0000-0000-0000152C0000}"/>
    <cellStyle name="Hiperłącze 11" xfId="19047" hidden="1" xr:uid="{00000000-0005-0000-0000-000054280000}"/>
    <cellStyle name="Hiperłącze 11" xfId="30580" hidden="1" xr:uid="{00000000-0005-0000-0000-00006D2D0000}"/>
    <cellStyle name="Hiperłącze 11" xfId="23323" hidden="1" xr:uid="{00000000-0005-0000-0000-0000232A0000}"/>
    <cellStyle name="Hiperłącze 11" xfId="13008" hidden="1" xr:uid="{00000000-0005-0000-0000-000081250000}"/>
    <cellStyle name="Hiperłącze 11" xfId="18243" hidden="1" xr:uid="{00000000-0005-0000-0000-000040280000}"/>
    <cellStyle name="Hiperłącze 11" xfId="24544" hidden="1" xr:uid="{00000000-0005-0000-0000-0000C32A0000}"/>
    <cellStyle name="Hiperłącze 11" xfId="24454" hidden="1" xr:uid="{00000000-0005-0000-0000-0000BC2A0000}"/>
    <cellStyle name="Hiperłącze 11" xfId="35638" hidden="1" xr:uid="{00000000-0005-0000-0000-0000D62F0000}"/>
    <cellStyle name="Hiperłącze 11" xfId="35381" hidden="1" xr:uid="{00000000-0005-0000-0000-00009C2F0000}"/>
    <cellStyle name="Hiperłącze 11" xfId="36030" hidden="1" xr:uid="{00000000-0005-0000-0000-000000300000}"/>
    <cellStyle name="Hiperłącze 11" xfId="46352" hidden="1" xr:uid="{00000000-0005-0000-0000-0000E5340000}"/>
    <cellStyle name="Hiperłącze 11" xfId="30661" hidden="1" xr:uid="{00000000-0005-0000-0000-0000772D0000}"/>
    <cellStyle name="Hiperłącze 11" xfId="35872" hidden="1" xr:uid="{00000000-0005-0000-0000-0000EF2F0000}"/>
    <cellStyle name="Hiperłącze 11" xfId="42310" hidden="1" xr:uid="{00000000-0005-0000-0000-0000E4320000}"/>
    <cellStyle name="Hiperłącze 11" xfId="24925" hidden="1" xr:uid="{00000000-0005-0000-0000-00001F2B0000}"/>
    <cellStyle name="Hiperłącze 11" xfId="34607" hidden="1" xr:uid="{00000000-0005-0000-0000-0000A6300000}"/>
    <cellStyle name="Hiperłącze 11" xfId="26875" hidden="1" xr:uid="{00000000-0005-0000-0000-0000D42B0000}"/>
    <cellStyle name="Hiperłącze 11" xfId="44535" hidden="1" xr:uid="{00000000-0005-0000-0000-0000C8330000}"/>
    <cellStyle name="Hiperłącze 11" xfId="24314" hidden="1" xr:uid="{00000000-0005-0000-0000-0000B02A0000}"/>
    <cellStyle name="Hiperłącze 11" xfId="37885" hidden="1" xr:uid="{00000000-0005-0000-0000-000022310000}"/>
    <cellStyle name="Hiperłącze 11" xfId="19434" hidden="1" xr:uid="{00000000-0005-0000-0000-0000DE280000}"/>
    <cellStyle name="Hiperłącze 11" xfId="36012" hidden="1" xr:uid="{00000000-0005-0000-0000-0000FC2F0000}"/>
    <cellStyle name="Hiperłącze 11" xfId="20116" hidden="1" xr:uid="{00000000-0005-0000-0000-0000ED280000}"/>
    <cellStyle name="Hiperłącze 11" xfId="46137" hidden="1" xr:uid="{00000000-0005-0000-0000-000084340000}"/>
    <cellStyle name="Hiperłącze 11" xfId="35501" hidden="1" xr:uid="{00000000-0005-0000-0000-0000C32F0000}"/>
    <cellStyle name="Hiperłącze 11" xfId="15472" hidden="1" xr:uid="{00000000-0005-0000-0000-0000A9260000}"/>
    <cellStyle name="Hiperłącze 11" xfId="34523" hidden="1" xr:uid="{00000000-0005-0000-0000-00001F300000}"/>
    <cellStyle name="Hiperłącze 11" xfId="13383" hidden="1" xr:uid="{00000000-0005-0000-0000-0000A8250000}"/>
    <cellStyle name="Hiperłącze 11" xfId="39393" hidden="1" xr:uid="{00000000-0005-0000-0000-000073310000}"/>
    <cellStyle name="Hiperłącze 11" xfId="17017" hidden="1" xr:uid="{00000000-0005-0000-0000-00003E270000}"/>
    <cellStyle name="Hiperłącze 11" xfId="37771" hidden="1" xr:uid="{00000000-0005-0000-0000-0000CF300000}"/>
    <cellStyle name="Hiperłącze 11" xfId="32166" hidden="1" xr:uid="{00000000-0005-0000-0000-00002E2E0000}"/>
    <cellStyle name="Hiperłącze 11" xfId="14445" hidden="1" xr:uid="{00000000-0005-0000-0000-000017260000}"/>
    <cellStyle name="Hiperłącze 11" xfId="45480" hidden="1" xr:uid="{00000000-0005-0000-0000-0000B1340000}"/>
    <cellStyle name="Hiperłącze 11" xfId="24744" hidden="1" xr:uid="{00000000-0005-0000-0000-00000E2B0000}"/>
    <cellStyle name="Hiperłącze 11" xfId="39314" hidden="1" xr:uid="{00000000-0005-0000-0000-00006B310000}"/>
    <cellStyle name="Hiperłącze 11" xfId="46849" hidden="1" xr:uid="{00000000-0005-0000-0000-0000F8340000}"/>
    <cellStyle name="Hiperłącze 11" xfId="39626" hidden="1" xr:uid="{00000000-0005-0000-0000-00008D310000}"/>
    <cellStyle name="Hiperłącze 11" xfId="19875" hidden="1" xr:uid="{00000000-0005-0000-0000-0000AE280000}"/>
    <cellStyle name="Hiperłącze 11" xfId="22299" hidden="1" xr:uid="{00000000-0005-0000-0000-0000C1290000}"/>
    <cellStyle name="Hiperłącze 11" xfId="22230" hidden="1" xr:uid="{00000000-0005-0000-0000-0000B0290000}"/>
    <cellStyle name="Hiperłącze 11" xfId="14813" hidden="1" xr:uid="{00000000-0005-0000-0000-0000C4260000}"/>
    <cellStyle name="Hiperłącze 11" xfId="15168" hidden="1" xr:uid="{00000000-0005-0000-0000-000084260000}"/>
    <cellStyle name="Hiperłącze 11" xfId="15741" hidden="1" xr:uid="{00000000-0005-0000-0000-0000EB260000}"/>
    <cellStyle name="Hiperłącze 11" xfId="10243" hidden="1" xr:uid="{00000000-0005-0000-0000-0000CD240000}"/>
    <cellStyle name="Hiperłącze 11" xfId="13500" hidden="1" xr:uid="{00000000-0005-0000-0000-0000B8250000}"/>
    <cellStyle name="Hiperłącze 11" xfId="36048" hidden="1" xr:uid="{00000000-0005-0000-0000-000002300000}"/>
    <cellStyle name="Hiperłącze 11" xfId="38887" hidden="1" xr:uid="{00000000-0005-0000-0000-0000BA320000}"/>
    <cellStyle name="Hiperłącze 11" xfId="17130" hidden="1" xr:uid="{00000000-0005-0000-0000-000052270000}"/>
    <cellStyle name="Hiperłącze 11" xfId="33418" hidden="1" xr:uid="{00000000-0005-0000-0000-0000D52E0000}"/>
    <cellStyle name="Hiperłącze 11" xfId="30014" hidden="1" xr:uid="{00000000-0005-0000-0000-00000B2E0000}"/>
    <cellStyle name="Hiperłącze 11" xfId="16803" hidden="1" xr:uid="{00000000-0005-0000-0000-000026270000}"/>
    <cellStyle name="Hiperłącze 11" xfId="18614" hidden="1" xr:uid="{00000000-0005-0000-0000-000006280000}"/>
    <cellStyle name="Hiperłącze 11" xfId="20771" hidden="1" xr:uid="{00000000-0005-0000-0000-00006D2A0000}"/>
    <cellStyle name="Hiperłącze 11" xfId="36689" hidden="1" xr:uid="{00000000-0005-0000-0000-00003E300000}"/>
    <cellStyle name="Hiperłącze 11" xfId="27751" hidden="1" xr:uid="{00000000-0005-0000-0000-00002D2C0000}"/>
    <cellStyle name="Hiperłącze 11" xfId="11542" hidden="1" xr:uid="{00000000-0005-0000-0000-0000C8250000}"/>
    <cellStyle name="Hiperłącze 11" xfId="29100" hidden="1" xr:uid="{00000000-0005-0000-0000-0000072D0000}"/>
    <cellStyle name="Hiperłącze 11" xfId="20801" hidden="1" xr:uid="{00000000-0005-0000-0000-0000792A0000}"/>
    <cellStyle name="Hiperłącze 11" xfId="44436" hidden="1" xr:uid="{00000000-0005-0000-0000-0000BF330000}"/>
    <cellStyle name="Hiperłącze 11" xfId="41925" hidden="1" xr:uid="{00000000-0005-0000-0000-00000F330000}"/>
    <cellStyle name="Hiperłącze 11" xfId="21419" hidden="1" xr:uid="{00000000-0005-0000-0000-000040290000}"/>
    <cellStyle name="Hiperłącze 11" xfId="22759" hidden="1" xr:uid="{00000000-0005-0000-0000-0000042A0000}"/>
    <cellStyle name="Hiperłącze 11" xfId="37811" hidden="1" xr:uid="{00000000-0005-0000-0000-0000D9300000}"/>
    <cellStyle name="Hiperłącze 11" xfId="18677" hidden="1" xr:uid="{00000000-0005-0000-0000-000008280000}"/>
    <cellStyle name="Hiperłącze 11" xfId="29144" hidden="1" xr:uid="{00000000-0005-0000-0000-00000B2D0000}"/>
    <cellStyle name="Hiperłącze 11" xfId="18143" hidden="1" xr:uid="{00000000-0005-0000-0000-0000EF270000}"/>
    <cellStyle name="Hiperłącze 11" xfId="19147" hidden="1" xr:uid="{00000000-0005-0000-0000-000077280000}"/>
    <cellStyle name="Hiperłącze 11" xfId="31237" hidden="1" xr:uid="{00000000-0005-0000-0000-0000D62D0000}"/>
    <cellStyle name="Hiperłącze 11" xfId="30894" hidden="1" xr:uid="{00000000-0005-0000-0000-0000922D0000}"/>
    <cellStyle name="Hiperłącze 11" xfId="39129" hidden="1" xr:uid="{00000000-0005-0000-0000-000030320000}"/>
    <cellStyle name="Hiperłącze 11" xfId="42052" hidden="1" xr:uid="{00000000-0005-0000-0000-00002E330000}"/>
    <cellStyle name="Hiperłącze 11" xfId="44318" hidden="1" xr:uid="{00000000-0005-0000-0000-0000B0330000}"/>
    <cellStyle name="Hiperłącze 11" xfId="45947" hidden="1" xr:uid="{00000000-0005-0000-0000-000074340000}"/>
    <cellStyle name="Hiperłącze 11" xfId="39226" hidden="1" xr:uid="{00000000-0005-0000-0000-000060310000}"/>
    <cellStyle name="Hiperłącze 11" xfId="11903" hidden="1" xr:uid="{00000000-0005-0000-0000-0000CF250000}"/>
    <cellStyle name="Hiperłącze 11" xfId="31507" hidden="1" xr:uid="{00000000-0005-0000-0000-0000F02D0000}"/>
    <cellStyle name="Hiperłącze 11" xfId="27174" hidden="1" xr:uid="{00000000-0005-0000-0000-0000082C0000}"/>
    <cellStyle name="Hiperłącze 11" xfId="33790" hidden="1" xr:uid="{00000000-0005-0000-0000-00002E2F0000}"/>
    <cellStyle name="Hiperłącze 11" xfId="42061" hidden="1" xr:uid="{00000000-0005-0000-0000-00001B330000}"/>
    <cellStyle name="Hiperłącze 11" xfId="23629" hidden="1" xr:uid="{00000000-0005-0000-0000-0000892A0000}"/>
    <cellStyle name="Hiperłącze 11" xfId="35094" hidden="1" xr:uid="{00000000-0005-0000-0000-00007C2F0000}"/>
    <cellStyle name="Hiperłącze 11" xfId="12239" hidden="1" xr:uid="{00000000-0005-0000-0000-0000CC250000}"/>
    <cellStyle name="Hiperłącze 11" xfId="32469" hidden="1" xr:uid="{00000000-0005-0000-0000-00004C2E0000}"/>
    <cellStyle name="Hiperłącze 11" xfId="39179" hidden="1" xr:uid="{00000000-0005-0000-0000-000061310000}"/>
    <cellStyle name="Hiperłącze 11" xfId="30289" hidden="1" xr:uid="{00000000-0005-0000-0000-0000A52D0000}"/>
    <cellStyle name="Hiperłącze 11" xfId="13827" hidden="1" xr:uid="{00000000-0005-0000-0000-00003F260000}"/>
    <cellStyle name="Hiperłącze 11" xfId="13864" hidden="1" xr:uid="{00000000-0005-0000-0000-00003B260000}"/>
    <cellStyle name="Hiperłącze 11" xfId="41063" hidden="1" xr:uid="{00000000-0005-0000-0000-00008A320000}"/>
    <cellStyle name="Hiperłącze 11" xfId="39561" hidden="1" xr:uid="{00000000-0005-0000-0000-000089310000}"/>
    <cellStyle name="Hiperłącze 11" xfId="42432" hidden="1" xr:uid="{00000000-0005-0000-0000-000036330000}"/>
    <cellStyle name="Hiperłącze 11" xfId="35141" hidden="1" xr:uid="{00000000-0005-0000-0000-0000852F0000}"/>
    <cellStyle name="Hiperłącze 11" xfId="39141" hidden="1" xr:uid="{00000000-0005-0000-0000-00005B310000}"/>
    <cellStyle name="Hiperłącze 11" xfId="41820" hidden="1" xr:uid="{00000000-0005-0000-0000-0000D6320000}"/>
    <cellStyle name="Hiperłącze 11" xfId="18152" hidden="1" xr:uid="{00000000-0005-0000-0000-0000F0270000}"/>
    <cellStyle name="Hiperłącze 11" xfId="19183" hidden="1" xr:uid="{00000000-0005-0000-0000-000080280000}"/>
    <cellStyle name="Hiperłącze 11" xfId="28196" hidden="1" xr:uid="{00000000-0005-0000-0000-0000972C0000}"/>
    <cellStyle name="Hiperłącze 11" xfId="29776" hidden="1" xr:uid="{00000000-0005-0000-0000-0000A22D0000}"/>
    <cellStyle name="Hiperłącze 11" xfId="47219" hidden="1" xr:uid="{00000000-0005-0000-0000-000044350000}"/>
    <cellStyle name="Hiperłącze 11" xfId="19220" hidden="1" xr:uid="{00000000-0005-0000-0000-00008A280000}"/>
    <cellStyle name="Hiperłącze 11" xfId="29322" hidden="1" xr:uid="{00000000-0005-0000-0000-00001C2D0000}"/>
    <cellStyle name="Hiperłącze 11" xfId="38956" hidden="1" xr:uid="{00000000-0005-0000-0000-0000AC320000}"/>
    <cellStyle name="Hiperłącze 11" xfId="27864" hidden="1" xr:uid="{00000000-0005-0000-0000-0000352C0000}"/>
    <cellStyle name="Hiperłącze 11" xfId="16624" hidden="1" xr:uid="{00000000-0005-0000-0000-000017270000}"/>
    <cellStyle name="Hiperłącze 11" xfId="18288" hidden="1" xr:uid="{00000000-0005-0000-0000-000031280000}"/>
    <cellStyle name="Hiperłącze 11" xfId="21079" hidden="1" xr:uid="{00000000-0005-0000-0000-000022290000}"/>
    <cellStyle name="Hiperłącze 11" xfId="17963" hidden="1" xr:uid="{00000000-0005-0000-0000-0000C5270000}"/>
    <cellStyle name="Hiperłącze 11" xfId="21283" hidden="1" xr:uid="{00000000-0005-0000-0000-0000EA290000}"/>
    <cellStyle name="Hiperłącze 11" xfId="32836" hidden="1" xr:uid="{00000000-0005-0000-0000-0000B42E0000}"/>
    <cellStyle name="Hiperłącze 11" xfId="43515" hidden="1" xr:uid="{00000000-0005-0000-0000-000032340000}"/>
    <cellStyle name="Hiperłącze 11" xfId="42772" hidden="1" xr:uid="{00000000-0005-0000-0000-000043330000}"/>
    <cellStyle name="Hiperłącze 11" xfId="39539" hidden="1" xr:uid="{00000000-0005-0000-0000-000085310000}"/>
    <cellStyle name="Hiperłącze 11" xfId="32407" hidden="1" xr:uid="{00000000-0005-0000-0000-0000492E0000}"/>
    <cellStyle name="Hiperłącze 11" xfId="32169" hidden="1" xr:uid="{00000000-0005-0000-0000-0000762E0000}"/>
    <cellStyle name="Hiperłącze 11" xfId="29399" hidden="1" xr:uid="{00000000-0005-0000-0000-00002D2D0000}"/>
    <cellStyle name="Hiperłącze 11" xfId="41141" hidden="1" xr:uid="{00000000-0005-0000-0000-00007C320000}"/>
    <cellStyle name="Hiperłącze 11" xfId="27502" hidden="1" xr:uid="{00000000-0005-0000-0000-0000592C0000}"/>
    <cellStyle name="Hiperłącze 11" xfId="35930" hidden="1" xr:uid="{00000000-0005-0000-0000-0000F52F0000}"/>
    <cellStyle name="Hiperłącze 11" xfId="42528" hidden="1" xr:uid="{00000000-0005-0000-0000-0000F7320000}"/>
    <cellStyle name="Hiperłącze 11" xfId="46720" hidden="1" xr:uid="{00000000-0005-0000-0000-000035350000}"/>
    <cellStyle name="Hiperłącze 11" xfId="14569" hidden="1" xr:uid="{00000000-0005-0000-0000-000066260000}"/>
    <cellStyle name="Hiperłącze 11" xfId="14463" hidden="1" xr:uid="{00000000-0005-0000-0000-000013260000}"/>
    <cellStyle name="Hiperłącze 11" xfId="16822" hidden="1" xr:uid="{00000000-0005-0000-0000-00002E270000}"/>
    <cellStyle name="Hiperłącze 11" xfId="28432" hidden="1" xr:uid="{00000000-0005-0000-0000-0000FF2C0000}"/>
    <cellStyle name="Hiperłącze 11" xfId="37596" hidden="1" xr:uid="{00000000-0005-0000-0000-000000310000}"/>
    <cellStyle name="Hiperłącze 11" xfId="33133" hidden="1" xr:uid="{00000000-0005-0000-0000-0000EB2E0000}"/>
    <cellStyle name="Hiperłącze 11" xfId="37432" hidden="1" xr:uid="{00000000-0005-0000-0000-000014310000}"/>
    <cellStyle name="Hiperłącze 11" xfId="16784" hidden="1" xr:uid="{00000000-0005-0000-0000-000024270000}"/>
    <cellStyle name="Hiperłącze 11" xfId="25853" hidden="1" xr:uid="{00000000-0005-0000-0000-00004A2B0000}"/>
    <cellStyle name="Hiperłącze 11" xfId="22963" hidden="1" xr:uid="{00000000-0005-0000-0000-00004D2A0000}"/>
    <cellStyle name="Hiperłącze 11" xfId="45956" hidden="1" xr:uid="{00000000-0005-0000-0000-000075340000}"/>
    <cellStyle name="Hiperłącze 11" xfId="30114" hidden="1" xr:uid="{00000000-0005-0000-0000-00003D2D0000}"/>
    <cellStyle name="Hiperłącze 11" xfId="44007" hidden="1" xr:uid="{00000000-0005-0000-0000-000088330000}"/>
    <cellStyle name="Hiperłącze 11" xfId="29275" hidden="1" xr:uid="{00000000-0005-0000-0000-00001D2D0000}"/>
    <cellStyle name="Hiperłącze 11" xfId="13989" hidden="1" xr:uid="{00000000-0005-0000-0000-00001E260000}"/>
    <cellStyle name="Hiperłącze 11" xfId="22222" hidden="1" xr:uid="{00000000-0005-0000-0000-0000AF290000}"/>
    <cellStyle name="Hiperłącze 11" xfId="39267" hidden="1" xr:uid="{00000000-0005-0000-0000-00006E310000}"/>
    <cellStyle name="Hiperłącze 11" xfId="30895" hidden="1" xr:uid="{00000000-0005-0000-0000-0000962D0000}"/>
    <cellStyle name="Hiperłącze 11" xfId="23285" hidden="1" xr:uid="{00000000-0005-0000-0000-0000622A0000}"/>
    <cellStyle name="Hiperłącze 11" xfId="15661" hidden="1" xr:uid="{00000000-0005-0000-0000-0000E4260000}"/>
    <cellStyle name="Hiperłącze 11" xfId="38822" hidden="1" xr:uid="{00000000-0005-0000-0000-0000C2310000}"/>
    <cellStyle name="Hiperłącze 11" xfId="36111" hidden="1" xr:uid="{00000000-0005-0000-0000-000004300000}"/>
    <cellStyle name="Hiperłącze 11" xfId="35601" hidden="1" xr:uid="{00000000-0005-0000-0000-0000CC2F0000}"/>
    <cellStyle name="Hiperłącze 11" xfId="23038" hidden="1" xr:uid="{00000000-0005-0000-0000-0000422A0000}"/>
    <cellStyle name="Hiperłącze 11" xfId="19125" hidden="1" xr:uid="{00000000-0005-0000-0000-00007D280000}"/>
    <cellStyle name="Hiperłącze 11" xfId="19274" hidden="1" xr:uid="{00000000-0005-0000-0000-0000D0280000}"/>
    <cellStyle name="Hiperłącze 11" xfId="24210" hidden="1" xr:uid="{00000000-0005-0000-0000-0000A02A0000}"/>
    <cellStyle name="Hiperłącze 11" xfId="15685" hidden="1" xr:uid="{00000000-0005-0000-0000-0000E9260000}"/>
    <cellStyle name="Hiperłącze 11" xfId="29421" hidden="1" xr:uid="{00000000-0005-0000-0000-0000272D0000}"/>
    <cellStyle name="Hiperłącze 11" xfId="15527" hidden="1" xr:uid="{00000000-0005-0000-0000-0000D7260000}"/>
    <cellStyle name="Hiperłącze 11" xfId="23620" hidden="1" xr:uid="{00000000-0005-0000-0000-00008A2A0000}"/>
    <cellStyle name="Hiperłącze 11" xfId="15776" hidden="1" xr:uid="{00000000-0005-0000-0000-0000F4260000}"/>
    <cellStyle name="Hiperłącze 11" xfId="17736" hidden="1" xr:uid="{00000000-0005-0000-0000-0000A9270000}"/>
    <cellStyle name="Hiperłącze 11" xfId="14960" hidden="1" xr:uid="{00000000-0005-0000-0000-0000B9260000}"/>
    <cellStyle name="Hiperłącze 11" xfId="22971" hidden="1" xr:uid="{00000000-0005-0000-0000-00004A2A0000}"/>
    <cellStyle name="Hiperłącze 11" xfId="19616" hidden="1" xr:uid="{00000000-0005-0000-0000-00008D280000}"/>
    <cellStyle name="Hiperłącze 11" xfId="18306" hidden="1" xr:uid="{00000000-0005-0000-0000-000044280000}"/>
    <cellStyle name="Hiperłącze 11" xfId="44958" hidden="1" xr:uid="{00000000-0005-0000-0000-000013340000}"/>
    <cellStyle name="Hiperłącze 11" xfId="39368" hidden="1" xr:uid="{00000000-0005-0000-0000-0000BE310000}"/>
    <cellStyle name="Hiperłącze 11" xfId="10363" hidden="1" xr:uid="{00000000-0005-0000-0000-0000D4240000}"/>
    <cellStyle name="Hiperłącze 11" xfId="15184" hidden="1" xr:uid="{00000000-0005-0000-0000-000088260000}"/>
    <cellStyle name="Hiperłącze 11" xfId="22104" hidden="1" xr:uid="{00000000-0005-0000-0000-0000A7290000}"/>
    <cellStyle name="Hiperłącze 11" xfId="39707" hidden="1" xr:uid="{00000000-0005-0000-0000-000097310000}"/>
    <cellStyle name="Hiperłącze 11" xfId="14731" hidden="1" xr:uid="{00000000-0005-0000-0000-000073260000}"/>
    <cellStyle name="Hiperłącze 11" xfId="39484" hidden="1" xr:uid="{00000000-0005-0000-0000-000078310000}"/>
    <cellStyle name="Hiperłącze 11" xfId="14550" hidden="1" xr:uid="{00000000-0005-0000-0000-000064260000}"/>
    <cellStyle name="Hiperłącze 11" xfId="16055" hidden="1" xr:uid="{00000000-0005-0000-0000-000060280000}"/>
    <cellStyle name="Hiperłącze 11" xfId="33702" hidden="1" xr:uid="{00000000-0005-0000-0000-0000212F0000}"/>
    <cellStyle name="Hiperłącze 11" xfId="35363" hidden="1" xr:uid="{00000000-0005-0000-0000-0000972F0000}"/>
    <cellStyle name="Hiperłącze 11" xfId="33064" hidden="1" xr:uid="{00000000-0005-0000-0000-0000F82E0000}"/>
    <cellStyle name="Hiperłącze 11" xfId="15669" hidden="1" xr:uid="{00000000-0005-0000-0000-0000E7260000}"/>
    <cellStyle name="Hiperłącze 11" xfId="16866" hidden="1" xr:uid="{00000000-0005-0000-0000-000028270000}"/>
    <cellStyle name="Hiperłącze 11" xfId="13152" hidden="1" xr:uid="{00000000-0005-0000-0000-000095250000}"/>
    <cellStyle name="Hiperłącze 11" xfId="21992" hidden="1" xr:uid="{00000000-0005-0000-0000-00009D290000}"/>
    <cellStyle name="Hiperłącze 11" xfId="25477" hidden="1" xr:uid="{00000000-0005-0000-0000-0000FF2B0000}"/>
    <cellStyle name="Hiperłącze 11" xfId="28018" hidden="1" xr:uid="{00000000-0005-0000-0000-0000472C0000}"/>
    <cellStyle name="Hiperłącze 11" xfId="35489" hidden="1" xr:uid="{00000000-0005-0000-0000-0000A82F0000}"/>
    <cellStyle name="Hiperłącze 11" xfId="34218" hidden="1" xr:uid="{00000000-0005-0000-0000-0000C12F0000}"/>
    <cellStyle name="Hiperłącze 11" xfId="16712" hidden="1" xr:uid="{00000000-0005-0000-0000-000020270000}"/>
    <cellStyle name="Hiperłącze 11" xfId="32355" hidden="1" xr:uid="{00000000-0005-0000-0000-0000862E0000}"/>
    <cellStyle name="Hiperłącze 11" xfId="30966" hidden="1" xr:uid="{00000000-0005-0000-0000-0000982D0000}"/>
    <cellStyle name="Hiperłącze 11" xfId="13036" hidden="1" xr:uid="{00000000-0005-0000-0000-00008A250000}"/>
    <cellStyle name="Hiperłącze 11" xfId="16002" hidden="1" xr:uid="{00000000-0005-0000-0000-000082270000}"/>
    <cellStyle name="Hiperłącze 11" xfId="17953" hidden="1" xr:uid="{00000000-0005-0000-0000-0000C2270000}"/>
    <cellStyle name="Hiperłącze 11" xfId="37306" hidden="1" xr:uid="{00000000-0005-0000-0000-0000C5300000}"/>
    <cellStyle name="Hiperłącze 11" xfId="20638" hidden="1" xr:uid="{00000000-0005-0000-0000-00008C290000}"/>
    <cellStyle name="Hiperłącze 11" xfId="15545" hidden="1" xr:uid="{00000000-0005-0000-0000-0000D3260000}"/>
    <cellStyle name="Hiperłącze 11" xfId="45585" hidden="1" xr:uid="{00000000-0005-0000-0000-00009E340000}"/>
    <cellStyle name="Hiperłącze 11" xfId="32009" hidden="1" xr:uid="{00000000-0005-0000-0000-00006D2E0000}"/>
    <cellStyle name="Hiperłącze 11" xfId="45424" hidden="1" xr:uid="{00000000-0005-0000-0000-000093340000}"/>
    <cellStyle name="Hiperłącze 11" xfId="18783" hidden="1" xr:uid="{00000000-0005-0000-0000-000056280000}"/>
    <cellStyle name="Hiperłącze 11" xfId="27775" hidden="1" xr:uid="{00000000-0005-0000-0000-00002F2C0000}"/>
    <cellStyle name="Hiperłącze 11" xfId="15645" hidden="1" xr:uid="{00000000-0005-0000-0000-0000DF260000}"/>
    <cellStyle name="Hiperłącze 11" xfId="36084" hidden="1" xr:uid="{00000000-0005-0000-0000-000007300000}"/>
    <cellStyle name="Hiperłącze 11" xfId="21517" hidden="1" xr:uid="{00000000-0005-0000-0000-00004B290000}"/>
    <cellStyle name="Hiperłącze 11" xfId="17808" hidden="1" xr:uid="{00000000-0005-0000-0000-0000B0270000}"/>
    <cellStyle name="Hiperłącze 11" xfId="38497" hidden="1" xr:uid="{00000000-0005-0000-0000-00004C310000}"/>
    <cellStyle name="Hiperłącze 11" xfId="10465" hidden="1" xr:uid="{00000000-0005-0000-0000-0000DB240000}"/>
    <cellStyle name="Hiperłącze 11" xfId="27906" hidden="1" xr:uid="{00000000-0005-0000-0000-00003D2C0000}"/>
    <cellStyle name="Hiperłącze 11" xfId="35399" hidden="1" xr:uid="{00000000-0005-0000-0000-0000A02F0000}"/>
    <cellStyle name="Hiperłącze 11" xfId="16657" hidden="1" xr:uid="{00000000-0005-0000-0000-00001D270000}"/>
    <cellStyle name="Hiperłącze 11" xfId="43345" hidden="1" xr:uid="{00000000-0005-0000-0000-0000D2330000}"/>
    <cellStyle name="Hiperłącze 11" xfId="31715" hidden="1" xr:uid="{00000000-0005-0000-0000-00001F2E0000}"/>
    <cellStyle name="Hiperłącze 11" xfId="19919" hidden="1" xr:uid="{00000000-0005-0000-0000-0000A8280000}"/>
    <cellStyle name="Hiperłącze 11" xfId="26895" hidden="1" xr:uid="{00000000-0005-0000-0000-0000DA2B0000}"/>
    <cellStyle name="Hiperłącze 11" xfId="12636" hidden="1" xr:uid="{00000000-0005-0000-0000-00003B250000}"/>
    <cellStyle name="Hiperłącze 11" xfId="41248" hidden="1" xr:uid="{00000000-0005-0000-0000-000053320000}"/>
    <cellStyle name="Hiperłącze 11" xfId="46084" hidden="1" xr:uid="{00000000-0005-0000-0000-000085340000}"/>
    <cellStyle name="Hiperłącze 11" xfId="19629" hidden="1" xr:uid="{00000000-0005-0000-0000-000092280000}"/>
    <cellStyle name="Hiperłącze 11" xfId="34299" hidden="1" xr:uid="{00000000-0005-0000-0000-0000B22F0000}"/>
    <cellStyle name="Hiperłącze 11" xfId="16077" hidden="1" xr:uid="{00000000-0005-0000-0000-00006B280000}"/>
    <cellStyle name="Hiperłącze 11" xfId="46432" hidden="1" xr:uid="{00000000-0005-0000-0000-000031350000}"/>
    <cellStyle name="Hiperłącze 11" xfId="13027" hidden="1" xr:uid="{00000000-0005-0000-0000-000085250000}"/>
    <cellStyle name="Hiperłącze 11" xfId="45005" hidden="1" xr:uid="{00000000-0005-0000-0000-00001E340000}"/>
    <cellStyle name="Hiperłącze 11" xfId="41712" hidden="1" xr:uid="{00000000-0005-0000-0000-0000CA320000}"/>
    <cellStyle name="Hiperłącze 11" xfId="40807" hidden="1" xr:uid="{00000000-0005-0000-0000-00004A320000}"/>
    <cellStyle name="Hiperłącze 11" xfId="13071" hidden="1" xr:uid="{00000000-0005-0000-0000-000083250000}"/>
    <cellStyle name="Hiperłącze 11" xfId="34637" hidden="1" xr:uid="{00000000-0005-0000-0000-00004D2F0000}"/>
    <cellStyle name="Hiperłącze 11" xfId="45076" hidden="1" xr:uid="{00000000-0005-0000-0000-000020340000}"/>
    <cellStyle name="Hiperłącze 11" xfId="41303" hidden="1" xr:uid="{00000000-0005-0000-0000-000059320000}"/>
    <cellStyle name="Hiperłącze 11" xfId="24703" hidden="1" xr:uid="{00000000-0005-0000-0000-0000002B0000}"/>
    <cellStyle name="Hiperłącze 11" xfId="44790" hidden="1" xr:uid="{00000000-0005-0000-0000-000002340000}"/>
    <cellStyle name="Hiperłącze 11" xfId="12945" hidden="1" xr:uid="{00000000-0005-0000-0000-00007B250000}"/>
    <cellStyle name="Hiperłącze 11" xfId="12268" hidden="1" xr:uid="{00000000-0005-0000-0000-000015250000}"/>
    <cellStyle name="Hiperłącze 11" xfId="31761" hidden="1" xr:uid="{00000000-0005-0000-0000-00002A2E0000}"/>
    <cellStyle name="Hiperłącze 11" xfId="14632" hidden="1" xr:uid="{00000000-0005-0000-0000-000068260000}"/>
    <cellStyle name="Hiperłącze 11" xfId="38462" hidden="1" xr:uid="{00000000-0005-0000-0000-00004D310000}"/>
    <cellStyle name="Hiperłącze 11" xfId="25058" hidden="1" xr:uid="{00000000-0005-0000-0000-0000942B0000}"/>
    <cellStyle name="Hiperłącze 11" xfId="20535" hidden="1" xr:uid="{00000000-0005-0000-0000-000084290000}"/>
    <cellStyle name="Hiperłącze 11" xfId="40283" hidden="1" xr:uid="{00000000-0005-0000-0000-0000F6310000}"/>
    <cellStyle name="Hiperłącze 11" xfId="46725" hidden="1" xr:uid="{00000000-0005-0000-0000-00003A350000}"/>
    <cellStyle name="Hiperłącze 11" xfId="46110" hidden="1" xr:uid="{00000000-0005-0000-0000-000087340000}"/>
    <cellStyle name="Hiperłącze 11" xfId="36740" hidden="1" xr:uid="{00000000-0005-0000-0000-00003F300000}"/>
    <cellStyle name="Hiperłącze 11" xfId="22443" hidden="1" xr:uid="{00000000-0005-0000-0000-0000CC290000}"/>
    <cellStyle name="Hiperłącze 11" xfId="30438" hidden="1" xr:uid="{00000000-0005-0000-0000-0000582D0000}"/>
    <cellStyle name="Hiperłącze 11" xfId="36992" hidden="1" xr:uid="{00000000-0005-0000-0000-00005C300000}"/>
    <cellStyle name="Hiperłącze 11" xfId="21150" hidden="1" xr:uid="{00000000-0005-0000-0000-000027290000}"/>
    <cellStyle name="Hiperłącze 11" xfId="10284" hidden="1" xr:uid="{00000000-0005-0000-0000-0000D2240000}"/>
    <cellStyle name="Hiperłącze 11" xfId="24727" hidden="1" xr:uid="{00000000-0005-0000-0000-0000082B0000}"/>
    <cellStyle name="Hiperłącze 11" xfId="38005" hidden="1" xr:uid="{00000000-0005-0000-0000-0000E7300000}"/>
    <cellStyle name="Hiperłącze 11" xfId="28959" hidden="1" xr:uid="{00000000-0005-0000-0000-0000C72C0000}"/>
    <cellStyle name="Hiperłącze 11" xfId="21243" hidden="1" xr:uid="{00000000-0005-0000-0000-000085290000}"/>
    <cellStyle name="Hiperłącze 11" xfId="21849" hidden="1" xr:uid="{00000000-0005-0000-0000-000076290000}"/>
    <cellStyle name="Hiperłącze 11" xfId="19355" hidden="1" xr:uid="{00000000-0005-0000-0000-0000E5280000}"/>
    <cellStyle name="Hiperłącze 11" xfId="19370" hidden="1" xr:uid="{00000000-0005-0000-0000-0000E1280000}"/>
    <cellStyle name="Hiperłącze 11" xfId="17233" hidden="1" xr:uid="{00000000-0005-0000-0000-00005E270000}"/>
    <cellStyle name="Hiperłącze 11" xfId="14709" hidden="1" xr:uid="{00000000-0005-0000-0000-000079260000}"/>
    <cellStyle name="Hiperłącze 11" xfId="22787" hidden="1" xr:uid="{00000000-0005-0000-0000-0000522A0000}"/>
    <cellStyle name="Hiperłącze 11" xfId="33233" hidden="1" xr:uid="{00000000-0005-0000-0000-0000C32E0000}"/>
    <cellStyle name="Hiperłącze 11" xfId="18943" hidden="1" xr:uid="{00000000-0005-0000-0000-000025280000}"/>
    <cellStyle name="Hiperłącze 11" xfId="27675" hidden="1" xr:uid="{00000000-0005-0000-0000-0000252C0000}"/>
    <cellStyle name="Hiperłącze 11" xfId="23638" hidden="1" xr:uid="{00000000-0005-0000-0000-00008E2A0000}"/>
    <cellStyle name="Hiperłącze 11" xfId="35184" hidden="1" xr:uid="{00000000-0005-0000-0000-0000872F0000}"/>
    <cellStyle name="Hiperłącze 11" xfId="45493" hidden="1" xr:uid="{00000000-0005-0000-0000-0000AF340000}"/>
    <cellStyle name="Hiperłącze 11" xfId="20437" hidden="1" xr:uid="{00000000-0005-0000-0000-000012290000}"/>
    <cellStyle name="Hiperłącze 11" xfId="43416" hidden="1" xr:uid="{00000000-0005-0000-0000-0000C9340000}"/>
    <cellStyle name="Hiperłącze 11" xfId="45602" hidden="1" xr:uid="{00000000-0005-0000-0000-000098340000}"/>
    <cellStyle name="Hiperłącze 11" xfId="27401" hidden="1" xr:uid="{00000000-0005-0000-0000-00006F2C0000}"/>
    <cellStyle name="Hiperłącze 11" xfId="37684" hidden="1" xr:uid="{00000000-0005-0000-0000-000019310000}"/>
    <cellStyle name="Hiperłącze 11" xfId="46766" hidden="1" xr:uid="{00000000-0005-0000-0000-0000EE340000}"/>
    <cellStyle name="Hiperłącze 11" xfId="38529" hidden="1" xr:uid="{00000000-0005-0000-0000-000052310000}"/>
    <cellStyle name="Hiperłącze 11" xfId="22498" hidden="1" xr:uid="{00000000-0005-0000-0000-0000DA290000}"/>
    <cellStyle name="Hiperłącze 11" xfId="46625" hidden="1" xr:uid="{00000000-0005-0000-0000-000029350000}"/>
    <cellStyle name="Hiperłącze 11" xfId="31742" hidden="1" xr:uid="{00000000-0005-0000-0000-0000222E0000}"/>
    <cellStyle name="Hiperłącze 11" xfId="44656" hidden="1" xr:uid="{00000000-0005-0000-0000-0000EF330000}"/>
    <cellStyle name="Hiperłącze 11" xfId="44822" hidden="1" xr:uid="{00000000-0005-0000-0000-000003340000}"/>
    <cellStyle name="Hiperłącze 11" xfId="14588" hidden="1" xr:uid="{00000000-0005-0000-0000-00006E260000}"/>
    <cellStyle name="Hiperłącze 11" xfId="37100" hidden="1" xr:uid="{00000000-0005-0000-0000-000068300000}"/>
    <cellStyle name="Hiperłącze 11" xfId="17018" hidden="1" xr:uid="{00000000-0005-0000-0000-000042270000}"/>
    <cellStyle name="Hiperłącze 11" xfId="26794" hidden="1" xr:uid="{00000000-0005-0000-0000-0000CE2B0000}"/>
    <cellStyle name="Hiperłącze 11" xfId="27219" hidden="1" xr:uid="{00000000-0005-0000-0000-0000122C0000}"/>
    <cellStyle name="Hiperłącze 11" xfId="19888" hidden="1" xr:uid="{00000000-0005-0000-0000-0000AD280000}"/>
    <cellStyle name="Hiperłącze 11" xfId="14070" hidden="1" xr:uid="{00000000-0005-0000-0000-0000EE250000}"/>
    <cellStyle name="Hiperłącze 11" xfId="29507" hidden="1" xr:uid="{00000000-0005-0000-0000-0000392D0000}"/>
    <cellStyle name="Hiperłącze 11" xfId="36709" hidden="1" xr:uid="{00000000-0005-0000-0000-000046300000}"/>
    <cellStyle name="Hiperłącze 11" xfId="45938" hidden="1" xr:uid="{00000000-0005-0000-0000-000073340000}"/>
    <cellStyle name="Hiperłącze 11" xfId="29485" hidden="1" xr:uid="{00000000-0005-0000-0000-0000352D0000}"/>
    <cellStyle name="Hiperłącze 11" xfId="43569" hidden="1" xr:uid="{00000000-0005-0000-0000-00003F340000}"/>
    <cellStyle name="Hiperłącze 11" xfId="39330" hidden="1" xr:uid="{00000000-0005-0000-0000-000070310000}"/>
    <cellStyle name="Hiperłącze 11" xfId="27325" hidden="1" xr:uid="{00000000-0005-0000-0000-00004F2C0000}"/>
    <cellStyle name="Hiperłącze 11" xfId="35290" hidden="1" xr:uid="{00000000-0005-0000-0000-0000942F0000}"/>
    <cellStyle name="Hiperłącze 11" xfId="42506" hidden="1" xr:uid="{00000000-0005-0000-0000-0000FD320000}"/>
    <cellStyle name="Hiperłącze 11" xfId="18052" hidden="1" xr:uid="{00000000-0005-0000-0000-0000E5270000}"/>
    <cellStyle name="Hiperłącze 11" xfId="34104" hidden="1" xr:uid="{00000000-0005-0000-0000-0000B42F0000}"/>
    <cellStyle name="Hiperłącze 11" xfId="45409" hidden="1" xr:uid="{00000000-0005-0000-0000-000097340000}"/>
    <cellStyle name="Hiperłącze 11" xfId="23220" hidden="1" xr:uid="{00000000-0005-0000-0000-00001E2A0000}"/>
    <cellStyle name="Hiperłącze 11" xfId="25064" hidden="1" xr:uid="{00000000-0005-0000-0000-0000902B0000}"/>
    <cellStyle name="Hiperłącze 11" xfId="39748" hidden="1" xr:uid="{00000000-0005-0000-0000-0000A2310000}"/>
    <cellStyle name="Hiperłącze 11" xfId="41176" hidden="1" xr:uid="{00000000-0005-0000-0000-000099320000}"/>
    <cellStyle name="Hiperłącze 11" xfId="44149" hidden="1" xr:uid="{00000000-0005-0000-0000-00009D330000}"/>
    <cellStyle name="Hiperłącze 11" xfId="37414" hidden="1" xr:uid="{00000000-0005-0000-0000-000001310000}"/>
    <cellStyle name="Hiperłącze 11" xfId="43017" hidden="1" xr:uid="{00000000-0005-0000-0000-00005F330000}"/>
    <cellStyle name="Hiperłącze 11" xfId="40115" hidden="1" xr:uid="{00000000-0005-0000-0000-0000D8310000}"/>
    <cellStyle name="Hiperłącze 11" xfId="20421" hidden="1" xr:uid="{00000000-0005-0000-0000-000010290000}"/>
    <cellStyle name="Hiperłącze 11" xfId="30767" hidden="1" xr:uid="{00000000-0005-0000-0000-0000842D0000}"/>
    <cellStyle name="Hiperłącze 11" xfId="28132" hidden="1" xr:uid="{00000000-0005-0000-0000-0000952C0000}"/>
    <cellStyle name="Hiperłącze 11" xfId="45429" hidden="1" xr:uid="{00000000-0005-0000-0000-000091340000}"/>
    <cellStyle name="Hiperłącze 11" xfId="46244" hidden="1" xr:uid="{00000000-0005-0000-0000-0000D9340000}"/>
    <cellStyle name="Hiperłącze 11" xfId="44647" hidden="1" xr:uid="{00000000-0005-0000-0000-0000EC330000}"/>
    <cellStyle name="Hiperłącze 11" xfId="35717" hidden="1" xr:uid="{00000000-0005-0000-0000-0000DB2F0000}"/>
    <cellStyle name="Hiperłącze 11" xfId="45184" hidden="1" xr:uid="{00000000-0005-0000-0000-000044340000}"/>
    <cellStyle name="Hiperłącze 11" xfId="45222" hidden="1" xr:uid="{00000000-0005-0000-0000-00004E340000}"/>
    <cellStyle name="Hiperłącze 11" xfId="19628" hidden="1" xr:uid="{00000000-0005-0000-0000-0000D6280000}"/>
    <cellStyle name="Hiperłącze 11" xfId="15105" hidden="1" xr:uid="{00000000-0005-0000-0000-000082260000}"/>
    <cellStyle name="Hiperłącze 11" xfId="46987" hidden="1" xr:uid="{00000000-0005-0000-0000-000005350000}"/>
    <cellStyle name="Hiperłącze 11" xfId="16696" hidden="1" xr:uid="{00000000-0005-0000-0000-00001B270000}"/>
    <cellStyle name="Hiperłącze 11" xfId="14641" hidden="1" xr:uid="{00000000-0005-0000-0000-00006C260000}"/>
    <cellStyle name="Hiperłącze 11" xfId="33781" hidden="1" xr:uid="{00000000-0005-0000-0000-0000292F0000}"/>
    <cellStyle name="Hiperłącze 11" xfId="35078" hidden="1" xr:uid="{00000000-0005-0000-0000-0000782F0000}"/>
    <cellStyle name="Hiperłącze 11" xfId="15986" hidden="1" xr:uid="{00000000-0005-0000-0000-00007B270000}"/>
    <cellStyle name="Hiperłącze 11" xfId="15176" hidden="1" xr:uid="{00000000-0005-0000-0000-000087260000}"/>
    <cellStyle name="Hiperłącze 11" xfId="20879" hidden="1" xr:uid="{00000000-0005-0000-0000-0000DB290000}"/>
    <cellStyle name="Hiperłącze 11" xfId="37649" hidden="1" xr:uid="{00000000-0005-0000-0000-0000FC300000}"/>
    <cellStyle name="Hiperłącze 11" xfId="46324" hidden="1" xr:uid="{00000000-0005-0000-0000-0000E0340000}"/>
    <cellStyle name="Hiperłącze 11" xfId="15101" hidden="1" xr:uid="{00000000-0005-0000-0000-00007E260000}"/>
    <cellStyle name="Hiperłącze 11" xfId="41506" hidden="1" xr:uid="{00000000-0005-0000-0000-000068320000}"/>
    <cellStyle name="Hiperłącze 11" xfId="38131" hidden="1" xr:uid="{00000000-0005-0000-0000-0000F8300000}"/>
    <cellStyle name="Hiperłącze 11" xfId="31653" hidden="1" xr:uid="{00000000-0005-0000-0000-00001E2E0000}"/>
    <cellStyle name="Hiperłącze 11" xfId="16704" hidden="1" xr:uid="{00000000-0005-0000-0000-00001C270000}"/>
    <cellStyle name="Hiperłącze 11" xfId="38777" hidden="1" xr:uid="{00000000-0005-0000-0000-0000C7310000}"/>
    <cellStyle name="Hiperłącze 11" xfId="35530" hidden="1" xr:uid="{00000000-0005-0000-0000-0000CA2F0000}"/>
    <cellStyle name="Hiperłącze 11" xfId="33922" hidden="1" xr:uid="{00000000-0005-0000-0000-00003D2F0000}"/>
    <cellStyle name="Hiperłącze 11" xfId="12605" hidden="1" xr:uid="{00000000-0005-0000-0000-000042250000}"/>
    <cellStyle name="Hiperłącze 11" xfId="42475" hidden="1" xr:uid="{00000000-0005-0000-0000-0000FA320000}"/>
    <cellStyle name="Hiperłącze 11" xfId="10253" hidden="1" xr:uid="{00000000-0005-0000-0000-0000CE240000}"/>
    <cellStyle name="Hiperłącze 11" xfId="23383" hidden="1" xr:uid="{00000000-0005-0000-0000-00002D2A0000}"/>
    <cellStyle name="Hiperłącze 11" xfId="28749" hidden="1" xr:uid="{00000000-0005-0000-0000-0000B72C0000}"/>
    <cellStyle name="Hiperłącze 11" xfId="40879" hidden="1" xr:uid="{00000000-0005-0000-0000-000092320000}"/>
    <cellStyle name="Hiperłącze 11" xfId="28517" hidden="1" xr:uid="{00000000-0005-0000-0000-0000ED2C0000}"/>
    <cellStyle name="Hiperłącze 11" xfId="33325" hidden="1" xr:uid="{00000000-0005-0000-0000-0000D12E0000}"/>
    <cellStyle name="Hiperłącze 11" xfId="19788" hidden="1" xr:uid="{00000000-0005-0000-0000-0000A0280000}"/>
    <cellStyle name="Hiperłącze 11" xfId="37970" hidden="1" xr:uid="{00000000-0005-0000-0000-0000EE300000}"/>
    <cellStyle name="Hiperłącze 11" xfId="23414" hidden="1" xr:uid="{00000000-0005-0000-0000-0000282A0000}"/>
    <cellStyle name="Hiperłącze 11" xfId="25970" hidden="1" xr:uid="{00000000-0005-0000-0000-0000552B0000}"/>
    <cellStyle name="Hiperłącze 11" xfId="43330" hidden="1" xr:uid="{00000000-0005-0000-0000-0000D6330000}"/>
    <cellStyle name="Hiperłącze 11" xfId="25423" hidden="1" xr:uid="{00000000-0005-0000-0000-0000F22B0000}"/>
    <cellStyle name="Hiperłącze 11" xfId="26122" hidden="1" xr:uid="{00000000-0005-0000-0000-0000602B0000}"/>
    <cellStyle name="Hiperłącze 11" xfId="43806" hidden="1" xr:uid="{00000000-0005-0000-0000-000082330000}"/>
    <cellStyle name="Hiperłącze 11" xfId="20864" hidden="1" xr:uid="{00000000-0005-0000-0000-00006C2A0000}"/>
    <cellStyle name="Hiperłącze 11" xfId="21599" hidden="1" xr:uid="{00000000-0005-0000-0000-000050290000}"/>
    <cellStyle name="Hiperłącze 11" xfId="25085" hidden="1" xr:uid="{00000000-0005-0000-0000-00008D2B0000}"/>
    <cellStyle name="Hiperłącze 11" xfId="35281" hidden="1" xr:uid="{00000000-0005-0000-0000-0000932F0000}"/>
    <cellStyle name="Hiperłącze 11" xfId="36157" hidden="1" xr:uid="{00000000-0005-0000-0000-000026300000}"/>
    <cellStyle name="Hiperłącze 11" xfId="23056" hidden="1" xr:uid="{00000000-0005-0000-0000-00003B2A0000}"/>
    <cellStyle name="Hiperłącze 11" xfId="40924" hidden="1" xr:uid="{00000000-0005-0000-0000-000094320000}"/>
    <cellStyle name="Hiperłącze 11" xfId="40012" hidden="1" xr:uid="{00000000-0005-0000-0000-0000B8310000}"/>
    <cellStyle name="Hiperłącze 11" xfId="43522" hidden="1" xr:uid="{00000000-0005-0000-0000-000036340000}"/>
    <cellStyle name="Hiperłącze 11" xfId="30978" hidden="1" xr:uid="{00000000-0005-0000-0000-0000B32D0000}"/>
    <cellStyle name="Hiperłącze 11" xfId="27655" hidden="1" xr:uid="{00000000-0005-0000-0000-0000212C0000}"/>
    <cellStyle name="Hiperłącze 11" xfId="30589" hidden="1" xr:uid="{00000000-0005-0000-0000-00006E2D0000}"/>
    <cellStyle name="Hiperłącze 11" xfId="38685" hidden="1" xr:uid="{00000000-0005-0000-0000-000028320000}"/>
    <cellStyle name="Hiperłącze 11" xfId="21941" hidden="1" xr:uid="{00000000-0005-0000-0000-000094290000}"/>
    <cellStyle name="Hiperłącze 11" xfId="25161" hidden="1" xr:uid="{00000000-0005-0000-0000-00009C2B0000}"/>
    <cellStyle name="Hiperłącze 11" xfId="15333" hidden="1" xr:uid="{00000000-0005-0000-0000-00009A260000}"/>
    <cellStyle name="Hiperłącze 11" xfId="39149" hidden="1" xr:uid="{00000000-0005-0000-0000-00005C310000}"/>
    <cellStyle name="Hiperłącze 11" xfId="43208" hidden="1" xr:uid="{00000000-0005-0000-0000-000038340000}"/>
    <cellStyle name="Hiperłącze 11" xfId="12928" hidden="1" xr:uid="{00000000-0005-0000-0000-00007E250000}"/>
    <cellStyle name="Hiperłącze 11" xfId="15152" hidden="1" xr:uid="{00000000-0005-0000-0000-00007F260000}"/>
    <cellStyle name="Hiperłącze 11" xfId="18521" hidden="1" xr:uid="{00000000-0005-0000-0000-00002D280000}"/>
    <cellStyle name="Hiperłącze 11" xfId="18513" hidden="1" xr:uid="{00000000-0005-0000-0000-00002E280000}"/>
    <cellStyle name="Hiperłącze 11" xfId="36328" hidden="1" xr:uid="{00000000-0005-0000-0000-000034300000}"/>
    <cellStyle name="Hiperłącze 11" xfId="18134" hidden="1" xr:uid="{00000000-0005-0000-0000-0000EC270000}"/>
    <cellStyle name="Hiperłącze 11" xfId="16245" hidden="1" xr:uid="{00000000-0005-0000-0000-00005D280000}"/>
    <cellStyle name="Hiperłącze 11" xfId="15450" hidden="1" xr:uid="{00000000-0005-0000-0000-0000A5260000}"/>
    <cellStyle name="Hiperłącze 11" xfId="17415" hidden="1" xr:uid="{00000000-0005-0000-0000-000084270000}"/>
    <cellStyle name="Hiperłącze 11" xfId="20225" hidden="1" xr:uid="{00000000-0005-0000-0000-0000F9280000}"/>
    <cellStyle name="Hiperłącze 11" xfId="44287" hidden="1" xr:uid="{00000000-0005-0000-0000-0000AF330000}"/>
    <cellStyle name="Hiperłącze 11" xfId="42279" hidden="1" xr:uid="{00000000-0005-0000-0000-0000E3320000}"/>
    <cellStyle name="Hiperłącze 11" xfId="24743" hidden="1" xr:uid="{00000000-0005-0000-0000-00000A2B0000}"/>
    <cellStyle name="Hiperłącze 11" xfId="15386" hidden="1" xr:uid="{00000000-0005-0000-0000-000097260000}"/>
    <cellStyle name="Hiperłącze 11" xfId="13751" hidden="1" xr:uid="{00000000-0005-0000-0000-00001F260000}"/>
    <cellStyle name="Hiperłącze 11" xfId="44409" hidden="1" xr:uid="{00000000-0005-0000-0000-0000B7330000}"/>
    <cellStyle name="Hiperłącze 11" xfId="46955" hidden="1" xr:uid="{00000000-0005-0000-0000-000046350000}"/>
    <cellStyle name="Hiperłącze 11" xfId="14668" hidden="1" xr:uid="{00000000-0005-0000-0000-000071260000}"/>
    <cellStyle name="Hiperłącze 11" xfId="13018" hidden="1" xr:uid="{00000000-0005-0000-0000-000086250000}"/>
    <cellStyle name="Hiperłącze 11" xfId="30307" hidden="1" xr:uid="{00000000-0005-0000-0000-0000072E0000}"/>
    <cellStyle name="Hiperłącze 11" xfId="40820" hidden="1" xr:uid="{00000000-0005-0000-0000-000049320000}"/>
    <cellStyle name="Hiperłącze 11" xfId="30253" hidden="1" xr:uid="{00000000-0005-0000-0000-00004F2D0000}"/>
    <cellStyle name="Hiperłącze 11" xfId="17935" hidden="1" xr:uid="{00000000-0005-0000-0000-0000C0270000}"/>
    <cellStyle name="Hiperłącze 11" xfId="21107" hidden="1" xr:uid="{00000000-0005-0000-0000-000025290000}"/>
    <cellStyle name="Hiperłącze 11" xfId="22809" hidden="1" xr:uid="{00000000-0005-0000-0000-0000432A0000}"/>
    <cellStyle name="Hiperłącze 11" xfId="24695" hidden="1" xr:uid="{00000000-0005-0000-0000-0000FF2A0000}"/>
    <cellStyle name="Hiperłącze 11" xfId="19237" hidden="1" xr:uid="{00000000-0005-0000-0000-000087280000}"/>
    <cellStyle name="Hiperłącze 11" xfId="28419" hidden="1" xr:uid="{00000000-0005-0000-0000-0000012D0000}"/>
    <cellStyle name="Hiperłącze 11" xfId="31975" hidden="1" xr:uid="{00000000-0005-0000-0000-00007E2E0000}"/>
    <cellStyle name="Hiperłącze 11" xfId="36910" hidden="1" xr:uid="{00000000-0005-0000-0000-000055300000}"/>
    <cellStyle name="Hiperłącze 11" xfId="26179" hidden="1" xr:uid="{00000000-0005-0000-0000-0000722B0000}"/>
    <cellStyle name="Hiperłącze 11" xfId="37111" hidden="1" xr:uid="{00000000-0005-0000-0000-000099300000}"/>
    <cellStyle name="Hiperłącze 11" xfId="30996" hidden="1" xr:uid="{00000000-0005-0000-0000-0000B52D0000}"/>
    <cellStyle name="Hiperłącze 11" xfId="18906" hidden="1" xr:uid="{00000000-0005-0000-0000-00001F280000}"/>
    <cellStyle name="Hiperłącze 11" xfId="19129" hidden="1" xr:uid="{00000000-0005-0000-0000-00007B280000}"/>
    <cellStyle name="Hiperłącze 11" xfId="44547" hidden="1" xr:uid="{00000000-0005-0000-0000-0000E3330000}"/>
    <cellStyle name="Hiperłącze 11" xfId="46746" hidden="1" xr:uid="{00000000-0005-0000-0000-0000EC340000}"/>
    <cellStyle name="Hiperłącze 11" xfId="28633" hidden="1" xr:uid="{00000000-0005-0000-0000-0000FA2C0000}"/>
    <cellStyle name="Hiperłącze 11" xfId="12387" hidden="1" xr:uid="{00000000-0005-0000-0000-000026250000}"/>
    <cellStyle name="Hiperłącze 11" xfId="32619" hidden="1" xr:uid="{00000000-0005-0000-0000-0000842E0000}"/>
    <cellStyle name="Hiperłącze 11" xfId="45085" hidden="1" xr:uid="{00000000-0005-0000-0000-000021340000}"/>
    <cellStyle name="Hiperłącze 11" xfId="31878" hidden="1" xr:uid="{00000000-0005-0000-0000-0000742E0000}"/>
    <cellStyle name="Hiperłącze 11" xfId="32274" hidden="1" xr:uid="{00000000-0005-0000-0000-00003D2E0000}"/>
    <cellStyle name="Hiperłącze 11" xfId="29893" hidden="1" xr:uid="{00000000-0005-0000-0000-0000912E0000}"/>
    <cellStyle name="Hiperłącze 11" xfId="34361" hidden="1" xr:uid="{00000000-0005-0000-0000-0000AD300000}"/>
    <cellStyle name="Hiperłącze 11" xfId="40562" hidden="1" xr:uid="{00000000-0005-0000-0000-000011320000}"/>
    <cellStyle name="Hiperłącze 11" xfId="30356" hidden="1" xr:uid="{00000000-0005-0000-0000-0000542D0000}"/>
    <cellStyle name="Hiperłącze 11" xfId="40160" hidden="1" xr:uid="{00000000-0005-0000-0000-0000E2310000}"/>
    <cellStyle name="Hiperłącze 11" xfId="33288" hidden="1" xr:uid="{00000000-0005-0000-0000-0000C92E0000}"/>
    <cellStyle name="Hiperłącze 11" xfId="23432" hidden="1" xr:uid="{00000000-0005-0000-0000-00002F2A0000}"/>
    <cellStyle name="Hiperłącze 11" xfId="33999" hidden="1" xr:uid="{00000000-0005-0000-0000-0000462F0000}"/>
    <cellStyle name="Hiperłącze 11" xfId="45699" hidden="1" xr:uid="{00000000-0005-0000-0000-0000A9340000}"/>
    <cellStyle name="Hiperłącze 11" xfId="43547" hidden="1" xr:uid="{00000000-0005-0000-0000-000030340000}"/>
    <cellStyle name="Hiperłącze 11" xfId="16983" hidden="1" xr:uid="{00000000-0005-0000-0000-000038270000}"/>
    <cellStyle name="Hiperłącze 11" xfId="25933" hidden="1" xr:uid="{00000000-0005-0000-0000-00004F2B0000}"/>
    <cellStyle name="Hiperłącze 11" xfId="41973" hidden="1" xr:uid="{00000000-0005-0000-0000-000035330000}"/>
    <cellStyle name="Hiperłącze 11" xfId="40571" hidden="1" xr:uid="{00000000-0005-0000-0000-000012320000}"/>
    <cellStyle name="Hiperłącze 11" xfId="30758" hidden="1" xr:uid="{00000000-0005-0000-0000-0000832D0000}"/>
    <cellStyle name="Hiperłącze 11" xfId="31389" hidden="1" xr:uid="{00000000-0005-0000-0000-0000E32D0000}"/>
    <cellStyle name="Hiperłącze 11" xfId="35840" hidden="1" xr:uid="{00000000-0005-0000-0000-0000EE2F0000}"/>
    <cellStyle name="Hiperłącze 11" xfId="36892" hidden="1" xr:uid="{00000000-0005-0000-0000-000053300000}"/>
    <cellStyle name="Hiperłącze 11" xfId="29731" hidden="1" xr:uid="{00000000-0005-0000-0000-0000A72D0000}"/>
    <cellStyle name="Hiperłącze 11" xfId="24562" hidden="1" xr:uid="{00000000-0005-0000-0000-0000C82A0000}"/>
    <cellStyle name="Hiperłącze 11" xfId="27884" hidden="1" xr:uid="{00000000-0005-0000-0000-0000392C0000}"/>
    <cellStyle name="Hiperłącze 11" xfId="33518" hidden="1" xr:uid="{00000000-0005-0000-0000-0000E02E0000}"/>
    <cellStyle name="Hiperłącze 11" xfId="21222" hidden="1" xr:uid="{00000000-0005-0000-0000-00002B290000}"/>
    <cellStyle name="Hiperłącze 11" xfId="14951" hidden="1" xr:uid="{00000000-0005-0000-0000-0000BE260000}"/>
    <cellStyle name="Hiperłącze 11" xfId="37756" hidden="1" xr:uid="{00000000-0005-0000-0000-0000D3300000}"/>
    <cellStyle name="Hiperłącze 11" xfId="39024" hidden="1" xr:uid="{00000000-0005-0000-0000-000020320000}"/>
    <cellStyle name="Hiperłącze 11" xfId="40607" hidden="1" xr:uid="{00000000-0005-0000-0000-000017320000}"/>
    <cellStyle name="Hiperłącze 11" xfId="14846" hidden="1" xr:uid="{00000000-0005-0000-0000-0000D1260000}"/>
    <cellStyle name="Hiperłącze 11" xfId="13219" hidden="1" xr:uid="{00000000-0005-0000-0000-00009A250000}"/>
    <cellStyle name="Hiperłącze 11" xfId="15264" hidden="1" xr:uid="{00000000-0005-0000-0000-000090260000}"/>
    <cellStyle name="Hiperłącze 11" xfId="13283" hidden="1" xr:uid="{00000000-0005-0000-0000-0000A0250000}"/>
    <cellStyle name="Hiperłącze 11" xfId="40214" hidden="1" xr:uid="{00000000-0005-0000-0000-0000E3310000}"/>
    <cellStyle name="Hiperłącze 11" xfId="12881" hidden="1" xr:uid="{00000000-0005-0000-0000-000073250000}"/>
    <cellStyle name="Hiperłącze 11" xfId="46157" hidden="1" xr:uid="{00000000-0005-0000-0000-0000B9340000}"/>
    <cellStyle name="Hiperłącze 11" xfId="11288" hidden="1" xr:uid="{00000000-0005-0000-0000-0000EE240000}"/>
    <cellStyle name="Hiperłącze 11" xfId="13301" hidden="1" xr:uid="{00000000-0005-0000-0000-0000A4250000}"/>
    <cellStyle name="Hiperłącze 11" xfId="15440" hidden="1" xr:uid="{00000000-0005-0000-0000-0000A2260000}"/>
    <cellStyle name="Hiperłącze 11" xfId="13920" hidden="1" xr:uid="{00000000-0005-0000-0000-00002E260000}"/>
    <cellStyle name="Hiperłącze 11" xfId="18844" hidden="1" xr:uid="{00000000-0005-0000-0000-00001E280000}"/>
    <cellStyle name="Hiperłącze 11" xfId="27832" hidden="1" xr:uid="{00000000-0005-0000-0000-0000762C0000}"/>
    <cellStyle name="Hiperłącze 11" xfId="45900" hidden="1" xr:uid="{00000000-0005-0000-0000-0000B2340000}"/>
    <cellStyle name="Hiperłącze 11" xfId="14061" hidden="1" xr:uid="{00000000-0005-0000-0000-0000ED250000}"/>
    <cellStyle name="Hiperłącze 11" xfId="43692" hidden="1" xr:uid="{00000000-0005-0000-0000-00006E330000}"/>
    <cellStyle name="Hiperłącze 11" xfId="18437" hidden="1" xr:uid="{00000000-0005-0000-0000-00003D280000}"/>
    <cellStyle name="Hiperłącze 11" xfId="40053" hidden="1" xr:uid="{00000000-0005-0000-0000-0000DA310000}"/>
    <cellStyle name="Hiperłącze 11" xfId="28250" hidden="1" xr:uid="{00000000-0005-0000-0000-0000A22C0000}"/>
    <cellStyle name="Hiperłącze 11" xfId="32755" hidden="1" xr:uid="{00000000-0005-0000-0000-0000B02E0000}"/>
    <cellStyle name="Hiperłącze 11" xfId="23469" hidden="1" xr:uid="{00000000-0005-0000-0000-0000352A0000}"/>
    <cellStyle name="Hiperłącze 11" xfId="43837" hidden="1" xr:uid="{00000000-0005-0000-0000-00007B330000}"/>
    <cellStyle name="Hiperłącze 11" xfId="38095" hidden="1" xr:uid="{00000000-0005-0000-0000-0000F7300000}"/>
    <cellStyle name="Hiperłącze 11" xfId="12807" hidden="1" xr:uid="{00000000-0005-0000-0000-000055250000}"/>
    <cellStyle name="Hiperłącze 11" xfId="13618" hidden="1" xr:uid="{00000000-0005-0000-0000-0000DF250000}"/>
    <cellStyle name="Hiperłącze 11" xfId="29267" hidden="1" xr:uid="{00000000-0005-0000-0000-00001E2D0000}"/>
    <cellStyle name="Hiperłącze 11" xfId="31194" hidden="1" xr:uid="{00000000-0005-0000-0000-0000CB2D0000}"/>
    <cellStyle name="Hiperłącze 11" xfId="32701" hidden="1" xr:uid="{00000000-0005-0000-0000-0000AB2E0000}"/>
    <cellStyle name="Hiperłącze 11" xfId="33726" hidden="1" xr:uid="{00000000-0005-0000-0000-0000232F0000}"/>
    <cellStyle name="Hiperłącze 11" xfId="24131" hidden="1" xr:uid="{00000000-0005-0000-0000-00009C2A0000}"/>
    <cellStyle name="Hiperłącze 11" xfId="45204" hidden="1" xr:uid="{00000000-0005-0000-0000-00004A340000}"/>
    <cellStyle name="Hiperłącze 11" xfId="41955" hidden="1" xr:uid="{00000000-0005-0000-0000-000024330000}"/>
    <cellStyle name="Hiperłącze 11" xfId="36102" hidden="1" xr:uid="{00000000-0005-0000-0000-000003300000}"/>
    <cellStyle name="Hiperłącze 11" xfId="47060" hidden="1" xr:uid="{00000000-0005-0000-0000-000008350000}"/>
    <cellStyle name="Hiperłącze 11" xfId="16015" hidden="1" xr:uid="{00000000-0005-0000-0000-000070270000}"/>
    <cellStyle name="Hiperłącze 11" xfId="32675" hidden="1" xr:uid="{00000000-0005-0000-0000-0000A92E0000}"/>
    <cellStyle name="Hiperłącze 11" xfId="26894" hidden="1" xr:uid="{00000000-0005-0000-0000-0000D62B0000}"/>
    <cellStyle name="Hiperłącze 11" xfId="37679" hidden="1" xr:uid="{00000000-0005-0000-0000-00001A310000}"/>
    <cellStyle name="Hiperłącze 11" xfId="27273" hidden="1" xr:uid="{00000000-0005-0000-0000-0000132C0000}"/>
    <cellStyle name="Hiperłącze 11" xfId="17142" hidden="1" xr:uid="{00000000-0005-0000-0000-000051270000}"/>
    <cellStyle name="Hiperłącze 11" xfId="24953" hidden="1" xr:uid="{00000000-0005-0000-0000-0000262B0000}"/>
    <cellStyle name="Hiperłącze 11" xfId="24250" hidden="1" xr:uid="{00000000-0005-0000-0000-0000AA2A0000}"/>
    <cellStyle name="Hiperłącze 11" xfId="19083" hidden="1" xr:uid="{00000000-0005-0000-0000-000075280000}"/>
    <cellStyle name="Hiperłącze 11" xfId="19056" hidden="1" xr:uid="{00000000-0005-0000-0000-000058280000}"/>
    <cellStyle name="Hiperłącze 11" xfId="45924" hidden="1" xr:uid="{00000000-0005-0000-0000-0000B6340000}"/>
    <cellStyle name="Hiperłącze 11" xfId="42042" hidden="1" xr:uid="{00000000-0005-0000-0000-00002D330000}"/>
    <cellStyle name="Hiperłącze 11" xfId="27623" hidden="1" xr:uid="{00000000-0005-0000-0000-00001C2C0000}"/>
    <cellStyle name="Hiperłącze 11" xfId="42263" hidden="1" xr:uid="{00000000-0005-0000-0000-0000E6320000}"/>
    <cellStyle name="Hiperłącze 11" xfId="45671" hidden="1" xr:uid="{00000000-0005-0000-0000-00008B340000}"/>
    <cellStyle name="Hiperłącze 11" xfId="20593" hidden="1" xr:uid="{00000000-0005-0000-0000-0000E8290000}"/>
    <cellStyle name="Hiperłącze 11" xfId="23845" hidden="1" xr:uid="{00000000-0005-0000-0000-0000D12A0000}"/>
    <cellStyle name="Hiperłącze 11" xfId="44482" hidden="1" xr:uid="{00000000-0005-0000-0000-0000CA330000}"/>
    <cellStyle name="Hiperłącze 11" xfId="30474" hidden="1" xr:uid="{00000000-0005-0000-0000-0000612D0000}"/>
    <cellStyle name="Hiperłącze 11" xfId="22598" hidden="1" xr:uid="{00000000-0005-0000-0000-0000F9290000}"/>
    <cellStyle name="Hiperłącze 11" xfId="14780" hidden="1" xr:uid="{00000000-0005-0000-0000-0000B4260000}"/>
    <cellStyle name="Hiperłącze 11" xfId="21191" hidden="1" xr:uid="{00000000-0005-0000-0000-000032290000}"/>
    <cellStyle name="Hiperłącze 11" xfId="12652" hidden="1" xr:uid="{00000000-0005-0000-0000-000040250000}"/>
    <cellStyle name="Hiperłącze 11" xfId="11454" hidden="1" xr:uid="{00000000-0005-0000-0000-0000C9250000}"/>
    <cellStyle name="Hiperłącze 11" xfId="35471" hidden="1" xr:uid="{00000000-0005-0000-0000-0000A32F0000}"/>
    <cellStyle name="Hiperłącze 11" xfId="32588" hidden="1" xr:uid="{00000000-0005-0000-0000-0000892E0000}"/>
    <cellStyle name="Hiperłącze 11" xfId="14749" hidden="1" xr:uid="{00000000-0005-0000-0000-000078260000}"/>
    <cellStyle name="Hiperłącze 11" xfId="40133" hidden="1" xr:uid="{00000000-0005-0000-0000-0000DF310000}"/>
    <cellStyle name="Hiperłącze 11" xfId="22032" hidden="1" xr:uid="{00000000-0005-0000-0000-00009C290000}"/>
    <cellStyle name="Hiperłącze 11" xfId="28986" hidden="1" xr:uid="{00000000-0005-0000-0000-0000CF2C0000}"/>
    <cellStyle name="Hiperłącze 11" xfId="13547" hidden="1" xr:uid="{00000000-0005-0000-0000-0000D9250000}"/>
    <cellStyle name="Hiperłącze 11" xfId="38220" hidden="1" xr:uid="{00000000-0005-0000-0000-00002E310000}"/>
    <cellStyle name="Hiperłącze 11" xfId="35548" hidden="1" xr:uid="{00000000-0005-0000-0000-0000CE2F0000}"/>
    <cellStyle name="Hiperłącze 11" xfId="13171" hidden="1" xr:uid="{00000000-0005-0000-0000-00008F250000}"/>
    <cellStyle name="Hiperłącze 11" xfId="29032" hidden="1" xr:uid="{00000000-0005-0000-0000-0000DA2C0000}"/>
    <cellStyle name="Hiperłącze 11" xfId="27143" hidden="1" xr:uid="{00000000-0005-0000-0000-00000D2C0000}"/>
    <cellStyle name="Hiperłącze 11" xfId="21996" hidden="1" xr:uid="{00000000-0005-0000-0000-00009B290000}"/>
    <cellStyle name="Hiperłącze 11" xfId="37297" hidden="1" xr:uid="{00000000-0005-0000-0000-0000C6300000}"/>
    <cellStyle name="Hiperłącze 11" xfId="22279" hidden="1" xr:uid="{00000000-0005-0000-0000-0000BD290000}"/>
    <cellStyle name="Hiperłącze 11" xfId="27493" hidden="1" xr:uid="{00000000-0005-0000-0000-00005E2C0000}"/>
    <cellStyle name="Hiperłącze 11" xfId="22318" hidden="1" xr:uid="{00000000-0005-0000-0000-0000BB290000}"/>
    <cellStyle name="Hiperłącze 11" xfId="22122" hidden="1" xr:uid="{00000000-0005-0000-0000-0000A3290000}"/>
    <cellStyle name="Hiperłącze 11" xfId="34265" hidden="1" xr:uid="{00000000-0005-0000-0000-0000AF2F0000}"/>
    <cellStyle name="Hiperłącze 11" xfId="13132" hidden="1" xr:uid="{00000000-0005-0000-0000-000091250000}"/>
    <cellStyle name="Hiperłącze 11" xfId="27983" hidden="1" xr:uid="{00000000-0005-0000-0000-0000462C0000}"/>
    <cellStyle name="Hiperłącze 11" xfId="46414" hidden="1" xr:uid="{00000000-0005-0000-0000-0000E8340000}"/>
    <cellStyle name="Hiperłącze 11" xfId="32506" hidden="1" xr:uid="{00000000-0005-0000-0000-0000562E0000}"/>
    <cellStyle name="Hiperłącze 11" xfId="25618" hidden="1" xr:uid="{00000000-0005-0000-0000-0000362B0000}"/>
    <cellStyle name="Hiperłącze 11" xfId="41950" hidden="1" xr:uid="{00000000-0005-0000-0000-000023330000}"/>
    <cellStyle name="Hiperłącze 11" xfId="43916" hidden="1" xr:uid="{00000000-0005-0000-0000-000083330000}"/>
    <cellStyle name="Hiperłącze 11" xfId="12474" hidden="1" xr:uid="{00000000-0005-0000-0000-00002C250000}"/>
    <cellStyle name="Hiperłącze 11" xfId="12509" hidden="1" xr:uid="{00000000-0005-0000-0000-000036250000}"/>
    <cellStyle name="Hiperłącze 11" xfId="16051" hidden="1" xr:uid="{00000000-0005-0000-0000-000064280000}"/>
    <cellStyle name="Hiperłącze 11" xfId="28603" hidden="1" xr:uid="{00000000-0005-0000-0000-0000DC2C0000}"/>
    <cellStyle name="Hiperłącze 11" xfId="27718" hidden="1" xr:uid="{00000000-0005-0000-0000-0000272C0000}"/>
    <cellStyle name="Hiperłącze 11" xfId="46342" hidden="1" xr:uid="{00000000-0005-0000-0000-0000E2340000}"/>
    <cellStyle name="Hiperłącze 11" xfId="18125" hidden="1" xr:uid="{00000000-0005-0000-0000-0000E8270000}"/>
    <cellStyle name="Hiperłącze 11" xfId="44914" hidden="1" xr:uid="{00000000-0005-0000-0000-000011340000}"/>
    <cellStyle name="Hiperłącze 11" xfId="28214" hidden="1" xr:uid="{00000000-0005-0000-0000-00009C2C0000}"/>
    <cellStyle name="Hiperłącze 11" xfId="29179" hidden="1" xr:uid="{00000000-0005-0000-0000-0000112D0000}"/>
    <cellStyle name="Hiperłącze 11" xfId="24825" hidden="1" xr:uid="{00000000-0005-0000-0000-0000142B0000}"/>
    <cellStyle name="Hiperłącze 11" xfId="44941" hidden="1" xr:uid="{00000000-0005-0000-0000-00000C340000}"/>
    <cellStyle name="Hiperłącze 11" xfId="43741" hidden="1" xr:uid="{00000000-0005-0000-0000-00006F330000}"/>
    <cellStyle name="Hiperłącze 11" xfId="44837" hidden="1" xr:uid="{00000000-0005-0000-0000-0000FF330000}"/>
    <cellStyle name="Hiperłącze 11" xfId="45401" hidden="1" xr:uid="{00000000-0005-0000-0000-0000A1340000}"/>
    <cellStyle name="Hiperłącze 11" xfId="12368" hidden="1" xr:uid="{00000000-0005-0000-0000-000020250000}"/>
    <cellStyle name="Hiperłącze 11" xfId="27355" hidden="1" xr:uid="{00000000-0005-0000-0000-0000642C0000}"/>
    <cellStyle name="Hiperłącze 11" xfId="30095" hidden="1" xr:uid="{00000000-0005-0000-0000-00003B2D0000}"/>
    <cellStyle name="Hiperłącze 11" xfId="27855" hidden="1" xr:uid="{00000000-0005-0000-0000-0000342C0000}"/>
    <cellStyle name="Hiperłącze 11" xfId="33015" hidden="1" xr:uid="{00000000-0005-0000-0000-0000FB2E0000}"/>
    <cellStyle name="Hiperłącze 11" xfId="27798" hidden="1" xr:uid="{00000000-0005-0000-0000-00002C2C0000}"/>
    <cellStyle name="Hiperłącze 11" xfId="16523" hidden="1" xr:uid="{00000000-0005-0000-0000-00000B270000}"/>
    <cellStyle name="Hiperłącze 11" xfId="15060" hidden="1" xr:uid="{00000000-0005-0000-0000-0000CA260000}"/>
    <cellStyle name="Hiperłącze 11" xfId="36939" hidden="1" xr:uid="{00000000-0005-0000-0000-00005E300000}"/>
    <cellStyle name="Hiperłącze 11" xfId="20550" hidden="1" xr:uid="{00000000-0005-0000-0000-000083290000}"/>
    <cellStyle name="Hiperłącze 11" xfId="15571" hidden="1" xr:uid="{00000000-0005-0000-0000-0000DB260000}"/>
    <cellStyle name="Hiperłącze 11" xfId="28592" hidden="1" xr:uid="{00000000-0005-0000-0000-0000E22C0000}"/>
    <cellStyle name="Hiperłącze 11" xfId="26455" hidden="1" xr:uid="{00000000-0005-0000-0000-0000A32B0000}"/>
    <cellStyle name="Hiperłącze 11" xfId="17250" hidden="1" xr:uid="{00000000-0005-0000-0000-00005B270000}"/>
    <cellStyle name="Hiperłącze 11" xfId="17800" hidden="1" xr:uid="{00000000-0005-0000-0000-0000AC270000}"/>
    <cellStyle name="Hiperłącze 11" xfId="34656" hidden="1" xr:uid="{00000000-0005-0000-0000-0000512F0000}"/>
    <cellStyle name="Hiperłącze 11" xfId="40463" hidden="1" xr:uid="{00000000-0005-0000-0000-000006320000}"/>
    <cellStyle name="Hiperłącze 11" xfId="34772" hidden="1" xr:uid="{00000000-0005-0000-0000-0000612F0000}"/>
    <cellStyle name="Hiperłącze 11" xfId="27255" hidden="1" xr:uid="{00000000-0005-0000-0000-0000172C0000}"/>
    <cellStyle name="Hiperłącze 11" xfId="25318" hidden="1" xr:uid="{00000000-0005-0000-0000-00008A2C0000}"/>
    <cellStyle name="Hiperłącze 11" xfId="41021" hidden="1" xr:uid="{00000000-0005-0000-0000-00009E320000}"/>
    <cellStyle name="Hiperłącze 11" xfId="25992" hidden="1" xr:uid="{00000000-0005-0000-0000-0000592B0000}"/>
    <cellStyle name="Hiperłącze 11" xfId="34184" hidden="1" xr:uid="{00000000-0005-0000-0000-00000C300000}"/>
    <cellStyle name="Hiperłącze 11" xfId="24463" hidden="1" xr:uid="{00000000-0005-0000-0000-0000BF2A0000}"/>
    <cellStyle name="Hiperłącze 11" xfId="33161" hidden="1" xr:uid="{00000000-0005-0000-0000-0000092F0000}"/>
    <cellStyle name="Hiperłącze 11" xfId="22041" hidden="1" xr:uid="{00000000-0005-0000-0000-00009F290000}"/>
    <cellStyle name="Hiperłącze 11" xfId="30043" hidden="1" xr:uid="{00000000-0005-0000-0000-0000012E0000}"/>
    <cellStyle name="Hiperłącze 11" xfId="27165" hidden="1" xr:uid="{00000000-0005-0000-0000-0000072C0000}"/>
    <cellStyle name="Hiperłącze 11" xfId="21821" hidden="1" xr:uid="{00000000-0005-0000-0000-00006F290000}"/>
    <cellStyle name="Hiperłącze 11" xfId="15081" hidden="1" xr:uid="{00000000-0005-0000-0000-00007C260000}"/>
    <cellStyle name="Hiperłącze 11" xfId="22068" hidden="1" xr:uid="{00000000-0005-0000-0000-0000A2290000}"/>
    <cellStyle name="Hiperłącze 11" xfId="42001" hidden="1" xr:uid="{00000000-0005-0000-0000-00002F330000}"/>
    <cellStyle name="Hiperłącze 11" xfId="32157" hidden="1" xr:uid="{00000000-0005-0000-0000-00002D2E0000}"/>
    <cellStyle name="Hiperłącze 11" xfId="24002" hidden="1" xr:uid="{00000000-0005-0000-0000-0000DA2A0000}"/>
    <cellStyle name="Hiperłącze 11" xfId="20835" hidden="1" xr:uid="{00000000-0005-0000-0000-0000752A0000}"/>
    <cellStyle name="Hiperłącze 11" xfId="25262" hidden="1" xr:uid="{00000000-0005-0000-0000-00008C2B0000}"/>
    <cellStyle name="Hiperłącze 11" xfId="13211" hidden="1" xr:uid="{00000000-0005-0000-0000-000099250000}"/>
    <cellStyle name="Hiperłącze 11" xfId="15113" hidden="1" xr:uid="{00000000-0005-0000-0000-000081260000}"/>
    <cellStyle name="Hiperłącze 11" xfId="32496" hidden="1" xr:uid="{00000000-0005-0000-0000-0000512E0000}"/>
    <cellStyle name="Hiperłącze 11" xfId="20900" hidden="1" xr:uid="{00000000-0005-0000-0000-0000E2290000}"/>
    <cellStyle name="Hiperłącze 11" xfId="11301" hidden="1" xr:uid="{00000000-0005-0000-0000-0000ED240000}"/>
    <cellStyle name="Hiperłącze 11" xfId="30456" hidden="1" xr:uid="{00000000-0005-0000-0000-00005F2D0000}"/>
    <cellStyle name="Hiperłącze 11" xfId="13781" hidden="1" xr:uid="{00000000-0005-0000-0000-000034260000}"/>
    <cellStyle name="Hiperłącze 11" xfId="32331" hidden="1" xr:uid="{00000000-0005-0000-0000-0000822E0000}"/>
    <cellStyle name="Hiperłącze 11" xfId="39520" hidden="1" xr:uid="{00000000-0005-0000-0000-000081310000}"/>
    <cellStyle name="Hiperłącze 11" xfId="43080" hidden="1" xr:uid="{00000000-0005-0000-0000-000067330000}"/>
    <cellStyle name="Hiperłącze 11" xfId="23309" hidden="1" xr:uid="{00000000-0005-0000-0000-0000662A0000}"/>
    <cellStyle name="Hiperłącze 11" xfId="43845" hidden="1" xr:uid="{00000000-0005-0000-0000-00007C330000}"/>
    <cellStyle name="Hiperłącze 11" xfId="43749" hidden="1" xr:uid="{00000000-0005-0000-0000-000070330000}"/>
    <cellStyle name="Hiperłącze 11" xfId="23825" hidden="1" xr:uid="{00000000-0005-0000-0000-0000D72A0000}"/>
    <cellStyle name="Hiperłącze 11" xfId="17728" hidden="1" xr:uid="{00000000-0005-0000-0000-0000A8270000}"/>
    <cellStyle name="Hiperłącze 11" xfId="22326" hidden="1" xr:uid="{00000000-0005-0000-0000-0000BC290000}"/>
    <cellStyle name="Hiperłącze 11" xfId="27012" hidden="1" xr:uid="{00000000-0005-0000-0000-0000E52B0000}"/>
    <cellStyle name="Hiperłącze 11" xfId="18301" hidden="1" xr:uid="{00000000-0005-0000-0000-000043280000}"/>
    <cellStyle name="Hiperłącze 11" xfId="46361" hidden="1" xr:uid="{00000000-0005-0000-0000-0000EA340000}"/>
    <cellStyle name="Hiperłącze 11" xfId="26032" hidden="1" xr:uid="{00000000-0005-0000-0000-0000582B0000}"/>
    <cellStyle name="Hiperłącze 11" xfId="39691" hidden="1" xr:uid="{00000000-0005-0000-0000-000090310000}"/>
    <cellStyle name="Hiperłącze 11" xfId="25915" hidden="1" xr:uid="{00000000-0005-0000-0000-0000482B0000}"/>
    <cellStyle name="Hiperłącze 11" xfId="11956" hidden="1" xr:uid="{00000000-0005-0000-0000-0000C3250000}"/>
    <cellStyle name="Hiperłącze 11" xfId="46945" hidden="1" xr:uid="{00000000-0005-0000-0000-00003C350000}"/>
    <cellStyle name="Hiperłącze 11" xfId="23759" hidden="1" xr:uid="{00000000-0005-0000-0000-0000992A0000}"/>
    <cellStyle name="Hiperłącze 11" xfId="12060" hidden="1" xr:uid="{00000000-0005-0000-0000-000003250000}"/>
    <cellStyle name="Hiperłącze 11" xfId="36821" hidden="1" xr:uid="{00000000-0005-0000-0000-00004F300000}"/>
    <cellStyle name="Hiperłącze 11" xfId="32524" hidden="1" xr:uid="{00000000-0005-0000-0000-00005A2E0000}"/>
    <cellStyle name="Hiperłącze 11" xfId="12999" hidden="1" xr:uid="{00000000-0005-0000-0000-000080250000}"/>
    <cellStyle name="Hiperłącze 11" xfId="18548" hidden="1" xr:uid="{00000000-0005-0000-0000-000045280000}"/>
    <cellStyle name="Hiperłącze 11" xfId="17435" hidden="1" xr:uid="{00000000-0005-0000-0000-00008A270000}"/>
    <cellStyle name="Hiperłącze 11" xfId="29299" hidden="1" xr:uid="{00000000-0005-0000-0000-00001F2D0000}"/>
    <cellStyle name="Hiperłącze 11" xfId="15280" hidden="1" xr:uid="{00000000-0005-0000-0000-0000CC260000}"/>
    <cellStyle name="Hiperłącze 11" xfId="16511" hidden="1" xr:uid="{00000000-0005-0000-0000-0000E0270000}"/>
    <cellStyle name="Hiperłącze 11" xfId="40267" hidden="1" xr:uid="{00000000-0005-0000-0000-0000F2310000}"/>
    <cellStyle name="Hiperłącze 11" xfId="18497" hidden="1" xr:uid="{00000000-0005-0000-0000-000036280000}"/>
    <cellStyle name="Hiperłącze 11" xfId="28353" hidden="1" xr:uid="{00000000-0005-0000-0000-0000E42C0000}"/>
    <cellStyle name="Hiperłącze 11" xfId="29250" hidden="1" xr:uid="{00000000-0005-0000-0000-0000182D0000}"/>
    <cellStyle name="Hiperłącze 11" xfId="11802" hidden="1" xr:uid="{00000000-0005-0000-0000-000052260000}"/>
    <cellStyle name="Hiperłącze 11" xfId="40625" hidden="1" xr:uid="{00000000-0005-0000-0000-000013320000}"/>
    <cellStyle name="Hiperłącze 11" xfId="31268" hidden="1" xr:uid="{00000000-0005-0000-0000-0000CF2D0000}"/>
    <cellStyle name="Hiperłącze 11" xfId="42343" hidden="1" xr:uid="{00000000-0005-0000-0000-0000EE320000}"/>
    <cellStyle name="Hiperłącze 11" xfId="38669" hidden="1" xr:uid="{00000000-0005-0000-0000-0000B4320000}"/>
    <cellStyle name="Hiperłącze 11" xfId="31325" hidden="1" xr:uid="{00000000-0005-0000-0000-0000DD2D0000}"/>
    <cellStyle name="Hiperłącze 11" xfId="40894" hidden="1" xr:uid="{00000000-0005-0000-0000-00007F320000}"/>
    <cellStyle name="Hiperłącze 11" xfId="32955" hidden="1" xr:uid="{00000000-0005-0000-0000-00000F2F0000}"/>
    <cellStyle name="Hiperłącze 11" xfId="17596" hidden="1" xr:uid="{00000000-0005-0000-0000-000093270000}"/>
    <cellStyle name="Hiperłącze 11" xfId="31333" hidden="1" xr:uid="{00000000-0005-0000-0000-0000E22D0000}"/>
    <cellStyle name="Hiperłącze 11" xfId="15030" hidden="1" xr:uid="{00000000-0005-0000-0000-0000AC260000}"/>
    <cellStyle name="Hiperłącze 11" xfId="20739" hidden="1" xr:uid="{00000000-0005-0000-0000-00007C290000}"/>
    <cellStyle name="Hiperłącze 11" xfId="37359" hidden="1" xr:uid="{00000000-0005-0000-0000-0000C4300000}"/>
    <cellStyle name="Hiperłącze 11" xfId="36211" hidden="1" xr:uid="{00000000-0005-0000-0000-000027300000}"/>
    <cellStyle name="Hiperłącze 11" xfId="23252" hidden="1" xr:uid="{00000000-0005-0000-0000-00001F2A0000}"/>
    <cellStyle name="Hiperłącze 11" xfId="28114" hidden="1" xr:uid="{00000000-0005-0000-0000-0000932C0000}"/>
    <cellStyle name="Hiperłącze 11" xfId="13097" hidden="1" xr:uid="{00000000-0005-0000-0000-00008B250000}"/>
    <cellStyle name="Hiperłącze 11" xfId="46206" hidden="1" xr:uid="{00000000-0005-0000-0000-0000D3340000}"/>
    <cellStyle name="Hiperłącze 11" xfId="32085" hidden="1" xr:uid="{00000000-0005-0000-0000-00005E2E0000}"/>
    <cellStyle name="Hiperłącze 11" xfId="26688" hidden="1" xr:uid="{00000000-0005-0000-0000-0000BD2B0000}"/>
    <cellStyle name="Hiperłącze 11" xfId="11784" hidden="1" xr:uid="{00000000-0005-0000-0000-000055260000}"/>
    <cellStyle name="Hiperłącze 11" xfId="27836" hidden="1" xr:uid="{00000000-0005-0000-0000-0000682C0000}"/>
    <cellStyle name="Hiperłącze 11" xfId="39382" hidden="1" xr:uid="{00000000-0005-0000-0000-00002C320000}"/>
    <cellStyle name="Hiperłącze 11" xfId="12224" hidden="1" xr:uid="{00000000-0005-0000-0000-00005B250000}"/>
    <cellStyle name="Hiperłącze 11" xfId="36080" hidden="1" xr:uid="{00000000-0005-0000-0000-000009300000}"/>
    <cellStyle name="Hiperłącze 11" xfId="30124" hidden="1" xr:uid="{00000000-0005-0000-0000-00009F2E0000}"/>
    <cellStyle name="Hiperłącze 11" xfId="18170" hidden="1" xr:uid="{00000000-0005-0000-0000-0000F2270000}"/>
    <cellStyle name="Hiperłącze 11" xfId="32451" hidden="1" xr:uid="{00000000-0005-0000-0000-0000472E0000}"/>
    <cellStyle name="Hiperłącze 11" xfId="22696" hidden="1" xr:uid="{00000000-0005-0000-0000-0000022A0000}"/>
    <cellStyle name="Hiperłącze 11" xfId="25238" hidden="1" xr:uid="{00000000-0005-0000-0000-0000962B0000}"/>
    <cellStyle name="Hiperłącze 11" xfId="29475" hidden="1" xr:uid="{00000000-0005-0000-0000-0000322D0000}"/>
    <cellStyle name="Hiperłącze 11" xfId="43311" hidden="1" xr:uid="{00000000-0005-0000-0000-0000CF330000}"/>
    <cellStyle name="Hiperłącze 11" xfId="16300" hidden="1" xr:uid="{00000000-0005-0000-0000-00005F280000}"/>
    <cellStyle name="Hiperłącze 11" xfId="11566" hidden="1" xr:uid="{00000000-0005-0000-0000-0000DA260000}"/>
    <cellStyle name="Hiperłącze 11" xfId="28356" hidden="1" xr:uid="{00000000-0005-0000-0000-0000DF2C0000}"/>
    <cellStyle name="Hiperłącze 11" xfId="35673" hidden="1" xr:uid="{00000000-0005-0000-0000-0000D72F0000}"/>
    <cellStyle name="Hiperłącze 11" xfId="25169" hidden="1" xr:uid="{00000000-0005-0000-0000-00009F2B0000}"/>
    <cellStyle name="Hiperłącze 11" xfId="20370" hidden="1" xr:uid="{00000000-0005-0000-0000-00000D290000}"/>
    <cellStyle name="Hiperłącze 11" xfId="29910" hidden="1" xr:uid="{00000000-0005-0000-0000-00008C2E0000}"/>
    <cellStyle name="Hiperłącze 11" xfId="37519" hidden="1" xr:uid="{00000000-0005-0000-0000-00001D310000}"/>
    <cellStyle name="Hiperłącze 11" xfId="33527" hidden="1" xr:uid="{00000000-0005-0000-0000-0000E12E0000}"/>
    <cellStyle name="Hiperłącze 11" xfId="42844" hidden="1" xr:uid="{00000000-0005-0000-0000-00004D330000}"/>
    <cellStyle name="Hiperłącze 11" xfId="24816" hidden="1" xr:uid="{00000000-0005-0000-0000-0000132B0000}"/>
    <cellStyle name="Hiperłącze 11" xfId="39266" hidden="1" xr:uid="{00000000-0005-0000-0000-00006A310000}"/>
    <cellStyle name="Hiperłącze 11" xfId="45662" hidden="1" xr:uid="{00000000-0005-0000-0000-00008D340000}"/>
    <cellStyle name="Hiperłącze 11" xfId="25332" hidden="1" xr:uid="{00000000-0005-0000-0000-0000882C0000}"/>
    <cellStyle name="Hiperłącze 11" xfId="40275" hidden="1" xr:uid="{00000000-0005-0000-0000-0000F1310000}"/>
    <cellStyle name="Hiperłącze 11" xfId="23817" hidden="1" xr:uid="{00000000-0005-0000-0000-0000E12A0000}"/>
    <cellStyle name="Hiperłącze 11" xfId="43925" hidden="1" xr:uid="{00000000-0005-0000-0000-000084330000}"/>
    <cellStyle name="Hiperłącze 11" xfId="24070" hidden="1" xr:uid="{00000000-0005-0000-0000-0000CE2A0000}"/>
    <cellStyle name="Hiperłącze 11" xfId="33256" hidden="1" xr:uid="{00000000-0005-0000-0000-0000C02E0000}"/>
    <cellStyle name="Hiperłącze 11" xfId="37470" hidden="1" xr:uid="{00000000-0005-0000-0000-000020310000}"/>
    <cellStyle name="Hiperłącze 11" xfId="17177" hidden="1" xr:uid="{00000000-0005-0000-0000-000050270000}"/>
    <cellStyle name="Hiperłącze 11" xfId="33197" hidden="1" xr:uid="{00000000-0005-0000-0000-0000BE2E0000}"/>
    <cellStyle name="Hiperłącze 11" xfId="32233" hidden="1" xr:uid="{00000000-0005-0000-0000-0000342E0000}"/>
    <cellStyle name="Hiperłącze 11" xfId="17712" hidden="1" xr:uid="{00000000-0005-0000-0000-0000A4270000}"/>
    <cellStyle name="Hiperłącze 11" xfId="13491" hidden="1" xr:uid="{00000000-0005-0000-0000-0000B4250000}"/>
    <cellStyle name="Hiperłącze 11" xfId="39529" hidden="1" xr:uid="{00000000-0005-0000-0000-000082310000}"/>
    <cellStyle name="Hiperłącze 11" xfId="24760" hidden="1" xr:uid="{00000000-0005-0000-0000-0000122B0000}"/>
    <cellStyle name="Hiperłącze 11" xfId="11741" hidden="1" xr:uid="{00000000-0005-0000-0000-00005D260000}"/>
    <cellStyle name="Hiperłącze 11" xfId="38292" hidden="1" xr:uid="{00000000-0005-0000-0000-000034310000}"/>
    <cellStyle name="Hiperłącze 11" xfId="29494" hidden="1" xr:uid="{00000000-0005-0000-0000-00003A2D0000}"/>
    <cellStyle name="Hiperłącze 11" xfId="26591" hidden="1" xr:uid="{00000000-0005-0000-0000-0000B22B0000}"/>
    <cellStyle name="Hiperłącze 11" xfId="25852" hidden="1" xr:uid="{00000000-0005-0000-0000-0000462B0000}"/>
    <cellStyle name="Hiperłącze 11" xfId="15749" hidden="1" xr:uid="{00000000-0005-0000-0000-0000EC260000}"/>
    <cellStyle name="Hiperłącze 11" xfId="16649" hidden="1" xr:uid="{00000000-0005-0000-0000-00001E270000}"/>
    <cellStyle name="Hiperłącze 11" xfId="25376" hidden="1" xr:uid="{00000000-0005-0000-0000-0000822C0000}"/>
    <cellStyle name="Hiperłącze 11" xfId="25610" hidden="1" xr:uid="{00000000-0005-0000-0000-0000312B0000}"/>
    <cellStyle name="Hiperłącze 11" xfId="35112" hidden="1" xr:uid="{00000000-0005-0000-0000-00007E2F0000}"/>
    <cellStyle name="Hiperłącze 11" xfId="41271" hidden="1" xr:uid="{00000000-0005-0000-0000-000050320000}"/>
    <cellStyle name="Hiperłącze 11" xfId="43253" hidden="1" xr:uid="{00000000-0005-0000-0000-0000DC330000}"/>
    <cellStyle name="Hiperłącze 11" xfId="35328" hidden="1" xr:uid="{00000000-0005-0000-0000-00009E2F0000}"/>
    <cellStyle name="Hiperłącze 11" xfId="40161" hidden="1" xr:uid="{00000000-0005-0000-0000-0000E6310000}"/>
    <cellStyle name="Hiperłącze 11" xfId="41909" hidden="1" xr:uid="{00000000-0005-0000-0000-000021330000}"/>
    <cellStyle name="Hiperłącze 11" xfId="33599" hidden="1" xr:uid="{00000000-0005-0000-0000-0000E42E0000}"/>
    <cellStyle name="Hiperłącze 11" xfId="14601" hidden="1" xr:uid="{00000000-0005-0000-0000-00006D260000}"/>
    <cellStyle name="Hiperłącze 11" xfId="26610" hidden="1" xr:uid="{00000000-0005-0000-0000-0000BA2B0000}"/>
    <cellStyle name="Hiperłącze 11" xfId="34157" hidden="1" xr:uid="{00000000-0005-0000-0000-0000A3300000}"/>
    <cellStyle name="Hiperłącze 11" xfId="35592" hidden="1" xr:uid="{00000000-0005-0000-0000-0000C82F0000}"/>
    <cellStyle name="Hiperłącze 11" xfId="32909" hidden="1" xr:uid="{00000000-0005-0000-0000-0000042F0000}"/>
    <cellStyle name="Hiperłącze 11" xfId="18987" hidden="1" xr:uid="{00000000-0005-0000-0000-000023280000}"/>
    <cellStyle name="Hiperłącze 11" xfId="39187" hidden="1" xr:uid="{00000000-0005-0000-0000-000066310000}"/>
    <cellStyle name="Hiperłącze 11" xfId="41311" hidden="1" xr:uid="{00000000-0005-0000-0000-00005A320000}"/>
    <cellStyle name="Hiperłącze 11" xfId="37983" hidden="1" xr:uid="{00000000-0005-0000-0000-0000ED300000}"/>
    <cellStyle name="Hiperłącze 11" xfId="44158" hidden="1" xr:uid="{00000000-0005-0000-0000-00009E330000}"/>
    <cellStyle name="Hiperłącze 11" xfId="31025" hidden="1" xr:uid="{00000000-0005-0000-0000-0000BE2D0000}"/>
    <cellStyle name="Hiperłącze 11" xfId="15767" hidden="1" xr:uid="{00000000-0005-0000-0000-0000F3260000}"/>
    <cellStyle name="Hiperłącze 11" xfId="21275" hidden="1" xr:uid="{00000000-0005-0000-0000-00007B290000}"/>
    <cellStyle name="Hiperłącze 11" xfId="45347" hidden="1" xr:uid="{00000000-0005-0000-0000-000057340000}"/>
    <cellStyle name="Hiperłącze 11" xfId="35436" hidden="1" xr:uid="{00000000-0005-0000-0000-0000AA2F0000}"/>
    <cellStyle name="Hiperłącze 11" xfId="36974" hidden="1" xr:uid="{00000000-0005-0000-0000-000057300000}"/>
    <cellStyle name="Hiperłącze 11" xfId="24372" hidden="1" xr:uid="{00000000-0005-0000-0000-0000B52A0000}"/>
    <cellStyle name="Hiperłącze 11" xfId="25942" hidden="1" xr:uid="{00000000-0005-0000-0000-0000502B0000}"/>
    <cellStyle name="Hiperłącze 11" xfId="31644" hidden="1" xr:uid="{00000000-0005-0000-0000-0000192E0000}"/>
    <cellStyle name="Hiperłącze 11" xfId="45726" hidden="1" xr:uid="{00000000-0005-0000-0000-00005D340000}"/>
    <cellStyle name="Hiperłącze 11" xfId="37115" hidden="1" xr:uid="{00000000-0005-0000-0000-000097300000}"/>
    <cellStyle name="Hiperłącze 11" xfId="44902" hidden="1" xr:uid="{00000000-0005-0000-0000-000012340000}"/>
    <cellStyle name="Hiperłącze 11" xfId="32559" hidden="1" xr:uid="{00000000-0005-0000-0000-0000532E0000}"/>
    <cellStyle name="Hiperłącze 11" xfId="36643" hidden="1" xr:uid="{00000000-0005-0000-0000-000085300000}"/>
    <cellStyle name="Hiperłącze 11" xfId="19866" hidden="1" xr:uid="{00000000-0005-0000-0000-0000A9280000}"/>
    <cellStyle name="Hiperłącze 11" xfId="13105" hidden="1" xr:uid="{00000000-0005-0000-0000-00008C250000}"/>
    <cellStyle name="Hiperłącze 11" xfId="31069" hidden="1" xr:uid="{00000000-0005-0000-0000-0000B82D0000}"/>
    <cellStyle name="Hiperłącze 11" xfId="34052" hidden="1" xr:uid="{00000000-0005-0000-0000-0000432F0000}"/>
    <cellStyle name="Hiperłącze 11" xfId="11396" hidden="1" xr:uid="{00000000-0005-0000-0000-0000FA240000}"/>
    <cellStyle name="Hiperłącze 11" xfId="15248" hidden="1" xr:uid="{00000000-0005-0000-0000-00008B260000}"/>
    <cellStyle name="Hiperłącze 11" xfId="37060" hidden="1" xr:uid="{00000000-0005-0000-0000-000069300000}"/>
    <cellStyle name="Hiperłącze 11" xfId="22560" hidden="1" xr:uid="{00000000-0005-0000-0000-0000F3290000}"/>
    <cellStyle name="Hiperłącze 11" xfId="17614" hidden="1" xr:uid="{00000000-0005-0000-0000-000098270000}"/>
    <cellStyle name="Hiperłącze 11" xfId="15588" hidden="1" xr:uid="{00000000-0005-0000-0000-0000DD260000}"/>
    <cellStyle name="Hiperłącze 11" xfId="14301" hidden="1" xr:uid="{00000000-0005-0000-0000-000006260000}"/>
    <cellStyle name="Hiperłącze 11" xfId="27726" hidden="1" xr:uid="{00000000-0005-0000-0000-0000282C0000}"/>
    <cellStyle name="Hiperłącze 11" xfId="45384" hidden="1" xr:uid="{00000000-0005-0000-0000-0000A0340000}"/>
    <cellStyle name="Hiperłącze 11" xfId="12171" hidden="1" xr:uid="{00000000-0005-0000-0000-00000B250000}"/>
    <cellStyle name="Hiperłącze 11" xfId="36844" hidden="1" xr:uid="{00000000-0005-0000-0000-00004C300000}"/>
    <cellStyle name="Hiperłącze 11" xfId="12564" hidden="1" xr:uid="{00000000-0005-0000-0000-000037250000}"/>
    <cellStyle name="Hiperłącze 11" xfId="43781" hidden="1" xr:uid="{00000000-0005-0000-0000-000079330000}"/>
    <cellStyle name="Hiperłącze 11" xfId="41011" hidden="1" xr:uid="{00000000-0005-0000-0000-00009D320000}"/>
    <cellStyle name="Hiperłącze 11" xfId="42582" hidden="1" xr:uid="{00000000-0005-0000-0000-000002330000}"/>
    <cellStyle name="Hiperłącze 11" xfId="29118" hidden="1" xr:uid="{00000000-0005-0000-0000-0000032D0000}"/>
    <cellStyle name="Hiperłącze 11" xfId="40842" hidden="1" xr:uid="{00000000-0005-0000-0000-000043320000}"/>
    <cellStyle name="Hiperłącze 11" xfId="21203" hidden="1" xr:uid="{00000000-0005-0000-0000-000031290000}"/>
    <cellStyle name="Hiperłącze 11" xfId="17846" hidden="1" xr:uid="{00000000-0005-0000-0000-0000BA270000}"/>
    <cellStyle name="Hiperłącze 11" xfId="46478" hidden="1" xr:uid="{00000000-0005-0000-0000-000034350000}"/>
    <cellStyle name="Hiperłącze 11" xfId="24259" hidden="1" xr:uid="{00000000-0005-0000-0000-0000AD2A0000}"/>
    <cellStyle name="Hiperłącze 11" xfId="42172" hidden="1" xr:uid="{00000000-0005-0000-0000-00000C330000}"/>
    <cellStyle name="Hiperłącze 11" xfId="30321" hidden="1" xr:uid="{00000000-0005-0000-0000-00009B2D0000}"/>
    <cellStyle name="Hiperłącze 11" xfId="15431" hidden="1" xr:uid="{00000000-0005-0000-0000-0000A1260000}"/>
    <cellStyle name="Hiperłącze 11" xfId="22678" hidden="1" xr:uid="{00000000-0005-0000-0000-0000002A0000}"/>
    <cellStyle name="Hiperłącze 11" xfId="11828" hidden="1" xr:uid="{00000000-0005-0000-0000-0000BB250000}"/>
    <cellStyle name="Hiperłącze 11" xfId="37386" hidden="1" xr:uid="{00000000-0005-0000-0000-000011310000}"/>
    <cellStyle name="Hiperłącze 11" xfId="44967" hidden="1" xr:uid="{00000000-0005-0000-0000-000014340000}"/>
    <cellStyle name="Hiperłącze 11" xfId="16159" hidden="1" xr:uid="{00000000-0005-0000-0000-000077270000}"/>
    <cellStyle name="Hiperłącze 11" xfId="23313" hidden="1" xr:uid="{00000000-0005-0000-0000-0000582A0000}"/>
    <cellStyle name="Hiperłącze 11" xfId="32266" hidden="1" xr:uid="{00000000-0005-0000-0000-00003E2E0000}"/>
    <cellStyle name="Hiperłącze 11" xfId="36882" hidden="1" xr:uid="{00000000-0005-0000-0000-000088300000}"/>
    <cellStyle name="Hiperłącze 11" xfId="34493" hidden="1" xr:uid="{00000000-0005-0000-0000-00000F300000}"/>
    <cellStyle name="Hiperłącze 11" xfId="29596" hidden="1" xr:uid="{00000000-0005-0000-0000-0000A32D0000}"/>
    <cellStyle name="Hiperłącze 11" xfId="30502" hidden="1" xr:uid="{00000000-0005-0000-0000-00006A2D0000}"/>
    <cellStyle name="Hiperłącze 11" xfId="13203" hidden="1" xr:uid="{00000000-0005-0000-0000-000098250000}"/>
    <cellStyle name="Hiperłącze 11" xfId="32846" hidden="1" xr:uid="{00000000-0005-0000-0000-0000002F0000}"/>
    <cellStyle name="Hiperłącze 11" xfId="12232" hidden="1" xr:uid="{00000000-0005-0000-0000-0000CA250000}"/>
    <cellStyle name="Hiperłącze 11" xfId="33926" hidden="1" xr:uid="{00000000-0005-0000-0000-00003B2F0000}"/>
    <cellStyle name="Hiperłącze 11" xfId="25107" hidden="1" xr:uid="{00000000-0005-0000-0000-00007E2C0000}"/>
    <cellStyle name="Hiperłącze 11" xfId="21794" hidden="1" xr:uid="{00000000-0005-0000-0000-000067290000}"/>
    <cellStyle name="Hiperłącze 11" xfId="26502" hidden="1" xr:uid="{00000000-0005-0000-0000-0000AE2B0000}"/>
    <cellStyle name="Hiperłącze 11" xfId="16257" hidden="1" xr:uid="{00000000-0005-0000-0000-00006C280000}"/>
    <cellStyle name="Hiperłącze 11" xfId="13267" hidden="1" xr:uid="{00000000-0005-0000-0000-00009B250000}"/>
    <cellStyle name="Hiperłącze 11" xfId="27579" hidden="1" xr:uid="{00000000-0005-0000-0000-00004B2C0000}"/>
    <cellStyle name="Hiperłącze 11" xfId="15395" hidden="1" xr:uid="{00000000-0005-0000-0000-000098260000}"/>
    <cellStyle name="Hiperłącze 11" xfId="18344" hidden="1" xr:uid="{00000000-0005-0000-0000-000050280000}"/>
    <cellStyle name="Hiperłącze 11" xfId="34422" hidden="1" xr:uid="{00000000-0005-0000-0000-0000A2300000}"/>
    <cellStyle name="Hiperłącze 11" xfId="14559" hidden="1" xr:uid="{00000000-0005-0000-0000-000065260000}"/>
    <cellStyle name="Hiperłącze 11" xfId="47159" hidden="1" xr:uid="{00000000-0005-0000-0000-000013350000}"/>
    <cellStyle name="Hiperłącze 11" xfId="42811" hidden="1" xr:uid="{00000000-0005-0000-0000-000047330000}"/>
    <cellStyle name="Hiperłącze 11" xfId="40878" hidden="1" xr:uid="{00000000-0005-0000-0000-000091320000}"/>
    <cellStyle name="Hiperłącze 11" xfId="32628" hidden="1" xr:uid="{00000000-0005-0000-0000-0000882E0000}"/>
    <cellStyle name="Hiperłącze 11" xfId="14410" hidden="1" xr:uid="{00000000-0005-0000-0000-000016260000}"/>
    <cellStyle name="Hiperłącze 11" xfId="22174" hidden="1" xr:uid="{00000000-0005-0000-0000-0000AE290000}"/>
    <cellStyle name="Hiperłącze 11" xfId="25024" hidden="1" xr:uid="{00000000-0005-0000-0000-0000282B0000}"/>
    <cellStyle name="Hiperłącze 11" xfId="30669" hidden="1" xr:uid="{00000000-0005-0000-0000-0000782D0000}"/>
    <cellStyle name="Hiperłącze 11" xfId="38069" hidden="1" xr:uid="{00000000-0005-0000-0000-0000F5300000}"/>
    <cellStyle name="Hiperłącze 11" xfId="17864" hidden="1" xr:uid="{00000000-0005-0000-0000-0000BE270000}"/>
    <cellStyle name="Hiperłącze 11" xfId="30375" hidden="1" xr:uid="{00000000-0005-0000-0000-0000562D0000}"/>
    <cellStyle name="Hiperłącze 11" xfId="43035" hidden="1" xr:uid="{00000000-0005-0000-0000-000061330000}"/>
    <cellStyle name="Hiperłącze 11" xfId="35772" hidden="1" xr:uid="{00000000-0005-0000-0000-0000E52F0000}"/>
    <cellStyle name="Hiperłącze 11" xfId="34776" hidden="1" xr:uid="{00000000-0005-0000-0000-00005F2F0000}"/>
    <cellStyle name="Hiperłącze 11" xfId="37269" hidden="1" xr:uid="{00000000-0005-0000-0000-0000BF300000}"/>
    <cellStyle name="Hiperłącze 11" xfId="16585" hidden="1" xr:uid="{00000000-0005-0000-0000-000013270000}"/>
    <cellStyle name="Hiperłącze 11" xfId="14910" hidden="1" xr:uid="{00000000-0005-0000-0000-0000CE260000}"/>
    <cellStyle name="Hiperłącze 11" xfId="30515" hidden="1" xr:uid="{00000000-0005-0000-0000-0000692D0000}"/>
    <cellStyle name="Hiperłącze 11" xfId="12191" hidden="1" xr:uid="{00000000-0005-0000-0000-00006A250000}"/>
    <cellStyle name="Hiperłącze 11" xfId="39171" hidden="1" xr:uid="{00000000-0005-0000-0000-000062310000}"/>
    <cellStyle name="Hiperłącze 11" xfId="27034" hidden="1" xr:uid="{00000000-0005-0000-0000-0000E92B0000}"/>
    <cellStyle name="Hiperłącze 11" xfId="46969" hidden="1" xr:uid="{00000000-0005-0000-0000-000003350000}"/>
    <cellStyle name="Hiperłącze 11" xfId="41730" hidden="1" xr:uid="{00000000-0005-0000-0000-0000CE320000}"/>
    <cellStyle name="Hiperłącze 11" xfId="37064" hidden="1" xr:uid="{00000000-0005-0000-0000-000067300000}"/>
    <cellStyle name="Hiperłącze 11" xfId="16351" hidden="1" xr:uid="{00000000-0005-0000-0000-00005A280000}"/>
    <cellStyle name="Hiperłącze 11" xfId="42740" hidden="1" xr:uid="{00000000-0005-0000-0000-000042330000}"/>
    <cellStyle name="Hiperłącze 11" xfId="34618" hidden="1" xr:uid="{00000000-0005-0000-0000-00004B2F0000}"/>
    <cellStyle name="Hiperłącze 11" xfId="32313" hidden="1" xr:uid="{00000000-0005-0000-0000-00003B2E0000}"/>
    <cellStyle name="Hiperłącze 11" xfId="20438" hidden="1" xr:uid="{00000000-0005-0000-0000-000016290000}"/>
    <cellStyle name="Hiperłącze 11" xfId="30212" hidden="1" xr:uid="{00000000-0005-0000-0000-0000492D0000}"/>
    <cellStyle name="Hiperłącze 11" xfId="21491" hidden="1" xr:uid="{00000000-0005-0000-0000-000043290000}"/>
    <cellStyle name="Hiperłącze 11" xfId="35903" hidden="1" xr:uid="{00000000-0005-0000-0000-0000F02F0000}"/>
    <cellStyle name="Hiperłącze 11" xfId="29742" hidden="1" xr:uid="{00000000-0005-0000-0000-00009F2D0000}"/>
    <cellStyle name="Hiperłącze 11" xfId="20603" hidden="1" xr:uid="{00000000-0005-0000-0000-00007B2A0000}"/>
    <cellStyle name="Hiperłącze 11" xfId="18630" hidden="1" xr:uid="{00000000-0005-0000-0000-000003280000}"/>
    <cellStyle name="Hiperłącze 11" xfId="16813" hidden="1" xr:uid="{00000000-0005-0000-0000-000029270000}"/>
    <cellStyle name="Hiperłącze 11" xfId="29769" hidden="1" xr:uid="{00000000-0005-0000-0000-0000A12D0000}"/>
    <cellStyle name="Hiperłącze 11" xfId="22850" hidden="1" xr:uid="{00000000-0005-0000-0000-0000652A0000}"/>
    <cellStyle name="Hiperłącze 11" xfId="27486" hidden="1" xr:uid="{00000000-0005-0000-0000-00005D2C0000}"/>
    <cellStyle name="Hiperłącze 11" xfId="28525" hidden="1" xr:uid="{00000000-0005-0000-0000-0000EA2C0000}"/>
    <cellStyle name="Hiperłącze 11" xfId="30229" hidden="1" xr:uid="{00000000-0005-0000-0000-00004D2D0000}"/>
    <cellStyle name="Hiperłącze 11" xfId="20189" hidden="1" xr:uid="{00000000-0005-0000-0000-0000F0280000}"/>
    <cellStyle name="Hiperłącze 11" xfId="14153" hidden="1" xr:uid="{00000000-0005-0000-0000-0000F8250000}"/>
    <cellStyle name="Hiperłącze 11" xfId="39668" hidden="1" xr:uid="{00000000-0005-0000-0000-000093310000}"/>
    <cellStyle name="Hiperłącze 11" xfId="36721" hidden="1" xr:uid="{00000000-0005-0000-0000-000045300000}"/>
    <cellStyle name="Hiperłącze 11" xfId="26263" hidden="1" xr:uid="{00000000-0005-0000-0000-0000762B0000}"/>
    <cellStyle name="Hiperłącze 11" xfId="23332" hidden="1" xr:uid="{00000000-0005-0000-0000-0000242A0000}"/>
    <cellStyle name="Hiperłącze 11" xfId="10375" hidden="1" xr:uid="{00000000-0005-0000-0000-0000D7240000}"/>
    <cellStyle name="Hiperłącze 11" xfId="11645" hidden="1" xr:uid="{00000000-0005-0000-0000-00005F250000}"/>
    <cellStyle name="Hiperłącze 11" xfId="13419" hidden="1" xr:uid="{00000000-0005-0000-0000-0000B1250000}"/>
    <cellStyle name="Hiperłącze 11" xfId="13886" hidden="1" xr:uid="{00000000-0005-0000-0000-00002C260000}"/>
    <cellStyle name="Hiperłącze 11" xfId="12525" hidden="1" xr:uid="{00000000-0005-0000-0000-000033250000}"/>
    <cellStyle name="Hiperłącze 11" xfId="12689" hidden="1" xr:uid="{00000000-0005-0000-0000-000046250000}"/>
    <cellStyle name="Hiperłącze 11" xfId="25906" hidden="1" xr:uid="{00000000-0005-0000-0000-0000472B0000}"/>
    <cellStyle name="Hiperłącze 11" xfId="30805" hidden="1" xr:uid="{00000000-0005-0000-0000-00008E2D0000}"/>
    <cellStyle name="Hiperłącze 11" xfId="38434" hidden="1" xr:uid="{00000000-0005-0000-0000-00004A310000}"/>
    <cellStyle name="Hiperłącze 11" xfId="12179" hidden="1" xr:uid="{00000000-0005-0000-0000-00000C250000}"/>
    <cellStyle name="Hiperłącze 11" xfId="35839" hidden="1" xr:uid="{00000000-0005-0000-0000-0000EA2F0000}"/>
    <cellStyle name="Hiperłącze 11" xfId="23813" hidden="1" xr:uid="{00000000-0005-0000-0000-0000DF2A0000}"/>
    <cellStyle name="Hiperłącze 11" xfId="39699" hidden="1" xr:uid="{00000000-0005-0000-0000-000094310000}"/>
    <cellStyle name="Hiperłącze 11" xfId="10323" hidden="1" xr:uid="{00000000-0005-0000-0000-0000D3240000}"/>
    <cellStyle name="Hiperłącze 11" xfId="28802" hidden="1" xr:uid="{00000000-0005-0000-0000-0000C12C0000}"/>
    <cellStyle name="Hiperłącze 11" xfId="34664" hidden="1" xr:uid="{00000000-0005-0000-0000-0000562F0000}"/>
    <cellStyle name="Hiperłącze 11" xfId="25358" hidden="1" xr:uid="{00000000-0005-0000-0000-0000852C0000}"/>
    <cellStyle name="Hiperłącze 11" xfId="29096" hidden="1" xr:uid="{00000000-0005-0000-0000-0000092D0000}"/>
    <cellStyle name="Hiperłącze 11" xfId="18470" hidden="1" xr:uid="{00000000-0005-0000-0000-000030280000}"/>
    <cellStyle name="Hiperłącze 11" xfId="46959" hidden="1" xr:uid="{00000000-0005-0000-0000-000038350000}"/>
    <cellStyle name="Hiperłącze 11" xfId="34859" hidden="1" xr:uid="{00000000-0005-0000-0000-00001C300000}"/>
    <cellStyle name="Hiperłącze 11" xfId="25824" hidden="1" xr:uid="{00000000-0005-0000-0000-0000432B0000}"/>
    <cellStyle name="Hiperłącze 11" xfId="14409" hidden="1" xr:uid="{00000000-0005-0000-0000-000012260000}"/>
    <cellStyle name="Hiperłącze 11" xfId="35372" hidden="1" xr:uid="{00000000-0005-0000-0000-0000982F0000}"/>
    <cellStyle name="Hiperłącze 11" xfId="35583" hidden="1" xr:uid="{00000000-0005-0000-0000-0000C72F0000}"/>
    <cellStyle name="Hiperłącze 11" xfId="44214" hidden="1" xr:uid="{00000000-0005-0000-0000-0000A0330000}"/>
    <cellStyle name="Hiperłącze 11" xfId="34070" hidden="1" xr:uid="{00000000-0005-0000-0000-0000482F0000}"/>
    <cellStyle name="Hiperłącze 11" xfId="44575" hidden="1" xr:uid="{00000000-0005-0000-0000-0000E6330000}"/>
    <cellStyle name="Hiperłącze 11" xfId="28282" hidden="1" xr:uid="{00000000-0005-0000-0000-0000A92C0000}"/>
    <cellStyle name="Hiperłącze 11" xfId="13537" hidden="1" xr:uid="{00000000-0005-0000-0000-0000D6250000}"/>
    <cellStyle name="Hiperłącze 11" xfId="11240" hidden="1" xr:uid="{00000000-0005-0000-0000-0000E3240000}"/>
    <cellStyle name="Hiperłącze 11" xfId="43120" hidden="1" xr:uid="{00000000-0005-0000-0000-000039340000}"/>
    <cellStyle name="Hiperłącze 11" xfId="19468" hidden="1" xr:uid="{00000000-0005-0000-0000-0000CD280000}"/>
    <cellStyle name="Hiperłącze 11" xfId="31873" hidden="1" xr:uid="{00000000-0005-0000-0000-0000732E0000}"/>
    <cellStyle name="Hiperłącze 11" xfId="14121" hidden="1" xr:uid="{00000000-0005-0000-0000-0000EF250000}"/>
    <cellStyle name="Hiperłącze 11" xfId="33789" hidden="1" xr:uid="{00000000-0005-0000-0000-00002A2F0000}"/>
    <cellStyle name="Hiperłącze 11" xfId="19955" hidden="1" xr:uid="{00000000-0005-0000-0000-0000B1280000}"/>
    <cellStyle name="Hiperłącze 11" xfId="14767" hidden="1" xr:uid="{00000000-0005-0000-0000-0000C1260000}"/>
    <cellStyle name="Hiperłącze 11" xfId="29076" hidden="1" xr:uid="{00000000-0005-0000-0000-0000D42C0000}"/>
    <cellStyle name="Hiperłącze 11" xfId="12386" hidden="1" xr:uid="{00000000-0005-0000-0000-000022250000}"/>
    <cellStyle name="Hiperłącze 11" xfId="40033" hidden="1" xr:uid="{00000000-0005-0000-0000-0000D4310000}"/>
    <cellStyle name="Hiperłącze 11" xfId="35390" hidden="1" xr:uid="{00000000-0005-0000-0000-00009F2F0000}"/>
    <cellStyle name="Hiperłącze 11" xfId="11359" hidden="1" xr:uid="{00000000-0005-0000-0000-0000F0240000}"/>
    <cellStyle name="Hiperłącze 11" xfId="38382" hidden="1" xr:uid="{00000000-0005-0000-0000-00003B310000}"/>
    <cellStyle name="Hiperłącze 11" xfId="37465" hidden="1" xr:uid="{00000000-0005-0000-0000-000021310000}"/>
    <cellStyle name="Hiperłącze 11" xfId="16947" hidden="1" xr:uid="{00000000-0005-0000-0000-000037270000}"/>
    <cellStyle name="Hiperłącze 11" xfId="27561" hidden="1" xr:uid="{00000000-0005-0000-0000-0000522C0000}"/>
    <cellStyle name="Hiperłącze 11" xfId="20078" hidden="1" xr:uid="{00000000-0005-0000-0000-0000E4280000}"/>
    <cellStyle name="Hiperłącze 11" xfId="12036" hidden="1" xr:uid="{00000000-0005-0000-0000-000001250000}"/>
    <cellStyle name="Hiperłącze 11" xfId="44302" hidden="1" xr:uid="{00000000-0005-0000-0000-0000AB330000}"/>
    <cellStyle name="Hiperłącze 11" xfId="35208" hidden="1" xr:uid="{00000000-0005-0000-0000-00008A2F0000}"/>
    <cellStyle name="Hiperłącze 11" xfId="30325" hidden="1" xr:uid="{00000000-0005-0000-0000-0000AE2D0000}"/>
    <cellStyle name="Hiperłącze 11" xfId="33280" hidden="1" xr:uid="{00000000-0005-0000-0000-0000C82E0000}"/>
    <cellStyle name="Hiperłącze 11" xfId="36618" hidden="1" xr:uid="{00000000-0005-0000-0000-00006C300000}"/>
    <cellStyle name="Hiperłącze 11" xfId="20297" hidden="1" xr:uid="{00000000-0005-0000-0000-0000FC280000}"/>
    <cellStyle name="Hiperłącze 11" xfId="16600" hidden="1" xr:uid="{00000000-0005-0000-0000-00000F270000}"/>
    <cellStyle name="Hiperłącze 11" xfId="12017" hidden="1" xr:uid="{00000000-0005-0000-0000-0000FD240000}"/>
    <cellStyle name="Hiperłącze 11" xfId="19946" hidden="1" xr:uid="{00000000-0005-0000-0000-0000B0280000}"/>
    <cellStyle name="Hiperłącze 11" xfId="34097" hidden="1" xr:uid="{00000000-0005-0000-0000-0000C22F0000}"/>
    <cellStyle name="Hiperłącze 11" xfId="24226" hidden="1" xr:uid="{00000000-0005-0000-0000-0000A72A0000}"/>
    <cellStyle name="Hiperłącze 11" xfId="12572" hidden="1" xr:uid="{00000000-0005-0000-0000-000038250000}"/>
    <cellStyle name="Hiperłącze 11" xfId="28968" hidden="1" xr:uid="{00000000-0005-0000-0000-0000C82C0000}"/>
    <cellStyle name="Hiperłącze 11" xfId="47007" hidden="1" xr:uid="{00000000-0005-0000-0000-000009350000}"/>
    <cellStyle name="Hiperłącze 11" xfId="43853" hidden="1" xr:uid="{00000000-0005-0000-0000-000080330000}"/>
    <cellStyle name="Hiperłącze 11" xfId="20584" hidden="1" xr:uid="{00000000-0005-0000-0000-00006E2A0000}"/>
    <cellStyle name="Hiperłącze 11" xfId="41614" hidden="1" xr:uid="{00000000-0005-0000-0000-000074320000}"/>
    <cellStyle name="Hiperłącze 11" xfId="25961" hidden="1" xr:uid="{00000000-0005-0000-0000-0000562B0000}"/>
    <cellStyle name="Hiperłącze 11" xfId="27874" hidden="1" xr:uid="{00000000-0005-0000-0000-0000362C0000}"/>
    <cellStyle name="Hiperłącze 11" xfId="10405" hidden="1" xr:uid="{00000000-0005-0000-0000-0000DA240000}"/>
    <cellStyle name="Hiperłącze 11" xfId="47177" hidden="1" xr:uid="{00000000-0005-0000-0000-000018350000}"/>
    <cellStyle name="Hiperłącze 11" xfId="41838" hidden="1" xr:uid="{00000000-0005-0000-0000-0000DA320000}"/>
    <cellStyle name="Hiperłącze 11" xfId="36983" hidden="1" xr:uid="{00000000-0005-0000-0000-000058300000}"/>
    <cellStyle name="Hiperłącze 11" xfId="29841" hidden="1" xr:uid="{00000000-0005-0000-0000-00009A2E0000}"/>
    <cellStyle name="Hiperłącze 11" xfId="36921" hidden="1" xr:uid="{00000000-0005-0000-0000-00005A300000}"/>
    <cellStyle name="Hiperłącze 11" xfId="24110" hidden="1" xr:uid="{00000000-0005-0000-0000-0000EA2A0000}"/>
    <cellStyle name="Hiperłącze 11" xfId="35647" hidden="1" xr:uid="{00000000-0005-0000-0000-0000D52F0000}"/>
    <cellStyle name="Hiperłącze 11" xfId="20207" hidden="1" xr:uid="{00000000-0005-0000-0000-0000F7280000}"/>
    <cellStyle name="Hiperłącze 11" xfId="26726" hidden="1" xr:uid="{00000000-0005-0000-0000-0000C52B0000}"/>
    <cellStyle name="Hiperłącze 11" xfId="35007" hidden="1" xr:uid="{00000000-0005-0000-0000-0000762F0000}"/>
    <cellStyle name="Hiperłącze 11" xfId="19554" hidden="1" xr:uid="{00000000-0005-0000-0000-0000BC280000}"/>
    <cellStyle name="Hiperłącze 11" xfId="19996" hidden="1" xr:uid="{00000000-0005-0000-0000-0000B9280000}"/>
    <cellStyle name="Hiperłącze 11" xfId="41131" hidden="1" xr:uid="{00000000-0005-0000-0000-00007E320000}"/>
    <cellStyle name="Hiperłącze 11" xfId="19597" hidden="1" xr:uid="{00000000-0005-0000-0000-00008B280000}"/>
    <cellStyle name="Hiperłącze 11" xfId="19983" hidden="1" xr:uid="{00000000-0005-0000-0000-0000BA280000}"/>
    <cellStyle name="Hiperłącze 11" xfId="11848" hidden="1" xr:uid="{00000000-0005-0000-0000-0000BE250000}"/>
    <cellStyle name="Hiperłącze 11" xfId="13429" hidden="1" xr:uid="{00000000-0005-0000-0000-0000B6250000}"/>
    <cellStyle name="Hiperłącze 11" xfId="28069" hidden="1" xr:uid="{00000000-0005-0000-0000-0000772C0000}"/>
    <cellStyle name="Hiperłącze 11" xfId="16367" hidden="1" xr:uid="{00000000-0005-0000-0000-0000CD270000}"/>
    <cellStyle name="Hiperłącze 11" xfId="18857" hidden="1" xr:uid="{00000000-0005-0000-0000-00001D280000}"/>
    <cellStyle name="Hiperłącze 11" xfId="39583" hidden="1" xr:uid="{00000000-0005-0000-0000-000083310000}"/>
    <cellStyle name="Hiperłącze 11" xfId="13731" hidden="1" xr:uid="{00000000-0005-0000-0000-00002F260000}"/>
    <cellStyle name="Hiperłącze 11" xfId="17552" hidden="1" xr:uid="{00000000-0005-0000-0000-000095270000}"/>
    <cellStyle name="Hiperłącze 11" xfId="23781" hidden="1" xr:uid="{00000000-0005-0000-0000-0000932A0000}"/>
    <cellStyle name="Hiperłącze 11" xfId="43407" hidden="1" xr:uid="{00000000-0005-0000-0000-0000CD340000}"/>
    <cellStyle name="Hiperłącze 11" xfId="33818" hidden="1" xr:uid="{00000000-0005-0000-0000-0000312F0000}"/>
    <cellStyle name="Hiperłącze 11" xfId="19443" hidden="1" xr:uid="{00000000-0005-0000-0000-0000CB280000}"/>
    <cellStyle name="Hiperłącze 11" xfId="44719" hidden="1" xr:uid="{00000000-0005-0000-0000-0000F7330000}"/>
    <cellStyle name="Hiperłącze 11" xfId="42564" hidden="1" xr:uid="{00000000-0005-0000-0000-000000330000}"/>
    <cellStyle name="Hiperłącze 11" xfId="45235" hidden="1" xr:uid="{00000000-0005-0000-0000-00004D340000}"/>
    <cellStyle name="Hiperłącze 11" xfId="22371" hidden="1" xr:uid="{00000000-0005-0000-0000-0000C6290000}"/>
    <cellStyle name="Hiperłącze 11" xfId="26913" hidden="1" xr:uid="{00000000-0005-0000-0000-0000DE2B0000}"/>
    <cellStyle name="Hiperłącze 11" xfId="28773" hidden="1" xr:uid="{00000000-0005-0000-0000-0000BA2C0000}"/>
    <cellStyle name="Hiperłącze 11" xfId="40860" hidden="1" xr:uid="{00000000-0005-0000-0000-000048320000}"/>
    <cellStyle name="Hiperłącze 11" xfId="46378" hidden="1" xr:uid="{00000000-0005-0000-0000-0000E7340000}"/>
    <cellStyle name="Hiperłącze 11" xfId="26040" hidden="1" xr:uid="{00000000-0005-0000-0000-00005B2B0000}"/>
    <cellStyle name="Hiperłącze 11" xfId="19264" hidden="1" xr:uid="{00000000-0005-0000-0000-000084280000}"/>
    <cellStyle name="Hiperłącze 11" xfId="38875" hidden="1" xr:uid="{00000000-0005-0000-0000-0000BC320000}"/>
    <cellStyle name="Hiperłącze 11" xfId="29964" hidden="1" xr:uid="{00000000-0005-0000-0000-0000052E0000}"/>
    <cellStyle name="Hiperłącze 11" xfId="38221" hidden="1" xr:uid="{00000000-0005-0000-0000-000032310000}"/>
    <cellStyle name="Hiperłącze 11" xfId="34030" hidden="1" xr:uid="{00000000-0005-0000-0000-0000492F0000}"/>
    <cellStyle name="Hiperłącze 11" xfId="18594" hidden="1" xr:uid="{00000000-0005-0000-0000-0000FE270000}"/>
    <cellStyle name="Hiperłącze 11" xfId="14082" hidden="1" xr:uid="{00000000-0005-0000-0000-0000F1250000}"/>
    <cellStyle name="Hiperłącze 11" xfId="15294" hidden="1" xr:uid="{00000000-0005-0000-0000-0000C8260000}"/>
    <cellStyle name="Hiperłącze 11" xfId="28924" hidden="1" xr:uid="{00000000-0005-0000-0000-0000CE2C0000}"/>
    <cellStyle name="Hiperłącze 11" xfId="16423" hidden="1" xr:uid="{00000000-0005-0000-0000-0000DD270000}"/>
    <cellStyle name="Hiperłącze 11" xfId="25388" hidden="1" xr:uid="{00000000-0005-0000-0000-00007B2C0000}"/>
    <cellStyle name="Hiperłącze 11" xfId="25306" hidden="1" xr:uid="{00000000-0005-0000-0000-00008C2C0000}"/>
    <cellStyle name="Hiperłącze 11" xfId="24604" hidden="1" xr:uid="{00000000-0005-0000-0000-0000F42A0000}"/>
    <cellStyle name="Hiperłącze 11" xfId="42868" hidden="1" xr:uid="{00000000-0005-0000-0000-00004F330000}"/>
    <cellStyle name="Hiperłącze 11" xfId="11564" hidden="1" xr:uid="{00000000-0005-0000-0000-0000BC250000}"/>
    <cellStyle name="Hiperłącze 11" xfId="22697" hidden="1" xr:uid="{00000000-0005-0000-0000-0000062A0000}"/>
    <cellStyle name="Hiperłącze 11" xfId="28424" hidden="1" xr:uid="{00000000-0005-0000-0000-0000002D0000}"/>
    <cellStyle name="Hiperłącze 11" xfId="23950" hidden="1" xr:uid="{00000000-0005-0000-0000-0000ED2A0000}"/>
    <cellStyle name="Hiperłącze 11" xfId="20454" hidden="1" xr:uid="{00000000-0005-0000-0000-00001A290000}"/>
    <cellStyle name="Hiperłącze 11" xfId="22287" hidden="1" xr:uid="{00000000-0005-0000-0000-0000C2290000}"/>
    <cellStyle name="Hiperłącze 11" xfId="17046" hidden="1" xr:uid="{00000000-0005-0000-0000-000045270000}"/>
    <cellStyle name="Hiperłącze 11" xfId="26282" hidden="1" xr:uid="{00000000-0005-0000-0000-00007E2B0000}"/>
    <cellStyle name="Hiperłącze 11" xfId="23352" hidden="1" xr:uid="{00000000-0005-0000-0000-00002A2A0000}"/>
    <cellStyle name="Hiperłącze 11" xfId="19724" hidden="1" xr:uid="{00000000-0005-0000-0000-00009A280000}"/>
    <cellStyle name="Hiperłącze 11" xfId="30465" hidden="1" xr:uid="{00000000-0005-0000-0000-0000602D0000}"/>
    <cellStyle name="Hiperłącze 11" xfId="46106" hidden="1" xr:uid="{00000000-0005-0000-0000-000089340000}"/>
    <cellStyle name="Hiperłącze 11" xfId="36396" hidden="1" xr:uid="{00000000-0005-0000-0000-000083300000}"/>
    <cellStyle name="Hiperłącze 11" xfId="41405" hidden="1" xr:uid="{00000000-0005-0000-0000-000098320000}"/>
    <cellStyle name="Hiperłącze 11" xfId="46857" hidden="1" xr:uid="{00000000-0005-0000-0000-0000F9340000}"/>
    <cellStyle name="Hiperłącze 11" xfId="25649" hidden="1" xr:uid="{00000000-0005-0000-0000-00002F2B0000}"/>
    <cellStyle name="Hiperłącze 11" xfId="43398" hidden="1" xr:uid="{00000000-0005-0000-0000-0000CC340000}"/>
    <cellStyle name="Hiperłącze 11" xfId="20907" hidden="1" xr:uid="{00000000-0005-0000-0000-0000E6290000}"/>
    <cellStyle name="Hiperłącze 11" xfId="33464" hidden="1" xr:uid="{00000000-0005-0000-0000-0000DB2E0000}"/>
    <cellStyle name="Hiperłącze 11" xfId="47115" hidden="1" xr:uid="{00000000-0005-0000-0000-000015350000}"/>
    <cellStyle name="Hiperłącze 11" xfId="38122" hidden="1" xr:uid="{00000000-0005-0000-0000-0000F4300000}"/>
    <cellStyle name="Hiperłącze 11" xfId="34760" hidden="1" xr:uid="{00000000-0005-0000-0000-0000622F0000}"/>
    <cellStyle name="Hiperłącze 11" xfId="21552" hidden="1" xr:uid="{00000000-0005-0000-0000-000051290000}"/>
    <cellStyle name="Hiperłącze 11" xfId="16902" hidden="1" xr:uid="{00000000-0005-0000-0000-000031270000}"/>
    <cellStyle name="Hiperłącze 11" xfId="16442" hidden="1" xr:uid="{00000000-0005-0000-0000-0000DB270000}"/>
    <cellStyle name="Hiperłącze 11" xfId="18393" hidden="1" xr:uid="{00000000-0005-0000-0000-00004D280000}"/>
    <cellStyle name="Hiperłącze 11" xfId="14514" hidden="1" xr:uid="{00000000-0005-0000-0000-000043260000}"/>
    <cellStyle name="Hiperłącze 11" xfId="21348" hidden="1" xr:uid="{00000000-0005-0000-0000-00003E290000}"/>
    <cellStyle name="Hiperłącze 11" xfId="12107" hidden="1" xr:uid="{00000000-0005-0000-0000-000008250000}"/>
    <cellStyle name="Hiperłącze 11" xfId="26264" hidden="1" xr:uid="{00000000-0005-0000-0000-00007A2B0000}"/>
    <cellStyle name="Hiperłącze 11" xfId="44034" hidden="1" xr:uid="{00000000-0005-0000-0000-000090330000}"/>
    <cellStyle name="Hiperłącze 11" xfId="40330" hidden="1" xr:uid="{00000000-0005-0000-0000-0000F4310000}"/>
    <cellStyle name="Hiperłącze 11" xfId="40042" hidden="1" xr:uid="{00000000-0005-0000-0000-0000D5310000}"/>
    <cellStyle name="Hiperłącze 11" xfId="25172" hidden="1" xr:uid="{00000000-0005-0000-0000-0000A12B0000}"/>
    <cellStyle name="Hiperłącze 11" xfId="32996" hidden="1" xr:uid="{00000000-0005-0000-0000-00000D2F0000}"/>
    <cellStyle name="Hiperłącze 11" xfId="34081" hidden="1" xr:uid="{00000000-0005-0000-0000-0000BB2F0000}"/>
    <cellStyle name="Hiperłącze 11" xfId="42119" hidden="1" xr:uid="{00000000-0005-0000-0000-000010330000}"/>
    <cellStyle name="Hiperłącze 11" xfId="36338" hidden="1" xr:uid="{00000000-0005-0000-0000-000080300000}"/>
    <cellStyle name="Hiperłącze 11" xfId="17215" hidden="1" xr:uid="{00000000-0005-0000-0000-00005A270000}"/>
    <cellStyle name="Hiperłącze 11" xfId="35561" hidden="1" xr:uid="{00000000-0005-0000-0000-0000CD2F0000}"/>
    <cellStyle name="Hiperłącze 11" xfId="29226" hidden="1" xr:uid="{00000000-0005-0000-0000-0000102D0000}"/>
    <cellStyle name="Hiperłącze 11" xfId="11595" hidden="1" xr:uid="{00000000-0005-0000-0000-00006F250000}"/>
    <cellStyle name="Hiperłącze 11" xfId="15814" hidden="1" xr:uid="{00000000-0005-0000-0000-0000FE260000}"/>
    <cellStyle name="Hiperłącze 11" xfId="22588" hidden="1" xr:uid="{00000000-0005-0000-0000-0000F6290000}"/>
    <cellStyle name="Hiperłącze 11" xfId="14768" hidden="1" xr:uid="{00000000-0005-0000-0000-0000C2260000}"/>
    <cellStyle name="Hiperłącze 11" xfId="34348" hidden="1" xr:uid="{00000000-0005-0000-0000-0000B0300000}"/>
    <cellStyle name="Hiperłącze 11" xfId="40062" hidden="1" xr:uid="{00000000-0005-0000-0000-0000D9310000}"/>
    <cellStyle name="Hiperłącze 11" xfId="40391" hidden="1" xr:uid="{00000000-0005-0000-0000-000001320000}"/>
    <cellStyle name="Hiperłącze 11" xfId="20485" hidden="1" xr:uid="{00000000-0005-0000-0000-000013290000}"/>
    <cellStyle name="Hiperłącze 11" xfId="36788" hidden="1" xr:uid="{00000000-0005-0000-0000-00004A300000}"/>
    <cellStyle name="Hiperłącze 11" xfId="18072" hidden="1" xr:uid="{00000000-0005-0000-0000-0000E9270000}"/>
    <cellStyle name="Hiperłącze 11" xfId="28455" hidden="1" xr:uid="{00000000-0005-0000-0000-0000F72C0000}"/>
    <cellStyle name="Hiperłącze 11" xfId="25140" hidden="1" xr:uid="{00000000-0005-0000-0000-00000A2D0000}"/>
    <cellStyle name="Hiperłącze 11" xfId="22799" hidden="1" xr:uid="{00000000-0005-0000-0000-0000442A0000}"/>
    <cellStyle name="Hiperłącze 11" xfId="33555" hidden="1" xr:uid="{00000000-0005-0000-0000-0000EA2E0000}"/>
    <cellStyle name="Hiperłącze 11" xfId="29348" hidden="1" xr:uid="{00000000-0005-0000-0000-0000242D0000}"/>
    <cellStyle name="Hiperłącze 11" xfId="35656" hidden="1" xr:uid="{00000000-0005-0000-0000-0000DA2F0000}"/>
    <cellStyle name="Hiperłącze 11" xfId="16089" hidden="1" xr:uid="{00000000-0005-0000-0000-0000CC270000}"/>
    <cellStyle name="Hiperłącze 11" xfId="26154" hidden="1" xr:uid="{00000000-0005-0000-0000-0000692B0000}"/>
    <cellStyle name="Hiperłącze 11" xfId="44206" hidden="1" xr:uid="{00000000-0005-0000-0000-00009F330000}"/>
    <cellStyle name="Hiperłącze 11" xfId="28837" hidden="1" xr:uid="{00000000-0005-0000-0000-0000C02C0000}"/>
    <cellStyle name="Hiperłącze 11" xfId="44263" hidden="1" xr:uid="{00000000-0005-0000-0000-0000AD330000}"/>
    <cellStyle name="Hiperłącze 11" xfId="28152" hidden="1" xr:uid="{00000000-0005-0000-0000-0000992C0000}"/>
    <cellStyle name="Hiperłącze 11" xfId="34961" hidden="1" xr:uid="{00000000-0005-0000-0000-0000682F0000}"/>
    <cellStyle name="Hiperłącze 11" xfId="46516" hidden="1" xr:uid="{00000000-0005-0000-0000-000040350000}"/>
    <cellStyle name="Hiperłącze 11" xfId="46056" hidden="1" xr:uid="{00000000-0005-0000-0000-000080340000}"/>
    <cellStyle name="Hiperłącze 11" xfId="23195" hidden="1" xr:uid="{00000000-0005-0000-0000-0000172A0000}"/>
    <cellStyle name="Hiperłącze 11" xfId="13374" hidden="1" xr:uid="{00000000-0005-0000-0000-0000A7250000}"/>
    <cellStyle name="Hiperłącze 11" xfId="27771" hidden="1" xr:uid="{00000000-0005-0000-0000-0000312C0000}"/>
    <cellStyle name="Hiperłącze 11" xfId="37787" hidden="1" xr:uid="{00000000-0005-0000-0000-0000D4300000}"/>
    <cellStyle name="Hiperłącze 11" xfId="41515" hidden="1" xr:uid="{00000000-0005-0000-0000-00006C320000}"/>
    <cellStyle name="Hiperłącze 11" xfId="24298" hidden="1" xr:uid="{00000000-0005-0000-0000-0000AB2A0000}"/>
    <cellStyle name="Hiperłącze 11" xfId="42464" hidden="1" xr:uid="{00000000-0005-0000-0000-0000F5320000}"/>
    <cellStyle name="Hiperłącze 11" xfId="36878" hidden="1" xr:uid="{00000000-0005-0000-0000-000096300000}"/>
    <cellStyle name="Hiperłącze 11" xfId="31597" hidden="1" xr:uid="{00000000-0005-0000-0000-0000F82D0000}"/>
    <cellStyle name="Hiperłącze 11" xfId="25294" hidden="1" xr:uid="{00000000-0005-0000-0000-00007D2C0000}"/>
    <cellStyle name="Hiperłącze 11" xfId="24844" hidden="1" xr:uid="{00000000-0005-0000-0000-0000162B0000}"/>
    <cellStyle name="Hiperłącze 11" xfId="43894" hidden="1" xr:uid="{00000000-0005-0000-0000-0000DE330000}"/>
    <cellStyle name="Hiperłącze 11" xfId="36355" hidden="1" xr:uid="{00000000-0005-0000-0000-000081300000}"/>
    <cellStyle name="Hiperłącze 11" xfId="19818" hidden="1" xr:uid="{00000000-0005-0000-0000-0000D8280000}"/>
    <cellStyle name="Hiperłącze 11" xfId="35519" hidden="1" xr:uid="{00000000-0005-0000-0000-0000C52F0000}"/>
    <cellStyle name="Hiperłącze 11" xfId="20234" hidden="1" xr:uid="{00000000-0005-0000-0000-0000FA280000}"/>
    <cellStyle name="Hiperłącze 11" xfId="23124" hidden="1" xr:uid="{00000000-0005-0000-0000-0000122A0000}"/>
    <cellStyle name="Hiperłącze 11" xfId="41359" hidden="1" xr:uid="{00000000-0005-0000-0000-00005B320000}"/>
    <cellStyle name="Hiperłącze 11" xfId="37740" hidden="1" xr:uid="{00000000-0005-0000-0000-0000D6300000}"/>
    <cellStyle name="Hiperłącze 11" xfId="33177" hidden="1" xr:uid="{00000000-0005-0000-0000-0000BC2E0000}"/>
    <cellStyle name="Hiperłącze 11" xfId="40052" hidden="1" xr:uid="{00000000-0005-0000-0000-0000D6310000}"/>
    <cellStyle name="Hiperłącze 11" xfId="24363" hidden="1" xr:uid="{00000000-0005-0000-0000-0000B42A0000}"/>
    <cellStyle name="Hiperłącze 11" xfId="47078" hidden="1" xr:uid="{00000000-0005-0000-0000-00000F350000}"/>
    <cellStyle name="Hiperłącze 11" xfId="33447" hidden="1" xr:uid="{00000000-0005-0000-0000-0000DE2E0000}"/>
    <cellStyle name="Hiperłącze 11" xfId="42294" hidden="1" xr:uid="{00000000-0005-0000-0000-0000DF320000}"/>
    <cellStyle name="Hiperłącze 11" xfId="36247" hidden="1" xr:uid="{00000000-0005-0000-0000-000030300000}"/>
    <cellStyle name="Hiperłącze 11" xfId="41829" hidden="1" xr:uid="{00000000-0005-0000-0000-0000D5320000}"/>
    <cellStyle name="Hiperłącze 11" xfId="43944" hidden="1" xr:uid="{00000000-0005-0000-0000-000086330000}"/>
    <cellStyle name="Hiperłącze 11" xfId="21473" hidden="1" xr:uid="{00000000-0005-0000-0000-000047290000}"/>
    <cellStyle name="Hiperłącze 11" xfId="28105" hidden="1" xr:uid="{00000000-0005-0000-0000-0000782C0000}"/>
    <cellStyle name="Hiperłącze 11" xfId="15459" hidden="1" xr:uid="{00000000-0005-0000-0000-0000AA260000}"/>
    <cellStyle name="Hiperłącze 11" xfId="43998" hidden="1" xr:uid="{00000000-0005-0000-0000-000087330000}"/>
    <cellStyle name="Hiperłącze 11" xfId="15606" hidden="1" xr:uid="{00000000-0005-0000-0000-0000E1260000}"/>
    <cellStyle name="Hiperłącze 11" xfId="11499" hidden="1" xr:uid="{00000000-0005-0000-0000-000063250000}"/>
    <cellStyle name="Hiperłącze 11" xfId="11526" hidden="1" xr:uid="{00000000-0005-0000-0000-000054260000}"/>
    <cellStyle name="Hiperłącze 11" xfId="34186" hidden="1" xr:uid="{00000000-0005-0000-0000-00002A310000}"/>
    <cellStyle name="Hiperłącze 11" xfId="27679" hidden="1" xr:uid="{00000000-0005-0000-0000-0000232C0000}"/>
    <cellStyle name="Hiperłącze 11" xfId="38721" hidden="1" xr:uid="{00000000-0005-0000-0000-000031320000}"/>
    <cellStyle name="Hiperłącze 11" xfId="13518" hidden="1" xr:uid="{00000000-0005-0000-0000-0000D4250000}"/>
    <cellStyle name="Hiperłącze 11" xfId="23459" hidden="1" xr:uid="{00000000-0005-0000-0000-0000322A0000}"/>
    <cellStyle name="Hiperłącze 11" xfId="23573" hidden="1" xr:uid="{00000000-0005-0000-0000-0000642A0000}"/>
    <cellStyle name="Hiperłącze 11" xfId="22203" hidden="1" xr:uid="{00000000-0005-0000-0000-0000B5290000}"/>
    <cellStyle name="Hiperłącze 11" xfId="10209" hidden="1" xr:uid="{00000000-0005-0000-0000-0000CC240000}"/>
    <cellStyle name="Hiperłącze 11" xfId="22343" hidden="1" xr:uid="{00000000-0005-0000-0000-0000C3290000}"/>
    <cellStyle name="Hiperłącze 11" xfId="35160" hidden="1" xr:uid="{00000000-0005-0000-0000-00007F2F0000}"/>
    <cellStyle name="Hiperłącze 11" xfId="14763" hidden="1" xr:uid="{00000000-0005-0000-0000-0000BF260000}"/>
    <cellStyle name="Hiperłącze 11" xfId="37082" hidden="1" xr:uid="{00000000-0005-0000-0000-000063300000}"/>
    <cellStyle name="Hiperłącze 11" xfId="19475" hidden="1" xr:uid="{00000000-0005-0000-0000-0000CE280000}"/>
    <cellStyle name="Hiperłącze 11" xfId="28628" hidden="1" xr:uid="{00000000-0005-0000-0000-0000F52C0000}"/>
    <cellStyle name="Hiperłącze 11" xfId="20696" hidden="1" xr:uid="{00000000-0005-0000-0000-00007F290000}"/>
    <cellStyle name="Hiperłącze 11" xfId="16640" hidden="1" xr:uid="{00000000-0005-0000-0000-000019270000}"/>
    <cellStyle name="Hiperłącze 11" xfId="15904" hidden="1" xr:uid="{00000000-0005-0000-0000-000006270000}"/>
    <cellStyle name="Hiperłącze 11" xfId="19273" hidden="1" xr:uid="{00000000-0005-0000-0000-000088280000}"/>
    <cellStyle name="Hiperłącze 11" xfId="31124" hidden="1" xr:uid="{00000000-0005-0000-0000-0000C52D0000}"/>
    <cellStyle name="Hiperłącze 11" xfId="31078" hidden="1" xr:uid="{00000000-0005-0000-0000-0000BC2D0000}"/>
    <cellStyle name="Hiperłącze 11" xfId="11765" hidden="1" xr:uid="{00000000-0005-0000-0000-000057260000}"/>
    <cellStyle name="Hiperłącze 11" xfId="15160" hidden="1" xr:uid="{00000000-0005-0000-0000-000080260000}"/>
    <cellStyle name="Hiperłącze 11" xfId="29855" hidden="1" xr:uid="{00000000-0005-0000-0000-0000982E0000}"/>
    <cellStyle name="Hiperłącze 11" xfId="45898" hidden="1" xr:uid="{00000000-0005-0000-0000-000070340000}"/>
    <cellStyle name="Hiperłącze 11" xfId="36351" hidden="1" xr:uid="{00000000-0005-0000-0000-00007F300000}"/>
    <cellStyle name="Hiperłącze 11" xfId="32665" hidden="1" xr:uid="{00000000-0005-0000-0000-0000A62E0000}"/>
    <cellStyle name="Hiperłącze 11" xfId="31634" hidden="1" xr:uid="{00000000-0005-0000-0000-0000162E0000}"/>
    <cellStyle name="Hiperłącze 11" xfId="25472" hidden="1" xr:uid="{00000000-0005-0000-0000-0000FD2B0000}"/>
    <cellStyle name="Hiperłącze 11" xfId="41882" hidden="1" xr:uid="{00000000-0005-0000-0000-0000D4320000}"/>
    <cellStyle name="Hiperłącze 11" xfId="46224" hidden="1" xr:uid="{00000000-0005-0000-0000-0000D5340000}"/>
    <cellStyle name="Hiperłącze 11" xfId="32321" hidden="1" xr:uid="{00000000-0005-0000-0000-00003C2E0000}"/>
    <cellStyle name="Hiperłącze 11" xfId="47141" hidden="1" xr:uid="{00000000-0005-0000-0000-000017350000}"/>
    <cellStyle name="Hiperłącze 11" xfId="29634" hidden="1" xr:uid="{00000000-0005-0000-0000-0000932E0000}"/>
    <cellStyle name="Hiperłącze 11" xfId="33694" hidden="1" xr:uid="{00000000-0005-0000-0000-0000222F0000}"/>
    <cellStyle name="Hiperłącze 11" xfId="31828" hidden="1" xr:uid="{00000000-0005-0000-0000-00006F2E0000}"/>
    <cellStyle name="Hiperłącze 11" xfId="44894" hidden="1" xr:uid="{00000000-0005-0000-0000-00000D340000}"/>
    <cellStyle name="Hiperłącze 11" xfId="17195" hidden="1" xr:uid="{00000000-0005-0000-0000-000054270000}"/>
    <cellStyle name="Hiperłącze 11" xfId="42618" hidden="1" xr:uid="{00000000-0005-0000-0000-000007330000}"/>
    <cellStyle name="Hiperłącze 11" xfId="20374" hidden="1" xr:uid="{00000000-0005-0000-0000-00000B290000}"/>
    <cellStyle name="Hiperłącze 11" xfId="19476" hidden="1" xr:uid="{00000000-0005-0000-0000-0000CA280000}"/>
    <cellStyle name="Hiperłącze 11" xfId="27602" hidden="1" xr:uid="{00000000-0005-0000-0000-00006A2C0000}"/>
    <cellStyle name="Hiperłącze 11" xfId="33073" hidden="1" xr:uid="{00000000-0005-0000-0000-0000F02E0000}"/>
    <cellStyle name="Hiperłącze 11" xfId="19112" hidden="1" xr:uid="{00000000-0005-0000-0000-00007E280000}"/>
    <cellStyle name="Hiperłącze 11" xfId="41443" hidden="1" xr:uid="{00000000-0005-0000-0000-000066320000}"/>
    <cellStyle name="Hiperłącze 11" xfId="30867" hidden="1" xr:uid="{00000000-0005-0000-0000-00008F2D0000}"/>
    <cellStyle name="Hiperłącze 11" xfId="15266" hidden="1" xr:uid="{00000000-0005-0000-0000-0000D2260000}"/>
    <cellStyle name="Hiperłącze 11" xfId="37501" hidden="1" xr:uid="{00000000-0005-0000-0000-000017310000}"/>
    <cellStyle name="Hiperłącze 11" xfId="35272" hidden="1" xr:uid="{00000000-0005-0000-0000-0000902F0000}"/>
    <cellStyle name="Hiperłącze 11" xfId="36220" hidden="1" xr:uid="{00000000-0005-0000-0000-000028300000}"/>
    <cellStyle name="Hiperłącze 11" xfId="24306" hidden="1" xr:uid="{00000000-0005-0000-0000-0000AC2A0000}"/>
    <cellStyle name="Hiperłącze 11" xfId="39868" hidden="1" xr:uid="{00000000-0005-0000-0000-0000AB310000}"/>
    <cellStyle name="Hiperłącze 11" xfId="36653" hidden="1" xr:uid="{00000000-0005-0000-0000-000089300000}"/>
    <cellStyle name="Hiperłącze 11" xfId="13428" hidden="1" xr:uid="{00000000-0005-0000-0000-0000B2250000}"/>
    <cellStyle name="Hiperłącze 11" xfId="45810" hidden="1" xr:uid="{00000000-0005-0000-0000-000067340000}"/>
    <cellStyle name="Hiperłącze 11" xfId="17113" hidden="1" xr:uid="{00000000-0005-0000-0000-00004A270000}"/>
    <cellStyle name="Hiperłącze 11" xfId="35743" hidden="1" xr:uid="{00000000-0005-0000-0000-0000DE2F0000}"/>
    <cellStyle name="Hiperłącze 11" xfId="14302" hidden="1" xr:uid="{00000000-0005-0000-0000-00000A260000}"/>
    <cellStyle name="Hiperłącze 11" xfId="36488" hidden="1" xr:uid="{00000000-0005-0000-0000-00008D300000}"/>
    <cellStyle name="Hiperłącze 11" xfId="31778" hidden="1" xr:uid="{00000000-0005-0000-0000-0000272E0000}"/>
    <cellStyle name="Hiperłącze 11" xfId="30429" hidden="1" xr:uid="{00000000-0005-0000-0000-0000572D0000}"/>
    <cellStyle name="Hiperłącze 11" xfId="40314" hidden="1" xr:uid="{00000000-0005-0000-0000-0000EF310000}"/>
    <cellStyle name="Hiperłącze 11" xfId="45786" hidden="1" xr:uid="{00000000-0005-0000-0000-00005F340000}"/>
    <cellStyle name="Hiperłącze 11" xfId="38408" hidden="1" xr:uid="{00000000-0005-0000-0000-000043310000}"/>
    <cellStyle name="Hiperłącze 11" xfId="29911" hidden="1" xr:uid="{00000000-0005-0000-0000-00008B2E0000}"/>
    <cellStyle name="Hiperłącze 11" xfId="14400" hidden="1" xr:uid="{00000000-0005-0000-0000-000011260000}"/>
    <cellStyle name="Hiperłącze 11" xfId="22014" hidden="1" xr:uid="{00000000-0005-0000-0000-000097290000}"/>
    <cellStyle name="Hiperłącze 11" xfId="27373" hidden="1" xr:uid="{00000000-0005-0000-0000-0000752C0000}"/>
    <cellStyle name="Hiperłącze 11" xfId="27964" hidden="1" xr:uid="{00000000-0005-0000-0000-0000402C0000}"/>
    <cellStyle name="Hiperłącze 11" xfId="16551" hidden="1" xr:uid="{00000000-0005-0000-0000-00000E270000}"/>
    <cellStyle name="Hiperłącze 11" xfId="15849" hidden="1" xr:uid="{00000000-0005-0000-0000-0000F7260000}"/>
    <cellStyle name="Hiperłącze 11" xfId="15422" hidden="1" xr:uid="{00000000-0005-0000-0000-0000A0260000}"/>
    <cellStyle name="Hiperłącze 11" xfId="13868" hidden="1" xr:uid="{00000000-0005-0000-0000-00003D260000}"/>
    <cellStyle name="Hiperłącze 11" xfId="12644" hidden="1" xr:uid="{00000000-0005-0000-0000-00003C250000}"/>
    <cellStyle name="Hiperłącze 11" xfId="15903" hidden="1" xr:uid="{00000000-0005-0000-0000-000002270000}"/>
    <cellStyle name="Hiperłącze 11" xfId="22403" hidden="1" xr:uid="{00000000-0005-0000-0000-0000CD290000}"/>
    <cellStyle name="Hiperłącze 11" xfId="12123" hidden="1" xr:uid="{00000000-0005-0000-0000-00000A250000}"/>
    <cellStyle name="Hiperłącze 11" xfId="30519" hidden="1" xr:uid="{00000000-0005-0000-0000-0000672D0000}"/>
    <cellStyle name="Hiperłącze 11" xfId="24491" hidden="1" xr:uid="{00000000-0005-0000-0000-0000C62A0000}"/>
    <cellStyle name="Hiperłącze 11" xfId="14570" hidden="1" xr:uid="{00000000-0005-0000-0000-00006A260000}"/>
    <cellStyle name="Hiperłącze 11" xfId="18276" hidden="1" xr:uid="{00000000-0005-0000-0000-00002F280000}"/>
    <cellStyle name="Hiperłącze 11" xfId="43479" hidden="1" xr:uid="{00000000-0005-0000-0000-0000BC340000}"/>
    <cellStyle name="Hiperłącze 11" xfId="29649" hidden="1" xr:uid="{00000000-0005-0000-0000-00009B2E0000}"/>
    <cellStyle name="Hiperłącze 11" xfId="25035" hidden="1" xr:uid="{00000000-0005-0000-0000-00009B2B0000}"/>
    <cellStyle name="Hiperłącze 11" xfId="44861" hidden="1" xr:uid="{00000000-0005-0000-0000-000007340000}"/>
    <cellStyle name="Hiperłącze 11" xfId="12540" hidden="1" xr:uid="{00000000-0005-0000-0000-00002F250000}"/>
    <cellStyle name="Hiperłącze 11" xfId="12225" hidden="1" xr:uid="{00000000-0005-0000-0000-00005E250000}"/>
    <cellStyle name="Hiperłącze 11" xfId="30220" hidden="1" xr:uid="{00000000-0005-0000-0000-00004A2D0000}"/>
    <cellStyle name="Hiperłącze 11" xfId="21037" hidden="1" xr:uid="{00000000-0005-0000-0000-0000F0290000}"/>
    <cellStyle name="Hiperłącze 11" xfId="17376" hidden="1" xr:uid="{00000000-0005-0000-0000-000063270000}"/>
    <cellStyle name="Hiperłącze 11" xfId="26857" hidden="1" xr:uid="{00000000-0005-0000-0000-0000D02B0000}"/>
    <cellStyle name="Hiperłącze 11" xfId="21007" hidden="1" xr:uid="{00000000-0005-0000-0000-0000E3290000}"/>
    <cellStyle name="Hiperłącze 11" xfId="37260" hidden="1" xr:uid="{00000000-0005-0000-0000-0000BC300000}"/>
    <cellStyle name="Hiperłącze 11" xfId="30546" hidden="1" xr:uid="{00000000-0005-0000-0000-0000642D0000}"/>
    <cellStyle name="Hiperłącze 11" xfId="39731" hidden="1" xr:uid="{00000000-0005-0000-0000-00009A310000}"/>
    <cellStyle name="Hiperłącze 11" xfId="44798" hidden="1" xr:uid="{00000000-0005-0000-0000-000001340000}"/>
    <cellStyle name="Hiperłącze 11" xfId="42162" hidden="1" xr:uid="{00000000-0005-0000-0000-00000E330000}"/>
    <cellStyle name="Hiperłącze 11" xfId="11270" hidden="1" xr:uid="{00000000-0005-0000-0000-0000EA240000}"/>
    <cellStyle name="Hiperłącze 11" xfId="26849" hidden="1" xr:uid="{00000000-0005-0000-0000-0000CC2B0000}"/>
    <cellStyle name="Hiperłącze 11" xfId="25766" hidden="1" xr:uid="{00000000-0005-0000-0000-0000952B0000}"/>
    <cellStyle name="Hiperłącze 11" xfId="28937" hidden="1" xr:uid="{00000000-0005-0000-0000-0000CD2C0000}"/>
    <cellStyle name="Hiperłącze 11" xfId="35237" hidden="1" xr:uid="{00000000-0005-0000-0000-0000912F0000}"/>
    <cellStyle name="Hiperłącze 11" xfId="12869" hidden="1" xr:uid="{00000000-0005-0000-0000-000058250000}"/>
    <cellStyle name="Hiperłącze 11" xfId="25706" hidden="1" xr:uid="{00000000-0005-0000-0000-00003D2B0000}"/>
    <cellStyle name="Hiperłącze 11" xfId="37278" hidden="1" xr:uid="{00000000-0005-0000-0000-0000C0300000}"/>
    <cellStyle name="Hiperłącze 11" xfId="10426" hidden="1" xr:uid="{00000000-0005-0000-0000-0000E2240000}"/>
    <cellStyle name="Hiperłącze 11" xfId="29785" hidden="1" xr:uid="{00000000-0005-0000-0000-00009C2D0000}"/>
    <cellStyle name="Hiperłącze 11" xfId="25530" hidden="1" xr:uid="{00000000-0005-0000-0000-0000F32B0000}"/>
    <cellStyle name="Hiperłącze 11" xfId="28304" hidden="1" xr:uid="{00000000-0005-0000-0000-0000A32C0000}"/>
    <cellStyle name="Hiperłącze 11" xfId="33641" hidden="1" xr:uid="{00000000-0005-0000-0000-0000132F0000}"/>
    <cellStyle name="Hiperłącze 11" xfId="24043" hidden="1" xr:uid="{00000000-0005-0000-0000-0000D52A0000}"/>
    <cellStyle name="Hiperłącze 11" xfId="42999" hidden="1" xr:uid="{00000000-0005-0000-0000-000058330000}"/>
    <cellStyle name="Hiperłącze 11" xfId="41542" hidden="1" xr:uid="{00000000-0005-0000-0000-000071320000}"/>
    <cellStyle name="Hiperłącze 11" xfId="38714" hidden="1" xr:uid="{00000000-0005-0000-0000-0000C1320000}"/>
    <cellStyle name="Hiperłącze 11" xfId="44594" hidden="1" xr:uid="{00000000-0005-0000-0000-0000EE330000}"/>
    <cellStyle name="Hiperłącze 11" xfId="45402" hidden="1" xr:uid="{00000000-0005-0000-0000-0000A2340000}"/>
    <cellStyle name="Hiperłącze 11" xfId="15020" hidden="1" xr:uid="{00000000-0005-0000-0000-0000AE260000}"/>
    <cellStyle name="Hiperłącze 11" xfId="45095" hidden="1" xr:uid="{00000000-0005-0000-0000-000026340000}"/>
    <cellStyle name="Hiperłącze 11" xfId="43192" hidden="1" xr:uid="{00000000-0005-0000-0000-0000C4340000}"/>
    <cellStyle name="Hiperłącze 11" xfId="24279" hidden="1" xr:uid="{00000000-0005-0000-0000-0000B12A0000}"/>
    <cellStyle name="Hiperłącze 11" xfId="46882" hidden="1" xr:uid="{00000000-0005-0000-0000-000002350000}"/>
    <cellStyle name="Hiperłącze 11" xfId="34917" hidden="1" xr:uid="{00000000-0005-0000-0000-00006E2F0000}"/>
    <cellStyle name="Hiperłącze 11" xfId="19501" hidden="1" xr:uid="{00000000-0005-0000-0000-0000C0280000}"/>
    <cellStyle name="Hiperłącze 11" xfId="42094" hidden="1" xr:uid="{00000000-0005-0000-0000-00001A330000}"/>
    <cellStyle name="Hiperłącze 11" xfId="43394" hidden="1" xr:uid="{00000000-0005-0000-0000-0000D0340000}"/>
    <cellStyle name="Hiperłącze 11" xfId="30677" hidden="1" xr:uid="{00000000-0005-0000-0000-0000792D0000}"/>
    <cellStyle name="Hiperłącze 11" xfId="34162" hidden="1" xr:uid="{00000000-0005-0000-0000-000018300000}"/>
    <cellStyle name="Hiperłącze 11" xfId="45321" hidden="1" xr:uid="{00000000-0005-0000-0000-000055340000}"/>
    <cellStyle name="Hiperłącze 11" xfId="38558" hidden="1" xr:uid="{00000000-0005-0000-0000-000059310000}"/>
    <cellStyle name="Hiperłącze 11" xfId="11249" hidden="1" xr:uid="{00000000-0005-0000-0000-0000E4240000}"/>
    <cellStyle name="Hiperłącze 11" xfId="16753" hidden="1" xr:uid="{00000000-0005-0000-0000-00007E270000}"/>
    <cellStyle name="Hiperłącze 11" xfId="44845" hidden="1" xr:uid="{00000000-0005-0000-0000-000000340000}"/>
    <cellStyle name="Hiperłącze 11" xfId="32429" hidden="1" xr:uid="{00000000-0005-0000-0000-00004D2E0000}"/>
    <cellStyle name="Hiperłącze 11" xfId="33980" hidden="1" xr:uid="{00000000-0005-0000-0000-0000402F0000}"/>
    <cellStyle name="Hiperłącze 11" xfId="13814" hidden="1" xr:uid="{00000000-0005-0000-0000-000041260000}"/>
    <cellStyle name="Hiperłącze 11" xfId="19937" hidden="1" xr:uid="{00000000-0005-0000-0000-0000AF280000}"/>
    <cellStyle name="Hiperłącze 11" xfId="25714" hidden="1" xr:uid="{00000000-0005-0000-0000-0000422B0000}"/>
    <cellStyle name="Hiperłącze 11" xfId="22929" hidden="1" xr:uid="{00000000-0005-0000-0000-00005E2A0000}"/>
    <cellStyle name="Hiperłącze 11" xfId="38364" hidden="1" xr:uid="{00000000-0005-0000-0000-00003F310000}"/>
    <cellStyle name="Hiperłącze 11" xfId="46769" hidden="1" xr:uid="{00000000-0005-0000-0000-000036350000}"/>
    <cellStyle name="Hiperłącze 11" xfId="25183" hidden="1" xr:uid="{00000000-0005-0000-0000-00009D2B0000}"/>
    <cellStyle name="Hiperłącze 11" xfId="21640" hidden="1" xr:uid="{00000000-0005-0000-0000-00005E290000}"/>
    <cellStyle name="Hiperłącze 11" xfId="38319" hidden="1" xr:uid="{00000000-0005-0000-0000-000039310000}"/>
    <cellStyle name="Hiperłącze 11" xfId="12099" hidden="1" xr:uid="{00000000-0005-0000-0000-000007250000}"/>
    <cellStyle name="Hiperłącze 11" xfId="14282" hidden="1" xr:uid="{00000000-0005-0000-0000-000004260000}"/>
    <cellStyle name="Hiperłącze 11" xfId="10200" hidden="1" xr:uid="{00000000-0005-0000-0000-0000CB240000}"/>
    <cellStyle name="Hiperłącze 11" xfId="17657" hidden="1" xr:uid="{00000000-0005-0000-0000-0000A1270000}"/>
    <cellStyle name="Hiperłącze 11" xfId="36498" hidden="1" xr:uid="{00000000-0005-0000-0000-00008E300000}"/>
    <cellStyle name="Hiperłącze 11" xfId="17681" hidden="1" xr:uid="{00000000-0005-0000-0000-0000A3270000}"/>
    <cellStyle name="Hiperłącze 11" xfId="27317" hidden="1" xr:uid="{00000000-0005-0000-0000-0000572C0000}"/>
    <cellStyle name="Hiperłącze 11" xfId="26210" hidden="1" xr:uid="{00000000-0005-0000-0000-00006B2B0000}"/>
    <cellStyle name="Hiperłącze 11" xfId="23283" hidden="1" xr:uid="{00000000-0005-0000-0000-0000202A0000}"/>
    <cellStyle name="Hiperłącze 11" xfId="30249" hidden="1" xr:uid="{00000000-0005-0000-0000-0000512D0000}"/>
    <cellStyle name="Hiperłącze 11" xfId="29995" hidden="1" xr:uid="{00000000-0005-0000-0000-00000D2E0000}"/>
    <cellStyle name="Hiperłącze 11" xfId="31855" hidden="1" xr:uid="{00000000-0005-0000-0000-0000632E0000}"/>
    <cellStyle name="Hiperłącze 11" xfId="40338" hidden="1" xr:uid="{00000000-0005-0000-0000-0000F7310000}"/>
    <cellStyle name="Hiperłącze 11" xfId="40435" hidden="1" xr:uid="{00000000-0005-0000-0000-000003320000}"/>
    <cellStyle name="Hiperłącze 11" xfId="21262" hidden="1" xr:uid="{00000000-0005-0000-0000-0000EE290000}"/>
    <cellStyle name="Hiperłącze 11" xfId="38695" hidden="1" xr:uid="{00000000-0005-0000-0000-0000BB320000}"/>
    <cellStyle name="Hiperłącze 11" xfId="40499" hidden="1" xr:uid="{00000000-0005-0000-0000-00000B320000}"/>
    <cellStyle name="Hiperłącze 11" xfId="41453" hidden="1" xr:uid="{00000000-0005-0000-0000-000069320000}"/>
    <cellStyle name="Hiperłącze 11" xfId="42665" hidden="1" xr:uid="{00000000-0005-0000-0000-000039330000}"/>
    <cellStyle name="Hiperłącze 11" xfId="41312" hidden="1" xr:uid="{00000000-0005-0000-0000-00005E320000}"/>
    <cellStyle name="Hiperłącze 11" xfId="31666" hidden="1" xr:uid="{00000000-0005-0000-0000-00001D2E0000}"/>
    <cellStyle name="Hiperłącze 11" xfId="46633" hidden="1" xr:uid="{00000000-0005-0000-0000-000028350000}"/>
    <cellStyle name="Hiperłącze 11" xfId="46128" hidden="1" xr:uid="{00000000-0005-0000-0000-000083340000}"/>
    <cellStyle name="Hiperłącze 11" xfId="19375" hidden="1" xr:uid="{00000000-0005-0000-0000-0000E0280000}"/>
    <cellStyle name="Hiperłącze 11" xfId="42537" hidden="1" xr:uid="{00000000-0005-0000-0000-0000F8320000}"/>
    <cellStyle name="Hiperłącze 11" xfId="46266" hidden="1" xr:uid="{00000000-0005-0000-0000-0000DD340000}"/>
    <cellStyle name="Hiperłącze 11" xfId="24876" hidden="1" xr:uid="{00000000-0005-0000-0000-00001D2B0000}"/>
    <cellStyle name="Hiperłącze 11" xfId="27021" hidden="1" xr:uid="{00000000-0005-0000-0000-0000EA2B0000}"/>
    <cellStyle name="Hiperłącze 11" xfId="12483" hidden="1" xr:uid="{00000000-0005-0000-0000-00002D250000}"/>
    <cellStyle name="Hiperłącze 11" xfId="37899" hidden="1" xr:uid="{00000000-0005-0000-0000-00001C310000}"/>
    <cellStyle name="Hiperłącze 11" xfId="39367" hidden="1" xr:uid="{00000000-0005-0000-0000-0000BB310000}"/>
    <cellStyle name="Hiperłącze 11" xfId="16804" hidden="1" xr:uid="{00000000-0005-0000-0000-00002A270000}"/>
    <cellStyle name="Hiperłącze 11" xfId="13888" hidden="1" xr:uid="{00000000-0005-0000-0000-00002B260000}"/>
    <cellStyle name="Hiperłącze 11" xfId="13140" hidden="1" xr:uid="{00000000-0005-0000-0000-000096250000}"/>
    <cellStyle name="Hiperłącze 11" xfId="40232" hidden="1" xr:uid="{00000000-0005-0000-0000-0000E8310000}"/>
    <cellStyle name="Hiperłącze 11" xfId="24735" hidden="1" xr:uid="{00000000-0005-0000-0000-0000092B0000}"/>
    <cellStyle name="Hiperłącze 11" xfId="30645" hidden="1" xr:uid="{00000000-0005-0000-0000-0000702D0000}"/>
    <cellStyle name="Hiperłącze 11" xfId="32025" hidden="1" xr:uid="{00000000-0005-0000-0000-0000692E0000}"/>
    <cellStyle name="Hiperłącze 11" xfId="22175" hidden="1" xr:uid="{00000000-0005-0000-0000-0000B2290000}"/>
    <cellStyle name="Hiperłącze 11" xfId="12752" hidden="1" xr:uid="{00000000-0005-0000-0000-000048250000}"/>
    <cellStyle name="Hiperłącze 11" xfId="29085" hidden="1" xr:uid="{00000000-0005-0000-0000-0000D82C0000}"/>
    <cellStyle name="Hiperłącze 11" xfId="41855" hidden="1" xr:uid="{00000000-0005-0000-0000-0000D7320000}"/>
    <cellStyle name="Hiperłącze 11" xfId="43798" hidden="1" xr:uid="{00000000-0005-0000-0000-00007D330000}"/>
    <cellStyle name="Hiperłącze 11" xfId="19892" hidden="1" xr:uid="{00000000-0005-0000-0000-0000AB280000}"/>
    <cellStyle name="Hiperłącze 11" xfId="35807" hidden="1" xr:uid="{00000000-0005-0000-0000-0000E42F0000}"/>
    <cellStyle name="Hiperłącze 11" xfId="19233" hidden="1" xr:uid="{00000000-0005-0000-0000-000089280000}"/>
    <cellStyle name="Hiperłącze 11" xfId="35565" hidden="1" xr:uid="{00000000-0005-0000-0000-0000CB2F0000}"/>
    <cellStyle name="Hiperłącze 11" xfId="46738" hidden="1" xr:uid="{00000000-0005-0000-0000-0000EB340000}"/>
    <cellStyle name="Hiperłącze 11" xfId="40752" hidden="1" xr:uid="{00000000-0005-0000-0000-00003C320000}"/>
    <cellStyle name="Hiperłącze 11" xfId="39760" hidden="1" xr:uid="{00000000-0005-0000-0000-0000A1310000}"/>
    <cellStyle name="Hiperłącze 11" xfId="23405" hidden="1" xr:uid="{00000000-0005-0000-0000-0000272A0000}"/>
    <cellStyle name="Hiperłącze 11" xfId="31916" hidden="1" xr:uid="{00000000-0005-0000-0000-0000802E0000}"/>
    <cellStyle name="Hiperłącze 11" xfId="46565" hidden="1" xr:uid="{00000000-0005-0000-0000-00003D350000}"/>
    <cellStyle name="Hiperłącze 11" xfId="31733" hidden="1" xr:uid="{00000000-0005-0000-0000-0000212E0000}"/>
    <cellStyle name="Hiperłącze 11" xfId="32265" hidden="1" xr:uid="{00000000-0005-0000-0000-00003A2E0000}"/>
    <cellStyle name="Hiperłącze 11" xfId="27310" hidden="1" xr:uid="{00000000-0005-0000-0000-0000622C0000}"/>
    <cellStyle name="Hiperłącze 11" xfId="15092" hidden="1" xr:uid="{00000000-0005-0000-0000-00007D260000}"/>
    <cellStyle name="Hiperłącze 11" xfId="41444" hidden="1" xr:uid="{00000000-0005-0000-0000-00006A320000}"/>
    <cellStyle name="Hiperłącze 11" xfId="30686" hidden="1" xr:uid="{00000000-0005-0000-0000-00007E2D0000}"/>
    <cellStyle name="Hiperłącze 11" xfId="25960" hidden="1" xr:uid="{00000000-0005-0000-0000-0000522B0000}"/>
    <cellStyle name="Hiperłącze 11" xfId="32805" hidden="1" xr:uid="{00000000-0005-0000-0000-0000B92E0000}"/>
    <cellStyle name="Hiperłącze 11" xfId="27494" hidden="1" xr:uid="{00000000-0005-0000-0000-00005A2C0000}"/>
    <cellStyle name="Hiperłącze 11" xfId="23012" hidden="1" xr:uid="{00000000-0005-0000-0000-0000452A0000}"/>
    <cellStyle name="Hiperłącze 11" xfId="24907" hidden="1" xr:uid="{00000000-0005-0000-0000-0000182B0000}"/>
    <cellStyle name="Hiperłącze 11" xfId="45851" hidden="1" xr:uid="{00000000-0005-0000-0000-000072340000}"/>
    <cellStyle name="Hiperłącze 11" xfId="28483" hidden="1" xr:uid="{00000000-0005-0000-0000-0000FE2C0000}"/>
    <cellStyle name="Hiperłącze 11" xfId="43424" hidden="1" xr:uid="{00000000-0005-0000-0000-0000C8340000}"/>
    <cellStyle name="Hiperłącze 11" xfId="26335" hidden="1" xr:uid="{00000000-0005-0000-0000-00007C2B0000}"/>
    <cellStyle name="Hiperłącze 11" xfId="40901" hidden="1" xr:uid="{00000000-0005-0000-0000-000083320000}"/>
    <cellStyle name="Hiperłącze 11" xfId="33765" hidden="1" xr:uid="{00000000-0005-0000-0000-0000272F0000}"/>
    <cellStyle name="Hiperłącze 11" xfId="11975" hidden="1" xr:uid="{00000000-0005-0000-0000-0000D2250000}"/>
    <cellStyle name="Hiperłącze 11" xfId="16398" hidden="1" xr:uid="{00000000-0005-0000-0000-0000CF270000}"/>
    <cellStyle name="Hiperłącze 11" xfId="22732" hidden="1" xr:uid="{00000000-0005-0000-0000-0000072A0000}"/>
    <cellStyle name="Hiperłącze 11" xfId="12091" hidden="1" xr:uid="{00000000-0005-0000-0000-000004250000}"/>
    <cellStyle name="Hiperłącze 11" xfId="32487" hidden="1" xr:uid="{00000000-0005-0000-0000-0000502E0000}"/>
    <cellStyle name="Hiperłącze 11" xfId="28251" hidden="1" xr:uid="{00000000-0005-0000-0000-0000A62C0000}"/>
    <cellStyle name="Hiperłącze 11" xfId="12405" hidden="1" xr:uid="{00000000-0005-0000-0000-00002A250000}"/>
    <cellStyle name="Hiperłącze 11" xfId="24971" hidden="1" xr:uid="{00000000-0005-0000-0000-00002A2B0000}"/>
    <cellStyle name="Hiperłącze 11" xfId="37803" hidden="1" xr:uid="{00000000-0005-0000-0000-0000D8300000}"/>
    <cellStyle name="Hiperłącze 11" xfId="12816" hidden="1" xr:uid="{00000000-0005-0000-0000-00005A250000}"/>
    <cellStyle name="Hiperłącze 11" xfId="17926" hidden="1" xr:uid="{00000000-0005-0000-0000-0000BF270000}"/>
    <cellStyle name="Hiperłącze 11" xfId="32886" hidden="1" xr:uid="{00000000-0005-0000-0000-0000F32E0000}"/>
    <cellStyle name="Hiperłącze 11" xfId="29945" hidden="1" xr:uid="{00000000-0005-0000-0000-0000FE2D0000}"/>
    <cellStyle name="Hiperłącze 11" xfId="23600" hidden="1" xr:uid="{00000000-0005-0000-0000-0000842A0000}"/>
    <cellStyle name="Hiperłącze 11" xfId="45383" hidden="1" xr:uid="{00000000-0005-0000-0000-000058340000}"/>
    <cellStyle name="Hiperłącze 11" xfId="46658" hidden="1" xr:uid="{00000000-0005-0000-0000-000025350000}"/>
    <cellStyle name="Hiperłącze 11" xfId="44327" hidden="1" xr:uid="{00000000-0005-0000-0000-0000B3330000}"/>
    <cellStyle name="Hiperłącze 11" xfId="41892" hidden="1" xr:uid="{00000000-0005-0000-0000-000020330000}"/>
    <cellStyle name="Hiperłącze 11" xfId="23582" hidden="1" xr:uid="{00000000-0005-0000-0000-0000682A0000}"/>
    <cellStyle name="Hiperłącze 11" xfId="39411" hidden="1" xr:uid="{00000000-0005-0000-0000-000075310000}"/>
    <cellStyle name="Hiperłącze 11" xfId="44877" hidden="1" xr:uid="{00000000-0005-0000-0000-000009340000}"/>
    <cellStyle name="Hiperłącze 11" xfId="28853" hidden="1" xr:uid="{00000000-0005-0000-0000-0000FC2C0000}"/>
    <cellStyle name="Hiperłącze 11" xfId="14750" hidden="1" xr:uid="{00000000-0005-0000-0000-0000C0260000}"/>
    <cellStyle name="Hiperłącze 11" xfId="21623" hidden="1" xr:uid="{00000000-0005-0000-0000-000058290000}"/>
    <cellStyle name="Hiperłącze 11" xfId="21383" hidden="1" xr:uid="{00000000-0005-0000-0000-000037290000}"/>
    <cellStyle name="Hiperłącze 11" xfId="29430" hidden="1" xr:uid="{00000000-0005-0000-0000-0000282D0000}"/>
    <cellStyle name="Hiperłącze 11" xfId="37570" hidden="1" xr:uid="{00000000-0005-0000-0000-00000E310000}"/>
    <cellStyle name="Hiperłącze 11" xfId="27910" hidden="1" xr:uid="{00000000-0005-0000-0000-00003B2C0000}"/>
    <cellStyle name="Hiperłącze 11" xfId="16735" hidden="1" xr:uid="{00000000-0005-0000-0000-0000D7270000}"/>
    <cellStyle name="Hiperłącze 11" xfId="14249" hidden="1" xr:uid="{00000000-0005-0000-0000-00003C260000}"/>
    <cellStyle name="Hiperłącze 11" xfId="17972" hidden="1" xr:uid="{00000000-0005-0000-0000-0000CA270000}"/>
    <cellStyle name="Hiperłącze 11" xfId="45654" hidden="1" xr:uid="{00000000-0005-0000-0000-00008E340000}"/>
    <cellStyle name="Hiperłącze 11" xfId="26519" hidden="1" xr:uid="{00000000-0005-0000-0000-0000AB2B0000}"/>
    <cellStyle name="Hiperłącze 11" xfId="33352" hidden="1" xr:uid="{00000000-0005-0000-0000-0000CC2E0000}"/>
    <cellStyle name="Hiperłącze 11" xfId="40362" hidden="1" xr:uid="{00000000-0005-0000-0000-0000FA310000}"/>
    <cellStyle name="Hiperłącze 11" xfId="44976" hidden="1" xr:uid="{00000000-0005-0000-0000-000015340000}"/>
    <cellStyle name="Hiperłącze 11" xfId="36616" hidden="1" xr:uid="{00000000-0005-0000-0000-00006D300000}"/>
    <cellStyle name="Hiperłącze 11" xfId="25761" hidden="1" xr:uid="{00000000-0005-0000-0000-0000402B0000}"/>
    <cellStyle name="Hiperłącze 11" xfId="44526" hidden="1" xr:uid="{00000000-0005-0000-0000-0000C4330000}"/>
    <cellStyle name="Hiperłącze 11" xfId="18645" hidden="1" xr:uid="{00000000-0005-0000-0000-0000FF270000}"/>
    <cellStyle name="Hiperłącze 11" xfId="21401" hidden="1" xr:uid="{00000000-0005-0000-0000-00003C290000}"/>
    <cellStyle name="Hiperłącze 11" xfId="21740" hidden="1" xr:uid="{00000000-0005-0000-0000-000066290000}"/>
    <cellStyle name="Hiperłącze 11" xfId="23047" hidden="1" xr:uid="{00000000-0005-0000-0000-00003D2A0000}"/>
    <cellStyle name="Hiperłącze 11" xfId="17605" hidden="1" xr:uid="{00000000-0005-0000-0000-000094270000}"/>
    <cellStyle name="Hiperłącze 11" xfId="21848" hidden="1" xr:uid="{00000000-0005-0000-0000-000072290000}"/>
    <cellStyle name="Hiperłącze 11" xfId="47210" hidden="1" xr:uid="{00000000-0005-0000-0000-000043350000}"/>
    <cellStyle name="Hiperłącze 11" xfId="32746" hidden="1" xr:uid="{00000000-0005-0000-0000-0000AF2E0000}"/>
    <cellStyle name="Hiperłącze 11" xfId="33229" hidden="1" xr:uid="{00000000-0005-0000-0000-0000C52E0000}"/>
    <cellStyle name="Hiperłącze 11" xfId="25194" hidden="1" xr:uid="{00000000-0005-0000-0000-0000992B0000}"/>
    <cellStyle name="Hiperłącze 11" xfId="37961" hidden="1" xr:uid="{00000000-0005-0000-0000-0000E9300000}"/>
    <cellStyle name="Hiperłącze 11" xfId="33608" hidden="1" xr:uid="{00000000-0005-0000-0000-0000E82E0000}"/>
    <cellStyle name="Hiperłącze 11" xfId="46029" hidden="1" xr:uid="{00000000-0005-0000-0000-000078340000}"/>
    <cellStyle name="Hiperłącze 11" xfId="23830" hidden="1" xr:uid="{00000000-0005-0000-0000-0000D42A0000}"/>
    <cellStyle name="Hiperłącze 11" xfId="46669" hidden="1" xr:uid="{00000000-0005-0000-0000-000026350000}"/>
    <cellStyle name="Hiperłącze 11" xfId="28541" hidden="1" xr:uid="{00000000-0005-0000-0000-0000E82C0000}"/>
    <cellStyle name="Hiperłącze 11" xfId="14859" hidden="1" xr:uid="{00000000-0005-0000-0000-0000CF260000}"/>
    <cellStyle name="Hiperłącze 11" xfId="32568" hidden="1" xr:uid="{00000000-0005-0000-0000-0000542E0000}"/>
    <cellStyle name="Hiperłącze 11" xfId="15597" hidden="1" xr:uid="{00000000-0005-0000-0000-0000DE260000}"/>
    <cellStyle name="Hiperłącze 11" xfId="41873" hidden="1" xr:uid="{00000000-0005-0000-0000-0000D3320000}"/>
    <cellStyle name="Hiperłącze 11" xfId="33400" hidden="1" xr:uid="{00000000-0005-0000-0000-0000D32E0000}"/>
    <cellStyle name="Hiperłącze 11" xfId="32378" hidden="1" xr:uid="{00000000-0005-0000-0000-0000442E0000}"/>
    <cellStyle name="Hiperłącze 11" xfId="14808" hidden="1" xr:uid="{00000000-0005-0000-0000-0000C3260000}"/>
    <cellStyle name="Hiperłącze 11" xfId="14042" hidden="1" xr:uid="{00000000-0005-0000-0000-0000EB250000}"/>
    <cellStyle name="Hiperłącze 11" xfId="20253" hidden="1" xr:uid="{00000000-0005-0000-0000-000002290000}"/>
    <cellStyle name="Hiperłącze 11" xfId="17341" hidden="1" xr:uid="{00000000-0005-0000-0000-00006A270000}"/>
    <cellStyle name="Hiperłącze 11" xfId="39715" hidden="1" xr:uid="{00000000-0005-0000-0000-000098310000}"/>
    <cellStyle name="Hiperłącze 11" xfId="33409" hidden="1" xr:uid="{00000000-0005-0000-0000-0000D42E0000}"/>
    <cellStyle name="Hiperłącze 11" xfId="26473" hidden="1" xr:uid="{00000000-0005-0000-0000-0000A52B0000}"/>
    <cellStyle name="Hiperłącze 11" xfId="31220" hidden="1" xr:uid="{00000000-0005-0000-0000-0000CE2D0000}"/>
    <cellStyle name="Hiperłącze 11" xfId="42179" hidden="1" xr:uid="{00000000-0005-0000-0000-00000B330000}"/>
    <cellStyle name="Hiperłącze 11" xfId="22100" hidden="1" xr:uid="{00000000-0005-0000-0000-0000A9290000}"/>
    <cellStyle name="Hiperłącze 11" xfId="14541" hidden="1" xr:uid="{00000000-0005-0000-0000-000063260000}"/>
    <cellStyle name="Hiperłącze 11" xfId="39169" hidden="1" xr:uid="{00000000-0005-0000-0000-00005E310000}"/>
    <cellStyle name="Hiperłącze 11" xfId="31805" hidden="1" xr:uid="{00000000-0005-0000-0000-0000242E0000}"/>
    <cellStyle name="Hiperłącze 11" xfId="25324" hidden="1" xr:uid="{00000000-0005-0000-0000-0000892C0000}"/>
    <cellStyle name="Hiperłącze 11" xfId="16608" hidden="1" xr:uid="{00000000-0005-0000-0000-000010270000}"/>
    <cellStyle name="Hiperłącze 11" xfId="25152" hidden="1" xr:uid="{00000000-0005-0000-0000-0000012C0000}"/>
    <cellStyle name="Hiperłącze 11" xfId="18797" hidden="1" xr:uid="{00000000-0005-0000-0000-000013280000}"/>
    <cellStyle name="Hiperłącze 11" xfId="22919" hidden="1" xr:uid="{00000000-0005-0000-0000-00005D2A0000}"/>
    <cellStyle name="Hiperłącze 11" xfId="28036" hidden="1" xr:uid="{00000000-0005-0000-0000-0000432C0000}"/>
    <cellStyle name="Hiperłącze 11" xfId="23228" hidden="1" xr:uid="{00000000-0005-0000-0000-00001D2A0000}"/>
    <cellStyle name="Hiperłącze 11" xfId="25979" hidden="1" xr:uid="{00000000-0005-0000-0000-00005A2B0000}"/>
    <cellStyle name="Hiperłącze 11" xfId="26443" hidden="1" xr:uid="{00000000-0005-0000-0000-0000882B0000}"/>
    <cellStyle name="Hiperłącze 11" xfId="18969" hidden="1" xr:uid="{00000000-0005-0000-0000-000027280000}"/>
    <cellStyle name="Hiperłącze 11" xfId="23763" hidden="1" xr:uid="{00000000-0005-0000-0000-0000972A0000}"/>
    <cellStyle name="Hiperłącze 11" xfId="34838" hidden="1" xr:uid="{00000000-0005-0000-0000-0000B2300000}"/>
    <cellStyle name="Hiperłącze 11" xfId="21392" hidden="1" xr:uid="{00000000-0005-0000-0000-000038290000}"/>
    <cellStyle name="Hiperłącze 11" xfId="27251" hidden="1" xr:uid="{00000000-0005-0000-0000-0000192C0000}"/>
    <cellStyle name="Hiperłącze 11" xfId="12026" hidden="1" xr:uid="{00000000-0005-0000-0000-0000FE240000}"/>
    <cellStyle name="Hiperłącze 11" xfId="37883" hidden="1" xr:uid="{00000000-0005-0000-0000-0000E0300000}"/>
    <cellStyle name="Hiperłącze 11" xfId="14311" hidden="1" xr:uid="{00000000-0005-0000-0000-000009260000}"/>
    <cellStyle name="Hiperłącze 11" xfId="16717" hidden="1" xr:uid="{00000000-0005-0000-0000-000075270000}"/>
    <cellStyle name="Hiperłącze 11" xfId="25015" hidden="1" xr:uid="{00000000-0005-0000-0000-0000242B0000}"/>
    <cellStyle name="Hiperłącze 11" xfId="31042" hidden="1" xr:uid="{00000000-0005-0000-0000-0000BB2D0000}"/>
    <cellStyle name="Hiperłącze 11" xfId="14993" hidden="1" xr:uid="{00000000-0005-0000-0000-0000B5260000}"/>
    <cellStyle name="Hiperłącze 11" xfId="19837" hidden="1" xr:uid="{00000000-0005-0000-0000-0000A4280000}"/>
    <cellStyle name="Hiperłącze 11" xfId="39089" hidden="1" xr:uid="{00000000-0005-0000-0000-000021320000}"/>
    <cellStyle name="Hiperłącze 11" xfId="44771" hidden="1" xr:uid="{00000000-0005-0000-0000-0000FC330000}"/>
    <cellStyle name="Hiperłącze 11" xfId="15004" hidden="1" xr:uid="{00000000-0005-0000-0000-0000B6260000}"/>
    <cellStyle name="Hiperłącze 11" xfId="44607" hidden="1" xr:uid="{00000000-0005-0000-0000-0000ED330000}"/>
    <cellStyle name="Hiperłącze 11" xfId="23728" hidden="1" xr:uid="{00000000-0005-0000-0000-0000962A0000}"/>
    <cellStyle name="Hiperłącze 11" xfId="40322" hidden="1" xr:uid="{00000000-0005-0000-0000-0000F0310000}"/>
    <cellStyle name="Hiperłącze 11" xfId="41988" hidden="1" xr:uid="{00000000-0005-0000-0000-000031330000}"/>
    <cellStyle name="Hiperłącze 11" xfId="33537" hidden="1" xr:uid="{00000000-0005-0000-0000-0000E62E0000}"/>
    <cellStyle name="Hiperłącze 11" xfId="31038" hidden="1" xr:uid="{00000000-0005-0000-0000-0000BD2D0000}"/>
    <cellStyle name="Hiperłącze 11" xfId="21970" hidden="1" xr:uid="{00000000-0005-0000-0000-000099290000}"/>
    <cellStyle name="Hiperłącze 11" xfId="41115" hidden="1" xr:uid="{00000000-0005-0000-0000-000086320000}"/>
    <cellStyle name="Hiperłącze 11" xfId="26381" hidden="1" xr:uid="{00000000-0005-0000-0000-0000852B0000}"/>
    <cellStyle name="Hiperłącze 11" xfId="23123" hidden="1" xr:uid="{00000000-0005-0000-0000-0000562A0000}"/>
    <cellStyle name="Hiperłącze 11" xfId="26697" hidden="1" xr:uid="{00000000-0005-0000-0000-0000BE2B0000}"/>
    <cellStyle name="Hiperłącze 11" xfId="20617" hidden="1" xr:uid="{00000000-0005-0000-0000-0000FA2A0000}"/>
    <cellStyle name="Hiperłącze 11" xfId="44806" hidden="1" xr:uid="{00000000-0005-0000-0000-000006340000}"/>
    <cellStyle name="Hiperłącze 11" xfId="24664" hidden="1" xr:uid="{00000000-0005-0000-0000-0000062B0000}"/>
    <cellStyle name="Hiperłącze 11" xfId="31606" hidden="1" xr:uid="{00000000-0005-0000-0000-0000132E0000}"/>
    <cellStyle name="Hiperłącze 11" xfId="44445" hidden="1" xr:uid="{00000000-0005-0000-0000-0000C0330000}"/>
    <cellStyle name="Hiperłącze 11" xfId="17753" hidden="1" xr:uid="{00000000-0005-0000-0000-0000AD270000}"/>
    <cellStyle name="Hiperłącze 11" xfId="36167" hidden="1" xr:uid="{00000000-0005-0000-0000-000029300000}"/>
    <cellStyle name="Hiperłącze 11" xfId="39913" hidden="1" xr:uid="{00000000-0005-0000-0000-0000AF310000}"/>
    <cellStyle name="Hiperłącze 11" xfId="13999" hidden="1" xr:uid="{00000000-0005-0000-0000-00001C260000}"/>
    <cellStyle name="Hiperłącze 11" xfId="44271" hidden="1" xr:uid="{00000000-0005-0000-0000-0000B2330000}"/>
    <cellStyle name="Hiperłącze 11" xfId="22140" hidden="1" xr:uid="{00000000-0005-0000-0000-0000A8290000}"/>
    <cellStyle name="Hiperłącze 11" xfId="44780" hidden="1" xr:uid="{00000000-0005-0000-0000-0000FD330000}"/>
    <cellStyle name="Hiperłącze 11" xfId="41533" hidden="1" xr:uid="{00000000-0005-0000-0000-000070320000}"/>
    <cellStyle name="Hiperłącze 11" xfId="38893" hidden="1" xr:uid="{00000000-0005-0000-0000-0000B9320000}"/>
    <cellStyle name="Hiperłącze 11" xfId="18585" hidden="1" xr:uid="{00000000-0005-0000-0000-0000FD270000}"/>
    <cellStyle name="Hiperłącze 11" xfId="45578" hidden="1" xr:uid="{00000000-0005-0000-0000-00009D340000}"/>
    <cellStyle name="Hiperłącze 11" xfId="12919" hidden="1" xr:uid="{00000000-0005-0000-0000-000079250000}"/>
    <cellStyle name="Hiperłącze 11" xfId="32577" hidden="1" xr:uid="{00000000-0005-0000-0000-0000582E0000}"/>
    <cellStyle name="Hiperłącze 11" xfId="15831" hidden="1" xr:uid="{00000000-0005-0000-0000-0000FB260000}"/>
    <cellStyle name="Hiperłącze 11" xfId="37820" hidden="1" xr:uid="{00000000-0005-0000-0000-0000DE300000}"/>
    <cellStyle name="Hiperłącze 11" xfId="19757" hidden="1" xr:uid="{00000000-0005-0000-0000-00009F280000}"/>
    <cellStyle name="Hiperłącze 11" xfId="17122" hidden="1" xr:uid="{00000000-0005-0000-0000-00004D270000}"/>
    <cellStyle name="Hiperłącze 11" xfId="39335" hidden="1" xr:uid="{00000000-0005-0000-0000-0000C5310000}"/>
    <cellStyle name="Hiperłącze 11" xfId="35994" hidden="1" xr:uid="{00000000-0005-0000-0000-0000F72F0000}"/>
    <cellStyle name="Hiperłącze 11" xfId="30885" hidden="1" xr:uid="{00000000-0005-0000-0000-0000912D0000}"/>
    <cellStyle name="Hiperłącze 11" xfId="14170" hidden="1" xr:uid="{00000000-0005-0000-0000-0000FE250000}"/>
    <cellStyle name="Hiperłącze 11" xfId="12521" hidden="1" xr:uid="{00000000-0005-0000-0000-000035250000}"/>
    <cellStyle name="Hiperłącze 11" xfId="34595" hidden="1" xr:uid="{00000000-0005-0000-0000-000022300000}"/>
    <cellStyle name="Hiperłącze 11" xfId="12044" hidden="1" xr:uid="{00000000-0005-0000-0000-000006250000}"/>
    <cellStyle name="Hiperłącze 11" xfId="36692" hidden="1" xr:uid="{00000000-0005-0000-0000-000086300000}"/>
    <cellStyle name="Hiperłącze 11" xfId="12690" hidden="1" xr:uid="{00000000-0005-0000-0000-00004A250000}"/>
    <cellStyle name="Hiperłącze 11" xfId="37427" hidden="1" xr:uid="{00000000-0005-0000-0000-000013310000}"/>
    <cellStyle name="Hiperłącze 11" xfId="36952" hidden="1" xr:uid="{00000000-0005-0000-0000-00005D300000}"/>
    <cellStyle name="Hiperłącze 11" xfId="17026" hidden="1" xr:uid="{00000000-0005-0000-0000-000041270000}"/>
    <cellStyle name="Hiperłącze 11" xfId="46075" hidden="1" xr:uid="{00000000-0005-0000-0000-000086340000}"/>
    <cellStyle name="Hiperłącze 11" xfId="13736" hidden="1" xr:uid="{00000000-0005-0000-0000-000032260000}"/>
    <cellStyle name="Hiperłącze 11" xfId="23522" hidden="1" xr:uid="{00000000-0005-0000-0000-0000342A0000}"/>
    <cellStyle name="Hiperłącze 11" xfId="38788" hidden="1" xr:uid="{00000000-0005-0000-0000-0000BF310000}"/>
    <cellStyle name="Hiperłącze 11" xfId="43508" hidden="1" xr:uid="{00000000-0005-0000-0000-00002D340000}"/>
    <cellStyle name="Hiperłącze 11" xfId="37402" hidden="1" xr:uid="{00000000-0005-0000-0000-0000FF300000}"/>
    <cellStyle name="Hiperłącze 11" xfId="38041" hidden="1" xr:uid="{00000000-0005-0000-0000-0000F0300000}"/>
    <cellStyle name="Hiperłącze 11" xfId="42375" hidden="1" xr:uid="{00000000-0005-0000-0000-0000EF320000}"/>
    <cellStyle name="Hiperłącze 11" xfId="22479" hidden="1" xr:uid="{00000000-0005-0000-0000-0000D2290000}"/>
    <cellStyle name="Hiperłącze 11" xfId="34752" hidden="1" xr:uid="{00000000-0005-0000-0000-00005D2F0000}"/>
    <cellStyle name="Hiperłącze 11" xfId="43286" hidden="1" xr:uid="{00000000-0005-0000-0000-0000D9330000}"/>
    <cellStyle name="Hiperłącze 11" xfId="16266" hidden="1" xr:uid="{00000000-0005-0000-0000-00006D280000}"/>
    <cellStyle name="Hiperłącze 11" xfId="20027" hidden="1" xr:uid="{00000000-0005-0000-0000-0000B4280000}"/>
    <cellStyle name="Hiperłącze 11" xfId="38164" hidden="1" xr:uid="{00000000-0005-0000-0000-000023310000}"/>
    <cellStyle name="Hiperłącze 11" xfId="16213" hidden="1" xr:uid="{00000000-0005-0000-0000-00006C270000}"/>
    <cellStyle name="Hiperłącze 11" xfId="26546" hidden="1" xr:uid="{00000000-0005-0000-0000-0000A82B0000}"/>
    <cellStyle name="Hiperłącze 11" xfId="20342" hidden="1" xr:uid="{00000000-0005-0000-0000-00000A290000}"/>
    <cellStyle name="Hiperłącze 11" xfId="29761" hidden="1" xr:uid="{00000000-0005-0000-0000-0000A62D0000}"/>
    <cellStyle name="Hiperłącze 11" xfId="41320" hidden="1" xr:uid="{00000000-0005-0000-0000-00005D320000}"/>
    <cellStyle name="Hiperłącze 11" xfId="19038" hidden="1" xr:uid="{00000000-0005-0000-0000-000053280000}"/>
    <cellStyle name="Hiperłącze 11" xfId="14024" hidden="1" xr:uid="{00000000-0005-0000-0000-000035260000}"/>
    <cellStyle name="Hiperłącze 11" xfId="37178" hidden="1" xr:uid="{00000000-0005-0000-0000-0000B5300000}"/>
    <cellStyle name="Hiperłącze 11" xfId="19103" hidden="1" xr:uid="{00000000-0005-0000-0000-000079280000}"/>
    <cellStyle name="Hiperłącze 11" xfId="41801" hidden="1" xr:uid="{00000000-0005-0000-0000-0000D0320000}"/>
    <cellStyle name="Hiperłącze 11" xfId="15979" hidden="1" xr:uid="{00000000-0005-0000-0000-0000D9270000}"/>
    <cellStyle name="Hiperłącze 11" xfId="36067" hidden="1" xr:uid="{00000000-0005-0000-0000-00000A300000}"/>
    <cellStyle name="Hiperłącze 11" xfId="33684" hidden="1" xr:uid="{00000000-0005-0000-0000-00001D2F0000}"/>
    <cellStyle name="Hiperłącze 11" xfId="28757" hidden="1" xr:uid="{00000000-0005-0000-0000-0000B82C0000}"/>
    <cellStyle name="Hiperłącze 11" xfId="12156" hidden="1" xr:uid="{00000000-0005-0000-0000-00000F250000}"/>
    <cellStyle name="Hiperłącze 11" xfId="36930" hidden="1" xr:uid="{00000000-0005-0000-0000-000059300000}"/>
    <cellStyle name="Hiperłącze 11" xfId="19780" hidden="1" xr:uid="{00000000-0005-0000-0000-00009C280000}"/>
    <cellStyle name="Hiperłącze 11" xfId="36532" hidden="1" xr:uid="{00000000-0005-0000-0000-00007D300000}"/>
    <cellStyle name="Hiperłącze 11" xfId="41891" hidden="1" xr:uid="{00000000-0005-0000-0000-0000D8320000}"/>
    <cellStyle name="Hiperłącze 11" xfId="23074" hidden="1" xr:uid="{00000000-0005-0000-0000-0000552A0000}"/>
    <cellStyle name="Hiperłącze 11" xfId="31688" hidden="1" xr:uid="{00000000-0005-0000-0000-0000172E0000}"/>
    <cellStyle name="Hiperłącze 11" xfId="40634" hidden="1" xr:uid="{00000000-0005-0000-0000-000014320000}"/>
    <cellStyle name="Hiperłącze 11" xfId="24155" hidden="1" xr:uid="{00000000-0005-0000-0000-0000A22A0000}"/>
    <cellStyle name="Hiperłącze 11" xfId="45104" hidden="1" xr:uid="{00000000-0005-0000-0000-000025340000}"/>
    <cellStyle name="Hiperłącze 11" xfId="44869" hidden="1" xr:uid="{00000000-0005-0000-0000-000008340000}"/>
    <cellStyle name="Hiperłącze 11" xfId="42102" hidden="1" xr:uid="{00000000-0005-0000-0000-000019330000}"/>
    <cellStyle name="Hiperłącze 11" xfId="30571" hidden="1" xr:uid="{00000000-0005-0000-0000-00006C2D0000}"/>
    <cellStyle name="Hiperłącze 11" xfId="41433" hidden="1" xr:uid="{00000000-0005-0000-0000-000065320000}"/>
    <cellStyle name="Hiperłącze 11" xfId="44996" hidden="1" xr:uid="{00000000-0005-0000-0000-000019340000}"/>
    <cellStyle name="Hiperłącze 11" xfId="24772" hidden="1" xr:uid="{00000000-0005-0000-0000-0000112B0000}"/>
    <cellStyle name="Hiperłącze 11" xfId="42390" hidden="1" xr:uid="{00000000-0005-0000-0000-0000EB320000}"/>
    <cellStyle name="Hiperłącze 11" xfId="39431" hidden="1" xr:uid="{00000000-0005-0000-0000-000079310000}"/>
    <cellStyle name="Hiperłącze 11" xfId="46428" hidden="1" xr:uid="{00000000-0005-0000-0000-00002F350000}"/>
    <cellStyle name="Hiperłącze 11" xfId="28223" hidden="1" xr:uid="{00000000-0005-0000-0000-00009F2C0000}"/>
    <cellStyle name="Hiperłącze 11" xfId="42827" hidden="1" xr:uid="{00000000-0005-0000-0000-000049330000}"/>
    <cellStyle name="Hiperłącze 11" xfId="32719" hidden="1" xr:uid="{00000000-0005-0000-0000-0000A72E0000}"/>
    <cellStyle name="Hiperłącze 11" xfId="12310" hidden="1" xr:uid="{00000000-0005-0000-0000-00001D250000}"/>
    <cellStyle name="Hiperłącze 11" xfId="39664" hidden="1" xr:uid="{00000000-0005-0000-0000-000095310000}"/>
    <cellStyle name="Hiperłącze 11" xfId="29448" hidden="1" xr:uid="{00000000-0005-0000-0000-00002F2D0000}"/>
    <cellStyle name="Hiperłącze 11" xfId="29295" hidden="1" xr:uid="{00000000-0005-0000-0000-0000212D0000}"/>
    <cellStyle name="Hiperłącze 11" xfId="16930" hidden="1" xr:uid="{00000000-0005-0000-0000-00003A270000}"/>
    <cellStyle name="Hiperłącze 11" xfId="39833" hidden="1" xr:uid="{00000000-0005-0000-0000-0000AA310000}"/>
    <cellStyle name="Hiperłącze 11" xfId="40192" hidden="1" xr:uid="{00000000-0005-0000-0000-0000E9310000}"/>
    <cellStyle name="Hiperłącze 11" xfId="33006" hidden="1" xr:uid="{00000000-0005-0000-0000-00000E2F0000}"/>
    <cellStyle name="Hiperłącze 11" xfId="39502" hidden="1" xr:uid="{00000000-0005-0000-0000-00007F310000}"/>
    <cellStyle name="Hiperłącze 11" xfId="45586" hidden="1" xr:uid="{00000000-0005-0000-0000-00009A340000}"/>
    <cellStyle name="Hiperłącze 11" xfId="25996" hidden="1" xr:uid="{00000000-0005-0000-0000-0000572B0000}"/>
    <cellStyle name="Hiperłącze 11" xfId="39652" hidden="1" xr:uid="{00000000-0005-0000-0000-000096310000}"/>
    <cellStyle name="Hiperłącze 11" xfId="41415" hidden="1" xr:uid="{00000000-0005-0000-0000-000063320000}"/>
    <cellStyle name="Hiperłącze 11" xfId="18726" hidden="1" xr:uid="{00000000-0005-0000-0000-00000F280000}"/>
    <cellStyle name="Hiperłącze 11" xfId="33845" hidden="1" xr:uid="{00000000-0005-0000-0000-00002C2F0000}"/>
    <cellStyle name="Hiperłącze 11" xfId="20216" hidden="1" xr:uid="{00000000-0005-0000-0000-0000F8280000}"/>
    <cellStyle name="Hiperłącze 11" xfId="16974" hidden="1" xr:uid="{00000000-0005-0000-0000-000034270000}"/>
    <cellStyle name="Hiperłącze 11" xfId="21772" hidden="1" xr:uid="{00000000-0005-0000-0000-00006D290000}"/>
    <cellStyle name="Hiperłącze 11" xfId="15614" hidden="1" xr:uid="{00000000-0005-0000-0000-0000E6260000}"/>
    <cellStyle name="Hiperłącze 11" xfId="38442" hidden="1" xr:uid="{00000000-0005-0000-0000-000049310000}"/>
    <cellStyle name="Hiperłącze 11" xfId="30385" hidden="1" xr:uid="{00000000-0005-0000-0000-0000592D0000}"/>
    <cellStyle name="Hiperłącze 11" xfId="29266" hidden="1" xr:uid="{00000000-0005-0000-0000-00001A2D0000}"/>
    <cellStyle name="Hiperłącze 11" xfId="32093" hidden="1" xr:uid="{00000000-0005-0000-0000-00005D2E0000}"/>
    <cellStyle name="Hiperłącze 11" xfId="30822" hidden="1" xr:uid="{00000000-0005-0000-0000-00008B2D0000}"/>
    <cellStyle name="Hiperłącze 11" xfId="14090" hidden="1" xr:uid="{00000000-0005-0000-0000-0000F6250000}"/>
    <cellStyle name="Hiperłącze 11" xfId="28694" hidden="1" xr:uid="{00000000-0005-0000-0000-0000B62C0000}"/>
    <cellStyle name="Hiperłącze 11" xfId="18597" hidden="1" xr:uid="{00000000-0005-0000-0000-000046280000}"/>
    <cellStyle name="Hiperłącze 11" xfId="39931" hidden="1" xr:uid="{00000000-0005-0000-0000-0000B1310000}"/>
    <cellStyle name="Hiperłącze 11" xfId="38416" hidden="1" xr:uid="{00000000-0005-0000-0000-000044310000}"/>
    <cellStyle name="Hiperłącze 11" xfId="38060" hidden="1" xr:uid="{00000000-0005-0000-0000-0000F6300000}"/>
    <cellStyle name="Hiperłącze 11" xfId="30786" hidden="1" xr:uid="{00000000-0005-0000-0000-0000862D0000}"/>
    <cellStyle name="Hiperłącze 11" xfId="32478" hidden="1" xr:uid="{00000000-0005-0000-0000-00004F2E0000}"/>
    <cellStyle name="Hiperłącze 11" xfId="24418" hidden="1" xr:uid="{00000000-0005-0000-0000-0000BB2A0000}"/>
    <cellStyle name="Hiperłącze 11" xfId="27955" hidden="1" xr:uid="{00000000-0005-0000-0000-00003F2C0000}"/>
    <cellStyle name="Hiperłącze 11" xfId="21544" hidden="1" xr:uid="{00000000-0005-0000-0000-000052290000}"/>
    <cellStyle name="Hiperłącze 11" xfId="15121" hidden="1" xr:uid="{00000000-0005-0000-0000-000086260000}"/>
    <cellStyle name="Hiperłącze 11" xfId="20899" hidden="1" xr:uid="{00000000-0005-0000-0000-0000DE290000}"/>
    <cellStyle name="Hiperłącze 11" xfId="16339" hidden="1" xr:uid="{00000000-0005-0000-0000-00005B280000}"/>
    <cellStyle name="Hiperłącze 11" xfId="35700" hidden="1" xr:uid="{00000000-0005-0000-0000-0000D42F0000}"/>
    <cellStyle name="Hiperłącze 11" xfId="14050" hidden="1" xr:uid="{00000000-0005-0000-0000-0000EC250000}"/>
    <cellStyle name="Hiperłącze 11" xfId="43857" hidden="1" xr:uid="{00000000-0005-0000-0000-0000DA330000}"/>
    <cellStyle name="Hiperłącze 11" xfId="12228" hidden="1" xr:uid="{00000000-0005-0000-0000-00006E250000}"/>
    <cellStyle name="Hiperłącze 11" xfId="14291" hidden="1" xr:uid="{00000000-0005-0000-0000-000005260000}"/>
    <cellStyle name="Hiperłącze 11" xfId="12449" hidden="1" xr:uid="{00000000-0005-0000-0000-000024250000}"/>
    <cellStyle name="Hiperłącze 11" xfId="27220" hidden="1" xr:uid="{00000000-0005-0000-0000-0000162C0000}"/>
    <cellStyle name="Hiperłącze 11" xfId="34646" hidden="1" xr:uid="{00000000-0005-0000-0000-00004E2F0000}"/>
    <cellStyle name="Hiperłącze 11" xfId="32637" hidden="1" xr:uid="{00000000-0005-0000-0000-0000A32E0000}"/>
    <cellStyle name="Hiperłącze 11" xfId="40196" hidden="1" xr:uid="{00000000-0005-0000-0000-0000E7310000}"/>
    <cellStyle name="Hiperłącze 11" xfId="14259" hidden="1" xr:uid="{00000000-0005-0000-0000-000046260000}"/>
    <cellStyle name="Hiperłącze 11" xfId="43386" hidden="1" xr:uid="{00000000-0005-0000-0000-0000BD340000}"/>
    <cellStyle name="Hiperłącze 11" xfId="22246" hidden="1" xr:uid="{00000000-0005-0000-0000-0000B7290000}"/>
    <cellStyle name="Hiperłącze 11" xfId="34061" hidden="1" xr:uid="{00000000-0005-0000-0000-0000442F0000}"/>
    <cellStyle name="Hiperłącze 11" xfId="17246" hidden="1" xr:uid="{00000000-0005-0000-0000-00005D270000}"/>
    <cellStyle name="Hiperłącze 11" xfId="13310" hidden="1" xr:uid="{00000000-0005-0000-0000-0000A5250000}"/>
    <cellStyle name="Hiperłącze 11" xfId="10395" hidden="1" xr:uid="{00000000-0005-0000-0000-0000D9240000}"/>
    <cellStyle name="Hiperłącze 11" xfId="38433" hidden="1" xr:uid="{00000000-0005-0000-0000-000046310000}"/>
    <cellStyle name="Hiperłącze 11" xfId="34743" hidden="1" xr:uid="{00000000-0005-0000-0000-00005A2F0000}"/>
    <cellStyle name="Hiperłącze 11" xfId="25813" hidden="1" xr:uid="{00000000-0005-0000-0000-0000FC2B0000}"/>
    <cellStyle name="Hiperłącze 11" xfId="40071" hidden="1" xr:uid="{00000000-0005-0000-0000-0000DE310000}"/>
    <cellStyle name="Hiperłącze 11" xfId="36266" hidden="1" xr:uid="{00000000-0005-0000-0000-000036300000}"/>
    <cellStyle name="Hiperłącze 11" xfId="25455" hidden="1" xr:uid="{00000000-0005-0000-0000-0000F02B0000}"/>
    <cellStyle name="Hiperłącze 11" xfId="42110" hidden="1" xr:uid="{00000000-0005-0000-0000-000018330000}"/>
    <cellStyle name="Hiperłącze 11" xfId="39060" hidden="1" xr:uid="{00000000-0005-0000-0000-00002B320000}"/>
    <cellStyle name="Hiperłącze 11" xfId="28829" hidden="1" xr:uid="{00000000-0005-0000-0000-0000BC2C0000}"/>
    <cellStyle name="Hiperłącze 11" xfId="26627" hidden="1" xr:uid="{00000000-0005-0000-0000-0000B72B0000}"/>
    <cellStyle name="Hiperłącze 11" xfId="28790" hidden="1" xr:uid="{00000000-0005-0000-0000-0000C22C0000}"/>
    <cellStyle name="Hiperłącze 11" xfId="16269" hidden="1" xr:uid="{00000000-0005-0000-0000-00006A280000}"/>
    <cellStyle name="Hiperłącze 11" xfId="41851" hidden="1" xr:uid="{00000000-0005-0000-0000-0000D9320000}"/>
    <cellStyle name="Hiperłącze 11" xfId="30796" hidden="1" xr:uid="{00000000-0005-0000-0000-0000892D0000}"/>
    <cellStyle name="Hiperłącze 11" xfId="23718" hidden="1" xr:uid="{00000000-0005-0000-0000-0000912A0000}"/>
    <cellStyle name="Hiperłącze 11" xfId="19637" hidden="1" xr:uid="{00000000-0005-0000-0000-000091280000}"/>
    <cellStyle name="Hiperłącze 11" xfId="43441" hidden="1" xr:uid="{00000000-0005-0000-0000-0000BF340000}"/>
    <cellStyle name="Hiperłącze 11" xfId="41701" hidden="1" xr:uid="{00000000-0005-0000-0000-0000C5320000}"/>
    <cellStyle name="Hiperłącze 11" xfId="37450" hidden="1" xr:uid="{00000000-0005-0000-0000-000025310000}"/>
    <cellStyle name="Hiperłącze 11" xfId="32891" hidden="1" xr:uid="{00000000-0005-0000-0000-0000F12E0000}"/>
    <cellStyle name="Hiperłącze 11" xfId="32120" hidden="1" xr:uid="{00000000-0005-0000-0000-0000752E0000}"/>
    <cellStyle name="Hiperłącze 11" xfId="16757" hidden="1" xr:uid="{00000000-0005-0000-0000-0000DA270000}"/>
    <cellStyle name="Hiperłącze 11" xfId="37923" hidden="1" xr:uid="{00000000-0005-0000-0000-0000E3300000}"/>
    <cellStyle name="Hiperłącze 11" xfId="31380" hidden="1" xr:uid="{00000000-0005-0000-0000-0000E02D0000}"/>
    <cellStyle name="Hiperłącze 11" xfId="28386" hidden="1" xr:uid="{00000000-0005-0000-0000-0000F42C0000}"/>
    <cellStyle name="Hiperłącze 11" xfId="26226" hidden="1" xr:uid="{00000000-0005-0000-0000-0000702B0000}"/>
    <cellStyle name="Hiperłącze 11" xfId="41171" hidden="1" xr:uid="{00000000-0005-0000-0000-00009A320000}"/>
    <cellStyle name="Hiperłącze 11" xfId="21615" hidden="1" xr:uid="{00000000-0005-0000-0000-000057290000}"/>
    <cellStyle name="Hiperłącze 11" xfId="35848" hidden="1" xr:uid="{00000000-0005-0000-0000-0000ED2F0000}"/>
    <cellStyle name="Hiperłącze 11" xfId="13330" hidden="1" xr:uid="{00000000-0005-0000-0000-0000A9250000}"/>
    <cellStyle name="Hiperłącze 11" xfId="21695" hidden="1" xr:uid="{00000000-0005-0000-0000-00005C290000}"/>
    <cellStyle name="Hiperłącze 11" xfId="21803" hidden="1" xr:uid="{00000000-0005-0000-0000-000068290000}"/>
    <cellStyle name="Hiperłącze 11" xfId="20847" hidden="1" xr:uid="{00000000-0005-0000-0000-0000712A0000}"/>
    <cellStyle name="Hiperłącze 11" xfId="19561" hidden="1" xr:uid="{00000000-0005-0000-0000-0000BB280000}"/>
    <cellStyle name="Hiperłącze 11" xfId="11826" hidden="1" xr:uid="{00000000-0005-0000-0000-00004A260000}"/>
    <cellStyle name="Hiperłącze 11" xfId="13356" hidden="1" xr:uid="{00000000-0005-0000-0000-0000AB250000}"/>
    <cellStyle name="Hiperłącze 11" xfId="37700" hidden="1" xr:uid="{00000000-0005-0000-0000-0000CC300000}"/>
    <cellStyle name="Hiperłącze 11" xfId="14364" hidden="1" xr:uid="{00000000-0005-0000-0000-000008260000}"/>
    <cellStyle name="Hiperłącze 11" xfId="22381" hidden="1" xr:uid="{00000000-0005-0000-0000-0000C9290000}"/>
    <cellStyle name="Hiperłącze 11" xfId="36021" hidden="1" xr:uid="{00000000-0005-0000-0000-0000FF2F0000}"/>
    <cellStyle name="Hiperłącze 11" xfId="10445" hidden="1" xr:uid="{00000000-0005-0000-0000-0000DF240000}"/>
    <cellStyle name="Hiperłącze 11" xfId="11898" hidden="1" xr:uid="{00000000-0005-0000-0000-0000CD250000}"/>
    <cellStyle name="Hiperłącze 11" xfId="30376" hidden="1" xr:uid="{00000000-0005-0000-0000-00005A2D0000}"/>
    <cellStyle name="Hiperłącze 11" xfId="26317" hidden="1" xr:uid="{00000000-0005-0000-0000-0000772B0000}"/>
    <cellStyle name="Hiperłącze 11" xfId="13758" hidden="1" xr:uid="{00000000-0005-0000-0000-000023260000}"/>
    <cellStyle name="Hiperłącze 11" xfId="12589" hidden="1" xr:uid="{00000000-0005-0000-0000-00003E250000}"/>
    <cellStyle name="Hiperłącze 11" xfId="25145" hidden="1" xr:uid="{00000000-0005-0000-0000-0000912C0000}"/>
    <cellStyle name="Hiperłącze 11" xfId="30741" hidden="1" xr:uid="{00000000-0005-0000-0000-00007C2D0000}"/>
    <cellStyle name="Hiperłącze 11" xfId="39832" hidden="1" xr:uid="{00000000-0005-0000-0000-0000A6310000}"/>
    <cellStyle name="Hiperłącze 11" xfId="16253" hidden="1" xr:uid="{00000000-0005-0000-0000-000070280000}"/>
    <cellStyle name="Hiperłącze 11" xfId="21057" hidden="1" xr:uid="{00000000-0005-0000-0000-00001C290000}"/>
    <cellStyle name="Hiperłącze 11" xfId="13447" hidden="1" xr:uid="{00000000-0005-0000-0000-0000BA250000}"/>
    <cellStyle name="Hiperłącze 11" xfId="45343" hidden="1" xr:uid="{00000000-0005-0000-0000-000059340000}"/>
    <cellStyle name="Hiperłącze 11" xfId="42474" hidden="1" xr:uid="{00000000-0005-0000-0000-0000F6320000}"/>
    <cellStyle name="Hiperłącze 11" xfId="45193" hidden="1" xr:uid="{00000000-0005-0000-0000-000045340000}"/>
    <cellStyle name="Hiperłącze 11" xfId="21525" hidden="1" xr:uid="{00000000-0005-0000-0000-00004C290000}"/>
    <cellStyle name="Hiperłącze 11" xfId="25400" hidden="1" xr:uid="{00000000-0005-0000-0000-00007A2C0000}"/>
    <cellStyle name="Hiperłącze 11" xfId="26975" hidden="1" xr:uid="{00000000-0005-0000-0000-0000DF2B0000}"/>
    <cellStyle name="Hiperłącze 11" xfId="37010" hidden="1" xr:uid="{00000000-0005-0000-0000-000060300000}"/>
    <cellStyle name="Hiperłącze 11" xfId="27808" hidden="1" xr:uid="{00000000-0005-0000-0000-0000722C0000}"/>
    <cellStyle name="Hiperłącze 11" xfId="24316" hidden="1" xr:uid="{00000000-0005-0000-0000-0000F22A0000}"/>
    <cellStyle name="Hiperłącze 11" xfId="38730" hidden="1" xr:uid="{00000000-0005-0000-0000-0000CC310000}"/>
    <cellStyle name="Hiperłącze 11" xfId="35950" hidden="1" xr:uid="{00000000-0005-0000-0000-0000F92F0000}"/>
    <cellStyle name="Hiperłącze 11" xfId="14198" hidden="1" xr:uid="{00000000-0005-0000-0000-000001260000}"/>
    <cellStyle name="Hiperłącze 11" xfId="13339" hidden="1" xr:uid="{00000000-0005-0000-0000-0000AE250000}"/>
    <cellStyle name="Hiperłącze 11" xfId="40716" hidden="1" xr:uid="{00000000-0005-0000-0000-00003B320000}"/>
    <cellStyle name="Hiperłącze 11" xfId="24595" hidden="1" xr:uid="{00000000-0005-0000-0000-0000F32A0000}"/>
    <cellStyle name="Hiperłącze 11" xfId="12396" hidden="1" xr:uid="{00000000-0005-0000-0000-000025250000}"/>
    <cellStyle name="Hiperłącze 11" xfId="41683" hidden="1" xr:uid="{00000000-0005-0000-0000-0000C3320000}"/>
    <cellStyle name="Hiperłącze 11" xfId="23450" hidden="1" xr:uid="{00000000-0005-0000-0000-0000312A0000}"/>
    <cellStyle name="Hiperłącze 11" xfId="12761" hidden="1" xr:uid="{00000000-0005-0000-0000-00004C250000}"/>
    <cellStyle name="Hiperłącze 11" xfId="22078" hidden="1" xr:uid="{00000000-0005-0000-0000-0000A5290000}"/>
    <cellStyle name="Hiperłącze 11" xfId="21111" hidden="1" xr:uid="{00000000-0005-0000-0000-000023290000}"/>
    <cellStyle name="Hiperłącze 11" xfId="25253" hidden="1" xr:uid="{00000000-0005-0000-0000-0000922B0000}"/>
    <cellStyle name="Hiperłącze 11" xfId="36565" hidden="1" xr:uid="{00000000-0005-0000-0000-000070300000}"/>
    <cellStyle name="Hiperłącze 11" xfId="44933" hidden="1" xr:uid="{00000000-0005-0000-0000-00000B340000}"/>
    <cellStyle name="Hiperłącze 11" xfId="10385" hidden="1" xr:uid="{00000000-0005-0000-0000-0000D8240000}"/>
    <cellStyle name="Hiperłącze 11" xfId="33871" hidden="1" xr:uid="{00000000-0005-0000-0000-0000342F0000}"/>
    <cellStyle name="Hiperłącze 11" xfId="34606" hidden="1" xr:uid="{00000000-0005-0000-0000-000020300000}"/>
    <cellStyle name="Hiperłącze 11" xfId="45594" hidden="1" xr:uid="{00000000-0005-0000-0000-000099340000}"/>
    <cellStyle name="Hiperłącze 11" xfId="43116" hidden="1" xr:uid="{00000000-0005-0000-0000-000068330000}"/>
    <cellStyle name="Hiperłącze 11" xfId="22480" hidden="1" xr:uid="{00000000-0005-0000-0000-0000D6290000}"/>
    <cellStyle name="Hiperłącze 11" xfId="19725" hidden="1" xr:uid="{00000000-0005-0000-0000-00009E280000}"/>
    <cellStyle name="Hiperłącze 11" xfId="46825" hidden="1" xr:uid="{00000000-0005-0000-0000-0000F0340000}"/>
    <cellStyle name="Hiperłącze 11" xfId="22642" hidden="1" xr:uid="{00000000-0005-0000-0000-0000F7290000}"/>
    <cellStyle name="Hiperłącze 11" xfId="34191" hidden="1" xr:uid="{00000000-0005-0000-0000-0000B1300000}"/>
    <cellStyle name="Hiperłącze 11" xfId="41375" hidden="1" xr:uid="{00000000-0005-0000-0000-000060320000}"/>
    <cellStyle name="Hiperłącze 11" xfId="25765" hidden="1" xr:uid="{00000000-0005-0000-0000-00009A2B0000}"/>
    <cellStyle name="Hiperłącze 11" xfId="45485" hidden="1" xr:uid="{00000000-0005-0000-0000-0000B0340000}"/>
    <cellStyle name="Hiperłącze 11" xfId="17204" hidden="1" xr:uid="{00000000-0005-0000-0000-000055270000}"/>
    <cellStyle name="Hiperłącze 11" xfId="32809" hidden="1" xr:uid="{00000000-0005-0000-0000-0000B72E0000}"/>
    <cellStyle name="Hiperłącze 11" xfId="11743" hidden="1" xr:uid="{00000000-0005-0000-0000-00005E260000}"/>
    <cellStyle name="Hiperłącze 11" xfId="12458" hidden="1" xr:uid="{00000000-0005-0000-0000-000028250000}"/>
    <cellStyle name="Hiperłącze 11" xfId="31896" hidden="1" xr:uid="{00000000-0005-0000-0000-0000852E0000}"/>
    <cellStyle name="Hiperłącze 11" xfId="20629" hidden="1" xr:uid="{00000000-0005-0000-0000-0000F1290000}"/>
    <cellStyle name="Hiperłącze 11" xfId="37692" hidden="1" xr:uid="{00000000-0005-0000-0000-0000CB300000}"/>
    <cellStyle name="Hiperłącze 11" xfId="21631" hidden="1" xr:uid="{00000000-0005-0000-0000-000059290000}"/>
    <cellStyle name="Hiperłącze 11" xfId="46617" hidden="1" xr:uid="{00000000-0005-0000-0000-00002A350000}"/>
    <cellStyle name="Hiperłącze 11" xfId="26023" hidden="1" xr:uid="{00000000-0005-0000-0000-0000542B0000}"/>
    <cellStyle name="Hiperłącze 11" xfId="26083" hidden="1" xr:uid="{00000000-0005-0000-0000-0000662B0000}"/>
    <cellStyle name="Hiperłącze 11" xfId="39160" hidden="1" xr:uid="{00000000-0005-0000-0000-00005D310000}"/>
    <cellStyle name="Hiperłącze 11" xfId="20324" hidden="1" xr:uid="{00000000-0005-0000-0000-000004290000}"/>
    <cellStyle name="Hiperłącze 11" xfId="32505" hidden="1" xr:uid="{00000000-0005-0000-0000-0000522E0000}"/>
    <cellStyle name="Hiperłącze 11" xfId="39813" hidden="1" xr:uid="{00000000-0005-0000-0000-0000A4310000}"/>
    <cellStyle name="Hiperłącze 11" xfId="44084" hidden="1" xr:uid="{00000000-0005-0000-0000-000099330000}"/>
    <cellStyle name="Hiperłącze 11" xfId="18693" hidden="1" xr:uid="{00000000-0005-0000-0000-00000A280000}"/>
    <cellStyle name="Hiperłącze 11" xfId="41462" hidden="1" xr:uid="{00000000-0005-0000-0000-00006E320000}"/>
    <cellStyle name="Hiperłącze 11" xfId="36701" hidden="1" xr:uid="{00000000-0005-0000-0000-000041300000}"/>
    <cellStyle name="Hiperłącze 11" xfId="33659" hidden="1" xr:uid="{00000000-0005-0000-0000-0000182F0000}"/>
    <cellStyle name="Hiperłącze 11" xfId="33491" hidden="1" xr:uid="{00000000-0005-0000-0000-0000D82E0000}"/>
    <cellStyle name="Hiperłącze 11" xfId="35725" hidden="1" xr:uid="{00000000-0005-0000-0000-0000DC2F0000}"/>
    <cellStyle name="Hiperłącze 11" xfId="25784" hidden="1" xr:uid="{00000000-0005-0000-0000-0000F72B0000}"/>
    <cellStyle name="Hiperłącze 11" xfId="13248" hidden="1" xr:uid="{00000000-0005-0000-0000-0000A1250000}"/>
    <cellStyle name="Hiperłącze 11" xfId="12259" hidden="1" xr:uid="{00000000-0005-0000-0000-000014250000}"/>
    <cellStyle name="Hiperłącze 11" xfId="39851" hidden="1" xr:uid="{00000000-0005-0000-0000-0000AE310000}"/>
    <cellStyle name="Hiperłącze 11" xfId="29171" hidden="1" xr:uid="{00000000-0005-0000-0000-0000122D0000}"/>
    <cellStyle name="Hiperłącze 11" xfId="28348" hidden="1" xr:uid="{00000000-0005-0000-0000-0000E72C0000}"/>
    <cellStyle name="Hiperłącze 11" xfId="26698" hidden="1" xr:uid="{00000000-0005-0000-0000-0000C22B0000}"/>
    <cellStyle name="Hiperłącze 11" xfId="32827" hidden="1" xr:uid="{00000000-0005-0000-0000-0000B32E0000}"/>
    <cellStyle name="Hiperłącze 11" xfId="17008" hidden="1" xr:uid="{00000000-0005-0000-0000-00003D270000}"/>
    <cellStyle name="Hiperłącze 11" xfId="32783" hidden="1" xr:uid="{00000000-0005-0000-0000-0000B52E0000}"/>
    <cellStyle name="Hiperłącze 11" xfId="44454" hidden="1" xr:uid="{00000000-0005-0000-0000-0000C1330000}"/>
    <cellStyle name="Hiperłącze 11" xfId="23691" hidden="1" xr:uid="{00000000-0005-0000-0000-00008C2A0000}"/>
    <cellStyle name="Hiperłącze 11" xfId="20783" hidden="1" xr:uid="{00000000-0005-0000-0000-00007C2A0000}"/>
    <cellStyle name="Hiperłącze 11" xfId="19964" hidden="1" xr:uid="{00000000-0005-0000-0000-0000B2280000}"/>
    <cellStyle name="Hiperłącze 11" xfId="46002" hidden="1" xr:uid="{00000000-0005-0000-0000-00007B340000}"/>
    <cellStyle name="Hiperłącze 11" xfId="19684" hidden="1" xr:uid="{00000000-0005-0000-0000-000090280000}"/>
    <cellStyle name="Hiperłącze 11" xfId="21703" hidden="1" xr:uid="{00000000-0005-0000-0000-000060290000}"/>
    <cellStyle name="Hiperłącze 11" xfId="37795" hidden="1" xr:uid="{00000000-0005-0000-0000-0000D7300000}"/>
    <cellStyle name="Hiperłącze 11" xfId="38642" hidden="1" xr:uid="{00000000-0005-0000-0000-0000C3310000}"/>
    <cellStyle name="Hiperłącze 11" xfId="23211" hidden="1" xr:uid="{00000000-0005-0000-0000-0000192A0000}"/>
    <cellStyle name="Hiperłącze 11" xfId="34150" hidden="1" xr:uid="{00000000-0005-0000-0000-0000A0300000}"/>
    <cellStyle name="Hiperłącze 11" xfId="13600" hidden="1" xr:uid="{00000000-0005-0000-0000-0000D8250000}"/>
    <cellStyle name="Hiperłącze 11" xfId="46215" hidden="1" xr:uid="{00000000-0005-0000-0000-0000D4340000}"/>
    <cellStyle name="Hiperłącze 11" xfId="45638" hidden="1" xr:uid="{00000000-0005-0000-0000-000096340000}"/>
    <cellStyle name="Hiperłącze 11" xfId="21672" hidden="1" xr:uid="{00000000-0005-0000-0000-00005F290000}"/>
    <cellStyle name="Hiperłącze 11" xfId="15073" hidden="1" xr:uid="{00000000-0005-0000-0000-00007B260000}"/>
    <cellStyle name="Hiperłącze 11" xfId="17899" hidden="1" xr:uid="{00000000-0005-0000-0000-0000B7270000}"/>
    <cellStyle name="Hiperłącze 11" xfId="28765" hidden="1" xr:uid="{00000000-0005-0000-0000-0000B92C0000}"/>
    <cellStyle name="Hiperłącze 11" xfId="22589" hidden="1" xr:uid="{00000000-0005-0000-0000-0000FA290000}"/>
    <cellStyle name="Hiperłącze 11" xfId="15785" hidden="1" xr:uid="{00000000-0005-0000-0000-0000F5260000}"/>
    <cellStyle name="Hiperłącze 11" xfId="46817" hidden="1" xr:uid="{00000000-0005-0000-0000-0000EF340000}"/>
    <cellStyle name="Hiperłącze 11" xfId="23542" hidden="1" xr:uid="{00000000-0005-0000-0000-0000692A0000}"/>
    <cellStyle name="Hiperłącze 11" xfId="23799" hidden="1" xr:uid="{00000000-0005-0000-0000-0000982A0000}"/>
    <cellStyle name="Hiperłącze 11" xfId="25246" hidden="1" xr:uid="{00000000-0005-0000-0000-0000912B0000}"/>
    <cellStyle name="Hiperłącze 11" xfId="46306" hidden="1" xr:uid="{00000000-0005-0000-0000-0000DC340000}"/>
    <cellStyle name="Hiperłącze 11" xfId="24242" hidden="1" xr:uid="{00000000-0005-0000-0000-0000A92A0000}"/>
    <cellStyle name="Hiperłącze 11" xfId="35060" hidden="1" xr:uid="{00000000-0005-0000-0000-0000732F0000}"/>
    <cellStyle name="Hiperłącze 11" xfId="10353" hidden="1" xr:uid="{00000000-0005-0000-0000-0000D0240000}"/>
    <cellStyle name="Hiperłącze 11" xfId="34404" hidden="1" xr:uid="{00000000-0005-0000-0000-0000A5300000}"/>
    <cellStyle name="Hiperłącze 11" xfId="29367" hidden="1" xr:uid="{00000000-0005-0000-0000-0000262D0000}"/>
    <cellStyle name="Hiperłącze 11" xfId="33248" hidden="1" xr:uid="{00000000-0005-0000-0000-0000BF2E0000}"/>
    <cellStyle name="Hiperłącze 11" xfId="18410" hidden="1" xr:uid="{00000000-0005-0000-0000-00003C280000}"/>
    <cellStyle name="Hiperłącze 11" xfId="37941" hidden="1" xr:uid="{00000000-0005-0000-0000-0000E5300000}"/>
    <cellStyle name="Hiperłącze 11" xfId="11849" hidden="1" xr:uid="{00000000-0005-0000-0000-0000C2250000}"/>
    <cellStyle name="Hiperłącze 11" xfId="13410" hidden="1" xr:uid="{00000000-0005-0000-0000-0000B0250000}"/>
    <cellStyle name="Hiperłącze 11" xfId="27893" hidden="1" xr:uid="{00000000-0005-0000-0000-00003E2C0000}"/>
    <cellStyle name="Hiperłącze 11" xfId="10416" hidden="1" xr:uid="{00000000-0005-0000-0000-0000DD240000}"/>
    <cellStyle name="Hiperłącze 11" xfId="29840" hidden="1" xr:uid="{00000000-0005-0000-0000-00009E2E0000}"/>
    <cellStyle name="Hiperłącze 11" xfId="38182" hidden="1" xr:uid="{00000000-0005-0000-0000-000028310000}"/>
    <cellStyle name="Hiperłącze 11" xfId="36764" hidden="1" xr:uid="{00000000-0005-0000-0000-000047300000}"/>
    <cellStyle name="Hiperłącze 11" xfId="30394" hidden="1" xr:uid="{00000000-0005-0000-0000-00005E2D0000}"/>
    <cellStyle name="Hiperłącze 11" xfId="14178" hidden="1" xr:uid="{00000000-0005-0000-0000-0000FD250000}"/>
    <cellStyle name="Hiperłącze 11" xfId="35744" hidden="1" xr:uid="{00000000-0005-0000-0000-0000E22F0000}"/>
    <cellStyle name="Hiperłącze 11" xfId="37848" hidden="1" xr:uid="{00000000-0005-0000-0000-0000E1300000}"/>
    <cellStyle name="Hiperłącze 11" xfId="36229" hidden="1" xr:uid="{00000000-0005-0000-0000-00002C300000}"/>
    <cellStyle name="Hiperłącze 11" xfId="44473" hidden="1" xr:uid="{00000000-0005-0000-0000-0000C5330000}"/>
    <cellStyle name="Hiperłącze 11" xfId="40942" hidden="1" xr:uid="{00000000-0005-0000-0000-0000A5320000}"/>
    <cellStyle name="Hiperłącze 11" xfId="23361" hidden="1" xr:uid="{00000000-0005-0000-0000-0000292A0000}"/>
    <cellStyle name="Hiperłącze 11" xfId="40874" hidden="1" xr:uid="{00000000-0005-0000-0000-00008F320000}"/>
    <cellStyle name="Hiperłącze 11" xfId="20145" hidden="1" xr:uid="{00000000-0005-0000-0000-0000F6280000}"/>
    <cellStyle name="Hiperłącze 11" xfId="35669" hidden="1" xr:uid="{00000000-0005-0000-0000-0000D92F0000}"/>
    <cellStyle name="Hiperłącze 11" xfId="37779" hidden="1" xr:uid="{00000000-0005-0000-0000-0000D0300000}"/>
    <cellStyle name="Hiperłącze 11" xfId="29439" hidden="1" xr:uid="{00000000-0005-0000-0000-00002C2D0000}"/>
    <cellStyle name="Hiperłącze 11" xfId="35427" hidden="1" xr:uid="{00000000-0005-0000-0000-0000A52F0000}"/>
    <cellStyle name="Hiperłącze 11" xfId="14073" hidden="1" xr:uid="{00000000-0005-0000-0000-000036260000}"/>
    <cellStyle name="Hiperłącze 11" xfId="24344" hidden="1" xr:uid="{00000000-0005-0000-0000-0000E82A0000}"/>
    <cellStyle name="Hiperłącze 11" xfId="42768" hidden="1" xr:uid="{00000000-0005-0000-0000-000045330000}"/>
    <cellStyle name="Hiperłącze 11" xfId="19307" hidden="1" xr:uid="{00000000-0005-0000-0000-0000BF280000}"/>
    <cellStyle name="Hiperłącze 11" xfId="23591" hidden="1" xr:uid="{00000000-0005-0000-0000-0000832A0000}"/>
    <cellStyle name="Hiperłącze 11" xfId="36383" hidden="1" xr:uid="{00000000-0005-0000-0000-000071300000}"/>
    <cellStyle name="Hiperłącze 11" xfId="22794" hidden="1" xr:uid="{00000000-0005-0000-0000-0000472A0000}"/>
    <cellStyle name="Hiperłącze 11" xfId="43230" hidden="1" xr:uid="{00000000-0005-0000-0000-00002C340000}"/>
    <cellStyle name="Hiperłącze 11" xfId="30930" hidden="1" xr:uid="{00000000-0005-0000-0000-0000972D0000}"/>
    <cellStyle name="Hiperłącze 11" xfId="45553" hidden="1" xr:uid="{00000000-0005-0000-0000-00009B340000}"/>
    <cellStyle name="Hiperłącze 11" xfId="26592" hidden="1" xr:uid="{00000000-0005-0000-0000-0000B62B0000}"/>
    <cellStyle name="Hiperłącze 11" xfId="31345" hidden="1" xr:uid="{00000000-0005-0000-0000-0000E12D0000}"/>
    <cellStyle name="Hiperłącze 11" xfId="39864" hidden="1" xr:uid="{00000000-0005-0000-0000-0000AD310000}"/>
    <cellStyle name="Hiperłącze 11" xfId="26171" hidden="1" xr:uid="{00000000-0005-0000-0000-00006D2B0000}"/>
    <cellStyle name="Hiperłącze 11" xfId="29049" hidden="1" xr:uid="{00000000-0005-0000-0000-0000D72C0000}"/>
    <cellStyle name="Hiperłącze 11" xfId="29152" hidden="1" xr:uid="{00000000-0005-0000-0000-00000C2D0000}"/>
    <cellStyle name="Hiperłącze 11" xfId="46841" hidden="1" xr:uid="{00000000-0005-0000-0000-0000F7340000}"/>
    <cellStyle name="Hiperłącze 11" xfId="25116" hidden="1" xr:uid="{00000000-0005-0000-0000-0000F82B0000}"/>
    <cellStyle name="Hiperłącze 11" xfId="18606" hidden="1" xr:uid="{00000000-0005-0000-0000-000001280000}"/>
    <cellStyle name="Hiperłącze 11" xfId="23546" hidden="1" xr:uid="{00000000-0005-0000-0000-0000672A0000}"/>
    <cellStyle name="Hiperłącze 11" xfId="24577" hidden="1" xr:uid="{00000000-0005-0000-0000-0000F72A0000}"/>
    <cellStyle name="Hiperłącze 11" xfId="29675" hidden="1" xr:uid="{00000000-0005-0000-0000-0000112E0000}"/>
    <cellStyle name="Hiperłącze 11" xfId="39258" hidden="1" xr:uid="{00000000-0005-0000-0000-000069310000}"/>
    <cellStyle name="Hiperłącze 11" xfId="18512" hidden="1" xr:uid="{00000000-0005-0000-0000-000032280000}"/>
    <cellStyle name="Hiperłącze 11" xfId="11732" hidden="1" xr:uid="{00000000-0005-0000-0000-00005C260000}"/>
    <cellStyle name="Hiperłącze 11" xfId="46405" hidden="1" xr:uid="{00000000-0005-0000-0000-0000E4340000}"/>
    <cellStyle name="Hiperłącze 11" xfId="46898" hidden="1" xr:uid="{00000000-0005-0000-0000-0000FF340000}"/>
    <cellStyle name="Hiperłącze 11" xfId="37047" hidden="1" xr:uid="{00000000-0005-0000-0000-00006A300000}"/>
    <cellStyle name="Hiperłącze 11" xfId="23039" hidden="1" xr:uid="{00000000-0005-0000-0000-00003E2A0000}"/>
    <cellStyle name="Hiperłącze 11" xfId="44355" hidden="1" xr:uid="{00000000-0005-0000-0000-0000B6330000}"/>
    <cellStyle name="Hiperłącze 11" xfId="40824" hidden="1" xr:uid="{00000000-0005-0000-0000-000047320000}"/>
    <cellStyle name="Hiperłącze 11" xfId="20678" hidden="1" xr:uid="{00000000-0005-0000-0000-000088290000}"/>
    <cellStyle name="Hiperłącze 11" xfId="22407" hidden="1" xr:uid="{00000000-0005-0000-0000-0000CB290000}"/>
    <cellStyle name="Hiperłącze 11" xfId="44336" hidden="1" xr:uid="{00000000-0005-0000-0000-0000B4330000}"/>
    <cellStyle name="Hiperłącze 11" xfId="36120" hidden="1" xr:uid="{00000000-0005-0000-0000-000008300000}"/>
    <cellStyle name="Hiperłącze 11" xfId="27002" hidden="1" xr:uid="{00000000-0005-0000-0000-0000E22B0000}"/>
    <cellStyle name="Hiperłącze 11" xfId="36297" hidden="1" xr:uid="{00000000-0005-0000-0000-000039300000}"/>
    <cellStyle name="Hiperłącze 11" xfId="40891" hidden="1" xr:uid="{00000000-0005-0000-0000-000084320000}"/>
    <cellStyle name="Hiperłącze 11" xfId="18826" hidden="1" xr:uid="{00000000-0005-0000-0000-00001A280000}"/>
    <cellStyle name="Hiperłącze 11" xfId="31624" hidden="1" xr:uid="{00000000-0005-0000-0000-0000152E0000}"/>
    <cellStyle name="Hiperłącze 11" xfId="41922" hidden="1" xr:uid="{00000000-0005-0000-0000-000014330000}"/>
    <cellStyle name="Hiperłącze 11" xfId="24115" hidden="1" xr:uid="{00000000-0005-0000-0000-0000E92A0000}"/>
    <cellStyle name="Hiperłącze 11" xfId="34198" hidden="1" xr:uid="{00000000-0005-0000-0000-000021300000}"/>
    <cellStyle name="Hiperłącze 11" xfId="46448" hidden="1" xr:uid="{00000000-0005-0000-0000-00001F350000}"/>
    <cellStyle name="Hiperłącze 11" xfId="31453" hidden="1" xr:uid="{00000000-0005-0000-0000-0000EB2D0000}"/>
    <cellStyle name="Hiperłącze 11" xfId="26564" hidden="1" xr:uid="{00000000-0005-0000-0000-0000AF2B0000}"/>
    <cellStyle name="Hiperłącze 11" xfId="30125" hidden="1" xr:uid="{00000000-0005-0000-0000-0000422D0000}"/>
    <cellStyle name="Hiperłącze 11" xfId="23387" hidden="1" xr:uid="{00000000-0005-0000-0000-00002B2A0000}"/>
    <cellStyle name="Hiperłącze 11" xfId="46460" hidden="1" xr:uid="{00000000-0005-0000-0000-000021350000}"/>
    <cellStyle name="Hiperłącze 11" xfId="27946" hidden="1" xr:uid="{00000000-0005-0000-0000-00003C2C0000}"/>
    <cellStyle name="Hiperłącze 11" xfId="35921" hidden="1" xr:uid="{00000000-0005-0000-0000-0000F42F0000}"/>
    <cellStyle name="Hiperłącze 11" xfId="15722" hidden="1" xr:uid="{00000000-0005-0000-0000-0000F1260000}"/>
    <cellStyle name="Hiperłącze 11" xfId="10475" hidden="1" xr:uid="{00000000-0005-0000-0000-0000DC240000}"/>
    <cellStyle name="Hiperłącze 11" xfId="46874" hidden="1" xr:uid="{00000000-0005-0000-0000-0000FD340000}"/>
    <cellStyle name="Hiperłącze 11" xfId="16170" hidden="1" xr:uid="{00000000-0005-0000-0000-00006F270000}"/>
    <cellStyle name="Hiperłącze 11" xfId="20413" hidden="1" xr:uid="{00000000-0005-0000-0000-00000F290000}"/>
    <cellStyle name="Hiperłącze 11" xfId="27790" hidden="1" xr:uid="{00000000-0005-0000-0000-00002B2C0000}"/>
    <cellStyle name="Hiperłącze 11" xfId="15630" hidden="1" xr:uid="{00000000-0005-0000-0000-0000E3260000}"/>
    <cellStyle name="Hiperłącze 11" xfId="23932" hidden="1" xr:uid="{00000000-0005-0000-0000-0000E72A0000}"/>
    <cellStyle name="Hiperłącze 11" xfId="16893" hidden="1" xr:uid="{00000000-0005-0000-0000-000030270000}"/>
    <cellStyle name="Hiperłącze 11" xfId="16632" hidden="1" xr:uid="{00000000-0005-0000-0000-000018270000}"/>
    <cellStyle name="Hiperłącze 11" xfId="29825" hidden="1" xr:uid="{00000000-0005-0000-0000-0000A02E0000}"/>
    <cellStyle name="Hiperłącze 11" xfId="19420" hidden="1" xr:uid="{00000000-0005-0000-0000-0000DB280000}"/>
    <cellStyle name="Hiperłącze 11" xfId="43431" hidden="1" xr:uid="{00000000-0005-0000-0000-0000C7340000}"/>
    <cellStyle name="Hiperłącze 11" xfId="13681" hidden="1" xr:uid="{00000000-0005-0000-0000-0000E7250000}"/>
    <cellStyle name="Hiperłącze 11" xfId="40495" hidden="1" xr:uid="{00000000-0005-0000-0000-00000D320000}"/>
    <cellStyle name="Hiperłącze 11" xfId="36693" hidden="1" xr:uid="{00000000-0005-0000-0000-000042300000}"/>
    <cellStyle name="Hiperłącze 11" xfId="45835" hidden="1" xr:uid="{00000000-0005-0000-0000-00006E340000}"/>
    <cellStyle name="Hiperłącze 11" xfId="23946" hidden="1" xr:uid="{00000000-0005-0000-0000-0000EB2A0000}"/>
    <cellStyle name="Hiperłącze 11" xfId="46415" hidden="1" xr:uid="{00000000-0005-0000-0000-000030350000}"/>
    <cellStyle name="Hiperłącze 11" xfId="41479" hidden="1" xr:uid="{00000000-0005-0000-0000-00006B320000}"/>
    <cellStyle name="Hiperłącze 11" xfId="45998" hidden="1" xr:uid="{00000000-0005-0000-0000-00007D340000}"/>
    <cellStyle name="Hiperłącze 11" xfId="21095" hidden="1" xr:uid="{00000000-0005-0000-0000-000026290000}"/>
    <cellStyle name="Hiperłącze 11" xfId="22915" hidden="1" xr:uid="{00000000-0005-0000-0000-00005B2A0000}"/>
    <cellStyle name="Hiperłącze 11" xfId="34970" hidden="1" xr:uid="{00000000-0005-0000-0000-00006C2F0000}"/>
    <cellStyle name="Hiperłącze 11" xfId="38886" hidden="1" xr:uid="{00000000-0005-0000-0000-0000BE320000}"/>
    <cellStyle name="Hiperłącze 11" xfId="38991" hidden="1" xr:uid="{00000000-0005-0000-0000-00001E320000}"/>
    <cellStyle name="Hiperłącze 11" xfId="39940" hidden="1" xr:uid="{00000000-0005-0000-0000-0000B2310000}"/>
    <cellStyle name="Hiperłącze 11" xfId="17358" hidden="1" xr:uid="{00000000-0005-0000-0000-000067270000}"/>
    <cellStyle name="Hiperłącze 11" xfId="39402" hidden="1" xr:uid="{00000000-0005-0000-0000-000074310000}"/>
    <cellStyle name="Hiperłącze 11" xfId="16374" hidden="1" xr:uid="{00000000-0005-0000-0000-0000D2270000}"/>
    <cellStyle name="Hiperłącze 11" xfId="39371" hidden="1" xr:uid="{00000000-0005-0000-0000-0000CE310000}"/>
    <cellStyle name="Hiperłącze 11" xfId="16283" hidden="1" xr:uid="{00000000-0005-0000-0000-000068280000}"/>
    <cellStyle name="Hiperłącze 11" xfId="17665" hidden="1" xr:uid="{00000000-0005-0000-0000-0000A6270000}"/>
    <cellStyle name="Hiperłącze 11" xfId="43338" hidden="1" xr:uid="{00000000-0005-0000-0000-0000D1330000}"/>
    <cellStyle name="Hiperłącze 11" xfId="45843" hidden="1" xr:uid="{00000000-0005-0000-0000-00006D340000}"/>
    <cellStyle name="Hiperłącze 11" xfId="11986" hidden="1" xr:uid="{00000000-0005-0000-0000-0000D0250000}"/>
    <cellStyle name="Hiperłącze 11" xfId="42645" hidden="1" xr:uid="{00000000-0005-0000-0000-000004330000}"/>
    <cellStyle name="Hiperłącze 11" xfId="26407" hidden="1" xr:uid="{00000000-0005-0000-0000-0000872B0000}"/>
    <cellStyle name="Hiperłącze 11" xfId="21134" hidden="1" xr:uid="{00000000-0005-0000-0000-000020290000}"/>
    <cellStyle name="Hiperłącze 11" xfId="12899" hidden="1" xr:uid="{00000000-0005-0000-0000-000075250000}"/>
    <cellStyle name="Hiperłącze 11" xfId="42170" hidden="1" xr:uid="{00000000-0005-0000-0000-00000D330000}"/>
    <cellStyle name="Hiperłącze 11" xfId="46978" hidden="1" xr:uid="{00000000-0005-0000-0000-000004350000}"/>
    <cellStyle name="Hiperłącze 11" xfId="18261" hidden="1" xr:uid="{00000000-0005-0000-0000-000042280000}"/>
    <cellStyle name="Hiperłącze 11" xfId="14225" hidden="1" xr:uid="{00000000-0005-0000-0000-0000FC250000}"/>
    <cellStyle name="Hiperłącze 11" xfId="24171" hidden="1" xr:uid="{00000000-0005-0000-0000-0000A62A0000}"/>
    <cellStyle name="Hiperłącze 11" xfId="30849" hidden="1" xr:uid="{00000000-0005-0000-0000-0000882D0000}"/>
    <cellStyle name="Hiperłącze 11" xfId="11587" hidden="1" xr:uid="{00000000-0005-0000-0000-00006C250000}"/>
    <cellStyle name="Hiperłącze 11" xfId="26099" hidden="1" xr:uid="{00000000-0005-0000-0000-0000632B0000}"/>
    <cellStyle name="Hiperłącze 11" xfId="24719" hidden="1" xr:uid="{00000000-0005-0000-0000-0000072B0000}"/>
    <cellStyle name="Hiperłącze 11" xfId="40444" hidden="1" xr:uid="{00000000-0005-0000-0000-000004320000}"/>
    <cellStyle name="Hiperłącze 11" xfId="24880" hidden="1" xr:uid="{00000000-0005-0000-0000-00001B2B0000}"/>
    <cellStyle name="Hiperłącze 11" xfId="29368" hidden="1" xr:uid="{00000000-0005-0000-0000-00002A2D0000}"/>
    <cellStyle name="Hiperłącze 11" xfId="33773" hidden="1" xr:uid="{00000000-0005-0000-0000-0000282F0000}"/>
    <cellStyle name="Hiperłącze 11" xfId="47069" hidden="1" xr:uid="{00000000-0005-0000-0000-00000C350000}"/>
    <cellStyle name="Hiperłącze 11" xfId="10406" hidden="1" xr:uid="{00000000-0005-0000-0000-0000DE240000}"/>
    <cellStyle name="Hiperłącze 11" xfId="22434" hidden="1" xr:uid="{00000000-0005-0000-0000-0000C8290000}"/>
    <cellStyle name="Hiperłącze 11" xfId="44132" hidden="1" xr:uid="{00000000-0005-0000-0000-00009B330000}"/>
    <cellStyle name="Hiperłącze 11" xfId="36129" hidden="1" xr:uid="{00000000-0005-0000-0000-000023300000}"/>
    <cellStyle name="Hiperłącze 11" xfId="42654" hidden="1" xr:uid="{00000000-0005-0000-0000-000008330000}"/>
    <cellStyle name="Hiperłącze 11" xfId="18661" hidden="1" xr:uid="{00000000-0005-0000-0000-000004280000}"/>
    <cellStyle name="Hiperłącze 11" xfId="42636" hidden="1" xr:uid="{00000000-0005-0000-0000-000003330000}"/>
    <cellStyle name="Hiperłącze 11" xfId="16749" hidden="1" xr:uid="{00000000-0005-0000-0000-00006B270000}"/>
    <cellStyle name="Hiperłącze 11" xfId="31670" hidden="1" xr:uid="{00000000-0005-0000-0000-00001B2E0000}"/>
    <cellStyle name="Hiperłącze 11" xfId="34446" hidden="1" xr:uid="{00000000-0005-0000-0000-00009A300000}"/>
    <cellStyle name="Hiperłącze 11" xfId="38173" hidden="1" xr:uid="{00000000-0005-0000-0000-000024310000}"/>
    <cellStyle name="Hiperłącze 11" xfId="28839" hidden="1" xr:uid="{00000000-0005-0000-0000-0000022D0000}"/>
    <cellStyle name="Hiperłącze 11" xfId="31840" hidden="1" xr:uid="{00000000-0005-0000-0000-0000672E0000}"/>
    <cellStyle name="Hiperłącze 11" xfId="39511" hidden="1" xr:uid="{00000000-0005-0000-0000-000080310000}"/>
    <cellStyle name="Hiperłącze 11" xfId="17677" hidden="1" xr:uid="{00000000-0005-0000-0000-0000A5270000}"/>
    <cellStyle name="Hiperłącze 11" xfId="41587" hidden="1" xr:uid="{00000000-0005-0000-0000-000077320000}"/>
    <cellStyle name="Hiperłącze 11" xfId="18025" hidden="1" xr:uid="{00000000-0005-0000-0000-0000C8270000}"/>
    <cellStyle name="Hiperłącze 11" xfId="14186" hidden="1" xr:uid="{00000000-0005-0000-0000-000002260000}"/>
    <cellStyle name="Hiperłącze 11" xfId="26515" hidden="1" xr:uid="{00000000-0005-0000-0000-0000AD2B0000}"/>
    <cellStyle name="Hiperłącze 11" xfId="36548" hidden="1" xr:uid="{00000000-0005-0000-0000-000079300000}"/>
    <cellStyle name="Hiperłącze 11" xfId="36003" hidden="1" xr:uid="{00000000-0005-0000-0000-0000F82F0000}"/>
    <cellStyle name="Hiperłącze 11" xfId="21920" hidden="1" xr:uid="{00000000-0005-0000-0000-000078290000}"/>
    <cellStyle name="Hiperłącze 11" xfId="27101" hidden="1" xr:uid="{00000000-0005-0000-0000-0000052C0000}"/>
    <cellStyle name="Hiperłącze 11" xfId="11609" hidden="1" xr:uid="{00000000-0005-0000-0000-00006D250000}"/>
    <cellStyle name="Hiperłącze 11" xfId="16999" hidden="1" xr:uid="{00000000-0005-0000-0000-00003C270000}"/>
    <cellStyle name="Hiperłącze 11" xfId="13799" hidden="1" xr:uid="{00000000-0005-0000-0000-000045260000}"/>
    <cellStyle name="Hiperłącze 11" xfId="33880" hidden="1" xr:uid="{00000000-0005-0000-0000-0000352F0000}"/>
    <cellStyle name="Hiperłącze 11" xfId="18694" hidden="1" xr:uid="{00000000-0005-0000-0000-00000E280000}"/>
    <cellStyle name="Hiperłącze 11" xfId="20051" hidden="1" xr:uid="{00000000-0005-0000-0000-0000E7280000}"/>
    <cellStyle name="Hiperłącze 11" xfId="11672" hidden="1" xr:uid="{00000000-0005-0000-0000-000061250000}"/>
    <cellStyle name="Hiperłącze 11" xfId="25100" hidden="1" xr:uid="{00000000-0005-0000-0000-0000842C0000}"/>
    <cellStyle name="Hiperłącze 11" xfId="11867" hidden="1" xr:uid="{00000000-0005-0000-0000-0000C5250000}"/>
    <cellStyle name="Hiperłącze 11" xfId="19579" hidden="1" xr:uid="{00000000-0005-0000-0000-0000D5280000}"/>
    <cellStyle name="Hiperłącze 11" xfId="11269" hidden="1" xr:uid="{00000000-0005-0000-0000-0000E6240000}"/>
    <cellStyle name="Hiperłącze 11" xfId="32398" hidden="1" xr:uid="{00000000-0005-0000-0000-00004A2E0000}"/>
    <cellStyle name="Hiperłącze 11" xfId="38673" hidden="1" xr:uid="{00000000-0005-0000-0000-0000B0320000}"/>
    <cellStyle name="Hiperłącze 11" xfId="13763" hidden="1" xr:uid="{00000000-0005-0000-0000-000021260000}"/>
    <cellStyle name="Hiperłącze 11" xfId="43492" hidden="1" xr:uid="{00000000-0005-0000-0000-0000BA340000}"/>
    <cellStyle name="Hiperłącze 11" xfId="13114" hidden="1" xr:uid="{00000000-0005-0000-0000-00008D250000}"/>
    <cellStyle name="Hiperłącze 11" xfId="18324" hidden="1" xr:uid="{00000000-0005-0000-0000-000055280000}"/>
    <cellStyle name="Hiperłącze 11" xfId="17761" hidden="1" xr:uid="{00000000-0005-0000-0000-0000B2270000}"/>
    <cellStyle name="Hiperłącze 11" xfId="46921" hidden="1" xr:uid="{00000000-0005-0000-0000-0000FC340000}"/>
    <cellStyle name="Hiperłącze 11" xfId="37160" hidden="1" xr:uid="{00000000-0005-0000-0000-0000B3300000}"/>
    <cellStyle name="Hiperłącze 11" xfId="12556" hidden="1" xr:uid="{00000000-0005-0000-0000-000034250000}"/>
    <cellStyle name="Hiperłącze 11" xfId="37151" hidden="1" xr:uid="{00000000-0005-0000-0000-000098300000}"/>
    <cellStyle name="Hiperłącze 11" xfId="19484" hidden="1" xr:uid="{00000000-0005-0000-0000-0000C9280000}"/>
    <cellStyle name="Hiperłącze 11" xfId="37387" hidden="1" xr:uid="{00000000-0005-0000-0000-000012310000}"/>
    <cellStyle name="Hiperłącze 11" xfId="19804" hidden="1" xr:uid="{00000000-0005-0000-0000-0000DC280000}"/>
    <cellStyle name="Hiperłącze 11" xfId="13699" hidden="1" xr:uid="{00000000-0005-0000-0000-0000E3250000}"/>
    <cellStyle name="Hiperłącze 11" xfId="28774" hidden="1" xr:uid="{00000000-0005-0000-0000-0000BE2C0000}"/>
    <cellStyle name="Hiperłącze 11" xfId="20198" hidden="1" xr:uid="{00000000-0005-0000-0000-0000F4280000}"/>
    <cellStyle name="Hiperłącze 11" xfId="40970" hidden="1" xr:uid="{00000000-0005-0000-0000-00009F320000}"/>
    <cellStyle name="Hiperłącze 11" xfId="22452" hidden="1" xr:uid="{00000000-0005-0000-0000-0000CF290000}"/>
    <cellStyle name="Hiperłącze 11" xfId="45530" hidden="1" xr:uid="{00000000-0005-0000-0000-0000AB340000}"/>
    <cellStyle name="Hiperłącze 11" xfId="45802" hidden="1" xr:uid="{00000000-0005-0000-0000-000064340000}"/>
    <cellStyle name="Hiperłącze 11" xfId="23203" hidden="1" xr:uid="{00000000-0005-0000-0000-0000182A0000}"/>
    <cellStyle name="Hiperłącze 11" xfId="45715" hidden="1" xr:uid="{00000000-0005-0000-0000-00005C340000}"/>
    <cellStyle name="Hiperłącze 11" xfId="24234" hidden="1" xr:uid="{00000000-0005-0000-0000-0000A82A0000}"/>
    <cellStyle name="Hiperłącze 11" xfId="44665" hidden="1" xr:uid="{00000000-0005-0000-0000-0000F0330000}"/>
    <cellStyle name="Hiperłącze 11" xfId="30618" hidden="1" xr:uid="{00000000-0005-0000-0000-0000752D0000}"/>
    <cellStyle name="Hiperłącze 11" xfId="19733" hidden="1" xr:uid="{00000000-0005-0000-0000-00009D280000}"/>
    <cellStyle name="Hiperłącze 11" xfId="33741" hidden="1" xr:uid="{00000000-0005-0000-0000-00001F2F0000}"/>
    <cellStyle name="Hiperłącze 11" xfId="33482" hidden="1" xr:uid="{00000000-0005-0000-0000-0000D72E0000}"/>
    <cellStyle name="Hiperłącze 11" xfId="36772" hidden="1" xr:uid="{00000000-0005-0000-0000-000048300000}"/>
    <cellStyle name="Hiperłącze 11" xfId="34727" hidden="1" xr:uid="{00000000-0005-0000-0000-0000582F0000}"/>
    <cellStyle name="Hiperłącze 11" xfId="40957" hidden="1" xr:uid="{00000000-0005-0000-0000-0000A1320000}"/>
    <cellStyle name="Hiperłącze 11" xfId="32058" hidden="1" xr:uid="{00000000-0005-0000-0000-0000652E0000}"/>
    <cellStyle name="Hiperłącze 11" xfId="30407" hidden="1" xr:uid="{00000000-0005-0000-0000-00005D2D0000}"/>
    <cellStyle name="Hiperłącze 11" xfId="43980" hidden="1" xr:uid="{00000000-0005-0000-0000-00008B330000}"/>
    <cellStyle name="Hiperłącze 11" xfId="20358" hidden="1" xr:uid="{00000000-0005-0000-0000-00000E290000}"/>
    <cellStyle name="Hiperłącze 11" xfId="19741" hidden="1" xr:uid="{00000000-0005-0000-0000-0000A2280000}"/>
    <cellStyle name="Hiperłącze 11" xfId="18558" hidden="1" xr:uid="{00000000-0005-0000-0000-000049280000}"/>
    <cellStyle name="Hiperłącze 11" xfId="34648" hidden="1" xr:uid="{00000000-0005-0000-0000-0000522F0000}"/>
    <cellStyle name="Hiperłącze 11" xfId="36337" hidden="1" xr:uid="{00000000-0005-0000-0000-000038300000}"/>
    <cellStyle name="Hiperłącze 11" xfId="28741" hidden="1" xr:uid="{00000000-0005-0000-0000-0000B42C0000}"/>
    <cellStyle name="Hiperłącze 11" xfId="27438" hidden="1" xr:uid="{00000000-0005-0000-0000-00006B2C0000}"/>
    <cellStyle name="Hiperłącze 11" xfId="31317" hidden="1" xr:uid="{00000000-0005-0000-0000-0000DE2D0000}"/>
    <cellStyle name="Hiperłącze 11" xfId="23609" hidden="1" xr:uid="{00000000-0005-0000-0000-0000852A0000}"/>
    <cellStyle name="Hiperłącze 11" xfId="43757" hidden="1" xr:uid="{00000000-0005-0000-0000-000074330000}"/>
    <cellStyle name="Hiperłącze 11" xfId="25657" hidden="1" xr:uid="{00000000-0005-0000-0000-0000302B0000}"/>
    <cellStyle name="Hiperłącze 11" xfId="43583" hidden="1" xr:uid="{00000000-0005-0000-0000-00003B340000}"/>
    <cellStyle name="Hiperłącze 11" xfId="26235" hidden="1" xr:uid="{00000000-0005-0000-0000-0000732B0000}"/>
    <cellStyle name="Hiperłącze 11" xfId="41665" hidden="1" xr:uid="{00000000-0005-0000-0000-0000A4320000}"/>
    <cellStyle name="Hiperłącze 11" xfId="20235" hidden="1" xr:uid="{00000000-0005-0000-0000-0000FE280000}"/>
    <cellStyle name="Hiperłącze 11" xfId="16553" hidden="1" xr:uid="{00000000-0005-0000-0000-000012270000}"/>
    <cellStyle name="Hiperłącze 11" xfId="40371" hidden="1" xr:uid="{00000000-0005-0000-0000-0000FD310000}"/>
    <cellStyle name="Hiperłącze 11" xfId="41819" hidden="1" xr:uid="{00000000-0005-0000-0000-0000D2320000}"/>
    <cellStyle name="Hiperłącze 11" xfId="33360" hidden="1" xr:uid="{00000000-0005-0000-0000-0000D02E0000}"/>
    <cellStyle name="Hiperłącze 11" xfId="31006" hidden="1" xr:uid="{00000000-0005-0000-0000-0000B62D0000}"/>
    <cellStyle name="Hiperłącze 11" xfId="34119" hidden="1" xr:uid="{00000000-0005-0000-0000-0000B32F0000}"/>
    <cellStyle name="Hiperłącze 11" xfId="20350" hidden="1" xr:uid="{00000000-0005-0000-0000-000009290000}"/>
    <cellStyle name="Hiperłącze 11" xfId="23858" hidden="1" xr:uid="{00000000-0005-0000-0000-0000E32A0000}"/>
    <cellStyle name="Hiperłącze 11" xfId="21456" hidden="1" xr:uid="{00000000-0005-0000-0000-00004A290000}"/>
    <cellStyle name="Hiperłącze 11" xfId="42093" hidden="1" xr:uid="{00000000-0005-0000-0000-00001E330000}"/>
    <cellStyle name="Hiperłącze 11" xfId="12350" hidden="1" xr:uid="{00000000-0005-0000-0000-00001C250000}"/>
    <cellStyle name="Hiperłącze 11" xfId="24613" hidden="1" xr:uid="{00000000-0005-0000-0000-0000F82A0000}"/>
    <cellStyle name="Hiperłącze 11" xfId="35887" hidden="1" xr:uid="{00000000-0005-0000-0000-0000EB2F0000}"/>
    <cellStyle name="Hiperłącze 11" xfId="45914" hidden="1" xr:uid="{00000000-0005-0000-0000-0000AC340000}"/>
    <cellStyle name="Hiperłącze 11" xfId="40798" hidden="1" xr:uid="{00000000-0005-0000-0000-000045320000}"/>
    <cellStyle name="Hiperłącze 11" xfId="23673" hidden="1" xr:uid="{00000000-0005-0000-0000-0000872A0000}"/>
    <cellStyle name="Hiperłącze 11" xfId="38310" hidden="1" xr:uid="{00000000-0005-0000-0000-000038310000}"/>
    <cellStyle name="Hiperłącze 11" xfId="19753" hidden="1" xr:uid="{00000000-0005-0000-0000-0000A1280000}"/>
    <cellStyle name="Hiperłącze 11" xfId="33862" hidden="1" xr:uid="{00000000-0005-0000-0000-0000332F0000}"/>
    <cellStyle name="Hiperłącze 11" xfId="30818" hidden="1" xr:uid="{00000000-0005-0000-0000-00008D2D0000}"/>
    <cellStyle name="Hiperłącze 11" xfId="21428" hidden="1" xr:uid="{00000000-0005-0000-0000-000041290000}"/>
    <cellStyle name="Hiperłącze 11" xfId="16134" hidden="1" xr:uid="{00000000-0005-0000-0000-00007D270000}"/>
    <cellStyle name="Hiperłącze 11" xfId="30702" hidden="1" xr:uid="{00000000-0005-0000-0000-0000822D0000}"/>
    <cellStyle name="Hiperłącze 11" xfId="26966" hidden="1" xr:uid="{00000000-0005-0000-0000-0000DC2B0000}"/>
    <cellStyle name="Hiperłącze 11" xfId="14523" hidden="1" xr:uid="{00000000-0005-0000-0000-000044260000}"/>
    <cellStyle name="Hiperłącze 11" xfId="21932" hidden="1" xr:uid="{00000000-0005-0000-0000-000093290000}"/>
    <cellStyle name="Hiperłącze 11" xfId="31982" hidden="1" xr:uid="{00000000-0005-0000-0000-00006C2E0000}"/>
    <cellStyle name="Hiperłącze 11" xfId="30133" hidden="1" xr:uid="{00000000-0005-0000-0000-0000412D0000}"/>
    <cellStyle name="Hiperłącze 11" xfId="31833" hidden="1" xr:uid="{00000000-0005-0000-0000-0000722E0000}"/>
    <cellStyle name="Hiperłącze 11" xfId="42787" hidden="1" xr:uid="{00000000-0005-0000-0000-00003F330000}"/>
    <cellStyle name="Hiperłącze 11" xfId="14273" hidden="1" xr:uid="{00000000-0005-0000-0000-000003260000}"/>
    <cellStyle name="Hiperłącze 11" xfId="34034" hidden="1" xr:uid="{00000000-0005-0000-0000-0000472F0000}"/>
    <cellStyle name="Hiperłącze 11" xfId="34799" hidden="1" xr:uid="{00000000-0005-0000-0000-00005C2F0000}"/>
    <cellStyle name="Hiperłącze 11" xfId="25520" hidden="1" xr:uid="{00000000-0005-0000-0000-0000F12B0000}"/>
    <cellStyle name="Hiperłącze 11" xfId="41656" hidden="1" xr:uid="{00000000-0005-0000-0000-0000A3320000}"/>
    <cellStyle name="Hiperłącze 11" xfId="12359" hidden="1" xr:uid="{00000000-0005-0000-0000-00001F250000}"/>
    <cellStyle name="Hiperłącze 11" xfId="18861" hidden="1" xr:uid="{00000000-0005-0000-0000-00001B280000}"/>
    <cellStyle name="Hiperłącze 11" xfId="19165" hidden="1" xr:uid="{00000000-0005-0000-0000-00007C280000}"/>
    <cellStyle name="Hiperłącze 11" xfId="38050" hidden="1" xr:uid="{00000000-0005-0000-0000-0000F1300000}"/>
    <cellStyle name="Hiperłącze 11" xfId="38078" hidden="1" xr:uid="{00000000-0005-0000-0000-0000FA300000}"/>
    <cellStyle name="Hiperłącze 11" xfId="37091" hidden="1" xr:uid="{00000000-0005-0000-0000-000064300000}"/>
    <cellStyle name="Hiperłącze 11" xfId="46730" hidden="1" xr:uid="{00000000-0005-0000-0000-000039350000}"/>
    <cellStyle name="Hiperłącze 11" xfId="18486" hidden="1" xr:uid="{00000000-0005-0000-0000-000035280000}"/>
    <cellStyle name="Hiperłącze 11" xfId="34240" hidden="1" xr:uid="{00000000-0005-0000-0000-0000B92F0000}"/>
    <cellStyle name="Hiperłącze 11" xfId="32737" hidden="1" xr:uid="{00000000-0005-0000-0000-0000AC2E0000}"/>
    <cellStyle name="Hiperłącze 11" xfId="28323" hidden="1" xr:uid="{00000000-0005-0000-0000-0000F02C0000}"/>
    <cellStyle name="Hiperłącze 11" xfId="23737" hidden="1" xr:uid="{00000000-0005-0000-0000-0000952A0000}"/>
    <cellStyle name="Hiperłącze 11" xfId="17286" hidden="1" xr:uid="{00000000-0005-0000-0000-00005C270000}"/>
    <cellStyle name="Hiperłącze 11" xfId="20622" hidden="1" xr:uid="{00000000-0005-0000-0000-0000812A0000}"/>
    <cellStyle name="Hiperłącze 11" xfId="24354" hidden="1" xr:uid="{00000000-0005-0000-0000-0000B32A0000}"/>
    <cellStyle name="Hiperłącze 11" xfId="41203" hidden="1" xr:uid="{00000000-0005-0000-0000-00004D320000}"/>
    <cellStyle name="Hiperłącze 11" xfId="23709" hidden="1" xr:uid="{00000000-0005-0000-0000-0000902A0000}"/>
    <cellStyle name="Hiperłącze 11" xfId="24151" hidden="1" xr:uid="{00000000-0005-0000-0000-00009E2A0000}"/>
    <cellStyle name="Hiperłącze 11" xfId="26802" hidden="1" xr:uid="{00000000-0005-0000-0000-0000CD2B0000}"/>
    <cellStyle name="Hiperłącze 11" xfId="40410" hidden="1" xr:uid="{00000000-0005-0000-0000-0000FB310000}"/>
    <cellStyle name="Hiperłącze 11" xfId="19584" hidden="1" xr:uid="{00000000-0005-0000-0000-0000DA280000}"/>
    <cellStyle name="Hiperłącze 11" xfId="41910" hidden="1" xr:uid="{00000000-0005-0000-0000-000022330000}"/>
    <cellStyle name="Hiperłącze 11" xfId="41212" hidden="1" xr:uid="{00000000-0005-0000-0000-00004E320000}"/>
    <cellStyle name="Hiperłącze 11" xfId="18952" hidden="1" xr:uid="{00000000-0005-0000-0000-00002A280000}"/>
    <cellStyle name="Hiperłącze 11" xfId="41783" hidden="1" xr:uid="{00000000-0005-0000-0000-0000CC320000}"/>
    <cellStyle name="Hiperłącze 11" xfId="24752" hidden="1" xr:uid="{00000000-0005-0000-0000-00000D2B0000}"/>
    <cellStyle name="Hiperłącze 11" xfId="23267" hidden="1" xr:uid="{00000000-0005-0000-0000-00001B2A0000}"/>
    <cellStyle name="Hiperłącze 11" xfId="38338" hidden="1" xr:uid="{00000000-0005-0000-0000-00003D310000}"/>
    <cellStyle name="Hiperłącze 11" xfId="39976" hidden="1" xr:uid="{00000000-0005-0000-0000-0000B7310000}"/>
    <cellStyle name="Hiperłącze 11" xfId="41623" hidden="1" xr:uid="{00000000-0005-0000-0000-000078320000}"/>
    <cellStyle name="Hiperłącze 11" xfId="33749" hidden="1" xr:uid="{00000000-0005-0000-0000-0000202F0000}"/>
    <cellStyle name="Hiperłącze 11" xfId="28677" hidden="1" xr:uid="{00000000-0005-0000-0000-0000F62C0000}"/>
    <cellStyle name="Hiperłącze 11" xfId="42351" hidden="1" xr:uid="{00000000-0005-0000-0000-0000ED320000}"/>
    <cellStyle name="Hiperłącze 11" xfId="38654" hidden="1" xr:uid="{00000000-0005-0000-0000-0000BD310000}"/>
    <cellStyle name="Hiperłącze 11" xfId="32198" hidden="1" xr:uid="{00000000-0005-0000-0000-0000352E0000}"/>
    <cellStyle name="Hiperłącze 11" xfId="16338" hidden="1" xr:uid="{00000000-0005-0000-0000-00005C280000}"/>
    <cellStyle name="Hiperłącze 11" xfId="23909" hidden="1" xr:uid="{00000000-0005-0000-0000-0000EF2A0000}"/>
    <cellStyle name="Hiperłącze 11" xfId="28087" hidden="1" xr:uid="{00000000-0005-0000-0000-0000732C0000}"/>
    <cellStyle name="Hiperłącze 11" xfId="27292" hidden="1" xr:uid="{00000000-0005-0000-0000-0000602C0000}"/>
    <cellStyle name="Hiperłącze 11" xfId="32178" hidden="1" xr:uid="{00000000-0005-0000-0000-0000312E0000}"/>
    <cellStyle name="Hiperłącze 11" xfId="41424" hidden="1" xr:uid="{00000000-0005-0000-0000-000064320000}"/>
    <cellStyle name="Hiperłącze 11" xfId="13236" hidden="1" xr:uid="{00000000-0005-0000-0000-0000A2250000}"/>
    <cellStyle name="Hiperłącze 11" xfId="14678" hidden="1" xr:uid="{00000000-0005-0000-0000-000076260000}"/>
    <cellStyle name="Hiperłącze 11" xfId="13123" hidden="1" xr:uid="{00000000-0005-0000-0000-00008E250000}"/>
    <cellStyle name="Hiperłącze 11" xfId="35637" hidden="1" xr:uid="{00000000-0005-0000-0000-0000D22F0000}"/>
    <cellStyle name="Hiperłącze 11" xfId="21078" hidden="1" xr:uid="{00000000-0005-0000-0000-00007F2A0000}"/>
    <cellStyle name="Hiperłącze 11" xfId="31706" hidden="1" xr:uid="{00000000-0005-0000-0000-00001C2E0000}"/>
    <cellStyle name="Hiperłącze 11" xfId="30637" hidden="1" xr:uid="{00000000-0005-0000-0000-00006F2D0000}"/>
    <cellStyle name="Hiperłącze 11" xfId="17745" hidden="1" xr:uid="{00000000-0005-0000-0000-0000AE270000}"/>
    <cellStyle name="Hiperłącze 11" xfId="31635" hidden="1" xr:uid="{00000000-0005-0000-0000-00001A2E0000}"/>
    <cellStyle name="Hiperłącze 11" xfId="42024" hidden="1" xr:uid="{00000000-0005-0000-0000-000027330000}"/>
    <cellStyle name="Hiperłącze 11" xfId="21175" hidden="1" xr:uid="{00000000-0005-0000-0000-00002E290000}"/>
    <cellStyle name="Hiperłącze 11" xfId="38604" hidden="1" xr:uid="{00000000-0005-0000-0000-0000CB310000}"/>
    <cellStyle name="Hiperłącze 11" xfId="22938" hidden="1" xr:uid="{00000000-0005-0000-0000-00004B2A0000}"/>
    <cellStyle name="Hiperłącze 11" xfId="39361" hidden="1" xr:uid="{00000000-0005-0000-0000-0000C2320000}"/>
    <cellStyle name="Hiperłącze 11" xfId="41279" hidden="1" xr:uid="{00000000-0005-0000-0000-000054320000}"/>
    <cellStyle name="Hiperłącze 11" xfId="22131" hidden="1" xr:uid="{00000000-0005-0000-0000-0000A4290000}"/>
    <cellStyle name="Hiperłącze 11" xfId="27309" hidden="1" xr:uid="{00000000-0005-0000-0000-0000612C0000}"/>
    <cellStyle name="Hiperłącze 11" xfId="39740" hidden="1" xr:uid="{00000000-0005-0000-0000-00009D310000}"/>
    <cellStyle name="Hiperłącze 11" xfId="18566" hidden="1" xr:uid="{00000000-0005-0000-0000-0000FB270000}"/>
    <cellStyle name="Hiperłącze 11" xfId="14235" hidden="1" xr:uid="{00000000-0005-0000-0000-000042260000}"/>
    <cellStyle name="Hiperłącze 11" xfId="26434" hidden="1" xr:uid="{00000000-0005-0000-0000-0000842B0000}"/>
    <cellStyle name="Hiperłącze 11" xfId="38741" hidden="1" xr:uid="{00000000-0005-0000-0000-0000D1310000}"/>
    <cellStyle name="Hiperłącze 11" xfId="23863" hidden="1" xr:uid="{00000000-0005-0000-0000-0000E42A0000}"/>
    <cellStyle name="Hiperłącze 11" xfId="22782" hidden="1" xr:uid="{00000000-0005-0000-0000-00004F2A0000}"/>
    <cellStyle name="Hiperłącze 11" xfId="29258" hidden="1" xr:uid="{00000000-0005-0000-0000-0000192D0000}"/>
    <cellStyle name="Hiperłącze 11" xfId="17855" hidden="1" xr:uid="{00000000-0005-0000-0000-0000B9270000}"/>
    <cellStyle name="Hiperłącze 11" xfId="17065" hidden="1" xr:uid="{00000000-0005-0000-0000-00003F270000}"/>
    <cellStyle name="Hiperłącze 11" xfId="26714" hidden="1" xr:uid="{00000000-0005-0000-0000-0000C62B0000}"/>
    <cellStyle name="Hiperłącze 11" xfId="38239" hidden="1" xr:uid="{00000000-0005-0000-0000-000036310000}"/>
    <cellStyle name="Hiperłącze 11" xfId="36378" hidden="1" xr:uid="{00000000-0005-0000-0000-000073300000}"/>
    <cellStyle name="Hiperłącze 11" xfId="17385" hidden="1" xr:uid="{00000000-0005-0000-0000-000064270000}"/>
    <cellStyle name="Hiperłącze 11" xfId="13708" hidden="1" xr:uid="{00000000-0005-0000-0000-0000E4250000}"/>
    <cellStyle name="Hiperłącze 11" xfId="15332" hidden="1" xr:uid="{00000000-0005-0000-0000-000096260000}"/>
    <cellStyle name="Hiperłącze 11" xfId="24916" hidden="1" xr:uid="{00000000-0005-0000-0000-00001C2B0000}"/>
    <cellStyle name="Hiperłącze 11" xfId="41524" hidden="1" xr:uid="{00000000-0005-0000-0000-00006F320000}"/>
    <cellStyle name="Hiperłącze 11" xfId="18375" hidden="1" xr:uid="{00000000-0005-0000-0000-000047280000}"/>
    <cellStyle name="Hiperłącze 11" xfId="27210" hidden="1" xr:uid="{00000000-0005-0000-0000-0000112C0000}"/>
    <cellStyle name="Hiperłącze 11" xfId="25726" hidden="1" xr:uid="{00000000-0005-0000-0000-0000412B0000}"/>
    <cellStyle name="Hiperłącze 11" xfId="18653" hidden="1" xr:uid="{00000000-0005-0000-0000-000000280000}"/>
    <cellStyle name="Hiperłącze 11" xfId="20723" hidden="1" xr:uid="{00000000-0005-0000-0000-000081290000}"/>
    <cellStyle name="Hiperłącze 11" xfId="29330" hidden="1" xr:uid="{00000000-0005-0000-0000-0000202D0000}"/>
    <cellStyle name="Hiperłącze 11" xfId="14169" hidden="1" xr:uid="{00000000-0005-0000-0000-0000FA250000}"/>
    <cellStyle name="Hiperłącze 11" xfId="46146" hidden="1" xr:uid="{00000000-0005-0000-0000-000088340000}"/>
    <cellStyle name="Hiperłącze 11" xfId="28706" hidden="1" xr:uid="{00000000-0005-0000-0000-0000B52C0000}"/>
    <cellStyle name="Hiperłącze 11" xfId="34647" hidden="1" xr:uid="{00000000-0005-0000-0000-0000AF300000}"/>
    <cellStyle name="Hiperłącze 11" xfId="42739" hidden="1" xr:uid="{00000000-0005-0000-0000-00003E330000}"/>
    <cellStyle name="Hiperłącze 11" xfId="44495" hidden="1" xr:uid="{00000000-0005-0000-0000-0000C9330000}"/>
    <cellStyle name="Hiperłącze 11" xfId="36592" hidden="1" xr:uid="{00000000-0005-0000-0000-000076300000}"/>
    <cellStyle name="Hiperłącze 11" xfId="25697" hidden="1" xr:uid="{00000000-0005-0000-0000-00003A2B0000}"/>
    <cellStyle name="Hiperłącze 11" xfId="18897" hidden="1" xr:uid="{00000000-0005-0000-0000-00001C280000}"/>
    <cellStyle name="Hiperłącze 11" xfId="23651" hidden="1" xr:uid="{00000000-0005-0000-0000-00008D2A0000}"/>
    <cellStyle name="Hiperłącze 11" xfId="12377" hidden="1" xr:uid="{00000000-0005-0000-0000-000021250000}"/>
    <cellStyle name="Hiperłącze 11" xfId="11341" hidden="1" xr:uid="{00000000-0005-0000-0000-0000EC240000}"/>
    <cellStyle name="Hiperłącze 11" xfId="28995" hidden="1" xr:uid="{00000000-0005-0000-0000-0000D02C0000}"/>
    <cellStyle name="Hiperłącze 11" xfId="28577" hidden="1" xr:uid="{00000000-0005-0000-0000-0000E62C0000}"/>
    <cellStyle name="Hiperłącze 11" xfId="19965" hidden="1" xr:uid="{00000000-0005-0000-0000-0000B6280000}"/>
    <cellStyle name="Hiperłącze 11" xfId="23423" hidden="1" xr:uid="{00000000-0005-0000-0000-00002C2A0000}"/>
    <cellStyle name="Hiperłącze 11" xfId="36669" hidden="1" xr:uid="{00000000-0005-0000-0000-00003C300000}"/>
    <cellStyle name="Hiperłącze 11" xfId="45414" hidden="1" xr:uid="{00000000-0005-0000-0000-000094340000}"/>
    <cellStyle name="Hiperłącze 11" xfId="26810" hidden="1" xr:uid="{00000000-0005-0000-0000-0000D22B0000}"/>
    <cellStyle name="Hiperłącze 11" xfId="15065" hidden="1" xr:uid="{00000000-0005-0000-0000-0000C9260000}"/>
    <cellStyle name="Hiperłącze 11" xfId="46685" hidden="1" xr:uid="{00000000-0005-0000-0000-00001E350000}"/>
    <cellStyle name="Hiperłącze 11" xfId="22551" hidden="1" xr:uid="{00000000-0005-0000-0000-0000D8290000}"/>
    <cellStyle name="Hiperłącze 11" xfId="17497" hidden="1" xr:uid="{00000000-0005-0000-0000-000088270000}"/>
    <cellStyle name="Hiperłącze 11" xfId="37529" hidden="1" xr:uid="{00000000-0005-0000-0000-00001E310000}"/>
    <cellStyle name="Hiperłącze 11" xfId="37752" hidden="1" xr:uid="{00000000-0005-0000-0000-0000D5300000}"/>
    <cellStyle name="Hiperłącze 11" xfId="25634" hidden="1" xr:uid="{00000000-0005-0000-0000-0000332B0000}"/>
    <cellStyle name="Hiperłącze 11" xfId="36319" hidden="1" xr:uid="{00000000-0005-0000-0000-000033300000}"/>
    <cellStyle name="Hiperłącze 11" xfId="30787" hidden="1" xr:uid="{00000000-0005-0000-0000-00008A2D0000}"/>
    <cellStyle name="Hiperłącze 11" xfId="40788" hidden="1" xr:uid="{00000000-0005-0000-0000-000042320000}"/>
    <cellStyle name="Hiperłącze 11" xfId="39530" hidden="1" xr:uid="{00000000-0005-0000-0000-000086310000}"/>
    <cellStyle name="Hiperłącze 11" xfId="20429" hidden="1" xr:uid="{00000000-0005-0000-0000-000011290000}"/>
    <cellStyle name="Hiperłącze 11" xfId="33297" hidden="1" xr:uid="{00000000-0005-0000-0000-0000CE2E0000}"/>
    <cellStyle name="Hiperłącze 11" xfId="29838" hidden="1" xr:uid="{00000000-0005-0000-0000-00009D2E0000}"/>
    <cellStyle name="Hiperłącze 11" xfId="30221" hidden="1" xr:uid="{00000000-0005-0000-0000-00004E2D0000}"/>
    <cellStyle name="Hiperłącze 11" xfId="11856" hidden="1" xr:uid="{00000000-0005-0000-0000-0000C6250000}"/>
    <cellStyle name="Hiperłącze 11" xfId="34364" hidden="1" xr:uid="{00000000-0005-0000-0000-0000AA300000}"/>
    <cellStyle name="Hiperłącze 11" xfId="45755" hidden="1" xr:uid="{00000000-0005-0000-0000-000066340000}"/>
    <cellStyle name="Hiperłącze 11" xfId="34370" hidden="1" xr:uid="{00000000-0005-0000-0000-0000A9300000}"/>
    <cellStyle name="Hiperłącze 11" xfId="15710" hidden="1" xr:uid="{00000000-0005-0000-0000-0000F2260000}"/>
    <cellStyle name="Hiperłącze 11" xfId="25138" hidden="1" xr:uid="{00000000-0005-0000-0000-0000EC2B0000}"/>
    <cellStyle name="Hiperłącze 11" xfId="26904" hidden="1" xr:uid="{00000000-0005-0000-0000-0000D92B0000}"/>
    <cellStyle name="Hiperłącze 11" xfId="39016" hidden="1" xr:uid="{00000000-0005-0000-0000-00001F320000}"/>
    <cellStyle name="Hiperłącze 11" xfId="18741" hidden="1" xr:uid="{00000000-0005-0000-0000-00000B280000}"/>
    <cellStyle name="Hiperłącze 11" xfId="14419" hidden="1" xr:uid="{00000000-0005-0000-0000-000015260000}"/>
    <cellStyle name="Hiperłącze 11" xfId="41638" hidden="1" xr:uid="{00000000-0005-0000-0000-0000A7320000}"/>
    <cellStyle name="Hiperłącze 11" xfId="42342" hidden="1" xr:uid="{00000000-0005-0000-0000-0000EA320000}"/>
    <cellStyle name="Hiperłącze 11" xfId="19005" hidden="1" xr:uid="{00000000-0005-0000-0000-000028280000}"/>
    <cellStyle name="Hiperłącze 11" xfId="21142" hidden="1" xr:uid="{00000000-0005-0000-0000-000024290000}"/>
    <cellStyle name="Hiperłącze 11" xfId="26146" hidden="1" xr:uid="{00000000-0005-0000-0000-0000682B0000}"/>
    <cellStyle name="Hiperłącze 11" xfId="18081" hidden="1" xr:uid="{00000000-0005-0000-0000-0000EE270000}"/>
    <cellStyle name="Hiperłącze 11" xfId="16793" hidden="1" xr:uid="{00000000-0005-0000-0000-000025270000}"/>
    <cellStyle name="Hiperłącze 11" xfId="41028" hidden="1" xr:uid="{00000000-0005-0000-0000-00008C320000}"/>
    <cellStyle name="Hiperłącze 11" xfId="38113" hidden="1" xr:uid="{00000000-0005-0000-0000-0000F3300000}"/>
    <cellStyle name="Hiperłącze 11" xfId="13627" hidden="1" xr:uid="{00000000-0005-0000-0000-0000E0250000}"/>
    <cellStyle name="Hiperłącze 11" xfId="23790" hidden="1" xr:uid="{00000000-0005-0000-0000-0000942A0000}"/>
    <cellStyle name="Hiperłącze 11" xfId="44885" hidden="1" xr:uid="{00000000-0005-0000-0000-00000A340000}"/>
    <cellStyle name="Hiperłącze 11" xfId="33509" hidden="1" xr:uid="{00000000-0005-0000-0000-0000DF2E0000}"/>
    <cellStyle name="Hiperłącze 11" xfId="32069" hidden="1" xr:uid="{00000000-0005-0000-0000-0000662E0000}"/>
    <cellStyle name="Hiperłącze 11" xfId="29608" hidden="1" xr:uid="{00000000-0005-0000-0000-00009D2D0000}"/>
    <cellStyle name="Hiperłącze 11" xfId="25842" hidden="1" xr:uid="{00000000-0005-0000-0000-0000452B0000}"/>
    <cellStyle name="Hiperłącze 11" xfId="43054" hidden="1" xr:uid="{00000000-0005-0000-0000-000065330000}"/>
    <cellStyle name="Hiperłącze 11" xfId="12779" hidden="1" xr:uid="{00000000-0005-0000-0000-000050250000}"/>
    <cellStyle name="Hiperłącze 11" xfId="26761" hidden="1" xr:uid="{00000000-0005-0000-0000-0000C42B0000}"/>
    <cellStyle name="Hiperłącze 11" xfId="25028" hidden="1" xr:uid="{00000000-0005-0000-0000-0000F92B0000}"/>
    <cellStyle name="Hiperłącze 11" xfId="29187" hidden="1" xr:uid="{00000000-0005-0000-0000-0000162D0000}"/>
    <cellStyle name="Hiperłącze 11" xfId="12621" hidden="1" xr:uid="{00000000-0005-0000-0000-00003F250000}"/>
    <cellStyle name="Hiperłącze 11" xfId="18996" hidden="1" xr:uid="{00000000-0005-0000-0000-000024280000}"/>
    <cellStyle name="Hiperłącze 11" xfId="12743" hidden="1" xr:uid="{00000000-0005-0000-0000-000047250000}"/>
    <cellStyle name="Hiperłącze 11" xfId="31961" hidden="1" xr:uid="{00000000-0005-0000-0000-00007B2E0000}"/>
    <cellStyle name="Hiperłącze 11" xfId="38200" hidden="1" xr:uid="{00000000-0005-0000-0000-00002C310000}"/>
    <cellStyle name="Hiperłącze 11" xfId="18224" hidden="1" xr:uid="{00000000-0005-0000-0000-0000F3270000}"/>
    <cellStyle name="Hiperłącze 11" xfId="33546" hidden="1" xr:uid="{00000000-0005-0000-0000-0000E52E0000}"/>
    <cellStyle name="Hiperłącze 11" xfId="37251" hidden="1" xr:uid="{00000000-0005-0000-0000-0000B8300000}"/>
    <cellStyle name="Hiperłącze 11" xfId="18702" hidden="1" xr:uid="{00000000-0005-0000-0000-00000D280000}"/>
    <cellStyle name="Hiperłącze 11" xfId="27305" hidden="1" xr:uid="{00000000-0005-0000-0000-00005F2C0000}"/>
    <cellStyle name="Hiperłącze 11" xfId="45213" hidden="1" xr:uid="{00000000-0005-0000-0000-000049340000}"/>
    <cellStyle name="Hiperłącze 11" xfId="40223" hidden="1" xr:uid="{00000000-0005-0000-0000-0000E4310000}"/>
    <cellStyle name="Hiperłącze 11" xfId="41232" hidden="1" xr:uid="{00000000-0005-0000-0000-000056320000}"/>
    <cellStyle name="Hiperłącze 11" xfId="31372" hidden="1" xr:uid="{00000000-0005-0000-0000-0000DC2D0000}"/>
    <cellStyle name="Hiperłącze 11" xfId="38400" hidden="1" xr:uid="{00000000-0005-0000-0000-000040310000}"/>
    <cellStyle name="Hiperłącze 11" xfId="36434" hidden="1" xr:uid="{00000000-0005-0000-0000-000091300000}"/>
    <cellStyle name="Hiperłącze 11" xfId="19174" hidden="1" xr:uid="{00000000-0005-0000-0000-00007F280000}"/>
    <cellStyle name="Hiperłącze 11" xfId="14382" hidden="1" xr:uid="{00000000-0005-0000-0000-00000F260000}"/>
    <cellStyle name="Hiperłącze 11" xfId="17466" hidden="1" xr:uid="{00000000-0005-0000-0000-00008D270000}"/>
    <cellStyle name="Hiperłącze 11" xfId="33722" hidden="1" xr:uid="{00000000-0005-0000-0000-0000252F0000}"/>
    <cellStyle name="Hiperłącze 11" xfId="38884" hidden="1" xr:uid="{00000000-0005-0000-0000-0000BD320000}"/>
    <cellStyle name="Hiperłącze 11" xfId="24680" hidden="1" xr:uid="{00000000-0005-0000-0000-0000032B0000}"/>
    <cellStyle name="Hiperłącze 11" xfId="18283" hidden="1" xr:uid="{00000000-0005-0000-0000-000033280000}"/>
    <cellStyle name="Hiperłącze 11" xfId="23833" hidden="1" xr:uid="{00000000-0005-0000-0000-0000CF2A0000}"/>
    <cellStyle name="Hiperłącze 11" xfId="19645" hidden="1" xr:uid="{00000000-0005-0000-0000-000096280000}"/>
    <cellStyle name="Hiperłącze 11" xfId="15702" hidden="1" xr:uid="{00000000-0005-0000-0000-0000ED260000}"/>
    <cellStyle name="Hiperłącze 11" xfId="23152" hidden="1" xr:uid="{00000000-0005-0000-0000-0000152A0000}"/>
    <cellStyle name="Hiperłącze 11" xfId="33390" hidden="1" xr:uid="{00000000-0005-0000-0000-0000082F0000}"/>
    <cellStyle name="Hiperłącze 11" xfId="22607" hidden="1" xr:uid="{00000000-0005-0000-0000-0000FE290000}"/>
    <cellStyle name="Hiperłącze 11" xfId="23275" hidden="1" xr:uid="{00000000-0005-0000-0000-00001C2A0000}"/>
    <cellStyle name="Hiperłącze 11" xfId="40603" hidden="1" xr:uid="{00000000-0005-0000-0000-000019320000}"/>
    <cellStyle name="Hiperłącze 11" xfId="18924" hidden="1" xr:uid="{00000000-0005-0000-0000-000021280000}"/>
    <cellStyle name="Hiperłącze 11" xfId="33126" hidden="1" xr:uid="{00000000-0005-0000-0000-0000EC2E0000}"/>
    <cellStyle name="Hiperłącze 11" xfId="32764" hidden="1" xr:uid="{00000000-0005-0000-0000-0000B12E0000}"/>
    <cellStyle name="Hiperłącze 11" xfId="36507" hidden="1" xr:uid="{00000000-0005-0000-0000-00007B300000}"/>
    <cellStyle name="Hiperłącze 11" xfId="42614" hidden="1" xr:uid="{00000000-0005-0000-0000-000009330000}"/>
    <cellStyle name="Hiperłącze 11" xfId="27535" hidden="1" xr:uid="{00000000-0005-0000-0000-0000552C0000}"/>
    <cellStyle name="Hiperłącze 11" xfId="14677" hidden="1" xr:uid="{00000000-0005-0000-0000-000072260000}"/>
    <cellStyle name="Hiperłącze 11" xfId="40240" hidden="1" xr:uid="{00000000-0005-0000-0000-0000EB310000}"/>
    <cellStyle name="Hiperłącze 11" xfId="26993" hidden="1" xr:uid="{00000000-0005-0000-0000-0000E12B0000}"/>
    <cellStyle name="Hiperłącze 11" xfId="22578" hidden="1" xr:uid="{00000000-0005-0000-0000-0000F5290000}"/>
    <cellStyle name="Hiperłącze 11" xfId="11387" hidden="1" xr:uid="{00000000-0005-0000-0000-0000F5240000}"/>
    <cellStyle name="Hiperłącze 11" xfId="20087" hidden="1" xr:uid="{00000000-0005-0000-0000-0000E8280000}"/>
    <cellStyle name="Hiperłącze 11" xfId="39644" hidden="1" xr:uid="{00000000-0005-0000-0000-000091310000}"/>
    <cellStyle name="Hiperłącze 11" xfId="27424" hidden="1" xr:uid="{00000000-0005-0000-0000-0000672C0000}"/>
    <cellStyle name="Hiperłącze 11" xfId="13655" hidden="1" xr:uid="{00000000-0005-0000-0000-0000E5250000}"/>
    <cellStyle name="Hiperłącze 11" xfId="30180" hidden="1" xr:uid="{00000000-0005-0000-0000-0000402D0000}"/>
    <cellStyle name="Hiperłącze 11" xfId="36138" hidden="1" xr:uid="{00000000-0005-0000-0000-000024300000}"/>
    <cellStyle name="Hiperłącze 11" xfId="39764" hidden="1" xr:uid="{00000000-0005-0000-0000-00009F310000}"/>
    <cellStyle name="Hiperłącze 11" xfId="26582" hidden="1" xr:uid="{00000000-0005-0000-0000-0000B12B0000}"/>
    <cellStyle name="Hiperłącze 11" xfId="28524" hidden="1" xr:uid="{00000000-0005-0000-0000-0000EE2C0000}"/>
    <cellStyle name="Hiperłącze 11" xfId="32170" hidden="1" xr:uid="{00000000-0005-0000-0000-0000322E0000}"/>
    <cellStyle name="Hiperłącze 11" xfId="33272" hidden="1" xr:uid="{00000000-0005-0000-0000-0000C72E0000}"/>
    <cellStyle name="Hiperłącze 11" xfId="12860" hidden="1" xr:uid="{00000000-0005-0000-0000-000054250000}"/>
    <cellStyle name="Hiperłącze 11" xfId="30858" hidden="1" xr:uid="{00000000-0005-0000-0000-00008C2D0000}"/>
    <cellStyle name="Hiperłącze 11" xfId="46396" hidden="1" xr:uid="{00000000-0005-0000-0000-0000E3340000}"/>
    <cellStyle name="Hiperłącze 11" xfId="26706" hidden="1" xr:uid="{00000000-0005-0000-0000-0000C12B0000}"/>
    <cellStyle name="Hiperłącze 11" xfId="15192" hidden="1" xr:uid="{00000000-0005-0000-0000-000089260000}"/>
    <cellStyle name="Hiperłącze 11" xfId="36581" hidden="1" xr:uid="{00000000-0005-0000-0000-000075300000}"/>
    <cellStyle name="Hiperłącze 11" xfId="34131" hidden="1" xr:uid="{00000000-0005-0000-0000-0000AD2F0000}"/>
    <cellStyle name="Hiperłącze 11" xfId="19304" hidden="1" xr:uid="{00000000-0005-0000-0000-0000C4280000}"/>
    <cellStyle name="Hiperłącze 11" xfId="45067" hidden="1" xr:uid="{00000000-0005-0000-0000-00001F340000}"/>
    <cellStyle name="Hiperłącze 11" xfId="42721" hidden="1" xr:uid="{00000000-0005-0000-0000-00003C330000}"/>
    <cellStyle name="Hiperłącze 11" xfId="12679" hidden="1" xr:uid="{00000000-0005-0000-0000-000045250000}"/>
    <cellStyle name="Hiperłącze 11" xfId="16309" hidden="1" xr:uid="{00000000-0005-0000-0000-000065280000}"/>
    <cellStyle name="Hiperłącze 11" xfId="21166" hidden="1" xr:uid="{00000000-0005-0000-0000-000029290000}"/>
    <cellStyle name="Hiperłącze 11" xfId="17826" hidden="1" xr:uid="{00000000-0005-0000-0000-0000B4270000}"/>
    <cellStyle name="Hiperłącze 11" xfId="26326" hidden="1" xr:uid="{00000000-0005-0000-0000-0000782B0000}"/>
    <cellStyle name="Hiperłącze 11" xfId="14917" hidden="1" xr:uid="{00000000-0005-0000-0000-0000BC260000}"/>
    <cellStyle name="Hiperłącze 11" xfId="22183" hidden="1" xr:uid="{00000000-0005-0000-0000-0000B1290000}"/>
    <cellStyle name="Hiperłącze 11" xfId="40346" hidden="1" xr:uid="{00000000-0005-0000-0000-0000F8310000}"/>
    <cellStyle name="Hiperłącze 11" xfId="24776" hidden="1" xr:uid="{00000000-0005-0000-0000-00000F2B0000}"/>
    <cellStyle name="Hiperłącze 11" xfId="15626" hidden="1" xr:uid="{00000000-0005-0000-0000-0000E5260000}"/>
    <cellStyle name="Hiperłącze 11" xfId="18098" hidden="1" xr:uid="{00000000-0005-0000-0000-0000EB270000}"/>
    <cellStyle name="Hiperłącze 11" xfId="17169" hidden="1" xr:uid="{00000000-0005-0000-0000-00004C270000}"/>
    <cellStyle name="Hiperłącze 11" xfId="30590" hidden="1" xr:uid="{00000000-0005-0000-0000-0000722D0000}"/>
    <cellStyle name="Hiperłącze 11" xfId="15983" hidden="1" xr:uid="{00000000-0005-0000-0000-000080270000}"/>
    <cellStyle name="Hiperłącze 11" xfId="21026" hidden="1" xr:uid="{00000000-0005-0000-0000-0000F2290000}"/>
    <cellStyle name="Hiperłącze 11" xfId="45516" hidden="1" xr:uid="{00000000-0005-0000-0000-0000A7340000}"/>
    <cellStyle name="Hiperłącze 11" xfId="35940" hidden="1" xr:uid="{00000000-0005-0000-0000-0000F62F0000}"/>
    <cellStyle name="Hiperłącze 11" xfId="13819" hidden="1" xr:uid="{00000000-0005-0000-0000-000040260000}"/>
    <cellStyle name="Hiperłącze 11" xfId="39322" hidden="1" xr:uid="{00000000-0005-0000-0000-00006C310000}"/>
    <cellStyle name="Hiperłącze 11" xfId="27546" hidden="1" xr:uid="{00000000-0005-0000-0000-0000562C0000}"/>
    <cellStyle name="Hiperłącze 11" xfId="21290" hidden="1" xr:uid="{00000000-0005-0000-0000-0000EC290000}"/>
    <cellStyle name="Hiperłącze 11" xfId="12124" hidden="1" xr:uid="{00000000-0005-0000-0000-00000E250000}"/>
    <cellStyle name="Hiperłącze 11" xfId="35529" hidden="1" xr:uid="{00000000-0005-0000-0000-0000C62F0000}"/>
    <cellStyle name="Hiperłącze 11" xfId="29547" hidden="1" xr:uid="{00000000-0005-0000-0000-0000382D0000}"/>
    <cellStyle name="Hiperłącze 11" xfId="33151" hidden="1" xr:uid="{00000000-0005-0000-0000-0000052F0000}"/>
    <cellStyle name="Hiperłącze 11" xfId="26295" hidden="1" xr:uid="{00000000-0005-0000-0000-00007D2B0000}"/>
    <cellStyle name="Hiperłącze 11" xfId="40295" hidden="1" xr:uid="{00000000-0005-0000-0000-0000F5310000}"/>
    <cellStyle name="Hiperłącze 11" xfId="12187" hidden="1" xr:uid="{00000000-0005-0000-0000-000010250000}"/>
    <cellStyle name="Hiperłącze 11" xfId="31308" hidden="1" xr:uid="{00000000-0005-0000-0000-0000D92D0000}"/>
    <cellStyle name="Hiperłącze 11" xfId="20588" hidden="1" xr:uid="{00000000-0005-0000-0000-0000732A0000}"/>
    <cellStyle name="Hiperłącze 11" xfId="44715" hidden="1" xr:uid="{00000000-0005-0000-0000-0000F9330000}"/>
    <cellStyle name="Hiperłącze 11" xfId="38391" hidden="1" xr:uid="{00000000-0005-0000-0000-00003C310000}"/>
    <cellStyle name="Hiperłącze 11" xfId="40426" hidden="1" xr:uid="{00000000-0005-0000-0000-000000320000}"/>
    <cellStyle name="Hiperłącze 11" xfId="45694" hidden="1" xr:uid="{00000000-0005-0000-0000-0000AA340000}"/>
    <cellStyle name="Hiperłącze 11" xfId="26793" hidden="1" xr:uid="{00000000-0005-0000-0000-0000CA2B0000}"/>
    <cellStyle name="Hiperłącze 11" xfId="23370" hidden="1" xr:uid="{00000000-0005-0000-0000-00002E2A0000}"/>
    <cellStyle name="Hiperłącze 11" xfId="31115" hidden="1" xr:uid="{00000000-0005-0000-0000-0000C62D0000}"/>
    <cellStyle name="Hiperłącze 11" xfId="44746" hidden="1" xr:uid="{00000000-0005-0000-0000-0000F4330000}"/>
    <cellStyle name="Hiperłącze 11" xfId="27322" hidden="1" xr:uid="{00000000-0005-0000-0000-0000542C0000}"/>
    <cellStyle name="Hiperłącze 11" xfId="45312" hidden="1" xr:uid="{00000000-0005-0000-0000-000056340000}"/>
    <cellStyle name="Hiperłącze 11" xfId="43652" hidden="1" xr:uid="{00000000-0005-0000-0000-000040340000}"/>
    <cellStyle name="Hiperłącze 11" xfId="36419" hidden="1" xr:uid="{00000000-0005-0000-0000-000095300000}"/>
    <cellStyle name="Hiperłącze 11" xfId="31860" hidden="1" xr:uid="{00000000-0005-0000-0000-0000612E0000}"/>
    <cellStyle name="Hiperłącze 11" xfId="39457" hidden="1" xr:uid="{00000000-0005-0000-0000-00007B310000}"/>
    <cellStyle name="Hiperłącze 11" xfId="12466" hidden="1" xr:uid="{00000000-0005-0000-0000-00002B250000}"/>
    <cellStyle name="Hiperłącze 11" xfId="40003" hidden="1" xr:uid="{00000000-0005-0000-0000-0000B4310000}"/>
    <cellStyle name="Hiperłącze 11" xfId="41192" hidden="1" xr:uid="{00000000-0005-0000-0000-00004C320000}"/>
    <cellStyle name="Hiperłącze 11" xfId="17444" hidden="1" xr:uid="{00000000-0005-0000-0000-000089270000}"/>
    <cellStyle name="Hiperłącze 11" xfId="13464" hidden="1" xr:uid="{00000000-0005-0000-0000-0000B7250000}"/>
    <cellStyle name="Hiperłącze 11" xfId="27510" hidden="1" xr:uid="{00000000-0005-0000-0000-0000582C0000}"/>
    <cellStyle name="Hiperłącze 11" xfId="45534" hidden="1" xr:uid="{00000000-0005-0000-0000-0000AD340000}"/>
    <cellStyle name="Hiperłącze 11" xfId="11323" hidden="1" xr:uid="{00000000-0005-0000-0000-0000E7240000}"/>
    <cellStyle name="Hiperłącze 11" xfId="42484" hidden="1" xr:uid="{00000000-0005-0000-0000-0000F9320000}"/>
    <cellStyle name="Hiperłącze 11" xfId="12210" hidden="1" xr:uid="{00000000-0005-0000-0000-0000C7250000}"/>
    <cellStyle name="Hiperłącze 11" xfId="41263" hidden="1" xr:uid="{00000000-0005-0000-0000-00004F320000}"/>
    <cellStyle name="Hiperłącze 11" xfId="28269" hidden="1" xr:uid="{00000000-0005-0000-0000-0000AA2C0000}"/>
    <cellStyle name="Hiperłącze 11" xfId="19291" hidden="1" xr:uid="{00000000-0005-0000-0000-0000D1280000}"/>
    <cellStyle name="Hiperłącze 11" xfId="33329" hidden="1" xr:uid="{00000000-0005-0000-0000-0000CF2E0000}"/>
    <cellStyle name="Hiperłącze 11" xfId="36789" hidden="1" xr:uid="{00000000-0005-0000-0000-00004E300000}"/>
    <cellStyle name="Hiperłącze 11" xfId="45330" hidden="1" xr:uid="{00000000-0005-0000-0000-00005A340000}"/>
    <cellStyle name="Hiperłącze 11" xfId="41130" hidden="1" xr:uid="{00000000-0005-0000-0000-000082320000}"/>
    <cellStyle name="Hiperłącze 11" xfId="22334" hidden="1" xr:uid="{00000000-0005-0000-0000-0000C0290000}"/>
    <cellStyle name="Hiperłącze 11" xfId="20270" hidden="1" xr:uid="{00000000-0005-0000-0000-0000FF280000}"/>
    <cellStyle name="Hiperłącze 11" xfId="16943" hidden="1" xr:uid="{00000000-0005-0000-0000-000039270000}"/>
    <cellStyle name="Hiperłącze 11" xfId="19552" hidden="1" xr:uid="{00000000-0005-0000-0000-0000BD280000}"/>
    <cellStyle name="Hiperłącze 11" xfId="26555" hidden="1" xr:uid="{00000000-0005-0000-0000-0000AC2B0000}"/>
    <cellStyle name="Hiperłącze 11" xfId="32947" hidden="1" xr:uid="{00000000-0005-0000-0000-0000102F0000}"/>
    <cellStyle name="Hiperłącze 11" xfId="46798" hidden="1" xr:uid="{00000000-0005-0000-0000-0000F5340000}"/>
    <cellStyle name="Hiperłącze 11" xfId="15957" hidden="1" xr:uid="{00000000-0005-0000-0000-000003270000}"/>
    <cellStyle name="Hiperłącze 11" xfId="12941" hidden="1" xr:uid="{00000000-0005-0000-0000-00007D250000}"/>
    <cellStyle name="Hiperłącze 11" xfId="40906" hidden="1" xr:uid="{00000000-0005-0000-0000-000081320000}"/>
    <cellStyle name="Hiperłącze 11" xfId="14944" hidden="1" xr:uid="{00000000-0005-0000-0000-0000BD260000}"/>
    <cellStyle name="Hiperłącze 11" xfId="41007" hidden="1" xr:uid="{00000000-0005-0000-0000-00009B320000}"/>
    <cellStyle name="Hiperłącze 11" xfId="22936" hidden="1" xr:uid="{00000000-0005-0000-0000-00004C2A0000}"/>
    <cellStyle name="Hiperłącze 11" xfId="38807" hidden="1" xr:uid="{00000000-0005-0000-0000-0000C6310000}"/>
    <cellStyle name="Hiperłącze 11" xfId="40526" hidden="1" xr:uid="{00000000-0005-0000-0000-000008320000}"/>
    <cellStyle name="Hiperłącze 11" xfId="14263" hidden="1" xr:uid="{00000000-0005-0000-0000-000038260000}"/>
    <cellStyle name="Hiperłącze 11" xfId="11431" hidden="1" xr:uid="{00000000-0005-0000-0000-0000F3240000}"/>
    <cellStyle name="Hiperłącze 11" xfId="43261" hidden="1" xr:uid="{00000000-0005-0000-0000-0000DF330000}"/>
    <cellStyle name="Hiperłącze 11" xfId="35310" hidden="1" xr:uid="{00000000-0005-0000-0000-00009A2F0000}"/>
    <cellStyle name="Hiperłącze 11" xfId="27121" hidden="1" xr:uid="{00000000-0005-0000-0000-0000092C0000}"/>
    <cellStyle name="Hiperłącze 11" xfId="34676" hidden="1" xr:uid="{00000000-0005-0000-0000-0000552F0000}"/>
    <cellStyle name="Hiperłącze 11" xfId="26372" hidden="1" xr:uid="{00000000-0005-0000-0000-0000862B0000}"/>
    <cellStyle name="Hiperłącze 11" xfId="40418" hidden="1" xr:uid="{00000000-0005-0000-0000-0000FC310000}"/>
    <cellStyle name="Hiperłącze 11" xfId="28368" hidden="1" xr:uid="{00000000-0005-0000-0000-0000E12C0000}"/>
    <cellStyle name="Hiperłącze 11" xfId="31016" hidden="1" xr:uid="{00000000-0005-0000-0000-0000B92D0000}"/>
    <cellStyle name="Hiperłącze 11" xfId="21750" hidden="1" xr:uid="{00000000-0005-0000-0000-000069290000}"/>
    <cellStyle name="Hiperłącze 11" xfId="25601" hidden="1" xr:uid="{00000000-0005-0000-0000-00008F2C0000}"/>
    <cellStyle name="Hiperłącze 11" xfId="40124" hidden="1" xr:uid="{00000000-0005-0000-0000-0000DC310000}"/>
    <cellStyle name="Hiperłącze 11" xfId="40395" hidden="1" xr:uid="{00000000-0005-0000-0000-0000FF310000}"/>
    <cellStyle name="Hiperłącze 11" xfId="28941" hidden="1" xr:uid="{00000000-0005-0000-0000-0000CB2C0000}"/>
    <cellStyle name="Hiperłącze 11" xfId="11998" hidden="1" xr:uid="{00000000-0005-0000-0000-0000FB240000}"/>
    <cellStyle name="Hiperłącze 11" xfId="38329" hidden="1" xr:uid="{00000000-0005-0000-0000-00003E310000}"/>
    <cellStyle name="Hiperłącze 11" xfId="24799" hidden="1" xr:uid="{00000000-0005-0000-0000-00000C2B0000}"/>
    <cellStyle name="Hiperłącze 11" xfId="15351" hidden="1" xr:uid="{00000000-0005-0000-0000-00009E260000}"/>
    <cellStyle name="Hiperłącze 11" xfId="26299" hidden="1" xr:uid="{00000000-0005-0000-0000-00007B2B0000}"/>
    <cellStyle name="Hiperłącze 11" xfId="13776" hidden="1" xr:uid="{00000000-0005-0000-0000-000033260000}"/>
    <cellStyle name="Hiperłącze 11" xfId="46288" hidden="1" xr:uid="{00000000-0005-0000-0000-0000D7340000}"/>
    <cellStyle name="Hiperłącze 11" xfId="37732" hidden="1" xr:uid="{00000000-0005-0000-0000-0000D1300000}"/>
    <cellStyle name="Hiperłącze 11" xfId="13921" hidden="1" xr:uid="{00000000-0005-0000-0000-00002A260000}"/>
    <cellStyle name="Hiperłącze 11" xfId="45611" hidden="1" xr:uid="{00000000-0005-0000-0000-000090340000}"/>
    <cellStyle name="Hiperłącze 11" xfId="35972" hidden="1" xr:uid="{00000000-0005-0000-0000-0000FD2F0000}"/>
    <cellStyle name="Hiperłącze 11" xfId="18116" hidden="1" xr:uid="{00000000-0005-0000-0000-0000E7270000}"/>
    <cellStyle name="Hiperłącze 11" xfId="19094" hidden="1" xr:uid="{00000000-0005-0000-0000-00007A280000}"/>
    <cellStyle name="Hiperłącze 11" xfId="22533" hidden="1" xr:uid="{00000000-0005-0000-0000-0000D3290000}"/>
    <cellStyle name="Hiperłącze 11" xfId="36901" hidden="1" xr:uid="{00000000-0005-0000-0000-000054300000}"/>
    <cellStyle name="Hiperłącze 11" xfId="18722" hidden="1" xr:uid="{00000000-0005-0000-0000-000011280000}"/>
    <cellStyle name="Hiperłącze 11" xfId="34308" hidden="1" xr:uid="{00000000-0005-0000-0000-0000AC2F0000}"/>
    <cellStyle name="Hiperłącze 11" xfId="46770" hidden="1" xr:uid="{00000000-0005-0000-0000-0000F2340000}"/>
    <cellStyle name="Hiperłącze 11" xfId="20936" hidden="1" xr:uid="{00000000-0005-0000-0000-0000E4290000}"/>
    <cellStyle name="Hiperłącze 11" xfId="46616" hidden="1" xr:uid="{00000000-0005-0000-0000-00002E350000}"/>
    <cellStyle name="Hiperłącze 11" xfId="41692" hidden="1" xr:uid="{00000000-0005-0000-0000-0000C4320000}"/>
    <cellStyle name="Hiperłącze 11" xfId="29476" hidden="1" xr:uid="{00000000-0005-0000-0000-0000362D0000}"/>
    <cellStyle name="Hiperłącze 11" xfId="17720" hidden="1" xr:uid="{00000000-0005-0000-0000-0000A7270000}"/>
    <cellStyle name="Hiperłącze 11" xfId="17295" hidden="1" xr:uid="{00000000-0005-0000-0000-00005F270000}"/>
    <cellStyle name="Hiperłącze 11" xfId="22827" hidden="1" xr:uid="{00000000-0005-0000-0000-0000532A0000}"/>
    <cellStyle name="Hiperłącze 11" xfId="31211" hidden="1" xr:uid="{00000000-0005-0000-0000-0000CD2D0000}"/>
    <cellStyle name="Hiperłącze 11" xfId="30913" hidden="1" xr:uid="{00000000-0005-0000-0000-00009A2D0000}"/>
    <cellStyle name="Hiperłącze 11" xfId="40363" hidden="1" xr:uid="{00000000-0005-0000-0000-0000FE310000}"/>
    <cellStyle name="Hiperłącze 11" xfId="45818" hidden="1" xr:uid="{00000000-0005-0000-0000-000068340000}"/>
    <cellStyle name="Hiperłącze 11" xfId="42086" hidden="1" xr:uid="{00000000-0005-0000-0000-00001D330000}"/>
    <cellStyle name="Hiperłącze 11" xfId="36625" hidden="1" xr:uid="{00000000-0005-0000-0000-00006B300000}"/>
    <cellStyle name="Hiperłącze 11" xfId="32369" hidden="1" xr:uid="{00000000-0005-0000-0000-0000432E0000}"/>
    <cellStyle name="Hiperłącze 11" xfId="46161" hidden="1" xr:uid="{00000000-0005-0000-0000-0000B7340000}"/>
    <cellStyle name="Hiperłącze 11" xfId="38466" hidden="1" xr:uid="{00000000-0005-0000-0000-00004B310000}"/>
    <cellStyle name="Hiperłącze 11" xfId="38709" hidden="1" xr:uid="{00000000-0005-0000-0000-00003A330000}"/>
    <cellStyle name="Hiperłącze 11" xfId="31774" hidden="1" xr:uid="{00000000-0005-0000-0000-0000292E0000}"/>
    <cellStyle name="Hiperłącze 11" xfId="41551" hidden="1" xr:uid="{00000000-0005-0000-0000-000072320000}"/>
    <cellStyle name="Hiperłącze 11" xfId="40482" hidden="1" xr:uid="{00000000-0005-0000-0000-00000E320000}"/>
    <cellStyle name="Hiperłącze 11" xfId="38450" hidden="1" xr:uid="{00000000-0005-0000-0000-00004E310000}"/>
    <cellStyle name="Hiperłącze 11" xfId="32863" hidden="1" xr:uid="{00000000-0005-0000-0000-0000012F0000}"/>
    <cellStyle name="Hiperłącze 11" xfId="36265" hidden="1" xr:uid="{00000000-0005-0000-0000-000032300000}"/>
    <cellStyle name="Hiperłącze 11" xfId="21776" hidden="1" xr:uid="{00000000-0005-0000-0000-00006B290000}"/>
    <cellStyle name="Hiperłącze 11" xfId="42406" hidden="1" xr:uid="{00000000-0005-0000-0000-0000F0320000}"/>
    <cellStyle name="Hiperłącze 11" xfId="12279" hidden="1" xr:uid="{00000000-0005-0000-0000-00001A250000}"/>
    <cellStyle name="Hiperłącze 11" xfId="39354" hidden="1" xr:uid="{00000000-0005-0000-0000-00002E320000}"/>
    <cellStyle name="Hiperłącze 11" xfId="44106" hidden="1" xr:uid="{00000000-0005-0000-0000-000093330000}"/>
    <cellStyle name="Hiperłącze 11" xfId="35539" hidden="1" xr:uid="{00000000-0005-0000-0000-0000C92F0000}"/>
    <cellStyle name="Hiperłącze 11" xfId="19700" hidden="1" xr:uid="{00000000-0005-0000-0000-000097280000}"/>
    <cellStyle name="Hiperłącze 11" xfId="12721" hidden="1" xr:uid="{00000000-0005-0000-0000-00004D250000}"/>
    <cellStyle name="Hiperłącze 11" xfId="18598" hidden="1" xr:uid="{00000000-0005-0000-0000-000002280000}"/>
    <cellStyle name="Hiperłącze 11" xfId="18757" hidden="1" xr:uid="{00000000-0005-0000-0000-000010280000}"/>
    <cellStyle name="Hiperłącze 11" xfId="30749" hidden="1" xr:uid="{00000000-0005-0000-0000-0000802D0000}"/>
    <cellStyle name="Hiperłącze 11" xfId="44702" hidden="1" xr:uid="{00000000-0005-0000-0000-0000FA330000}"/>
    <cellStyle name="Hiperłącze 11" xfId="16290" hidden="1" xr:uid="{00000000-0005-0000-0000-000067280000}"/>
    <cellStyle name="Hiperłącze 11" xfId="39242" hidden="1" xr:uid="{00000000-0005-0000-0000-000067310000}"/>
    <cellStyle name="Hiperłącze 11" xfId="17985" hidden="1" xr:uid="{00000000-0005-0000-0000-0000C9270000}"/>
    <cellStyle name="Hiperłącze 11" xfId="33386" hidden="1" xr:uid="{00000000-0005-0000-0000-0000162F0000}"/>
    <cellStyle name="Hiperłącze 11" xfId="46757" hidden="1" xr:uid="{00000000-0005-0000-0000-0000ED340000}"/>
    <cellStyle name="Hiperłącze 11" xfId="46445" hidden="1" xr:uid="{00000000-0005-0000-0000-000024350000}"/>
    <cellStyle name="Hiperłącze 11" xfId="23171" hidden="1" xr:uid="{00000000-0005-0000-0000-00000F2A0000}"/>
    <cellStyle name="Hiperłącze 11" xfId="20816" hidden="1" xr:uid="{00000000-0005-0000-0000-0000772A0000}"/>
    <cellStyle name="Hiperłącze 11" xfId="14102" hidden="1" xr:uid="{00000000-0005-0000-0000-0000F5250000}"/>
    <cellStyle name="Hiperłącze 11" xfId="13352" hidden="1" xr:uid="{00000000-0005-0000-0000-0000AD250000}"/>
    <cellStyle name="Hiperłącze 11" xfId="22087" hidden="1" xr:uid="{00000000-0005-0000-0000-0000AA290000}"/>
    <cellStyle name="Hiperłącze 11" xfId="19202" hidden="1" xr:uid="{00000000-0005-0000-0000-000086280000}"/>
    <cellStyle name="Hiperłącze 11" xfId="13220" hidden="1" xr:uid="{00000000-0005-0000-0000-00009E250000}"/>
    <cellStyle name="Hiperłącze 11" xfId="27183" hidden="1" xr:uid="{00000000-0005-0000-0000-00000C2C0000}"/>
    <cellStyle name="Hiperłącze 11" xfId="16775" hidden="1" xr:uid="{00000000-0005-0000-0000-000023270000}"/>
    <cellStyle name="Hiperłącze 11" xfId="33971" hidden="1" xr:uid="{00000000-0005-0000-0000-00003F2F0000}"/>
    <cellStyle name="Hiperłącze 11" xfId="41605" hidden="1" xr:uid="{00000000-0005-0000-0000-000073320000}"/>
    <cellStyle name="Hiperłącze 11" xfId="37515" hidden="1" xr:uid="{00000000-0005-0000-0000-00001B310000}"/>
    <cellStyle name="Hiperłącze 11" xfId="37612" hidden="1" xr:uid="{00000000-0005-0000-0000-000005310000}"/>
    <cellStyle name="Hiperłącze 11" xfId="17506" hidden="1" xr:uid="{00000000-0005-0000-0000-00008C270000}"/>
    <cellStyle name="Hiperłącze 11" xfId="17524" hidden="1" xr:uid="{00000000-0005-0000-0000-000090270000}"/>
    <cellStyle name="Hiperłącze 11" xfId="34680" hidden="1" xr:uid="{00000000-0005-0000-0000-0000532F0000}"/>
    <cellStyle name="Hiperłącze 11" xfId="23179" hidden="1" xr:uid="{00000000-0005-0000-0000-0000102A0000}"/>
    <cellStyle name="Hiperłącze 11" xfId="36817" hidden="1" xr:uid="{00000000-0005-0000-0000-000051300000}"/>
    <cellStyle name="Hiperłącze 11" xfId="33757" hidden="1" xr:uid="{00000000-0005-0000-0000-0000242F0000}"/>
    <cellStyle name="Hiperłącze 11" xfId="14952" hidden="1" xr:uid="{00000000-0005-0000-0000-0000BA260000}"/>
    <cellStyle name="Hiperłącze 11" xfId="22511" hidden="1" xr:uid="{00000000-0005-0000-0000-0000D9290000}"/>
    <cellStyle name="Hiperłącze 11" xfId="23495" hidden="1" xr:uid="{00000000-0005-0000-0000-0000372A0000}"/>
    <cellStyle name="Hiperłącze 11" xfId="41344" hidden="1" xr:uid="{00000000-0005-0000-0000-00005F320000}"/>
    <cellStyle name="Hiperłącze 11" xfId="44517" hidden="1" xr:uid="{00000000-0005-0000-0000-0000C3330000}"/>
    <cellStyle name="Hiperłącze 11" xfId="35691" hidden="1" xr:uid="{00000000-0005-0000-0000-0000D32F0000}"/>
    <cellStyle name="Hiperłącze 11" xfId="16120" hidden="1" xr:uid="{00000000-0005-0000-0000-00007F270000}"/>
    <cellStyle name="Hiperłącze 11" xfId="32774" hidden="1" xr:uid="{00000000-0005-0000-0000-0000B62E0000}"/>
    <cellStyle name="Hiperłącze 11" xfId="30000" hidden="1" xr:uid="{00000000-0005-0000-0000-00000F2E0000}"/>
    <cellStyle name="Hiperłącze 11" xfId="35831" hidden="1" xr:uid="{00000000-0005-0000-0000-0000E92F0000}"/>
    <cellStyle name="Hiperłącze 11" xfId="34254" hidden="1" xr:uid="{00000000-0005-0000-0000-0000B72F0000}"/>
    <cellStyle name="Hiperłącze 11" xfId="27065" hidden="1" xr:uid="{00000000-0005-0000-0000-0000E42B0000}"/>
    <cellStyle name="Hiperłącze 11" xfId="15494" hidden="1" xr:uid="{00000000-0005-0000-0000-0000A3260000}"/>
    <cellStyle name="Hiperłącze 11" xfId="28286" hidden="1" xr:uid="{00000000-0005-0000-0000-0000A72C0000}"/>
    <cellStyle name="Hiperłącze 11" xfId="13080" hidden="1" xr:uid="{00000000-0005-0000-0000-000084250000}"/>
    <cellStyle name="Hiperłącze 11" xfId="15858" hidden="1" xr:uid="{00000000-0005-0000-0000-0000F8260000}"/>
    <cellStyle name="Hiperłącze 11" xfId="23187" hidden="1" xr:uid="{00000000-0005-0000-0000-0000142A0000}"/>
    <cellStyle name="Hiperłącze 11" xfId="38191" hidden="1" xr:uid="{00000000-0005-0000-0000-00002B310000}"/>
    <cellStyle name="Hiperłącze 11" xfId="23341" hidden="1" xr:uid="{00000000-0005-0000-0000-0000252A0000}"/>
    <cellStyle name="Hiperłącze 11" xfId="43514" hidden="1" xr:uid="{00000000-0005-0000-0000-00002E340000}"/>
    <cellStyle name="Hiperłącze 11" xfId="35217" hidden="1" xr:uid="{00000000-0005-0000-0000-00008D2F0000}"/>
    <cellStyle name="Hiperłącze 11" xfId="17161" hidden="1" xr:uid="{00000000-0005-0000-0000-00004B270000}"/>
    <cellStyle name="Hiperłącze 11" xfId="22489" hidden="1" xr:uid="{00000000-0005-0000-0000-0000D5290000}"/>
    <cellStyle name="Hiperłącze 11" xfId="45551" hidden="1" xr:uid="{00000000-0005-0000-0000-00009C340000}"/>
    <cellStyle name="Hiperłącze 11" xfId="41391" hidden="1" xr:uid="{00000000-0005-0000-0000-00009C320000}"/>
    <cellStyle name="Hiperłącze 11" xfId="25370" hidden="1" xr:uid="{00000000-0005-0000-0000-0000812C0000}"/>
    <cellStyle name="Hiperłącze 11" xfId="26671" hidden="1" xr:uid="{00000000-0005-0000-0000-0000BB2B0000}"/>
    <cellStyle name="Hiperłącze 11" xfId="13275" hidden="1" xr:uid="{00000000-0005-0000-0000-00009C250000}"/>
    <cellStyle name="Hiperłącze 11" xfId="24340" hidden="1" xr:uid="{00000000-0005-0000-0000-0000F62A0000}"/>
    <cellStyle name="Hiperłącze 11" xfId="21839" hidden="1" xr:uid="{00000000-0005-0000-0000-000071290000}"/>
    <cellStyle name="Hiperłącze 11" xfId="12890" hidden="1" xr:uid="{00000000-0005-0000-0000-000074250000}"/>
    <cellStyle name="Hiperłącze 11" xfId="34898" hidden="1" xr:uid="{00000000-0005-0000-0000-0000662F0000}"/>
    <cellStyle name="Hiperłącze 11" xfId="37913" hidden="1" xr:uid="{00000000-0005-0000-0000-000018310000}"/>
    <cellStyle name="Hiperłącze 11" xfId="25630" hidden="1" xr:uid="{00000000-0005-0000-0000-0000352B0000}"/>
    <cellStyle name="Hiperłącze 11" xfId="40151" hidden="1" xr:uid="{00000000-0005-0000-0000-0000E1310000}"/>
    <cellStyle name="Hiperłącze 11" xfId="20341" hidden="1" xr:uid="{00000000-0005-0000-0000-000006290000}"/>
    <cellStyle name="Hiperłącze 11" xfId="16875" hidden="1" xr:uid="{00000000-0005-0000-0000-00002C270000}"/>
    <cellStyle name="Hiperłącze 11" xfId="16062" hidden="1" xr:uid="{00000000-0005-0000-0000-000063280000}"/>
    <cellStyle name="Hiperłącze 11" xfId="25600" hidden="1" xr:uid="{00000000-0005-0000-0000-00002E2B0000}"/>
    <cellStyle name="Hiperłącze 11" xfId="28381" hidden="1" xr:uid="{00000000-0005-0000-0000-0000F32C0000}"/>
    <cellStyle name="Hiperłącze 11" xfId="43199" hidden="1" xr:uid="{00000000-0005-0000-0000-0000BE340000}"/>
    <cellStyle name="Hiperłącze 11" xfId="20018" hidden="1" xr:uid="{00000000-0005-0000-0000-0000B3280000}"/>
    <cellStyle name="Hiperłącze 11" xfId="25673" hidden="1" xr:uid="{00000000-0005-0000-0000-0000372B0000}"/>
    <cellStyle name="Hiperłącze 11" xfId="12548" hidden="1" xr:uid="{00000000-0005-0000-0000-000030250000}"/>
    <cellStyle name="Hiperłącze 11" xfId="11368" hidden="1" xr:uid="{00000000-0005-0000-0000-0000F1240000}"/>
    <cellStyle name="Hiperłącze 11" xfId="43026" hidden="1" xr:uid="{00000000-0005-0000-0000-000060330000}"/>
    <cellStyle name="Hiperłącze 11" xfId="44062" hidden="1" xr:uid="{00000000-0005-0000-0000-000095330000}"/>
    <cellStyle name="Hiperłącze 11" xfId="16204" hidden="1" xr:uid="{00000000-0005-0000-0000-000072270000}"/>
    <cellStyle name="Hiperłącze 11" xfId="13392" hidden="1" xr:uid="{00000000-0005-0000-0000-0000AC250000}"/>
    <cellStyle name="Hiperłącze 11" xfId="21576" hidden="1" xr:uid="{00000000-0005-0000-0000-000053290000}"/>
    <cellStyle name="Hiperłącze 11" xfId="33116" hidden="1" xr:uid="{00000000-0005-0000-0000-0000EE2E0000}"/>
    <cellStyle name="Hiperłącze 11" xfId="36920" hidden="1" xr:uid="{00000000-0005-0000-0000-000056300000}"/>
    <cellStyle name="Hiperłącze 11" xfId="41401" hidden="1" xr:uid="{00000000-0005-0000-0000-0000A6320000}"/>
    <cellStyle name="Hiperłącze 11" xfId="46561" hidden="1" xr:uid="{00000000-0005-0000-0000-00003B350000}"/>
    <cellStyle name="Hiperłącze 11" xfId="17097" hidden="1" xr:uid="{00000000-0005-0000-0000-000048270000}"/>
    <cellStyle name="Hiperłącze 11" xfId="18523" hidden="1" xr:uid="{00000000-0005-0000-0000-00002C280000}"/>
    <cellStyle name="Hiperłącze 11" xfId="40734" hidden="1" xr:uid="{00000000-0005-0000-0000-000037320000}"/>
    <cellStyle name="Hiperłącze 11" xfId="21730" hidden="1" xr:uid="{00000000-0005-0000-0000-000065290000}"/>
    <cellStyle name="Hiperłącze 11" xfId="40670" hidden="1" xr:uid="{00000000-0005-0000-0000-000035320000}"/>
    <cellStyle name="Hiperłącze 11" xfId="36447" hidden="1" xr:uid="{00000000-0005-0000-0000-00008F300000}"/>
    <cellStyle name="Hiperłącze 11" xfId="33115" hidden="1" xr:uid="{00000000-0005-0000-0000-0000F22E0000}"/>
    <cellStyle name="Hiperłącze 11" xfId="22987" hidden="1" xr:uid="{00000000-0005-0000-0000-0000482A0000}"/>
    <cellStyle name="Hiperłącze 11" xfId="15503" hidden="1" xr:uid="{00000000-0005-0000-0000-0000A4260000}"/>
    <cellStyle name="Hiperłącze 11" xfId="46931" hidden="1" xr:uid="{00000000-0005-0000-0000-000042350000}"/>
    <cellStyle name="Hiperłącze 11" xfId="44356" hidden="1" xr:uid="{00000000-0005-0000-0000-0000BA330000}"/>
    <cellStyle name="Hiperłącze 11" xfId="21365" hidden="1" xr:uid="{00000000-0005-0000-0000-00003B290000}"/>
    <cellStyle name="Hiperłącze 11" xfId="23140" hidden="1" xr:uid="{00000000-0005-0000-0000-0000162A0000}"/>
    <cellStyle name="Hiperłącze 11" xfId="35619" hidden="1" xr:uid="{00000000-0005-0000-0000-0000D02F0000}"/>
    <cellStyle name="Hiperłącze 11" xfId="39218" hidden="1" xr:uid="{00000000-0005-0000-0000-00005F310000}"/>
    <cellStyle name="Hiperłącze 11" xfId="35449" hidden="1" xr:uid="{00000000-0005-0000-0000-0000A92F0000}"/>
    <cellStyle name="Hiperłącze 11" xfId="43494" hidden="1" xr:uid="{00000000-0005-0000-0000-00002B340000}"/>
    <cellStyle name="Hiperłącze 11" xfId="24854" hidden="1" xr:uid="{00000000-0005-0000-0000-0000192B0000}"/>
    <cellStyle name="Hiperłącze 11" xfId="38360" hidden="1" xr:uid="{00000000-0005-0000-0000-000041310000}"/>
    <cellStyle name="Hiperłącze 11" xfId="35319" hidden="1" xr:uid="{00000000-0005-0000-0000-0000992F0000}"/>
    <cellStyle name="Hiperłącze 11" xfId="33900" hidden="1" xr:uid="{00000000-0005-0000-0000-0000392F0000}"/>
    <cellStyle name="Hiperłącze 11" xfId="16991" hidden="1" xr:uid="{00000000-0005-0000-0000-00003B270000}"/>
    <cellStyle name="Hiperłącze 11" xfId="11679" hidden="1" xr:uid="{00000000-0005-0000-0000-000062250000}"/>
    <cellStyle name="Hiperłącze 11" xfId="34537" hidden="1" xr:uid="{00000000-0005-0000-0000-00001B300000}"/>
    <cellStyle name="Hiperłącze 11" xfId="28142" hidden="1" xr:uid="{00000000-0005-0000-0000-0000962C0000}"/>
    <cellStyle name="Hiperłącze 11" xfId="39475" hidden="1" xr:uid="{00000000-0005-0000-0000-000077310000}"/>
    <cellStyle name="Hiperłącze 11" xfId="31300" hidden="1" xr:uid="{00000000-0005-0000-0000-0000D82D0000}"/>
    <cellStyle name="Hiperłącze 11" xfId="16677" hidden="1" xr:uid="{00000000-0005-0000-0000-000021270000}"/>
    <cellStyle name="Hiperłącze 11" xfId="25689" hidden="1" xr:uid="{00000000-0005-0000-0000-0000392B0000}"/>
    <cellStyle name="Hiperłącze 11" xfId="11533" hidden="1" xr:uid="{00000000-0005-0000-0000-00004E260000}"/>
    <cellStyle name="Hiperłącze 11" xfId="22254" hidden="1" xr:uid="{00000000-0005-0000-0000-0000B8290000}"/>
    <cellStyle name="Hiperłącze 11" xfId="45257" hidden="1" xr:uid="{00000000-0005-0000-0000-000047340000}"/>
    <cellStyle name="Hiperłącze 11" xfId="17792" hidden="1" xr:uid="{00000000-0005-0000-0000-0000AB270000}"/>
    <cellStyle name="Hiperłącze 11" xfId="25349" hidden="1" xr:uid="{00000000-0005-0000-0000-00007F2C0000}"/>
    <cellStyle name="Hiperłącze 11" xfId="26162" hidden="1" xr:uid="{00000000-0005-0000-0000-00006A2B0000}"/>
    <cellStyle name="Hiperłącze 11" xfId="18189" hidden="1" xr:uid="{00000000-0005-0000-0000-0000FA270000}"/>
    <cellStyle name="Hiperłącze 11" xfId="19657" hidden="1" xr:uid="{00000000-0005-0000-0000-000095280000}"/>
    <cellStyle name="Hiperłącze 11" xfId="20470" hidden="1" xr:uid="{00000000-0005-0000-0000-000017290000}"/>
    <cellStyle name="Hiperłącze 11" xfId="20918" hidden="1" xr:uid="{00000000-0005-0000-0000-0000E5290000}"/>
    <cellStyle name="Hiperłącze 11" xfId="37409" hidden="1" xr:uid="{00000000-0005-0000-0000-000003310000}"/>
    <cellStyle name="Hiperłącze 11" xfId="32684" hidden="1" xr:uid="{00000000-0005-0000-0000-0000AE2E0000}"/>
    <cellStyle name="Hiperłącze 11" xfId="15028" hidden="1" xr:uid="{00000000-0005-0000-0000-0000AD260000}"/>
    <cellStyle name="Hiperłącze 11" xfId="21077" hidden="1" xr:uid="{00000000-0005-0000-0000-00001E290000}"/>
    <cellStyle name="Hiperłącze 11" xfId="39421" hidden="1" xr:uid="{00000000-0005-0000-0000-000076310000}"/>
    <cellStyle name="Hiperłącze 11" xfId="27056" hidden="1" xr:uid="{00000000-0005-0000-0000-0000E32B0000}"/>
    <cellStyle name="Hiperłącze 11" xfId="30237" hidden="1" xr:uid="{00000000-0005-0000-0000-0000522D0000}"/>
    <cellStyle name="Hiperłącze 11" xfId="35176" hidden="1" xr:uid="{00000000-0005-0000-0000-0000842F0000}"/>
    <cellStyle name="Hiperłącze 11" xfId="30653" hidden="1" xr:uid="{00000000-0005-0000-0000-0000742D0000}"/>
    <cellStyle name="Hiperłącze 11" xfId="29946" hidden="1" xr:uid="{00000000-0005-0000-0000-0000022E0000}"/>
    <cellStyle name="Hiperłącze 11" xfId="34487" hidden="1" xr:uid="{00000000-0005-0000-0000-000015300000}"/>
    <cellStyle name="Hiperłącze 11" xfId="22461" hidden="1" xr:uid="{00000000-0005-0000-0000-0000D0290000}"/>
    <cellStyle name="Hiperłącze 11" xfId="45058" hidden="1" xr:uid="{00000000-0005-0000-0000-00001C340000}"/>
    <cellStyle name="Hiperłącze 11" xfId="40851" hidden="1" xr:uid="{00000000-0005-0000-0000-000044320000}"/>
    <cellStyle name="Hiperłącze 11" xfId="43107" hidden="1" xr:uid="{00000000-0005-0000-0000-000064330000}"/>
    <cellStyle name="Hiperłącze 11" xfId="39375" hidden="1" xr:uid="{00000000-0005-0000-0000-00002A320000}"/>
    <cellStyle name="Hiperłącze 11" xfId="26425" hidden="1" xr:uid="{00000000-0005-0000-0000-0000832B0000}"/>
    <cellStyle name="Hiperłącze 11" xfId="26926" hidden="1" xr:uid="{00000000-0005-0000-0000-0000DD2B0000}"/>
    <cellStyle name="Hiperłącze 11" xfId="35959" hidden="1" xr:uid="{00000000-0005-0000-0000-0000FE2F0000}"/>
    <cellStyle name="Hiperłącze 11" xfId="33953" hidden="1" xr:uid="{00000000-0005-0000-0000-0000382F0000}"/>
    <cellStyle name="Hiperłącze 11" xfId="18171" hidden="1" xr:uid="{00000000-0005-0000-0000-0000F6270000}"/>
    <cellStyle name="Hiperłącze 11" xfId="46866" hidden="1" xr:uid="{00000000-0005-0000-0000-0000FE340000}"/>
    <cellStyle name="Hiperłącze 11" xfId="41328" hidden="1" xr:uid="{00000000-0005-0000-0000-000062320000}"/>
    <cellStyle name="Hiperłącze 11" xfId="11537" hidden="1" xr:uid="{00000000-0005-0000-0000-000053260000}"/>
    <cellStyle name="Hiperłącze 11" xfId="23299" hidden="1" xr:uid="{00000000-0005-0000-0000-00005C2A0000}"/>
    <cellStyle name="Hiperłącze 11" xfId="21183" hidden="1" xr:uid="{00000000-0005-0000-0000-00002D290000}"/>
    <cellStyle name="Hiperłącze 11" xfId="38908" hidden="1" xr:uid="{00000000-0005-0000-0000-0000B7320000}"/>
    <cellStyle name="Hiperłącze 11" xfId="18389" hidden="1" xr:uid="{00000000-0005-0000-0000-00004B280000}"/>
    <cellStyle name="Hiperłącze 11" xfId="18256" hidden="1" xr:uid="{00000000-0005-0000-0000-00003F280000}"/>
    <cellStyle name="Hiperłącze 11" xfId="22303" hidden="1" xr:uid="{00000000-0005-0000-0000-0000BF290000}"/>
    <cellStyle name="Hiperłącze 11" xfId="23818" hidden="1" xr:uid="{00000000-0005-0000-0000-0000E22A0000}"/>
    <cellStyle name="Hiperłącze 11" xfId="29982" hidden="1" xr:uid="{00000000-0005-0000-0000-0000042E0000}"/>
    <cellStyle name="Hiperłącze 11" xfId="20244" hidden="1" xr:uid="{00000000-0005-0000-0000-0000FD280000}"/>
    <cellStyle name="Hiperłącze 11" xfId="46913" hidden="1" xr:uid="{00000000-0005-0000-0000-0000FB340000}"/>
    <cellStyle name="Hiperłącze 11" xfId="42059" hidden="1" xr:uid="{00000000-0005-0000-0000-00001C330000}"/>
    <cellStyle name="Hiperłącze 11" xfId="28404" hidden="1" xr:uid="{00000000-0005-0000-0000-0000052D0000}"/>
    <cellStyle name="Hiperłącze 11" xfId="11571" hidden="1" xr:uid="{00000000-0005-0000-0000-000061260000}"/>
    <cellStyle name="Hiperłącze 11" xfId="21301" hidden="1" xr:uid="{00000000-0005-0000-0000-000033290000}"/>
    <cellStyle name="Hiperłącze 11" xfId="27519" hidden="1" xr:uid="{00000000-0005-0000-0000-0000502C0000}"/>
    <cellStyle name="Hiperłącze 11" xfId="26483" hidden="1" xr:uid="{00000000-0005-0000-0000-0000A62B0000}"/>
    <cellStyle name="Hiperłącze 11" xfId="33428" hidden="1" xr:uid="{00000000-0005-0000-0000-0000D62E0000}"/>
    <cellStyle name="Hiperłącze 11" xfId="47029" hidden="1" xr:uid="{00000000-0005-0000-0000-00000D350000}"/>
    <cellStyle name="Hiperłącze 11" xfId="45834" hidden="1" xr:uid="{00000000-0005-0000-0000-00006A340000}"/>
    <cellStyle name="Hiperłącze 11" xfId="43765" hidden="1" xr:uid="{00000000-0005-0000-0000-000077330000}"/>
    <cellStyle name="Hiperłącze 11" xfId="24392" hidden="1" xr:uid="{00000000-0005-0000-0000-0000B92A0000}"/>
    <cellStyle name="Hiperłącze 11" xfId="19625" hidden="1" xr:uid="{00000000-0005-0000-0000-00008E280000}"/>
    <cellStyle name="Hiperłącze 11" xfId="35113" hidden="1" xr:uid="{00000000-0005-0000-0000-0000822F0000}"/>
    <cellStyle name="Hiperłącze 11" xfId="35200" hidden="1" xr:uid="{00000000-0005-0000-0000-0000892F0000}"/>
    <cellStyle name="Hiperłącze 11" xfId="28821" hidden="1" xr:uid="{00000000-0005-0000-0000-0000BB2C0000}"/>
    <cellStyle name="Hiperłącze 11" xfId="43954" hidden="1" xr:uid="{00000000-0005-0000-0000-000089330000}"/>
    <cellStyle name="Hiperłącze 11" xfId="41215" hidden="1" xr:uid="{00000000-0005-0000-0000-000096320000}"/>
    <cellStyle name="Hiperłącze 11" xfId="20615" hidden="1" xr:uid="{00000000-0005-0000-0000-0000DC290000}"/>
    <cellStyle name="Hiperłącze 11" xfId="28490" hidden="1" xr:uid="{00000000-0005-0000-0000-0000EC2C0000}"/>
    <cellStyle name="Hiperłącze 11" xfId="43890" hidden="1" xr:uid="{00000000-0005-0000-0000-0000CB330000}"/>
    <cellStyle name="Hiperłącze 11" xfId="29724" hidden="1" xr:uid="{00000000-0005-0000-0000-0000A82D0000}"/>
    <cellStyle name="Hiperłącze 11" xfId="28601" hidden="1" xr:uid="{00000000-0005-0000-0000-0000DD2C0000}"/>
    <cellStyle name="Hiperłącze 11" xfId="45967" hidden="1" xr:uid="{00000000-0005-0000-0000-00007A340000}"/>
    <cellStyle name="Hiperłącze 11" xfId="24383" hidden="1" xr:uid="{00000000-0005-0000-0000-0000BA2A0000}"/>
    <cellStyle name="Hiperłącze 11" xfId="33460" hidden="1" xr:uid="{00000000-0005-0000-0000-0000DD2E0000}"/>
    <cellStyle name="Hiperłącze 11" xfId="14687" hidden="1" xr:uid="{00000000-0005-0000-0000-000075260000}"/>
    <cellStyle name="Hiperłącze 11" xfId="28915" hidden="1" xr:uid="{00000000-0005-0000-0000-0000C92C0000}"/>
    <cellStyle name="Hiperłącze 11" xfId="13509" hidden="1" xr:uid="{00000000-0005-0000-0000-0000D3250000}"/>
    <cellStyle name="Hiperłącze 11" xfId="31845" hidden="1" xr:uid="{00000000-0005-0000-0000-0000642E0000}"/>
    <cellStyle name="Hiperłącze 11" xfId="14977" hidden="1" xr:uid="{00000000-0005-0000-0000-0000B0260000}"/>
    <cellStyle name="Hiperłącze 11" xfId="14605" hidden="1" xr:uid="{00000000-0005-0000-0000-00006B260000}"/>
    <cellStyle name="Hiperłącze 11" xfId="15796" hidden="1" xr:uid="{00000000-0005-0000-0000-0000FA260000}"/>
    <cellStyle name="Hiperłącze 11" xfId="18007" hidden="1" xr:uid="{00000000-0005-0000-0000-0000C3270000}"/>
    <cellStyle name="Hiperłącze 11" xfId="28678" hidden="1" xr:uid="{00000000-0005-0000-0000-0000B22C0000}"/>
    <cellStyle name="Hiperłącze 11" xfId="16321" hidden="1" xr:uid="{00000000-0005-0000-0000-000061280000}"/>
    <cellStyle name="Hiperłącze 11" xfId="46020" hidden="1" xr:uid="{00000000-0005-0000-0000-000077340000}"/>
    <cellStyle name="Hiperłącze 11" xfId="42592" hidden="1" xr:uid="{00000000-0005-0000-0000-000005330000}"/>
    <cellStyle name="Hiperłącze 11" xfId="31202" hidden="1" xr:uid="{00000000-0005-0000-0000-0000CC2D0000}"/>
    <cellStyle name="Hiperłącze 11" xfId="38521" hidden="1" xr:uid="{00000000-0005-0000-0000-000051310000}"/>
    <cellStyle name="Hiperłącze 11" xfId="31924" hidden="1" xr:uid="{00000000-0005-0000-0000-00007F2E0000}"/>
    <cellStyle name="Hiperłącze 11" xfId="29829" hidden="1" xr:uid="{00000000-0005-0000-0000-00009C2E0000}"/>
    <cellStyle name="Hiperłącze 11" xfId="40544" hidden="1" xr:uid="{00000000-0005-0000-0000-00000F320000}"/>
    <cellStyle name="Hiperłącze 11" xfId="42161" hidden="1" xr:uid="{00000000-0005-0000-0000-000012330000}"/>
    <cellStyle name="Hiperłącze 11" xfId="29925" hidden="1" xr:uid="{00000000-0005-0000-0000-0000FB2D0000}"/>
    <cellStyle name="Hiperłącze 11" xfId="28473" hidden="1" xr:uid="{00000000-0005-0000-0000-0000FD2C0000}"/>
    <cellStyle name="Hiperłącze 11" xfId="13556" hidden="1" xr:uid="{00000000-0005-0000-0000-0000DE250000}"/>
    <cellStyle name="Hiperłącze 11" xfId="30196" hidden="1" xr:uid="{00000000-0005-0000-0000-0000472D0000}"/>
    <cellStyle name="Hiperłącze 11" xfId="43177" hidden="1" xr:uid="{00000000-0005-0000-0000-0000CD330000}"/>
    <cellStyle name="Hiperłącze 11" xfId="12132" hidden="1" xr:uid="{00000000-0005-0000-0000-00000D250000}"/>
    <cellStyle name="Hiperłącze 11" xfId="24863" hidden="1" xr:uid="{00000000-0005-0000-0000-00001E2B0000}"/>
    <cellStyle name="Hiperłącze 11" xfId="28550" hidden="1" xr:uid="{00000000-0005-0000-0000-0000E02C0000}"/>
    <cellStyle name="Hiperłącze 11" xfId="35069" hidden="1" xr:uid="{00000000-0005-0000-0000-0000742F0000}"/>
    <cellStyle name="Hiperłącze 11" xfId="37220" hidden="1" xr:uid="{00000000-0005-0000-0000-0000BD300000}"/>
    <cellStyle name="Hiperłącze 11" xfId="18934" hidden="1" xr:uid="{00000000-0005-0000-0000-000026280000}"/>
    <cellStyle name="Hiperłącze 11" xfId="26654" hidden="1" xr:uid="{00000000-0005-0000-0000-0000B42B0000}"/>
    <cellStyle name="Hiperłącze 11" xfId="16145" hidden="1" xr:uid="{00000000-0005-0000-0000-000079270000}"/>
    <cellStyle name="Hiperłącze 11" xfId="34719" hidden="1" xr:uid="{00000000-0005-0000-0000-0000572F0000}"/>
    <cellStyle name="Hiperłącze 11" xfId="22156" hidden="1" xr:uid="{00000000-0005-0000-0000-0000AC290000}"/>
    <cellStyle name="Hiperłącze 11" xfId="11552" hidden="1" xr:uid="{00000000-0005-0000-0000-00005B260000}"/>
    <cellStyle name="Hiperłącze 11" xfId="20069" hidden="1" xr:uid="{00000000-0005-0000-0000-0000E3280000}"/>
    <cellStyle name="Hiperłącze 11" xfId="16839" hidden="1" xr:uid="{00000000-0005-0000-0000-00002B270000}"/>
    <cellStyle name="Hiperłącze 11" xfId="37328" hidden="1" xr:uid="{00000000-0005-0000-0000-0000C9300000}"/>
    <cellStyle name="Hiperłącze 11" xfId="36854" hidden="1" xr:uid="{00000000-0005-0000-0000-000092300000}"/>
    <cellStyle name="Hiperłącze 11" xfId="33362" hidden="1" xr:uid="{00000000-0005-0000-0000-0000122F0000}"/>
    <cellStyle name="Hiperłącze 11" xfId="41570" hidden="1" xr:uid="{00000000-0005-0000-0000-00007A320000}"/>
    <cellStyle name="Hiperłącze 11" xfId="18825" hidden="1" xr:uid="{00000000-0005-0000-0000-000016280000}"/>
    <cellStyle name="Hiperłącze 11" xfId="19544" hidden="1" xr:uid="{00000000-0005-0000-0000-0000BE280000}"/>
    <cellStyle name="Hiperłącze 11" xfId="13401" hidden="1" xr:uid="{00000000-0005-0000-0000-0000AF250000}"/>
    <cellStyle name="Hiperłącze 11" xfId="18206" hidden="1" xr:uid="{00000000-0005-0000-0000-0000F7270000}"/>
    <cellStyle name="Hiperłącze 11" xfId="44853" hidden="1" xr:uid="{00000000-0005-0000-0000-000004340000}"/>
    <cellStyle name="Hiperłącze 11" xfId="30718" hidden="1" xr:uid="{00000000-0005-0000-0000-00007F2D0000}"/>
    <cellStyle name="Hiperłącze 11" xfId="30555" hidden="1" xr:uid="{00000000-0005-0000-0000-0000682D0000}"/>
    <cellStyle name="Hiperłącze 11" xfId="20715" hidden="1" xr:uid="{00000000-0005-0000-0000-000086290000}"/>
    <cellStyle name="Hiperłącze 11" xfId="43480" hidden="1" xr:uid="{00000000-0005-0000-0000-0000BB340000}"/>
    <cellStyle name="Hiperłącze 11" xfId="31249" hidden="1" xr:uid="{00000000-0005-0000-0000-0000D52D0000}"/>
    <cellStyle name="Hiperłącze 11" xfId="47087" hidden="1" xr:uid="{00000000-0005-0000-0000-000010350000}"/>
    <cellStyle name="Hiperłącze 11" xfId="22624" hidden="1" xr:uid="{00000000-0005-0000-0000-0000FB290000}"/>
    <cellStyle name="Hiperłącze 11" xfId="32697" hidden="1" xr:uid="{00000000-0005-0000-0000-0000AD2E0000}"/>
    <cellStyle name="Hiperłącze 11" xfId="37188" hidden="1" xr:uid="{00000000-0005-0000-0000-0000B6300000}"/>
    <cellStyle name="Hiperłącze 11" xfId="24001" hidden="1" xr:uid="{00000000-0005-0000-0000-0000DE2A0000}"/>
    <cellStyle name="Hiperłącze 11" xfId="11813" hidden="1" xr:uid="{00000000-0005-0000-0000-00004C260000}"/>
    <cellStyle name="Hiperłącze 11" xfId="33822" hidden="1" xr:uid="{00000000-0005-0000-0000-00002F2F0000}"/>
    <cellStyle name="Hiperłącze 11" xfId="41062" hidden="1" xr:uid="{00000000-0005-0000-0000-00008E320000}"/>
    <cellStyle name="Hiperłącze 11" xfId="39118" hidden="1" xr:uid="{00000000-0005-0000-0000-000032320000}"/>
    <cellStyle name="Hiperłącze 11" xfId="42371" hidden="1" xr:uid="{00000000-0005-0000-0000-0000F1320000}"/>
    <cellStyle name="Hiperłącze 11" xfId="25681" hidden="1" xr:uid="{00000000-0005-0000-0000-0000382B0000}"/>
    <cellStyle name="Hiperłącze 11" xfId="25302" hidden="1" xr:uid="{00000000-0005-0000-0000-0000902C0000}"/>
    <cellStyle name="Hiperłącze 11" xfId="25441" hidden="1" xr:uid="{00000000-0005-0000-0000-0000F52B0000}"/>
    <cellStyle name="Hiperłącze 11" xfId="15922" hidden="1" xr:uid="{00000000-0005-0000-0000-00000A270000}"/>
    <cellStyle name="Hiperłącze 11" xfId="37828" hidden="1" xr:uid="{00000000-0005-0000-0000-0000DD300000}"/>
    <cellStyle name="Hiperłącze 11" xfId="20730" hidden="1" xr:uid="{00000000-0005-0000-0000-000082290000}"/>
    <cellStyle name="Hiperłącze 11" xfId="36805" hidden="1" xr:uid="{00000000-0005-0000-0000-000052300000}"/>
    <cellStyle name="Hiperłącze 11" xfId="34930" hidden="1" xr:uid="{00000000-0005-0000-0000-00006D2F0000}"/>
    <cellStyle name="Hiperłącze 11" xfId="19676" hidden="1" xr:uid="{00000000-0005-0000-0000-00008F280000}"/>
    <cellStyle name="Hiperłącze 11" xfId="15304" hidden="1" xr:uid="{00000000-0005-0000-0000-000093260000}"/>
    <cellStyle name="Hiperłącze 11" xfId="42197" hidden="1" xr:uid="{00000000-0005-0000-0000-000025330000}"/>
    <cellStyle name="Hiperłącze 11" xfId="30284" hidden="1" xr:uid="{00000000-0005-0000-0000-0000502D0000}"/>
    <cellStyle name="Hiperłącze 11" xfId="30876" hidden="1" xr:uid="{00000000-0005-0000-0000-0000902D0000}"/>
    <cellStyle name="Hiperłącze 11" xfId="39635" hidden="1" xr:uid="{00000000-0005-0000-0000-00008E310000}"/>
    <cellStyle name="Hiperłącze 11" xfId="33313" hidden="1" xr:uid="{00000000-0005-0000-0000-0000D22E0000}"/>
    <cellStyle name="Hiperłącze 11" xfId="38633" hidden="1" xr:uid="{00000000-0005-0000-0000-0000C0310000}"/>
    <cellStyle name="Hiperłącze 11" xfId="35752" hidden="1" xr:uid="{00000000-0005-0000-0000-0000E12F0000}"/>
    <cellStyle name="Hiperłącze 11" xfId="39334" hidden="1" xr:uid="{00000000-0005-0000-0000-0000CA310000}"/>
    <cellStyle name="Hiperłącze 11" xfId="35241" hidden="1" xr:uid="{00000000-0005-0000-0000-00008F2F0000}"/>
    <cellStyle name="Hiperłącze 11" xfId="19255" hidden="1" xr:uid="{00000000-0005-0000-0000-000083280000}"/>
    <cellStyle name="Hiperłącze 11" xfId="17081" hidden="1" xr:uid="{00000000-0005-0000-0000-000044270000}"/>
    <cellStyle name="Hiperłącze 11" xfId="23478" hidden="1" xr:uid="{00000000-0005-0000-0000-00003A2A0000}"/>
    <cellStyle name="Hiperłącze 11" xfId="20877" hidden="1" xr:uid="{00000000-0005-0000-0000-00006A2A0000}"/>
    <cellStyle name="Hiperłącze 11" xfId="18669" hidden="1" xr:uid="{00000000-0005-0000-0000-000007280000}"/>
    <cellStyle name="Hiperłącze 11" xfId="46179" hidden="1" xr:uid="{00000000-0005-0000-0000-0000B3340000}"/>
    <cellStyle name="Hiperłącze 11" xfId="29639" hidden="1" xr:uid="{00000000-0005-0000-0000-0000082E0000}"/>
    <cellStyle name="Hiperłącze 11" xfId="13195" hidden="1" xr:uid="{00000000-0005-0000-0000-000097250000}"/>
    <cellStyle name="Hiperłącze 11" xfId="21447" hidden="1" xr:uid="{00000000-0005-0000-0000-000045290000}"/>
    <cellStyle name="Hiperłącze 11" xfId="22425" hidden="1" xr:uid="{00000000-0005-0000-0000-0000C7290000}"/>
    <cellStyle name="Hiperłącze 11" xfId="18444" hidden="1" xr:uid="{00000000-0005-0000-0000-00003E280000}"/>
    <cellStyle name="Hiperłącze 11" xfId="34812" hidden="1" xr:uid="{00000000-0005-0000-0000-0000B52F0000}"/>
    <cellStyle name="Hiperłącze 11" xfId="19708" hidden="1" xr:uid="{00000000-0005-0000-0000-000098280000}"/>
    <cellStyle name="Hiperłącze 11" xfId="16736" hidden="1" xr:uid="{00000000-0005-0000-0000-0000DE270000}"/>
    <cellStyle name="Hiperłącze 11" xfId="44387" hidden="1" xr:uid="{00000000-0005-0000-0000-0000BD330000}"/>
    <cellStyle name="Hiperłącze 11" xfId="42835" hidden="1" xr:uid="{00000000-0005-0000-0000-00004A330000}"/>
    <cellStyle name="Hiperłącze 11" xfId="43884" hidden="1" xr:uid="{00000000-0005-0000-0000-0000D2340000}"/>
    <cellStyle name="Hiperłącze 11" xfId="37987" hidden="1" xr:uid="{00000000-0005-0000-0000-0000EB300000}"/>
    <cellStyle name="Hiperłącze 11" xfId="44755" hidden="1" xr:uid="{00000000-0005-0000-0000-0000F8330000}"/>
    <cellStyle name="Hiperłącze 11" xfId="19772" hidden="1" xr:uid="{00000000-0005-0000-0000-00009B280000}"/>
    <cellStyle name="Hiperłącze 11" xfId="28096" hidden="1" xr:uid="{00000000-0005-0000-0000-0000742C0000}"/>
    <cellStyle name="Hiperłącze 11" xfId="45175" hidden="1" xr:uid="{00000000-0005-0000-0000-000043340000}"/>
    <cellStyle name="Hiperłącze 11" xfId="27937" hidden="1" xr:uid="{00000000-0005-0000-0000-0000382C0000}"/>
    <cellStyle name="Hiperłącze 11" xfId="39203" hidden="1" xr:uid="{00000000-0005-0000-0000-000063310000}"/>
    <cellStyle name="Hiperłącze 11" xfId="44789" hidden="1" xr:uid="{00000000-0005-0000-0000-0000FE330000}"/>
    <cellStyle name="Hiperłącze 11" xfId="26067" hidden="1" xr:uid="{00000000-0005-0000-0000-0000622B0000}"/>
    <cellStyle name="Hiperłącze 11" xfId="14713" hidden="1" xr:uid="{00000000-0005-0000-0000-000077260000}"/>
    <cellStyle name="Hiperłącze 11" xfId="37536" hidden="1" xr:uid="{00000000-0005-0000-0000-00000C310000}"/>
    <cellStyle name="Hiperłącze 11" xfId="25871" hidden="1" xr:uid="{00000000-0005-0000-0000-00004E2B0000}"/>
    <cellStyle name="Hiperłącze 11" xfId="26218" hidden="1" xr:uid="{00000000-0005-0000-0000-00006C2B0000}"/>
    <cellStyle name="Hiperłącze 11" xfId="20541" hidden="1" xr:uid="{00000000-0005-0000-0000-000080290000}"/>
    <cellStyle name="Hiperłącze 11" xfId="45771" hidden="1" xr:uid="{00000000-0005-0000-0000-000063340000}"/>
    <cellStyle name="Hiperłącze 11" xfId="38023" hidden="1" xr:uid="{00000000-0005-0000-0000-0000EC300000}"/>
    <cellStyle name="Hiperłącze 11" xfId="34378" hidden="1" xr:uid="{00000000-0005-0000-0000-0000A8300000}"/>
    <cellStyle name="Hiperłącze 11" xfId="15694" hidden="1" xr:uid="{00000000-0005-0000-0000-0000EE260000}"/>
    <cellStyle name="Hiperłącze 11" xfId="17954" hidden="1" xr:uid="{00000000-0005-0000-0000-0000C6270000}"/>
    <cellStyle name="Hiperłącze 11" xfId="14034" hidden="1" xr:uid="{00000000-0005-0000-0000-000039260000}"/>
    <cellStyle name="Hiperłącze 11" xfId="31561" hidden="1" xr:uid="{00000000-0005-0000-0000-0000F72D0000}"/>
    <cellStyle name="Hiperłącze 11" xfId="42946" hidden="1" xr:uid="{00000000-0005-0000-0000-000059330000}"/>
    <cellStyle name="Hiperłącze 11" xfId="21591" hidden="1" xr:uid="{00000000-0005-0000-0000-00004F290000}"/>
    <cellStyle name="Hiperłącze 11" xfId="30598" hidden="1" xr:uid="{00000000-0005-0000-0000-0000712D0000}"/>
    <cellStyle name="Hiperłącze 11" xfId="25730" hidden="1" xr:uid="{00000000-0005-0000-0000-00003F2B0000}"/>
    <cellStyle name="Hiperłącze 11" xfId="46575" hidden="1" xr:uid="{00000000-0005-0000-0000-00003E350000}"/>
    <cellStyle name="Hiperłącze 11" xfId="39295" hidden="1" xr:uid="{00000000-0005-0000-0000-000071310000}"/>
    <cellStyle name="Hiperłącze 11" xfId="38481" hidden="1" xr:uid="{00000000-0005-0000-0000-000047310000}"/>
    <cellStyle name="Hiperłącze 11" xfId="20180" hidden="1" xr:uid="{00000000-0005-0000-0000-0000EF280000}"/>
    <cellStyle name="Hiperłącze 11" xfId="30329" hidden="1" xr:uid="{00000000-0005-0000-0000-00000A2E0000}"/>
    <cellStyle name="Hiperłącze 11" xfId="41475" hidden="1" xr:uid="{00000000-0005-0000-0000-00006D320000}"/>
    <cellStyle name="Hiperłącze 11" xfId="32864" hidden="1" xr:uid="{00000000-0005-0000-0000-0000022F0000}"/>
    <cellStyle name="Hiperłącze 11" xfId="16009" hidden="1" xr:uid="{00000000-0005-0000-0000-000074270000}"/>
    <cellStyle name="Hiperłącze 11" xfId="40886" hidden="1" xr:uid="{00000000-0005-0000-0000-000087320000}"/>
    <cellStyle name="Hiperłącze 11" xfId="38301" hidden="1" xr:uid="{00000000-0005-0000-0000-000037310000}"/>
    <cellStyle name="Hiperłącze 11" xfId="30172" hidden="1" xr:uid="{00000000-0005-0000-0000-00003F2D0000}"/>
    <cellStyle name="Hiperłącze 11" xfId="32655" hidden="1" xr:uid="{00000000-0005-0000-0000-0000A52E0000}"/>
    <cellStyle name="Hiperłącze 11" xfId="34830" hidden="1" xr:uid="{00000000-0005-0000-0000-000017300000}"/>
    <cellStyle name="Hiperłącze 11" xfId="37287" hidden="1" xr:uid="{00000000-0005-0000-0000-0000C1300000}"/>
    <cellStyle name="Hiperłącze 11" xfId="33568" hidden="1" xr:uid="{00000000-0005-0000-0000-0000E92E0000}"/>
    <cellStyle name="Hiperłącze 11" xfId="34247" hidden="1" xr:uid="{00000000-0005-0000-0000-0000B82F0000}"/>
    <cellStyle name="Hiperłącze 11" xfId="23513" hidden="1" xr:uid="{00000000-0005-0000-0000-0000332A0000}"/>
    <cellStyle name="Hiperłącze 11" xfId="12670" hidden="1" xr:uid="{00000000-0005-0000-0000-000044250000}"/>
    <cellStyle name="Hiperłącze 11" xfId="30276" hidden="1" xr:uid="{00000000-0005-0000-0000-00004C2D0000}"/>
    <cellStyle name="Hiperłącze 11" xfId="43773" hidden="1" xr:uid="{00000000-0005-0000-0000-000078330000}"/>
    <cellStyle name="Hiperłącze 11" xfId="16197" hidden="1" xr:uid="{00000000-0005-0000-0000-000071270000}"/>
    <cellStyle name="Hiperłącze 11" xfId="28710" hidden="1" xr:uid="{00000000-0005-0000-0000-0000B32C0000}"/>
    <cellStyle name="Hiperłącze 11" xfId="20826" hidden="1" xr:uid="{00000000-0005-0000-0000-00006F2A0000}"/>
    <cellStyle name="Hiperłącze 11" xfId="11634" hidden="1" xr:uid="{00000000-0005-0000-0000-000067250000}"/>
    <cellStyle name="Hiperłącze 11" xfId="12083" hidden="1" xr:uid="{00000000-0005-0000-0000-000000250000}"/>
    <cellStyle name="Hiperłącze 11" xfId="41774" hidden="1" xr:uid="{00000000-0005-0000-0000-0000C8320000}"/>
    <cellStyle name="Hiperłącze 11" xfId="38770" hidden="1" xr:uid="{00000000-0005-0000-0000-0000C8310000}"/>
    <cellStyle name="Hiperłącze 11" xfId="42972" hidden="1" xr:uid="{00000000-0005-0000-0000-00005B330000}"/>
    <cellStyle name="Hiperłącze 11" xfId="23084" hidden="1" xr:uid="{00000000-0005-0000-0000-0000592A0000}"/>
    <cellStyle name="Hiperłącze 11" xfId="46997" hidden="1" xr:uid="{00000000-0005-0000-0000-000006350000}"/>
    <cellStyle name="Hiperłącze 11" xfId="28638" hidden="1" xr:uid="{00000000-0005-0000-0000-0000F92C0000}"/>
    <cellStyle name="Hiperłącze 11" xfId="44427" hidden="1" xr:uid="{00000000-0005-0000-0000-0000BC330000}"/>
    <cellStyle name="Hiperłącze 11" xfId="42275" hidden="1" xr:uid="{00000000-0005-0000-0000-0000E5320000}"/>
    <cellStyle name="Hiperłącze 11" xfId="23896" hidden="1" xr:uid="{00000000-0005-0000-0000-0000F12A0000}"/>
    <cellStyle name="Hiperłącze 11" xfId="21648" hidden="1" xr:uid="{00000000-0005-0000-0000-00005D290000}"/>
    <cellStyle name="Hiperłącze 11" xfId="25560" hidden="1" xr:uid="{00000000-0005-0000-0000-0000002C0000}"/>
    <cellStyle name="Hiperłącze 11" xfId="44683" hidden="1" xr:uid="{00000000-0005-0000-0000-0000F2330000}"/>
    <cellStyle name="Hiperłącze 11" xfId="41711" hidden="1" xr:uid="{00000000-0005-0000-0000-0000C6320000}"/>
    <cellStyle name="Hiperłącze 11" xfId="46038" hidden="1" xr:uid="{00000000-0005-0000-0000-00007C340000}"/>
    <cellStyle name="Hiperłącze 11" xfId="33962" hidden="1" xr:uid="{00000000-0005-0000-0000-00003C2F0000}"/>
    <cellStyle name="Hiperłącze 11" xfId="21038" hidden="1" xr:uid="{00000000-0005-0000-0000-0000762A0000}"/>
    <cellStyle name="Hiperłącze 11" xfId="43462" hidden="1" xr:uid="{00000000-0005-0000-0000-0000C1340000}"/>
    <cellStyle name="Hiperłącze 11" xfId="25753" hidden="1" xr:uid="{00000000-0005-0000-0000-00003C2B0000}"/>
    <cellStyle name="Hiperłącze 11" xfId="36368" hidden="1" xr:uid="{00000000-0005-0000-0000-000074300000}"/>
    <cellStyle name="Hiperłącze 11" xfId="20865" hidden="1" xr:uid="{00000000-0005-0000-0000-00006B2A0000}"/>
    <cellStyle name="Hiperłącze 11" xfId="42146" hidden="1" xr:uid="{00000000-0005-0000-0000-000016330000}"/>
    <cellStyle name="Hiperłącze 11" xfId="19299" hidden="1" xr:uid="{00000000-0005-0000-0000-0000C7280000}"/>
    <cellStyle name="Hiperłącze 11" xfId="31526" hidden="1" xr:uid="{00000000-0005-0000-0000-0000F62D0000}"/>
    <cellStyle name="Hiperłącze 11" xfId="20288" hidden="1" xr:uid="{00000000-0005-0000-0000-0000FB280000}"/>
    <cellStyle name="Hiperłącze 11" xfId="19492" hidden="1" xr:uid="{00000000-0005-0000-0000-0000C8280000}"/>
    <cellStyle name="Hiperłącze 11" xfId="39440" hidden="1" xr:uid="{00000000-0005-0000-0000-00007E310000}"/>
    <cellStyle name="Hiperłącze 11" xfId="34852" hidden="1" xr:uid="{00000000-0005-0000-0000-00001A300000}"/>
    <cellStyle name="Hiperłącze 11" xfId="33056" hidden="1" xr:uid="{00000000-0005-0000-0000-0000F92E0000}"/>
    <cellStyle name="Hiperłącze 11" xfId="37394" hidden="1" xr:uid="{00000000-0005-0000-0000-000007310000}"/>
    <cellStyle name="Hiperłącze 11" xfId="20794" hidden="1" xr:uid="{00000000-0005-0000-0000-00007E2A0000}"/>
    <cellStyle name="Hiperłącze 11" xfId="21607" hidden="1" xr:uid="{00000000-0005-0000-0000-000054290000}"/>
    <cellStyle name="Hiperłącze 11" xfId="35815" hidden="1" xr:uid="{00000000-0005-0000-0000-0000E72F0000}"/>
    <cellStyle name="Hiperłącze 11" xfId="20405" hidden="1" xr:uid="{00000000-0005-0000-0000-00000C290000}"/>
    <cellStyle name="Hiperłącze 11" xfId="34292" hidden="1" xr:uid="{00000000-0005-0000-0000-0000B12F0000}"/>
    <cellStyle name="Hiperłącze 11" xfId="26826" hidden="1" xr:uid="{00000000-0005-0000-0000-0000CF2B0000}"/>
    <cellStyle name="Hiperłącze 11" xfId="27003" hidden="1" xr:uid="{00000000-0005-0000-0000-0000E62B0000}"/>
    <cellStyle name="Hiperłącze 11" xfId="19692" hidden="1" xr:uid="{00000000-0005-0000-0000-000094280000}"/>
    <cellStyle name="Hiperłącze 11" xfId="33891" hidden="1" xr:uid="{00000000-0005-0000-0000-00003A2F0000}"/>
    <cellStyle name="Hiperłącze 11" xfId="14106" hidden="1" xr:uid="{00000000-0005-0000-0000-0000F3250000}"/>
    <cellStyle name="Hiperłącze 11" xfId="37207" hidden="1" xr:uid="{00000000-0005-0000-0000-0000BE300000}"/>
    <cellStyle name="Hiperłącze 11" xfId="30365" hidden="1" xr:uid="{00000000-0005-0000-0000-0000552D0000}"/>
    <cellStyle name="Hiperłącze 11" xfId="26353" hidden="1" xr:uid="{00000000-0005-0000-0000-0000802B0000}"/>
    <cellStyle name="Hiperłącze 11" xfId="33909" hidden="1" xr:uid="{00000000-0005-0000-0000-00003E2F0000}"/>
    <cellStyle name="Hiperłącze 11" xfId="16857" hidden="1" xr:uid="{00000000-0005-0000-0000-000027270000}"/>
    <cellStyle name="Hiperłącze 11" xfId="31535" hidden="1" xr:uid="{00000000-0005-0000-0000-0000F52D0000}"/>
    <cellStyle name="Hiperłącze 11" xfId="13252" hidden="1" xr:uid="{00000000-0005-0000-0000-00009F250000}"/>
    <cellStyle name="Hiperłącze 11" xfId="13049" hidden="1" xr:uid="{00000000-0005-0000-0000-000089250000}"/>
    <cellStyle name="Hiperłącze 11" xfId="32992" hidden="1" xr:uid="{00000000-0005-0000-0000-00000B2F0000}"/>
    <cellStyle name="Hiperłącze 11" xfId="44365" hidden="1" xr:uid="{00000000-0005-0000-0000-0000B9330000}"/>
    <cellStyle name="Hiperłącze 11" xfId="36797" hidden="1" xr:uid="{00000000-0005-0000-0000-00004D300000}"/>
    <cellStyle name="Hiperłącze 11" xfId="19406" hidden="1" xr:uid="{00000000-0005-0000-0000-0000D7280000}"/>
    <cellStyle name="Hiperłącze 11" xfId="39822" hidden="1" xr:uid="{00000000-0005-0000-0000-0000A5310000}"/>
    <cellStyle name="Hiperłącze 11" xfId="20493" hidden="1" xr:uid="{00000000-0005-0000-0000-000014290000}"/>
    <cellStyle name="Hiperłącze 11" xfId="22191" hidden="1" xr:uid="{00000000-0005-0000-0000-0000B6290000}"/>
    <cellStyle name="Hiperłącze 11" xfId="12501" hidden="1" xr:uid="{00000000-0005-0000-0000-000031250000}"/>
    <cellStyle name="Hiperłącze 11" xfId="35856" hidden="1" xr:uid="{00000000-0005-0000-0000-0000F22F0000}"/>
    <cellStyle name="Hiperłącze 11" xfId="29661" hidden="1" xr:uid="{00000000-0005-0000-0000-0000FC2D0000}"/>
    <cellStyle name="Hiperłącze 11" xfId="31557" hidden="1" xr:uid="{00000000-0005-0000-0000-0000F92D0000}"/>
    <cellStyle name="Hiperłącze 11" xfId="34352" hidden="1" xr:uid="{00000000-0005-0000-0000-0000AC300000}"/>
    <cellStyle name="Hiperłącze 11" xfId="34711" hidden="1" xr:uid="{00000000-0005-0000-0000-0000542F0000}"/>
    <cellStyle name="Hiperłącze 11" xfId="13748" hidden="1" xr:uid="{00000000-0005-0000-0000-000024260000}"/>
    <cellStyle name="Hiperłącze 11" xfId="41561" hidden="1" xr:uid="{00000000-0005-0000-0000-000075320000}"/>
    <cellStyle name="Hiperłącze 11" xfId="22262" hidden="1" xr:uid="{00000000-0005-0000-0000-0000B9290000}"/>
    <cellStyle name="Hiperłącze 11" xfId="25799" hidden="1" xr:uid="{00000000-0005-0000-0000-00008E2B0000}"/>
    <cellStyle name="Hiperłącze 11" xfId="32541" hidden="1" xr:uid="{00000000-0005-0000-0000-0000572E0000}"/>
    <cellStyle name="Hiperłącze 11" xfId="39804" hidden="1" xr:uid="{00000000-0005-0000-0000-0000A3310000}"/>
    <cellStyle name="Hiperłącze 11" xfId="37315" hidden="1" xr:uid="{00000000-0005-0000-0000-0000CA300000}"/>
    <cellStyle name="Hiperłącze 11" xfId="17543" hidden="1" xr:uid="{00000000-0005-0000-0000-000096270000}"/>
    <cellStyle name="Hiperłącze 11" xfId="13292" hidden="1" xr:uid="{00000000-0005-0000-0000-0000A3250000}"/>
    <cellStyle name="Hiperłącze 11" xfId="43450" hidden="1" xr:uid="{00000000-0005-0000-0000-0000C5340000}"/>
    <cellStyle name="Hiperłącze 11" xfId="24648" hidden="1" xr:uid="{00000000-0005-0000-0000-0000022B0000}"/>
    <cellStyle name="Hiperłącze 11" xfId="45863" hidden="1" xr:uid="{00000000-0005-0000-0000-000071340000}"/>
    <cellStyle name="Hiperłącze 11" xfId="23351" hidden="1" xr:uid="{00000000-0005-0000-0000-0000262A0000}"/>
    <cellStyle name="Hiperłącze 11" xfId="45739" hidden="1" xr:uid="{00000000-0005-0000-0000-000062340000}"/>
    <cellStyle name="Hiperłącze 11" xfId="40299" hidden="1" xr:uid="{00000000-0005-0000-0000-0000F3310000}"/>
    <cellStyle name="Hiperłącze 11" xfId="29466" hidden="1" xr:uid="{00000000-0005-0000-0000-0000312D0000}"/>
    <cellStyle name="Hiperłącze 11" xfId="37674" hidden="1" xr:uid="{00000000-0005-0000-0000-000015310000}"/>
    <cellStyle name="Hiperłącze 11" xfId="12798" hidden="1" xr:uid="{00000000-0005-0000-0000-000056250000}"/>
    <cellStyle name="Hiperłącze 11" xfId="44987" hidden="1" xr:uid="{00000000-0005-0000-0000-00001A340000}"/>
    <cellStyle name="Hiperłącze 11" xfId="42215" hidden="1" xr:uid="{00000000-0005-0000-0000-0000DB320000}"/>
    <cellStyle name="Hiperłącze 11" xfId="40581" hidden="1" xr:uid="{00000000-0005-0000-0000-000015320000}"/>
    <cellStyle name="Hiperłącze 11" xfId="20954" hidden="1" xr:uid="{00000000-0005-0000-0000-0000EF290000}"/>
    <cellStyle name="Hiperłącze 11" xfId="44345" hidden="1" xr:uid="{00000000-0005-0000-0000-0000B5330000}"/>
    <cellStyle name="Hiperłącze 11" xfId="22715" hidden="1" xr:uid="{00000000-0005-0000-0000-00000A2A0000}"/>
    <cellStyle name="Hiperłącze 11" xfId="25051" hidden="1" xr:uid="{00000000-0005-0000-0000-0000A22B0000}"/>
    <cellStyle name="Hiperłącze 11" xfId="21068" hidden="1" xr:uid="{00000000-0005-0000-0000-00001D290000}"/>
    <cellStyle name="Hiperłącze 11" xfId="21759" hidden="1" xr:uid="{00000000-0005-0000-0000-00006E290000}"/>
    <cellStyle name="Hiperłącze 11" xfId="26014" hidden="1" xr:uid="{00000000-0005-0000-0000-0000532B0000}"/>
    <cellStyle name="Hiperłącze 11" xfId="42601" hidden="1" xr:uid="{00000000-0005-0000-0000-00000A330000}"/>
    <cellStyle name="Hiperłącze 11" xfId="38546" hidden="1" xr:uid="{00000000-0005-0000-0000-00005A310000}"/>
    <cellStyle name="Hiperłącze 11" xfId="16561" hidden="1" xr:uid="{00000000-0005-0000-0000-000011270000}"/>
    <cellStyle name="Hiperłącze 11" xfId="46374" hidden="1" xr:uid="{00000000-0005-0000-0000-0000E9340000}"/>
    <cellStyle name="Hiperłącze 11" xfId="29587" hidden="1" xr:uid="{00000000-0005-0000-0000-0000A02D0000}"/>
    <cellStyle name="Hiperłącze 11" xfId="23881" hidden="1" xr:uid="{00000000-0005-0000-0000-0000F52A0000}"/>
    <cellStyle name="Hiperłącze 11" xfId="32282" hidden="1" xr:uid="{00000000-0005-0000-0000-0000422E0000}"/>
    <cellStyle name="Hiperłącze 11" xfId="21230" hidden="1" xr:uid="{00000000-0005-0000-0000-00002C290000}"/>
    <cellStyle name="Hiperłącze 11" xfId="21668" hidden="1" xr:uid="{00000000-0005-0000-0000-000061290000}"/>
    <cellStyle name="Hiperłącze 11" xfId="20893" hidden="1" xr:uid="{00000000-0005-0000-0000-0000DD290000}"/>
    <cellStyle name="Hiperłącze 11" xfId="21656" hidden="1" xr:uid="{00000000-0005-0000-0000-000062290000}"/>
    <cellStyle name="Hiperłącze 11" xfId="24202" hidden="1" xr:uid="{00000000-0005-0000-0000-00009F2A0000}"/>
    <cellStyle name="Hiperłącze 11" xfId="32249" hidden="1" xr:uid="{00000000-0005-0000-0000-0000382E0000}"/>
    <cellStyle name="Hiperłącze 11" xfId="19211" hidden="1" xr:uid="{00000000-0005-0000-0000-000085280000}"/>
    <cellStyle name="Hiperłącze 11" xfId="21721" hidden="1" xr:uid="{00000000-0005-0000-0000-000064290000}"/>
    <cellStyle name="Hiperłącze 11" xfId="40535" hidden="1" xr:uid="{00000000-0005-0000-0000-00000C320000}"/>
    <cellStyle name="Hiperłącze 11" xfId="31965" hidden="1" xr:uid="{00000000-0005-0000-0000-00007D2E0000}"/>
    <cellStyle name="Hiperłącze 11" xfId="37133" hidden="1" xr:uid="{00000000-0005-0000-0000-000093300000}"/>
    <cellStyle name="Hiperłącze 11" xfId="15795" hidden="1" xr:uid="{00000000-0005-0000-0000-0000F6260000}"/>
    <cellStyle name="Hiperłącze 11" xfId="27459" hidden="1" xr:uid="{00000000-0005-0000-0000-00005C2C0000}"/>
    <cellStyle name="Hiperłącze 11" xfId="28232" hidden="1" xr:uid="{00000000-0005-0000-0000-0000A02C0000}"/>
    <cellStyle name="Hiperłącze 11" xfId="17424" hidden="1" xr:uid="{00000000-0005-0000-0000-000085270000}"/>
    <cellStyle name="Hiperłącze 11" xfId="25416" hidden="1" xr:uid="{00000000-0005-0000-0000-0000ED2B0000}"/>
    <cellStyle name="Hiperłącze 11" xfId="20306" hidden="1" xr:uid="{00000000-0005-0000-0000-000000290000}"/>
    <cellStyle name="Hiperłącze 11" xfId="15209" hidden="1" xr:uid="{00000000-0005-0000-0000-00008D260000}"/>
    <cellStyle name="Hiperłącze 11" xfId="12829" hidden="1" xr:uid="{00000000-0005-0000-0000-000059250000}"/>
    <cellStyle name="Hiperłącze 11" xfId="22515" hidden="1" xr:uid="{00000000-0005-0000-0000-0000D7290000}"/>
    <cellStyle name="Hiperłącze 11" xfId="11744" hidden="1" xr:uid="{00000000-0005-0000-0000-00005A260000}"/>
    <cellStyle name="Hiperłącze 11" xfId="27607" hidden="1" xr:uid="{00000000-0005-0000-0000-0000692C0000}"/>
    <cellStyle name="Hiperłącze 11" xfId="43232" hidden="1" xr:uid="{00000000-0005-0000-0000-00004A350000}"/>
    <cellStyle name="Hiperłącze 11" xfId="42555" hidden="1" xr:uid="{00000000-0005-0000-0000-0000FF320000}"/>
    <cellStyle name="Hiperłącze 11" xfId="37711" hidden="1" xr:uid="{00000000-0005-0000-0000-0000CD300000}"/>
    <cellStyle name="Hiperłącze 11" xfId="24676" hidden="1" xr:uid="{00000000-0005-0000-0000-0000052B0000}"/>
    <cellStyle name="Hiperłącze 11" xfId="17561" hidden="1" xr:uid="{00000000-0005-0000-0000-00009A270000}"/>
    <cellStyle name="Hiperłącze 11" xfId="45442" hidden="1" xr:uid="{00000000-0005-0000-0000-0000A3340000}"/>
    <cellStyle name="Hiperłącze 11" xfId="28646" hidden="1" xr:uid="{00000000-0005-0000-0000-0000AB2C0000}"/>
    <cellStyle name="Hiperłącze 11" xfId="12851" hidden="1" xr:uid="{00000000-0005-0000-0000-000053250000}"/>
    <cellStyle name="Hiperłącze 11" xfId="25580" hidden="1" xr:uid="{00000000-0005-0000-0000-00002C2B0000}"/>
    <cellStyle name="Hiperłącze 11" xfId="11259" hidden="1" xr:uid="{00000000-0005-0000-0000-0000E5240000}"/>
    <cellStyle name="Hiperłącze 11" xfId="20106" hidden="1" xr:uid="{00000000-0005-0000-0000-0000EC280000}"/>
    <cellStyle name="Hiperłącze 11" xfId="18530" hidden="1" xr:uid="{00000000-0005-0000-0000-00002B280000}"/>
    <cellStyle name="Hiperłącze 11" xfId="32871" hidden="1" xr:uid="{00000000-0005-0000-0000-0000F72E0000}"/>
    <cellStyle name="Hiperłącze 11" xfId="46833" hidden="1" xr:uid="{00000000-0005-0000-0000-0000F4340000}"/>
    <cellStyle name="Hiperłącze 11" xfId="45627" hidden="1" xr:uid="{00000000-0005-0000-0000-000095340000}"/>
    <cellStyle name="Hiperłącze 11" xfId="26484" hidden="1" xr:uid="{00000000-0005-0000-0000-0000AA2B0000}"/>
    <cellStyle name="Hiperłącze 11" xfId="35480" hidden="1" xr:uid="{00000000-0005-0000-0000-0000A42F0000}"/>
    <cellStyle name="Hiperłącze 11" xfId="34908" hidden="1" xr:uid="{00000000-0005-0000-0000-0000692F0000}"/>
    <cellStyle name="Hiperłącze 11" xfId="34744" hidden="1" xr:uid="{00000000-0005-0000-0000-00005E2F0000}"/>
    <cellStyle name="Hiperłącze 11" xfId="21712" hidden="1" xr:uid="{00000000-0005-0000-0000-000063290000}"/>
    <cellStyle name="Hiperłącze 11" xfId="11477" hidden="1" xr:uid="{00000000-0005-0000-0000-000072250000}"/>
    <cellStyle name="Hiperłącze 11" xfId="14492" hidden="1" xr:uid="{00000000-0005-0000-0000-000049260000}"/>
    <cellStyle name="Hiperłącze 11" xfId="17835" hidden="1" xr:uid="{00000000-0005-0000-0000-0000B5270000}"/>
    <cellStyle name="Hiperłącze 11" xfId="36158" hidden="1" xr:uid="{00000000-0005-0000-0000-00002A300000}"/>
    <cellStyle name="Hiperłącze 11" xfId="12332" hidden="1" xr:uid="{00000000-0005-0000-0000-000017250000}"/>
    <cellStyle name="Hiperłącze 11" xfId="20809" hidden="1" xr:uid="{00000000-0005-0000-0000-0000782A0000}"/>
    <cellStyle name="Hiperłącze 11" xfId="32927" hidden="1" xr:uid="{00000000-0005-0000-0000-0000152F0000}"/>
    <cellStyle name="Hiperłącze 11" xfId="14623" hidden="1" xr:uid="{00000000-0005-0000-0000-000067260000}"/>
    <cellStyle name="Hiperłącze 11" xfId="34462" hidden="1" xr:uid="{00000000-0005-0000-0000-00000D300000}"/>
    <cellStyle name="Hiperłącze 11" xfId="20924" hidden="1" xr:uid="{00000000-0005-0000-0000-0000DF290000}"/>
    <cellStyle name="Hiperłącze 11" xfId="21911" hidden="1" xr:uid="{00000000-0005-0000-0000-000074290000}"/>
    <cellStyle name="Hiperłącze 11" xfId="37478" hidden="1" xr:uid="{00000000-0005-0000-0000-00001F310000}"/>
    <cellStyle name="Hiperłącze 11" xfId="37399" hidden="1" xr:uid="{00000000-0005-0000-0000-000004310000}"/>
    <cellStyle name="Hiperłącze 11" xfId="16152" hidden="1" xr:uid="{00000000-0005-0000-0000-000078270000}"/>
    <cellStyle name="Hiperłącze 11" xfId="11796" hidden="1" xr:uid="{00000000-0005-0000-0000-000051260000}"/>
    <cellStyle name="Hiperłącze 11" xfId="24382" hidden="1" xr:uid="{00000000-0005-0000-0000-0000B62A0000}"/>
    <cellStyle name="Hiperłącze 11" xfId="14428" hidden="1" xr:uid="{00000000-0005-0000-0000-00001A260000}"/>
    <cellStyle name="Hiperłącze 11" xfId="41148" hidden="1" xr:uid="{00000000-0005-0000-0000-00007B320000}"/>
    <cellStyle name="Hiperłącze 11" xfId="21960" hidden="1" xr:uid="{00000000-0005-0000-0000-000096290000}"/>
    <cellStyle name="Hiperłącze 11" xfId="14882" hidden="1" xr:uid="{00000000-0005-0000-0000-0000C7260000}"/>
    <cellStyle name="Hiperłącze 11" xfId="26866" hidden="1" xr:uid="{00000000-0005-0000-0000-0000D32B0000}"/>
    <cellStyle name="Hiperłącze 11" xfId="41030" hidden="1" xr:uid="{00000000-0005-0000-0000-00008B320000}"/>
    <cellStyle name="Hiperłącze 11" xfId="43934" hidden="1" xr:uid="{00000000-0005-0000-0000-000085330000}"/>
    <cellStyle name="Hiperłącze 11" xfId="38601" hidden="1" xr:uid="{00000000-0005-0000-0000-0000D0310000}"/>
    <cellStyle name="Hiperłącze 11" xfId="46315" hidden="1" xr:uid="{00000000-0005-0000-0000-0000DF340000}"/>
    <cellStyle name="Hiperłącze 11" xfId="46047" hidden="1" xr:uid="{00000000-0005-0000-0000-00007F340000}"/>
    <cellStyle name="Hiperłącze 11" xfId="34626" hidden="1" xr:uid="{00000000-0005-0000-0000-00004C2F0000}"/>
    <cellStyle name="Hiperłącze 11" xfId="25315" hidden="1" xr:uid="{00000000-0005-0000-0000-00008D2C0000}"/>
    <cellStyle name="Hiperłącze 11" xfId="42883" hidden="1" xr:uid="{00000000-0005-0000-0000-00004B330000}"/>
    <cellStyle name="Hiperłącze 11" xfId="19543" hidden="1" xr:uid="{00000000-0005-0000-0000-0000C2280000}"/>
    <cellStyle name="Hiperłącze 11" xfId="41792" hidden="1" xr:uid="{00000000-0005-0000-0000-0000CF320000}"/>
    <cellStyle name="Hiperłącze 11" xfId="46684" hidden="1" xr:uid="{00000000-0005-0000-0000-000022350000}"/>
    <cellStyle name="Hiperłącze 11" xfId="36484" hidden="1" xr:uid="{00000000-0005-0000-0000-00008B300000}"/>
    <cellStyle name="Hiperłącze 11" xfId="12708" hidden="1" xr:uid="{00000000-0005-0000-0000-00004E250000}"/>
    <cellStyle name="Hiperłącze 11" xfId="12250" hidden="1" xr:uid="{00000000-0005-0000-0000-000013250000}"/>
    <cellStyle name="Hiperłącze 11" xfId="26057" hidden="1" xr:uid="{00000000-0005-0000-0000-00005D2B0000}"/>
    <cellStyle name="Hiperłącze 11" xfId="46343" hidden="1" xr:uid="{00000000-0005-0000-0000-0000E6340000}"/>
    <cellStyle name="Hiperłącze 11" xfId="38863" hidden="1" xr:uid="{00000000-0005-0000-0000-0000AD320000}"/>
    <cellStyle name="Hiperłącze 11" xfId="33344" hidden="1" xr:uid="{00000000-0005-0000-0000-0000CB2E0000}"/>
    <cellStyle name="Hiperłącze 11" xfId="41216" hidden="1" xr:uid="{00000000-0005-0000-0000-000052320000}"/>
    <cellStyle name="Hiperłącze 11" xfId="23901" hidden="1" xr:uid="{00000000-0005-0000-0000-0000F02A0000}"/>
    <cellStyle name="Hiperłącze 11" xfId="38957" hidden="1" xr:uid="{00000000-0005-0000-0000-0000AB320000}"/>
    <cellStyle name="Hiperłącze 11" xfId="40681" hidden="1" xr:uid="{00000000-0005-0000-0000-00003A320000}"/>
    <cellStyle name="Hiperłącze 11" xfId="31292" hidden="1" xr:uid="{00000000-0005-0000-0000-0000D72D0000}"/>
    <cellStyle name="Hiperłącze 11" xfId="45266" hidden="1" xr:uid="{00000000-0005-0000-0000-000048340000}"/>
    <cellStyle name="Hiperłącze 11" xfId="34576" hidden="1" xr:uid="{00000000-0005-0000-0000-000013300000}"/>
    <cellStyle name="Hiperłącze 11" xfId="17639" hidden="1" xr:uid="{00000000-0005-0000-0000-00009D270000}"/>
    <cellStyle name="Hiperłącze 11" xfId="20932" hidden="1" xr:uid="{00000000-0005-0000-0000-0000E0290000}"/>
    <cellStyle name="Hiperłącze 11" xfId="16096" hidden="1" xr:uid="{00000000-0005-0000-0000-000071280000}"/>
    <cellStyle name="Hiperłącze 11" xfId="19016" hidden="1" xr:uid="{00000000-0005-0000-0000-000059280000}"/>
    <cellStyle name="Hiperłącze 11" xfId="43410" hidden="1" xr:uid="{00000000-0005-0000-0000-0000CA340000}"/>
    <cellStyle name="Hiperłącze 11" xfId="46234" hidden="1" xr:uid="{00000000-0005-0000-0000-0000D6340000}"/>
    <cellStyle name="Hiperłącze 11" xfId="37382" hidden="1" xr:uid="{00000000-0005-0000-0000-00000F310000}"/>
    <cellStyle name="Hiperłącze 11" xfId="26066" hidden="1" xr:uid="{00000000-0005-0000-0000-00005E2B0000}"/>
    <cellStyle name="Hiperłącze 11" xfId="24472" hidden="1" xr:uid="{00000000-0005-0000-0000-0000C02A0000}"/>
    <cellStyle name="Hiperłącze 11" xfId="17574" hidden="1" xr:uid="{00000000-0005-0000-0000-000099270000}"/>
    <cellStyle name="Hiperłącze 11" xfId="36725" hidden="1" xr:uid="{00000000-0005-0000-0000-000043300000}"/>
    <cellStyle name="Hiperłącze 11" xfId="16500" hidden="1" xr:uid="{00000000-0005-0000-0000-0000E2270000}"/>
    <cellStyle name="Hiperłącze 11" xfId="25591" hidden="1" xr:uid="{00000000-0005-0000-0000-00002D2B0000}"/>
    <cellStyle name="Hiperłącze 11" xfId="26390" hidden="1" xr:uid="{00000000-0005-0000-0000-00008A2B0000}"/>
    <cellStyle name="Hiperłącze 11" xfId="22372" hidden="1" xr:uid="{00000000-0005-0000-0000-0000CA290000}"/>
    <cellStyle name="Hiperłącze 11" xfId="15913" hidden="1" xr:uid="{00000000-0005-0000-0000-000005270000}"/>
    <cellStyle name="Hiperłącze 11" xfId="18445" hidden="1" xr:uid="{00000000-0005-0000-0000-00003A280000}"/>
    <cellStyle name="Hiperłącze 11" xfId="17394" hidden="1" xr:uid="{00000000-0005-0000-0000-000068270000}"/>
    <cellStyle name="Hiperłącze 11" xfId="43196" hidden="1" xr:uid="{00000000-0005-0000-0000-0000C0340000}"/>
    <cellStyle name="Hiperłącze 11" xfId="34363" hidden="1" xr:uid="{00000000-0005-0000-0000-0000AE300000}"/>
    <cellStyle name="Hiperłącze 11" xfId="35345" hidden="1" xr:uid="{00000000-0005-0000-0000-00009B2F0000}"/>
    <cellStyle name="Hiperłącze 11" xfId="24087" hidden="1" xr:uid="{00000000-0005-0000-0000-0000CB2A0000}"/>
    <cellStyle name="Hiperłącze 11" xfId="27461" hidden="1" xr:uid="{00000000-0005-0000-0000-00005B2C0000}"/>
    <cellStyle name="Hiperłącze 11" xfId="24553" hidden="1" xr:uid="{00000000-0005-0000-0000-0000C42A0000}"/>
    <cellStyle name="Hiperłącze 11" xfId="45157" hidden="1" xr:uid="{00000000-0005-0000-0000-000024340000}"/>
    <cellStyle name="Hiperłącze 11" xfId="44071" hidden="1" xr:uid="{00000000-0005-0000-0000-00009A330000}"/>
    <cellStyle name="Hiperłącze 11" xfId="31815" hidden="1" xr:uid="{00000000-0005-0000-0000-0000702E0000}"/>
    <cellStyle name="Hiperłącze 11" xfId="38707" hidden="1" xr:uid="{00000000-0005-0000-0000-00001C320000}"/>
    <cellStyle name="Hiperłącze 11" xfId="45018" hidden="1" xr:uid="{00000000-0005-0000-0000-00001D340000}"/>
    <cellStyle name="Hiperłącze 11" xfId="26130" hidden="1" xr:uid="{00000000-0005-0000-0000-0000642B0000}"/>
    <cellStyle name="Hiperłącze 11" xfId="19201" hidden="1" xr:uid="{00000000-0005-0000-0000-000082280000}"/>
    <cellStyle name="Hiperłącze 11" xfId="19314" hidden="1" xr:uid="{00000000-0005-0000-0000-0000C3280000}"/>
    <cellStyle name="Hiperłącze 11" xfId="30776" hidden="1" xr:uid="{00000000-0005-0000-0000-0000852D0000}"/>
    <cellStyle name="Hiperłącze 11" xfId="12909" hidden="1" xr:uid="{00000000-0005-0000-0000-000076250000}"/>
    <cellStyle name="Hiperłącze 11" xfId="30948" hidden="1" xr:uid="{00000000-0005-0000-0000-0000932D0000}"/>
    <cellStyle name="Hiperłącze 11" xfId="24267" hidden="1" xr:uid="{00000000-0005-0000-0000-0000B22A0000}"/>
    <cellStyle name="Hiperłącze 11" xfId="24898" hidden="1" xr:uid="{00000000-0005-0000-0000-0000172B0000}"/>
    <cellStyle name="Hiperłącze 11" xfId="13646" hidden="1" xr:uid="{00000000-0005-0000-0000-0000E6250000}"/>
    <cellStyle name="Hiperłącze 11" xfId="23100" hidden="1" xr:uid="{00000000-0005-0000-0000-00000C2A0000}"/>
    <cellStyle name="Hiperłącze 11" xfId="31814" hidden="1" xr:uid="{00000000-0005-0000-0000-0000282E0000}"/>
    <cellStyle name="Hiperłącze 11" xfId="32257" hidden="1" xr:uid="{00000000-0005-0000-0000-0000392E0000}"/>
    <cellStyle name="Hiperłącze 11" xfId="30141" hidden="1" xr:uid="{00000000-0005-0000-0000-0000462D0000}"/>
    <cellStyle name="Hiperłącze 11" xfId="40680" hidden="1" xr:uid="{00000000-0005-0000-0000-000036320000}"/>
    <cellStyle name="Hiperłącze 11" xfId="27597" hidden="1" xr:uid="{00000000-0005-0000-0000-0000652C0000}"/>
    <cellStyle name="Hiperłącze 11" xfId="24218" hidden="1" xr:uid="{00000000-0005-0000-0000-0000A42A0000}"/>
    <cellStyle name="Hiperłącze 11" xfId="40473" hidden="1" xr:uid="{00000000-0005-0000-0000-000009320000}"/>
    <cellStyle name="Hiperłącze 11" xfId="33590" hidden="1" xr:uid="{00000000-0005-0000-0000-0000E32E0000}"/>
    <cellStyle name="Hiperłącze 11" xfId="16268" hidden="1" xr:uid="{00000000-0005-0000-0000-00006E280000}"/>
    <cellStyle name="Hiperłącze 11" xfId="28733" hidden="1" xr:uid="{00000000-0005-0000-0000-0000B02C0000}"/>
    <cellStyle name="Hiperłącze 11" xfId="21979" hidden="1" xr:uid="{00000000-0005-0000-0000-00009E290000}"/>
    <cellStyle name="Hiperłącze 11" xfId="21500" hidden="1" xr:uid="{00000000-0005-0000-0000-000044290000}"/>
    <cellStyle name="Hiperłącze 11" xfId="23531" hidden="1" xr:uid="{00000000-0005-0000-0000-0000382A0000}"/>
    <cellStyle name="Hiperłącze 11" xfId="45293" hidden="1" xr:uid="{00000000-0005-0000-0000-000050340000}"/>
    <cellStyle name="Hiperłącze 11" xfId="42908" hidden="1" xr:uid="{00000000-0005-0000-0000-000053330000}"/>
    <cellStyle name="Hiperłącze 11" xfId="28260" hidden="1" xr:uid="{00000000-0005-0000-0000-0000A52C0000}"/>
    <cellStyle name="Hiperłącze 11" xfId="32666" hidden="1" xr:uid="{00000000-0005-0000-0000-0000AA2E0000}"/>
    <cellStyle name="Hiperłącze 11" xfId="14472" hidden="1" xr:uid="{00000000-0005-0000-0000-000014260000}"/>
    <cellStyle name="Hiperłącze 11" xfId="12297" hidden="1" xr:uid="{00000000-0005-0000-0000-00001E250000}"/>
    <cellStyle name="Hiperłącze 11" xfId="40517" hidden="1" xr:uid="{00000000-0005-0000-0000-000007320000}"/>
    <cellStyle name="Hiperłącze 11" xfId="28725" hidden="1" xr:uid="{00000000-0005-0000-0000-0000AF2C0000}"/>
    <cellStyle name="Hiperłącze 11" xfId="39904" hidden="1" xr:uid="{00000000-0005-0000-0000-0000AC310000}"/>
    <cellStyle name="Hiperłącze 11" xfId="38593" hidden="1" xr:uid="{00000000-0005-0000-0000-000058310000}"/>
    <cellStyle name="Hiperłącze 11" xfId="15256" hidden="1" xr:uid="{00000000-0005-0000-0000-00008C260000}"/>
    <cellStyle name="Hiperłącze 11" xfId="15055" hidden="1" xr:uid="{00000000-0005-0000-0000-0000C5260000}"/>
    <cellStyle name="Hiperłącze 11" xfId="21961" hidden="1" xr:uid="{00000000-0005-0000-0000-00009A290000}"/>
    <cellStyle name="Hiperłącze 11" xfId="45544" hidden="1" xr:uid="{00000000-0005-0000-0000-0000AE340000}"/>
    <cellStyle name="Hiperłącze 11" xfId="41224" hidden="1" xr:uid="{00000000-0005-0000-0000-000051320000}"/>
    <cellStyle name="Hiperłącze 11" xfId="23619" hidden="1" xr:uid="{00000000-0005-0000-0000-0000862A0000}"/>
    <cellStyle name="Hiperłącze 11" xfId="38032" hidden="1" xr:uid="{00000000-0005-0000-0000-0000EF300000}"/>
    <cellStyle name="Hiperłącze 11" xfId="17696" hidden="1" xr:uid="{00000000-0005-0000-0000-00009F270000}"/>
    <cellStyle name="Hiperłącze 11" xfId="23092" hidden="1" xr:uid="{00000000-0005-0000-0000-00000B2A0000}"/>
    <cellStyle name="Hiperłącze 11" xfId="10304" hidden="1" xr:uid="{00000000-0005-0000-0000-0000D6240000}"/>
    <cellStyle name="Hiperłącze 11" xfId="22620" hidden="1" xr:uid="{00000000-0005-0000-0000-0000FD290000}"/>
    <cellStyle name="Hiperłącze 11" xfId="45966" hidden="1" xr:uid="{00000000-0005-0000-0000-000076340000}"/>
    <cellStyle name="Hiperłącze 11" xfId="16764" hidden="1" xr:uid="{00000000-0005-0000-0000-0000DC270000}"/>
    <cellStyle name="Hiperłącze 11" xfId="22050" hidden="1" xr:uid="{00000000-0005-0000-0000-0000A0290000}"/>
    <cellStyle name="Hiperłącze 11" xfId="45794" hidden="1" xr:uid="{00000000-0005-0000-0000-000060340000}"/>
    <cellStyle name="Hiperłącze 11" xfId="28665" hidden="1" xr:uid="{00000000-0005-0000-0000-0000AD2C0000}"/>
    <cellStyle name="Hiperłącze 11" xfId="43876" hidden="1" xr:uid="{00000000-0005-0000-0000-000037340000}"/>
    <cellStyle name="Hiperłącze 11" xfId="38059" hidden="1" xr:uid="{00000000-0005-0000-0000-0000F2300000}"/>
    <cellStyle name="Hiperłącze 11" xfId="34434" hidden="1" xr:uid="{00000000-0005-0000-0000-00009B300000}"/>
    <cellStyle name="Hiperłącze 11" xfId="25802" hidden="1" xr:uid="{00000000-0005-0000-0000-00009E2B0000}"/>
    <cellStyle name="Hiperłącze 11" xfId="44140" hidden="1" xr:uid="{00000000-0005-0000-0000-00009C330000}"/>
    <cellStyle name="Hiperłącze 11" xfId="10294" hidden="1" xr:uid="{00000000-0005-0000-0000-0000D1240000}"/>
    <cellStyle name="Hiperłącze 11" xfId="13929" hidden="1" xr:uid="{00000000-0005-0000-0000-000029260000}"/>
    <cellStyle name="Hiperłącze 11" xfId="37932" hidden="1" xr:uid="{00000000-0005-0000-0000-0000E4300000}"/>
    <cellStyle name="Hiperłącze 11" xfId="26095" hidden="1" xr:uid="{00000000-0005-0000-0000-0000652B0000}"/>
    <cellStyle name="Hiperłącze 11" xfId="25073" hidden="1" xr:uid="{00000000-0005-0000-0000-0000932B0000}"/>
    <cellStyle name="Hiperłącze 11" xfId="42246" hidden="1" xr:uid="{00000000-0005-0000-0000-000026330000}"/>
    <cellStyle name="Hiperłącze 11" xfId="19974" hidden="1" xr:uid="{00000000-0005-0000-0000-0000B5280000}"/>
    <cellStyle name="Hiperłącze 11" xfId="27846" hidden="1" xr:uid="{00000000-0005-0000-0000-0000332C0000}"/>
    <cellStyle name="Hiperłącze 11" xfId="13717" hidden="1" xr:uid="{00000000-0005-0000-0000-0000E8250000}"/>
    <cellStyle name="Hiperłącze 11" xfId="16835" hidden="1" xr:uid="{00000000-0005-0000-0000-00002D270000}"/>
    <cellStyle name="Hiperłącze 11" xfId="19716" hidden="1" xr:uid="{00000000-0005-0000-0000-000099280000}"/>
    <cellStyle name="Hiperłącze 11" xfId="30268" hidden="1" xr:uid="{00000000-0005-0000-0000-00004B2D0000}"/>
    <cellStyle name="Hiperłącze 11" xfId="36836" hidden="1" xr:uid="{00000000-0005-0000-0000-00004B300000}"/>
    <cellStyle name="Hiperłącze 11" xfId="28014" hidden="1" xr:uid="{00000000-0005-0000-0000-0000492C0000}"/>
    <cellStyle name="Hiperłącze 11" xfId="45767" hidden="1" xr:uid="{00000000-0005-0000-0000-000065340000}"/>
    <cellStyle name="Hiperłącze 11" xfId="40266" hidden="1" xr:uid="{00000000-0005-0000-0000-0000EE310000}"/>
    <cellStyle name="Hiperłącze 11" xfId="17304" hidden="1" xr:uid="{00000000-0005-0000-0000-000060270000}"/>
    <cellStyle name="Hiperłącze 11" xfId="32329" hidden="1" xr:uid="{00000000-0005-0000-0000-0000402E0000}"/>
    <cellStyle name="Hiperłącze 11" xfId="19332" hidden="1" xr:uid="{00000000-0005-0000-0000-0000D3280000}"/>
    <cellStyle name="Hiperłącze 11" xfId="34110" hidden="1" xr:uid="{00000000-0005-0000-0000-0000B02F0000}"/>
    <cellStyle name="Hiperłącze 11" xfId="43641" hidden="1" xr:uid="{00000000-0005-0000-0000-000042340000}"/>
    <cellStyle name="Hiperłącze 11" xfId="18626" hidden="1" xr:uid="{00000000-0005-0000-0000-000005280000}"/>
    <cellStyle name="Hiperłącze 11" xfId="28686" hidden="1" xr:uid="{00000000-0005-0000-0000-0000B12C0000}"/>
    <cellStyle name="Hiperłącze 11" xfId="42207" hidden="1" xr:uid="{00000000-0005-0000-0000-000029330000}"/>
    <cellStyle name="Hiperłącze 11" xfId="24573" hidden="1" xr:uid="{00000000-0005-0000-0000-0000F92A0000}"/>
    <cellStyle name="Hiperłącze 11" xfId="13179" hidden="1" xr:uid="{00000000-0005-0000-0000-000090250000}"/>
    <cellStyle name="Hiperłącze 11" xfId="46865" hidden="1" xr:uid="{00000000-0005-0000-0000-0000FA340000}"/>
    <cellStyle name="Hiperłącze 11" xfId="31743" hidden="1" xr:uid="{00000000-0005-0000-0000-0000262E0000}"/>
    <cellStyle name="Hiperłącze 11" xfId="28533" hidden="1" xr:uid="{00000000-0005-0000-0000-0000E92C0000}"/>
    <cellStyle name="Hiperłącze 11" xfId="34146" hidden="1" xr:uid="{00000000-0005-0000-0000-0000A4300000}"/>
    <cellStyle name="Hiperłącze 11" xfId="28143" hidden="1" xr:uid="{00000000-0005-0000-0000-00009A2C0000}"/>
    <cellStyle name="Hiperłącze 11" xfId="40919" hidden="1" xr:uid="{00000000-0005-0000-0000-000093320000}"/>
    <cellStyle name="Hiperłącze 11" xfId="22814" hidden="1" xr:uid="{00000000-0005-0000-0000-0000412A0000}"/>
    <cellStyle name="Hiperłącze 11" xfId="25201" hidden="1" xr:uid="{00000000-0005-0000-0000-0000982B0000}"/>
    <cellStyle name="Hiperłącze 11" xfId="19020" hidden="1" xr:uid="{00000000-0005-0000-0000-000057280000}"/>
    <cellStyle name="Hiperłącze 11" xfId="37571" hidden="1" xr:uid="{00000000-0005-0000-0000-00000A310000}"/>
    <cellStyle name="Hiperłącze 11" xfId="44254" hidden="1" xr:uid="{00000000-0005-0000-0000-0000AA330000}"/>
    <cellStyle name="Hiperłącze 11" xfId="26075" hidden="1" xr:uid="{00000000-0005-0000-0000-0000612B0000}"/>
    <cellStyle name="Hiperłącze 11" xfId="22979" hidden="1" xr:uid="{00000000-0005-0000-0000-0000492A0000}"/>
    <cellStyle name="Hiperłącze 11" xfId="19292" hidden="1" xr:uid="{00000000-0005-0000-0000-0000D2280000}"/>
    <cellStyle name="Hiperłącze 11" xfId="31697" hidden="1" xr:uid="{00000000-0005-0000-0000-0000182E0000}"/>
    <cellStyle name="Hiperłącze 11" xfId="33623" hidden="1" xr:uid="{00000000-0005-0000-0000-0000172F0000}"/>
    <cellStyle name="Hiperłącze 11" xfId="29314" hidden="1" xr:uid="{00000000-0005-0000-0000-00001B2D0000}"/>
    <cellStyle name="Hiperłącze 11" xfId="14579" hidden="1" xr:uid="{00000000-0005-0000-0000-000069260000}"/>
    <cellStyle name="Hiperłącze 11" xfId="35799" hidden="1" xr:uid="{00000000-0005-0000-0000-0000E02F0000}"/>
    <cellStyle name="Hiperłącze 11" xfId="12075" hidden="1" xr:uid="{00000000-0005-0000-0000-0000FF240000}"/>
    <cellStyle name="Hiperłącze 11" xfId="17224" hidden="1" xr:uid="{00000000-0005-0000-0000-000059270000}"/>
    <cellStyle name="Hiperłącze 11" xfId="24834" hidden="1" xr:uid="{00000000-0005-0000-0000-0000152B0000}"/>
    <cellStyle name="Hiperłącze 11" xfId="11484" hidden="1" xr:uid="{00000000-0005-0000-0000-000064250000}"/>
    <cellStyle name="Hiperłącze 11" xfId="22069" hidden="1" xr:uid="{00000000-0005-0000-0000-0000A6290000}"/>
    <cellStyle name="Hiperłącze 11" xfId="15217" hidden="1" xr:uid="{00000000-0005-0000-0000-000092260000}"/>
    <cellStyle name="Hiperłącze 11" xfId="20528" hidden="1" xr:uid="{00000000-0005-0000-0000-000092290000}"/>
    <cellStyle name="Hiperłącze 11" xfId="28863" hidden="1" xr:uid="{00000000-0005-0000-0000-0000062D0000}"/>
    <cellStyle name="Hiperłącze 11" xfId="35868" hidden="1" xr:uid="{00000000-0005-0000-0000-0000F12F0000}"/>
    <cellStyle name="Hiperłącze 11" xfId="29127" hidden="1" xr:uid="{00000000-0005-0000-0000-0000042D0000}"/>
    <cellStyle name="Hiperłącze 11" xfId="25126" hidden="1" xr:uid="{00000000-0005-0000-0000-00008B2C0000}"/>
    <cellStyle name="Hiperłącze 11" xfId="36956" hidden="1" xr:uid="{00000000-0005-0000-0000-00005B300000}"/>
    <cellStyle name="Hiperłącze 11" xfId="45397" hidden="1" xr:uid="{00000000-0005-0000-0000-00009F340000}"/>
    <cellStyle name="Hiperłącze 11" xfId="12152" hidden="1" xr:uid="{00000000-0005-0000-0000-000011250000}"/>
    <cellStyle name="Hiperłącze 11" xfId="22390" hidden="1" xr:uid="{00000000-0005-0000-0000-0000CE290000}"/>
    <cellStyle name="Hiperłącze 11" xfId="41993" hidden="1" xr:uid="{00000000-0005-0000-0000-000030330000}"/>
    <cellStyle name="Hiperłącze 11" xfId="12314" hidden="1" xr:uid="{00000000-0005-0000-0000-00001B250000}"/>
    <cellStyle name="Hiperłącze 11" xfId="26601" hidden="1" xr:uid="{00000000-0005-0000-0000-0000B52B0000}"/>
    <cellStyle name="Hiperłącze 11" xfId="23079" hidden="1" xr:uid="{00000000-0005-0000-0000-00005A2A0000}"/>
    <cellStyle name="Hiperłącze 11" xfId="23156" hidden="1" xr:uid="{00000000-0005-0000-0000-0000132A0000}"/>
    <cellStyle name="Hiperłącze 11" xfId="44391" hidden="1" xr:uid="{00000000-0005-0000-0000-0000BB330000}"/>
    <cellStyle name="Hiperłącze 11" xfId="44611" hidden="1" xr:uid="{00000000-0005-0000-0000-0000EB330000}"/>
    <cellStyle name="Hiperłącze 11" xfId="24807" hidden="1" xr:uid="{00000000-0005-0000-0000-0000102B0000}"/>
    <cellStyle name="Hiperłącze 11" xfId="27562" hidden="1" xr:uid="{00000000-0005-0000-0000-00004E2C0000}"/>
    <cellStyle name="Hiperłącze 11" xfId="13321" hidden="1" xr:uid="{00000000-0005-0000-0000-0000AA250000}"/>
    <cellStyle name="Hiperłącze 11" xfId="15554" hidden="1" xr:uid="{00000000-0005-0000-0000-0000D4260000}"/>
    <cellStyle name="Hiperłącze 11" xfId="32460" hidden="1" xr:uid="{00000000-0005-0000-0000-0000482E0000}"/>
    <cellStyle name="Hiperłącze 11" xfId="11688" hidden="1" xr:uid="{00000000-0005-0000-0000-00005C250000}"/>
    <cellStyle name="Hiperłącze 11" xfId="14532" hidden="1" xr:uid="{00000000-0005-0000-0000-000048260000}"/>
    <cellStyle name="Hiperłącze 11" xfId="29357" hidden="1" xr:uid="{00000000-0005-0000-0000-0000252D0000}"/>
    <cellStyle name="Hiperłącze 11" xfId="42795" hidden="1" xr:uid="{00000000-0005-0000-0000-000040330000}"/>
    <cellStyle name="Hiperłącze 11" xfId="22865" hidden="1" xr:uid="{00000000-0005-0000-0000-0000612A0000}"/>
    <cellStyle name="Hiperłącze 11" xfId="33853" hidden="1" xr:uid="{00000000-0005-0000-0000-0000302F0000}"/>
    <cellStyle name="Hiperłącze 11" xfId="31449" hidden="1" xr:uid="{00000000-0005-0000-0000-0000ED2D0000}"/>
    <cellStyle name="Hiperłącze 11" xfId="29386" hidden="1" xr:uid="{00000000-0005-0000-0000-00002E2D0000}"/>
    <cellStyle name="Hiperłącze 11" xfId="37724" hidden="1" xr:uid="{00000000-0005-0000-0000-0000D2300000}"/>
    <cellStyle name="Hiperłącze 11" xfId="12006" hidden="1" xr:uid="{00000000-0005-0000-0000-0000FC240000}"/>
    <cellStyle name="Hiperłącze 11" xfId="13482" hidden="1" xr:uid="{00000000-0005-0000-0000-0000B3250000}"/>
    <cellStyle name="Hiperłącze 11" xfId="15441" hidden="1" xr:uid="{00000000-0005-0000-0000-0000A6260000}"/>
    <cellStyle name="Hiperłącze 11" xfId="27702" hidden="1" xr:uid="{00000000-0005-0000-0000-0000202C0000}"/>
    <cellStyle name="Hiperłącze 11" xfId="34017" hidden="1" xr:uid="{00000000-0005-0000-0000-00004A2F0000}"/>
    <cellStyle name="Hiperłącze 11" xfId="38918" hidden="1" xr:uid="{00000000-0005-0000-0000-0000AF320000}"/>
    <cellStyle name="Hiperłącze 11" xfId="30053" hidden="1" xr:uid="{00000000-0005-0000-0000-0000032E0000}"/>
    <cellStyle name="Hiperłącze 11" xfId="31253" hidden="1" xr:uid="{00000000-0005-0000-0000-0000D32D0000}"/>
    <cellStyle name="Hiperłącze 11" xfId="32017" hidden="1" xr:uid="{00000000-0005-0000-0000-00006A2E0000}"/>
    <cellStyle name="Hiperłącze 11" xfId="14968" hidden="1" xr:uid="{00000000-0005-0000-0000-0000B8260000}"/>
    <cellStyle name="Hiperłącze 11" xfId="22706" hidden="1" xr:uid="{00000000-0005-0000-0000-0000052A0000}"/>
    <cellStyle name="Hiperłącze 11" xfId="24952" hidden="1" xr:uid="{00000000-0005-0000-0000-0000222B0000}"/>
    <cellStyle name="Hiperłącze 11" xfId="16965" hidden="1" xr:uid="{00000000-0005-0000-0000-000033270000}"/>
    <cellStyle name="Hiperłącze 11" xfId="30315" hidden="1" xr:uid="{00000000-0005-0000-0000-0000A22E0000}"/>
    <cellStyle name="Hiperłącze 11" xfId="15827" hidden="1" xr:uid="{00000000-0005-0000-0000-0000FD260000}"/>
    <cellStyle name="Hiperłącze 11" xfId="35038" hidden="1" xr:uid="{00000000-0005-0000-0000-0000792F0000}"/>
    <cellStyle name="Hiperłącze 11" xfId="29899" hidden="1" xr:uid="{00000000-0005-0000-0000-0000922E0000}"/>
    <cellStyle name="Hiperłącze 11" xfId="11885" hidden="1" xr:uid="{00000000-0005-0000-0000-0000C4250000}"/>
    <cellStyle name="Hiperłącze 11" xfId="27694" hidden="1" xr:uid="{00000000-0005-0000-0000-00001F2C0000}"/>
    <cellStyle name="Hiperłącze 11" xfId="37819" hidden="1" xr:uid="{00000000-0005-0000-0000-0000DA300000}"/>
    <cellStyle name="Hiperłącze 11" xfId="47033" hidden="1" xr:uid="{00000000-0005-0000-0000-00000B350000}"/>
    <cellStyle name="Hiperłącze 11" xfId="42968" hidden="1" xr:uid="{00000000-0005-0000-0000-00005D330000}"/>
    <cellStyle name="Hiperłącze 11" xfId="32125" hidden="1" xr:uid="{00000000-0005-0000-0000-00007A2E0000}"/>
    <cellStyle name="Hiperłącze 11" xfId="41104" hidden="1" xr:uid="{00000000-0005-0000-0000-000085320000}"/>
    <cellStyle name="Hiperłącze 11" xfId="36852" hidden="1" xr:uid="{00000000-0005-0000-0000-000050300000}"/>
    <cellStyle name="Hiperłącze 11" xfId="44310" hidden="1" xr:uid="{00000000-0005-0000-0000-0000AC330000}"/>
    <cellStyle name="Hiperłącze 11" xfId="41721" hidden="1" xr:uid="{00000000-0005-0000-0000-0000C9320000}"/>
    <cellStyle name="Hiperłącze 11" xfId="24481" hidden="1" xr:uid="{00000000-0005-0000-0000-0000C12A0000}"/>
    <cellStyle name="Hiperłącze 11" xfId="41244" hidden="1" xr:uid="{00000000-0005-0000-0000-000055320000}"/>
    <cellStyle name="Hiperłącze 11" xfId="46695" hidden="1" xr:uid="{00000000-0005-0000-0000-00001C350000}"/>
    <cellStyle name="Hiperłącze 11" xfId="32042" hidden="1" xr:uid="{00000000-0005-0000-0000-0000602E0000}"/>
    <cellStyle name="Hiperłącze 11" xfId="43098" hidden="1" xr:uid="{00000000-0005-0000-0000-000063330000}"/>
    <cellStyle name="Hiperłącze 11" xfId="11946" hidden="1" xr:uid="{00000000-0005-0000-0000-0000C1250000}"/>
    <cellStyle name="Hiperłącze 11" xfId="13718" hidden="1" xr:uid="{00000000-0005-0000-0000-000030260000}"/>
    <cellStyle name="Hiperłącze 11" xfId="35417" hidden="1" xr:uid="{00000000-0005-0000-0000-0000A22F0000}"/>
    <cellStyle name="Hiperłącze 11" xfId="19857" hidden="1" xr:uid="{00000000-0005-0000-0000-0000AA280000}"/>
    <cellStyle name="Hiperłącze 11" xfId="38738" hidden="1" xr:uid="{00000000-0005-0000-0000-0000CF310000}"/>
    <cellStyle name="Hiperłącze 11" xfId="36371" hidden="1" xr:uid="{00000000-0005-0000-0000-00006F300000}"/>
    <cellStyle name="Hiperłącze 11" xfId="36439" hidden="1" xr:uid="{00000000-0005-0000-0000-000090300000}"/>
    <cellStyle name="Hiperłącze 11" xfId="21858" hidden="1" xr:uid="{00000000-0005-0000-0000-000075290000}"/>
    <cellStyle name="Hiperłącze 11" xfId="13850" hidden="1" xr:uid="{00000000-0005-0000-0000-000037260000}"/>
    <cellStyle name="Hiperłącze 11" xfId="35709" hidden="1" xr:uid="{00000000-0005-0000-0000-0000D82F0000}"/>
    <cellStyle name="Hiperłącze 11" xfId="32084" hidden="1" xr:uid="{00000000-0005-0000-0000-0000622E0000}"/>
    <cellStyle name="Hiperłącze 11" xfId="40861" hidden="1" xr:uid="{00000000-0005-0000-0000-000090320000}"/>
    <cellStyle name="Hiperłącze 11" xfId="45417" hidden="1" xr:uid="{00000000-0005-0000-0000-00008F340000}"/>
    <cellStyle name="Hiperłącze 11" xfId="33156" hidden="1" xr:uid="{00000000-0005-0000-0000-00000A2F0000}"/>
    <cellStyle name="Hiperłącze 11" xfId="15876" hidden="1" xr:uid="{00000000-0005-0000-0000-0000FF260000}"/>
    <cellStyle name="Hiperłącze 11" xfId="39453" hidden="1" xr:uid="{00000000-0005-0000-0000-00007D310000}"/>
    <cellStyle name="Hiperłącze 11" xfId="25792" hidden="1" xr:uid="{00000000-0005-0000-0000-0000922C0000}"/>
    <cellStyle name="Hiperłącze 11" xfId="29881" hidden="1" xr:uid="{00000000-0005-0000-0000-0000952E0000}"/>
    <cellStyle name="Hiperłącze 11" xfId="32138" hidden="1" xr:uid="{00000000-0005-0000-0000-00002B2E0000}"/>
    <cellStyle name="Hiperłącze 11" xfId="17744" hidden="1" xr:uid="{00000000-0005-0000-0000-0000AA270000}"/>
    <cellStyle name="Hiperłącze 11" xfId="21261" hidden="1" xr:uid="{00000000-0005-0000-0000-0000E7290000}"/>
    <cellStyle name="Hiperłącze 11" xfId="45284" hidden="1" xr:uid="{00000000-0005-0000-0000-00004F340000}"/>
    <cellStyle name="Hiperłącze 11" xfId="30123" hidden="1" xr:uid="{00000000-0005-0000-0000-00003E2D0000}"/>
    <cellStyle name="Hiperłącze 11" xfId="46197" hidden="1" xr:uid="{00000000-0005-0000-0000-0000B8340000}"/>
    <cellStyle name="Hiperłącze 11" xfId="34791" hidden="1" xr:uid="{00000000-0005-0000-0000-00005B2F0000}"/>
    <cellStyle name="Hiperłącze 11" xfId="23960" hidden="1" xr:uid="{00000000-0005-0000-0000-0000EE2A0000}"/>
    <cellStyle name="Hiperłącze 11" xfId="40257" hidden="1" xr:uid="{00000000-0005-0000-0000-0000ED310000}"/>
    <cellStyle name="Hiperłącze 11" xfId="40024" hidden="1" xr:uid="{00000000-0005-0000-0000-0000D3310000}"/>
    <cellStyle name="Hiperłącze 11" xfId="37723" hidden="1" xr:uid="{00000000-0005-0000-0000-000016310000}"/>
    <cellStyle name="Hiperłącze 11" xfId="45302" hidden="1" xr:uid="{00000000-0005-0000-0000-000051340000}"/>
    <cellStyle name="Hiperłącze 11" xfId="43044" hidden="1" xr:uid="{00000000-0005-0000-0000-000062330000}"/>
    <cellStyle name="Hiperłącze 11" xfId="16428" hidden="1" xr:uid="{00000000-0005-0000-0000-0000DF270000}"/>
    <cellStyle name="Hiperłącze 11" xfId="31221" hidden="1" xr:uid="{00000000-0005-0000-0000-0000D22D0000}"/>
    <cellStyle name="Hiperłącze 11" xfId="42705" hidden="1" xr:uid="{00000000-0005-0000-0000-000038330000}"/>
    <cellStyle name="Hiperłącze 11" xfId="18180" hidden="1" xr:uid="{00000000-0005-0000-0000-0000F5270000}"/>
    <cellStyle name="Hiperłącze 11" xfId="22832" hidden="1" xr:uid="{00000000-0005-0000-0000-0000542A0000}"/>
    <cellStyle name="Hiperłącze 11" xfId="15693" hidden="1" xr:uid="{00000000-0005-0000-0000-0000EA260000}"/>
    <cellStyle name="Hiperłącze 11" xfId="28654" hidden="1" xr:uid="{00000000-0005-0000-0000-0000AC2C0000}"/>
    <cellStyle name="Hiperłącze 11" xfId="42398" hidden="1" xr:uid="{00000000-0005-0000-0000-0000EC320000}"/>
    <cellStyle name="Hiperłącze 11" xfId="40712" hidden="1" xr:uid="{00000000-0005-0000-0000-00003D320000}"/>
    <cellStyle name="Hiperłącze 11" xfId="20997" hidden="1" xr:uid="{00000000-0005-0000-0000-0000E1290000}"/>
    <cellStyle name="Hiperłącze 11" xfId="27038" hidden="1" xr:uid="{00000000-0005-0000-0000-0000E72B0000}"/>
    <cellStyle name="Hiperłącze 11" xfId="32876" hidden="1" xr:uid="{00000000-0005-0000-0000-0000F42E0000}"/>
    <cellStyle name="Hiperłącze 11" xfId="29555" hidden="1" xr:uid="{00000000-0005-0000-0000-0000B02D0000}"/>
    <cellStyle name="Hiperłącze 11" xfId="26785" hidden="1" xr:uid="{00000000-0005-0000-0000-0000C92B0000}"/>
    <cellStyle name="Hiperłącze 11" xfId="29953" hidden="1" xr:uid="{00000000-0005-0000-0000-0000062E0000}"/>
    <cellStyle name="Hiperłącze 11" xfId="33089" hidden="1" xr:uid="{00000000-0005-0000-0000-0000F52E0000}"/>
    <cellStyle name="Hiperłącze 11" xfId="32728" hidden="1" xr:uid="{00000000-0005-0000-0000-0000A82E0000}"/>
    <cellStyle name="Hiperłącze 11" xfId="14783" hidden="1" xr:uid="{00000000-0005-0000-0000-0000AF260000}"/>
    <cellStyle name="Hiperłącze 11" xfId="24283" hidden="1" xr:uid="{00000000-0005-0000-0000-0000AF2A0000}"/>
    <cellStyle name="Hiperłącze 11" xfId="25447" hidden="1" xr:uid="{00000000-0005-0000-0000-0000EF2B0000}"/>
    <cellStyle name="Hiperłącze 11" xfId="45094" hidden="1" xr:uid="{00000000-0005-0000-0000-000022340000}"/>
    <cellStyle name="Hiperłącze 11" xfId="11449" hidden="1" xr:uid="{00000000-0005-0000-0000-0000F8240000}"/>
    <cellStyle name="Hiperłącze 11" xfId="39972" hidden="1" xr:uid="{00000000-0005-0000-0000-0000B9310000}"/>
    <cellStyle name="Hiperłącze 11" xfId="18202" hidden="1" xr:uid="{00000000-0005-0000-0000-0000F9270000}"/>
    <cellStyle name="Hiperłącze 11" xfId="14337" hidden="1" xr:uid="{00000000-0005-0000-0000-00000B260000}"/>
    <cellStyle name="Hiperłącze 11" xfId="32359" hidden="1" xr:uid="{00000000-0005-0000-0000-0000782E0000}"/>
    <cellStyle name="Hiperłącze 11" xfId="37623" hidden="1" xr:uid="{00000000-0005-0000-0000-000006310000}"/>
    <cellStyle name="Hiperłącze 11" xfId="12027" hidden="1" xr:uid="{00000000-0005-0000-0000-00005F260000}"/>
    <cellStyle name="Hiperłącze 11" xfId="34735" hidden="1" xr:uid="{00000000-0005-0000-0000-0000592F0000}"/>
    <cellStyle name="Hiperłącze 11" xfId="39941" hidden="1" xr:uid="{00000000-0005-0000-0000-0000B6310000}"/>
    <cellStyle name="Hiperłącze 11" xfId="26663" hidden="1" xr:uid="{00000000-0005-0000-0000-0000B82B0000}"/>
    <cellStyle name="Hiperłącze 11" xfId="40142" hidden="1" xr:uid="{00000000-0005-0000-0000-0000E0310000}"/>
    <cellStyle name="Hiperłącze 11" xfId="30083" hidden="1" xr:uid="{00000000-0005-0000-0000-0000102E0000}"/>
    <cellStyle name="Hiperłącze 11" xfId="27112" hidden="1" xr:uid="{00000000-0005-0000-0000-00000A2C0000}"/>
    <cellStyle name="Hiperłącze 11" xfId="35912" hidden="1" xr:uid="{00000000-0005-0000-0000-0000F32F0000}"/>
    <cellStyle name="Hiperłącze 11" xfId="37169" hidden="1" xr:uid="{00000000-0005-0000-0000-0000B4300000}"/>
    <cellStyle name="Hiperłącze 11" xfId="44684" hidden="1" xr:uid="{00000000-0005-0000-0000-0000F6330000}"/>
    <cellStyle name="Hiperłącze 11" xfId="27147" hidden="1" xr:uid="{00000000-0005-0000-0000-00000B2C0000}"/>
    <cellStyle name="Hiperłącze 11" xfId="21329" hidden="1" xr:uid="{00000000-0005-0000-0000-000036290000}"/>
    <cellStyle name="Hiperłącze 11" xfId="29695" hidden="1" xr:uid="{00000000-0005-0000-0000-0000B12D0000}"/>
    <cellStyle name="Hiperłącze 11" xfId="44499" hidden="1" xr:uid="{00000000-0005-0000-0000-0000C7330000}"/>
    <cellStyle name="Hiperłącze 11" xfId="39353" hidden="1" xr:uid="{00000000-0005-0000-0000-000027320000}"/>
    <cellStyle name="Hiperłącze 11" xfId="26984" hidden="1" xr:uid="{00000000-0005-0000-0000-0000E02B0000}"/>
    <cellStyle name="Hiperłącze 11" xfId="37001" hidden="1" xr:uid="{00000000-0005-0000-0000-00005F300000}"/>
    <cellStyle name="Hiperłącze 11" xfId="23248" hidden="1" xr:uid="{00000000-0005-0000-0000-0000212A0000}"/>
    <cellStyle name="Hiperłącze 11" xfId="39250" hidden="1" xr:uid="{00000000-0005-0000-0000-000068310000}"/>
    <cellStyle name="Hiperłącze 11" xfId="28174" hidden="1" xr:uid="{00000000-0005-0000-0000-00009D2C0000}"/>
    <cellStyle name="Hiperłącze 11" xfId="44238" hidden="1" xr:uid="{00000000-0005-0000-0000-0000A8330000}"/>
    <cellStyle name="Hiperłącze 11" xfId="46642" hidden="1" xr:uid="{00000000-0005-0000-0000-000020350000}"/>
    <cellStyle name="Hiperłącze 11" xfId="45113" hidden="1" xr:uid="{00000000-0005-0000-0000-00002A340000}"/>
    <cellStyle name="Hiperłącze 11" xfId="39565" hidden="1" xr:uid="{00000000-0005-0000-0000-000087310000}"/>
    <cellStyle name="Hiperłącze 11" xfId="37369" hidden="1" xr:uid="{00000000-0005-0000-0000-000010310000}"/>
    <cellStyle name="Hiperłącze 11" xfId="29045" hidden="1" xr:uid="{00000000-0005-0000-0000-0000D92C0000}"/>
    <cellStyle name="Hiperłącze 11" xfId="23236" hidden="1" xr:uid="{00000000-0005-0000-0000-0000222A0000}"/>
    <cellStyle name="Hiperłącze 11" xfId="36505" hidden="1" xr:uid="{00000000-0005-0000-0000-00007C300000}"/>
    <cellStyle name="Hiperłącze 11" xfId="30840" hidden="1" xr:uid="{00000000-0005-0000-0000-0000872D0000}"/>
    <cellStyle name="Hiperłącze 11" xfId="46297" hidden="1" xr:uid="{00000000-0005-0000-0000-0000D8340000}"/>
    <cellStyle name="Hiperłącze 11" xfId="17845" hidden="1" xr:uid="{00000000-0005-0000-0000-0000B6270000}"/>
    <cellStyle name="Hiperłącze 11" xfId="35299" hidden="1" xr:uid="{00000000-0005-0000-0000-0000952F0000}"/>
    <cellStyle name="Hiperłącze 11" xfId="12056" hidden="1" xr:uid="{00000000-0005-0000-0000-000005250000}"/>
    <cellStyle name="Hiperłącze 11" xfId="31417" hidden="1" xr:uid="{00000000-0005-0000-0000-0000E62D0000}"/>
    <cellStyle name="Hiperłącze 11" xfId="37296" hidden="1" xr:uid="{00000000-0005-0000-0000-0000C2300000}"/>
    <cellStyle name="Hiperłącze 11" xfId="20036" hidden="1" xr:uid="{00000000-0005-0000-0000-0000B8280000}"/>
    <cellStyle name="Hiperłącze 11" xfId="28205" hidden="1" xr:uid="{00000000-0005-0000-0000-0000982C0000}"/>
    <cellStyle name="Hiperłącze 11" xfId="32904" hidden="1" xr:uid="{00000000-0005-0000-0000-0000032F0000}"/>
    <cellStyle name="Hiperłącze 11" xfId="35168" hidden="1" xr:uid="{00000000-0005-0000-0000-0000802F0000}"/>
    <cellStyle name="Hiperłącze 11" xfId="32241" hidden="1" xr:uid="{00000000-0005-0000-0000-0000372E0000}"/>
    <cellStyle name="Hiperłącze 11" xfId="17105" hidden="1" xr:uid="{00000000-0005-0000-0000-000049270000}"/>
    <cellStyle name="Hiperłącze 11" xfId="42326" hidden="1" xr:uid="{00000000-0005-0000-0000-0000E8320000}"/>
    <cellStyle name="Hiperłącze 11" xfId="31168" hidden="1" xr:uid="{00000000-0005-0000-0000-0000C32D0000}"/>
    <cellStyle name="Hiperłącze 11" xfId="31489" hidden="1" xr:uid="{00000000-0005-0000-0000-0000EC2D0000}"/>
    <cellStyle name="Hiperłącze 11" xfId="15476" hidden="1" xr:uid="{00000000-0005-0000-0000-0000A7260000}"/>
    <cellStyle name="Hiperłącze 11" xfId="30694" hidden="1" xr:uid="{00000000-0005-0000-0000-00007D2D0000}"/>
    <cellStyle name="Hiperłącze 11" xfId="15579" hidden="1" xr:uid="{00000000-0005-0000-0000-0000DC260000}"/>
    <cellStyle name="Hiperłącze 11" xfId="45664" hidden="1" xr:uid="{00000000-0005-0000-0000-00008C340000}"/>
    <cellStyle name="Hiperłącze 11" xfId="46582" hidden="1" xr:uid="{00000000-0005-0000-0000-00002C350000}"/>
    <cellStyle name="Hiperłącze 11" xfId="16648" hidden="1" xr:uid="{00000000-0005-0000-0000-00001A270000}"/>
    <cellStyle name="Hiperłącze 11" xfId="39275" hidden="1" xr:uid="{00000000-0005-0000-0000-00006D310000}"/>
    <cellStyle name="Hiperłącze 11" xfId="35103" hidden="1" xr:uid="{00000000-0005-0000-0000-00007D2F0000}"/>
    <cellStyle name="Hiperłącze 11" xfId="37189" hidden="1" xr:uid="{00000000-0005-0000-0000-0000BA300000}"/>
    <cellStyle name="Hiperłącze 11" xfId="30537" hidden="1" xr:uid="{00000000-0005-0000-0000-0000632D0000}"/>
    <cellStyle name="Hiperłącze 11" xfId="38562" hidden="1" xr:uid="{00000000-0005-0000-0000-000057310000}"/>
    <cellStyle name="Hiperłącze 11" xfId="44043" hidden="1" xr:uid="{00000000-0005-0000-0000-000091330000}"/>
    <cellStyle name="Hiperłącze 11" xfId="14129" hidden="1" xr:uid="{00000000-0005-0000-0000-0000F0250000}"/>
    <cellStyle name="Hiperłącze 11" xfId="43468" hidden="1" xr:uid="{00000000-0005-0000-0000-0000C2340000}"/>
    <cellStyle name="Hiperłącze 11" xfId="31525" hidden="1" xr:uid="{00000000-0005-0000-0000-0000F22D0000}"/>
    <cellStyle name="Hiperłącze 11" xfId="31146" hidden="1" xr:uid="{00000000-0005-0000-0000-0000C92D0000}"/>
    <cellStyle name="Hiperłącze 11" xfId="46929" hidden="1" xr:uid="{00000000-0005-0000-0000-000000350000}"/>
    <cellStyle name="Hiperłącze 11" xfId="20097" hidden="1" xr:uid="{00000000-0005-0000-0000-0000EB280000}"/>
    <cellStyle name="Hiperłącze 11" xfId="23746" hidden="1" xr:uid="{00000000-0005-0000-0000-00009A2A0000}"/>
    <cellStyle name="Hiperłącze 11" xfId="12597" hidden="1" xr:uid="{00000000-0005-0000-0000-00003D250000}"/>
    <cellStyle name="Hiperłącze 11" xfId="42573" hidden="1" xr:uid="{00000000-0005-0000-0000-000001330000}"/>
    <cellStyle name="Hiperłącze 11" xfId="47105" hidden="1" xr:uid="{00000000-0005-0000-0000-000012350000}"/>
    <cellStyle name="Hiperłącze 11" xfId="18352" hidden="1" xr:uid="{00000000-0005-0000-0000-00004F280000}"/>
    <cellStyle name="Hiperłącze 11" xfId="31060" hidden="1" xr:uid="{00000000-0005-0000-0000-0000B72D0000}"/>
    <cellStyle name="Hiperłącze 11" xfId="27634" hidden="1" xr:uid="{00000000-0005-0000-0000-00001D2C0000}"/>
    <cellStyle name="Hiperłącze 11" xfId="29161" hidden="1" xr:uid="{00000000-0005-0000-0000-00000D2D0000}"/>
    <cellStyle name="Hiperłącze 11" xfId="32345" hidden="1" xr:uid="{00000000-0005-0000-0000-00007C2E0000}"/>
    <cellStyle name="Hiperłącze 11" xfId="24509" hidden="1" xr:uid="{00000000-0005-0000-0000-0000CA2A0000}"/>
    <cellStyle name="Hiperłącze 11" xfId="43275" hidden="1" xr:uid="{00000000-0005-0000-0000-0000DD330000}"/>
    <cellStyle name="Hiperłącze 11" xfId="47096" hidden="1" xr:uid="{00000000-0005-0000-0000-000011350000}"/>
    <cellStyle name="Hiperłącze 11" xfId="38530" hidden="1" xr:uid="{00000000-0005-0000-0000-000056310000}"/>
    <cellStyle name="Hiperłącze 11" xfId="31480" hidden="1" xr:uid="{00000000-0005-0000-0000-0000E82D0000}"/>
    <cellStyle name="Hiperłącze 11" xfId="21830" hidden="1" xr:uid="{00000000-0005-0000-0000-000070290000}"/>
    <cellStyle name="Hiperłącze 11" xfId="25884" hidden="1" xr:uid="{00000000-0005-0000-0000-00004D2B0000}"/>
    <cellStyle name="Hiperłącze 11" xfId="31579" hidden="1" xr:uid="{00000000-0005-0000-0000-0000F32D0000}"/>
    <cellStyle name="Hiperłącze 11" xfId="15200" hidden="1" xr:uid="{00000000-0005-0000-0000-00008A260000}"/>
    <cellStyle name="Hiperłącze 11" xfId="21339" hidden="1" xr:uid="{00000000-0005-0000-0000-000039290000}"/>
    <cellStyle name="Hiperłącze 11" xfId="11917" hidden="1" xr:uid="{00000000-0005-0000-0000-0000CB250000}"/>
    <cellStyle name="Hiperłącze 11" xfId="21310" hidden="1" xr:uid="{00000000-0005-0000-0000-000034290000}"/>
    <cellStyle name="Hiperłącze 11" xfId="24078" hidden="1" xr:uid="{00000000-0005-0000-0000-0000CD2A0000}"/>
    <cellStyle name="Hiperłącze 11" xfId="46524" hidden="1" xr:uid="{00000000-0005-0000-0000-00003F350000}"/>
    <cellStyle name="Hiperłącze 11" xfId="17944" hidden="1" xr:uid="{00000000-0005-0000-0000-0000C1270000}"/>
    <cellStyle name="Hiperłącze 11" xfId="39723" hidden="1" xr:uid="{00000000-0005-0000-0000-000099310000}"/>
    <cellStyle name="Hiperłącze 11" xfId="31984" hidden="1" xr:uid="{00000000-0005-0000-0000-00006B2E0000}"/>
    <cellStyle name="Hiperłącze 11" xfId="28566" hidden="1" xr:uid="{00000000-0005-0000-0000-0000E52C0000}"/>
    <cellStyle name="Hiperłącze 11" xfId="31947" hidden="1" xr:uid="{00000000-0005-0000-0000-0000772E0000}"/>
    <cellStyle name="Hiperłącze 11" xfId="29630" hidden="1" xr:uid="{00000000-0005-0000-0000-00008E2E0000}"/>
    <cellStyle name="Hiperłącze 11" xfId="11378" hidden="1" xr:uid="{00000000-0005-0000-0000-0000F6240000}"/>
    <cellStyle name="Hiperłącze 11" xfId="30072" hidden="1" xr:uid="{00000000-0005-0000-0000-0000122E0000}"/>
    <cellStyle name="Hiperłącze 11" xfId="25572" hidden="1" xr:uid="{00000000-0005-0000-0000-00002B2B0000}"/>
    <cellStyle name="Hiperłącze 11" xfId="44374" hidden="1" xr:uid="{00000000-0005-0000-0000-0000BE330000}"/>
    <cellStyle name="Hiperłącze 11" xfId="16471" hidden="1" xr:uid="{00000000-0005-0000-0000-0000D1270000}"/>
    <cellStyle name="Hiperłącze 11" xfId="45374" hidden="1" xr:uid="{00000000-0005-0000-0000-000054340000}"/>
    <cellStyle name="Hiperłącze 11" xfId="31516" hidden="1" xr:uid="{00000000-0005-0000-0000-0000F12D0000}"/>
    <cellStyle name="Hiperłącze 11" xfId="43124" hidden="1" xr:uid="{00000000-0005-0000-0000-0000E0330000}"/>
    <cellStyle name="Hiperłącze 11" xfId="36176" hidden="1" xr:uid="{00000000-0005-0000-0000-00002E300000}"/>
    <cellStyle name="Hiperłącze 11" xfId="43551" hidden="1" xr:uid="{00000000-0005-0000-0000-000034340000}"/>
    <cellStyle name="Hiperłącze 11" xfId="24069" hidden="1" xr:uid="{00000000-0005-0000-0000-0000D22A0000}"/>
    <cellStyle name="Hiperłącze 11" xfId="37350" hidden="1" xr:uid="{00000000-0005-0000-0000-0000C3300000}"/>
    <cellStyle name="Hiperłącze 11" xfId="27615" hidden="1" xr:uid="{00000000-0005-0000-0000-00001B2C0000}"/>
    <cellStyle name="Hiperłącze 11" xfId="21207" hidden="1" xr:uid="{00000000-0005-0000-0000-00002F290000}"/>
    <cellStyle name="Hiperłącze 11" xfId="43976" hidden="1" xr:uid="{00000000-0005-0000-0000-00008D330000}"/>
    <cellStyle name="Hiperłącze 11" xfId="46511" hidden="1" xr:uid="{00000000-0005-0000-0000-000041350000}"/>
    <cellStyle name="Hiperłącze 11" xfId="43237" hidden="1" xr:uid="{00000000-0005-0000-0000-0000D1340000}"/>
    <cellStyle name="Hiperłącze 11" xfId="36301" hidden="1" xr:uid="{00000000-0005-0000-0000-000037300000}"/>
    <cellStyle name="Hiperłącze 11" xfId="38676" hidden="1" xr:uid="{00000000-0005-0000-0000-0000AE320000}"/>
    <cellStyle name="Hiperłącze 11" xfId="37019" hidden="1" xr:uid="{00000000-0005-0000-0000-000061300000}"/>
    <cellStyle name="Hiperłącze 11" xfId="14006" hidden="1" xr:uid="{00000000-0005-0000-0000-00001B260000}"/>
    <cellStyle name="Hiperłącze 11" xfId="15523" hidden="1" xr:uid="{00000000-0005-0000-0000-0000D9260000}"/>
    <cellStyle name="Hiperłącze 11" xfId="23441" hidden="1" xr:uid="{00000000-0005-0000-0000-0000302A0000}"/>
    <cellStyle name="Hiperłącze 11" xfId="39994" hidden="1" xr:uid="{00000000-0005-0000-0000-0000B3310000}"/>
    <cellStyle name="Hiperłącze 11" xfId="26114" hidden="1" xr:uid="{00000000-0005-0000-0000-00005F2B0000}"/>
    <cellStyle name="Hiperłącze 11" xfId="18461" hidden="1" xr:uid="{00000000-0005-0000-0000-000038280000}"/>
    <cellStyle name="Hiperłącze 11" xfId="17622" hidden="1" xr:uid="{00000000-0005-0000-0000-00009B270000}"/>
    <cellStyle name="Hiperłącze 11" xfId="13017" hidden="1" xr:uid="{00000000-0005-0000-0000-000082250000}"/>
    <cellStyle name="Hiperłącze 11" xfId="16373" hidden="1" xr:uid="{00000000-0005-0000-0000-0000CE270000}"/>
    <cellStyle name="Hiperłącze 11" xfId="42819" hidden="1" xr:uid="{00000000-0005-0000-0000-000048330000}"/>
    <cellStyle name="Hiperłącze 11" xfId="17322" hidden="1" xr:uid="{00000000-0005-0000-0000-000062270000}"/>
    <cellStyle name="Hiperłącze 11" xfId="38424" hidden="1" xr:uid="{00000000-0005-0000-0000-000045310000}"/>
    <cellStyle name="Hiperłącze 11" xfId="43818" hidden="1" xr:uid="{00000000-0005-0000-0000-000081330000}"/>
    <cellStyle name="Hiperłącze 11" xfId="32610" hidden="1" xr:uid="{00000000-0005-0000-0000-0000832E0000}"/>
    <cellStyle name="Hiperłącze 11" xfId="39592" hidden="1" xr:uid="{00000000-0005-0000-0000-000084310000}"/>
    <cellStyle name="Hiperłącze 11" xfId="41071" hidden="1" xr:uid="{00000000-0005-0000-0000-000089320000}"/>
    <cellStyle name="Hiperłącze 11" xfId="16381" hidden="1" xr:uid="{00000000-0005-0000-0000-0000D6270000}"/>
    <cellStyle name="Hiperłącze 11" xfId="32016" hidden="1" xr:uid="{00000000-0005-0000-0000-00006E2E0000}"/>
    <cellStyle name="Hiperłącze 11" xfId="16024" hidden="1" xr:uid="{00000000-0005-0000-0000-000073270000}"/>
    <cellStyle name="Hiperłącze 11" xfId="32515" hidden="1" xr:uid="{00000000-0005-0000-0000-0000552E0000}"/>
    <cellStyle name="Hiperłącze 11" xfId="18888" hidden="1" xr:uid="{00000000-0005-0000-0000-000018280000}"/>
    <cellStyle name="Hiperłącze 11" xfId="34505" hidden="1" xr:uid="{00000000-0005-0000-0000-000014300000}"/>
    <cellStyle name="Hiperłącze 11" xfId="46188" hidden="1" xr:uid="{00000000-0005-0000-0000-0000B4340000}"/>
    <cellStyle name="Hiperłącze 11" xfId="29013" hidden="1" xr:uid="{00000000-0005-0000-0000-0000D22C0000}"/>
    <cellStyle name="Hiperłącze 11" xfId="13438" hidden="1" xr:uid="{00000000-0005-0000-0000-0000B5250000}"/>
    <cellStyle name="Hiperłącze 11" xfId="15939" hidden="1" xr:uid="{00000000-0005-0000-0000-000007270000}"/>
    <cellStyle name="Hiperłącze 11" xfId="14355" hidden="1" xr:uid="{00000000-0005-0000-0000-000007260000}"/>
    <cellStyle name="Hiperłącze 11" xfId="35145" hidden="1" xr:uid="{00000000-0005-0000-0000-0000832F0000}"/>
    <cellStyle name="Hiperłącze 11" xfId="32102" hidden="1" xr:uid="{00000000-0005-0000-0000-00005B2E0000}"/>
    <cellStyle name="Hiperłącze 11" xfId="21049" hidden="1" xr:uid="{00000000-0005-0000-0000-00001B290000}"/>
    <cellStyle name="Hiperłącze 11" xfId="26679" hidden="1" xr:uid="{00000000-0005-0000-0000-0000BC2B0000}"/>
    <cellStyle name="Hiperłącze 11" xfId="14851" hidden="1" xr:uid="{00000000-0005-0000-0000-0000D0260000}"/>
    <cellStyle name="Hiperłącze 11" xfId="23840" hidden="1" xr:uid="{00000000-0005-0000-0000-0000D32A0000}"/>
    <cellStyle name="Hiperłącze 11" xfId="11332" hidden="1" xr:uid="{00000000-0005-0000-0000-0000E8240000}"/>
    <cellStyle name="Hiperłącze 11" xfId="35209" hidden="1" xr:uid="{00000000-0005-0000-0000-00008E2F0000}"/>
    <cellStyle name="Hiperłącze 11" xfId="26930" hidden="1" xr:uid="{00000000-0005-0000-0000-0000DB2B0000}"/>
    <cellStyle name="Hiperłącze 11" xfId="30157" hidden="1" xr:uid="{00000000-0005-0000-0000-0000432D0000}"/>
    <cellStyle name="Hiperłącze 11" xfId="44191" hidden="1" xr:uid="{00000000-0005-0000-0000-0000A3330000}"/>
    <cellStyle name="Hiperłącze 11" xfId="33296" hidden="1" xr:uid="{00000000-0005-0000-0000-0000CA2E0000}"/>
    <cellStyle name="Hiperłącze 11" xfId="30347" hidden="1" xr:uid="{00000000-0005-0000-0000-0000532D0000}"/>
    <cellStyle name="Hiperłącze 11" xfId="29339" hidden="1" xr:uid="{00000000-0005-0000-0000-0000232D0000}"/>
    <cellStyle name="Hiperłącze 11" xfId="40379" hidden="1" xr:uid="{00000000-0005-0000-0000-000002320000}"/>
    <cellStyle name="Hiperłącze 11" xfId="44986" hidden="1" xr:uid="{00000000-0005-0000-0000-000016340000}"/>
    <cellStyle name="Hiperłącze 11" xfId="42223" hidden="1" xr:uid="{00000000-0005-0000-0000-0000DC320000}"/>
    <cellStyle name="Hiperłącze 11" xfId="31114" hidden="1" xr:uid="{00000000-0005-0000-0000-0000C22D0000}"/>
    <cellStyle name="Hiperłącze 11" xfId="12115" hidden="1" xr:uid="{00000000-0005-0000-0000-000009250000}"/>
    <cellStyle name="Hiperłącze 11" xfId="22901" hidden="1" xr:uid="{00000000-0005-0000-0000-0000572A0000}"/>
    <cellStyle name="Hiperłącze 11" xfId="28782" hidden="1" xr:uid="{00000000-0005-0000-0000-0000BD2C0000}"/>
    <cellStyle name="Hiperłącze 11" xfId="30153" hidden="1" xr:uid="{00000000-0005-0000-0000-0000452D0000}"/>
    <cellStyle name="Hiperłącze 11" xfId="22802" hidden="1" xr:uid="{00000000-0005-0000-0000-00003F2A0000}"/>
    <cellStyle name="Hiperłącze 11" xfId="46496" hidden="1" xr:uid="{00000000-0005-0000-0000-000045350000}"/>
    <cellStyle name="Hiperłącze 11" xfId="17313" hidden="1" xr:uid="{00000000-0005-0000-0000-000061270000}"/>
    <cellStyle name="Hiperłącze 11" xfId="11987" hidden="1" xr:uid="{00000000-0005-0000-0000-000056260000}"/>
    <cellStyle name="Hiperłącze 11" xfId="43203" hidden="1" xr:uid="{00000000-0005-0000-0000-0000C3340000}"/>
    <cellStyle name="Hiperłącze 11" xfId="31427" hidden="1" xr:uid="{00000000-0005-0000-0000-0000E92D0000}"/>
    <cellStyle name="Hiperłącze 11" xfId="11350" hidden="1" xr:uid="{00000000-0005-0000-0000-0000EF240000}"/>
    <cellStyle name="Hiperłącze 11" xfId="34476" hidden="1" xr:uid="{00000000-0005-0000-0000-000016300000}"/>
    <cellStyle name="Hiperłącze 11" xfId="38871" hidden="1" xr:uid="{00000000-0005-0000-0000-0000C0320000}"/>
    <cellStyle name="Hiperłącze 11" xfId="18094" hidden="1" xr:uid="{00000000-0005-0000-0000-0000ED270000}"/>
    <cellStyle name="Hiperłącze 11" xfId="45130" hidden="1" xr:uid="{00000000-0005-0000-0000-000027340000}"/>
    <cellStyle name="Hiperłącze 11" xfId="43354" hidden="1" xr:uid="{00000000-0005-0000-0000-0000CC330000}"/>
    <cellStyle name="Hiperłącze 11" xfId="41079" hidden="1" xr:uid="{00000000-0005-0000-0000-000088320000}"/>
    <cellStyle name="Hiperłącze 11" xfId="44052" hidden="1" xr:uid="{00000000-0005-0000-0000-000092330000}"/>
    <cellStyle name="Hiperłącze 11" xfId="33264" hidden="1" xr:uid="{00000000-0005-0000-0000-0000C42E0000}"/>
    <cellStyle name="Hiperłącze 11" xfId="12797" hidden="1" xr:uid="{00000000-0005-0000-0000-000052250000}"/>
    <cellStyle name="Hiperłącze 11" xfId="11458" hidden="1" xr:uid="{00000000-0005-0000-0000-000070250000}"/>
    <cellStyle name="Hiperłącze 11" xfId="20779" hidden="1" xr:uid="{00000000-0005-0000-0000-0000802A0000}"/>
    <cellStyle name="Hiperłącze 11" xfId="31848" hidden="1" xr:uid="{00000000-0005-0000-0000-00005F2E0000}"/>
    <cellStyle name="Hiperłącze 11" xfId="34433" hidden="1" xr:uid="{00000000-0005-0000-0000-00009C300000}"/>
    <cellStyle name="Hiperłącze 11" xfId="26195" hidden="1" xr:uid="{00000000-0005-0000-0000-00006F2B0000}"/>
    <cellStyle name="Hiperłącze 11" xfId="19661" hidden="1" xr:uid="{00000000-0005-0000-0000-000093280000}"/>
    <cellStyle name="Hiperłącze 11" xfId="43409" hidden="1" xr:uid="{00000000-0005-0000-0000-0000CE340000}"/>
    <cellStyle name="Hiperłącze 11" xfId="25430" hidden="1" xr:uid="{00000000-0005-0000-0000-0000F62B0000}"/>
    <cellStyle name="Hiperłącze 11" xfId="29939" hidden="1" xr:uid="{00000000-0005-0000-0000-0000FD2D0000}"/>
    <cellStyle name="Hiperłącze 11" xfId="38489" hidden="1" xr:uid="{00000000-0005-0000-0000-000048310000}"/>
    <cellStyle name="Hiperłącze 11" xfId="23219" hidden="1" xr:uid="{00000000-0005-0000-0000-00001A2A0000}"/>
    <cellStyle name="Hiperłącze 11" xfId="18759" hidden="1" xr:uid="{00000000-0005-0000-0000-000052280000}"/>
    <cellStyle name="Hiperłącze 11" xfId="38992" hidden="1" xr:uid="{00000000-0005-0000-0000-000022320000}"/>
    <cellStyle name="Hiperłącze 11" xfId="32773" hidden="1" xr:uid="{00000000-0005-0000-0000-0000B22E0000}"/>
    <cellStyle name="Hiperłącze 11" xfId="24962" hidden="1" xr:uid="{00000000-0005-0000-0000-0000252B0000}"/>
    <cellStyle name="Hiperłącze 11" xfId="30926" hidden="1" xr:uid="{00000000-0005-0000-0000-0000992D0000}"/>
    <cellStyle name="Hiperłącze 11" xfId="16103" hidden="1" xr:uid="{00000000-0005-0000-0000-0000E1270000}"/>
    <cellStyle name="Hiperłącze 11" xfId="17146" hidden="1" xr:uid="{00000000-0005-0000-0000-00004F270000}"/>
    <cellStyle name="Hiperłącze 11" xfId="20127" hidden="1" xr:uid="{00000000-0005-0000-0000-0000F2280000}"/>
    <cellStyle name="Hiperłącze 11" xfId="45735" hidden="1" xr:uid="{00000000-0005-0000-0000-00005E340000}"/>
    <cellStyle name="Hiperłącze 11" xfId="24522" hidden="1" xr:uid="{00000000-0005-0000-0000-0000C92A0000}"/>
    <cellStyle name="Hiperłącze 11" xfId="11881" hidden="1" xr:uid="{00000000-0005-0000-0000-0000C0250000}"/>
    <cellStyle name="Hiperłącze 11" xfId="35895" hidden="1" xr:uid="{00000000-0005-0000-0000-0000EC2F0000}"/>
    <cellStyle name="Hiperłącze 11" xfId="13743" hidden="1" xr:uid="{00000000-0005-0000-0000-000027260000}"/>
    <cellStyle name="Hiperłącze 11" xfId="29872" hidden="1" xr:uid="{00000000-0005-0000-0000-00008F2E0000}"/>
    <cellStyle name="Hiperłącze 11" xfId="27982" hidden="1" xr:uid="{00000000-0005-0000-0000-0000422C0000}"/>
    <cellStyle name="Hiperłącze 11" xfId="24791" hidden="1" xr:uid="{00000000-0005-0000-0000-00000B2B0000}"/>
    <cellStyle name="Hiperłącze 11" xfId="22470" hidden="1" xr:uid="{00000000-0005-0000-0000-0000D1290000}"/>
    <cellStyle name="Hiperłącze 11" xfId="14831" hidden="1" xr:uid="{00000000-0005-0000-0000-0000D5260000}"/>
    <cellStyle name="Hiperłącze 11" xfId="29668" hidden="1" xr:uid="{00000000-0005-0000-0000-0000A12E0000}"/>
    <cellStyle name="Hiperłącze 11" xfId="39493" hidden="1" xr:uid="{00000000-0005-0000-0000-00007C310000}"/>
    <cellStyle name="Hiperłącze 11" xfId="31418" hidden="1" xr:uid="{00000000-0005-0000-0000-0000EA2D0000}"/>
    <cellStyle name="Hiperłącze 11" xfId="39842" hidden="1" xr:uid="{00000000-0005-0000-0000-0000A9310000}"/>
    <cellStyle name="Hiperłącze 11" xfId="41377" hidden="1" xr:uid="{00000000-0005-0000-0000-0000A2320000}"/>
    <cellStyle name="Hiperłącze 11" xfId="19828" hidden="1" xr:uid="{00000000-0005-0000-0000-0000A3280000}"/>
    <cellStyle name="Hiperłącze 11" xfId="36756" hidden="1" xr:uid="{00000000-0005-0000-0000-000044300000}"/>
    <cellStyle name="Hiperłącze 11" xfId="11814" hidden="1" xr:uid="{00000000-0005-0000-0000-00004B260000}"/>
    <cellStyle name="Hiperłącze 11" xfId="39787" hidden="1" xr:uid="{00000000-0005-0000-0000-00009C310000}"/>
    <cellStyle name="Hiperłącze 11" xfId="18710" hidden="1" xr:uid="{00000000-0005-0000-0000-000012280000}"/>
    <cellStyle name="Hiperłącze 11" xfId="30493" hidden="1" xr:uid="{00000000-0005-0000-0000-0000652D0000}"/>
    <cellStyle name="Hiperłącze 11" xfId="35628" hidden="1" xr:uid="{00000000-0005-0000-0000-0000D12F0000}"/>
    <cellStyle name="Hiperłącze 11" xfId="31186" hidden="1" xr:uid="{00000000-0005-0000-0000-0000C82D0000}"/>
    <cellStyle name="Hiperłącze 11" xfId="34078" hidden="1" xr:uid="{00000000-0005-0000-0000-0000C02F0000}"/>
    <cellStyle name="Hiperłącze 11" xfId="13997" hidden="1" xr:uid="{00000000-0005-0000-0000-00001D260000}"/>
    <cellStyle name="Hiperłącze 11" xfId="26537" hidden="1" xr:uid="{00000000-0005-0000-0000-0000A72B0000}"/>
    <cellStyle name="Hiperłącze 11" xfId="27710" hidden="1" xr:uid="{00000000-0005-0000-0000-0000242C0000}"/>
    <cellStyle name="Hiperłącze 11" xfId="40170" hidden="1" xr:uid="{00000000-0005-0000-0000-0000E5310000}"/>
    <cellStyle name="Hiperłącze 11" xfId="18273" hidden="1" xr:uid="{00000000-0005-0000-0000-000034280000}"/>
    <cellStyle name="Hiperłącze 11" xfId="24080" hidden="1" xr:uid="{00000000-0005-0000-0000-0000CC2A0000}"/>
    <cellStyle name="Hiperłącze 11" xfId="45022" hidden="1" xr:uid="{00000000-0005-0000-0000-00001B340000}"/>
    <cellStyle name="Hiperłącze 11" xfId="42436" hidden="1" xr:uid="{00000000-0005-0000-0000-000028330000}"/>
    <cellStyle name="Hiperłącze 11" xfId="34848" hidden="1" xr:uid="{00000000-0005-0000-0000-0000BE2F0000}"/>
    <cellStyle name="Hiperłącze 11" xfId="13187" hidden="1" xr:uid="{00000000-0005-0000-0000-000094250000}"/>
    <cellStyle name="Hiperłącze 11" xfId="46093" hidden="1" xr:uid="{00000000-0005-0000-0000-00008A340000}"/>
    <cellStyle name="Hiperłącze 11" xfId="17908" hidden="1" xr:uid="{00000000-0005-0000-0000-0000B8270000}"/>
    <cellStyle name="Hiperłącze 11" xfId="27092" hidden="1" xr:uid="{00000000-0005-0000-0000-0000042C0000}"/>
    <cellStyle name="Hiperłącze 11" xfId="41184" hidden="1" xr:uid="{00000000-0005-0000-0000-00004B320000}"/>
    <cellStyle name="Hiperłącze 11" xfId="47188" hidden="1" xr:uid="{00000000-0005-0000-0000-000049350000}"/>
    <cellStyle name="Hiperłącze 11" xfId="41295" hidden="1" xr:uid="{00000000-0005-0000-0000-000058320000}"/>
    <cellStyle name="Hiperłącze 11" xfId="29706" hidden="1" xr:uid="{00000000-0005-0000-0000-0000AD2D0000}"/>
    <cellStyle name="Hiperłącze 11" xfId="44025" hidden="1" xr:uid="{00000000-0005-0000-0000-00008F330000}"/>
    <cellStyle name="Hiperłącze 11" xfId="33890" hidden="1" xr:uid="{00000000-0005-0000-0000-0000362F0000}"/>
    <cellStyle name="Hiperłącze 11" xfId="40179" hidden="1" xr:uid="{00000000-0005-0000-0000-0000EA310000}"/>
    <cellStyle name="Hiperłącze 11" xfId="26244" hidden="1" xr:uid="{00000000-0005-0000-0000-0000742B0000}"/>
    <cellStyle name="Hiperłącze 11" xfId="40643" hidden="1" xr:uid="{00000000-0005-0000-0000-000018320000}"/>
    <cellStyle name="Hiperłącze 11" xfId="44629" hidden="1" xr:uid="{00000000-0005-0000-0000-0000E7330000}"/>
    <cellStyle name="Hiperłącze 11" xfId="38252" hidden="1" xr:uid="{00000000-0005-0000-0000-000035310000}"/>
    <cellStyle name="Hiperłącze 11" xfId="27742" hidden="1" xr:uid="{00000000-0005-0000-0000-00002A2C0000}"/>
    <cellStyle name="Hiperłącze 11" xfId="27647" hidden="1" xr:uid="{00000000-0005-0000-0000-0000222C0000}"/>
    <cellStyle name="Hiperłącze 11" xfId="42687" hidden="1" xr:uid="{00000000-0005-0000-0000-000033330000}"/>
    <cellStyle name="Hiperłącze 11" xfId="26253" hidden="1" xr:uid="{00000000-0005-0000-0000-0000752B0000}"/>
    <cellStyle name="Hiperłącze 11" xfId="29529" hidden="1" xr:uid="{00000000-0005-0000-0000-0000332D0000}"/>
    <cellStyle name="Hiperłącze 11" xfId="17050" hidden="1" xr:uid="{00000000-0005-0000-0000-000043270000}"/>
    <cellStyle name="Hiperłącze 11" xfId="29817" hidden="1" xr:uid="{00000000-0005-0000-0000-00008D2E0000}"/>
    <cellStyle name="Hiperłącze 11" xfId="28336" hidden="1" xr:uid="{00000000-0005-0000-0000-0000EF2C0000}"/>
    <cellStyle name="Hiperłącze 11" xfId="33989" hidden="1" xr:uid="{00000000-0005-0000-0000-0000412F0000}"/>
    <cellStyle name="Hiperłącze 11" xfId="24123" hidden="1" xr:uid="{00000000-0005-0000-0000-00009B2A0000}"/>
    <cellStyle name="Hiperłącze 11" xfId="14320" hidden="1" xr:uid="{00000000-0005-0000-0000-00000E260000}"/>
    <cellStyle name="Hiperłącze 11" xfId="17515" hidden="1" xr:uid="{00000000-0005-0000-0000-00008F270000}"/>
    <cellStyle name="Hiperłącze 11" xfId="28123" hidden="1" xr:uid="{00000000-0005-0000-0000-0000942C0000}"/>
    <cellStyle name="Hiperłącze 11" xfId="18233" hidden="1" xr:uid="{00000000-0005-0000-0000-0000F4270000}"/>
    <cellStyle name="Hiperłącze 11" xfId="30447" hidden="1" xr:uid="{00000000-0005-0000-0000-00005C2D0000}"/>
    <cellStyle name="Hiperłącze 11" xfId="20136" hidden="1" xr:uid="{00000000-0005-0000-0000-0000F1280000}"/>
    <cellStyle name="Hiperłącze 11" xfId="15805" hidden="1" xr:uid="{00000000-0005-0000-0000-0000F9260000}"/>
    <cellStyle name="Hiperłącze 11" xfId="34501" hidden="1" xr:uid="{00000000-0005-0000-0000-000010300000}"/>
    <cellStyle name="Hiperłącze 11" xfId="19156" hidden="1" xr:uid="{00000000-0005-0000-0000-000078280000}"/>
    <cellStyle name="Hiperłącze 11" xfId="39130" hidden="1" xr:uid="{00000000-0005-0000-0000-0000B6320000}"/>
    <cellStyle name="Hiperłącze 11" xfId="39299" hidden="1" xr:uid="{00000000-0005-0000-0000-00006F310000}"/>
    <cellStyle name="Hiperłącze 11" xfId="24621" hidden="1" xr:uid="{00000000-0005-0000-0000-0000FB2A0000}"/>
    <cellStyle name="Hiperłącze 11" xfId="38256" hidden="1" xr:uid="{00000000-0005-0000-0000-000033310000}"/>
    <cellStyle name="Hiperłącze 11" xfId="38146" hidden="1" xr:uid="{00000000-0005-0000-0000-000027310000}"/>
    <cellStyle name="Hiperłącze 11" xfId="11873" hidden="1" xr:uid="{00000000-0005-0000-0000-0000BF250000}"/>
    <cellStyle name="Hiperłącze 11" xfId="25491" hidden="1" xr:uid="{00000000-0005-0000-0000-0000FB2B0000}"/>
    <cellStyle name="Hiperłącze 11" xfId="44159" hidden="1" xr:uid="{00000000-0005-0000-0000-0000A2330000}"/>
    <cellStyle name="Hiperłącze 11" xfId="32942" hidden="1" xr:uid="{00000000-0005-0000-0000-0000112F0000}"/>
    <cellStyle name="Hiperłącze 11" xfId="17332" hidden="1" xr:uid="{00000000-0005-0000-0000-000065270000}"/>
    <cellStyle name="Hiperłącze 11" xfId="21902" hidden="1" xr:uid="{00000000-0005-0000-0000-000073290000}"/>
    <cellStyle name="Hiperłącze 11" xfId="19287" hidden="1" xr:uid="{00000000-0005-0000-0000-0000CF280000}"/>
    <cellStyle name="Hiperłącze 11" xfId="30084" hidden="1" xr:uid="{00000000-0005-0000-0000-0000962E0000}"/>
    <cellStyle name="Hiperłącze 11" xfId="45826" hidden="1" xr:uid="{00000000-0005-0000-0000-000069340000}"/>
    <cellStyle name="Hiperłącze 11" xfId="18915" hidden="1" xr:uid="{00000000-0005-0000-0000-000020280000}"/>
    <cellStyle name="Hiperłącze 11" xfId="34469" hidden="1" xr:uid="{00000000-0005-0000-0000-000012300000}"/>
    <cellStyle name="Hiperłącze 11" xfId="29978" hidden="1" xr:uid="{00000000-0005-0000-0000-0000002E0000}"/>
    <cellStyle name="Hiperłącze 11" xfId="42302" hidden="1" xr:uid="{00000000-0005-0000-0000-0000E0320000}"/>
    <cellStyle name="Hiperłącze 11" xfId="14441" hidden="1" xr:uid="{00000000-0005-0000-0000-000019260000}"/>
    <cellStyle name="Hiperłącze 11" xfId="25104" hidden="1" xr:uid="{00000000-0005-0000-0000-0000802C0000}"/>
    <cellStyle name="Hiperłącze 11" xfId="26745" hidden="1" xr:uid="{00000000-0005-0000-0000-0000BF2B0000}"/>
    <cellStyle name="Hiperłącze 11" xfId="19528" hidden="1" xr:uid="{00000000-0005-0000-0000-0000C6280000}"/>
    <cellStyle name="Hiperłącze 11" xfId="18933" hidden="1" xr:uid="{00000000-0005-0000-0000-000022280000}"/>
    <cellStyle name="Hiperłącze 11" xfId="19814" hidden="1" xr:uid="{00000000-0005-0000-0000-0000E6280000}"/>
    <cellStyle name="Hiperłącze 11" xfId="34997" hidden="1" xr:uid="{00000000-0005-0000-0000-0000712F0000}"/>
    <cellStyle name="Hiperłącze 11" xfId="39046" hidden="1" xr:uid="{00000000-0005-0000-0000-00002F320000}"/>
    <cellStyle name="Hiperłącze 11" xfId="24711" hidden="1" xr:uid="{00000000-0005-0000-0000-0000042B0000}"/>
    <cellStyle name="Hiperłącze 11" xfId="24054" hidden="1" xr:uid="{00000000-0005-0000-0000-0000D62A0000}"/>
    <cellStyle name="Hiperłącze 11" xfId="43143" hidden="1" xr:uid="{00000000-0005-0000-0000-0000E2330000}"/>
    <cellStyle name="Hiperłącze 11" xfId="44464" hidden="1" xr:uid="{00000000-0005-0000-0000-0000C6330000}"/>
    <cellStyle name="Hiperłącze 11" xfId="43702" hidden="1" xr:uid="{00000000-0005-0000-0000-000071330000}"/>
    <cellStyle name="Hiperłącze 11" xfId="41937" hidden="1" xr:uid="{00000000-0005-0000-0000-000011330000}"/>
    <cellStyle name="Hiperłącze 11" xfId="46270" hidden="1" xr:uid="{00000000-0005-0000-0000-0000DB340000}"/>
    <cellStyle name="Hiperłącze 11" xfId="43156" hidden="1" xr:uid="{00000000-0005-0000-0000-0000D0330000}"/>
    <cellStyle name="Hiperłącze 11" xfId="41340" hidden="1" xr:uid="{00000000-0005-0000-0000-000061320000}"/>
    <cellStyle name="Hiperłącze 11" xfId="46702" hidden="1" xr:uid="{00000000-0005-0000-0000-00001B350000}"/>
    <cellStyle name="Hiperłącze 11" xfId="26957" hidden="1" xr:uid="{00000000-0005-0000-0000-0000D82B0000}"/>
    <cellStyle name="Hiperłącze 11" xfId="20512" hidden="1" xr:uid="{00000000-0005-0000-0000-00008B290000}"/>
    <cellStyle name="Hiperłącze 11" xfId="42730" hidden="1" xr:uid="{00000000-0005-0000-0000-00003D330000}"/>
    <cellStyle name="Hiperłącze 11" xfId="38014" hidden="1" xr:uid="{00000000-0005-0000-0000-0000E8300000}"/>
    <cellStyle name="Hiperłącze 11" xfId="34979" hidden="1" xr:uid="{00000000-0005-0000-0000-00006F2F0000}"/>
    <cellStyle name="Hiperłącze 11" xfId="35610" hidden="1" xr:uid="{00000000-0005-0000-0000-0000CF2F0000}"/>
    <cellStyle name="Hiperłącze 11" xfId="18268" hidden="1" xr:uid="{00000000-0005-0000-0000-000037280000}"/>
    <cellStyle name="Hiperłącze 11" xfId="43693" hidden="1" xr:uid="{00000000-0005-0000-0000-0000CF340000}"/>
    <cellStyle name="Hiperłącze 11" xfId="11461" hidden="1" xr:uid="{00000000-0005-0000-0000-00006B250000}"/>
    <cellStyle name="Hiperłącze 11" xfId="26777" hidden="1" xr:uid="{00000000-0005-0000-0000-0000C82B0000}"/>
    <cellStyle name="Hiperłącze 11" xfId="17406" hidden="1" xr:uid="{00000000-0005-0000-0000-000083270000}"/>
    <cellStyle name="Hiperłącze 11" xfId="34831" hidden="1" xr:uid="{00000000-0005-0000-0000-00001E300000}"/>
    <cellStyle name="Hiperłącze 11" xfId="20577" hidden="1" xr:uid="{00000000-0005-0000-0000-0000742A0000}"/>
    <cellStyle name="Hiperłącze 11" xfId="41552" hidden="1" xr:uid="{00000000-0005-0000-0000-000076320000}"/>
    <cellStyle name="Hiperłącze 11" xfId="33209" hidden="1" xr:uid="{00000000-0005-0000-0000-0000C12E0000}"/>
    <cellStyle name="Hiperłącze 11" xfId="26884" hidden="1" xr:uid="{00000000-0005-0000-0000-0000D52B0000}"/>
    <cellStyle name="Hiperłącze 11" xfId="12440" hidden="1" xr:uid="{00000000-0005-0000-0000-000023250000}"/>
    <cellStyle name="Hiperłącze 11" xfId="15757" hidden="1" xr:uid="{00000000-0005-0000-0000-0000F0260000}"/>
    <cellStyle name="Hiperłącze 11" xfId="14029" hidden="1" xr:uid="{00000000-0005-0000-0000-00003A260000}"/>
    <cellStyle name="Hiperłącze 11" xfId="20581" hidden="1" xr:uid="{00000000-0005-0000-0000-0000702A0000}"/>
    <cellStyle name="Hiperłącze 11" xfId="22996" hidden="1" xr:uid="{00000000-0005-0000-0000-0000402A0000}"/>
    <cellStyle name="Hiperłącze 11" xfId="25951" hidden="1" xr:uid="{00000000-0005-0000-0000-0000512B0000}"/>
    <cellStyle name="Hiperłącze 11" xfId="30987" hidden="1" xr:uid="{00000000-0005-0000-0000-0000B42D0000}"/>
    <cellStyle name="Hiperłącze 11" xfId="46802" hidden="1" xr:uid="{00000000-0005-0000-0000-0000F3340000}"/>
    <cellStyle name="Hiperłącze 11" xfId="22569" hidden="1" xr:uid="{00000000-0005-0000-0000-0000F4290000}"/>
    <cellStyle name="Hiperłącze 11" xfId="33217" hidden="1" xr:uid="{00000000-0005-0000-0000-0000C62E0000}"/>
    <cellStyle name="Hiperłącze 11" xfId="46584" hidden="1" xr:uid="{00000000-0005-0000-0000-00002B350000}"/>
    <cellStyle name="Hiperłącze 11" xfId="27192" hidden="1" xr:uid="{00000000-0005-0000-0000-00000F2C0000}"/>
    <cellStyle name="Hiperłącze 11" xfId="35510" hidden="1" xr:uid="{00000000-0005-0000-0000-0000C42F0000}"/>
    <cellStyle name="Hiperłącze 11" xfId="34845" hidden="1" xr:uid="{00000000-0005-0000-0000-0000AE2F0000}"/>
    <cellStyle name="Hiperłącze 11" xfId="34807" hidden="1" xr:uid="{00000000-0005-0000-0000-0000602F0000}"/>
    <cellStyle name="Hiperłącze 11" xfId="22023" hidden="1" xr:uid="{00000000-0005-0000-0000-000098290000}"/>
    <cellStyle name="Hiperłącze 11" xfId="14650" hidden="1" xr:uid="{00000000-0005-0000-0000-00006F260000}"/>
    <cellStyle name="Hiperłącze 11" xfId="13538" hidden="1" xr:uid="{00000000-0005-0000-0000-0000DA250000}"/>
    <cellStyle name="Hiperłącze 11" xfId="15598" hidden="1" xr:uid="{00000000-0005-0000-0000-0000E2260000}"/>
    <cellStyle name="Hiperłącze 11" xfId="17354" hidden="1" xr:uid="{00000000-0005-0000-0000-000069270000}"/>
    <cellStyle name="Hiperłącze 11" xfId="43822" hidden="1" xr:uid="{00000000-0005-0000-0000-00007F330000}"/>
    <cellStyle name="Hiperłącze 11" xfId="16531" hidden="1" xr:uid="{00000000-0005-0000-0000-00000C270000}"/>
    <cellStyle name="Hiperłącze 11" xfId="41088" hidden="1" xr:uid="{00000000-0005-0000-0000-000080320000}"/>
    <cellStyle name="Hiperłącze 11" xfId="21242" hidden="1" xr:uid="{00000000-0005-0000-0000-00008A290000}"/>
    <cellStyle name="Hiperłącze 11" xfId="17773" hidden="1" xr:uid="{00000000-0005-0000-0000-0000B1270000}"/>
    <cellStyle name="Hiperłącze 11" xfId="30322" hidden="1" xr:uid="{00000000-0005-0000-0000-00009E2D0000}"/>
    <cellStyle name="Hiperłącze 11" xfId="39199" hidden="1" xr:uid="{00000000-0005-0000-0000-000065310000}"/>
    <cellStyle name="Hiperłącze 11" xfId="14496" hidden="1" xr:uid="{00000000-0005-0000-0000-000047260000}"/>
    <cellStyle name="Hiperłącze 11" xfId="17470" hidden="1" xr:uid="{00000000-0005-0000-0000-00008B270000}"/>
    <cellStyle name="Hiperłącze 11" xfId="27074" hidden="1" xr:uid="{00000000-0005-0000-0000-0000E82B0000}"/>
    <cellStyle name="Hiperłącze 11" xfId="32202" hidden="1" xr:uid="{00000000-0005-0000-0000-0000332E0000}"/>
    <cellStyle name="Hiperłącze 11" xfId="13228" hidden="1" xr:uid="{00000000-0005-0000-0000-00009D250000}"/>
    <cellStyle name="Hiperłącze 11" xfId="11377" hidden="1" xr:uid="{00000000-0005-0000-0000-0000F2240000}"/>
    <cellStyle name="Hiperłącze 11" xfId="36275" hidden="1" xr:uid="{00000000-0005-0000-0000-000035300000}"/>
    <cellStyle name="Hiperłącze 11" xfId="15726" hidden="1" xr:uid="{00000000-0005-0000-0000-0000EF260000}"/>
    <cellStyle name="Hiperłącze 11" xfId="28241" hidden="1" xr:uid="{00000000-0005-0000-0000-0000A12C0000}"/>
    <cellStyle name="Hiperłącze 11" xfId="30606" hidden="1" xr:uid="{00000000-0005-0000-0000-0000762D0000}"/>
    <cellStyle name="Hiperłącze 11" xfId="42135" hidden="1" xr:uid="{00000000-0005-0000-0000-000015330000}"/>
    <cellStyle name="Hiperłącze 11" xfId="38538" hidden="1" xr:uid="{00000000-0005-0000-0000-000055310000}"/>
    <cellStyle name="Hiperłącze 11" xfId="22651" hidden="1" xr:uid="{00000000-0005-0000-0000-0000F8290000}"/>
    <cellStyle name="Hiperłącze 11" xfId="21238" hidden="1" xr:uid="{00000000-0005-0000-0000-000030290000}"/>
    <cellStyle name="Hiperłącze 11" xfId="16091" hidden="1" xr:uid="{00000000-0005-0000-0000-0000EA280000}"/>
    <cellStyle name="Hiperłącze 11" xfId="16067" hidden="1" xr:uid="{00000000-0005-0000-0000-0000D8270000}"/>
    <cellStyle name="Hiperłącze 11" xfId="39609" hidden="1" xr:uid="{00000000-0005-0000-0000-00008B310000}"/>
    <cellStyle name="Hiperłącze 11" xfId="40354" hidden="1" xr:uid="{00000000-0005-0000-0000-0000F9310000}"/>
    <cellStyle name="Hiperłącze 11" xfId="46609" hidden="1" xr:uid="{00000000-0005-0000-0000-00002D350000}"/>
    <cellStyle name="Hiperłącze 11" xfId="14233" hidden="1" xr:uid="{00000000-0005-0000-0000-000000260000}"/>
    <cellStyle name="Hiperłącze 11" xfId="46440" hidden="1" xr:uid="{00000000-0005-0000-0000-000027350000}"/>
    <cellStyle name="Hiperłącze 11" xfId="16112" hidden="1" xr:uid="{00000000-0005-0000-0000-00007C270000}"/>
    <cellStyle name="Hiperłącze 11" xfId="42318" hidden="1" xr:uid="{00000000-0005-0000-0000-0000E7320000}"/>
    <cellStyle name="Hiperłącze 11" xfId="32294" hidden="1" xr:uid="{00000000-0005-0000-0000-0000412E0000}"/>
    <cellStyle name="Hiperłącze 11" xfId="35006" hidden="1" xr:uid="{00000000-0005-0000-0000-0000722F0000}"/>
    <cellStyle name="Hiperłącze 11" xfId="43150" hidden="1" xr:uid="{00000000-0005-0000-0000-0000D4330000}"/>
    <cellStyle name="Hiperłącze 11" xfId="10343" hidden="1" xr:uid="{00000000-0005-0000-0000-0000CF240000}"/>
    <cellStyle name="Hiperłącze 11" xfId="41497" hidden="1" xr:uid="{00000000-0005-0000-0000-000067320000}"/>
    <cellStyle name="Hiperłącze 11" xfId="33438" hidden="1" xr:uid="{00000000-0005-0000-0000-0000D92E0000}"/>
    <cellStyle name="Hiperłącze 11" xfId="20501" hidden="1" xr:uid="{00000000-0005-0000-0000-000018290000}"/>
    <cellStyle name="Hiperłącze 11" xfId="22148" hidden="1" xr:uid="{00000000-0005-0000-0000-0000AB290000}"/>
    <cellStyle name="Hiperłącze 11" xfId="31229" hidden="1" xr:uid="{00000000-0005-0000-0000-0000D12D0000}"/>
    <cellStyle name="Hiperłącze 11" xfId="43898" hidden="1" xr:uid="{00000000-0005-0000-0000-00003A340000}"/>
    <cellStyle name="Hiperłącze 11" xfId="18749" hidden="1" xr:uid="{00000000-0005-0000-0000-00000C280000}"/>
    <cellStyle name="Hiperłącze 11" xfId="45148" hidden="1" xr:uid="{00000000-0005-0000-0000-000023340000}"/>
    <cellStyle name="Hiperłącze 11" xfId="14373" hidden="1" xr:uid="{00000000-0005-0000-0000-00000C260000}"/>
    <cellStyle name="Hiperłącze 11" xfId="46693" hidden="1" xr:uid="{00000000-0005-0000-0000-00001D350000}"/>
    <cellStyle name="Hiperłącze 11" xfId="33667" hidden="1" xr:uid="{00000000-0005-0000-0000-00001B2F0000}"/>
    <cellStyle name="Hiperłącze 11" xfId="25602" hidden="1" xr:uid="{00000000-0005-0000-0000-0000322B0000}"/>
    <cellStyle name="Hiperłącze 11" xfId="14145" hidden="1" xr:uid="{00000000-0005-0000-0000-0000F7250000}"/>
    <cellStyle name="Hiperłącze 11" xfId="12910" hidden="1" xr:uid="{00000000-0005-0000-0000-00007A250000}"/>
    <cellStyle name="Hiperłącze 11" xfId="35086" hidden="1" xr:uid="{00000000-0005-0000-0000-00007B2F0000}"/>
    <cellStyle name="Hiperłącze 11" xfId="14659" hidden="1" xr:uid="{00000000-0005-0000-0000-000070260000}"/>
    <cellStyle name="Hiperłącze 11" xfId="19790" hidden="1" xr:uid="{00000000-0005-0000-0000-0000E2280000}"/>
    <cellStyle name="Hiperłącze 11" xfId="36256" hidden="1" xr:uid="{00000000-0005-0000-0000-000031300000}"/>
    <cellStyle name="Hiperłącze 11" xfId="15233" hidden="1" xr:uid="{00000000-0005-0000-0000-00008F260000}"/>
    <cellStyle name="Hiperłącze 11" xfId="37038" hidden="1" xr:uid="{00000000-0005-0000-0000-000065300000}"/>
    <cellStyle name="Hiperłącze 11" xfId="33124" hidden="1" xr:uid="{00000000-0005-0000-0000-0000ED2E0000}"/>
    <cellStyle name="Hiperłącze 11" xfId="20505" hidden="1" xr:uid="{00000000-0005-0000-0000-0000E9290000}"/>
    <cellStyle name="Hiperłącze 11" xfId="33675" hidden="1" xr:uid="{00000000-0005-0000-0000-00001C2F0000}"/>
    <cellStyle name="Hiperłącze 11" xfId="31544" hidden="1" xr:uid="{00000000-0005-0000-0000-0000FA2D0000}"/>
    <cellStyle name="Hiperłącze 11" xfId="23564" hidden="1" xr:uid="{00000000-0005-0000-0000-0000632A0000}"/>
    <cellStyle name="Hiperłącze 11" xfId="13988" hidden="1" xr:uid="{00000000-0005-0000-0000-000022260000}"/>
    <cellStyle name="Hiperłącze 11" xfId="47168" hidden="1" xr:uid="{00000000-0005-0000-0000-000014350000}"/>
    <cellStyle name="Hiperłącze 11" xfId="10441" hidden="1" xr:uid="{00000000-0005-0000-0000-0000E1240000}"/>
    <cellStyle name="Hiperłącze 11" xfId="42836" hidden="1" xr:uid="{00000000-0005-0000-0000-00004E330000}"/>
    <cellStyle name="Hiperłącze 11" xfId="41810" hidden="1" xr:uid="{00000000-0005-0000-0000-0000D1320000}"/>
    <cellStyle name="Hiperłącze 11" xfId="16058" hidden="1" xr:uid="{00000000-0005-0000-0000-00005E280000}"/>
    <cellStyle name="Hiperłącze 11" xfId="42455" hidden="1" xr:uid="{00000000-0005-0000-0000-0000F4320000}"/>
    <cellStyle name="Hiperłącze 11" xfId="32845" hidden="1" xr:uid="{00000000-0005-0000-0000-0000B82E0000}"/>
    <cellStyle name="Hiperłącze 11" xfId="18879" hidden="1" xr:uid="{00000000-0005-0000-0000-000017280000}"/>
    <cellStyle name="Hiperłącze 11" xfId="33998" hidden="1" xr:uid="{00000000-0005-0000-0000-0000422F0000}"/>
    <cellStyle name="Hiperłącze 11" xfId="37952" hidden="1" xr:uid="{00000000-0005-0000-0000-0000EA300000}"/>
    <cellStyle name="Hiperłącze 11" xfId="16275" hidden="1" xr:uid="{00000000-0005-0000-0000-000069280000}"/>
    <cellStyle name="Hiperłącze 11" xfId="45203" hidden="1" xr:uid="{00000000-0005-0000-0000-000046340000}"/>
    <cellStyle name="Hiperłącze 11" xfId="28161" hidden="1" xr:uid="{00000000-0005-0000-0000-00009E2C0000}"/>
    <cellStyle name="Hiperłącze 11" xfId="28895" hidden="1" xr:uid="{00000000-0005-0000-0000-0000C52C0000}"/>
    <cellStyle name="Hiperłącze 11" xfId="26464" hidden="1" xr:uid="{00000000-0005-0000-0000-0000A42B0000}"/>
    <cellStyle name="Hiperłącze 11" xfId="12211" hidden="1" xr:uid="{00000000-0005-0000-0000-0000CE250000}"/>
    <cellStyle name="Hiperłącze 11" xfId="24330" hidden="1" xr:uid="{00000000-0005-0000-0000-0000EC2A0000}"/>
    <cellStyle name="Hiperłącze 11" xfId="32859" hidden="1" xr:uid="{00000000-0005-0000-0000-0000FF2E0000}"/>
    <cellStyle name="Hiperłącze 11" xfId="14775" hidden="1" xr:uid="{00000000-0005-0000-0000-0000B7260000}"/>
    <cellStyle name="Hiperłącze 11" xfId="33429" hidden="1" xr:uid="{00000000-0005-0000-0000-0000DA2E0000}"/>
    <cellStyle name="Hiperłącze 11" xfId="42243" hidden="1" xr:uid="{00000000-0005-0000-0000-0000DE320000}"/>
    <cellStyle name="Hiperłącze 11" xfId="42334" hidden="1" xr:uid="{00000000-0005-0000-0000-0000E9320000}"/>
    <cellStyle name="Hiperłącze 11" xfId="44763" hidden="1" xr:uid="{00000000-0005-0000-0000-0000FB330000}"/>
    <cellStyle name="Hiperłącze 11" xfId="21534" hidden="1" xr:uid="{00000000-0005-0000-0000-00004D290000}"/>
    <cellStyle name="Hiperłącze 11" xfId="29663" hidden="1" xr:uid="{00000000-0005-0000-0000-00001A2F0000}"/>
    <cellStyle name="Hiperłącze 11" xfId="34888" hidden="1" xr:uid="{00000000-0005-0000-0000-0000652F0000}"/>
    <cellStyle name="Hiperłącze 11" xfId="38505" hidden="1" xr:uid="{00000000-0005-0000-0000-00004F310000}"/>
    <cellStyle name="Hiperłącze 11" xfId="44674" hidden="1" xr:uid="{00000000-0005-0000-0000-0000F1330000}"/>
    <cellStyle name="Hiperłącze 11" xfId="22669" hidden="1" xr:uid="{00000000-0005-0000-0000-0000FF290000}"/>
    <cellStyle name="Hiperłącze 11" xfId="21087" hidden="1" xr:uid="{00000000-0005-0000-0000-000021290000}"/>
    <cellStyle name="Hiperłącze 11" xfId="17089" hidden="1" xr:uid="{00000000-0005-0000-0000-000047270000}"/>
    <cellStyle name="Hiperłącze 11" xfId="26645" hidden="1" xr:uid="{00000000-0005-0000-0000-0000B32B0000}"/>
    <cellStyle name="Hiperłącze 11" xfId="14740" hidden="1" xr:uid="{00000000-0005-0000-0000-000074260000}"/>
    <cellStyle name="Hiperłącze 11" xfId="25208" hidden="1" xr:uid="{00000000-0005-0000-0000-0000972B0000}"/>
    <cellStyle name="Hiperłącze 11" xfId="42446" hidden="1" xr:uid="{00000000-0005-0000-0000-0000F3320000}"/>
    <cellStyle name="Hiperłącze 11" xfId="39886" hidden="1" xr:uid="{00000000-0005-0000-0000-0000A7310000}"/>
    <cellStyle name="Hiperłącze 11" xfId="12028" hidden="1" xr:uid="{00000000-0005-0000-0000-000002250000}"/>
    <cellStyle name="Hiperłącze 11" xfId="25549" hidden="1" xr:uid="{00000000-0005-0000-0000-0000022C0000}"/>
    <cellStyle name="Hiperłącze 11" xfId="12493" hidden="1" xr:uid="{00000000-0005-0000-0000-000032250000}"/>
    <cellStyle name="Hiperłącze 11" xfId="19192" hidden="1" xr:uid="{00000000-0005-0000-0000-000081280000}"/>
    <cellStyle name="Hiperłącze 11" xfId="30563" hidden="1" xr:uid="{00000000-0005-0000-0000-00006B2D0000}"/>
    <cellStyle name="Hiperłącze 11" xfId="39099" hidden="1" xr:uid="{00000000-0005-0000-0000-000023320000}"/>
    <cellStyle name="Hiperłącze 11" xfId="20466" hidden="1" xr:uid="{00000000-0005-0000-0000-000019290000}"/>
    <cellStyle name="Hiperłącze 11" xfId="37909" hidden="1" xr:uid="{00000000-0005-0000-0000-000026310000}"/>
    <cellStyle name="Hiperłącze 11" xfId="39795" hidden="1" xr:uid="{00000000-0005-0000-0000-0000A0310000}"/>
    <cellStyle name="Hiperłącze 11" xfId="21741" hidden="1" xr:uid="{00000000-0005-0000-0000-00006A290000}"/>
    <cellStyle name="Hiperłącze 11" xfId="44418" hidden="1" xr:uid="{00000000-0005-0000-0000-0000B8330000}"/>
    <cellStyle name="Hiperłącze 11" xfId="25032" hidden="1" xr:uid="{00000000-0005-0000-0000-0000A02B0000}"/>
    <cellStyle name="Hiperłącze 11" xfId="44230" hidden="1" xr:uid="{00000000-0005-0000-0000-0000A7330000}"/>
    <cellStyle name="Hiperłącze 11" xfId="38680" hidden="1" xr:uid="{00000000-0005-0000-0000-0000B3320000}"/>
    <cellStyle name="Hiperłącze 11" xfId="43165" hidden="1" xr:uid="{00000000-0005-0000-0000-0000D3330000}"/>
    <cellStyle name="Hiperłącze 11" xfId="14919" hidden="1" xr:uid="{00000000-0005-0000-0000-0000BB260000}"/>
    <cellStyle name="Hiperłącze 11" xfId="43945" hidden="1" xr:uid="{00000000-0005-0000-0000-00008A330000}"/>
    <cellStyle name="Hiperłącze 11" xfId="21126" hidden="1" xr:uid="{00000000-0005-0000-0000-00001F290000}"/>
    <cellStyle name="Hiperłącze 11" xfId="38230" hidden="1" xr:uid="{00000000-0005-0000-0000-000031310000}"/>
    <cellStyle name="Hiperłącze 11" xfId="43722" hidden="1" xr:uid="{00000000-0005-0000-0000-000075330000}"/>
    <cellStyle name="Hiperłącze 11" xfId="31588" hidden="1" xr:uid="{00000000-0005-0000-0000-0000F42D0000}"/>
    <cellStyle name="Hiperłącze 11" xfId="24154" hidden="1" xr:uid="{00000000-0005-0000-0000-0000E62A0000}"/>
    <cellStyle name="Hiperłącze 11" xfId="20158" hidden="1" xr:uid="{00000000-0005-0000-0000-0000F5280000}"/>
    <cellStyle name="Hiperłącze 11" xfId="42937" hidden="1" xr:uid="{00000000-0005-0000-0000-00005A330000}"/>
    <cellStyle name="Hiperłącze 11" xfId="40699" hidden="1" xr:uid="{00000000-0005-0000-0000-00003E320000}"/>
    <cellStyle name="Hiperłącze 11" xfId="19337" hidden="1" xr:uid="{00000000-0005-0000-0000-0000D4280000}"/>
    <cellStyle name="Hiperłącze 11" xfId="42756" hidden="1" xr:uid="{00000000-0005-0000-0000-000046330000}"/>
    <cellStyle name="Hiperłącze 11" xfId="41917" hidden="1" xr:uid="{00000000-0005-0000-0000-000017330000}"/>
    <cellStyle name="Hiperłącze 11" xfId="42669" hidden="1" xr:uid="{00000000-0005-0000-0000-000037330000}"/>
    <cellStyle name="Hiperłącze 11" xfId="37538" hidden="1" xr:uid="{00000000-0005-0000-0000-00000B310000}"/>
    <cellStyle name="Hiperłącze 11" xfId="30411" hidden="1" xr:uid="{00000000-0005-0000-0000-00005B2D0000}"/>
    <cellStyle name="Hiperłącze 11" xfId="38091" hidden="1" xr:uid="{00000000-0005-0000-0000-0000F9300000}"/>
    <cellStyle name="Hiperłącze 11" xfId="29511" hidden="1" xr:uid="{00000000-0005-0000-0000-0000372D0000}"/>
    <cellStyle name="Hiperłącze 11" xfId="44693" hidden="1" xr:uid="{00000000-0005-0000-0000-0000F5330000}"/>
    <cellStyle name="Hiperłącze 11" xfId="45275" hidden="1" xr:uid="{00000000-0005-0000-0000-00004C340000}"/>
    <cellStyle name="Hiperłącze 11" xfId="40661" hidden="1" xr:uid="{00000000-0005-0000-0000-000034320000}"/>
    <cellStyle name="Hiperłącze 11" xfId="24142" hidden="1" xr:uid="{00000000-0005-0000-0000-00009D2A0000}"/>
    <cellStyle name="Hiperłącze 11" xfId="23967" hidden="1" xr:uid="{00000000-0005-0000-0000-0000DC2A0000}"/>
    <cellStyle name="Hiperłącze 11" xfId="30957" hidden="1" xr:uid="{00000000-0005-0000-0000-0000942D0000}"/>
    <cellStyle name="Hiperłącze 11" xfId="31471" hidden="1" xr:uid="{00000000-0005-0000-0000-0000E72D0000}"/>
    <cellStyle name="Hiperłącze 11" xfId="31752" hidden="1" xr:uid="{00000000-0005-0000-0000-0000252E0000}"/>
    <cellStyle name="Hiperłącze 11" xfId="29067" hidden="1" xr:uid="{00000000-0005-0000-0000-0000D32C0000}"/>
    <cellStyle name="Hiperłącze 11" xfId="27083" hidden="1" xr:uid="{00000000-0005-0000-0000-0000032C0000}"/>
    <cellStyle name="Hiperłącze 11" xfId="43244" hidden="1" xr:uid="{00000000-0005-0000-0000-000041340000}"/>
    <cellStyle name="Hiperłącze 11" xfId="36661" hidden="1" xr:uid="{00000000-0005-0000-0000-00003B300000}"/>
    <cellStyle name="Hiperłącze 11" xfId="36363" hidden="1" xr:uid="{00000000-0005-0000-0000-000077300000}"/>
    <cellStyle name="Hiperłącze 11" xfId="34952" hidden="1" xr:uid="{00000000-0005-0000-0000-0000672F0000}"/>
    <cellStyle name="Hiperłącze 11" xfId="39028" hidden="1" xr:uid="{00000000-0005-0000-0000-000024320000}"/>
    <cellStyle name="Hiperłącze 11" xfId="41583" hidden="1" xr:uid="{00000000-0005-0000-0000-000079320000}"/>
    <cellStyle name="Hiperłącze 11" xfId="17323" hidden="1" xr:uid="{00000000-0005-0000-0000-000066270000}"/>
    <cellStyle name="Hiperłącze 11" xfId="47137" hidden="1" xr:uid="{00000000-0005-0000-0000-000019350000}"/>
    <cellStyle name="Hiperłącze 11" xfId="18815" hidden="1" xr:uid="{00000000-0005-0000-0000-000015280000}"/>
    <cellStyle name="Hiperłącze 11" xfId="37638" hidden="1" xr:uid="{00000000-0005-0000-0000-000002310000}"/>
    <cellStyle name="Hiperłącze 11" xfId="24526" hidden="1" xr:uid="{00000000-0005-0000-0000-0000C72A0000}"/>
    <cellStyle name="Hiperłącze 11" xfId="44246" hidden="1" xr:uid="{00000000-0005-0000-0000-0000A9330000}"/>
    <cellStyle name="Hiperłącze 11" xfId="31911" hidden="1" xr:uid="{00000000-0005-0000-0000-0000812E0000}"/>
    <cellStyle name="Hiperłącze 11" xfId="38945" hidden="1" xr:uid="{00000000-0005-0000-0000-0000B2320000}"/>
    <cellStyle name="Hiperłącze 11" xfId="37029" hidden="1" xr:uid="{00000000-0005-0000-0000-000066300000}"/>
    <cellStyle name="Hiperłącze 11" xfId="13636" hidden="1" xr:uid="{00000000-0005-0000-0000-0000E1250000}"/>
    <cellStyle name="Hiperłącze 11" xfId="44088" hidden="1" xr:uid="{00000000-0005-0000-0000-000097330000}"/>
    <cellStyle name="Hiperłącze 11" xfId="33806" hidden="1" xr:uid="{00000000-0005-0000-0000-0000322F0000}"/>
    <cellStyle name="Hiperłącze 11" xfId="31133" hidden="1" xr:uid="{00000000-0005-0000-0000-0000CA2D0000}"/>
    <cellStyle name="Hiperłącze 11" xfId="44576" hidden="1" xr:uid="{00000000-0005-0000-0000-0000EA330000}"/>
    <cellStyle name="Hiperłącze 11" xfId="17214" hidden="1" xr:uid="{00000000-0005-0000-0000-000056270000}"/>
    <cellStyle name="Hiperłącze 11" xfId="33200" hidden="1" xr:uid="{00000000-0005-0000-0000-0000062F0000}"/>
    <cellStyle name="Hiperłącze 11" xfId="20792" hidden="1" xr:uid="{00000000-0005-0000-0000-00007D2A0000}"/>
    <cellStyle name="Hiperłącze 11" xfId="46894" hidden="1" xr:uid="{00000000-0005-0000-0000-000001350000}"/>
    <cellStyle name="Hiperłącze 11" xfId="19846" hidden="1" xr:uid="{00000000-0005-0000-0000-0000A5280000}"/>
    <cellStyle name="Hiperłącze 11" xfId="17186" hidden="1" xr:uid="{00000000-0005-0000-0000-000053270000}"/>
    <cellStyle name="Hiperłącze 11" xfId="38328" hidden="1" xr:uid="{00000000-0005-0000-0000-00003A310000}"/>
    <cellStyle name="Hiperłącze 11" xfId="31316" hidden="1" xr:uid="{00000000-0005-0000-0000-0000DA2D0000}"/>
    <cellStyle name="Hiperłącze 11" xfId="29203" hidden="1" xr:uid="{00000000-0005-0000-0000-0000132D0000}"/>
    <cellStyle name="Hiperłącze 11" xfId="16410" hidden="1" xr:uid="{00000000-0005-0000-0000-0000D4270000}"/>
    <cellStyle name="Hiperłącze 11" xfId="43905" hidden="1" xr:uid="{00000000-0005-0000-0000-00003C340000}"/>
    <cellStyle name="Hiperłącze 11" xfId="15966" hidden="1" xr:uid="{00000000-0005-0000-0000-000004270000}"/>
    <cellStyle name="Hiperłącze 11" xfId="36039" hidden="1" xr:uid="{00000000-0005-0000-0000-000001300000}"/>
    <cellStyle name="Hiperłącze 11" xfId="36147" hidden="1" xr:uid="{00000000-0005-0000-0000-000025300000}"/>
    <cellStyle name="Hiperłącze 11" xfId="41287" hidden="1" xr:uid="{00000000-0005-0000-0000-000057320000}"/>
    <cellStyle name="Hiperłącze 11" xfId="30714" hidden="1" xr:uid="{00000000-0005-0000-0000-0000812D0000}"/>
    <cellStyle name="Hiperłącze 11" xfId="39959" hidden="1" xr:uid="{00000000-0005-0000-0000-0000BA310000}"/>
    <cellStyle name="Hiperłącze 11" xfId="22165" hidden="1" xr:uid="{00000000-0005-0000-0000-0000AD290000}"/>
    <cellStyle name="Hiperłącze 11" xfId="22271" hidden="1" xr:uid="{00000000-0005-0000-0000-0000BE290000}"/>
    <cellStyle name="Hiperłącze 11" xfId="13609" hidden="1" xr:uid="{00000000-0005-0000-0000-0000DC250000}"/>
    <cellStyle name="Hiperłącze 11" xfId="40993" hidden="1" xr:uid="{00000000-0005-0000-0000-000097320000}"/>
    <cellStyle name="Hiperłącze 11" xfId="45465" hidden="1" xr:uid="{00000000-0005-0000-0000-0000B5340000}"/>
    <cellStyle name="Hiperłącze 11" xfId="25111" hidden="1" xr:uid="{00000000-0005-0000-0000-0000832C0000}"/>
    <cellStyle name="Hiperłącze 11" xfId="42713" hidden="1" xr:uid="{00000000-0005-0000-0000-00003B330000}"/>
    <cellStyle name="Hiperłącze 11" xfId="11279" hidden="1" xr:uid="{00000000-0005-0000-0000-0000E9240000}"/>
    <cellStyle name="Hiperłącze 11" xfId="15368" hidden="1" xr:uid="{00000000-0005-0000-0000-00009B260000}"/>
    <cellStyle name="Hiperłącze 11" xfId="38985" hidden="1" xr:uid="{00000000-0005-0000-0000-00001D320000}"/>
    <cellStyle name="Hiperłącze 11" xfId="11664" hidden="1" xr:uid="{00000000-0005-0000-0000-000066250000}"/>
    <cellStyle name="Hiperłącze 11" xfId="16353" hidden="1" xr:uid="{00000000-0005-0000-0000-0000CB270000}"/>
    <cellStyle name="Hiperłącze 11" xfId="16512" hidden="1" xr:uid="{00000000-0005-0000-0000-000066280000}"/>
    <cellStyle name="Hiperłącze 11" xfId="22238" hidden="1" xr:uid="{00000000-0005-0000-0000-0000B4290000}"/>
    <cellStyle name="Hiperłącze 11" xfId="40590" hidden="1" xr:uid="{00000000-0005-0000-0000-00001A320000}"/>
    <cellStyle name="Hiperłącze 11" xfId="34844" hidden="1" xr:uid="{00000000-0005-0000-0000-0000AB2F0000}"/>
    <cellStyle name="Hiperłącze 11" xfId="38831" hidden="1" xr:uid="{00000000-0005-0000-0000-0000BC310000}"/>
    <cellStyle name="Hiperłącze 11" xfId="11627" hidden="1" xr:uid="{00000000-0005-0000-0000-000068250000}"/>
    <cellStyle name="Hiperłącze 11" xfId="22352" hidden="1" xr:uid="{00000000-0005-0000-0000-0000C4290000}"/>
    <cellStyle name="Hiperłącze 11" xfId="27393" hidden="1" xr:uid="{00000000-0005-0000-0000-0000702C0000}"/>
    <cellStyle name="Hiperłącze 11" xfId="25924" hidden="1" xr:uid="{00000000-0005-0000-0000-00004C2B0000}"/>
    <cellStyle name="Hiperłącze 11" xfId="16921" hidden="1" xr:uid="{00000000-0005-0000-0000-000035270000}"/>
    <cellStyle name="Hiperłącze 11" xfId="40553" hidden="1" xr:uid="{00000000-0005-0000-0000-000010320000}"/>
    <cellStyle name="Hiperłącze 11" xfId="39601" hidden="1" xr:uid="{00000000-0005-0000-0000-000088310000}"/>
    <cellStyle name="Hiperłącze 11" xfId="44124" hidden="1" xr:uid="{00000000-0005-0000-0000-000098330000}"/>
    <cellStyle name="Hiperłącze 11" xfId="34074" hidden="1" xr:uid="{00000000-0005-0000-0000-000019300000}"/>
    <cellStyle name="Hiperłącze 11" xfId="42891" hidden="1" xr:uid="{00000000-0005-0000-0000-00004C330000}"/>
    <cellStyle name="Hiperłącze 11" xfId="19856" hidden="1" xr:uid="{00000000-0005-0000-0000-0000A6280000}"/>
    <cellStyle name="Hiperłącze 11" xfId="34899" hidden="1" xr:uid="{00000000-0005-0000-0000-00006A2F0000}"/>
    <cellStyle name="Hiperłącze 11" xfId="29242" hidden="1" xr:uid="{00000000-0005-0000-0000-0000172D0000}"/>
    <cellStyle name="Hiperłącze 11" xfId="24401" hidden="1" xr:uid="{00000000-0005-0000-0000-0000BE2A0000}"/>
    <cellStyle name="Hiperłącze 11" xfId="21639" hidden="1" xr:uid="{00000000-0005-0000-0000-00005A290000}"/>
    <cellStyle name="Hiperłącze 11" xfId="13878" hidden="1" xr:uid="{00000000-0005-0000-0000-00003E260000}"/>
    <cellStyle name="Hiperłącze 11" xfId="10319" hidden="1" xr:uid="{00000000-0005-0000-0000-0000D5240000}"/>
    <cellStyle name="Hiperłącze 11" xfId="11578" hidden="1" xr:uid="{00000000-0005-0000-0000-0000D1250000}"/>
    <cellStyle name="Hiperłącze 11" xfId="17434" hidden="1" xr:uid="{00000000-0005-0000-0000-000086270000}"/>
    <cellStyle name="Hiperłącze 11" xfId="12770" hidden="1" xr:uid="{00000000-0005-0000-0000-00004F250000}"/>
    <cellStyle name="Hiperłącze 11" xfId="24656" hidden="1" xr:uid="{00000000-0005-0000-0000-0000012B0000}"/>
    <cellStyle name="Hiperłącze 11" xfId="33650" hidden="1" xr:uid="{00000000-0005-0000-0000-0000142F0000}"/>
    <cellStyle name="Hiperłącze 11" xfId="17649" hidden="1" xr:uid="{00000000-0005-0000-0000-0000A2270000}"/>
    <cellStyle name="Hiperłącze 11" xfId="11305" hidden="1" xr:uid="{00000000-0005-0000-0000-0000EB240000}"/>
    <cellStyle name="Hiperłącze 11" xfId="22970" hidden="1" xr:uid="{00000000-0005-0000-0000-00004E2A0000}"/>
    <cellStyle name="Hiperłącze 11" xfId="38210" hidden="1" xr:uid="{00000000-0005-0000-0000-00002D310000}"/>
    <cellStyle name="Hiperłącze 11" xfId="28065" hidden="1" xr:uid="{00000000-0005-0000-0000-0000792C0000}"/>
    <cellStyle name="Hiperłącze 11" xfId="47016" hidden="1" xr:uid="{00000000-0005-0000-0000-00000E350000}"/>
    <cellStyle name="Hiperłącze 11" xfId="18453" hidden="1" xr:uid="{00000000-0005-0000-0000-000039280000}"/>
    <cellStyle name="Hiperłącze 11" xfId="32130" hidden="1" xr:uid="{00000000-0005-0000-0000-0000792E0000}"/>
    <cellStyle name="Hiperłącze 11" xfId="44886" hidden="1" xr:uid="{00000000-0005-0000-0000-00000E340000}"/>
    <cellStyle name="Hiperłącze 11" xfId="20853" hidden="1" xr:uid="{00000000-0005-0000-0000-0000722A0000}"/>
    <cellStyle name="Hiperłącze 11" xfId="24251" hidden="1" xr:uid="{00000000-0005-0000-0000-0000AE2A0000}"/>
    <cellStyle name="Hiperłącze 11" xfId="38577" hidden="1" xr:uid="{00000000-0005-0000-0000-000053310000}"/>
    <cellStyle name="Hiperłącze 11" xfId="45447" hidden="1" xr:uid="{00000000-0005-0000-0000-0000A4340000}"/>
    <cellStyle name="Hiperłącze 11" xfId="26573" hidden="1" xr:uid="{00000000-0005-0000-0000-0000B02B0000}"/>
    <cellStyle name="Hiperłącze 11" xfId="20316" hidden="1" xr:uid="{00000000-0005-0000-0000-000003290000}"/>
    <cellStyle name="Hiperłącze 11" xfId="18835" hidden="1" xr:uid="{00000000-0005-0000-0000-000019280000}"/>
    <cellStyle name="Hiperłącze 11" xfId="26493" hidden="1" xr:uid="{00000000-0005-0000-0000-0000A92B0000}"/>
    <cellStyle name="Hiperłącze 11" xfId="33188" hidden="1" xr:uid="{00000000-0005-0000-0000-0000BD2E0000}"/>
    <cellStyle name="Hiperłącze 11" xfId="19074" hidden="1" xr:uid="{00000000-0005-0000-0000-000074280000}"/>
    <cellStyle name="Hiperłącze 11" xfId="45365" hidden="1" xr:uid="{00000000-0005-0000-0000-000053340000}"/>
    <cellStyle name="Hiperłącze 11" xfId="31087" hidden="1" xr:uid="{00000000-0005-0000-0000-0000BF2D0000}"/>
    <cellStyle name="Hiperłącze 11" xfId="13913" hidden="1" xr:uid="{00000000-0005-0000-0000-00002D260000}"/>
    <cellStyle name="Hiperłącze 11" xfId="25422" hidden="1" xr:uid="{00000000-0005-0000-0000-0000EE2B0000}"/>
    <cellStyle name="Hiperłącze 11" xfId="31364" hidden="1" xr:uid="{00000000-0005-0000-0000-0000DB2D0000}"/>
    <cellStyle name="Hiperłącze 11" xfId="14161" hidden="1" xr:uid="{00000000-0005-0000-0000-0000F9250000}"/>
    <cellStyle name="Hiperłącze 11" xfId="20162" hidden="1" xr:uid="{00000000-0005-0000-0000-0000F3280000}"/>
    <cellStyle name="Hiperłącze 11" xfId="23049" hidden="1" xr:uid="{00000000-0005-0000-0000-00003C2A0000}"/>
    <cellStyle name="Hiperłącze 11" xfId="12418" hidden="1" xr:uid="{00000000-0005-0000-0000-000029250000}"/>
    <cellStyle name="Hiperłącze 11" xfId="13645" hidden="1" xr:uid="{00000000-0005-0000-0000-0000E2250000}"/>
    <cellStyle name="Hiperłącze 11" xfId="15512" hidden="1" xr:uid="{00000000-0005-0000-0000-0000A8260000}"/>
    <cellStyle name="Hiperłącze 11" xfId="31615" hidden="1" xr:uid="{00000000-0005-0000-0000-0000142E0000}"/>
    <cellStyle name="Hiperłącze 11" xfId="16552" hidden="1" xr:uid="{00000000-0005-0000-0000-00006F280000}"/>
    <cellStyle name="Hiperłącze 11" xfId="12788" hidden="1" xr:uid="{00000000-0005-0000-0000-000051250000}"/>
    <cellStyle name="Hiperłącze 11" xfId="39922" hidden="1" xr:uid="{00000000-0005-0000-0000-0000B0310000}"/>
    <cellStyle name="Hiperłącze 11" xfId="19928" hidden="1" xr:uid="{00000000-0005-0000-0000-0000AC280000}"/>
    <cellStyle name="Hiperłącze 11" xfId="24934" hidden="1" xr:uid="{00000000-0005-0000-0000-0000202B0000}"/>
    <cellStyle name="Hiperłącze 11" xfId="10485" hidden="1" xr:uid="{00000000-0005-0000-0000-0000E0240000}"/>
    <cellStyle name="Hiperłącze 11" xfId="17542" hidden="1" xr:uid="{00000000-0005-0000-0000-000092270000}"/>
    <cellStyle name="Hiperłącze 11" xfId="36058" hidden="1" xr:uid="{00000000-0005-0000-0000-000005300000}"/>
    <cellStyle name="Hiperłącze 11" xfId="16665" hidden="1" xr:uid="{00000000-0005-0000-0000-000022270000}"/>
    <cellStyle name="Hiperłącze 11" xfId="16911" hidden="1" xr:uid="{00000000-0005-0000-0000-000032270000}"/>
    <cellStyle name="Hiperłącze 11" xfId="39422" hidden="1" xr:uid="{00000000-0005-0000-0000-00007A310000}"/>
    <cellStyle name="Hiperłącze 11" xfId="42917" hidden="1" xr:uid="{00000000-0005-0000-0000-000054330000}"/>
    <cellStyle name="Hiperłącze 11" xfId="17817" hidden="1" xr:uid="{00000000-0005-0000-0000-0000B3270000}"/>
    <cellStyle name="Hiperłącze 11" xfId="44949" hidden="1" xr:uid="{00000000-0005-0000-0000-000010340000}"/>
    <cellStyle name="Hiperłącze 11" xfId="13664" hidden="1" xr:uid="{00000000-0005-0000-0000-0000EA250000}"/>
    <cellStyle name="Hiperłącze 11" xfId="30483" hidden="1" xr:uid="{00000000-0005-0000-0000-0000622D0000}"/>
    <cellStyle name="Hiperłącze 11" xfId="29717" hidden="1" xr:uid="{00000000-0005-0000-0000-0000A92D0000}"/>
    <cellStyle name="Hiperłącze 11" xfId="40652" hidden="1" xr:uid="{00000000-0005-0000-0000-000033320000}"/>
    <cellStyle name="Hiperłącze 11" xfId="31177" hidden="1" xr:uid="{00000000-0005-0000-0000-0000C42D0000}"/>
    <cellStyle name="Hiperłącze 11" xfId="41634" hidden="1" xr:uid="{00000000-0005-0000-0000-0000A9320000}"/>
    <cellStyle name="Hiperłącze 11" xfId="33048" hidden="1" xr:uid="{00000000-0005-0000-0000-0000FA2E0000}"/>
    <cellStyle name="Hiperłącze 11" xfId="17578" hidden="1" xr:uid="{00000000-0005-0000-0000-000097270000}"/>
    <cellStyle name="Hiperłącze 11" xfId="42899" hidden="1" xr:uid="{00000000-0005-0000-0000-000050330000}"/>
    <cellStyle name="Hiperłącze 11" xfId="11842" hidden="1" xr:uid="{00000000-0005-0000-0000-0000BD250000}"/>
    <cellStyle name="Hiperłącze 11" xfId="33100" hidden="1" xr:uid="{00000000-0005-0000-0000-0000F62E0000}"/>
    <cellStyle name="Hiperłącze 11" xfId="13089" hidden="1" xr:uid="{00000000-0005-0000-0000-000088250000}"/>
    <cellStyle name="Hiperłącze 11" xfId="44585" hidden="1" xr:uid="{00000000-0005-0000-0000-0000E9330000}"/>
    <cellStyle name="Hiperłącze 11" xfId="19441" hidden="1" xr:uid="{00000000-0005-0000-0000-0000CC280000}"/>
    <cellStyle name="Hiperłącze 11" xfId="31498" hidden="1" xr:uid="{00000000-0005-0000-0000-0000EF2D0000}"/>
    <cellStyle name="Hiperłącze 11" xfId="30622" hidden="1" xr:uid="{00000000-0005-0000-0000-0000732D0000}"/>
    <cellStyle name="Hiperłącze 11" xfId="46333" hidden="1" xr:uid="{00000000-0005-0000-0000-0000E1340000}"/>
    <cellStyle name="Hiperłącze 11" xfId="13937" hidden="1" xr:uid="{00000000-0005-0000-0000-000028260000}"/>
    <cellStyle name="Hiperłącze 11" xfId="47228" hidden="1" xr:uid="{00000000-0005-0000-0000-000048350000}"/>
    <cellStyle name="Hiperłącze 11" xfId="20332" hidden="1" xr:uid="{00000000-0005-0000-0000-000005290000}"/>
    <cellStyle name="Hiperłącze 11" xfId="25698" hidden="1" xr:uid="{00000000-0005-0000-0000-00003E2B0000}"/>
    <cellStyle name="Hiperłącze 11" xfId="13569" hidden="1" xr:uid="{00000000-0005-0000-0000-0000DD250000}"/>
    <cellStyle name="Hiperłącze 11" xfId="26163" hidden="1" xr:uid="{00000000-0005-0000-0000-00006E2B0000}"/>
    <cellStyle name="Hiperłącze 11" xfId="29199" hidden="1" xr:uid="{00000000-0005-0000-0000-0000152D0000}"/>
    <cellStyle name="Hiperłącze 11" xfId="32879" hidden="1" xr:uid="{00000000-0005-0000-0000-0000EF2E0000}"/>
    <cellStyle name="Hiperłącze 11" xfId="20266" hidden="1" xr:uid="{00000000-0005-0000-0000-000001290000}"/>
    <cellStyle name="Hiperłącze 11" xfId="22768" hidden="1" xr:uid="{00000000-0005-0000-0000-0000082A0000}"/>
    <cellStyle name="Hiperłącze 11" xfId="14900" hidden="1" xr:uid="{00000000-0005-0000-0000-0000CD260000}"/>
    <cellStyle name="Hiperłącze 11" xfId="43789" hidden="1" xr:uid="{00000000-0005-0000-0000-00007A330000}"/>
    <cellStyle name="Hiperłącze 11" xfId="23111" hidden="1" xr:uid="{00000000-0005-0000-0000-00000D2A0000}"/>
    <cellStyle name="Hiperłącze 11" xfId="15229" hidden="1" xr:uid="{00000000-0005-0000-0000-000091260000}"/>
    <cellStyle name="Hiperłącze 11" xfId="21330" hidden="1" xr:uid="{00000000-0005-0000-0000-00003A290000}"/>
    <cellStyle name="Hiperłącze 11" xfId="40248" hidden="1" xr:uid="{00000000-0005-0000-0000-0000EC310000}"/>
    <cellStyle name="Hiperłącze 11" xfId="23491" hidden="1" xr:uid="{00000000-0005-0000-0000-0000392A0000}"/>
    <cellStyle name="Hiperłącze 11" xfId="34703" hidden="1" xr:uid="{00000000-0005-0000-0000-0000502F0000}"/>
    <cellStyle name="Hiperłącze 11" xfId="32298" hidden="1" xr:uid="{00000000-0005-0000-0000-00003F2E0000}"/>
    <cellStyle name="Hiperłącze 11" xfId="35976" hidden="1" xr:uid="{00000000-0005-0000-0000-0000FB2F0000}"/>
    <cellStyle name="Hiperłącze 11" xfId="13573" hidden="1" xr:uid="{00000000-0005-0000-0000-0000DB250000}"/>
    <cellStyle name="Hiperłącze 11" xfId="12580" hidden="1" xr:uid="{00000000-0005-0000-0000-000039250000}"/>
    <cellStyle name="Hiperłącze 11" xfId="16681" hidden="1" xr:uid="{00000000-0005-0000-0000-00001F270000}"/>
    <cellStyle name="Hiperłącze 11" xfId="35264" hidden="1" xr:uid="{00000000-0005-0000-0000-00008C2F0000}"/>
    <cellStyle name="Hiperłącze 11" xfId="25745" hidden="1" xr:uid="{00000000-0005-0000-0000-00003B2B0000}"/>
    <cellStyle name="Hiperłącze 11" xfId="39636" hidden="1" xr:uid="{00000000-0005-0000-0000-000092310000}"/>
    <cellStyle name="Hiperłącze 11" xfId="13124" hidden="1" xr:uid="{00000000-0005-0000-0000-000092250000}"/>
    <cellStyle name="Hiperłącze 11" xfId="38999" hidden="1" xr:uid="{00000000-0005-0000-0000-000026320000}"/>
    <cellStyle name="Hiperłącze 11" xfId="39683" hidden="1" xr:uid="{00000000-0005-0000-0000-00008F310000}"/>
    <cellStyle name="Hiperłącze 11" xfId="43672" hidden="1" xr:uid="{00000000-0005-0000-0000-00006C330000}"/>
    <cellStyle name="Hiperłącze 11" xfId="11440" hidden="1" xr:uid="{00000000-0005-0000-0000-0000F4240000}"/>
    <cellStyle name="Hiperłącze 11" xfId="40761" hidden="1" xr:uid="{00000000-0005-0000-0000-00003F320000}"/>
    <cellStyle name="Hiperłącze 11" xfId="43533" hidden="1" xr:uid="{00000000-0005-0000-0000-000035340000}"/>
    <cellStyle name="Hiperłącze 11" xfId="42864" hidden="1" xr:uid="{00000000-0005-0000-0000-000051330000}"/>
    <cellStyle name="Hiperłącze 11" xfId="37867" hidden="1" xr:uid="{00000000-0005-0000-0000-0000DB300000}"/>
    <cellStyle name="Hiperłącze 11" xfId="16481" hidden="1" xr:uid="{00000000-0005-0000-0000-0000D3270000}"/>
    <cellStyle name="Hiperłącze 11" xfId="32433" hidden="1" xr:uid="{00000000-0005-0000-0000-00004B2E0000}"/>
    <cellStyle name="Hiperłącze 11" xfId="34340" hidden="1" xr:uid="{00000000-0005-0000-0000-00009D300000}"/>
    <cellStyle name="Hiperłącze 11" xfId="43710" hidden="1" xr:uid="{00000000-0005-0000-0000-000076330000}"/>
    <cellStyle name="Hiperłącze 11" xfId="36680" hidden="1" xr:uid="{00000000-0005-0000-0000-00003D300000}"/>
    <cellStyle name="Hiperłącze 11" xfId="24943" hidden="1" xr:uid="{00000000-0005-0000-0000-0000212B0000}"/>
    <cellStyle name="Hiperłącze 11" xfId="18403" hidden="1" xr:uid="{00000000-0005-0000-0000-00004E280000}"/>
    <cellStyle name="Hiperłącze 11" xfId="12617" hidden="1" xr:uid="{00000000-0005-0000-0000-000041250000}"/>
    <cellStyle name="Hiperłącze 11" xfId="12192" hidden="1" xr:uid="{00000000-0005-0000-0000-000065250000}"/>
    <cellStyle name="Hiperłącze 11" xfId="43076" hidden="1" xr:uid="{00000000-0005-0000-0000-000069330000}"/>
    <cellStyle name="Hiperłącze 11" xfId="22542" hidden="1" xr:uid="{00000000-0005-0000-0000-0000D4290000}"/>
    <cellStyle name="Hiperłącze 11" xfId="18773" hidden="1" xr:uid="{00000000-0005-0000-0000-00004C280000}"/>
    <cellStyle name="Hiperłącze 11" xfId="18043" hidden="1" xr:uid="{00000000-0005-0000-0000-0000E4270000}"/>
    <cellStyle name="Hiperłącze 11" xfId="42803" hidden="1" xr:uid="{00000000-0005-0000-0000-000044330000}"/>
    <cellStyle name="Hiperłącze 11" xfId="43564" hidden="1" xr:uid="{00000000-0005-0000-0000-00003D340000}"/>
    <cellStyle name="Hiperłącze 11" xfId="21158" hidden="1" xr:uid="{00000000-0005-0000-0000-000028290000}"/>
    <cellStyle name="Hiperłącze 11" xfId="13320" hidden="1" xr:uid="{00000000-0005-0000-0000-0000A6250000}"/>
    <cellStyle name="Hiperłącze 11" xfId="26730" hidden="1" xr:uid="{00000000-0005-0000-0000-0000C32B0000}"/>
    <cellStyle name="Hiperłącze 11" xfId="36193" hidden="1" xr:uid="{00000000-0005-0000-0000-00002B300000}"/>
    <cellStyle name="Hiperłącze 11" xfId="38627" hidden="1" xr:uid="{00000000-0005-0000-0000-0000C4310000}"/>
    <cellStyle name="Hiperłącze 11" xfId="35941" hidden="1" xr:uid="{00000000-0005-0000-0000-0000FA2F0000}"/>
    <cellStyle name="Hiperłącze 11" xfId="13962" hidden="1" xr:uid="{00000000-0005-0000-0000-000025260000}"/>
    <cellStyle name="Hiperłącze 11" xfId="38142" hidden="1" xr:uid="{00000000-0005-0000-0000-000029310000}"/>
    <cellStyle name="Hiperłącze 11" xfId="26344" hidden="1" xr:uid="{00000000-0005-0000-0000-00007F2B0000}"/>
    <cellStyle name="Hiperłącze 11" xfId="28977" hidden="1" xr:uid="{00000000-0005-0000-0000-0000CC2C0000}"/>
    <cellStyle name="Hiperłącze 11" xfId="32033" hidden="1" xr:uid="{00000000-0005-0000-0000-0000682E0000}"/>
    <cellStyle name="Hiperłącze 11" xfId="22660" hidden="1" xr:uid="{00000000-0005-0000-0000-0000FC290000}"/>
    <cellStyle name="Hiperłącze 11" xfId="32646" hidden="1" xr:uid="{00000000-0005-0000-0000-0000A42E0000}"/>
    <cellStyle name="Hiperłącze 11" xfId="27238" hidden="1" xr:uid="{00000000-0005-0000-0000-00001A2C0000}"/>
    <cellStyle name="Hiperłącze 11" xfId="37720" hidden="1" xr:uid="{00000000-0005-0000-0000-0000CE300000}"/>
    <cellStyle name="Hiperłącze 11" xfId="39170" hidden="1" xr:uid="{00000000-0005-0000-0000-0000BF320000}"/>
    <cellStyle name="Hiperłącze 11" xfId="18260" hidden="1" xr:uid="{00000000-0005-0000-0000-000041280000}"/>
    <cellStyle name="Hiperłącze 11" xfId="17704" hidden="1" xr:uid="{00000000-0005-0000-0000-0000A0270000}"/>
    <cellStyle name="Hiperłącze 11" xfId="26273" hidden="1" xr:uid="{00000000-0005-0000-0000-0000792B0000}"/>
    <cellStyle name="Hiperłącze 11" xfId="29004" hidden="1" xr:uid="{00000000-0005-0000-0000-0000D12C0000}"/>
    <cellStyle name="Hiperłącze 11" xfId="15975" hidden="1" xr:uid="{00000000-0005-0000-0000-000008270000}"/>
    <cellStyle name="Hiperłącze 11" xfId="28877" hidden="1" xr:uid="{00000000-0005-0000-0000-0000C32C0000}"/>
    <cellStyle name="Hiperłącze 11" xfId="33837" hidden="1" xr:uid="{00000000-0005-0000-0000-00002B2F0000}"/>
    <cellStyle name="Hiperłącze 11" xfId="28593" hidden="1" xr:uid="{00000000-0005-0000-0000-0000DE2C0000}"/>
    <cellStyle name="Hiperłącze 11" xfId="14795" hidden="1" xr:uid="{00000000-0005-0000-0000-0000B1260000}"/>
    <cellStyle name="Hiperłącze 11" xfId="12981" hidden="1" xr:uid="{00000000-0005-0000-0000-00007C250000}"/>
    <cellStyle name="Hiperłącze 11" xfId="26769" hidden="1" xr:uid="{00000000-0005-0000-0000-0000C72B0000}"/>
    <cellStyle name="Hiperłącze 11" xfId="21269" hidden="1" xr:uid="{00000000-0005-0000-0000-0000822A0000}"/>
    <cellStyle name="Hiperłącze 11" xfId="29170" hidden="1" xr:uid="{00000000-0005-0000-0000-00000E2D0000}"/>
    <cellStyle name="Hiperłącze 11" xfId="20397" hidden="1" xr:uid="{00000000-0005-0000-0000-000008290000}"/>
    <cellStyle name="Hiperłącze 11" xfId="30733" hidden="1" xr:uid="{00000000-0005-0000-0000-00007B2D0000}"/>
    <cellStyle name="Hiperłącze 11" xfId="16750" hidden="1" xr:uid="{00000000-0005-0000-0000-00006E270000}"/>
    <cellStyle name="Hiperłącze 11" xfId="25219" hidden="1" xr:uid="{00000000-0005-0000-0000-00008F2B0000}"/>
    <cellStyle name="Hiperłącze 11" xfId="44818" hidden="1" xr:uid="{00000000-0005-0000-0000-000005340000}"/>
    <cellStyle name="Hiperłącze 11" xfId="22750" hidden="1" xr:uid="{00000000-0005-0000-0000-0000032A0000}"/>
    <cellStyle name="Hiperłącze 11" xfId="43612" hidden="1" xr:uid="{00000000-0005-0000-0000-000031340000}"/>
    <cellStyle name="Hiperłącze 11" xfId="12990" hidden="1" xr:uid="{00000000-0005-0000-0000-00007F250000}"/>
    <cellStyle name="Hiperłącze 11" xfId="35225" hidden="1" xr:uid="{00000000-0005-0000-0000-0000922F0000}"/>
    <cellStyle name="Hiperłącze 11" xfId="35129" hidden="1" xr:uid="{00000000-0005-0000-0000-0000862F0000}"/>
    <cellStyle name="Hiperłącze 11" xfId="31007" hidden="1" xr:uid="{00000000-0005-0000-0000-0000BA2D0000}"/>
    <cellStyle name="Hiperłącze 11" xfId="33944" hidden="1" xr:uid="{00000000-0005-0000-0000-0000372F0000}"/>
    <cellStyle name="Hiperłącze 11" xfId="27282" hidden="1" xr:uid="{00000000-0005-0000-0000-0000142C0000}"/>
    <cellStyle name="Hiperłącze 11" xfId="20509" hidden="1" xr:uid="{00000000-0005-0000-0000-000090290000}"/>
    <cellStyle name="Hiperłącze 11" xfId="24027" hidden="1" xr:uid="{00000000-0005-0000-0000-0000D02A0000}"/>
    <cellStyle name="Hiperłącze 11" xfId="29283" hidden="1" xr:uid="{00000000-0005-0000-0000-0000222D0000}"/>
    <cellStyle name="Hiperłącze 11" xfId="38939" hidden="1" xr:uid="{00000000-0005-0000-0000-0000B1320000}"/>
    <cellStyle name="Hiperłącze 11" xfId="43963" hidden="1" xr:uid="{00000000-0005-0000-0000-00008E330000}"/>
    <cellStyle name="Hiperłącze 11" xfId="20000" hidden="1" xr:uid="{00000000-0005-0000-0000-0000B7280000}"/>
    <cellStyle name="Hiperłącze 11" xfId="13053" hidden="1" xr:uid="{00000000-0005-0000-0000-000087250000}"/>
    <cellStyle name="Hiperłącze 11" xfId="22361" hidden="1" xr:uid="{00000000-0005-0000-0000-0000C5290000}"/>
    <cellStyle name="Hiperłącze 11" xfId="45311" hidden="1" xr:uid="{00000000-0005-0000-0000-000052340000}"/>
    <cellStyle name="Hiperłącze 11" xfId="43063" hidden="1" xr:uid="{00000000-0005-0000-0000-00006A330000}"/>
    <cellStyle name="Hiperłącze 11" xfId="43622" hidden="1" xr:uid="{00000000-0005-0000-0000-000033340000}"/>
    <cellStyle name="Hiperłącze 11" xfId="19319" hidden="1" xr:uid="{00000000-0005-0000-0000-0000C1280000}"/>
    <cellStyle name="Hiperłącze 11" xfId="43539" hidden="1" xr:uid="{00000000-0005-0000-0000-00002F340000}"/>
    <cellStyle name="Hiperłącze 11" xfId="16716" hidden="1" xr:uid="{00000000-0005-0000-0000-00007A270000}"/>
    <cellStyle name="Hiperłącze 11" xfId="46547" hidden="1" xr:uid="{00000000-0005-0000-0000-000037350000}"/>
    <cellStyle name="Hiperłącze 11" xfId="45707" hidden="1" xr:uid="{00000000-0005-0000-0000-00005B340000}"/>
    <cellStyle name="Hiperłącze 11" xfId="43726" hidden="1" xr:uid="{00000000-0005-0000-0000-000073330000}"/>
    <cellStyle name="Hiperłącze 11" xfId="44167" hidden="1" xr:uid="{00000000-0005-0000-0000-0000A1330000}"/>
    <cellStyle name="Hiperłącze 11" xfId="43653" hidden="1" xr:uid="{00000000-0005-0000-0000-0000C6340000}"/>
    <cellStyle name="Hiperłącze 11" xfId="37587" hidden="1" xr:uid="{00000000-0005-0000-0000-000008310000}"/>
    <cellStyle name="Hiperłącze 11" xfId="39779" hidden="1" xr:uid="{00000000-0005-0000-0000-00009B310000}"/>
    <cellStyle name="Hiperłącze 11" xfId="15653" hidden="1" xr:uid="{00000000-0005-0000-0000-0000E0260000}"/>
    <cellStyle name="Hiperłącze 11" xfId="14333" hidden="1" xr:uid="{00000000-0005-0000-0000-00000D260000}"/>
    <cellStyle name="Hiperłącze 11" xfId="26841" hidden="1" xr:uid="{00000000-0005-0000-0000-0000CB2B0000}"/>
    <cellStyle name="Hiperłącze 11" xfId="25387" hidden="1" xr:uid="{00000000-0005-0000-0000-00007C2C0000}"/>
    <cellStyle name="Hiperłącze 11" xfId="44016" hidden="1" xr:uid="{00000000-0005-0000-0000-00008C330000}"/>
    <cellStyle name="Hiperłącze 11" xfId="22728" hidden="1" xr:uid="{00000000-0005-0000-0000-0000092A0000}"/>
    <cellStyle name="Hiperłącze 11" xfId="18161" hidden="1" xr:uid="{00000000-0005-0000-0000-0000F1270000}"/>
    <cellStyle name="Hiperłącze 11" xfId="15677" hidden="1" xr:uid="{00000000-0005-0000-0000-0000E8260000}"/>
    <cellStyle name="Hiperłącze 11" xfId="39283" hidden="1" xr:uid="{00000000-0005-0000-0000-000072310000}"/>
    <cellStyle name="Hiperłącze 11" xfId="42926" hidden="1" xr:uid="{00000000-0005-0000-0000-000055330000}"/>
    <cellStyle name="Hiperłącze 11" xfId="30188" hidden="1" xr:uid="{00000000-0005-0000-0000-0000442D0000}"/>
    <cellStyle name="Hiperłącze 11" xfId="11728" hidden="1" xr:uid="{00000000-0005-0000-0000-000060260000}"/>
    <cellStyle name="Hiperłącze 11" xfId="35760" hidden="1" xr:uid="{00000000-0005-0000-0000-0000E62F0000}"/>
    <cellStyle name="Hiperłącze 11" xfId="22207" hidden="1" xr:uid="{00000000-0005-0000-0000-0000B3290000}"/>
    <cellStyle name="Hiperłącze 11" xfId="42852" hidden="1" xr:uid="{00000000-0005-0000-0000-000052330000}"/>
    <cellStyle name="Hiperłącze 11" xfId="33693" hidden="1" xr:uid="{00000000-0005-0000-0000-00001E2F0000}"/>
    <cellStyle name="Hiperłącze 11" xfId="47106" hidden="1" xr:uid="{00000000-0005-0000-0000-000016350000}"/>
    <cellStyle name="Hiperłącze 11" xfId="22786" hidden="1" xr:uid="{00000000-0005-0000-0000-0000512A0000}"/>
    <cellStyle name="Hiperłącze 11" xfId="37836" hidden="1" xr:uid="{00000000-0005-0000-0000-0000E2300000}"/>
    <cellStyle name="Hiperłącze 11" xfId="27111" hidden="1" xr:uid="{00000000-0005-0000-0000-0000062C0000}"/>
    <cellStyle name="Hiperłącze 11" xfId="27388" hidden="1" xr:uid="{00000000-0005-0000-0000-0000712C0000}"/>
    <cellStyle name="Hiperłącze 11" xfId="41747" hidden="1" xr:uid="{00000000-0005-0000-0000-0000CB320000}"/>
    <cellStyle name="Hiperłącze 11" xfId="11720" hidden="1" xr:uid="{00000000-0005-0000-0000-00004D260000}"/>
    <cellStyle name="Hiperłącze 11" xfId="32792" hidden="1" xr:uid="{00000000-0005-0000-0000-0000BA2E0000}"/>
    <cellStyle name="Hiperłącze 11" xfId="36608" hidden="1" xr:uid="{00000000-0005-0000-0000-00006E300000}"/>
    <cellStyle name="Hiperłącze 11" xfId="17648" hidden="1" xr:uid="{00000000-0005-0000-0000-00009E270000}"/>
    <cellStyle name="Hiperłącze 11" xfId="21469" hidden="1" xr:uid="{00000000-0005-0000-0000-000049290000}"/>
    <cellStyle name="Hiperłącze 11" xfId="28341" hidden="1" xr:uid="{00000000-0005-0000-0000-0000F22C0000}"/>
    <cellStyle name="Hiperłącze 11" xfId="18062" hidden="1" xr:uid="{00000000-0005-0000-0000-0000E6270000}"/>
    <cellStyle name="Hiperłącze 11" xfId="35192" hidden="1" xr:uid="{00000000-0005-0000-0000-0000882F0000}"/>
    <cellStyle name="Hiperłącze 11" xfId="29403" hidden="1" xr:uid="{00000000-0005-0000-0000-00002B2D0000}"/>
    <cellStyle name="Hiperłącze 11" xfId="45882" hidden="1" xr:uid="{00000000-0005-0000-0000-00006B340000}"/>
    <cellStyle name="Hiperłącze 11" xfId="24638" hidden="1" xr:uid="{00000000-0005-0000-0000-0000FD2A0000}"/>
    <cellStyle name="Hiperłącze 11" xfId="16581" hidden="1" xr:uid="{00000000-0005-0000-0000-000015270000}"/>
    <cellStyle name="Hiperłącze 11" xfId="16616" hidden="1" xr:uid="{00000000-0005-0000-0000-000014270000}"/>
    <cellStyle name="Hiperłącze 11" xfId="11511" hidden="1" xr:uid="{00000000-0005-0000-0000-00005D250000}"/>
    <cellStyle name="Hiperłącze 11" xfId="29684" hidden="1" xr:uid="{00000000-0005-0000-0000-0000AC2D0000}"/>
    <cellStyle name="Hiperłącze 11" xfId="39732" hidden="1" xr:uid="{00000000-0005-0000-0000-00009E310000}"/>
    <cellStyle name="Hiperłącze 11" xfId="22270" hidden="1" xr:uid="{00000000-0005-0000-0000-0000BA290000}"/>
    <cellStyle name="Hiperłącze 11" xfId="27646" hidden="1" xr:uid="{00000000-0005-0000-0000-0000662C0000}"/>
    <cellStyle name="Hiperłącze 11" xfId="11620" hidden="1" xr:uid="{00000000-0005-0000-0000-000069250000}"/>
    <cellStyle name="Hiperłącze 11" xfId="37028" hidden="1" xr:uid="{00000000-0005-0000-0000-000062300000}"/>
    <cellStyle name="Hiperłącze 11" xfId="31796" hidden="1" xr:uid="{00000000-0005-0000-0000-0000232E0000}"/>
    <cellStyle name="Hiperłącze 11" xfId="34811" hidden="1" xr:uid="{00000000-0005-0000-0000-0000BA2F0000}"/>
    <cellStyle name="Hiperłącze 11" xfId="36401" hidden="1" xr:uid="{00000000-0005-0000-0000-000084300000}"/>
    <cellStyle name="Hiperłącze 11" xfId="18574" hidden="1" xr:uid="{00000000-0005-0000-0000-0000FC270000}"/>
    <cellStyle name="Hiperłącze 11" xfId="23969" hidden="1" xr:uid="{00000000-0005-0000-0000-0000DB2A0000}"/>
    <cellStyle name="Hiperłącze 11" xfId="21884" hidden="1" xr:uid="{00000000-0005-0000-0000-000077290000}"/>
    <cellStyle name="Hiperłącze 11" xfId="33619" hidden="1" xr:uid="{00000000-0005-0000-0000-0000192F0000}"/>
    <cellStyle name="Hiperłącze 11" xfId="29377" hidden="1" xr:uid="{00000000-0005-0000-0000-0000292D0000}"/>
    <cellStyle name="Hiperłącze 11" xfId="32146" hidden="1" xr:uid="{00000000-0005-0000-0000-00002C2E0000}"/>
    <cellStyle name="Hiperłącze 11" xfId="37332" hidden="1" xr:uid="{00000000-0005-0000-0000-0000C7300000}"/>
    <cellStyle name="Hiperłącze 11" xfId="26362" hidden="1" xr:uid="{00000000-0005-0000-0000-0000812B0000}"/>
    <cellStyle name="Hiperłącze 11" xfId="35776" hidden="1" xr:uid="{00000000-0005-0000-0000-0000E32F0000}"/>
    <cellStyle name="Hiperłącze 11" xfId="43877" hidden="1" xr:uid="{00000000-0005-0000-0000-00003E340000}"/>
    <cellStyle name="Hiperłącze 11" xfId="14137" hidden="1" xr:uid="{00000000-0005-0000-0000-0000F4250000}"/>
    <cellStyle name="Hiperłącze 11" xfId="12972" hidden="1" xr:uid="{00000000-0005-0000-0000-000078250000}"/>
    <cellStyle name="Hiperłącze 11" xfId="45747" hidden="1" xr:uid="{00000000-0005-0000-0000-000061340000}"/>
    <cellStyle name="Hiperłącze 11" xfId="44222" hidden="1" xr:uid="{00000000-0005-0000-0000-0000A4330000}"/>
    <cellStyle name="Hiperłącze 11" xfId="42748" hidden="1" xr:uid="{00000000-0005-0000-0000-000041330000}"/>
    <cellStyle name="Hiperłącze 11" xfId="12218" hidden="1" xr:uid="{00000000-0005-0000-0000-000062260000}"/>
    <cellStyle name="Hiperłącze 11" xfId="21867" hidden="1" xr:uid="{00000000-0005-0000-0000-00007A290000}"/>
    <cellStyle name="Hiperłącze 11" xfId="20671" hidden="1" xr:uid="{00000000-0005-0000-0000-000089290000}"/>
    <cellStyle name="Hiperłącze 11" xfId="34695" hidden="1" xr:uid="{00000000-0005-0000-0000-00004F2F0000}"/>
    <cellStyle name="Hiperłącze 11" xfId="34229" hidden="1" xr:uid="{00000000-0005-0000-0000-0000BD2F0000}"/>
    <cellStyle name="Hiperłącze 11" xfId="24187" hidden="1" xr:uid="{00000000-0005-0000-0000-0000A32A0000}"/>
    <cellStyle name="Hiperłącze 11" xfId="32978" hidden="1" xr:uid="{00000000-0005-0000-0000-0000072F0000}"/>
    <cellStyle name="Hiperłącze 11" xfId="17630" hidden="1" xr:uid="{00000000-0005-0000-0000-00009C270000}"/>
    <cellStyle name="Hiperłącze 11" xfId="15137" hidden="1" xr:uid="{00000000-0005-0000-0000-000083260000}"/>
    <cellStyle name="Hiperłącze 11" xfId="27806" hidden="1" xr:uid="{00000000-0005-0000-0000-0000302C0000}"/>
    <cellStyle name="Hiperłącze 11" xfId="33013" hidden="1" xr:uid="{00000000-0005-0000-0000-0000FC2E0000}"/>
    <cellStyle name="Hiperłącze 11" xfId="31284" hidden="1" xr:uid="{00000000-0005-0000-0000-0000D42D0000}"/>
    <cellStyle name="Hiperłącze 11" xfId="13460" hidden="1" xr:uid="{00000000-0005-0000-0000-0000B9250000}"/>
    <cellStyle name="Hiperłącze 11" xfId="23023" hidden="1" xr:uid="{00000000-0005-0000-0000-0000462A0000}"/>
    <cellStyle name="Hiperłącze 11" xfId="19605" hidden="1" xr:uid="{00000000-0005-0000-0000-00008C280000}"/>
    <cellStyle name="Hiperłącze 11" xfId="44463" hidden="1" xr:uid="{00000000-0005-0000-0000-0000C2330000}"/>
    <cellStyle name="Hiperłącze 11" xfId="23727" hidden="1" xr:uid="{00000000-0005-0000-0000-0000922A0000}"/>
    <cellStyle name="Hiperłącze 11" xfId="20685" hidden="1" xr:uid="{00000000-0005-0000-0000-000087290000}"/>
    <cellStyle name="Hiperłącze 11" xfId="42696" hidden="1" xr:uid="{00000000-0005-0000-0000-000034330000}"/>
    <cellStyle name="Hiperłącze 11" xfId="21276" hidden="1" xr:uid="{00000000-0005-0000-0000-00007E290000}"/>
    <cellStyle name="Hiperłącze 11" xfId="43293" hidden="1" xr:uid="{00000000-0005-0000-0000-0000D8330000}"/>
    <cellStyle name="Hiperłącze 11" xfId="40690" hidden="1" xr:uid="{00000000-0005-0000-0000-000039320000}"/>
    <cellStyle name="Hiperłącze 11" xfId="38971" hidden="1" xr:uid="{00000000-0005-0000-0000-00001B320000}"/>
    <cellStyle name="Hiperłącze 11" xfId="43790" hidden="1" xr:uid="{00000000-0005-0000-0000-00007E330000}"/>
    <cellStyle name="Hiperłącze 11" xfId="40779" hidden="1" xr:uid="{00000000-0005-0000-0000-000041320000}"/>
    <cellStyle name="Hiperłącze 11" xfId="21438" hidden="1" xr:uid="{00000000-0005-0000-0000-000046290000}"/>
    <cellStyle name="Hiperłącze 11" xfId="19383" hidden="1" xr:uid="{00000000-0005-0000-0000-0000DF280000}"/>
    <cellStyle name="Hiperłącze 11" xfId="40453" hidden="1" xr:uid="{00000000-0005-0000-0000-000005320000}"/>
    <cellStyle name="Hiperłącze 11" xfId="12288" hidden="1" xr:uid="{00000000-0005-0000-0000-000019250000}"/>
    <cellStyle name="Hiperłącze 11" xfId="38585" hidden="1" xr:uid="{00000000-0005-0000-0000-000054310000}"/>
    <cellStyle name="Hiperłącze 11" xfId="41367" hidden="1" xr:uid="{00000000-0005-0000-0000-00005C320000}"/>
    <cellStyle name="Hiperłącze 11" xfId="40789" hidden="1" xr:uid="{00000000-0005-0000-0000-000046320000}"/>
    <cellStyle name="Hiperłącze 11" xfId="44115" hidden="1" xr:uid="{00000000-0005-0000-0000-000094330000}"/>
    <cellStyle name="Hiperłącze 11" xfId="42493" hidden="1" xr:uid="{00000000-0005-0000-0000-0000FE320000}"/>
    <cellStyle name="Hiperłącze 11" xfId="47192" hidden="1" xr:uid="{00000000-0005-0000-0000-000047350000}"/>
    <cellStyle name="Hiperłącze 11" xfId="45867" hidden="1" xr:uid="{00000000-0005-0000-0000-00006F340000}"/>
    <cellStyle name="Hiperłącze 11" xfId="31724" hidden="1" xr:uid="{00000000-0005-0000-0000-0000202E0000}"/>
    <cellStyle name="Hiperłącze 11" xfId="14217" hidden="1" xr:uid="{00000000-0005-0000-0000-0000FB250000}"/>
    <cellStyle name="Hiperłącze 11" xfId="34468" hidden="1" xr:uid="{00000000-0005-0000-0000-00000E300000}"/>
    <cellStyle name="Hiperłącze 11" xfId="41674" hidden="1" xr:uid="{00000000-0005-0000-0000-0000A8320000}"/>
    <cellStyle name="Hiperłącze 11" xfId="35121" hidden="1" xr:uid="{00000000-0005-0000-0000-0000812F0000}"/>
    <cellStyle name="Hiperłącze 11" xfId="44737" hidden="1" xr:uid="{00000000-0005-0000-0000-0000F3330000}"/>
    <cellStyle name="Hiperłącze 11" xfId="37242" hidden="1" xr:uid="{00000000-0005-0000-0000-0000B7300000}"/>
    <cellStyle name="Hiperłącze 11" xfId="21361" hidden="1" xr:uid="{00000000-0005-0000-0000-00003D290000}"/>
    <cellStyle name="Hiperłącze 11" xfId="32095" hidden="1" xr:uid="{00000000-0005-0000-0000-00005C2E0000}"/>
    <cellStyle name="Hiperłącze 11" xfId="34385" hidden="1" xr:uid="{00000000-0005-0000-0000-0000A7300000}"/>
    <cellStyle name="Hiperłącze 11" xfId="45985" hidden="1" xr:uid="{00000000-0005-0000-0000-00007E340000}"/>
    <cellStyle name="Hiperłącze 11" xfId="26371" hidden="1" xr:uid="{00000000-0005-0000-0000-0000822B0000}"/>
    <cellStyle name="Hiperłącze 11" xfId="21509" hidden="1" xr:uid="{00000000-0005-0000-0000-000048290000}"/>
    <cellStyle name="Hiperłącze 11" xfId="18553" hidden="1" xr:uid="{00000000-0005-0000-0000-00004A280000}"/>
    <cellStyle name="Hiperłącze 11" xfId="19093" hidden="1" xr:uid="{00000000-0005-0000-0000-000076280000}"/>
    <cellStyle name="Hiperłącze 11" xfId="40084" hidden="1" xr:uid="{00000000-0005-0000-0000-0000DD310000}"/>
    <cellStyle name="Hiperłącze 11" xfId="41166" hidden="1" xr:uid="{00000000-0005-0000-0000-000095320000}"/>
    <cellStyle name="Hiperłącze 11" xfId="33500" hidden="1" xr:uid="{00000000-0005-0000-0000-0000DC2E0000}"/>
    <cellStyle name="Hiperłącze 11" xfId="37198" hidden="1" xr:uid="{00000000-0005-0000-0000-0000B9300000}"/>
    <cellStyle name="Hiperłącze 11" xfId="35408" hidden="1" xr:uid="{00000000-0005-0000-0000-0000A12F0000}"/>
    <cellStyle name="Hiperłącze 11" xfId="34416" hidden="1" xr:uid="{00000000-0005-0000-0000-0000A1300000}"/>
    <cellStyle name="Hiperłącze 11" xfId="37656" hidden="1" xr:uid="{00000000-0005-0000-0000-0000FB300000}"/>
    <cellStyle name="Hiperłącze 11" xfId="27928" hidden="1" xr:uid="{00000000-0005-0000-0000-0000372C0000}"/>
    <cellStyle name="Hiperłącze 11" xfId="25785" hidden="1" xr:uid="{00000000-0005-0000-0000-0000FE2B0000}"/>
    <cellStyle name="Hiperłącze 11" xfId="13156" hidden="1" xr:uid="{00000000-0005-0000-0000-000093250000}"/>
    <cellStyle name="Hiperłącze 11" xfId="11530" hidden="1" xr:uid="{00000000-0005-0000-0000-000050260000}"/>
    <cellStyle name="Hiperłącze 11" xfId="14790" hidden="1" xr:uid="{00000000-0005-0000-0000-0000B3260000}"/>
    <cellStyle name="Hiperłącze 11" xfId="17034" hidden="1" xr:uid="{00000000-0005-0000-0000-000046270000}"/>
    <cellStyle name="Hiperłącze 11" xfId="11413" hidden="1" xr:uid="{00000000-0005-0000-0000-0000F7240000}"/>
    <cellStyle name="Hiperłącze 11" xfId="45653" hidden="1" xr:uid="{00000000-0005-0000-0000-000092340000}"/>
    <cellStyle name="Hiperłącze 11" xfId="27570" hidden="1" xr:uid="{00000000-0005-0000-0000-00004D2C0000}"/>
    <cellStyle name="Hiperłącze 11" xfId="24183" hidden="1" xr:uid="{00000000-0005-0000-0000-0000A52A0000}"/>
    <cellStyle name="Hiperłącze 11" xfId="30484" hidden="1" xr:uid="{00000000-0005-0000-0000-0000662D0000}"/>
    <cellStyle name="Hiperłącze 11" xfId="16743" hidden="1" xr:uid="{00000000-0005-0000-0000-000072280000}"/>
    <cellStyle name="Hiperłącze 11" xfId="21572" hidden="1" xr:uid="{00000000-0005-0000-0000-000055290000}"/>
    <cellStyle name="Hiperłącze 11" xfId="30288" hidden="1" xr:uid="{00000000-0005-0000-0000-0000AA2D0000}"/>
    <cellStyle name="Hiperłącze 11" xfId="46074" hidden="1" xr:uid="{00000000-0005-0000-0000-000082340000}"/>
    <cellStyle name="Hiperłącze 11" xfId="28313" hidden="1" xr:uid="{00000000-0005-0000-0000-0000A42C0000}"/>
    <cellStyle name="Hiperłącze 11" xfId="11409" hidden="1" xr:uid="{00000000-0005-0000-0000-0000F9240000}"/>
    <cellStyle name="Hiperłącze 11" xfId="27130" hidden="1" xr:uid="{00000000-0005-0000-0000-00000E2C0000}"/>
    <cellStyle name="Hiperłącze 11" xfId="41932" hidden="1" xr:uid="{00000000-0005-0000-0000-000013330000}"/>
    <cellStyle name="Hiperłącze 11" xfId="45040" hidden="1" xr:uid="{00000000-0005-0000-0000-000017340000}"/>
    <cellStyle name="Hiperłącze 11" xfId="13591" hidden="1" xr:uid="{00000000-0005-0000-0000-0000D7250000}"/>
    <cellStyle name="Hiperłącze 11" xfId="12278" hidden="1" xr:uid="{00000000-0005-0000-0000-000016250000}"/>
    <cellStyle name="Hiperłącze 11" xfId="11750" hidden="1" xr:uid="{00000000-0005-0000-0000-000059260000}"/>
    <cellStyle name="Hiperłącze 11" xfId="29574" hidden="1" xr:uid="{00000000-0005-0000-0000-0000B22D0000}"/>
    <cellStyle name="Hiperłącze 11" xfId="19517" hidden="1" xr:uid="{00000000-0005-0000-0000-0000C5280000}"/>
    <cellStyle name="Hiperłącze 11" xfId="14391" hidden="1" xr:uid="{00000000-0005-0000-0000-000010260000}"/>
    <cellStyle name="Hiperłącze 11" xfId="12422" hidden="1" xr:uid="{00000000-0005-0000-0000-000027250000}"/>
    <cellStyle name="Hiperłącze 11" xfId="38283" hidden="1" xr:uid="{00000000-0005-0000-0000-000030310000}"/>
    <cellStyle name="Hiperłącze 11" xfId="25561" hidden="1" xr:uid="{00000000-0005-0000-0000-0000862C0000}"/>
    <cellStyle name="Hiperłącze 11" xfId="27875" hidden="1" xr:uid="{00000000-0005-0000-0000-00003A2C0000}"/>
    <cellStyle name="Hiperłącze 11" xfId="15867" hidden="1" xr:uid="{00000000-0005-0000-0000-0000FC260000}"/>
    <cellStyle name="Hiperłącze 11" xfId="29457" hidden="1" xr:uid="{00000000-0005-0000-0000-0000302D0000}"/>
    <cellStyle name="Hiperłącze 11" xfId="14696" hidden="1" xr:uid="{00000000-0005-0000-0000-00007A260000}"/>
    <cellStyle name="Hiperłącze 11" xfId="25833" hidden="1" xr:uid="{00000000-0005-0000-0000-0000442B0000}"/>
    <cellStyle name="Hiperłącze 11" xfId="44283" hidden="1" xr:uid="{00000000-0005-0000-0000-0000B1330000}"/>
    <cellStyle name="Hiperłącze 11" xfId="22870" hidden="1" xr:uid="{00000000-0005-0000-0000-0000602A0000}"/>
    <cellStyle name="Hiperłącze 11" xfId="37852" hidden="1" xr:uid="{00000000-0005-0000-0000-0000DF300000}"/>
    <cellStyle name="Hiperłącze 11" xfId="38815" hidden="1" xr:uid="{00000000-0005-0000-0000-0000C1310000}"/>
    <cellStyle name="Hiperłącze 11" xfId="41139" hidden="1" xr:uid="{00000000-0005-0000-0000-00007D320000}"/>
    <cellStyle name="Hiperłącze 11" xfId="28469" hidden="1" xr:uid="{00000000-0005-0000-0000-0000FB2C0000}"/>
    <cellStyle name="Hiperłącze 11" xfId="19065" hidden="1" xr:uid="{00000000-0005-0000-0000-000073280000}"/>
    <cellStyle name="Hiperłącze 11" xfId="36540" hidden="1" xr:uid="{00000000-0005-0000-0000-00007A300000}"/>
    <cellStyle name="Hiperłącze 11" xfId="42936" hidden="1" xr:uid="{00000000-0005-0000-0000-000056330000}"/>
    <cellStyle name="Hiperłącze 11" xfId="21437" hidden="1" xr:uid="{00000000-0005-0000-0000-000042290000}"/>
    <cellStyle name="Hiperłącze 11" xfId="36539" hidden="1" xr:uid="{00000000-0005-0000-0000-00007E300000}"/>
    <cellStyle name="Hiperłącze 11" xfId="24010" hidden="1" xr:uid="{00000000-0005-0000-0000-0000D92A0000}"/>
    <cellStyle name="Hiperłącze 11" xfId="12963" hidden="1" xr:uid="{00000000-0005-0000-0000-000077250000}"/>
    <cellStyle name="Hiperłącze 11" xfId="41055" hidden="1" xr:uid="{00000000-0005-0000-0000-00008D320000}"/>
    <cellStyle name="Hiperłącze 11" xfId="15322" hidden="1" xr:uid="{00000000-0005-0000-0000-000095260000}"/>
    <cellStyle name="Hiperłącze 11" xfId="21410" hidden="1" xr:uid="{00000000-0005-0000-0000-00003F290000}"/>
    <cellStyle name="Hiperłącze 11" xfId="25798" hidden="1" xr:uid="{00000000-0005-0000-0000-00008B2B0000}"/>
    <cellStyle name="Hiperłącze 11" xfId="38597" hidden="1" xr:uid="{00000000-0005-0000-0000-000029320000}"/>
    <cellStyle name="Hiperłącze 11" xfId="34153" hidden="1" xr:uid="{00000000-0005-0000-0000-00009E300000}"/>
    <cellStyle name="Hiperłącze 11" xfId="32592" hidden="1" xr:uid="{00000000-0005-0000-0000-0000872E0000}"/>
    <cellStyle name="Hiperłącze 11" xfId="29581" hidden="1" xr:uid="{00000000-0005-0000-0000-0000A42D0000}"/>
    <cellStyle name="Hiperłącze 11" xfId="38274" hidden="1" xr:uid="{00000000-0005-0000-0000-00002F310000}"/>
    <cellStyle name="Hiperłącze 11" xfId="25888" hidden="1" xr:uid="{00000000-0005-0000-0000-00004B2B0000}"/>
    <cellStyle name="Hiperłącze 11" xfId="18242" hidden="1" xr:uid="{00000000-0005-0000-0000-0000F8270000}"/>
    <cellStyle name="Hiperłącze 11" xfId="24629" hidden="1" xr:uid="{00000000-0005-0000-0000-0000FC2A0000}"/>
    <cellStyle name="Hiperłącze 11" xfId="29970" hidden="1" xr:uid="{00000000-0005-0000-0000-0000FF2D0000}"/>
    <cellStyle name="Hiperłącze 11" xfId="29623" hidden="1" xr:uid="{00000000-0005-0000-0000-0000942E0000}"/>
    <cellStyle name="Hiperłącze 11" xfId="42510" hidden="1" xr:uid="{00000000-0005-0000-0000-0000FB320000}"/>
    <cellStyle name="Hiperłącze 11" xfId="24105" hidden="1" xr:uid="{00000000-0005-0000-0000-0000E52A0000}"/>
    <cellStyle name="Hiperłącze 11" xfId="28178" hidden="1" xr:uid="{00000000-0005-0000-0000-00009B2C0000}"/>
    <cellStyle name="Hiperłącze 11" xfId="44556" hidden="1" xr:uid="{00000000-0005-0000-0000-0000E4330000}"/>
    <cellStyle name="Hiperłącze 11" xfId="39041" hidden="1" xr:uid="{00000000-0005-0000-0000-00002D320000}"/>
    <cellStyle name="Hiperłącze 11" xfId="31407" hidden="1" xr:uid="{00000000-0005-0000-0000-0000E52D0000}"/>
    <cellStyle name="Hiperłącze 11" xfId="12699" hidden="1" xr:uid="{00000000-0005-0000-0000-000049250000}"/>
    <cellStyle name="Hiperłącze 11" xfId="43664" hidden="1" xr:uid="{00000000-0005-0000-0000-00006B330000}"/>
    <cellStyle name="Hiperłącze 11" xfId="36748" hidden="1" xr:uid="{00000000-0005-0000-0000-000040300000}"/>
    <cellStyle name="Hiperłącze 11" xfId="28674" hidden="1" xr:uid="{00000000-0005-0000-0000-0000AE2C0000}"/>
    <cellStyle name="Hiperłącze 11" xfId="11775" hidden="1" xr:uid="{00000000-0005-0000-0000-00004F260000}"/>
    <cellStyle name="Hiperłącze 11" xfId="15894" hidden="1" xr:uid="{00000000-0005-0000-0000-000001270000}"/>
    <cellStyle name="Hiperłącze 11" xfId="15019" hidden="1" xr:uid="{00000000-0005-0000-0000-0000B2260000}"/>
    <cellStyle name="Hiperłącze 11" xfId="39895" hidden="1" xr:uid="{00000000-0005-0000-0000-0000A8310000}"/>
    <cellStyle name="Hiperłącze 11" xfId="40962" hidden="1" xr:uid="{00000000-0005-0000-0000-0000A0320000}"/>
    <cellStyle name="Hiperłącze 11" xfId="33572" hidden="1" xr:uid="{00000000-0005-0000-0000-0000E72E0000}"/>
    <cellStyle name="Hiperłącze 11" xfId="42990" hidden="1" xr:uid="{00000000-0005-0000-0000-000057330000}"/>
    <cellStyle name="Hiperłącze 11" xfId="29627" hidden="1" xr:uid="{00000000-0005-0000-0000-0000902E0000}"/>
    <cellStyle name="Hiperłącze 11" xfId="31105" hidden="1" xr:uid="{00000000-0005-0000-0000-0000C12D0000}"/>
    <cellStyle name="Hiperłącze 11" xfId="42955" hidden="1" xr:uid="{00000000-0005-0000-0000-00005E330000}"/>
    <cellStyle name="Hiperłącze 11" xfId="12661" hidden="1" xr:uid="{00000000-0005-0000-0000-000043250000}"/>
    <cellStyle name="Hiperłącze 11" xfId="46455" hidden="1" xr:uid="{00000000-0005-0000-0000-000023350000}"/>
    <cellStyle name="Hiperłącze 11" xfId="36868" hidden="1" xr:uid="{00000000-0005-0000-0000-00008C300000}"/>
    <cellStyle name="Hiperłącze 11" xfId="25862" hidden="1" xr:uid="{00000000-0005-0000-0000-0000492B0000}"/>
    <cellStyle name="Hiperłącze 11" xfId="32387" hidden="1" xr:uid="{00000000-0005-0000-0000-0000452E0000}"/>
    <cellStyle name="Hiperłącze 11" xfId="33305" hidden="1" xr:uid="{00000000-0005-0000-0000-0000CD2E0000}"/>
    <cellStyle name="Hiperłącze 11" xfId="25339" hidden="1" xr:uid="{00000000-0005-0000-0000-0000872C0000}"/>
    <cellStyle name="Hiperłącze 11" xfId="36238" hidden="1" xr:uid="{00000000-0005-0000-0000-00002F300000}"/>
    <cellStyle name="Hiperłącze 11" xfId="17073" hidden="1" xr:uid="{00000000-0005-0000-0000-000040270000}"/>
    <cellStyle name="Hiperłącze 11" xfId="14896" hidden="1" xr:uid="{00000000-0005-0000-0000-0000CB260000}"/>
    <cellStyle name="Hiperłącze 11" xfId="17881" hidden="1" xr:uid="{00000000-0005-0000-0000-0000BB270000}"/>
    <cellStyle name="Hiperłącze 11" xfId="46473" hidden="1" xr:uid="{00000000-0005-0000-0000-000033350000}"/>
    <cellStyle name="Hiperłącze 11" xfId="12341" hidden="1" xr:uid="{00000000-0005-0000-0000-000018250000}"/>
    <cellStyle name="Hiperłącze 11" xfId="39617" hidden="1" xr:uid="{00000000-0005-0000-0000-00008C310000}"/>
    <cellStyle name="Hiperłącze 11" xfId="29551" hidden="1" xr:uid="{00000000-0005-0000-0000-0000092E0000}"/>
    <cellStyle name="Hiperłącze 11" xfId="37142" hidden="1" xr:uid="{00000000-0005-0000-0000-000094300000}"/>
    <cellStyle name="Hiperłącze 11" xfId="33040" hidden="1" xr:uid="{00000000-0005-0000-0000-0000FD2E0000}"/>
    <cellStyle name="Hiperłącze 11" xfId="31276" hidden="1" xr:uid="{00000000-0005-0000-0000-0000D02D0000}"/>
    <cellStyle name="Hiperłącze 11" xfId="37647" hidden="1" xr:uid="{00000000-0005-0000-0000-0000FD300000}"/>
    <cellStyle name="Hiperłącze 11" xfId="17114" hidden="1" xr:uid="{00000000-0005-0000-0000-00004E270000}"/>
    <cellStyle name="Hiperłącze 11" xfId="31150" hidden="1" xr:uid="{00000000-0005-0000-0000-0000C72D0000}"/>
    <cellStyle name="Hiperłącze 11" xfId="45126" hidden="1" xr:uid="{00000000-0005-0000-0000-000029340000}"/>
    <cellStyle name="Hiperłącze 11" xfId="43891" hidden="1" xr:uid="{00000000-0005-0000-0000-0000CE330000}"/>
    <cellStyle name="Hiperłącze 11" xfId="38763" hidden="1" xr:uid="{00000000-0005-0000-0000-0000C9310000}"/>
    <cellStyle name="Hiperłącze 11" xfId="18016" hidden="1" xr:uid="{00000000-0005-0000-0000-0000C4270000}"/>
    <cellStyle name="Hiperłącze 11" xfId="24414" hidden="1" xr:uid="{00000000-0005-0000-0000-0000BD2A0000}"/>
    <cellStyle name="Hiperłącze 11" xfId="44565" hidden="1" xr:uid="{00000000-0005-0000-0000-0000E5330000}"/>
    <cellStyle name="Hiperłącze 11" xfId="21279" hidden="1" xr:uid="{00000000-0005-0000-0000-00008E290000}"/>
    <cellStyle name="Hiperłącze 11" xfId="29862" hidden="1" xr:uid="{00000000-0005-0000-0000-0000972E0000}"/>
    <cellStyle name="Hiperłącze 11" xfId="45928" hidden="1" xr:uid="{00000000-0005-0000-0000-0000A8340000}"/>
    <cellStyle name="Hiperłącze 11" xfId="45689" hidden="1" xr:uid="{00000000-0005-0000-0000-0000A5340000}"/>
    <cellStyle name="Hiperłącze 11" xfId="30336" hidden="1" xr:uid="{00000000-0005-0000-0000-00000C2E0000}"/>
    <cellStyle name="Hiperłącze 11" xfId="46998" hidden="1" xr:uid="{00000000-0005-0000-0000-00000A350000}"/>
    <cellStyle name="Hiperłącze 11" xfId="35256" hidden="1" xr:uid="{00000000-0005-0000-0000-00008B2F0000}"/>
    <cellStyle name="Hiperłącze 11" xfId="21812" hidden="1" xr:uid="{00000000-0005-0000-0000-00006C290000}"/>
    <cellStyle name="Hiperłącze 11" xfId="42408" hidden="1" xr:uid="{00000000-0005-0000-0000-000032330000}"/>
    <cellStyle name="Hiperłącze 11" xfId="43218" hidden="1" xr:uid="{00000000-0005-0000-0000-0000CB340000}"/>
    <cellStyle name="Hiperłącze 11" xfId="29692" hidden="1" xr:uid="{00000000-0005-0000-0000-0000AF2D0000}"/>
    <cellStyle name="Hiperłącze 11" xfId="32186" hidden="1" xr:uid="{00000000-0005-0000-0000-0000362E0000}"/>
    <cellStyle name="Hiperłącze 11" xfId="30204" hidden="1" xr:uid="{00000000-0005-0000-0000-0000482D0000}"/>
    <cellStyle name="Hiperłącze 11" xfId="23120" hidden="1" xr:uid="{00000000-0005-0000-0000-00000E2A0000}"/>
    <cellStyle name="Hiperłącze 11" xfId="29014" hidden="1" xr:uid="{00000000-0005-0000-0000-0000D62C0000}"/>
    <cellStyle name="Hiperłącze 11" xfId="23655" hidden="1" xr:uid="{00000000-0005-0000-0000-00008B2A0000}"/>
    <cellStyle name="Hiperłącze 11" xfId="36780" hidden="1" xr:uid="{00000000-0005-0000-0000-000049300000}"/>
    <cellStyle name="Hiperłącze 11" xfId="27663" hidden="1" xr:uid="{00000000-0005-0000-0000-0000262C0000}"/>
    <cellStyle name="Hiperłącze 11" xfId="37563" hidden="1" xr:uid="{00000000-0005-0000-0000-00000D310000}"/>
    <cellStyle name="Hiperłącze 11" xfId="23994" hidden="1" xr:uid="{00000000-0005-0000-0000-0000DD2A0000}"/>
    <cellStyle name="Hiperłącze 11" xfId="11490" hidden="1" xr:uid="{00000000-0005-0000-0000-000060250000}"/>
    <cellStyle name="Hiperłącze 11" xfId="35791" hidden="1" xr:uid="{00000000-0005-0000-0000-0000DF2F0000}"/>
    <cellStyle name="Hiperłącze 11" xfId="30904" hidden="1" xr:uid="{00000000-0005-0000-0000-0000952D0000}"/>
    <cellStyle name="Hiperłącze 11" xfId="24845" hidden="1" xr:uid="{00000000-0005-0000-0000-00001A2B0000}"/>
    <cellStyle name="Hiperłącze 11" xfId="39010" hidden="1" xr:uid="{00000000-0005-0000-0000-000025320000}"/>
    <cellStyle name="Hiperłącze 11" xfId="43045" hidden="1" xr:uid="{00000000-0005-0000-0000-000066330000}"/>
    <cellStyle name="Hiperłącze 11" xfId="23800" hidden="1" xr:uid="{00000000-0005-0000-0000-0000E02A0000}"/>
    <cellStyle name="Hiperłącze 11" xfId="15133" hidden="1" xr:uid="{00000000-0005-0000-0000-000085260000}"/>
    <cellStyle name="Hiperłącze 11" xfId="37224" hidden="1" xr:uid="{00000000-0005-0000-0000-0000BB300000}"/>
    <cellStyle name="Hiperłącze 11" xfId="34566" hidden="1" xr:uid="{00000000-0005-0000-0000-000011300000}"/>
    <cellStyle name="Hiperłącze 11" xfId="27992" hidden="1" xr:uid="{00000000-0005-0000-0000-0000452C0000}"/>
    <cellStyle name="Hiperłącze 11" xfId="26822" hidden="1" xr:uid="{00000000-0005-0000-0000-0000D12B0000}"/>
    <cellStyle name="Hiperłącze 11" xfId="33047" hidden="1" xr:uid="{00000000-0005-0000-0000-0000FE2E0000}"/>
    <cellStyle name="Hiperłącze 11" xfId="29136" hidden="1" xr:uid="{00000000-0005-0000-0000-0000082D0000}"/>
    <cellStyle name="Hiperłącze 11" xfId="40743" hidden="1" xr:uid="{00000000-0005-0000-0000-000038320000}"/>
    <cellStyle name="Hiperłącze 11" xfId="43683" hidden="1" xr:uid="{00000000-0005-0000-0000-00006D330000}"/>
    <cellStyle name="Hiperłącze 11" xfId="16036" hidden="1" xr:uid="{00000000-0005-0000-0000-00006D270000}"/>
    <cellStyle name="Hiperłącze 11" xfId="36284" hidden="1" xr:uid="{00000000-0005-0000-0000-00003A300000}"/>
    <cellStyle name="Hiperłącze 11" xfId="24984" hidden="1" xr:uid="{00000000-0005-0000-0000-0000292B0000}"/>
    <cellStyle name="Hiperłącze 11" xfId="38513" hidden="1" xr:uid="{00000000-0005-0000-0000-000050310000}"/>
    <cellStyle name="Hiperłącze 11" xfId="18806" hidden="1" xr:uid="{00000000-0005-0000-0000-000014280000}"/>
    <cellStyle name="Hiperłącze 11" xfId="33710" hidden="1" xr:uid="{00000000-0005-0000-0000-0000262F0000}"/>
    <cellStyle name="Hiperłącze 11" xfId="42583" hidden="1" xr:uid="{00000000-0005-0000-0000-000006330000}"/>
    <cellStyle name="Hiperłącze 11" xfId="36607" hidden="1" xr:uid="{00000000-0005-0000-0000-000072300000}"/>
    <cellStyle name="Hiperłącze 11" xfId="24445" hidden="1" xr:uid="{00000000-0005-0000-0000-0000B82A0000}"/>
    <cellStyle name="Hiperłącze 11" xfId="19424" hidden="1" xr:uid="{00000000-0005-0000-0000-0000DD280000}"/>
    <cellStyle name="Hiperłącze 11" xfId="23460" hidden="1" xr:uid="{00000000-0005-0000-0000-0000362A0000}"/>
    <cellStyle name="Hiperłącze 11" xfId="26753" hidden="1" xr:uid="{00000000-0005-0000-0000-0000C02B0000}"/>
    <cellStyle name="Hiperłącze 11" xfId="44175" hidden="1" xr:uid="{00000000-0005-0000-0000-0000A6330000}"/>
    <cellStyle name="Hiperłącze 11" xfId="33536" hidden="1" xr:uid="{00000000-0005-0000-0000-0000E22E0000}"/>
    <cellStyle name="Hiperłącze 11" xfId="15413" hidden="1" xr:uid="{00000000-0005-0000-0000-00009F260000}"/>
    <cellStyle name="Hiperłącze 11" xfId="27973" hidden="1" xr:uid="{00000000-0005-0000-0000-0000412C0000}"/>
    <cellStyle name="Hiperłącze 11" xfId="34207" hidden="1" xr:uid="{00000000-0005-0000-0000-0000BC2F0000}"/>
    <cellStyle name="Hiperłącze 11" xfId="46786" hidden="1" xr:uid="{00000000-0005-0000-0000-0000F6340000}"/>
    <cellStyle name="Hiperłącze 11" xfId="24647" hidden="1" xr:uid="{00000000-0005-0000-0000-0000FE2A0000}"/>
    <cellStyle name="Hiperłącze 11" xfId="30685" hidden="1" xr:uid="{00000000-0005-0000-0000-00007A2D0000}"/>
    <cellStyle name="Hiperłącze 11" xfId="34934" hidden="1" xr:uid="{00000000-0005-0000-0000-00006B2F0000}"/>
    <cellStyle name="Hiperłącze 11" xfId="43127" hidden="1" xr:uid="{00000000-0005-0000-0000-0000DB330000}"/>
    <cellStyle name="Hiperłącze 11" xfId="12725" hidden="1" xr:uid="{00000000-0005-0000-0000-00004B250000}"/>
    <cellStyle name="Hiperłącze 11" xfId="29023" hidden="1" xr:uid="{00000000-0005-0000-0000-0000D52C0000}"/>
    <cellStyle name="Hiperłącze 11" xfId="37579" hidden="1" xr:uid="{00000000-0005-0000-0000-000009310000}"/>
    <cellStyle name="Hiperłącze 11" xfId="20126" hidden="1" xr:uid="{00000000-0005-0000-0000-0000EE280000}"/>
    <cellStyle name="Hiperłącze 11" xfId="28806" hidden="1" xr:uid="{00000000-0005-0000-0000-0000BF2C0000}"/>
    <cellStyle name="Hiperłącze 11" xfId="41765" hidden="1" xr:uid="{00000000-0005-0000-0000-0000C7320000}"/>
    <cellStyle name="Hiperłącze 11" xfId="20949" hidden="1" xr:uid="{00000000-0005-0000-0000-0000ED290000}"/>
    <cellStyle name="Hiperłącze 11" xfId="15563" hidden="1" xr:uid="{00000000-0005-0000-0000-0000D8260000}"/>
    <cellStyle name="Hiperłącze 11" xfId="25806" hidden="1" xr:uid="{00000000-0005-0000-0000-0000FA2B0000}"/>
    <cellStyle name="Hiperłącze 11" xfId="38347" hidden="1" xr:uid="{00000000-0005-0000-0000-000042310000}"/>
    <cellStyle name="Hiperłącze 11" xfId="34284" hidden="1" xr:uid="{00000000-0005-0000-0000-0000B62F0000}"/>
    <cellStyle name="Hiperłącze 11" xfId="17453" hidden="1" xr:uid="{00000000-0005-0000-0000-00008E270000}"/>
    <cellStyle name="Hiperłącze 11" xfId="26191" hidden="1" xr:uid="{00000000-0005-0000-0000-0000712B0000}"/>
    <cellStyle name="Hiperłącze 11" xfId="40572" hidden="1" xr:uid="{00000000-0005-0000-0000-000016320000}"/>
    <cellStyle name="Hiperłącze 11" xfId="21687" hidden="1" xr:uid="{00000000-0005-0000-0000-00005B290000}"/>
    <cellStyle name="Hiperłącze 11" xfId="43300" hidden="1" xr:uid="{00000000-0005-0000-0000-0000D7330000}"/>
    <cellStyle name="Hiperłącze 11" xfId="46235" hidden="1" xr:uid="{00000000-0005-0000-0000-0000DA340000}"/>
    <cellStyle name="Hiperłącze 11" xfId="33798" hidden="1" xr:uid="{00000000-0005-0000-0000-00002D2F0000}"/>
    <cellStyle name="Hiperłącze 11" xfId="14481" hidden="1" xr:uid="{00000000-0005-0000-0000-000018260000}"/>
    <cellStyle name="Hiperłącze 11" xfId="40770" hidden="1" xr:uid="{00000000-0005-0000-0000-000040320000}"/>
    <cellStyle name="Hiperłącze 11" xfId="38969" hidden="1" xr:uid="{00000000-0005-0000-0000-0000AA320000}"/>
    <cellStyle name="Hiperłącze 11" xfId="21560" hidden="1" xr:uid="{00000000-0005-0000-0000-000056290000}"/>
    <cellStyle name="Hiperłącze 11" xfId="35418" hidden="1" xr:uid="{00000000-0005-0000-0000-0000A62F0000}"/>
    <cellStyle name="Hiperłącze 11" xfId="44918" hidden="1" xr:uid="{00000000-0005-0000-0000-00000F340000}"/>
    <cellStyle name="Hiperłącze 11" xfId="29847" hidden="1" xr:uid="{00000000-0005-0000-0000-0000992E0000}"/>
    <cellStyle name="Hiperłącze 11" xfId="20968" hidden="1" xr:uid="{00000000-0005-0000-0000-0000EB290000}"/>
    <cellStyle name="Hiperłącze 11" xfId="21880" hidden="1" xr:uid="{00000000-0005-0000-0000-000079290000}"/>
    <cellStyle name="Hiperłącze 11" xfId="42422" hidden="1" xr:uid="{00000000-0005-0000-0000-00002C330000}"/>
    <cellStyle name="Hiperłącze 12" xfId="6474" xr:uid="{00000000-0005-0000-0000-00004B350000}"/>
    <cellStyle name="Hiperłącze 2" xfId="566" xr:uid="{00000000-0005-0000-0000-00004C350000}"/>
    <cellStyle name="Hiperłącze 2 10" xfId="10317" xr:uid="{00000000-0005-0000-0000-00004D350000}"/>
    <cellStyle name="Hiperłącze 2 11" xfId="10312" xr:uid="{00000000-0005-0000-0000-00004E350000}"/>
    <cellStyle name="Hiperłącze 2 12" xfId="10366" xr:uid="{00000000-0005-0000-0000-00004F350000}"/>
    <cellStyle name="Hiperłącze 2 13" xfId="10376" xr:uid="{00000000-0005-0000-0000-000050350000}"/>
    <cellStyle name="Hiperłącze 2 14" xfId="10386" xr:uid="{00000000-0005-0000-0000-000051350000}"/>
    <cellStyle name="Hiperłącze 2 15" xfId="10396" xr:uid="{00000000-0005-0000-0000-000052350000}"/>
    <cellStyle name="Hiperłącze 2 16" xfId="10456" xr:uid="{00000000-0005-0000-0000-000053350000}"/>
    <cellStyle name="Hiperłącze 2 17" xfId="10466" xr:uid="{00000000-0005-0000-0000-000054350000}"/>
    <cellStyle name="Hiperłącze 2 18" xfId="10425" xr:uid="{00000000-0005-0000-0000-000055350000}"/>
    <cellStyle name="Hiperłącze 2 19" xfId="10415" xr:uid="{00000000-0005-0000-0000-000056350000}"/>
    <cellStyle name="Hiperłącze 2 2" xfId="31867" hidden="1" xr:uid="{00000000-0005-0000-0000-000093350000}"/>
    <cellStyle name="Hiperłącze 2 2" xfId="25386" hidden="1" xr:uid="{00000000-0005-0000-0000-000088350000}"/>
    <cellStyle name="Hiperłącze 2 2" xfId="20863" hidden="1" xr:uid="{00000000-0005-0000-0000-00007B350000}"/>
    <cellStyle name="Hiperłącze 2 2" xfId="25517" hidden="1" xr:uid="{00000000-0005-0000-0000-000084350000}"/>
    <cellStyle name="Hiperłącze 2 2" xfId="26680" hidden="1" xr:uid="{00000000-0005-0000-0000-000083350000}"/>
    <cellStyle name="Hiperłącze 2 2" xfId="35095" hidden="1" xr:uid="{00000000-0005-0000-0000-00009B350000}"/>
    <cellStyle name="Hiperłącze 2 2" xfId="27344" hidden="1" xr:uid="{00000000-0005-0000-0000-000086350000}"/>
    <cellStyle name="Hiperłącze 2 2" xfId="36390" hidden="1" xr:uid="{00000000-0005-0000-0000-0000A0350000}"/>
    <cellStyle name="Hiperłącze 2 2" xfId="11812" hidden="1" xr:uid="{00000000-0005-0000-0000-000061350000}"/>
    <cellStyle name="Hiperłącze 2 2" xfId="13782" hidden="1" xr:uid="{00000000-0005-0000-0000-000060350000}"/>
    <cellStyle name="Hiperłącze 2 2" xfId="20994" hidden="1" xr:uid="{00000000-0005-0000-0000-000077350000}"/>
    <cellStyle name="Hiperłącze 2 2" xfId="30040" hidden="1" xr:uid="{00000000-0005-0000-0000-000091350000}"/>
    <cellStyle name="Hiperłącze 2 2" xfId="15580" hidden="1" xr:uid="{00000000-0005-0000-0000-000065350000}"/>
    <cellStyle name="Hiperłącze 2 2" xfId="14814" hidden="1" xr:uid="{00000000-0005-0000-0000-000064350000}"/>
    <cellStyle name="Hiperłącze 2 2" xfId="27626" hidden="1" xr:uid="{00000000-0005-0000-0000-000085350000}"/>
    <cellStyle name="Hiperłącze 2 2" xfId="34432" hidden="1" xr:uid="{00000000-0005-0000-0000-0000A2350000}"/>
    <cellStyle name="Hiperłącze 2 2" xfId="37703" hidden="1" xr:uid="{00000000-0005-0000-0000-0000A3350000}"/>
    <cellStyle name="Hiperłącze 2 2" xfId="21060" hidden="1" xr:uid="{00000000-0005-0000-0000-000073350000}"/>
    <cellStyle name="Hiperłącze 2 2" xfId="28387" hidden="1" xr:uid="{00000000-0005-0000-0000-00008B350000}"/>
    <cellStyle name="Hiperłącze 2 2" xfId="22157" hidden="1" xr:uid="{00000000-0005-0000-0000-000076350000}"/>
    <cellStyle name="Hiperłącze 2 2" xfId="24630" hidden="1" xr:uid="{00000000-0005-0000-0000-00007F350000}"/>
    <cellStyle name="Hiperłącze 2 2" xfId="32898" hidden="1" xr:uid="{00000000-0005-0000-0000-000097350000}"/>
    <cellStyle name="Hiperłącze 2 2" xfId="21526" hidden="1" xr:uid="{00000000-0005-0000-0000-000074350000}"/>
    <cellStyle name="Hiperłącze 2 2" xfId="30572" hidden="1" xr:uid="{00000000-0005-0000-0000-00008E350000}"/>
    <cellStyle name="Hiperłącze 2 2" xfId="11943" hidden="1" xr:uid="{00000000-0005-0000-0000-00005D350000}"/>
    <cellStyle name="Hiperłącze 2 2" xfId="19326" hidden="1" xr:uid="{00000000-0005-0000-0000-000070350000}"/>
    <cellStyle name="Hiperłącze 2 2" xfId="17631" hidden="1" xr:uid="{00000000-0005-0000-0000-000069350000}"/>
    <cellStyle name="Hiperłącze 2 2" xfId="40925" hidden="1" xr:uid="{00000000-0005-0000-0000-0000AE350000}"/>
    <cellStyle name="Hiperłącze 2 2" xfId="38955" hidden="1" xr:uid="{00000000-0005-0000-0000-0000AF350000}"/>
    <cellStyle name="Hiperłącze 2 2" xfId="6475" hidden="1" xr:uid="{00000000-0005-0000-0000-000057350000}"/>
    <cellStyle name="Hiperłącze 2 2" xfId="19608" hidden="1" xr:uid="{00000000-0005-0000-0000-00006F350000}"/>
    <cellStyle name="Hiperłącze 2 2" xfId="12475" hidden="1" xr:uid="{00000000-0005-0000-0000-00005A350000}"/>
    <cellStyle name="Hiperłącze 2 2" xfId="14802" hidden="1" xr:uid="{00000000-0005-0000-0000-000063350000}"/>
    <cellStyle name="Hiperłącze 2 2" xfId="44772" hidden="1" xr:uid="{00000000-0005-0000-0000-0000B7350000}"/>
    <cellStyle name="Hiperłącze 2 2" xfId="10234" hidden="1" xr:uid="{00000000-0005-0000-0000-000058350000}"/>
    <cellStyle name="Hiperłącze 2 2" xfId="46749" hidden="1" xr:uid="{00000000-0005-0000-0000-0000BD350000}"/>
    <cellStyle name="Hiperłącze 2 2" xfId="23852" hidden="1" xr:uid="{00000000-0005-0000-0000-00007D350000}"/>
    <cellStyle name="Hiperłącze 2 2" xfId="24134" hidden="1" xr:uid="{00000000-0005-0000-0000-00007C350000}"/>
    <cellStyle name="Hiperłącze 2 2" xfId="18577" hidden="1" xr:uid="{00000000-0005-0000-0000-00006B350000}"/>
    <cellStyle name="Hiperłącze 2 2" xfId="40913" hidden="1" xr:uid="{00000000-0005-0000-0000-0000AD350000}"/>
    <cellStyle name="Hiperłącze 2 2" xfId="26049" hidden="1" xr:uid="{00000000-0005-0000-0000-000081350000}"/>
    <cellStyle name="Hiperłącze 2 2" xfId="25583" hidden="1" xr:uid="{00000000-0005-0000-0000-000080350000}"/>
    <cellStyle name="Hiperłącze 2 2" xfId="11687" hidden="1" xr:uid="{00000000-0005-0000-0000-00005B350000}"/>
    <cellStyle name="Hiperłącze 2 2" xfId="45448" hidden="1" xr:uid="{00000000-0005-0000-0000-0000BB350000}"/>
    <cellStyle name="Hiperłącze 2 2" xfId="19338" hidden="1" xr:uid="{00000000-0005-0000-0000-000071350000}"/>
    <cellStyle name="Hiperłącze 2 2" xfId="17000" hidden="1" xr:uid="{00000000-0005-0000-0000-000067350000}"/>
    <cellStyle name="Hiperłącze 2 2" xfId="39152" hidden="1" xr:uid="{00000000-0005-0000-0000-0000A7350000}"/>
    <cellStyle name="Hiperłącze 2 2" xfId="16468" hidden="1" xr:uid="{00000000-0005-0000-0000-00006A350000}"/>
    <cellStyle name="Hiperłącze 2 2" xfId="13770" hidden="1" xr:uid="{00000000-0005-0000-0000-00005F350000}"/>
    <cellStyle name="Hiperłącze 2 2" xfId="42722" hidden="1" xr:uid="{00000000-0005-0000-0000-0000B3350000}"/>
    <cellStyle name="Hiperłącze 2 2" xfId="16212" hidden="1" xr:uid="{00000000-0005-0000-0000-000068350000}"/>
    <cellStyle name="Hiperłącze 2 2" xfId="40249" hidden="1" xr:uid="{00000000-0005-0000-0000-0000AA350000}"/>
    <cellStyle name="Hiperłącze 2 2" xfId="22821" hidden="1" xr:uid="{00000000-0005-0000-0000-000079350000}"/>
    <cellStyle name="Hiperłącze 2 2" xfId="22833" hidden="1" xr:uid="{00000000-0005-0000-0000-00007A350000}"/>
    <cellStyle name="Hiperłącze 2 2" xfId="46467" hidden="1" xr:uid="{00000000-0005-0000-0000-0000BE350000}"/>
    <cellStyle name="Hiperłącze 2 2" xfId="42226" hidden="1" xr:uid="{00000000-0005-0000-0000-0000B0350000}"/>
    <cellStyle name="Hiperłącze 2 2" xfId="45718" hidden="1" xr:uid="{00000000-0005-0000-0000-0000B9350000}"/>
    <cellStyle name="Hiperłącze 2 2" xfId="43609" hidden="1" xr:uid="{00000000-0005-0000-0000-0000B8350000}"/>
    <cellStyle name="Hiperłącze 2 2" xfId="25261" hidden="1" xr:uid="{00000000-0005-0000-0000-000082350000}"/>
    <cellStyle name="Hiperłącze 2 2" xfId="43478" hidden="1" xr:uid="{00000000-0005-0000-0000-0000BC350000}"/>
    <cellStyle name="Hiperłącze 2 2" xfId="27356" hidden="1" xr:uid="{00000000-0005-0000-0000-000087350000}"/>
    <cellStyle name="Hiperłącze 2 2" xfId="33180" hidden="1" xr:uid="{00000000-0005-0000-0000-000096350000}"/>
    <cellStyle name="Hiperłącze 2 2" xfId="29909" hidden="1" xr:uid="{00000000-0005-0000-0000-000095350000}"/>
    <cellStyle name="Hiperłącze 2 2" xfId="41195" hidden="1" xr:uid="{00000000-0005-0000-0000-0000AC350000}"/>
    <cellStyle name="Hiperłącze 2 2" xfId="23103" hidden="1" xr:uid="{00000000-0005-0000-0000-000078350000}"/>
    <cellStyle name="Hiperłącze 2 2" xfId="34629" hidden="1" xr:uid="{00000000-0005-0000-0000-00009A350000}"/>
    <cellStyle name="Hiperłącze 2 2" xfId="33676" hidden="1" xr:uid="{00000000-0005-0000-0000-000099350000}"/>
    <cellStyle name="Hiperłącze 2 2" xfId="45436" hidden="1" xr:uid="{00000000-0005-0000-0000-0000BA350000}"/>
    <cellStyle name="Hiperłącze 2 2" xfId="28657" hidden="1" xr:uid="{00000000-0005-0000-0000-000089350000}"/>
    <cellStyle name="Hiperłącze 2 2" xfId="28375" hidden="1" xr:uid="{00000000-0005-0000-0000-00008A350000}"/>
    <cellStyle name="Hiperłącze 2 2" xfId="39618" hidden="1" xr:uid="{00000000-0005-0000-0000-0000A8350000}"/>
    <cellStyle name="Hiperłącze 2 2" xfId="20107" hidden="1" xr:uid="{00000000-0005-0000-0000-000072350000}"/>
    <cellStyle name="Hiperłącze 2 2" xfId="39086" hidden="1" xr:uid="{00000000-0005-0000-0000-0000AB350000}"/>
    <cellStyle name="Hiperłącze 2 2" xfId="43675" hidden="1" xr:uid="{00000000-0005-0000-0000-0000B4350000}"/>
    <cellStyle name="Hiperłącze 2 2" xfId="23864" hidden="1" xr:uid="{00000000-0005-0000-0000-00007E350000}"/>
    <cellStyle name="Hiperłącze 2 2" xfId="38830" hidden="1" xr:uid="{00000000-0005-0000-0000-0000A9350000}"/>
    <cellStyle name="Hiperłącze 2 2" xfId="20738" hidden="1" xr:uid="{00000000-0005-0000-0000-000075350000}"/>
    <cellStyle name="Hiperłącze 2 2" xfId="32149" hidden="1" xr:uid="{00000000-0005-0000-0000-000092350000}"/>
    <cellStyle name="Hiperłącze 2 2" xfId="37433" hidden="1" xr:uid="{00000000-0005-0000-0000-0000A5350000}"/>
    <cellStyle name="Hiperłącze 2 2" xfId="34563" hidden="1" xr:uid="{00000000-0005-0000-0000-00009E350000}"/>
    <cellStyle name="Hiperłącze 2 2" xfId="18307" hidden="1" xr:uid="{00000000-0005-0000-0000-00006D350000}"/>
    <cellStyle name="Hiperłącze 2 2" xfId="16337" hidden="1" xr:uid="{00000000-0005-0000-0000-00006E350000}"/>
    <cellStyle name="Hiperłącze 2 2" xfId="29153" hidden="1" xr:uid="{00000000-0005-0000-0000-00008C350000}"/>
    <cellStyle name="Hiperłącze 2 2" xfId="37421" hidden="1" xr:uid="{00000000-0005-0000-0000-0000A4350000}"/>
    <cellStyle name="Hiperłącze 2 2" xfId="29784" hidden="1" xr:uid="{00000000-0005-0000-0000-00008F350000}"/>
    <cellStyle name="Hiperłącze 2 2" xfId="32910" hidden="1" xr:uid="{00000000-0005-0000-0000-000098350000}"/>
    <cellStyle name="Hiperłącze 2 2" xfId="15084" hidden="1" xr:uid="{00000000-0005-0000-0000-000062350000}"/>
    <cellStyle name="Hiperłącze 2 2" xfId="30106" hidden="1" xr:uid="{00000000-0005-0000-0000-00008D350000}"/>
    <cellStyle name="Hiperłącze 2 2" xfId="12009" hidden="1" xr:uid="{00000000-0005-0000-0000-000059350000}"/>
    <cellStyle name="Hiperłącze 2 2" xfId="41956" hidden="1" xr:uid="{00000000-0005-0000-0000-0000B2350000}"/>
    <cellStyle name="Hiperłącze 2 2" xfId="41944" hidden="1" xr:uid="{00000000-0005-0000-0000-0000B1350000}"/>
    <cellStyle name="Hiperłącze 2 2" xfId="36402" hidden="1" xr:uid="{00000000-0005-0000-0000-0000A1350000}"/>
    <cellStyle name="Hiperłącze 2 2" xfId="18295" hidden="1" xr:uid="{00000000-0005-0000-0000-00006C350000}"/>
    <cellStyle name="Hiperłącze 2 2" xfId="43353" hidden="1" xr:uid="{00000000-0005-0000-0000-0000B6350000}"/>
    <cellStyle name="Hiperłącze 2 2" xfId="44141" hidden="1" xr:uid="{00000000-0005-0000-0000-0000B5350000}"/>
    <cellStyle name="Hiperłącze 2 2" xfId="31203" hidden="1" xr:uid="{00000000-0005-0000-0000-000090350000}"/>
    <cellStyle name="Hiperłącze 2 2" xfId="13106" hidden="1" xr:uid="{00000000-0005-0000-0000-00005C350000}"/>
    <cellStyle name="Hiperłącze 2 2" xfId="38201" hidden="1" xr:uid="{00000000-0005-0000-0000-0000A6350000}"/>
    <cellStyle name="Hiperłącze 2 2" xfId="35726" hidden="1" xr:uid="{00000000-0005-0000-0000-00009D350000}"/>
    <cellStyle name="Hiperłącze 2 2" xfId="34307" hidden="1" xr:uid="{00000000-0005-0000-0000-00009C350000}"/>
    <cellStyle name="Hiperłącze 2 2" xfId="16534" hidden="1" xr:uid="{00000000-0005-0000-0000-000066350000}"/>
    <cellStyle name="Hiperłącze 2 2" xfId="36672" hidden="1" xr:uid="{00000000-0005-0000-0000-00009F350000}"/>
    <cellStyle name="Hiperłącze 2 2" xfId="31879" hidden="1" xr:uid="{00000000-0005-0000-0000-000094350000}"/>
    <cellStyle name="Hiperłącze 2 2" xfId="14053" hidden="1" xr:uid="{00000000-0005-0000-0000-00005E350000}"/>
    <cellStyle name="Hiperłącze 2 2" xfId="46479" xr:uid="{00000000-0005-0000-0000-0000BF350000}"/>
    <cellStyle name="Hiperłącze 2 2 2" xfId="11176" xr:uid="{00000000-0005-0000-0000-0000C0350000}"/>
    <cellStyle name="Hiperłącze 2 2 3" xfId="11250" xr:uid="{00000000-0005-0000-0000-0000C1350000}"/>
    <cellStyle name="Hiperłącze 2 2 4" xfId="10648" xr:uid="{00000000-0005-0000-0000-0000C2350000}"/>
    <cellStyle name="Hiperłącze 2 20" xfId="10447" xr:uid="{00000000-0005-0000-0000-0000C3350000}"/>
    <cellStyle name="Hiperłącze 2 21" xfId="10476" xr:uid="{00000000-0005-0000-0000-0000C4350000}"/>
    <cellStyle name="Hiperłącze 2 22" xfId="10439" xr:uid="{00000000-0005-0000-0000-0000C5350000}"/>
    <cellStyle name="Hiperłącze 2 23" xfId="10434" xr:uid="{00000000-0005-0000-0000-0000C6350000}"/>
    <cellStyle name="Hiperłącze 2 24" xfId="10888" xr:uid="{00000000-0005-0000-0000-0000C7350000}"/>
    <cellStyle name="Hiperłącze 2 25" xfId="10647" xr:uid="{00000000-0005-0000-0000-0000C8350000}"/>
    <cellStyle name="Hiperłącze 2 3" xfId="6476" hidden="1" xr:uid="{00000000-0005-0000-0000-0000C9350000}"/>
    <cellStyle name="Hiperłącze 2 3" xfId="22836" hidden="1" xr:uid="{00000000-0005-0000-0000-000005360000}"/>
    <cellStyle name="Hiperłącze 2 3" xfId="23342" hidden="1" xr:uid="{00000000-0005-0000-0000-000003360000}"/>
    <cellStyle name="Hiperłącze 2 3" xfId="32158" hidden="1" xr:uid="{00000000-0005-0000-0000-00002E360000}"/>
    <cellStyle name="Hiperłącze 2 3" xfId="31212" hidden="1" xr:uid="{00000000-0005-0000-0000-00002A360000}"/>
    <cellStyle name="Hiperłącze 2 3" xfId="29940" hidden="1" xr:uid="{00000000-0005-0000-0000-00002C360000}"/>
    <cellStyle name="Hiperłącze 2 3" xfId="23610" hidden="1" xr:uid="{00000000-0005-0000-0000-000007360000}"/>
    <cellStyle name="Hiperłącze 2 3" xfId="32656" hidden="1" xr:uid="{00000000-0005-0000-0000-000033360000}"/>
    <cellStyle name="Hiperłącze 2 3" xfId="30997" hidden="1" xr:uid="{00000000-0005-0000-0000-000029360000}"/>
    <cellStyle name="Hiperłącze 2 3" xfId="32388" hidden="1" xr:uid="{00000000-0005-0000-0000-00002F360000}"/>
    <cellStyle name="Hiperłącze 2 3" xfId="29902" hidden="1" xr:uid="{00000000-0005-0000-0000-000032360000}"/>
    <cellStyle name="Hiperłącze 2 3" xfId="22579" hidden="1" xr:uid="{00000000-0005-0000-0000-000001360000}"/>
    <cellStyle name="Hiperłącze 2 3" xfId="29778" hidden="1" xr:uid="{00000000-0005-0000-0000-000028360000}"/>
    <cellStyle name="Hiperłącze 2 3" xfId="14560" hidden="1" xr:uid="{00000000-0005-0000-0000-0000DB350000}"/>
    <cellStyle name="Hiperłącze 2 3" xfId="15093" hidden="1" xr:uid="{00000000-0005-0000-0000-0000DC350000}"/>
    <cellStyle name="Hiperłącze 2 3" xfId="15323" hidden="1" xr:uid="{00000000-0005-0000-0000-0000DD350000}"/>
    <cellStyle name="Hiperłącze 2 3" xfId="15027" hidden="1" xr:uid="{00000000-0005-0000-0000-0000DE350000}"/>
    <cellStyle name="Hiperłącze 2 3" xfId="14817" hidden="1" xr:uid="{00000000-0005-0000-0000-0000DF350000}"/>
    <cellStyle name="Hiperłącze 2 3" xfId="15589" hidden="1" xr:uid="{00000000-0005-0000-0000-0000E0350000}"/>
    <cellStyle name="Hiperłącze 2 3" xfId="15786" hidden="1" xr:uid="{00000000-0005-0000-0000-0000E1350000}"/>
    <cellStyle name="Hiperłącze 2 3" xfId="16543" hidden="1" xr:uid="{00000000-0005-0000-0000-0000E2350000}"/>
    <cellStyle name="Hiperłącze 2 3" xfId="16794" hidden="1" xr:uid="{00000000-0005-0000-0000-0000E3350000}"/>
    <cellStyle name="Hiperłącze 2 3" xfId="17009" hidden="1" xr:uid="{00000000-0005-0000-0000-0000E4350000}"/>
    <cellStyle name="Hiperłącze 2 3" xfId="17205" hidden="1" xr:uid="{00000000-0005-0000-0000-0000E5350000}"/>
    <cellStyle name="Hiperłącze 2 3" xfId="16206" hidden="1" xr:uid="{00000000-0005-0000-0000-0000E6350000}"/>
    <cellStyle name="Hiperłącze 2 3" xfId="17425" hidden="1" xr:uid="{00000000-0005-0000-0000-0000E7350000}"/>
    <cellStyle name="Hiperłącze 2 3" xfId="17640" hidden="1" xr:uid="{00000000-0005-0000-0000-0000E8350000}"/>
    <cellStyle name="Hiperłącze 2 3" xfId="17836" hidden="1" xr:uid="{00000000-0005-0000-0000-0000E9350000}"/>
    <cellStyle name="Hiperłącze 2 3" xfId="16368" hidden="1" xr:uid="{00000000-0005-0000-0000-0000EA350000}"/>
    <cellStyle name="Hiperłącze 2 3" xfId="18053" hidden="1" xr:uid="{00000000-0005-0000-0000-0000EB350000}"/>
    <cellStyle name="Hiperłącze 2 3" xfId="18586" hidden="1" xr:uid="{00000000-0005-0000-0000-0000EC350000}"/>
    <cellStyle name="Hiperłącze 2 3" xfId="18816" hidden="1" xr:uid="{00000000-0005-0000-0000-0000ED350000}"/>
    <cellStyle name="Hiperłącze 2 3" xfId="18520" hidden="1" xr:uid="{00000000-0005-0000-0000-0000EE350000}"/>
    <cellStyle name="Hiperłącze 2 3" xfId="18310" hidden="1" xr:uid="{00000000-0005-0000-0000-0000EF350000}"/>
    <cellStyle name="Hiperłącze 2 3" xfId="16330" hidden="1" xr:uid="{00000000-0005-0000-0000-0000F0350000}"/>
    <cellStyle name="Hiperłącze 2 3" xfId="19084" hidden="1" xr:uid="{00000000-0005-0000-0000-0000F1350000}"/>
    <cellStyle name="Hiperłącze 2 3" xfId="19617" hidden="1" xr:uid="{00000000-0005-0000-0000-0000F2350000}"/>
    <cellStyle name="Hiperłącze 2 3" xfId="19847" hidden="1" xr:uid="{00000000-0005-0000-0000-0000F3350000}"/>
    <cellStyle name="Hiperłącze 2 3" xfId="19551" hidden="1" xr:uid="{00000000-0005-0000-0000-0000F4350000}"/>
    <cellStyle name="Hiperłącze 2 3" xfId="19341" hidden="1" xr:uid="{00000000-0005-0000-0000-0000F5350000}"/>
    <cellStyle name="Hiperłącze 2 3" xfId="20117" hidden="1" xr:uid="{00000000-0005-0000-0000-0000F6350000}"/>
    <cellStyle name="Hiperłącze 2 3" xfId="20333" hidden="1" xr:uid="{00000000-0005-0000-0000-0000F7350000}"/>
    <cellStyle name="Hiperłącze 2 3" xfId="21069" hidden="1" xr:uid="{00000000-0005-0000-0000-0000F8350000}"/>
    <cellStyle name="Hiperłącze 2 3" xfId="21320" hidden="1" xr:uid="{00000000-0005-0000-0000-0000F9350000}"/>
    <cellStyle name="Hiperłącze 2 3" xfId="21535" hidden="1" xr:uid="{00000000-0005-0000-0000-0000FA350000}"/>
    <cellStyle name="Hiperłącze 2 3" xfId="21731" hidden="1" xr:uid="{00000000-0005-0000-0000-0000FB350000}"/>
    <cellStyle name="Hiperłącze 2 3" xfId="20732" hidden="1" xr:uid="{00000000-0005-0000-0000-0000FC350000}"/>
    <cellStyle name="Hiperłącze 2 3" xfId="21951" hidden="1" xr:uid="{00000000-0005-0000-0000-0000FD350000}"/>
    <cellStyle name="Hiperłącze 2 3" xfId="22166" hidden="1" xr:uid="{00000000-0005-0000-0000-0000FE350000}"/>
    <cellStyle name="Hiperłącze 2 3" xfId="14062" hidden="1" xr:uid="{00000000-0005-0000-0000-0000D6350000}"/>
    <cellStyle name="Hiperłącze 2 3" xfId="14292" hidden="1" xr:uid="{00000000-0005-0000-0000-0000D7350000}"/>
    <cellStyle name="Hiperłącze 2 3" xfId="13996" hidden="1" xr:uid="{00000000-0005-0000-0000-0000D8350000}"/>
    <cellStyle name="Hiperłącze 2 3" xfId="13785" hidden="1" xr:uid="{00000000-0005-0000-0000-0000D9350000}"/>
    <cellStyle name="Hiperłącze 2 3" xfId="11805" hidden="1" xr:uid="{00000000-0005-0000-0000-0000DA350000}"/>
    <cellStyle name="Hiperłącze 2 3" xfId="29358" hidden="1" xr:uid="{00000000-0005-0000-0000-000023360000}"/>
    <cellStyle name="Hiperłącze 2 3" xfId="11843" hidden="1" xr:uid="{00000000-0005-0000-0000-0000D4350000}"/>
    <cellStyle name="Hiperłącze 2 3" xfId="11260" hidden="1" xr:uid="{00000000-0005-0000-0000-0000CB350000}"/>
    <cellStyle name="Hiperłącze 2 3" xfId="11681" hidden="1" xr:uid="{00000000-0005-0000-0000-0000D0350000}"/>
    <cellStyle name="Hiperłącze 2 3" xfId="13311" hidden="1" xr:uid="{00000000-0005-0000-0000-0000D3350000}"/>
    <cellStyle name="Hiperłącze 2 3" xfId="28133" hidden="1" xr:uid="{00000000-0005-0000-0000-00001D360000}"/>
    <cellStyle name="Hiperłącze 2 3" xfId="10244" hidden="1" xr:uid="{00000000-0005-0000-0000-0000CA350000}"/>
    <cellStyle name="Hiperłącze 2 3" xfId="12680" hidden="1" xr:uid="{00000000-0005-0000-0000-0000CF350000}"/>
    <cellStyle name="Hiperłącze 2 3" xfId="12018" hidden="1" xr:uid="{00000000-0005-0000-0000-0000CC350000}"/>
    <cellStyle name="Hiperłącze 2 3" xfId="12484" hidden="1" xr:uid="{00000000-0005-0000-0000-0000CE350000}"/>
    <cellStyle name="Hiperłącze 2 3" xfId="28390" hidden="1" xr:uid="{00000000-0005-0000-0000-000021360000}"/>
    <cellStyle name="Hiperłącze 2 3" xfId="28896" hidden="1" xr:uid="{00000000-0005-0000-0000-00001F360000}"/>
    <cellStyle name="Hiperłącze 2 3" xfId="23867" hidden="1" xr:uid="{00000000-0005-0000-0000-00000B360000}"/>
    <cellStyle name="Hiperłącze 2 3" xfId="33189" hidden="1" xr:uid="{00000000-0005-0000-0000-000034360000}"/>
    <cellStyle name="Hiperłącze 2 3" xfId="31882" hidden="1" xr:uid="{00000000-0005-0000-0000-000031360000}"/>
    <cellStyle name="Hiperłącze 2 3" xfId="45957" hidden="1" xr:uid="{00000000-0005-0000-0000-000071360000}"/>
    <cellStyle name="Hiperłącze 2 3" xfId="46988" hidden="1" xr:uid="{00000000-0005-0000-0000-000077360000}"/>
    <cellStyle name="Hiperłącze 2 3" xfId="44977" hidden="1" xr:uid="{00000000-0005-0000-0000-00006D360000}"/>
    <cellStyle name="Hiperłącze 2 3" xfId="45194" hidden="1" xr:uid="{00000000-0005-0000-0000-00006F360000}"/>
    <cellStyle name="Hiperłącze 2 3" xfId="31408" hidden="1" xr:uid="{00000000-0005-0000-0000-00002B360000}"/>
    <cellStyle name="Hiperłącze 2 3" xfId="46758" hidden="1" xr:uid="{00000000-0005-0000-0000-000076360000}"/>
    <cellStyle name="Hiperłącze 2 3" xfId="44781" hidden="1" xr:uid="{00000000-0005-0000-0000-00006C360000}"/>
    <cellStyle name="Hiperłącze 2 3" xfId="45451" hidden="1" xr:uid="{00000000-0005-0000-0000-000073360000}"/>
    <cellStyle name="Hiperłącze 2 3" xfId="46225" hidden="1" xr:uid="{00000000-0005-0000-0000-000075360000}"/>
    <cellStyle name="Hiperłącze 2 3" xfId="32092" hidden="1" xr:uid="{00000000-0005-0000-0000-000030360000}"/>
    <cellStyle name="Hiperłącze 2 3" xfId="31625" hidden="1" xr:uid="{00000000-0005-0000-0000-00002D360000}"/>
    <cellStyle name="Hiperłącze 2 3" xfId="27865" hidden="1" xr:uid="{00000000-0005-0000-0000-000019360000}"/>
    <cellStyle name="Hiperłącze 2 3" xfId="34463" hidden="1" xr:uid="{00000000-0005-0000-0000-000042360000}"/>
    <cellStyle name="Hiperłącze 2 3" xfId="35520" hidden="1" xr:uid="{00000000-0005-0000-0000-00003F360000}"/>
    <cellStyle name="Hiperłącze 2 3" xfId="23046" hidden="1" xr:uid="{00000000-0005-0000-0000-000004360000}"/>
    <cellStyle name="Hiperłącze 2 3" xfId="24077" hidden="1" xr:uid="{00000000-0005-0000-0000-00000A360000}"/>
    <cellStyle name="Hiperłącze 2 3" xfId="20894" hidden="1" xr:uid="{00000000-0005-0000-0000-000000360000}"/>
    <cellStyle name="Hiperłącze 2 3" xfId="23112" hidden="1" xr:uid="{00000000-0005-0000-0000-000002360000}"/>
    <cellStyle name="Hiperłącze 2 3" xfId="33881" hidden="1" xr:uid="{00000000-0005-0000-0000-000039360000}"/>
    <cellStyle name="Hiperłącze 2 3" xfId="24373" hidden="1" xr:uid="{00000000-0005-0000-0000-000009360000}"/>
    <cellStyle name="Hiperłącze 2 3" xfId="22362" hidden="1" xr:uid="{00000000-0005-0000-0000-0000FF350000}"/>
    <cellStyle name="Hiperłącze 2 3" xfId="20856" hidden="1" xr:uid="{00000000-0005-0000-0000-000006360000}"/>
    <cellStyle name="Hiperłącze 2 3" xfId="24143" hidden="1" xr:uid="{00000000-0005-0000-0000-000008360000}"/>
    <cellStyle name="Hiperłącze 2 3" xfId="34301" hidden="1" xr:uid="{00000000-0005-0000-0000-00003E360000}"/>
    <cellStyle name="Hiperłącze 2 3" xfId="34889" hidden="1" xr:uid="{00000000-0005-0000-0000-00003B360000}"/>
    <cellStyle name="Hiperłącze 2 3" xfId="30777" hidden="1" xr:uid="{00000000-0005-0000-0000-000027360000}"/>
    <cellStyle name="Hiperłącze 2 3" xfId="13528" hidden="1" xr:uid="{00000000-0005-0000-0000-0000D5350000}"/>
    <cellStyle name="Hiperłącze 2 3" xfId="13115" hidden="1" xr:uid="{00000000-0005-0000-0000-0000D2350000}"/>
    <cellStyle name="Hiperłącze 2 3" xfId="25255" hidden="1" xr:uid="{00000000-0005-0000-0000-000012360000}"/>
    <cellStyle name="Hiperłącze 2 3" xfId="27635" hidden="1" xr:uid="{00000000-0005-0000-0000-000018360000}"/>
    <cellStyle name="Hiperłącze 2 3" xfId="25592" hidden="1" xr:uid="{00000000-0005-0000-0000-00000E360000}"/>
    <cellStyle name="Hiperłącze 2 3" xfId="26058" hidden="1" xr:uid="{00000000-0005-0000-0000-000010360000}"/>
    <cellStyle name="Hiperłącze 2 3" xfId="12269" hidden="1" xr:uid="{00000000-0005-0000-0000-0000CD350000}"/>
    <cellStyle name="Hiperłącze 2 3" xfId="27102" hidden="1" xr:uid="{00000000-0005-0000-0000-000017360000}"/>
    <cellStyle name="Hiperłącze 2 3" xfId="24835" hidden="1" xr:uid="{00000000-0005-0000-0000-00000D360000}"/>
    <cellStyle name="Hiperłącze 2 3" xfId="26689" hidden="1" xr:uid="{00000000-0005-0000-0000-000014360000}"/>
    <cellStyle name="Hiperłącze 2 3" xfId="25417" hidden="1" xr:uid="{00000000-0005-0000-0000-000016360000}"/>
    <cellStyle name="Hiperłącze 2 3" xfId="12900" hidden="1" xr:uid="{00000000-0005-0000-0000-0000D1350000}"/>
    <cellStyle name="Hiperłącze 2 3" xfId="24639" hidden="1" xr:uid="{00000000-0005-0000-0000-00000C360000}"/>
    <cellStyle name="Hiperłącze 2 3" xfId="33419" hidden="1" xr:uid="{00000000-0005-0000-0000-000035360000}"/>
    <cellStyle name="Hiperłącze 2 3" xfId="45661" hidden="1" xr:uid="{00000000-0005-0000-0000-000072360000}"/>
    <cellStyle name="Hiperłącze 2 3" xfId="45727" hidden="1" xr:uid="{00000000-0005-0000-0000-000070360000}"/>
    <cellStyle name="Hiperłącze 2 3" xfId="28600" hidden="1" xr:uid="{00000000-0005-0000-0000-000020360000}"/>
    <cellStyle name="Hiperłącze 2 3" xfId="30581" hidden="1" xr:uid="{00000000-0005-0000-0000-000026360000}"/>
    <cellStyle name="Hiperłącze 2 3" xfId="25379" hidden="1" xr:uid="{00000000-0005-0000-0000-00001C360000}"/>
    <cellStyle name="Hiperłącze 2 3" xfId="28666" hidden="1" xr:uid="{00000000-0005-0000-0000-00001E360000}"/>
    <cellStyle name="Hiperłącze 2 3" xfId="43471" hidden="1" xr:uid="{00000000-0005-0000-0000-000074360000}"/>
    <cellStyle name="Hiperłącze 2 3" xfId="30366" hidden="1" xr:uid="{00000000-0005-0000-0000-000025360000}"/>
    <cellStyle name="Hiperłącze 2 3" xfId="27359" hidden="1" xr:uid="{00000000-0005-0000-0000-00001B360000}"/>
    <cellStyle name="Hiperłącze 2 3" xfId="29162" hidden="1" xr:uid="{00000000-0005-0000-0000-000022360000}"/>
    <cellStyle name="Hiperłącze 2 3" xfId="30115" hidden="1" xr:uid="{00000000-0005-0000-0000-000024360000}"/>
    <cellStyle name="Hiperłącze 2 3" xfId="43509" hidden="1" xr:uid="{00000000-0005-0000-0000-00006E360000}"/>
    <cellStyle name="Hiperłącze 2 3" xfId="27569" hidden="1" xr:uid="{00000000-0005-0000-0000-00001A360000}"/>
    <cellStyle name="Hiperłącze 2 3" xfId="34425" hidden="1" xr:uid="{00000000-0005-0000-0000-000048360000}"/>
    <cellStyle name="Hiperłącze 2 3" xfId="37179" hidden="1" xr:uid="{00000000-0005-0000-0000-000049360000}"/>
    <cellStyle name="Hiperłącze 2 3" xfId="37712" hidden="1" xr:uid="{00000000-0005-0000-0000-00004A360000}"/>
    <cellStyle name="Hiperłącze 2 3" xfId="37942" hidden="1" xr:uid="{00000000-0005-0000-0000-00004B360000}"/>
    <cellStyle name="Hiperłącze 2 3" xfId="37646" hidden="1" xr:uid="{00000000-0005-0000-0000-00004C360000}"/>
    <cellStyle name="Hiperłącze 2 3" xfId="37436" hidden="1" xr:uid="{00000000-0005-0000-0000-00004D360000}"/>
    <cellStyle name="Hiperłącze 2 3" xfId="38211" hidden="1" xr:uid="{00000000-0005-0000-0000-00004E360000}"/>
    <cellStyle name="Hiperłącze 2 3" xfId="38425" hidden="1" xr:uid="{00000000-0005-0000-0000-00004F360000}"/>
    <cellStyle name="Hiperłącze 2 3" xfId="39161" hidden="1" xr:uid="{00000000-0005-0000-0000-000050360000}"/>
    <cellStyle name="Hiperłącze 2 3" xfId="39412" hidden="1" xr:uid="{00000000-0005-0000-0000-000051360000}"/>
    <cellStyle name="Hiperłącze 2 3" xfId="39627" hidden="1" xr:uid="{00000000-0005-0000-0000-000052360000}"/>
    <cellStyle name="Hiperłącze 2 3" xfId="39823" hidden="1" xr:uid="{00000000-0005-0000-0000-000053360000}"/>
    <cellStyle name="Hiperłącze 2 3" xfId="38824" hidden="1" xr:uid="{00000000-0005-0000-0000-000054360000}"/>
    <cellStyle name="Hiperłącze 2 3" xfId="40043" hidden="1" xr:uid="{00000000-0005-0000-0000-000055360000}"/>
    <cellStyle name="Hiperłącze 2 3" xfId="40258" hidden="1" xr:uid="{00000000-0005-0000-0000-000056360000}"/>
    <cellStyle name="Hiperłącze 2 3" xfId="40454" hidden="1" xr:uid="{00000000-0005-0000-0000-000057360000}"/>
    <cellStyle name="Hiperłącze 2 3" xfId="38986" hidden="1" xr:uid="{00000000-0005-0000-0000-000058360000}"/>
    <cellStyle name="Hiperłącze 2 3" xfId="40671" hidden="1" xr:uid="{00000000-0005-0000-0000-000059360000}"/>
    <cellStyle name="Hiperłącze 2 3" xfId="41204" hidden="1" xr:uid="{00000000-0005-0000-0000-00005A360000}"/>
    <cellStyle name="Hiperłącze 2 3" xfId="41434" hidden="1" xr:uid="{00000000-0005-0000-0000-00005B360000}"/>
    <cellStyle name="Hiperłącze 2 3" xfId="41138" hidden="1" xr:uid="{00000000-0005-0000-0000-00005C360000}"/>
    <cellStyle name="Hiperłącze 2 3" xfId="40928" hidden="1" xr:uid="{00000000-0005-0000-0000-00005D360000}"/>
    <cellStyle name="Hiperłącze 2 3" xfId="38948" hidden="1" xr:uid="{00000000-0005-0000-0000-00005E360000}"/>
    <cellStyle name="Hiperłącze 2 3" xfId="41702" hidden="1" xr:uid="{00000000-0005-0000-0000-00005F360000}"/>
    <cellStyle name="Hiperłącze 2 3" xfId="42235" hidden="1" xr:uid="{00000000-0005-0000-0000-000060360000}"/>
    <cellStyle name="Hiperłącze 2 3" xfId="42465" hidden="1" xr:uid="{00000000-0005-0000-0000-000061360000}"/>
    <cellStyle name="Hiperłącze 2 3" xfId="42169" hidden="1" xr:uid="{00000000-0005-0000-0000-000062360000}"/>
    <cellStyle name="Hiperłącze 2 3" xfId="41959" hidden="1" xr:uid="{00000000-0005-0000-0000-000063360000}"/>
    <cellStyle name="Hiperłącze 2 3" xfId="42731" hidden="1" xr:uid="{00000000-0005-0000-0000-000064360000}"/>
    <cellStyle name="Hiperłącze 2 3" xfId="42927" hidden="1" xr:uid="{00000000-0005-0000-0000-000065360000}"/>
    <cellStyle name="Hiperłącze 2 3" xfId="43684" hidden="1" xr:uid="{00000000-0005-0000-0000-000066360000}"/>
    <cellStyle name="Hiperłącze 2 3" xfId="43935" hidden="1" xr:uid="{00000000-0005-0000-0000-000067360000}"/>
    <cellStyle name="Hiperłącze 2 3" xfId="44150" hidden="1" xr:uid="{00000000-0005-0000-0000-000068360000}"/>
    <cellStyle name="Hiperłącze 2 3" xfId="44346" hidden="1" xr:uid="{00000000-0005-0000-0000-000069360000}"/>
    <cellStyle name="Hiperłącze 2 3" xfId="43347" hidden="1" xr:uid="{00000000-0005-0000-0000-00006A360000}"/>
    <cellStyle name="Hiperłącze 2 3" xfId="44566" hidden="1" xr:uid="{00000000-0005-0000-0000-00006B360000}"/>
    <cellStyle name="Hiperłącze 2 3" xfId="36148" hidden="1" xr:uid="{00000000-0005-0000-0000-000043360000}"/>
    <cellStyle name="Hiperłącze 2 3" xfId="36681" hidden="1" xr:uid="{00000000-0005-0000-0000-000044360000}"/>
    <cellStyle name="Hiperłącze 2 3" xfId="36911" hidden="1" xr:uid="{00000000-0005-0000-0000-000045360000}"/>
    <cellStyle name="Hiperłącze 2 3" xfId="36615" hidden="1" xr:uid="{00000000-0005-0000-0000-000046360000}"/>
    <cellStyle name="Hiperłącze 2 3" xfId="36405" hidden="1" xr:uid="{00000000-0005-0000-0000-000047360000}"/>
    <cellStyle name="Hiperłącze 2 3" xfId="26885" hidden="1" xr:uid="{00000000-0005-0000-0000-000015360000}"/>
    <cellStyle name="Hiperłącze 2 3" xfId="35931" hidden="1" xr:uid="{00000000-0005-0000-0000-000041360000}"/>
    <cellStyle name="Hiperłącze 2 3" xfId="32913" hidden="1" xr:uid="{00000000-0005-0000-0000-000037360000}"/>
    <cellStyle name="Hiperłącze 2 3" xfId="35300" hidden="1" xr:uid="{00000000-0005-0000-0000-00003D360000}"/>
    <cellStyle name="Hiperłącze 2 3" xfId="35735" hidden="1" xr:uid="{00000000-0005-0000-0000-000040360000}"/>
    <cellStyle name="Hiperłącze 2 3" xfId="25843" hidden="1" xr:uid="{00000000-0005-0000-0000-00000F360000}"/>
    <cellStyle name="Hiperłącze 2 3" xfId="33123" hidden="1" xr:uid="{00000000-0005-0000-0000-000036360000}"/>
    <cellStyle name="Hiperłącze 2 3" xfId="35104" hidden="1" xr:uid="{00000000-0005-0000-0000-00003C360000}"/>
    <cellStyle name="Hiperłącze 2 3" xfId="33685" hidden="1" xr:uid="{00000000-0005-0000-0000-000038360000}"/>
    <cellStyle name="Hiperłącze 2 3" xfId="34638" hidden="1" xr:uid="{00000000-0005-0000-0000-00003A360000}"/>
    <cellStyle name="Hiperłącze 2 3" xfId="26474" hidden="1" xr:uid="{00000000-0005-0000-0000-000013360000}"/>
    <cellStyle name="Hiperłącze 2 3" xfId="26254" hidden="1" xr:uid="{00000000-0005-0000-0000-000011360000}"/>
    <cellStyle name="Hiperłącze 2 3" xfId="46692" hidden="1" xr:uid="{00000000-0005-0000-0000-000078360000}"/>
    <cellStyle name="Hiperłącze 2 3" xfId="46482" xr:uid="{00000000-0005-0000-0000-000079360000}"/>
    <cellStyle name="Hiperłącze 2 4" xfId="10334" xr:uid="{00000000-0005-0000-0000-00007A360000}"/>
    <cellStyle name="Hiperłącze 2 5" xfId="10344" xr:uid="{00000000-0005-0000-0000-00007B360000}"/>
    <cellStyle name="Hiperłącze 2 6" xfId="10303" xr:uid="{00000000-0005-0000-0000-00007C360000}"/>
    <cellStyle name="Hiperłącze 2 7" xfId="10293" xr:uid="{00000000-0005-0000-0000-00007D360000}"/>
    <cellStyle name="Hiperłącze 2 8" xfId="10325" xr:uid="{00000000-0005-0000-0000-00007E360000}"/>
    <cellStyle name="Hiperłącze 2 9" xfId="10354" xr:uid="{00000000-0005-0000-0000-00007F360000}"/>
    <cellStyle name="Hiperłącze 3" xfId="10355" hidden="1" xr:uid="{00000000-0005-0000-0000-000089360000}"/>
    <cellStyle name="Hiperłącze 3" xfId="10324" hidden="1" xr:uid="{00000000-0005-0000-0000-00008A360000}"/>
    <cellStyle name="Hiperłącze 3" xfId="10326" hidden="1" xr:uid="{00000000-0005-0000-0000-000088360000}"/>
    <cellStyle name="Hiperłącze 3" xfId="10467" hidden="1" xr:uid="{00000000-0005-0000-0000-000091360000}"/>
    <cellStyle name="Hiperłącze 3" xfId="10424" hidden="1" xr:uid="{00000000-0005-0000-0000-000092360000}"/>
    <cellStyle name="Hiperłącze 3" xfId="10414" hidden="1" xr:uid="{00000000-0005-0000-0000-000093360000}"/>
    <cellStyle name="Hiperłącze 3" xfId="10448" hidden="1" xr:uid="{00000000-0005-0000-0000-000094360000}"/>
    <cellStyle name="Hiperłącze 3" xfId="10318" hidden="1" xr:uid="{00000000-0005-0000-0000-00008B360000}"/>
    <cellStyle name="Hiperłącze 3" xfId="10235" hidden="1" xr:uid="{00000000-0005-0000-0000-000082360000}"/>
    <cellStyle name="Hiperłącze 3" xfId="10192" hidden="1" xr:uid="{00000000-0005-0000-0000-000080360000}"/>
    <cellStyle name="Hiperłącze 3" xfId="10201" hidden="1" xr:uid="{00000000-0005-0000-0000-000081360000}"/>
    <cellStyle name="Hiperłącze 3" xfId="10292" hidden="1" xr:uid="{00000000-0005-0000-0000-000087360000}"/>
    <cellStyle name="Hiperłącze 3" xfId="10457" hidden="1" xr:uid="{00000000-0005-0000-0000-000090360000}"/>
    <cellStyle name="Hiperłącze 3" xfId="10446" hidden="1" xr:uid="{00000000-0005-0000-0000-000096360000}"/>
    <cellStyle name="Hiperłącze 3" xfId="10440" hidden="1" xr:uid="{00000000-0005-0000-0000-000097360000}"/>
    <cellStyle name="Hiperłącze 3" xfId="10477" hidden="1" xr:uid="{00000000-0005-0000-0000-000095360000}"/>
    <cellStyle name="Hiperłącze 3" xfId="10367" hidden="1" xr:uid="{00000000-0005-0000-0000-00008C360000}"/>
    <cellStyle name="Hiperłącze 3" xfId="10245" hidden="1" xr:uid="{00000000-0005-0000-0000-000083360000}"/>
    <cellStyle name="Hiperłącze 3" xfId="10335" hidden="1" xr:uid="{00000000-0005-0000-0000-000084360000}"/>
    <cellStyle name="Hiperłącze 3" xfId="10345" hidden="1" xr:uid="{00000000-0005-0000-0000-000085360000}"/>
    <cellStyle name="Hiperłącze 3" xfId="10302" hidden="1" xr:uid="{00000000-0005-0000-0000-000086360000}"/>
    <cellStyle name="Hiperłącze 3" xfId="10397" hidden="1" xr:uid="{00000000-0005-0000-0000-00008F360000}"/>
    <cellStyle name="Hiperłącze 3" xfId="10377" hidden="1" xr:uid="{00000000-0005-0000-0000-00008D360000}"/>
    <cellStyle name="Hiperłącze 3" xfId="10387" hidden="1" xr:uid="{00000000-0005-0000-0000-00008E360000}"/>
    <cellStyle name="Hiperłącze 3" xfId="10649" xr:uid="{00000000-0005-0000-0000-000098360000}"/>
    <cellStyle name="Hiperłącze 3 10" xfId="30413" hidden="1" xr:uid="{00000000-0005-0000-0000-0000C5360000}"/>
    <cellStyle name="Hiperłącze 3 10" xfId="28467" hidden="1" xr:uid="{00000000-0005-0000-0000-0000C3360000}"/>
    <cellStyle name="Hiperłącze 3 10" xfId="29405" hidden="1" xr:uid="{00000000-0005-0000-0000-0000C4360000}"/>
    <cellStyle name="Hiperłącze 3 10" xfId="14339" hidden="1" xr:uid="{00000000-0005-0000-0000-00009F360000}"/>
    <cellStyle name="Hiperłącze 3 10" xfId="18387" hidden="1" xr:uid="{00000000-0005-0000-0000-0000AB360000}"/>
    <cellStyle name="Hiperłącze 3 10" xfId="15370" hidden="1" xr:uid="{00000000-0005-0000-0000-0000A2360000}"/>
    <cellStyle name="Hiperłącze 3 10" xfId="19418" hidden="1" xr:uid="{00000000-0005-0000-0000-0000AE360000}"/>
    <cellStyle name="Hiperłącze 3 10" xfId="21367" hidden="1" xr:uid="{00000000-0005-0000-0000-0000AF360000}"/>
    <cellStyle name="Hiperłącze 3 10" xfId="21778" hidden="1" xr:uid="{00000000-0005-0000-0000-0000B0360000}"/>
    <cellStyle name="Hiperłącze 3 10" xfId="12947" hidden="1" xr:uid="{00000000-0005-0000-0000-00009C360000}"/>
    <cellStyle name="Hiperłącze 3 10" xfId="17472" hidden="1" xr:uid="{00000000-0005-0000-0000-0000A7360000}"/>
    <cellStyle name="Hiperłącze 3 10" xfId="22409" hidden="1" xr:uid="{00000000-0005-0000-0000-0000B2360000}"/>
    <cellStyle name="Hiperłącze 3 10" xfId="13575" hidden="1" xr:uid="{00000000-0005-0000-0000-00009E360000}"/>
    <cellStyle name="Hiperłącze 3 10" xfId="18100" hidden="1" xr:uid="{00000000-0005-0000-0000-0000A9360000}"/>
    <cellStyle name="Hiperłącze 3 10" xfId="13862" hidden="1" xr:uid="{00000000-0005-0000-0000-0000A0360000}"/>
    <cellStyle name="Hiperłącze 3 10" xfId="19131" hidden="1" xr:uid="{00000000-0005-0000-0000-0000AC360000}"/>
    <cellStyle name="Hiperłącze 3 10" xfId="14894" hidden="1" xr:uid="{00000000-0005-0000-0000-0000A3360000}"/>
    <cellStyle name="Hiperłącze 3 10" xfId="15833" hidden="1" xr:uid="{00000000-0005-0000-0000-0000A4360000}"/>
    <cellStyle name="Hiperłącze 3 10" xfId="16841" hidden="1" xr:uid="{00000000-0005-0000-0000-0000A5360000}"/>
    <cellStyle name="Hiperłącze 3 10" xfId="17252" hidden="1" xr:uid="{00000000-0005-0000-0000-0000A6360000}"/>
    <cellStyle name="Hiperłącze 3 10" xfId="21998" hidden="1" xr:uid="{00000000-0005-0000-0000-0000B1360000}"/>
    <cellStyle name="Hiperłącze 3 10" xfId="13358" hidden="1" xr:uid="{00000000-0005-0000-0000-00009D360000}"/>
    <cellStyle name="Hiperłącze 3 10" xfId="17883" hidden="1" xr:uid="{00000000-0005-0000-0000-0000A8360000}"/>
    <cellStyle name="Hiperłącze 3 10" xfId="22626" hidden="1" xr:uid="{00000000-0005-0000-0000-0000B3360000}"/>
    <cellStyle name="Hiperłącze 3 10" xfId="18863" hidden="1" xr:uid="{00000000-0005-0000-0000-0000AA360000}"/>
    <cellStyle name="Hiperłącze 3 10" xfId="14607" hidden="1" xr:uid="{00000000-0005-0000-0000-0000A1360000}"/>
    <cellStyle name="Hiperłącze 3 10" xfId="19894" hidden="1" xr:uid="{00000000-0005-0000-0000-0000AD360000}"/>
    <cellStyle name="Hiperłącze 3 10" xfId="31672" hidden="1" xr:uid="{00000000-0005-0000-0000-0000C9360000}"/>
    <cellStyle name="Hiperłącze 3 10" xfId="32435" hidden="1" xr:uid="{00000000-0005-0000-0000-0000CA360000}"/>
    <cellStyle name="Hiperłącze 3 10" xfId="31959" hidden="1" xr:uid="{00000000-0005-0000-0000-0000CB360000}"/>
    <cellStyle name="Hiperłącze 3 10" xfId="32703" hidden="1" xr:uid="{00000000-0005-0000-0000-0000CC360000}"/>
    <cellStyle name="Hiperłącze 3 10" xfId="33466" hidden="1" xr:uid="{00000000-0005-0000-0000-0000CD360000}"/>
    <cellStyle name="Hiperłącze 3 10" xfId="32990" hidden="1" xr:uid="{00000000-0005-0000-0000-0000CE360000}"/>
    <cellStyle name="Hiperłącze 3 10" xfId="33928" hidden="1" xr:uid="{00000000-0005-0000-0000-0000CF360000}"/>
    <cellStyle name="Hiperłącze 3 10" xfId="34936" hidden="1" xr:uid="{00000000-0005-0000-0000-0000D0360000}"/>
    <cellStyle name="Hiperłącze 3 10" xfId="35347" hidden="1" xr:uid="{00000000-0005-0000-0000-0000D1360000}"/>
    <cellStyle name="Hiperłącze 3 10" xfId="35567" hidden="1" xr:uid="{00000000-0005-0000-0000-0000D2360000}"/>
    <cellStyle name="Hiperłącze 3 10" xfId="11307" hidden="1" xr:uid="{00000000-0005-0000-0000-000099360000}"/>
    <cellStyle name="Hiperłącze 3 10" xfId="12316" hidden="1" xr:uid="{00000000-0005-0000-0000-00009A360000}"/>
    <cellStyle name="Hiperłącze 3 10" xfId="12727" hidden="1" xr:uid="{00000000-0005-0000-0000-00009B360000}"/>
    <cellStyle name="Hiperłącze 3 10" xfId="47035" hidden="1" xr:uid="{00000000-0005-0000-0000-0000ED360000}"/>
    <cellStyle name="Hiperłącze 3 10" xfId="45528" hidden="1" xr:uid="{00000000-0005-0000-0000-0000EB360000}"/>
    <cellStyle name="Hiperłącze 3 10" xfId="46272" hidden="1" xr:uid="{00000000-0005-0000-0000-0000EC360000}"/>
    <cellStyle name="Hiperłącze 3 10" xfId="23657" hidden="1" xr:uid="{00000000-0005-0000-0000-0000B6360000}"/>
    <cellStyle name="Hiperłącze 3 10" xfId="23389" hidden="1" xr:uid="{00000000-0005-0000-0000-0000B4360000}"/>
    <cellStyle name="Hiperłącze 3 10" xfId="22913" hidden="1" xr:uid="{00000000-0005-0000-0000-0000B5360000}"/>
    <cellStyle name="Hiperłącze 3 10" xfId="24882" hidden="1" xr:uid="{00000000-0005-0000-0000-0000B9360000}"/>
    <cellStyle name="Hiperłącze 3 10" xfId="24420" hidden="1" xr:uid="{00000000-0005-0000-0000-0000B7360000}"/>
    <cellStyle name="Hiperłącze 3 10" xfId="23944" hidden="1" xr:uid="{00000000-0005-0000-0000-0000B8360000}"/>
    <cellStyle name="Hiperłącze 3 10" xfId="26521" hidden="1" xr:uid="{00000000-0005-0000-0000-0000BC360000}"/>
    <cellStyle name="Hiperłącze 3 10" xfId="25890" hidden="1" xr:uid="{00000000-0005-0000-0000-0000BA360000}"/>
    <cellStyle name="Hiperłącze 3 10" xfId="26301" hidden="1" xr:uid="{00000000-0005-0000-0000-0000BB360000}"/>
    <cellStyle name="Hiperłącze 3 10" xfId="27912" hidden="1" xr:uid="{00000000-0005-0000-0000-0000BF360000}"/>
    <cellStyle name="Hiperłącze 3 10" xfId="26932" hidden="1" xr:uid="{00000000-0005-0000-0000-0000BD360000}"/>
    <cellStyle name="Hiperłącze 3 10" xfId="27149" hidden="1" xr:uid="{00000000-0005-0000-0000-0000BE360000}"/>
    <cellStyle name="Hiperłącze 3 10" xfId="28943" hidden="1" xr:uid="{00000000-0005-0000-0000-0000C2360000}"/>
    <cellStyle name="Hiperłącze 3 10" xfId="27436" hidden="1" xr:uid="{00000000-0005-0000-0000-0000C0360000}"/>
    <cellStyle name="Hiperłącze 3 10" xfId="28180" hidden="1" xr:uid="{00000000-0005-0000-0000-0000C1360000}"/>
    <cellStyle name="Hiperłącze 3 10" xfId="36482" hidden="1" xr:uid="{00000000-0005-0000-0000-0000D6360000}"/>
    <cellStyle name="Hiperłącze 3 10" xfId="42512" hidden="1" xr:uid="{00000000-0005-0000-0000-0000E2360000}"/>
    <cellStyle name="Hiperłącze 3 10" xfId="37513" hidden="1" xr:uid="{00000000-0005-0000-0000-0000D9360000}"/>
    <cellStyle name="Hiperłącze 3 10" xfId="43982" hidden="1" xr:uid="{00000000-0005-0000-0000-0000E5360000}"/>
    <cellStyle name="Hiperłącze 3 10" xfId="44393" hidden="1" xr:uid="{00000000-0005-0000-0000-0000E6360000}"/>
    <cellStyle name="Hiperłącze 3 10" xfId="44613" hidden="1" xr:uid="{00000000-0005-0000-0000-0000E7360000}"/>
    <cellStyle name="Hiperłącze 3 10" xfId="35978" hidden="1" xr:uid="{00000000-0005-0000-0000-0000D3360000}"/>
    <cellStyle name="Hiperłącze 3 10" xfId="40718" hidden="1" xr:uid="{00000000-0005-0000-0000-0000DE360000}"/>
    <cellStyle name="Hiperłącze 3 10" xfId="45241" hidden="1" xr:uid="{00000000-0005-0000-0000-0000E9360000}"/>
    <cellStyle name="Hiperłącze 3 10" xfId="36958" hidden="1" xr:uid="{00000000-0005-0000-0000-0000D5360000}"/>
    <cellStyle name="Hiperłącze 3 10" xfId="41005" hidden="1" xr:uid="{00000000-0005-0000-0000-0000E0360000}"/>
    <cellStyle name="Hiperłącze 3 10" xfId="37226" hidden="1" xr:uid="{00000000-0005-0000-0000-0000D7360000}"/>
    <cellStyle name="Hiperłącze 3 10" xfId="42036" hidden="1" xr:uid="{00000000-0005-0000-0000-0000E3360000}"/>
    <cellStyle name="Hiperłącze 3 10" xfId="39459" hidden="1" xr:uid="{00000000-0005-0000-0000-0000DA360000}"/>
    <cellStyle name="Hiperłącze 3 10" xfId="39870" hidden="1" xr:uid="{00000000-0005-0000-0000-0000DB360000}"/>
    <cellStyle name="Hiperłącze 3 10" xfId="40090" hidden="1" xr:uid="{00000000-0005-0000-0000-0000DC360000}"/>
    <cellStyle name="Hiperłącze 3 10" xfId="40501" hidden="1" xr:uid="{00000000-0005-0000-0000-0000DD360000}"/>
    <cellStyle name="Hiperłącze 3 10" xfId="45024" hidden="1" xr:uid="{00000000-0005-0000-0000-0000E8360000}"/>
    <cellStyle name="Hiperłącze 3 10" xfId="36195" hidden="1" xr:uid="{00000000-0005-0000-0000-0000D4360000}"/>
    <cellStyle name="Hiperłącze 3 10" xfId="41481" hidden="1" xr:uid="{00000000-0005-0000-0000-0000DF360000}"/>
    <cellStyle name="Hiperłącze 3 10" xfId="46004" hidden="1" xr:uid="{00000000-0005-0000-0000-0000EA360000}"/>
    <cellStyle name="Hiperłącze 3 10" xfId="41749" hidden="1" xr:uid="{00000000-0005-0000-0000-0000E1360000}"/>
    <cellStyle name="Hiperłącze 3 10" xfId="37989" hidden="1" xr:uid="{00000000-0005-0000-0000-0000D8360000}"/>
    <cellStyle name="Hiperłącze 3 10" xfId="42974" hidden="1" xr:uid="{00000000-0005-0000-0000-0000E4360000}"/>
    <cellStyle name="Hiperłącze 3 10" xfId="30824" hidden="1" xr:uid="{00000000-0005-0000-0000-0000C6360000}"/>
    <cellStyle name="Hiperłącze 3 10" xfId="31044" hidden="1" xr:uid="{00000000-0005-0000-0000-0000C7360000}"/>
    <cellStyle name="Hiperłącze 3 10" xfId="31455" hidden="1" xr:uid="{00000000-0005-0000-0000-0000C8360000}"/>
    <cellStyle name="Hiperłącze 3 10" xfId="46559" xr:uid="{00000000-0005-0000-0000-0000EE360000}"/>
    <cellStyle name="Hiperłącze 3 11" xfId="30439" hidden="1" xr:uid="{00000000-0005-0000-0000-00001B370000}"/>
    <cellStyle name="Hiperłącze 3 11" xfId="28448" hidden="1" xr:uid="{00000000-0005-0000-0000-000019370000}"/>
    <cellStyle name="Hiperłącze 3 11" xfId="29431" hidden="1" xr:uid="{00000000-0005-0000-0000-00001A370000}"/>
    <cellStyle name="Hiperłącze 3 11" xfId="14365" hidden="1" xr:uid="{00000000-0005-0000-0000-0000F5360000}"/>
    <cellStyle name="Hiperłącze 3 11" xfId="18368" hidden="1" xr:uid="{00000000-0005-0000-0000-000001370000}"/>
    <cellStyle name="Hiperłącze 3 11" xfId="15396" hidden="1" xr:uid="{00000000-0005-0000-0000-0000F8360000}"/>
    <cellStyle name="Hiperłącze 3 11" xfId="19399" hidden="1" xr:uid="{00000000-0005-0000-0000-000004370000}"/>
    <cellStyle name="Hiperłącze 3 11" xfId="21393" hidden="1" xr:uid="{00000000-0005-0000-0000-000005370000}"/>
    <cellStyle name="Hiperłącze 3 11" xfId="21804" hidden="1" xr:uid="{00000000-0005-0000-0000-000006370000}"/>
    <cellStyle name="Hiperłącze 3 11" xfId="12973" hidden="1" xr:uid="{00000000-0005-0000-0000-0000F2360000}"/>
    <cellStyle name="Hiperłącze 3 11" xfId="17498" hidden="1" xr:uid="{00000000-0005-0000-0000-0000FD360000}"/>
    <cellStyle name="Hiperłącze 3 11" xfId="22435" hidden="1" xr:uid="{00000000-0005-0000-0000-000008370000}"/>
    <cellStyle name="Hiperłącze 3 11" xfId="13601" hidden="1" xr:uid="{00000000-0005-0000-0000-0000F4360000}"/>
    <cellStyle name="Hiperłącze 3 11" xfId="18126" hidden="1" xr:uid="{00000000-0005-0000-0000-0000FF360000}"/>
    <cellStyle name="Hiperłącze 3 11" xfId="13843" hidden="1" xr:uid="{00000000-0005-0000-0000-0000F6360000}"/>
    <cellStyle name="Hiperłącze 3 11" xfId="19157" hidden="1" xr:uid="{00000000-0005-0000-0000-000002370000}"/>
    <cellStyle name="Hiperłącze 3 11" xfId="14875" hidden="1" xr:uid="{00000000-0005-0000-0000-0000F9360000}"/>
    <cellStyle name="Hiperłącze 3 11" xfId="15859" hidden="1" xr:uid="{00000000-0005-0000-0000-0000FA360000}"/>
    <cellStyle name="Hiperłącze 3 11" xfId="16867" hidden="1" xr:uid="{00000000-0005-0000-0000-0000FB360000}"/>
    <cellStyle name="Hiperłącze 3 11" xfId="17278" hidden="1" xr:uid="{00000000-0005-0000-0000-0000FC360000}"/>
    <cellStyle name="Hiperłącze 3 11" xfId="22024" hidden="1" xr:uid="{00000000-0005-0000-0000-000007370000}"/>
    <cellStyle name="Hiperłącze 3 11" xfId="13384" hidden="1" xr:uid="{00000000-0005-0000-0000-0000F3360000}"/>
    <cellStyle name="Hiperłącze 3 11" xfId="17909" hidden="1" xr:uid="{00000000-0005-0000-0000-0000FE360000}"/>
    <cellStyle name="Hiperłącze 3 11" xfId="22652" hidden="1" xr:uid="{00000000-0005-0000-0000-000009370000}"/>
    <cellStyle name="Hiperłącze 3 11" xfId="18889" hidden="1" xr:uid="{00000000-0005-0000-0000-000000370000}"/>
    <cellStyle name="Hiperłącze 3 11" xfId="14633" hidden="1" xr:uid="{00000000-0005-0000-0000-0000F7360000}"/>
    <cellStyle name="Hiperłącze 3 11" xfId="19920" hidden="1" xr:uid="{00000000-0005-0000-0000-000003370000}"/>
    <cellStyle name="Hiperłącze 3 11" xfId="31698" hidden="1" xr:uid="{00000000-0005-0000-0000-00001F370000}"/>
    <cellStyle name="Hiperłącze 3 11" xfId="32461" hidden="1" xr:uid="{00000000-0005-0000-0000-000020370000}"/>
    <cellStyle name="Hiperłącze 3 11" xfId="31940" hidden="1" xr:uid="{00000000-0005-0000-0000-000021370000}"/>
    <cellStyle name="Hiperłącze 3 11" xfId="32729" hidden="1" xr:uid="{00000000-0005-0000-0000-000022370000}"/>
    <cellStyle name="Hiperłącze 3 11" xfId="33492" hidden="1" xr:uid="{00000000-0005-0000-0000-000023370000}"/>
    <cellStyle name="Hiperłącze 3 11" xfId="32971" hidden="1" xr:uid="{00000000-0005-0000-0000-000024370000}"/>
    <cellStyle name="Hiperłącze 3 11" xfId="33954" hidden="1" xr:uid="{00000000-0005-0000-0000-000025370000}"/>
    <cellStyle name="Hiperłącze 3 11" xfId="34962" hidden="1" xr:uid="{00000000-0005-0000-0000-000026370000}"/>
    <cellStyle name="Hiperłącze 3 11" xfId="35373" hidden="1" xr:uid="{00000000-0005-0000-0000-000027370000}"/>
    <cellStyle name="Hiperłącze 3 11" xfId="35593" hidden="1" xr:uid="{00000000-0005-0000-0000-000028370000}"/>
    <cellStyle name="Hiperłącze 3 11" xfId="11333" hidden="1" xr:uid="{00000000-0005-0000-0000-0000EF360000}"/>
    <cellStyle name="Hiperłącze 3 11" xfId="12342" hidden="1" xr:uid="{00000000-0005-0000-0000-0000F0360000}"/>
    <cellStyle name="Hiperłącze 3 11" xfId="12753" hidden="1" xr:uid="{00000000-0005-0000-0000-0000F1360000}"/>
    <cellStyle name="Hiperłącze 3 11" xfId="47061" hidden="1" xr:uid="{00000000-0005-0000-0000-000043370000}"/>
    <cellStyle name="Hiperłącze 3 11" xfId="45509" hidden="1" xr:uid="{00000000-0005-0000-0000-000041370000}"/>
    <cellStyle name="Hiperłącze 3 11" xfId="46298" hidden="1" xr:uid="{00000000-0005-0000-0000-000042370000}"/>
    <cellStyle name="Hiperłącze 3 11" xfId="23683" hidden="1" xr:uid="{00000000-0005-0000-0000-00000C370000}"/>
    <cellStyle name="Hiperłącze 3 11" xfId="23415" hidden="1" xr:uid="{00000000-0005-0000-0000-00000A370000}"/>
    <cellStyle name="Hiperłącze 3 11" xfId="22894" hidden="1" xr:uid="{00000000-0005-0000-0000-00000B370000}"/>
    <cellStyle name="Hiperłącze 3 11" xfId="24908" hidden="1" xr:uid="{00000000-0005-0000-0000-00000F370000}"/>
    <cellStyle name="Hiperłącze 3 11" xfId="24446" hidden="1" xr:uid="{00000000-0005-0000-0000-00000D370000}"/>
    <cellStyle name="Hiperłącze 3 11" xfId="23925" hidden="1" xr:uid="{00000000-0005-0000-0000-00000E370000}"/>
    <cellStyle name="Hiperłącze 3 11" xfId="26547" hidden="1" xr:uid="{00000000-0005-0000-0000-000012370000}"/>
    <cellStyle name="Hiperłącze 3 11" xfId="25916" hidden="1" xr:uid="{00000000-0005-0000-0000-000010370000}"/>
    <cellStyle name="Hiperłącze 3 11" xfId="26327" hidden="1" xr:uid="{00000000-0005-0000-0000-000011370000}"/>
    <cellStyle name="Hiperłącze 3 11" xfId="27938" hidden="1" xr:uid="{00000000-0005-0000-0000-000015370000}"/>
    <cellStyle name="Hiperłącze 3 11" xfId="26958" hidden="1" xr:uid="{00000000-0005-0000-0000-000013370000}"/>
    <cellStyle name="Hiperłącze 3 11" xfId="27175" hidden="1" xr:uid="{00000000-0005-0000-0000-000014370000}"/>
    <cellStyle name="Hiperłącze 3 11" xfId="28969" hidden="1" xr:uid="{00000000-0005-0000-0000-000018370000}"/>
    <cellStyle name="Hiperłącze 3 11" xfId="27417" hidden="1" xr:uid="{00000000-0005-0000-0000-000016370000}"/>
    <cellStyle name="Hiperłącze 3 11" xfId="28206" hidden="1" xr:uid="{00000000-0005-0000-0000-000017370000}"/>
    <cellStyle name="Hiperłącze 3 11" xfId="36463" hidden="1" xr:uid="{00000000-0005-0000-0000-00002C370000}"/>
    <cellStyle name="Hiperłącze 3 11" xfId="42538" hidden="1" xr:uid="{00000000-0005-0000-0000-000038370000}"/>
    <cellStyle name="Hiperłącze 3 11" xfId="37494" hidden="1" xr:uid="{00000000-0005-0000-0000-00002F370000}"/>
    <cellStyle name="Hiperłącze 3 11" xfId="44008" hidden="1" xr:uid="{00000000-0005-0000-0000-00003B370000}"/>
    <cellStyle name="Hiperłącze 3 11" xfId="44419" hidden="1" xr:uid="{00000000-0005-0000-0000-00003C370000}"/>
    <cellStyle name="Hiperłącze 3 11" xfId="44639" hidden="1" xr:uid="{00000000-0005-0000-0000-00003D370000}"/>
    <cellStyle name="Hiperłącze 3 11" xfId="36004" hidden="1" xr:uid="{00000000-0005-0000-0000-000029370000}"/>
    <cellStyle name="Hiperłącze 3 11" xfId="40744" hidden="1" xr:uid="{00000000-0005-0000-0000-000034370000}"/>
    <cellStyle name="Hiperłącze 3 11" xfId="45267" hidden="1" xr:uid="{00000000-0005-0000-0000-00003F370000}"/>
    <cellStyle name="Hiperłącze 3 11" xfId="36984" hidden="1" xr:uid="{00000000-0005-0000-0000-00002B370000}"/>
    <cellStyle name="Hiperłącze 3 11" xfId="40986" hidden="1" xr:uid="{00000000-0005-0000-0000-000036370000}"/>
    <cellStyle name="Hiperłącze 3 11" xfId="37252" hidden="1" xr:uid="{00000000-0005-0000-0000-00002D370000}"/>
    <cellStyle name="Hiperłącze 3 11" xfId="42017" hidden="1" xr:uid="{00000000-0005-0000-0000-000039370000}"/>
    <cellStyle name="Hiperłącze 3 11" xfId="39485" hidden="1" xr:uid="{00000000-0005-0000-0000-000030370000}"/>
    <cellStyle name="Hiperłącze 3 11" xfId="39896" hidden="1" xr:uid="{00000000-0005-0000-0000-000031370000}"/>
    <cellStyle name="Hiperłącze 3 11" xfId="40116" hidden="1" xr:uid="{00000000-0005-0000-0000-000032370000}"/>
    <cellStyle name="Hiperłącze 3 11" xfId="40527" hidden="1" xr:uid="{00000000-0005-0000-0000-000033370000}"/>
    <cellStyle name="Hiperłącze 3 11" xfId="45050" hidden="1" xr:uid="{00000000-0005-0000-0000-00003E370000}"/>
    <cellStyle name="Hiperłącze 3 11" xfId="36221" hidden="1" xr:uid="{00000000-0005-0000-0000-00002A370000}"/>
    <cellStyle name="Hiperłącze 3 11" xfId="41507" hidden="1" xr:uid="{00000000-0005-0000-0000-000035370000}"/>
    <cellStyle name="Hiperłącze 3 11" xfId="46030" hidden="1" xr:uid="{00000000-0005-0000-0000-000040370000}"/>
    <cellStyle name="Hiperłącze 3 11" xfId="41775" hidden="1" xr:uid="{00000000-0005-0000-0000-000037370000}"/>
    <cellStyle name="Hiperłącze 3 11" xfId="38015" hidden="1" xr:uid="{00000000-0005-0000-0000-00002E370000}"/>
    <cellStyle name="Hiperłącze 3 11" xfId="43000" hidden="1" xr:uid="{00000000-0005-0000-0000-00003A370000}"/>
    <cellStyle name="Hiperłącze 3 11" xfId="30850" hidden="1" xr:uid="{00000000-0005-0000-0000-00001C370000}"/>
    <cellStyle name="Hiperłącze 3 11" xfId="31070" hidden="1" xr:uid="{00000000-0005-0000-0000-00001D370000}"/>
    <cellStyle name="Hiperłącze 3 11" xfId="31481" hidden="1" xr:uid="{00000000-0005-0000-0000-00001E370000}"/>
    <cellStyle name="Hiperłącze 3 11" xfId="46540" xr:uid="{00000000-0005-0000-0000-000044370000}"/>
    <cellStyle name="Hiperłącze 3 12" xfId="30412" hidden="1" xr:uid="{00000000-0005-0000-0000-000071370000}"/>
    <cellStyle name="Hiperłącze 3 12" xfId="28468" hidden="1" xr:uid="{00000000-0005-0000-0000-00006F370000}"/>
    <cellStyle name="Hiperłącze 3 12" xfId="29404" hidden="1" xr:uid="{00000000-0005-0000-0000-000070370000}"/>
    <cellStyle name="Hiperłącze 3 12" xfId="14338" hidden="1" xr:uid="{00000000-0005-0000-0000-00004B370000}"/>
    <cellStyle name="Hiperłącze 3 12" xfId="18388" hidden="1" xr:uid="{00000000-0005-0000-0000-000057370000}"/>
    <cellStyle name="Hiperłącze 3 12" xfId="15369" hidden="1" xr:uid="{00000000-0005-0000-0000-00004E370000}"/>
    <cellStyle name="Hiperłącze 3 12" xfId="19419" hidden="1" xr:uid="{00000000-0005-0000-0000-00005A370000}"/>
    <cellStyle name="Hiperłącze 3 12" xfId="21366" hidden="1" xr:uid="{00000000-0005-0000-0000-00005B370000}"/>
    <cellStyle name="Hiperłącze 3 12" xfId="21777" hidden="1" xr:uid="{00000000-0005-0000-0000-00005C370000}"/>
    <cellStyle name="Hiperłącze 3 12" xfId="12946" hidden="1" xr:uid="{00000000-0005-0000-0000-000048370000}"/>
    <cellStyle name="Hiperłącze 3 12" xfId="17471" hidden="1" xr:uid="{00000000-0005-0000-0000-000053370000}"/>
    <cellStyle name="Hiperłącze 3 12" xfId="22408" hidden="1" xr:uid="{00000000-0005-0000-0000-00005E370000}"/>
    <cellStyle name="Hiperłącze 3 12" xfId="13574" hidden="1" xr:uid="{00000000-0005-0000-0000-00004A370000}"/>
    <cellStyle name="Hiperłącze 3 12" xfId="18099" hidden="1" xr:uid="{00000000-0005-0000-0000-000055370000}"/>
    <cellStyle name="Hiperłącze 3 12" xfId="13863" hidden="1" xr:uid="{00000000-0005-0000-0000-00004C370000}"/>
    <cellStyle name="Hiperłącze 3 12" xfId="19130" hidden="1" xr:uid="{00000000-0005-0000-0000-000058370000}"/>
    <cellStyle name="Hiperłącze 3 12" xfId="14895" hidden="1" xr:uid="{00000000-0005-0000-0000-00004F370000}"/>
    <cellStyle name="Hiperłącze 3 12" xfId="15832" hidden="1" xr:uid="{00000000-0005-0000-0000-000050370000}"/>
    <cellStyle name="Hiperłącze 3 12" xfId="16840" hidden="1" xr:uid="{00000000-0005-0000-0000-000051370000}"/>
    <cellStyle name="Hiperłącze 3 12" xfId="17251" hidden="1" xr:uid="{00000000-0005-0000-0000-000052370000}"/>
    <cellStyle name="Hiperłącze 3 12" xfId="21997" hidden="1" xr:uid="{00000000-0005-0000-0000-00005D370000}"/>
    <cellStyle name="Hiperłącze 3 12" xfId="13357" hidden="1" xr:uid="{00000000-0005-0000-0000-000049370000}"/>
    <cellStyle name="Hiperłącze 3 12" xfId="17882" hidden="1" xr:uid="{00000000-0005-0000-0000-000054370000}"/>
    <cellStyle name="Hiperłącze 3 12" xfId="22625" hidden="1" xr:uid="{00000000-0005-0000-0000-00005F370000}"/>
    <cellStyle name="Hiperłącze 3 12" xfId="18862" hidden="1" xr:uid="{00000000-0005-0000-0000-000056370000}"/>
    <cellStyle name="Hiperłącze 3 12" xfId="14606" hidden="1" xr:uid="{00000000-0005-0000-0000-00004D370000}"/>
    <cellStyle name="Hiperłącze 3 12" xfId="19893" hidden="1" xr:uid="{00000000-0005-0000-0000-000059370000}"/>
    <cellStyle name="Hiperłącze 3 12" xfId="31671" hidden="1" xr:uid="{00000000-0005-0000-0000-000075370000}"/>
    <cellStyle name="Hiperłącze 3 12" xfId="32434" hidden="1" xr:uid="{00000000-0005-0000-0000-000076370000}"/>
    <cellStyle name="Hiperłącze 3 12" xfId="31960" hidden="1" xr:uid="{00000000-0005-0000-0000-000077370000}"/>
    <cellStyle name="Hiperłącze 3 12" xfId="32702" hidden="1" xr:uid="{00000000-0005-0000-0000-000078370000}"/>
    <cellStyle name="Hiperłącze 3 12" xfId="33465" hidden="1" xr:uid="{00000000-0005-0000-0000-000079370000}"/>
    <cellStyle name="Hiperłącze 3 12" xfId="32991" hidden="1" xr:uid="{00000000-0005-0000-0000-00007A370000}"/>
    <cellStyle name="Hiperłącze 3 12" xfId="33927" hidden="1" xr:uid="{00000000-0005-0000-0000-00007B370000}"/>
    <cellStyle name="Hiperłącze 3 12" xfId="34935" hidden="1" xr:uid="{00000000-0005-0000-0000-00007C370000}"/>
    <cellStyle name="Hiperłącze 3 12" xfId="35346" hidden="1" xr:uid="{00000000-0005-0000-0000-00007D370000}"/>
    <cellStyle name="Hiperłącze 3 12" xfId="35566" hidden="1" xr:uid="{00000000-0005-0000-0000-00007E370000}"/>
    <cellStyle name="Hiperłącze 3 12" xfId="11306" hidden="1" xr:uid="{00000000-0005-0000-0000-000045370000}"/>
    <cellStyle name="Hiperłącze 3 12" xfId="12315" hidden="1" xr:uid="{00000000-0005-0000-0000-000046370000}"/>
    <cellStyle name="Hiperłącze 3 12" xfId="12726" hidden="1" xr:uid="{00000000-0005-0000-0000-000047370000}"/>
    <cellStyle name="Hiperłącze 3 12" xfId="47034" hidden="1" xr:uid="{00000000-0005-0000-0000-000099370000}"/>
    <cellStyle name="Hiperłącze 3 12" xfId="45529" hidden="1" xr:uid="{00000000-0005-0000-0000-000097370000}"/>
    <cellStyle name="Hiperłącze 3 12" xfId="46271" hidden="1" xr:uid="{00000000-0005-0000-0000-000098370000}"/>
    <cellStyle name="Hiperłącze 3 12" xfId="23656" hidden="1" xr:uid="{00000000-0005-0000-0000-000062370000}"/>
    <cellStyle name="Hiperłącze 3 12" xfId="23388" hidden="1" xr:uid="{00000000-0005-0000-0000-000060370000}"/>
    <cellStyle name="Hiperłącze 3 12" xfId="22914" hidden="1" xr:uid="{00000000-0005-0000-0000-000061370000}"/>
    <cellStyle name="Hiperłącze 3 12" xfId="24881" hidden="1" xr:uid="{00000000-0005-0000-0000-000065370000}"/>
    <cellStyle name="Hiperłącze 3 12" xfId="24419" hidden="1" xr:uid="{00000000-0005-0000-0000-000063370000}"/>
    <cellStyle name="Hiperłącze 3 12" xfId="23945" hidden="1" xr:uid="{00000000-0005-0000-0000-000064370000}"/>
    <cellStyle name="Hiperłącze 3 12" xfId="26520" hidden="1" xr:uid="{00000000-0005-0000-0000-000068370000}"/>
    <cellStyle name="Hiperłącze 3 12" xfId="25889" hidden="1" xr:uid="{00000000-0005-0000-0000-000066370000}"/>
    <cellStyle name="Hiperłącze 3 12" xfId="26300" hidden="1" xr:uid="{00000000-0005-0000-0000-000067370000}"/>
    <cellStyle name="Hiperłącze 3 12" xfId="27911" hidden="1" xr:uid="{00000000-0005-0000-0000-00006B370000}"/>
    <cellStyle name="Hiperłącze 3 12" xfId="26931" hidden="1" xr:uid="{00000000-0005-0000-0000-000069370000}"/>
    <cellStyle name="Hiperłącze 3 12" xfId="27148" hidden="1" xr:uid="{00000000-0005-0000-0000-00006A370000}"/>
    <cellStyle name="Hiperłącze 3 12" xfId="28942" hidden="1" xr:uid="{00000000-0005-0000-0000-00006E370000}"/>
    <cellStyle name="Hiperłącze 3 12" xfId="27437" hidden="1" xr:uid="{00000000-0005-0000-0000-00006C370000}"/>
    <cellStyle name="Hiperłącze 3 12" xfId="28179" hidden="1" xr:uid="{00000000-0005-0000-0000-00006D370000}"/>
    <cellStyle name="Hiperłącze 3 12" xfId="36483" hidden="1" xr:uid="{00000000-0005-0000-0000-000082370000}"/>
    <cellStyle name="Hiperłącze 3 12" xfId="42511" hidden="1" xr:uid="{00000000-0005-0000-0000-00008E370000}"/>
    <cellStyle name="Hiperłącze 3 12" xfId="37514" hidden="1" xr:uid="{00000000-0005-0000-0000-000085370000}"/>
    <cellStyle name="Hiperłącze 3 12" xfId="43981" hidden="1" xr:uid="{00000000-0005-0000-0000-000091370000}"/>
    <cellStyle name="Hiperłącze 3 12" xfId="44392" hidden="1" xr:uid="{00000000-0005-0000-0000-000092370000}"/>
    <cellStyle name="Hiperłącze 3 12" xfId="44612" hidden="1" xr:uid="{00000000-0005-0000-0000-000093370000}"/>
    <cellStyle name="Hiperłącze 3 12" xfId="35977" hidden="1" xr:uid="{00000000-0005-0000-0000-00007F370000}"/>
    <cellStyle name="Hiperłącze 3 12" xfId="40717" hidden="1" xr:uid="{00000000-0005-0000-0000-00008A370000}"/>
    <cellStyle name="Hiperłącze 3 12" xfId="45240" hidden="1" xr:uid="{00000000-0005-0000-0000-000095370000}"/>
    <cellStyle name="Hiperłącze 3 12" xfId="36957" hidden="1" xr:uid="{00000000-0005-0000-0000-000081370000}"/>
    <cellStyle name="Hiperłącze 3 12" xfId="41006" hidden="1" xr:uid="{00000000-0005-0000-0000-00008C370000}"/>
    <cellStyle name="Hiperłącze 3 12" xfId="37225" hidden="1" xr:uid="{00000000-0005-0000-0000-000083370000}"/>
    <cellStyle name="Hiperłącze 3 12" xfId="42037" hidden="1" xr:uid="{00000000-0005-0000-0000-00008F370000}"/>
    <cellStyle name="Hiperłącze 3 12" xfId="39458" hidden="1" xr:uid="{00000000-0005-0000-0000-000086370000}"/>
    <cellStyle name="Hiperłącze 3 12" xfId="39869" hidden="1" xr:uid="{00000000-0005-0000-0000-000087370000}"/>
    <cellStyle name="Hiperłącze 3 12" xfId="40089" hidden="1" xr:uid="{00000000-0005-0000-0000-000088370000}"/>
    <cellStyle name="Hiperłącze 3 12" xfId="40500" hidden="1" xr:uid="{00000000-0005-0000-0000-000089370000}"/>
    <cellStyle name="Hiperłącze 3 12" xfId="45023" hidden="1" xr:uid="{00000000-0005-0000-0000-000094370000}"/>
    <cellStyle name="Hiperłącze 3 12" xfId="36194" hidden="1" xr:uid="{00000000-0005-0000-0000-000080370000}"/>
    <cellStyle name="Hiperłącze 3 12" xfId="41480" hidden="1" xr:uid="{00000000-0005-0000-0000-00008B370000}"/>
    <cellStyle name="Hiperłącze 3 12" xfId="46003" hidden="1" xr:uid="{00000000-0005-0000-0000-000096370000}"/>
    <cellStyle name="Hiperłącze 3 12" xfId="41748" hidden="1" xr:uid="{00000000-0005-0000-0000-00008D370000}"/>
    <cellStyle name="Hiperłącze 3 12" xfId="37988" hidden="1" xr:uid="{00000000-0005-0000-0000-000084370000}"/>
    <cellStyle name="Hiperłącze 3 12" xfId="42973" hidden="1" xr:uid="{00000000-0005-0000-0000-000090370000}"/>
    <cellStyle name="Hiperłącze 3 12" xfId="30823" hidden="1" xr:uid="{00000000-0005-0000-0000-000072370000}"/>
    <cellStyle name="Hiperłącze 3 12" xfId="31043" hidden="1" xr:uid="{00000000-0005-0000-0000-000073370000}"/>
    <cellStyle name="Hiperłącze 3 12" xfId="31454" hidden="1" xr:uid="{00000000-0005-0000-0000-000074370000}"/>
    <cellStyle name="Hiperłącze 3 12" xfId="46560" xr:uid="{00000000-0005-0000-0000-00009A370000}"/>
    <cellStyle name="Hiperłącze 3 13" xfId="35971" hidden="1" xr:uid="{00000000-0005-0000-0000-0000D5370000}"/>
    <cellStyle name="Hiperłącze 3 13" xfId="23951" hidden="1" xr:uid="{00000000-0005-0000-0000-0000BA370000}"/>
    <cellStyle name="Hiperłącze 3 13" xfId="12309" hidden="1" xr:uid="{00000000-0005-0000-0000-00009C370000}"/>
    <cellStyle name="Hiperłącze 3 13" xfId="15826" hidden="1" xr:uid="{00000000-0005-0000-0000-0000A6370000}"/>
    <cellStyle name="Hiperłącze 3 13" xfId="11300" hidden="1" xr:uid="{00000000-0005-0000-0000-00009B370000}"/>
    <cellStyle name="Hiperłącze 3 13" xfId="21771" hidden="1" xr:uid="{00000000-0005-0000-0000-0000B2370000}"/>
    <cellStyle name="Hiperłącze 3 13" xfId="17465" hidden="1" xr:uid="{00000000-0005-0000-0000-0000A9370000}"/>
    <cellStyle name="Hiperłącze 3 13" xfId="13568" hidden="1" xr:uid="{00000000-0005-0000-0000-0000A0370000}"/>
    <cellStyle name="Hiperłącze 3 13" xfId="14332" hidden="1" xr:uid="{00000000-0005-0000-0000-0000A1370000}"/>
    <cellStyle name="Hiperłącze 3 13" xfId="13869" hidden="1" xr:uid="{00000000-0005-0000-0000-0000A2370000}"/>
    <cellStyle name="Hiperłącze 3 13" xfId="14600" hidden="1" xr:uid="{00000000-0005-0000-0000-0000A3370000}"/>
    <cellStyle name="Hiperłącze 3 13" xfId="15363" hidden="1" xr:uid="{00000000-0005-0000-0000-0000A4370000}"/>
    <cellStyle name="Hiperłącze 3 13" xfId="14901" hidden="1" xr:uid="{00000000-0005-0000-0000-0000A5370000}"/>
    <cellStyle name="Hiperłącze 3 13" xfId="24875" hidden="1" xr:uid="{00000000-0005-0000-0000-0000BB370000}"/>
    <cellStyle name="Hiperłącze 3 13" xfId="21360" hidden="1" xr:uid="{00000000-0005-0000-0000-0000B1370000}"/>
    <cellStyle name="Hiperłącze 3 13" xfId="26925" hidden="1" xr:uid="{00000000-0005-0000-0000-0000BF370000}"/>
    <cellStyle name="Hiperłącze 3 13" xfId="12940" hidden="1" xr:uid="{00000000-0005-0000-0000-00009E370000}"/>
    <cellStyle name="Hiperłącze 3 13" xfId="22402" hidden="1" xr:uid="{00000000-0005-0000-0000-0000B4370000}"/>
    <cellStyle name="Hiperłącze 3 13" xfId="18093" hidden="1" xr:uid="{00000000-0005-0000-0000-0000AB370000}"/>
    <cellStyle name="Hiperłącze 3 13" xfId="18856" hidden="1" xr:uid="{00000000-0005-0000-0000-0000AC370000}"/>
    <cellStyle name="Hiperłącze 3 13" xfId="18394" hidden="1" xr:uid="{00000000-0005-0000-0000-0000AD370000}"/>
    <cellStyle name="Hiperłącze 3 13" xfId="19124" hidden="1" xr:uid="{00000000-0005-0000-0000-0000AE370000}"/>
    <cellStyle name="Hiperłącze 3 13" xfId="19887" hidden="1" xr:uid="{00000000-0005-0000-0000-0000AF370000}"/>
    <cellStyle name="Hiperłącze 3 13" xfId="19425" hidden="1" xr:uid="{00000000-0005-0000-0000-0000B0370000}"/>
    <cellStyle name="Hiperłącze 3 13" xfId="22920" hidden="1" xr:uid="{00000000-0005-0000-0000-0000B7370000}"/>
    <cellStyle name="Hiperłącze 3 13" xfId="16834" hidden="1" xr:uid="{00000000-0005-0000-0000-0000A7370000}"/>
    <cellStyle name="Hiperłącze 3 13" xfId="26294" hidden="1" xr:uid="{00000000-0005-0000-0000-0000BD370000}"/>
    <cellStyle name="Hiperłącze 3 13" xfId="22619" hidden="1" xr:uid="{00000000-0005-0000-0000-0000B5370000}"/>
    <cellStyle name="Hiperłącze 3 13" xfId="46265" hidden="1" xr:uid="{00000000-0005-0000-0000-0000EE370000}"/>
    <cellStyle name="Hiperłącze 3 13" xfId="41012" hidden="1" xr:uid="{00000000-0005-0000-0000-0000E2370000}"/>
    <cellStyle name="Hiperłącze 3 13" xfId="23382" hidden="1" xr:uid="{00000000-0005-0000-0000-0000B6370000}"/>
    <cellStyle name="Hiperłącze 3 13" xfId="17876" hidden="1" xr:uid="{00000000-0005-0000-0000-0000AA370000}"/>
    <cellStyle name="Hiperłącze 3 13" xfId="36951" hidden="1" xr:uid="{00000000-0005-0000-0000-0000D7370000}"/>
    <cellStyle name="Hiperłącze 3 13" xfId="13351" hidden="1" xr:uid="{00000000-0005-0000-0000-00009F370000}"/>
    <cellStyle name="Hiperłącze 3 13" xfId="45234" hidden="1" xr:uid="{00000000-0005-0000-0000-0000EB370000}"/>
    <cellStyle name="Hiperłącze 3 13" xfId="21991" hidden="1" xr:uid="{00000000-0005-0000-0000-0000B3370000}"/>
    <cellStyle name="Hiperłącze 3 13" xfId="40711" hidden="1" xr:uid="{00000000-0005-0000-0000-0000E0370000}"/>
    <cellStyle name="Hiperłącze 3 13" xfId="17245" hidden="1" xr:uid="{00000000-0005-0000-0000-0000A8370000}"/>
    <cellStyle name="Hiperłącze 3 13" xfId="35340" hidden="1" xr:uid="{00000000-0005-0000-0000-0000D3370000}"/>
    <cellStyle name="Hiperłącze 3 13" xfId="27905" hidden="1" xr:uid="{00000000-0005-0000-0000-0000C1370000}"/>
    <cellStyle name="Hiperłącze 3 13" xfId="27443" hidden="1" xr:uid="{00000000-0005-0000-0000-0000C2370000}"/>
    <cellStyle name="Hiperłącze 3 13" xfId="28173" hidden="1" xr:uid="{00000000-0005-0000-0000-0000C3370000}"/>
    <cellStyle name="Hiperłącze 3 13" xfId="28936" hidden="1" xr:uid="{00000000-0005-0000-0000-0000C4370000}"/>
    <cellStyle name="Hiperłącze 3 13" xfId="28474" hidden="1" xr:uid="{00000000-0005-0000-0000-0000C5370000}"/>
    <cellStyle name="Hiperłącze 3 13" xfId="29398" hidden="1" xr:uid="{00000000-0005-0000-0000-0000C6370000}"/>
    <cellStyle name="Hiperłącze 3 13" xfId="30406" hidden="1" xr:uid="{00000000-0005-0000-0000-0000C7370000}"/>
    <cellStyle name="Hiperłącze 3 13" xfId="30817" hidden="1" xr:uid="{00000000-0005-0000-0000-0000C8370000}"/>
    <cellStyle name="Hiperłącze 3 13" xfId="31037" hidden="1" xr:uid="{00000000-0005-0000-0000-0000C9370000}"/>
    <cellStyle name="Hiperłącze 3 13" xfId="31448" hidden="1" xr:uid="{00000000-0005-0000-0000-0000CA370000}"/>
    <cellStyle name="Hiperłącze 3 13" xfId="31665" hidden="1" xr:uid="{00000000-0005-0000-0000-0000CB370000}"/>
    <cellStyle name="Hiperłącze 3 13" xfId="32428" hidden="1" xr:uid="{00000000-0005-0000-0000-0000CC370000}"/>
    <cellStyle name="Hiperłącze 3 13" xfId="31966" hidden="1" xr:uid="{00000000-0005-0000-0000-0000CD370000}"/>
    <cellStyle name="Hiperłącze 3 13" xfId="32696" hidden="1" xr:uid="{00000000-0005-0000-0000-0000CE370000}"/>
    <cellStyle name="Hiperłącze 3 13" xfId="33459" hidden="1" xr:uid="{00000000-0005-0000-0000-0000CF370000}"/>
    <cellStyle name="Hiperłącze 3 13" xfId="32997" hidden="1" xr:uid="{00000000-0005-0000-0000-0000D0370000}"/>
    <cellStyle name="Hiperłącze 3 13" xfId="33921" hidden="1" xr:uid="{00000000-0005-0000-0000-0000D1370000}"/>
    <cellStyle name="Hiperłącze 3 13" xfId="34929" hidden="1" xr:uid="{00000000-0005-0000-0000-0000D2370000}"/>
    <cellStyle name="Hiperłącze 3 13" xfId="23650" hidden="1" xr:uid="{00000000-0005-0000-0000-0000B8370000}"/>
    <cellStyle name="Hiperłącze 3 13" xfId="35560" hidden="1" xr:uid="{00000000-0005-0000-0000-0000D4370000}"/>
    <cellStyle name="Hiperłącze 3 13" xfId="40083" hidden="1" xr:uid="{00000000-0005-0000-0000-0000DE370000}"/>
    <cellStyle name="Hiperłącze 3 13" xfId="27142" hidden="1" xr:uid="{00000000-0005-0000-0000-0000C0370000}"/>
    <cellStyle name="Hiperłącze 3 13" xfId="45017" hidden="1" xr:uid="{00000000-0005-0000-0000-0000EA370000}"/>
    <cellStyle name="Hiperłącze 3 13" xfId="41474" hidden="1" xr:uid="{00000000-0005-0000-0000-0000E1370000}"/>
    <cellStyle name="Hiperłącze 3 13" xfId="36489" hidden="1" xr:uid="{00000000-0005-0000-0000-0000D8370000}"/>
    <cellStyle name="Hiperłącze 3 13" xfId="37219" hidden="1" xr:uid="{00000000-0005-0000-0000-0000D9370000}"/>
    <cellStyle name="Hiperłącze 3 13" xfId="37982" hidden="1" xr:uid="{00000000-0005-0000-0000-0000DA370000}"/>
    <cellStyle name="Hiperłącze 3 13" xfId="37520" hidden="1" xr:uid="{00000000-0005-0000-0000-0000DB370000}"/>
    <cellStyle name="Hiperłącze 3 13" xfId="39452" hidden="1" xr:uid="{00000000-0005-0000-0000-0000DC370000}"/>
    <cellStyle name="Hiperłącze 3 13" xfId="39863" hidden="1" xr:uid="{00000000-0005-0000-0000-0000DD370000}"/>
    <cellStyle name="Hiperłącze 3 13" xfId="24413" hidden="1" xr:uid="{00000000-0005-0000-0000-0000B9370000}"/>
    <cellStyle name="Hiperłącze 3 13" xfId="44606" hidden="1" xr:uid="{00000000-0005-0000-0000-0000E9370000}"/>
    <cellStyle name="Hiperłącze 3 13" xfId="26514" hidden="1" xr:uid="{00000000-0005-0000-0000-0000BE370000}"/>
    <cellStyle name="Hiperłącze 3 13" xfId="36188" hidden="1" xr:uid="{00000000-0005-0000-0000-0000D6370000}"/>
    <cellStyle name="Hiperłącze 3 13" xfId="45997" hidden="1" xr:uid="{00000000-0005-0000-0000-0000EC370000}"/>
    <cellStyle name="Hiperłącze 3 13" xfId="41742" hidden="1" xr:uid="{00000000-0005-0000-0000-0000E3370000}"/>
    <cellStyle name="Hiperłącze 3 13" xfId="42505" hidden="1" xr:uid="{00000000-0005-0000-0000-0000E4370000}"/>
    <cellStyle name="Hiperłącze 3 13" xfId="42043" hidden="1" xr:uid="{00000000-0005-0000-0000-0000E5370000}"/>
    <cellStyle name="Hiperłącze 3 13" xfId="42967" hidden="1" xr:uid="{00000000-0005-0000-0000-0000E6370000}"/>
    <cellStyle name="Hiperłącze 3 13" xfId="43975" hidden="1" xr:uid="{00000000-0005-0000-0000-0000E7370000}"/>
    <cellStyle name="Hiperłącze 3 13" xfId="44386" hidden="1" xr:uid="{00000000-0005-0000-0000-0000E8370000}"/>
    <cellStyle name="Hiperłącze 3 13" xfId="47028" hidden="1" xr:uid="{00000000-0005-0000-0000-0000EF370000}"/>
    <cellStyle name="Hiperłącze 3 13" xfId="40494" hidden="1" xr:uid="{00000000-0005-0000-0000-0000DF370000}"/>
    <cellStyle name="Hiperłącze 3 13" xfId="25883" hidden="1" xr:uid="{00000000-0005-0000-0000-0000BC370000}"/>
    <cellStyle name="Hiperłącze 3 13" xfId="45535" hidden="1" xr:uid="{00000000-0005-0000-0000-0000ED370000}"/>
    <cellStyle name="Hiperłącze 3 13" xfId="12720" hidden="1" xr:uid="{00000000-0005-0000-0000-00009D370000}"/>
    <cellStyle name="Hiperłącze 3 13" xfId="46566" xr:uid="{00000000-0005-0000-0000-0000F0370000}"/>
    <cellStyle name="Hiperłącze 3 14" xfId="47070" hidden="1" xr:uid="{00000000-0005-0000-0000-000045380000}"/>
    <cellStyle name="Hiperłącze 3 14" xfId="14867" hidden="1" xr:uid="{00000000-0005-0000-0000-0000FB370000}"/>
    <cellStyle name="Hiperłącze 3 14" xfId="18898" hidden="1" xr:uid="{00000000-0005-0000-0000-000002380000}"/>
    <cellStyle name="Hiperłącze 3 14" xfId="14374" hidden="1" xr:uid="{00000000-0005-0000-0000-0000F7370000}"/>
    <cellStyle name="Hiperłącze 3 14" xfId="13835" hidden="1" xr:uid="{00000000-0005-0000-0000-0000F8370000}"/>
    <cellStyle name="Hiperłącze 3 14" xfId="17507" hidden="1" xr:uid="{00000000-0005-0000-0000-0000FF370000}"/>
    <cellStyle name="Hiperłącze 3 14" xfId="19391" hidden="1" xr:uid="{00000000-0005-0000-0000-000006380000}"/>
    <cellStyle name="Hiperłącze 3 14" xfId="21402" hidden="1" xr:uid="{00000000-0005-0000-0000-000007380000}"/>
    <cellStyle name="Hiperłącze 3 14" xfId="15868" hidden="1" xr:uid="{00000000-0005-0000-0000-0000FC370000}"/>
    <cellStyle name="Hiperłącze 3 14" xfId="16876" hidden="1" xr:uid="{00000000-0005-0000-0000-0000FD370000}"/>
    <cellStyle name="Hiperłącze 3 14" xfId="12762" hidden="1" xr:uid="{00000000-0005-0000-0000-0000F3370000}"/>
    <cellStyle name="Hiperłącze 3 14" xfId="22661" hidden="1" xr:uid="{00000000-0005-0000-0000-00000B380000}"/>
    <cellStyle name="Hiperłącze 3 14" xfId="18135" hidden="1" xr:uid="{00000000-0005-0000-0000-000001380000}"/>
    <cellStyle name="Hiperłącze 3 14" xfId="13610" hidden="1" xr:uid="{00000000-0005-0000-0000-0000F6370000}"/>
    <cellStyle name="Hiperłącze 3 14" xfId="21813" hidden="1" xr:uid="{00000000-0005-0000-0000-000008380000}"/>
    <cellStyle name="Hiperłącze 3 14" xfId="15405" hidden="1" xr:uid="{00000000-0005-0000-0000-0000FA370000}"/>
    <cellStyle name="Hiperłącze 3 14" xfId="19166" hidden="1" xr:uid="{00000000-0005-0000-0000-000004380000}"/>
    <cellStyle name="Hiperłącze 3 14" xfId="19929" hidden="1" xr:uid="{00000000-0005-0000-0000-000005380000}"/>
    <cellStyle name="Hiperłącze 3 14" xfId="23424" hidden="1" xr:uid="{00000000-0005-0000-0000-00000C380000}"/>
    <cellStyle name="Hiperłącze 3 14" xfId="17287" hidden="1" xr:uid="{00000000-0005-0000-0000-0000FE370000}"/>
    <cellStyle name="Hiperłącze 3 14" xfId="12982" hidden="1" xr:uid="{00000000-0005-0000-0000-0000F4370000}"/>
    <cellStyle name="Hiperłącze 3 14" xfId="22033" hidden="1" xr:uid="{00000000-0005-0000-0000-000009380000}"/>
    <cellStyle name="Hiperłącze 3 14" xfId="22444" hidden="1" xr:uid="{00000000-0005-0000-0000-00000A380000}"/>
    <cellStyle name="Hiperłącze 3 14" xfId="17918" hidden="1" xr:uid="{00000000-0005-0000-0000-000000380000}"/>
    <cellStyle name="Hiperłącze 3 14" xfId="12351" hidden="1" xr:uid="{00000000-0005-0000-0000-0000F2370000}"/>
    <cellStyle name="Hiperłącze 3 14" xfId="14642" hidden="1" xr:uid="{00000000-0005-0000-0000-0000F9370000}"/>
    <cellStyle name="Hiperłącze 3 14" xfId="18360" hidden="1" xr:uid="{00000000-0005-0000-0000-000003380000}"/>
    <cellStyle name="Hiperłącze 3 14" xfId="13393" hidden="1" xr:uid="{00000000-0005-0000-0000-0000F5370000}"/>
    <cellStyle name="Hiperłącze 3 14" xfId="23692" hidden="1" xr:uid="{00000000-0005-0000-0000-00000E380000}"/>
    <cellStyle name="Hiperłącze 3 14" xfId="24455" hidden="1" xr:uid="{00000000-0005-0000-0000-00000F380000}"/>
    <cellStyle name="Hiperłącze 3 14" xfId="23917" hidden="1" xr:uid="{00000000-0005-0000-0000-000010380000}"/>
    <cellStyle name="Hiperłącze 3 14" xfId="24917" hidden="1" xr:uid="{00000000-0005-0000-0000-000011380000}"/>
    <cellStyle name="Hiperłącze 3 14" xfId="25925" hidden="1" xr:uid="{00000000-0005-0000-0000-000012380000}"/>
    <cellStyle name="Hiperłącze 3 14" xfId="26336" hidden="1" xr:uid="{00000000-0005-0000-0000-000013380000}"/>
    <cellStyle name="Hiperłącze 3 14" xfId="26556" hidden="1" xr:uid="{00000000-0005-0000-0000-000014380000}"/>
    <cellStyle name="Hiperłącze 3 14" xfId="26967" hidden="1" xr:uid="{00000000-0005-0000-0000-000015380000}"/>
    <cellStyle name="Hiperłącze 3 14" xfId="27184" hidden="1" xr:uid="{00000000-0005-0000-0000-000016380000}"/>
    <cellStyle name="Hiperłącze 3 14" xfId="27947" hidden="1" xr:uid="{00000000-0005-0000-0000-000017380000}"/>
    <cellStyle name="Hiperłącze 3 14" xfId="27409" hidden="1" xr:uid="{00000000-0005-0000-0000-000018380000}"/>
    <cellStyle name="Hiperłącze 3 14" xfId="28215" hidden="1" xr:uid="{00000000-0005-0000-0000-000019380000}"/>
    <cellStyle name="Hiperłącze 3 14" xfId="28978" hidden="1" xr:uid="{00000000-0005-0000-0000-00001A380000}"/>
    <cellStyle name="Hiperłącze 3 14" xfId="28440" hidden="1" xr:uid="{00000000-0005-0000-0000-00001B380000}"/>
    <cellStyle name="Hiperłącze 3 14" xfId="29440" hidden="1" xr:uid="{00000000-0005-0000-0000-00001C380000}"/>
    <cellStyle name="Hiperłącze 3 14" xfId="30448" hidden="1" xr:uid="{00000000-0005-0000-0000-00001D380000}"/>
    <cellStyle name="Hiperłącze 3 14" xfId="30859" hidden="1" xr:uid="{00000000-0005-0000-0000-00001E380000}"/>
    <cellStyle name="Hiperłącze 3 14" xfId="31079" hidden="1" xr:uid="{00000000-0005-0000-0000-00001F380000}"/>
    <cellStyle name="Hiperłącze 3 14" xfId="31490" hidden="1" xr:uid="{00000000-0005-0000-0000-000020380000}"/>
    <cellStyle name="Hiperłącze 3 14" xfId="31707" hidden="1" xr:uid="{00000000-0005-0000-0000-000021380000}"/>
    <cellStyle name="Hiperłącze 3 14" xfId="32470" hidden="1" xr:uid="{00000000-0005-0000-0000-000022380000}"/>
    <cellStyle name="Hiperłącze 3 14" xfId="31932" hidden="1" xr:uid="{00000000-0005-0000-0000-000023380000}"/>
    <cellStyle name="Hiperłącze 3 14" xfId="32738" hidden="1" xr:uid="{00000000-0005-0000-0000-000024380000}"/>
    <cellStyle name="Hiperłącze 3 14" xfId="33501" hidden="1" xr:uid="{00000000-0005-0000-0000-000025380000}"/>
    <cellStyle name="Hiperłącze 3 14" xfId="32963" hidden="1" xr:uid="{00000000-0005-0000-0000-000026380000}"/>
    <cellStyle name="Hiperłącze 3 14" xfId="33963" hidden="1" xr:uid="{00000000-0005-0000-0000-000027380000}"/>
    <cellStyle name="Hiperłącze 3 14" xfId="34971" hidden="1" xr:uid="{00000000-0005-0000-0000-000028380000}"/>
    <cellStyle name="Hiperłącze 3 14" xfId="35382" hidden="1" xr:uid="{00000000-0005-0000-0000-000029380000}"/>
    <cellStyle name="Hiperłącze 3 14" xfId="11342" hidden="1" xr:uid="{00000000-0005-0000-0000-0000F1370000}"/>
    <cellStyle name="Hiperłącze 3 14" xfId="39905" hidden="1" xr:uid="{00000000-0005-0000-0000-000033380000}"/>
    <cellStyle name="Hiperłącze 3 14" xfId="42547" hidden="1" xr:uid="{00000000-0005-0000-0000-00003A380000}"/>
    <cellStyle name="Hiperłącze 3 14" xfId="37261" hidden="1" xr:uid="{00000000-0005-0000-0000-00002F380000}"/>
    <cellStyle name="Hiperłącze 3 14" xfId="38024" hidden="1" xr:uid="{00000000-0005-0000-0000-000030380000}"/>
    <cellStyle name="Hiperłącze 3 14" xfId="41516" hidden="1" xr:uid="{00000000-0005-0000-0000-000037380000}"/>
    <cellStyle name="Hiperłącze 3 14" xfId="44428" hidden="1" xr:uid="{00000000-0005-0000-0000-00003E380000}"/>
    <cellStyle name="Hiperłącze 3 14" xfId="44648" hidden="1" xr:uid="{00000000-0005-0000-0000-00003F380000}"/>
    <cellStyle name="Hiperłącze 3 14" xfId="40125" hidden="1" xr:uid="{00000000-0005-0000-0000-000034380000}"/>
    <cellStyle name="Hiperłącze 3 14" xfId="40536" hidden="1" xr:uid="{00000000-0005-0000-0000-000035380000}"/>
    <cellStyle name="Hiperłącze 3 14" xfId="36013" hidden="1" xr:uid="{00000000-0005-0000-0000-00002B380000}"/>
    <cellStyle name="Hiperłącze 3 14" xfId="45501" hidden="1" xr:uid="{00000000-0005-0000-0000-000043380000}"/>
    <cellStyle name="Hiperłącze 3 14" xfId="41784" hidden="1" xr:uid="{00000000-0005-0000-0000-000039380000}"/>
    <cellStyle name="Hiperłącze 3 14" xfId="36455" hidden="1" xr:uid="{00000000-0005-0000-0000-00002E380000}"/>
    <cellStyle name="Hiperłącze 3 14" xfId="45059" hidden="1" xr:uid="{00000000-0005-0000-0000-000040380000}"/>
    <cellStyle name="Hiperłącze 3 14" xfId="39494" hidden="1" xr:uid="{00000000-0005-0000-0000-000032380000}"/>
    <cellStyle name="Hiperłącze 3 14" xfId="43009" hidden="1" xr:uid="{00000000-0005-0000-0000-00003C380000}"/>
    <cellStyle name="Hiperłącze 3 14" xfId="44017" hidden="1" xr:uid="{00000000-0005-0000-0000-00003D380000}"/>
    <cellStyle name="Hiperłącze 3 14" xfId="46307" hidden="1" xr:uid="{00000000-0005-0000-0000-000044380000}"/>
    <cellStyle name="Hiperłącze 3 14" xfId="40753" hidden="1" xr:uid="{00000000-0005-0000-0000-000036380000}"/>
    <cellStyle name="Hiperłącze 3 14" xfId="36230" hidden="1" xr:uid="{00000000-0005-0000-0000-00002C380000}"/>
    <cellStyle name="Hiperłącze 3 14" xfId="45276" hidden="1" xr:uid="{00000000-0005-0000-0000-000041380000}"/>
    <cellStyle name="Hiperłącze 3 14" xfId="46039" hidden="1" xr:uid="{00000000-0005-0000-0000-000042380000}"/>
    <cellStyle name="Hiperłącze 3 14" xfId="40978" hidden="1" xr:uid="{00000000-0005-0000-0000-000038380000}"/>
    <cellStyle name="Hiperłącze 3 14" xfId="35602" hidden="1" xr:uid="{00000000-0005-0000-0000-00002A380000}"/>
    <cellStyle name="Hiperłącze 3 14" xfId="37486" hidden="1" xr:uid="{00000000-0005-0000-0000-000031380000}"/>
    <cellStyle name="Hiperłącze 3 14" xfId="42009" hidden="1" xr:uid="{00000000-0005-0000-0000-00003B380000}"/>
    <cellStyle name="Hiperłącze 3 14" xfId="36993" hidden="1" xr:uid="{00000000-0005-0000-0000-00002D380000}"/>
    <cellStyle name="Hiperłącze 3 14" xfId="22886" hidden="1" xr:uid="{00000000-0005-0000-0000-00000D380000}"/>
    <cellStyle name="Hiperłącze 3 14" xfId="46532" xr:uid="{00000000-0005-0000-0000-000046380000}"/>
    <cellStyle name="Hiperłącze 3 15" xfId="47079" hidden="1" xr:uid="{00000000-0005-0000-0000-00009B380000}"/>
    <cellStyle name="Hiperłącze 3 15" xfId="15293" hidden="1" xr:uid="{00000000-0005-0000-0000-000051380000}"/>
    <cellStyle name="Hiperłącze 3 15" xfId="18907" hidden="1" xr:uid="{00000000-0005-0000-0000-000058380000}"/>
    <cellStyle name="Hiperłącze 3 15" xfId="14383" hidden="1" xr:uid="{00000000-0005-0000-0000-00004D380000}"/>
    <cellStyle name="Hiperłącze 3 15" xfId="14262" hidden="1" xr:uid="{00000000-0005-0000-0000-00004E380000}"/>
    <cellStyle name="Hiperłącze 3 15" xfId="17516" hidden="1" xr:uid="{00000000-0005-0000-0000-000055380000}"/>
    <cellStyle name="Hiperłącze 3 15" xfId="19817" hidden="1" xr:uid="{00000000-0005-0000-0000-00005C380000}"/>
    <cellStyle name="Hiperłącze 3 15" xfId="21411" hidden="1" xr:uid="{00000000-0005-0000-0000-00005D380000}"/>
    <cellStyle name="Hiperłącze 3 15" xfId="15877" hidden="1" xr:uid="{00000000-0005-0000-0000-000052380000}"/>
    <cellStyle name="Hiperłącze 3 15" xfId="16885" hidden="1" xr:uid="{00000000-0005-0000-0000-000053380000}"/>
    <cellStyle name="Hiperłącze 3 15" xfId="12771" hidden="1" xr:uid="{00000000-0005-0000-0000-000049380000}"/>
    <cellStyle name="Hiperłącze 3 15" xfId="22670" hidden="1" xr:uid="{00000000-0005-0000-0000-000061380000}"/>
    <cellStyle name="Hiperłącze 3 15" xfId="18144" hidden="1" xr:uid="{00000000-0005-0000-0000-000057380000}"/>
    <cellStyle name="Hiperłącze 3 15" xfId="13619" hidden="1" xr:uid="{00000000-0005-0000-0000-00004C380000}"/>
    <cellStyle name="Hiperłącze 3 15" xfId="21822" hidden="1" xr:uid="{00000000-0005-0000-0000-00005E380000}"/>
    <cellStyle name="Hiperłącze 3 15" xfId="15414" hidden="1" xr:uid="{00000000-0005-0000-0000-000050380000}"/>
    <cellStyle name="Hiperłącze 3 15" xfId="19175" hidden="1" xr:uid="{00000000-0005-0000-0000-00005A380000}"/>
    <cellStyle name="Hiperłącze 3 15" xfId="19938" hidden="1" xr:uid="{00000000-0005-0000-0000-00005B380000}"/>
    <cellStyle name="Hiperłącze 3 15" xfId="23433" hidden="1" xr:uid="{00000000-0005-0000-0000-000062380000}"/>
    <cellStyle name="Hiperłącze 3 15" xfId="17296" hidden="1" xr:uid="{00000000-0005-0000-0000-000054380000}"/>
    <cellStyle name="Hiperłącze 3 15" xfId="12991" hidden="1" xr:uid="{00000000-0005-0000-0000-00004A380000}"/>
    <cellStyle name="Hiperłącze 3 15" xfId="22042" hidden="1" xr:uid="{00000000-0005-0000-0000-00005F380000}"/>
    <cellStyle name="Hiperłącze 3 15" xfId="22453" hidden="1" xr:uid="{00000000-0005-0000-0000-000060380000}"/>
    <cellStyle name="Hiperłącze 3 15" xfId="17927" hidden="1" xr:uid="{00000000-0005-0000-0000-000056380000}"/>
    <cellStyle name="Hiperłącze 3 15" xfId="12360" hidden="1" xr:uid="{00000000-0005-0000-0000-000048380000}"/>
    <cellStyle name="Hiperłącze 3 15" xfId="14651" hidden="1" xr:uid="{00000000-0005-0000-0000-00004F380000}"/>
    <cellStyle name="Hiperłącze 3 15" xfId="18786" hidden="1" xr:uid="{00000000-0005-0000-0000-000059380000}"/>
    <cellStyle name="Hiperłącze 3 15" xfId="13402" hidden="1" xr:uid="{00000000-0005-0000-0000-00004B380000}"/>
    <cellStyle name="Hiperłącze 3 15" xfId="23701" hidden="1" xr:uid="{00000000-0005-0000-0000-000064380000}"/>
    <cellStyle name="Hiperłącze 3 15" xfId="24464" hidden="1" xr:uid="{00000000-0005-0000-0000-000065380000}"/>
    <cellStyle name="Hiperłącze 3 15" xfId="24343" hidden="1" xr:uid="{00000000-0005-0000-0000-000066380000}"/>
    <cellStyle name="Hiperłącze 3 15" xfId="24926" hidden="1" xr:uid="{00000000-0005-0000-0000-000067380000}"/>
    <cellStyle name="Hiperłącze 3 15" xfId="25934" hidden="1" xr:uid="{00000000-0005-0000-0000-000068380000}"/>
    <cellStyle name="Hiperłącze 3 15" xfId="26345" hidden="1" xr:uid="{00000000-0005-0000-0000-000069380000}"/>
    <cellStyle name="Hiperłącze 3 15" xfId="26565" hidden="1" xr:uid="{00000000-0005-0000-0000-00006A380000}"/>
    <cellStyle name="Hiperłącze 3 15" xfId="26976" hidden="1" xr:uid="{00000000-0005-0000-0000-00006B380000}"/>
    <cellStyle name="Hiperłącze 3 15" xfId="27193" hidden="1" xr:uid="{00000000-0005-0000-0000-00006C380000}"/>
    <cellStyle name="Hiperłącze 3 15" xfId="27956" hidden="1" xr:uid="{00000000-0005-0000-0000-00006D380000}"/>
    <cellStyle name="Hiperłącze 3 15" xfId="27835" hidden="1" xr:uid="{00000000-0005-0000-0000-00006E380000}"/>
    <cellStyle name="Hiperłącze 3 15" xfId="28224" hidden="1" xr:uid="{00000000-0005-0000-0000-00006F380000}"/>
    <cellStyle name="Hiperłącze 3 15" xfId="28987" hidden="1" xr:uid="{00000000-0005-0000-0000-000070380000}"/>
    <cellStyle name="Hiperłącze 3 15" xfId="28866" hidden="1" xr:uid="{00000000-0005-0000-0000-000071380000}"/>
    <cellStyle name="Hiperłącze 3 15" xfId="29449" hidden="1" xr:uid="{00000000-0005-0000-0000-000072380000}"/>
    <cellStyle name="Hiperłącze 3 15" xfId="30457" hidden="1" xr:uid="{00000000-0005-0000-0000-000073380000}"/>
    <cellStyle name="Hiperłącze 3 15" xfId="30868" hidden="1" xr:uid="{00000000-0005-0000-0000-000074380000}"/>
    <cellStyle name="Hiperłącze 3 15" xfId="31088" hidden="1" xr:uid="{00000000-0005-0000-0000-000075380000}"/>
    <cellStyle name="Hiperłącze 3 15" xfId="31499" hidden="1" xr:uid="{00000000-0005-0000-0000-000076380000}"/>
    <cellStyle name="Hiperłącze 3 15" xfId="31716" hidden="1" xr:uid="{00000000-0005-0000-0000-000077380000}"/>
    <cellStyle name="Hiperłącze 3 15" xfId="32479" hidden="1" xr:uid="{00000000-0005-0000-0000-000078380000}"/>
    <cellStyle name="Hiperłącze 3 15" xfId="32358" hidden="1" xr:uid="{00000000-0005-0000-0000-000079380000}"/>
    <cellStyle name="Hiperłącze 3 15" xfId="32747" hidden="1" xr:uid="{00000000-0005-0000-0000-00007A380000}"/>
    <cellStyle name="Hiperłącze 3 15" xfId="33510" hidden="1" xr:uid="{00000000-0005-0000-0000-00007B380000}"/>
    <cellStyle name="Hiperłącze 3 15" xfId="33389" hidden="1" xr:uid="{00000000-0005-0000-0000-00007C380000}"/>
    <cellStyle name="Hiperłącze 3 15" xfId="33972" hidden="1" xr:uid="{00000000-0005-0000-0000-00007D380000}"/>
    <cellStyle name="Hiperłącze 3 15" xfId="34980" hidden="1" xr:uid="{00000000-0005-0000-0000-00007E380000}"/>
    <cellStyle name="Hiperłącze 3 15" xfId="35391" hidden="1" xr:uid="{00000000-0005-0000-0000-00007F380000}"/>
    <cellStyle name="Hiperłącze 3 15" xfId="11351" hidden="1" xr:uid="{00000000-0005-0000-0000-000047380000}"/>
    <cellStyle name="Hiperłącze 3 15" xfId="39914" hidden="1" xr:uid="{00000000-0005-0000-0000-000089380000}"/>
    <cellStyle name="Hiperłącze 3 15" xfId="42556" hidden="1" xr:uid="{00000000-0005-0000-0000-000090380000}"/>
    <cellStyle name="Hiperłącze 3 15" xfId="37270" hidden="1" xr:uid="{00000000-0005-0000-0000-000085380000}"/>
    <cellStyle name="Hiperłącze 3 15" xfId="38033" hidden="1" xr:uid="{00000000-0005-0000-0000-000086380000}"/>
    <cellStyle name="Hiperłącze 3 15" xfId="41525" hidden="1" xr:uid="{00000000-0005-0000-0000-00008D380000}"/>
    <cellStyle name="Hiperłącze 3 15" xfId="44437" hidden="1" xr:uid="{00000000-0005-0000-0000-000094380000}"/>
    <cellStyle name="Hiperłącze 3 15" xfId="44657" hidden="1" xr:uid="{00000000-0005-0000-0000-000095380000}"/>
    <cellStyle name="Hiperłącze 3 15" xfId="40134" hidden="1" xr:uid="{00000000-0005-0000-0000-00008A380000}"/>
    <cellStyle name="Hiperłącze 3 15" xfId="40545" hidden="1" xr:uid="{00000000-0005-0000-0000-00008B380000}"/>
    <cellStyle name="Hiperłącze 3 15" xfId="36022" hidden="1" xr:uid="{00000000-0005-0000-0000-000081380000}"/>
    <cellStyle name="Hiperłącze 3 15" xfId="45927" hidden="1" xr:uid="{00000000-0005-0000-0000-000099380000}"/>
    <cellStyle name="Hiperłącze 3 15" xfId="41793" hidden="1" xr:uid="{00000000-0005-0000-0000-00008F380000}"/>
    <cellStyle name="Hiperłącze 3 15" xfId="36881" hidden="1" xr:uid="{00000000-0005-0000-0000-000084380000}"/>
    <cellStyle name="Hiperłącze 3 15" xfId="45068" hidden="1" xr:uid="{00000000-0005-0000-0000-000096380000}"/>
    <cellStyle name="Hiperłącze 3 15" xfId="39503" hidden="1" xr:uid="{00000000-0005-0000-0000-000088380000}"/>
    <cellStyle name="Hiperłącze 3 15" xfId="43018" hidden="1" xr:uid="{00000000-0005-0000-0000-000092380000}"/>
    <cellStyle name="Hiperłącze 3 15" xfId="44026" hidden="1" xr:uid="{00000000-0005-0000-0000-000093380000}"/>
    <cellStyle name="Hiperłącze 3 15" xfId="46316" hidden="1" xr:uid="{00000000-0005-0000-0000-00009A380000}"/>
    <cellStyle name="Hiperłącze 3 15" xfId="40762" hidden="1" xr:uid="{00000000-0005-0000-0000-00008C380000}"/>
    <cellStyle name="Hiperłącze 3 15" xfId="36239" hidden="1" xr:uid="{00000000-0005-0000-0000-000082380000}"/>
    <cellStyle name="Hiperłącze 3 15" xfId="45285" hidden="1" xr:uid="{00000000-0005-0000-0000-000097380000}"/>
    <cellStyle name="Hiperłącze 3 15" xfId="46048" hidden="1" xr:uid="{00000000-0005-0000-0000-000098380000}"/>
    <cellStyle name="Hiperłącze 3 15" xfId="41404" hidden="1" xr:uid="{00000000-0005-0000-0000-00008E380000}"/>
    <cellStyle name="Hiperłącze 3 15" xfId="35611" hidden="1" xr:uid="{00000000-0005-0000-0000-000080380000}"/>
    <cellStyle name="Hiperłącze 3 15" xfId="37912" hidden="1" xr:uid="{00000000-0005-0000-0000-000087380000}"/>
    <cellStyle name="Hiperłącze 3 15" xfId="42435" hidden="1" xr:uid="{00000000-0005-0000-0000-000091380000}"/>
    <cellStyle name="Hiperłącze 3 15" xfId="37002" hidden="1" xr:uid="{00000000-0005-0000-0000-000083380000}"/>
    <cellStyle name="Hiperłącze 3 15" xfId="23312" hidden="1" xr:uid="{00000000-0005-0000-0000-000063380000}"/>
    <cellStyle name="Hiperłącze 3 15" xfId="46958" xr:uid="{00000000-0005-0000-0000-00009C380000}"/>
    <cellStyle name="Hiperłącze 3 16" xfId="19374" hidden="1" xr:uid="{00000000-0005-0000-0000-0000B2380000}"/>
    <cellStyle name="Hiperłącze 3 16" xfId="22462" hidden="1" xr:uid="{00000000-0005-0000-0000-0000B6380000}"/>
    <cellStyle name="Hiperłącze 3 16" xfId="22679" hidden="1" xr:uid="{00000000-0005-0000-0000-0000B7380000}"/>
    <cellStyle name="Hiperłącze 3 16" xfId="22051" hidden="1" xr:uid="{00000000-0005-0000-0000-0000B5380000}"/>
    <cellStyle name="Hiperłącze 3 16" xfId="21420" hidden="1" xr:uid="{00000000-0005-0000-0000-0000B3380000}"/>
    <cellStyle name="Hiperłącze 3 16" xfId="21831" hidden="1" xr:uid="{00000000-0005-0000-0000-0000B4380000}"/>
    <cellStyle name="Hiperłącze 3 16" xfId="23442" hidden="1" xr:uid="{00000000-0005-0000-0000-0000B8380000}"/>
    <cellStyle name="Hiperłącze 3 16" xfId="18916" hidden="1" xr:uid="{00000000-0005-0000-0000-0000AE380000}"/>
    <cellStyle name="Hiperłącze 3 16" xfId="17936" hidden="1" xr:uid="{00000000-0005-0000-0000-0000AC380000}"/>
    <cellStyle name="Hiperłącze 3 16" xfId="18153" hidden="1" xr:uid="{00000000-0005-0000-0000-0000AD380000}"/>
    <cellStyle name="Hiperłącze 3 16" xfId="19947" hidden="1" xr:uid="{00000000-0005-0000-0000-0000B1380000}"/>
    <cellStyle name="Hiperłącze 3 16" xfId="18343" hidden="1" xr:uid="{00000000-0005-0000-0000-0000AF380000}"/>
    <cellStyle name="Hiperłącze 3 16" xfId="19184" hidden="1" xr:uid="{00000000-0005-0000-0000-0000B0380000}"/>
    <cellStyle name="Hiperłącze 3 16" xfId="17525" hidden="1" xr:uid="{00000000-0005-0000-0000-0000AB380000}"/>
    <cellStyle name="Hiperłącze 3 16" xfId="13000" hidden="1" xr:uid="{00000000-0005-0000-0000-0000A0380000}"/>
    <cellStyle name="Hiperłącze 3 16" xfId="12369" hidden="1" xr:uid="{00000000-0005-0000-0000-00009E380000}"/>
    <cellStyle name="Hiperłącze 3 16" xfId="12780" hidden="1" xr:uid="{00000000-0005-0000-0000-00009F380000}"/>
    <cellStyle name="Hiperłącze 3 16" xfId="14392" hidden="1" xr:uid="{00000000-0005-0000-0000-0000A3380000}"/>
    <cellStyle name="Hiperłącze 3 16" xfId="13411" hidden="1" xr:uid="{00000000-0005-0000-0000-0000A1380000}"/>
    <cellStyle name="Hiperłącze 3 16" xfId="13628" hidden="1" xr:uid="{00000000-0005-0000-0000-0000A2380000}"/>
    <cellStyle name="Hiperłącze 3 16" xfId="11360" hidden="1" xr:uid="{00000000-0005-0000-0000-00009D380000}"/>
    <cellStyle name="Hiperłącze 3 16" xfId="14850" hidden="1" xr:uid="{00000000-0005-0000-0000-0000A7380000}"/>
    <cellStyle name="Hiperłącze 3 16" xfId="14660" hidden="1" xr:uid="{00000000-0005-0000-0000-0000A5380000}"/>
    <cellStyle name="Hiperłącze 3 16" xfId="15423" hidden="1" xr:uid="{00000000-0005-0000-0000-0000A6380000}"/>
    <cellStyle name="Hiperłącze 3 16" xfId="17305" hidden="1" xr:uid="{00000000-0005-0000-0000-0000AA380000}"/>
    <cellStyle name="Hiperłącze 3 16" xfId="15886" hidden="1" xr:uid="{00000000-0005-0000-0000-0000A8380000}"/>
    <cellStyle name="Hiperłącze 3 16" xfId="16894" hidden="1" xr:uid="{00000000-0005-0000-0000-0000A9380000}"/>
    <cellStyle name="Hiperłącze 3 16" xfId="13818" hidden="1" xr:uid="{00000000-0005-0000-0000-0000A4380000}"/>
    <cellStyle name="Hiperłącze 3 16" xfId="22869" hidden="1" xr:uid="{00000000-0005-0000-0000-0000B9380000}"/>
    <cellStyle name="Hiperłącze 3 16" xfId="23710" hidden="1" xr:uid="{00000000-0005-0000-0000-0000BA380000}"/>
    <cellStyle name="Hiperłącze 3 16" xfId="24473" hidden="1" xr:uid="{00000000-0005-0000-0000-0000BB380000}"/>
    <cellStyle name="Hiperłącze 3 16" xfId="23900" hidden="1" xr:uid="{00000000-0005-0000-0000-0000BC380000}"/>
    <cellStyle name="Hiperłącze 3 16" xfId="24935" hidden="1" xr:uid="{00000000-0005-0000-0000-0000BD380000}"/>
    <cellStyle name="Hiperłącze 3 16" xfId="25943" hidden="1" xr:uid="{00000000-0005-0000-0000-0000BE380000}"/>
    <cellStyle name="Hiperłącze 3 16" xfId="26354" hidden="1" xr:uid="{00000000-0005-0000-0000-0000BF380000}"/>
    <cellStyle name="Hiperłącze 3 16" xfId="26574" hidden="1" xr:uid="{00000000-0005-0000-0000-0000C0380000}"/>
    <cellStyle name="Hiperłącze 3 16" xfId="26985" hidden="1" xr:uid="{00000000-0005-0000-0000-0000C1380000}"/>
    <cellStyle name="Hiperłącze 3 16" xfId="27202" hidden="1" xr:uid="{00000000-0005-0000-0000-0000C2380000}"/>
    <cellStyle name="Hiperłącze 3 16" xfId="27965" hidden="1" xr:uid="{00000000-0005-0000-0000-0000C3380000}"/>
    <cellStyle name="Hiperłącze 3 16" xfId="27392" hidden="1" xr:uid="{00000000-0005-0000-0000-0000C4380000}"/>
    <cellStyle name="Hiperłącze 3 16" xfId="28233" hidden="1" xr:uid="{00000000-0005-0000-0000-0000C5380000}"/>
    <cellStyle name="Hiperłącze 3 16" xfId="28996" hidden="1" xr:uid="{00000000-0005-0000-0000-0000C6380000}"/>
    <cellStyle name="Hiperłącze 3 16" xfId="28423" hidden="1" xr:uid="{00000000-0005-0000-0000-0000C7380000}"/>
    <cellStyle name="Hiperłącze 3 16" xfId="29458" hidden="1" xr:uid="{00000000-0005-0000-0000-0000C8380000}"/>
    <cellStyle name="Hiperłącze 3 16" xfId="30466" hidden="1" xr:uid="{00000000-0005-0000-0000-0000C9380000}"/>
    <cellStyle name="Hiperłącze 3 16" xfId="30877" hidden="1" xr:uid="{00000000-0005-0000-0000-0000CA380000}"/>
    <cellStyle name="Hiperłącze 3 16" xfId="31097" hidden="1" xr:uid="{00000000-0005-0000-0000-0000CB380000}"/>
    <cellStyle name="Hiperłącze 3 16" xfId="31508" hidden="1" xr:uid="{00000000-0005-0000-0000-0000CC380000}"/>
    <cellStyle name="Hiperłącze 3 16" xfId="31725" hidden="1" xr:uid="{00000000-0005-0000-0000-0000CD380000}"/>
    <cellStyle name="Hiperłącze 3 16" xfId="32488" hidden="1" xr:uid="{00000000-0005-0000-0000-0000CE380000}"/>
    <cellStyle name="Hiperłącze 3 16" xfId="31915" hidden="1" xr:uid="{00000000-0005-0000-0000-0000CF380000}"/>
    <cellStyle name="Hiperłącze 3 16" xfId="32756" hidden="1" xr:uid="{00000000-0005-0000-0000-0000D0380000}"/>
    <cellStyle name="Hiperłącze 3 16" xfId="33519" hidden="1" xr:uid="{00000000-0005-0000-0000-0000D1380000}"/>
    <cellStyle name="Hiperłącze 3 16" xfId="32946" hidden="1" xr:uid="{00000000-0005-0000-0000-0000D2380000}"/>
    <cellStyle name="Hiperłącze 3 16" xfId="33981" hidden="1" xr:uid="{00000000-0005-0000-0000-0000D3380000}"/>
    <cellStyle name="Hiperłącze 3 16" xfId="34989" hidden="1" xr:uid="{00000000-0005-0000-0000-0000D4380000}"/>
    <cellStyle name="Hiperłącze 3 16" xfId="35400" hidden="1" xr:uid="{00000000-0005-0000-0000-0000D5380000}"/>
    <cellStyle name="Hiperłącze 3 16" xfId="44666" hidden="1" xr:uid="{00000000-0005-0000-0000-0000EB380000}"/>
    <cellStyle name="Hiperłącze 3 16" xfId="45484" hidden="1" xr:uid="{00000000-0005-0000-0000-0000EF380000}"/>
    <cellStyle name="Hiperłącze 3 16" xfId="46325" hidden="1" xr:uid="{00000000-0005-0000-0000-0000F0380000}"/>
    <cellStyle name="Hiperłącze 3 16" xfId="46057" hidden="1" xr:uid="{00000000-0005-0000-0000-0000EE380000}"/>
    <cellStyle name="Hiperłącze 3 16" xfId="45077" hidden="1" xr:uid="{00000000-0005-0000-0000-0000EC380000}"/>
    <cellStyle name="Hiperłącze 3 16" xfId="45294" hidden="1" xr:uid="{00000000-0005-0000-0000-0000ED380000}"/>
    <cellStyle name="Hiperłącze 3 16" xfId="47088" hidden="1" xr:uid="{00000000-0005-0000-0000-0000F1380000}"/>
    <cellStyle name="Hiperłącze 3 16" xfId="41992" hidden="1" xr:uid="{00000000-0005-0000-0000-0000E7380000}"/>
    <cellStyle name="Hiperłącze 3 16" xfId="41802" hidden="1" xr:uid="{00000000-0005-0000-0000-0000E5380000}"/>
    <cellStyle name="Hiperłącze 3 16" xfId="42565" hidden="1" xr:uid="{00000000-0005-0000-0000-0000E6380000}"/>
    <cellStyle name="Hiperłącze 3 16" xfId="44446" hidden="1" xr:uid="{00000000-0005-0000-0000-0000EA380000}"/>
    <cellStyle name="Hiperłącze 3 16" xfId="43027" hidden="1" xr:uid="{00000000-0005-0000-0000-0000E8380000}"/>
    <cellStyle name="Hiperłącze 3 16" xfId="44035" hidden="1" xr:uid="{00000000-0005-0000-0000-0000E9380000}"/>
    <cellStyle name="Hiperłącze 3 16" xfId="40961" hidden="1" xr:uid="{00000000-0005-0000-0000-0000E4380000}"/>
    <cellStyle name="Hiperłącze 3 16" xfId="37011" hidden="1" xr:uid="{00000000-0005-0000-0000-0000D9380000}"/>
    <cellStyle name="Hiperłącze 3 16" xfId="36031" hidden="1" xr:uid="{00000000-0005-0000-0000-0000D7380000}"/>
    <cellStyle name="Hiperłącze 3 16" xfId="36248" hidden="1" xr:uid="{00000000-0005-0000-0000-0000D8380000}"/>
    <cellStyle name="Hiperłącze 3 16" xfId="38042" hidden="1" xr:uid="{00000000-0005-0000-0000-0000DC380000}"/>
    <cellStyle name="Hiperłącze 3 16" xfId="36438" hidden="1" xr:uid="{00000000-0005-0000-0000-0000DA380000}"/>
    <cellStyle name="Hiperłącze 3 16" xfId="37279" hidden="1" xr:uid="{00000000-0005-0000-0000-0000DB380000}"/>
    <cellStyle name="Hiperłącze 3 16" xfId="35620" hidden="1" xr:uid="{00000000-0005-0000-0000-0000D6380000}"/>
    <cellStyle name="Hiperłącze 3 16" xfId="40143" hidden="1" xr:uid="{00000000-0005-0000-0000-0000E0380000}"/>
    <cellStyle name="Hiperłącze 3 16" xfId="39512" hidden="1" xr:uid="{00000000-0005-0000-0000-0000DE380000}"/>
    <cellStyle name="Hiperłącze 3 16" xfId="39923" hidden="1" xr:uid="{00000000-0005-0000-0000-0000DF380000}"/>
    <cellStyle name="Hiperłącze 3 16" xfId="41534" hidden="1" xr:uid="{00000000-0005-0000-0000-0000E3380000}"/>
    <cellStyle name="Hiperłącze 3 16" xfId="40554" hidden="1" xr:uid="{00000000-0005-0000-0000-0000E1380000}"/>
    <cellStyle name="Hiperłącze 3 16" xfId="40771" hidden="1" xr:uid="{00000000-0005-0000-0000-0000E2380000}"/>
    <cellStyle name="Hiperłącze 3 16" xfId="37469" hidden="1" xr:uid="{00000000-0005-0000-0000-0000DD380000}"/>
    <cellStyle name="Hiperłącze 3 16" xfId="46515" xr:uid="{00000000-0005-0000-0000-0000F2380000}"/>
    <cellStyle name="Hiperłącze 3 17" xfId="19369" hidden="1" xr:uid="{00000000-0005-0000-0000-000008390000}"/>
    <cellStyle name="Hiperłącze 3 17" xfId="22471" hidden="1" xr:uid="{00000000-0005-0000-0000-00000C390000}"/>
    <cellStyle name="Hiperłącze 3 17" xfId="22688" hidden="1" xr:uid="{00000000-0005-0000-0000-00000D390000}"/>
    <cellStyle name="Hiperłącze 3 17" xfId="22060" hidden="1" xr:uid="{00000000-0005-0000-0000-00000B390000}"/>
    <cellStyle name="Hiperłącze 3 17" xfId="21429" hidden="1" xr:uid="{00000000-0005-0000-0000-000009390000}"/>
    <cellStyle name="Hiperłącze 3 17" xfId="21840" hidden="1" xr:uid="{00000000-0005-0000-0000-00000A390000}"/>
    <cellStyle name="Hiperłącze 3 17" xfId="23451" hidden="1" xr:uid="{00000000-0005-0000-0000-00000E390000}"/>
    <cellStyle name="Hiperłącze 3 17" xfId="18925" hidden="1" xr:uid="{00000000-0005-0000-0000-000004390000}"/>
    <cellStyle name="Hiperłącze 3 17" xfId="17945" hidden="1" xr:uid="{00000000-0005-0000-0000-000002390000}"/>
    <cellStyle name="Hiperłącze 3 17" xfId="18162" hidden="1" xr:uid="{00000000-0005-0000-0000-000003390000}"/>
    <cellStyle name="Hiperłącze 3 17" xfId="19956" hidden="1" xr:uid="{00000000-0005-0000-0000-000007390000}"/>
    <cellStyle name="Hiperłącze 3 17" xfId="18338" hidden="1" xr:uid="{00000000-0005-0000-0000-000005390000}"/>
    <cellStyle name="Hiperłącze 3 17" xfId="19193" hidden="1" xr:uid="{00000000-0005-0000-0000-000006390000}"/>
    <cellStyle name="Hiperłącze 3 17" xfId="17534" hidden="1" xr:uid="{00000000-0005-0000-0000-000001390000}"/>
    <cellStyle name="Hiperłącze 3 17" xfId="13009" hidden="1" xr:uid="{00000000-0005-0000-0000-0000F6380000}"/>
    <cellStyle name="Hiperłącze 3 17" xfId="12378" hidden="1" xr:uid="{00000000-0005-0000-0000-0000F4380000}"/>
    <cellStyle name="Hiperłącze 3 17" xfId="12789" hidden="1" xr:uid="{00000000-0005-0000-0000-0000F5380000}"/>
    <cellStyle name="Hiperłącze 3 17" xfId="14401" hidden="1" xr:uid="{00000000-0005-0000-0000-0000F9380000}"/>
    <cellStyle name="Hiperłącze 3 17" xfId="13420" hidden="1" xr:uid="{00000000-0005-0000-0000-0000F7380000}"/>
    <cellStyle name="Hiperłącze 3 17" xfId="13637" hidden="1" xr:uid="{00000000-0005-0000-0000-0000F8380000}"/>
    <cellStyle name="Hiperłącze 3 17" xfId="11369" hidden="1" xr:uid="{00000000-0005-0000-0000-0000F3380000}"/>
    <cellStyle name="Hiperłącze 3 17" xfId="14845" hidden="1" xr:uid="{00000000-0005-0000-0000-0000FD380000}"/>
    <cellStyle name="Hiperłącze 3 17" xfId="14669" hidden="1" xr:uid="{00000000-0005-0000-0000-0000FB380000}"/>
    <cellStyle name="Hiperłącze 3 17" xfId="15432" hidden="1" xr:uid="{00000000-0005-0000-0000-0000FC380000}"/>
    <cellStyle name="Hiperłącze 3 17" xfId="17314" hidden="1" xr:uid="{00000000-0005-0000-0000-000000390000}"/>
    <cellStyle name="Hiperłącze 3 17" xfId="15895" hidden="1" xr:uid="{00000000-0005-0000-0000-0000FE380000}"/>
    <cellStyle name="Hiperłącze 3 17" xfId="16903" hidden="1" xr:uid="{00000000-0005-0000-0000-0000FF380000}"/>
    <cellStyle name="Hiperłącze 3 17" xfId="13813" hidden="1" xr:uid="{00000000-0005-0000-0000-0000FA380000}"/>
    <cellStyle name="Hiperłącze 3 17" xfId="22864" hidden="1" xr:uid="{00000000-0005-0000-0000-00000F390000}"/>
    <cellStyle name="Hiperłącze 3 17" xfId="23719" hidden="1" xr:uid="{00000000-0005-0000-0000-000010390000}"/>
    <cellStyle name="Hiperłącze 3 17" xfId="24482" hidden="1" xr:uid="{00000000-0005-0000-0000-000011390000}"/>
    <cellStyle name="Hiperłącze 3 17" xfId="23895" hidden="1" xr:uid="{00000000-0005-0000-0000-000012390000}"/>
    <cellStyle name="Hiperłącze 3 17" xfId="24944" hidden="1" xr:uid="{00000000-0005-0000-0000-000013390000}"/>
    <cellStyle name="Hiperłącze 3 17" xfId="25952" hidden="1" xr:uid="{00000000-0005-0000-0000-000014390000}"/>
    <cellStyle name="Hiperłącze 3 17" xfId="26363" hidden="1" xr:uid="{00000000-0005-0000-0000-000015390000}"/>
    <cellStyle name="Hiperłącze 3 17" xfId="26583" hidden="1" xr:uid="{00000000-0005-0000-0000-000016390000}"/>
    <cellStyle name="Hiperłącze 3 17" xfId="26994" hidden="1" xr:uid="{00000000-0005-0000-0000-000017390000}"/>
    <cellStyle name="Hiperłącze 3 17" xfId="27211" hidden="1" xr:uid="{00000000-0005-0000-0000-000018390000}"/>
    <cellStyle name="Hiperłącze 3 17" xfId="27974" hidden="1" xr:uid="{00000000-0005-0000-0000-000019390000}"/>
    <cellStyle name="Hiperłącze 3 17" xfId="27387" hidden="1" xr:uid="{00000000-0005-0000-0000-00001A390000}"/>
    <cellStyle name="Hiperłącze 3 17" xfId="28242" hidden="1" xr:uid="{00000000-0005-0000-0000-00001B390000}"/>
    <cellStyle name="Hiperłącze 3 17" xfId="29005" hidden="1" xr:uid="{00000000-0005-0000-0000-00001C390000}"/>
    <cellStyle name="Hiperłącze 3 17" xfId="28418" hidden="1" xr:uid="{00000000-0005-0000-0000-00001D390000}"/>
    <cellStyle name="Hiperłącze 3 17" xfId="29467" hidden="1" xr:uid="{00000000-0005-0000-0000-00001E390000}"/>
    <cellStyle name="Hiperłącze 3 17" xfId="30475" hidden="1" xr:uid="{00000000-0005-0000-0000-00001F390000}"/>
    <cellStyle name="Hiperłącze 3 17" xfId="30886" hidden="1" xr:uid="{00000000-0005-0000-0000-000020390000}"/>
    <cellStyle name="Hiperłącze 3 17" xfId="31106" hidden="1" xr:uid="{00000000-0005-0000-0000-000021390000}"/>
    <cellStyle name="Hiperłącze 3 17" xfId="31517" hidden="1" xr:uid="{00000000-0005-0000-0000-000022390000}"/>
    <cellStyle name="Hiperłącze 3 17" xfId="31734" hidden="1" xr:uid="{00000000-0005-0000-0000-000023390000}"/>
    <cellStyle name="Hiperłącze 3 17" xfId="32497" hidden="1" xr:uid="{00000000-0005-0000-0000-000024390000}"/>
    <cellStyle name="Hiperłącze 3 17" xfId="31910" hidden="1" xr:uid="{00000000-0005-0000-0000-000025390000}"/>
    <cellStyle name="Hiperłącze 3 17" xfId="32765" hidden="1" xr:uid="{00000000-0005-0000-0000-000026390000}"/>
    <cellStyle name="Hiperłącze 3 17" xfId="33528" hidden="1" xr:uid="{00000000-0005-0000-0000-000027390000}"/>
    <cellStyle name="Hiperłącze 3 17" xfId="32941" hidden="1" xr:uid="{00000000-0005-0000-0000-000028390000}"/>
    <cellStyle name="Hiperłącze 3 17" xfId="33990" hidden="1" xr:uid="{00000000-0005-0000-0000-000029390000}"/>
    <cellStyle name="Hiperłącze 3 17" xfId="34998" hidden="1" xr:uid="{00000000-0005-0000-0000-00002A390000}"/>
    <cellStyle name="Hiperłącze 3 17" xfId="35409" hidden="1" xr:uid="{00000000-0005-0000-0000-00002B390000}"/>
    <cellStyle name="Hiperłącze 3 17" xfId="44675" hidden="1" xr:uid="{00000000-0005-0000-0000-000041390000}"/>
    <cellStyle name="Hiperłącze 3 17" xfId="45479" hidden="1" xr:uid="{00000000-0005-0000-0000-000045390000}"/>
    <cellStyle name="Hiperłącze 3 17" xfId="46334" hidden="1" xr:uid="{00000000-0005-0000-0000-000046390000}"/>
    <cellStyle name="Hiperłącze 3 17" xfId="46066" hidden="1" xr:uid="{00000000-0005-0000-0000-000044390000}"/>
    <cellStyle name="Hiperłącze 3 17" xfId="45086" hidden="1" xr:uid="{00000000-0005-0000-0000-000042390000}"/>
    <cellStyle name="Hiperłącze 3 17" xfId="45303" hidden="1" xr:uid="{00000000-0005-0000-0000-000043390000}"/>
    <cellStyle name="Hiperłącze 3 17" xfId="47097" hidden="1" xr:uid="{00000000-0005-0000-0000-000047390000}"/>
    <cellStyle name="Hiperłącze 3 17" xfId="41987" hidden="1" xr:uid="{00000000-0005-0000-0000-00003D390000}"/>
    <cellStyle name="Hiperłącze 3 17" xfId="41811" hidden="1" xr:uid="{00000000-0005-0000-0000-00003B390000}"/>
    <cellStyle name="Hiperłącze 3 17" xfId="42574" hidden="1" xr:uid="{00000000-0005-0000-0000-00003C390000}"/>
    <cellStyle name="Hiperłącze 3 17" xfId="44455" hidden="1" xr:uid="{00000000-0005-0000-0000-000040390000}"/>
    <cellStyle name="Hiperłącze 3 17" xfId="43036" hidden="1" xr:uid="{00000000-0005-0000-0000-00003E390000}"/>
    <cellStyle name="Hiperłącze 3 17" xfId="44044" hidden="1" xr:uid="{00000000-0005-0000-0000-00003F390000}"/>
    <cellStyle name="Hiperłącze 3 17" xfId="40956" hidden="1" xr:uid="{00000000-0005-0000-0000-00003A390000}"/>
    <cellStyle name="Hiperłącze 3 17" xfId="37020" hidden="1" xr:uid="{00000000-0005-0000-0000-00002F390000}"/>
    <cellStyle name="Hiperłącze 3 17" xfId="36040" hidden="1" xr:uid="{00000000-0005-0000-0000-00002D390000}"/>
    <cellStyle name="Hiperłącze 3 17" xfId="36257" hidden="1" xr:uid="{00000000-0005-0000-0000-00002E390000}"/>
    <cellStyle name="Hiperłącze 3 17" xfId="38051" hidden="1" xr:uid="{00000000-0005-0000-0000-000032390000}"/>
    <cellStyle name="Hiperłącze 3 17" xfId="36433" hidden="1" xr:uid="{00000000-0005-0000-0000-000030390000}"/>
    <cellStyle name="Hiperłącze 3 17" xfId="37288" hidden="1" xr:uid="{00000000-0005-0000-0000-000031390000}"/>
    <cellStyle name="Hiperłącze 3 17" xfId="35629" hidden="1" xr:uid="{00000000-0005-0000-0000-00002C390000}"/>
    <cellStyle name="Hiperłącze 3 17" xfId="40152" hidden="1" xr:uid="{00000000-0005-0000-0000-000036390000}"/>
    <cellStyle name="Hiperłącze 3 17" xfId="39521" hidden="1" xr:uid="{00000000-0005-0000-0000-000034390000}"/>
    <cellStyle name="Hiperłącze 3 17" xfId="39932" hidden="1" xr:uid="{00000000-0005-0000-0000-000035390000}"/>
    <cellStyle name="Hiperłącze 3 17" xfId="41543" hidden="1" xr:uid="{00000000-0005-0000-0000-000039390000}"/>
    <cellStyle name="Hiperłącze 3 17" xfId="40563" hidden="1" xr:uid="{00000000-0005-0000-0000-000037390000}"/>
    <cellStyle name="Hiperłącze 3 17" xfId="40780" hidden="1" xr:uid="{00000000-0005-0000-0000-000038390000}"/>
    <cellStyle name="Hiperłącze 3 17" xfId="37464" hidden="1" xr:uid="{00000000-0005-0000-0000-000033390000}"/>
    <cellStyle name="Hiperłącze 3 17" xfId="46510" xr:uid="{00000000-0005-0000-0000-000048390000}"/>
    <cellStyle name="Hiperłącze 3 18" xfId="20061" hidden="1" xr:uid="{00000000-0005-0000-0000-00005E390000}"/>
    <cellStyle name="Hiperłącze 3 18" xfId="22525" hidden="1" xr:uid="{00000000-0005-0000-0000-000062390000}"/>
    <cellStyle name="Hiperłącze 3 18" xfId="22742" hidden="1" xr:uid="{00000000-0005-0000-0000-000063390000}"/>
    <cellStyle name="Hiperłącze 3 18" xfId="22114" hidden="1" xr:uid="{00000000-0005-0000-0000-000061390000}"/>
    <cellStyle name="Hiperłącze 3 18" xfId="21483" hidden="1" xr:uid="{00000000-0005-0000-0000-00005F390000}"/>
    <cellStyle name="Hiperłącze 3 18" xfId="21894" hidden="1" xr:uid="{00000000-0005-0000-0000-000060390000}"/>
    <cellStyle name="Hiperłącze 3 18" xfId="23505" hidden="1" xr:uid="{00000000-0005-0000-0000-000064390000}"/>
    <cellStyle name="Hiperłącze 3 18" xfId="18979" hidden="1" xr:uid="{00000000-0005-0000-0000-00005A390000}"/>
    <cellStyle name="Hiperłącze 3 18" xfId="17999" hidden="1" xr:uid="{00000000-0005-0000-0000-000058390000}"/>
    <cellStyle name="Hiperłącze 3 18" xfId="18216" hidden="1" xr:uid="{00000000-0005-0000-0000-000059390000}"/>
    <cellStyle name="Hiperłącze 3 18" xfId="20010" hidden="1" xr:uid="{00000000-0005-0000-0000-00005D390000}"/>
    <cellStyle name="Hiperłącze 3 18" xfId="19030" hidden="1" xr:uid="{00000000-0005-0000-0000-00005B390000}"/>
    <cellStyle name="Hiperłącze 3 18" xfId="19247" hidden="1" xr:uid="{00000000-0005-0000-0000-00005C390000}"/>
    <cellStyle name="Hiperłącze 3 18" xfId="17588" hidden="1" xr:uid="{00000000-0005-0000-0000-000057390000}"/>
    <cellStyle name="Hiperłącze 3 18" xfId="13063" hidden="1" xr:uid="{00000000-0005-0000-0000-00004C390000}"/>
    <cellStyle name="Hiperłącze 3 18" xfId="12432" hidden="1" xr:uid="{00000000-0005-0000-0000-00004A390000}"/>
    <cellStyle name="Hiperłącze 3 18" xfId="12843" hidden="1" xr:uid="{00000000-0005-0000-0000-00004B390000}"/>
    <cellStyle name="Hiperłącze 3 18" xfId="14455" hidden="1" xr:uid="{00000000-0005-0000-0000-00004F390000}"/>
    <cellStyle name="Hiperłącze 3 18" xfId="13474" hidden="1" xr:uid="{00000000-0005-0000-0000-00004D390000}"/>
    <cellStyle name="Hiperłącze 3 18" xfId="13691" hidden="1" xr:uid="{00000000-0005-0000-0000-00004E390000}"/>
    <cellStyle name="Hiperłącze 3 18" xfId="11423" hidden="1" xr:uid="{00000000-0005-0000-0000-000049390000}"/>
    <cellStyle name="Hiperłącze 3 18" xfId="15537" hidden="1" xr:uid="{00000000-0005-0000-0000-000053390000}"/>
    <cellStyle name="Hiperłącze 3 18" xfId="14723" hidden="1" xr:uid="{00000000-0005-0000-0000-000051390000}"/>
    <cellStyle name="Hiperłącze 3 18" xfId="15486" hidden="1" xr:uid="{00000000-0005-0000-0000-000052390000}"/>
    <cellStyle name="Hiperłącze 3 18" xfId="17368" hidden="1" xr:uid="{00000000-0005-0000-0000-000056390000}"/>
    <cellStyle name="Hiperłącze 3 18" xfId="15949" hidden="1" xr:uid="{00000000-0005-0000-0000-000054390000}"/>
    <cellStyle name="Hiperłącze 3 18" xfId="16957" hidden="1" xr:uid="{00000000-0005-0000-0000-000055390000}"/>
    <cellStyle name="Hiperłącze 3 18" xfId="14506" hidden="1" xr:uid="{00000000-0005-0000-0000-000050390000}"/>
    <cellStyle name="Hiperłącze 3 18" xfId="23556" hidden="1" xr:uid="{00000000-0005-0000-0000-000065390000}"/>
    <cellStyle name="Hiperłącze 3 18" xfId="23773" hidden="1" xr:uid="{00000000-0005-0000-0000-000066390000}"/>
    <cellStyle name="Hiperłącze 3 18" xfId="24536" hidden="1" xr:uid="{00000000-0005-0000-0000-000067390000}"/>
    <cellStyle name="Hiperłącze 3 18" xfId="24587" hidden="1" xr:uid="{00000000-0005-0000-0000-000068390000}"/>
    <cellStyle name="Hiperłącze 3 18" xfId="24998" hidden="1" xr:uid="{00000000-0005-0000-0000-000069390000}"/>
    <cellStyle name="Hiperłącze 3 18" xfId="26006" hidden="1" xr:uid="{00000000-0005-0000-0000-00006A390000}"/>
    <cellStyle name="Hiperłącze 3 18" xfId="26417" hidden="1" xr:uid="{00000000-0005-0000-0000-00006B390000}"/>
    <cellStyle name="Hiperłącze 3 18" xfId="26637" hidden="1" xr:uid="{00000000-0005-0000-0000-00006C390000}"/>
    <cellStyle name="Hiperłącze 3 18" xfId="27048" hidden="1" xr:uid="{00000000-0005-0000-0000-00006D390000}"/>
    <cellStyle name="Hiperłącze 3 18" xfId="27265" hidden="1" xr:uid="{00000000-0005-0000-0000-00006E390000}"/>
    <cellStyle name="Hiperłącze 3 18" xfId="28028" hidden="1" xr:uid="{00000000-0005-0000-0000-00006F390000}"/>
    <cellStyle name="Hiperłącze 3 18" xfId="28079" hidden="1" xr:uid="{00000000-0005-0000-0000-000070390000}"/>
    <cellStyle name="Hiperłącze 3 18" xfId="28296" hidden="1" xr:uid="{00000000-0005-0000-0000-000071390000}"/>
    <cellStyle name="Hiperłącze 3 18" xfId="29059" hidden="1" xr:uid="{00000000-0005-0000-0000-000072390000}"/>
    <cellStyle name="Hiperłącze 3 18" xfId="29110" hidden="1" xr:uid="{00000000-0005-0000-0000-000073390000}"/>
    <cellStyle name="Hiperłącze 3 18" xfId="29521" hidden="1" xr:uid="{00000000-0005-0000-0000-000074390000}"/>
    <cellStyle name="Hiperłącze 3 18" xfId="30529" hidden="1" xr:uid="{00000000-0005-0000-0000-000075390000}"/>
    <cellStyle name="Hiperłącze 3 18" xfId="30940" hidden="1" xr:uid="{00000000-0005-0000-0000-000076390000}"/>
    <cellStyle name="Hiperłącze 3 18" xfId="31160" hidden="1" xr:uid="{00000000-0005-0000-0000-000077390000}"/>
    <cellStyle name="Hiperłącze 3 18" xfId="31571" hidden="1" xr:uid="{00000000-0005-0000-0000-000078390000}"/>
    <cellStyle name="Hiperłącze 3 18" xfId="31788" hidden="1" xr:uid="{00000000-0005-0000-0000-000079390000}"/>
    <cellStyle name="Hiperłącze 3 18" xfId="32551" hidden="1" xr:uid="{00000000-0005-0000-0000-00007A390000}"/>
    <cellStyle name="Hiperłącze 3 18" xfId="32602" hidden="1" xr:uid="{00000000-0005-0000-0000-00007B390000}"/>
    <cellStyle name="Hiperłącze 3 18" xfId="32819" hidden="1" xr:uid="{00000000-0005-0000-0000-00007C390000}"/>
    <cellStyle name="Hiperłącze 3 18" xfId="33582" hidden="1" xr:uid="{00000000-0005-0000-0000-00007D390000}"/>
    <cellStyle name="Hiperłącze 3 18" xfId="33633" hidden="1" xr:uid="{00000000-0005-0000-0000-00007E390000}"/>
    <cellStyle name="Hiperłącze 3 18" xfId="34044" hidden="1" xr:uid="{00000000-0005-0000-0000-00007F390000}"/>
    <cellStyle name="Hiperłącze 3 18" xfId="35052" hidden="1" xr:uid="{00000000-0005-0000-0000-000080390000}"/>
    <cellStyle name="Hiperłącze 3 18" xfId="35463" hidden="1" xr:uid="{00000000-0005-0000-0000-000081390000}"/>
    <cellStyle name="Hiperłącze 3 18" xfId="44729" hidden="1" xr:uid="{00000000-0005-0000-0000-000097390000}"/>
    <cellStyle name="Hiperłącze 3 18" xfId="46171" hidden="1" xr:uid="{00000000-0005-0000-0000-00009B390000}"/>
    <cellStyle name="Hiperłącze 3 18" xfId="46388" hidden="1" xr:uid="{00000000-0005-0000-0000-00009C390000}"/>
    <cellStyle name="Hiperłącze 3 18" xfId="46120" hidden="1" xr:uid="{00000000-0005-0000-0000-00009A390000}"/>
    <cellStyle name="Hiperłącze 3 18" xfId="45140" hidden="1" xr:uid="{00000000-0005-0000-0000-000098390000}"/>
    <cellStyle name="Hiperłącze 3 18" xfId="45357" hidden="1" xr:uid="{00000000-0005-0000-0000-000099390000}"/>
    <cellStyle name="Hiperłącze 3 18" xfId="47151" hidden="1" xr:uid="{00000000-0005-0000-0000-00009D390000}"/>
    <cellStyle name="Hiperłącze 3 18" xfId="42679" hidden="1" xr:uid="{00000000-0005-0000-0000-000093390000}"/>
    <cellStyle name="Hiperłącze 3 18" xfId="41865" hidden="1" xr:uid="{00000000-0005-0000-0000-000091390000}"/>
    <cellStyle name="Hiperłącze 3 18" xfId="42628" hidden="1" xr:uid="{00000000-0005-0000-0000-000092390000}"/>
    <cellStyle name="Hiperłącze 3 18" xfId="44509" hidden="1" xr:uid="{00000000-0005-0000-0000-000096390000}"/>
    <cellStyle name="Hiperłącze 3 18" xfId="43090" hidden="1" xr:uid="{00000000-0005-0000-0000-000094390000}"/>
    <cellStyle name="Hiperłącze 3 18" xfId="44098" hidden="1" xr:uid="{00000000-0005-0000-0000-000095390000}"/>
    <cellStyle name="Hiperłącze 3 18" xfId="41648" hidden="1" xr:uid="{00000000-0005-0000-0000-000090390000}"/>
    <cellStyle name="Hiperłącze 3 18" xfId="37074" hidden="1" xr:uid="{00000000-0005-0000-0000-000085390000}"/>
    <cellStyle name="Hiperłącze 3 18" xfId="36094" hidden="1" xr:uid="{00000000-0005-0000-0000-000083390000}"/>
    <cellStyle name="Hiperłącze 3 18" xfId="36311" hidden="1" xr:uid="{00000000-0005-0000-0000-000084390000}"/>
    <cellStyle name="Hiperłącze 3 18" xfId="38105" hidden="1" xr:uid="{00000000-0005-0000-0000-000088390000}"/>
    <cellStyle name="Hiperłącze 3 18" xfId="37125" hidden="1" xr:uid="{00000000-0005-0000-0000-000086390000}"/>
    <cellStyle name="Hiperłącze 3 18" xfId="37342" hidden="1" xr:uid="{00000000-0005-0000-0000-000087390000}"/>
    <cellStyle name="Hiperłącze 3 18" xfId="35683" hidden="1" xr:uid="{00000000-0005-0000-0000-000082390000}"/>
    <cellStyle name="Hiperłącze 3 18" xfId="40206" hidden="1" xr:uid="{00000000-0005-0000-0000-00008C390000}"/>
    <cellStyle name="Hiperłącze 3 18" xfId="39575" hidden="1" xr:uid="{00000000-0005-0000-0000-00008A390000}"/>
    <cellStyle name="Hiperłącze 3 18" xfId="39986" hidden="1" xr:uid="{00000000-0005-0000-0000-00008B390000}"/>
    <cellStyle name="Hiperłącze 3 18" xfId="41597" hidden="1" xr:uid="{00000000-0005-0000-0000-00008F390000}"/>
    <cellStyle name="Hiperłącze 3 18" xfId="40617" hidden="1" xr:uid="{00000000-0005-0000-0000-00008D390000}"/>
    <cellStyle name="Hiperłącze 3 18" xfId="40834" hidden="1" xr:uid="{00000000-0005-0000-0000-00008E390000}"/>
    <cellStyle name="Hiperłącze 3 18" xfId="38156" hidden="1" xr:uid="{00000000-0005-0000-0000-000089390000}"/>
    <cellStyle name="Hiperłącze 3 18" xfId="47202" xr:uid="{00000000-0005-0000-0000-00009E390000}"/>
    <cellStyle name="Hiperłącze 3 19" xfId="22123" hidden="1" xr:uid="{00000000-0005-0000-0000-0000B7390000}"/>
    <cellStyle name="Hiperłącze 3 19" xfId="18225" hidden="1" xr:uid="{00000000-0005-0000-0000-0000AF390000}"/>
    <cellStyle name="Hiperłącze 3 19" xfId="45149" hidden="1" xr:uid="{00000000-0005-0000-0000-0000EE390000}"/>
    <cellStyle name="Hiperłącze 3 19" xfId="21492" hidden="1" xr:uid="{00000000-0005-0000-0000-0000B5390000}"/>
    <cellStyle name="Hiperłącze 3 19" xfId="16966" hidden="1" xr:uid="{00000000-0005-0000-0000-0000AB390000}"/>
    <cellStyle name="Hiperłącze 3 19" xfId="17377" hidden="1" xr:uid="{00000000-0005-0000-0000-0000AC390000}"/>
    <cellStyle name="Hiperłącze 3 19" xfId="13072" hidden="1" xr:uid="{00000000-0005-0000-0000-0000A2390000}"/>
    <cellStyle name="Hiperłącze 3 19" xfId="13483" hidden="1" xr:uid="{00000000-0005-0000-0000-0000A3390000}"/>
    <cellStyle name="Hiperłącze 3 19" xfId="21903" hidden="1" xr:uid="{00000000-0005-0000-0000-0000B6390000}"/>
    <cellStyle name="Hiperłącze 3 19" xfId="28037" hidden="1" xr:uid="{00000000-0005-0000-0000-0000C5390000}"/>
    <cellStyle name="Hiperłącze 3 19" xfId="18988" hidden="1" xr:uid="{00000000-0005-0000-0000-0000B0390000}"/>
    <cellStyle name="Hiperłącze 3 19" xfId="22751" hidden="1" xr:uid="{00000000-0005-0000-0000-0000B9390000}"/>
    <cellStyle name="Hiperłącze 3 19" xfId="46397" hidden="1" xr:uid="{00000000-0005-0000-0000-0000F2390000}"/>
    <cellStyle name="Hiperłącze 3 19" xfId="20019" hidden="1" xr:uid="{00000000-0005-0000-0000-0000B3390000}"/>
    <cellStyle name="Hiperłącze 3 19" xfId="14732" hidden="1" xr:uid="{00000000-0005-0000-0000-0000A7390000}"/>
    <cellStyle name="Hiperłącze 3 19" xfId="26426" hidden="1" xr:uid="{00000000-0005-0000-0000-0000C1390000}"/>
    <cellStyle name="Hiperłącze 3 19" xfId="12852" hidden="1" xr:uid="{00000000-0005-0000-0000-0000A1390000}"/>
    <cellStyle name="Hiperłącze 3 19" xfId="15958" hidden="1" xr:uid="{00000000-0005-0000-0000-0000AA390000}"/>
    <cellStyle name="Hiperłącze 3 19" xfId="40626" hidden="1" xr:uid="{00000000-0005-0000-0000-0000E3390000}"/>
    <cellStyle name="Hiperłącze 3 19" xfId="13700" hidden="1" xr:uid="{00000000-0005-0000-0000-0000A4390000}"/>
    <cellStyle name="Hiperłącze 3 19" xfId="23514" hidden="1" xr:uid="{00000000-0005-0000-0000-0000BA390000}"/>
    <cellStyle name="Hiperłącze 3 19" xfId="14515" hidden="1" xr:uid="{00000000-0005-0000-0000-0000A6390000}"/>
    <cellStyle name="Hiperłącze 3 19" xfId="19039" hidden="1" xr:uid="{00000000-0005-0000-0000-0000B1390000}"/>
    <cellStyle name="Hiperłącze 3 19" xfId="19256" hidden="1" xr:uid="{00000000-0005-0000-0000-0000B2390000}"/>
    <cellStyle name="Hiperłącze 3 19" xfId="12441" hidden="1" xr:uid="{00000000-0005-0000-0000-0000A0390000}"/>
    <cellStyle name="Hiperłącze 3 19" xfId="38165" hidden="1" xr:uid="{00000000-0005-0000-0000-0000DF390000}"/>
    <cellStyle name="Hiperłącze 3 19" xfId="15495" hidden="1" xr:uid="{00000000-0005-0000-0000-0000A8390000}"/>
    <cellStyle name="Hiperłącze 3 19" xfId="24596" hidden="1" xr:uid="{00000000-0005-0000-0000-0000BE390000}"/>
    <cellStyle name="Hiperłącze 3 19" xfId="36103" hidden="1" xr:uid="{00000000-0005-0000-0000-0000D9390000}"/>
    <cellStyle name="Hiperłącze 3 19" xfId="26015" hidden="1" xr:uid="{00000000-0005-0000-0000-0000C0390000}"/>
    <cellStyle name="Hiperłącze 3 19" xfId="18008" hidden="1" xr:uid="{00000000-0005-0000-0000-0000AE390000}"/>
    <cellStyle name="Hiperłącze 3 19" xfId="26646" hidden="1" xr:uid="{00000000-0005-0000-0000-0000C2390000}"/>
    <cellStyle name="Hiperłącze 3 19" xfId="42637" hidden="1" xr:uid="{00000000-0005-0000-0000-0000E8390000}"/>
    <cellStyle name="Hiperłącze 3 19" xfId="27274" hidden="1" xr:uid="{00000000-0005-0000-0000-0000C4390000}"/>
    <cellStyle name="Hiperłącze 3 19" xfId="28088" hidden="1" xr:uid="{00000000-0005-0000-0000-0000C6390000}"/>
    <cellStyle name="Hiperłącze 3 19" xfId="28305" hidden="1" xr:uid="{00000000-0005-0000-0000-0000C7390000}"/>
    <cellStyle name="Hiperłącze 3 19" xfId="29068" hidden="1" xr:uid="{00000000-0005-0000-0000-0000C8390000}"/>
    <cellStyle name="Hiperłącze 3 19" xfId="29119" hidden="1" xr:uid="{00000000-0005-0000-0000-0000C9390000}"/>
    <cellStyle name="Hiperłącze 3 19" xfId="29530" hidden="1" xr:uid="{00000000-0005-0000-0000-0000CA390000}"/>
    <cellStyle name="Hiperłącze 3 19" xfId="30538" hidden="1" xr:uid="{00000000-0005-0000-0000-0000CB390000}"/>
    <cellStyle name="Hiperłącze 3 19" xfId="30949" hidden="1" xr:uid="{00000000-0005-0000-0000-0000CC390000}"/>
    <cellStyle name="Hiperłącze 3 19" xfId="31169" hidden="1" xr:uid="{00000000-0005-0000-0000-0000CD390000}"/>
    <cellStyle name="Hiperłącze 3 19" xfId="31580" hidden="1" xr:uid="{00000000-0005-0000-0000-0000CE390000}"/>
    <cellStyle name="Hiperłącze 3 19" xfId="31797" hidden="1" xr:uid="{00000000-0005-0000-0000-0000CF390000}"/>
    <cellStyle name="Hiperłącze 3 19" xfId="32560" hidden="1" xr:uid="{00000000-0005-0000-0000-0000D0390000}"/>
    <cellStyle name="Hiperłącze 3 19" xfId="32611" hidden="1" xr:uid="{00000000-0005-0000-0000-0000D1390000}"/>
    <cellStyle name="Hiperłącze 3 19" xfId="32828" hidden="1" xr:uid="{00000000-0005-0000-0000-0000D2390000}"/>
    <cellStyle name="Hiperłącze 3 19" xfId="33591" hidden="1" xr:uid="{00000000-0005-0000-0000-0000D3390000}"/>
    <cellStyle name="Hiperłącze 3 19" xfId="33642" hidden="1" xr:uid="{00000000-0005-0000-0000-0000D4390000}"/>
    <cellStyle name="Hiperłącze 3 19" xfId="34053" hidden="1" xr:uid="{00000000-0005-0000-0000-0000D5390000}"/>
    <cellStyle name="Hiperłącze 3 19" xfId="35061" hidden="1" xr:uid="{00000000-0005-0000-0000-0000D6390000}"/>
    <cellStyle name="Hiperłącze 3 19" xfId="35472" hidden="1" xr:uid="{00000000-0005-0000-0000-0000D7390000}"/>
    <cellStyle name="Hiperłącze 3 19" xfId="35692" hidden="1" xr:uid="{00000000-0005-0000-0000-0000D8390000}"/>
    <cellStyle name="Hiperłącze 3 19" xfId="23565" hidden="1" xr:uid="{00000000-0005-0000-0000-0000BB390000}"/>
    <cellStyle name="Hiperłącze 3 19" xfId="17597" hidden="1" xr:uid="{00000000-0005-0000-0000-0000AD390000}"/>
    <cellStyle name="Hiperłącze 3 19" xfId="24545" hidden="1" xr:uid="{00000000-0005-0000-0000-0000BD390000}"/>
    <cellStyle name="Hiperłącze 3 19" xfId="41874" hidden="1" xr:uid="{00000000-0005-0000-0000-0000E7390000}"/>
    <cellStyle name="Hiperłącze 3 19" xfId="25007" hidden="1" xr:uid="{00000000-0005-0000-0000-0000BF390000}"/>
    <cellStyle name="Hiperłącze 3 19" xfId="46180" hidden="1" xr:uid="{00000000-0005-0000-0000-0000F1390000}"/>
    <cellStyle name="Hiperłącze 3 19" xfId="42688" hidden="1" xr:uid="{00000000-0005-0000-0000-0000E9390000}"/>
    <cellStyle name="Hiperłącze 3 19" xfId="15546" hidden="1" xr:uid="{00000000-0005-0000-0000-0000A9390000}"/>
    <cellStyle name="Hiperłącze 3 19" xfId="45366" hidden="1" xr:uid="{00000000-0005-0000-0000-0000EF390000}"/>
    <cellStyle name="Hiperłącze 3 19" xfId="41606" hidden="1" xr:uid="{00000000-0005-0000-0000-0000E5390000}"/>
    <cellStyle name="Hiperłącze 3 19" xfId="41657" hidden="1" xr:uid="{00000000-0005-0000-0000-0000E6390000}"/>
    <cellStyle name="Hiperłącze 3 19" xfId="37134" hidden="1" xr:uid="{00000000-0005-0000-0000-0000DC390000}"/>
    <cellStyle name="Hiperłącze 3 19" xfId="37351" hidden="1" xr:uid="{00000000-0005-0000-0000-0000DD390000}"/>
    <cellStyle name="Hiperłącze 3 19" xfId="46129" hidden="1" xr:uid="{00000000-0005-0000-0000-0000F0390000}"/>
    <cellStyle name="Hiperłącze 3 19" xfId="14464" hidden="1" xr:uid="{00000000-0005-0000-0000-0000A5390000}"/>
    <cellStyle name="Hiperłącze 3 19" xfId="43099" hidden="1" xr:uid="{00000000-0005-0000-0000-0000EA390000}"/>
    <cellStyle name="Hiperłącze 3 19" xfId="47160" hidden="1" xr:uid="{00000000-0005-0000-0000-0000F3390000}"/>
    <cellStyle name="Hiperłącze 3 19" xfId="11432" hidden="1" xr:uid="{00000000-0005-0000-0000-00009F390000}"/>
    <cellStyle name="Hiperłącze 3 19" xfId="44738" hidden="1" xr:uid="{00000000-0005-0000-0000-0000ED390000}"/>
    <cellStyle name="Hiperłącze 3 19" xfId="39995" hidden="1" xr:uid="{00000000-0005-0000-0000-0000E1390000}"/>
    <cellStyle name="Hiperłącze 3 19" xfId="27057" hidden="1" xr:uid="{00000000-0005-0000-0000-0000C3390000}"/>
    <cellStyle name="Hiperłącze 3 19" xfId="37083" hidden="1" xr:uid="{00000000-0005-0000-0000-0000DB390000}"/>
    <cellStyle name="Hiperłącze 3 19" xfId="40843" hidden="1" xr:uid="{00000000-0005-0000-0000-0000E4390000}"/>
    <cellStyle name="Hiperłącze 3 19" xfId="22534" hidden="1" xr:uid="{00000000-0005-0000-0000-0000B8390000}"/>
    <cellStyle name="Hiperłącze 3 19" xfId="38114" hidden="1" xr:uid="{00000000-0005-0000-0000-0000DE390000}"/>
    <cellStyle name="Hiperłącze 3 19" xfId="23782" hidden="1" xr:uid="{00000000-0005-0000-0000-0000BC390000}"/>
    <cellStyle name="Hiperłącze 3 19" xfId="39584" hidden="1" xr:uid="{00000000-0005-0000-0000-0000E0390000}"/>
    <cellStyle name="Hiperłącze 3 19" xfId="44107" hidden="1" xr:uid="{00000000-0005-0000-0000-0000EB390000}"/>
    <cellStyle name="Hiperłącze 3 19" xfId="44518" hidden="1" xr:uid="{00000000-0005-0000-0000-0000EC390000}"/>
    <cellStyle name="Hiperłącze 3 19" xfId="36320" hidden="1" xr:uid="{00000000-0005-0000-0000-0000DA390000}"/>
    <cellStyle name="Hiperłącze 3 19" xfId="20070" hidden="1" xr:uid="{00000000-0005-0000-0000-0000B4390000}"/>
    <cellStyle name="Hiperłącze 3 19" xfId="40215" hidden="1" xr:uid="{00000000-0005-0000-0000-0000E2390000}"/>
    <cellStyle name="Hiperłącze 3 19" xfId="47211" xr:uid="{00000000-0005-0000-0000-0000F4390000}"/>
    <cellStyle name="Hiperłącze 3 2" xfId="22552" hidden="1" xr:uid="{00000000-0005-0000-0000-00000F3A0000}"/>
    <cellStyle name="Hiperłącze 3 2" xfId="18297" hidden="1" xr:uid="{00000000-0005-0000-0000-0000073A0000}"/>
    <cellStyle name="Hiperłącze 3 2" xfId="42900" hidden="1" xr:uid="{00000000-0005-0000-0000-0000403A0000}"/>
    <cellStyle name="Hiperłącze 3 2" xfId="21704" hidden="1" xr:uid="{00000000-0005-0000-0000-00000C3A0000}"/>
    <cellStyle name="Hiperłącze 3 2" xfId="17178" hidden="1" xr:uid="{00000000-0005-0000-0000-0000023A0000}"/>
    <cellStyle name="Hiperłącze 3 2" xfId="12873" hidden="1" xr:uid="{00000000-0005-0000-0000-0000F8390000}"/>
    <cellStyle name="Hiperłącze 3 2" xfId="13284" hidden="1" xr:uid="{00000000-0005-0000-0000-0000F9390000}"/>
    <cellStyle name="Hiperłącze 3 2" xfId="13501" hidden="1" xr:uid="{00000000-0005-0000-0000-0000FA390000}"/>
    <cellStyle name="Hiperłącze 3 2" xfId="22335" hidden="1" xr:uid="{00000000-0005-0000-0000-00000E3A0000}"/>
    <cellStyle name="Hiperłącze 3 2" xfId="45438" hidden="1" xr:uid="{00000000-0005-0000-0000-0000473A0000}"/>
    <cellStyle name="Hiperłącze 3 2" xfId="18026" hidden="1" xr:uid="{00000000-0005-0000-0000-0000053A0000}"/>
    <cellStyle name="Hiperłącze 3 2" xfId="22823" hidden="1" xr:uid="{00000000-0005-0000-0000-0000113A0000}"/>
    <cellStyle name="Hiperłącze 3 2" xfId="23583" hidden="1" xr:uid="{00000000-0005-0000-0000-0000123A0000}"/>
    <cellStyle name="Hiperłącze 3 2" xfId="21293" hidden="1" xr:uid="{00000000-0005-0000-0000-00000B3A0000}"/>
    <cellStyle name="Hiperłącze 3 2" xfId="15296" hidden="1" xr:uid="{00000000-0005-0000-0000-0000FE390000}"/>
    <cellStyle name="Hiperłącze 3 2" xfId="39796" hidden="1" xr:uid="{00000000-0005-0000-0000-0000373A0000}"/>
    <cellStyle name="Hiperłącze 3 2" xfId="11232" hidden="1" xr:uid="{00000000-0005-0000-0000-0000F5390000}"/>
    <cellStyle name="Hiperłącze 3 2" xfId="16767" hidden="1" xr:uid="{00000000-0005-0000-0000-0000013A0000}"/>
    <cellStyle name="Hiperłącze 3 2" xfId="40644" hidden="1" xr:uid="{00000000-0005-0000-0000-00003A3A0000}"/>
    <cellStyle name="Hiperłącze 3 2" xfId="14265" hidden="1" xr:uid="{00000000-0005-0000-0000-0000FB390000}"/>
    <cellStyle name="Hiperłącze 3 2" xfId="13772" hidden="1" xr:uid="{00000000-0005-0000-0000-0000FC390000}"/>
    <cellStyle name="Hiperłącze 3 2" xfId="19057" hidden="1" xr:uid="{00000000-0005-0000-0000-0000083A0000}"/>
    <cellStyle name="Hiperłącze 3 2" xfId="19820" hidden="1" xr:uid="{00000000-0005-0000-0000-0000093A0000}"/>
    <cellStyle name="Hiperłącze 3 2" xfId="19328" hidden="1" xr:uid="{00000000-0005-0000-0000-00000A3A0000}"/>
    <cellStyle name="Hiperłącze 3 2" xfId="12653" hidden="1" xr:uid="{00000000-0005-0000-0000-0000F7390000}"/>
    <cellStyle name="Hiperłącze 3 2" xfId="36121" hidden="1" xr:uid="{00000000-0005-0000-0000-0000303A0000}"/>
    <cellStyle name="Hiperłącze 3 2" xfId="14804" hidden="1" xr:uid="{00000000-0005-0000-0000-0000FF390000}"/>
    <cellStyle name="Hiperłącze 3 2" xfId="24808" hidden="1" xr:uid="{00000000-0005-0000-0000-0000153A0000}"/>
    <cellStyle name="Hiperłącze 3 2" xfId="25816" hidden="1" xr:uid="{00000000-0005-0000-0000-0000163A0000}"/>
    <cellStyle name="Hiperłącze 3 2" xfId="26227" hidden="1" xr:uid="{00000000-0005-0000-0000-0000173A0000}"/>
    <cellStyle name="Hiperłącze 3 2" xfId="26447" hidden="1" xr:uid="{00000000-0005-0000-0000-0000183A0000}"/>
    <cellStyle name="Hiperłącze 3 2" xfId="26858" hidden="1" xr:uid="{00000000-0005-0000-0000-0000193A0000}"/>
    <cellStyle name="Hiperłącze 3 2" xfId="27075" hidden="1" xr:uid="{00000000-0005-0000-0000-00001A3A0000}"/>
    <cellStyle name="Hiperłącze 3 2" xfId="27838" hidden="1" xr:uid="{00000000-0005-0000-0000-00001B3A0000}"/>
    <cellStyle name="Hiperłącze 3 2" xfId="27346" hidden="1" xr:uid="{00000000-0005-0000-0000-00001C3A0000}"/>
    <cellStyle name="Hiperłącze 3 2" xfId="28106" hidden="1" xr:uid="{00000000-0005-0000-0000-00001D3A0000}"/>
    <cellStyle name="Hiperłącze 3 2" xfId="28869" hidden="1" xr:uid="{00000000-0005-0000-0000-00001E3A0000}"/>
    <cellStyle name="Hiperłącze 3 2" xfId="28377" hidden="1" xr:uid="{00000000-0005-0000-0000-00001F3A0000}"/>
    <cellStyle name="Hiperłącze 3 2" xfId="29331" hidden="1" xr:uid="{00000000-0005-0000-0000-0000203A0000}"/>
    <cellStyle name="Hiperłącze 3 2" xfId="30339" hidden="1" xr:uid="{00000000-0005-0000-0000-0000213A0000}"/>
    <cellStyle name="Hiperłącze 3 2" xfId="30750" hidden="1" xr:uid="{00000000-0005-0000-0000-0000223A0000}"/>
    <cellStyle name="Hiperłącze 3 2" xfId="30970" hidden="1" xr:uid="{00000000-0005-0000-0000-0000233A0000}"/>
    <cellStyle name="Hiperłącze 3 2" xfId="31381" hidden="1" xr:uid="{00000000-0005-0000-0000-0000243A0000}"/>
    <cellStyle name="Hiperłącze 3 2" xfId="31598" hidden="1" xr:uid="{00000000-0005-0000-0000-0000253A0000}"/>
    <cellStyle name="Hiperłącze 3 2" xfId="32361" hidden="1" xr:uid="{00000000-0005-0000-0000-0000263A0000}"/>
    <cellStyle name="Hiperłącze 3 2" xfId="31869" hidden="1" xr:uid="{00000000-0005-0000-0000-0000273A0000}"/>
    <cellStyle name="Hiperłącze 3 2" xfId="32629" hidden="1" xr:uid="{00000000-0005-0000-0000-0000283A0000}"/>
    <cellStyle name="Hiperłącze 3 2" xfId="33392" hidden="1" xr:uid="{00000000-0005-0000-0000-0000293A0000}"/>
    <cellStyle name="Hiperłącze 3 2" xfId="32900" hidden="1" xr:uid="{00000000-0005-0000-0000-00002A3A0000}"/>
    <cellStyle name="Hiperłącze 3 2" xfId="33854" hidden="1" xr:uid="{00000000-0005-0000-0000-00002B3A0000}"/>
    <cellStyle name="Hiperłącze 3 2" xfId="34862" hidden="1" xr:uid="{00000000-0005-0000-0000-00002C3A0000}"/>
    <cellStyle name="Hiperłącze 3 2" xfId="35273" hidden="1" xr:uid="{00000000-0005-0000-0000-00002D3A0000}"/>
    <cellStyle name="Hiperłącze 3 2" xfId="35493" hidden="1" xr:uid="{00000000-0005-0000-0000-00002E3A0000}"/>
    <cellStyle name="Hiperłącze 3 2" xfId="17398" hidden="1" xr:uid="{00000000-0005-0000-0000-0000033A0000}"/>
    <cellStyle name="Hiperłącze 3 2" xfId="17809" hidden="1" xr:uid="{00000000-0005-0000-0000-0000043A0000}"/>
    <cellStyle name="Hiperłącze 3 2" xfId="41675" hidden="1" xr:uid="{00000000-0005-0000-0000-00003D3A0000}"/>
    <cellStyle name="Hiperłącze 3 2" xfId="42438" hidden="1" xr:uid="{00000000-0005-0000-0000-00003E3A0000}"/>
    <cellStyle name="Hiperłącze 3 2" xfId="14533" hidden="1" xr:uid="{00000000-0005-0000-0000-0000FD390000}"/>
    <cellStyle name="Hiperłącze 3 2" xfId="46961" hidden="1" xr:uid="{00000000-0005-0000-0000-0000493A0000}"/>
    <cellStyle name="Hiperłącze 3 2" xfId="43908" hidden="1" xr:uid="{00000000-0005-0000-0000-0000413A0000}"/>
    <cellStyle name="Hiperłącze 3 2" xfId="15759" hidden="1" xr:uid="{00000000-0005-0000-0000-0000003A0000}"/>
    <cellStyle name="Hiperłącze 3 2" xfId="45930" hidden="1" xr:uid="{00000000-0005-0000-0000-0000463A0000}"/>
    <cellStyle name="Hiperłącze 3 2" xfId="40915" hidden="1" xr:uid="{00000000-0005-0000-0000-00003C3A0000}"/>
    <cellStyle name="Hiperłącze 3 2" xfId="36392" hidden="1" xr:uid="{00000000-0005-0000-0000-0000323A0000}"/>
    <cellStyle name="Hiperłącze 3 2" xfId="37152" hidden="1" xr:uid="{00000000-0005-0000-0000-0000333A0000}"/>
    <cellStyle name="Hiperłącze 3 2" xfId="37915" hidden="1" xr:uid="{00000000-0005-0000-0000-0000343A0000}"/>
    <cellStyle name="Hiperłącze 3 2" xfId="46198" hidden="1" xr:uid="{00000000-0005-0000-0000-0000483A0000}"/>
    <cellStyle name="Hiperłącze 3 2" xfId="12242" hidden="1" xr:uid="{00000000-0005-0000-0000-0000F6390000}"/>
    <cellStyle name="Hiperłącze 3 2" xfId="41946" hidden="1" xr:uid="{00000000-0005-0000-0000-00003F3A0000}"/>
    <cellStyle name="Hiperłącze 3 2" xfId="24346" hidden="1" xr:uid="{00000000-0005-0000-0000-0000133A0000}"/>
    <cellStyle name="Hiperłącze 3 2" xfId="23854" hidden="1" xr:uid="{00000000-0005-0000-0000-0000143A0000}"/>
    <cellStyle name="Hiperłącze 3 2" xfId="45167" hidden="1" xr:uid="{00000000-0005-0000-0000-0000453A0000}"/>
    <cellStyle name="Hiperłącze 3 2" xfId="40016" hidden="1" xr:uid="{00000000-0005-0000-0000-0000383A0000}"/>
    <cellStyle name="Hiperłącze 3 2" xfId="21924" hidden="1" xr:uid="{00000000-0005-0000-0000-00000D3A0000}"/>
    <cellStyle name="Hiperłącze 3 2" xfId="35904" hidden="1" xr:uid="{00000000-0005-0000-0000-00002F3A0000}"/>
    <cellStyle name="Hiperłącze 3 2" xfId="41407" hidden="1" xr:uid="{00000000-0005-0000-0000-00003B3A0000}"/>
    <cellStyle name="Hiperłącze 3 2" xfId="23315" hidden="1" xr:uid="{00000000-0005-0000-0000-0000103A0000}"/>
    <cellStyle name="Hiperłącze 3 2" xfId="37423" hidden="1" xr:uid="{00000000-0005-0000-0000-0000353A0000}"/>
    <cellStyle name="Hiperłącze 3 2" xfId="39385" hidden="1" xr:uid="{00000000-0005-0000-0000-0000363A0000}"/>
    <cellStyle name="Hiperłącze 3 2" xfId="44319" hidden="1" xr:uid="{00000000-0005-0000-0000-0000423A0000}"/>
    <cellStyle name="Hiperłącze 3 2" xfId="44539" hidden="1" xr:uid="{00000000-0005-0000-0000-0000433A0000}"/>
    <cellStyle name="Hiperłącze 3 2" xfId="44950" hidden="1" xr:uid="{00000000-0005-0000-0000-0000443A0000}"/>
    <cellStyle name="Hiperłącze 3 2" xfId="36884" hidden="1" xr:uid="{00000000-0005-0000-0000-0000313A0000}"/>
    <cellStyle name="Hiperłącze 3 2" xfId="18789" hidden="1" xr:uid="{00000000-0005-0000-0000-0000063A0000}"/>
    <cellStyle name="Hiperłącze 3 2" xfId="40427" hidden="1" xr:uid="{00000000-0005-0000-0000-0000393A0000}"/>
    <cellStyle name="Hiperłącze 3 2" xfId="46469" xr:uid="{00000000-0005-0000-0000-00004A3A0000}"/>
    <cellStyle name="Hiperłącze 3 20" xfId="22714" hidden="1" xr:uid="{00000000-0005-0000-0000-0000653A0000}"/>
    <cellStyle name="Hiperłącze 3 20" xfId="18316" hidden="1" xr:uid="{00000000-0005-0000-0000-00005D3A0000}"/>
    <cellStyle name="Hiperłącze 3 20" xfId="43062" hidden="1" xr:uid="{00000000-0005-0000-0000-0000963A0000}"/>
    <cellStyle name="Hiperłącze 3 20" xfId="21866" hidden="1" xr:uid="{00000000-0005-0000-0000-0000623A0000}"/>
    <cellStyle name="Hiperłącze 3 20" xfId="17340" hidden="1" xr:uid="{00000000-0005-0000-0000-0000583A0000}"/>
    <cellStyle name="Hiperłącze 3 20" xfId="13035" hidden="1" xr:uid="{00000000-0005-0000-0000-00004E3A0000}"/>
    <cellStyle name="Hiperłącze 3 20" xfId="13446" hidden="1" xr:uid="{00000000-0005-0000-0000-00004F3A0000}"/>
    <cellStyle name="Hiperłącze 3 20" xfId="13663" hidden="1" xr:uid="{00000000-0005-0000-0000-0000503A0000}"/>
    <cellStyle name="Hiperłącze 3 20" xfId="22497" hidden="1" xr:uid="{00000000-0005-0000-0000-0000643A0000}"/>
    <cellStyle name="Hiperłącze 3 20" xfId="45457" hidden="1" xr:uid="{00000000-0005-0000-0000-00009D3A0000}"/>
    <cellStyle name="Hiperłącze 3 20" xfId="18188" hidden="1" xr:uid="{00000000-0005-0000-0000-00005B3A0000}"/>
    <cellStyle name="Hiperłącze 3 20" xfId="22842" hidden="1" xr:uid="{00000000-0005-0000-0000-0000673A0000}"/>
    <cellStyle name="Hiperłącze 3 20" xfId="23745" hidden="1" xr:uid="{00000000-0005-0000-0000-0000683A0000}"/>
    <cellStyle name="Hiperłącze 3 20" xfId="21455" hidden="1" xr:uid="{00000000-0005-0000-0000-0000613A0000}"/>
    <cellStyle name="Hiperłącze 3 20" xfId="15458" hidden="1" xr:uid="{00000000-0005-0000-0000-0000543A0000}"/>
    <cellStyle name="Hiperłącze 3 20" xfId="39958" hidden="1" xr:uid="{00000000-0005-0000-0000-00008D3A0000}"/>
    <cellStyle name="Hiperłącze 3 20" xfId="11395" hidden="1" xr:uid="{00000000-0005-0000-0000-00004B3A0000}"/>
    <cellStyle name="Hiperłącze 3 20" xfId="16929" hidden="1" xr:uid="{00000000-0005-0000-0000-0000573A0000}"/>
    <cellStyle name="Hiperłącze 3 20" xfId="40806" hidden="1" xr:uid="{00000000-0005-0000-0000-0000903A0000}"/>
    <cellStyle name="Hiperłącze 3 20" xfId="14427" hidden="1" xr:uid="{00000000-0005-0000-0000-0000513A0000}"/>
    <cellStyle name="Hiperłącze 3 20" xfId="13791" hidden="1" xr:uid="{00000000-0005-0000-0000-0000523A0000}"/>
    <cellStyle name="Hiperłącze 3 20" xfId="19219" hidden="1" xr:uid="{00000000-0005-0000-0000-00005E3A0000}"/>
    <cellStyle name="Hiperłącze 3 20" xfId="19982" hidden="1" xr:uid="{00000000-0005-0000-0000-00005F3A0000}"/>
    <cellStyle name="Hiperłącze 3 20" xfId="19347" hidden="1" xr:uid="{00000000-0005-0000-0000-0000603A0000}"/>
    <cellStyle name="Hiperłącze 3 20" xfId="12815" hidden="1" xr:uid="{00000000-0005-0000-0000-00004D3A0000}"/>
    <cellStyle name="Hiperłącze 3 20" xfId="36283" hidden="1" xr:uid="{00000000-0005-0000-0000-0000863A0000}"/>
    <cellStyle name="Hiperłącze 3 20" xfId="14823" hidden="1" xr:uid="{00000000-0005-0000-0000-0000553A0000}"/>
    <cellStyle name="Hiperłącze 3 20" xfId="24970" hidden="1" xr:uid="{00000000-0005-0000-0000-00006B3A0000}"/>
    <cellStyle name="Hiperłącze 3 20" xfId="25978" hidden="1" xr:uid="{00000000-0005-0000-0000-00006C3A0000}"/>
    <cellStyle name="Hiperłącze 3 20" xfId="26389" hidden="1" xr:uid="{00000000-0005-0000-0000-00006D3A0000}"/>
    <cellStyle name="Hiperłącze 3 20" xfId="26609" hidden="1" xr:uid="{00000000-0005-0000-0000-00006E3A0000}"/>
    <cellStyle name="Hiperłącze 3 20" xfId="27020" hidden="1" xr:uid="{00000000-0005-0000-0000-00006F3A0000}"/>
    <cellStyle name="Hiperłącze 3 20" xfId="27237" hidden="1" xr:uid="{00000000-0005-0000-0000-0000703A0000}"/>
    <cellStyle name="Hiperłącze 3 20" xfId="28000" hidden="1" xr:uid="{00000000-0005-0000-0000-0000713A0000}"/>
    <cellStyle name="Hiperłącze 3 20" xfId="27365" hidden="1" xr:uid="{00000000-0005-0000-0000-0000723A0000}"/>
    <cellStyle name="Hiperłącze 3 20" xfId="28268" hidden="1" xr:uid="{00000000-0005-0000-0000-0000733A0000}"/>
    <cellStyle name="Hiperłącze 3 20" xfId="29031" hidden="1" xr:uid="{00000000-0005-0000-0000-0000743A0000}"/>
    <cellStyle name="Hiperłącze 3 20" xfId="28396" hidden="1" xr:uid="{00000000-0005-0000-0000-0000753A0000}"/>
    <cellStyle name="Hiperłącze 3 20" xfId="29493" hidden="1" xr:uid="{00000000-0005-0000-0000-0000763A0000}"/>
    <cellStyle name="Hiperłącze 3 20" xfId="30501" hidden="1" xr:uid="{00000000-0005-0000-0000-0000773A0000}"/>
    <cellStyle name="Hiperłącze 3 20" xfId="30912" hidden="1" xr:uid="{00000000-0005-0000-0000-0000783A0000}"/>
    <cellStyle name="Hiperłącze 3 20" xfId="31132" hidden="1" xr:uid="{00000000-0005-0000-0000-0000793A0000}"/>
    <cellStyle name="Hiperłącze 3 20" xfId="31543" hidden="1" xr:uid="{00000000-0005-0000-0000-00007A3A0000}"/>
    <cellStyle name="Hiperłącze 3 20" xfId="31760" hidden="1" xr:uid="{00000000-0005-0000-0000-00007B3A0000}"/>
    <cellStyle name="Hiperłącze 3 20" xfId="32523" hidden="1" xr:uid="{00000000-0005-0000-0000-00007C3A0000}"/>
    <cellStyle name="Hiperłącze 3 20" xfId="31888" hidden="1" xr:uid="{00000000-0005-0000-0000-00007D3A0000}"/>
    <cellStyle name="Hiperłącze 3 20" xfId="32791" hidden="1" xr:uid="{00000000-0005-0000-0000-00007E3A0000}"/>
    <cellStyle name="Hiperłącze 3 20" xfId="33554" hidden="1" xr:uid="{00000000-0005-0000-0000-00007F3A0000}"/>
    <cellStyle name="Hiperłącze 3 20" xfId="32919" hidden="1" xr:uid="{00000000-0005-0000-0000-0000803A0000}"/>
    <cellStyle name="Hiperłącze 3 20" xfId="34016" hidden="1" xr:uid="{00000000-0005-0000-0000-0000813A0000}"/>
    <cellStyle name="Hiperłącze 3 20" xfId="35024" hidden="1" xr:uid="{00000000-0005-0000-0000-0000823A0000}"/>
    <cellStyle name="Hiperłącze 3 20" xfId="35435" hidden="1" xr:uid="{00000000-0005-0000-0000-0000833A0000}"/>
    <cellStyle name="Hiperłącze 3 20" xfId="35655" hidden="1" xr:uid="{00000000-0005-0000-0000-0000843A0000}"/>
    <cellStyle name="Hiperłącze 3 20" xfId="17560" hidden="1" xr:uid="{00000000-0005-0000-0000-0000593A0000}"/>
    <cellStyle name="Hiperłącze 3 20" xfId="17971" hidden="1" xr:uid="{00000000-0005-0000-0000-00005A3A0000}"/>
    <cellStyle name="Hiperłącze 3 20" xfId="41837" hidden="1" xr:uid="{00000000-0005-0000-0000-0000933A0000}"/>
    <cellStyle name="Hiperłącze 3 20" xfId="42600" hidden="1" xr:uid="{00000000-0005-0000-0000-0000943A0000}"/>
    <cellStyle name="Hiperłącze 3 20" xfId="14695" hidden="1" xr:uid="{00000000-0005-0000-0000-0000533A0000}"/>
    <cellStyle name="Hiperłącze 3 20" xfId="47123" hidden="1" xr:uid="{00000000-0005-0000-0000-00009F3A0000}"/>
    <cellStyle name="Hiperłącze 3 20" xfId="44070" hidden="1" xr:uid="{00000000-0005-0000-0000-0000973A0000}"/>
    <cellStyle name="Hiperłącze 3 20" xfId="15921" hidden="1" xr:uid="{00000000-0005-0000-0000-0000563A0000}"/>
    <cellStyle name="Hiperłącze 3 20" xfId="46092" hidden="1" xr:uid="{00000000-0005-0000-0000-00009C3A0000}"/>
    <cellStyle name="Hiperłącze 3 20" xfId="40934" hidden="1" xr:uid="{00000000-0005-0000-0000-0000923A0000}"/>
    <cellStyle name="Hiperłącze 3 20" xfId="36411" hidden="1" xr:uid="{00000000-0005-0000-0000-0000883A0000}"/>
    <cellStyle name="Hiperłącze 3 20" xfId="37314" hidden="1" xr:uid="{00000000-0005-0000-0000-0000893A0000}"/>
    <cellStyle name="Hiperłącze 3 20" xfId="38077" hidden="1" xr:uid="{00000000-0005-0000-0000-00008A3A0000}"/>
    <cellStyle name="Hiperłącze 3 20" xfId="46360" hidden="1" xr:uid="{00000000-0005-0000-0000-00009E3A0000}"/>
    <cellStyle name="Hiperłącze 3 20" xfId="12404" hidden="1" xr:uid="{00000000-0005-0000-0000-00004C3A0000}"/>
    <cellStyle name="Hiperłącze 3 20" xfId="41965" hidden="1" xr:uid="{00000000-0005-0000-0000-0000953A0000}"/>
    <cellStyle name="Hiperłącze 3 20" xfId="24508" hidden="1" xr:uid="{00000000-0005-0000-0000-0000693A0000}"/>
    <cellStyle name="Hiperłącze 3 20" xfId="23873" hidden="1" xr:uid="{00000000-0005-0000-0000-00006A3A0000}"/>
    <cellStyle name="Hiperłącze 3 20" xfId="45329" hidden="1" xr:uid="{00000000-0005-0000-0000-00009B3A0000}"/>
    <cellStyle name="Hiperłącze 3 20" xfId="40178" hidden="1" xr:uid="{00000000-0005-0000-0000-00008E3A0000}"/>
    <cellStyle name="Hiperłącze 3 20" xfId="22086" hidden="1" xr:uid="{00000000-0005-0000-0000-0000633A0000}"/>
    <cellStyle name="Hiperłącze 3 20" xfId="36066" hidden="1" xr:uid="{00000000-0005-0000-0000-0000853A0000}"/>
    <cellStyle name="Hiperłącze 3 20" xfId="41569" hidden="1" xr:uid="{00000000-0005-0000-0000-0000913A0000}"/>
    <cellStyle name="Hiperłącze 3 20" xfId="23477" hidden="1" xr:uid="{00000000-0005-0000-0000-0000663A0000}"/>
    <cellStyle name="Hiperłącze 3 20" xfId="37442" hidden="1" xr:uid="{00000000-0005-0000-0000-00008B3A0000}"/>
    <cellStyle name="Hiperłącze 3 20" xfId="39547" hidden="1" xr:uid="{00000000-0005-0000-0000-00008C3A0000}"/>
    <cellStyle name="Hiperłącze 3 20" xfId="44481" hidden="1" xr:uid="{00000000-0005-0000-0000-0000983A0000}"/>
    <cellStyle name="Hiperłącze 3 20" xfId="44701" hidden="1" xr:uid="{00000000-0005-0000-0000-0000993A0000}"/>
    <cellStyle name="Hiperłącze 3 20" xfId="45112" hidden="1" xr:uid="{00000000-0005-0000-0000-00009A3A0000}"/>
    <cellStyle name="Hiperłącze 3 20" xfId="37046" hidden="1" xr:uid="{00000000-0005-0000-0000-0000873A0000}"/>
    <cellStyle name="Hiperłącze 3 20" xfId="18951" hidden="1" xr:uid="{00000000-0005-0000-0000-00005C3A0000}"/>
    <cellStyle name="Hiperłącze 3 20" xfId="40589" hidden="1" xr:uid="{00000000-0005-0000-0000-00008F3A0000}"/>
    <cellStyle name="Hiperłącze 3 20" xfId="46488" xr:uid="{00000000-0005-0000-0000-0000A03A0000}"/>
    <cellStyle name="Hiperłącze 3 21" xfId="12395" hidden="1" xr:uid="{00000000-0005-0000-0000-0000A23A0000}"/>
    <cellStyle name="Hiperłącze 3 21" xfId="16460" hidden="1" xr:uid="{00000000-0005-0000-0000-0000B63A0000}"/>
    <cellStyle name="Hiperłącze 3 21" xfId="11386" hidden="1" xr:uid="{00000000-0005-0000-0000-0000A13A0000}"/>
    <cellStyle name="Hiperłącze 3 21" xfId="16920" hidden="1" xr:uid="{00000000-0005-0000-0000-0000AD3A0000}"/>
    <cellStyle name="Hiperłącze 3 21" xfId="22077" hidden="1" xr:uid="{00000000-0005-0000-0000-0000B93A0000}"/>
    <cellStyle name="Hiperłącze 3 21" xfId="19210" hidden="1" xr:uid="{00000000-0005-0000-0000-0000B43A0000}"/>
    <cellStyle name="Hiperłącze 3 21" xfId="19973" hidden="1" xr:uid="{00000000-0005-0000-0000-0000B53A0000}"/>
    <cellStyle name="Hiperłącze 3 21" xfId="14686" hidden="1" xr:uid="{00000000-0005-0000-0000-0000A93A0000}"/>
    <cellStyle name="Hiperłącze 3 21" xfId="14418" hidden="1" xr:uid="{00000000-0005-0000-0000-0000A73A0000}"/>
    <cellStyle name="Hiperłącze 3 21" xfId="15449" hidden="1" xr:uid="{00000000-0005-0000-0000-0000AA3A0000}"/>
    <cellStyle name="Hiperłącze 3 21" xfId="11935" hidden="1" xr:uid="{00000000-0005-0000-0000-0000AB3A0000}"/>
    <cellStyle name="Hiperłącze 3 21" xfId="15912" hidden="1" xr:uid="{00000000-0005-0000-0000-0000AC3A0000}"/>
    <cellStyle name="Hiperłącze 3 21" xfId="17331" hidden="1" xr:uid="{00000000-0005-0000-0000-0000AE3A0000}"/>
    <cellStyle name="Hiperłącze 3 21" xfId="21446" hidden="1" xr:uid="{00000000-0005-0000-0000-0000B73A0000}"/>
    <cellStyle name="Hiperłącze 3 21" xfId="17551" hidden="1" xr:uid="{00000000-0005-0000-0000-0000AF3A0000}"/>
    <cellStyle name="Hiperłącze 3 21" xfId="17962" hidden="1" xr:uid="{00000000-0005-0000-0000-0000B03A0000}"/>
    <cellStyle name="Hiperłącze 3 21" xfId="18179" hidden="1" xr:uid="{00000000-0005-0000-0000-0000B13A0000}"/>
    <cellStyle name="Hiperłącze 3 21" xfId="15978" hidden="1" xr:uid="{00000000-0005-0000-0000-0000B33A0000}"/>
    <cellStyle name="Hiperłącze 3 21" xfId="13654" hidden="1" xr:uid="{00000000-0005-0000-0000-0000A63A0000}"/>
    <cellStyle name="Hiperłącze 3 21" xfId="18942" hidden="1" xr:uid="{00000000-0005-0000-0000-0000B23A0000}"/>
    <cellStyle name="Hiperłącze 3 21" xfId="11453" hidden="1" xr:uid="{00000000-0005-0000-0000-0000A83A0000}"/>
    <cellStyle name="Hiperłącze 3 21" xfId="12806" hidden="1" xr:uid="{00000000-0005-0000-0000-0000A33A0000}"/>
    <cellStyle name="Hiperłącze 3 21" xfId="13026" hidden="1" xr:uid="{00000000-0005-0000-0000-0000A43A0000}"/>
    <cellStyle name="Hiperłącze 3 21" xfId="13437" hidden="1" xr:uid="{00000000-0005-0000-0000-0000A53A0000}"/>
    <cellStyle name="Hiperłącze 3 21" xfId="22488" hidden="1" xr:uid="{00000000-0005-0000-0000-0000BA3A0000}"/>
    <cellStyle name="Hiperłącze 3 21" xfId="21857" hidden="1" xr:uid="{00000000-0005-0000-0000-0000B83A0000}"/>
    <cellStyle name="Hiperłącze 3 21" xfId="22705" hidden="1" xr:uid="{00000000-0005-0000-0000-0000BB3A0000}"/>
    <cellStyle name="Hiperłącze 3 21" xfId="23468" hidden="1" xr:uid="{00000000-0005-0000-0000-0000BC3A0000}"/>
    <cellStyle name="Hiperłącze 3 21" xfId="20504" hidden="1" xr:uid="{00000000-0005-0000-0000-0000BD3A0000}"/>
    <cellStyle name="Hiperłącze 3 21" xfId="23736" hidden="1" xr:uid="{00000000-0005-0000-0000-0000BE3A0000}"/>
    <cellStyle name="Hiperłącze 3 21" xfId="24499" hidden="1" xr:uid="{00000000-0005-0000-0000-0000BF3A0000}"/>
    <cellStyle name="Hiperłącze 3 21" xfId="20986" hidden="1" xr:uid="{00000000-0005-0000-0000-0000C03A0000}"/>
    <cellStyle name="Hiperłącze 3 21" xfId="24961" hidden="1" xr:uid="{00000000-0005-0000-0000-0000C13A0000}"/>
    <cellStyle name="Hiperłącze 3 21" xfId="25969" hidden="1" xr:uid="{00000000-0005-0000-0000-0000C23A0000}"/>
    <cellStyle name="Hiperłącze 3 21" xfId="26380" hidden="1" xr:uid="{00000000-0005-0000-0000-0000C33A0000}"/>
    <cellStyle name="Hiperłącze 3 21" xfId="26600" hidden="1" xr:uid="{00000000-0005-0000-0000-0000C43A0000}"/>
    <cellStyle name="Hiperłącze 3 21" xfId="27011" hidden="1" xr:uid="{00000000-0005-0000-0000-0000C53A0000}"/>
    <cellStyle name="Hiperłącze 3 21" xfId="27228" hidden="1" xr:uid="{00000000-0005-0000-0000-0000C63A0000}"/>
    <cellStyle name="Hiperłącze 3 21" xfId="27991" hidden="1" xr:uid="{00000000-0005-0000-0000-0000C73A0000}"/>
    <cellStyle name="Hiperłącze 3 21" xfId="25027" hidden="1" xr:uid="{00000000-0005-0000-0000-0000C83A0000}"/>
    <cellStyle name="Hiperłącze 3 21" xfId="28259" hidden="1" xr:uid="{00000000-0005-0000-0000-0000C93A0000}"/>
    <cellStyle name="Hiperłącze 3 21" xfId="29022" hidden="1" xr:uid="{00000000-0005-0000-0000-0000CA3A0000}"/>
    <cellStyle name="Hiperłącze 3 21" xfId="25509" hidden="1" xr:uid="{00000000-0005-0000-0000-0000CB3A0000}"/>
    <cellStyle name="Hiperłącze 3 21" xfId="29484" hidden="1" xr:uid="{00000000-0005-0000-0000-0000CC3A0000}"/>
    <cellStyle name="Hiperłącze 3 21" xfId="30492" hidden="1" xr:uid="{00000000-0005-0000-0000-0000CD3A0000}"/>
    <cellStyle name="Hiperłącze 3 21" xfId="30903" hidden="1" xr:uid="{00000000-0005-0000-0000-0000CE3A0000}"/>
    <cellStyle name="Hiperłącze 3 21" xfId="31123" hidden="1" xr:uid="{00000000-0005-0000-0000-0000CF3A0000}"/>
    <cellStyle name="Hiperłącze 3 21" xfId="31534" hidden="1" xr:uid="{00000000-0005-0000-0000-0000D03A0000}"/>
    <cellStyle name="Hiperłącze 3 21" xfId="31751" hidden="1" xr:uid="{00000000-0005-0000-0000-0000D13A0000}"/>
    <cellStyle name="Hiperłącze 3 21" xfId="32514" hidden="1" xr:uid="{00000000-0005-0000-0000-0000D23A0000}"/>
    <cellStyle name="Hiperłącze 3 21" xfId="29550" hidden="1" xr:uid="{00000000-0005-0000-0000-0000D33A0000}"/>
    <cellStyle name="Hiperłącze 3 21" xfId="32782" hidden="1" xr:uid="{00000000-0005-0000-0000-0000D43A0000}"/>
    <cellStyle name="Hiperłącze 3 21" xfId="33545" hidden="1" xr:uid="{00000000-0005-0000-0000-0000D53A0000}"/>
    <cellStyle name="Hiperłącze 3 21" xfId="30032" hidden="1" xr:uid="{00000000-0005-0000-0000-0000D63A0000}"/>
    <cellStyle name="Hiperłącze 3 21" xfId="34007" hidden="1" xr:uid="{00000000-0005-0000-0000-0000D73A0000}"/>
    <cellStyle name="Hiperłącze 3 21" xfId="35015" hidden="1" xr:uid="{00000000-0005-0000-0000-0000D83A0000}"/>
    <cellStyle name="Hiperłącze 3 21" xfId="35426" hidden="1" xr:uid="{00000000-0005-0000-0000-0000D93A0000}"/>
    <cellStyle name="Hiperłącze 3 21" xfId="35646" hidden="1" xr:uid="{00000000-0005-0000-0000-0000DA3A0000}"/>
    <cellStyle name="Hiperłącze 3 21" xfId="36057" hidden="1" xr:uid="{00000000-0005-0000-0000-0000DB3A0000}"/>
    <cellStyle name="Hiperłącze 3 21" xfId="37037" hidden="1" xr:uid="{00000000-0005-0000-0000-0000DD3A0000}"/>
    <cellStyle name="Hiperłącze 3 21" xfId="45320" hidden="1" xr:uid="{00000000-0005-0000-0000-0000F13A0000}"/>
    <cellStyle name="Hiperłącze 3 21" xfId="36274" hidden="1" xr:uid="{00000000-0005-0000-0000-0000DC3A0000}"/>
    <cellStyle name="Hiperłącze 3 21" xfId="38596" hidden="1" xr:uid="{00000000-0005-0000-0000-0000E83A0000}"/>
    <cellStyle name="Hiperłącze 3 21" xfId="46351" hidden="1" xr:uid="{00000000-0005-0000-0000-0000F43A0000}"/>
    <cellStyle name="Hiperłącze 3 21" xfId="44692" hidden="1" xr:uid="{00000000-0005-0000-0000-0000EF3A0000}"/>
    <cellStyle name="Hiperłącze 3 21" xfId="45103" hidden="1" xr:uid="{00000000-0005-0000-0000-0000F03A0000}"/>
    <cellStyle name="Hiperłącze 3 21" xfId="40169" hidden="1" xr:uid="{00000000-0005-0000-0000-0000E43A0000}"/>
    <cellStyle name="Hiperłącze 3 21" xfId="39538" hidden="1" xr:uid="{00000000-0005-0000-0000-0000E23A0000}"/>
    <cellStyle name="Hiperłącze 3 21" xfId="40580" hidden="1" xr:uid="{00000000-0005-0000-0000-0000E53A0000}"/>
    <cellStyle name="Hiperłącze 3 21" xfId="40797" hidden="1" xr:uid="{00000000-0005-0000-0000-0000E63A0000}"/>
    <cellStyle name="Hiperłącze 3 21" xfId="41560" hidden="1" xr:uid="{00000000-0005-0000-0000-0000E73A0000}"/>
    <cellStyle name="Hiperłącze 3 21" xfId="41828" hidden="1" xr:uid="{00000000-0005-0000-0000-0000E93A0000}"/>
    <cellStyle name="Hiperłącze 3 21" xfId="46083" hidden="1" xr:uid="{00000000-0005-0000-0000-0000F23A0000}"/>
    <cellStyle name="Hiperłącze 3 21" xfId="42591" hidden="1" xr:uid="{00000000-0005-0000-0000-0000EA3A0000}"/>
    <cellStyle name="Hiperłącze 3 21" xfId="39078" hidden="1" xr:uid="{00000000-0005-0000-0000-0000EB3A0000}"/>
    <cellStyle name="Hiperłącze 3 21" xfId="43053" hidden="1" xr:uid="{00000000-0005-0000-0000-0000EC3A0000}"/>
    <cellStyle name="Hiperłącze 3 21" xfId="44472" hidden="1" xr:uid="{00000000-0005-0000-0000-0000EE3A0000}"/>
    <cellStyle name="Hiperłącze 3 21" xfId="34555" hidden="1" xr:uid="{00000000-0005-0000-0000-0000E13A0000}"/>
    <cellStyle name="Hiperłącze 3 21" xfId="44061" hidden="1" xr:uid="{00000000-0005-0000-0000-0000ED3A0000}"/>
    <cellStyle name="Hiperłącze 3 21" xfId="39949" hidden="1" xr:uid="{00000000-0005-0000-0000-0000E33A0000}"/>
    <cellStyle name="Hiperłącze 3 21" xfId="34073" hidden="1" xr:uid="{00000000-0005-0000-0000-0000DE3A0000}"/>
    <cellStyle name="Hiperłącze 3 21" xfId="37305" hidden="1" xr:uid="{00000000-0005-0000-0000-0000DF3A0000}"/>
    <cellStyle name="Hiperłącze 3 21" xfId="38068" hidden="1" xr:uid="{00000000-0005-0000-0000-0000E03A0000}"/>
    <cellStyle name="Hiperłącze 3 21" xfId="47114" hidden="1" xr:uid="{00000000-0005-0000-0000-0000F53A0000}"/>
    <cellStyle name="Hiperłącze 3 21" xfId="43119" hidden="1" xr:uid="{00000000-0005-0000-0000-0000F33A0000}"/>
    <cellStyle name="Hiperłącze 3 21" xfId="43601" xr:uid="{00000000-0005-0000-0000-0000F63A0000}"/>
    <cellStyle name="Hiperłącze 3 22" xfId="12424" hidden="1" xr:uid="{00000000-0005-0000-0000-0000F83A0000}"/>
    <cellStyle name="Hiperłącze 3 22" xfId="20053" hidden="1" xr:uid="{00000000-0005-0000-0000-00000C3B0000}"/>
    <cellStyle name="Hiperłącze 3 22" xfId="11415" hidden="1" xr:uid="{00000000-0005-0000-0000-0000F73A0000}"/>
    <cellStyle name="Hiperłącze 3 22" xfId="16949" hidden="1" xr:uid="{00000000-0005-0000-0000-0000033B0000}"/>
    <cellStyle name="Hiperłącze 3 22" xfId="22106" hidden="1" xr:uid="{00000000-0005-0000-0000-00000F3B0000}"/>
    <cellStyle name="Hiperłącze 3 22" xfId="19239" hidden="1" xr:uid="{00000000-0005-0000-0000-00000A3B0000}"/>
    <cellStyle name="Hiperłącze 3 22" xfId="20002" hidden="1" xr:uid="{00000000-0005-0000-0000-00000B3B0000}"/>
    <cellStyle name="Hiperłącze 3 22" xfId="14715" hidden="1" xr:uid="{00000000-0005-0000-0000-0000FF3A0000}"/>
    <cellStyle name="Hiperłącze 3 22" xfId="14447" hidden="1" xr:uid="{00000000-0005-0000-0000-0000FD3A0000}"/>
    <cellStyle name="Hiperłącze 3 22" xfId="15478" hidden="1" xr:uid="{00000000-0005-0000-0000-0000003B0000}"/>
    <cellStyle name="Hiperłącze 3 22" xfId="15529" hidden="1" xr:uid="{00000000-0005-0000-0000-0000013B0000}"/>
    <cellStyle name="Hiperłącze 3 22" xfId="15941" hidden="1" xr:uid="{00000000-0005-0000-0000-0000023B0000}"/>
    <cellStyle name="Hiperłącze 3 22" xfId="17360" hidden="1" xr:uid="{00000000-0005-0000-0000-0000043B0000}"/>
    <cellStyle name="Hiperłącze 3 22" xfId="21475" hidden="1" xr:uid="{00000000-0005-0000-0000-00000D3B0000}"/>
    <cellStyle name="Hiperłącze 3 22" xfId="17580" hidden="1" xr:uid="{00000000-0005-0000-0000-0000053B0000}"/>
    <cellStyle name="Hiperłącze 3 22" xfId="17991" hidden="1" xr:uid="{00000000-0005-0000-0000-0000063B0000}"/>
    <cellStyle name="Hiperłącze 3 22" xfId="18208" hidden="1" xr:uid="{00000000-0005-0000-0000-0000073B0000}"/>
    <cellStyle name="Hiperłącze 3 22" xfId="19022" hidden="1" xr:uid="{00000000-0005-0000-0000-0000093B0000}"/>
    <cellStyle name="Hiperłącze 3 22" xfId="13683" hidden="1" xr:uid="{00000000-0005-0000-0000-0000FC3A0000}"/>
    <cellStyle name="Hiperłącze 3 22" xfId="18971" hidden="1" xr:uid="{00000000-0005-0000-0000-0000083B0000}"/>
    <cellStyle name="Hiperłącze 3 22" xfId="14498" hidden="1" xr:uid="{00000000-0005-0000-0000-0000FE3A0000}"/>
    <cellStyle name="Hiperłącze 3 22" xfId="12835" hidden="1" xr:uid="{00000000-0005-0000-0000-0000F93A0000}"/>
    <cellStyle name="Hiperłącze 3 22" xfId="13055" hidden="1" xr:uid="{00000000-0005-0000-0000-0000FA3A0000}"/>
    <cellStyle name="Hiperłącze 3 22" xfId="13466" hidden="1" xr:uid="{00000000-0005-0000-0000-0000FB3A0000}"/>
    <cellStyle name="Hiperłącze 3 22" xfId="22517" hidden="1" xr:uid="{00000000-0005-0000-0000-0000103B0000}"/>
    <cellStyle name="Hiperłącze 3 22" xfId="21886" hidden="1" xr:uid="{00000000-0005-0000-0000-00000E3B0000}"/>
    <cellStyle name="Hiperłącze 3 22" xfId="22734" hidden="1" xr:uid="{00000000-0005-0000-0000-0000113B0000}"/>
    <cellStyle name="Hiperłącze 3 22" xfId="23497" hidden="1" xr:uid="{00000000-0005-0000-0000-0000123B0000}"/>
    <cellStyle name="Hiperłącze 3 22" xfId="23548" hidden="1" xr:uid="{00000000-0005-0000-0000-0000133B0000}"/>
    <cellStyle name="Hiperłącze 3 22" xfId="23765" hidden="1" xr:uid="{00000000-0005-0000-0000-0000143B0000}"/>
    <cellStyle name="Hiperłącze 3 22" xfId="24528" hidden="1" xr:uid="{00000000-0005-0000-0000-0000153B0000}"/>
    <cellStyle name="Hiperłącze 3 22" xfId="24579" hidden="1" xr:uid="{00000000-0005-0000-0000-0000163B0000}"/>
    <cellStyle name="Hiperłącze 3 22" xfId="24990" hidden="1" xr:uid="{00000000-0005-0000-0000-0000173B0000}"/>
    <cellStyle name="Hiperłącze 3 22" xfId="25998" hidden="1" xr:uid="{00000000-0005-0000-0000-0000183B0000}"/>
    <cellStyle name="Hiperłącze 3 22" xfId="26409" hidden="1" xr:uid="{00000000-0005-0000-0000-0000193B0000}"/>
    <cellStyle name="Hiperłącze 3 22" xfId="26629" hidden="1" xr:uid="{00000000-0005-0000-0000-00001A3B0000}"/>
    <cellStyle name="Hiperłącze 3 22" xfId="27040" hidden="1" xr:uid="{00000000-0005-0000-0000-00001B3B0000}"/>
    <cellStyle name="Hiperłącze 3 22" xfId="27257" hidden="1" xr:uid="{00000000-0005-0000-0000-00001C3B0000}"/>
    <cellStyle name="Hiperłącze 3 22" xfId="28020" hidden="1" xr:uid="{00000000-0005-0000-0000-00001D3B0000}"/>
    <cellStyle name="Hiperłącze 3 22" xfId="28071" hidden="1" xr:uid="{00000000-0005-0000-0000-00001E3B0000}"/>
    <cellStyle name="Hiperłącze 3 22" xfId="28288" hidden="1" xr:uid="{00000000-0005-0000-0000-00001F3B0000}"/>
    <cellStyle name="Hiperłącze 3 22" xfId="29051" hidden="1" xr:uid="{00000000-0005-0000-0000-0000203B0000}"/>
    <cellStyle name="Hiperłącze 3 22" xfId="29102" hidden="1" xr:uid="{00000000-0005-0000-0000-0000213B0000}"/>
    <cellStyle name="Hiperłącze 3 22" xfId="29513" hidden="1" xr:uid="{00000000-0005-0000-0000-0000223B0000}"/>
    <cellStyle name="Hiperłącze 3 22" xfId="30521" hidden="1" xr:uid="{00000000-0005-0000-0000-0000233B0000}"/>
    <cellStyle name="Hiperłącze 3 22" xfId="30932" hidden="1" xr:uid="{00000000-0005-0000-0000-0000243B0000}"/>
    <cellStyle name="Hiperłącze 3 22" xfId="31152" hidden="1" xr:uid="{00000000-0005-0000-0000-0000253B0000}"/>
    <cellStyle name="Hiperłącze 3 22" xfId="31563" hidden="1" xr:uid="{00000000-0005-0000-0000-0000263B0000}"/>
    <cellStyle name="Hiperłącze 3 22" xfId="31780" hidden="1" xr:uid="{00000000-0005-0000-0000-0000273B0000}"/>
    <cellStyle name="Hiperłącze 3 22" xfId="32543" hidden="1" xr:uid="{00000000-0005-0000-0000-0000283B0000}"/>
    <cellStyle name="Hiperłącze 3 22" xfId="32594" hidden="1" xr:uid="{00000000-0005-0000-0000-0000293B0000}"/>
    <cellStyle name="Hiperłącze 3 22" xfId="32811" hidden="1" xr:uid="{00000000-0005-0000-0000-00002A3B0000}"/>
    <cellStyle name="Hiperłącze 3 22" xfId="33574" hidden="1" xr:uid="{00000000-0005-0000-0000-00002B3B0000}"/>
    <cellStyle name="Hiperłącze 3 22" xfId="33625" hidden="1" xr:uid="{00000000-0005-0000-0000-00002C3B0000}"/>
    <cellStyle name="Hiperłącze 3 22" xfId="34036" hidden="1" xr:uid="{00000000-0005-0000-0000-00002D3B0000}"/>
    <cellStyle name="Hiperłącze 3 22" xfId="35044" hidden="1" xr:uid="{00000000-0005-0000-0000-00002E3B0000}"/>
    <cellStyle name="Hiperłącze 3 22" xfId="35455" hidden="1" xr:uid="{00000000-0005-0000-0000-00002F3B0000}"/>
    <cellStyle name="Hiperłącze 3 22" xfId="35675" hidden="1" xr:uid="{00000000-0005-0000-0000-0000303B0000}"/>
    <cellStyle name="Hiperłącze 3 22" xfId="36086" hidden="1" xr:uid="{00000000-0005-0000-0000-0000313B0000}"/>
    <cellStyle name="Hiperłącze 3 22" xfId="37066" hidden="1" xr:uid="{00000000-0005-0000-0000-0000333B0000}"/>
    <cellStyle name="Hiperłącze 3 22" xfId="45349" hidden="1" xr:uid="{00000000-0005-0000-0000-0000473B0000}"/>
    <cellStyle name="Hiperłącze 3 22" xfId="36303" hidden="1" xr:uid="{00000000-0005-0000-0000-0000323B0000}"/>
    <cellStyle name="Hiperłącze 3 22" xfId="41640" hidden="1" xr:uid="{00000000-0005-0000-0000-00003E3B0000}"/>
    <cellStyle name="Hiperłącze 3 22" xfId="46380" hidden="1" xr:uid="{00000000-0005-0000-0000-00004A3B0000}"/>
    <cellStyle name="Hiperłącze 3 22" xfId="44721" hidden="1" xr:uid="{00000000-0005-0000-0000-0000453B0000}"/>
    <cellStyle name="Hiperłącze 3 22" xfId="45132" hidden="1" xr:uid="{00000000-0005-0000-0000-0000463B0000}"/>
    <cellStyle name="Hiperłącze 3 22" xfId="40198" hidden="1" xr:uid="{00000000-0005-0000-0000-00003A3B0000}"/>
    <cellStyle name="Hiperłącze 3 22" xfId="39567" hidden="1" xr:uid="{00000000-0005-0000-0000-0000383B0000}"/>
    <cellStyle name="Hiperłącze 3 22" xfId="40609" hidden="1" xr:uid="{00000000-0005-0000-0000-00003B3B0000}"/>
    <cellStyle name="Hiperłącze 3 22" xfId="40826" hidden="1" xr:uid="{00000000-0005-0000-0000-00003C3B0000}"/>
    <cellStyle name="Hiperłącze 3 22" xfId="41589" hidden="1" xr:uid="{00000000-0005-0000-0000-00003D3B0000}"/>
    <cellStyle name="Hiperłącze 3 22" xfId="41857" hidden="1" xr:uid="{00000000-0005-0000-0000-00003F3B0000}"/>
    <cellStyle name="Hiperłącze 3 22" xfId="46112" hidden="1" xr:uid="{00000000-0005-0000-0000-0000483B0000}"/>
    <cellStyle name="Hiperłącze 3 22" xfId="42620" hidden="1" xr:uid="{00000000-0005-0000-0000-0000403B0000}"/>
    <cellStyle name="Hiperłącze 3 22" xfId="42671" hidden="1" xr:uid="{00000000-0005-0000-0000-0000413B0000}"/>
    <cellStyle name="Hiperłącze 3 22" xfId="43082" hidden="1" xr:uid="{00000000-0005-0000-0000-0000423B0000}"/>
    <cellStyle name="Hiperłącze 3 22" xfId="44501" hidden="1" xr:uid="{00000000-0005-0000-0000-0000443B0000}"/>
    <cellStyle name="Hiperłącze 3 22" xfId="38148" hidden="1" xr:uid="{00000000-0005-0000-0000-0000373B0000}"/>
    <cellStyle name="Hiperłącze 3 22" xfId="44090" hidden="1" xr:uid="{00000000-0005-0000-0000-0000433B0000}"/>
    <cellStyle name="Hiperłącze 3 22" xfId="39978" hidden="1" xr:uid="{00000000-0005-0000-0000-0000393B0000}"/>
    <cellStyle name="Hiperłącze 3 22" xfId="37117" hidden="1" xr:uid="{00000000-0005-0000-0000-0000343B0000}"/>
    <cellStyle name="Hiperłącze 3 22" xfId="37334" hidden="1" xr:uid="{00000000-0005-0000-0000-0000353B0000}"/>
    <cellStyle name="Hiperłącze 3 22" xfId="38097" hidden="1" xr:uid="{00000000-0005-0000-0000-0000363B0000}"/>
    <cellStyle name="Hiperłącze 3 22" xfId="47143" hidden="1" xr:uid="{00000000-0005-0000-0000-00004B3B0000}"/>
    <cellStyle name="Hiperłącze 3 22" xfId="46163" hidden="1" xr:uid="{00000000-0005-0000-0000-0000493B0000}"/>
    <cellStyle name="Hiperłącze 3 22" xfId="47194" xr:uid="{00000000-0005-0000-0000-00004C3B0000}"/>
    <cellStyle name="Hiperłącze 3 23" xfId="12450" hidden="1" xr:uid="{00000000-0005-0000-0000-00004E3B0000}"/>
    <cellStyle name="Hiperłącze 3 23" xfId="20079" hidden="1" xr:uid="{00000000-0005-0000-0000-0000623B0000}"/>
    <cellStyle name="Hiperłącze 3 23" xfId="11441" hidden="1" xr:uid="{00000000-0005-0000-0000-00004D3B0000}"/>
    <cellStyle name="Hiperłącze 3 23" xfId="16975" hidden="1" xr:uid="{00000000-0005-0000-0000-0000593B0000}"/>
    <cellStyle name="Hiperłącze 3 23" xfId="22132" hidden="1" xr:uid="{00000000-0005-0000-0000-0000653B0000}"/>
    <cellStyle name="Hiperłącze 3 23" xfId="19265" hidden="1" xr:uid="{00000000-0005-0000-0000-0000603B0000}"/>
    <cellStyle name="Hiperłącze 3 23" xfId="20028" hidden="1" xr:uid="{00000000-0005-0000-0000-0000613B0000}"/>
    <cellStyle name="Hiperłącze 3 23" xfId="14741" hidden="1" xr:uid="{00000000-0005-0000-0000-0000553B0000}"/>
    <cellStyle name="Hiperłącze 3 23" xfId="14473" hidden="1" xr:uid="{00000000-0005-0000-0000-0000533B0000}"/>
    <cellStyle name="Hiperłącze 3 23" xfId="15504" hidden="1" xr:uid="{00000000-0005-0000-0000-0000563B0000}"/>
    <cellStyle name="Hiperłącze 3 23" xfId="15555" hidden="1" xr:uid="{00000000-0005-0000-0000-0000573B0000}"/>
    <cellStyle name="Hiperłącze 3 23" xfId="15967" hidden="1" xr:uid="{00000000-0005-0000-0000-0000583B0000}"/>
    <cellStyle name="Hiperłącze 3 23" xfId="17386" hidden="1" xr:uid="{00000000-0005-0000-0000-00005A3B0000}"/>
    <cellStyle name="Hiperłącze 3 23" xfId="21501" hidden="1" xr:uid="{00000000-0005-0000-0000-0000633B0000}"/>
    <cellStyle name="Hiperłącze 3 23" xfId="17606" hidden="1" xr:uid="{00000000-0005-0000-0000-00005B3B0000}"/>
    <cellStyle name="Hiperłącze 3 23" xfId="18017" hidden="1" xr:uid="{00000000-0005-0000-0000-00005C3B0000}"/>
    <cellStyle name="Hiperłącze 3 23" xfId="18234" hidden="1" xr:uid="{00000000-0005-0000-0000-00005D3B0000}"/>
    <cellStyle name="Hiperłącze 3 23" xfId="19048" hidden="1" xr:uid="{00000000-0005-0000-0000-00005F3B0000}"/>
    <cellStyle name="Hiperłącze 3 23" xfId="13709" hidden="1" xr:uid="{00000000-0005-0000-0000-0000523B0000}"/>
    <cellStyle name="Hiperłącze 3 23" xfId="18997" hidden="1" xr:uid="{00000000-0005-0000-0000-00005E3B0000}"/>
    <cellStyle name="Hiperłącze 3 23" xfId="14524" hidden="1" xr:uid="{00000000-0005-0000-0000-0000543B0000}"/>
    <cellStyle name="Hiperłącze 3 23" xfId="12861" hidden="1" xr:uid="{00000000-0005-0000-0000-00004F3B0000}"/>
    <cellStyle name="Hiperłącze 3 23" xfId="13081" hidden="1" xr:uid="{00000000-0005-0000-0000-0000503B0000}"/>
    <cellStyle name="Hiperłącze 3 23" xfId="13492" hidden="1" xr:uid="{00000000-0005-0000-0000-0000513B0000}"/>
    <cellStyle name="Hiperłącze 3 23" xfId="22543" hidden="1" xr:uid="{00000000-0005-0000-0000-0000663B0000}"/>
    <cellStyle name="Hiperłącze 3 23" xfId="21912" hidden="1" xr:uid="{00000000-0005-0000-0000-0000643B0000}"/>
    <cellStyle name="Hiperłącze 3 23" xfId="22760" hidden="1" xr:uid="{00000000-0005-0000-0000-0000673B0000}"/>
    <cellStyle name="Hiperłącze 3 23" xfId="23523" hidden="1" xr:uid="{00000000-0005-0000-0000-0000683B0000}"/>
    <cellStyle name="Hiperłącze 3 23" xfId="23574" hidden="1" xr:uid="{00000000-0005-0000-0000-0000693B0000}"/>
    <cellStyle name="Hiperłącze 3 23" xfId="23791" hidden="1" xr:uid="{00000000-0005-0000-0000-00006A3B0000}"/>
    <cellStyle name="Hiperłącze 3 23" xfId="24554" hidden="1" xr:uid="{00000000-0005-0000-0000-00006B3B0000}"/>
    <cellStyle name="Hiperłącze 3 23" xfId="24605" hidden="1" xr:uid="{00000000-0005-0000-0000-00006C3B0000}"/>
    <cellStyle name="Hiperłącze 3 23" xfId="25016" hidden="1" xr:uid="{00000000-0005-0000-0000-00006D3B0000}"/>
    <cellStyle name="Hiperłącze 3 23" xfId="26024" hidden="1" xr:uid="{00000000-0005-0000-0000-00006E3B0000}"/>
    <cellStyle name="Hiperłącze 3 23" xfId="26435" hidden="1" xr:uid="{00000000-0005-0000-0000-00006F3B0000}"/>
    <cellStyle name="Hiperłącze 3 23" xfId="26655" hidden="1" xr:uid="{00000000-0005-0000-0000-0000703B0000}"/>
    <cellStyle name="Hiperłącze 3 23" xfId="27066" hidden="1" xr:uid="{00000000-0005-0000-0000-0000713B0000}"/>
    <cellStyle name="Hiperłącze 3 23" xfId="27283" hidden="1" xr:uid="{00000000-0005-0000-0000-0000723B0000}"/>
    <cellStyle name="Hiperłącze 3 23" xfId="28046" hidden="1" xr:uid="{00000000-0005-0000-0000-0000733B0000}"/>
    <cellStyle name="Hiperłącze 3 23" xfId="28097" hidden="1" xr:uid="{00000000-0005-0000-0000-0000743B0000}"/>
    <cellStyle name="Hiperłącze 3 23" xfId="28314" hidden="1" xr:uid="{00000000-0005-0000-0000-0000753B0000}"/>
    <cellStyle name="Hiperłącze 3 23" xfId="29077" hidden="1" xr:uid="{00000000-0005-0000-0000-0000763B0000}"/>
    <cellStyle name="Hiperłącze 3 23" xfId="29128" hidden="1" xr:uid="{00000000-0005-0000-0000-0000773B0000}"/>
    <cellStyle name="Hiperłącze 3 23" xfId="29539" hidden="1" xr:uid="{00000000-0005-0000-0000-0000783B0000}"/>
    <cellStyle name="Hiperłącze 3 23" xfId="30547" hidden="1" xr:uid="{00000000-0005-0000-0000-0000793B0000}"/>
    <cellStyle name="Hiperłącze 3 23" xfId="30958" hidden="1" xr:uid="{00000000-0005-0000-0000-00007A3B0000}"/>
    <cellStyle name="Hiperłącze 3 23" xfId="31178" hidden="1" xr:uid="{00000000-0005-0000-0000-00007B3B0000}"/>
    <cellStyle name="Hiperłącze 3 23" xfId="31589" hidden="1" xr:uid="{00000000-0005-0000-0000-00007C3B0000}"/>
    <cellStyle name="Hiperłącze 3 23" xfId="31806" hidden="1" xr:uid="{00000000-0005-0000-0000-00007D3B0000}"/>
    <cellStyle name="Hiperłącze 3 23" xfId="32569" hidden="1" xr:uid="{00000000-0005-0000-0000-00007E3B0000}"/>
    <cellStyle name="Hiperłącze 3 23" xfId="32620" hidden="1" xr:uid="{00000000-0005-0000-0000-00007F3B0000}"/>
    <cellStyle name="Hiperłącze 3 23" xfId="32837" hidden="1" xr:uid="{00000000-0005-0000-0000-0000803B0000}"/>
    <cellStyle name="Hiperłącze 3 23" xfId="33600" hidden="1" xr:uid="{00000000-0005-0000-0000-0000813B0000}"/>
    <cellStyle name="Hiperłącze 3 23" xfId="33651" hidden="1" xr:uid="{00000000-0005-0000-0000-0000823B0000}"/>
    <cellStyle name="Hiperłącze 3 23" xfId="34062" hidden="1" xr:uid="{00000000-0005-0000-0000-0000833B0000}"/>
    <cellStyle name="Hiperłącze 3 23" xfId="35070" hidden="1" xr:uid="{00000000-0005-0000-0000-0000843B0000}"/>
    <cellStyle name="Hiperłącze 3 23" xfId="35481" hidden="1" xr:uid="{00000000-0005-0000-0000-0000853B0000}"/>
    <cellStyle name="Hiperłącze 3 23" xfId="35701" hidden="1" xr:uid="{00000000-0005-0000-0000-0000863B0000}"/>
    <cellStyle name="Hiperłącze 3 23" xfId="36112" hidden="1" xr:uid="{00000000-0005-0000-0000-0000873B0000}"/>
    <cellStyle name="Hiperłącze 3 23" xfId="37092" hidden="1" xr:uid="{00000000-0005-0000-0000-0000893B0000}"/>
    <cellStyle name="Hiperłącze 3 23" xfId="45375" hidden="1" xr:uid="{00000000-0005-0000-0000-00009D3B0000}"/>
    <cellStyle name="Hiperłącze 3 23" xfId="36329" hidden="1" xr:uid="{00000000-0005-0000-0000-0000883B0000}"/>
    <cellStyle name="Hiperłącze 3 23" xfId="41666" hidden="1" xr:uid="{00000000-0005-0000-0000-0000943B0000}"/>
    <cellStyle name="Hiperłącze 3 23" xfId="46406" hidden="1" xr:uid="{00000000-0005-0000-0000-0000A03B0000}"/>
    <cellStyle name="Hiperłącze 3 23" xfId="44747" hidden="1" xr:uid="{00000000-0005-0000-0000-00009B3B0000}"/>
    <cellStyle name="Hiperłącze 3 23" xfId="45158" hidden="1" xr:uid="{00000000-0005-0000-0000-00009C3B0000}"/>
    <cellStyle name="Hiperłącze 3 23" xfId="40224" hidden="1" xr:uid="{00000000-0005-0000-0000-0000903B0000}"/>
    <cellStyle name="Hiperłącze 3 23" xfId="39593" hidden="1" xr:uid="{00000000-0005-0000-0000-00008E3B0000}"/>
    <cellStyle name="Hiperłącze 3 23" xfId="40635" hidden="1" xr:uid="{00000000-0005-0000-0000-0000913B0000}"/>
    <cellStyle name="Hiperłącze 3 23" xfId="40852" hidden="1" xr:uid="{00000000-0005-0000-0000-0000923B0000}"/>
    <cellStyle name="Hiperłącze 3 23" xfId="41615" hidden="1" xr:uid="{00000000-0005-0000-0000-0000933B0000}"/>
    <cellStyle name="Hiperłącze 3 23" xfId="41883" hidden="1" xr:uid="{00000000-0005-0000-0000-0000953B0000}"/>
    <cellStyle name="Hiperłącze 3 23" xfId="46138" hidden="1" xr:uid="{00000000-0005-0000-0000-00009E3B0000}"/>
    <cellStyle name="Hiperłącze 3 23" xfId="42646" hidden="1" xr:uid="{00000000-0005-0000-0000-0000963B0000}"/>
    <cellStyle name="Hiperłącze 3 23" xfId="42697" hidden="1" xr:uid="{00000000-0005-0000-0000-0000973B0000}"/>
    <cellStyle name="Hiperłącze 3 23" xfId="43108" hidden="1" xr:uid="{00000000-0005-0000-0000-0000983B0000}"/>
    <cellStyle name="Hiperłącze 3 23" xfId="44527" hidden="1" xr:uid="{00000000-0005-0000-0000-00009A3B0000}"/>
    <cellStyle name="Hiperłącze 3 23" xfId="38174" hidden="1" xr:uid="{00000000-0005-0000-0000-00008D3B0000}"/>
    <cellStyle name="Hiperłącze 3 23" xfId="44116" hidden="1" xr:uid="{00000000-0005-0000-0000-0000993B0000}"/>
    <cellStyle name="Hiperłącze 3 23" xfId="40004" hidden="1" xr:uid="{00000000-0005-0000-0000-00008F3B0000}"/>
    <cellStyle name="Hiperłącze 3 23" xfId="37143" hidden="1" xr:uid="{00000000-0005-0000-0000-00008A3B0000}"/>
    <cellStyle name="Hiperłącze 3 23" xfId="37360" hidden="1" xr:uid="{00000000-0005-0000-0000-00008B3B0000}"/>
    <cellStyle name="Hiperłącze 3 23" xfId="38123" hidden="1" xr:uid="{00000000-0005-0000-0000-00008C3B0000}"/>
    <cellStyle name="Hiperłącze 3 23" xfId="47169" hidden="1" xr:uid="{00000000-0005-0000-0000-0000A13B0000}"/>
    <cellStyle name="Hiperłącze 3 23" xfId="46189" hidden="1" xr:uid="{00000000-0005-0000-0000-00009F3B0000}"/>
    <cellStyle name="Hiperłącze 3 23" xfId="47220" xr:uid="{00000000-0005-0000-0000-0000A23B0000}"/>
    <cellStyle name="Hiperłącze 3 24" xfId="21885" hidden="1" xr:uid="{00000000-0005-0000-0000-0000BA3B0000}"/>
    <cellStyle name="Hiperłącze 3 24" xfId="32810" hidden="1" xr:uid="{00000000-0005-0000-0000-0000D63B0000}"/>
    <cellStyle name="Hiperłącze 3 24" xfId="14714" hidden="1" xr:uid="{00000000-0005-0000-0000-0000AB3B0000}"/>
    <cellStyle name="Hiperłącze 3 24" xfId="18207" hidden="1" xr:uid="{00000000-0005-0000-0000-0000B33B0000}"/>
    <cellStyle name="Hiperłącze 3 24" xfId="20052" hidden="1" xr:uid="{00000000-0005-0000-0000-0000B83B0000}"/>
    <cellStyle name="Hiperłącze 3 24" xfId="15940" hidden="1" xr:uid="{00000000-0005-0000-0000-0000AE3B0000}"/>
    <cellStyle name="Hiperłącze 3 24" xfId="28019" hidden="1" xr:uid="{00000000-0005-0000-0000-0000C93B0000}"/>
    <cellStyle name="Hiperłącze 3 24" xfId="28070" hidden="1" xr:uid="{00000000-0005-0000-0000-0000CA3B0000}"/>
    <cellStyle name="Hiperłącze 3 24" xfId="20001" hidden="1" xr:uid="{00000000-0005-0000-0000-0000B73B0000}"/>
    <cellStyle name="Hiperłącze 3 24" xfId="15528" hidden="1" xr:uid="{00000000-0005-0000-0000-0000AD3B0000}"/>
    <cellStyle name="Hiperłącze 3 24" xfId="24578" hidden="1" xr:uid="{00000000-0005-0000-0000-0000C23B0000}"/>
    <cellStyle name="Hiperłącze 3 24" xfId="23764" hidden="1" xr:uid="{00000000-0005-0000-0000-0000C03B0000}"/>
    <cellStyle name="Hiperłącze 3 24" xfId="12423" hidden="1" xr:uid="{00000000-0005-0000-0000-0000A43B0000}"/>
    <cellStyle name="Hiperłącze 3 24" xfId="17579" hidden="1" xr:uid="{00000000-0005-0000-0000-0000B13B0000}"/>
    <cellStyle name="Hiperłącze 3 24" xfId="39977" hidden="1" xr:uid="{00000000-0005-0000-0000-0000E53B0000}"/>
    <cellStyle name="Hiperłącze 3 24" xfId="15477" hidden="1" xr:uid="{00000000-0005-0000-0000-0000AC3B0000}"/>
    <cellStyle name="Hiperłącze 3 24" xfId="21474" hidden="1" xr:uid="{00000000-0005-0000-0000-0000B93B0000}"/>
    <cellStyle name="Hiperłącze 3 24" xfId="32593" hidden="1" xr:uid="{00000000-0005-0000-0000-0000D53B0000}"/>
    <cellStyle name="Hiperłącze 3 24" xfId="33573" hidden="1" xr:uid="{00000000-0005-0000-0000-0000D73B0000}"/>
    <cellStyle name="Hiperłącze 3 24" xfId="12834" hidden="1" xr:uid="{00000000-0005-0000-0000-0000A53B0000}"/>
    <cellStyle name="Hiperłącze 3 24" xfId="17990" hidden="1" xr:uid="{00000000-0005-0000-0000-0000B23B0000}"/>
    <cellStyle name="Hiperłącze 3 24" xfId="23547" hidden="1" xr:uid="{00000000-0005-0000-0000-0000BF3B0000}"/>
    <cellStyle name="Hiperłącze 3 24" xfId="29050" hidden="1" xr:uid="{00000000-0005-0000-0000-0000CC3B0000}"/>
    <cellStyle name="Hiperłącze 3 24" xfId="16948" hidden="1" xr:uid="{00000000-0005-0000-0000-0000AF3B0000}"/>
    <cellStyle name="Hiperłącze 3 24" xfId="13465" hidden="1" xr:uid="{00000000-0005-0000-0000-0000A73B0000}"/>
    <cellStyle name="Hiperłącze 3 24" xfId="14497" hidden="1" xr:uid="{00000000-0005-0000-0000-0000AA3B0000}"/>
    <cellStyle name="Hiperłącze 3 24" xfId="31779" hidden="1" xr:uid="{00000000-0005-0000-0000-0000D33B0000}"/>
    <cellStyle name="Hiperłącze 3 24" xfId="32542" hidden="1" xr:uid="{00000000-0005-0000-0000-0000D43B0000}"/>
    <cellStyle name="Hiperłącze 3 24" xfId="13682" hidden="1" xr:uid="{00000000-0005-0000-0000-0000A83B0000}"/>
    <cellStyle name="Hiperłącze 3 24" xfId="22105" hidden="1" xr:uid="{00000000-0005-0000-0000-0000BB3B0000}"/>
    <cellStyle name="Hiperłącze 3 24" xfId="40197" hidden="1" xr:uid="{00000000-0005-0000-0000-0000E63B0000}"/>
    <cellStyle name="Hiperłącze 3 24" xfId="33624" hidden="1" xr:uid="{00000000-0005-0000-0000-0000D83B0000}"/>
    <cellStyle name="Hiperłącze 3 24" xfId="34035" hidden="1" xr:uid="{00000000-0005-0000-0000-0000D93B0000}"/>
    <cellStyle name="Hiperłącze 3 24" xfId="39566" hidden="1" xr:uid="{00000000-0005-0000-0000-0000E43B0000}"/>
    <cellStyle name="Hiperłącze 3 24" xfId="47142" hidden="1" xr:uid="{00000000-0005-0000-0000-0000F73B0000}"/>
    <cellStyle name="Hiperłącze 3 24" xfId="23496" hidden="1" xr:uid="{00000000-0005-0000-0000-0000BE3B0000}"/>
    <cellStyle name="Hiperłącze 3 24" xfId="36085" hidden="1" xr:uid="{00000000-0005-0000-0000-0000DD3B0000}"/>
    <cellStyle name="Hiperłącze 3 24" xfId="36302" hidden="1" xr:uid="{00000000-0005-0000-0000-0000DE3B0000}"/>
    <cellStyle name="Hiperłącze 3 24" xfId="22516" hidden="1" xr:uid="{00000000-0005-0000-0000-0000BC3B0000}"/>
    <cellStyle name="Hiperłącze 3 24" xfId="11414" hidden="1" xr:uid="{00000000-0005-0000-0000-0000A33B0000}"/>
    <cellStyle name="Hiperłącze 3 24" xfId="24989" hidden="1" xr:uid="{00000000-0005-0000-0000-0000C33B0000}"/>
    <cellStyle name="Hiperłącze 3 24" xfId="18970" hidden="1" xr:uid="{00000000-0005-0000-0000-0000B43B0000}"/>
    <cellStyle name="Hiperłącze 3 24" xfId="19021" hidden="1" xr:uid="{00000000-0005-0000-0000-0000B53B0000}"/>
    <cellStyle name="Hiperłącze 3 24" xfId="24527" hidden="1" xr:uid="{00000000-0005-0000-0000-0000C13B0000}"/>
    <cellStyle name="Hiperłącze 3 24" xfId="37065" hidden="1" xr:uid="{00000000-0005-0000-0000-0000DF3B0000}"/>
    <cellStyle name="Hiperłącze 3 24" xfId="19238" hidden="1" xr:uid="{00000000-0005-0000-0000-0000B63B0000}"/>
    <cellStyle name="Hiperłącze 3 24" xfId="44500" hidden="1" xr:uid="{00000000-0005-0000-0000-0000F03B0000}"/>
    <cellStyle name="Hiperłącze 3 24" xfId="44720" hidden="1" xr:uid="{00000000-0005-0000-0000-0000F13B0000}"/>
    <cellStyle name="Hiperłącze 3 24" xfId="26628" hidden="1" xr:uid="{00000000-0005-0000-0000-0000C63B0000}"/>
    <cellStyle name="Hiperłącze 3 24" xfId="27256" hidden="1" xr:uid="{00000000-0005-0000-0000-0000C83B0000}"/>
    <cellStyle name="Hiperłącze 3 24" xfId="45131" hidden="1" xr:uid="{00000000-0005-0000-0000-0000F23B0000}"/>
    <cellStyle name="Hiperłącze 3 24" xfId="17359" hidden="1" xr:uid="{00000000-0005-0000-0000-0000B03B0000}"/>
    <cellStyle name="Hiperłącze 3 24" xfId="13054" hidden="1" xr:uid="{00000000-0005-0000-0000-0000A63B0000}"/>
    <cellStyle name="Hiperłącze 3 24" xfId="28287" hidden="1" xr:uid="{00000000-0005-0000-0000-0000CB3B0000}"/>
    <cellStyle name="Hiperłącze 3 24" xfId="29101" hidden="1" xr:uid="{00000000-0005-0000-0000-0000CD3B0000}"/>
    <cellStyle name="Hiperłącze 3 24" xfId="14446" hidden="1" xr:uid="{00000000-0005-0000-0000-0000A93B0000}"/>
    <cellStyle name="Hiperłącze 3 24" xfId="42619" hidden="1" xr:uid="{00000000-0005-0000-0000-0000EC3B0000}"/>
    <cellStyle name="Hiperłącze 3 24" xfId="38096" hidden="1" xr:uid="{00000000-0005-0000-0000-0000E23B0000}"/>
    <cellStyle name="Hiperłącze 3 24" xfId="30931" hidden="1" xr:uid="{00000000-0005-0000-0000-0000D03B0000}"/>
    <cellStyle name="Hiperłącze 3 24" xfId="31562" hidden="1" xr:uid="{00000000-0005-0000-0000-0000D23B0000}"/>
    <cellStyle name="Hiperłącze 3 24" xfId="46379" hidden="1" xr:uid="{00000000-0005-0000-0000-0000F63B0000}"/>
    <cellStyle name="Hiperłącze 3 24" xfId="35454" hidden="1" xr:uid="{00000000-0005-0000-0000-0000DB3B0000}"/>
    <cellStyle name="Hiperłącze 3 24" xfId="40608" hidden="1" xr:uid="{00000000-0005-0000-0000-0000E73B0000}"/>
    <cellStyle name="Hiperłącze 3 24" xfId="44089" hidden="1" xr:uid="{00000000-0005-0000-0000-0000EF3B0000}"/>
    <cellStyle name="Hiperłącze 3 24" xfId="46111" hidden="1" xr:uid="{00000000-0005-0000-0000-0000F43B0000}"/>
    <cellStyle name="Hiperłącze 3 24" xfId="41639" hidden="1" xr:uid="{00000000-0005-0000-0000-0000EA3B0000}"/>
    <cellStyle name="Hiperłącze 3 24" xfId="29512" hidden="1" xr:uid="{00000000-0005-0000-0000-0000CE3B0000}"/>
    <cellStyle name="Hiperłącze 3 24" xfId="30520" hidden="1" xr:uid="{00000000-0005-0000-0000-0000CF3B0000}"/>
    <cellStyle name="Hiperłącze 3 24" xfId="45348" hidden="1" xr:uid="{00000000-0005-0000-0000-0000F33B0000}"/>
    <cellStyle name="Hiperłącze 3 24" xfId="41588" hidden="1" xr:uid="{00000000-0005-0000-0000-0000E93B0000}"/>
    <cellStyle name="Hiperłącze 3 24" xfId="27039" hidden="1" xr:uid="{00000000-0005-0000-0000-0000C73B0000}"/>
    <cellStyle name="Hiperłącze 3 24" xfId="26408" hidden="1" xr:uid="{00000000-0005-0000-0000-0000C53B0000}"/>
    <cellStyle name="Hiperłącze 3 24" xfId="37116" hidden="1" xr:uid="{00000000-0005-0000-0000-0000E03B0000}"/>
    <cellStyle name="Hiperłącze 3 24" xfId="42670" hidden="1" xr:uid="{00000000-0005-0000-0000-0000ED3B0000}"/>
    <cellStyle name="Hiperłącze 3 24" xfId="22733" hidden="1" xr:uid="{00000000-0005-0000-0000-0000BD3B0000}"/>
    <cellStyle name="Hiperłącze 3 24" xfId="40825" hidden="1" xr:uid="{00000000-0005-0000-0000-0000E83B0000}"/>
    <cellStyle name="Hiperłącze 3 24" xfId="46162" hidden="1" xr:uid="{00000000-0005-0000-0000-0000F53B0000}"/>
    <cellStyle name="Hiperłącze 3 24" xfId="35043" hidden="1" xr:uid="{00000000-0005-0000-0000-0000DA3B0000}"/>
    <cellStyle name="Hiperłącze 3 24" xfId="35674" hidden="1" xr:uid="{00000000-0005-0000-0000-0000DC3B0000}"/>
    <cellStyle name="Hiperłącze 3 24" xfId="37333" hidden="1" xr:uid="{00000000-0005-0000-0000-0000E13B0000}"/>
    <cellStyle name="Hiperłącze 3 24" xfId="43081" hidden="1" xr:uid="{00000000-0005-0000-0000-0000EE3B0000}"/>
    <cellStyle name="Hiperłącze 3 24" xfId="25997" hidden="1" xr:uid="{00000000-0005-0000-0000-0000C43B0000}"/>
    <cellStyle name="Hiperłącze 3 24" xfId="31151" hidden="1" xr:uid="{00000000-0005-0000-0000-0000D13B0000}"/>
    <cellStyle name="Hiperłącze 3 24" xfId="41856" hidden="1" xr:uid="{00000000-0005-0000-0000-0000EB3B0000}"/>
    <cellStyle name="Hiperłącze 3 24" xfId="38147" hidden="1" xr:uid="{00000000-0005-0000-0000-0000E33B0000}"/>
    <cellStyle name="Hiperłącze 3 24" xfId="47193" xr:uid="{00000000-0005-0000-0000-0000F83B0000}"/>
    <cellStyle name="Hiperłącze 3 25" xfId="22099" hidden="1" xr:uid="{00000000-0005-0000-0000-0000113C0000}"/>
    <cellStyle name="Hiperłącze 3 25" xfId="17573" hidden="1" xr:uid="{00000000-0005-0000-0000-0000073C0000}"/>
    <cellStyle name="Hiperłącze 3 25" xfId="33567" hidden="1" xr:uid="{00000000-0005-0000-0000-00002D3C0000}"/>
    <cellStyle name="Hiperłącze 3 25" xfId="24983" hidden="1" xr:uid="{00000000-0005-0000-0000-0000193C0000}"/>
    <cellStyle name="Hiperłącze 3 25" xfId="19232" hidden="1" xr:uid="{00000000-0005-0000-0000-00000C3C0000}"/>
    <cellStyle name="Hiperłącze 3 25" xfId="19995" hidden="1" xr:uid="{00000000-0005-0000-0000-00000D3C0000}"/>
    <cellStyle name="Hiperłącze 3 25" xfId="14708" hidden="1" xr:uid="{00000000-0005-0000-0000-0000013C0000}"/>
    <cellStyle name="Hiperłącze 3 25" xfId="12828" hidden="1" xr:uid="{00000000-0005-0000-0000-0000FB3B0000}"/>
    <cellStyle name="Hiperłącze 3 25" xfId="32804" hidden="1" xr:uid="{00000000-0005-0000-0000-00002C3C0000}"/>
    <cellStyle name="Hiperłącze 3 25" xfId="16942" hidden="1" xr:uid="{00000000-0005-0000-0000-0000053C0000}"/>
    <cellStyle name="Hiperłącze 3 25" xfId="21879" hidden="1" xr:uid="{00000000-0005-0000-0000-0000103C0000}"/>
    <cellStyle name="Hiperłącze 3 25" xfId="29044" hidden="1" xr:uid="{00000000-0005-0000-0000-0000223C0000}"/>
    <cellStyle name="Hiperłącze 3 25" xfId="17984" hidden="1" xr:uid="{00000000-0005-0000-0000-0000083C0000}"/>
    <cellStyle name="Hiperłącze 3 25" xfId="13048" hidden="1" xr:uid="{00000000-0005-0000-0000-0000FC3B0000}"/>
    <cellStyle name="Hiperłącze 3 25" xfId="24572" hidden="1" xr:uid="{00000000-0005-0000-0000-0000183C0000}"/>
    <cellStyle name="Hiperłącze 3 25" xfId="32587" hidden="1" xr:uid="{00000000-0005-0000-0000-00002B3C0000}"/>
    <cellStyle name="Hiperłącze 3 25" xfId="19015" hidden="1" xr:uid="{00000000-0005-0000-0000-00000B3C0000}"/>
    <cellStyle name="Hiperłącze 3 25" xfId="39971" hidden="1" xr:uid="{00000000-0005-0000-0000-00003B3C0000}"/>
    <cellStyle name="Hiperłącze 3 25" xfId="40191" hidden="1" xr:uid="{00000000-0005-0000-0000-00003C3C0000}"/>
    <cellStyle name="Hiperłącze 3 25" xfId="34029" hidden="1" xr:uid="{00000000-0005-0000-0000-00002F3C0000}"/>
    <cellStyle name="Hiperłącze 3 25" xfId="11408" hidden="1" xr:uid="{00000000-0005-0000-0000-0000F93B0000}"/>
    <cellStyle name="Hiperłącze 3 25" xfId="15934" hidden="1" xr:uid="{00000000-0005-0000-0000-0000043C0000}"/>
    <cellStyle name="Hiperłącze 3 25" xfId="18964" hidden="1" xr:uid="{00000000-0005-0000-0000-00000A3C0000}"/>
    <cellStyle name="Hiperłącze 3 25" xfId="29095" hidden="1" xr:uid="{00000000-0005-0000-0000-0000233C0000}"/>
    <cellStyle name="Hiperłącze 3 25" xfId="13459" hidden="1" xr:uid="{00000000-0005-0000-0000-0000FD3B0000}"/>
    <cellStyle name="Hiperłącze 3 25" xfId="13676" hidden="1" xr:uid="{00000000-0005-0000-0000-0000FE3B0000}"/>
    <cellStyle name="Hiperłącze 3 25" xfId="23541" hidden="1" xr:uid="{00000000-0005-0000-0000-0000153C0000}"/>
    <cellStyle name="Hiperłącze 3 25" xfId="21468" hidden="1" xr:uid="{00000000-0005-0000-0000-00000F3C0000}"/>
    <cellStyle name="Hiperłącze 3 25" xfId="18201" hidden="1" xr:uid="{00000000-0005-0000-0000-0000093C0000}"/>
    <cellStyle name="Hiperłącze 3 25" xfId="15471" hidden="1" xr:uid="{00000000-0005-0000-0000-0000023C0000}"/>
    <cellStyle name="Hiperłącze 3 25" xfId="39560" hidden="1" xr:uid="{00000000-0005-0000-0000-00003A3C0000}"/>
    <cellStyle name="Hiperłącze 3 25" xfId="25991" hidden="1" xr:uid="{00000000-0005-0000-0000-00001A3C0000}"/>
    <cellStyle name="Hiperłącze 3 25" xfId="46156" hidden="1" xr:uid="{00000000-0005-0000-0000-00004B3C0000}"/>
    <cellStyle name="Hiperłącze 3 25" xfId="44083" hidden="1" xr:uid="{00000000-0005-0000-0000-0000453C0000}"/>
    <cellStyle name="Hiperłącze 3 25" xfId="40819" hidden="1" xr:uid="{00000000-0005-0000-0000-00003E3C0000}"/>
    <cellStyle name="Hiperłącze 3 25" xfId="22510" hidden="1" xr:uid="{00000000-0005-0000-0000-0000123C0000}"/>
    <cellStyle name="Hiperłącze 3 25" xfId="28013" hidden="1" xr:uid="{00000000-0005-0000-0000-00001F3C0000}"/>
    <cellStyle name="Hiperłącze 3 25" xfId="12417" hidden="1" xr:uid="{00000000-0005-0000-0000-0000FA3B0000}"/>
    <cellStyle name="Hiperłącze 3 25" xfId="17353" hidden="1" xr:uid="{00000000-0005-0000-0000-0000063C0000}"/>
    <cellStyle name="Hiperłącze 3 25" xfId="23758" hidden="1" xr:uid="{00000000-0005-0000-0000-0000163C0000}"/>
    <cellStyle name="Hiperłącze 3 25" xfId="24521" hidden="1" xr:uid="{00000000-0005-0000-0000-0000173C0000}"/>
    <cellStyle name="Hiperłącze 3 25" xfId="29506" hidden="1" xr:uid="{00000000-0005-0000-0000-0000243C0000}"/>
    <cellStyle name="Hiperłącze 3 25" xfId="37110" hidden="1" xr:uid="{00000000-0005-0000-0000-0000363C0000}"/>
    <cellStyle name="Hiperłącze 3 25" xfId="42613" hidden="1" xr:uid="{00000000-0005-0000-0000-0000423C0000}"/>
    <cellStyle name="Hiperłącze 3 25" xfId="26402" hidden="1" xr:uid="{00000000-0005-0000-0000-00001B3C0000}"/>
    <cellStyle name="Hiperłącze 3 25" xfId="26622" hidden="1" xr:uid="{00000000-0005-0000-0000-00001C3C0000}"/>
    <cellStyle name="Hiperłącze 3 25" xfId="31773" hidden="1" xr:uid="{00000000-0005-0000-0000-0000293C0000}"/>
    <cellStyle name="Hiperłącze 3 25" xfId="20046" hidden="1" xr:uid="{00000000-0005-0000-0000-00000E3C0000}"/>
    <cellStyle name="Hiperłącze 3 25" xfId="15522" hidden="1" xr:uid="{00000000-0005-0000-0000-0000033C0000}"/>
    <cellStyle name="Hiperłącze 3 25" xfId="28064" hidden="1" xr:uid="{00000000-0005-0000-0000-0000203C0000}"/>
    <cellStyle name="Hiperłącze 3 25" xfId="28281" hidden="1" xr:uid="{00000000-0005-0000-0000-0000213C0000}"/>
    <cellStyle name="Hiperłącze 3 25" xfId="33618" hidden="1" xr:uid="{00000000-0005-0000-0000-00002E3C0000}"/>
    <cellStyle name="Hiperłącze 3 25" xfId="46105" hidden="1" xr:uid="{00000000-0005-0000-0000-00004A3C0000}"/>
    <cellStyle name="Hiperłącze 3 25" xfId="41582" hidden="1" xr:uid="{00000000-0005-0000-0000-00003F3C0000}"/>
    <cellStyle name="Hiperłącze 3 25" xfId="30514" hidden="1" xr:uid="{00000000-0005-0000-0000-0000253C0000}"/>
    <cellStyle name="Hiperłącze 3 25" xfId="30925" hidden="1" xr:uid="{00000000-0005-0000-0000-0000263C0000}"/>
    <cellStyle name="Hiperłącze 3 25" xfId="36079" hidden="1" xr:uid="{00000000-0005-0000-0000-0000333C0000}"/>
    <cellStyle name="Hiperłącze 3 25" xfId="14440" hidden="1" xr:uid="{00000000-0005-0000-0000-0000FF3B0000}"/>
    <cellStyle name="Hiperłącze 3 25" xfId="14491" hidden="1" xr:uid="{00000000-0005-0000-0000-0000003C0000}"/>
    <cellStyle name="Hiperłącze 3 25" xfId="32536" hidden="1" xr:uid="{00000000-0005-0000-0000-00002A3C0000}"/>
    <cellStyle name="Hiperłącze 3 25" xfId="47136" hidden="1" xr:uid="{00000000-0005-0000-0000-00004D3C0000}"/>
    <cellStyle name="Hiperłącze 3 25" xfId="42664" hidden="1" xr:uid="{00000000-0005-0000-0000-0000433C0000}"/>
    <cellStyle name="Hiperłącze 3 25" xfId="35668" hidden="1" xr:uid="{00000000-0005-0000-0000-0000323C0000}"/>
    <cellStyle name="Hiperłącze 3 25" xfId="27250" hidden="1" xr:uid="{00000000-0005-0000-0000-00001E3C0000}"/>
    <cellStyle name="Hiperłącze 3 25" xfId="45125" hidden="1" xr:uid="{00000000-0005-0000-0000-0000483C0000}"/>
    <cellStyle name="Hiperłącze 3 25" xfId="45342" hidden="1" xr:uid="{00000000-0005-0000-0000-0000493C0000}"/>
    <cellStyle name="Hiperłącze 3 25" xfId="40602" hidden="1" xr:uid="{00000000-0005-0000-0000-00003D3C0000}"/>
    <cellStyle name="Hiperłącze 3 25" xfId="37327" hidden="1" xr:uid="{00000000-0005-0000-0000-0000373C0000}"/>
    <cellStyle name="Hiperłącze 3 25" xfId="35448" hidden="1" xr:uid="{00000000-0005-0000-0000-0000313C0000}"/>
    <cellStyle name="Hiperłącze 3 25" xfId="41850" hidden="1" xr:uid="{00000000-0005-0000-0000-0000413C0000}"/>
    <cellStyle name="Hiperłącze 3 25" xfId="46373" hidden="1" xr:uid="{00000000-0005-0000-0000-00004C3C0000}"/>
    <cellStyle name="Hiperłącze 3 25" xfId="31145" hidden="1" xr:uid="{00000000-0005-0000-0000-0000273C0000}"/>
    <cellStyle name="Hiperłącze 3 25" xfId="43075" hidden="1" xr:uid="{00000000-0005-0000-0000-0000443C0000}"/>
    <cellStyle name="Hiperłącze 3 25" xfId="38090" hidden="1" xr:uid="{00000000-0005-0000-0000-0000383C0000}"/>
    <cellStyle name="Hiperłącze 3 25" xfId="27033" hidden="1" xr:uid="{00000000-0005-0000-0000-00001D3C0000}"/>
    <cellStyle name="Hiperłącze 3 25" xfId="35037" hidden="1" xr:uid="{00000000-0005-0000-0000-0000303C0000}"/>
    <cellStyle name="Hiperłącze 3 25" xfId="44714" hidden="1" xr:uid="{00000000-0005-0000-0000-0000473C0000}"/>
    <cellStyle name="Hiperłącze 3 25" xfId="22727" hidden="1" xr:uid="{00000000-0005-0000-0000-0000133C0000}"/>
    <cellStyle name="Hiperłącze 3 25" xfId="23490" hidden="1" xr:uid="{00000000-0005-0000-0000-0000143C0000}"/>
    <cellStyle name="Hiperłącze 3 25" xfId="36296" hidden="1" xr:uid="{00000000-0005-0000-0000-0000343C0000}"/>
    <cellStyle name="Hiperłącze 3 25" xfId="37059" hidden="1" xr:uid="{00000000-0005-0000-0000-0000353C0000}"/>
    <cellStyle name="Hiperłącze 3 25" xfId="41633" hidden="1" xr:uid="{00000000-0005-0000-0000-0000403C0000}"/>
    <cellStyle name="Hiperłącze 3 25" xfId="44494" hidden="1" xr:uid="{00000000-0005-0000-0000-0000463C0000}"/>
    <cellStyle name="Hiperłącze 3 25" xfId="31556" hidden="1" xr:uid="{00000000-0005-0000-0000-0000283C0000}"/>
    <cellStyle name="Hiperłącze 3 25" xfId="38141" hidden="1" xr:uid="{00000000-0005-0000-0000-0000393C0000}"/>
    <cellStyle name="Hiperłącze 3 25" xfId="47187" xr:uid="{00000000-0005-0000-0000-00004E3C0000}"/>
    <cellStyle name="Hiperłącze 3 26" xfId="20226" hidden="1" xr:uid="{00000000-0005-0000-0000-00005E3C0000}"/>
    <cellStyle name="Hiperłącze 3 26" xfId="20280" hidden="1" xr:uid="{00000000-0005-0000-0000-00005F3C0000}"/>
    <cellStyle name="Hiperłącze 3 26" xfId="20289" hidden="1" xr:uid="{00000000-0005-0000-0000-0000603C0000}"/>
    <cellStyle name="Hiperłącze 3 26" xfId="20118" hidden="1" xr:uid="{00000000-0005-0000-0000-0000523C0000}"/>
    <cellStyle name="Hiperłącze 3 26" xfId="20172" hidden="1" xr:uid="{00000000-0005-0000-0000-0000533C0000}"/>
    <cellStyle name="Hiperłącze 3 26" xfId="20181" hidden="1" xr:uid="{00000000-0005-0000-0000-0000543C0000}"/>
    <cellStyle name="Hiperłącze 3 26" xfId="20144" hidden="1" xr:uid="{00000000-0005-0000-0000-0000553C0000}"/>
    <cellStyle name="Hiperłącze 3 26" xfId="20135" hidden="1" xr:uid="{00000000-0005-0000-0000-0000563C0000}"/>
    <cellStyle name="Hiperłącze 3 26" xfId="20164" hidden="1" xr:uid="{00000000-0005-0000-0000-0000573C0000}"/>
    <cellStyle name="Hiperłącze 3 26" xfId="20190" hidden="1" xr:uid="{00000000-0005-0000-0000-0000583C0000}"/>
    <cellStyle name="Hiperłącze 3 26" xfId="20163" hidden="1" xr:uid="{00000000-0005-0000-0000-0000593C0000}"/>
    <cellStyle name="Hiperłącze 3 26" xfId="20157" hidden="1" xr:uid="{00000000-0005-0000-0000-00005A3C0000}"/>
    <cellStyle name="Hiperłącze 3 26" xfId="20199" hidden="1" xr:uid="{00000000-0005-0000-0000-00005B3C0000}"/>
    <cellStyle name="Hiperłącze 3 26" xfId="20208" hidden="1" xr:uid="{00000000-0005-0000-0000-00005C3C0000}"/>
    <cellStyle name="Hiperłącze 3 26" xfId="20217" hidden="1" xr:uid="{00000000-0005-0000-0000-00005D3C0000}"/>
    <cellStyle name="Hiperłącze 3 26" xfId="20271" hidden="1" xr:uid="{00000000-0005-0000-0000-0000653C0000}"/>
    <cellStyle name="Hiperłącze 3 26" xfId="20265" hidden="1" xr:uid="{00000000-0005-0000-0000-0000663C0000}"/>
    <cellStyle name="Hiperłącze 3 26" xfId="20298" hidden="1" xr:uid="{00000000-0005-0000-0000-0000643C0000}"/>
    <cellStyle name="Hiperłącze 3 26" xfId="38192" hidden="1" xr:uid="{00000000-0005-0000-0000-0000683C0000}"/>
    <cellStyle name="Hiperłącze 3 26" xfId="38202" hidden="1" xr:uid="{00000000-0005-0000-0000-0000693C0000}"/>
    <cellStyle name="Hiperłącze 3 26" xfId="38183" hidden="1" xr:uid="{00000000-0005-0000-0000-0000673C0000}"/>
    <cellStyle name="Hiperłącze 3 26" xfId="38266" hidden="1" xr:uid="{00000000-0005-0000-0000-00006B3C0000}"/>
    <cellStyle name="Hiperłącze 3 26" xfId="38275" hidden="1" xr:uid="{00000000-0005-0000-0000-00006C3C0000}"/>
    <cellStyle name="Hiperłącze 3 26" xfId="38212" hidden="1" xr:uid="{00000000-0005-0000-0000-00006A3C0000}"/>
    <cellStyle name="Hiperłącze 3 26" xfId="38229" hidden="1" xr:uid="{00000000-0005-0000-0000-00006E3C0000}"/>
    <cellStyle name="Hiperłącze 3 26" xfId="38258" hidden="1" xr:uid="{00000000-0005-0000-0000-00006F3C0000}"/>
    <cellStyle name="Hiperłącze 3 26" xfId="38238" hidden="1" xr:uid="{00000000-0005-0000-0000-00006D3C0000}"/>
    <cellStyle name="Hiperłącze 3 26" xfId="20098" hidden="1" xr:uid="{00000000-0005-0000-0000-0000503C0000}"/>
    <cellStyle name="Hiperłącze 3 26" xfId="20108" hidden="1" xr:uid="{00000000-0005-0000-0000-0000513C0000}"/>
    <cellStyle name="Hiperłącze 3 26" xfId="20089" hidden="1" xr:uid="{00000000-0005-0000-0000-00004F3C0000}"/>
    <cellStyle name="Hiperłącze 3 26" xfId="38392" hidden="1" xr:uid="{00000000-0005-0000-0000-00007C3C0000}"/>
    <cellStyle name="Hiperłącze 3 26" xfId="38365" hidden="1" xr:uid="{00000000-0005-0000-0000-00007D3C0000}"/>
    <cellStyle name="Hiperłącze 3 26" xfId="38359" hidden="1" xr:uid="{00000000-0005-0000-0000-00007E3C0000}"/>
    <cellStyle name="Hiperłącze 3 26" xfId="38284" hidden="1" xr:uid="{00000000-0005-0000-0000-0000703C0000}"/>
    <cellStyle name="Hiperłącze 3 26" xfId="38257" hidden="1" xr:uid="{00000000-0005-0000-0000-0000713C0000}"/>
    <cellStyle name="Hiperłącze 3 26" xfId="38251" hidden="1" xr:uid="{00000000-0005-0000-0000-0000723C0000}"/>
    <cellStyle name="Hiperłącze 3 26" xfId="38293" hidden="1" xr:uid="{00000000-0005-0000-0000-0000733C0000}"/>
    <cellStyle name="Hiperłącze 3 26" xfId="38302" hidden="1" xr:uid="{00000000-0005-0000-0000-0000743C0000}"/>
    <cellStyle name="Hiperłącze 3 26" xfId="38311" hidden="1" xr:uid="{00000000-0005-0000-0000-0000753C0000}"/>
    <cellStyle name="Hiperłącze 3 26" xfId="38320" hidden="1" xr:uid="{00000000-0005-0000-0000-0000763C0000}"/>
    <cellStyle name="Hiperłącze 3 26" xfId="38374" hidden="1" xr:uid="{00000000-0005-0000-0000-0000773C0000}"/>
    <cellStyle name="Hiperłącze 3 26" xfId="38383" hidden="1" xr:uid="{00000000-0005-0000-0000-0000783C0000}"/>
    <cellStyle name="Hiperłącze 3 26" xfId="38346" hidden="1" xr:uid="{00000000-0005-0000-0000-0000793C0000}"/>
    <cellStyle name="Hiperłącze 3 26" xfId="38337" hidden="1" xr:uid="{00000000-0005-0000-0000-00007A3C0000}"/>
    <cellStyle name="Hiperłącze 3 26" xfId="38366" hidden="1" xr:uid="{00000000-0005-0000-0000-00007B3C0000}"/>
    <cellStyle name="Hiperłącze 3 26" xfId="20243" hidden="1" xr:uid="{00000000-0005-0000-0000-0000623C0000}"/>
    <cellStyle name="Hiperłącze 3 26" xfId="20272" hidden="1" xr:uid="{00000000-0005-0000-0000-0000633C0000}"/>
    <cellStyle name="Hiperłącze 3 26" xfId="20252" hidden="1" xr:uid="{00000000-0005-0000-0000-0000613C0000}"/>
    <cellStyle name="Hiperłącze 3 3" xfId="21302" hidden="1" xr:uid="{00000000-0005-0000-0000-0000953C0000}"/>
    <cellStyle name="Hiperłącze 3 3" xfId="21713" hidden="1" xr:uid="{00000000-0005-0000-0000-0000963C0000}"/>
    <cellStyle name="Hiperłącze 3 3" xfId="19571" hidden="1" xr:uid="{00000000-0005-0000-0000-0000943C0000}"/>
    <cellStyle name="Hiperłącze 3 3" xfId="17818" hidden="1" xr:uid="{00000000-0005-0000-0000-00008E3C0000}"/>
    <cellStyle name="Hiperłącze 3 3" xfId="26456" hidden="1" xr:uid="{00000000-0005-0000-0000-0000A23C0000}"/>
    <cellStyle name="Hiperłącze 3 3" xfId="26867" hidden="1" xr:uid="{00000000-0005-0000-0000-0000A33C0000}"/>
    <cellStyle name="Hiperłącze 3 3" xfId="18540" hidden="1" xr:uid="{00000000-0005-0000-0000-0000913C0000}"/>
    <cellStyle name="Hiperłącze 3 3" xfId="27847" hidden="1" xr:uid="{00000000-0005-0000-0000-0000A53C0000}"/>
    <cellStyle name="Hiperłącze 3 3" xfId="27589" hidden="1" xr:uid="{00000000-0005-0000-0000-0000A63C0000}"/>
    <cellStyle name="Hiperłącze 3 3" xfId="23066" hidden="1" xr:uid="{00000000-0005-0000-0000-00009B3C0000}"/>
    <cellStyle name="Hiperłącze 3 3" xfId="23592" hidden="1" xr:uid="{00000000-0005-0000-0000-00009C3C0000}"/>
    <cellStyle name="Hiperłącze 3 3" xfId="14016" hidden="1" xr:uid="{00000000-0005-0000-0000-0000863C0000}"/>
    <cellStyle name="Hiperłącze 3 3" xfId="14542" hidden="1" xr:uid="{00000000-0005-0000-0000-0000873C0000}"/>
    <cellStyle name="Hiperłącze 3 3" xfId="15305" hidden="1" xr:uid="{00000000-0005-0000-0000-0000883C0000}"/>
    <cellStyle name="Hiperłącze 3 3" xfId="15047" hidden="1" xr:uid="{00000000-0005-0000-0000-0000893C0000}"/>
    <cellStyle name="Hiperłącze 3 3" xfId="39805" hidden="1" xr:uid="{00000000-0005-0000-0000-0000C13C0000}"/>
    <cellStyle name="Hiperłącze 3 3" xfId="15768" hidden="1" xr:uid="{00000000-0005-0000-0000-00008A3C0000}"/>
    <cellStyle name="Hiperłącze 3 3" xfId="40025" hidden="1" xr:uid="{00000000-0005-0000-0000-0000C23C0000}"/>
    <cellStyle name="Hiperłącze 3 3" xfId="21933" hidden="1" xr:uid="{00000000-0005-0000-0000-0000973C0000}"/>
    <cellStyle name="Hiperłącze 3 3" xfId="22344" hidden="1" xr:uid="{00000000-0005-0000-0000-0000983C0000}"/>
    <cellStyle name="Hiperłącze 3 3" xfId="33401" hidden="1" xr:uid="{00000000-0005-0000-0000-0000B33C0000}"/>
    <cellStyle name="Hiperłącze 3 3" xfId="12662" hidden="1" xr:uid="{00000000-0005-0000-0000-0000813C0000}"/>
    <cellStyle name="Hiperłącze 3 3" xfId="11241" hidden="1" xr:uid="{00000000-0005-0000-0000-00007F3C0000}"/>
    <cellStyle name="Hiperłącze 3 3" xfId="12251" hidden="1" xr:uid="{00000000-0005-0000-0000-0000803C0000}"/>
    <cellStyle name="Hiperłącze 3 3" xfId="12882" hidden="1" xr:uid="{00000000-0005-0000-0000-0000823C0000}"/>
    <cellStyle name="Hiperłącze 3 3" xfId="30759" hidden="1" xr:uid="{00000000-0005-0000-0000-0000AC3C0000}"/>
    <cellStyle name="Hiperłącze 3 3" xfId="30979" hidden="1" xr:uid="{00000000-0005-0000-0000-0000AD3C0000}"/>
    <cellStyle name="Hiperłącze 3 3" xfId="42189" hidden="1" xr:uid="{00000000-0005-0000-0000-0000C93C0000}"/>
    <cellStyle name="Hiperłącze 3 3" xfId="31607" hidden="1" xr:uid="{00000000-0005-0000-0000-0000AF3C0000}"/>
    <cellStyle name="Hiperłącze 3 3" xfId="32370" hidden="1" xr:uid="{00000000-0005-0000-0000-0000B03C0000}"/>
    <cellStyle name="Hiperłącze 3 3" xfId="39394" hidden="1" xr:uid="{00000000-0005-0000-0000-0000C03C0000}"/>
    <cellStyle name="Hiperłącze 3 3" xfId="32112" hidden="1" xr:uid="{00000000-0005-0000-0000-0000B13C0000}"/>
    <cellStyle name="Hiperłącze 3 3" xfId="32638" hidden="1" xr:uid="{00000000-0005-0000-0000-0000B23C0000}"/>
    <cellStyle name="Hiperłącze 3 3" xfId="16776" hidden="1" xr:uid="{00000000-0005-0000-0000-00008B3C0000}"/>
    <cellStyle name="Hiperłącze 3 3" xfId="33143" hidden="1" xr:uid="{00000000-0005-0000-0000-0000B43C0000}"/>
    <cellStyle name="Hiperłącze 3 3" xfId="33863" hidden="1" xr:uid="{00000000-0005-0000-0000-0000B53C0000}"/>
    <cellStyle name="Hiperłącze 3 3" xfId="22561" hidden="1" xr:uid="{00000000-0005-0000-0000-0000993C0000}"/>
    <cellStyle name="Hiperłącze 3 3" xfId="34871" hidden="1" xr:uid="{00000000-0005-0000-0000-0000B63C0000}"/>
    <cellStyle name="Hiperłącze 3 3" xfId="35282" hidden="1" xr:uid="{00000000-0005-0000-0000-0000B73C0000}"/>
    <cellStyle name="Hiperłącze 3 3" xfId="36893" hidden="1" xr:uid="{00000000-0005-0000-0000-0000BB3C0000}"/>
    <cellStyle name="Hiperłącze 3 3" xfId="35913" hidden="1" xr:uid="{00000000-0005-0000-0000-0000B93C0000}"/>
    <cellStyle name="Hiperłącze 3 3" xfId="36130" hidden="1" xr:uid="{00000000-0005-0000-0000-0000BA3C0000}"/>
    <cellStyle name="Hiperłącze 3 3" xfId="24817" hidden="1" xr:uid="{00000000-0005-0000-0000-00009F3C0000}"/>
    <cellStyle name="Hiperłącze 3 3" xfId="18035" hidden="1" xr:uid="{00000000-0005-0000-0000-00008F3C0000}"/>
    <cellStyle name="Hiperłącze 3 3" xfId="18798" hidden="1" xr:uid="{00000000-0005-0000-0000-0000903C0000}"/>
    <cellStyle name="Hiperłącze 3 3" xfId="19829" hidden="1" xr:uid="{00000000-0005-0000-0000-0000933C0000}"/>
    <cellStyle name="Hiperłącze 3 3" xfId="19066" hidden="1" xr:uid="{00000000-0005-0000-0000-0000923C0000}"/>
    <cellStyle name="Hiperłącze 3 3" xfId="43917" hidden="1" xr:uid="{00000000-0005-0000-0000-0000CB3C0000}"/>
    <cellStyle name="Hiperłącze 3 3" xfId="27084" hidden="1" xr:uid="{00000000-0005-0000-0000-0000A43C0000}"/>
    <cellStyle name="Hiperłącze 3 3" xfId="44548" hidden="1" xr:uid="{00000000-0005-0000-0000-0000CD3C0000}"/>
    <cellStyle name="Hiperłącze 3 3" xfId="44959" hidden="1" xr:uid="{00000000-0005-0000-0000-0000CE3C0000}"/>
    <cellStyle name="Hiperłącze 3 3" xfId="45939" hidden="1" xr:uid="{00000000-0005-0000-0000-0000D03C0000}"/>
    <cellStyle name="Hiperłącze 3 3" xfId="17187" hidden="1" xr:uid="{00000000-0005-0000-0000-00008C3C0000}"/>
    <cellStyle name="Hiperłącze 3 3" xfId="17407" hidden="1" xr:uid="{00000000-0005-0000-0000-00008D3C0000}"/>
    <cellStyle name="Hiperłącze 3 3" xfId="28620" hidden="1" xr:uid="{00000000-0005-0000-0000-0000A93C0000}"/>
    <cellStyle name="Hiperłącze 3 3" xfId="13293" hidden="1" xr:uid="{00000000-0005-0000-0000-0000833C0000}"/>
    <cellStyle name="Hiperłącze 3 3" xfId="13510" hidden="1" xr:uid="{00000000-0005-0000-0000-0000843C0000}"/>
    <cellStyle name="Hiperłącze 3 3" xfId="14274" hidden="1" xr:uid="{00000000-0005-0000-0000-0000853C0000}"/>
    <cellStyle name="Hiperłącze 3 3" xfId="42909" hidden="1" xr:uid="{00000000-0005-0000-0000-0000CA3C0000}"/>
    <cellStyle name="Hiperłącze 3 3" xfId="37666" hidden="1" xr:uid="{00000000-0005-0000-0000-0000BF3C0000}"/>
    <cellStyle name="Hiperłącze 3 3" xfId="31390" hidden="1" xr:uid="{00000000-0005-0000-0000-0000AE3C0000}"/>
    <cellStyle name="Hiperłącze 3 3" xfId="46207" hidden="1" xr:uid="{00000000-0005-0000-0000-0000D23C0000}"/>
    <cellStyle name="Hiperłącze 3 3" xfId="46970" hidden="1" xr:uid="{00000000-0005-0000-0000-0000D33C0000}"/>
    <cellStyle name="Hiperłącze 3 3" xfId="45681" hidden="1" xr:uid="{00000000-0005-0000-0000-0000D13C0000}"/>
    <cellStyle name="Hiperłącze 3 3" xfId="44328" hidden="1" xr:uid="{00000000-0005-0000-0000-0000CC3C0000}"/>
    <cellStyle name="Hiperłącze 3 3" xfId="28115" hidden="1" xr:uid="{00000000-0005-0000-0000-0000A73C0000}"/>
    <cellStyle name="Hiperłącze 3 3" xfId="28878" hidden="1" xr:uid="{00000000-0005-0000-0000-0000A83C0000}"/>
    <cellStyle name="Hiperłącze 3 3" xfId="45176" hidden="1" xr:uid="{00000000-0005-0000-0000-0000CF3C0000}"/>
    <cellStyle name="Hiperłącze 3 3" xfId="29340" hidden="1" xr:uid="{00000000-0005-0000-0000-0000AA3C0000}"/>
    <cellStyle name="Hiperłącze 3 3" xfId="30348" hidden="1" xr:uid="{00000000-0005-0000-0000-0000AB3C0000}"/>
    <cellStyle name="Hiperłącze 3 3" xfId="25825" hidden="1" xr:uid="{00000000-0005-0000-0000-0000A03C0000}"/>
    <cellStyle name="Hiperłącze 3 3" xfId="26236" hidden="1" xr:uid="{00000000-0005-0000-0000-0000A13C0000}"/>
    <cellStyle name="Hiperłącze 3 3" xfId="40436" hidden="1" xr:uid="{00000000-0005-0000-0000-0000C33C0000}"/>
    <cellStyle name="Hiperłącze 3 3" xfId="40653" hidden="1" xr:uid="{00000000-0005-0000-0000-0000C43C0000}"/>
    <cellStyle name="Hiperłącze 3 3" xfId="41416" hidden="1" xr:uid="{00000000-0005-0000-0000-0000C53C0000}"/>
    <cellStyle name="Hiperłącze 3 3" xfId="41158" hidden="1" xr:uid="{00000000-0005-0000-0000-0000C63C0000}"/>
    <cellStyle name="Hiperłącze 3 3" xfId="41684" hidden="1" xr:uid="{00000000-0005-0000-0000-0000C73C0000}"/>
    <cellStyle name="Hiperłącze 3 3" xfId="42447" hidden="1" xr:uid="{00000000-0005-0000-0000-0000C83C0000}"/>
    <cellStyle name="Hiperłącze 3 3" xfId="23324" hidden="1" xr:uid="{00000000-0005-0000-0000-00009A3C0000}"/>
    <cellStyle name="Hiperłącze 3 3" xfId="24355" hidden="1" xr:uid="{00000000-0005-0000-0000-00009D3C0000}"/>
    <cellStyle name="Hiperłącze 3 3" xfId="24097" hidden="1" xr:uid="{00000000-0005-0000-0000-00009E3C0000}"/>
    <cellStyle name="Hiperłącze 3 3" xfId="35502" hidden="1" xr:uid="{00000000-0005-0000-0000-0000B83C0000}"/>
    <cellStyle name="Hiperłącze 3 3" xfId="37924" hidden="1" xr:uid="{00000000-0005-0000-0000-0000BE3C0000}"/>
    <cellStyle name="Hiperłącze 3 3" xfId="36635" hidden="1" xr:uid="{00000000-0005-0000-0000-0000BC3C0000}"/>
    <cellStyle name="Hiperłącze 3 3" xfId="37161" hidden="1" xr:uid="{00000000-0005-0000-0000-0000BD3C0000}"/>
    <cellStyle name="Hiperłącze 3 3" xfId="46712" xr:uid="{00000000-0005-0000-0000-0000D43C0000}"/>
    <cellStyle name="Hiperłącze 3 4" xfId="21311" hidden="1" xr:uid="{00000000-0005-0000-0000-0000EB3C0000}"/>
    <cellStyle name="Hiperłącze 3 4" xfId="21722" hidden="1" xr:uid="{00000000-0005-0000-0000-0000EC3C0000}"/>
    <cellStyle name="Hiperłącze 3 4" xfId="19339" hidden="1" xr:uid="{00000000-0005-0000-0000-0000EA3C0000}"/>
    <cellStyle name="Hiperłącze 3 4" xfId="19838" hidden="1" xr:uid="{00000000-0005-0000-0000-0000E93C0000}"/>
    <cellStyle name="Hiperłącze 3 4" xfId="27093" hidden="1" xr:uid="{00000000-0005-0000-0000-0000FA3C0000}"/>
    <cellStyle name="Hiperłącze 3 4" xfId="27856" hidden="1" xr:uid="{00000000-0005-0000-0000-0000FB3C0000}"/>
    <cellStyle name="Hiperłącze 3 4" xfId="44557" hidden="1" xr:uid="{00000000-0005-0000-0000-0000233D0000}"/>
    <cellStyle name="Hiperłącze 3 4" xfId="28124" hidden="1" xr:uid="{00000000-0005-0000-0000-0000FD3C0000}"/>
    <cellStyle name="Hiperłącze 3 4" xfId="28887" hidden="1" xr:uid="{00000000-0005-0000-0000-0000FE3C0000}"/>
    <cellStyle name="Hiperłącze 3 4" xfId="22834" hidden="1" xr:uid="{00000000-0005-0000-0000-0000F13C0000}"/>
    <cellStyle name="Hiperłącze 3 4" xfId="23601" hidden="1" xr:uid="{00000000-0005-0000-0000-0000F23C0000}"/>
    <cellStyle name="Hiperłącze 3 4" xfId="13783" hidden="1" xr:uid="{00000000-0005-0000-0000-0000DC3C0000}"/>
    <cellStyle name="Hiperłącze 3 4" xfId="14551" hidden="1" xr:uid="{00000000-0005-0000-0000-0000DD3C0000}"/>
    <cellStyle name="Hiperłącze 3 4" xfId="15314" hidden="1" xr:uid="{00000000-0005-0000-0000-0000DE3C0000}"/>
    <cellStyle name="Hiperłącze 3 4" xfId="14815" hidden="1" xr:uid="{00000000-0005-0000-0000-0000DF3C0000}"/>
    <cellStyle name="Hiperłącze 3 4" xfId="15777" hidden="1" xr:uid="{00000000-0005-0000-0000-0000E03C0000}"/>
    <cellStyle name="Hiperłącze 3 4" xfId="16785" hidden="1" xr:uid="{00000000-0005-0000-0000-0000E13C0000}"/>
    <cellStyle name="Hiperłącze 3 4" xfId="33872" hidden="1" xr:uid="{00000000-0005-0000-0000-00000B3D0000}"/>
    <cellStyle name="Hiperłącze 3 4" xfId="22353" hidden="1" xr:uid="{00000000-0005-0000-0000-0000EE3C0000}"/>
    <cellStyle name="Hiperłącze 3 4" xfId="22570" hidden="1" xr:uid="{00000000-0005-0000-0000-0000EF3C0000}"/>
    <cellStyle name="Hiperłącze 3 4" xfId="35511" hidden="1" xr:uid="{00000000-0005-0000-0000-00000E3D0000}"/>
    <cellStyle name="Hiperłącze 3 4" xfId="12671" hidden="1" xr:uid="{00000000-0005-0000-0000-0000D73C0000}"/>
    <cellStyle name="Hiperłącze 3 4" xfId="11251" hidden="1" xr:uid="{00000000-0005-0000-0000-0000D53C0000}"/>
    <cellStyle name="Hiperłącze 3 4" xfId="12260" hidden="1" xr:uid="{00000000-0005-0000-0000-0000D63C0000}"/>
    <cellStyle name="Hiperłącze 3 4" xfId="14283" hidden="1" xr:uid="{00000000-0005-0000-0000-0000DB3C0000}"/>
    <cellStyle name="Hiperłącze 3 4" xfId="32379" hidden="1" xr:uid="{00000000-0005-0000-0000-0000063D0000}"/>
    <cellStyle name="Hiperłącze 3 4" xfId="31880" hidden="1" xr:uid="{00000000-0005-0000-0000-0000073D0000}"/>
    <cellStyle name="Hiperłącze 3 4" xfId="37434" hidden="1" xr:uid="{00000000-0005-0000-0000-0000153D0000}"/>
    <cellStyle name="Hiperłącze 3 4" xfId="33410" hidden="1" xr:uid="{00000000-0005-0000-0000-0000093D0000}"/>
    <cellStyle name="Hiperłącze 3 4" xfId="32911" hidden="1" xr:uid="{00000000-0005-0000-0000-00000A3D0000}"/>
    <cellStyle name="Hiperłącze 3 4" xfId="40034" hidden="1" xr:uid="{00000000-0005-0000-0000-0000183D0000}"/>
    <cellStyle name="Hiperłącze 3 4" xfId="34880" hidden="1" xr:uid="{00000000-0005-0000-0000-00000C3D0000}"/>
    <cellStyle name="Hiperłącze 3 4" xfId="35291" hidden="1" xr:uid="{00000000-0005-0000-0000-00000D3D0000}"/>
    <cellStyle name="Hiperłącze 3 4" xfId="21942" hidden="1" xr:uid="{00000000-0005-0000-0000-0000ED3C0000}"/>
    <cellStyle name="Hiperłącze 3 4" xfId="35922" hidden="1" xr:uid="{00000000-0005-0000-0000-00000F3D0000}"/>
    <cellStyle name="Hiperłącze 3 4" xfId="36139" hidden="1" xr:uid="{00000000-0005-0000-0000-0000103D0000}"/>
    <cellStyle name="Hiperłącze 3 4" xfId="23333" hidden="1" xr:uid="{00000000-0005-0000-0000-0000F03C0000}"/>
    <cellStyle name="Hiperłącze 3 4" xfId="17827" hidden="1" xr:uid="{00000000-0005-0000-0000-0000E43C0000}"/>
    <cellStyle name="Hiperłącze 3 4" xfId="18044" hidden="1" xr:uid="{00000000-0005-0000-0000-0000E53C0000}"/>
    <cellStyle name="Hiperłącze 3 4" xfId="24364" hidden="1" xr:uid="{00000000-0005-0000-0000-0000F33C0000}"/>
    <cellStyle name="Hiperłącze 3 4" xfId="18308" hidden="1" xr:uid="{00000000-0005-0000-0000-0000E73C0000}"/>
    <cellStyle name="Hiperłącze 3 4" xfId="19075" hidden="1" xr:uid="{00000000-0005-0000-0000-0000E83C0000}"/>
    <cellStyle name="Hiperłącze 3 4" xfId="25834" hidden="1" xr:uid="{00000000-0005-0000-0000-0000F63C0000}"/>
    <cellStyle name="Hiperłącze 3 4" xfId="43926" hidden="1" xr:uid="{00000000-0005-0000-0000-0000213D0000}"/>
    <cellStyle name="Hiperłącze 3 4" xfId="44337" hidden="1" xr:uid="{00000000-0005-0000-0000-0000223D0000}"/>
    <cellStyle name="Hiperłącze 3 4" xfId="26876" hidden="1" xr:uid="{00000000-0005-0000-0000-0000F93C0000}"/>
    <cellStyle name="Hiperłącze 3 4" xfId="44968" hidden="1" xr:uid="{00000000-0005-0000-0000-0000243D0000}"/>
    <cellStyle name="Hiperłącze 3 4" xfId="45185" hidden="1" xr:uid="{00000000-0005-0000-0000-0000253D0000}"/>
    <cellStyle name="Hiperłącze 3 4" xfId="27357" hidden="1" xr:uid="{00000000-0005-0000-0000-0000FC3C0000}"/>
    <cellStyle name="Hiperłącze 3 4" xfId="17196" hidden="1" xr:uid="{00000000-0005-0000-0000-0000E23C0000}"/>
    <cellStyle name="Hiperłącze 3 4" xfId="17416" hidden="1" xr:uid="{00000000-0005-0000-0000-0000E33C0000}"/>
    <cellStyle name="Hiperłącze 3 4" xfId="28388" hidden="1" xr:uid="{00000000-0005-0000-0000-0000FF3C0000}"/>
    <cellStyle name="Hiperłącze 3 4" xfId="13302" hidden="1" xr:uid="{00000000-0005-0000-0000-0000D93C0000}"/>
    <cellStyle name="Hiperłącze 3 4" xfId="13519" hidden="1" xr:uid="{00000000-0005-0000-0000-0000DA3C0000}"/>
    <cellStyle name="Hiperłącze 3 4" xfId="30768" hidden="1" xr:uid="{00000000-0005-0000-0000-0000023D0000}"/>
    <cellStyle name="Hiperłącze 3 4" xfId="41957" hidden="1" xr:uid="{00000000-0005-0000-0000-00001F3D0000}"/>
    <cellStyle name="Hiperłącze 3 4" xfId="42918" hidden="1" xr:uid="{00000000-0005-0000-0000-0000203D0000}"/>
    <cellStyle name="Hiperłącze 3 4" xfId="31616" hidden="1" xr:uid="{00000000-0005-0000-0000-0000053D0000}"/>
    <cellStyle name="Hiperłącze 3 4" xfId="39403" hidden="1" xr:uid="{00000000-0005-0000-0000-0000163D0000}"/>
    <cellStyle name="Hiperłącze 3 4" xfId="39814" hidden="1" xr:uid="{00000000-0005-0000-0000-0000173D0000}"/>
    <cellStyle name="Hiperłącze 3 4" xfId="32647" hidden="1" xr:uid="{00000000-0005-0000-0000-0000083D0000}"/>
    <cellStyle name="Hiperłącze 3 4" xfId="46216" hidden="1" xr:uid="{00000000-0005-0000-0000-0000283D0000}"/>
    <cellStyle name="Hiperłącze 3 4" xfId="46979" hidden="1" xr:uid="{00000000-0005-0000-0000-0000293D0000}"/>
    <cellStyle name="Hiperłącze 3 4" xfId="45449" hidden="1" xr:uid="{00000000-0005-0000-0000-0000273D0000}"/>
    <cellStyle name="Hiperłącze 3 4" xfId="45948" hidden="1" xr:uid="{00000000-0005-0000-0000-0000263D0000}"/>
    <cellStyle name="Hiperłącze 3 4" xfId="29349" hidden="1" xr:uid="{00000000-0005-0000-0000-0000003D0000}"/>
    <cellStyle name="Hiperłącze 3 4" xfId="30357" hidden="1" xr:uid="{00000000-0005-0000-0000-0000013D0000}"/>
    <cellStyle name="Hiperłącze 3 4" xfId="12891" hidden="1" xr:uid="{00000000-0005-0000-0000-0000D83C0000}"/>
    <cellStyle name="Hiperłącze 3 4" xfId="30988" hidden="1" xr:uid="{00000000-0005-0000-0000-0000033D0000}"/>
    <cellStyle name="Hiperłącze 3 4" xfId="31399" hidden="1" xr:uid="{00000000-0005-0000-0000-0000043D0000}"/>
    <cellStyle name="Hiperłącze 3 4" xfId="26245" hidden="1" xr:uid="{00000000-0005-0000-0000-0000F73C0000}"/>
    <cellStyle name="Hiperłącze 3 4" xfId="26465" hidden="1" xr:uid="{00000000-0005-0000-0000-0000F83C0000}"/>
    <cellStyle name="Hiperłącze 3 4" xfId="40445" hidden="1" xr:uid="{00000000-0005-0000-0000-0000193D0000}"/>
    <cellStyle name="Hiperłącze 3 4" xfId="40662" hidden="1" xr:uid="{00000000-0005-0000-0000-00001A3D0000}"/>
    <cellStyle name="Hiperłącze 3 4" xfId="41425" hidden="1" xr:uid="{00000000-0005-0000-0000-00001B3D0000}"/>
    <cellStyle name="Hiperłącze 3 4" xfId="40926" hidden="1" xr:uid="{00000000-0005-0000-0000-00001C3D0000}"/>
    <cellStyle name="Hiperłącze 3 4" xfId="41693" hidden="1" xr:uid="{00000000-0005-0000-0000-00001D3D0000}"/>
    <cellStyle name="Hiperłącze 3 4" xfId="42456" hidden="1" xr:uid="{00000000-0005-0000-0000-00001E3D0000}"/>
    <cellStyle name="Hiperłącze 3 4" xfId="36902" hidden="1" xr:uid="{00000000-0005-0000-0000-0000113D0000}"/>
    <cellStyle name="Hiperłącze 3 4" xfId="23865" hidden="1" xr:uid="{00000000-0005-0000-0000-0000F43C0000}"/>
    <cellStyle name="Hiperłącze 3 4" xfId="24826" hidden="1" xr:uid="{00000000-0005-0000-0000-0000F53C0000}"/>
    <cellStyle name="Hiperłącze 3 4" xfId="18807" hidden="1" xr:uid="{00000000-0005-0000-0000-0000E63C0000}"/>
    <cellStyle name="Hiperłącze 3 4" xfId="37933" hidden="1" xr:uid="{00000000-0005-0000-0000-0000143D0000}"/>
    <cellStyle name="Hiperłącze 3 4" xfId="36403" hidden="1" xr:uid="{00000000-0005-0000-0000-0000123D0000}"/>
    <cellStyle name="Hiperłącze 3 4" xfId="37170" hidden="1" xr:uid="{00000000-0005-0000-0000-0000133D0000}"/>
    <cellStyle name="Hiperłącze 3 4" xfId="46480" xr:uid="{00000000-0005-0000-0000-00002A3D0000}"/>
    <cellStyle name="Hiperłącze 3 5" xfId="21321" hidden="1" xr:uid="{00000000-0005-0000-0000-0000413D0000}"/>
    <cellStyle name="Hiperłącze 3 5" xfId="21732" hidden="1" xr:uid="{00000000-0005-0000-0000-0000423D0000}"/>
    <cellStyle name="Hiperłącze 3 5" xfId="19580" hidden="1" xr:uid="{00000000-0005-0000-0000-0000403D0000}"/>
    <cellStyle name="Hiperłącze 3 5" xfId="19848" hidden="1" xr:uid="{00000000-0005-0000-0000-00003F3D0000}"/>
    <cellStyle name="Hiperłącze 3 5" xfId="27103" hidden="1" xr:uid="{00000000-0005-0000-0000-0000503D0000}"/>
    <cellStyle name="Hiperłącze 3 5" xfId="27866" hidden="1" xr:uid="{00000000-0005-0000-0000-0000513D0000}"/>
    <cellStyle name="Hiperłącze 3 5" xfId="44567" hidden="1" xr:uid="{00000000-0005-0000-0000-0000793D0000}"/>
    <cellStyle name="Hiperłącze 3 5" xfId="28134" hidden="1" xr:uid="{00000000-0005-0000-0000-0000533D0000}"/>
    <cellStyle name="Hiperłącze 3 5" xfId="28897" hidden="1" xr:uid="{00000000-0005-0000-0000-0000543D0000}"/>
    <cellStyle name="Hiperłącze 3 5" xfId="23075" hidden="1" xr:uid="{00000000-0005-0000-0000-0000473D0000}"/>
    <cellStyle name="Hiperłącze 3 5" xfId="23611" hidden="1" xr:uid="{00000000-0005-0000-0000-0000483D0000}"/>
    <cellStyle name="Hiperłącze 3 5" xfId="14025" hidden="1" xr:uid="{00000000-0005-0000-0000-0000323D0000}"/>
    <cellStyle name="Hiperłącze 3 5" xfId="14561" hidden="1" xr:uid="{00000000-0005-0000-0000-0000333D0000}"/>
    <cellStyle name="Hiperłącze 3 5" xfId="15324" hidden="1" xr:uid="{00000000-0005-0000-0000-0000343D0000}"/>
    <cellStyle name="Hiperłącze 3 5" xfId="15056" hidden="1" xr:uid="{00000000-0005-0000-0000-0000353D0000}"/>
    <cellStyle name="Hiperłącze 3 5" xfId="15787" hidden="1" xr:uid="{00000000-0005-0000-0000-0000363D0000}"/>
    <cellStyle name="Hiperłącze 3 5" xfId="16795" hidden="1" xr:uid="{00000000-0005-0000-0000-0000373D0000}"/>
    <cellStyle name="Hiperłącze 3 5" xfId="33882" hidden="1" xr:uid="{00000000-0005-0000-0000-0000613D0000}"/>
    <cellStyle name="Hiperłącze 3 5" xfId="22363" hidden="1" xr:uid="{00000000-0005-0000-0000-0000443D0000}"/>
    <cellStyle name="Hiperłącze 3 5" xfId="22580" hidden="1" xr:uid="{00000000-0005-0000-0000-0000453D0000}"/>
    <cellStyle name="Hiperłącze 3 5" xfId="35521" hidden="1" xr:uid="{00000000-0005-0000-0000-0000643D0000}"/>
    <cellStyle name="Hiperłącze 3 5" xfId="12681" hidden="1" xr:uid="{00000000-0005-0000-0000-00002D3D0000}"/>
    <cellStyle name="Hiperłącze 3 5" xfId="11261" hidden="1" xr:uid="{00000000-0005-0000-0000-00002B3D0000}"/>
    <cellStyle name="Hiperłącze 3 5" xfId="12270" hidden="1" xr:uid="{00000000-0005-0000-0000-00002C3D0000}"/>
    <cellStyle name="Hiperłącze 3 5" xfId="14293" hidden="1" xr:uid="{00000000-0005-0000-0000-0000313D0000}"/>
    <cellStyle name="Hiperłącze 3 5" xfId="32389" hidden="1" xr:uid="{00000000-0005-0000-0000-00005C3D0000}"/>
    <cellStyle name="Hiperłącze 3 5" xfId="32121" hidden="1" xr:uid="{00000000-0005-0000-0000-00005D3D0000}"/>
    <cellStyle name="Hiperłącze 3 5" xfId="37675" hidden="1" xr:uid="{00000000-0005-0000-0000-00006B3D0000}"/>
    <cellStyle name="Hiperłącze 3 5" xfId="33420" hidden="1" xr:uid="{00000000-0005-0000-0000-00005F3D0000}"/>
    <cellStyle name="Hiperłącze 3 5" xfId="33152" hidden="1" xr:uid="{00000000-0005-0000-0000-0000603D0000}"/>
    <cellStyle name="Hiperłącze 3 5" xfId="40044" hidden="1" xr:uid="{00000000-0005-0000-0000-00006E3D0000}"/>
    <cellStyle name="Hiperłącze 3 5" xfId="34890" hidden="1" xr:uid="{00000000-0005-0000-0000-0000623D0000}"/>
    <cellStyle name="Hiperłącze 3 5" xfId="35301" hidden="1" xr:uid="{00000000-0005-0000-0000-0000633D0000}"/>
    <cellStyle name="Hiperłącze 3 5" xfId="21952" hidden="1" xr:uid="{00000000-0005-0000-0000-0000433D0000}"/>
    <cellStyle name="Hiperłącze 3 5" xfId="35932" hidden="1" xr:uid="{00000000-0005-0000-0000-0000653D0000}"/>
    <cellStyle name="Hiperłącze 3 5" xfId="36149" hidden="1" xr:uid="{00000000-0005-0000-0000-0000663D0000}"/>
    <cellStyle name="Hiperłącze 3 5" xfId="23343" hidden="1" xr:uid="{00000000-0005-0000-0000-0000463D0000}"/>
    <cellStyle name="Hiperłącze 3 5" xfId="17837" hidden="1" xr:uid="{00000000-0005-0000-0000-00003A3D0000}"/>
    <cellStyle name="Hiperłącze 3 5" xfId="18054" hidden="1" xr:uid="{00000000-0005-0000-0000-00003B3D0000}"/>
    <cellStyle name="Hiperłącze 3 5" xfId="24374" hidden="1" xr:uid="{00000000-0005-0000-0000-0000493D0000}"/>
    <cellStyle name="Hiperłącze 3 5" xfId="18549" hidden="1" xr:uid="{00000000-0005-0000-0000-00003D3D0000}"/>
    <cellStyle name="Hiperłącze 3 5" xfId="19085" hidden="1" xr:uid="{00000000-0005-0000-0000-00003E3D0000}"/>
    <cellStyle name="Hiperłącze 3 5" xfId="25844" hidden="1" xr:uid="{00000000-0005-0000-0000-00004C3D0000}"/>
    <cellStyle name="Hiperłącze 3 5" xfId="43936" hidden="1" xr:uid="{00000000-0005-0000-0000-0000773D0000}"/>
    <cellStyle name="Hiperłącze 3 5" xfId="44347" hidden="1" xr:uid="{00000000-0005-0000-0000-0000783D0000}"/>
    <cellStyle name="Hiperłącze 3 5" xfId="26886" hidden="1" xr:uid="{00000000-0005-0000-0000-00004F3D0000}"/>
    <cellStyle name="Hiperłącze 3 5" xfId="44978" hidden="1" xr:uid="{00000000-0005-0000-0000-00007A3D0000}"/>
    <cellStyle name="Hiperłącze 3 5" xfId="45195" hidden="1" xr:uid="{00000000-0005-0000-0000-00007B3D0000}"/>
    <cellStyle name="Hiperłącze 3 5" xfId="27598" hidden="1" xr:uid="{00000000-0005-0000-0000-0000523D0000}"/>
    <cellStyle name="Hiperłącze 3 5" xfId="17206" hidden="1" xr:uid="{00000000-0005-0000-0000-0000383D0000}"/>
    <cellStyle name="Hiperłącze 3 5" xfId="17426" hidden="1" xr:uid="{00000000-0005-0000-0000-0000393D0000}"/>
    <cellStyle name="Hiperłącze 3 5" xfId="28629" hidden="1" xr:uid="{00000000-0005-0000-0000-0000553D0000}"/>
    <cellStyle name="Hiperłącze 3 5" xfId="13312" hidden="1" xr:uid="{00000000-0005-0000-0000-00002F3D0000}"/>
    <cellStyle name="Hiperłącze 3 5" xfId="13529" hidden="1" xr:uid="{00000000-0005-0000-0000-0000303D0000}"/>
    <cellStyle name="Hiperłącze 3 5" xfId="30778" hidden="1" xr:uid="{00000000-0005-0000-0000-0000583D0000}"/>
    <cellStyle name="Hiperłącze 3 5" xfId="42198" hidden="1" xr:uid="{00000000-0005-0000-0000-0000753D0000}"/>
    <cellStyle name="Hiperłącze 3 5" xfId="42928" hidden="1" xr:uid="{00000000-0005-0000-0000-0000763D0000}"/>
    <cellStyle name="Hiperłącze 3 5" xfId="31626" hidden="1" xr:uid="{00000000-0005-0000-0000-00005B3D0000}"/>
    <cellStyle name="Hiperłącze 3 5" xfId="39413" hidden="1" xr:uid="{00000000-0005-0000-0000-00006C3D0000}"/>
    <cellStyle name="Hiperłącze 3 5" xfId="39824" hidden="1" xr:uid="{00000000-0005-0000-0000-00006D3D0000}"/>
    <cellStyle name="Hiperłącze 3 5" xfId="32657" hidden="1" xr:uid="{00000000-0005-0000-0000-00005E3D0000}"/>
    <cellStyle name="Hiperłącze 3 5" xfId="46226" hidden="1" xr:uid="{00000000-0005-0000-0000-00007E3D0000}"/>
    <cellStyle name="Hiperłącze 3 5" xfId="46989" hidden="1" xr:uid="{00000000-0005-0000-0000-00007F3D0000}"/>
    <cellStyle name="Hiperłącze 3 5" xfId="45690" hidden="1" xr:uid="{00000000-0005-0000-0000-00007D3D0000}"/>
    <cellStyle name="Hiperłącze 3 5" xfId="45958" hidden="1" xr:uid="{00000000-0005-0000-0000-00007C3D0000}"/>
    <cellStyle name="Hiperłącze 3 5" xfId="29359" hidden="1" xr:uid="{00000000-0005-0000-0000-0000563D0000}"/>
    <cellStyle name="Hiperłącze 3 5" xfId="30367" hidden="1" xr:uid="{00000000-0005-0000-0000-0000573D0000}"/>
    <cellStyle name="Hiperłącze 3 5" xfId="12901" hidden="1" xr:uid="{00000000-0005-0000-0000-00002E3D0000}"/>
    <cellStyle name="Hiperłącze 3 5" xfId="30998" hidden="1" xr:uid="{00000000-0005-0000-0000-0000593D0000}"/>
    <cellStyle name="Hiperłącze 3 5" xfId="31409" hidden="1" xr:uid="{00000000-0005-0000-0000-00005A3D0000}"/>
    <cellStyle name="Hiperłącze 3 5" xfId="26255" hidden="1" xr:uid="{00000000-0005-0000-0000-00004D3D0000}"/>
    <cellStyle name="Hiperłącze 3 5" xfId="26475" hidden="1" xr:uid="{00000000-0005-0000-0000-00004E3D0000}"/>
    <cellStyle name="Hiperłącze 3 5" xfId="40455" hidden="1" xr:uid="{00000000-0005-0000-0000-00006F3D0000}"/>
    <cellStyle name="Hiperłącze 3 5" xfId="40672" hidden="1" xr:uid="{00000000-0005-0000-0000-0000703D0000}"/>
    <cellStyle name="Hiperłącze 3 5" xfId="41435" hidden="1" xr:uid="{00000000-0005-0000-0000-0000713D0000}"/>
    <cellStyle name="Hiperłącze 3 5" xfId="41167" hidden="1" xr:uid="{00000000-0005-0000-0000-0000723D0000}"/>
    <cellStyle name="Hiperłącze 3 5" xfId="41703" hidden="1" xr:uid="{00000000-0005-0000-0000-0000733D0000}"/>
    <cellStyle name="Hiperłącze 3 5" xfId="42466" hidden="1" xr:uid="{00000000-0005-0000-0000-0000743D0000}"/>
    <cellStyle name="Hiperłącze 3 5" xfId="36912" hidden="1" xr:uid="{00000000-0005-0000-0000-0000673D0000}"/>
    <cellStyle name="Hiperłącze 3 5" xfId="24106" hidden="1" xr:uid="{00000000-0005-0000-0000-00004A3D0000}"/>
    <cellStyle name="Hiperłącze 3 5" xfId="24836" hidden="1" xr:uid="{00000000-0005-0000-0000-00004B3D0000}"/>
    <cellStyle name="Hiperłącze 3 5" xfId="18817" hidden="1" xr:uid="{00000000-0005-0000-0000-00003C3D0000}"/>
    <cellStyle name="Hiperłącze 3 5" xfId="37943" hidden="1" xr:uid="{00000000-0005-0000-0000-00006A3D0000}"/>
    <cellStyle name="Hiperłącze 3 5" xfId="36644" hidden="1" xr:uid="{00000000-0005-0000-0000-0000683D0000}"/>
    <cellStyle name="Hiperłącze 3 5" xfId="37180" hidden="1" xr:uid="{00000000-0005-0000-0000-0000693D0000}"/>
    <cellStyle name="Hiperłącze 3 5" xfId="46721" xr:uid="{00000000-0005-0000-0000-0000803D0000}"/>
    <cellStyle name="Hiperłącze 3 6" xfId="21375" hidden="1" xr:uid="{00000000-0005-0000-0000-0000973D0000}"/>
    <cellStyle name="Hiperłącze 3 6" xfId="37507" hidden="1" xr:uid="{00000000-0005-0000-0000-0000C13D0000}"/>
    <cellStyle name="Hiperłącze 3 6" xfId="39467" hidden="1" xr:uid="{00000000-0005-0000-0000-0000C23D0000}"/>
    <cellStyle name="Hiperłącze 3 6" xfId="14347" hidden="1" xr:uid="{00000000-0005-0000-0000-0000873D0000}"/>
    <cellStyle name="Hiperłącze 3 6" xfId="12324" hidden="1" xr:uid="{00000000-0005-0000-0000-0000823D0000}"/>
    <cellStyle name="Hiperłącze 3 6" xfId="18871" hidden="1" xr:uid="{00000000-0005-0000-0000-0000923D0000}"/>
    <cellStyle name="Hiperłącze 3 6" xfId="40098" hidden="1" xr:uid="{00000000-0005-0000-0000-0000C43D0000}"/>
    <cellStyle name="Hiperłącze 3 6" xfId="14615" hidden="1" xr:uid="{00000000-0005-0000-0000-0000893D0000}"/>
    <cellStyle name="Hiperłącze 3 6" xfId="15378" hidden="1" xr:uid="{00000000-0005-0000-0000-00008A3D0000}"/>
    <cellStyle name="Hiperłącze 3 6" xfId="14888" hidden="1" xr:uid="{00000000-0005-0000-0000-00008B3D0000}"/>
    <cellStyle name="Hiperłącze 3 6" xfId="15841" hidden="1" xr:uid="{00000000-0005-0000-0000-00008C3D0000}"/>
    <cellStyle name="Hiperłącze 3 6" xfId="16849" hidden="1" xr:uid="{00000000-0005-0000-0000-00008D3D0000}"/>
    <cellStyle name="Hiperłącze 3 6" xfId="17260" hidden="1" xr:uid="{00000000-0005-0000-0000-00008E3D0000}"/>
    <cellStyle name="Hiperłącze 3 6" xfId="17480" hidden="1" xr:uid="{00000000-0005-0000-0000-00008F3D0000}"/>
    <cellStyle name="Hiperłącze 3 6" xfId="17891" hidden="1" xr:uid="{00000000-0005-0000-0000-0000903D0000}"/>
    <cellStyle name="Hiperłącze 3 6" xfId="31680" hidden="1" xr:uid="{00000000-0005-0000-0000-0000B13D0000}"/>
    <cellStyle name="Hiperłącze 3 6" xfId="19139" hidden="1" xr:uid="{00000000-0005-0000-0000-0000943D0000}"/>
    <cellStyle name="Hiperłącze 3 6" xfId="18381" hidden="1" xr:uid="{00000000-0005-0000-0000-0000933D0000}"/>
    <cellStyle name="Hiperłącze 3 6" xfId="31953" hidden="1" xr:uid="{00000000-0005-0000-0000-0000B33D0000}"/>
    <cellStyle name="Hiperłącze 3 6" xfId="45522" hidden="1" xr:uid="{00000000-0005-0000-0000-0000D33D0000}"/>
    <cellStyle name="Hiperłącze 3 6" xfId="46280" hidden="1" xr:uid="{00000000-0005-0000-0000-0000D43D0000}"/>
    <cellStyle name="Hiperłącze 3 6" xfId="44621" hidden="1" xr:uid="{00000000-0005-0000-0000-0000CF3D0000}"/>
    <cellStyle name="Hiperłącze 3 6" xfId="11315" hidden="1" xr:uid="{00000000-0005-0000-0000-0000813D0000}"/>
    <cellStyle name="Hiperłącze 3 6" xfId="23938" hidden="1" xr:uid="{00000000-0005-0000-0000-0000A03D0000}"/>
    <cellStyle name="Hiperłącze 3 6" xfId="24890" hidden="1" xr:uid="{00000000-0005-0000-0000-0000A13D0000}"/>
    <cellStyle name="Hiperłącze 3 6" xfId="22907" hidden="1" xr:uid="{00000000-0005-0000-0000-00009D3D0000}"/>
    <cellStyle name="Hiperłącze 3 6" xfId="21786" hidden="1" xr:uid="{00000000-0005-0000-0000-0000983D0000}"/>
    <cellStyle name="Hiperłącze 3 6" xfId="13366" hidden="1" xr:uid="{00000000-0005-0000-0000-0000853D0000}"/>
    <cellStyle name="Hiperłącze 3 6" xfId="25898" hidden="1" xr:uid="{00000000-0005-0000-0000-0000A23D0000}"/>
    <cellStyle name="Hiperłącze 3 6" xfId="13856" hidden="1" xr:uid="{00000000-0005-0000-0000-0000883D0000}"/>
    <cellStyle name="Hiperłącze 3 6" xfId="27920" hidden="1" xr:uid="{00000000-0005-0000-0000-0000A73D0000}"/>
    <cellStyle name="Hiperłącze 3 6" xfId="27430" hidden="1" xr:uid="{00000000-0005-0000-0000-0000A83D0000}"/>
    <cellStyle name="Hiperłącze 3 6" xfId="26529" hidden="1" xr:uid="{00000000-0005-0000-0000-0000A43D0000}"/>
    <cellStyle name="Hiperłącze 3 6" xfId="24428" hidden="1" xr:uid="{00000000-0005-0000-0000-00009F3D0000}"/>
    <cellStyle name="Hiperłącze 3 6" xfId="39878" hidden="1" xr:uid="{00000000-0005-0000-0000-0000C33D0000}"/>
    <cellStyle name="Hiperłącze 3 6" xfId="28188" hidden="1" xr:uid="{00000000-0005-0000-0000-0000A93D0000}"/>
    <cellStyle name="Hiperłącze 3 6" xfId="40726" hidden="1" xr:uid="{00000000-0005-0000-0000-0000C63D0000}"/>
    <cellStyle name="Hiperłącze 3 6" xfId="30832" hidden="1" xr:uid="{00000000-0005-0000-0000-0000AE3D0000}"/>
    <cellStyle name="Hiperłącze 3 6" xfId="31052" hidden="1" xr:uid="{00000000-0005-0000-0000-0000AF3D0000}"/>
    <cellStyle name="Hiperłącze 3 6" xfId="28461" hidden="1" xr:uid="{00000000-0005-0000-0000-0000AB3D0000}"/>
    <cellStyle name="Hiperłącze 3 6" xfId="27157" hidden="1" xr:uid="{00000000-0005-0000-0000-0000A63D0000}"/>
    <cellStyle name="Hiperłącze 3 6" xfId="22634" hidden="1" xr:uid="{00000000-0005-0000-0000-00009B3D0000}"/>
    <cellStyle name="Hiperłącze 3 6" xfId="31463" hidden="1" xr:uid="{00000000-0005-0000-0000-0000B03D0000}"/>
    <cellStyle name="Hiperłącze 3 6" xfId="23665" hidden="1" xr:uid="{00000000-0005-0000-0000-00009E3D0000}"/>
    <cellStyle name="Hiperłącze 3 6" xfId="33474" hidden="1" xr:uid="{00000000-0005-0000-0000-0000B53D0000}"/>
    <cellStyle name="Hiperłącze 3 6" xfId="32984" hidden="1" xr:uid="{00000000-0005-0000-0000-0000B63D0000}"/>
    <cellStyle name="Hiperłącze 3 6" xfId="32443" hidden="1" xr:uid="{00000000-0005-0000-0000-0000B23D0000}"/>
    <cellStyle name="Hiperłącze 3 6" xfId="30421" hidden="1" xr:uid="{00000000-0005-0000-0000-0000AD3D0000}"/>
    <cellStyle name="Hiperłącze 3 6" xfId="26309" hidden="1" xr:uid="{00000000-0005-0000-0000-0000A33D0000}"/>
    <cellStyle name="Hiperłącze 3 6" xfId="33936" hidden="1" xr:uid="{00000000-0005-0000-0000-0000B73D0000}"/>
    <cellStyle name="Hiperłącze 3 6" xfId="26940" hidden="1" xr:uid="{00000000-0005-0000-0000-0000A53D0000}"/>
    <cellStyle name="Hiperłącze 3 6" xfId="36966" hidden="1" xr:uid="{00000000-0005-0000-0000-0000BD3D0000}"/>
    <cellStyle name="Hiperłącze 3 6" xfId="36476" hidden="1" xr:uid="{00000000-0005-0000-0000-0000BE3D0000}"/>
    <cellStyle name="Hiperłącze 3 6" xfId="35355" hidden="1" xr:uid="{00000000-0005-0000-0000-0000B93D0000}"/>
    <cellStyle name="Hiperłącze 3 6" xfId="32711" hidden="1" xr:uid="{00000000-0005-0000-0000-0000B43D0000}"/>
    <cellStyle name="Hiperłącze 3 6" xfId="28951" hidden="1" xr:uid="{00000000-0005-0000-0000-0000AA3D0000}"/>
    <cellStyle name="Hiperłącze 3 6" xfId="36203" hidden="1" xr:uid="{00000000-0005-0000-0000-0000BC3D0000}"/>
    <cellStyle name="Hiperłącze 3 6" xfId="35986" hidden="1" xr:uid="{00000000-0005-0000-0000-0000BB3D0000}"/>
    <cellStyle name="Hiperłącze 3 6" xfId="29413" hidden="1" xr:uid="{00000000-0005-0000-0000-0000AC3D0000}"/>
    <cellStyle name="Hiperłącze 3 6" xfId="19902" hidden="1" xr:uid="{00000000-0005-0000-0000-0000953D0000}"/>
    <cellStyle name="Hiperłącze 3 6" xfId="19412" hidden="1" xr:uid="{00000000-0005-0000-0000-0000963D0000}"/>
    <cellStyle name="Hiperłącze 3 6" xfId="18108" hidden="1" xr:uid="{00000000-0005-0000-0000-0000913D0000}"/>
    <cellStyle name="Hiperłącze 3 6" xfId="47043" hidden="1" xr:uid="{00000000-0005-0000-0000-0000D53D0000}"/>
    <cellStyle name="Hiperłącze 3 6" xfId="22006" hidden="1" xr:uid="{00000000-0005-0000-0000-0000993D0000}"/>
    <cellStyle name="Hiperłącze 3 6" xfId="22417" hidden="1" xr:uid="{00000000-0005-0000-0000-00009A3D0000}"/>
    <cellStyle name="Hiperłącze 3 6" xfId="40509" hidden="1" xr:uid="{00000000-0005-0000-0000-0000C53D0000}"/>
    <cellStyle name="Hiperłącze 3 6" xfId="37997" hidden="1" xr:uid="{00000000-0005-0000-0000-0000C03D0000}"/>
    <cellStyle name="Hiperłącze 3 6" xfId="45032" hidden="1" xr:uid="{00000000-0005-0000-0000-0000D03D0000}"/>
    <cellStyle name="Hiperłącze 3 6" xfId="23397" hidden="1" xr:uid="{00000000-0005-0000-0000-00009C3D0000}"/>
    <cellStyle name="Hiperłącze 3 6" xfId="41489" hidden="1" xr:uid="{00000000-0005-0000-0000-0000C73D0000}"/>
    <cellStyle name="Hiperłącze 3 6" xfId="40999" hidden="1" xr:uid="{00000000-0005-0000-0000-0000C83D0000}"/>
    <cellStyle name="Hiperłącze 3 6" xfId="41757" hidden="1" xr:uid="{00000000-0005-0000-0000-0000C93D0000}"/>
    <cellStyle name="Hiperłącze 3 6" xfId="42520" hidden="1" xr:uid="{00000000-0005-0000-0000-0000CA3D0000}"/>
    <cellStyle name="Hiperłącze 3 6" xfId="42030" hidden="1" xr:uid="{00000000-0005-0000-0000-0000CB3D0000}"/>
    <cellStyle name="Hiperłącze 3 6" xfId="42982" hidden="1" xr:uid="{00000000-0005-0000-0000-0000CC3D0000}"/>
    <cellStyle name="Hiperłącze 3 6" xfId="43990" hidden="1" xr:uid="{00000000-0005-0000-0000-0000CD3D0000}"/>
    <cellStyle name="Hiperłącze 3 6" xfId="44401" hidden="1" xr:uid="{00000000-0005-0000-0000-0000CE3D0000}"/>
    <cellStyle name="Hiperłącze 3 6" xfId="34944" hidden="1" xr:uid="{00000000-0005-0000-0000-0000B83D0000}"/>
    <cellStyle name="Hiperłącze 3 6" xfId="46012" hidden="1" xr:uid="{00000000-0005-0000-0000-0000D23D0000}"/>
    <cellStyle name="Hiperłącze 3 6" xfId="45249" hidden="1" xr:uid="{00000000-0005-0000-0000-0000D13D0000}"/>
    <cellStyle name="Hiperłącze 3 6" xfId="35575" hidden="1" xr:uid="{00000000-0005-0000-0000-0000BA3D0000}"/>
    <cellStyle name="Hiperłącze 3 6" xfId="13583" hidden="1" xr:uid="{00000000-0005-0000-0000-0000863D0000}"/>
    <cellStyle name="Hiperłącze 3 6" xfId="12735" hidden="1" xr:uid="{00000000-0005-0000-0000-0000833D0000}"/>
    <cellStyle name="Hiperłącze 3 6" xfId="12955" hidden="1" xr:uid="{00000000-0005-0000-0000-0000843D0000}"/>
    <cellStyle name="Hiperłącze 3 6" xfId="37234" hidden="1" xr:uid="{00000000-0005-0000-0000-0000BF3D0000}"/>
    <cellStyle name="Hiperłącze 3 6" xfId="46553" xr:uid="{00000000-0005-0000-0000-0000D63D0000}"/>
    <cellStyle name="Hiperłącze 3 7" xfId="23931" hidden="1" xr:uid="{00000000-0005-0000-0000-0000F63D0000}"/>
    <cellStyle name="Hiperłącze 3 7" xfId="26538" hidden="1" xr:uid="{00000000-0005-0000-0000-0000FA3D0000}"/>
    <cellStyle name="Hiperłącze 3 7" xfId="26949" hidden="1" xr:uid="{00000000-0005-0000-0000-0000FB3D0000}"/>
    <cellStyle name="Hiperłącze 3 7" xfId="26318" hidden="1" xr:uid="{00000000-0005-0000-0000-0000F93D0000}"/>
    <cellStyle name="Hiperłącze 3 7" xfId="24899" hidden="1" xr:uid="{00000000-0005-0000-0000-0000F73D0000}"/>
    <cellStyle name="Hiperłącze 3 7" xfId="25907" hidden="1" xr:uid="{00000000-0005-0000-0000-0000F83D0000}"/>
    <cellStyle name="Hiperłącze 3 7" xfId="27166" hidden="1" xr:uid="{00000000-0005-0000-0000-0000FC3D0000}"/>
    <cellStyle name="Hiperłącze 3 7" xfId="17489" hidden="1" xr:uid="{00000000-0005-0000-0000-0000E53D0000}"/>
    <cellStyle name="Hiperłącze 3 7" xfId="17900" hidden="1" xr:uid="{00000000-0005-0000-0000-0000E63D0000}"/>
    <cellStyle name="Hiperłącze 3 7" xfId="31061" hidden="1" xr:uid="{00000000-0005-0000-0000-0000053E0000}"/>
    <cellStyle name="Hiperłącze 3 7" xfId="24437" hidden="1" xr:uid="{00000000-0005-0000-0000-0000F53D0000}"/>
    <cellStyle name="Hiperłącze 3 7" xfId="13849" hidden="1" xr:uid="{00000000-0005-0000-0000-0000DE3D0000}"/>
    <cellStyle name="Hiperłącze 3 7" xfId="14624" hidden="1" xr:uid="{00000000-0005-0000-0000-0000DF3D0000}"/>
    <cellStyle name="Hiperłącze 3 7" xfId="15387" hidden="1" xr:uid="{00000000-0005-0000-0000-0000E03D0000}"/>
    <cellStyle name="Hiperłącze 3 7" xfId="14881" hidden="1" xr:uid="{00000000-0005-0000-0000-0000E13D0000}"/>
    <cellStyle name="Hiperłącze 3 7" xfId="15850" hidden="1" xr:uid="{00000000-0005-0000-0000-0000E23D0000}"/>
    <cellStyle name="Hiperłącze 3 7" xfId="39476" hidden="1" xr:uid="{00000000-0005-0000-0000-0000183E0000}"/>
    <cellStyle name="Hiperłącze 3 7" xfId="38006" hidden="1" xr:uid="{00000000-0005-0000-0000-0000163E0000}"/>
    <cellStyle name="Hiperłącze 3 7" xfId="37500" hidden="1" xr:uid="{00000000-0005-0000-0000-0000173E0000}"/>
    <cellStyle name="Hiperłącze 3 7" xfId="40518" hidden="1" xr:uid="{00000000-0005-0000-0000-00001B3E0000}"/>
    <cellStyle name="Hiperłącze 3 7" xfId="39887" hidden="1" xr:uid="{00000000-0005-0000-0000-0000193E0000}"/>
    <cellStyle name="Hiperłącze 3 7" xfId="40107" hidden="1" xr:uid="{00000000-0005-0000-0000-00001A3E0000}"/>
    <cellStyle name="Hiperłącze 3 7" xfId="37243" hidden="1" xr:uid="{00000000-0005-0000-0000-0000153E0000}"/>
    <cellStyle name="Hiperłącze 3 7" xfId="31472" hidden="1" xr:uid="{00000000-0005-0000-0000-0000063E0000}"/>
    <cellStyle name="Hiperłącze 3 7" xfId="32720" hidden="1" xr:uid="{00000000-0005-0000-0000-00000A3E0000}"/>
    <cellStyle name="Hiperłącze 3 7" xfId="33483" hidden="1" xr:uid="{00000000-0005-0000-0000-00000B3E0000}"/>
    <cellStyle name="Hiperłącze 3 7" xfId="31946" hidden="1" xr:uid="{00000000-0005-0000-0000-0000093E0000}"/>
    <cellStyle name="Hiperłącze 3 7" xfId="31689" hidden="1" xr:uid="{00000000-0005-0000-0000-0000073E0000}"/>
    <cellStyle name="Hiperłącze 3 7" xfId="32452" hidden="1" xr:uid="{00000000-0005-0000-0000-0000083E0000}"/>
    <cellStyle name="Hiperłącze 3 7" xfId="32977" hidden="1" xr:uid="{00000000-0005-0000-0000-00000C3E0000}"/>
    <cellStyle name="Hiperłącze 3 7" xfId="17269" hidden="1" xr:uid="{00000000-0005-0000-0000-0000E43D0000}"/>
    <cellStyle name="Hiperłącze 3 7" xfId="34953" hidden="1" xr:uid="{00000000-0005-0000-0000-00000E3E0000}"/>
    <cellStyle name="Hiperłącze 3 7" xfId="36212" hidden="1" xr:uid="{00000000-0005-0000-0000-0000123E0000}"/>
    <cellStyle name="Hiperłącze 3 7" xfId="36975" hidden="1" xr:uid="{00000000-0005-0000-0000-0000133E0000}"/>
    <cellStyle name="Hiperłącze 3 7" xfId="35995" hidden="1" xr:uid="{00000000-0005-0000-0000-0000113E0000}"/>
    <cellStyle name="Hiperłącze 3 7" xfId="35364" hidden="1" xr:uid="{00000000-0005-0000-0000-00000F3E0000}"/>
    <cellStyle name="Hiperłącze 3 7" xfId="35584" hidden="1" xr:uid="{00000000-0005-0000-0000-0000103E0000}"/>
    <cellStyle name="Hiperłącze 3 7" xfId="36469" hidden="1" xr:uid="{00000000-0005-0000-0000-0000143E0000}"/>
    <cellStyle name="Hiperłącze 3 7" xfId="42991" hidden="1" xr:uid="{00000000-0005-0000-0000-0000223E0000}"/>
    <cellStyle name="Hiperłącze 3 7" xfId="18117" hidden="1" xr:uid="{00000000-0005-0000-0000-0000E73D0000}"/>
    <cellStyle name="Hiperłącze 3 7" xfId="19911" hidden="1" xr:uid="{00000000-0005-0000-0000-0000EB3D0000}"/>
    <cellStyle name="Hiperłącze 3 7" xfId="19405" hidden="1" xr:uid="{00000000-0005-0000-0000-0000EC3D0000}"/>
    <cellStyle name="Hiperłącze 3 7" xfId="19148" hidden="1" xr:uid="{00000000-0005-0000-0000-0000EA3D0000}"/>
    <cellStyle name="Hiperłącze 3 7" xfId="18880" hidden="1" xr:uid="{00000000-0005-0000-0000-0000E83D0000}"/>
    <cellStyle name="Hiperłącze 3 7" xfId="18374" hidden="1" xr:uid="{00000000-0005-0000-0000-0000E93D0000}"/>
    <cellStyle name="Hiperłącze 3 7" xfId="21384" hidden="1" xr:uid="{00000000-0005-0000-0000-0000ED3D0000}"/>
    <cellStyle name="Hiperłącze 3 7" xfId="16858" hidden="1" xr:uid="{00000000-0005-0000-0000-0000E33D0000}"/>
    <cellStyle name="Hiperłącze 3 7" xfId="44630" hidden="1" xr:uid="{00000000-0005-0000-0000-0000253E0000}"/>
    <cellStyle name="Hiperłącze 3 7" xfId="45515" hidden="1" xr:uid="{00000000-0005-0000-0000-0000293E0000}"/>
    <cellStyle name="Hiperłącze 3 7" xfId="46289" hidden="1" xr:uid="{00000000-0005-0000-0000-00002A3E0000}"/>
    <cellStyle name="Hiperłącze 3 7" xfId="46021" hidden="1" xr:uid="{00000000-0005-0000-0000-0000283E0000}"/>
    <cellStyle name="Hiperłącze 3 7" xfId="45041" hidden="1" xr:uid="{00000000-0005-0000-0000-0000263E0000}"/>
    <cellStyle name="Hiperłącze 3 7" xfId="45258" hidden="1" xr:uid="{00000000-0005-0000-0000-0000273E0000}"/>
    <cellStyle name="Hiperłącze 3 7" xfId="47052" hidden="1" xr:uid="{00000000-0005-0000-0000-00002B3E0000}"/>
    <cellStyle name="Hiperłącze 3 7" xfId="42023" hidden="1" xr:uid="{00000000-0005-0000-0000-0000213E0000}"/>
    <cellStyle name="Hiperłącze 3 7" xfId="12964" hidden="1" xr:uid="{00000000-0005-0000-0000-0000DA3D0000}"/>
    <cellStyle name="Hiperłącze 3 7" xfId="12333" hidden="1" xr:uid="{00000000-0005-0000-0000-0000D83D0000}"/>
    <cellStyle name="Hiperłącze 3 7" xfId="12744" hidden="1" xr:uid="{00000000-0005-0000-0000-0000D93D0000}"/>
    <cellStyle name="Hiperłącze 3 7" xfId="14356" hidden="1" xr:uid="{00000000-0005-0000-0000-0000DD3D0000}"/>
    <cellStyle name="Hiperłącze 3 7" xfId="13375" hidden="1" xr:uid="{00000000-0005-0000-0000-0000DB3D0000}"/>
    <cellStyle name="Hiperłącze 3 7" xfId="13592" hidden="1" xr:uid="{00000000-0005-0000-0000-0000DC3D0000}"/>
    <cellStyle name="Hiperłącze 3 7" xfId="11324" hidden="1" xr:uid="{00000000-0005-0000-0000-0000D73D0000}"/>
    <cellStyle name="Hiperłącze 3 7" xfId="27423" hidden="1" xr:uid="{00000000-0005-0000-0000-0000FE3D0000}"/>
    <cellStyle name="Hiperłącze 3 7" xfId="29422" hidden="1" xr:uid="{00000000-0005-0000-0000-0000023E0000}"/>
    <cellStyle name="Hiperłącze 3 7" xfId="30430" hidden="1" xr:uid="{00000000-0005-0000-0000-0000033E0000}"/>
    <cellStyle name="Hiperłącze 3 7" xfId="28454" hidden="1" xr:uid="{00000000-0005-0000-0000-0000013E0000}"/>
    <cellStyle name="Hiperłącze 3 7" xfId="28197" hidden="1" xr:uid="{00000000-0005-0000-0000-0000FF3D0000}"/>
    <cellStyle name="Hiperłącze 3 7" xfId="28960" hidden="1" xr:uid="{00000000-0005-0000-0000-0000003E0000}"/>
    <cellStyle name="Hiperłącze 3 7" xfId="30841" hidden="1" xr:uid="{00000000-0005-0000-0000-0000043E0000}"/>
    <cellStyle name="Hiperłącze 3 7" xfId="43999" hidden="1" xr:uid="{00000000-0005-0000-0000-0000233E0000}"/>
    <cellStyle name="Hiperłącze 3 7" xfId="44410" hidden="1" xr:uid="{00000000-0005-0000-0000-0000243E0000}"/>
    <cellStyle name="Hiperłącze 3 7" xfId="33945" hidden="1" xr:uid="{00000000-0005-0000-0000-00000D3E0000}"/>
    <cellStyle name="Hiperłącze 3 7" xfId="27929" hidden="1" xr:uid="{00000000-0005-0000-0000-0000FD3D0000}"/>
    <cellStyle name="Hiperłącze 3 7" xfId="40735" hidden="1" xr:uid="{00000000-0005-0000-0000-00001C3E0000}"/>
    <cellStyle name="Hiperłącze 3 7" xfId="41498" hidden="1" xr:uid="{00000000-0005-0000-0000-00001D3E0000}"/>
    <cellStyle name="Hiperłącze 3 7" xfId="40992" hidden="1" xr:uid="{00000000-0005-0000-0000-00001E3E0000}"/>
    <cellStyle name="Hiperłącze 3 7" xfId="41766" hidden="1" xr:uid="{00000000-0005-0000-0000-00001F3E0000}"/>
    <cellStyle name="Hiperłącze 3 7" xfId="42529" hidden="1" xr:uid="{00000000-0005-0000-0000-0000203E0000}"/>
    <cellStyle name="Hiperłącze 3 7" xfId="22643" hidden="1" xr:uid="{00000000-0005-0000-0000-0000F13D0000}"/>
    <cellStyle name="Hiperłącze 3 7" xfId="22015" hidden="1" xr:uid="{00000000-0005-0000-0000-0000EF3D0000}"/>
    <cellStyle name="Hiperłącze 3 7" xfId="22426" hidden="1" xr:uid="{00000000-0005-0000-0000-0000F03D0000}"/>
    <cellStyle name="Hiperłącze 3 7" xfId="23674" hidden="1" xr:uid="{00000000-0005-0000-0000-0000F43D0000}"/>
    <cellStyle name="Hiperłącze 3 7" xfId="23406" hidden="1" xr:uid="{00000000-0005-0000-0000-0000F23D0000}"/>
    <cellStyle name="Hiperłącze 3 7" xfId="22900" hidden="1" xr:uid="{00000000-0005-0000-0000-0000F33D0000}"/>
    <cellStyle name="Hiperłącze 3 7" xfId="21795" hidden="1" xr:uid="{00000000-0005-0000-0000-0000EE3D0000}"/>
    <cellStyle name="Hiperłącze 3 7" xfId="46546" xr:uid="{00000000-0005-0000-0000-00002C3E0000}"/>
    <cellStyle name="Hiperłącze 3 8" xfId="23961" hidden="1" xr:uid="{00000000-0005-0000-0000-00004C3E0000}"/>
    <cellStyle name="Hiperłącze 3 8" xfId="26501" hidden="1" xr:uid="{00000000-0005-0000-0000-0000503E0000}"/>
    <cellStyle name="Hiperłącze 3 8" xfId="26912" hidden="1" xr:uid="{00000000-0005-0000-0000-0000513E0000}"/>
    <cellStyle name="Hiperłącze 3 8" xfId="26281" hidden="1" xr:uid="{00000000-0005-0000-0000-00004F3E0000}"/>
    <cellStyle name="Hiperłącze 3 8" xfId="24862" hidden="1" xr:uid="{00000000-0005-0000-0000-00004D3E0000}"/>
    <cellStyle name="Hiperłącze 3 8" xfId="25870" hidden="1" xr:uid="{00000000-0005-0000-0000-00004E3E0000}"/>
    <cellStyle name="Hiperłącze 3 8" xfId="27129" hidden="1" xr:uid="{00000000-0005-0000-0000-0000523E0000}"/>
    <cellStyle name="Hiperłącze 3 8" xfId="17452" hidden="1" xr:uid="{00000000-0005-0000-0000-00003B3E0000}"/>
    <cellStyle name="Hiperłącze 3 8" xfId="17863" hidden="1" xr:uid="{00000000-0005-0000-0000-00003C3E0000}"/>
    <cellStyle name="Hiperłącze 3 8" xfId="31024" hidden="1" xr:uid="{00000000-0005-0000-0000-00005B3E0000}"/>
    <cellStyle name="Hiperłącze 3 8" xfId="24400" hidden="1" xr:uid="{00000000-0005-0000-0000-00004B3E0000}"/>
    <cellStyle name="Hiperłącze 3 8" xfId="13879" hidden="1" xr:uid="{00000000-0005-0000-0000-0000343E0000}"/>
    <cellStyle name="Hiperłącze 3 8" xfId="14587" hidden="1" xr:uid="{00000000-0005-0000-0000-0000353E0000}"/>
    <cellStyle name="Hiperłącze 3 8" xfId="15350" hidden="1" xr:uid="{00000000-0005-0000-0000-0000363E0000}"/>
    <cellStyle name="Hiperłącze 3 8" xfId="14911" hidden="1" xr:uid="{00000000-0005-0000-0000-0000373E0000}"/>
    <cellStyle name="Hiperłącze 3 8" xfId="15813" hidden="1" xr:uid="{00000000-0005-0000-0000-0000383E0000}"/>
    <cellStyle name="Hiperłącze 3 8" xfId="39439" hidden="1" xr:uid="{00000000-0005-0000-0000-00006E3E0000}"/>
    <cellStyle name="Hiperłącze 3 8" xfId="37969" hidden="1" xr:uid="{00000000-0005-0000-0000-00006C3E0000}"/>
    <cellStyle name="Hiperłącze 3 8" xfId="37530" hidden="1" xr:uid="{00000000-0005-0000-0000-00006D3E0000}"/>
    <cellStyle name="Hiperłącze 3 8" xfId="40481" hidden="1" xr:uid="{00000000-0005-0000-0000-0000713E0000}"/>
    <cellStyle name="Hiperłącze 3 8" xfId="39850" hidden="1" xr:uid="{00000000-0005-0000-0000-00006F3E0000}"/>
    <cellStyle name="Hiperłącze 3 8" xfId="40070" hidden="1" xr:uid="{00000000-0005-0000-0000-0000703E0000}"/>
    <cellStyle name="Hiperłącze 3 8" xfId="37206" hidden="1" xr:uid="{00000000-0005-0000-0000-00006B3E0000}"/>
    <cellStyle name="Hiperłącze 3 8" xfId="31435" hidden="1" xr:uid="{00000000-0005-0000-0000-00005C3E0000}"/>
    <cellStyle name="Hiperłącze 3 8" xfId="32683" hidden="1" xr:uid="{00000000-0005-0000-0000-0000603E0000}"/>
    <cellStyle name="Hiperłącze 3 8" xfId="33446" hidden="1" xr:uid="{00000000-0005-0000-0000-0000613E0000}"/>
    <cellStyle name="Hiperłącze 3 8" xfId="31976" hidden="1" xr:uid="{00000000-0005-0000-0000-00005F3E0000}"/>
    <cellStyle name="Hiperłącze 3 8" xfId="31652" hidden="1" xr:uid="{00000000-0005-0000-0000-00005D3E0000}"/>
    <cellStyle name="Hiperłącze 3 8" xfId="32415" hidden="1" xr:uid="{00000000-0005-0000-0000-00005E3E0000}"/>
    <cellStyle name="Hiperłącze 3 8" xfId="33007" hidden="1" xr:uid="{00000000-0005-0000-0000-0000623E0000}"/>
    <cellStyle name="Hiperłącze 3 8" xfId="17232" hidden="1" xr:uid="{00000000-0005-0000-0000-00003A3E0000}"/>
    <cellStyle name="Hiperłącze 3 8" xfId="34916" hidden="1" xr:uid="{00000000-0005-0000-0000-0000643E0000}"/>
    <cellStyle name="Hiperłącze 3 8" xfId="36175" hidden="1" xr:uid="{00000000-0005-0000-0000-0000683E0000}"/>
    <cellStyle name="Hiperłącze 3 8" xfId="36938" hidden="1" xr:uid="{00000000-0005-0000-0000-0000693E0000}"/>
    <cellStyle name="Hiperłącze 3 8" xfId="35958" hidden="1" xr:uid="{00000000-0005-0000-0000-0000673E0000}"/>
    <cellStyle name="Hiperłącze 3 8" xfId="35327" hidden="1" xr:uid="{00000000-0005-0000-0000-0000653E0000}"/>
    <cellStyle name="Hiperłącze 3 8" xfId="35547" hidden="1" xr:uid="{00000000-0005-0000-0000-0000663E0000}"/>
    <cellStyle name="Hiperłącze 3 8" xfId="36499" hidden="1" xr:uid="{00000000-0005-0000-0000-00006A3E0000}"/>
    <cellStyle name="Hiperłącze 3 8" xfId="42954" hidden="1" xr:uid="{00000000-0005-0000-0000-0000783E0000}"/>
    <cellStyle name="Hiperłącze 3 8" xfId="18080" hidden="1" xr:uid="{00000000-0005-0000-0000-00003D3E0000}"/>
    <cellStyle name="Hiperłącze 3 8" xfId="19874" hidden="1" xr:uid="{00000000-0005-0000-0000-0000413E0000}"/>
    <cellStyle name="Hiperłącze 3 8" xfId="19435" hidden="1" xr:uid="{00000000-0005-0000-0000-0000423E0000}"/>
    <cellStyle name="Hiperłącze 3 8" xfId="19111" hidden="1" xr:uid="{00000000-0005-0000-0000-0000403E0000}"/>
    <cellStyle name="Hiperłącze 3 8" xfId="18843" hidden="1" xr:uid="{00000000-0005-0000-0000-00003E3E0000}"/>
    <cellStyle name="Hiperłącze 3 8" xfId="18404" hidden="1" xr:uid="{00000000-0005-0000-0000-00003F3E0000}"/>
    <cellStyle name="Hiperłącze 3 8" xfId="21347" hidden="1" xr:uid="{00000000-0005-0000-0000-0000433E0000}"/>
    <cellStyle name="Hiperłącze 3 8" xfId="16821" hidden="1" xr:uid="{00000000-0005-0000-0000-0000393E0000}"/>
    <cellStyle name="Hiperłącze 3 8" xfId="44593" hidden="1" xr:uid="{00000000-0005-0000-0000-00007B3E0000}"/>
    <cellStyle name="Hiperłącze 3 8" xfId="45545" hidden="1" xr:uid="{00000000-0005-0000-0000-00007F3E0000}"/>
    <cellStyle name="Hiperłącze 3 8" xfId="46252" hidden="1" xr:uid="{00000000-0005-0000-0000-0000803E0000}"/>
    <cellStyle name="Hiperłącze 3 8" xfId="45984" hidden="1" xr:uid="{00000000-0005-0000-0000-00007E3E0000}"/>
    <cellStyle name="Hiperłącze 3 8" xfId="45004" hidden="1" xr:uid="{00000000-0005-0000-0000-00007C3E0000}"/>
    <cellStyle name="Hiperłącze 3 8" xfId="45221" hidden="1" xr:uid="{00000000-0005-0000-0000-00007D3E0000}"/>
    <cellStyle name="Hiperłącze 3 8" xfId="47015" hidden="1" xr:uid="{00000000-0005-0000-0000-0000813E0000}"/>
    <cellStyle name="Hiperłącze 3 8" xfId="42053" hidden="1" xr:uid="{00000000-0005-0000-0000-0000773E0000}"/>
    <cellStyle name="Hiperłącze 3 8" xfId="12927" hidden="1" xr:uid="{00000000-0005-0000-0000-0000303E0000}"/>
    <cellStyle name="Hiperłącze 3 8" xfId="12296" hidden="1" xr:uid="{00000000-0005-0000-0000-00002E3E0000}"/>
    <cellStyle name="Hiperłącze 3 8" xfId="12707" hidden="1" xr:uid="{00000000-0005-0000-0000-00002F3E0000}"/>
    <cellStyle name="Hiperłącze 3 8" xfId="14319" hidden="1" xr:uid="{00000000-0005-0000-0000-0000333E0000}"/>
    <cellStyle name="Hiperłącze 3 8" xfId="13338" hidden="1" xr:uid="{00000000-0005-0000-0000-0000313E0000}"/>
    <cellStyle name="Hiperłącze 3 8" xfId="13555" hidden="1" xr:uid="{00000000-0005-0000-0000-0000323E0000}"/>
    <cellStyle name="Hiperłącze 3 8" xfId="11287" hidden="1" xr:uid="{00000000-0005-0000-0000-00002D3E0000}"/>
    <cellStyle name="Hiperłącze 3 8" xfId="27453" hidden="1" xr:uid="{00000000-0005-0000-0000-0000543E0000}"/>
    <cellStyle name="Hiperłącze 3 8" xfId="29385" hidden="1" xr:uid="{00000000-0005-0000-0000-0000583E0000}"/>
    <cellStyle name="Hiperłącze 3 8" xfId="30393" hidden="1" xr:uid="{00000000-0005-0000-0000-0000593E0000}"/>
    <cellStyle name="Hiperłącze 3 8" xfId="28484" hidden="1" xr:uid="{00000000-0005-0000-0000-0000573E0000}"/>
    <cellStyle name="Hiperłącze 3 8" xfId="28160" hidden="1" xr:uid="{00000000-0005-0000-0000-0000553E0000}"/>
    <cellStyle name="Hiperłącze 3 8" xfId="28923" hidden="1" xr:uid="{00000000-0005-0000-0000-0000563E0000}"/>
    <cellStyle name="Hiperłącze 3 8" xfId="30804" hidden="1" xr:uid="{00000000-0005-0000-0000-00005A3E0000}"/>
    <cellStyle name="Hiperłącze 3 8" xfId="43962" hidden="1" xr:uid="{00000000-0005-0000-0000-0000793E0000}"/>
    <cellStyle name="Hiperłącze 3 8" xfId="44373" hidden="1" xr:uid="{00000000-0005-0000-0000-00007A3E0000}"/>
    <cellStyle name="Hiperłącze 3 8" xfId="33908" hidden="1" xr:uid="{00000000-0005-0000-0000-0000633E0000}"/>
    <cellStyle name="Hiperłącze 3 8" xfId="27892" hidden="1" xr:uid="{00000000-0005-0000-0000-0000533E0000}"/>
    <cellStyle name="Hiperłącze 3 8" xfId="40698" hidden="1" xr:uid="{00000000-0005-0000-0000-0000723E0000}"/>
    <cellStyle name="Hiperłącze 3 8" xfId="41461" hidden="1" xr:uid="{00000000-0005-0000-0000-0000733E0000}"/>
    <cellStyle name="Hiperłącze 3 8" xfId="41022" hidden="1" xr:uid="{00000000-0005-0000-0000-0000743E0000}"/>
    <cellStyle name="Hiperłącze 3 8" xfId="41729" hidden="1" xr:uid="{00000000-0005-0000-0000-0000753E0000}"/>
    <cellStyle name="Hiperłącze 3 8" xfId="42492" hidden="1" xr:uid="{00000000-0005-0000-0000-0000763E0000}"/>
    <cellStyle name="Hiperłącze 3 8" xfId="22606" hidden="1" xr:uid="{00000000-0005-0000-0000-0000473E0000}"/>
    <cellStyle name="Hiperłącze 3 8" xfId="21978" hidden="1" xr:uid="{00000000-0005-0000-0000-0000453E0000}"/>
    <cellStyle name="Hiperłącze 3 8" xfId="22389" hidden="1" xr:uid="{00000000-0005-0000-0000-0000463E0000}"/>
    <cellStyle name="Hiperłącze 3 8" xfId="23637" hidden="1" xr:uid="{00000000-0005-0000-0000-00004A3E0000}"/>
    <cellStyle name="Hiperłącze 3 8" xfId="23369" hidden="1" xr:uid="{00000000-0005-0000-0000-0000483E0000}"/>
    <cellStyle name="Hiperłącze 3 8" xfId="22930" hidden="1" xr:uid="{00000000-0005-0000-0000-0000493E0000}"/>
    <cellStyle name="Hiperłącze 3 8" xfId="21758" hidden="1" xr:uid="{00000000-0005-0000-0000-0000443E0000}"/>
    <cellStyle name="Hiperłącze 3 8" xfId="46576" xr:uid="{00000000-0005-0000-0000-0000823E0000}"/>
    <cellStyle name="Hiperłącze 3 9" xfId="25861" hidden="1" xr:uid="{00000000-0005-0000-0000-0000A43E0000}"/>
    <cellStyle name="Hiperłącze 3 9" xfId="22380" hidden="1" xr:uid="{00000000-0005-0000-0000-00009C3E0000}"/>
    <cellStyle name="Hiperłącze 3 9" xfId="22597" hidden="1" xr:uid="{00000000-0005-0000-0000-00009D3E0000}"/>
    <cellStyle name="Hiperłącze 3 9" xfId="17854" hidden="1" xr:uid="{00000000-0005-0000-0000-0000923E0000}"/>
    <cellStyle name="Hiperłącze 3 9" xfId="18071" hidden="1" xr:uid="{00000000-0005-0000-0000-0000933E0000}"/>
    <cellStyle name="Hiperłącze 3 9" xfId="18834" hidden="1" xr:uid="{00000000-0005-0000-0000-0000943E0000}"/>
    <cellStyle name="Hiperłącze 3 9" xfId="18315" hidden="1" xr:uid="{00000000-0005-0000-0000-0000953E0000}"/>
    <cellStyle name="Hiperłącze 3 9" xfId="13790" hidden="1" xr:uid="{00000000-0005-0000-0000-00008A3E0000}"/>
    <cellStyle name="Hiperłącze 3 9" xfId="14578" hidden="1" xr:uid="{00000000-0005-0000-0000-00008B3E0000}"/>
    <cellStyle name="Hiperłącze 3 9" xfId="15341" hidden="1" xr:uid="{00000000-0005-0000-0000-00008C3E0000}"/>
    <cellStyle name="Hiperłącze 3 9" xfId="14822" hidden="1" xr:uid="{00000000-0005-0000-0000-00008D3E0000}"/>
    <cellStyle name="Hiperłącze 3 9" xfId="15804" hidden="1" xr:uid="{00000000-0005-0000-0000-00008E3E0000}"/>
    <cellStyle name="Hiperłącze 3 9" xfId="16812" hidden="1" xr:uid="{00000000-0005-0000-0000-00008F3E0000}"/>
    <cellStyle name="Hiperłącze 3 9" xfId="17223" hidden="1" xr:uid="{00000000-0005-0000-0000-0000903E0000}"/>
    <cellStyle name="Hiperłącze 3 9" xfId="17443" hidden="1" xr:uid="{00000000-0005-0000-0000-0000913E0000}"/>
    <cellStyle name="Hiperłącze 3 9" xfId="30795" hidden="1" xr:uid="{00000000-0005-0000-0000-0000B03E0000}"/>
    <cellStyle name="Hiperłącze 3 9" xfId="31015" hidden="1" xr:uid="{00000000-0005-0000-0000-0000B13E0000}"/>
    <cellStyle name="Hiperłącze 3 9" xfId="31426" hidden="1" xr:uid="{00000000-0005-0000-0000-0000B23E0000}"/>
    <cellStyle name="Hiperłącze 3 9" xfId="31643" hidden="1" xr:uid="{00000000-0005-0000-0000-0000B33E0000}"/>
    <cellStyle name="Hiperłącze 3 9" xfId="12287" hidden="1" xr:uid="{00000000-0005-0000-0000-0000843E0000}"/>
    <cellStyle name="Hiperłącze 3 9" xfId="12698" hidden="1" xr:uid="{00000000-0005-0000-0000-0000853E0000}"/>
    <cellStyle name="Hiperłącze 3 9" xfId="37960" hidden="1" xr:uid="{00000000-0005-0000-0000-0000C23E0000}"/>
    <cellStyle name="Hiperłącze 3 9" xfId="28151" hidden="1" xr:uid="{00000000-0005-0000-0000-0000AB3E0000}"/>
    <cellStyle name="Hiperłącze 3 9" xfId="28914" hidden="1" xr:uid="{00000000-0005-0000-0000-0000AC3E0000}"/>
    <cellStyle name="Hiperłącze 3 9" xfId="32674" hidden="1" xr:uid="{00000000-0005-0000-0000-0000B63E0000}"/>
    <cellStyle name="Hiperłącze 3 9" xfId="29376" hidden="1" xr:uid="{00000000-0005-0000-0000-0000AE3E0000}"/>
    <cellStyle name="Hiperłącze 3 9" xfId="30384" hidden="1" xr:uid="{00000000-0005-0000-0000-0000AF3E0000}"/>
    <cellStyle name="Hiperłącze 3 9" xfId="12918" hidden="1" xr:uid="{00000000-0005-0000-0000-0000863E0000}"/>
    <cellStyle name="Hiperłącze 3 9" xfId="13329" hidden="1" xr:uid="{00000000-0005-0000-0000-0000873E0000}"/>
    <cellStyle name="Hiperłącze 3 9" xfId="13546" hidden="1" xr:uid="{00000000-0005-0000-0000-0000883E0000}"/>
    <cellStyle name="Hiperłącze 3 9" xfId="14310" hidden="1" xr:uid="{00000000-0005-0000-0000-0000893E0000}"/>
    <cellStyle name="Hiperłącze 3 9" xfId="32406" hidden="1" xr:uid="{00000000-0005-0000-0000-0000B43E0000}"/>
    <cellStyle name="Hiperłącze 3 9" xfId="31887" hidden="1" xr:uid="{00000000-0005-0000-0000-0000B53E0000}"/>
    <cellStyle name="Hiperłącze 3 9" xfId="36929" hidden="1" xr:uid="{00000000-0005-0000-0000-0000BF3E0000}"/>
    <cellStyle name="Hiperłącze 3 9" xfId="33437" hidden="1" xr:uid="{00000000-0005-0000-0000-0000B73E0000}"/>
    <cellStyle name="Hiperłącze 3 9" xfId="32918" hidden="1" xr:uid="{00000000-0005-0000-0000-0000B83E0000}"/>
    <cellStyle name="Hiperłącze 3 9" xfId="39841" hidden="1" xr:uid="{00000000-0005-0000-0000-0000C53E0000}"/>
    <cellStyle name="Hiperłącze 3 9" xfId="40061" hidden="1" xr:uid="{00000000-0005-0000-0000-0000C63E0000}"/>
    <cellStyle name="Hiperłącze 3 9" xfId="40472" hidden="1" xr:uid="{00000000-0005-0000-0000-0000C73E0000}"/>
    <cellStyle name="Hiperłącze 3 9" xfId="40689" hidden="1" xr:uid="{00000000-0005-0000-0000-0000C83E0000}"/>
    <cellStyle name="Hiperłącze 3 9" xfId="35949" hidden="1" xr:uid="{00000000-0005-0000-0000-0000BD3E0000}"/>
    <cellStyle name="Hiperłącze 3 9" xfId="36166" hidden="1" xr:uid="{00000000-0005-0000-0000-0000BE3E0000}"/>
    <cellStyle name="Hiperłącze 3 9" xfId="19346" hidden="1" xr:uid="{00000000-0005-0000-0000-0000983E0000}"/>
    <cellStyle name="Hiperłącze 3 9" xfId="36410" hidden="1" xr:uid="{00000000-0005-0000-0000-0000C03E0000}"/>
    <cellStyle name="Hiperłącze 3 9" xfId="37197" hidden="1" xr:uid="{00000000-0005-0000-0000-0000C13E0000}"/>
    <cellStyle name="Hiperłącze 3 9" xfId="23360" hidden="1" xr:uid="{00000000-0005-0000-0000-00009E3E0000}"/>
    <cellStyle name="Hiperłącze 3 9" xfId="22841" hidden="1" xr:uid="{00000000-0005-0000-0000-00009F3E0000}"/>
    <cellStyle name="Hiperłącze 3 9" xfId="23628" hidden="1" xr:uid="{00000000-0005-0000-0000-0000A03E0000}"/>
    <cellStyle name="Hiperłącze 3 9" xfId="24391" hidden="1" xr:uid="{00000000-0005-0000-0000-0000A13E0000}"/>
    <cellStyle name="Hiperłącze 3 9" xfId="19102" hidden="1" xr:uid="{00000000-0005-0000-0000-0000963E0000}"/>
    <cellStyle name="Hiperłącze 3 9" xfId="19865" hidden="1" xr:uid="{00000000-0005-0000-0000-0000973E0000}"/>
    <cellStyle name="Hiperłącze 3 9" xfId="47006" hidden="1" xr:uid="{00000000-0005-0000-0000-0000D73E0000}"/>
    <cellStyle name="Hiperłącze 3 9" xfId="21338" hidden="1" xr:uid="{00000000-0005-0000-0000-0000993E0000}"/>
    <cellStyle name="Hiperłącze 3 9" xfId="21749" hidden="1" xr:uid="{00000000-0005-0000-0000-00009A3E0000}"/>
    <cellStyle name="Hiperłącze 3 9" xfId="26903" hidden="1" xr:uid="{00000000-0005-0000-0000-0000A73E0000}"/>
    <cellStyle name="Hiperłącze 3 9" xfId="27120" hidden="1" xr:uid="{00000000-0005-0000-0000-0000A83E0000}"/>
    <cellStyle name="Hiperłącze 3 9" xfId="27883" hidden="1" xr:uid="{00000000-0005-0000-0000-0000A93E0000}"/>
    <cellStyle name="Hiperłącze 3 9" xfId="27364" hidden="1" xr:uid="{00000000-0005-0000-0000-0000AA3E0000}"/>
    <cellStyle name="Hiperłącze 3 9" xfId="45456" hidden="1" xr:uid="{00000000-0005-0000-0000-0000D53E0000}"/>
    <cellStyle name="Hiperłącze 3 9" xfId="46243" hidden="1" xr:uid="{00000000-0005-0000-0000-0000D63E0000}"/>
    <cellStyle name="Hiperłącze 3 9" xfId="11278" hidden="1" xr:uid="{00000000-0005-0000-0000-0000833E0000}"/>
    <cellStyle name="Hiperłącze 3 9" xfId="23872" hidden="1" xr:uid="{00000000-0005-0000-0000-0000A23E0000}"/>
    <cellStyle name="Hiperłącze 3 9" xfId="24853" hidden="1" xr:uid="{00000000-0005-0000-0000-0000A33E0000}"/>
    <cellStyle name="Hiperłącze 3 9" xfId="28395" hidden="1" xr:uid="{00000000-0005-0000-0000-0000AD3E0000}"/>
    <cellStyle name="Hiperłącze 3 9" xfId="26272" hidden="1" xr:uid="{00000000-0005-0000-0000-0000A53E0000}"/>
    <cellStyle name="Hiperłącze 3 9" xfId="26492" hidden="1" xr:uid="{00000000-0005-0000-0000-0000A63E0000}"/>
    <cellStyle name="Hiperłącze 3 9" xfId="44584" hidden="1" xr:uid="{00000000-0005-0000-0000-0000D13E0000}"/>
    <cellStyle name="Hiperłącze 3 9" xfId="44995" hidden="1" xr:uid="{00000000-0005-0000-0000-0000D23E0000}"/>
    <cellStyle name="Hiperłącze 3 9" xfId="45212" hidden="1" xr:uid="{00000000-0005-0000-0000-0000D33E0000}"/>
    <cellStyle name="Hiperłącze 3 9" xfId="45975" hidden="1" xr:uid="{00000000-0005-0000-0000-0000D43E0000}"/>
    <cellStyle name="Hiperłącze 3 9" xfId="41452" hidden="1" xr:uid="{00000000-0005-0000-0000-0000C93E0000}"/>
    <cellStyle name="Hiperłącze 3 9" xfId="40933" hidden="1" xr:uid="{00000000-0005-0000-0000-0000CA3E0000}"/>
    <cellStyle name="Hiperłącze 3 9" xfId="41720" hidden="1" xr:uid="{00000000-0005-0000-0000-0000CB3E0000}"/>
    <cellStyle name="Hiperłącze 3 9" xfId="42483" hidden="1" xr:uid="{00000000-0005-0000-0000-0000CC3E0000}"/>
    <cellStyle name="Hiperłącze 3 9" xfId="41964" hidden="1" xr:uid="{00000000-0005-0000-0000-0000CD3E0000}"/>
    <cellStyle name="Hiperłącze 3 9" xfId="42945" hidden="1" xr:uid="{00000000-0005-0000-0000-0000CE3E0000}"/>
    <cellStyle name="Hiperłącze 3 9" xfId="43953" hidden="1" xr:uid="{00000000-0005-0000-0000-0000CF3E0000}"/>
    <cellStyle name="Hiperłącze 3 9" xfId="44364" hidden="1" xr:uid="{00000000-0005-0000-0000-0000D03E0000}"/>
    <cellStyle name="Hiperłącze 3 9" xfId="33899" hidden="1" xr:uid="{00000000-0005-0000-0000-0000B93E0000}"/>
    <cellStyle name="Hiperłącze 3 9" xfId="34907" hidden="1" xr:uid="{00000000-0005-0000-0000-0000BA3E0000}"/>
    <cellStyle name="Hiperłącze 3 9" xfId="35318" hidden="1" xr:uid="{00000000-0005-0000-0000-0000BB3E0000}"/>
    <cellStyle name="Hiperłącze 3 9" xfId="35538" hidden="1" xr:uid="{00000000-0005-0000-0000-0000BC3E0000}"/>
    <cellStyle name="Hiperłącze 3 9" xfId="37441" hidden="1" xr:uid="{00000000-0005-0000-0000-0000C33E0000}"/>
    <cellStyle name="Hiperłącze 3 9" xfId="39430" hidden="1" xr:uid="{00000000-0005-0000-0000-0000C43E0000}"/>
    <cellStyle name="Hiperłącze 3 9" xfId="21969" hidden="1" xr:uid="{00000000-0005-0000-0000-00009B3E0000}"/>
    <cellStyle name="Hiperłącze 3 9" xfId="46487" xr:uid="{00000000-0005-0000-0000-0000D83E0000}"/>
    <cellStyle name="Hiperłącze 4" xfId="21215" hidden="1" xr:uid="{00000000-0005-0000-0000-000039430000}"/>
    <cellStyle name="Hiperłącze 4" xfId="43485" hidden="1" xr:uid="{00000000-0005-0000-0000-0000C94E0000}"/>
    <cellStyle name="Hiperłącze 4" xfId="43069" hidden="1" xr:uid="{00000000-0005-0000-0000-0000784D0000}"/>
    <cellStyle name="Hiperłącze 4" xfId="11299" hidden="1" xr:uid="{00000000-0005-0000-0000-0000FB3E0000}"/>
    <cellStyle name="Hiperłącze 4" xfId="21887" hidden="1" xr:uid="{00000000-0005-0000-0000-000085430000}"/>
    <cellStyle name="Hiperłącze 4" xfId="37804" hidden="1" xr:uid="{00000000-0005-0000-0000-0000E74A0000}"/>
    <cellStyle name="Hiperłącze 4" xfId="20613" hidden="1" xr:uid="{00000000-0005-0000-0000-0000F6430000}"/>
    <cellStyle name="Hiperłącze 4" xfId="19333" hidden="1" xr:uid="{00000000-0005-0000-0000-0000E2420000}"/>
    <cellStyle name="Hiperłącze 4" xfId="11394" hidden="1" xr:uid="{00000000-0005-0000-0000-0000033F0000}"/>
    <cellStyle name="Hiperłącze 4" xfId="13227" hidden="1" xr:uid="{00000000-0005-0000-0000-0000AC3F0000}"/>
    <cellStyle name="Hiperłącze 4" xfId="31834" hidden="1" xr:uid="{00000000-0005-0000-0000-00007B480000}"/>
    <cellStyle name="Hiperłącze 4" xfId="39788" hidden="1" xr:uid="{00000000-0005-0000-0000-0000AE4B0000}"/>
    <cellStyle name="Hiperłącze 4" xfId="12611" hidden="1" xr:uid="{00000000-0005-0000-0000-0000503F0000}"/>
    <cellStyle name="Hiperłącze 4" xfId="12745" hidden="1" xr:uid="{00000000-0005-0000-0000-0000563F0000}"/>
    <cellStyle name="Hiperłącze 4" xfId="28225" hidden="1" xr:uid="{00000000-0005-0000-0000-0000AE460000}"/>
    <cellStyle name="Hiperłącze 4" xfId="24266" hidden="1" xr:uid="{00000000-0005-0000-0000-0000BB440000}"/>
    <cellStyle name="Hiperłącze 4" xfId="24566" hidden="1" xr:uid="{00000000-0005-0000-0000-000008450000}"/>
    <cellStyle name="Hiperłącze 4" xfId="24571" hidden="1" xr:uid="{00000000-0005-0000-0000-000007450000}"/>
    <cellStyle name="Hiperłącze 4" xfId="23851" hidden="1" xr:uid="{00000000-0005-0000-0000-0000DB440000}"/>
    <cellStyle name="Hiperłącze 4" xfId="43548" hidden="1" xr:uid="{00000000-0005-0000-0000-0000424E0000}"/>
    <cellStyle name="Hiperłącze 4" xfId="35442" hidden="1" xr:uid="{00000000-0005-0000-0000-0000B8490000}"/>
    <cellStyle name="Hiperłącze 4" xfId="20430" hidden="1" xr:uid="{00000000-0005-0000-0000-000020430000}"/>
    <cellStyle name="Hiperłącze 4" xfId="40035" hidden="1" xr:uid="{00000000-0005-0000-0000-0000E34B0000}"/>
    <cellStyle name="Hiperłącze 4" xfId="40207" hidden="1" xr:uid="{00000000-0005-0000-0000-0000F14B0000}"/>
    <cellStyle name="Hiperłącze 4" xfId="38034" hidden="1" xr:uid="{00000000-0005-0000-0000-0000FE4A0000}"/>
    <cellStyle name="Hiperłącze 4" xfId="34681" hidden="1" xr:uid="{00000000-0005-0000-0000-000061490000}"/>
    <cellStyle name="Hiperłącze 4" xfId="41658" hidden="1" xr:uid="{00000000-0005-0000-0000-0000B24C0000}"/>
    <cellStyle name="Hiperłącze 4" xfId="24421" hidden="1" xr:uid="{00000000-0005-0000-0000-0000C9440000}"/>
    <cellStyle name="Hiperłącze 4" xfId="35410" hidden="1" xr:uid="{00000000-0005-0000-0000-0000B0490000}"/>
    <cellStyle name="Hiperłącze 4" xfId="14043" hidden="1" xr:uid="{00000000-0005-0000-0000-0000FA3F0000}"/>
    <cellStyle name="Hiperłącze 4" xfId="16447" hidden="1" xr:uid="{00000000-0005-0000-0000-000075420000}"/>
    <cellStyle name="Hiperłącze 4" xfId="43239" hidden="1" xr:uid="{00000000-0005-0000-0000-0000404E0000}"/>
    <cellStyle name="Hiperłącze 4" xfId="27119" hidden="1" xr:uid="{00000000-0005-0000-0000-000018460000}"/>
    <cellStyle name="Hiperłącze 4" xfId="37611" hidden="1" xr:uid="{00000000-0005-0000-0000-0000114B0000}"/>
    <cellStyle name="Hiperłącze 4" xfId="35425" hidden="1" xr:uid="{00000000-0005-0000-0000-0000B4490000}"/>
    <cellStyle name="Hiperłącze 4" xfId="20465" hidden="1" xr:uid="{00000000-0005-0000-0000-000027430000}"/>
    <cellStyle name="Hiperłącze 4" xfId="40588" hidden="1" xr:uid="{00000000-0005-0000-0000-0000234C0000}"/>
    <cellStyle name="Hiperłącze 4" xfId="33920" hidden="1" xr:uid="{00000000-0005-0000-0000-00004B490000}"/>
    <cellStyle name="Hiperłącze 4" xfId="12604" hidden="1" xr:uid="{00000000-0005-0000-0000-00004B3F0000}"/>
    <cellStyle name="Hiperłącze 4" xfId="46797" hidden="1" xr:uid="{00000000-0005-0000-0000-0000034F0000}"/>
    <cellStyle name="Hiperłącze 4" xfId="44192" hidden="1" xr:uid="{00000000-0005-0000-0000-0000B14D0000}"/>
    <cellStyle name="Hiperłącze 4" xfId="28347" hidden="1" xr:uid="{00000000-0005-0000-0000-0000F6460000}"/>
    <cellStyle name="Hiperłącze 4" xfId="32064" hidden="1" xr:uid="{00000000-0005-0000-0000-000074480000}"/>
    <cellStyle name="Hiperłącze 4" xfId="35905" hidden="1" xr:uid="{00000000-0005-0000-0000-0000014A0000}"/>
    <cellStyle name="Hiperłącze 4" xfId="34206" hidden="1" xr:uid="{00000000-0005-0000-0000-0000CE490000}"/>
    <cellStyle name="Hiperłącze 4" xfId="28315" hidden="1" xr:uid="{00000000-0005-0000-0000-0000B6460000}"/>
    <cellStyle name="Hiperłącze 4" xfId="11641" hidden="1" xr:uid="{00000000-0005-0000-0000-0000753F0000}"/>
    <cellStyle name="Hiperłącze 4" xfId="37512" hidden="1" xr:uid="{00000000-0005-0000-0000-0000294B0000}"/>
    <cellStyle name="Hiperłącze 4" xfId="40688" hidden="1" xr:uid="{00000000-0005-0000-0000-0000484C0000}"/>
    <cellStyle name="Hiperłącze 4" xfId="32250" hidden="1" xr:uid="{00000000-0005-0000-0000-000047480000}"/>
    <cellStyle name="Hiperłącze 4" xfId="31339" hidden="1" xr:uid="{00000000-0005-0000-0000-0000F0470000}"/>
    <cellStyle name="Hiperłącze 4" xfId="19398" hidden="1" xr:uid="{00000000-0005-0000-0000-0000EA420000}"/>
    <cellStyle name="Hiperłącze 4" xfId="30719" hidden="1" xr:uid="{00000000-0005-0000-0000-00008D470000}"/>
    <cellStyle name="Hiperłącze 4" xfId="19303" hidden="1" xr:uid="{00000000-0005-0000-0000-0000D5420000}"/>
    <cellStyle name="Hiperłącze 4" xfId="26418" hidden="1" xr:uid="{00000000-0005-0000-0000-000091450000}"/>
    <cellStyle name="Hiperłącze 4" xfId="24447" hidden="1" xr:uid="{00000000-0005-0000-0000-0000CA440000}"/>
    <cellStyle name="Hiperłącze 4" xfId="45319" hidden="1" xr:uid="{00000000-0005-0000-0000-0000644E0000}"/>
    <cellStyle name="Hiperłącze 4" xfId="43734" hidden="1" xr:uid="{00000000-0005-0000-0000-00007D4D0000}"/>
    <cellStyle name="Hiperłącze 4" xfId="26713" hidden="1" xr:uid="{00000000-0005-0000-0000-0000CF450000}"/>
    <cellStyle name="Hiperłącze 4" xfId="26801" hidden="1" xr:uid="{00000000-0005-0000-0000-0000DC450000}"/>
    <cellStyle name="Hiperłącze 4" xfId="17339" hidden="1" xr:uid="{00000000-0005-0000-0000-000073410000}"/>
    <cellStyle name="Hiperłącze 4" xfId="17279" hidden="1" xr:uid="{00000000-0005-0000-0000-00006A410000}"/>
    <cellStyle name="Hiperłącze 4" xfId="16676" hidden="1" xr:uid="{00000000-0005-0000-0000-00002F410000}"/>
    <cellStyle name="Hiperłącze 4" xfId="15721" hidden="1" xr:uid="{00000000-0005-0000-0000-0000FF400000}"/>
    <cellStyle name="Hiperłącze 4" xfId="31071" hidden="1" xr:uid="{00000000-0005-0000-0000-0000CA470000}"/>
    <cellStyle name="Hiperłącze 4" xfId="30971" hidden="1" xr:uid="{00000000-0005-0000-0000-0000C1470000}"/>
    <cellStyle name="Hiperłącze 4" xfId="24606" hidden="1" xr:uid="{00000000-0005-0000-0000-000006450000}"/>
    <cellStyle name="Hiperłącze 4" xfId="46022" hidden="1" xr:uid="{00000000-0005-0000-0000-0000864E0000}"/>
    <cellStyle name="Hiperłącze 4" xfId="45827" hidden="1" xr:uid="{00000000-0005-0000-0000-0000784E0000}"/>
    <cellStyle name="Hiperłącze 4" xfId="44812" hidden="1" xr:uid="{00000000-0005-0000-0000-0000144E0000}"/>
    <cellStyle name="Hiperłącze 4" xfId="43299" hidden="1" xr:uid="{00000000-0005-0000-0000-0000E64D0000}"/>
    <cellStyle name="Hiperłącze 4" xfId="35031" hidden="1" xr:uid="{00000000-0005-0000-0000-000088490000}"/>
    <cellStyle name="Hiperłącze 4" xfId="32127" hidden="1" xr:uid="{00000000-0005-0000-0000-000088480000}"/>
    <cellStyle name="Hiperłącze 4" xfId="31995" hidden="1" xr:uid="{00000000-0005-0000-0000-00007D480000}"/>
    <cellStyle name="Hiperłącze 4" xfId="35014" hidden="1" xr:uid="{00000000-0005-0000-0000-000084490000}"/>
    <cellStyle name="Hiperłącze 4" xfId="13493" hidden="1" xr:uid="{00000000-0005-0000-0000-0000C63F0000}"/>
    <cellStyle name="Hiperłącze 4" xfId="45766" hidden="1" xr:uid="{00000000-0005-0000-0000-0000734E0000}"/>
    <cellStyle name="Hiperłącze 4" xfId="46750" hidden="1" xr:uid="{00000000-0005-0000-0000-0000FB4E0000}"/>
    <cellStyle name="Hiperłącze 4" xfId="47203" hidden="1" xr:uid="{00000000-0005-0000-0000-0000514F0000}"/>
    <cellStyle name="Hiperłącze 4" xfId="21796" hidden="1" xr:uid="{00000000-0005-0000-0000-000076430000}"/>
    <cellStyle name="Hiperłącze 4" xfId="21551" hidden="1" xr:uid="{00000000-0005-0000-0000-000060430000}"/>
    <cellStyle name="Hiperłącze 4" xfId="19636" hidden="1" xr:uid="{00000000-0005-0000-0000-0000A0420000}"/>
    <cellStyle name="Hiperłącze 4" xfId="31293" hidden="1" xr:uid="{00000000-0005-0000-0000-0000E6470000}"/>
    <cellStyle name="Hiperłącze 4" xfId="19067" hidden="1" xr:uid="{00000000-0005-0000-0000-000082420000}"/>
    <cellStyle name="Hiperłącze 4" xfId="14162" hidden="1" xr:uid="{00000000-0005-0000-0000-000008400000}"/>
    <cellStyle name="Hiperłącze 4" xfId="20134" hidden="1" xr:uid="{00000000-0005-0000-0000-000000430000}"/>
    <cellStyle name="Hiperłącze 4" xfId="19382" hidden="1" xr:uid="{00000000-0005-0000-0000-0000EE420000}"/>
    <cellStyle name="Hiperłącze 4" xfId="19618" hidden="1" xr:uid="{00000000-0005-0000-0000-00009C420000}"/>
    <cellStyle name="Hiperłącze 4" xfId="17767" hidden="1" xr:uid="{00000000-0005-0000-0000-0000C0410000}"/>
    <cellStyle name="Hiperłącze 4" xfId="47212" hidden="1" xr:uid="{00000000-0005-0000-0000-0000524F0000}"/>
    <cellStyle name="Hiperłącze 4" xfId="46826" hidden="1" xr:uid="{00000000-0005-0000-0000-0000024F0000}"/>
    <cellStyle name="Hiperłącze 4" xfId="27711" hidden="1" xr:uid="{00000000-0005-0000-0000-000035460000}"/>
    <cellStyle name="Hiperłącze 4" xfId="18302" hidden="1" xr:uid="{00000000-0005-0000-0000-000052420000}"/>
    <cellStyle name="Hiperłącze 4" xfId="18941" hidden="1" xr:uid="{00000000-0005-0000-0000-000034420000}"/>
    <cellStyle name="Hiperłącze 4" xfId="16443" hidden="1" xr:uid="{00000000-0005-0000-0000-0000EA410000}"/>
    <cellStyle name="Hiperłącze 4" xfId="30458" hidden="1" xr:uid="{00000000-0005-0000-0000-00006E470000}"/>
    <cellStyle name="Hiperłącze 4" xfId="34439" hidden="1" xr:uid="{00000000-0005-0000-0000-0000A94A0000}"/>
    <cellStyle name="Hiperłącze 4" xfId="29831" hidden="1" xr:uid="{00000000-0005-0000-0000-0000AF480000}"/>
    <cellStyle name="Hiperłącze 4" xfId="15750" hidden="1" xr:uid="{00000000-0005-0000-0000-0000FE400000}"/>
    <cellStyle name="Hiperłącze 4" xfId="27534" hidden="1" xr:uid="{00000000-0005-0000-0000-000061460000}"/>
    <cellStyle name="Hiperłącze 4" xfId="17656" hidden="1" xr:uid="{00000000-0005-0000-0000-0000B0410000}"/>
    <cellStyle name="Hiperłącze 4" xfId="30034" hidden="1" xr:uid="{00000000-0005-0000-0000-000009480000}"/>
    <cellStyle name="Hiperłącze 4" xfId="25609" hidden="1" xr:uid="{00000000-0005-0000-0000-000040450000}"/>
    <cellStyle name="Hiperłącze 4" xfId="17306" hidden="1" xr:uid="{00000000-0005-0000-0000-00006F410000}"/>
    <cellStyle name="Hiperłącze 4" xfId="15716" hidden="1" xr:uid="{00000000-0005-0000-0000-000000410000}"/>
    <cellStyle name="Hiperłącze 4" xfId="22788" hidden="1" xr:uid="{00000000-0005-0000-0000-00005B440000}"/>
    <cellStyle name="Hiperłącze 4" xfId="28609" hidden="1" xr:uid="{00000000-0005-0000-0000-0000EA460000}"/>
    <cellStyle name="Hiperłącze 4" xfId="45619" hidden="1" xr:uid="{00000000-0005-0000-0000-00009D4E0000}"/>
    <cellStyle name="Hiperłącze 4" xfId="47014" hidden="1" xr:uid="{00000000-0005-0000-0000-0000174F0000}"/>
    <cellStyle name="Hiperłącze 4" xfId="42548" hidden="1" xr:uid="{00000000-0005-0000-0000-00000D4D0000}"/>
    <cellStyle name="Hiperłącze 4" xfId="15572" hidden="1" xr:uid="{00000000-0005-0000-0000-0000EA400000}"/>
    <cellStyle name="Hiperłącze 4" xfId="25584" hidden="1" xr:uid="{00000000-0005-0000-0000-00003B450000}"/>
    <cellStyle name="Hiperłącze 4" xfId="31204" hidden="1" xr:uid="{00000000-0005-0000-0000-0000DB470000}"/>
    <cellStyle name="Hiperłącze 4" xfId="30522" hidden="1" xr:uid="{00000000-0005-0000-0000-000075470000}"/>
    <cellStyle name="Hiperłącze 4" xfId="19550" hidden="1" xr:uid="{00000000-0005-0000-0000-0000CC420000}"/>
    <cellStyle name="Hiperłącze 4" xfId="12654" hidden="1" xr:uid="{00000000-0005-0000-0000-0000513F0000}"/>
    <cellStyle name="Hiperłącze 4" xfId="14912" hidden="1" xr:uid="{00000000-0005-0000-0000-0000D7400000}"/>
    <cellStyle name="Hiperłącze 4" xfId="34239" hidden="1" xr:uid="{00000000-0005-0000-0000-0000C8490000}"/>
    <cellStyle name="Hiperłącze 4" xfId="35249" hidden="1" xr:uid="{00000000-0005-0000-0000-000099490000}"/>
    <cellStyle name="Hiperłącze 4" xfId="26557" hidden="1" xr:uid="{00000000-0005-0000-0000-0000BD450000}"/>
    <cellStyle name="Hiperłącze 4" xfId="35053" hidden="1" xr:uid="{00000000-0005-0000-0000-000081490000}"/>
    <cellStyle name="Hiperłącze 4" xfId="35265" hidden="1" xr:uid="{00000000-0005-0000-0000-00009E490000}"/>
    <cellStyle name="Hiperłącze 4" xfId="20281" hidden="1" xr:uid="{00000000-0005-0000-0000-000009430000}"/>
    <cellStyle name="Hiperłącze 4" xfId="24044" hidden="1" xr:uid="{00000000-0005-0000-0000-0000E3440000}"/>
    <cellStyle name="Hiperłącze 4" xfId="23995" hidden="1" xr:uid="{00000000-0005-0000-0000-0000EC440000}"/>
    <cellStyle name="Hiperłącze 4" xfId="26508" hidden="1" xr:uid="{00000000-0005-0000-0000-0000BC450000}"/>
    <cellStyle name="Hiperłącze 4" xfId="18881" hidden="1" xr:uid="{00000000-0005-0000-0000-000026420000}"/>
    <cellStyle name="Hiperłącze 4" xfId="23829" hidden="1" xr:uid="{00000000-0005-0000-0000-0000E5440000}"/>
    <cellStyle name="Hiperłącze 4" xfId="29193" hidden="1" xr:uid="{00000000-0005-0000-0000-000024470000}"/>
    <cellStyle name="Hiperłącze 4" xfId="30116" hidden="1" xr:uid="{00000000-0005-0000-0000-00004C470000}"/>
    <cellStyle name="Hiperłącze 4" xfId="17870" hidden="1" xr:uid="{00000000-0005-0000-0000-0000CC410000}"/>
    <cellStyle name="Hiperłącze 4" xfId="15977" hidden="1" xr:uid="{00000000-0005-0000-0000-0000DD410000}"/>
    <cellStyle name="Hiperłącze 4" xfId="20597" hidden="1" xr:uid="{00000000-0005-0000-0000-0000F9430000}"/>
    <cellStyle name="Hiperłącze 4" xfId="33170" hidden="1" xr:uid="{00000000-0005-0000-0000-0000CA480000}"/>
    <cellStyle name="Hiperłącze 4" xfId="29828" hidden="1" xr:uid="{00000000-0005-0000-0000-0000AE480000}"/>
    <cellStyle name="Hiperłącze 4" xfId="32748" hidden="1" xr:uid="{00000000-0005-0000-0000-0000BE480000}"/>
    <cellStyle name="Hiperłącze 4" xfId="25682" hidden="1" xr:uid="{00000000-0005-0000-0000-000047450000}"/>
    <cellStyle name="Hiperłącze 4" xfId="17721" hidden="1" xr:uid="{00000000-0005-0000-0000-0000B6410000}"/>
    <cellStyle name="Hiperłącze 4" xfId="31254" hidden="1" xr:uid="{00000000-0005-0000-0000-0000E1470000}"/>
    <cellStyle name="Hiperłącze 4" xfId="10291" hidden="1" xr:uid="{00000000-0005-0000-0000-0000E03E0000}"/>
    <cellStyle name="Hiperłącze 4" xfId="43983" hidden="1" xr:uid="{00000000-0005-0000-0000-0000994D0000}"/>
    <cellStyle name="Hiperłącze 4" xfId="41898" hidden="1" xr:uid="{00000000-0005-0000-0000-00002E4D0000}"/>
    <cellStyle name="Hiperłącze 4" xfId="41728" hidden="1" xr:uid="{00000000-0005-0000-0000-0000D74C0000}"/>
    <cellStyle name="Hiperłącze 4" xfId="25399" hidden="1" xr:uid="{00000000-0005-0000-0000-00000B470000}"/>
    <cellStyle name="Hiperłącze 4" xfId="43430" hidden="1" xr:uid="{00000000-0005-0000-0000-0000D64E0000}"/>
    <cellStyle name="Hiperłącze 4" xfId="40108" hidden="1" xr:uid="{00000000-0005-0000-0000-0000E64B0000}"/>
    <cellStyle name="Hiperłącze 4" xfId="37853" hidden="1" xr:uid="{00000000-0005-0000-0000-0000ED4A0000}"/>
    <cellStyle name="Hiperłącze 4" xfId="46834" hidden="1" xr:uid="{00000000-0005-0000-0000-0000054F0000}"/>
    <cellStyle name="Hiperłącze 4" xfId="45639" hidden="1" xr:uid="{00000000-0005-0000-0000-00009F4E0000}"/>
    <cellStyle name="Hiperłącze 4" xfId="44438" hidden="1" xr:uid="{00000000-0005-0000-0000-0000CE4D0000}"/>
    <cellStyle name="Hiperłącze 4" xfId="30742" hidden="1" xr:uid="{00000000-0005-0000-0000-00008E470000}"/>
    <cellStyle name="Hiperłącze 4" xfId="22605" hidden="1" xr:uid="{00000000-0005-0000-0000-000007440000}"/>
    <cellStyle name="Hiperłącze 4" xfId="41249" hidden="1" xr:uid="{00000000-0005-0000-0000-0000614C0000}"/>
    <cellStyle name="Hiperłącze 4" xfId="45761" hidden="1" xr:uid="{00000000-0005-0000-0000-0000744E0000}"/>
    <cellStyle name="Hiperłącze 4" xfId="13253" hidden="1" xr:uid="{00000000-0005-0000-0000-0000AD3F0000}"/>
    <cellStyle name="Hiperłącze 4" xfId="21445" hidden="1" xr:uid="{00000000-0005-0000-0000-000054430000}"/>
    <cellStyle name="Hiperłącze 4" xfId="32712" hidden="1" xr:uid="{00000000-0005-0000-0000-0000B5480000}"/>
    <cellStyle name="Hiperłącze 4" xfId="30476" hidden="1" xr:uid="{00000000-0005-0000-0000-000070470000}"/>
    <cellStyle name="Hiperłącze 4" xfId="21223" hidden="1" xr:uid="{00000000-0005-0000-0000-00003A430000}"/>
    <cellStyle name="Hiperłącze 4" xfId="34840" hidden="1" xr:uid="{00000000-0005-0000-0000-0000C2490000}"/>
    <cellStyle name="Hiperłącze 4" xfId="45708" hidden="1" xr:uid="{00000000-0005-0000-0000-00006A4E0000}"/>
    <cellStyle name="Hiperłącze 4" xfId="15803" hidden="1" xr:uid="{00000000-0005-0000-0000-000008410000}"/>
    <cellStyle name="Hiperłącze 4" xfId="34639" hidden="1" xr:uid="{00000000-0005-0000-0000-00005C490000}"/>
    <cellStyle name="Hiperłącze 4" xfId="38184" hidden="1" xr:uid="{00000000-0005-0000-0000-0000394B0000}"/>
    <cellStyle name="Hiperłącze 4" xfId="39346" hidden="1" xr:uid="{00000000-0005-0000-0000-0000354C0000}"/>
    <cellStyle name="Hiperłącze 4" xfId="44510" hidden="1" xr:uid="{00000000-0005-0000-0000-0000D14D0000}"/>
    <cellStyle name="Hiperłącze 4" xfId="28578" hidden="1" xr:uid="{00000000-0005-0000-0000-0000EF460000}"/>
    <cellStyle name="Hiperłącze 4" xfId="39676" hidden="1" xr:uid="{00000000-0005-0000-0000-00009D4B0000}"/>
    <cellStyle name="Hiperłącze 4" xfId="38250" hidden="1" xr:uid="{00000000-0005-0000-0000-0000434B0000}"/>
    <cellStyle name="Hiperłącze 4" xfId="38972" hidden="1" xr:uid="{00000000-0005-0000-0000-00002A4C0000}"/>
    <cellStyle name="Hiperłącze 4" xfId="24792" hidden="1" xr:uid="{00000000-0005-0000-0000-00001A450000}"/>
    <cellStyle name="Hiperłącze 4" xfId="44117" hidden="1" xr:uid="{00000000-0005-0000-0000-0000A64D0000}"/>
    <cellStyle name="Hiperłącze 4" xfId="32954" hidden="1" xr:uid="{00000000-0005-0000-0000-00001E490000}"/>
    <cellStyle name="Hiperłącze 4" xfId="18950" hidden="1" xr:uid="{00000000-0005-0000-0000-000033420000}"/>
    <cellStyle name="Hiperłącze 4" xfId="31627" hidden="1" xr:uid="{00000000-0005-0000-0000-000024480000}"/>
    <cellStyle name="Hiperłącze 4" xfId="25573" hidden="1" xr:uid="{00000000-0005-0000-0000-00003A450000}"/>
    <cellStyle name="Hiperłącze 4" xfId="18154" hidden="1" xr:uid="{00000000-0005-0000-0000-0000FF410000}"/>
    <cellStyle name="Hiperłącze 4" xfId="38829" hidden="1" xr:uid="{00000000-0005-0000-0000-0000CB4B0000}"/>
    <cellStyle name="Hiperłącze 4" xfId="32695" hidden="1" xr:uid="{00000000-0005-0000-0000-0000BB480000}"/>
    <cellStyle name="Hiperłącze 4" xfId="13337" hidden="1" xr:uid="{00000000-0005-0000-0000-0000B73F0000}"/>
    <cellStyle name="Hiperłącze 4" xfId="28234" hidden="1" xr:uid="{00000000-0005-0000-0000-0000AF460000}"/>
    <cellStyle name="Hiperłącze 4" xfId="19014" hidden="1" xr:uid="{00000000-0005-0000-0000-000067420000}"/>
    <cellStyle name="Hiperłącze 4" xfId="14608" hidden="1" xr:uid="{00000000-0005-0000-0000-000079400000}"/>
    <cellStyle name="Hiperłącze 4" xfId="36573" hidden="1" xr:uid="{00000000-0005-0000-0000-00007D4A0000}"/>
    <cellStyle name="Hiperłącze 4" xfId="27316" hidden="1" xr:uid="{00000000-0005-0000-0000-000066460000}"/>
    <cellStyle name="Hiperłącze 4" xfId="17297" hidden="1" xr:uid="{00000000-0005-0000-0000-00006E410000}"/>
    <cellStyle name="Hiperłącze 4" xfId="23407" hidden="1" xr:uid="{00000000-0005-0000-0000-000036440000}"/>
    <cellStyle name="Hiperłącze 4" xfId="13204" hidden="1" xr:uid="{00000000-0005-0000-0000-0000A73F0000}"/>
    <cellStyle name="Hiperłącze 4" xfId="19957" hidden="1" xr:uid="{00000000-0005-0000-0000-0000C0420000}"/>
    <cellStyle name="Hiperłącze 4" xfId="31509" hidden="1" xr:uid="{00000000-0005-0000-0000-0000FF470000}"/>
    <cellStyle name="Hiperłącze 4" xfId="19373" hidden="1" xr:uid="{00000000-0005-0000-0000-0000EF420000}"/>
    <cellStyle name="Hiperłącze 4" xfId="22680" hidden="1" xr:uid="{00000000-0005-0000-0000-00000F440000}"/>
    <cellStyle name="Hiperłącze 4" xfId="24116" hidden="1" xr:uid="{00000000-0005-0000-0000-0000A9440000}"/>
    <cellStyle name="Hiperłącze 4" xfId="12019" hidden="1" xr:uid="{00000000-0005-0000-0000-00000C3F0000}"/>
    <cellStyle name="Hiperłącze 4" xfId="20486" hidden="1" xr:uid="{00000000-0005-0000-0000-000022430000}"/>
    <cellStyle name="Hiperłącze 4" xfId="43528" hidden="1" xr:uid="{00000000-0005-0000-0000-0000444E0000}"/>
    <cellStyle name="Hiperłącze 4" xfId="34219" hidden="1" xr:uid="{00000000-0005-0000-0000-0000CF490000}"/>
    <cellStyle name="Hiperłącze 4" xfId="22504" hidden="1" xr:uid="{00000000-0005-0000-0000-0000E8430000}"/>
    <cellStyle name="Hiperłącze 4" xfId="26427" hidden="1" xr:uid="{00000000-0005-0000-0000-000092450000}"/>
    <cellStyle name="Hiperłącze 4" xfId="24170" hidden="1" xr:uid="{00000000-0005-0000-0000-0000AF440000}"/>
    <cellStyle name="Hiperłącze 4" xfId="18226" hidden="1" xr:uid="{00000000-0005-0000-0000-000002420000}"/>
    <cellStyle name="Hiperłącze 4" xfId="36213" hidden="1" xr:uid="{00000000-0005-0000-0000-0000364A0000}"/>
    <cellStyle name="Hiperłącze 4" xfId="21977" hidden="1" xr:uid="{00000000-0005-0000-0000-0000A7430000}"/>
    <cellStyle name="Hiperłącze 4" xfId="19280" hidden="1" xr:uid="{00000000-0005-0000-0000-0000DE420000}"/>
    <cellStyle name="Hiperłącze 4" xfId="22562" hidden="1" xr:uid="{00000000-0005-0000-0000-000002440000}"/>
    <cellStyle name="Hiperłącze 4" xfId="16762" hidden="1" xr:uid="{00000000-0005-0000-0000-0000DC410000}"/>
    <cellStyle name="Hiperłącze 4" xfId="23104" hidden="1" xr:uid="{00000000-0005-0000-0000-00001B440000}"/>
    <cellStyle name="Hiperłącze 4" xfId="35464" hidden="1" xr:uid="{00000000-0005-0000-0000-0000B1490000}"/>
    <cellStyle name="Hiperłącze 4" xfId="41803" hidden="1" xr:uid="{00000000-0005-0000-0000-0000DF4C0000}"/>
    <cellStyle name="Hiperłącze 4" xfId="33190" hidden="1" xr:uid="{00000000-0005-0000-0000-0000CC480000}"/>
    <cellStyle name="Hiperłącze 4" xfId="32480" hidden="1" xr:uid="{00000000-0005-0000-0000-00005E480000}"/>
    <cellStyle name="Hiperłącze 4" xfId="17760" hidden="1" xr:uid="{00000000-0005-0000-0000-0000BB410000}"/>
    <cellStyle name="Hiperłącze 4" xfId="21421" hidden="1" xr:uid="{00000000-0005-0000-0000-00004F430000}"/>
    <cellStyle name="Hiperłącze 4" xfId="25200" hidden="1" xr:uid="{00000000-0005-0000-0000-0000A7450000}"/>
    <cellStyle name="Hiperłącze 4" xfId="19240" hidden="1" xr:uid="{00000000-0005-0000-0000-000095420000}"/>
    <cellStyle name="Hiperłącze 4" xfId="21303" hidden="1" xr:uid="{00000000-0005-0000-0000-000042430000}"/>
    <cellStyle name="Hiperłącze 4" xfId="17793" hidden="1" xr:uid="{00000000-0005-0000-0000-0000BA410000}"/>
    <cellStyle name="Hiperłącze 4" xfId="15742" hidden="1" xr:uid="{00000000-0005-0000-0000-0000FA400000}"/>
    <cellStyle name="Hiperłącze 4" xfId="22379" hidden="1" xr:uid="{00000000-0005-0000-0000-0000D8430000}"/>
    <cellStyle name="Hiperłącze 4" xfId="20677" hidden="1" xr:uid="{00000000-0005-0000-0000-000097430000}"/>
    <cellStyle name="Hiperłącze 4" xfId="31089" hidden="1" xr:uid="{00000000-0005-0000-0000-0000CE470000}"/>
    <cellStyle name="Hiperłącze 4" xfId="35667" hidden="1" xr:uid="{00000000-0005-0000-0000-0000E7490000}"/>
    <cellStyle name="Hiperłącze 4" xfId="11352" hidden="1" xr:uid="{00000000-0005-0000-0000-0000FE3E0000}"/>
    <cellStyle name="Hiperłącze 4" xfId="35751" hidden="1" xr:uid="{00000000-0005-0000-0000-0000F0490000}"/>
    <cellStyle name="Hiperłącze 4" xfId="46759" hidden="1" xr:uid="{00000000-0005-0000-0000-0000FC4E0000}"/>
    <cellStyle name="Hiperłącze 4" xfId="20011" hidden="1" xr:uid="{00000000-0005-0000-0000-0000C1420000}"/>
    <cellStyle name="Hiperłącze 4" xfId="16387" hidden="1" xr:uid="{00000000-0005-0000-0000-0000E4410000}"/>
    <cellStyle name="Hiperłącze 4" xfId="46290" hidden="1" xr:uid="{00000000-0005-0000-0000-0000E64E0000}"/>
    <cellStyle name="Hiperłącze 4" xfId="46434" hidden="1" xr:uid="{00000000-0005-0000-0000-00003B4F0000}"/>
    <cellStyle name="Hiperłącze 4" xfId="14824" hidden="1" xr:uid="{00000000-0005-0000-0000-0000E3400000}"/>
    <cellStyle name="Hiperłącze 4" xfId="32070" hidden="1" xr:uid="{00000000-0005-0000-0000-00006F480000}"/>
    <cellStyle name="Hiperłącze 4" xfId="47062" hidden="1" xr:uid="{00000000-0005-0000-0000-00001A4F0000}"/>
    <cellStyle name="Hiperłącze 4" xfId="27351" hidden="1" xr:uid="{00000000-0005-0000-0000-000072460000}"/>
    <cellStyle name="Hiperłącze 4" xfId="20414" hidden="1" xr:uid="{00000000-0005-0000-0000-00001E430000}"/>
    <cellStyle name="Hiperłącze 4" xfId="26388" hidden="1" xr:uid="{00000000-0005-0000-0000-000093450000}"/>
    <cellStyle name="Hiperłącze 4" xfId="31456" hidden="1" xr:uid="{00000000-0005-0000-0000-0000F9470000}"/>
    <cellStyle name="Hiperłącze 4" xfId="14063" hidden="1" xr:uid="{00000000-0005-0000-0000-0000FC3F0000}"/>
    <cellStyle name="Hiperłącze 4" xfId="20242" hidden="1" xr:uid="{00000000-0005-0000-0000-00000C430000}"/>
    <cellStyle name="Hiperłącze 4" xfId="29414" hidden="1" xr:uid="{00000000-0005-0000-0000-000035470000}"/>
    <cellStyle name="Hiperłącze 4" xfId="26754" hidden="1" xr:uid="{00000000-0005-0000-0000-0000D2450000}"/>
    <cellStyle name="Hiperłącze 4" xfId="37335" hidden="1" xr:uid="{00000000-0005-0000-0000-0000D54A0000}"/>
    <cellStyle name="Hiperłącze 4" xfId="35522" hidden="1" xr:uid="{00000000-0005-0000-0000-0000D4490000}"/>
    <cellStyle name="Hiperłącze 4" xfId="35177" hidden="1" xr:uid="{00000000-0005-0000-0000-000095490000}"/>
    <cellStyle name="Hiperłącze 4" xfId="16336" hidden="1" xr:uid="{00000000-0005-0000-0000-00006B420000}"/>
    <cellStyle name="Hiperłącze 4" xfId="37118" hidden="1" xr:uid="{00000000-0005-0000-0000-0000A54A0000}"/>
    <cellStyle name="Hiperłącze 4" xfId="32422" hidden="1" xr:uid="{00000000-0005-0000-0000-00005C480000}"/>
    <cellStyle name="Hiperłącze 4" xfId="25471" hidden="1" xr:uid="{00000000-0005-0000-0000-00000C460000}"/>
    <cellStyle name="Hiperłącze 4" xfId="15996" hidden="1" xr:uid="{00000000-0005-0000-0000-000090410000}"/>
    <cellStyle name="Hiperłącze 4" xfId="22662" hidden="1" xr:uid="{00000000-0005-0000-0000-00000D440000}"/>
    <cellStyle name="Hiperłącze 4" xfId="35873" hidden="1" xr:uid="{00000000-0005-0000-0000-0000FD490000}"/>
    <cellStyle name="Hiperłącze 4" xfId="15193" hidden="1" xr:uid="{00000000-0005-0000-0000-000098400000}"/>
    <cellStyle name="Hiperłącze 4" xfId="16777" hidden="1" xr:uid="{00000000-0005-0000-0000-000032410000}"/>
    <cellStyle name="Hiperłącze 4" xfId="34140" hidden="1" xr:uid="{00000000-0005-0000-0000-0000BC4A0000}"/>
    <cellStyle name="Hiperłącze 4" xfId="25763" hidden="1" xr:uid="{00000000-0005-0000-0000-0000A9450000}"/>
    <cellStyle name="Hiperłącze 4" xfId="46545" hidden="1" xr:uid="{00000000-0005-0000-0000-0000464F0000}"/>
    <cellStyle name="Hiperłącze 4" xfId="35096" hidden="1" xr:uid="{00000000-0005-0000-0000-00008B490000}"/>
    <cellStyle name="Hiperłącze 4" xfId="46005" hidden="1" xr:uid="{00000000-0005-0000-0000-0000894E0000}"/>
    <cellStyle name="Hiperłącze 4" xfId="27010" hidden="1" xr:uid="{00000000-0005-0000-0000-0000F4450000}"/>
    <cellStyle name="Hiperłącze 4" xfId="18423" hidden="1" xr:uid="{00000000-0005-0000-0000-00004D420000}"/>
    <cellStyle name="Hiperłącze 4" xfId="36204" hidden="1" xr:uid="{00000000-0005-0000-0000-0000354A0000}"/>
    <cellStyle name="Hiperłącze 4" xfId="41123" hidden="1" xr:uid="{00000000-0005-0000-0000-0000904C0000}"/>
    <cellStyle name="Hiperłącze 4" xfId="16478" hidden="1" xr:uid="{00000000-0005-0000-0000-0000E3410000}"/>
    <cellStyle name="Hiperłącze 4" xfId="30414" hidden="1" xr:uid="{00000000-0005-0000-0000-000069470000}"/>
    <cellStyle name="Hiperłącze 4" xfId="31909" hidden="1" xr:uid="{00000000-0005-0000-0000-000090480000}"/>
    <cellStyle name="Hiperłącze 4" xfId="39142" hidden="1" xr:uid="{00000000-0005-0000-0000-00006A4B0000}"/>
    <cellStyle name="Hiperłącze 4" xfId="31080" hidden="1" xr:uid="{00000000-0005-0000-0000-0000CD470000}"/>
    <cellStyle name="Hiperłącze 4" xfId="21272" hidden="1" xr:uid="{00000000-0005-0000-0000-00009B430000}"/>
    <cellStyle name="Hiperłącze 4" xfId="22133" hidden="1" xr:uid="{00000000-0005-0000-0000-0000B6430000}"/>
    <cellStyle name="Hiperłącze 4" xfId="15516" hidden="1" xr:uid="{00000000-0005-0000-0000-0000E8400000}"/>
    <cellStyle name="Hiperłącze 4" xfId="14694" hidden="1" xr:uid="{00000000-0005-0000-0000-000083400000}"/>
    <cellStyle name="Hiperłącze 4" xfId="17106" hidden="1" xr:uid="{00000000-0005-0000-0000-000058410000}"/>
    <cellStyle name="Hiperłącze 4" xfId="45728" hidden="1" xr:uid="{00000000-0005-0000-0000-00006C4E0000}"/>
    <cellStyle name="Hiperłącze 4" xfId="17473" hidden="1" xr:uid="{00000000-0005-0000-0000-000099410000}"/>
    <cellStyle name="Hiperłącze 4" xfId="44901" hidden="1" xr:uid="{00000000-0005-0000-0000-00001B4E0000}"/>
    <cellStyle name="Hiperłącze 4" xfId="43470" hidden="1" xr:uid="{00000000-0005-0000-0000-0000CC4E0000}"/>
    <cellStyle name="Hiperłącze 4" xfId="20985" hidden="1" xr:uid="{00000000-0005-0000-0000-00008B440000}"/>
    <cellStyle name="Hiperłącze 4" xfId="16524" hidden="1" xr:uid="{00000000-0005-0000-0000-00001A410000}"/>
    <cellStyle name="Hiperłącze 4" xfId="17970" hidden="1" xr:uid="{00000000-0005-0000-0000-0000D3410000}"/>
    <cellStyle name="Hiperłącze 4" xfId="26302" hidden="1" xr:uid="{00000000-0005-0000-0000-000089450000}"/>
    <cellStyle name="Hiperłącze 4" xfId="22978" hidden="1" xr:uid="{00000000-0005-0000-0000-000058440000}"/>
    <cellStyle name="Hiperłącze 4" xfId="32704" hidden="1" xr:uid="{00000000-0005-0000-0000-0000B9480000}"/>
    <cellStyle name="Hiperłącze 4" xfId="32682" hidden="1" xr:uid="{00000000-0005-0000-0000-0000B7480000}"/>
    <cellStyle name="Hiperłącze 4" xfId="26123" hidden="1" xr:uid="{00000000-0005-0000-0000-000072450000}"/>
    <cellStyle name="Hiperłącze 4" xfId="30213" hidden="1" xr:uid="{00000000-0005-0000-0000-000058470000}"/>
    <cellStyle name="Hiperłącze 4" xfId="44878" hidden="1" xr:uid="{00000000-0005-0000-0000-0000184E0000}"/>
    <cellStyle name="Hiperłącze 4" xfId="33617" hidden="1" xr:uid="{00000000-0005-0000-0000-000027490000}"/>
    <cellStyle name="Hiperłącze 4" xfId="28565" hidden="1" xr:uid="{00000000-0005-0000-0000-0000F1460000}"/>
    <cellStyle name="Hiperłącze 4" xfId="16477" hidden="1" xr:uid="{00000000-0005-0000-0000-0000DF410000}"/>
    <cellStyle name="Hiperłącze 4" xfId="16445" hidden="1" xr:uid="{00000000-0005-0000-0000-0000EE410000}"/>
    <cellStyle name="Hiperłącze 4" xfId="15825" hidden="1" xr:uid="{00000000-0005-0000-0000-00000B410000}"/>
    <cellStyle name="Hiperłącze 4" xfId="26256" hidden="1" xr:uid="{00000000-0005-0000-0000-000084450000}"/>
    <cellStyle name="Hiperłącze 4" xfId="26319" hidden="1" xr:uid="{00000000-0005-0000-0000-000086450000}"/>
    <cellStyle name="Hiperłącze 4" xfId="25448" hidden="1" xr:uid="{00000000-0005-0000-0000-0000FE450000}"/>
    <cellStyle name="Hiperłącze 4" xfId="18908" hidden="1" xr:uid="{00000000-0005-0000-0000-00002E420000}"/>
    <cellStyle name="Hiperłącze 4" xfId="26770" hidden="1" xr:uid="{00000000-0005-0000-0000-0000D6450000}"/>
    <cellStyle name="Hiperłącze 4" xfId="31977" hidden="1" xr:uid="{00000000-0005-0000-0000-000087480000}"/>
    <cellStyle name="Hiperłącze 4" xfId="39211" hidden="1" xr:uid="{00000000-0005-0000-0000-00006D4B0000}"/>
    <cellStyle name="Hiperłącze 4" xfId="23344" hidden="1" xr:uid="{00000000-0005-0000-0000-000034440000}"/>
    <cellStyle name="Hiperłącze 4" xfId="28306" hidden="1" xr:uid="{00000000-0005-0000-0000-0000B2460000}"/>
    <cellStyle name="Hiperłącze 4" xfId="46899" hidden="1" xr:uid="{00000000-0005-0000-0000-00000D4F0000}"/>
    <cellStyle name="Hiperłącze 4" xfId="45546" hidden="1" xr:uid="{00000000-0005-0000-0000-0000B74E0000}"/>
    <cellStyle name="Hiperłącze 4" xfId="26170" hidden="1" xr:uid="{00000000-0005-0000-0000-00007C450000}"/>
    <cellStyle name="Hiperłącze 4" xfId="14858" hidden="1" xr:uid="{00000000-0005-0000-0000-0000DE400000}"/>
    <cellStyle name="Hiperłącze 4" xfId="41110" hidden="1" xr:uid="{00000000-0005-0000-0000-0000944C0000}"/>
    <cellStyle name="Hiperłącze 4" xfId="11510" hidden="1" xr:uid="{00000000-0005-0000-0000-00006C3F0000}"/>
    <cellStyle name="Hiperłącze 4" xfId="19185" hidden="1" xr:uid="{00000000-0005-0000-0000-00008F420000}"/>
    <cellStyle name="Hiperłącze 4" xfId="46058" hidden="1" xr:uid="{00000000-0005-0000-0000-00008F4E0000}"/>
    <cellStyle name="Hiperłącze 4" xfId="35257" hidden="1" xr:uid="{00000000-0005-0000-0000-00009A490000}"/>
    <cellStyle name="Hiperłącze 4" xfId="32522" hidden="1" xr:uid="{00000000-0005-0000-0000-000063480000}"/>
    <cellStyle name="Hiperłącze 4" xfId="19518" hidden="1" xr:uid="{00000000-0005-0000-0000-0000D3420000}"/>
    <cellStyle name="Hiperłącze 4" xfId="13484" hidden="1" xr:uid="{00000000-0005-0000-0000-0000C23F0000}"/>
    <cellStyle name="Hiperłącze 4" xfId="29186" hidden="1" xr:uid="{00000000-0005-0000-0000-00001F470000}"/>
    <cellStyle name="Hiperłącze 4" xfId="17074" hidden="1" xr:uid="{00000000-0005-0000-0000-000052410000}"/>
    <cellStyle name="Hiperłącze 4" xfId="17615" hidden="1" xr:uid="{00000000-0005-0000-0000-0000A9410000}"/>
    <cellStyle name="Hiperłącze 4" xfId="18187" hidden="1" xr:uid="{00000000-0005-0000-0000-000003420000}"/>
    <cellStyle name="Hiperłącze 4" xfId="14177" hidden="1" xr:uid="{00000000-0005-0000-0000-00000C400000}"/>
    <cellStyle name="Hiperłącze 4" xfId="11402" hidden="1" xr:uid="{00000000-0005-0000-0000-0000083F0000}"/>
    <cellStyle name="Hiperłącze 4" xfId="44913" hidden="1" xr:uid="{00000000-0005-0000-0000-00001F4E0000}"/>
    <cellStyle name="Hiperłącze 4" xfId="45949" hidden="1" xr:uid="{00000000-0005-0000-0000-0000834E0000}"/>
    <cellStyle name="Hiperłącze 4" xfId="39005" hidden="1" xr:uid="{00000000-0005-0000-0000-0000344C0000}"/>
    <cellStyle name="Hiperłącze 4" xfId="25738" hidden="1" xr:uid="{00000000-0005-0000-0000-000049450000}"/>
    <cellStyle name="Hiperłącze 4" xfId="39602" hidden="1" xr:uid="{00000000-0005-0000-0000-0000994B0000}"/>
    <cellStyle name="Hiperłącze 4" xfId="46509" hidden="1" xr:uid="{00000000-0005-0000-0000-0000504F0000}"/>
    <cellStyle name="Hiperłącze 4" xfId="38716" hidden="1" xr:uid="{00000000-0005-0000-0000-0000304C0000}"/>
    <cellStyle name="Hiperłącze 4" xfId="22345" hidden="1" xr:uid="{00000000-0005-0000-0000-0000D2430000}"/>
    <cellStyle name="Hiperłącze 4" xfId="12151" hidden="1" xr:uid="{00000000-0005-0000-0000-00001F3F0000}"/>
    <cellStyle name="Hiperłącze 4" xfId="12476" hidden="1" xr:uid="{00000000-0005-0000-0000-00003B3F0000}"/>
    <cellStyle name="Hiperłącze 4" xfId="18249" hidden="1" xr:uid="{00000000-0005-0000-0000-00004E420000}"/>
    <cellStyle name="Hiperłącze 4" xfId="27999" hidden="1" xr:uid="{00000000-0005-0000-0000-000053460000}"/>
    <cellStyle name="Hiperłącze 4" xfId="27608" hidden="1" xr:uid="{00000000-0005-0000-0000-000029460000}"/>
    <cellStyle name="Hiperłącze 4" xfId="16098" hidden="1" xr:uid="{00000000-0005-0000-0000-0000E0410000}"/>
    <cellStyle name="Hiperłącze 4" xfId="25882" hidden="1" xr:uid="{00000000-0005-0000-0000-00005B450000}"/>
    <cellStyle name="Hiperłącze 4" xfId="30623" hidden="1" xr:uid="{00000000-0005-0000-0000-000081470000}"/>
    <cellStyle name="Hiperłącze 4" xfId="12645" hidden="1" xr:uid="{00000000-0005-0000-0000-00004E3F0000}"/>
    <cellStyle name="Hiperłącze 4" xfId="43164" hidden="1" xr:uid="{00000000-0005-0000-0000-0000E14D0000}"/>
    <cellStyle name="Hiperłącze 4" xfId="26539" hidden="1" xr:uid="{00000000-0005-0000-0000-0000B6450000}"/>
    <cellStyle name="Hiperłącze 4" xfId="44919" hidden="1" xr:uid="{00000000-0005-0000-0000-00001D4E0000}"/>
    <cellStyle name="Hiperłącze 4" xfId="22158" hidden="1" xr:uid="{00000000-0005-0000-0000-0000BB430000}"/>
    <cellStyle name="Hiperłącze 4" xfId="11573" hidden="1" xr:uid="{00000000-0005-0000-0000-0000D03F0000}"/>
    <cellStyle name="Hiperłącze 4" xfId="38285" hidden="1" xr:uid="{00000000-0005-0000-0000-0000424B0000}"/>
    <cellStyle name="Hiperłącze 4" xfId="18045" hidden="1" xr:uid="{00000000-0005-0000-0000-0000F3410000}"/>
    <cellStyle name="Hiperłącze 4" xfId="30582" hidden="1" xr:uid="{00000000-0005-0000-0000-00007C470000}"/>
    <cellStyle name="Hiperłącze 4" xfId="46299" hidden="1" xr:uid="{00000000-0005-0000-0000-0000EA4E0000}"/>
    <cellStyle name="Hiperłącze 4" xfId="41526" hidden="1" xr:uid="{00000000-0005-0000-0000-00007E4C0000}"/>
    <cellStyle name="Hiperłącze 4" xfId="33750" hidden="1" xr:uid="{00000000-0005-0000-0000-000032490000}"/>
    <cellStyle name="Hiperłącze 4" xfId="37981" hidden="1" xr:uid="{00000000-0005-0000-0000-0000FB4A0000}"/>
    <cellStyle name="Hiperłącze 4" xfId="29052" hidden="1" xr:uid="{00000000-0005-0000-0000-0000E5460000}"/>
    <cellStyle name="Hiperłącze 4" xfId="28540" hidden="1" xr:uid="{00000000-0005-0000-0000-0000F7460000}"/>
    <cellStyle name="Hiperłącze 4" xfId="28431" hidden="1" xr:uid="{00000000-0005-0000-0000-00000E470000}"/>
    <cellStyle name="Hiperłącze 4" xfId="29145" hidden="1" xr:uid="{00000000-0005-0000-0000-00001A470000}"/>
    <cellStyle name="Hiperłącze 4" xfId="29307" hidden="1" xr:uid="{00000000-0005-0000-0000-000029470000}"/>
    <cellStyle name="Hiperłącze 4" xfId="25725" hidden="1" xr:uid="{00000000-0005-0000-0000-00004F450000}"/>
    <cellStyle name="Hiperłącze 4" xfId="25845" hidden="1" xr:uid="{00000000-0005-0000-0000-000054450000}"/>
    <cellStyle name="Hiperłącze 4" xfId="25926" hidden="1" xr:uid="{00000000-0005-0000-0000-00005D450000}"/>
    <cellStyle name="Hiperłącze 4" xfId="26203" hidden="1" xr:uid="{00000000-0005-0000-0000-000079450000}"/>
    <cellStyle name="Hiperłącze 4" xfId="26196" hidden="1" xr:uid="{00000000-0005-0000-0000-00007D450000}"/>
    <cellStyle name="Hiperłącze 4" xfId="26059" hidden="1" xr:uid="{00000000-0005-0000-0000-00006C450000}"/>
    <cellStyle name="Hiperłącze 4" xfId="28485" hidden="1" xr:uid="{00000000-0005-0000-0000-000007470000}"/>
    <cellStyle name="Hiperłącze 4" xfId="30088" hidden="1" xr:uid="{00000000-0005-0000-0000-000049470000}"/>
    <cellStyle name="Hiperłącze 4" xfId="18631" hidden="1" xr:uid="{00000000-0005-0000-0000-000011420000}"/>
    <cellStyle name="Hiperłącze 4" xfId="35816" hidden="1" xr:uid="{00000000-0005-0000-0000-0000F6490000}"/>
    <cellStyle name="Hiperłącze 4" xfId="46777" hidden="1" xr:uid="{00000000-0005-0000-0000-0000004F0000}"/>
    <cellStyle name="Hiperłącze 4" xfId="39862" hidden="1" xr:uid="{00000000-0005-0000-0000-0000BB4B0000}"/>
    <cellStyle name="Hiperłącze 4" xfId="21913" hidden="1" xr:uid="{00000000-0005-0000-0000-000086430000}"/>
    <cellStyle name="Hiperłącze 4" xfId="31248" hidden="1" xr:uid="{00000000-0005-0000-0000-0000E3470000}"/>
    <cellStyle name="Hiperłącze 4" xfId="31889" hidden="1" xr:uid="{00000000-0005-0000-0000-000093480000}"/>
    <cellStyle name="Hiperłącze 4" xfId="13880" hidden="1" xr:uid="{00000000-0005-0000-0000-000047400000}"/>
    <cellStyle name="Hiperłącze 4" xfId="13872" hidden="1" xr:uid="{00000000-0005-0000-0000-00004C400000}"/>
    <cellStyle name="Hiperłącze 4" xfId="31473" hidden="1" xr:uid="{00000000-0005-0000-0000-0000F6470000}"/>
    <cellStyle name="Hiperłącze 4" xfId="42629" hidden="1" xr:uid="{00000000-0005-0000-0000-0000114D0000}"/>
    <cellStyle name="Hiperłącze 4" xfId="40719" hidden="1" xr:uid="{00000000-0005-0000-0000-0000494C0000}"/>
    <cellStyle name="Hiperłącze 4" xfId="37067" hidden="1" xr:uid="{00000000-0005-0000-0000-0000754A0000}"/>
    <cellStyle name="Hiperłącze 4" xfId="23627" hidden="1" xr:uid="{00000000-0005-0000-0000-000098440000}"/>
    <cellStyle name="Hiperłącze 4" xfId="29805" hidden="1" xr:uid="{00000000-0005-0000-0000-0000B0480000}"/>
    <cellStyle name="Hiperłącze 4" xfId="44045" hidden="1" xr:uid="{00000000-0005-0000-0000-0000A04D0000}"/>
    <cellStyle name="Hiperłącze 4" xfId="42698" hidden="1" xr:uid="{00000000-0005-0000-0000-0000464D0000}"/>
    <cellStyle name="Hiperłącze 4" xfId="24777" hidden="1" xr:uid="{00000000-0005-0000-0000-00001D450000}"/>
    <cellStyle name="Hiperłącze 4" xfId="27058" hidden="1" xr:uid="{00000000-0005-0000-0000-0000F2450000}"/>
    <cellStyle name="Hiperłącze 4" xfId="30132" hidden="1" xr:uid="{00000000-0005-0000-0000-000050470000}"/>
    <cellStyle name="Hiperłącze 4" xfId="17253" hidden="1" xr:uid="{00000000-0005-0000-0000-000069410000}"/>
    <cellStyle name="Hiperłącze 4" xfId="16886" hidden="1" xr:uid="{00000000-0005-0000-0000-00003E410000}"/>
    <cellStyle name="Hiperłącze 4" xfId="15654" hidden="1" xr:uid="{00000000-0005-0000-0000-0000F2400000}"/>
    <cellStyle name="Hiperłącze 4" xfId="21288" hidden="1" xr:uid="{00000000-0005-0000-0000-0000EC430000}"/>
    <cellStyle name="Hiperłącze 4" xfId="22761" hidden="1" xr:uid="{00000000-0005-0000-0000-000016440000}"/>
    <cellStyle name="Hiperłącze 4" xfId="36533" hidden="1" xr:uid="{00000000-0005-0000-0000-00008C4A0000}"/>
    <cellStyle name="Hiperłącze 4" xfId="22828" hidden="1" xr:uid="{00000000-0005-0000-0000-000062440000}"/>
    <cellStyle name="Hiperłącze 4" xfId="33162" hidden="1" xr:uid="{00000000-0005-0000-0000-0000C9480000}"/>
    <cellStyle name="Hiperłącze 4" xfId="33257" hidden="1" xr:uid="{00000000-0005-0000-0000-0000D2480000}"/>
    <cellStyle name="Hiperłącze 4" xfId="33575" hidden="1" xr:uid="{00000000-0005-0000-0000-0000F5480000}"/>
    <cellStyle name="Hiperłącze 4" xfId="29468" hidden="1" xr:uid="{00000000-0005-0000-0000-000040470000}"/>
    <cellStyle name="Hiperłącze 4" xfId="29500" hidden="1" xr:uid="{00000000-0005-0000-0000-000048470000}"/>
    <cellStyle name="Hiperłącze 4" xfId="17567" hidden="1" xr:uid="{00000000-0005-0000-0000-0000A8410000}"/>
    <cellStyle name="Hiperłącze 4" xfId="20369" hidden="1" xr:uid="{00000000-0005-0000-0000-00001B430000}"/>
    <cellStyle name="Hiperłącze 4" xfId="15670" hidden="1" xr:uid="{00000000-0005-0000-0000-0000F6400000}"/>
    <cellStyle name="Hiperłącze 4" xfId="17239" hidden="1" xr:uid="{00000000-0005-0000-0000-00006C410000}"/>
    <cellStyle name="Hiperłącze 4" xfId="17082" hidden="1" xr:uid="{00000000-0005-0000-0000-000055410000}"/>
    <cellStyle name="Hiperłącze 4" xfId="41812" hidden="1" xr:uid="{00000000-0005-0000-0000-0000E04C0000}"/>
    <cellStyle name="Hiperłącze 4" xfId="40969" hidden="1" xr:uid="{00000000-0005-0000-0000-0000AE4C0000}"/>
    <cellStyle name="Hiperłącze 4" xfId="41986" hidden="1" xr:uid="{00000000-0005-0000-0000-0000404D0000}"/>
    <cellStyle name="Hiperłącze 4" xfId="43991" hidden="1" xr:uid="{00000000-0005-0000-0000-0000954D0000}"/>
    <cellStyle name="Hiperłącze 4" xfId="10423" hidden="1" xr:uid="{00000000-0005-0000-0000-0000EB3E0000}"/>
    <cellStyle name="Hiperłącze 4" xfId="30941" hidden="1" xr:uid="{00000000-0005-0000-0000-0000A1470000}"/>
    <cellStyle name="Hiperłącze 4" xfId="17040" hidden="1" xr:uid="{00000000-0005-0000-0000-000054410000}"/>
    <cellStyle name="Hiperłącze 4" xfId="18438" hidden="1" xr:uid="{00000000-0005-0000-0000-00004C420000}"/>
    <cellStyle name="Hiperłącze 4" xfId="35576" hidden="1" xr:uid="{00000000-0005-0000-0000-0000D5490000}"/>
    <cellStyle name="Hiperłącze 4" xfId="42046" hidden="1" xr:uid="{00000000-0005-0000-0000-00003C4D0000}"/>
    <cellStyle name="Hiperłącze 4" xfId="20317" hidden="1" xr:uid="{00000000-0005-0000-0000-000012430000}"/>
    <cellStyle name="Hiperłącze 4" xfId="14375" hidden="1" xr:uid="{00000000-0005-0000-0000-00001D400000}"/>
    <cellStyle name="Hiperłącze 4" xfId="19873" hidden="1" xr:uid="{00000000-0005-0000-0000-0000B7420000}"/>
    <cellStyle name="Hiperłącze 4" xfId="17352" hidden="1" xr:uid="{00000000-0005-0000-0000-000077410000}"/>
    <cellStyle name="Hiperłącze 4" xfId="42929" hidden="1" xr:uid="{00000000-0005-0000-0000-0000644D0000}"/>
    <cellStyle name="Hiperłącze 4" xfId="17090" hidden="1" xr:uid="{00000000-0005-0000-0000-000056410000}"/>
    <cellStyle name="Hiperłącze 4" xfId="45443" hidden="1" xr:uid="{00000000-0005-0000-0000-0000B24E0000}"/>
    <cellStyle name="Hiperłącze 4" xfId="40781" hidden="1" xr:uid="{00000000-0005-0000-0000-0000504C0000}"/>
    <cellStyle name="Hiperłącze 4" xfId="26933" hidden="1" xr:uid="{00000000-0005-0000-0000-0000E9450000}"/>
    <cellStyle name="Hiperłącze 4" xfId="17778" hidden="1" xr:uid="{00000000-0005-0000-0000-0000BD410000}"/>
    <cellStyle name="Hiperłącze 4" xfId="18373" hidden="1" xr:uid="{00000000-0005-0000-0000-000056420000}"/>
    <cellStyle name="Hiperłącze 4" xfId="43415" hidden="1" xr:uid="{00000000-0005-0000-0000-0000D84E0000}"/>
    <cellStyle name="Hiperłącze 4" xfId="33883" hidden="1" xr:uid="{00000000-0005-0000-0000-000044490000}"/>
    <cellStyle name="Hiperłącze 4" xfId="19886" hidden="1" xr:uid="{00000000-0005-0000-0000-0000BB420000}"/>
    <cellStyle name="Hiperłącze 4" xfId="12451" hidden="1" xr:uid="{00000000-0005-0000-0000-0000363F0000}"/>
    <cellStyle name="Hiperłącze 4" xfId="20987" hidden="1" xr:uid="{00000000-0005-0000-0000-000074440000}"/>
    <cellStyle name="Hiperłącze 4" xfId="39438" hidden="1" xr:uid="{00000000-0005-0000-0000-0000874B0000}"/>
    <cellStyle name="Hiperłącze 4" xfId="21592" hidden="1" xr:uid="{00000000-0005-0000-0000-00005E430000}"/>
    <cellStyle name="Hiperłącze 4" xfId="42672" hidden="1" xr:uid="{00000000-0005-0000-0000-0000454D0000}"/>
    <cellStyle name="Hiperłącze 4" xfId="27476" hidden="1" xr:uid="{00000000-0005-0000-0000-000070460000}"/>
    <cellStyle name="Hiperłącze 4" xfId="33122" hidden="1" xr:uid="{00000000-0005-0000-0000-0000FC480000}"/>
    <cellStyle name="Hiperłącze 4" xfId="31581" hidden="1" xr:uid="{00000000-0005-0000-0000-000002480000}"/>
    <cellStyle name="Hiperłącze 4" xfId="45862" hidden="1" xr:uid="{00000000-0005-0000-0000-00007F4E0000}"/>
    <cellStyle name="Hiperłącze 4" xfId="37603" hidden="1" xr:uid="{00000000-0005-0000-0000-00000E4B0000}"/>
    <cellStyle name="Hiperłącze 4" xfId="19701" hidden="1" xr:uid="{00000000-0005-0000-0000-0000A6420000}"/>
    <cellStyle name="Hiperłącze 4" xfId="22311" hidden="1" xr:uid="{00000000-0005-0000-0000-0000C9430000}"/>
    <cellStyle name="Hiperłącze 4" xfId="21814" hidden="1" xr:uid="{00000000-0005-0000-0000-00007D430000}"/>
    <cellStyle name="Hiperłącze 4" xfId="18036" hidden="1" xr:uid="{00000000-0005-0000-0000-0000F2410000}"/>
    <cellStyle name="Hiperłącze 4" xfId="22327" hidden="1" xr:uid="{00000000-0005-0000-0000-0000CE430000}"/>
    <cellStyle name="Hiperłącze 4" xfId="19752" hidden="1" xr:uid="{00000000-0005-0000-0000-0000AF420000}"/>
    <cellStyle name="Hiperłącze 4" xfId="19508" hidden="1" xr:uid="{00000000-0005-0000-0000-0000CE420000}"/>
    <cellStyle name="Hiperłącze 4" xfId="44614" hidden="1" xr:uid="{00000000-0005-0000-0000-0000F94D0000}"/>
    <cellStyle name="Hiperłącze 4" xfId="34841" hidden="1" xr:uid="{00000000-0005-0000-0000-0000CB490000}"/>
    <cellStyle name="Hiperłącze 4" xfId="11757" hidden="1" xr:uid="{00000000-0005-0000-0000-000067400000}"/>
    <cellStyle name="Hiperłącze 4" xfId="11734" hidden="1" xr:uid="{00000000-0005-0000-0000-00006F400000}"/>
    <cellStyle name="Hiperłącze 4" xfId="15085" hidden="1" xr:uid="{00000000-0005-0000-0000-00008B400000}"/>
    <cellStyle name="Hiperłącze 4" xfId="15094" hidden="1" xr:uid="{00000000-0005-0000-0000-00008C400000}"/>
    <cellStyle name="Hiperłącze 4" xfId="15257" hidden="1" xr:uid="{00000000-0005-0000-0000-00009E400000}"/>
    <cellStyle name="Hiperłącze 4" xfId="15297" hidden="1" xr:uid="{00000000-0005-0000-0000-0000A1400000}"/>
    <cellStyle name="Hiperłącze 4" xfId="41916" hidden="1" xr:uid="{00000000-0005-0000-0000-0000264D0000}"/>
    <cellStyle name="Hiperłącze 4" xfId="28080" hidden="1" xr:uid="{00000000-0005-0000-0000-000081460000}"/>
    <cellStyle name="Hiperłącze 4" xfId="28630" hidden="1" xr:uid="{00000000-0005-0000-0000-000004470000}"/>
    <cellStyle name="Hiperłącze 4" xfId="27636" hidden="1" xr:uid="{00000000-0005-0000-0000-00002C460000}"/>
    <cellStyle name="Hiperłącze 4" xfId="42499" hidden="1" xr:uid="{00000000-0005-0000-0000-00000C4D0000}"/>
    <cellStyle name="Hiperłącze 4" xfId="42858" hidden="1" xr:uid="{00000000-0005-0000-0000-0000604D0000}"/>
    <cellStyle name="Hiperłącze 4" xfId="33000" hidden="1" xr:uid="{00000000-0005-0000-0000-00001C490000}"/>
    <cellStyle name="Hiperłącze 4" xfId="42876" hidden="1" xr:uid="{00000000-0005-0000-0000-0000594D0000}"/>
    <cellStyle name="Hiperłącze 4" xfId="45220" hidden="1" xr:uid="{00000000-0005-0000-0000-0000574E0000}"/>
    <cellStyle name="Hiperłącze 4" xfId="36150" hidden="1" xr:uid="{00000000-0005-0000-0000-0000344A0000}"/>
    <cellStyle name="Hiperłącze 4" xfId="34611" hidden="1" xr:uid="{00000000-0005-0000-0000-000059490000}"/>
    <cellStyle name="Hiperłącze 4" xfId="25985" hidden="1" xr:uid="{00000000-0005-0000-0000-000068450000}"/>
    <cellStyle name="Hiperłącze 4" xfId="28275" hidden="1" xr:uid="{00000000-0005-0000-0000-0000B8460000}"/>
    <cellStyle name="Hiperłącze 4" xfId="37468" hidden="1" xr:uid="{00000000-0005-0000-0000-00002F4B0000}"/>
    <cellStyle name="Hiperłącze 4" xfId="39888" hidden="1" xr:uid="{00000000-0005-0000-0000-0000B64B0000}"/>
    <cellStyle name="Hiperłącze 4" xfId="21655" hidden="1" xr:uid="{00000000-0005-0000-0000-00006B430000}"/>
    <cellStyle name="Hiperłącze 4" xfId="43352" hidden="1" xr:uid="{00000000-0005-0000-0000-0000DB4D0000}"/>
    <cellStyle name="Hiperłącze 4" xfId="31357" hidden="1" xr:uid="{00000000-0005-0000-0000-0000E9470000}"/>
    <cellStyle name="Hiperłącze 4" xfId="42269" hidden="1" xr:uid="{00000000-0005-0000-0000-0000F44C0000}"/>
    <cellStyle name="Hiperłącze 4" xfId="46326" hidden="1" xr:uid="{00000000-0005-0000-0000-0000EF4E0000}"/>
    <cellStyle name="Hiperłącze 4" xfId="21312" hidden="1" xr:uid="{00000000-0005-0000-0000-000043430000}"/>
    <cellStyle name="Hiperłącze 4" xfId="37704" hidden="1" xr:uid="{00000000-0005-0000-0000-0000DB4A0000}"/>
    <cellStyle name="Hiperłącze 4" xfId="27904" hidden="1" xr:uid="{00000000-0005-0000-0000-00004B460000}"/>
    <cellStyle name="Hiperłącze 4" xfId="41544" hidden="1" xr:uid="{00000000-0005-0000-0000-0000804C0000}"/>
    <cellStyle name="Hiperłącze 4" xfId="18721" hidden="1" xr:uid="{00000000-0005-0000-0000-00001F420000}"/>
    <cellStyle name="Hiperłącze 4" xfId="27541" hidden="1" xr:uid="{00000000-0005-0000-0000-000064460000}"/>
    <cellStyle name="Hiperłącze 4" xfId="13995" hidden="1" xr:uid="{00000000-0005-0000-0000-00002C400000}"/>
    <cellStyle name="Hiperłącze 4" xfId="13812" hidden="1" xr:uid="{00000000-0005-0000-0000-000050400000}"/>
    <cellStyle name="Hiperłącze 4" xfId="43952" hidden="1" xr:uid="{00000000-0005-0000-0000-0000984D0000}"/>
    <cellStyle name="Hiperłącze 4" xfId="43019" hidden="1" xr:uid="{00000000-0005-0000-0000-00006E4D0000}"/>
    <cellStyle name="Hiperłącze 4" xfId="38076" hidden="1" xr:uid="{00000000-0005-0000-0000-0000034B0000}"/>
    <cellStyle name="Hiperłącze 4" xfId="18359" hidden="1" xr:uid="{00000000-0005-0000-0000-00005D420000}"/>
    <cellStyle name="Hiperłącze 4" xfId="14384" hidden="1" xr:uid="{00000000-0005-0000-0000-00001E400000}"/>
    <cellStyle name="Hiperłącze 4" xfId="28961" hidden="1" xr:uid="{00000000-0005-0000-0000-0000D6460000}"/>
    <cellStyle name="Hiperłącze 4" xfId="33677" hidden="1" xr:uid="{00000000-0005-0000-0000-00002B490000}"/>
    <cellStyle name="Hiperłącze 4" xfId="35933" hidden="1" xr:uid="{00000000-0005-0000-0000-0000044A0000}"/>
    <cellStyle name="Hiperłącze 4" xfId="36650" hidden="1" xr:uid="{00000000-0005-0000-0000-0000984A0000}"/>
    <cellStyle name="Hiperłącze 4" xfId="30556" hidden="1" xr:uid="{00000000-0005-0000-0000-000079470000}"/>
    <cellStyle name="Hiperłącze 4" xfId="30539" hidden="1" xr:uid="{00000000-0005-0000-0000-000072470000}"/>
    <cellStyle name="Hiperłącze 4" xfId="41015" hidden="1" xr:uid="{00000000-0005-0000-0000-0000AC4C0000}"/>
    <cellStyle name="Hiperłącze 4" xfId="26786" hidden="1" xr:uid="{00000000-0005-0000-0000-0000D8450000}"/>
    <cellStyle name="Hiperłącze 4" xfId="31107" hidden="1" xr:uid="{00000000-0005-0000-0000-0000D0470000}"/>
    <cellStyle name="Hiperłącze 4" xfId="17427" hidden="1" xr:uid="{00000000-0005-0000-0000-000094410000}"/>
    <cellStyle name="Hiperłącze 4" xfId="17270" hidden="1" xr:uid="{00000000-0005-0000-0000-000066410000}"/>
    <cellStyle name="Hiperłącze 4" xfId="33727" hidden="1" xr:uid="{00000000-0005-0000-0000-000031490000}"/>
    <cellStyle name="Hiperłącze 4" xfId="25378" hidden="1" xr:uid="{00000000-0005-0000-0000-00008C460000}"/>
    <cellStyle name="Hiperłącze 4" xfId="20913" hidden="1" xr:uid="{00000000-0005-0000-0000-0000F4430000}"/>
    <cellStyle name="Hiperłącze 4" xfId="46099" hidden="1" xr:uid="{00000000-0005-0000-0000-0000984E0000}"/>
    <cellStyle name="Hiperłącze 4" xfId="37925" hidden="1" xr:uid="{00000000-0005-0000-0000-0000F24A0000}"/>
    <cellStyle name="Hiperłącze 4" xfId="11498" hidden="1" xr:uid="{00000000-0005-0000-0000-0000713F0000}"/>
    <cellStyle name="Hiperłącze 4" xfId="38653" hidden="1" xr:uid="{00000000-0005-0000-0000-0000CC4B0000}"/>
    <cellStyle name="Hiperłącze 4" xfId="23151" hidden="1" xr:uid="{00000000-0005-0000-0000-000023440000}"/>
    <cellStyle name="Hiperłącze 4" xfId="20757" hidden="1" xr:uid="{00000000-0005-0000-0000-00008D440000}"/>
    <cellStyle name="Hiperłącze 4" xfId="42714" hidden="1" xr:uid="{00000000-0005-0000-0000-00004A4D0000}"/>
    <cellStyle name="Hiperłącze 4" xfId="21254" hidden="1" xr:uid="{00000000-0005-0000-0000-0000F5430000}"/>
    <cellStyle name="Hiperłącze 4" xfId="33734" hidden="1" xr:uid="{00000000-0005-0000-0000-00002D490000}"/>
    <cellStyle name="Hiperłącze 4" xfId="35334" hidden="1" xr:uid="{00000000-0005-0000-0000-0000AC490000}"/>
    <cellStyle name="Hiperłącze 4" xfId="34520" hidden="1" xr:uid="{00000000-0005-0000-0000-0000304A0000}"/>
    <cellStyle name="Hiperłącze 4" xfId="45618" hidden="1" xr:uid="{00000000-0005-0000-0000-00009E4E0000}"/>
    <cellStyle name="Hiperłącze 4" xfId="44893" hidden="1" xr:uid="{00000000-0005-0000-0000-00001C4E0000}"/>
    <cellStyle name="Hiperłącze 4" xfId="28988" hidden="1" xr:uid="{00000000-0005-0000-0000-0000DE460000}"/>
    <cellStyle name="Hiperłącze 4" xfId="25017" hidden="1" xr:uid="{00000000-0005-0000-0000-000036450000}"/>
    <cellStyle name="Hiperłącze 4" xfId="46810" hidden="1" xr:uid="{00000000-0005-0000-0000-0000FD4E0000}"/>
    <cellStyle name="Hiperłącze 4" xfId="29670" hidden="1" xr:uid="{00000000-0005-0000-0000-000010480000}"/>
    <cellStyle name="Hiperłącze 4" xfId="38417" hidden="1" xr:uid="{00000000-0005-0000-0000-0000534B0000}"/>
    <cellStyle name="Hiperłącze 4" xfId="41568" hidden="1" xr:uid="{00000000-0005-0000-0000-0000834C0000}"/>
    <cellStyle name="Hiperłącze 4" xfId="20971" hidden="1" xr:uid="{00000000-0005-0000-0000-0000FE430000}"/>
    <cellStyle name="Hiperłącze 4" xfId="35434" hidden="1" xr:uid="{00000000-0005-0000-0000-0000B3490000}"/>
    <cellStyle name="Hiperłącze 4" xfId="40370" hidden="1" xr:uid="{00000000-0005-0000-0000-00000C4C0000}"/>
    <cellStyle name="Hiperłącze 4" xfId="24235" hidden="1" xr:uid="{00000000-0005-0000-0000-0000B7440000}"/>
    <cellStyle name="Hiperłącze 4" xfId="12035" hidden="1" xr:uid="{00000000-0005-0000-0000-0000103F0000}"/>
    <cellStyle name="Hiperłącze 4" xfId="30708" hidden="1" xr:uid="{00000000-0005-0000-0000-000090470000}"/>
    <cellStyle name="Hiperłącze 4" xfId="30751" hidden="1" xr:uid="{00000000-0005-0000-0000-000091470000}"/>
    <cellStyle name="Hiperłącze 4" xfId="30887" hidden="1" xr:uid="{00000000-0005-0000-0000-0000A0470000}"/>
    <cellStyle name="Hiperłącze 4" xfId="29595" hidden="1" xr:uid="{00000000-0005-0000-0000-0000B1470000}"/>
    <cellStyle name="Hiperłącze 4" xfId="30980" hidden="1" xr:uid="{00000000-0005-0000-0000-0000C2470000}"/>
    <cellStyle name="Hiperłącze 4" xfId="31031" hidden="1" xr:uid="{00000000-0005-0000-0000-0000CC470000}"/>
    <cellStyle name="Hiperłącze 4" xfId="29783" hidden="1" xr:uid="{00000000-0005-0000-0000-0000AB470000}"/>
    <cellStyle name="Hiperłącze 4" xfId="28374" hidden="1" xr:uid="{00000000-0005-0000-0000-0000EB460000}"/>
    <cellStyle name="Hiperłącze 4" xfId="28172" hidden="1" xr:uid="{00000000-0005-0000-0000-0000AB460000}"/>
    <cellStyle name="Hiperłącze 4" xfId="27758" hidden="1" xr:uid="{00000000-0005-0000-0000-00003B460000}"/>
    <cellStyle name="Hiperłącze 4" xfId="26293" hidden="1" xr:uid="{00000000-0005-0000-0000-00008B450000}"/>
    <cellStyle name="Hiperłącze 4" xfId="20995" hidden="1" xr:uid="{00000000-0005-0000-0000-0000EB430000}"/>
    <cellStyle name="Hiperłącze 4" xfId="22401" hidden="1" xr:uid="{00000000-0005-0000-0000-0000DB430000}"/>
    <cellStyle name="Hiperłącze 4" xfId="15581" hidden="1" xr:uid="{00000000-0005-0000-0000-0000EB400000}"/>
    <cellStyle name="Hiperłącze 4" xfId="29522" hidden="1" xr:uid="{00000000-0005-0000-0000-000041470000}"/>
    <cellStyle name="Hiperłącze 4" xfId="43136" hidden="1" xr:uid="{00000000-0005-0000-0000-0000ED4D0000}"/>
    <cellStyle name="Hiperłącze 4" xfId="35948" hidden="1" xr:uid="{00000000-0005-0000-0000-0000084A0000}"/>
    <cellStyle name="Hiperłącze 4" xfId="11505" hidden="1" xr:uid="{00000000-0005-0000-0000-0000703F0000}"/>
    <cellStyle name="Hiperłącze 4" xfId="45119" hidden="1" xr:uid="{00000000-0005-0000-0000-0000384E0000}"/>
    <cellStyle name="Hiperłącze 4" xfId="45042" hidden="1" xr:uid="{00000000-0005-0000-0000-0000264E0000}"/>
    <cellStyle name="Hiperłącze 4" xfId="43838" hidden="1" xr:uid="{00000000-0005-0000-0000-00008A4D0000}"/>
    <cellStyle name="Hiperłącze 4" xfId="43001" hidden="1" xr:uid="{00000000-0005-0000-0000-00006A4D0000}"/>
    <cellStyle name="Hiperłącze 4" xfId="41827" hidden="1" xr:uid="{00000000-0005-0000-0000-0000E44C0000}"/>
    <cellStyle name="Hiperłącze 4" xfId="16158" hidden="1" xr:uid="{00000000-0005-0000-0000-000086410000}"/>
    <cellStyle name="Hiperłącze 4" xfId="17853" hidden="1" xr:uid="{00000000-0005-0000-0000-0000C8410000}"/>
    <cellStyle name="Hiperłącze 4" xfId="18654" hidden="1" xr:uid="{00000000-0005-0000-0000-000012420000}"/>
    <cellStyle name="Hiperłącze 4" xfId="13530" hidden="1" xr:uid="{00000000-0005-0000-0000-0000E43F0000}"/>
    <cellStyle name="Hiperłącze 4" xfId="10478" hidden="1" xr:uid="{00000000-0005-0000-0000-0000EE3E0000}"/>
    <cellStyle name="Hiperłącze 4" xfId="40315" hidden="1" xr:uid="{00000000-0005-0000-0000-0000FE4B0000}"/>
    <cellStyle name="Hiperłącze 4" xfId="40331" hidden="1" xr:uid="{00000000-0005-0000-0000-0000054C0000}"/>
    <cellStyle name="Hiperłącze 4" xfId="27343" hidden="1" xr:uid="{00000000-0005-0000-0000-00005B460000}"/>
    <cellStyle name="Hiperłącze 4" xfId="41966" hidden="1" xr:uid="{00000000-0005-0000-0000-0000434D0000}"/>
    <cellStyle name="Hiperłącze 4" xfId="42457" hidden="1" xr:uid="{00000000-0005-0000-0000-0000034D0000}"/>
    <cellStyle name="Hiperłącze 4" xfId="44385" hidden="1" xr:uid="{00000000-0005-0000-0000-0000CB4D0000}"/>
    <cellStyle name="Hiperłącze 4" xfId="44069" hidden="1" xr:uid="{00000000-0005-0000-0000-0000A34D0000}"/>
    <cellStyle name="Hiperłącze 4" xfId="45233" hidden="1" xr:uid="{00000000-0005-0000-0000-00005B4E0000}"/>
    <cellStyle name="Hiperłącze 4" xfId="40663" hidden="1" xr:uid="{00000000-0005-0000-0000-0000434C0000}"/>
    <cellStyle name="Hiperłącze 4" xfId="43889" hidden="1" xr:uid="{00000000-0005-0000-0000-0000D14E0000}"/>
    <cellStyle name="Hiperłącze 4" xfId="37036" hidden="1" xr:uid="{00000000-0005-0000-0000-0000744A0000}"/>
    <cellStyle name="Hiperłącze 4" xfId="39987" hidden="1" xr:uid="{00000000-0005-0000-0000-0000C14B0000}"/>
    <cellStyle name="Hiperłącze 4" xfId="21003" hidden="1" xr:uid="{00000000-0005-0000-0000-0000EF430000}"/>
    <cellStyle name="Hiperłącze 4" xfId="45918" hidden="1" xr:uid="{00000000-0005-0000-0000-0000AF4E0000}"/>
    <cellStyle name="Hiperłącze 4" xfId="39364" hidden="1" xr:uid="{00000000-0005-0000-0000-0000DB4B0000}"/>
    <cellStyle name="Hiperłącze 4" xfId="25869" hidden="1" xr:uid="{00000000-0005-0000-0000-000057450000}"/>
    <cellStyle name="Hiperłącze 4" xfId="17671" hidden="1" xr:uid="{00000000-0005-0000-0000-0000B4410000}"/>
    <cellStyle name="Hiperłącze 4" xfId="43774" hidden="1" xr:uid="{00000000-0005-0000-0000-0000874D0000}"/>
    <cellStyle name="Hiperłącze 4" xfId="42192" hidden="1" xr:uid="{00000000-0005-0000-0000-0000334D0000}"/>
    <cellStyle name="Hiperłącze 4" xfId="25624" hidden="1" xr:uid="{00000000-0005-0000-0000-000044450000}"/>
    <cellStyle name="Hiperłącze 4" xfId="13554" hidden="1" xr:uid="{00000000-0005-0000-0000-0000E73F0000}"/>
    <cellStyle name="Hiperłącze 4" xfId="21322" hidden="1" xr:uid="{00000000-0005-0000-0000-000044430000}"/>
    <cellStyle name="Hiperłącze 4" xfId="23131" hidden="1" xr:uid="{00000000-0005-0000-0000-000020440000}"/>
    <cellStyle name="Hiperłącze 4" xfId="44805" hidden="1" xr:uid="{00000000-0005-0000-0000-00000F4E0000}"/>
    <cellStyle name="Hiperłącze 4" xfId="42327" hidden="1" xr:uid="{00000000-0005-0000-0000-0000F74C0000}"/>
    <cellStyle name="Hiperłącze 4" xfId="12043" hidden="1" xr:uid="{00000000-0005-0000-0000-00000F3F0000}"/>
    <cellStyle name="Hiperłącze 4" xfId="12508" hidden="1" xr:uid="{00000000-0005-0000-0000-00003F3F0000}"/>
    <cellStyle name="Hiperłącze 4" xfId="33529" hidden="1" xr:uid="{00000000-0005-0000-0000-0000F0480000}"/>
    <cellStyle name="Hiperłącze 4" xfId="23334" hidden="1" xr:uid="{00000000-0005-0000-0000-000033440000}"/>
    <cellStyle name="Hiperłącze 4" xfId="27422" hidden="1" xr:uid="{00000000-0005-0000-0000-000076460000}"/>
    <cellStyle name="Hiperłącze 4" xfId="16144" hidden="1" xr:uid="{00000000-0005-0000-0000-000088410000}"/>
    <cellStyle name="Hiperłącze 4" xfId="45568" hidden="1" xr:uid="{00000000-0005-0000-0000-0000B04E0000}"/>
    <cellStyle name="Hiperłącze 4" xfId="22182" hidden="1" xr:uid="{00000000-0005-0000-0000-0000C0430000}"/>
    <cellStyle name="Hiperłącze 4" xfId="22215" hidden="1" xr:uid="{00000000-0005-0000-0000-0000BD430000}"/>
    <cellStyle name="Hiperłącze 4" xfId="15933" hidden="1" xr:uid="{00000000-0005-0000-0000-000017410000}"/>
    <cellStyle name="Hiperłącze 4" xfId="15928" hidden="1" xr:uid="{00000000-0005-0000-0000-000018410000}"/>
    <cellStyle name="Hiperłącze 4" xfId="16586" hidden="1" xr:uid="{00000000-0005-0000-0000-000021410000}"/>
    <cellStyle name="Hiperłącze 4" xfId="44960" hidden="1" xr:uid="{00000000-0005-0000-0000-0000224E0000}"/>
    <cellStyle name="Hiperłącze 4" xfId="40274" hidden="1" xr:uid="{00000000-0005-0000-0000-0000004C0000}"/>
    <cellStyle name="Hiperłącze 4" xfId="30869" hidden="1" xr:uid="{00000000-0005-0000-0000-00009E470000}"/>
    <cellStyle name="Hiperłącze 4" xfId="19009" hidden="1" xr:uid="{00000000-0005-0000-0000-000068420000}"/>
    <cellStyle name="Hiperłącze 4" xfId="35630" hidden="1" xr:uid="{00000000-0005-0000-0000-0000E0490000}"/>
    <cellStyle name="Hiperłącze 4" xfId="27487" hidden="1" xr:uid="{00000000-0005-0000-0000-00006C460000}"/>
    <cellStyle name="Hiperłącze 4" xfId="18217" hidden="1" xr:uid="{00000000-0005-0000-0000-000001420000}"/>
    <cellStyle name="Hiperłącze 4" xfId="28342" hidden="1" xr:uid="{00000000-0005-0000-0000-0000FB460000}"/>
    <cellStyle name="Hiperłącze 4" xfId="30911" hidden="1" xr:uid="{00000000-0005-0000-0000-0000A3470000}"/>
    <cellStyle name="Hiperłącze 4" xfId="20273" hidden="1" xr:uid="{00000000-0005-0000-0000-00000D430000}"/>
    <cellStyle name="Hiperłącze 4" xfId="35654" hidden="1" xr:uid="{00000000-0005-0000-0000-0000E3490000}"/>
    <cellStyle name="Hiperłącze 4" xfId="12862" hidden="1" xr:uid="{00000000-0005-0000-0000-0000663F0000}"/>
    <cellStyle name="Hiperłącze 4" xfId="17517" hidden="1" xr:uid="{00000000-0005-0000-0000-00009E410000}"/>
    <cellStyle name="Hiperłącze 4" xfId="24588" hidden="1" xr:uid="{00000000-0005-0000-0000-000001450000}"/>
    <cellStyle name="Hiperłącze 4" xfId="22689" hidden="1" xr:uid="{00000000-0005-0000-0000-000010440000}"/>
    <cellStyle name="Hiperłącze 4" xfId="25207" hidden="1" xr:uid="{00000000-0005-0000-0000-0000A6450000}"/>
    <cellStyle name="Hiperłącze 4" xfId="30794" hidden="1" xr:uid="{00000000-0005-0000-0000-000098470000}"/>
    <cellStyle name="Hiperłącze 4" xfId="42448" hidden="1" xr:uid="{00000000-0005-0000-0000-0000024D0000}"/>
    <cellStyle name="Hiperłącze 4" xfId="15564" hidden="1" xr:uid="{00000000-0005-0000-0000-0000E9400000}"/>
    <cellStyle name="Hiperłącze 4" xfId="45051" hidden="1" xr:uid="{00000000-0005-0000-0000-00002A4E0000}"/>
    <cellStyle name="Hiperłącze 4" xfId="44708" hidden="1" xr:uid="{00000000-0005-0000-0000-0000084E0000}"/>
    <cellStyle name="Hiperłącze 4" xfId="25478" hidden="1" xr:uid="{00000000-0005-0000-0000-00000D460000}"/>
    <cellStyle name="Hiperłącze 4" xfId="37549" hidden="1" xr:uid="{00000000-0005-0000-0000-00001D4B0000}"/>
    <cellStyle name="Hiperłącze 4" xfId="41177" hidden="1" xr:uid="{00000000-0005-0000-0000-0000594C0000}"/>
    <cellStyle name="Hiperłącze 4" xfId="19758" hidden="1" xr:uid="{00000000-0005-0000-0000-0000AD420000}"/>
    <cellStyle name="Hiperłącze 4" xfId="46785" hidden="1" xr:uid="{00000000-0005-0000-0000-0000FF4E0000}"/>
    <cellStyle name="Hiperłącze 4" xfId="12317" hidden="1" xr:uid="{00000000-0005-0000-0000-0000293F0000}"/>
    <cellStyle name="Hiperłącze 4" xfId="42869" hidden="1" xr:uid="{00000000-0005-0000-0000-00005D4D0000}"/>
    <cellStyle name="Hiperłącze 4" xfId="42147" hidden="1" xr:uid="{00000000-0005-0000-0000-00001F4D0000}"/>
    <cellStyle name="Hiperłącze 4" xfId="42399" hidden="1" xr:uid="{00000000-0005-0000-0000-0000FE4C0000}"/>
    <cellStyle name="Hiperłącze 4" xfId="41736" hidden="1" xr:uid="{00000000-0005-0000-0000-0000DC4C0000}"/>
    <cellStyle name="Hiperłącze 4" xfId="17785" hidden="1" xr:uid="{00000000-0005-0000-0000-0000B9410000}"/>
    <cellStyle name="Hiperłącze 4" xfId="25160" hidden="1" xr:uid="{00000000-0005-0000-0000-0000AE450000}"/>
    <cellStyle name="Hiperłącze 4" xfId="17983" hidden="1" xr:uid="{00000000-0005-0000-0000-0000D7410000}"/>
    <cellStyle name="Hiperłącze 4" xfId="18727" hidden="1" xr:uid="{00000000-0005-0000-0000-00001D420000}"/>
    <cellStyle name="Hiperłącze 4" xfId="45626" hidden="1" xr:uid="{00000000-0005-0000-0000-0000A14E0000}"/>
    <cellStyle name="Hiperłącze 4" xfId="13710" hidden="1" xr:uid="{00000000-0005-0000-0000-0000F63F0000}"/>
    <cellStyle name="Hiperłącze 4" xfId="35855" hidden="1" xr:uid="{00000000-0005-0000-0000-0000FB490000}"/>
    <cellStyle name="Hiperłącze 4" xfId="27680" hidden="1" xr:uid="{00000000-0005-0000-0000-000031460000}"/>
    <cellStyle name="Hiperłącze 4" xfId="33158" hidden="1" xr:uid="{00000000-0005-0000-0000-000018490000}"/>
    <cellStyle name="Hiperłącze 4" xfId="30605" hidden="1" xr:uid="{00000000-0005-0000-0000-00007F470000}"/>
    <cellStyle name="Hiperłącze 4" xfId="25666" hidden="1" xr:uid="{00000000-0005-0000-0000-000045450000}"/>
    <cellStyle name="Hiperłącze 4" xfId="43584" hidden="1" xr:uid="{00000000-0005-0000-0000-00004A4E0000}"/>
    <cellStyle name="Hiperłącze 4" xfId="17581" hidden="1" xr:uid="{00000000-0005-0000-0000-0000A5410000}"/>
    <cellStyle name="Hiperłącze 4" xfId="33088" hidden="1" xr:uid="{00000000-0005-0000-0000-000001490000}"/>
    <cellStyle name="Hiperłącze 4" xfId="34771" hidden="1" xr:uid="{00000000-0005-0000-0000-00006F490000}"/>
    <cellStyle name="Hiperłącze 4" xfId="46792" hidden="1" xr:uid="{00000000-0005-0000-0000-0000044F0000}"/>
    <cellStyle name="Hiperłącze 4" xfId="39095" hidden="1" xr:uid="{00000000-0005-0000-0000-00002F4C0000}"/>
    <cellStyle name="Hiperłącze 4" xfId="40645" hidden="1" xr:uid="{00000000-0005-0000-0000-0000414C0000}"/>
    <cellStyle name="Hiperłącze 4" xfId="40763" hidden="1" xr:uid="{00000000-0005-0000-0000-00004E4C0000}"/>
    <cellStyle name="Hiperłącze 4" xfId="40796" hidden="1" xr:uid="{00000000-0005-0000-0000-0000544C0000}"/>
    <cellStyle name="Hiperłącze 4" xfId="34409" hidden="1" xr:uid="{00000000-0005-0000-0000-0000AF4A0000}"/>
    <cellStyle name="Hiperłącze 4" xfId="29163" hidden="1" xr:uid="{00000000-0005-0000-0000-00001C470000}"/>
    <cellStyle name="Hiperłącze 4" xfId="28258" hidden="1" xr:uid="{00000000-0005-0000-0000-0000B4460000}"/>
    <cellStyle name="Hiperłącze 4" xfId="29613" hidden="1" xr:uid="{00000000-0005-0000-0000-0000AA470000}"/>
    <cellStyle name="Hiperłącze 4" xfId="45350" hidden="1" xr:uid="{00000000-0005-0000-0000-0000654E0000}"/>
    <cellStyle name="Hiperłącze 4" xfId="33281" hidden="1" xr:uid="{00000000-0005-0000-0000-0000D7480000}"/>
    <cellStyle name="Hiperłącze 4" xfId="10432" hidden="1" xr:uid="{00000000-0005-0000-0000-0000F03E0000}"/>
    <cellStyle name="Hiperłącze 4" xfId="12164" hidden="1" xr:uid="{00000000-0005-0000-0000-0000193F0000}"/>
    <cellStyle name="Hiperłącze 4" xfId="44009" hidden="1" xr:uid="{00000000-0005-0000-0000-00009A4D0000}"/>
    <cellStyle name="Hiperłącze 4" xfId="42126" hidden="1" xr:uid="{00000000-0005-0000-0000-00001E4D0000}"/>
    <cellStyle name="Hiperłącze 4" xfId="45367" hidden="1" xr:uid="{00000000-0005-0000-0000-0000624E0000}"/>
    <cellStyle name="Hiperłącze 4" xfId="43228" hidden="1" xr:uid="{00000000-0005-0000-0000-0000464E0000}"/>
    <cellStyle name="Hiperłącze 4" xfId="45141" hidden="1" xr:uid="{00000000-0005-0000-0000-0000314E0000}"/>
    <cellStyle name="Hiperłącze 4" xfId="44402" hidden="1" xr:uid="{00000000-0005-0000-0000-0000C54D0000}"/>
    <cellStyle name="Hiperłącze 4" xfId="35792" hidden="1" xr:uid="{00000000-0005-0000-0000-0000EE490000}"/>
    <cellStyle name="Hiperłącze 4" xfId="21823" hidden="1" xr:uid="{00000000-0005-0000-0000-00007E430000}"/>
    <cellStyle name="Hiperłącze 4" xfId="24696" hidden="1" xr:uid="{00000000-0005-0000-0000-00000E450000}"/>
    <cellStyle name="Hiperłącze 4" xfId="25953" hidden="1" xr:uid="{00000000-0005-0000-0000-000060450000}"/>
    <cellStyle name="Hiperłącze 4" xfId="44036" hidden="1" xr:uid="{00000000-0005-0000-0000-00009F4D0000}"/>
    <cellStyle name="Hiperłącze 4" xfId="37012" hidden="1" xr:uid="{00000000-0005-0000-0000-00006F4A0000}"/>
    <cellStyle name="Hiperłącze 4" xfId="33955" hidden="1" xr:uid="{00000000-0005-0000-0000-00004A490000}"/>
    <cellStyle name="Hiperłącze 4" xfId="42439" hidden="1" xr:uid="{00000000-0005-0000-0000-0000014D0000}"/>
    <cellStyle name="Hiperłącze 4" xfId="41632" hidden="1" xr:uid="{00000000-0005-0000-0000-0000B74C0000}"/>
    <cellStyle name="Hiperłącze 4" xfId="40610" hidden="1" xr:uid="{00000000-0005-0000-0000-0000254C0000}"/>
    <cellStyle name="Hiperłącze 4" xfId="39186" hidden="1" xr:uid="{00000000-0005-0000-0000-00006F4B0000}"/>
    <cellStyle name="Hiperłącze 4" xfId="33493" hidden="1" xr:uid="{00000000-0005-0000-0000-0000EA480000}"/>
    <cellStyle name="Hiperłącze 4" xfId="29549" hidden="1" xr:uid="{00000000-0005-0000-0000-00000D480000}"/>
    <cellStyle name="Hiperłącze 4" xfId="33337" hidden="1" xr:uid="{00000000-0005-0000-0000-0000D9480000}"/>
    <cellStyle name="Hiperłącze 4" xfId="23792" hidden="1" xr:uid="{00000000-0005-0000-0000-0000A6440000}"/>
    <cellStyle name="Hiperłącze 4" xfId="40216" hidden="1" xr:uid="{00000000-0005-0000-0000-0000F24B0000}"/>
    <cellStyle name="Hiperłącze 4" xfId="16151" hidden="1" xr:uid="{00000000-0005-0000-0000-000087410000}"/>
    <cellStyle name="Hiperłącze 4" xfId="22613" hidden="1" xr:uid="{00000000-0005-0000-0000-00000C440000}"/>
    <cellStyle name="Hiperłącze 4" xfId="23113" hidden="1" xr:uid="{00000000-0005-0000-0000-00001C440000}"/>
    <cellStyle name="Hiperłącze 4" xfId="30050" hidden="1" xr:uid="{00000000-0005-0000-0000-000013480000}"/>
    <cellStyle name="Hiperłącze 4" xfId="15057" hidden="1" xr:uid="{00000000-0005-0000-0000-0000D4400000}"/>
    <cellStyle name="Hiperłącze 4" xfId="44649" hidden="1" xr:uid="{00000000-0005-0000-0000-0000FD4D0000}"/>
    <cellStyle name="Hiperłącze 4" xfId="37757" hidden="1" xr:uid="{00000000-0005-0000-0000-0000E14A0000}"/>
    <cellStyle name="Hiperłącze 4" xfId="24086" hidden="1" xr:uid="{00000000-0005-0000-0000-0000DA440000}"/>
    <cellStyle name="Hiperłącze 4" xfId="12252" hidden="1" xr:uid="{00000000-0005-0000-0000-0000223F0000}"/>
    <cellStyle name="Hiperłącze 4" xfId="32057" hidden="1" xr:uid="{00000000-0005-0000-0000-000071480000}"/>
    <cellStyle name="Hiperłącze 4" xfId="32875" hidden="1" xr:uid="{00000000-0005-0000-0000-000005490000}"/>
    <cellStyle name="Hiperłącze 4" xfId="22931" hidden="1" xr:uid="{00000000-0005-0000-0000-000067440000}"/>
    <cellStyle name="Hiperłącze 4" xfId="44713" hidden="1" xr:uid="{00000000-0005-0000-0000-0000074E0000}"/>
    <cellStyle name="Hiperłącze 4" xfId="40355" hidden="1" xr:uid="{00000000-0005-0000-0000-0000084C0000}"/>
    <cellStyle name="Hiperłącze 4" xfId="29723" hidden="1" xr:uid="{00000000-0005-0000-0000-0000B7470000}"/>
    <cellStyle name="Hiperłącze 4" xfId="26816" hidden="1" xr:uid="{00000000-0005-0000-0000-0000E0450000}"/>
    <cellStyle name="Hiperłącze 4" xfId="13899" hidden="1" xr:uid="{00000000-0005-0000-0000-00003D400000}"/>
    <cellStyle name="Hiperłącze 4" xfId="30734" hidden="1" xr:uid="{00000000-0005-0000-0000-00008A470000}"/>
    <cellStyle name="Hiperłącze 4" xfId="45111" hidden="1" xr:uid="{00000000-0005-0000-0000-0000334E0000}"/>
    <cellStyle name="Hiperłącze 4" xfId="43603" hidden="1" xr:uid="{00000000-0005-0000-0000-0000394E0000}"/>
    <cellStyle name="Hiperłącze 4" xfId="14594" hidden="1" xr:uid="{00000000-0005-0000-0000-00007C400000}"/>
    <cellStyle name="Hiperłącze 4" xfId="19218" hidden="1" xr:uid="{00000000-0005-0000-0000-000093420000}"/>
    <cellStyle name="Hiperłącze 4" xfId="15842" hidden="1" xr:uid="{00000000-0005-0000-0000-000005410000}"/>
    <cellStyle name="Hiperłącze 4" xfId="29671" hidden="1" xr:uid="{00000000-0005-0000-0000-000011480000}"/>
    <cellStyle name="Hiperłącze 4" xfId="43961" hidden="1" xr:uid="{00000000-0005-0000-0000-0000974D0000}"/>
    <cellStyle name="Hiperłącze 4" xfId="46251" hidden="1" xr:uid="{00000000-0005-0000-0000-0000E74E0000}"/>
    <cellStyle name="Hiperłącze 4" xfId="28422" hidden="1" xr:uid="{00000000-0005-0000-0000-00000F470000}"/>
    <cellStyle name="Hiperłącze 4" xfId="28623" hidden="1" xr:uid="{00000000-0005-0000-0000-000003470000}"/>
    <cellStyle name="Hiperłącze 4" xfId="22793" hidden="1" xr:uid="{00000000-0005-0000-0000-000056440000}"/>
    <cellStyle name="Hiperłącze 4" xfId="19830" hidden="1" xr:uid="{00000000-0005-0000-0000-0000B2420000}"/>
    <cellStyle name="Hiperłącze 4" xfId="17689" hidden="1" xr:uid="{00000000-0005-0000-0000-0000AD410000}"/>
    <cellStyle name="Hiperłącze 4" xfId="28453" hidden="1" xr:uid="{00000000-0005-0000-0000-000006470000}"/>
    <cellStyle name="Hiperłącze 4" xfId="27735" hidden="1" xr:uid="{00000000-0005-0000-0000-000038460000}"/>
    <cellStyle name="Hiperłącze 4" xfId="27568" hidden="1" xr:uid="{00000000-0005-0000-0000-00005C460000}"/>
    <cellStyle name="Hiperłącze 4" xfId="31664" hidden="1" xr:uid="{00000000-0005-0000-0000-00002B480000}"/>
    <cellStyle name="Hiperłącze 4" xfId="34317" hidden="1" xr:uid="{00000000-0005-0000-0000-0000B9490000}"/>
    <cellStyle name="Hiperłącze 4" xfId="44862" hidden="1" xr:uid="{00000000-0005-0000-0000-0000164E0000}"/>
    <cellStyle name="Hiperłącze 4" xfId="41535" hidden="1" xr:uid="{00000000-0005-0000-0000-00007F4C0000}"/>
    <cellStyle name="Hiperłącze 4" xfId="30654" hidden="1" xr:uid="{00000000-0005-0000-0000-000085470000}"/>
    <cellStyle name="Hiperłącze 4" xfId="26630" hidden="1" xr:uid="{00000000-0005-0000-0000-0000C5450000}"/>
    <cellStyle name="Hiperłącze 4" xfId="13445" hidden="1" xr:uid="{00000000-0005-0000-0000-0000C33F0000}"/>
    <cellStyle name="Hiperłącze 4" xfId="26599" hidden="1" xr:uid="{00000000-0005-0000-0000-0000C4450000}"/>
    <cellStyle name="Hiperłącze 4" xfId="29397" hidden="1" xr:uid="{00000000-0005-0000-0000-00003B470000}"/>
    <cellStyle name="Hiperłącze 4" xfId="19500" hidden="1" xr:uid="{00000000-0005-0000-0000-0000D2420000}"/>
    <cellStyle name="Hiperłącze 4" xfId="36005" hidden="1" xr:uid="{00000000-0005-0000-0000-00000A4A0000}"/>
    <cellStyle name="Hiperłącze 4" xfId="26821" hidden="1" xr:uid="{00000000-0005-0000-0000-0000DF450000}"/>
    <cellStyle name="Hiperłącze 4" xfId="32970" hidden="1" xr:uid="{00000000-0005-0000-0000-00001A490000}"/>
    <cellStyle name="Hiperłącze 4" xfId="12565" hidden="1" xr:uid="{00000000-0005-0000-0000-0000463F0000}"/>
    <cellStyle name="Hiperłącze 4" xfId="38149" hidden="1" xr:uid="{00000000-0005-0000-0000-0000354B0000}"/>
    <cellStyle name="Hiperłącze 4" xfId="42762" hidden="1" xr:uid="{00000000-0005-0000-0000-0000544D0000}"/>
    <cellStyle name="Hiperłącze 4" xfId="27194" hidden="1" xr:uid="{00000000-0005-0000-0000-00001E460000}"/>
    <cellStyle name="Hiperłącze 4" xfId="16453" hidden="1" xr:uid="{00000000-0005-0000-0000-00005B420000}"/>
    <cellStyle name="Hiperłącze 4" xfId="46971" hidden="1" xr:uid="{00000000-0005-0000-0000-0000124F0000}"/>
    <cellStyle name="Hiperłącze 4" xfId="15026" hidden="1" xr:uid="{00000000-0005-0000-0000-0000BC400000}"/>
    <cellStyle name="Hiperłącze 4" xfId="12822" hidden="1" xr:uid="{00000000-0005-0000-0000-0000683F0000}"/>
    <cellStyle name="Hiperłącze 4" xfId="29251" hidden="1" xr:uid="{00000000-0005-0000-0000-000027470000}"/>
    <cellStyle name="Hiperłącze 4" xfId="30107" hidden="1" xr:uid="{00000000-0005-0000-0000-00004B470000}"/>
    <cellStyle name="Hiperłącze 4" xfId="14934" hidden="1" xr:uid="{00000000-0005-0000-0000-0000D0400000}"/>
    <cellStyle name="Hiperłącze 4" xfId="16229" hidden="1" xr:uid="{00000000-0005-0000-0000-000079420000}"/>
    <cellStyle name="Hiperłącze 4" xfId="43447" hidden="1" xr:uid="{00000000-0005-0000-0000-0000CD4E0000}"/>
    <cellStyle name="Hiperłącze 4" xfId="29198" hidden="1" xr:uid="{00000000-0005-0000-0000-000023470000}"/>
    <cellStyle name="Hiperłącze 4" xfId="13412" hidden="1" xr:uid="{00000000-0005-0000-0000-0000BF3F0000}"/>
    <cellStyle name="Hiperłącze 4" xfId="22798" hidden="1" xr:uid="{00000000-0005-0000-0000-000055440000}"/>
    <cellStyle name="Hiperłącze 4" xfId="36928" hidden="1" xr:uid="{00000000-0005-0000-0000-0000684A0000}"/>
    <cellStyle name="Hiperłącze 4" xfId="32820" hidden="1" xr:uid="{00000000-0005-0000-0000-0000C1480000}"/>
    <cellStyle name="Hiperłącze 4" xfId="35482" hidden="1" xr:uid="{00000000-0005-0000-0000-0000B6490000}"/>
    <cellStyle name="Hiperłącze 4" xfId="20478" hidden="1" xr:uid="{00000000-0005-0000-0000-000021430000}"/>
    <cellStyle name="Hiperłącze 4" xfId="36638" hidden="1" xr:uid="{00000000-0005-0000-0000-0000934A0000}"/>
    <cellStyle name="Hiperłącze 4" xfId="44060" hidden="1" xr:uid="{00000000-0005-0000-0000-0000A44D0000}"/>
    <cellStyle name="Hiperłącze 4" xfId="22713" hidden="1" xr:uid="{00000000-0005-0000-0000-000013440000}"/>
    <cellStyle name="Hiperłącze 4" xfId="35062" hidden="1" xr:uid="{00000000-0005-0000-0000-000082490000}"/>
    <cellStyle name="Hiperłącze 4" xfId="47027" hidden="1" xr:uid="{00000000-0005-0000-0000-00001B4F0000}"/>
    <cellStyle name="Hiperłącze 4" xfId="17136" hidden="1" xr:uid="{00000000-0005-0000-0000-000060410000}"/>
    <cellStyle name="Hiperłącze 4" xfId="17387" hidden="1" xr:uid="{00000000-0005-0000-0000-000076410000}"/>
    <cellStyle name="Hiperłącze 4" xfId="16023" hidden="1" xr:uid="{00000000-0005-0000-0000-000081410000}"/>
    <cellStyle name="Hiperłącze 4" xfId="16166" hidden="1" xr:uid="{00000000-0005-0000-0000-000085410000}"/>
    <cellStyle name="Hiperłącze 4" xfId="16746" hidden="1" xr:uid="{00000000-0005-0000-0000-00008B410000}"/>
    <cellStyle name="Hiperłącze 4" xfId="17632" hidden="1" xr:uid="{00000000-0005-0000-0000-0000AB410000}"/>
    <cellStyle name="Hiperłącze 4" xfId="17641" hidden="1" xr:uid="{00000000-0005-0000-0000-0000AC410000}"/>
    <cellStyle name="Hiperłącze 4" xfId="17772" hidden="1" xr:uid="{00000000-0005-0000-0000-0000BF410000}"/>
    <cellStyle name="Hiperłącze 4" xfId="17033" hidden="1" xr:uid="{00000000-0005-0000-0000-00004F410000}"/>
    <cellStyle name="Hiperłącze 4" xfId="30277" hidden="1" xr:uid="{00000000-0005-0000-0000-00005E470000}"/>
    <cellStyle name="Hiperłącze 4" xfId="45102" hidden="1" xr:uid="{00000000-0005-0000-0000-0000344E0000}"/>
    <cellStyle name="Hiperłącze 4" xfId="23649" hidden="1" xr:uid="{00000000-0005-0000-0000-00009B440000}"/>
    <cellStyle name="Hiperłącze 4" xfId="31139" hidden="1" xr:uid="{00000000-0005-0000-0000-0000D8470000}"/>
    <cellStyle name="Hiperłącze 4" xfId="28477" hidden="1" xr:uid="{00000000-0005-0000-0000-00000C470000}"/>
    <cellStyle name="Hiperłącze 4" xfId="28491" hidden="1" xr:uid="{00000000-0005-0000-0000-0000FA460000}"/>
    <cellStyle name="Hiperłącze 4" xfId="25290" hidden="1" xr:uid="{00000000-0005-0000-0000-000094460000}"/>
    <cellStyle name="Hiperłącze 4" xfId="27975" hidden="1" xr:uid="{00000000-0005-0000-0000-000050460000}"/>
    <cellStyle name="Hiperłącze 4" xfId="26705" hidden="1" xr:uid="{00000000-0005-0000-0000-0000D0450000}"/>
    <cellStyle name="Hiperłącze 4" xfId="26621" hidden="1" xr:uid="{00000000-0005-0000-0000-0000C7450000}"/>
    <cellStyle name="Hiperłącze 4" xfId="25720" hidden="1" xr:uid="{00000000-0005-0000-0000-000050450000}"/>
    <cellStyle name="Hiperłącze 4" xfId="41649" hidden="1" xr:uid="{00000000-0005-0000-0000-0000B14C0000}"/>
    <cellStyle name="Hiperłącze 4" xfId="16714" hidden="1" xr:uid="{00000000-0005-0000-0000-000089410000}"/>
    <cellStyle name="Hiperłącze 4" xfId="32838" hidden="1" xr:uid="{00000000-0005-0000-0000-0000C6480000}"/>
    <cellStyle name="Hiperłącze 4" xfId="33241" hidden="1" xr:uid="{00000000-0005-0000-0000-0000CD480000}"/>
    <cellStyle name="Hiperłącze 4" xfId="32630" hidden="1" xr:uid="{00000000-0005-0000-0000-0000B1480000}"/>
    <cellStyle name="Hiperłącze 4" xfId="32730" hidden="1" xr:uid="{00000000-0005-0000-0000-0000BA480000}"/>
    <cellStyle name="Hiperłącze 4" xfId="33421" hidden="1" xr:uid="{00000000-0005-0000-0000-0000E4480000}"/>
    <cellStyle name="Hiperłącze 4" xfId="33273" hidden="1" xr:uid="{00000000-0005-0000-0000-0000D6480000}"/>
    <cellStyle name="Hiperłącze 4" xfId="38498" hidden="1" xr:uid="{00000000-0005-0000-0000-00005D4B0000}"/>
    <cellStyle name="Hiperłącze 4" xfId="41598" hidden="1" xr:uid="{00000000-0005-0000-0000-0000814C0000}"/>
    <cellStyle name="Hiperłącze 4" xfId="34540" hidden="1" xr:uid="{00000000-0005-0000-0000-00002E4A0000}"/>
    <cellStyle name="Hiperłącze 4" xfId="31442" hidden="1" xr:uid="{00000000-0005-0000-0000-0000FC470000}"/>
    <cellStyle name="Hiperłącze 4" xfId="33520" hidden="1" xr:uid="{00000000-0005-0000-0000-0000EF480000}"/>
    <cellStyle name="Hiperłącze 4" xfId="16532" hidden="1" xr:uid="{00000000-0005-0000-0000-00006A420000}"/>
    <cellStyle name="Hiperłącze 4" xfId="28635" hidden="1" xr:uid="{00000000-0005-0000-0000-000008470000}"/>
    <cellStyle name="Hiperłącze 4" xfId="38967" hidden="1" xr:uid="{00000000-0005-0000-0000-0000354D0000}"/>
    <cellStyle name="Hiperłącze 4" xfId="12007" hidden="1" xr:uid="{00000000-0005-0000-0000-00005A400000}"/>
    <cellStyle name="Hiperłącze 4" xfId="22025" hidden="1" xr:uid="{00000000-0005-0000-0000-0000AA430000}"/>
    <cellStyle name="Hiperłącze 4" xfId="35193" hidden="1" xr:uid="{00000000-0005-0000-0000-000097490000}"/>
    <cellStyle name="Hiperłącze 4" xfId="36829" hidden="1" xr:uid="{00000000-0005-0000-0000-0000594A0000}"/>
    <cellStyle name="Hiperłącze 4" xfId="25359" hidden="1" xr:uid="{00000000-0005-0000-0000-000093460000}"/>
    <cellStyle name="Hiperłącze 4" xfId="25629" hidden="1" xr:uid="{00000000-0005-0000-0000-000043450000}"/>
    <cellStyle name="Hiperłącze 4" xfId="24728" hidden="1" xr:uid="{00000000-0005-0000-0000-000017450000}"/>
    <cellStyle name="Hiperłącze 4" xfId="43673" hidden="1" xr:uid="{00000000-0005-0000-0000-0000CA4E0000}"/>
    <cellStyle name="Hiperłącze 4" xfId="36985" hidden="1" xr:uid="{00000000-0005-0000-0000-00006A4A0000}"/>
    <cellStyle name="Hiperłącze 4" xfId="13826" hidden="1" xr:uid="{00000000-0005-0000-0000-00004E400000}"/>
    <cellStyle name="Hiperłącze 4" xfId="18519" hidden="1" xr:uid="{00000000-0005-0000-0000-00003C420000}"/>
    <cellStyle name="Hiperłącze 4" xfId="35914" hidden="1" xr:uid="{00000000-0005-0000-0000-0000024A0000}"/>
    <cellStyle name="Hiperłącze 4" xfId="16462" hidden="1" xr:uid="{00000000-0005-0000-0000-0000D9410000}"/>
    <cellStyle name="Hiperłącze 4" xfId="16087" hidden="1" xr:uid="{00000000-0005-0000-0000-0000E6410000}"/>
    <cellStyle name="Hiperłącze 4" xfId="16429" hidden="1" xr:uid="{00000000-0005-0000-0000-0000ED410000}"/>
    <cellStyle name="Hiperłącze 4" xfId="37181" hidden="1" xr:uid="{00000000-0005-0000-0000-0000C44A0000}"/>
    <cellStyle name="Hiperłącze 4" xfId="40977" hidden="1" xr:uid="{00000000-0005-0000-0000-0000AD4C0000}"/>
    <cellStyle name="Hiperłącze 4" xfId="16904" hidden="1" xr:uid="{00000000-0005-0000-0000-000040410000}"/>
    <cellStyle name="Hiperłącze 4" xfId="44797" hidden="1" xr:uid="{00000000-0005-0000-0000-0000104E0000}"/>
    <cellStyle name="Hiperłącze 4" xfId="11724" hidden="1" xr:uid="{00000000-0005-0000-0000-000045400000}"/>
    <cellStyle name="Hiperłącze 4" xfId="40601" hidden="1" xr:uid="{00000000-0005-0000-0000-0000274C0000}"/>
    <cellStyle name="Hiperłącze 4" xfId="16030" hidden="1" xr:uid="{00000000-0005-0000-0000-000080410000}"/>
    <cellStyle name="Hiperłącze 4" xfId="16950" hidden="1" xr:uid="{00000000-0005-0000-0000-000045410000}"/>
    <cellStyle name="Hiperłącze 4" xfId="20546" hidden="1" xr:uid="{00000000-0005-0000-0000-00008E430000}"/>
    <cellStyle name="Hiperłącze 4" xfId="31269" hidden="1" xr:uid="{00000000-0005-0000-0000-0000DE470000}"/>
    <cellStyle name="Hiperłącze 4" xfId="18555" hidden="1" xr:uid="{00000000-0005-0000-0000-000058420000}"/>
    <cellStyle name="Hiperłącze 4" xfId="12131" hidden="1" xr:uid="{00000000-0005-0000-0000-00001C3F0000}"/>
    <cellStyle name="Hiperłącze 4" xfId="36282" hidden="1" xr:uid="{00000000-0005-0000-0000-0000434A0000}"/>
    <cellStyle name="Hiperłącze 4" xfId="46624" hidden="1" xr:uid="{00000000-0005-0000-0000-0000384F0000}"/>
    <cellStyle name="Hiperłącze 4" xfId="10346" hidden="1" xr:uid="{00000000-0005-0000-0000-0000DE3E0000}"/>
    <cellStyle name="Hiperłącze 4" xfId="13747" hidden="1" xr:uid="{00000000-0005-0000-0000-000035400000}"/>
    <cellStyle name="Hiperłącze 4" xfId="26924" hidden="1" xr:uid="{00000000-0005-0000-0000-0000EB450000}"/>
    <cellStyle name="Hiperłącze 4" xfId="30530" hidden="1" xr:uid="{00000000-0005-0000-0000-000071470000}"/>
    <cellStyle name="Hiperłącze 4" xfId="13675" hidden="1" xr:uid="{00000000-0005-0000-0000-0000F73F0000}"/>
    <cellStyle name="Hiperłącze 4" xfId="40026" hidden="1" xr:uid="{00000000-0005-0000-0000-0000E24B0000}"/>
    <cellStyle name="Hiperłącze 4" xfId="42383" hidden="1" xr:uid="{00000000-0005-0000-0000-0000F94C0000}"/>
    <cellStyle name="Hiperłącze 4" xfId="21231" hidden="1" xr:uid="{00000000-0005-0000-0000-00003E430000}"/>
    <cellStyle name="Hiperłącze 4" xfId="31781" hidden="1" xr:uid="{00000000-0005-0000-0000-000035480000}"/>
    <cellStyle name="Hiperłącze 4" xfId="26094" hidden="1" xr:uid="{00000000-0005-0000-0000-000073450000}"/>
    <cellStyle name="Hiperłącze 4" xfId="25278" hidden="1" xr:uid="{00000000-0005-0000-0000-000099460000}"/>
    <cellStyle name="Hiperłącze 4" xfId="27408" hidden="1" xr:uid="{00000000-0005-0000-0000-00007D460000}"/>
    <cellStyle name="Hiperłącze 4" xfId="16057" hidden="1" xr:uid="{00000000-0005-0000-0000-00006E420000}"/>
    <cellStyle name="Hiperłącze 4" xfId="27727" hidden="1" xr:uid="{00000000-0005-0000-0000-000037460000}"/>
    <cellStyle name="Hiperłącze 4" xfId="19101" hidden="1" xr:uid="{00000000-0005-0000-0000-000088420000}"/>
    <cellStyle name="Hiperłącze 4" xfId="20020" hidden="1" xr:uid="{00000000-0005-0000-0000-0000C2420000}"/>
    <cellStyle name="Hiperłącze 4" xfId="31382" hidden="1" xr:uid="{00000000-0005-0000-0000-0000F1470000}"/>
    <cellStyle name="Hiperłącze 4" xfId="32049" hidden="1" xr:uid="{00000000-0005-0000-0000-00006E480000}"/>
    <cellStyle name="Hiperłącze 4" xfId="14348" hidden="1" xr:uid="{00000000-0005-0000-0000-000015400000}"/>
    <cellStyle name="Hiperłącze 4" xfId="42983" hidden="1" xr:uid="{00000000-0005-0000-0000-0000654D0000}"/>
    <cellStyle name="Hiperłącze 4" xfId="16641" hidden="1" xr:uid="{00000000-0005-0000-0000-000028410000}"/>
    <cellStyle name="Hiperłącze 4" xfId="43126" hidden="1" xr:uid="{00000000-0005-0000-0000-0000EA4D0000}"/>
    <cellStyle name="Hiperłącze 4" xfId="45891" hidden="1" xr:uid="{00000000-0005-0000-0000-00007E4E0000}"/>
    <cellStyle name="Hiperłącze 4" xfId="17664" hidden="1" xr:uid="{00000000-0005-0000-0000-0000AF410000}"/>
    <cellStyle name="Hiperłącze 4" xfId="44174" hidden="1" xr:uid="{00000000-0005-0000-0000-0000AF4D0000}"/>
    <cellStyle name="Hiperłącze 4" xfId="34619" hidden="1" xr:uid="{00000000-0005-0000-0000-00005A490000}"/>
    <cellStyle name="Hiperłącze 4" xfId="41758" hidden="1" xr:uid="{00000000-0005-0000-0000-0000D54C0000}"/>
    <cellStyle name="Hiperłącze 4" xfId="41858" hidden="1" xr:uid="{00000000-0005-0000-0000-0000E54C0000}"/>
    <cellStyle name="Hiperłącze 4" xfId="42262" hidden="1" xr:uid="{00000000-0005-0000-0000-0000EF4C0000}"/>
    <cellStyle name="Hiperłącze 4" xfId="42303" hidden="1" xr:uid="{00000000-0005-0000-0000-0000F24C0000}"/>
    <cellStyle name="Hiperłącze 4" xfId="38932" hidden="1" xr:uid="{00000000-0005-0000-0000-0000BF4C0000}"/>
    <cellStyle name="Hiperłącze 4" xfId="14724" hidden="1" xr:uid="{00000000-0005-0000-0000-000081400000}"/>
    <cellStyle name="Hiperłącze 4" xfId="17001" hidden="1" xr:uid="{00000000-0005-0000-0000-00004B410000}"/>
    <cellStyle name="Hiperłącze 4" xfId="29696" hidden="1" xr:uid="{00000000-0005-0000-0000-0000BF470000}"/>
    <cellStyle name="Hiperłącze 4" xfId="27501" hidden="1" xr:uid="{00000000-0005-0000-0000-000068460000}"/>
    <cellStyle name="Hiperłącze 4" xfId="25835" hidden="1" xr:uid="{00000000-0005-0000-0000-000053450000}"/>
    <cellStyle name="Hiperłącze 4" xfId="26131" hidden="1" xr:uid="{00000000-0005-0000-0000-000075450000}"/>
    <cellStyle name="Hiperłącze 4" xfId="28267" hidden="1" xr:uid="{00000000-0005-0000-0000-0000B3460000}"/>
    <cellStyle name="Hiperłącze 4" xfId="30959" hidden="1" xr:uid="{00000000-0005-0000-0000-0000A6470000}"/>
    <cellStyle name="Hiperłącze 4" xfId="30769" hidden="1" xr:uid="{00000000-0005-0000-0000-000093470000}"/>
    <cellStyle name="Hiperłącze 4" xfId="29392" hidden="1" xr:uid="{00000000-0005-0000-0000-00003C470000}"/>
    <cellStyle name="Hiperłącze 4" xfId="43588" hidden="1" xr:uid="{00000000-0005-0000-0000-0000D54E0000}"/>
    <cellStyle name="Hiperłącze 4" xfId="34230" hidden="1" xr:uid="{00000000-0005-0000-0000-0000CC490000}"/>
    <cellStyle name="Hiperłącze 4" xfId="12379" hidden="1" xr:uid="{00000000-0005-0000-0000-0000303F0000}"/>
    <cellStyle name="Hiperłącze 4" xfId="11516" hidden="1" xr:uid="{00000000-0005-0000-0000-00006A3F0000}"/>
    <cellStyle name="Hiperłącze 4" xfId="38456" hidden="1" xr:uid="{00000000-0005-0000-0000-00005C4B0000}"/>
    <cellStyle name="Hiperłącze 4" xfId="43817" hidden="1" xr:uid="{00000000-0005-0000-0000-00008F4D0000}"/>
    <cellStyle name="Hiperłącze 4" xfId="25094" hidden="1" xr:uid="{00000000-0005-0000-0000-00009C460000}"/>
    <cellStyle name="Hiperłącze 4" xfId="27547" hidden="1" xr:uid="{00000000-0005-0000-0000-00005F460000}"/>
    <cellStyle name="Hiperłącze 4" xfId="46381" hidden="1" xr:uid="{00000000-0005-0000-0000-0000F54E0000}"/>
    <cellStyle name="Hiperłącze 4" xfId="39096" hidden="1" xr:uid="{00000000-0005-0000-0000-0000334C0000}"/>
    <cellStyle name="Hiperłącze 4" xfId="46164" hidden="1" xr:uid="{00000000-0005-0000-0000-0000C54E0000}"/>
    <cellStyle name="Hiperłącze 4" xfId="46172" hidden="1" xr:uid="{00000000-0005-0000-0000-0000C14E0000}"/>
    <cellStyle name="Hiperłącze 4" xfId="37280" hidden="1" xr:uid="{00000000-0005-0000-0000-0000CF4A0000}"/>
    <cellStyle name="Hiperłącze 4" xfId="40233" hidden="1" xr:uid="{00000000-0005-0000-0000-0000F94B0000}"/>
    <cellStyle name="Hiperłącze 4" xfId="18272" hidden="1" xr:uid="{00000000-0005-0000-0000-000045420000}"/>
    <cellStyle name="Hiperłącze 4" xfId="36304" hidden="1" xr:uid="{00000000-0005-0000-0000-0000454A0000}"/>
    <cellStyle name="Hiperłącze 4" xfId="45483" hidden="1" xr:uid="{00000000-0005-0000-0000-0000BF4E0000}"/>
    <cellStyle name="Hiperłącze 4" xfId="34023" hidden="1" xr:uid="{00000000-0005-0000-0000-000058490000}"/>
    <cellStyle name="Hiperłącze 4" xfId="30440" hidden="1" xr:uid="{00000000-0005-0000-0000-00006A470000}"/>
    <cellStyle name="Hiperłącze 4" xfId="11704" hidden="1" xr:uid="{00000000-0005-0000-0000-000069400000}"/>
    <cellStyle name="Hiperłącze 4" xfId="11294" hidden="1" xr:uid="{00000000-0005-0000-0000-0000FC3E0000}"/>
    <cellStyle name="Hiperłącze 4" xfId="23899" hidden="1" xr:uid="{00000000-0005-0000-0000-0000FF440000}"/>
    <cellStyle name="Hiperłącze 4" xfId="45228" hidden="1" xr:uid="{00000000-0005-0000-0000-00005C4E0000}"/>
    <cellStyle name="Hiperłącze 4" xfId="37903" hidden="1" xr:uid="{00000000-0005-0000-0000-00001F4B0000}"/>
    <cellStyle name="Hiperłącze 4" xfId="27695" hidden="1" xr:uid="{00000000-0005-0000-0000-00002E460000}"/>
    <cellStyle name="Hiperłącze 4" xfId="17045" hidden="1" xr:uid="{00000000-0005-0000-0000-000053410000}"/>
    <cellStyle name="Hiperłącze 4" xfId="11953" hidden="1" xr:uid="{00000000-0005-0000-0000-0000D33F0000}"/>
    <cellStyle name="Hiperłącze 4" xfId="42828" hidden="1" xr:uid="{00000000-0005-0000-0000-0000584D0000}"/>
    <cellStyle name="Hiperłącze 4" xfId="16768" hidden="1" xr:uid="{00000000-0005-0000-0000-000031410000}"/>
    <cellStyle name="Hiperłącze 4" xfId="29614" hidden="1" xr:uid="{00000000-0005-0000-0000-0000AA480000}"/>
    <cellStyle name="Hiperłącze 4" xfId="30811" hidden="1" xr:uid="{00000000-0005-0000-0000-00009C470000}"/>
    <cellStyle name="Hiperłącze 4" xfId="23268" hidden="1" xr:uid="{00000000-0005-0000-0000-00002A440000}"/>
    <cellStyle name="Hiperłącze 4" xfId="17992" hidden="1" xr:uid="{00000000-0005-0000-0000-0000D5410000}"/>
    <cellStyle name="Hiperłącze 4" xfId="46709" hidden="1" xr:uid="{00000000-0005-0000-0000-0000294F0000}"/>
    <cellStyle name="Hiperłącze 4" xfId="26074" hidden="1" xr:uid="{00000000-0005-0000-0000-000070450000}"/>
    <cellStyle name="Hiperłącze 4" xfId="31699" hidden="1" xr:uid="{00000000-0005-0000-0000-00002A480000}"/>
    <cellStyle name="Hiperłącze 4" xfId="14769" hidden="1" xr:uid="{00000000-0005-0000-0000-0000CB400000}"/>
    <cellStyle name="Hiperłącze 4" xfId="16499" hidden="1" xr:uid="{00000000-0005-0000-0000-0000EB410000}"/>
    <cellStyle name="Hiperłącze 4" xfId="36875" hidden="1" xr:uid="{00000000-0005-0000-0000-0000894A0000}"/>
    <cellStyle name="Hiperłącze 4" xfId="16461" hidden="1" xr:uid="{00000000-0005-0000-0000-000064420000}"/>
    <cellStyle name="Hiperłącze 4" xfId="14999" hidden="1" xr:uid="{00000000-0005-0000-0000-0000C4400000}"/>
    <cellStyle name="Hiperłącze 4" xfId="14331" hidden="1" xr:uid="{00000000-0005-0000-0000-00001B400000}"/>
    <cellStyle name="Hiperłącze 4" xfId="16349" hidden="1" xr:uid="{00000000-0005-0000-0000-0000E5420000}"/>
    <cellStyle name="Hiperłącze 4" xfId="38025" hidden="1" xr:uid="{00000000-0005-0000-0000-0000FD4A0000}"/>
    <cellStyle name="Hiperłącze 4" xfId="43265" hidden="1" xr:uid="{00000000-0005-0000-0000-0000EF4D0000}"/>
    <cellStyle name="Hiperłącze 4" xfId="37631" hidden="1" xr:uid="{00000000-0005-0000-0000-0000104B0000}"/>
    <cellStyle name="Hiperłącze 4" xfId="31767" hidden="1" xr:uid="{00000000-0005-0000-0000-000038480000}"/>
    <cellStyle name="Hiperłącze 4" xfId="13394" hidden="1" xr:uid="{00000000-0005-0000-0000-0000BD3F0000}"/>
    <cellStyle name="Hiperłącze 4" xfId="36572" hidden="1" xr:uid="{00000000-0005-0000-0000-00007E4A0000}"/>
    <cellStyle name="Hiperłącze 4" xfId="13345" hidden="1" xr:uid="{00000000-0005-0000-0000-0000BC3F0000}"/>
    <cellStyle name="Hiperłącze 4" xfId="12557" hidden="1" xr:uid="{00000000-0005-0000-0000-0000453F0000}"/>
    <cellStyle name="Hiperłącze 4" xfId="45133" hidden="1" xr:uid="{00000000-0005-0000-0000-0000354E0000}"/>
    <cellStyle name="Hiperłącze 4" xfId="11882" hidden="1" xr:uid="{00000000-0005-0000-0000-0000D23F0000}"/>
    <cellStyle name="Hiperłącze 4" xfId="44288" hidden="1" xr:uid="{00000000-0005-0000-0000-0000BD4D0000}"/>
    <cellStyle name="Hiperłącze 4" xfId="12772" hidden="1" xr:uid="{00000000-0005-0000-0000-00005E3F0000}"/>
    <cellStyle name="Hiperłącze 4" xfId="28726" hidden="1" xr:uid="{00000000-0005-0000-0000-0000BE460000}"/>
    <cellStyle name="Hiperłącze 4" xfId="14138" hidden="1" xr:uid="{00000000-0005-0000-0000-000005400000}"/>
    <cellStyle name="Hiperłącze 4" xfId="20708" hidden="1" xr:uid="{00000000-0005-0000-0000-000093430000}"/>
    <cellStyle name="Hiperłącze 4" xfId="32322" hidden="1" xr:uid="{00000000-0005-0000-0000-00004E480000}"/>
    <cellStyle name="Hiperłącze 4" xfId="22824" hidden="1" xr:uid="{00000000-0005-0000-0000-000061440000}"/>
    <cellStyle name="Hiperłącze 4" xfId="14849" hidden="1" xr:uid="{00000000-0005-0000-0000-0000DF400000}"/>
    <cellStyle name="Hiperłącze 4" xfId="16035" hidden="1" xr:uid="{00000000-0005-0000-0000-00007C410000}"/>
    <cellStyle name="Hiperłącze 4" xfId="26271" hidden="1" xr:uid="{00000000-0005-0000-0000-000088450000}"/>
    <cellStyle name="Hiperłącze 4" xfId="20309" hidden="1" xr:uid="{00000000-0005-0000-0000-000011430000}"/>
    <cellStyle name="Hiperłącze 4" xfId="38098" hidden="1" xr:uid="{00000000-0005-0000-0000-0000054B0000}"/>
    <cellStyle name="Hiperłącze 4" xfId="17928" hidden="1" xr:uid="{00000000-0005-0000-0000-0000CE410000}"/>
    <cellStyle name="Hiperłącze 4" xfId="15734" hidden="1" xr:uid="{00000000-0005-0000-0000-0000F9400000}"/>
    <cellStyle name="Hiperłącze 4" xfId="31642" hidden="1" xr:uid="{00000000-0005-0000-0000-000028480000}"/>
    <cellStyle name="Hiperłącze 4" xfId="25148" hidden="1" xr:uid="{00000000-0005-0000-0000-000001460000}"/>
    <cellStyle name="Hiperłącze 4" xfId="43855" hidden="1" xr:uid="{00000000-0005-0000-0000-0000E94D0000}"/>
    <cellStyle name="Hiperłącze 4" xfId="34937" hidden="1" xr:uid="{00000000-0005-0000-0000-000079490000}"/>
    <cellStyle name="Hiperłącze 4" xfId="29921" hidden="1" xr:uid="{00000000-0005-0000-0000-000015490000}"/>
    <cellStyle name="Hiperłącze 4" xfId="46372" hidden="1" xr:uid="{00000000-0005-0000-0000-0000F74E0000}"/>
    <cellStyle name="Hiperłącze 4" xfId="36741" hidden="1" xr:uid="{00000000-0005-0000-0000-00004E4A0000}"/>
    <cellStyle name="Hiperłącze 4" xfId="31923" hidden="1" xr:uid="{00000000-0005-0000-0000-00008E480000}"/>
    <cellStyle name="Hiperłącze 4" xfId="18799" hidden="1" xr:uid="{00000000-0005-0000-0000-000022420000}"/>
    <cellStyle name="Hiperłącze 4" xfId="18972" hidden="1" xr:uid="{00000000-0005-0000-0000-000035420000}"/>
    <cellStyle name="Hiperłącze 4" xfId="18505" hidden="1" xr:uid="{00000000-0005-0000-0000-000040420000}"/>
    <cellStyle name="Hiperłącze 4" xfId="18460" hidden="1" xr:uid="{00000000-0005-0000-0000-000047420000}"/>
    <cellStyle name="Hiperłącze 4" xfId="18397" hidden="1" xr:uid="{00000000-0005-0000-0000-00005C420000}"/>
    <cellStyle name="Hiperłącze 4" xfId="18317" hidden="1" xr:uid="{00000000-0005-0000-0000-000063420000}"/>
    <cellStyle name="Hiperłącze 4" xfId="18620" hidden="1" xr:uid="{00000000-0005-0000-0000-000014420000}"/>
    <cellStyle name="Hiperłącze 4" xfId="15820" hidden="1" xr:uid="{00000000-0005-0000-0000-00000C410000}"/>
    <cellStyle name="Hiperłącze 4" xfId="29683" hidden="1" xr:uid="{00000000-0005-0000-0000-0000BE470000}"/>
    <cellStyle name="Hiperłącze 4" xfId="26986" hidden="1" xr:uid="{00000000-0005-0000-0000-0000EF450000}"/>
    <cellStyle name="Hiperłącze 4" xfId="27067" hidden="1" xr:uid="{00000000-0005-0000-0000-0000F6450000}"/>
    <cellStyle name="Hiperłącze 4" xfId="25494" hidden="1" xr:uid="{00000000-0005-0000-0000-00000E460000}"/>
    <cellStyle name="Hiperłącze 4" xfId="25808" hidden="1" xr:uid="{00000000-0005-0000-0000-00000F460000}"/>
    <cellStyle name="Hiperłącze 4" xfId="27227" hidden="1" xr:uid="{00000000-0005-0000-0000-000024460000}"/>
    <cellStyle name="Hiperłącze 4" xfId="27674" hidden="1" xr:uid="{00000000-0005-0000-0000-000033460000}"/>
    <cellStyle name="Hiperłącze 4" xfId="27669" hidden="1" xr:uid="{00000000-0005-0000-0000-000034460000}"/>
    <cellStyle name="Hiperłącze 4" xfId="27839" hidden="1" xr:uid="{00000000-0005-0000-0000-000041460000}"/>
    <cellStyle name="Hiperłącze 4" xfId="27578" hidden="1" xr:uid="{00000000-0005-0000-0000-00005A460000}"/>
    <cellStyle name="Hiperłącze 4" xfId="18487" hidden="1" xr:uid="{00000000-0005-0000-0000-000043420000}"/>
    <cellStyle name="Hiperłącze 4" xfId="45408" hidden="1" xr:uid="{00000000-0005-0000-0000-0000A64E0000}"/>
    <cellStyle name="Hiperłącze 4" xfId="45564" hidden="1" xr:uid="{00000000-0005-0000-0000-0000AD4E0000}"/>
    <cellStyle name="Hiperłącze 4" xfId="45660" hidden="1" xr:uid="{00000000-0005-0000-0000-00009C4E0000}"/>
    <cellStyle name="Hiperłącze 4" xfId="45478" hidden="1" xr:uid="{00000000-0005-0000-0000-0000C04E0000}"/>
    <cellStyle name="Hiperłącze 4" xfId="43390" hidden="1" xr:uid="{00000000-0005-0000-0000-0000B54E0000}"/>
    <cellStyle name="Hiperłącze 4" xfId="47144" hidden="1" xr:uid="{00000000-0005-0000-0000-0000254F0000}"/>
    <cellStyle name="Hiperłącze 4" xfId="38928" hidden="1" xr:uid="{00000000-0005-0000-0000-0000C34C0000}"/>
    <cellStyle name="Hiperłącze 4" xfId="43640" hidden="1" xr:uid="{00000000-0005-0000-0000-00004B4E0000}"/>
    <cellStyle name="Hiperłącze 4" xfId="43423" hidden="1" xr:uid="{00000000-0005-0000-0000-0000D74E0000}"/>
    <cellStyle name="Hiperłącze 4" xfId="20200" hidden="1" xr:uid="{00000000-0005-0000-0000-000005430000}"/>
    <cellStyle name="Hiperłącze 4" xfId="28700" hidden="1" xr:uid="{00000000-0005-0000-0000-0000C4460000}"/>
    <cellStyle name="Hiperłącze 4" xfId="23535" hidden="1" xr:uid="{00000000-0005-0000-0000-000078440000}"/>
    <cellStyle name="Hiperłącze 4" xfId="21106" hidden="1" xr:uid="{00000000-0005-0000-0000-000033430000}"/>
    <cellStyle name="Hiperłącze 4" xfId="44456" hidden="1" xr:uid="{00000000-0005-0000-0000-0000D04D0000}"/>
    <cellStyle name="Hiperłącze 4" xfId="38312" hidden="1" xr:uid="{00000000-0005-0000-0000-0000474B0000}"/>
    <cellStyle name="Hiperłącze 4" xfId="12663" hidden="1" xr:uid="{00000000-0005-0000-0000-0000523F0000}"/>
    <cellStyle name="Hiperłącze 4" xfId="12361" hidden="1" xr:uid="{00000000-0005-0000-0000-00002E3F0000}"/>
    <cellStyle name="Hiperłącze 4" xfId="30071" hidden="1" xr:uid="{00000000-0005-0000-0000-00001B480000}"/>
    <cellStyle name="Hiperłącze 4" xfId="38482" hidden="1" xr:uid="{00000000-0005-0000-0000-0000564B0000}"/>
    <cellStyle name="Hiperłącze 4" xfId="25271" hidden="1" xr:uid="{00000000-0005-0000-0000-000099450000}"/>
    <cellStyle name="Hiperłącze 4" xfId="26491" hidden="1" xr:uid="{00000000-0005-0000-0000-0000B8450000}"/>
    <cellStyle name="Hiperłącze 4" xfId="45069" hidden="1" xr:uid="{00000000-0005-0000-0000-00002E4E0000}"/>
    <cellStyle name="Hiperłącze 4" xfId="19209" hidden="1" xr:uid="{00000000-0005-0000-0000-000094420000}"/>
    <cellStyle name="Hiperłącze 4" xfId="19590" hidden="1" xr:uid="{00000000-0005-0000-0000-000099420000}"/>
    <cellStyle name="Hiperłącze 4" xfId="19669" hidden="1" xr:uid="{00000000-0005-0000-0000-00009D420000}"/>
    <cellStyle name="Hiperłącze 4" xfId="28047" hidden="1" xr:uid="{00000000-0005-0000-0000-000056460000}"/>
    <cellStyle name="Hiperłącze 4" xfId="18200" hidden="1" xr:uid="{00000000-0005-0000-0000-000007420000}"/>
    <cellStyle name="Hiperłącze 4" xfId="30564" hidden="1" xr:uid="{00000000-0005-0000-0000-00007A470000}"/>
    <cellStyle name="Hiperłącze 4" xfId="16745" hidden="1" xr:uid="{00000000-0005-0000-0000-000082410000}"/>
    <cellStyle name="Hiperłącze 4" xfId="18478" hidden="1" xr:uid="{00000000-0005-0000-0000-00003D420000}"/>
    <cellStyle name="Hiperłącze 4" xfId="18578" hidden="1" xr:uid="{00000000-0005-0000-0000-00000B420000}"/>
    <cellStyle name="Hiperłącze 4" xfId="35537" hidden="1" xr:uid="{00000000-0005-0000-0000-0000D8490000}"/>
    <cellStyle name="Hiperłącze 4" xfId="47221" hidden="1" xr:uid="{00000000-0005-0000-0000-0000564F0000}"/>
    <cellStyle name="Hiperłącze 4" xfId="20054" hidden="1" xr:uid="{00000000-0005-0000-0000-0000F5420000}"/>
    <cellStyle name="Hiperłącze 4" xfId="23924" hidden="1" xr:uid="{00000000-0005-0000-0000-0000FA440000}"/>
    <cellStyle name="Hiperłącze 4" xfId="32940" hidden="1" xr:uid="{00000000-0005-0000-0000-000020490000}"/>
    <cellStyle name="Hiperłącze 4" xfId="26007" hidden="1" xr:uid="{00000000-0005-0000-0000-000061450000}"/>
    <cellStyle name="Hiperłącze 4" xfId="15995" hidden="1" xr:uid="{00000000-0005-0000-0000-00008D410000}"/>
    <cellStyle name="Hiperłącze 4" xfId="16516" hidden="1" xr:uid="{00000000-0005-0000-0000-000019410000}"/>
    <cellStyle name="Hiperłącze 4" xfId="47071" hidden="1" xr:uid="{00000000-0005-0000-0000-00001D4F0000}"/>
    <cellStyle name="Hiperłącze 4" xfId="34792" hidden="1" xr:uid="{00000000-0005-0000-0000-00006A490000}"/>
    <cellStyle name="Hiperłącze 4" xfId="25496" hidden="1" xr:uid="{00000000-0005-0000-0000-000095460000}"/>
    <cellStyle name="Hiperłącze 4" xfId="27321" hidden="1" xr:uid="{00000000-0005-0000-0000-000065460000}"/>
    <cellStyle name="Hiperłącze 4" xfId="12189" hidden="1" xr:uid="{00000000-0005-0000-0000-0000793F0000}"/>
    <cellStyle name="Hiperłącze 4" xfId="11934" hidden="1" xr:uid="{00000000-0005-0000-0000-00006B400000}"/>
    <cellStyle name="Hiperłącze 4" xfId="14516" hidden="1" xr:uid="{00000000-0005-0000-0000-000052400000}"/>
    <cellStyle name="Hiperłącze 4" xfId="20218" hidden="1" xr:uid="{00000000-0005-0000-0000-000007430000}"/>
    <cellStyle name="Hiperłącze 4" xfId="14366" hidden="1" xr:uid="{00000000-0005-0000-0000-00001A400000}"/>
    <cellStyle name="Hiperłącze 4" xfId="20364" hidden="1" xr:uid="{00000000-0005-0000-0000-00001C430000}"/>
    <cellStyle name="Hiperłącze 4" xfId="21412" hidden="1" xr:uid="{00000000-0005-0000-0000-00004E430000}"/>
    <cellStyle name="Hiperłącze 4" xfId="43566" hidden="1" xr:uid="{00000000-0005-0000-0000-0000504E0000}"/>
    <cellStyle name="Hiperłącze 4" xfId="22208" hidden="1" xr:uid="{00000000-0005-0000-0000-0000C1430000}"/>
    <cellStyle name="Hiperłącze 4" xfId="28378" hidden="1" xr:uid="{00000000-0005-0000-0000-000001470000}"/>
    <cellStyle name="Hiperłącze 4" xfId="18136" hidden="1" xr:uid="{00000000-0005-0000-0000-0000FD410000}"/>
    <cellStyle name="Hiperłącze 4" xfId="30236" hidden="1" xr:uid="{00000000-0005-0000-0000-00005B470000}"/>
    <cellStyle name="Hiperłącze 4" xfId="31036" hidden="1" xr:uid="{00000000-0005-0000-0000-0000CB470000}"/>
    <cellStyle name="Hiperłącze 4" xfId="26725" hidden="1" xr:uid="{00000000-0005-0000-0000-0000D3450000}"/>
    <cellStyle name="Hiperłącze 4" xfId="44018" hidden="1" xr:uid="{00000000-0005-0000-0000-00009D4D0000}"/>
    <cellStyle name="Hiperłącze 4" xfId="25298" hidden="1" xr:uid="{00000000-0005-0000-0000-000075460000}"/>
    <cellStyle name="Hiperłącze 4" xfId="27400" hidden="1" xr:uid="{00000000-0005-0000-0000-00007E460000}"/>
    <cellStyle name="Hiperłącze 4" xfId="25355" hidden="1" xr:uid="{00000000-0005-0000-0000-00008D460000}"/>
    <cellStyle name="Hiperłącze 4" xfId="25106" hidden="1" xr:uid="{00000000-0005-0000-0000-00008E460000}"/>
    <cellStyle name="Hiperłącze 4" xfId="35169" hidden="1" xr:uid="{00000000-0005-0000-0000-000092490000}"/>
    <cellStyle name="Hiperłącze 4" xfId="23489" hidden="1" xr:uid="{00000000-0005-0000-0000-000047440000}"/>
    <cellStyle name="Hiperłącze 4" xfId="14019" hidden="1" xr:uid="{00000000-0005-0000-0000-000043400000}"/>
    <cellStyle name="Hiperłącze 4" xfId="12781" hidden="1" xr:uid="{00000000-0005-0000-0000-00005F3F0000}"/>
    <cellStyle name="Hiperłącze 4" xfId="12221" hidden="1" xr:uid="{00000000-0005-0000-0000-00007B3F0000}"/>
    <cellStyle name="Hiperłącze 4" xfId="14670" hidden="1" xr:uid="{00000000-0005-0000-0000-000080400000}"/>
    <cellStyle name="Hiperłącze 4" xfId="16941" hidden="1" xr:uid="{00000000-0005-0000-0000-000047410000}"/>
    <cellStyle name="Hiperłącze 4" xfId="16811" hidden="1" xr:uid="{00000000-0005-0000-0000-000038410000}"/>
    <cellStyle name="Hiperłącze 4" xfId="15605" hidden="1" xr:uid="{00000000-0005-0000-0000-0000F0400000}"/>
    <cellStyle name="Hiperłącze 4" xfId="12370" hidden="1" xr:uid="{00000000-0005-0000-0000-00002F3F0000}"/>
    <cellStyle name="Hiperłącze 4" xfId="24640" hidden="1" xr:uid="{00000000-0005-0000-0000-00000C450000}"/>
    <cellStyle name="Hiperłącze 4" xfId="26246" hidden="1" xr:uid="{00000000-0005-0000-0000-000083450000}"/>
    <cellStyle name="Hiperłącze 4" xfId="40627" hidden="1" xr:uid="{00000000-0005-0000-0000-0000224C0000}"/>
    <cellStyle name="Hiperłącze 4" xfId="28417" hidden="1" xr:uid="{00000000-0005-0000-0000-000010470000}"/>
    <cellStyle name="Hiperłącze 4" xfId="11706" hidden="1" xr:uid="{00000000-0005-0000-0000-00006D400000}"/>
    <cellStyle name="Hiperłącze 4" xfId="13737" hidden="1" xr:uid="{00000000-0005-0000-0000-00003B400000}"/>
    <cellStyle name="Hiperłącze 4" xfId="31681" hidden="1" xr:uid="{00000000-0005-0000-0000-000025480000}"/>
    <cellStyle name="Hiperłącze 4" xfId="29971" hidden="1" xr:uid="{00000000-0005-0000-0000-00000E480000}"/>
    <cellStyle name="Hiperłącze 4" xfId="30041" hidden="1" xr:uid="{00000000-0005-0000-0000-00000B480000}"/>
    <cellStyle name="Hiperłącze 4" xfId="39747" hidden="1" xr:uid="{00000000-0005-0000-0000-0000AB4B0000}"/>
    <cellStyle name="Hiperłącze 4" xfId="38867" hidden="1" xr:uid="{00000000-0005-0000-0000-0000A54C0000}"/>
    <cellStyle name="Hiperłącze 4" xfId="19581" hidden="1" xr:uid="{00000000-0005-0000-0000-0000E4420000}"/>
    <cellStyle name="Hiperłącze 4" xfId="38175" hidden="1" xr:uid="{00000000-0005-0000-0000-0000364B0000}"/>
    <cellStyle name="Hiperłącze 4" xfId="43974" hidden="1" xr:uid="{00000000-0005-0000-0000-00009B4D0000}"/>
    <cellStyle name="Hiperłącze 4" xfId="15968" hidden="1" xr:uid="{00000000-0005-0000-0000-000016410000}"/>
    <cellStyle name="Hiperłącze 4" xfId="17589" hidden="1" xr:uid="{00000000-0005-0000-0000-0000A1410000}"/>
    <cellStyle name="Hiperłącze 4" xfId="24009" hidden="1" xr:uid="{00000000-0005-0000-0000-0000E8440000}"/>
    <cellStyle name="Hiperłącze 4" xfId="12172" hidden="1" xr:uid="{00000000-0005-0000-0000-00001A3F0000}"/>
    <cellStyle name="Hiperłącze 4" xfId="30286" hidden="1" xr:uid="{00000000-0005-0000-0000-0000B9470000}"/>
    <cellStyle name="Hiperłącze 4" xfId="40144" hidden="1" xr:uid="{00000000-0005-0000-0000-0000EF4B0000}"/>
    <cellStyle name="Hiperłącze 4" xfId="26139" hidden="1" xr:uid="{00000000-0005-0000-0000-000076450000}"/>
    <cellStyle name="Hiperłącze 4" xfId="29030" hidden="1" xr:uid="{00000000-0005-0000-0000-0000E3460000}"/>
    <cellStyle name="Hiperłącze 4" xfId="18092" hidden="1" xr:uid="{00000000-0005-0000-0000-0000FB410000}"/>
    <cellStyle name="Hiperłącze 4" xfId="46040" hidden="1" xr:uid="{00000000-0005-0000-0000-00008D4E0000}"/>
    <cellStyle name="Hiperłącze 4" xfId="16560" hidden="1" xr:uid="{00000000-0005-0000-0000-000020410000}"/>
    <cellStyle name="Hiperłącze 4" xfId="36885" hidden="1" xr:uid="{00000000-0005-0000-0000-0000614A0000}"/>
    <cellStyle name="Hiperłącze 4" xfId="19149" hidden="1" xr:uid="{00000000-0005-0000-0000-000086420000}"/>
    <cellStyle name="Hiperłącze 4" xfId="11619" hidden="1" xr:uid="{00000000-0005-0000-0000-0000783F0000}"/>
    <cellStyle name="Hiperłącze 4" xfId="43400" hidden="1" xr:uid="{00000000-0005-0000-0000-0000DF4E0000}"/>
    <cellStyle name="Hiperłącze 4" xfId="22877" hidden="1" xr:uid="{00000000-0005-0000-0000-00006E440000}"/>
    <cellStyle name="Hiperłącze 4" xfId="29531" hidden="1" xr:uid="{00000000-0005-0000-0000-000042470000}"/>
    <cellStyle name="Hiperłącze 4" xfId="39235" hidden="1" xr:uid="{00000000-0005-0000-0000-0000754B0000}"/>
    <cellStyle name="Hiperłącze 4" xfId="20143" hidden="1" xr:uid="{00000000-0005-0000-0000-0000FF420000}"/>
    <cellStyle name="Hiperłącze 4" xfId="23081" hidden="1" xr:uid="{00000000-0005-0000-0000-000068440000}"/>
    <cellStyle name="Hiperłącze 4" xfId="21647" hidden="1" xr:uid="{00000000-0005-0000-0000-00006C430000}"/>
    <cellStyle name="Hiperłącze 4" xfId="39363" hidden="1" xr:uid="{00000000-0005-0000-0000-0000D24B0000}"/>
    <cellStyle name="Hiperłącze 4" xfId="30248" hidden="1" xr:uid="{00000000-0005-0000-0000-00005F470000}"/>
    <cellStyle name="Hiperłącze 4" xfId="38614" hidden="1" xr:uid="{00000000-0005-0000-0000-0000E04B0000}"/>
    <cellStyle name="Hiperłącze 4" xfId="46217" hidden="1" xr:uid="{00000000-0005-0000-0000-0000E34E0000}"/>
    <cellStyle name="Hiperłącze 4" xfId="24035" hidden="1" xr:uid="{00000000-0005-0000-0000-0000DD440000}"/>
    <cellStyle name="Hiperłącze 4" xfId="38586" hidden="1" xr:uid="{00000000-0005-0000-0000-0000664B0000}"/>
    <cellStyle name="Hiperłącze 4" xfId="24800" hidden="1" xr:uid="{00000000-0005-0000-0000-00001E450000}"/>
    <cellStyle name="Hiperłącze 4" xfId="30950" hidden="1" xr:uid="{00000000-0005-0000-0000-0000A2470000}"/>
    <cellStyle name="Hiperłącze 4" xfId="23984" hidden="1" xr:uid="{00000000-0005-0000-0000-0000F0440000}"/>
    <cellStyle name="Hiperłącze 4" xfId="29384" hidden="1" xr:uid="{00000000-0005-0000-0000-000037470000}"/>
    <cellStyle name="Hiperłącze 4" xfId="20862" hidden="1" xr:uid="{00000000-0005-0000-0000-00007B440000}"/>
    <cellStyle name="Hiperłącze 4" xfId="15066" hidden="1" xr:uid="{00000000-0005-0000-0000-000089400000}"/>
    <cellStyle name="Hiperłącze 4" xfId="35603" hidden="1" xr:uid="{00000000-0005-0000-0000-0000DD490000}"/>
    <cellStyle name="Hiperłącze 4" xfId="36645" hidden="1" xr:uid="{00000000-0005-0000-0000-0000944A0000}"/>
    <cellStyle name="Hiperłącze 4" xfId="21287" hidden="1" xr:uid="{00000000-0005-0000-0000-000080440000}"/>
    <cellStyle name="Hiperłącze 4" xfId="18529" hidden="1" xr:uid="{00000000-0005-0000-0000-00003A420000}"/>
    <cellStyle name="Hiperłącze 4" xfId="12939" hidden="1" xr:uid="{00000000-0005-0000-0000-00008B3F0000}"/>
    <cellStyle name="Hiperłącze 4" xfId="34759" hidden="1" xr:uid="{00000000-0005-0000-0000-00006B490000}"/>
    <cellStyle name="Hiperłącze 4" xfId="38762" hidden="1" xr:uid="{00000000-0005-0000-0000-0000D84B0000}"/>
    <cellStyle name="Hiperłącze 4" xfId="16233" hidden="1" xr:uid="{00000000-0005-0000-0000-000080420000}"/>
    <cellStyle name="Hiperłącze 4" xfId="43372" hidden="1" xr:uid="{00000000-0005-0000-0000-0000DD4E0000}"/>
    <cellStyle name="Hiperłącze 4" xfId="39065" hidden="1" xr:uid="{00000000-0005-0000-0000-0000C54C0000}"/>
    <cellStyle name="Hiperłącze 4" xfId="30269" hidden="1" xr:uid="{00000000-0005-0000-0000-00005A470000}"/>
    <cellStyle name="Hiperłącze 4" xfId="44239" hidden="1" xr:uid="{00000000-0005-0000-0000-0000B74D0000}"/>
    <cellStyle name="Hiperłącze 4" xfId="44027" hidden="1" xr:uid="{00000000-0005-0000-0000-00009E4D0000}"/>
    <cellStyle name="Hiperłącze 4" xfId="31772" hidden="1" xr:uid="{00000000-0005-0000-0000-000037480000}"/>
    <cellStyle name="Hiperłącze 4" xfId="38267" hidden="1" xr:uid="{00000000-0005-0000-0000-00003D4B0000}"/>
    <cellStyle name="Hiperłącze 4" xfId="19994" hidden="1" xr:uid="{00000000-0005-0000-0000-0000C7420000}"/>
    <cellStyle name="Hiperłącze 4" xfId="19491" hidden="1" xr:uid="{00000000-0005-0000-0000-0000D7420000}"/>
    <cellStyle name="Hiperłącze 4" xfId="19458" hidden="1" xr:uid="{00000000-0005-0000-0000-0000E0420000}"/>
    <cellStyle name="Hiperłącze 4" xfId="19574" hidden="1" xr:uid="{00000000-0005-0000-0000-0000E3420000}"/>
    <cellStyle name="Hiperłącze 4" xfId="20071" hidden="1" xr:uid="{00000000-0005-0000-0000-0000F2420000}"/>
    <cellStyle name="Hiperłącze 4" xfId="20182" hidden="1" xr:uid="{00000000-0005-0000-0000-0000FE420000}"/>
    <cellStyle name="Hiperłącze 4" xfId="19293" hidden="1" xr:uid="{00000000-0005-0000-0000-0000DB420000}"/>
    <cellStyle name="Hiperłącze 4" xfId="17129" hidden="1" xr:uid="{00000000-0005-0000-0000-00005B410000}"/>
    <cellStyle name="Hiperłącze 4" xfId="11918" hidden="1" xr:uid="{00000000-0005-0000-0000-0000DA3F0000}"/>
    <cellStyle name="Hiperłącze 4" xfId="13584" hidden="1" xr:uid="{00000000-0005-0000-0000-0000E53F0000}"/>
    <cellStyle name="Hiperłącze 4" xfId="13670" hidden="1" xr:uid="{00000000-0005-0000-0000-0000F83F0000}"/>
    <cellStyle name="Hiperłącze 4" xfId="14035" hidden="1" xr:uid="{00000000-0005-0000-0000-0000F93F0000}"/>
    <cellStyle name="Hiperłącze 4" xfId="14318" hidden="1" xr:uid="{00000000-0005-0000-0000-000017400000}"/>
    <cellStyle name="Hiperłącze 4" xfId="14309" hidden="1" xr:uid="{00000000-0005-0000-0000-000018400000}"/>
    <cellStyle name="Hiperłącze 4" xfId="13936" hidden="1" xr:uid="{00000000-0005-0000-0000-000037400000}"/>
    <cellStyle name="Hiperłącze 4" xfId="13928" hidden="1" xr:uid="{00000000-0005-0000-0000-000038400000}"/>
    <cellStyle name="Hiperłącze 4" xfId="31410" hidden="1" xr:uid="{00000000-0005-0000-0000-0000F4470000}"/>
    <cellStyle name="Hiperłącze 4" xfId="31482" hidden="1" xr:uid="{00000000-0005-0000-0000-0000FA470000}"/>
    <cellStyle name="Hiperłącze 4" xfId="31324" hidden="1" xr:uid="{00000000-0005-0000-0000-0000EC470000}"/>
    <cellStyle name="Hiperłącze 4" xfId="29926" hidden="1" xr:uid="{00000000-0005-0000-0000-00000A480000}"/>
    <cellStyle name="Hiperłącze 4" xfId="31572" hidden="1" xr:uid="{00000000-0005-0000-0000-000001480000}"/>
    <cellStyle name="Hiperłącze 4" xfId="33353" hidden="1" xr:uid="{00000000-0005-0000-0000-0000DE480000}"/>
    <cellStyle name="Hiperłącze 4" xfId="29854" hidden="1" xr:uid="{00000000-0005-0000-0000-0000A7480000}"/>
    <cellStyle name="Hiperłącze 4" xfId="30001" hidden="1" xr:uid="{00000000-0005-0000-0000-00001D480000}"/>
    <cellStyle name="Hiperłącze 4" xfId="21878" hidden="1" xr:uid="{00000000-0005-0000-0000-000087430000}"/>
    <cellStyle name="Hiperłącze 4" xfId="15138" hidden="1" xr:uid="{00000000-0005-0000-0000-000091400000}"/>
    <cellStyle name="Hiperłącze 4" xfId="37109" hidden="1" xr:uid="{00000000-0005-0000-0000-0000A74A0000}"/>
    <cellStyle name="Hiperłącze 4" xfId="35079" hidden="1" xr:uid="{00000000-0005-0000-0000-000089490000}"/>
    <cellStyle name="Hiperłącze 4" xfId="40428" hidden="1" xr:uid="{00000000-0005-0000-0000-0000114C0000}"/>
    <cellStyle name="Hiperłącze 4" xfId="24883" hidden="1" xr:uid="{00000000-0005-0000-0000-000029450000}"/>
    <cellStyle name="Hiperłącze 4" xfId="24622" hidden="1" xr:uid="{00000000-0005-0000-0000-00000A450000}"/>
    <cellStyle name="Hiperłącze 4" xfId="34655" hidden="1" xr:uid="{00000000-0005-0000-0000-000060490000}"/>
    <cellStyle name="Hiperłącze 4" xfId="41395" hidden="1" xr:uid="{00000000-0005-0000-0000-00009F4C0000}"/>
    <cellStyle name="Hiperłącze 4" xfId="13090" hidden="1" xr:uid="{00000000-0005-0000-0000-0000993F0000}"/>
    <cellStyle name="Hiperłącze 4" xfId="13294" hidden="1" xr:uid="{00000000-0005-0000-0000-0000B23F0000}"/>
    <cellStyle name="Hiperłącze 4" xfId="20460" hidden="1" xr:uid="{00000000-0005-0000-0000-000028430000}"/>
    <cellStyle name="Hiperłącze 4" xfId="21070" hidden="1" xr:uid="{00000000-0005-0000-0000-00002C430000}"/>
    <cellStyle name="Hiperłącze 4" xfId="21094" hidden="1" xr:uid="{00000000-0005-0000-0000-00002F430000}"/>
    <cellStyle name="Hiperłącze 4" xfId="13968" hidden="1" xr:uid="{00000000-0005-0000-0000-000034400000}"/>
    <cellStyle name="Hiperłącze 4" xfId="45610" hidden="1" xr:uid="{00000000-0005-0000-0000-0000A24E0000}"/>
    <cellStyle name="Hiperłącze 4" xfId="18498" hidden="1" xr:uid="{00000000-0005-0000-0000-00003F420000}"/>
    <cellStyle name="Hiperłącze 4" xfId="17066" hidden="1" xr:uid="{00000000-0005-0000-0000-00004E410000}"/>
    <cellStyle name="Hiperłącze 4" xfId="44756" hidden="1" xr:uid="{00000000-0005-0000-0000-0000094E0000}"/>
    <cellStyle name="Hiperłącze 4" xfId="31945" hidden="1" xr:uid="{00000000-0005-0000-0000-000086480000}"/>
    <cellStyle name="Hiperłącze 4" xfId="21805" hidden="1" xr:uid="{00000000-0005-0000-0000-00007A430000}"/>
    <cellStyle name="Hiperłącze 4" xfId="27899" hidden="1" xr:uid="{00000000-0005-0000-0000-00004C460000}"/>
    <cellStyle name="Hiperłącze 4" xfId="42919" hidden="1" xr:uid="{00000000-0005-0000-0000-0000634D0000}"/>
    <cellStyle name="Hiperłącze 4" xfId="27765" hidden="1" xr:uid="{00000000-0005-0000-0000-000040460000}"/>
    <cellStyle name="Hiperłącze 4" xfId="18780" hidden="1" xr:uid="{00000000-0005-0000-0000-000049420000}"/>
    <cellStyle name="Hiperłącze 4" xfId="32414" hidden="1" xr:uid="{00000000-0005-0000-0000-000057480000}"/>
    <cellStyle name="Hiperłącze 4" xfId="35339" hidden="1" xr:uid="{00000000-0005-0000-0000-0000AB490000}"/>
    <cellStyle name="Hiperłącze 4" xfId="11749" hidden="1" xr:uid="{00000000-0005-0000-0000-000068400000}"/>
    <cellStyle name="Hiperłącze 4" xfId="13903" hidden="1" xr:uid="{00000000-0005-0000-0000-000040400000}"/>
    <cellStyle name="Hiperłącze 4" xfId="23744" hidden="1" xr:uid="{00000000-0005-0000-0000-0000A3440000}"/>
    <cellStyle name="Hiperłącze 4" xfId="23093" hidden="1" xr:uid="{00000000-0005-0000-0000-00001A440000}"/>
    <cellStyle name="Hiperłącze 4" xfId="22644" hidden="1" xr:uid="{00000000-0005-0000-0000-000006440000}"/>
    <cellStyle name="Hiperłącze 4" xfId="22427" hidden="1" xr:uid="{00000000-0005-0000-0000-0000D6430000}"/>
    <cellStyle name="Hiperłącze 4" xfId="34954" hidden="1" xr:uid="{00000000-0005-0000-0000-000076490000}"/>
    <cellStyle name="Hiperłącze 4" xfId="35231" hidden="1" xr:uid="{00000000-0005-0000-0000-0000A0490000}"/>
    <cellStyle name="Hiperłącze 4" xfId="29235" hidden="1" xr:uid="{00000000-0005-0000-0000-000025470000}"/>
    <cellStyle name="Hiperłącze 4" xfId="35996" hidden="1" xr:uid="{00000000-0005-0000-0000-0000064A0000}"/>
    <cellStyle name="Hiperłącze 4" xfId="15012" hidden="1" xr:uid="{00000000-0005-0000-0000-0000C0400000}"/>
    <cellStyle name="Hiperłącze 4" xfId="19709" hidden="1" xr:uid="{00000000-0005-0000-0000-0000A7420000}"/>
    <cellStyle name="Hiperłącze 4" xfId="17361" hidden="1" xr:uid="{00000000-0005-0000-0000-000075410000}"/>
    <cellStyle name="Hiperłącze 4" xfId="13453" hidden="1" xr:uid="{00000000-0005-0000-0000-0000C83F0000}"/>
    <cellStyle name="Hiperłącze 4" xfId="30816" hidden="1" xr:uid="{00000000-0005-0000-0000-00009B470000}"/>
    <cellStyle name="Hiperłącze 4" xfId="11936" hidden="1" xr:uid="{00000000-0005-0000-0000-000054400000}"/>
    <cellStyle name="Hiperłącze 4" xfId="11789" hidden="1" xr:uid="{00000000-0005-0000-0000-00005F400000}"/>
    <cellStyle name="Hiperłącze 4" xfId="12223" hidden="1" xr:uid="{00000000-0005-0000-0000-000061400000}"/>
    <cellStyle name="Hiperłącze 4" xfId="44429" hidden="1" xr:uid="{00000000-0005-0000-0000-0000CD4D0000}"/>
    <cellStyle name="Hiperłącze 4" xfId="22635" hidden="1" xr:uid="{00000000-0005-0000-0000-000005440000}"/>
    <cellStyle name="Hiperłącze 4" xfId="23476" hidden="1" xr:uid="{00000000-0005-0000-0000-000043440000}"/>
    <cellStyle name="Hiperłącze 4" xfId="23735" hidden="1" xr:uid="{00000000-0005-0000-0000-0000A4440000}"/>
    <cellStyle name="Hiperłącze 4" xfId="23253" hidden="1" xr:uid="{00000000-0005-0000-0000-00002D440000}"/>
    <cellStyle name="Hiperłącze 4" xfId="18638" hidden="1" xr:uid="{00000000-0005-0000-0000-00000D420000}"/>
    <cellStyle name="Hiperłącze 4" xfId="18163" hidden="1" xr:uid="{00000000-0005-0000-0000-000000420000}"/>
    <cellStyle name="Hiperłącze 4" xfId="17838" hidden="1" xr:uid="{00000000-0005-0000-0000-0000C4410000}"/>
    <cellStyle name="Hiperłącze 4" xfId="27939" hidden="1" xr:uid="{00000000-0005-0000-0000-00004A460000}"/>
    <cellStyle name="Hiperłącze 4" xfId="27750" hidden="1" xr:uid="{00000000-0005-0000-0000-00003C460000}"/>
    <cellStyle name="Hiperłącze 4" xfId="18405" hidden="1" xr:uid="{00000000-0005-0000-0000-000057420000}"/>
    <cellStyle name="Hiperłącze 4" xfId="14945" hidden="1" xr:uid="{00000000-0005-0000-0000-0000CC400000}"/>
    <cellStyle name="Hiperłącze 4" xfId="23172" hidden="1" xr:uid="{00000000-0005-0000-0000-00001E440000}"/>
    <cellStyle name="Hiperłącze 4" xfId="20973" hidden="1" xr:uid="{00000000-0005-0000-0000-000085440000}"/>
    <cellStyle name="Hiperłącze 4" xfId="43183" hidden="1" xr:uid="{00000000-0005-0000-0000-0000DA4E0000}"/>
    <cellStyle name="Hiperłącze 4" xfId="34704" hidden="1" xr:uid="{00000000-0005-0000-0000-000062490000}"/>
    <cellStyle name="Hiperłącze 4" xfId="37959" hidden="1" xr:uid="{00000000-0005-0000-0000-0000F84A0000}"/>
    <cellStyle name="Hiperłącze 4" xfId="42035" hidden="1" xr:uid="{00000000-0005-0000-0000-0000394D0000}"/>
    <cellStyle name="Hiperłącze 4" xfId="41844" hidden="1" xr:uid="{00000000-0005-0000-0000-0000E84C0000}"/>
    <cellStyle name="Hiperłącze 4" xfId="40323" hidden="1" xr:uid="{00000000-0005-0000-0000-0000024C0000}"/>
    <cellStyle name="Hiperłącze 4" xfId="32648" hidden="1" xr:uid="{00000000-0005-0000-0000-0000B3480000}"/>
    <cellStyle name="Hiperłącze 4" xfId="47152" hidden="1" xr:uid="{00000000-0005-0000-0000-0000214F0000}"/>
    <cellStyle name="Hiperłącze 4" xfId="12352" hidden="1" xr:uid="{00000000-0005-0000-0000-00002D3F0000}"/>
    <cellStyle name="Hiperłącze 4" xfId="20748" hidden="1" xr:uid="{00000000-0005-0000-0000-000089430000}"/>
    <cellStyle name="Hiperłącze 4" xfId="40488" hidden="1" xr:uid="{00000000-0005-0000-0000-00001C4C0000}"/>
    <cellStyle name="Hiperłącze 4" xfId="20870" hidden="1" xr:uid="{00000000-0005-0000-0000-000079440000}"/>
    <cellStyle name="Hiperłącze 4" xfId="26500" hidden="1" xr:uid="{00000000-0005-0000-0000-0000B7450000}"/>
    <cellStyle name="Hiperłącze 4" xfId="17051" hidden="1" xr:uid="{00000000-0005-0000-0000-000051410000}"/>
    <cellStyle name="Hiperłącze 4" xfId="36500" hidden="1" xr:uid="{00000000-0005-0000-0000-0000974A0000}"/>
    <cellStyle name="Hiperłącze 4" xfId="38441" hidden="1" xr:uid="{00000000-0005-0000-0000-0000584B0000}"/>
    <cellStyle name="Hiperłącze 4" xfId="24334" hidden="1" xr:uid="{00000000-0005-0000-0000-0000EF440000}"/>
    <cellStyle name="Hiperłącze 4" xfId="23306" hidden="1" xr:uid="{00000000-0005-0000-0000-000059440000}"/>
    <cellStyle name="Hiperłącze 4" xfId="38124" hidden="1" xr:uid="{00000000-0005-0000-0000-0000064B0000}"/>
    <cellStyle name="Hiperłącze 4" xfId="36446" hidden="1" xr:uid="{00000000-0005-0000-0000-00009E4A0000}"/>
    <cellStyle name="Hiperłącze 4" xfId="26950" hidden="1" xr:uid="{00000000-0005-0000-0000-0000E6450000}"/>
    <cellStyle name="Hiperłącze 4" xfId="24284" hidden="1" xr:uid="{00000000-0005-0000-0000-0000BD440000}"/>
    <cellStyle name="Hiperłącze 4" xfId="39840" hidden="1" xr:uid="{00000000-0005-0000-0000-0000B84B0000}"/>
    <cellStyle name="Hiperłącze 4" xfId="46906" hidden="1" xr:uid="{00000000-0005-0000-0000-0000094F0000}"/>
    <cellStyle name="Hiperłącze 4" xfId="34494" hidden="1" xr:uid="{00000000-0005-0000-0000-00001E4A0000}"/>
    <cellStyle name="Hiperłącze 4" xfId="14625" hidden="1" xr:uid="{00000000-0005-0000-0000-000076400000}"/>
    <cellStyle name="Hiperłącze 4" xfId="41352" hidden="1" xr:uid="{00000000-0005-0000-0000-0000694C0000}"/>
    <cellStyle name="Hiperłącze 4" xfId="16329" hidden="1" xr:uid="{00000000-0005-0000-0000-00006C420000}"/>
    <cellStyle name="Hiperłącze 4" xfId="16176" hidden="1" xr:uid="{00000000-0005-0000-0000-00007D410000}"/>
    <cellStyle name="Hiperłącze 4" xfId="44277" hidden="1" xr:uid="{00000000-0005-0000-0000-0000C04D0000}"/>
    <cellStyle name="Hiperłącze 4" xfId="16664" hidden="1" xr:uid="{00000000-0005-0000-0000-00002B410000}"/>
    <cellStyle name="Hiperłącze 4" xfId="13367" hidden="1" xr:uid="{00000000-0005-0000-0000-0000B53F0000}"/>
    <cellStyle name="Hiperłącze 4" xfId="32595" hidden="1" xr:uid="{00000000-0005-0000-0000-000095480000}"/>
    <cellStyle name="Hiperłącze 4" xfId="19118" hidden="1" xr:uid="{00000000-0005-0000-0000-00008C420000}"/>
    <cellStyle name="Hiperłącze 4" xfId="42647" hidden="1" xr:uid="{00000000-0005-0000-0000-0000164D0000}"/>
    <cellStyle name="Hiperłącze 4" xfId="15448" hidden="1" xr:uid="{00000000-0005-0000-0000-0000B4400000}"/>
    <cellStyle name="Hiperłącze 4" xfId="41436" hidden="1" xr:uid="{00000000-0005-0000-0000-0000744C0000}"/>
    <cellStyle name="Hiperłącze 4" xfId="24162" hidden="1" xr:uid="{00000000-0005-0000-0000-0000B0440000}"/>
    <cellStyle name="Hiperłącze 4" xfId="33838" hidden="1" xr:uid="{00000000-0005-0000-0000-00003A490000}"/>
    <cellStyle name="Hiperłącze 4" xfId="41087" hidden="1" xr:uid="{00000000-0005-0000-0000-0000924C0000}"/>
    <cellStyle name="Hiperłącze 4" xfId="36600" hidden="1" xr:uid="{00000000-0005-0000-0000-0000804A0000}"/>
    <cellStyle name="Hiperłącze 4" xfId="34823" hidden="1" xr:uid="{00000000-0005-0000-0000-0000254A0000}"/>
    <cellStyle name="Hiperłącze 4" xfId="39323" hidden="1" xr:uid="{00000000-0005-0000-0000-00007E4B0000}"/>
    <cellStyle name="Hiperłącze 4" xfId="39772" hidden="1" xr:uid="{00000000-0005-0000-0000-0000A94B0000}"/>
    <cellStyle name="Hiperłącze 4" xfId="28639" hidden="1" xr:uid="{00000000-0005-0000-0000-0000B9460000}"/>
    <cellStyle name="Hiperłącze 4" xfId="45593" hidden="1" xr:uid="{00000000-0005-0000-0000-0000A84E0000}"/>
    <cellStyle name="Hiperłącze 4" xfId="42072" hidden="1" xr:uid="{00000000-0005-0000-0000-00002D4D0000}"/>
    <cellStyle name="Hiperłącze 4" xfId="21454" hidden="1" xr:uid="{00000000-0005-0000-0000-000053430000}"/>
    <cellStyle name="Hiperłącze 4" xfId="21584" hidden="1" xr:uid="{00000000-0005-0000-0000-00005D430000}"/>
    <cellStyle name="Hiperłącze 4" xfId="21632" hidden="1" xr:uid="{00000000-0005-0000-0000-000068430000}"/>
    <cellStyle name="Hiperłącze 4" xfId="21757" hidden="1" xr:uid="{00000000-0005-0000-0000-000077430000}"/>
    <cellStyle name="Hiperłącze 4" xfId="21895" hidden="1" xr:uid="{00000000-0005-0000-0000-000081430000}"/>
    <cellStyle name="Hiperłącze 4" xfId="20716" hidden="1" xr:uid="{00000000-0005-0000-0000-00008F430000}"/>
    <cellStyle name="Hiperłącze 4" xfId="20670" hidden="1" xr:uid="{00000000-0005-0000-0000-000098430000}"/>
    <cellStyle name="Hiperłącze 4" xfId="20637" hidden="1" xr:uid="{00000000-0005-0000-0000-00009E430000}"/>
    <cellStyle name="Hiperłącze 4" xfId="17347" hidden="1" xr:uid="{00000000-0005-0000-0000-000078410000}"/>
    <cellStyle name="Hiperłącze 4" xfId="18367" hidden="1" xr:uid="{00000000-0005-0000-0000-00005A420000}"/>
    <cellStyle name="Hiperłącze 4" xfId="19781" hidden="1" xr:uid="{00000000-0005-0000-0000-0000AE420000}"/>
    <cellStyle name="Hiperłącze 4" xfId="14218" hidden="1" xr:uid="{00000000-0005-0000-0000-00000A400000}"/>
    <cellStyle name="Hiperłącze 4" xfId="25072" hidden="1" xr:uid="{00000000-0005-0000-0000-0000A1450000}"/>
    <cellStyle name="Hiperłącze 4" xfId="27284" hidden="1" xr:uid="{00000000-0005-0000-0000-000026460000}"/>
    <cellStyle name="Hiperłącze 4" xfId="27027" hidden="1" xr:uid="{00000000-0005-0000-0000-0000F8450000}"/>
    <cellStyle name="Hiperłącze 4" xfId="30340" hidden="1" xr:uid="{00000000-0005-0000-0000-000061470000}"/>
    <cellStyle name="Hiperłącze 4" xfId="15287" hidden="1" xr:uid="{00000000-0005-0000-0000-0000C9400000}"/>
    <cellStyle name="Hiperłącze 4" xfId="27019" hidden="1" xr:uid="{00000000-0005-0000-0000-0000F3450000}"/>
    <cellStyle name="Hiperłącze 4" xfId="42767" hidden="1" xr:uid="{00000000-0005-0000-0000-0000534D0000}"/>
    <cellStyle name="Hiperłącze 4" xfId="29137" hidden="1" xr:uid="{00000000-0005-0000-0000-000019470000}"/>
    <cellStyle name="Hiperłącze 4" xfId="29043" hidden="1" xr:uid="{00000000-0005-0000-0000-0000E7460000}"/>
    <cellStyle name="Hiperłącze 4" xfId="32581" hidden="1" xr:uid="{00000000-0005-0000-0000-000098480000}"/>
    <cellStyle name="Hiperłącze 4" xfId="24927" hidden="1" xr:uid="{00000000-0005-0000-0000-00002E450000}"/>
    <cellStyle name="Hiperłącze 4" xfId="31236" hidden="1" xr:uid="{00000000-0005-0000-0000-0000DF470000}"/>
    <cellStyle name="Hiperłącze 4" xfId="16350" hidden="1" xr:uid="{00000000-0005-0000-0000-0000EB420000}"/>
    <cellStyle name="Hiperłącze 4" xfId="38067" hidden="1" xr:uid="{00000000-0005-0000-0000-0000044B0000}"/>
    <cellStyle name="Hiperłącze 4" xfId="42101" hidden="1" xr:uid="{00000000-0005-0000-0000-0000284D0000}"/>
    <cellStyle name="Hiperłącze 4" xfId="19248" hidden="1" xr:uid="{00000000-0005-0000-0000-000091420000}"/>
    <cellStyle name="Hiperłącze 4" xfId="23018" hidden="1" xr:uid="{00000000-0005-0000-0000-000054440000}"/>
    <cellStyle name="Hiperłącze 4" xfId="45819" hidden="1" xr:uid="{00000000-0005-0000-0000-0000774E0000}"/>
    <cellStyle name="Hiperłącze 4" xfId="38717" hidden="1" xr:uid="{00000000-0005-0000-0000-0000314C0000}"/>
    <cellStyle name="Hiperłącze 4" xfId="26902" hidden="1" xr:uid="{00000000-0005-0000-0000-0000E8450000}"/>
    <cellStyle name="Hiperłącze 4" xfId="35847" hidden="1" xr:uid="{00000000-0005-0000-0000-0000FC490000}"/>
    <cellStyle name="Hiperłącze 4" xfId="17752" hidden="1" xr:uid="{00000000-0005-0000-0000-0000BC410000}"/>
    <cellStyle name="Hiperłącze 4" xfId="23247" hidden="1" xr:uid="{00000000-0005-0000-0000-00002F440000}"/>
    <cellStyle name="Hiperłącze 4" xfId="18716" hidden="1" xr:uid="{00000000-0005-0000-0000-000020420000}"/>
    <cellStyle name="Hiperłącze 4" xfId="30999" hidden="1" xr:uid="{00000000-0005-0000-0000-0000C4470000}"/>
    <cellStyle name="Hiperłącze 4" xfId="18543" hidden="1" xr:uid="{00000000-0005-0000-0000-000053420000}"/>
    <cellStyle name="Hiperłącze 4" xfId="29959" hidden="1" xr:uid="{00000000-0005-0000-0000-000014480000}"/>
    <cellStyle name="Hiperłącze 4" xfId="17598" hidden="1" xr:uid="{00000000-0005-0000-0000-0000A2410000}"/>
    <cellStyle name="Hiperłącze 4" xfId="28742" hidden="1" xr:uid="{00000000-0005-0000-0000-0000C5460000}"/>
    <cellStyle name="Hiperłącze 4" xfId="19076" hidden="1" xr:uid="{00000000-0005-0000-0000-000083420000}"/>
    <cellStyle name="Hiperłącze 4" xfId="42287" hidden="1" xr:uid="{00000000-0005-0000-0000-0000ED4C0000}"/>
    <cellStyle name="Hiperłącze 4" xfId="37713" hidden="1" xr:uid="{00000000-0005-0000-0000-0000DC4A0000}"/>
    <cellStyle name="Hiperłącze 4" xfId="46091" hidden="1" xr:uid="{00000000-0005-0000-0000-0000934E0000}"/>
    <cellStyle name="Hiperłącze 4" xfId="27776" hidden="1" xr:uid="{00000000-0005-0000-0000-00003D460000}"/>
    <cellStyle name="Hiperłącze 4" xfId="25777" hidden="1" xr:uid="{00000000-0005-0000-0000-000005460000}"/>
    <cellStyle name="Hiperłącze 4" xfId="30597" hidden="1" xr:uid="{00000000-0005-0000-0000-000080470000}"/>
    <cellStyle name="Hiperłącze 4" xfId="42863" hidden="1" xr:uid="{00000000-0005-0000-0000-00005F4D0000}"/>
    <cellStyle name="Hiperłącze 4" xfId="34306" hidden="1" xr:uid="{00000000-0005-0000-0000-0000BB490000}"/>
    <cellStyle name="Hiperłącze 4" xfId="19266" hidden="1" xr:uid="{00000000-0005-0000-0000-000096420000}"/>
    <cellStyle name="Hiperłącze 4" xfId="16354" hidden="1" xr:uid="{00000000-0005-0000-0000-0000DA410000}"/>
    <cellStyle name="Hiperłącze 4" xfId="12948" hidden="1" xr:uid="{00000000-0005-0000-0000-0000893F0000}"/>
    <cellStyle name="Hiperłącze 4" xfId="15709" hidden="1" xr:uid="{00000000-0005-0000-0000-0000FB400000}"/>
    <cellStyle name="Hiperłącze 4" xfId="45754" hidden="1" xr:uid="{00000000-0005-0000-0000-00006F4E0000}"/>
    <cellStyle name="Hiperłącze 4" xfId="11944" hidden="1" xr:uid="{00000000-0005-0000-0000-0000CB3F0000}"/>
    <cellStyle name="Hiperłącze 4" xfId="19516" hidden="1" xr:uid="{00000000-0005-0000-0000-0000D1420000}"/>
    <cellStyle name="Hiperłącze 4" xfId="39025" hidden="1" xr:uid="{00000000-0005-0000-0000-0000324C0000}"/>
    <cellStyle name="Hiperłącze 4" xfId="34405" hidden="1" xr:uid="{00000000-0005-0000-0000-0000B34A0000}"/>
    <cellStyle name="Hiperłącze 4" xfId="32273" hidden="1" xr:uid="{00000000-0005-0000-0000-00004C480000}"/>
    <cellStyle name="Hiperłącze 4" xfId="46893" hidden="1" xr:uid="{00000000-0005-0000-0000-00000F4F0000}"/>
    <cellStyle name="Hiperłącze 4" xfId="12874" hidden="1" xr:uid="{00000000-0005-0000-0000-0000813F0000}"/>
    <cellStyle name="Hiperłącze 4" xfId="20840" hidden="1" xr:uid="{00000000-0005-0000-0000-00007F440000}"/>
    <cellStyle name="Hiperłącze 4" xfId="39071" hidden="1" xr:uid="{00000000-0005-0000-0000-0000AB4C0000}"/>
    <cellStyle name="Hiperłącze 4" xfId="23636" hidden="1" xr:uid="{00000000-0005-0000-0000-000097440000}"/>
    <cellStyle name="Hiperłącze 4" xfId="20453" hidden="1" xr:uid="{00000000-0005-0000-0000-000023430000}"/>
    <cellStyle name="Hiperłącze 4" xfId="17801" hidden="1" xr:uid="{00000000-0005-0000-0000-0000BE410000}"/>
    <cellStyle name="Hiperłącze 4" xfId="35645" hidden="1" xr:uid="{00000000-0005-0000-0000-0000E4490000}"/>
    <cellStyle name="Hiperłącze 4" xfId="20702" hidden="1" xr:uid="{00000000-0005-0000-0000-00008D430000}"/>
    <cellStyle name="Hiperłącze 4" xfId="24026" hidden="1" xr:uid="{00000000-0005-0000-0000-0000E2440000}"/>
    <cellStyle name="Hiperłącze 4" xfId="12100" hidden="1" xr:uid="{00000000-0005-0000-0000-0000163F0000}"/>
    <cellStyle name="Hiperłącze 4" xfId="18670" hidden="1" xr:uid="{00000000-0005-0000-0000-000016420000}"/>
    <cellStyle name="Hiperłącze 4" xfId="18337" hidden="1" xr:uid="{00000000-0005-0000-0000-000060420000}"/>
    <cellStyle name="Hiperłącze 4" xfId="22319" hidden="1" xr:uid="{00000000-0005-0000-0000-0000CA430000}"/>
    <cellStyle name="Hiperłącze 4" xfId="25593" hidden="1" xr:uid="{00000000-0005-0000-0000-00003C450000}"/>
    <cellStyle name="Hiperłącze 4" xfId="30662" hidden="1" xr:uid="{00000000-0005-0000-0000-000086470000}"/>
    <cellStyle name="Hiperłącze 4" xfId="30333" hidden="1" xr:uid="{00000000-0005-0000-0000-0000A0480000}"/>
    <cellStyle name="Hiperłącze 4" xfId="41750" hidden="1" xr:uid="{00000000-0005-0000-0000-0000D94C0000}"/>
    <cellStyle name="Hiperłącze 4" xfId="12622" hidden="1" xr:uid="{00000000-0005-0000-0000-00004D3F0000}"/>
    <cellStyle name="Hiperłącze 4" xfId="40853" hidden="1" xr:uid="{00000000-0005-0000-0000-0000564C0000}"/>
    <cellStyle name="Hiperłącze 4" xfId="41767" hidden="1" xr:uid="{00000000-0005-0000-0000-0000D64C0000}"/>
    <cellStyle name="Hiperłącze 4" xfId="36041" hidden="1" xr:uid="{00000000-0005-0000-0000-0000104A0000}"/>
    <cellStyle name="Hiperłącze 4" xfId="23916" hidden="1" xr:uid="{00000000-0005-0000-0000-0000FD440000}"/>
    <cellStyle name="Hiperłącze 4" xfId="24675" hidden="1" xr:uid="{00000000-0005-0000-0000-000013450000}"/>
    <cellStyle name="Hiperłącze 4" xfId="19428" hidden="1" xr:uid="{00000000-0005-0000-0000-0000EC420000}"/>
    <cellStyle name="Hiperłącze 4" xfId="14253" hidden="1" xr:uid="{00000000-0005-0000-0000-00003F400000}"/>
    <cellStyle name="Hiperłącze 4" xfId="14197" hidden="1" xr:uid="{00000000-0005-0000-0000-00000F400000}"/>
    <cellStyle name="Hiperłącze 4" xfId="17451" hidden="1" xr:uid="{00000000-0005-0000-0000-000097410000}"/>
    <cellStyle name="Hiperłącze 4" xfId="16689" hidden="1" xr:uid="{00000000-0005-0000-0000-000029410000}"/>
    <cellStyle name="Hiperłącze 4" xfId="24827" hidden="1" xr:uid="{00000000-0005-0000-0000-000023450000}"/>
    <cellStyle name="Hiperłącze 4" xfId="30152" hidden="1" xr:uid="{00000000-0005-0000-0000-000053470000}"/>
    <cellStyle name="Hiperłącze 4" xfId="27770" hidden="1" xr:uid="{00000000-0005-0000-0000-00003F460000}"/>
    <cellStyle name="Hiperłącze 4" xfId="30612" hidden="1" xr:uid="{00000000-0005-0000-0000-000084470000}"/>
    <cellStyle name="Hiperłącze 4" xfId="17697" hidden="1" xr:uid="{00000000-0005-0000-0000-0000AE410000}"/>
    <cellStyle name="Hiperłącze 4" xfId="40419" hidden="1" xr:uid="{00000000-0005-0000-0000-00000E4C0000}"/>
    <cellStyle name="Hiperłącze 4" xfId="18550" hidden="1" xr:uid="{00000000-0005-0000-0000-000054420000}"/>
    <cellStyle name="Hiperłącze 4" xfId="16575" hidden="1" xr:uid="{00000000-0005-0000-0000-000024410000}"/>
    <cellStyle name="Hiperłącze 4" xfId="31708" hidden="1" xr:uid="{00000000-0005-0000-0000-00002D480000}"/>
    <cellStyle name="Hiperłącze 4" xfId="30902" hidden="1" xr:uid="{00000000-0005-0000-0000-0000A4470000}"/>
    <cellStyle name="Hiperłącze 4" xfId="43665" hidden="1" xr:uid="{00000000-0005-0000-0000-00007A4D0000}"/>
    <cellStyle name="Hiperłącze 4" xfId="33014" hidden="1" xr:uid="{00000000-0005-0000-0000-00000A490000}"/>
    <cellStyle name="Hiperłącze 4" xfId="15465" hidden="1" xr:uid="{00000000-0005-0000-0000-0000B8400000}"/>
    <cellStyle name="Hiperłącze 4" xfId="14918" hidden="1" xr:uid="{00000000-0005-0000-0000-0000CA400000}"/>
    <cellStyle name="Hiperłącze 4" xfId="11824" hidden="1" xr:uid="{00000000-0005-0000-0000-0000D5400000}"/>
    <cellStyle name="Hiperłącze 4" xfId="15538" hidden="1" xr:uid="{00000000-0005-0000-0000-0000E1400000}"/>
    <cellStyle name="Hiperłącze 4" xfId="12714" hidden="1" xr:uid="{00000000-0005-0000-0000-00005C3F0000}"/>
    <cellStyle name="Hiperłącze 4" xfId="12827" hidden="1" xr:uid="{00000000-0005-0000-0000-0000673F0000}"/>
    <cellStyle name="Hiperłącze 4" xfId="11599" hidden="1" xr:uid="{00000000-0005-0000-0000-00007F3F0000}"/>
    <cellStyle name="Hiperłącze 4" xfId="12902" hidden="1" xr:uid="{00000000-0005-0000-0000-0000843F0000}"/>
    <cellStyle name="Hiperłącze 4" xfId="14893" hidden="1" xr:uid="{00000000-0005-0000-0000-0000D9400000}"/>
    <cellStyle name="Hiperłącze 4" xfId="13567" hidden="1" xr:uid="{00000000-0005-0000-0000-0000EB3F0000}"/>
    <cellStyle name="Hiperłącze 4" xfId="19895" hidden="1" xr:uid="{00000000-0005-0000-0000-0000B9420000}"/>
    <cellStyle name="Hiperłącze 4" xfId="44969" hidden="1" xr:uid="{00000000-0005-0000-0000-0000234E0000}"/>
    <cellStyle name="Hiperłącze 4" xfId="35867" hidden="1" xr:uid="{00000000-0005-0000-0000-0000FF490000}"/>
    <cellStyle name="Hiperłącze 4" xfId="33544" hidden="1" xr:uid="{00000000-0005-0000-0000-0000F4480000}"/>
    <cellStyle name="Hiperłącze 4" xfId="34728" hidden="1" xr:uid="{00000000-0005-0000-0000-000067490000}"/>
    <cellStyle name="Hiperłącze 4" xfId="34054" hidden="1" xr:uid="{00000000-0005-0000-0000-000052490000}"/>
    <cellStyle name="Hiperłącze 4" xfId="21004" hidden="1" xr:uid="{00000000-0005-0000-0000-0000F3430000}"/>
    <cellStyle name="Hiperłącze 4" xfId="22553" hidden="1" xr:uid="{00000000-0005-0000-0000-000001440000}"/>
    <cellStyle name="Hiperłącze 4" xfId="46474" hidden="1" xr:uid="{00000000-0005-0000-0000-0000424F0000}"/>
    <cellStyle name="Hiperłącze 4" xfId="28181" hidden="1" xr:uid="{00000000-0005-0000-0000-0000A9460000}"/>
    <cellStyle name="Hiperłącze 4" xfId="43685" hidden="1" xr:uid="{00000000-0005-0000-0000-00007C4D0000}"/>
    <cellStyle name="Hiperłącze 4" xfId="34554" hidden="1" xr:uid="{00000000-0005-0000-0000-0000BB4A0000}"/>
    <cellStyle name="Hiperłącze 4" xfId="45996" hidden="1" xr:uid="{00000000-0005-0000-0000-00008B4E0000}"/>
    <cellStyle name="Hiperłącze 4" xfId="29178" hidden="1" xr:uid="{00000000-0005-0000-0000-000020470000}"/>
    <cellStyle name="Hiperłącze 4" xfId="28557" hidden="1" xr:uid="{00000000-0005-0000-0000-0000EE460000}"/>
    <cellStyle name="Hiperłącze 4" xfId="27882" hidden="1" xr:uid="{00000000-0005-0000-0000-000048460000}"/>
    <cellStyle name="Hiperłącze 4" xfId="27687" hidden="1" xr:uid="{00000000-0005-0000-0000-00002D460000}"/>
    <cellStyle name="Hiperłącze 4" xfId="25136" hidden="1" xr:uid="{00000000-0005-0000-0000-000006460000}"/>
    <cellStyle name="Hiperłącze 4" xfId="18209" hidden="1" xr:uid="{00000000-0005-0000-0000-000005420000}"/>
    <cellStyle name="Hiperłącze 4" xfId="17892" hidden="1" xr:uid="{00000000-0005-0000-0000-0000C5410000}"/>
    <cellStyle name="Hiperłącze 4" xfId="34431" hidden="1" xr:uid="{00000000-0005-0000-0000-0000AB4A0000}"/>
    <cellStyle name="Hiperłącze 4" xfId="36726" hidden="1" xr:uid="{00000000-0005-0000-0000-0000514A0000}"/>
    <cellStyle name="Hiperłącze 4" xfId="34542" hidden="1" xr:uid="{00000000-0005-0000-0000-0000B54A0000}"/>
    <cellStyle name="Hiperłącze 4" xfId="36357" hidden="1" xr:uid="{00000000-0005-0000-0000-00008B4A0000}"/>
    <cellStyle name="Hiperłącze 4" xfId="45552" hidden="1" xr:uid="{00000000-0005-0000-0000-0000AA4E0000}"/>
    <cellStyle name="Hiperłącze 4" xfId="43198" hidden="1" xr:uid="{00000000-0005-0000-0000-0000CE4E0000}"/>
    <cellStyle name="Hiperłącze 4" xfId="15625" hidden="1" xr:uid="{00000000-0005-0000-0000-0000F3400000}"/>
    <cellStyle name="Hiperłącze 4" xfId="15686" hidden="1" xr:uid="{00000000-0005-0000-0000-0000F8400000}"/>
    <cellStyle name="Hiperłącze 4" xfId="18342" hidden="1" xr:uid="{00000000-0005-0000-0000-00005F420000}"/>
    <cellStyle name="Hiperłącze 4" xfId="27249" hidden="1" xr:uid="{00000000-0005-0000-0000-000027460000}"/>
    <cellStyle name="Hiperłącze 4" xfId="17884" hidden="1" xr:uid="{00000000-0005-0000-0000-0000C9410000}"/>
    <cellStyle name="Hiperłącze 4" xfId="18899" hidden="1" xr:uid="{00000000-0005-0000-0000-00002D420000}"/>
    <cellStyle name="Hiperłącze 4" xfId="27386" hidden="1" xr:uid="{00000000-0005-0000-0000-000080460000}"/>
    <cellStyle name="Hiperłącze 4" xfId="27536" hidden="1" xr:uid="{00000000-0005-0000-0000-000063460000}"/>
    <cellStyle name="Hiperłącze 4" xfId="28801" hidden="1" xr:uid="{00000000-0005-0000-0000-0000CF460000}"/>
    <cellStyle name="Hiperłącze 4" xfId="29103" hidden="1" xr:uid="{00000000-0005-0000-0000-000015470000}"/>
    <cellStyle name="Hiperłącze 4" xfId="25731" hidden="1" xr:uid="{00000000-0005-0000-0000-00004D450000}"/>
    <cellStyle name="Hiperłącze 4" xfId="16928" hidden="1" xr:uid="{00000000-0005-0000-0000-000043410000}"/>
    <cellStyle name="Hiperłącze 4" xfId="26850" hidden="1" xr:uid="{00000000-0005-0000-0000-0000DE450000}"/>
    <cellStyle name="Hiperłącze 4" xfId="44748" hidden="1" xr:uid="{00000000-0005-0000-0000-0000064E0000}"/>
    <cellStyle name="Hiperłącze 4" xfId="28789" hidden="1" xr:uid="{00000000-0005-0000-0000-0000CB460000}"/>
    <cellStyle name="Hiperłącze 4" xfId="34751" hidden="1" xr:uid="{00000000-0005-0000-0000-00006C490000}"/>
    <cellStyle name="Hiperłącze 4" xfId="27472" hidden="1" xr:uid="{00000000-0005-0000-0000-00006D460000}"/>
    <cellStyle name="Hiperłącze 4" xfId="26466" hidden="1" xr:uid="{00000000-0005-0000-0000-0000B3450000}"/>
    <cellStyle name="Hiperłącze 4" xfId="18998" hidden="1" xr:uid="{00000000-0005-0000-0000-000036420000}"/>
    <cellStyle name="Hiperłącze 4" xfId="28599" hidden="1" xr:uid="{00000000-0005-0000-0000-0000EC460000}"/>
    <cellStyle name="Hiperłącze 4" xfId="31500" hidden="1" xr:uid="{00000000-0005-0000-0000-0000FE470000}"/>
    <cellStyle name="Hiperłącze 4" xfId="42280" hidden="1" xr:uid="{00000000-0005-0000-0000-0000F14C0000}"/>
    <cellStyle name="Hiperłącze 4" xfId="27654" hidden="1" xr:uid="{00000000-0005-0000-0000-000030460000}"/>
    <cellStyle name="Hiperłącze 4" xfId="16748" hidden="1" xr:uid="{00000000-0005-0000-0000-000071420000}"/>
    <cellStyle name="Hiperłącze 4" xfId="30017" hidden="1" xr:uid="{00000000-0005-0000-0000-00001E480000}"/>
    <cellStyle name="Hiperłącze 4" xfId="43830" hidden="1" xr:uid="{00000000-0005-0000-0000-0000894D0000}"/>
    <cellStyle name="Hiperłącze 4" xfId="20549" hidden="1" xr:uid="{00000000-0005-0000-0000-000091430000}"/>
    <cellStyle name="Hiperłącze 4" xfId="36412" hidden="1" xr:uid="{00000000-0005-0000-0000-0000A34A0000}"/>
    <cellStyle name="Hiperłącze 4" xfId="40697" hidden="1" xr:uid="{00000000-0005-0000-0000-0000474C0000}"/>
    <cellStyle name="Hiperłącze 4" xfId="35392" hidden="1" xr:uid="{00000000-0005-0000-0000-0000AE490000}"/>
    <cellStyle name="Hiperłącze 4" xfId="28888" hidden="1" xr:uid="{00000000-0005-0000-0000-0000D3460000}"/>
    <cellStyle name="Hiperłącze 4" xfId="46858" hidden="1" xr:uid="{00000000-0005-0000-0000-0000084F0000}"/>
    <cellStyle name="Hiperłącze 4" xfId="43382" hidden="1" xr:uid="{00000000-0005-0000-0000-0000D44E0000}"/>
    <cellStyle name="Hiperłącze 4" xfId="47005" hidden="1" xr:uid="{00000000-0005-0000-0000-0000184F0000}"/>
    <cellStyle name="Hiperłącze 4" xfId="22298" hidden="1" xr:uid="{00000000-0005-0000-0000-0000CF430000}"/>
    <cellStyle name="Hiperłącze 4" xfId="21159" hidden="1" xr:uid="{00000000-0005-0000-0000-000037430000}"/>
    <cellStyle name="Hiperłącze 4" xfId="36014" hidden="1" xr:uid="{00000000-0005-0000-0000-00000D4A0000}"/>
    <cellStyle name="Hiperłącze 4" xfId="34246" hidden="1" xr:uid="{00000000-0005-0000-0000-0000C7490000}"/>
    <cellStyle name="Hiperłącze 4" xfId="19677" hidden="1" xr:uid="{00000000-0005-0000-0000-00009E420000}"/>
    <cellStyle name="Hiperłącze 4" xfId="21151" hidden="1" xr:uid="{00000000-0005-0000-0000-000036430000}"/>
    <cellStyle name="Hiperłącze 4" xfId="26476" hidden="1" xr:uid="{00000000-0005-0000-0000-0000B4450000}"/>
    <cellStyle name="Hiperłącze 4" xfId="30392" hidden="1" xr:uid="{00000000-0005-0000-0000-000067470000}"/>
    <cellStyle name="Hiperłącze 4" xfId="33686" hidden="1" xr:uid="{00000000-0005-0000-0000-00002C490000}"/>
    <cellStyle name="Hiperłącze 4" xfId="33709" hidden="1" xr:uid="{00000000-0005-0000-0000-00002F490000}"/>
    <cellStyle name="Hiperłącze 4" xfId="23139" hidden="1" xr:uid="{00000000-0005-0000-0000-00001F440000}"/>
    <cellStyle name="Hiperłącze 4" xfId="23368" hidden="1" xr:uid="{00000000-0005-0000-0000-000037440000}"/>
    <cellStyle name="Hiperłącze 4" xfId="23359" hidden="1" xr:uid="{00000000-0005-0000-0000-000038440000}"/>
    <cellStyle name="Hiperłącze 4" xfId="23467" hidden="1" xr:uid="{00000000-0005-0000-0000-000044440000}"/>
    <cellStyle name="Hiperłącze 4" xfId="28647" hidden="1" xr:uid="{00000000-0005-0000-0000-0000BA460000}"/>
    <cellStyle name="Hiperłącze 4" xfId="14490" hidden="1" xr:uid="{00000000-0005-0000-0000-000057400000}"/>
    <cellStyle name="Hiperłącze 4" xfId="15044" hidden="1" xr:uid="{00000000-0005-0000-0000-0000B9400000}"/>
    <cellStyle name="Hiperłącze 4" xfId="14266" hidden="1" xr:uid="{00000000-0005-0000-0000-000011400000}"/>
    <cellStyle name="Hiperłącze 4" xfId="28198" hidden="1" xr:uid="{00000000-0005-0000-0000-0000A6460000}"/>
    <cellStyle name="Hiperłącze 4" xfId="29060" hidden="1" xr:uid="{00000000-0005-0000-0000-0000E1460000}"/>
    <cellStyle name="Hiperłącze 4" xfId="42953" hidden="1" xr:uid="{00000000-0005-0000-0000-0000674D0000}"/>
    <cellStyle name="Hiperłącze 4" xfId="29759" hidden="1" xr:uid="{00000000-0005-0000-0000-0000B4470000}"/>
    <cellStyle name="Hiperłącze 4" xfId="37531" hidden="1" xr:uid="{00000000-0005-0000-0000-0000274B0000}"/>
    <cellStyle name="Hiperłącze 4" xfId="43969" hidden="1" xr:uid="{00000000-0005-0000-0000-00009C4D0000}"/>
    <cellStyle name="Hiperłącze 4" xfId="14081" hidden="1" xr:uid="{00000000-0005-0000-0000-000000400000}"/>
    <cellStyle name="Hiperłącze 4" xfId="14685" hidden="1" xr:uid="{00000000-0005-0000-0000-000084400000}"/>
    <cellStyle name="Hiperłącze 4" xfId="40259" hidden="1" xr:uid="{00000000-0005-0000-0000-0000FC4B0000}"/>
    <cellStyle name="Hiperłącze 4" xfId="41334" hidden="1" xr:uid="{00000000-0005-0000-0000-0000704C0000}"/>
    <cellStyle name="Hiperłącze 4" xfId="15145" hidden="1" xr:uid="{00000000-0005-0000-0000-00008D400000}"/>
    <cellStyle name="Hiperłącze 4" xfId="46523" hidden="1" xr:uid="{00000000-0005-0000-0000-00004E4F0000}"/>
    <cellStyle name="Hiperłącze 4" xfId="25810" hidden="1" xr:uid="{00000000-0005-0000-0000-000090460000}"/>
    <cellStyle name="Hiperłącze 4" xfId="31789" hidden="1" xr:uid="{00000000-0005-0000-0000-000031480000}"/>
    <cellStyle name="Hiperłącze 4" xfId="35201" hidden="1" xr:uid="{00000000-0005-0000-0000-000098490000}"/>
    <cellStyle name="Hiperłącze 4" xfId="33008" hidden="1" xr:uid="{00000000-0005-0000-0000-000017490000}"/>
    <cellStyle name="Hiperłącze 4" xfId="15985" hidden="1" xr:uid="{00000000-0005-0000-0000-00008A410000}"/>
    <cellStyle name="Hiperłącze 4" xfId="20003" hidden="1" xr:uid="{00000000-0005-0000-0000-0000C5420000}"/>
    <cellStyle name="Hiperłącze 4" xfId="10413" hidden="1" xr:uid="{00000000-0005-0000-0000-0000EC3E0000}"/>
    <cellStyle name="Hiperłącze 4" xfId="22509" hidden="1" xr:uid="{00000000-0005-0000-0000-0000E7430000}"/>
    <cellStyle name="Hiperłącze 4" xfId="20969" hidden="1" xr:uid="{00000000-0005-0000-0000-0000FA430000}"/>
    <cellStyle name="Hiperłącze 4" xfId="29094" hidden="1" xr:uid="{00000000-0005-0000-0000-000017470000}"/>
    <cellStyle name="Hiperłącze 4" xfId="28352" hidden="1" xr:uid="{00000000-0005-0000-0000-0000F5460000}"/>
    <cellStyle name="Hiperłącze 4" xfId="28781" hidden="1" xr:uid="{00000000-0005-0000-0000-0000CC460000}"/>
    <cellStyle name="Hiperłącze 4" xfId="22410" hidden="1" xr:uid="{00000000-0005-0000-0000-0000D9430000}"/>
    <cellStyle name="Hiperłącze 4" xfId="15234" hidden="1" xr:uid="{00000000-0005-0000-0000-00009D400000}"/>
    <cellStyle name="Hiperłącze 4" xfId="24399" hidden="1" xr:uid="{00000000-0005-0000-0000-0000C7440000}"/>
    <cellStyle name="Hiperłącze 4" xfId="39274" hidden="1" xr:uid="{00000000-0005-0000-0000-00007C4B0000}"/>
    <cellStyle name="Hiperłącze 4" xfId="16580" hidden="1" xr:uid="{00000000-0005-0000-0000-000023410000}"/>
    <cellStyle name="Hiperłącze 4" xfId="24909" hidden="1" xr:uid="{00000000-0005-0000-0000-00002A450000}"/>
    <cellStyle name="Hiperłącze 4" xfId="28021" hidden="1" xr:uid="{00000000-0005-0000-0000-000055460000}"/>
    <cellStyle name="Hiperłącze 4" xfId="27032" hidden="1" xr:uid="{00000000-0005-0000-0000-0000F7450000}"/>
    <cellStyle name="Hiperłącze 4" xfId="18777" hidden="1" xr:uid="{00000000-0005-0000-0000-00004F420000}"/>
    <cellStyle name="Hiperłącze 4" xfId="18842" hidden="1" xr:uid="{00000000-0005-0000-0000-000027420000}"/>
    <cellStyle name="Hiperłącze 4" xfId="18145" hidden="1" xr:uid="{00000000-0005-0000-0000-0000FE410000}"/>
    <cellStyle name="Hiperłącze 4" xfId="27185" hidden="1" xr:uid="{00000000-0005-0000-0000-00001D460000}"/>
    <cellStyle name="Hiperłącze 4" xfId="36131" hidden="1" xr:uid="{00000000-0005-0000-0000-0000324A0000}"/>
    <cellStyle name="Hiperłącze 4" xfId="28329" hidden="1" xr:uid="{00000000-0005-0000-0000-0000FE460000}"/>
    <cellStyle name="Hiperłącze 4" xfId="23684" hidden="1" xr:uid="{00000000-0005-0000-0000-00009A440000}"/>
    <cellStyle name="Hiperłącze 4" xfId="41451" hidden="1" xr:uid="{00000000-0005-0000-0000-0000784C0000}"/>
    <cellStyle name="Hiperłącze 4" xfId="36837" hidden="1" xr:uid="{00000000-0005-0000-0000-00005A4A0000}"/>
    <cellStyle name="Hiperłącze 4" xfId="34369" hidden="1" xr:uid="{00000000-0005-0000-0000-0000B84A0000}"/>
    <cellStyle name="Hiperłącze 4" xfId="25794" hidden="1" xr:uid="{00000000-0005-0000-0000-0000A2450000}"/>
    <cellStyle name="Hiperłącze 4" xfId="36140" hidden="1" xr:uid="{00000000-0005-0000-0000-0000334A0000}"/>
    <cellStyle name="Hiperłącze 4" xfId="43083" hidden="1" xr:uid="{00000000-0005-0000-0000-0000754D0000}"/>
    <cellStyle name="Hiperłącze 4" xfId="30670" hidden="1" xr:uid="{00000000-0005-0000-0000-000087470000}"/>
    <cellStyle name="Hiperłącze 4" xfId="31373" hidden="1" xr:uid="{00000000-0005-0000-0000-0000EE470000}"/>
    <cellStyle name="Hiperłącze 4" xfId="30617" hidden="1" xr:uid="{00000000-0005-0000-0000-000083470000}"/>
    <cellStyle name="Hiperłącze 4" xfId="15315" hidden="1" xr:uid="{00000000-0005-0000-0000-0000A3400000}"/>
    <cellStyle name="Hiperłącze 4" xfId="27930" hidden="1" xr:uid="{00000000-0005-0000-0000-000046460000}"/>
    <cellStyle name="Hiperłącze 4" xfId="29227" hidden="1" xr:uid="{00000000-0005-0000-0000-000022470000}"/>
    <cellStyle name="Hiperłącze 4" xfId="47130" hidden="1" xr:uid="{00000000-0005-0000-0000-0000284F0000}"/>
    <cellStyle name="Hiperłącze 4" xfId="33304" hidden="1" xr:uid="{00000000-0005-0000-0000-0000DC480000}"/>
    <cellStyle name="Hiperłącze 4" xfId="36187" hidden="1" xr:uid="{00000000-0005-0000-0000-00003B4A0000}"/>
    <cellStyle name="Hiperłącze 4" xfId="15860" hidden="1" xr:uid="{00000000-0005-0000-0000-00000A410000}"/>
    <cellStyle name="Hiperłącze 4" xfId="41667" hidden="1" xr:uid="{00000000-0005-0000-0000-0000B64C0000}"/>
    <cellStyle name="Hiperłącze 4" xfId="10301" hidden="1" xr:uid="{00000000-0005-0000-0000-0000DF3E0000}"/>
    <cellStyle name="Hiperłącze 4" xfId="24945" hidden="1" xr:uid="{00000000-0005-0000-0000-000030450000}"/>
    <cellStyle name="Hiperłącze 4" xfId="16671" hidden="1" xr:uid="{00000000-0005-0000-0000-000030410000}"/>
    <cellStyle name="Hiperłącze 4" xfId="16958" hidden="1" xr:uid="{00000000-0005-0000-0000-000041410000}"/>
    <cellStyle name="Hiperłącze 4" xfId="17025" hidden="1" xr:uid="{00000000-0005-0000-0000-000050410000}"/>
    <cellStyle name="Hiperłącze 4" xfId="17170" hidden="1" xr:uid="{00000000-0005-0000-0000-00005E410000}"/>
    <cellStyle name="Hiperłącze 4" xfId="45250" hidden="1" xr:uid="{00000000-0005-0000-0000-0000554E0000}"/>
    <cellStyle name="Hiperłącze 4" xfId="19348" hidden="1" xr:uid="{00000000-0005-0000-0000-0000F3420000}"/>
    <cellStyle name="Hiperłącze 4" xfId="12763" hidden="1" xr:uid="{00000000-0005-0000-0000-00005D3F0000}"/>
    <cellStyle name="Hiperłącze 4" xfId="19609" hidden="1" xr:uid="{00000000-0005-0000-0000-00009B420000}"/>
    <cellStyle name="Hiperłącze 4" xfId="14904" hidden="1" xr:uid="{00000000-0005-0000-0000-0000DC400000}"/>
    <cellStyle name="Hiperłącze 4" xfId="15727" hidden="1" xr:uid="{00000000-0005-0000-0000-0000FD400000}"/>
    <cellStyle name="Hiperłącze 4" xfId="16256" hidden="1" xr:uid="{00000000-0005-0000-0000-00007E420000}"/>
    <cellStyle name="Hiperłącze 4" xfId="17559" hidden="1" xr:uid="{00000000-0005-0000-0000-0000A3410000}"/>
    <cellStyle name="Hiperłącze 4" xfId="12295" hidden="1" xr:uid="{00000000-0005-0000-0000-0000273F0000}"/>
    <cellStyle name="Hiperłącze 4" xfId="45921" hidden="1" xr:uid="{00000000-0005-0000-0000-0000A94E0000}"/>
    <cellStyle name="Hiperłącze 4" xfId="46121" hidden="1" xr:uid="{00000000-0005-0000-0000-0000914E0000}"/>
    <cellStyle name="Hiperłącze 4" xfId="27857" hidden="1" xr:uid="{00000000-0005-0000-0000-000043460000}"/>
    <cellStyle name="Hiperłącze 4" xfId="26959" hidden="1" xr:uid="{00000000-0005-0000-0000-0000EA450000}"/>
    <cellStyle name="Hiperłącze 4" xfId="43491" hidden="1" xr:uid="{00000000-0005-0000-0000-00004B4F0000}"/>
    <cellStyle name="Hiperłącze 4" xfId="25891" hidden="1" xr:uid="{00000000-0005-0000-0000-000059450000}"/>
    <cellStyle name="Hiperłącze 4" xfId="29089" hidden="1" xr:uid="{00000000-0005-0000-0000-000018470000}"/>
    <cellStyle name="Hiperłącze 4" xfId="28997" hidden="1" xr:uid="{00000000-0005-0000-0000-0000DF460000}"/>
    <cellStyle name="Hiperłącze 4" xfId="27435" hidden="1" xr:uid="{00000000-0005-0000-0000-000079460000}"/>
    <cellStyle name="Hiperłącze 4" xfId="29994" hidden="1" xr:uid="{00000000-0005-0000-0000-00001C480000}"/>
    <cellStyle name="Hiperłącze 4" xfId="40890" hidden="1" xr:uid="{00000000-0005-0000-0000-0000954C0000}"/>
    <cellStyle name="Hiperłącze 4" xfId="21476" hidden="1" xr:uid="{00000000-0005-0000-0000-000055430000}"/>
    <cellStyle name="Hiperłącze 4" xfId="32226" hidden="1" xr:uid="{00000000-0005-0000-0000-000042480000}"/>
    <cellStyle name="Hiperłącze 4" xfId="31425" hidden="1" xr:uid="{00000000-0005-0000-0000-0000F8470000}"/>
    <cellStyle name="Hiperłącze 4" xfId="27366" hidden="1" xr:uid="{00000000-0005-0000-0000-000083460000}"/>
    <cellStyle name="Hiperłącze 4" xfId="16786" hidden="1" xr:uid="{00000000-0005-0000-0000-000033410000}"/>
    <cellStyle name="Hiperłącze 4" xfId="42365" hidden="1" xr:uid="{00000000-0005-0000-0000-0000004D0000}"/>
    <cellStyle name="Hiperłącze 4" xfId="23196" hidden="1" xr:uid="{00000000-0005-0000-0000-000026440000}"/>
    <cellStyle name="Hiperłącze 4" xfId="24483" hidden="1" xr:uid="{00000000-0005-0000-0000-0000D0440000}"/>
    <cellStyle name="Hiperłącze 4" xfId="11343" hidden="1" xr:uid="{00000000-0005-0000-0000-0000FD3E0000}"/>
    <cellStyle name="Hiperłącze 4" xfId="46113" hidden="1" xr:uid="{00000000-0005-0000-0000-0000954E0000}"/>
    <cellStyle name="Hiperłącze 4" xfId="16535" hidden="1" xr:uid="{00000000-0005-0000-0000-00001B410000}"/>
    <cellStyle name="Hiperłącze 4" xfId="35128" hidden="1" xr:uid="{00000000-0005-0000-0000-00008F490000}"/>
    <cellStyle name="Hiperłącze 4" xfId="31053" hidden="1" xr:uid="{00000000-0005-0000-0000-0000C5470000}"/>
    <cellStyle name="Hiperłącze 4" xfId="17978" hidden="1" xr:uid="{00000000-0005-0000-0000-0000D8410000}"/>
    <cellStyle name="Hiperłącze 4" xfId="42901" hidden="1" xr:uid="{00000000-0005-0000-0000-0000614D0000}"/>
    <cellStyle name="Hiperłącze 4" xfId="35274" hidden="1" xr:uid="{00000000-0005-0000-0000-0000A1490000}"/>
    <cellStyle name="Hiperłącze 4" xfId="28135" hidden="1" xr:uid="{00000000-0005-0000-0000-0000A4460000}"/>
    <cellStyle name="Hiperłącze 4" xfId="19140" hidden="1" xr:uid="{00000000-0005-0000-0000-000085420000}"/>
    <cellStyle name="Hiperłącze 4" xfId="27158" hidden="1" xr:uid="{00000000-0005-0000-0000-000015460000}"/>
    <cellStyle name="Hiperłącze 4" xfId="32870" hidden="1" xr:uid="{00000000-0005-0000-0000-000006490000}"/>
    <cellStyle name="Hiperłącze 4" xfId="18872" hidden="1" xr:uid="{00000000-0005-0000-0000-000025420000}"/>
    <cellStyle name="Hiperłącze 4" xfId="40705" hidden="1" xr:uid="{00000000-0005-0000-0000-00004C4C0000}"/>
    <cellStyle name="Hiperłącze 4" xfId="16976" hidden="1" xr:uid="{00000000-0005-0000-0000-000046410000}"/>
    <cellStyle name="Hiperłącze 4" xfId="12180" hidden="1" xr:uid="{00000000-0005-0000-0000-00001E3F0000}"/>
    <cellStyle name="Hiperłącze 4" xfId="26608" hidden="1" xr:uid="{00000000-0005-0000-0000-0000C3450000}"/>
    <cellStyle name="Hiperłącze 4" xfId="46952" hidden="1" xr:uid="{00000000-0005-0000-0000-0000394F0000}"/>
    <cellStyle name="Hiperłącze 4" xfId="19765" hidden="1" xr:uid="{00000000-0005-0000-0000-0000A9420000}"/>
    <cellStyle name="Hiperłącze 4" xfId="33592" hidden="1" xr:uid="{00000000-0005-0000-0000-0000F2480000}"/>
    <cellStyle name="Hiperłącze 4" xfId="33991" hidden="1" xr:uid="{00000000-0005-0000-0000-000050490000}"/>
    <cellStyle name="Hiperłącze 4" xfId="24094" hidden="1" xr:uid="{00000000-0005-0000-0000-0000D9440000}"/>
    <cellStyle name="Hiperłącze 4" xfId="14652" hidden="1" xr:uid="{00000000-0005-0000-0000-00007E400000}"/>
    <cellStyle name="Hiperłącze 4" xfId="20165" hidden="1" xr:uid="{00000000-0005-0000-0000-000001430000}"/>
    <cellStyle name="Hiperłącze 4" xfId="23204" hidden="1" xr:uid="{00000000-0005-0000-0000-000027440000}"/>
    <cellStyle name="Hiperłącze 4" xfId="13773" hidden="1" xr:uid="{00000000-0005-0000-0000-000041400000}"/>
    <cellStyle name="Hiperłącze 4" xfId="18864" hidden="1" xr:uid="{00000000-0005-0000-0000-000029420000}"/>
    <cellStyle name="Hiperłącze 4" xfId="37764" hidden="1" xr:uid="{00000000-0005-0000-0000-0000DD4A0000}"/>
    <cellStyle name="Hiperłącze 4" xfId="24704" hidden="1" xr:uid="{00000000-0005-0000-0000-000012450000}"/>
    <cellStyle name="Hiperłącze 4" xfId="26448" hidden="1" xr:uid="{00000000-0005-0000-0000-0000B1450000}"/>
    <cellStyle name="Hiperłącze 4" xfId="46558" hidden="1" xr:uid="{00000000-0005-0000-0000-0000494F0000}"/>
    <cellStyle name="Hiperłącze 4" xfId="21943" hidden="1" xr:uid="{00000000-0005-0000-0000-0000A3430000}"/>
    <cellStyle name="Hiperłącze 4" xfId="37352" hidden="1" xr:uid="{00000000-0005-0000-0000-0000D24A0000}"/>
    <cellStyle name="Hiperłącze 4" xfId="25635" hidden="1" xr:uid="{00000000-0005-0000-0000-000041450000}"/>
    <cellStyle name="Hiperłącze 4" xfId="24529" hidden="1" xr:uid="{00000000-0005-0000-0000-0000D5440000}"/>
    <cellStyle name="Hiperłącze 4" xfId="42607" hidden="1" xr:uid="{00000000-0005-0000-0000-0000184D0000}"/>
    <cellStyle name="Hiperłącze 4" xfId="13056" hidden="1" xr:uid="{00000000-0005-0000-0000-0000953F0000}"/>
    <cellStyle name="Hiperłącze 4" xfId="12303" hidden="1" xr:uid="{00000000-0005-0000-0000-00002C3F0000}"/>
    <cellStyle name="Hiperłącze 4" xfId="13047" hidden="1" xr:uid="{00000000-0005-0000-0000-0000973F0000}"/>
    <cellStyle name="Hiperłącze 4" xfId="36073" hidden="1" xr:uid="{00000000-0005-0000-0000-0000184A0000}"/>
    <cellStyle name="Hiperłącze 4" xfId="13359" hidden="1" xr:uid="{00000000-0005-0000-0000-0000B93F0000}"/>
    <cellStyle name="Hiperłącze 4" xfId="34449" hidden="1" xr:uid="{00000000-0005-0000-0000-00001A4A0000}"/>
    <cellStyle name="Hiperłącze 4" xfId="21616" hidden="1" xr:uid="{00000000-0005-0000-0000-000066430000}"/>
    <cellStyle name="Hiperłącze 4" xfId="36249" hidden="1" xr:uid="{00000000-0005-0000-0000-00003F4A0000}"/>
    <cellStyle name="Hiperłącze 4" xfId="19123" hidden="1" xr:uid="{00000000-0005-0000-0000-00008B420000}"/>
    <cellStyle name="Hiperłącze 4" xfId="26977" hidden="1" xr:uid="{00000000-0005-0000-0000-0000EE450000}"/>
    <cellStyle name="Hiperłącze 4" xfId="37424" hidden="1" xr:uid="{00000000-0005-0000-0000-0000214B0000}"/>
    <cellStyle name="Hiperłącze 4" xfId="46466" hidden="1" xr:uid="{00000000-0005-0000-0000-00002B4F0000}"/>
    <cellStyle name="Hiperłącze 4" xfId="46873" hidden="1" xr:uid="{00000000-0005-0000-0000-00000C4F0000}"/>
    <cellStyle name="Hiperłącze 4" xfId="20511" hidden="1" xr:uid="{00000000-0005-0000-0000-00009A430000}"/>
    <cellStyle name="Hiperłącze 4" xfId="40339" hidden="1" xr:uid="{00000000-0005-0000-0000-0000064C0000}"/>
    <cellStyle name="Hiperłącze 4" xfId="13146" hidden="1" xr:uid="{00000000-0005-0000-0000-0000A43F0000}"/>
    <cellStyle name="Hiperłącze 4" xfId="21559" hidden="1" xr:uid="{00000000-0005-0000-0000-00005F430000}"/>
    <cellStyle name="Hiperłącze 4" xfId="25511" hidden="1" xr:uid="{00000000-0005-0000-0000-0000F9450000}"/>
    <cellStyle name="Hiperłącze 4" xfId="17819" hidden="1" xr:uid="{00000000-0005-0000-0000-0000C2410000}"/>
    <cellStyle name="Hiperłącze 4" xfId="34557" hidden="1" xr:uid="{00000000-0005-0000-0000-0000194A0000}"/>
    <cellStyle name="Hiperłącze 4" xfId="35621" hidden="1" xr:uid="{00000000-0005-0000-0000-0000DF490000}"/>
    <cellStyle name="Hiperłącze 4" xfId="17222" hidden="1" xr:uid="{00000000-0005-0000-0000-000068410000}"/>
    <cellStyle name="Hiperłącze 4" xfId="44691" hidden="1" xr:uid="{00000000-0005-0000-0000-0000044E0000}"/>
    <cellStyle name="Hiperłącze 4" xfId="24960" hidden="1" xr:uid="{00000000-0005-0000-0000-000034450000}"/>
    <cellStyle name="Hiperłącze 4" xfId="21934" hidden="1" xr:uid="{00000000-0005-0000-0000-0000A2430000}"/>
    <cellStyle name="Hiperłącze 4" xfId="19257" hidden="1" xr:uid="{00000000-0005-0000-0000-000092420000}"/>
    <cellStyle name="Hiperłącze 4" xfId="38426" hidden="1" xr:uid="{00000000-0005-0000-0000-0000544B0000}"/>
    <cellStyle name="Hiperłącze 4" xfId="30025" hidden="1" xr:uid="{00000000-0005-0000-0000-00008B480000}"/>
    <cellStyle name="Hiperłącze 4" xfId="17737" hidden="1" xr:uid="{00000000-0005-0000-0000-0000B8410000}"/>
    <cellStyle name="Hiperłącze 4" xfId="45268" hidden="1" xr:uid="{00000000-0005-0000-0000-00005A4E0000}"/>
    <cellStyle name="Hiperłącze 4" xfId="32390" hidden="1" xr:uid="{00000000-0005-0000-0000-000054480000}"/>
    <cellStyle name="Hiperłącze 4" xfId="34872" hidden="1" xr:uid="{00000000-0005-0000-0000-000072490000}"/>
    <cellStyle name="Hiperłącze 4" xfId="13025" hidden="1" xr:uid="{00000000-0005-0000-0000-0000943F0000}"/>
    <cellStyle name="Hiperłącze 4" xfId="46722" hidden="1" xr:uid="{00000000-0005-0000-0000-0000444F0000}"/>
    <cellStyle name="Hiperłącze 4" xfId="22167" hidden="1" xr:uid="{00000000-0005-0000-0000-0000BC430000}"/>
    <cellStyle name="Hiperłącze 4" xfId="21904" hidden="1" xr:uid="{00000000-0005-0000-0000-000082430000}"/>
    <cellStyle name="Hiperłącze 4" xfId="15638" hidden="1" xr:uid="{00000000-0005-0000-0000-0000ED400000}"/>
    <cellStyle name="Hiperłącze 4" xfId="33812" hidden="1" xr:uid="{00000000-0005-0000-0000-000040490000}"/>
    <cellStyle name="Hiperłącze 4" xfId="26115" hidden="1" xr:uid="{00000000-0005-0000-0000-00006E450000}"/>
    <cellStyle name="Hiperłącze 4" xfId="37045" hidden="1" xr:uid="{00000000-0005-0000-0000-0000734A0000}"/>
    <cellStyle name="Hiperłącze 4" xfId="25034" hidden="1" xr:uid="{00000000-0005-0000-0000-0000AA450000}"/>
    <cellStyle name="Hiperłącze 4" xfId="39429" hidden="1" xr:uid="{00000000-0005-0000-0000-0000884B0000}"/>
    <cellStyle name="Hiperłącze 4" xfId="46914" hidden="1" xr:uid="{00000000-0005-0000-0000-00000A4F0000}"/>
    <cellStyle name="Hiperłącze 4" xfId="45646" hidden="1" xr:uid="{00000000-0005-0000-0000-0000A04E0000}"/>
    <cellStyle name="Hiperłącze 4" xfId="18262" hidden="1" xr:uid="{00000000-0005-0000-0000-00004B420000}"/>
    <cellStyle name="Hiperłącze 4" xfId="45003" hidden="1" xr:uid="{00000000-0005-0000-0000-0000274E0000}"/>
    <cellStyle name="Hiperłącze 4" xfId="23515" hidden="1" xr:uid="{00000000-0005-0000-0000-000042440000}"/>
    <cellStyle name="Hiperłącze 4" xfId="18989" hidden="1" xr:uid="{00000000-0005-0000-0000-000032420000}"/>
    <cellStyle name="Hiperłącze 4" xfId="39610" hidden="1" xr:uid="{00000000-0005-0000-0000-00009A4B0000}"/>
    <cellStyle name="Hiperłącze 4" xfId="13196" hidden="1" xr:uid="{00000000-0005-0000-0000-0000A63F0000}"/>
    <cellStyle name="Hiperłącze 4" xfId="32024" hidden="1" xr:uid="{00000000-0005-0000-0000-000078480000}"/>
    <cellStyle name="Hiperłącze 4" xfId="33758" hidden="1" xr:uid="{00000000-0005-0000-0000-000035490000}"/>
    <cellStyle name="Hiperłącze 4" xfId="17946" hidden="1" xr:uid="{00000000-0005-0000-0000-0000D0410000}"/>
    <cellStyle name="Hiperłącze 4" xfId="17261" hidden="1" xr:uid="{00000000-0005-0000-0000-000065410000}"/>
    <cellStyle name="Hiperłącze 4" xfId="17147" hidden="1" xr:uid="{00000000-0005-0000-0000-00005D410000}"/>
    <cellStyle name="Hiperłącze 4" xfId="15959" hidden="1" xr:uid="{00000000-0005-0000-0000-000012410000}"/>
    <cellStyle name="Hiperłącze 4" xfId="31213" hidden="1" xr:uid="{00000000-0005-0000-0000-0000DC470000}"/>
    <cellStyle name="Hiperłącze 4" xfId="31161" hidden="1" xr:uid="{00000000-0005-0000-0000-0000D1470000}"/>
    <cellStyle name="Hiperłącze 4" xfId="30638" hidden="1" xr:uid="{00000000-0005-0000-0000-00007E470000}"/>
    <cellStyle name="Hiperłącze 4" xfId="44166" hidden="1" xr:uid="{00000000-0005-0000-0000-0000B04D0000}"/>
    <cellStyle name="Hiperłącze 4" xfId="45795" hidden="1" xr:uid="{00000000-0005-0000-0000-0000724E0000}"/>
    <cellStyle name="Hiperłącze 4" xfId="45341" hidden="1" xr:uid="{00000000-0005-0000-0000-0000674E0000}"/>
    <cellStyle name="Hiperłącze 4" xfId="12343" hidden="1" xr:uid="{00000000-0005-0000-0000-00002A3F0000}"/>
    <cellStyle name="Hiperłącze 4" xfId="23824" hidden="1" xr:uid="{00000000-0005-0000-0000-0000E6440000}"/>
    <cellStyle name="Hiperłącze 4" xfId="30320" hidden="1" xr:uid="{00000000-0005-0000-0000-0000A1480000}"/>
    <cellStyle name="Hiperłącze 4" xfId="32603" hidden="1" xr:uid="{00000000-0005-0000-0000-000091480000}"/>
    <cellStyle name="Hiperłącze 4" xfId="35676" hidden="1" xr:uid="{00000000-0005-0000-0000-0000E5490000}"/>
    <cellStyle name="Hiperłącze 4" xfId="35401" hidden="1" xr:uid="{00000000-0005-0000-0000-0000AF490000}"/>
    <cellStyle name="Hiperłącze 4" xfId="21086" hidden="1" xr:uid="{00000000-0005-0000-0000-000030430000}"/>
    <cellStyle name="Hiperłącze 4" xfId="46489" hidden="1" xr:uid="{00000000-0005-0000-0000-0000534F0000}"/>
    <cellStyle name="Hiperłącze 4" xfId="46569" hidden="1" xr:uid="{00000000-0005-0000-0000-00004C4F0000}"/>
    <cellStyle name="Hiperłącze 4" xfId="22247" hidden="1" xr:uid="{00000000-0005-0000-0000-0000C6430000}"/>
    <cellStyle name="Hiperłącze 4" xfId="22016" hidden="1" xr:uid="{00000000-0005-0000-0000-0000A6430000}"/>
    <cellStyle name="Hiperłącze 4" xfId="21127" hidden="1" xr:uid="{00000000-0005-0000-0000-00002E430000}"/>
    <cellStyle name="Hiperłącze 4" xfId="26731" hidden="1" xr:uid="{00000000-0005-0000-0000-0000D1450000}"/>
    <cellStyle name="Hiperłącze 4" xfId="31969" hidden="1" xr:uid="{00000000-0005-0000-0000-00008C480000}"/>
    <cellStyle name="Hiperłącze 4" xfId="32314" hidden="1" xr:uid="{00000000-0005-0000-0000-00004A480000}"/>
    <cellStyle name="Hiperłącze 4" xfId="13974" hidden="1" xr:uid="{00000000-0005-0000-0000-00002F400000}"/>
    <cellStyle name="Hiperłącze 4" xfId="19368" hidden="1" xr:uid="{00000000-0005-0000-0000-0000F0420000}"/>
    <cellStyle name="Hiperłącze 4" xfId="19298" hidden="1" xr:uid="{00000000-0005-0000-0000-0000D6420000}"/>
    <cellStyle name="Hiperłącze 4" xfId="33782" hidden="1" xr:uid="{00000000-0005-0000-0000-000038490000}"/>
    <cellStyle name="Hiperłącze 4" xfId="39404" hidden="1" xr:uid="{00000000-0005-0000-0000-0000834B0000}"/>
    <cellStyle name="Hiperłącze 4" xfId="46082" hidden="1" xr:uid="{00000000-0005-0000-0000-0000944E0000}"/>
    <cellStyle name="Hiperłącze 4" xfId="17937" hidden="1" xr:uid="{00000000-0005-0000-0000-0000CF410000}"/>
    <cellStyle name="Hiperłącze 4" xfId="27275" hidden="1" xr:uid="{00000000-0005-0000-0000-000022460000}"/>
    <cellStyle name="Hiperłącze 4" xfId="19049" hidden="1" xr:uid="{00000000-0005-0000-0000-000066420000}"/>
    <cellStyle name="Hiperłącze 4" xfId="47161" hidden="1" xr:uid="{00000000-0005-0000-0000-0000224F0000}"/>
    <cellStyle name="Hiperłącze 4" xfId="18917" hidden="1" xr:uid="{00000000-0005-0000-0000-00002F420000}"/>
    <cellStyle name="Hiperłącze 4" xfId="18000" hidden="1" xr:uid="{00000000-0005-0000-0000-0000D1410000}"/>
    <cellStyle name="Hiperłącze 4" xfId="17499" hidden="1" xr:uid="{00000000-0005-0000-0000-00009A410000}"/>
    <cellStyle name="Hiperłącze 4" xfId="15590" hidden="1" xr:uid="{00000000-0005-0000-0000-0000EC400000}"/>
    <cellStyle name="Hiperłącze 4" xfId="31350" hidden="1" xr:uid="{00000000-0005-0000-0000-0000ED470000}"/>
    <cellStyle name="Hiperłącze 4" xfId="32362" hidden="1" xr:uid="{00000000-0005-0000-0000-000051480000}"/>
    <cellStyle name="Hiperłącze 4" xfId="28189" hidden="1" xr:uid="{00000000-0005-0000-0000-0000A5460000}"/>
    <cellStyle name="Hiperłącze 4" xfId="17442" hidden="1" xr:uid="{00000000-0005-0000-0000-000098410000}"/>
    <cellStyle name="Hiperłącze 4" xfId="17330" hidden="1" xr:uid="{00000000-0005-0000-0000-000074410000}"/>
    <cellStyle name="Hiperłącze 4" xfId="16568" hidden="1" xr:uid="{00000000-0005-0000-0000-00001F410000}"/>
    <cellStyle name="Hiperłącze 4" xfId="21467" hidden="1" xr:uid="{00000000-0005-0000-0000-000057430000}"/>
    <cellStyle name="Hiperłącze 4" xfId="44730" hidden="1" xr:uid="{00000000-0005-0000-0000-0000014E0000}"/>
    <cellStyle name="Hiperłącze 4" xfId="20855" hidden="1" xr:uid="{00000000-0005-0000-0000-00007C440000}"/>
    <cellStyle name="Hiperłącze 4" xfId="44700" hidden="1" xr:uid="{00000000-0005-0000-0000-0000034E0000}"/>
    <cellStyle name="Hiperłącze 4" xfId="30165" hidden="1" xr:uid="{00000000-0005-0000-0000-00004D470000}"/>
    <cellStyle name="Hiperłącze 4" xfId="44311" hidden="1" xr:uid="{00000000-0005-0000-0000-0000BE4D0000}"/>
    <cellStyle name="Hiperłącze 4" xfId="44493" hidden="1" xr:uid="{00000000-0005-0000-0000-0000D74D0000}"/>
    <cellStyle name="Hiperłącze 4" xfId="20737" hidden="1" xr:uid="{00000000-0005-0000-0000-00008B430000}"/>
    <cellStyle name="Hiperłącze 4" xfId="45492" hidden="1" xr:uid="{00000000-0005-0000-0000-0000BE4E0000}"/>
    <cellStyle name="Hiperłącze 4" xfId="11999" hidden="1" xr:uid="{00000000-0005-0000-0000-00000A3F0000}"/>
    <cellStyle name="Hiperłącze 4" xfId="12068" hidden="1" xr:uid="{00000000-0005-0000-0000-00000D3F0000}"/>
    <cellStyle name="Hiperłącze 4" xfId="31179" hidden="1" xr:uid="{00000000-0005-0000-0000-0000D6470000}"/>
    <cellStyle name="Hiperłącze 4" xfId="30140" hidden="1" xr:uid="{00000000-0005-0000-0000-00004F470000}"/>
    <cellStyle name="Hiperłącze 4" xfId="12234" hidden="1" xr:uid="{00000000-0005-0000-0000-0000DF3F0000}"/>
    <cellStyle name="Hiperłącze 4" xfId="40805" hidden="1" xr:uid="{00000000-0005-0000-0000-0000534C0000}"/>
    <cellStyle name="Hiperłącze 4" xfId="32690" hidden="1" xr:uid="{00000000-0005-0000-0000-0000BC480000}"/>
    <cellStyle name="Hiperłącze 4" xfId="32101" hidden="1" xr:uid="{00000000-0005-0000-0000-00006A480000}"/>
    <cellStyle name="Hiperłącze 4" xfId="33668" hidden="1" xr:uid="{00000000-0005-0000-0000-00002A490000}"/>
    <cellStyle name="Hiperłącze 4" xfId="41238" hidden="1" xr:uid="{00000000-0005-0000-0000-0000644C0000}"/>
    <cellStyle name="Hiperłącze 4" xfId="29360" hidden="1" xr:uid="{00000000-0005-0000-0000-000034470000}"/>
    <cellStyle name="Hiperłącze 4" xfId="12682" hidden="1" xr:uid="{00000000-0005-0000-0000-0000543F0000}"/>
    <cellStyle name="Hiperłącze 4" xfId="45358" hidden="1" xr:uid="{00000000-0005-0000-0000-0000614E0000}"/>
    <cellStyle name="Hiperłącze 4" xfId="45150" hidden="1" xr:uid="{00000000-0005-0000-0000-0000324E0000}"/>
    <cellStyle name="Hiperłącze 4" xfId="44764" hidden="1" xr:uid="{00000000-0005-0000-0000-00000A4E0000}"/>
    <cellStyle name="Hiperłącze 4" xfId="18833" hidden="1" xr:uid="{00000000-0005-0000-0000-000028420000}"/>
    <cellStyle name="Hiperłącze 4" xfId="25658" hidden="1" xr:uid="{00000000-0005-0000-0000-000042450000}"/>
    <cellStyle name="Hiperłącze 4" xfId="35718" hidden="1" xr:uid="{00000000-0005-0000-0000-0000EA490000}"/>
    <cellStyle name="Hiperłącze 4" xfId="29219" hidden="1" xr:uid="{00000000-0005-0000-0000-00001E470000}"/>
    <cellStyle name="Hiperłącze 4" xfId="21765" hidden="1" xr:uid="{00000000-0005-0000-0000-00007C430000}"/>
    <cellStyle name="Hiperłącze 4" xfId="21376" hidden="1" xr:uid="{00000000-0005-0000-0000-000045430000}"/>
    <cellStyle name="Hiperłącze 4" xfId="16124" hidden="1" xr:uid="{00000000-0005-0000-0000-00008F410000}"/>
    <cellStyle name="Hiperłącze 4" xfId="21042" hidden="1" xr:uid="{00000000-0005-0000-0000-000029430000}"/>
    <cellStyle name="Hiperłącze 4" xfId="21394" hidden="1" xr:uid="{00000000-0005-0000-0000-00004A430000}"/>
    <cellStyle name="Hiperłącze 4" xfId="16761" hidden="1" xr:uid="{00000000-0005-0000-0000-000070420000}"/>
    <cellStyle name="Hiperłącze 4" xfId="24258" hidden="1" xr:uid="{00000000-0005-0000-0000-0000BC440000}"/>
    <cellStyle name="Hiperłącze 4" xfId="13436" hidden="1" xr:uid="{00000000-0005-0000-0000-0000C43F0000}"/>
    <cellStyle name="Hiperłącze 4" xfId="11952" hidden="1" xr:uid="{00000000-0005-0000-0000-0000CF3F0000}"/>
    <cellStyle name="Hiperłącze 4" xfId="18492" hidden="1" xr:uid="{00000000-0005-0000-0000-000044420000}"/>
    <cellStyle name="Hiperłącze 4" xfId="18855" hidden="1" xr:uid="{00000000-0005-0000-0000-00002B420000}"/>
    <cellStyle name="Hiperłącze 4" xfId="17207" hidden="1" xr:uid="{00000000-0005-0000-0000-000064410000}"/>
    <cellStyle name="Hiperłącze 4" xfId="13458" hidden="1" xr:uid="{00000000-0005-0000-0000-0000C73F0000}"/>
    <cellStyle name="Hiperłącze 4" xfId="44082" hidden="1" xr:uid="{00000000-0005-0000-0000-0000A74D0000}"/>
    <cellStyle name="Hiperłącze 4" xfId="44488" hidden="1" xr:uid="{00000000-0005-0000-0000-0000D84D0000}"/>
    <cellStyle name="Hiperłącze 4" xfId="30368" hidden="1" xr:uid="{00000000-0005-0000-0000-000064470000}"/>
    <cellStyle name="Hiperłącze 4" xfId="15646" hidden="1" xr:uid="{00000000-0005-0000-0000-0000EE400000}"/>
    <cellStyle name="Hiperłącze 4" xfId="15878" hidden="1" xr:uid="{00000000-0005-0000-0000-00000E410000}"/>
    <cellStyle name="Hiperłącze 4" xfId="14026" hidden="1" xr:uid="{00000000-0005-0000-0000-000044400000}"/>
    <cellStyle name="Hiperłącze 4" xfId="41943" hidden="1" xr:uid="{00000000-0005-0000-0000-00001B4D0000}"/>
    <cellStyle name="Hiperłącze 4" xfId="44773" hidden="1" xr:uid="{00000000-0005-0000-0000-00000B4E0000}"/>
    <cellStyle name="Hiperłącze 4" xfId="43721" hidden="1" xr:uid="{00000000-0005-0000-0000-0000834D0000}"/>
    <cellStyle name="Hiperłącze 4" xfId="12010" hidden="1" xr:uid="{00000000-0005-0000-0000-00000B3F0000}"/>
    <cellStyle name="Hiperłącze 4" xfId="44181" hidden="1" xr:uid="{00000000-0005-0000-0000-0000B44D0000}"/>
    <cellStyle name="Hiperłącze 4" xfId="21061" hidden="1" xr:uid="{00000000-0005-0000-0000-00002B430000}"/>
    <cellStyle name="Hiperłącze 4" xfId="46049" hidden="1" xr:uid="{00000000-0005-0000-0000-00008E4E0000}"/>
    <cellStyle name="Hiperłącze 4" xfId="26738" hidden="1" xr:uid="{00000000-0005-0000-0000-0000CD450000}"/>
    <cellStyle name="Hiperłącze 4" xfId="24243" hidden="1" xr:uid="{00000000-0005-0000-0000-0000B8440000}"/>
    <cellStyle name="Hiperłącze 4" xfId="34063" hidden="1" xr:uid="{00000000-0005-0000-0000-000056490000}"/>
    <cellStyle name="Hiperłącze 4" xfId="41070" hidden="1" xr:uid="{00000000-0005-0000-0000-0000984C0000}"/>
    <cellStyle name="Hiperłącze 4" xfId="13684" hidden="1" xr:uid="{00000000-0005-0000-0000-0000F53F0000}"/>
    <cellStyle name="Hiperłącze 4" xfId="44348" hidden="1" xr:uid="{00000000-0005-0000-0000-0000C44D0000}"/>
    <cellStyle name="Hiperłącze 4" xfId="28558" hidden="1" xr:uid="{00000000-0005-0000-0000-0000ED460000}"/>
    <cellStyle name="Hiperłącze 4" xfId="33101" hidden="1" xr:uid="{00000000-0005-0000-0000-0000FF480000}"/>
    <cellStyle name="Hiperłącze 4" xfId="37398" hidden="1" xr:uid="{00000000-0005-0000-0000-0000154B0000}"/>
    <cellStyle name="Hiperłącze 4" xfId="20471" hidden="1" xr:uid="{00000000-0005-0000-0000-000025430000}"/>
    <cellStyle name="Hiperłącze 4" xfId="32453" hidden="1" xr:uid="{00000000-0005-0000-0000-000056480000}"/>
    <cellStyle name="Hiperłącze 4" xfId="32739" hidden="1" xr:uid="{00000000-0005-0000-0000-0000BD480000}"/>
    <cellStyle name="Hiperłącze 4" xfId="35135" hidden="1" xr:uid="{00000000-0005-0000-0000-000094490000}"/>
    <cellStyle name="Hiperłącze 4" xfId="45025" hidden="1" xr:uid="{00000000-0005-0000-0000-0000294E0000}"/>
    <cellStyle name="Hiperłącze 4" xfId="25795" hidden="1" xr:uid="{00000000-0005-0000-0000-0000AB450000}"/>
    <cellStyle name="Hiperłącze 4" xfId="13792" hidden="1" xr:uid="{00000000-0005-0000-0000-000053400000}"/>
    <cellStyle name="Hiperłącze 4" xfId="18808" hidden="1" xr:uid="{00000000-0005-0000-0000-000023420000}"/>
    <cellStyle name="Hiperłącze 4" xfId="39933" hidden="1" xr:uid="{00000000-0005-0000-0000-0000C04B0000}"/>
    <cellStyle name="Hiperłącze 4" xfId="29807" hidden="1" xr:uid="{00000000-0005-0000-0000-0000A2480000}"/>
    <cellStyle name="Hiperłącze 4" xfId="26457" hidden="1" xr:uid="{00000000-0005-0000-0000-0000B2450000}"/>
    <cellStyle name="Hiperłącze 4" xfId="19560" hidden="1" xr:uid="{00000000-0005-0000-0000-0000CA420000}"/>
    <cellStyle name="Hiperłącze 4" xfId="44480" hidden="1" xr:uid="{00000000-0005-0000-0000-0000D34D0000}"/>
    <cellStyle name="Hiperłącze 4" xfId="44502" hidden="1" xr:uid="{00000000-0005-0000-0000-0000D54D0000}"/>
    <cellStyle name="Hiperłącze 4" xfId="12616" hidden="1" xr:uid="{00000000-0005-0000-0000-00004F3F0000}"/>
    <cellStyle name="Hiperłącze 4" xfId="19732" hidden="1" xr:uid="{00000000-0005-0000-0000-0000AC420000}"/>
    <cellStyle name="Hiperłącze 4" xfId="21733" hidden="1" xr:uid="{00000000-0005-0000-0000-000074430000}"/>
    <cellStyle name="Hiperłącze 4" xfId="31870" hidden="1" xr:uid="{00000000-0005-0000-0000-000081480000}"/>
    <cellStyle name="Hiperłącze 4" xfId="30261" hidden="1" xr:uid="{00000000-0005-0000-0000-000059470000}"/>
    <cellStyle name="Hiperłącze 4" xfId="32150" hidden="1" xr:uid="{00000000-0005-0000-0000-00003B480000}"/>
    <cellStyle name="Hiperłącze 4" xfId="36290" hidden="1" xr:uid="{00000000-0005-0000-0000-0000484A0000}"/>
    <cellStyle name="Hiperłącze 4" xfId="39227" hidden="1" xr:uid="{00000000-0005-0000-0000-0000724B0000}"/>
    <cellStyle name="Hiperłącze 4" xfId="27212" hidden="1" xr:uid="{00000000-0005-0000-0000-000020460000}"/>
    <cellStyle name="Hiperłącze 4" xfId="44942" hidden="1" xr:uid="{00000000-0005-0000-0000-00001E4E0000}"/>
    <cellStyle name="Hiperłącze 4" xfId="35185" hidden="1" xr:uid="{00000000-0005-0000-0000-000096490000}"/>
    <cellStyle name="Hiperłącze 4" xfId="42992" hidden="1" xr:uid="{00000000-0005-0000-0000-0000664D0000}"/>
    <cellStyle name="Hiperłącze 4" xfId="34354" hidden="1" xr:uid="{00000000-0005-0000-0000-0000BF4A0000}"/>
    <cellStyle name="Hiperłącze 4" xfId="36757" hidden="1" xr:uid="{00000000-0005-0000-0000-0000554A0000}"/>
    <cellStyle name="Hiperłącze 4" xfId="38563" hidden="1" xr:uid="{00000000-0005-0000-0000-0000654B0000}"/>
    <cellStyle name="Hiperłącze 4" xfId="12596" hidden="1" xr:uid="{00000000-0005-0000-0000-00004C3F0000}"/>
    <cellStyle name="Hiperłącze 4" xfId="34712" hidden="1" xr:uid="{00000000-0005-0000-0000-000065490000}"/>
    <cellStyle name="Hiperłącze 4" xfId="44592" hidden="1" xr:uid="{00000000-0005-0000-0000-0000F74D0000}"/>
    <cellStyle name="Hiperłącze 4" xfId="36673" hidden="1" xr:uid="{00000000-0005-0000-0000-00004B4A0000}"/>
    <cellStyle name="Hiperłącze 4" xfId="16190" hidden="1" xr:uid="{00000000-0005-0000-0000-00007F410000}"/>
    <cellStyle name="Hiperłącze 4" xfId="43374" hidden="1" xr:uid="{00000000-0005-0000-0000-0000E04E0000}"/>
    <cellStyle name="Hiperłącze 4" xfId="11416" hidden="1" xr:uid="{00000000-0005-0000-0000-0000053F0000}"/>
    <cellStyle name="Hiperłącze 4" xfId="16859" hidden="1" xr:uid="{00000000-0005-0000-0000-000036410000}"/>
    <cellStyle name="Hiperłącze 4" xfId="37780" hidden="1" xr:uid="{00000000-0005-0000-0000-0000E24A0000}"/>
    <cellStyle name="Hiperłącze 4" xfId="43323" hidden="1" xr:uid="{00000000-0005-0000-0000-0000E34D0000}"/>
    <cellStyle name="Hiperłącze 4" xfId="38840" hidden="1" xr:uid="{00000000-0005-0000-0000-0000C94B0000}"/>
    <cellStyle name="Hiperłącze 4" xfId="27703" hidden="1" xr:uid="{00000000-0005-0000-0000-000032460000}"/>
    <cellStyle name="Hiperłącze 4" xfId="26566" hidden="1" xr:uid="{00000000-0005-0000-0000-0000BE450000}"/>
    <cellStyle name="Hiperłącze 4" xfId="42178" hidden="1" xr:uid="{00000000-0005-0000-0000-00001A4D0000}"/>
    <cellStyle name="Hiperłącze 4" xfId="17682" hidden="1" xr:uid="{00000000-0005-0000-0000-0000B1410000}"/>
    <cellStyle name="Hiperłącze 4" xfId="38663" hidden="1" xr:uid="{00000000-0005-0000-0000-0000CC4C0000}"/>
    <cellStyle name="Hiperłącze 4" xfId="23055" hidden="1" xr:uid="{00000000-0005-0000-0000-00004A440000}"/>
    <cellStyle name="Hiperłącze 4" xfId="21536" hidden="1" xr:uid="{00000000-0005-0000-0000-00005C430000}"/>
    <cellStyle name="Hiperłącze 4" xfId="31153" hidden="1" xr:uid="{00000000-0005-0000-0000-0000D5470000}"/>
    <cellStyle name="Hiperłącze 4" xfId="36367" hidden="1" xr:uid="{00000000-0005-0000-0000-0000854A0000}"/>
    <cellStyle name="Hiperłącze 4" xfId="15074" hidden="1" xr:uid="{00000000-0005-0000-0000-00008A400000}"/>
    <cellStyle name="Hiperłącze 4" xfId="26638" hidden="1" xr:uid="{00000000-0005-0000-0000-0000C1450000}"/>
    <cellStyle name="Hiperłącze 4" xfId="18734" hidden="1" xr:uid="{00000000-0005-0000-0000-000019420000}"/>
    <cellStyle name="Hiperłącze 4" xfId="45439" hidden="1" xr:uid="{00000000-0005-0000-0000-0000B14E0000}"/>
    <cellStyle name="Hiperłącze 4" xfId="18427" hidden="1" xr:uid="{00000000-0005-0000-0000-000050420000}"/>
    <cellStyle name="Hiperłącze 4" xfId="38514" hidden="1" xr:uid="{00000000-0005-0000-0000-00005F4B0000}"/>
    <cellStyle name="Hiperłącze 4" xfId="35503" hidden="1" xr:uid="{00000000-0005-0000-0000-0000D2490000}"/>
    <cellStyle name="Hiperłącze 4" xfId="11471" hidden="1" xr:uid="{00000000-0005-0000-0000-0000803F0000}"/>
    <cellStyle name="Hiperłącze 4" xfId="15371" hidden="1" xr:uid="{00000000-0005-0000-0000-0000A9400000}"/>
    <cellStyle name="Hiperłącze 4" xfId="23806" hidden="1" xr:uid="{00000000-0005-0000-0000-0000EE440000}"/>
    <cellStyle name="Hiperłącze 4" xfId="19167" hidden="1" xr:uid="{00000000-0005-0000-0000-00008D420000}"/>
    <cellStyle name="Hiperłącze 4" xfId="31999" hidden="1" xr:uid="{00000000-0005-0000-0000-000080480000}"/>
    <cellStyle name="Hiperłącze 4" xfId="19231" hidden="1" xr:uid="{00000000-0005-0000-0000-000097420000}"/>
    <cellStyle name="Hiperłącze 4" xfId="31228" hidden="1" xr:uid="{00000000-0005-0000-0000-0000E0470000}"/>
    <cellStyle name="Hiperłącze 4" xfId="14661" hidden="1" xr:uid="{00000000-0005-0000-0000-00007F400000}"/>
    <cellStyle name="Hiperłącze 4" xfId="12926" hidden="1" xr:uid="{00000000-0005-0000-0000-0000873F0000}"/>
    <cellStyle name="Hiperłącze 4" xfId="45678" hidden="1" xr:uid="{00000000-0005-0000-0000-0000994E0000}"/>
    <cellStyle name="Hiperłącze 4" xfId="35326" hidden="1" xr:uid="{00000000-0005-0000-0000-0000A7490000}"/>
    <cellStyle name="Hiperłącze 4" xfId="17231" hidden="1" xr:uid="{00000000-0005-0000-0000-000067410000}"/>
    <cellStyle name="Hiperłącze 4" xfId="13520" hidden="1" xr:uid="{00000000-0005-0000-0000-0000E33F0000}"/>
    <cellStyle name="Hiperłącze 4" xfId="18477" hidden="1" xr:uid="{00000000-0005-0000-0000-00003E420000}"/>
    <cellStyle name="Hiperłącze 4" xfId="13834" hidden="1" xr:uid="{00000000-0005-0000-0000-00004D400000}"/>
    <cellStyle name="Hiperłącze 4" xfId="21688" hidden="1" xr:uid="{00000000-0005-0000-0000-00006A430000}"/>
    <cellStyle name="Hiperłącze 4" xfId="15869" hidden="1" xr:uid="{00000000-0005-0000-0000-00000D410000}"/>
    <cellStyle name="Hiperłącze 4" xfId="11517" hidden="1" xr:uid="{00000000-0005-0000-0000-00006A400000}"/>
    <cellStyle name="Hiperłącze 4" xfId="20782" hidden="1" xr:uid="{00000000-0005-0000-0000-00008E440000}"/>
    <cellStyle name="Hiperłącze 4" xfId="21577" hidden="1" xr:uid="{00000000-0005-0000-0000-000061430000}"/>
    <cellStyle name="Hiperłącze 4" xfId="39061" hidden="1" xr:uid="{00000000-0005-0000-0000-00003A4C0000}"/>
    <cellStyle name="Hiperłącze 4" xfId="42504" hidden="1" xr:uid="{00000000-0005-0000-0000-00000B4D0000}"/>
    <cellStyle name="Hiperłącze 4" xfId="47170" hidden="1" xr:uid="{00000000-0005-0000-0000-0000264F0000}"/>
    <cellStyle name="Hiperłącze 4" xfId="24631" hidden="1" xr:uid="{00000000-0005-0000-0000-00000B450000}"/>
    <cellStyle name="Hiperłącze 4" xfId="37772" hidden="1" xr:uid="{00000000-0005-0000-0000-0000DE4A0000}"/>
    <cellStyle name="Hiperłącze 4" xfId="16211" hidden="1" xr:uid="{00000000-0005-0000-0000-00007B410000}"/>
    <cellStyle name="Hiperłącze 4" xfId="24112" hidden="1" xr:uid="{00000000-0005-0000-0000-0000F8440000}"/>
    <cellStyle name="Hiperłącze 4" xfId="16411" hidden="1" xr:uid="{00000000-0005-0000-0000-0000E7410000}"/>
    <cellStyle name="Hiperłącze 4" xfId="19839" hidden="1" xr:uid="{00000000-0005-0000-0000-0000B3420000}"/>
    <cellStyle name="Hiperłącze 4" xfId="30760" hidden="1" xr:uid="{00000000-0005-0000-0000-000092470000}"/>
    <cellStyle name="Hiperłącze 4" xfId="29514" hidden="1" xr:uid="{00000000-0005-0000-0000-000045470000}"/>
    <cellStyle name="Hiperłącze 4" xfId="32471" hidden="1" xr:uid="{00000000-0005-0000-0000-00005D480000}"/>
    <cellStyle name="Hiperłącze 4" xfId="14465" hidden="1" xr:uid="{00000000-0005-0000-0000-000022400000}"/>
    <cellStyle name="Hiperłącze 4" xfId="16469" hidden="1" xr:uid="{00000000-0005-0000-0000-0000DB410000}"/>
    <cellStyle name="Hiperłącze 4" xfId="45803" hidden="1" xr:uid="{00000000-0005-0000-0000-0000754E0000}"/>
    <cellStyle name="Hiperłącze 4" xfId="26859" hidden="1" xr:uid="{00000000-0005-0000-0000-0000E1450000}"/>
    <cellStyle name="Hiperłącze 4" xfId="46818" hidden="1" xr:uid="{00000000-0005-0000-0000-0000FE4E0000}"/>
    <cellStyle name="Hiperłącze 4" xfId="24076" hidden="1" xr:uid="{00000000-0005-0000-0000-0000DC440000}"/>
    <cellStyle name="Hiperłącze 4" xfId="22388" hidden="1" xr:uid="{00000000-0005-0000-0000-0000D7430000}"/>
    <cellStyle name="Hiperłącze 4" xfId="32552" hidden="1" xr:uid="{00000000-0005-0000-0000-000061480000}"/>
    <cellStyle name="Hiperłącze 4" xfId="18686" hidden="1" xr:uid="{00000000-0005-0000-0000-000018420000}"/>
    <cellStyle name="Hiperłącze 4" xfId="31550" hidden="1" xr:uid="{00000000-0005-0000-0000-000008480000}"/>
    <cellStyle name="Hiperłącze 4" xfId="31750" hidden="1" xr:uid="{00000000-0005-0000-0000-000034480000}"/>
    <cellStyle name="Hiperłącze 4" xfId="43370" hidden="1" xr:uid="{00000000-0005-0000-0000-0000D94E0000}"/>
    <cellStyle name="Hiperłącze 4" xfId="32203" hidden="1" xr:uid="{00000000-0005-0000-0000-000041480000}"/>
    <cellStyle name="Hiperłącze 4" xfId="19226" hidden="1" xr:uid="{00000000-0005-0000-0000-000098420000}"/>
    <cellStyle name="Hiperłącze 4" xfId="46610" hidden="1" xr:uid="{00000000-0005-0000-0000-00003C4F0000}"/>
    <cellStyle name="Hiperłącze 4" xfId="46242" hidden="1" xr:uid="{00000000-0005-0000-0000-0000E84E0000}"/>
    <cellStyle name="Hiperłącze 4" xfId="32091" hidden="1" xr:uid="{00000000-0005-0000-0000-00006C480000}"/>
    <cellStyle name="Hiperłącze 4" xfId="38877" hidden="1" xr:uid="{00000000-0005-0000-0000-0000CF4C0000}"/>
    <cellStyle name="Hiperłącze 4" xfId="19132" hidden="1" xr:uid="{00000000-0005-0000-0000-000089420000}"/>
    <cellStyle name="Hiperłącze 4" xfId="11764" hidden="1" xr:uid="{00000000-0005-0000-0000-000066400000}"/>
    <cellStyle name="Hiperłącze 4" xfId="46577" hidden="1" xr:uid="{00000000-0005-0000-0000-0000474F0000}"/>
    <cellStyle name="Hiperłącze 4" xfId="45579" hidden="1" xr:uid="{00000000-0005-0000-0000-0000AC4E0000}"/>
    <cellStyle name="Hiperłącze 4" xfId="27085" hidden="1" xr:uid="{00000000-0005-0000-0000-000012460000}"/>
    <cellStyle name="Hiperłącze 4" xfId="16310" hidden="1" xr:uid="{00000000-0005-0000-0000-000073420000}"/>
    <cellStyle name="Hiperłącze 4" xfId="44282" hidden="1" xr:uid="{00000000-0005-0000-0000-0000BF4D0000}"/>
    <cellStyle name="Hiperłącze 4" xfId="17729" hidden="1" xr:uid="{00000000-0005-0000-0000-0000B7410000}"/>
    <cellStyle name="Hiperłącze 4" xfId="23612" hidden="1" xr:uid="{00000000-0005-0000-0000-000094440000}"/>
    <cellStyle name="Hiperłącze 4" xfId="43285" hidden="1" xr:uid="{00000000-0005-0000-0000-0000E84D0000}"/>
    <cellStyle name="Hiperłącze 4" xfId="42186" hidden="1" xr:uid="{00000000-0005-0000-0000-0000194D0000}"/>
    <cellStyle name="Hiperłącze 4" xfId="21294" hidden="1" xr:uid="{00000000-0005-0000-0000-000041430000}"/>
    <cellStyle name="Hiperłącze 4" xfId="20445" hidden="1" xr:uid="{00000000-0005-0000-0000-000024430000}"/>
    <cellStyle name="Hiperłącze 4" xfId="39079" hidden="1" xr:uid="{00000000-0005-0000-0000-0000B44C0000}"/>
    <cellStyle name="Hiperłącze 4" xfId="23575" hidden="1" xr:uid="{00000000-0005-0000-0000-000076440000}"/>
    <cellStyle name="Hiperłącze 4" xfId="47113" hidden="1" xr:uid="{00000000-0005-0000-0000-0000244F0000}"/>
    <cellStyle name="Hiperłącze 4" xfId="29211" hidden="1" xr:uid="{00000000-0005-0000-0000-00001D470000}"/>
    <cellStyle name="Hiperłącze 4" xfId="26809" hidden="1" xr:uid="{00000000-0005-0000-0000-0000DB450000}"/>
    <cellStyle name="Hiperłącze 4" xfId="14880" hidden="1" xr:uid="{00000000-0005-0000-0000-0000D6400000}"/>
    <cellStyle name="Hiperłącze 4" xfId="42747" hidden="1" xr:uid="{00000000-0005-0000-0000-0000504D0000}"/>
    <cellStyle name="Hiperłącze 4" xfId="22098" hidden="1" xr:uid="{00000000-0005-0000-0000-0000B7430000}"/>
    <cellStyle name="Hiperłącze 4" xfId="28870" hidden="1" xr:uid="{00000000-0005-0000-0000-0000D1460000}"/>
    <cellStyle name="Hiperłącze 4" xfId="30713" hidden="1" xr:uid="{00000000-0005-0000-0000-00008F470000}"/>
    <cellStyle name="Hiperłącze 4" xfId="23584" hidden="1" xr:uid="{00000000-0005-0000-0000-000091440000}"/>
    <cellStyle name="Hiperłącze 4" xfId="20191" hidden="1" xr:uid="{00000000-0005-0000-0000-000002430000}"/>
    <cellStyle name="Hiperłącze 4" xfId="31491" hidden="1" xr:uid="{00000000-0005-0000-0000-0000FD470000}"/>
    <cellStyle name="Hiperłącze 4" xfId="21143" hidden="1" xr:uid="{00000000-0005-0000-0000-000035430000}"/>
    <cellStyle name="Hiperłącze 4" xfId="12805" hidden="1" xr:uid="{00000000-0005-0000-0000-0000643F0000}"/>
    <cellStyle name="Hiperłącze 4" xfId="30019" hidden="1" xr:uid="{00000000-0005-0000-0000-0000A5480000}"/>
    <cellStyle name="Hiperłącze 4" xfId="25215" hidden="1" xr:uid="{00000000-0005-0000-0000-0000A5450000}"/>
    <cellStyle name="Hiperłącze 4" xfId="29154" hidden="1" xr:uid="{00000000-0005-0000-0000-00001B470000}"/>
    <cellStyle name="Hiperłącze 4" xfId="17408" hidden="1" xr:uid="{00000000-0005-0000-0000-000092410000}"/>
    <cellStyle name="Hiperłącze 4" xfId="20937" hidden="1" xr:uid="{00000000-0005-0000-0000-0000F7430000}"/>
    <cellStyle name="Hiperłącze 4" xfId="15349" hidden="1" xr:uid="{00000000-0005-0000-0000-0000A7400000}"/>
    <cellStyle name="Hiperłącze 4" xfId="15911" hidden="1" xr:uid="{00000000-0005-0000-0000-000014410000}"/>
    <cellStyle name="Hiperłącze 4" xfId="39849" hidden="1" xr:uid="{00000000-0005-0000-0000-0000B74B0000}"/>
    <cellStyle name="Hiperłącze 4" xfId="30842" hidden="1" xr:uid="{00000000-0005-0000-0000-000096470000}"/>
    <cellStyle name="Hiperłącze 4" xfId="46881" hidden="1" xr:uid="{00000000-0005-0000-0000-00000B4F0000}"/>
    <cellStyle name="Hiperłącze 4" xfId="36564" hidden="1" xr:uid="{00000000-0005-0000-0000-0000824A0000}"/>
    <cellStyle name="Hiperłącze 4" xfId="45811" hidden="1" xr:uid="{00000000-0005-0000-0000-0000764E0000}"/>
    <cellStyle name="Hiperłącze 4" xfId="16833" hidden="1" xr:uid="{00000000-0005-0000-0000-00003B410000}"/>
    <cellStyle name="Hiperłącze 4" xfId="13701" hidden="1" xr:uid="{00000000-0005-0000-0000-0000F23F0000}"/>
    <cellStyle name="Hiperłącze 4" xfId="29341" hidden="1" xr:uid="{00000000-0005-0000-0000-000032470000}"/>
    <cellStyle name="Hiperłącze 4" xfId="28280" hidden="1" xr:uid="{00000000-0005-0000-0000-0000B7460000}"/>
    <cellStyle name="Hiperłącze 4" xfId="14643" hidden="1" xr:uid="{00000000-0005-0000-0000-00007D400000}"/>
    <cellStyle name="Hiperłącze 4" xfId="42796" hidden="1" xr:uid="{00000000-0005-0000-0000-0000524D0000}"/>
    <cellStyle name="Hiperłącze 4" xfId="29557" hidden="1" xr:uid="{00000000-0005-0000-0000-0000BA470000}"/>
    <cellStyle name="Hiperłącze 4" xfId="32122" hidden="1" xr:uid="{00000000-0005-0000-0000-000084480000}"/>
    <cellStyle name="Hiperłącze 4" xfId="25713" hidden="1" xr:uid="{00000000-0005-0000-0000-00004B450000}"/>
    <cellStyle name="Hiperłącze 4" xfId="17535" hidden="1" xr:uid="{00000000-0005-0000-0000-0000A0410000}"/>
    <cellStyle name="Hiperłącze 4" xfId="33080" hidden="1" xr:uid="{00000000-0005-0000-0000-0000FE480000}"/>
    <cellStyle name="Hiperłącze 4" xfId="14874" hidden="1" xr:uid="{00000000-0005-0000-0000-0000DA400000}"/>
    <cellStyle name="Hiperłącze 4" xfId="30467" hidden="1" xr:uid="{00000000-0005-0000-0000-00006F470000}"/>
    <cellStyle name="Hiperłącze 4" xfId="45259" hidden="1" xr:uid="{00000000-0005-0000-0000-0000564E0000}"/>
    <cellStyle name="Hiperłącze 4" xfId="15788" hidden="1" xr:uid="{00000000-0005-0000-0000-000004410000}"/>
    <cellStyle name="Hiperłącze 4" xfId="14959" hidden="1" xr:uid="{00000000-0005-0000-0000-0000C8400000}"/>
    <cellStyle name="Hiperłącze 4" xfId="15487" hidden="1" xr:uid="{00000000-0005-0000-0000-0000B1400000}"/>
    <cellStyle name="Hiperłącze 4" xfId="44186" hidden="1" xr:uid="{00000000-0005-0000-0000-0000B34D0000}"/>
    <cellStyle name="Hiperłącze 4" xfId="44270" hidden="1" xr:uid="{00000000-0005-0000-0000-0000BB4D0000}"/>
    <cellStyle name="Hiperłącze 4" xfId="12433" hidden="1" xr:uid="{00000000-0005-0000-0000-0000313F0000}"/>
    <cellStyle name="Hiperłącze 4" xfId="43292" hidden="1" xr:uid="{00000000-0005-0000-0000-0000E74D0000}"/>
    <cellStyle name="Hiperłącze 4" xfId="22286" hidden="1" xr:uid="{00000000-0005-0000-0000-0000CB430000}"/>
    <cellStyle name="Hiperłącze 4" xfId="31187" hidden="1" xr:uid="{00000000-0005-0000-0000-0000D9470000}"/>
    <cellStyle name="Hiperłącze 4" xfId="35710" hidden="1" xr:uid="{00000000-0005-0000-0000-0000E9490000}"/>
    <cellStyle name="Hiperłącze 4" xfId="35923" hidden="1" xr:uid="{00000000-0005-0000-0000-0000034A0000}"/>
    <cellStyle name="Hiperłącze 4" xfId="36950" hidden="1" xr:uid="{00000000-0005-0000-0000-00006B4A0000}"/>
    <cellStyle name="Hiperłącze 4" xfId="15896" hidden="1" xr:uid="{00000000-0005-0000-0000-000010410000}"/>
    <cellStyle name="Hiperłącze 4" xfId="16609" hidden="1" xr:uid="{00000000-0005-0000-0000-000022410000}"/>
    <cellStyle name="Hiperłącze 4" xfId="30254" hidden="1" xr:uid="{00000000-0005-0000-0000-00005D470000}"/>
    <cellStyle name="Hiperłącze 4" xfId="12853" hidden="1" xr:uid="{00000000-0005-0000-0000-0000623F0000}"/>
    <cellStyle name="Hiperłącze 4" xfId="16041" hidden="1" xr:uid="{00000000-0005-0000-0000-00007A410000}"/>
    <cellStyle name="Hiperłącze 4" xfId="14844" hidden="1" xr:uid="{00000000-0005-0000-0000-0000E0400000}"/>
    <cellStyle name="Hiperłącze 4" xfId="30860" hidden="1" xr:uid="{00000000-0005-0000-0000-00009D470000}"/>
    <cellStyle name="Hiperłącze 4" xfId="17244" hidden="1" xr:uid="{00000000-0005-0000-0000-00006B410000}"/>
    <cellStyle name="Hiperłącze 4" xfId="17490" hidden="1" xr:uid="{00000000-0005-0000-0000-000096410000}"/>
    <cellStyle name="Hiperłącze 4" xfId="47181" hidden="1" xr:uid="{00000000-0005-0000-0000-0000584F0000}"/>
    <cellStyle name="Hiperłącze 4" xfId="36362" hidden="1" xr:uid="{00000000-0005-0000-0000-0000864A0000}"/>
    <cellStyle name="Hiperłącze 4" xfId="18559" hidden="1" xr:uid="{00000000-0005-0000-0000-000009420000}"/>
    <cellStyle name="Hiperłącze 4" xfId="15132" hidden="1" xr:uid="{00000000-0005-0000-0000-000093400000}"/>
    <cellStyle name="Hiperłącze 4" xfId="12055" hidden="1" xr:uid="{00000000-0005-0000-0000-0000133F0000}"/>
    <cellStyle name="Hiperłącze 4" xfId="42127" hidden="1" xr:uid="{00000000-0005-0000-0000-00001D4D0000}"/>
    <cellStyle name="Hiperłącze 4" xfId="41205" hidden="1" xr:uid="{00000000-0005-0000-0000-00005C4C0000}"/>
    <cellStyle name="Hiperłącze 4" xfId="33484" hidden="1" xr:uid="{00000000-0005-0000-0000-0000E6480000}"/>
    <cellStyle name="Hiperłącze 4" xfId="13180" hidden="1" xr:uid="{00000000-0005-0000-0000-0000A23F0000}"/>
    <cellStyle name="Hiperłącze 4" xfId="29243" hidden="1" xr:uid="{00000000-0005-0000-0000-000026470000}"/>
    <cellStyle name="Hiperłącze 4" xfId="20259" hidden="1" xr:uid="{00000000-0005-0000-0000-000010430000}"/>
    <cellStyle name="Hiperłącze 4" xfId="25968" hidden="1" xr:uid="{00000000-0005-0000-0000-000064450000}"/>
    <cellStyle name="Hiperłącze 4" xfId="28585" hidden="1" xr:uid="{00000000-0005-0000-0000-0000F0460000}"/>
    <cellStyle name="Hiperłącze 4" xfId="16399" hidden="1" xr:uid="{00000000-0005-0000-0000-0000DE410000}"/>
    <cellStyle name="Hiperłącze 4" xfId="29617" hidden="1" xr:uid="{00000000-0005-0000-0000-0000AC480000}"/>
    <cellStyle name="Hiperłącze 4" xfId="21385" hidden="1" xr:uid="{00000000-0005-0000-0000-000046430000}"/>
    <cellStyle name="Hiperłącze 4" xfId="46439" hidden="1" xr:uid="{00000000-0005-0000-0000-0000364F0000}"/>
    <cellStyle name="Hiperłącze 4" xfId="18926" hidden="1" xr:uid="{00000000-0005-0000-0000-000030420000}"/>
    <cellStyle name="Hiperłącze 4" xfId="15433" hidden="1" xr:uid="{00000000-0005-0000-0000-0000B0400000}"/>
    <cellStyle name="Hiperłącze 4" xfId="26690" hidden="1" xr:uid="{00000000-0005-0000-0000-0000CC450000}"/>
    <cellStyle name="Hiperłącze 4" xfId="44099" hidden="1" xr:uid="{00000000-0005-0000-0000-0000A14D0000}"/>
    <cellStyle name="Hiperłącze 4" xfId="17369" hidden="1" xr:uid="{00000000-0005-0000-0000-000071410000}"/>
    <cellStyle name="Hiperłącze 4" xfId="29754" hidden="1" xr:uid="{00000000-0005-0000-0000-0000B3470000}"/>
    <cellStyle name="Hiperłącze 4" xfId="23235" hidden="1" xr:uid="{00000000-0005-0000-0000-00002B440000}"/>
    <cellStyle name="Hiperłącze 4" xfId="16868" hidden="1" xr:uid="{00000000-0005-0000-0000-00003A410000}"/>
    <cellStyle name="Hiperłącze 4" xfId="18958" hidden="1" xr:uid="{00000000-0005-0000-0000-000038420000}"/>
    <cellStyle name="Hiperłącze 4" xfId="28979" hidden="1" xr:uid="{00000000-0005-0000-0000-0000DD460000}"/>
    <cellStyle name="Hiperłącze 4" xfId="25323" hidden="1" xr:uid="{00000000-0005-0000-0000-000098460000}"/>
    <cellStyle name="Hiperłącze 4" xfId="32352" hidden="1" xr:uid="{00000000-0005-0000-0000-000079480000}"/>
    <cellStyle name="Hiperłącze 4" xfId="29997" hidden="1" xr:uid="{00000000-0005-0000-0000-000020480000}"/>
    <cellStyle name="Hiperłącze 4" xfId="39219" hidden="1" xr:uid="{00000000-0005-0000-0000-00006E4B0000}"/>
    <cellStyle name="Hiperłącze 4" xfId="12092" hidden="1" xr:uid="{00000000-0005-0000-0000-0000153F0000}"/>
    <cellStyle name="Hiperłącze 4" xfId="34324" hidden="1" xr:uid="{00000000-0005-0000-0000-0000B94A0000}"/>
    <cellStyle name="Hiperłącze 4" xfId="31365" hidden="1" xr:uid="{00000000-0005-0000-0000-0000EA470000}"/>
    <cellStyle name="Hiperłącze 4" xfId="23024" hidden="1" xr:uid="{00000000-0005-0000-0000-00004F440000}"/>
    <cellStyle name="Hiperłącze 4" xfId="39162" hidden="1" xr:uid="{00000000-0005-0000-0000-00006C4B0000}"/>
    <cellStyle name="Hiperłącze 4" xfId="14357" hidden="1" xr:uid="{00000000-0005-0000-0000-000016400000}"/>
    <cellStyle name="Hiperłącze 4" xfId="30422" hidden="1" xr:uid="{00000000-0005-0000-0000-000065470000}"/>
    <cellStyle name="Hiperłącze 4" xfId="14154" hidden="1" xr:uid="{00000000-0005-0000-0000-000007400000}"/>
    <cellStyle name="Hiperłącze 4" xfId="24861" hidden="1" xr:uid="{00000000-0005-0000-0000-000027450000}"/>
    <cellStyle name="Hiperłącze 4" xfId="17417" hidden="1" xr:uid="{00000000-0005-0000-0000-000093410000}"/>
    <cellStyle name="Hiperłącze 4" xfId="24227" hidden="1" xr:uid="{00000000-0005-0000-0000-0000B6440000}"/>
    <cellStyle name="Hiperłącze 4" xfId="27258" hidden="1" xr:uid="{00000000-0005-0000-0000-000025460000}"/>
    <cellStyle name="Hiperłącze 4" xfId="15950" hidden="1" xr:uid="{00000000-0005-0000-0000-000011410000}"/>
    <cellStyle name="Hiperłącze 4" xfId="10316" hidden="1" xr:uid="{00000000-0005-0000-0000-0000E33E0000}"/>
    <cellStyle name="Hiperłącze 4" xfId="44926" hidden="1" xr:uid="{00000000-0005-0000-0000-0000194E0000}"/>
    <cellStyle name="Hiperłącze 4" xfId="44817" hidden="1" xr:uid="{00000000-0005-0000-0000-0000134E0000}"/>
    <cellStyle name="Hiperłącze 4" xfId="25650" hidden="1" xr:uid="{00000000-0005-0000-0000-00003E450000}"/>
    <cellStyle name="Hiperłącze 4" xfId="35348" hidden="1" xr:uid="{00000000-0005-0000-0000-0000A9490000}"/>
    <cellStyle name="Hiperłącze 4" xfId="19644" hidden="1" xr:uid="{00000000-0005-0000-0000-00009F420000}"/>
    <cellStyle name="Hiperłącze 4" xfId="43709" hidden="1" xr:uid="{00000000-0005-0000-0000-00007F4D0000}"/>
    <cellStyle name="Hiperłącze 4" xfId="35736" hidden="1" xr:uid="{00000000-0005-0000-0000-0000EC490000}"/>
    <cellStyle name="Hiperłącze 4" xfId="14226" hidden="1" xr:uid="{00000000-0005-0000-0000-00000E400000}"/>
    <cellStyle name="Hiperłącze 4" xfId="26827" hidden="1" xr:uid="{00000000-0005-0000-0000-0000DD450000}"/>
    <cellStyle name="Hiperłącze 4" xfId="36462" hidden="1" xr:uid="{00000000-0005-0000-0000-00009A4A0000}"/>
    <cellStyle name="Hiperłącze 4" xfId="43766" hidden="1" xr:uid="{00000000-0005-0000-0000-0000864D0000}"/>
    <cellStyle name="Hiperłącze 4" xfId="29716" hidden="1" xr:uid="{00000000-0005-0000-0000-0000B8470000}"/>
    <cellStyle name="Hiperłącze 4" xfId="44838" hidden="1" xr:uid="{00000000-0005-0000-0000-00000E4E0000}"/>
    <cellStyle name="Hiperłącze 4" xfId="32258" hidden="1" xr:uid="{00000000-0005-0000-0000-000048480000}"/>
    <cellStyle name="Hiperłącze 4" xfId="43240" hidden="1" xr:uid="{00000000-0005-0000-0000-0000414E0000}"/>
    <cellStyle name="Hiperłącze 4" xfId="35771" hidden="1" xr:uid="{00000000-0005-0000-0000-0000F3490000}"/>
    <cellStyle name="Hiperłącze 4" xfId="23227" hidden="1" xr:uid="{00000000-0005-0000-0000-00002C440000}"/>
    <cellStyle name="Hiperłącze 4" xfId="42843" hidden="1" xr:uid="{00000000-0005-0000-0000-00005C4D0000}"/>
    <cellStyle name="Hiperłącze 4" xfId="42944" hidden="1" xr:uid="{00000000-0005-0000-0000-0000684D0000}"/>
    <cellStyle name="Hiperłącze 4" xfId="43037" hidden="1" xr:uid="{00000000-0005-0000-0000-0000704D0000}"/>
    <cellStyle name="Hiperłącze 4" xfId="43823" hidden="1" xr:uid="{00000000-0005-0000-0000-00008D4D0000}"/>
    <cellStyle name="Hiperłącze 4" xfId="43846" hidden="1" xr:uid="{00000000-0005-0000-0000-00008E4D0000}"/>
    <cellStyle name="Hiperłącze 4" xfId="44151" hidden="1" xr:uid="{00000000-0005-0000-0000-0000AC4D0000}"/>
    <cellStyle name="Hiperłącze 4" xfId="44207" hidden="1" xr:uid="{00000000-0005-0000-0000-0000AE4D0000}"/>
    <cellStyle name="Hiperłącze 4" xfId="10449" hidden="1" xr:uid="{00000000-0005-0000-0000-0000ED3E0000}"/>
    <cellStyle name="Hiperłącze 4" xfId="11252" hidden="1" xr:uid="{00000000-0005-0000-0000-0000F33E0000}"/>
    <cellStyle name="Hiperłącze 4" xfId="10368" hidden="1" xr:uid="{00000000-0005-0000-0000-0000E53E0000}"/>
    <cellStyle name="Hiperłącze 4" xfId="11424" hidden="1" xr:uid="{00000000-0005-0000-0000-0000013F0000}"/>
    <cellStyle name="Hiperłącze 4" xfId="13385" hidden="1" xr:uid="{00000000-0005-0000-0000-0000BA3F0000}"/>
    <cellStyle name="Hiperłącze 4" xfId="12974" hidden="1" xr:uid="{00000000-0005-0000-0000-00008A3F0000}"/>
    <cellStyle name="Hiperłącze 4" xfId="11233" hidden="1" xr:uid="{00000000-0005-0000-0000-0000F13E0000}"/>
    <cellStyle name="Hiperłącze 4" xfId="28758" hidden="1" xr:uid="{00000000-0005-0000-0000-0000C7460000}"/>
    <cellStyle name="Hiperłącze 4" xfId="44722" hidden="1" xr:uid="{00000000-0005-0000-0000-0000054E0000}"/>
    <cellStyle name="Hiperłącze 4" xfId="16992" hidden="1" xr:uid="{00000000-0005-0000-0000-00004A410000}"/>
    <cellStyle name="Hiperłącze 4" xfId="21608" hidden="1" xr:uid="{00000000-0005-0000-0000-000065430000}"/>
    <cellStyle name="Hiperłącze 4" xfId="19110" hidden="1" xr:uid="{00000000-0005-0000-0000-000087420000}"/>
    <cellStyle name="Hiperłącze 4" xfId="32293" hidden="1" xr:uid="{00000000-0005-0000-0000-00004F480000}"/>
    <cellStyle name="Hiperłącze 4" xfId="31798" hidden="1" xr:uid="{00000000-0005-0000-0000-000032480000}"/>
    <cellStyle name="Hiperłącze 4" xfId="37998" hidden="1" xr:uid="{00000000-0005-0000-0000-0000F54A0000}"/>
    <cellStyle name="Hiperłącze 4" xfId="20156" hidden="1" xr:uid="{00000000-0005-0000-0000-000003430000}"/>
    <cellStyle name="Hiperłącze 4" xfId="45670" hidden="1" xr:uid="{00000000-0005-0000-0000-00009A4E0000}"/>
    <cellStyle name="Hiperłącze 4" xfId="45684" hidden="1" xr:uid="{00000000-0005-0000-0000-0000B34E0000}"/>
    <cellStyle name="Hiperłącze 4" xfId="27298" hidden="1" xr:uid="{00000000-0005-0000-0000-00006E460000}"/>
    <cellStyle name="Hiperłącze 4" xfId="27599" hidden="1" xr:uid="{00000000-0005-0000-0000-000074460000}"/>
    <cellStyle name="Hiperłącze 4" xfId="44133" hidden="1" xr:uid="{00000000-0005-0000-0000-0000AA4D0000}"/>
    <cellStyle name="Hiperłącze 4" xfId="40772" hidden="1" xr:uid="{00000000-0005-0000-0000-00004F4C0000}"/>
    <cellStyle name="Hiperłącze 4" xfId="41499" hidden="1" xr:uid="{00000000-0005-0000-0000-0000764C0000}"/>
    <cellStyle name="Hiperłącze 4" xfId="39495" hidden="1" xr:uid="{00000000-0005-0000-0000-00008D4B0000}"/>
    <cellStyle name="Hiperłącze 4" xfId="23452" hidden="1" xr:uid="{00000000-0005-0000-0000-000040440000}"/>
    <cellStyle name="Hiperłącze 4" xfId="11651" hidden="1" xr:uid="{00000000-0005-0000-0000-00006D3F0000}"/>
    <cellStyle name="Hiperłącze 4" xfId="28658" hidden="1" xr:uid="{00000000-0005-0000-0000-0000BB460000}"/>
    <cellStyle name="Hiperłącze 4" xfId="34663" hidden="1" xr:uid="{00000000-0005-0000-0000-00005F490000}"/>
    <cellStyle name="Hiperłącze 4" xfId="25236" hidden="1" xr:uid="{00000000-0005-0000-0000-0000A4450000}"/>
    <cellStyle name="Hiperłącze 4" xfId="34006" hidden="1" xr:uid="{00000000-0005-0000-0000-000054490000}"/>
    <cellStyle name="Hiperłącze 4" xfId="39594" hidden="1" xr:uid="{00000000-0005-0000-0000-0000964B0000}"/>
    <cellStyle name="Hiperłącze 4" xfId="12515" hidden="1" xr:uid="{00000000-0005-0000-0000-0000443F0000}"/>
    <cellStyle name="Hiperłącze 4" xfId="27141" hidden="1" xr:uid="{00000000-0005-0000-0000-00001B460000}"/>
    <cellStyle name="Hiperłącze 4" xfId="43317" hidden="1" xr:uid="{00000000-0005-0000-0000-0000DD4D0000}"/>
    <cellStyle name="Hiperłącze 4" xfId="31098" hidden="1" xr:uid="{00000000-0005-0000-0000-0000CF470000}"/>
    <cellStyle name="Hiperłącze 4" xfId="30158" hidden="1" xr:uid="{00000000-0005-0000-0000-000051470000}"/>
    <cellStyle name="Hiperłącze 4" xfId="29450" hidden="1" xr:uid="{00000000-0005-0000-0000-00003E470000}"/>
    <cellStyle name="Hiperłącze 4" xfId="39117" hidden="1" xr:uid="{00000000-0005-0000-0000-00003B4C0000}"/>
    <cellStyle name="Hiperłącze 4" xfId="13963" hidden="1" xr:uid="{00000000-0005-0000-0000-000033400000}"/>
    <cellStyle name="Hiperłącze 4" xfId="11716" hidden="1" xr:uid="{00000000-0005-0000-0000-000064400000}"/>
    <cellStyle name="Hiperłącze 4" xfId="34594" hidden="1" xr:uid="{00000000-0005-0000-0000-00002B4A0000}"/>
    <cellStyle name="Hiperłącze 4" xfId="14985" hidden="1" xr:uid="{00000000-0005-0000-0000-0000BD400000}"/>
    <cellStyle name="Hiperłącze 4" xfId="42136" hidden="1" xr:uid="{00000000-0005-0000-0000-0000234D0000}"/>
    <cellStyle name="Hiperłącze 4" xfId="41741" hidden="1" xr:uid="{00000000-0005-0000-0000-0000DB4C0000}"/>
    <cellStyle name="Hiperłącze 4" xfId="39815" hidden="1" xr:uid="{00000000-0005-0000-0000-0000B34B0000}"/>
    <cellStyle name="Hiperłącze 4" xfId="46150" hidden="1" xr:uid="{00000000-0005-0000-0000-0000C84E0000}"/>
    <cellStyle name="Hiperłącze 4" xfId="39643" hidden="1" xr:uid="{00000000-0005-0000-0000-0000A04B0000}"/>
    <cellStyle name="Hiperłącze 4" xfId="44394" hidden="1" xr:uid="{00000000-0005-0000-0000-0000C94D0000}"/>
    <cellStyle name="Hiperłącze 4" xfId="44471" hidden="1" xr:uid="{00000000-0005-0000-0000-0000D44D0000}"/>
    <cellStyle name="Hiperłącze 4" xfId="22618" hidden="1" xr:uid="{00000000-0005-0000-0000-00000B440000}"/>
    <cellStyle name="Hiperłącze 4" xfId="29441" hidden="1" xr:uid="{00000000-0005-0000-0000-00003D470000}"/>
    <cellStyle name="Hiperłącze 4" xfId="30513" hidden="1" xr:uid="{00000000-0005-0000-0000-000077470000}"/>
    <cellStyle name="Hiperłącze 4" xfId="31170" hidden="1" xr:uid="{00000000-0005-0000-0000-0000D2470000}"/>
    <cellStyle name="Hiperłącze 4" xfId="30851" hidden="1" xr:uid="{00000000-0005-0000-0000-00009A470000}"/>
    <cellStyle name="Hiperłącze 4" xfId="40736" hidden="1" xr:uid="{00000000-0005-0000-0000-0000464C0000}"/>
    <cellStyle name="Hiperłącze 4" xfId="38689" hidden="1" xr:uid="{00000000-0005-0000-0000-0000394C0000}"/>
    <cellStyle name="Hiperłącze 4" xfId="40282" hidden="1" xr:uid="{00000000-0005-0000-0000-0000FF4B0000}"/>
    <cellStyle name="Hiperłącze 4" xfId="40885" hidden="1" xr:uid="{00000000-0005-0000-0000-0000964C0000}"/>
    <cellStyle name="Hiperłącze 4" xfId="33973" hidden="1" xr:uid="{00000000-0005-0000-0000-00004E490000}"/>
    <cellStyle name="Hiperłącze 4" xfId="41095" hidden="1" xr:uid="{00000000-0005-0000-0000-00008E4C0000}"/>
    <cellStyle name="Hiperłącze 4" xfId="43618" hidden="1" xr:uid="{00000000-0005-0000-0000-00003F4E0000}"/>
    <cellStyle name="Hiperłącze 4" xfId="30147" hidden="1" xr:uid="{00000000-0005-0000-0000-000054470000}"/>
    <cellStyle name="Hiperłącze 4" xfId="29738" hidden="1" xr:uid="{00000000-0005-0000-0000-0000B5470000}"/>
    <cellStyle name="Hiperłącze 4" xfId="23930" hidden="1" xr:uid="{00000000-0005-0000-0000-0000F6440000}"/>
    <cellStyle name="Hiperłącze 4" xfId="17399" hidden="1" xr:uid="{00000000-0005-0000-0000-000091410000}"/>
    <cellStyle name="Hiperłącze 4" xfId="20567" hidden="1" xr:uid="{00000000-0005-0000-0000-00008A430000}"/>
    <cellStyle name="Hiperłącze 4" xfId="41173" hidden="1" xr:uid="{00000000-0005-0000-0000-0000A84C0000}"/>
    <cellStyle name="Hiperłącze 4" xfId="16042" hidden="1" xr:uid="{00000000-0005-0000-0000-00007A420000}"/>
    <cellStyle name="Hiperłącze 4" xfId="27791" hidden="1" xr:uid="{00000000-0005-0000-0000-00003A460000}"/>
    <cellStyle name="Hiperłącze 4" xfId="24991" hidden="1" xr:uid="{00000000-0005-0000-0000-000035450000}"/>
    <cellStyle name="Hiperłącze 4" xfId="30318" hidden="1" xr:uid="{00000000-0005-0000-0000-0000BB470000}"/>
    <cellStyle name="Hiperłącze 4" xfId="28814" hidden="1" xr:uid="{00000000-0005-0000-0000-0000C9460000}"/>
    <cellStyle name="Hiperłącze 4" xfId="19194" hidden="1" xr:uid="{00000000-0005-0000-0000-000090420000}"/>
    <cellStyle name="Hiperłącze 4" xfId="29748" hidden="1" xr:uid="{00000000-0005-0000-0000-0000AD470000}"/>
    <cellStyle name="Hiperłącze 4" xfId="33223" hidden="1" xr:uid="{00000000-0005-0000-0000-0000D4480000}"/>
    <cellStyle name="Hiperłącze 4" xfId="39576" hidden="1" xr:uid="{00000000-0005-0000-0000-0000914B0000}"/>
    <cellStyle name="Hiperłącze 4" xfId="16828" hidden="1" xr:uid="{00000000-0005-0000-0000-00003C410000}"/>
    <cellStyle name="Hiperłącze 4" xfId="16728" hidden="1" xr:uid="{00000000-0005-0000-0000-0000E5410000}"/>
    <cellStyle name="Hiperłącze 4" xfId="30062" hidden="1" xr:uid="{00000000-0005-0000-0000-000018480000}"/>
    <cellStyle name="Hiperłącze 4" xfId="17508" hidden="1" xr:uid="{00000000-0005-0000-0000-00009D410000}"/>
    <cellStyle name="Hiperłącze 4" xfId="16967" hidden="1" xr:uid="{00000000-0005-0000-0000-000042410000}"/>
    <cellStyle name="Hiperłącze 4" xfId="33108" hidden="1" xr:uid="{00000000-0005-0000-0000-000000490000}"/>
    <cellStyle name="Hiperłącze 4" xfId="29922" hidden="1" xr:uid="{00000000-0005-0000-0000-00001B490000}"/>
    <cellStyle name="Hiperłącze 4" xfId="18537" hidden="1" xr:uid="{00000000-0005-0000-0000-000039420000}"/>
    <cellStyle name="Hiperłącze 4" xfId="24766" hidden="1" xr:uid="{00000000-0005-0000-0000-000020450000}"/>
    <cellStyle name="Hiperłącze 4" xfId="14809" hidden="1" xr:uid="{00000000-0005-0000-0000-0000D2400000}"/>
    <cellStyle name="Hiperłącze 4" xfId="37144" hidden="1" xr:uid="{00000000-0005-0000-0000-0000A64A0000}"/>
    <cellStyle name="Hiperłącze 4" xfId="19523" hidden="1" xr:uid="{00000000-0005-0000-0000-0000D4420000}"/>
    <cellStyle name="Hiperłącze 4" xfId="40920" hidden="1" xr:uid="{00000000-0005-0000-0000-0000A24C0000}"/>
    <cellStyle name="Hiperłącze 4" xfId="39897" hidden="1" xr:uid="{00000000-0005-0000-0000-0000BA4B0000}"/>
    <cellStyle name="Hiperłącze 4" xfId="20951" hidden="1" xr:uid="{00000000-0005-0000-0000-000000440000}"/>
    <cellStyle name="Hiperłącze 4" xfId="39153" hidden="1" xr:uid="{00000000-0005-0000-0000-00006B4B0000}"/>
    <cellStyle name="Hiperłącze 4" xfId="45514" hidden="1" xr:uid="{00000000-0005-0000-0000-0000B64E0000}"/>
    <cellStyle name="Hiperłącze 4" xfId="11460" hidden="1" xr:uid="{00000000-0005-0000-0000-00007A3F0000}"/>
    <cellStyle name="Hiperłącze 4" xfId="29916" hidden="1" xr:uid="{00000000-0005-0000-0000-000099480000}"/>
    <cellStyle name="Hiperłącze 4" xfId="44994" hidden="1" xr:uid="{00000000-0005-0000-0000-0000284E0000}"/>
    <cellStyle name="Hiperłącze 4" xfId="19454" hidden="1" xr:uid="{00000000-0005-0000-0000-0000DD420000}"/>
    <cellStyle name="Hiperłącze 4" xfId="31261" hidden="1" xr:uid="{00000000-0005-0000-0000-0000DD470000}"/>
    <cellStyle name="Hiperłącze 4" xfId="14185" hidden="1" xr:uid="{00000000-0005-0000-0000-00000B400000}"/>
    <cellStyle name="Hiperłącze 4" xfId="20040" hidden="1" xr:uid="{00000000-0005-0000-0000-0000F8420000}"/>
    <cellStyle name="Hiperłącze 4" xfId="16633" hidden="1" xr:uid="{00000000-0005-0000-0000-000027410000}"/>
    <cellStyle name="Hiperłącze 4" xfId="36967" hidden="1" xr:uid="{00000000-0005-0000-0000-0000654A0000}"/>
    <cellStyle name="Hiperłącze 4" xfId="18235" hidden="1" xr:uid="{00000000-0005-0000-0000-000006420000}"/>
    <cellStyle name="Hiperłącze 4" xfId="18850" hidden="1" xr:uid="{00000000-0005-0000-0000-00002C420000}"/>
    <cellStyle name="Hiperłącze 4" xfId="34253" hidden="1" xr:uid="{00000000-0005-0000-0000-0000C6490000}"/>
    <cellStyle name="Hiperłącze 4" xfId="24412" hidden="1" xr:uid="{00000000-0005-0000-0000-0000CB440000}"/>
    <cellStyle name="Hiperłącze 4" xfId="21832" hidden="1" xr:uid="{00000000-0005-0000-0000-00007F430000}"/>
    <cellStyle name="Hiperłącze 4" xfId="25338" hidden="1" xr:uid="{00000000-0005-0000-0000-000096460000}"/>
    <cellStyle name="Hiperłącze 4" xfId="25308" hidden="1" xr:uid="{00000000-0005-0000-0000-00009F460000}"/>
    <cellStyle name="Hiperłącze 4" xfId="28297" hidden="1" xr:uid="{00000000-0005-0000-0000-0000B1460000}"/>
    <cellStyle name="Hiperłącze 4" xfId="28711" hidden="1" xr:uid="{00000000-0005-0000-0000-0000C1460000}"/>
    <cellStyle name="Hiperłącze 4" xfId="28830" hidden="1" xr:uid="{00000000-0005-0000-0000-0000CE460000}"/>
    <cellStyle name="Hiperłącze 4" xfId="28922" hidden="1" xr:uid="{00000000-0005-0000-0000-0000D7460000}"/>
    <cellStyle name="Hiperłącze 4" xfId="28930" hidden="1" xr:uid="{00000000-0005-0000-0000-0000DC460000}"/>
    <cellStyle name="Hiperłącze 4" xfId="31131" hidden="1" xr:uid="{00000000-0005-0000-0000-0000D3470000}"/>
    <cellStyle name="Hiperłącze 4" xfId="41103" hidden="1" xr:uid="{00000000-0005-0000-0000-0000914C0000}"/>
    <cellStyle name="Hiperłącze 4" xfId="41875" hidden="1" xr:uid="{00000000-0005-0000-0000-0000E24C0000}"/>
    <cellStyle name="Hiperłącze 4" xfId="43701" hidden="1" xr:uid="{00000000-0005-0000-0000-0000804D0000}"/>
    <cellStyle name="Hiperłącze 4" xfId="32757" hidden="1" xr:uid="{00000000-0005-0000-0000-0000BF480000}"/>
    <cellStyle name="Hiperłącze 4" xfId="33797" hidden="1" xr:uid="{00000000-0005-0000-0000-00003C490000}"/>
    <cellStyle name="Hiperłącze 4" xfId="33153" hidden="1" xr:uid="{00000000-0005-0000-0000-000014490000}"/>
    <cellStyle name="Hiperłącze 4" xfId="36903" hidden="1" xr:uid="{00000000-0005-0000-0000-0000634A0000}"/>
    <cellStyle name="Hiperłącze 4" xfId="43903" hidden="1" xr:uid="{00000000-0005-0000-0000-00003C4E0000}"/>
    <cellStyle name="Hiperłącze 4" xfId="33041" hidden="1" xr:uid="{00000000-0005-0000-0000-00000C490000}"/>
    <cellStyle name="Hiperłącze 4" xfId="34193" hidden="1" xr:uid="{00000000-0005-0000-0000-0000204A0000}"/>
    <cellStyle name="Hiperłącze 4" xfId="35777" hidden="1" xr:uid="{00000000-0005-0000-0000-0000F1490000}"/>
    <cellStyle name="Hiperłącze 4" xfId="11470" hidden="1" xr:uid="{00000000-0005-0000-0000-00007D3F0000}"/>
    <cellStyle name="Hiperłącze 4" xfId="32380" hidden="1" xr:uid="{00000000-0005-0000-0000-000053480000}"/>
    <cellStyle name="Hiperłącze 4" xfId="10236" hidden="1" xr:uid="{00000000-0005-0000-0000-0000DB3E0000}"/>
    <cellStyle name="Hiperłącze 4" xfId="42168" hidden="1" xr:uid="{00000000-0005-0000-0000-00001C4D0000}"/>
    <cellStyle name="Hiperłącze 4" xfId="17464" hidden="1" xr:uid="{00000000-0005-0000-0000-00009B410000}"/>
    <cellStyle name="Hiperłącze 4" xfId="21770" hidden="1" xr:uid="{00000000-0005-0000-0000-00007B430000}"/>
    <cellStyle name="Hiperłącze 4" xfId="29294" hidden="1" xr:uid="{00000000-0005-0000-0000-00002F470000}"/>
    <cellStyle name="Hiperłącze 4" xfId="30678" hidden="1" xr:uid="{00000000-0005-0000-0000-000088470000}"/>
    <cellStyle name="Hiperłącze 4" xfId="23752" hidden="1" xr:uid="{00000000-0005-0000-0000-0000A8440000}"/>
    <cellStyle name="Hiperłącze 4" xfId="42961" hidden="1" xr:uid="{00000000-0005-0000-0000-00006C4D0000}"/>
    <cellStyle name="Hiperłącze 4" xfId="33072" hidden="1" xr:uid="{00000000-0005-0000-0000-000002490000}"/>
    <cellStyle name="Hiperłącze 4" xfId="44830" hidden="1" xr:uid="{00000000-0005-0000-0000-00000D4E0000}"/>
    <cellStyle name="Hiperłącze 4" xfId="40225" hidden="1" xr:uid="{00000000-0005-0000-0000-0000F64B0000}"/>
    <cellStyle name="Hiperłącze 4" xfId="40818" hidden="1" xr:uid="{00000000-0005-0000-0000-0000574C0000}"/>
    <cellStyle name="Hiperłącze 4" xfId="34328" hidden="1" xr:uid="{00000000-0005-0000-0000-0000C04A0000}"/>
    <cellStyle name="Hiperłącze 4" xfId="41147" hidden="1" xr:uid="{00000000-0005-0000-0000-00008A4C0000}"/>
    <cellStyle name="Hiperłącze 4" xfId="13268" hidden="1" xr:uid="{00000000-0005-0000-0000-0000AA3F0000}"/>
    <cellStyle name="Hiperłącze 4" xfId="38729" hidden="1" xr:uid="{00000000-0005-0000-0000-0000DE4B0000}"/>
    <cellStyle name="Hiperłącze 4" xfId="35494" hidden="1" xr:uid="{00000000-0005-0000-0000-0000D1490000}"/>
    <cellStyle name="Hiperłącze 4" xfId="41627" hidden="1" xr:uid="{00000000-0005-0000-0000-0000B84C0000}"/>
    <cellStyle name="Hiperłącze 4" xfId="21346" hidden="1" xr:uid="{00000000-0005-0000-0000-000047430000}"/>
    <cellStyle name="Hiperłącze 4" xfId="19469" hidden="1" xr:uid="{00000000-0005-0000-0000-0000DC420000}"/>
    <cellStyle name="Hiperłącze 4" xfId="26219" hidden="1" xr:uid="{00000000-0005-0000-0000-00007E450000}"/>
    <cellStyle name="Hiperłącze 4" xfId="34045" hidden="1" xr:uid="{00000000-0005-0000-0000-000051490000}"/>
    <cellStyle name="Hiperłącze 4" xfId="32962" hidden="1" xr:uid="{00000000-0005-0000-0000-00001D490000}"/>
    <cellStyle name="Hiperłącze 4" xfId="20390" hidden="1" xr:uid="{00000000-0005-0000-0000-000016430000}"/>
    <cellStyle name="Hiperłącze 4" xfId="21990" hidden="1" xr:uid="{00000000-0005-0000-0000-0000AB430000}"/>
    <cellStyle name="Hiperłącze 4" xfId="27150" hidden="1" xr:uid="{00000000-0005-0000-0000-000019460000}"/>
    <cellStyle name="Hiperłącze 4" xfId="40510" hidden="1" xr:uid="{00000000-0005-0000-0000-0000154C0000}"/>
    <cellStyle name="Hiperłącze 4" xfId="46031" hidden="1" xr:uid="{00000000-0005-0000-0000-00008A4E0000}"/>
    <cellStyle name="Hiperłącze 4" xfId="42755" hidden="1" xr:uid="{00000000-0005-0000-0000-00004F4D0000}"/>
    <cellStyle name="Hiperłącze 4" xfId="23658" hidden="1" xr:uid="{00000000-0005-0000-0000-000099440000}"/>
    <cellStyle name="Hiperłącze 4" xfId="43477" hidden="1" xr:uid="{00000000-0005-0000-0000-0000CB4E0000}"/>
    <cellStyle name="Hiperłącze 4" xfId="42467" hidden="1" xr:uid="{00000000-0005-0000-0000-0000044D0000}"/>
    <cellStyle name="Hiperłącze 4" xfId="19651" hidden="1" xr:uid="{00000000-0005-0000-0000-0000A4420000}"/>
    <cellStyle name="Hiperłącze 4" xfId="25403" hidden="1" xr:uid="{00000000-0005-0000-0000-0000FA450000}"/>
    <cellStyle name="Hiperłącze 4" xfId="12467" hidden="1" xr:uid="{00000000-0005-0000-0000-00003A3F0000}"/>
    <cellStyle name="Hiperłącze 4" xfId="24515" hidden="1" xr:uid="{00000000-0005-0000-0000-0000D8440000}"/>
    <cellStyle name="Hiperłącze 4" xfId="45940" hidden="1" xr:uid="{00000000-0005-0000-0000-0000824E0000}"/>
    <cellStyle name="Hiperłącze 4" xfId="29762" hidden="1" xr:uid="{00000000-0005-0000-0000-0000AF470000}"/>
    <cellStyle name="Hiperłącze 4" xfId="26513" hidden="1" xr:uid="{00000000-0005-0000-0000-0000BB450000}"/>
    <cellStyle name="Hiperłącze 4" xfId="31062" hidden="1" xr:uid="{00000000-0005-0000-0000-0000C6470000}"/>
    <cellStyle name="Hiperłącze 4" xfId="30228" hidden="1" xr:uid="{00000000-0005-0000-0000-00005C470000}"/>
    <cellStyle name="Hiperłącze 4" xfId="14114" hidden="1" xr:uid="{00000000-0005-0000-0000-0000FD3F0000}"/>
    <cellStyle name="Hiperłącze 4" xfId="33383" hidden="1" xr:uid="{00000000-0005-0000-0000-000009490000}"/>
    <cellStyle name="Hiperłącze 4" xfId="32131" hidden="1" xr:uid="{00000000-0005-0000-0000-000039480000}"/>
    <cellStyle name="Hiperłącze 4" xfId="13151" hidden="1" xr:uid="{00000000-0005-0000-0000-0000A33F0000}"/>
    <cellStyle name="Hiperłącze 4" xfId="24438" hidden="1" xr:uid="{00000000-0005-0000-0000-0000C6440000}"/>
    <cellStyle name="Hiperłącze 4" xfId="34696" hidden="1" xr:uid="{00000000-0005-0000-0000-00005E490000}"/>
    <cellStyle name="Hiperłącze 4" xfId="27128" hidden="1" xr:uid="{00000000-0005-0000-0000-000017460000}"/>
    <cellStyle name="Hiperłącze 4" xfId="40168" hidden="1" xr:uid="{00000000-0005-0000-0000-0000F44B0000}"/>
    <cellStyle name="Hiperłącze 4" xfId="42054" hidden="1" xr:uid="{00000000-0005-0000-0000-0000374D0000}"/>
    <cellStyle name="Hiperłącze 4" xfId="11657" hidden="1" xr:uid="{00000000-0005-0000-0000-0000733F0000}"/>
    <cellStyle name="Hiperłącze 4" xfId="36095" hidden="1" xr:uid="{00000000-0005-0000-0000-0000114A0000}"/>
    <cellStyle name="Hiperłącze 4" xfId="32281" hidden="1" xr:uid="{00000000-0005-0000-0000-00004B480000}"/>
    <cellStyle name="Hiperłącze 4" xfId="32234" hidden="1" xr:uid="{00000000-0005-0000-0000-000045480000}"/>
    <cellStyle name="Hiperłącze 4" xfId="35800" hidden="1" xr:uid="{00000000-0005-0000-0000-0000F2490000}"/>
    <cellStyle name="Hiperłącze 4" xfId="15362" hidden="1" xr:uid="{00000000-0005-0000-0000-0000AB400000}"/>
    <cellStyle name="Hiperłącze 4" xfId="32192" hidden="1" xr:uid="{00000000-0005-0000-0000-000044480000}"/>
    <cellStyle name="Hiperłącze 4" xfId="12892" hidden="1" xr:uid="{00000000-0005-0000-0000-0000833F0000}"/>
    <cellStyle name="Hiperłącze 4" xfId="33081" hidden="1" xr:uid="{00000000-0005-0000-0000-0000FD480000}"/>
    <cellStyle name="Hiperłącze 4" xfId="43758" hidden="1" xr:uid="{00000000-0005-0000-0000-0000854D0000}"/>
    <cellStyle name="Hiperłącze 4" xfId="38805" hidden="1" xr:uid="{00000000-0005-0000-0000-0000D44B0000}"/>
    <cellStyle name="Hiperłącze 4" xfId="39134" hidden="1" xr:uid="{00000000-0005-0000-0000-0000694B0000}"/>
    <cellStyle name="Hiperłącze 4" xfId="32306" hidden="1" xr:uid="{00000000-0005-0000-0000-000049480000}"/>
    <cellStyle name="Hiperłącze 4" xfId="36765" hidden="1" xr:uid="{00000000-0005-0000-0000-0000564A0000}"/>
    <cellStyle name="Hiperłącze 4" xfId="33873" hidden="1" xr:uid="{00000000-0005-0000-0000-000043490000}"/>
    <cellStyle name="Hiperłącze 4" xfId="36587" hidden="1" xr:uid="{00000000-0005-0000-0000-0000844A0000}"/>
    <cellStyle name="Hiperłącze 4" xfId="40117" hidden="1" xr:uid="{00000000-0005-0000-0000-0000EA4B0000}"/>
    <cellStyle name="Hiperłącze 4" xfId="19086" hidden="1" xr:uid="{00000000-0005-0000-0000-000084420000}"/>
    <cellStyle name="Hiperłącze 4" xfId="40912" hidden="1" xr:uid="{00000000-0005-0000-0000-00008B4C0000}"/>
    <cellStyle name="Hiperłącze 4" xfId="38537" hidden="1" xr:uid="{00000000-0005-0000-0000-0000644B0000}"/>
    <cellStyle name="Hiperłącze 4" xfId="12146" hidden="1" xr:uid="{00000000-0005-0000-0000-0000203F0000}"/>
    <cellStyle name="Hiperłącze 4" xfId="22202" hidden="1" xr:uid="{00000000-0005-0000-0000-0000C3430000}"/>
    <cellStyle name="Hiperłącze 4" xfId="13502" hidden="1" xr:uid="{00000000-0005-0000-0000-0000E13F0000}"/>
    <cellStyle name="Hiperłącze 4" xfId="45011" hidden="1" xr:uid="{00000000-0005-0000-0000-00002C4E0000}"/>
    <cellStyle name="Hiperłącze 4" xfId="45060" hidden="1" xr:uid="{00000000-0005-0000-0000-00002D4E0000}"/>
    <cellStyle name="Hiperłącze 4" xfId="43631" hidden="1" xr:uid="{00000000-0005-0000-0000-0000484E0000}"/>
    <cellStyle name="Hiperłącze 4" xfId="45196" hidden="1" xr:uid="{00000000-0005-0000-0000-0000544E0000}"/>
    <cellStyle name="Hiperłącze 4" xfId="45277" hidden="1" xr:uid="{00000000-0005-0000-0000-00005D4E0000}"/>
    <cellStyle name="Hiperłącze 4" xfId="45336" hidden="1" xr:uid="{00000000-0005-0000-0000-0000684E0000}"/>
    <cellStyle name="Hiperłącze 4" xfId="45857" hidden="1" xr:uid="{00000000-0005-0000-0000-0000804E0000}"/>
    <cellStyle name="Hiperłącze 4" xfId="46013" hidden="1" xr:uid="{00000000-0005-0000-0000-0000854E0000}"/>
    <cellStyle name="Hiperłącze 4" xfId="43563" hidden="1" xr:uid="{00000000-0005-0000-0000-00004C4E0000}"/>
    <cellStyle name="Hiperłącze 4" xfId="42910" hidden="1" xr:uid="{00000000-0005-0000-0000-0000624D0000}"/>
    <cellStyle name="Hiperłącze 4" xfId="42590" hidden="1" xr:uid="{00000000-0005-0000-0000-0000144D0000}"/>
    <cellStyle name="Hiperłącze 4" xfId="26288" hidden="1" xr:uid="{00000000-0005-0000-0000-00008C450000}"/>
    <cellStyle name="Hiperłącze 4" xfId="15470" hidden="1" xr:uid="{00000000-0005-0000-0000-0000B7400000}"/>
    <cellStyle name="Hiperłącze 4" xfId="13945" hidden="1" xr:uid="{00000000-0005-0000-0000-000032400000}"/>
    <cellStyle name="Hiperłącze 4" xfId="14402" hidden="1" xr:uid="{00000000-0005-0000-0000-000020400000}"/>
    <cellStyle name="Hiperłącze 4" xfId="29274" hidden="1" xr:uid="{00000000-0005-0000-0000-00002C470000}"/>
    <cellStyle name="Hiperłącze 4" xfId="29406" hidden="1" xr:uid="{00000000-0005-0000-0000-000039470000}"/>
    <cellStyle name="Hiperłącze 4" xfId="44380" hidden="1" xr:uid="{00000000-0005-0000-0000-0000CC4D0000}"/>
    <cellStyle name="Hiperłącze 4" xfId="35447" hidden="1" xr:uid="{00000000-0005-0000-0000-0000B7490000}"/>
    <cellStyle name="Hiperłącze 4" xfId="22197" hidden="1" xr:uid="{00000000-0005-0000-0000-0000C4430000}"/>
    <cellStyle name="Hiperłącze 4" xfId="30803" hidden="1" xr:uid="{00000000-0005-0000-0000-000097470000}"/>
    <cellStyle name="Hiperłącze 4" xfId="25990" hidden="1" xr:uid="{00000000-0005-0000-0000-000067450000}"/>
    <cellStyle name="Hiperłącze 4" xfId="36032" hidden="1" xr:uid="{00000000-0005-0000-0000-00000F4A0000}"/>
    <cellStyle name="Hiperłącze 4" xfId="35880" hidden="1" xr:uid="{00000000-0005-0000-0000-0000F9490000}"/>
    <cellStyle name="Hiperłącze 4" xfId="34688" hidden="1" xr:uid="{00000000-0005-0000-0000-00005D490000}"/>
    <cellStyle name="Hiperłącze 4" xfId="33937" hidden="1" xr:uid="{00000000-0005-0000-0000-000045490000}"/>
    <cellStyle name="Hiperłącze 4" xfId="32945" hidden="1" xr:uid="{00000000-0005-0000-0000-00001F490000}"/>
    <cellStyle name="Hiperłącze 4" xfId="39043" hidden="1" xr:uid="{00000000-0005-0000-0000-0000404C0000}"/>
    <cellStyle name="Hiperłącze 4" xfId="25385" hidden="1" xr:uid="{00000000-0005-0000-0000-00008B460000}"/>
    <cellStyle name="Hiperłącze 4" xfId="15662" hidden="1" xr:uid="{00000000-0005-0000-0000-0000F5400000}"/>
    <cellStyle name="Hiperłącze 4" xfId="17058" hidden="1" xr:uid="{00000000-0005-0000-0000-00004D410000}"/>
    <cellStyle name="Hiperłącze 4" xfId="27041" hidden="1" xr:uid="{00000000-0005-0000-0000-0000F5450000}"/>
    <cellStyle name="Hiperłącze 4" xfId="24365" hidden="1" xr:uid="{00000000-0005-0000-0000-0000C3440000}"/>
    <cellStyle name="Hiperłącze 4" xfId="23980" hidden="1" xr:uid="{00000000-0005-0000-0000-0000ED440000}"/>
    <cellStyle name="Hiperłącze 4" xfId="38157" hidden="1" xr:uid="{00000000-0005-0000-0000-0000314B0000}"/>
    <cellStyle name="Hiperłącze 4" xfId="38193" hidden="1" xr:uid="{00000000-0005-0000-0000-00003A4B0000}"/>
    <cellStyle name="Hiperłącze 4" xfId="41078" hidden="1" xr:uid="{00000000-0005-0000-0000-0000974C0000}"/>
    <cellStyle name="Hiperłącze 4" xfId="33823" hidden="1" xr:uid="{00000000-0005-0000-0000-00003D490000}"/>
    <cellStyle name="Hiperłącze 4" xfId="40289" hidden="1" xr:uid="{00000000-0005-0000-0000-0000044C0000}"/>
    <cellStyle name="Hiperłącze 4" xfId="41280" hidden="1" xr:uid="{00000000-0005-0000-0000-0000654C0000}"/>
    <cellStyle name="Hiperłącze 4" xfId="35120" hidden="1" xr:uid="{00000000-0005-0000-0000-000090490000}"/>
    <cellStyle name="Hiperłącze 4" xfId="34945" hidden="1" xr:uid="{00000000-0005-0000-0000-000075490000}"/>
    <cellStyle name="Hiperłącze 4" xfId="35594" hidden="1" xr:uid="{00000000-0005-0000-0000-0000DA490000}"/>
    <cellStyle name="Hiperłącze 4" xfId="32077" hidden="1" xr:uid="{00000000-0005-0000-0000-000070480000}"/>
    <cellStyle name="Hiperłącze 4" xfId="39395" hidden="1" xr:uid="{00000000-0005-0000-0000-0000824B0000}"/>
    <cellStyle name="Hiperłącze 4" xfId="33561" hidden="1" xr:uid="{00000000-0005-0000-0000-0000F8480000}"/>
    <cellStyle name="Hiperłącze 4" xfId="23425" hidden="1" xr:uid="{00000000-0005-0000-0000-00003D440000}"/>
    <cellStyle name="Hiperłącze 4" xfId="37812" hidden="1" xr:uid="{00000000-0005-0000-0000-0000E84A0000}"/>
    <cellStyle name="Hiperłącze 4" xfId="13742" hidden="1" xr:uid="{00000000-0005-0000-0000-000036400000}"/>
    <cellStyle name="Hiperłącze 4" xfId="34981" hidden="1" xr:uid="{00000000-0005-0000-0000-00007E490000}"/>
    <cellStyle name="Hiperłącze 4" xfId="33208" hidden="1" xr:uid="{00000000-0005-0000-0000-0000D0480000}"/>
    <cellStyle name="Hiperłącze 4" xfId="41368" hidden="1" xr:uid="{00000000-0005-0000-0000-00006E4C0000}"/>
    <cellStyle name="Hiperłącze 4" xfId="34809" hidden="1" xr:uid="{00000000-0005-0000-0000-0000C9490000}"/>
    <cellStyle name="Hiperłącze 4" xfId="11325" hidden="1" xr:uid="{00000000-0005-0000-0000-0000F63E0000}"/>
    <cellStyle name="Hiperłącze 4" xfId="21359" hidden="1" xr:uid="{00000000-0005-0000-0000-00004B430000}"/>
    <cellStyle name="Hiperłącze 4" xfId="33864" hidden="1" xr:uid="{00000000-0005-0000-0000-000042490000}"/>
    <cellStyle name="Hiperłącze 4" xfId="41023" hidden="1" xr:uid="{00000000-0005-0000-0000-0000A74C0000}"/>
    <cellStyle name="Hiperłącze 4" xfId="12084" hidden="1" xr:uid="{00000000-0005-0000-0000-0000123F0000}"/>
    <cellStyle name="Hiperłącze 4" xfId="28796" hidden="1" xr:uid="{00000000-0005-0000-0000-0000D0460000}"/>
    <cellStyle name="Hiperłącze 4" xfId="25811" hidden="1" xr:uid="{00000000-0005-0000-0000-0000FC450000}"/>
    <cellStyle name="Hiperłącze 4" xfId="19912" hidden="1" xr:uid="{00000000-0005-0000-0000-0000B6420000}"/>
    <cellStyle name="Hiperłącze 4" xfId="11708" hidden="1" xr:uid="{00000000-0005-0000-0000-000070400000}"/>
    <cellStyle name="Hiperłącze 4" xfId="35612" hidden="1" xr:uid="{00000000-0005-0000-0000-0000DE490000}"/>
    <cellStyle name="Hiperłącze 4" xfId="24771" hidden="1" xr:uid="{00000000-0005-0000-0000-00001F450000}"/>
    <cellStyle name="Hiperłącze 4" xfId="23855" hidden="1" xr:uid="{00000000-0005-0000-0000-0000F1440000}"/>
    <cellStyle name="Hiperłącze 4" xfId="24918" hidden="1" xr:uid="{00000000-0005-0000-0000-00002D450000}"/>
    <cellStyle name="Hiperłącze 4" xfId="28447" hidden="1" xr:uid="{00000000-0005-0000-0000-00000A470000}"/>
    <cellStyle name="Hiperłącze 4" xfId="27446" hidden="1" xr:uid="{00000000-0005-0000-0000-00007C460000}"/>
    <cellStyle name="Hiperłącze 4" xfId="14994" hidden="1" xr:uid="{00000000-0005-0000-0000-0000C3400000}"/>
    <cellStyle name="Hiperłącze 4" xfId="14742" hidden="1" xr:uid="{00000000-0005-0000-0000-000086400000}"/>
    <cellStyle name="Hiperłącze 4" xfId="41704" hidden="1" xr:uid="{00000000-0005-0000-0000-0000D44C0000}"/>
    <cellStyle name="Hiperłącze 4" xfId="27311" hidden="1" xr:uid="{00000000-0005-0000-0000-00006B460000}"/>
    <cellStyle name="Hiperłącze 4" xfId="33234" hidden="1" xr:uid="{00000000-0005-0000-0000-0000D1480000}"/>
    <cellStyle name="Hiperłącze 4" xfId="14107" hidden="1" xr:uid="{00000000-0005-0000-0000-000001400000}"/>
    <cellStyle name="Hiperłącze 4" xfId="14122" hidden="1" xr:uid="{00000000-0005-0000-0000-0000FE3F0000}"/>
    <cellStyle name="Hiperłącze 4" xfId="30189" hidden="1" xr:uid="{00000000-0005-0000-0000-000055470000}"/>
    <cellStyle name="Hiperłącze 4" xfId="30400" hidden="1" xr:uid="{00000000-0005-0000-0000-00006C470000}"/>
    <cellStyle name="Hiperłącze 4" xfId="30449" hidden="1" xr:uid="{00000000-0005-0000-0000-00006D470000}"/>
    <cellStyle name="Hiperłącze 4" xfId="30508" hidden="1" xr:uid="{00000000-0005-0000-0000-000078470000}"/>
    <cellStyle name="Hiperłącze 4" xfId="35808" hidden="1" xr:uid="{00000000-0005-0000-0000-0000F5490000}"/>
    <cellStyle name="Hiperłącze 4" xfId="25826" hidden="1" xr:uid="{00000000-0005-0000-0000-000052450000}"/>
    <cellStyle name="Hiperłącze 4" xfId="43118" hidden="1" xr:uid="{00000000-0005-0000-0000-00003D4E0000}"/>
    <cellStyle name="Hiperłącze 4" xfId="17607" hidden="1" xr:uid="{00000000-0005-0000-0000-0000A6410000}"/>
    <cellStyle name="Hiperłącze 4" xfId="34136" hidden="1" xr:uid="{00000000-0005-0000-0000-0000BA490000}"/>
    <cellStyle name="Hiperłącze 4" xfId="37669" hidden="1" xr:uid="{00000000-0005-0000-0000-0000234B0000}"/>
    <cellStyle name="Hiperłącze 4" xfId="20692" hidden="1" xr:uid="{00000000-0005-0000-0000-000095430000}"/>
    <cellStyle name="Hiperłącze 4" xfId="36481" hidden="1" xr:uid="{00000000-0005-0000-0000-0000994A0000}"/>
    <cellStyle name="Hiperłącze 4" xfId="16820" hidden="1" xr:uid="{00000000-0005-0000-0000-000037410000}"/>
    <cellStyle name="Hiperłącze 4" xfId="43109" hidden="1" xr:uid="{00000000-0005-0000-0000-0000764D0000}"/>
    <cellStyle name="Hiperłącze 4" xfId="44583" hidden="1" xr:uid="{00000000-0005-0000-0000-0000F84D0000}"/>
    <cellStyle name="Hiperłącze 4" xfId="16241" hidden="1" xr:uid="{00000000-0005-0000-0000-000074420000}"/>
    <cellStyle name="Hiperłącze 4" xfId="19529" hidden="1" xr:uid="{00000000-0005-0000-0000-0000CF420000}"/>
    <cellStyle name="Hiperłącze 4" xfId="44739" hidden="1" xr:uid="{00000000-0005-0000-0000-0000024E0000}"/>
    <cellStyle name="Hiperłącze 4" xfId="25877" hidden="1" xr:uid="{00000000-0005-0000-0000-00005C450000}"/>
    <cellStyle name="Hiperłącze 4" xfId="35236" hidden="1" xr:uid="{00000000-0005-0000-0000-00009F490000}"/>
    <cellStyle name="Hiperłącze 4" xfId="12261" hidden="1" xr:uid="{00000000-0005-0000-0000-0000233F0000}"/>
    <cellStyle name="Hiperłącze 4" xfId="11781" hidden="1" xr:uid="{00000000-0005-0000-0000-00005D400000}"/>
    <cellStyle name="Hiperłącze 4" xfId="13653" hidden="1" xr:uid="{00000000-0005-0000-0000-0000F43F0000}"/>
    <cellStyle name="Hiperłącze 4" xfId="39970" hidden="1" xr:uid="{00000000-0005-0000-0000-0000C74B0000}"/>
    <cellStyle name="Hiperłącze 4" xfId="42295" hidden="1" xr:uid="{00000000-0005-0000-0000-0000EE4C0000}"/>
    <cellStyle name="Hiperłącze 4" xfId="46421" hidden="1" xr:uid="{00000000-0005-0000-0000-00003E4F0000}"/>
    <cellStyle name="Hiperłącze 4" xfId="29204" hidden="1" xr:uid="{00000000-0005-0000-0000-000021470000}"/>
    <cellStyle name="Hiperłącze 4" xfId="29350" hidden="1" xr:uid="{00000000-0005-0000-0000-000033470000}"/>
    <cellStyle name="Hiperłącze 4" xfId="35896" hidden="1" xr:uid="{00000000-0005-0000-0000-0000FE490000}"/>
    <cellStyle name="Hiperłącze 4" xfId="35546" hidden="1" xr:uid="{00000000-0005-0000-0000-0000D7490000}"/>
    <cellStyle name="Hiperłącze 4" xfId="25791" hidden="1" xr:uid="{00000000-0005-0000-0000-000014470000}"/>
    <cellStyle name="Hiperłącze 4" xfId="44622" hidden="1" xr:uid="{00000000-0005-0000-0000-0000F54D0000}"/>
    <cellStyle name="Hiperłącze 4" xfId="31400" hidden="1" xr:uid="{00000000-0005-0000-0000-0000F3470000}"/>
    <cellStyle name="Hiperłącze 4" xfId="18178" hidden="1" xr:uid="{00000000-0005-0000-0000-000004420000}"/>
    <cellStyle name="Hiperłącze 4" xfId="38545" hidden="1" xr:uid="{00000000-0005-0000-0000-0000634B0000}"/>
    <cellStyle name="Hiperłącze 4" xfId="32288" hidden="1" xr:uid="{00000000-0005-0000-0000-000050480000}"/>
    <cellStyle name="Hiperłącze 4" xfId="34720" hidden="1" xr:uid="{00000000-0005-0000-0000-000066490000}"/>
    <cellStyle name="Hiperłącze 4" xfId="33030" hidden="1" xr:uid="{00000000-0005-0000-0000-000010490000}"/>
    <cellStyle name="Hiperłącze 4" xfId="41616" hidden="1" xr:uid="{00000000-0005-0000-0000-0000864C0000}"/>
    <cellStyle name="Hiperłącze 4" xfId="41231" hidden="1" xr:uid="{00000000-0005-0000-0000-00005F4C0000}"/>
    <cellStyle name="Hiperłącze 4" xfId="39029" hidden="1" xr:uid="{00000000-0005-0000-0000-0000374C0000}"/>
    <cellStyle name="Hiperłącze 4" xfId="33721" hidden="1" xr:uid="{00000000-0005-0000-0000-000033490000}"/>
    <cellStyle name="Hiperłącze 4" xfId="12217" hidden="1" xr:uid="{00000000-0005-0000-0000-0000E4400000}"/>
    <cellStyle name="Hiperłącze 4" xfId="31045" hidden="1" xr:uid="{00000000-0005-0000-0000-0000C9470000}"/>
    <cellStyle name="Hiperłącze 4" xfId="19329" hidden="1" xr:uid="{00000000-0005-0000-0000-0000E1420000}"/>
    <cellStyle name="Hiperłącze 4" xfId="15812" hidden="1" xr:uid="{00000000-0005-0000-0000-000007410000}"/>
    <cellStyle name="Hiperłącze 4" xfId="17154" hidden="1" xr:uid="{00000000-0005-0000-0000-000059410000}"/>
    <cellStyle name="Hiperłącze 4" xfId="32766" hidden="1" xr:uid="{00000000-0005-0000-0000-0000C0480000}"/>
    <cellStyle name="Hiperłącze 4" xfId="25492" hidden="1" xr:uid="{00000000-0005-0000-0000-00000A460000}"/>
    <cellStyle name="Hiperłącze 4" xfId="22107" hidden="1" xr:uid="{00000000-0005-0000-0000-0000B5430000}"/>
    <cellStyle name="Hiperłącze 4" xfId="36555" hidden="1" xr:uid="{00000000-0005-0000-0000-0000874A0000}"/>
    <cellStyle name="Hiperłącze 4" xfId="10398" hidden="1" xr:uid="{00000000-0005-0000-0000-0000E83E0000}"/>
    <cellStyle name="Hiperłącze 4" xfId="36582" hidden="1" xr:uid="{00000000-0005-0000-0000-0000834A0000}"/>
    <cellStyle name="Hiperłącze 4" xfId="44870" hidden="1" xr:uid="{00000000-0005-0000-0000-0000174E0000}"/>
    <cellStyle name="Hiperłącze 4" xfId="34766" hidden="1" xr:uid="{00000000-0005-0000-0000-000070490000}"/>
    <cellStyle name="Hiperłącze 4" xfId="34585" hidden="1" xr:uid="{00000000-0005-0000-0000-0000284A0000}"/>
    <cellStyle name="Hiperłącze 4" xfId="24874" hidden="1" xr:uid="{00000000-0005-0000-0000-00002B450000}"/>
    <cellStyle name="Hiperłącze 4" xfId="13328" hidden="1" xr:uid="{00000000-0005-0000-0000-0000B83F0000}"/>
    <cellStyle name="Hiperłącze 4" xfId="38345" hidden="1" xr:uid="{00000000-0005-0000-0000-00004B4B0000}"/>
    <cellStyle name="Hiperłącze 4" xfId="20357" hidden="1" xr:uid="{00000000-0005-0000-0000-000017430000}"/>
    <cellStyle name="Hiperłącze 4" xfId="47195" hidden="1" xr:uid="{00000000-0005-0000-0000-0000554F0000}"/>
    <cellStyle name="Hiperłącze 4" xfId="32444" hidden="1" xr:uid="{00000000-0005-0000-0000-000055480000}"/>
    <cellStyle name="Hiperłącze 4" xfId="39178" hidden="1" xr:uid="{00000000-0005-0000-0000-0000704B0000}"/>
    <cellStyle name="Hiperłącze 4" xfId="39289" hidden="1" xr:uid="{00000000-0005-0000-0000-0000804B0000}"/>
    <cellStyle name="Hiperłącze 4" xfId="39513" hidden="1" xr:uid="{00000000-0005-0000-0000-00008F4B0000}"/>
    <cellStyle name="Hiperłącze 4" xfId="39559" hidden="1" xr:uid="{00000000-0005-0000-0000-0000974B0000}"/>
    <cellStyle name="Hiperłącze 4" xfId="20761" hidden="1" xr:uid="{00000000-0005-0000-0000-000082440000}"/>
    <cellStyle name="Hiperłącze 4" xfId="41921" hidden="1" xr:uid="{00000000-0005-0000-0000-0000254D0000}"/>
    <cellStyle name="Hiperłącze 4" xfId="45286" hidden="1" xr:uid="{00000000-0005-0000-0000-00005E4E0000}"/>
    <cellStyle name="Hiperłącze 4" xfId="42689" hidden="1" xr:uid="{00000000-0005-0000-0000-0000424D0000}"/>
    <cellStyle name="Hiperłącze 4" xfId="43900" hidden="1" xr:uid="{00000000-0005-0000-0000-00004F4E0000}"/>
    <cellStyle name="Hiperłącze 4" xfId="34538" hidden="1" xr:uid="{00000000-0005-0000-0000-00002A4A0000}"/>
    <cellStyle name="Hiperłącze 4" xfId="40935" hidden="1" xr:uid="{00000000-0005-0000-0000-0000B34C0000}"/>
    <cellStyle name="Hiperłącze 4" xfId="46273" hidden="1" xr:uid="{00000000-0005-0000-0000-0000E94E0000}"/>
    <cellStyle name="Hiperłącze 4" xfId="24407" hidden="1" xr:uid="{00000000-0005-0000-0000-0000CC440000}"/>
    <cellStyle name="Hiperłącze 4" xfId="23908" hidden="1" xr:uid="{00000000-0005-0000-0000-0000FE440000}"/>
    <cellStyle name="Hiperłącze 4" xfId="34028" hidden="1" xr:uid="{00000000-0005-0000-0000-000057490000}"/>
    <cellStyle name="Hiperłącze 4" xfId="33095" hidden="1" xr:uid="{00000000-0005-0000-0000-000004490000}"/>
    <cellStyle name="Hiperłącze 4" xfId="26190" hidden="1" xr:uid="{00000000-0005-0000-0000-00007F450000}"/>
    <cellStyle name="Hiperłącze 4" xfId="31983" hidden="1" xr:uid="{00000000-0005-0000-0000-00007A480000}"/>
    <cellStyle name="Hiperłącze 4" xfId="34572" hidden="1" xr:uid="{00000000-0005-0000-0000-00001F4A0000}"/>
    <cellStyle name="Hiperłącze 4" xfId="35957" hidden="1" xr:uid="{00000000-0005-0000-0000-0000074A0000}"/>
    <cellStyle name="Hiperłącze 4" xfId="35087" hidden="1" xr:uid="{00000000-0005-0000-0000-00008A490000}"/>
    <cellStyle name="Hiperłącze 4" xfId="21953" hidden="1" xr:uid="{00000000-0005-0000-0000-0000A4430000}"/>
    <cellStyle name="Hiperłącze 4" xfId="20099" hidden="1" xr:uid="{00000000-0005-0000-0000-0000FA420000}"/>
    <cellStyle name="Hiperłącze 4" xfId="28243" hidden="1" xr:uid="{00000000-0005-0000-0000-0000B0460000}"/>
    <cellStyle name="Hiperłącze 4" xfId="12442" hidden="1" xr:uid="{00000000-0005-0000-0000-0000323F0000}"/>
    <cellStyle name="Hiperłącze 4" xfId="12061" hidden="1" xr:uid="{00000000-0005-0000-0000-0000113F0000}"/>
    <cellStyle name="Hiperłącze 4" xfId="39198" hidden="1" xr:uid="{00000000-0005-0000-0000-0000734B0000}"/>
    <cellStyle name="Hiperłącze 4" xfId="21462" hidden="1" xr:uid="{00000000-0005-0000-0000-000058430000}"/>
    <cellStyle name="Hiperłącze 4" xfId="27829" hidden="1" xr:uid="{00000000-0005-0000-0000-000069460000}"/>
    <cellStyle name="Hiperłącze 4" xfId="31447" hidden="1" xr:uid="{00000000-0005-0000-0000-0000FB470000}"/>
    <cellStyle name="Hiperłącze 4" xfId="47089" hidden="1" xr:uid="{00000000-0005-0000-0000-00001F4F0000}"/>
    <cellStyle name="Hiperłącze 4" xfId="24299" hidden="1" xr:uid="{00000000-0005-0000-0000-0000BA440000}"/>
    <cellStyle name="Hiperłącze 4" xfId="42788" hidden="1" xr:uid="{00000000-0005-0000-0000-00004E4D0000}"/>
    <cellStyle name="Hiperłącze 4" xfId="14499" hidden="1" xr:uid="{00000000-0005-0000-0000-000055400000}"/>
    <cellStyle name="Hiperłącze 4" xfId="37153" hidden="1" xr:uid="{00000000-0005-0000-0000-0000C14A0000}"/>
    <cellStyle name="Hiperłącze 4" xfId="40446" hidden="1" xr:uid="{00000000-0005-0000-0000-0000134C0000}"/>
    <cellStyle name="Hiperłącze 4" xfId="22034" hidden="1" xr:uid="{00000000-0005-0000-0000-0000AD430000}"/>
    <cellStyle name="Hiperłącze 4" xfId="11922" hidden="1" xr:uid="{00000000-0005-0000-0000-000065400000}"/>
    <cellStyle name="Hiperłącze 4" xfId="35473" hidden="1" xr:uid="{00000000-0005-0000-0000-0000B2490000}"/>
    <cellStyle name="Hiperłącze 4" xfId="39150" hidden="1" xr:uid="{00000000-0005-0000-0000-0000BA4C0000}"/>
    <cellStyle name="Hiperłącze 4" xfId="46407" hidden="1" xr:uid="{00000000-0005-0000-0000-0000F64E0000}"/>
    <cellStyle name="Hiperłącze 4" xfId="41256" hidden="1" xr:uid="{00000000-0005-0000-0000-00005D4C0000}"/>
    <cellStyle name="Hiperłącze 4" xfId="19921" hidden="1" xr:uid="{00000000-0005-0000-0000-0000BA420000}"/>
    <cellStyle name="Hiperłącze 4" xfId="39468" hidden="1" xr:uid="{00000000-0005-0000-0000-0000854B0000}"/>
    <cellStyle name="Hiperłącze 4" xfId="24135" hidden="1" xr:uid="{00000000-0005-0000-0000-0000AB440000}"/>
    <cellStyle name="Hiperłącze 4" xfId="33324" hidden="1" xr:uid="{00000000-0005-0000-0000-0000DF480000}"/>
    <cellStyle name="Hiperłącze 4" xfId="25746" hidden="1" xr:uid="{00000000-0005-0000-0000-00004A450000}"/>
    <cellStyle name="Hiperłącze 4" xfId="41785" hidden="1" xr:uid="{00000000-0005-0000-0000-0000DD4C0000}"/>
    <cellStyle name="Hiperłącze 4" xfId="11937" hidden="1" xr:uid="{00000000-0005-0000-0000-0000C93F0000}"/>
    <cellStyle name="Hiperłącze 4" xfId="14130" hidden="1" xr:uid="{00000000-0005-0000-0000-000002400000}"/>
    <cellStyle name="Hiperłącze 4" xfId="31533" hidden="1" xr:uid="{00000000-0005-0000-0000-000004480000}"/>
    <cellStyle name="Hiperłącze 4" xfId="44549" hidden="1" xr:uid="{00000000-0005-0000-0000-0000F24D0000}"/>
    <cellStyle name="Hiperłącze 4" xfId="42199" hidden="1" xr:uid="{00000000-0005-0000-0000-0000344D0000}"/>
    <cellStyle name="Hiperłącze 4" xfId="28935" hidden="1" xr:uid="{00000000-0005-0000-0000-0000DB460000}"/>
    <cellStyle name="Hiperłącze 4" xfId="44231" hidden="1" xr:uid="{00000000-0005-0000-0000-0000B64D0000}"/>
    <cellStyle name="Hiperłącze 4" xfId="41482" hidden="1" xr:uid="{00000000-0005-0000-0000-0000794C0000}"/>
    <cellStyle name="Hiperłącze 4" xfId="30334" hidden="1" xr:uid="{00000000-0005-0000-0000-00000C480000}"/>
    <cellStyle name="Hiperłącze 4" xfId="33249" hidden="1" xr:uid="{00000000-0005-0000-0000-0000CE480000}"/>
    <cellStyle name="Hiperłącze 4" xfId="25860" hidden="1" xr:uid="{00000000-0005-0000-0000-000058450000}"/>
    <cellStyle name="Hiperłącze 4" xfId="28617" hidden="1" xr:uid="{00000000-0005-0000-0000-0000E9460000}"/>
    <cellStyle name="Hiperłącze 4" xfId="17315" hidden="1" xr:uid="{00000000-0005-0000-0000-000070410000}"/>
    <cellStyle name="Hiperłącze 4" xfId="32544" hidden="1" xr:uid="{00000000-0005-0000-0000-000065480000}"/>
    <cellStyle name="Hiperłącze 4" xfId="31518" hidden="1" xr:uid="{00000000-0005-0000-0000-000000480000}"/>
    <cellStyle name="Hiperłącze 4" xfId="21673" hidden="1" xr:uid="{00000000-0005-0000-0000-00006D430000}"/>
    <cellStyle name="Hiperłącze 4" xfId="46139" hidden="1" xr:uid="{00000000-0005-0000-0000-0000964E0000}"/>
    <cellStyle name="Hiperłącze 4" xfId="46317" hidden="1" xr:uid="{00000000-0005-0000-0000-0000EE4E0000}"/>
    <cellStyle name="Hiperłącze 4" xfId="46308" hidden="1" xr:uid="{00000000-0005-0000-0000-0000ED4E0000}"/>
    <cellStyle name="Hiperłącze 4" xfId="14930" hidden="1" xr:uid="{00000000-0005-0000-0000-0000CD400000}"/>
    <cellStyle name="Hiperłącze 4" xfId="45508" hidden="1" xr:uid="{00000000-0005-0000-0000-0000BA4E0000}"/>
    <cellStyle name="Hiperłącze 4" xfId="15284" hidden="1" xr:uid="{00000000-0005-0000-0000-0000CF400000}"/>
    <cellStyle name="Hiperłącze 4" xfId="28150" hidden="1" xr:uid="{00000000-0005-0000-0000-0000A8460000}"/>
    <cellStyle name="Hiperłącze 4" xfId="39379" hidden="1" xr:uid="{00000000-0005-0000-0000-0000C04C0000}"/>
    <cellStyle name="Hiperłącze 4" xfId="17572" hidden="1" xr:uid="{00000000-0005-0000-0000-0000A7410000}"/>
    <cellStyle name="Hiperłącze 4" xfId="17713" hidden="1" xr:uid="{00000000-0005-0000-0000-0000B5410000}"/>
    <cellStyle name="Hiperłącze 4" xfId="26050" hidden="1" xr:uid="{00000000-0005-0000-0000-00006B450000}"/>
    <cellStyle name="Hiperłącze 4" xfId="24818" hidden="1" xr:uid="{00000000-0005-0000-0000-000022450000}"/>
    <cellStyle name="Hiperłącze 4" xfId="27957" hidden="1" xr:uid="{00000000-0005-0000-0000-00004E460000}"/>
    <cellStyle name="Hiperłącze 4" xfId="16231" hidden="1" xr:uid="{00000000-0005-0000-0000-00007D420000}"/>
    <cellStyle name="Hiperłącze 4" xfId="45413" hidden="1" xr:uid="{00000000-0005-0000-0000-0000A54E0000}"/>
    <cellStyle name="Hiperłącze 4" xfId="28107" hidden="1" xr:uid="{00000000-0005-0000-0000-0000A1460000}"/>
    <cellStyle name="Hiperłącze 4" xfId="32905" hidden="1" xr:uid="{00000000-0005-0000-0000-000012490000}"/>
    <cellStyle name="Hiperłącze 4" xfId="40307" hidden="1" xr:uid="{00000000-0005-0000-0000-0000FD4B0000}"/>
    <cellStyle name="Hiperłącze 4" xfId="14756" hidden="1" xr:uid="{00000000-0005-0000-0000-0000CE400000}"/>
    <cellStyle name="Hiperłącze 4" xfId="15216" hidden="1" xr:uid="{00000000-0005-0000-0000-00009B400000}"/>
    <cellStyle name="Hiperłącze 4" xfId="34277" hidden="1" xr:uid="{00000000-0005-0000-0000-0000C3490000}"/>
    <cellStyle name="Hiperłącze 4" xfId="23381" hidden="1" xr:uid="{00000000-0005-0000-0000-00003B440000}"/>
    <cellStyle name="Hiperłącze 4" xfId="28216" hidden="1" xr:uid="{00000000-0005-0000-0000-0000AD460000}"/>
    <cellStyle name="Hiperłącze 4" xfId="38892" hidden="1" xr:uid="{00000000-0005-0000-0000-0000C84C0000}"/>
    <cellStyle name="Hiperłącze 4" xfId="16071" hidden="1" xr:uid="{00000000-0005-0000-0000-0000E9410000}"/>
    <cellStyle name="Hiperłącze 4" xfId="27719" hidden="1" xr:uid="{00000000-0005-0000-0000-000036460000}"/>
    <cellStyle name="Hiperłącze 4" xfId="32498" hidden="1" xr:uid="{00000000-0005-0000-0000-000060480000}"/>
    <cellStyle name="Hiperłącze 4" xfId="20808" hidden="1" xr:uid="{00000000-0005-0000-0000-000087440000}"/>
    <cellStyle name="Hiperłącze 4" xfId="12526" hidden="1" xr:uid="{00000000-0005-0000-0000-0000413F0000}"/>
    <cellStyle name="Hiperłącze 4" xfId="13914" hidden="1" xr:uid="{00000000-0005-0000-0000-00003C400000}"/>
    <cellStyle name="Hiperłącze 4" xfId="22141" hidden="1" xr:uid="{00000000-0005-0000-0000-0000B9430000}"/>
    <cellStyle name="Hiperłącze 4" xfId="25817" hidden="1" xr:uid="{00000000-0005-0000-0000-000051450000}"/>
    <cellStyle name="Hiperłącze 4" xfId="28532" hidden="1" xr:uid="{00000000-0005-0000-0000-0000F8460000}"/>
    <cellStyle name="Hiperłącze 4" xfId="28734" hidden="1" xr:uid="{00000000-0005-0000-0000-0000C2460000}"/>
    <cellStyle name="Hiperłącze 4" xfId="21787" hidden="1" xr:uid="{00000000-0005-0000-0000-000075430000}"/>
    <cellStyle name="Hiperłącze 4" xfId="14192" hidden="1" xr:uid="{00000000-0005-0000-0000-000010400000}"/>
    <cellStyle name="Hiperłącze 4" xfId="31914" hidden="1" xr:uid="{00000000-0005-0000-0000-00008F480000}"/>
    <cellStyle name="Hiperłącze 4" xfId="15521" hidden="1" xr:uid="{00000000-0005-0000-0000-0000E7400000}"/>
    <cellStyle name="Hiperłącze 4" xfId="18613" hidden="1" xr:uid="{00000000-0005-0000-0000-00000F420000}"/>
    <cellStyle name="Hiperłącze 4" xfId="24809" hidden="1" xr:uid="{00000000-0005-0000-0000-000021450000}"/>
    <cellStyle name="Hiperłącze 4" xfId="24375" hidden="1" xr:uid="{00000000-0005-0000-0000-0000C4440000}"/>
    <cellStyle name="Hiperłącze 4" xfId="41607" hidden="1" xr:uid="{00000000-0005-0000-0000-0000824C0000}"/>
    <cellStyle name="Hiperłącze 4" xfId="22937" hidden="1" xr:uid="{00000000-0005-0000-0000-00005A440000}"/>
    <cellStyle name="Hiperłącze 4" xfId="30548" hidden="1" xr:uid="{00000000-0005-0000-0000-000076470000}"/>
    <cellStyle name="Hiperłącze 4" xfId="41360" hidden="1" xr:uid="{00000000-0005-0000-0000-00006A4C0000}"/>
    <cellStyle name="Hiperłącze 4" xfId="44605" hidden="1" xr:uid="{00000000-0005-0000-0000-0000FB4D0000}"/>
    <cellStyle name="Hiperłącze 4" xfId="45601" hidden="1" xr:uid="{00000000-0005-0000-0000-0000A74E0000}"/>
    <cellStyle name="Hiperłącze 4" xfId="12814" hidden="1" xr:uid="{00000000-0005-0000-0000-0000633F0000}"/>
    <cellStyle name="Hiperłącze 4" xfId="14146" hidden="1" xr:uid="{00000000-0005-0000-0000-000006400000}"/>
    <cellStyle name="Hiperłącze 4" xfId="40378" hidden="1" xr:uid="{00000000-0005-0000-0000-00000B4C0000}"/>
    <cellStyle name="Hiperłącze 4" xfId="39663" hidden="1" xr:uid="{00000000-0005-0000-0000-0000A34B0000}"/>
    <cellStyle name="Hiperłącze 4" xfId="39619" hidden="1" xr:uid="{00000000-0005-0000-0000-00009B4B0000}"/>
    <cellStyle name="Hiperłącze 4" xfId="37361" hidden="1" xr:uid="{00000000-0005-0000-0000-0000D64A0000}"/>
    <cellStyle name="Hiperłącze 4" xfId="37213" hidden="1" xr:uid="{00000000-0005-0000-0000-0000CC4A0000}"/>
    <cellStyle name="Hiperłącze 4" xfId="36547" hidden="1" xr:uid="{00000000-0005-0000-0000-0000884A0000}"/>
    <cellStyle name="Hiperłącze 4" xfId="36330" hidden="1" xr:uid="{00000000-0005-0000-0000-0000464A0000}"/>
    <cellStyle name="Hiperłącze 4" xfId="23644" hidden="1" xr:uid="{00000000-0005-0000-0000-00009C440000}"/>
    <cellStyle name="Hiperłącze 4" xfId="23593" hidden="1" xr:uid="{00000000-0005-0000-0000-000092440000}"/>
    <cellStyle name="Hiperłącze 4" xfId="46259" hidden="1" xr:uid="{00000000-0005-0000-0000-0000EC4E0000}"/>
    <cellStyle name="Hiperłącze 4" xfId="33846" hidden="1" xr:uid="{00000000-0005-0000-0000-00003E490000}"/>
    <cellStyle name="Hiperłącze 4" xfId="12956" hidden="1" xr:uid="{00000000-0005-0000-0000-0000853F0000}"/>
    <cellStyle name="Hiperłącze 4" xfId="11626" hidden="1" xr:uid="{00000000-0005-0000-0000-0000773F0000}"/>
    <cellStyle name="Hiperłącze 4" xfId="15223" hidden="1" xr:uid="{00000000-0005-0000-0000-0000A0400000}"/>
    <cellStyle name="Hiperłącze 4" xfId="14534" hidden="1" xr:uid="{00000000-0005-0000-0000-000071400000}"/>
    <cellStyle name="Hiperłącze 4" xfId="27454" hidden="1" xr:uid="{00000000-0005-0000-0000-000077460000}"/>
    <cellStyle name="Hiperłącze 4" xfId="26025" hidden="1" xr:uid="{00000000-0005-0000-0000-000066450000}"/>
    <cellStyle name="Hiperłącze 4" xfId="25917" hidden="1" xr:uid="{00000000-0005-0000-0000-00005A450000}"/>
    <cellStyle name="Hiperłącze 4" xfId="29021" hidden="1" xr:uid="{00000000-0005-0000-0000-0000E4460000}"/>
    <cellStyle name="Hiperłącze 4" xfId="27592" hidden="1" xr:uid="{00000000-0005-0000-0000-000073460000}"/>
    <cellStyle name="Hiperłącze 4" xfId="33453" hidden="1" xr:uid="{00000000-0005-0000-0000-0000EC480000}"/>
    <cellStyle name="Hiperłącze 4" xfId="12220" hidden="1" xr:uid="{00000000-0005-0000-0000-0000723F0000}"/>
    <cellStyle name="Hiperłącze 4" xfId="12459" hidden="1" xr:uid="{00000000-0005-0000-0000-0000393F0000}"/>
    <cellStyle name="Hiperłącze 4" xfId="10388" hidden="1" xr:uid="{00000000-0005-0000-0000-0000E73E0000}"/>
    <cellStyle name="Hiperłącze 4" xfId="42118" hidden="1" xr:uid="{00000000-0005-0000-0000-0000224D0000}"/>
    <cellStyle name="Hiperłącze 4" xfId="42513" hidden="1" xr:uid="{00000000-0005-0000-0000-0000094D0000}"/>
    <cellStyle name="Hiperłącze 4" xfId="14210" hidden="1" xr:uid="{00000000-0005-0000-0000-000009400000}"/>
    <cellStyle name="Hiperłącze 4" xfId="39017" hidden="1" xr:uid="{00000000-0005-0000-0000-00002E4C0000}"/>
    <cellStyle name="Hiperłącze 4" xfId="24291" hidden="1" xr:uid="{00000000-0005-0000-0000-0000B9440000}"/>
    <cellStyle name="Hiperłącze 4" xfId="40411" hidden="1" xr:uid="{00000000-0005-0000-0000-00000A4C0000}"/>
    <cellStyle name="Hiperłącze 4" xfId="33774" hidden="1" xr:uid="{00000000-0005-0000-0000-000037490000}"/>
    <cellStyle name="Hiperłącze 4" xfId="41056" hidden="1" xr:uid="{00000000-0005-0000-0000-00009C4C0000}"/>
    <cellStyle name="Hiperłącze 4" xfId="41581" hidden="1" xr:uid="{00000000-0005-0000-0000-0000874C0000}"/>
    <cellStyle name="Hiperłącze 4" xfId="39080" hidden="1" xr:uid="{00000000-0005-0000-0000-0000294C0000}"/>
    <cellStyle name="Hiperłącze 4" xfId="38769" hidden="1" xr:uid="{00000000-0005-0000-0000-0000D74B0000}"/>
    <cellStyle name="Hiperłącze 4" xfId="37477" hidden="1" xr:uid="{00000000-0005-0000-0000-00002E4B0000}"/>
    <cellStyle name="Hiperłącze 4" xfId="10246" hidden="1" xr:uid="{00000000-0005-0000-0000-0000DC3E0000}"/>
    <cellStyle name="Hiperłącze 4" xfId="12500" hidden="1" xr:uid="{00000000-0005-0000-0000-0000403F0000}"/>
    <cellStyle name="Hiperłącze 4" xfId="33312" hidden="1" xr:uid="{00000000-0005-0000-0000-0000DB480000}"/>
    <cellStyle name="Hiperłącze 4" xfId="38784" hidden="1" xr:uid="{00000000-0005-0000-0000-0000D54B0000}"/>
    <cellStyle name="Hiperłącze 4" xfId="39806" hidden="1" xr:uid="{00000000-0005-0000-0000-0000B24B0000}"/>
    <cellStyle name="Hiperłącze 4" xfId="38506" hidden="1" xr:uid="{00000000-0005-0000-0000-00005E4B0000}"/>
    <cellStyle name="Hiperłącze 4" xfId="25091" hidden="1" xr:uid="{00000000-0005-0000-0000-00009A460000}"/>
    <cellStyle name="Hiperłącze 4" xfId="23390" hidden="1" xr:uid="{00000000-0005-0000-0000-000039440000}"/>
    <cellStyle name="Hiperłącze 4" xfId="29607" hidden="1" xr:uid="{00000000-0005-0000-0000-0000AC470000}"/>
    <cellStyle name="Hiperłącze 4" xfId="26364" hidden="1" xr:uid="{00000000-0005-0000-0000-000090450000}"/>
    <cellStyle name="Hiperłącze 4" xfId="36700" hidden="1" xr:uid="{00000000-0005-0000-0000-0000504A0000}"/>
    <cellStyle name="Hiperłącze 4" xfId="20398" hidden="1" xr:uid="{00000000-0005-0000-0000-00001A430000}"/>
    <cellStyle name="Hiperłącze 4" xfId="37564" hidden="1" xr:uid="{00000000-0005-0000-0000-00001C4B0000}"/>
    <cellStyle name="Hiperłącze 4" xfId="24055" hidden="1" xr:uid="{00000000-0005-0000-0000-0000DF440000}"/>
    <cellStyle name="Hiperłącze 4" xfId="46691" hidden="1" xr:uid="{00000000-0005-0000-0000-00002C4F0000}"/>
    <cellStyle name="Hiperłącze 4" xfId="46649" hidden="1" xr:uid="{00000000-0005-0000-0000-00002E4F0000}"/>
    <cellStyle name="Hiperłącze 4" xfId="37343" hidden="1" xr:uid="{00000000-0005-0000-0000-0000D14A0000}"/>
    <cellStyle name="Hiperłącze 4" xfId="36749" hidden="1" xr:uid="{00000000-0005-0000-0000-0000524A0000}"/>
    <cellStyle name="Hiperłącze 4" xfId="43495" hidden="1" xr:uid="{00000000-0005-0000-0000-00003A4E0000}"/>
    <cellStyle name="Hiperłącze 4" xfId="26656" hidden="1" xr:uid="{00000000-0005-0000-0000-0000C6450000}"/>
    <cellStyle name="Hiperłącze 4" xfId="13116" hidden="1" xr:uid="{00000000-0005-0000-0000-00009C3F0000}"/>
    <cellStyle name="Hiperłącze 4" xfId="12736" hidden="1" xr:uid="{00000000-0005-0000-0000-0000553F0000}"/>
    <cellStyle name="Hiperłącze 4" xfId="15228" hidden="1" xr:uid="{00000000-0005-0000-0000-00009F400000}"/>
    <cellStyle name="Hiperłącze 4" xfId="19442" hidden="1" xr:uid="{00000000-0005-0000-0000-0000DA420000}"/>
    <cellStyle name="Hiperłącze 4" xfId="36196" hidden="1" xr:uid="{00000000-0005-0000-0000-0000394A0000}"/>
    <cellStyle name="Hiperłącze 4" xfId="47053" hidden="1" xr:uid="{00000000-0005-0000-0000-0000164F0000}"/>
    <cellStyle name="Hiperłącze 4" xfId="24203" hidden="1" xr:uid="{00000000-0005-0000-0000-0000AE440000}"/>
    <cellStyle name="Hiperłącze 4" xfId="23506" hidden="1" xr:uid="{00000000-0005-0000-0000-000041440000}"/>
    <cellStyle name="Hiperłącze 4" xfId="41223" hidden="1" xr:uid="{00000000-0005-0000-0000-0000604C0000}"/>
    <cellStyle name="Hiperłącze 4" xfId="32570" hidden="1" xr:uid="{00000000-0005-0000-0000-000066480000}"/>
    <cellStyle name="Hiperłącze 4" xfId="15379" hidden="1" xr:uid="{00000000-0005-0000-0000-0000A5400000}"/>
    <cellStyle name="Hiperłącze 4" xfId="34482" hidden="1" xr:uid="{00000000-0005-0000-0000-0000244A0000}"/>
    <cellStyle name="Hiperłącze 4" xfId="28667" hidden="1" xr:uid="{00000000-0005-0000-0000-0000BC460000}"/>
    <cellStyle name="Hiperłącze 4" xfId="25393" hidden="1" xr:uid="{00000000-0005-0000-0000-000089460000}"/>
    <cellStyle name="Hiperłącze 4" xfId="41161" hidden="1" xr:uid="{00000000-0005-0000-0000-0000A34C0000}"/>
    <cellStyle name="Hiperłącze 4" xfId="27826" hidden="1" xr:uid="{00000000-0005-0000-0000-00006F460000}"/>
    <cellStyle name="Hiperłącze 4" xfId="25363" hidden="1" xr:uid="{00000000-0005-0000-0000-00008F460000}"/>
    <cellStyle name="Hiperłącze 4" xfId="40991" hidden="1" xr:uid="{00000000-0005-0000-0000-0000A64C0000}"/>
    <cellStyle name="Hiperłącze 4" xfId="31309" hidden="1" xr:uid="{00000000-0005-0000-0000-0000E8470000}"/>
    <cellStyle name="Hiperłącze 4" xfId="43602" hidden="1" xr:uid="{00000000-0005-0000-0000-0000C44E0000}"/>
    <cellStyle name="Hiperłącze 4" xfId="43455" hidden="1" xr:uid="{00000000-0005-0000-0000-0000CF4E0000}"/>
    <cellStyle name="Hiperłącze 4" xfId="40880" hidden="1" xr:uid="{00000000-0005-0000-0000-00009B4C0000}"/>
    <cellStyle name="Hiperłącze 4" xfId="39692" hidden="1" xr:uid="{00000000-0005-0000-0000-0000A24B0000}"/>
    <cellStyle name="Hiperłącze 4" xfId="46190" hidden="1" xr:uid="{00000000-0005-0000-0000-0000C64E0000}"/>
    <cellStyle name="Hiperłącze 4" xfId="20880" hidden="1" xr:uid="{00000000-0005-0000-0000-0000EA430000}"/>
    <cellStyle name="Hiperłącze 4" xfId="22735" hidden="1" xr:uid="{00000000-0005-0000-0000-000015440000}"/>
    <cellStyle name="Hiperłącze 4" xfId="36976" hidden="1" xr:uid="{00000000-0005-0000-0000-0000664A0000}"/>
    <cellStyle name="Hiperłącze 4" xfId="38213" hidden="1" xr:uid="{00000000-0005-0000-0000-00003C4B0000}"/>
    <cellStyle name="Hiperłącze 4" xfId="38358" hidden="1" xr:uid="{00000000-0005-0000-0000-00004F4B0000}"/>
    <cellStyle name="Hiperłącze 4" xfId="44247" hidden="1" xr:uid="{00000000-0005-0000-0000-0000B84D0000}"/>
    <cellStyle name="Hiperłącze 4" xfId="25044" hidden="1" xr:uid="{00000000-0005-0000-0000-0000AD450000}"/>
    <cellStyle name="Hiperłącze 4" xfId="26355" hidden="1" xr:uid="{00000000-0005-0000-0000-00008F450000}"/>
    <cellStyle name="Hiperłącze 4" xfId="25079" hidden="1" xr:uid="{00000000-0005-0000-0000-0000A0450000}"/>
    <cellStyle name="Hiperłącze 4" xfId="46650" hidden="1" xr:uid="{00000000-0005-0000-0000-00002D4F0000}"/>
    <cellStyle name="Hiperłącze 4" xfId="34630" hidden="1" xr:uid="{00000000-0005-0000-0000-00005B490000}"/>
    <cellStyle name="Hiperłącze 4" xfId="37428" hidden="1" xr:uid="{00000000-0005-0000-0000-0000224B0000}"/>
    <cellStyle name="Hiperłącze 4" xfId="24177" hidden="1" xr:uid="{00000000-0005-0000-0000-0000B4440000}"/>
    <cellStyle name="Hiperłącze 4" xfId="31285" hidden="1" xr:uid="{00000000-0005-0000-0000-0000E5470000}"/>
    <cellStyle name="Hiperłącze 4" xfId="14426" hidden="1" xr:uid="{00000000-0005-0000-0000-000023400000}"/>
    <cellStyle name="Hiperłącze 4" xfId="20173" hidden="1" xr:uid="{00000000-0005-0000-0000-0000FD420000}"/>
    <cellStyle name="Hiperłącze 4" xfId="19656" hidden="1" xr:uid="{00000000-0005-0000-0000-0000A3420000}"/>
    <cellStyle name="Hiperłącze 4" xfId="22704" hidden="1" xr:uid="{00000000-0005-0000-0000-000014440000}"/>
    <cellStyle name="Hiperłącze 4" xfId="46067" hidden="1" xr:uid="{00000000-0005-0000-0000-0000904E0000}"/>
    <cellStyle name="Hiperłącze 4" xfId="11562" hidden="1" xr:uid="{00000000-0005-0000-0000-0000D63F0000}"/>
    <cellStyle name="Hiperłącze 4" xfId="17623" hidden="1" xr:uid="{00000000-0005-0000-0000-0000AA410000}"/>
    <cellStyle name="Hiperłącze 4" xfId="25502" hidden="1" xr:uid="{00000000-0005-0000-0000-00007B460000}"/>
    <cellStyle name="Hiperłącze 4" xfId="12520" hidden="1" xr:uid="{00000000-0005-0000-0000-0000433F0000}"/>
    <cellStyle name="Hiperłącze 4" xfId="13172" hidden="1" xr:uid="{00000000-0005-0000-0000-00009E3F0000}"/>
    <cellStyle name="Hiperłącze 4" xfId="11819" hidden="1" xr:uid="{00000000-0005-0000-0000-000059400000}"/>
    <cellStyle name="Hiperłącze 4" xfId="22964" hidden="1" xr:uid="{00000000-0005-0000-0000-00005C440000}"/>
    <cellStyle name="Hiperłącze 4" xfId="38016" hidden="1" xr:uid="{00000000-0005-0000-0000-0000FA4A0000}"/>
    <cellStyle name="Hiperłącze 4" xfId="44363" hidden="1" xr:uid="{00000000-0005-0000-0000-0000C84D0000}"/>
    <cellStyle name="Hiperłącze 4" xfId="18469" hidden="1" xr:uid="{00000000-0005-0000-0000-000042420000}"/>
    <cellStyle name="Hiperłącze 4" xfId="12965" hidden="1" xr:uid="{00000000-0005-0000-0000-0000863F0000}"/>
    <cellStyle name="Hiperłącze 4" xfId="33216" hidden="1" xr:uid="{00000000-0005-0000-0000-0000CF480000}"/>
    <cellStyle name="Hiperłącze 4" xfId="42376" hidden="1" xr:uid="{00000000-0005-0000-0000-0000FD4C0000}"/>
    <cellStyle name="Hiperłącze 4" xfId="26436" hidden="1" xr:uid="{00000000-0005-0000-0000-000096450000}"/>
    <cellStyle name="Hiperłącze 4" xfId="22752" hidden="1" xr:uid="{00000000-0005-0000-0000-000012440000}"/>
    <cellStyle name="Hiperłącze 4" xfId="46962" hidden="1" xr:uid="{00000000-0005-0000-0000-0000114F0000}"/>
    <cellStyle name="Hiperłącze 4" xfId="41794" hidden="1" xr:uid="{00000000-0005-0000-0000-0000DE4C0000}"/>
    <cellStyle name="Hiperłącze 4" xfId="28289" hidden="1" xr:uid="{00000000-0005-0000-0000-0000B5460000}"/>
    <cellStyle name="Hiperłącze 4" xfId="11697" hidden="1" xr:uid="{00000000-0005-0000-0000-0000693F0000}"/>
    <cellStyle name="Hiperłącze 4" xfId="36796" hidden="1" xr:uid="{00000000-0005-0000-0000-00005C4A0000}"/>
    <cellStyle name="Hiperłącze 4" xfId="27913" hidden="1" xr:uid="{00000000-0005-0000-0000-000049460000}"/>
    <cellStyle name="Hiperłącze 4" xfId="15678" hidden="1" xr:uid="{00000000-0005-0000-0000-0000F7400000}"/>
    <cellStyle name="Hiperłącze 4" xfId="18087" hidden="1" xr:uid="{00000000-0005-0000-0000-0000FC410000}"/>
    <cellStyle name="Hiperłącze 4" xfId="33766" hidden="1" xr:uid="{00000000-0005-0000-0000-000036490000}"/>
    <cellStyle name="Hiperłącze 4" xfId="11811" hidden="1" xr:uid="{00000000-0005-0000-0000-00005B400000}"/>
    <cellStyle name="Hiperłącze 4" xfId="22115" hidden="1" xr:uid="{00000000-0005-0000-0000-0000B1430000}"/>
    <cellStyle name="Hiperłącze 4" xfId="17141" hidden="1" xr:uid="{00000000-0005-0000-0000-00005F410000}"/>
    <cellStyle name="Hiperłącze 4" xfId="15769" hidden="1" xr:uid="{00000000-0005-0000-0000-000002410000}"/>
    <cellStyle name="Hiperłącze 4" xfId="16425" hidden="1" xr:uid="{00000000-0005-0000-0000-0000F0410000}"/>
    <cellStyle name="Hiperłącze 4" xfId="46922" hidden="1" xr:uid="{00000000-0005-0000-0000-00000E4F0000}"/>
    <cellStyle name="Hiperłącze 4" xfId="13981" hidden="1" xr:uid="{00000000-0005-0000-0000-000030400000}"/>
    <cellStyle name="Hiperłącze 4" xfId="23242" hidden="1" xr:uid="{00000000-0005-0000-0000-000030440000}"/>
    <cellStyle name="Hiperłącze 4" xfId="25460" hidden="1" xr:uid="{00000000-0005-0000-0000-000007460000}"/>
    <cellStyle name="Hiperłącze 4" xfId="39797" hidden="1" xr:uid="{00000000-0005-0000-0000-0000B14B0000}"/>
    <cellStyle name="Hiperłącze 4" xfId="23954" hidden="1" xr:uid="{00000000-0005-0000-0000-0000FC440000}"/>
    <cellStyle name="Hiperłącze 4" xfId="47135" hidden="1" xr:uid="{00000000-0005-0000-0000-0000274F0000}"/>
    <cellStyle name="Hiperłącze 4" xfId="39243" hidden="1" xr:uid="{00000000-0005-0000-0000-0000764B0000}"/>
    <cellStyle name="Hiperłącze 4" xfId="16020" hidden="1" xr:uid="{00000000-0005-0000-0000-00007E410000}"/>
    <cellStyle name="Hiperłącze 4" xfId="25225" hidden="1" xr:uid="{00000000-0005-0000-0000-00009D450000}"/>
    <cellStyle name="Hiperłącze 4" xfId="33907" hidden="1" xr:uid="{00000000-0005-0000-0000-000047490000}"/>
    <cellStyle name="Hiperłącze 4" xfId="33345" hidden="1" xr:uid="{00000000-0005-0000-0000-0000DA480000}"/>
    <cellStyle name="Hiperłącze 4" xfId="21696" hidden="1" xr:uid="{00000000-0005-0000-0000-00006E430000}"/>
    <cellStyle name="Hiperłącze 4" xfId="40126" hidden="1" xr:uid="{00000000-0005-0000-0000-0000ED4B0000}"/>
    <cellStyle name="Hiperłącze 4" xfId="29375" hidden="1" xr:uid="{00000000-0005-0000-0000-000038470000}"/>
    <cellStyle name="Hiperłącze 4" xfId="30630" hidden="1" xr:uid="{00000000-0005-0000-0000-00007D470000}"/>
    <cellStyle name="Hiperłącze 4" xfId="28159" hidden="1" xr:uid="{00000000-0005-0000-0000-0000A7460000}"/>
    <cellStyle name="Hiperłącze 4" xfId="37289" hidden="1" xr:uid="{00000000-0005-0000-0000-0000D04A0000}"/>
    <cellStyle name="Hiperłącze 4" xfId="16656" hidden="1" xr:uid="{00000000-0005-0000-0000-00002C410000}"/>
    <cellStyle name="Hiperłącze 4" xfId="44658" hidden="1" xr:uid="{00000000-0005-0000-0000-0000FE4D0000}"/>
    <cellStyle name="Hiperłącze 4" xfId="33330" hidden="1" xr:uid="{00000000-0005-0000-0000-0000DD480000}"/>
    <cellStyle name="Hiperłącze 4" xfId="40844" hidden="1" xr:uid="{00000000-0005-0000-0000-0000524C0000}"/>
    <cellStyle name="Hiperłącze 4" xfId="24498" hidden="1" xr:uid="{00000000-0005-0000-0000-0000D4440000}"/>
    <cellStyle name="Hiperłącze 4" xfId="41576" hidden="1" xr:uid="{00000000-0005-0000-0000-0000884C0000}"/>
    <cellStyle name="Hiperłącze 4" xfId="17961" hidden="1" xr:uid="{00000000-0005-0000-0000-0000D4410000}"/>
    <cellStyle name="Hiperłącze 4" xfId="45931" hidden="1" xr:uid="{00000000-0005-0000-0000-0000814E0000}"/>
    <cellStyle name="Hiperłącze 4" xfId="44934" hidden="1" xr:uid="{00000000-0005-0000-0000-00001A4E0000}"/>
    <cellStyle name="Hiperłącze 4" xfId="29983" hidden="1" xr:uid="{00000000-0005-0000-0000-000017480000}"/>
    <cellStyle name="Hiperłącze 4" xfId="38853" hidden="1" xr:uid="{00000000-0005-0000-0000-0000C24C0000}"/>
    <cellStyle name="Hiperłącze 4" xfId="14805" hidden="1" xr:uid="{00000000-0005-0000-0000-0000D1400000}"/>
    <cellStyle name="Hiperłącze 4" xfId="28705" hidden="1" xr:uid="{00000000-0005-0000-0000-0000C3460000}"/>
    <cellStyle name="Hiperłącze 4" xfId="44091" hidden="1" xr:uid="{00000000-0005-0000-0000-0000A54D0000}"/>
    <cellStyle name="Hiperłącze 4" xfId="44558" hidden="1" xr:uid="{00000000-0005-0000-0000-0000F34D0000}"/>
    <cellStyle name="Hiperłącze 4" xfId="45974" hidden="1" xr:uid="{00000000-0005-0000-0000-0000884E0000}"/>
    <cellStyle name="Hiperłącze 4" xfId="24307" hidden="1" xr:uid="{00000000-0005-0000-0000-0000BE440000}"/>
    <cellStyle name="Hiperłącze 4" xfId="39307" hidden="1" xr:uid="{00000000-0005-0000-0000-0000794B0000}"/>
    <cellStyle name="Hiperłącze 4" xfId="39700" hidden="1" xr:uid="{00000000-0005-0000-0000-0000A54B0000}"/>
    <cellStyle name="Hiperłącze 4" xfId="42884" hidden="1" xr:uid="{00000000-0005-0000-0000-00005A4D0000}"/>
    <cellStyle name="Hiperłącze 4" xfId="41490" hidden="1" xr:uid="{00000000-0005-0000-0000-0000754C0000}"/>
    <cellStyle name="Hiperłącze 4" xfId="44329" hidden="1" xr:uid="{00000000-0005-0000-0000-0000C24D0000}"/>
    <cellStyle name="Hiperłącze 4" xfId="38393" hidden="1" xr:uid="{00000000-0005-0000-0000-00004E4B0000}"/>
    <cellStyle name="Hiperłącze 4" xfId="43331" hidden="1" xr:uid="{00000000-0005-0000-0000-0000DF4D0000}"/>
    <cellStyle name="Hiperłącze 4" xfId="29567" hidden="1" xr:uid="{00000000-0005-0000-0000-0000BD470000}"/>
    <cellStyle name="Hiperłącze 4" xfId="28125" hidden="1" xr:uid="{00000000-0005-0000-0000-0000A3460000}"/>
    <cellStyle name="Hiperłącze 4" xfId="19740" hidden="1" xr:uid="{00000000-0005-0000-0000-0000AB420000}"/>
    <cellStyle name="Hiperłącze 4" xfId="25173" hidden="1" xr:uid="{00000000-0005-0000-0000-0000AF450000}"/>
    <cellStyle name="Hiperłącze 4" xfId="25565" hidden="1" xr:uid="{00000000-0005-0000-0000-000039450000}"/>
    <cellStyle name="Hiperłącze 4" xfId="37681" hidden="1" xr:uid="{00000000-0005-0000-0000-0000284B0000}"/>
    <cellStyle name="Hiperłącze 4" xfId="42319" hidden="1" xr:uid="{00000000-0005-0000-0000-0000F64C0000}"/>
    <cellStyle name="Hiperłącze 4" xfId="42723" hidden="1" xr:uid="{00000000-0005-0000-0000-00004B4D0000}"/>
    <cellStyle name="Hiperłącze 4" xfId="31599" hidden="1" xr:uid="{00000000-0005-0000-0000-000021480000}"/>
    <cellStyle name="Hiperłącze 4" xfId="40618" hidden="1" xr:uid="{00000000-0005-0000-0000-0000214C0000}"/>
    <cellStyle name="Hiperłącze 4" xfId="41849" hidden="1" xr:uid="{00000000-0005-0000-0000-0000E74C0000}"/>
    <cellStyle name="Hiperłącze 4" xfId="36393" hidden="1" xr:uid="{00000000-0005-0000-0000-0000914A0000}"/>
    <cellStyle name="Hiperłącze 4" xfId="36654" hidden="1" xr:uid="{00000000-0005-0000-0000-0000494A0000}"/>
    <cellStyle name="Hiperłącze 4" xfId="43918" hidden="1" xr:uid="{00000000-0005-0000-0000-0000924D0000}"/>
    <cellStyle name="Hiperłącze 4" xfId="42658" hidden="1" xr:uid="{00000000-0005-0000-0000-0000484D0000}"/>
    <cellStyle name="Hiperłącze 4" xfId="23702" hidden="1" xr:uid="{00000000-0005-0000-0000-00009E440000}"/>
    <cellStyle name="Hiperłącze 4" xfId="32897" hidden="1" xr:uid="{00000000-0005-0000-0000-0000FB480000}"/>
    <cellStyle name="Hiperłącze 4" xfId="24720" hidden="1" xr:uid="{00000000-0005-0000-0000-000016450000}"/>
    <cellStyle name="Hiperłącze 4" xfId="31590" hidden="1" xr:uid="{00000000-0005-0000-0000-000006480000}"/>
    <cellStyle name="Hiperłącze 4" xfId="28397" hidden="1" xr:uid="{00000000-0005-0000-0000-000013470000}"/>
    <cellStyle name="Hiperłącze 4" xfId="12706" hidden="1" xr:uid="{00000000-0005-0000-0000-0000573F0000}"/>
    <cellStyle name="Hiperłącze 4" xfId="40835" hidden="1" xr:uid="{00000000-0005-0000-0000-0000514C0000}"/>
    <cellStyle name="Hiperłącze 4" xfId="11361" hidden="1" xr:uid="{00000000-0005-0000-0000-0000FF3E0000}"/>
    <cellStyle name="Hiperłącze 4" xfId="12325" hidden="1" xr:uid="{00000000-0005-0000-0000-0000253F0000}"/>
    <cellStyle name="Hiperłącze 4" xfId="23962" hidden="1" xr:uid="{00000000-0005-0000-0000-0000F7440000}"/>
    <cellStyle name="Hiperłącze 4" xfId="10458" hidden="1" xr:uid="{00000000-0005-0000-0000-0000E93E0000}"/>
    <cellStyle name="Hiperłącze 4" xfId="38849" hidden="1" xr:uid="{00000000-0005-0000-0000-0000CD4C0000}"/>
    <cellStyle name="Hiperłącze 4" xfId="25705" hidden="1" xr:uid="{00000000-0005-0000-0000-00004C450000}"/>
    <cellStyle name="Hiperłącze 4" xfId="11277" hidden="1" xr:uid="{00000000-0005-0000-0000-0000F83E0000}"/>
    <cellStyle name="Hiperłącze 4" xfId="21119" hidden="1" xr:uid="{00000000-0005-0000-0000-00002D430000}"/>
    <cellStyle name="Hiperłącze 4" xfId="38675" hidden="1" xr:uid="{00000000-0005-0000-0000-0000BE4C0000}"/>
    <cellStyle name="Hiperłącze 4" xfId="43887" hidden="1" xr:uid="{00000000-0005-0000-0000-0000EB4D0000}"/>
    <cellStyle name="Hiperłącze 4" xfId="25908" hidden="1" xr:uid="{00000000-0005-0000-0000-000056450000}"/>
    <cellStyle name="Hiperłącze 4" xfId="24465" hidden="1" xr:uid="{00000000-0005-0000-0000-0000CE440000}"/>
    <cellStyle name="Hiperłącze 4" xfId="33660" hidden="1" xr:uid="{00000000-0005-0000-0000-000029490000}"/>
    <cellStyle name="Hiperłącze 4" xfId="41004" hidden="1" xr:uid="{00000000-0005-0000-0000-0000A94C0000}"/>
    <cellStyle name="Hiperłącze 4" xfId="21285" hidden="1" xr:uid="{00000000-0005-0000-0000-0000FF430000}"/>
    <cellStyle name="Hiperłącze 4" xfId="40177" hidden="1" xr:uid="{00000000-0005-0000-0000-0000F34B0000}"/>
    <cellStyle name="Hiperłącze 4" xfId="31195" hidden="1" xr:uid="{00000000-0005-0000-0000-0000DA470000}"/>
    <cellStyle name="Hiperłącze 4" xfId="28766" hidden="1" xr:uid="{00000000-0005-0000-0000-0000C8460000}"/>
    <cellStyle name="Hiperłącze 4" xfId="21667" hidden="1" xr:uid="{00000000-0005-0000-0000-00006F430000}"/>
    <cellStyle name="Hiperłącze 4" xfId="28072" hidden="1" xr:uid="{00000000-0005-0000-0000-000085460000}"/>
    <cellStyle name="Hiperłącze 4" xfId="27460" hidden="1" xr:uid="{00000000-0005-0000-0000-00006A460000}"/>
    <cellStyle name="Hiperłącze 4" xfId="30924" hidden="1" xr:uid="{00000000-0005-0000-0000-0000A7470000}"/>
    <cellStyle name="Hiperłącze 4" xfId="24982" hidden="1" xr:uid="{00000000-0005-0000-0000-000037450000}"/>
    <cellStyle name="Hiperłącze 4" xfId="34573" hidden="1" xr:uid="{00000000-0005-0000-0000-0000234A0000}"/>
    <cellStyle name="Hiperłącze 4" xfId="37968" hidden="1" xr:uid="{00000000-0005-0000-0000-0000F74A0000}"/>
    <cellStyle name="Hiperłącze 4" xfId="44447" hidden="1" xr:uid="{00000000-0005-0000-0000-0000CF4D0000}"/>
    <cellStyle name="Hiperłącze 4" xfId="20650" hidden="1" xr:uid="{00000000-0005-0000-0000-00009F430000}"/>
    <cellStyle name="Hiperłącze 4" xfId="28572" hidden="1" xr:uid="{00000000-0005-0000-0000-0000F4460000}"/>
    <cellStyle name="Hiperłącze 4" xfId="35554" hidden="1" xr:uid="{00000000-0005-0000-0000-0000DC490000}"/>
    <cellStyle name="Hiperłącze 4" xfId="36344" hidden="1" xr:uid="{00000000-0005-0000-0000-00008E4A0000}"/>
    <cellStyle name="Hiperłącze 4" xfId="29568" hidden="1" xr:uid="{00000000-0005-0000-0000-0000C0470000}"/>
    <cellStyle name="Hiperłącze 4" xfId="38968" hidden="1" xr:uid="{00000000-0005-0000-0000-00003B4D0000}"/>
    <cellStyle name="Hiperłącze 4" xfId="11262" hidden="1" xr:uid="{00000000-0005-0000-0000-0000F43E0000}"/>
    <cellStyle name="Hiperłącze 4" xfId="27416" hidden="1" xr:uid="{00000000-0005-0000-0000-00007A460000}"/>
    <cellStyle name="Hiperłącze 4" xfId="45242" hidden="1" xr:uid="{00000000-0005-0000-0000-0000594E0000}"/>
    <cellStyle name="Hiperłącze 4" xfId="12917" hidden="1" xr:uid="{00000000-0005-0000-0000-0000883F0000}"/>
    <cellStyle name="Hiperłącze 4" xfId="37751" hidden="1" xr:uid="{00000000-0005-0000-0000-0000E34A0000}"/>
    <cellStyle name="Hiperłącze 4" xfId="38808" hidden="1" xr:uid="{00000000-0005-0000-0000-0000CF4B0000}"/>
    <cellStyle name="Hiperłącze 4" xfId="29289" hidden="1" xr:uid="{00000000-0005-0000-0000-000030470000}"/>
    <cellStyle name="Hiperłącze 4" xfId="18386" hidden="1" xr:uid="{00000000-0005-0000-0000-000059420000}"/>
    <cellStyle name="Hiperłącze 4" xfId="38474" hidden="1" xr:uid="{00000000-0005-0000-0000-0000554B0000}"/>
    <cellStyle name="Hiperłącze 4" xfId="20815" hidden="1" xr:uid="{00000000-0005-0000-0000-000086440000}"/>
    <cellStyle name="Hiperłącze 4" xfId="34344" hidden="1" xr:uid="{00000000-0005-0000-0000-0000954A0000}"/>
    <cellStyle name="Hiperłącze 4" xfId="26082" hidden="1" xr:uid="{00000000-0005-0000-0000-00006F450000}"/>
    <cellStyle name="Hiperłącze 4" xfId="16697" hidden="1" xr:uid="{00000000-0005-0000-0000-00002A410000}"/>
    <cellStyle name="Hiperłącze 4" xfId="23711" hidden="1" xr:uid="{00000000-0005-0000-0000-00009F440000}"/>
    <cellStyle name="Hiperłącze 4" xfId="42780" hidden="1" xr:uid="{00000000-0005-0000-0000-00004D4D0000}"/>
    <cellStyle name="Hiperłącze 4" xfId="42975" hidden="1" xr:uid="{00000000-0005-0000-0000-0000694D0000}"/>
    <cellStyle name="Hiperłącze 4" xfId="36174" hidden="1" xr:uid="{00000000-0005-0000-0000-0000374A0000}"/>
    <cellStyle name="Hiperłącze 4" xfId="34282" hidden="1" xr:uid="{00000000-0005-0000-0000-0000C4490000}"/>
    <cellStyle name="Hiperłącze 4" xfId="44540" hidden="1" xr:uid="{00000000-0005-0000-0000-0000F14D0000}"/>
    <cellStyle name="Hiperłącze 4" xfId="34377" hidden="1" xr:uid="{00000000-0005-0000-0000-0000B74A0000}"/>
    <cellStyle name="Hiperłącze 4" xfId="11686" hidden="1" xr:uid="{00000000-0005-0000-0000-00006B3F0000}"/>
    <cellStyle name="Hiperłącze 4" xfId="38052" hidden="1" xr:uid="{00000000-0005-0000-0000-0000004B0000}"/>
    <cellStyle name="Hiperłącze 4" xfId="38613" hidden="1" xr:uid="{00000000-0005-0000-0000-0000DD4B0000}"/>
    <cellStyle name="Hiperłącze 4" xfId="11886" hidden="1" xr:uid="{00000000-0005-0000-0000-0000D73F0000}"/>
    <cellStyle name="Hiperłącze 4" xfId="45295" hidden="1" xr:uid="{00000000-0005-0000-0000-00005F4E0000}"/>
    <cellStyle name="Hiperłącze 4" xfId="37021" hidden="1" xr:uid="{00000000-0005-0000-0000-0000704A0000}"/>
    <cellStyle name="Hiperłącze 4" xfId="20836" hidden="1" xr:uid="{00000000-0005-0000-0000-000083440000}"/>
    <cellStyle name="Hiperłącze 4" xfId="38245" hidden="1" xr:uid="{00000000-0005-0000-0000-0000444B0000}"/>
    <cellStyle name="Hiperłącze 4" xfId="43610" hidden="1" xr:uid="{00000000-0005-0000-0000-00003B4E0000}"/>
    <cellStyle name="Hiperłącze 4" xfId="45033" hidden="1" xr:uid="{00000000-0005-0000-0000-0000254E0000}"/>
    <cellStyle name="Hiperłącze 4" xfId="25090" hidden="1" xr:uid="{00000000-0005-0000-0000-00009A450000}"/>
    <cellStyle name="Hiperłącze 4" xfId="26396" hidden="1" xr:uid="{00000000-0005-0000-0000-000098450000}"/>
    <cellStyle name="Hiperłącze 4" xfId="46359" hidden="1" xr:uid="{00000000-0005-0000-0000-0000F34E0000}"/>
    <cellStyle name="Hiperłącze 4" xfId="23180" hidden="1" xr:uid="{00000000-0005-0000-0000-000022440000}"/>
    <cellStyle name="Hiperłącze 4" xfId="37304" hidden="1" xr:uid="{00000000-0005-0000-0000-0000D44A0000}"/>
    <cellStyle name="Hiperłącze 4" xfId="15325" hidden="1" xr:uid="{00000000-0005-0000-0000-0000A4400000}"/>
    <cellStyle name="Hiperłącze 4" xfId="25474" hidden="1" xr:uid="{00000000-0005-0000-0000-000010460000}"/>
    <cellStyle name="Hiperłącze 4" xfId="22076" hidden="1" xr:uid="{00000000-0005-0000-0000-0000B4430000}"/>
    <cellStyle name="Hiperłącze 4" xfId="38401" hidden="1" xr:uid="{00000000-0005-0000-0000-0000514B0000}"/>
    <cellStyle name="Hiperłącze 4" xfId="38578" hidden="1" xr:uid="{00000000-0005-0000-0000-0000624B0000}"/>
    <cellStyle name="Hiperłącze 4" xfId="36816" hidden="1" xr:uid="{00000000-0005-0000-0000-00005F4A0000}"/>
    <cellStyle name="Hiperłącze 4" xfId="45328" hidden="1" xr:uid="{00000000-0005-0000-0000-0000634E0000}"/>
    <cellStyle name="Hiperłącze 4" xfId="36913" hidden="1" xr:uid="{00000000-0005-0000-0000-0000644A0000}"/>
    <cellStyle name="Hiperłącze 4" xfId="45186" hidden="1" xr:uid="{00000000-0005-0000-0000-0000534E0000}"/>
    <cellStyle name="Hiperłącze 4" xfId="34548" hidden="1" xr:uid="{00000000-0005-0000-0000-00009B4A0000}"/>
    <cellStyle name="Hiperłącze 4" xfId="39739" hidden="1" xr:uid="{00000000-0005-0000-0000-0000AC4B0000}"/>
    <cellStyle name="Hiperłącze 4" xfId="38800" hidden="1" xr:uid="{00000000-0005-0000-0000-0000D34B0000}"/>
    <cellStyle name="Hiperłącze 4" xfId="25999" hidden="1" xr:uid="{00000000-0005-0000-0000-000065450000}"/>
    <cellStyle name="Hiperłącze 4" xfId="16682" hidden="1" xr:uid="{00000000-0005-0000-0000-00002D410000}"/>
    <cellStyle name="Hiperłącze 4" xfId="44600" hidden="1" xr:uid="{00000000-0005-0000-0000-0000FC4D0000}"/>
    <cellStyle name="Hiperłącze 4" xfId="46444" hidden="1" xr:uid="{00000000-0005-0000-0000-0000354F0000}"/>
    <cellStyle name="Hiperłącze 4" xfId="21705" hidden="1" xr:uid="{00000000-0005-0000-0000-000071430000}"/>
    <cellStyle name="Hiperłącze 4" xfId="19989" hidden="1" xr:uid="{00000000-0005-0000-0000-0000C8420000}"/>
    <cellStyle name="Hiperłącze 4" xfId="13376" hidden="1" xr:uid="{00000000-0005-0000-0000-0000B63F0000}"/>
    <cellStyle name="Hiperłącze 4" xfId="45628" hidden="1" xr:uid="{00000000-0005-0000-0000-0000A34E0000}"/>
    <cellStyle name="Hiperłącze 4" xfId="34517" hidden="1" xr:uid="{00000000-0005-0000-0000-00002C4A0000}"/>
    <cellStyle name="Hiperłącze 4" xfId="18351" hidden="1" xr:uid="{00000000-0005-0000-0000-00005E420000}"/>
    <cellStyle name="Hiperłącze 4" xfId="29821" hidden="1" xr:uid="{00000000-0005-0000-0000-000085480000}"/>
    <cellStyle name="Hiperłącze 4" xfId="35824" hidden="1" xr:uid="{00000000-0005-0000-0000-0000F7490000}"/>
    <cellStyle name="Hiperłącze 4" xfId="40528" hidden="1" xr:uid="{00000000-0005-0000-0000-00001A4C0000}"/>
    <cellStyle name="Hiperłącze 4" xfId="12992" hidden="1" xr:uid="{00000000-0005-0000-0000-00008E3F0000}"/>
    <cellStyle name="Hiperłącze 4" xfId="25581" hidden="1" xr:uid="{00000000-0005-0000-0000-00008A460000}"/>
    <cellStyle name="Hiperłącze 4" xfId="25617" hidden="1" xr:uid="{00000000-0005-0000-0000-00003F450000}"/>
    <cellStyle name="Hiperłącze 4" xfId="41304" hidden="1" xr:uid="{00000000-0005-0000-0000-0000684C0000}"/>
    <cellStyle name="Hiperłącze 4" xfId="33445" hidden="1" xr:uid="{00000000-0005-0000-0000-0000E7480000}"/>
    <cellStyle name="Hiperłącze 4" xfId="22518" hidden="1" xr:uid="{00000000-0005-0000-0000-0000E5430000}"/>
    <cellStyle name="Hiperłącze 4" xfId="39759" hidden="1" xr:uid="{00000000-0005-0000-0000-0000AF4B0000}"/>
    <cellStyle name="Hiperłącze 4" xfId="34856" hidden="1" xr:uid="{00000000-0005-0000-0000-0000B04A0000}"/>
    <cellStyle name="Hiperłącze 4" xfId="37618" hidden="1" xr:uid="{00000000-0005-0000-0000-0000144B0000}"/>
    <cellStyle name="Hiperłącze 4" xfId="39315" hidden="1" xr:uid="{00000000-0005-0000-0000-00007A4B0000}"/>
    <cellStyle name="Hiperłącze 4" xfId="41339" hidden="1" xr:uid="{00000000-0005-0000-0000-00006F4C0000}"/>
    <cellStyle name="Hiperłącze 4" xfId="32210" hidden="1" xr:uid="{00000000-0005-0000-0000-00003D480000}"/>
    <cellStyle name="Hiperłącze 4" xfId="29803" hidden="1" xr:uid="{00000000-0005-0000-0000-0000AD480000}"/>
    <cellStyle name="Hiperłącze 4" xfId="12883" hidden="1" xr:uid="{00000000-0005-0000-0000-0000823F0000}"/>
    <cellStyle name="Hiperłącze 4" xfId="12050" hidden="1" xr:uid="{00000000-0005-0000-0000-0000143F0000}"/>
    <cellStyle name="Hiperłącze 4" xfId="18127" hidden="1" xr:uid="{00000000-0005-0000-0000-0000FA410000}"/>
    <cellStyle name="Hiperłącze 4" xfId="46632" hidden="1" xr:uid="{00000000-0005-0000-0000-0000374F0000}"/>
    <cellStyle name="Hiperłącze 4" xfId="17162" hidden="1" xr:uid="{00000000-0005-0000-0000-00005A410000}"/>
    <cellStyle name="Hiperłącze 4" xfId="10378" hidden="1" xr:uid="{00000000-0005-0000-0000-0000E63E0000}"/>
    <cellStyle name="Hiperłącze 4" xfId="18118" hidden="1" xr:uid="{00000000-0005-0000-0000-0000F6410000}"/>
    <cellStyle name="Hiperłącze 4" xfId="43797" hidden="1" xr:uid="{00000000-0005-0000-0000-00008C4D0000}"/>
    <cellStyle name="Hiperłącze 4" xfId="31717" hidden="1" xr:uid="{00000000-0005-0000-0000-00002E480000}"/>
    <cellStyle name="Hiperłącze 4" xfId="42236" hidden="1" xr:uid="{00000000-0005-0000-0000-0000EC4C0000}"/>
    <cellStyle name="Hiperłącze 4" xfId="32299" hidden="1" xr:uid="{00000000-0005-0000-0000-00004D480000}"/>
    <cellStyle name="Hiperłącze 4" xfId="38648" hidden="1" xr:uid="{00000000-0005-0000-0000-0000D04B0000}"/>
    <cellStyle name="Hiperłącze 4" xfId="31332" hidden="1" xr:uid="{00000000-0005-0000-0000-0000EB470000}"/>
    <cellStyle name="Hiperłącze 4" xfId="33805" hidden="1" xr:uid="{00000000-0005-0000-0000-00003B490000}"/>
    <cellStyle name="Hiperłącze 4" xfId="38409" hidden="1" xr:uid="{00000000-0005-0000-0000-0000524B0000}"/>
    <cellStyle name="Hiperłącze 4" xfId="46531" hidden="1" xr:uid="{00000000-0005-0000-0000-00004D4F0000}"/>
    <cellStyle name="Hiperłącze 4" xfId="23003" hidden="1" xr:uid="{00000000-0005-0000-0000-00004E440000}"/>
    <cellStyle name="Hiperłącze 4" xfId="26337" hidden="1" xr:uid="{00000000-0005-0000-0000-00008D450000}"/>
    <cellStyle name="Hiperłącze 4" xfId="32561" hidden="1" xr:uid="{00000000-0005-0000-0000-000062480000}"/>
    <cellStyle name="Hiperłącze 4" xfId="11520" hidden="1" xr:uid="{00000000-0005-0000-0000-00006C400000}"/>
    <cellStyle name="Hiperłącze 4" xfId="41694" hidden="1" xr:uid="{00000000-0005-0000-0000-0000D34C0000}"/>
    <cellStyle name="Hiperłącze 4" xfId="15388" hidden="1" xr:uid="{00000000-0005-0000-0000-0000A6400000}"/>
    <cellStyle name="Hiperłącze 4" xfId="43716" hidden="1" xr:uid="{00000000-0005-0000-0000-0000844D0000}"/>
    <cellStyle name="Hiperłącze 4" xfId="33566" hidden="1" xr:uid="{00000000-0005-0000-0000-0000F7480000}"/>
    <cellStyle name="Hiperłącze 4" xfId="15760" hidden="1" xr:uid="{00000000-0005-0000-0000-000001410000}"/>
    <cellStyle name="Hiperłącze 4" xfId="38353" hidden="1" xr:uid="{00000000-0005-0000-0000-0000504B0000}"/>
    <cellStyle name="Hiperłącze 4" xfId="39193" hidden="1" xr:uid="{00000000-0005-0000-0000-0000744B0000}"/>
    <cellStyle name="Hiperłącze 4" xfId="23484" hidden="1" xr:uid="{00000000-0005-0000-0000-000048440000}"/>
    <cellStyle name="Hiperłącze 4" xfId="12286" hidden="1" xr:uid="{00000000-0005-0000-0000-0000283F0000}"/>
    <cellStyle name="Hiperłącze 4" xfId="18267" hidden="1" xr:uid="{00000000-0005-0000-0000-000046420000}"/>
    <cellStyle name="Hiperłącze 4" xfId="27136" hidden="1" xr:uid="{00000000-0005-0000-0000-00001C460000}"/>
    <cellStyle name="Hiperłącze 4" xfId="25260" hidden="1" xr:uid="{00000000-0005-0000-0000-00009B450000}"/>
    <cellStyle name="Hiperłącze 4" xfId="21968" hidden="1" xr:uid="{00000000-0005-0000-0000-0000A8430000}"/>
    <cellStyle name="Hiperłącze 4" xfId="22085" hidden="1" xr:uid="{00000000-0005-0000-0000-0000B3430000}"/>
    <cellStyle name="Hiperłącze 4" xfId="22149" hidden="1" xr:uid="{00000000-0005-0000-0000-0000BA430000}"/>
    <cellStyle name="Hiperłącze 4" xfId="22354" hidden="1" xr:uid="{00000000-0005-0000-0000-0000D3430000}"/>
    <cellStyle name="Hiperłącze 4" xfId="22472" hidden="1" xr:uid="{00000000-0005-0000-0000-0000E0430000}"/>
    <cellStyle name="Hiperłącze 4" xfId="20624" hidden="1" xr:uid="{00000000-0005-0000-0000-0000F0430000}"/>
    <cellStyle name="Hiperłącze 4" xfId="46949" hidden="1" xr:uid="{00000000-0005-0000-0000-00003F4F0000}"/>
    <cellStyle name="Hiperłącze 4" xfId="43490" hidden="1" xr:uid="{00000000-0005-0000-0000-0000454F0000}"/>
    <cellStyle name="Hiperłącze 4" xfId="46514" hidden="1" xr:uid="{00000000-0005-0000-0000-00004F4F0000}"/>
    <cellStyle name="Hiperłącze 4" xfId="47122" hidden="1" xr:uid="{00000000-0005-0000-0000-0000234F0000}"/>
    <cellStyle name="Hiperłącze 4" xfId="43594" hidden="1" xr:uid="{00000000-0005-0000-0000-0000BB4E0000}"/>
    <cellStyle name="Hiperłącze 4" xfId="45435" hidden="1" xr:uid="{00000000-0005-0000-0000-00009B4E0000}"/>
    <cellStyle name="Hiperłącze 4" xfId="46715" hidden="1" xr:uid="{00000000-0005-0000-0000-0000434F0000}"/>
    <cellStyle name="Hiperłącze 4" xfId="35512" hidden="1" xr:uid="{00000000-0005-0000-0000-0000D3490000}"/>
    <cellStyle name="Hiperłącze 4" xfId="23376" hidden="1" xr:uid="{00000000-0005-0000-0000-00003C440000}"/>
    <cellStyle name="Hiperłącze 4" xfId="39460" hidden="1" xr:uid="{00000000-0005-0000-0000-0000894B0000}"/>
    <cellStyle name="Hiperłącze 4" xfId="25305" hidden="1" xr:uid="{00000000-0005-0000-0000-00009E460000}"/>
    <cellStyle name="Hiperłącze 4" xfId="38924" hidden="1" xr:uid="{00000000-0005-0000-0000-0000BD4C0000}"/>
    <cellStyle name="Hiperłącze 4" xfId="12533" hidden="1" xr:uid="{00000000-0005-0000-0000-00003D3F0000}"/>
    <cellStyle name="Hiperłącze 4" xfId="16111" hidden="1" xr:uid="{00000000-0005-0000-0000-00008E410000}"/>
    <cellStyle name="Hiperłącze 4" xfId="41951" hidden="1" xr:uid="{00000000-0005-0000-0000-0000324D0000}"/>
    <cellStyle name="Hiperłącze 4" xfId="24278" hidden="1" xr:uid="{00000000-0005-0000-0000-0000BF440000}"/>
    <cellStyle name="Hiperłącze 4" xfId="26211" hidden="1" xr:uid="{00000000-0005-0000-0000-00007A450000}"/>
    <cellStyle name="Hiperłącze 4" xfId="34990" hidden="1" xr:uid="{00000000-0005-0000-0000-00007F490000}"/>
    <cellStyle name="Hiperłącze 4" xfId="35045" hidden="1" xr:uid="{00000000-0005-0000-0000-000085490000}"/>
    <cellStyle name="Hiperłącze 4" xfId="20503" hidden="1" xr:uid="{00000000-0005-0000-0000-0000ED430000}"/>
    <cellStyle name="Hiperłącze 4" xfId="19930" hidden="1" xr:uid="{00000000-0005-0000-0000-0000BD420000}"/>
    <cellStyle name="Hiperłącze 4" xfId="19808" hidden="1" xr:uid="{00000000-0005-0000-0000-0000DF420000}"/>
    <cellStyle name="Hiperłącze 4" xfId="18625" hidden="1" xr:uid="{00000000-0005-0000-0000-000013420000}"/>
    <cellStyle name="Hiperłącze 4" xfId="30491" hidden="1" xr:uid="{00000000-0005-0000-0000-000074470000}"/>
    <cellStyle name="Hiperłącze 4" xfId="45787" hidden="1" xr:uid="{00000000-0005-0000-0000-00006E4E0000}"/>
    <cellStyle name="Hiperłącze 4" xfId="37860" hidden="1" xr:uid="{00000000-0005-0000-0000-0000E94A0000}"/>
    <cellStyle name="Hiperłącze 4" xfId="13769" hidden="1" xr:uid="{00000000-0005-0000-0000-00002B400000}"/>
    <cellStyle name="Hiperłącze 4" xfId="32829" hidden="1" xr:uid="{00000000-0005-0000-0000-0000C2480000}"/>
    <cellStyle name="Hiperłącze 4" xfId="18709" hidden="1" xr:uid="{00000000-0005-0000-0000-00001B420000}"/>
    <cellStyle name="Hiperłącze 4" xfId="46842" hidden="1" xr:uid="{00000000-0005-0000-0000-0000064F0000}"/>
    <cellStyle name="Hiperłącze 4" xfId="37934" hidden="1" xr:uid="{00000000-0005-0000-0000-0000F34A0000}"/>
    <cellStyle name="Hiperłącze 4" xfId="23085" hidden="1" xr:uid="{00000000-0005-0000-0000-000019440000}"/>
    <cellStyle name="Hiperłącze 4" xfId="37253" hidden="1" xr:uid="{00000000-0005-0000-0000-0000CA4A0000}"/>
    <cellStyle name="Hiperłącze 4" xfId="36715" hidden="1" xr:uid="{00000000-0005-0000-0000-0000544A0000}"/>
    <cellStyle name="Hiperłącze 4" xfId="36321" hidden="1" xr:uid="{00000000-0005-0000-0000-0000424A0000}"/>
    <cellStyle name="Hiperłącze 4" xfId="26672" hidden="1" xr:uid="{00000000-0005-0000-0000-0000CA450000}"/>
    <cellStyle name="Hiperłącze 4" xfId="44125" hidden="1" xr:uid="{00000000-0005-0000-0000-0000A94D0000}"/>
    <cellStyle name="Hiperłącze 4" xfId="43363" hidden="1" xr:uid="{00000000-0005-0000-0000-0000D94D0000}"/>
    <cellStyle name="Hiperłącze 4" xfId="25548" hidden="1" xr:uid="{00000000-0005-0000-0000-00000B460000}"/>
    <cellStyle name="Hiperłącze 4" xfId="45087" hidden="1" xr:uid="{00000000-0005-0000-0000-0000304E0000}"/>
    <cellStyle name="Hiperłącze 4" xfId="25184" hidden="1" xr:uid="{00000000-0005-0000-0000-0000AC450000}"/>
    <cellStyle name="Hiperłącze 4" xfId="26530" hidden="1" xr:uid="{00000000-0005-0000-0000-0000B5450000}"/>
    <cellStyle name="Hiperłącze 4" xfId="26842" hidden="1" xr:uid="{00000000-0005-0000-0000-0000DA450000}"/>
    <cellStyle name="Hiperłącze 4" xfId="18818" hidden="1" xr:uid="{00000000-0005-0000-0000-000024420000}"/>
    <cellStyle name="Hiperłącze 4" xfId="22596" hidden="1" xr:uid="{00000000-0005-0000-0000-000008440000}"/>
    <cellStyle name="Hiperłącze 4" xfId="22743" hidden="1" xr:uid="{00000000-0005-0000-0000-000011440000}"/>
    <cellStyle name="Hiperłącze 4" xfId="37595" hidden="1" xr:uid="{00000000-0005-0000-0000-0000124B0000}"/>
    <cellStyle name="Hiperłącze 4" xfId="36312" hidden="1" xr:uid="{00000000-0005-0000-0000-0000414A0000}"/>
    <cellStyle name="Hiperłącze 4" xfId="36632" hidden="1" xr:uid="{00000000-0005-0000-0000-0000794A0000}"/>
    <cellStyle name="Hiperłącze 4" xfId="37262" hidden="1" xr:uid="{00000000-0005-0000-0000-0000CD4A0000}"/>
    <cellStyle name="Hiperłącze 4" xfId="34843" hidden="1" xr:uid="{00000000-0005-0000-0000-0000B14A0000}"/>
    <cellStyle name="Hiperłącze 4" xfId="19903" hidden="1" xr:uid="{00000000-0005-0000-0000-0000B5420000}"/>
    <cellStyle name="Hiperłącze 4" xfId="19773" hidden="1" xr:uid="{00000000-0005-0000-0000-0000AA420000}"/>
    <cellStyle name="Hiperłącze 4" xfId="16282" hidden="1" xr:uid="{00000000-0005-0000-0000-000077420000}"/>
    <cellStyle name="Hiperłącze 4" xfId="20109" hidden="1" xr:uid="{00000000-0005-0000-0000-0000FB420000}"/>
    <cellStyle name="Hiperłącze 4" xfId="14326" hidden="1" xr:uid="{00000000-0005-0000-0000-00001C400000}"/>
    <cellStyle name="Hiperłącze 4" xfId="16742" hidden="1" xr:uid="{00000000-0005-0000-0000-0000F4420000}"/>
    <cellStyle name="Hiperłącze 4" xfId="22868" hidden="1" xr:uid="{00000000-0005-0000-0000-00006F440000}"/>
    <cellStyle name="Hiperłącze 4" xfId="34330" hidden="1" xr:uid="{00000000-0005-0000-0000-0000B24A0000}"/>
    <cellStyle name="Hiperłącze 4" xfId="30331" hidden="1" xr:uid="{00000000-0005-0000-0000-00001F480000}"/>
    <cellStyle name="Hiperłącze 4" xfId="38638" hidden="1" xr:uid="{00000000-0005-0000-0000-0000CE4B0000}"/>
    <cellStyle name="Hiperłącze 4" xfId="28822" hidden="1" xr:uid="{00000000-0005-0000-0000-0000CA460000}"/>
    <cellStyle name="Hiperłącze 4" xfId="20251" hidden="1" xr:uid="{00000000-0005-0000-0000-00000B430000}"/>
    <cellStyle name="Hiperłącze 4" xfId="40955" hidden="1" xr:uid="{00000000-0005-0000-0000-0000B04C0000}"/>
    <cellStyle name="Hiperłącze 4" xfId="33982" hidden="1" xr:uid="{00000000-0005-0000-0000-00004F490000}"/>
    <cellStyle name="Hiperłącze 4" xfId="32462" hidden="1" xr:uid="{00000000-0005-0000-0000-00005A480000}"/>
    <cellStyle name="Hiperłącze 4" xfId="37685" hidden="1" xr:uid="{00000000-0005-0000-0000-0000D94A0000}"/>
    <cellStyle name="Hiperłącze 4" xfId="35585" hidden="1" xr:uid="{00000000-0005-0000-0000-0000D6490000}"/>
    <cellStyle name="Hiperłącze 4" xfId="13620" hidden="1" xr:uid="{00000000-0005-0000-0000-0000EE3F0000}"/>
    <cellStyle name="Hiperłącze 4" xfId="34627" hidden="1" xr:uid="{00000000-0005-0000-0000-0000AA4A0000}"/>
    <cellStyle name="Hiperłącze 4" xfId="13285" hidden="1" xr:uid="{00000000-0005-0000-0000-0000B13F0000}"/>
    <cellStyle name="Hiperłącze 4" xfId="18678" hidden="1" xr:uid="{00000000-0005-0000-0000-000017420000}"/>
    <cellStyle name="Hiperłącze 4" xfId="39282" hidden="1" xr:uid="{00000000-0005-0000-0000-00007B4B0000}"/>
    <cellStyle name="Hiperłącze 4" xfId="12076" hidden="1" xr:uid="{00000000-0005-0000-0000-00000E3F0000}"/>
    <cellStyle name="Hiperłącze 4" xfId="39332" hidden="1" xr:uid="{00000000-0005-0000-0000-0000D94B0000}"/>
    <cellStyle name="Hiperłącze 4" xfId="39386" hidden="1" xr:uid="{00000000-0005-0000-0000-0000814B0000}"/>
    <cellStyle name="Hiperłącze 4" xfId="11965" hidden="1" xr:uid="{00000000-0005-0000-0000-0000D83F0000}"/>
    <cellStyle name="Hiperłącze 4" xfId="27662" hidden="1" xr:uid="{00000000-0005-0000-0000-00002F460000}"/>
    <cellStyle name="Hiperłącze 4" xfId="40754" hidden="1" xr:uid="{00000000-0005-0000-0000-00004D4C0000}"/>
    <cellStyle name="Hiperłącze 4" xfId="32242" hidden="1" xr:uid="{00000000-0005-0000-0000-000046480000}"/>
    <cellStyle name="Hiperłącze 4" xfId="43869" hidden="1" xr:uid="{00000000-0005-0000-0000-0000454E0000}"/>
    <cellStyle name="Hiperłącze 4" xfId="16936" hidden="1" xr:uid="{00000000-0005-0000-0000-000048410000}"/>
    <cellStyle name="Hiperłącze 4" xfId="42491" hidden="1" xr:uid="{00000000-0005-0000-0000-0000074D0000}"/>
    <cellStyle name="Hiperłącze 4" xfId="20209" hidden="1" xr:uid="{00000000-0005-0000-0000-000006430000}"/>
    <cellStyle name="Hiperłącze 4" xfId="18294" hidden="1" xr:uid="{00000000-0005-0000-0000-00003B420000}"/>
    <cellStyle name="Hiperłącze 4" xfId="21050" hidden="1" xr:uid="{00000000-0005-0000-0000-00002A430000}"/>
    <cellStyle name="Hiperłącze 4" xfId="26868" hidden="1" xr:uid="{00000000-0005-0000-0000-0000E2450000}"/>
    <cellStyle name="Hiperłącze 4" xfId="24520" hidden="1" xr:uid="{00000000-0005-0000-0000-0000D7440000}"/>
    <cellStyle name="Hiperłącze 4" xfId="11586" hidden="1" xr:uid="{00000000-0005-0000-0000-00007E3F0000}"/>
    <cellStyle name="Hiperłącze 4" xfId="20979" hidden="1" xr:uid="{00000000-0005-0000-0000-00006B440000}"/>
    <cellStyle name="Hiperłącze 4" xfId="42557" hidden="1" xr:uid="{00000000-0005-0000-0000-00000E4D0000}"/>
    <cellStyle name="Hiperłącze 4" xfId="10193" hidden="1" xr:uid="{00000000-0005-0000-0000-0000D93E0000}"/>
    <cellStyle name="Hiperłącze 4" xfId="43727" hidden="1" xr:uid="{00000000-0005-0000-0000-0000814D0000}"/>
    <cellStyle name="Hiperłącze 4" xfId="42060" hidden="1" xr:uid="{00000000-0005-0000-0000-00002A4D0000}"/>
    <cellStyle name="Hiperłącze 4" xfId="38557" hidden="1" xr:uid="{00000000-0005-0000-0000-0000674B0000}"/>
    <cellStyle name="Hiperłącze 4" xfId="15887" hidden="1" xr:uid="{00000000-0005-0000-0000-00000F410000}"/>
    <cellStyle name="Hiperłącze 4" xfId="39377" hidden="1" xr:uid="{00000000-0005-0000-0000-00003F4C0000}"/>
    <cellStyle name="Hiperłącze 4" xfId="41272" hidden="1" xr:uid="{00000000-0005-0000-0000-0000624C0000}"/>
    <cellStyle name="Hiperłącze 4" xfId="14716" hidden="1" xr:uid="{00000000-0005-0000-0000-000085400000}"/>
    <cellStyle name="Hiperłącze 4" xfId="38084" hidden="1" xr:uid="{00000000-0005-0000-0000-0000084B0000}"/>
    <cellStyle name="Hiperłącze 4" xfId="28693" hidden="1" xr:uid="{00000000-0005-0000-0000-0000BF460000}"/>
    <cellStyle name="Hiperłącze 4" xfId="35302" hidden="1" xr:uid="{00000000-0005-0000-0000-0000A4490000}"/>
    <cellStyle name="Hiperłącze 4" xfId="35383" hidden="1" xr:uid="{00000000-0005-0000-0000-0000AD490000}"/>
    <cellStyle name="Hiperłącze 4" xfId="34090" hidden="1" xr:uid="{00000000-0005-0000-0000-0000CD490000}"/>
    <cellStyle name="Hiperłącze 4" xfId="35568" hidden="1" xr:uid="{00000000-0005-0000-0000-0000D9490000}"/>
    <cellStyle name="Hiperłącze 4" xfId="35693" hidden="1" xr:uid="{00000000-0005-0000-0000-0000E2490000}"/>
    <cellStyle name="Hiperłącze 4" xfId="35702" hidden="1" xr:uid="{00000000-0005-0000-0000-0000E6490000}"/>
    <cellStyle name="Hiperłącze 4" xfId="37271" hidden="1" xr:uid="{00000000-0005-0000-0000-0000CE4A0000}"/>
    <cellStyle name="Hiperłącze 4" xfId="20045" hidden="1" xr:uid="{00000000-0005-0000-0000-0000F7420000}"/>
    <cellStyle name="Hiperłącze 4" xfId="21208" hidden="1" xr:uid="{00000000-0005-0000-0000-00003D430000}"/>
    <cellStyle name="Hiperłącze 4" xfId="22263" hidden="1" xr:uid="{00000000-0005-0000-0000-0000C8430000}"/>
    <cellStyle name="Hiperłącze 4" xfId="32920" hidden="1" xr:uid="{00000000-0005-0000-0000-000023490000}"/>
    <cellStyle name="Hiperłącze 4" xfId="19811" hidden="1" xr:uid="{00000000-0005-0000-0000-0000D9420000}"/>
    <cellStyle name="Hiperłącze 4" xfId="13576" hidden="1" xr:uid="{00000000-0005-0000-0000-0000E93F0000}"/>
    <cellStyle name="Hiperłącze 4" xfId="25436" hidden="1" xr:uid="{00000000-0005-0000-0000-000004460000}"/>
    <cellStyle name="Hiperłącze 4" xfId="22923" hidden="1" xr:uid="{00000000-0005-0000-0000-00006C440000}"/>
    <cellStyle name="Hiperłącze 4" xfId="13511" hidden="1" xr:uid="{00000000-0005-0000-0000-0000E23F0000}"/>
    <cellStyle name="Hiperłącze 4" xfId="14054" hidden="1" xr:uid="{00000000-0005-0000-0000-0000FB3F0000}"/>
    <cellStyle name="Hiperłącze 4" xfId="45868" hidden="1" xr:uid="{00000000-0005-0000-0000-00007D4E0000}"/>
    <cellStyle name="Hiperłącze 4" xfId="27921" hidden="1" xr:uid="{00000000-0005-0000-0000-000045460000}"/>
    <cellStyle name="Hiperłącze 4" xfId="47186" hidden="1" xr:uid="{00000000-0005-0000-0000-0000574F0000}"/>
    <cellStyle name="Hiperłącze 4" xfId="21662" hidden="1" xr:uid="{00000000-0005-0000-0000-000070430000}"/>
    <cellStyle name="Hiperłącze 4" xfId="42134" hidden="1" xr:uid="{00000000-0005-0000-0000-0000214D0000}"/>
    <cellStyle name="Hiperłącze 4" xfId="30358" hidden="1" xr:uid="{00000000-0005-0000-0000-000063470000}"/>
    <cellStyle name="Hiperłącze 4" xfId="23766" hidden="1" xr:uid="{00000000-0005-0000-0000-0000A5440000}"/>
    <cellStyle name="Hiperłącze 4" xfId="26155" hidden="1" xr:uid="{00000000-0005-0000-0000-000078450000}"/>
    <cellStyle name="Hiperłącze 4" xfId="30919" hidden="1" xr:uid="{00000000-0005-0000-0000-0000A8470000}"/>
    <cellStyle name="Hiperłącze 4" xfId="25527" hidden="1" xr:uid="{00000000-0005-0000-0000-000003460000}"/>
    <cellStyle name="Hiperłącze 4" xfId="11920" hidden="1" xr:uid="{00000000-0005-0000-0000-0000DE3F0000}"/>
    <cellStyle name="Hiperłącze 4" xfId="20571" hidden="1" xr:uid="{00000000-0005-0000-0000-00008C440000}"/>
    <cellStyle name="Hiperłącze 4" xfId="16235" hidden="1" xr:uid="{00000000-0005-0000-0000-000072420000}"/>
    <cellStyle name="Hiperłącze 4" xfId="19972" hidden="1" xr:uid="{00000000-0005-0000-0000-0000C4420000}"/>
    <cellStyle name="Hiperłącze 4" xfId="17188" hidden="1" xr:uid="{00000000-0005-0000-0000-000062410000}"/>
    <cellStyle name="Hiperłącze 4" xfId="45403" hidden="1" xr:uid="{00000000-0005-0000-0000-0000AB4E0000}"/>
    <cellStyle name="Hiperłącze 4" xfId="17098" hidden="1" xr:uid="{00000000-0005-0000-0000-000057410000}"/>
    <cellStyle name="Hiperłącze 4" xfId="14707" hidden="1" xr:uid="{00000000-0005-0000-0000-000087400000}"/>
    <cellStyle name="Hiperłącze 4" xfId="20375" hidden="1" xr:uid="{00000000-0005-0000-0000-000019430000}"/>
    <cellStyle name="Hiperłącze 4" xfId="25518" hidden="1" xr:uid="{00000000-0005-0000-0000-0000FB450000}"/>
    <cellStyle name="Hiperłącze 4" xfId="42566" hidden="1" xr:uid="{00000000-0005-0000-0000-00000F4D0000}"/>
    <cellStyle name="Hiperłącze 4" xfId="29629" hidden="1" xr:uid="{00000000-0005-0000-0000-00009E480000}"/>
    <cellStyle name="Hiperłącze 4" xfId="14393" hidden="1" xr:uid="{00000000-0005-0000-0000-00001F400000}"/>
    <cellStyle name="Hiperłącze 4" xfId="13692" hidden="1" xr:uid="{00000000-0005-0000-0000-0000F13F0000}"/>
    <cellStyle name="Hiperłącze 4" xfId="27526" hidden="1" xr:uid="{00000000-0005-0000-0000-00005E460000}"/>
    <cellStyle name="Hiperłącze 4" xfId="37537" hidden="1" xr:uid="{00000000-0005-0000-0000-00001A4B0000}"/>
    <cellStyle name="Hiperłącze 4" xfId="33701" hidden="1" xr:uid="{00000000-0005-0000-0000-000030490000}"/>
    <cellStyle name="Hiperłącze 4" xfId="19158" hidden="1" xr:uid="{00000000-0005-0000-0000-00008A420000}"/>
    <cellStyle name="Hiperłącze 4" xfId="24188" hidden="1" xr:uid="{00000000-0005-0000-0000-0000B1440000}"/>
    <cellStyle name="Hiperłącze 4" xfId="20521" hidden="1" xr:uid="{00000000-0005-0000-0000-00009D430000}"/>
    <cellStyle name="Hiperłącze 4" xfId="26147" hidden="1" xr:uid="{00000000-0005-0000-0000-000077450000}"/>
    <cellStyle name="Hiperłącze 4" xfId="21527" hidden="1" xr:uid="{00000000-0005-0000-0000-00005B430000}"/>
    <cellStyle name="Hiperłącze 4" xfId="41719" hidden="1" xr:uid="{00000000-0005-0000-0000-0000D84C0000}"/>
    <cellStyle name="Hiperłącze 4" xfId="33146" hidden="1" xr:uid="{00000000-0005-0000-0000-000013490000}"/>
    <cellStyle name="Hiperłącze 4" xfId="47036" hidden="1" xr:uid="{00000000-0005-0000-0000-0000194F0000}"/>
    <cellStyle name="Hiperłącze 4" xfId="31542" hidden="1" xr:uid="{00000000-0005-0000-0000-000003480000}"/>
    <cellStyle name="Hiperłącze 4" xfId="24124" hidden="1" xr:uid="{00000000-0005-0000-0000-0000AA440000}"/>
    <cellStyle name="Hiperłącze 4" xfId="34401" hidden="1" xr:uid="{00000000-0005-0000-0000-0000AD4A0000}"/>
    <cellStyle name="Hiperłącze 4" xfId="37990" hidden="1" xr:uid="{00000000-0005-0000-0000-0000F94A0000}"/>
    <cellStyle name="Hiperłącze 4" xfId="37162" hidden="1" xr:uid="{00000000-0005-0000-0000-0000C24A0000}"/>
    <cellStyle name="Hiperłącze 4" xfId="36845" hidden="1" xr:uid="{00000000-0005-0000-0000-00005E4A0000}"/>
    <cellStyle name="Hiperłącze 4" xfId="43061" hidden="1" xr:uid="{00000000-0005-0000-0000-0000734D0000}"/>
    <cellStyle name="Hiperłącze 4" xfId="11900" hidden="1" xr:uid="{00000000-0005-0000-0000-0000E03F0000}"/>
    <cellStyle name="Hiperłącze 4" xfId="12308" hidden="1" xr:uid="{00000000-0005-0000-0000-00002B3F0000}"/>
    <cellStyle name="Hiperłącze 4" xfId="45633" hidden="1" xr:uid="{00000000-0005-0000-0000-0000A44E0000}"/>
    <cellStyle name="Hiperłącze 4" xfId="14005" hidden="1" xr:uid="{00000000-0005-0000-0000-00002A400000}"/>
    <cellStyle name="Hiperłącze 4" xfId="33742" hidden="1" xr:uid="{00000000-0005-0000-0000-00002E490000}"/>
    <cellStyle name="Hiperłącze 4" xfId="16306" hidden="1" xr:uid="{00000000-0005-0000-0000-00006D420000}"/>
    <cellStyle name="Hiperłącze 4" xfId="21873" hidden="1" xr:uid="{00000000-0005-0000-0000-000088430000}"/>
    <cellStyle name="Hiperłącze 4" xfId="45983" hidden="1" xr:uid="{00000000-0005-0000-0000-0000874E0000}"/>
    <cellStyle name="Hiperłącze 4" xfId="14967" hidden="1" xr:uid="{00000000-0005-0000-0000-0000C7400000}"/>
    <cellStyle name="Hiperłącze 4" xfId="27891" hidden="1" xr:uid="{00000000-0005-0000-0000-000047460000}"/>
    <cellStyle name="Hiperłącze 4" xfId="12394" hidden="1" xr:uid="{00000000-0005-0000-0000-0000343F0000}"/>
    <cellStyle name="Hiperłącze 4" xfId="15357" hidden="1" xr:uid="{00000000-0005-0000-0000-0000AC400000}"/>
    <cellStyle name="Hiperłącze 4" xfId="13001" hidden="1" xr:uid="{00000000-0005-0000-0000-00008F3F0000}"/>
    <cellStyle name="Hiperłącze 4" xfId="12403" hidden="1" xr:uid="{00000000-0005-0000-0000-0000333F0000}"/>
    <cellStyle name="Hiperłącze 4" xfId="45959" hidden="1" xr:uid="{00000000-0005-0000-0000-0000844E0000}"/>
    <cellStyle name="Hiperłącze 4" xfId="12203" hidden="1" xr:uid="{00000000-0005-0000-0000-0000D53F0000}"/>
    <cellStyle name="Hiperłącze 4" xfId="22278" hidden="1" xr:uid="{00000000-0005-0000-0000-0000CC430000}"/>
    <cellStyle name="Hiperłącze 4" xfId="18298" hidden="1" xr:uid="{00000000-0005-0000-0000-000051420000}"/>
    <cellStyle name="Hiperłącze 4" xfId="12411" hidden="1" xr:uid="{00000000-0005-0000-0000-0000383F0000}"/>
    <cellStyle name="Hiperłącze 4" xfId="15778" hidden="1" xr:uid="{00000000-0005-0000-0000-000003410000}"/>
    <cellStyle name="Hiperłącze 4" xfId="27244" hidden="1" xr:uid="{00000000-0005-0000-0000-000028460000}"/>
    <cellStyle name="Hiperłącze 4" xfId="17010" hidden="1" xr:uid="{00000000-0005-0000-0000-00004C410000}"/>
    <cellStyle name="Hiperłącze 4" xfId="19023" hidden="1" xr:uid="{00000000-0005-0000-0000-000065420000}"/>
    <cellStyle name="Hiperłącze 4" xfId="38962" hidden="1" xr:uid="{00000000-0005-0000-0000-0000B94C0000}"/>
    <cellStyle name="Hiperłącze 4" xfId="26575" hidden="1" xr:uid="{00000000-0005-0000-0000-0000BF450000}"/>
    <cellStyle name="Hiperłącze 4" xfId="16759" hidden="1" xr:uid="{00000000-0005-0000-0000-0000EF410000}"/>
    <cellStyle name="Hiperłącze 4" xfId="46208" hidden="1" xr:uid="{00000000-0005-0000-0000-0000E24E0000}"/>
    <cellStyle name="Hiperłącze 4" xfId="28857" hidden="1" xr:uid="{00000000-0005-0000-0000-0000FF460000}"/>
    <cellStyle name="Hiperłącze 4" xfId="42820" hidden="1" xr:uid="{00000000-0005-0000-0000-0000574D0000}"/>
    <cellStyle name="Hiperłącze 4" xfId="22775" hidden="1" xr:uid="{00000000-0005-0000-0000-00005E440000}"/>
    <cellStyle name="Hiperłącze 4" xfId="23303" hidden="1" xr:uid="{00000000-0005-0000-0000-00005F440000}"/>
    <cellStyle name="Hiperłącze 4" xfId="22863" hidden="1" xr:uid="{00000000-0005-0000-0000-000070440000}"/>
    <cellStyle name="Hiperłącze 4" xfId="21274" hidden="1" xr:uid="{00000000-0005-0000-0000-000081440000}"/>
    <cellStyle name="Hiperłącze 4" xfId="23602" hidden="1" xr:uid="{00000000-0005-0000-0000-000093440000}"/>
    <cellStyle name="Hiperłącze 4" xfId="23720" hidden="1" xr:uid="{00000000-0005-0000-0000-0000A0440000}"/>
    <cellStyle name="Hiperłącze 4" xfId="24144" hidden="1" xr:uid="{00000000-0005-0000-0000-0000AC440000}"/>
    <cellStyle name="Hiperłącze 4" xfId="21058" hidden="1" xr:uid="{00000000-0005-0000-0000-00007A440000}"/>
    <cellStyle name="Hiperłącze 4" xfId="22043" hidden="1" xr:uid="{00000000-0005-0000-0000-0000AE430000}"/>
    <cellStyle name="Hiperłącze 4" xfId="21680" hidden="1" xr:uid="{00000000-0005-0000-0000-000069430000}"/>
    <cellStyle name="Hiperłącze 4" xfId="30031" hidden="1" xr:uid="{00000000-0005-0000-0000-0000AB480000}"/>
    <cellStyle name="Hiperłącze 4" xfId="45016" hidden="1" xr:uid="{00000000-0005-0000-0000-00002B4E0000}"/>
    <cellStyle name="Hiperłącze 4" xfId="44077" hidden="1" xr:uid="{00000000-0005-0000-0000-0000A84D0000}"/>
    <cellStyle name="Hiperłącze 4" xfId="44000" hidden="1" xr:uid="{00000000-0005-0000-0000-0000964D0000}"/>
    <cellStyle name="Hiperłącze 4" xfId="43091" hidden="1" xr:uid="{00000000-0005-0000-0000-0000714D0000}"/>
    <cellStyle name="Hiperłącze 4" xfId="36240" hidden="1" xr:uid="{00000000-0005-0000-0000-00003E4A0000}"/>
    <cellStyle name="Hiperłącze 4" xfId="22653" hidden="1" xr:uid="{00000000-0005-0000-0000-00000A440000}"/>
    <cellStyle name="Hiperłącze 4" xfId="14577" hidden="1" xr:uid="{00000000-0005-0000-0000-000078400000}"/>
    <cellStyle name="Hiperłącze 4" xfId="28507" hidden="1" xr:uid="{00000000-0005-0000-0000-000000470000}"/>
    <cellStyle name="Hiperłącze 4" xfId="31958" hidden="1" xr:uid="{00000000-0005-0000-0000-000089480000}"/>
    <cellStyle name="Hiperłącze 4" xfId="14779" hidden="1" xr:uid="{00000000-0005-0000-0000-0000C5400000}"/>
    <cellStyle name="Hiperłącze 4" xfId="15496" hidden="1" xr:uid="{00000000-0005-0000-0000-0000B2400000}"/>
    <cellStyle name="Hiperłącze 4" xfId="14543" hidden="1" xr:uid="{00000000-0005-0000-0000-000072400000}"/>
    <cellStyle name="Hiperłącze 4" xfId="14294" hidden="1" xr:uid="{00000000-0005-0000-0000-000014400000}"/>
    <cellStyle name="Hiperłącze 4" xfId="13662" hidden="1" xr:uid="{00000000-0005-0000-0000-0000F33F0000}"/>
    <cellStyle name="Hiperłącze 4" xfId="19747" hidden="1" xr:uid="{00000000-0005-0000-0000-0000B0420000}"/>
    <cellStyle name="Hiperłącze 4" xfId="37827" hidden="1" xr:uid="{00000000-0005-0000-0000-0000EC4A0000}"/>
    <cellStyle name="Hiperłącze 4" xfId="38140" hidden="1" xr:uid="{00000000-0005-0000-0000-0000374B0000}"/>
    <cellStyle name="Hiperłącze 4" xfId="39446" hidden="1" xr:uid="{00000000-0005-0000-0000-00008C4B0000}"/>
    <cellStyle name="Hiperłącze 4" xfId="32852" hidden="1" xr:uid="{00000000-0005-0000-0000-00000E490000}"/>
    <cellStyle name="Hiperłącze 4" xfId="31344" hidden="1" xr:uid="{00000000-0005-0000-0000-0000EF470000}"/>
    <cellStyle name="Hiperłącze 4" xfId="31464" hidden="1" xr:uid="{00000000-0005-0000-0000-0000F5470000}"/>
    <cellStyle name="Hiperłącze 4" xfId="17828" hidden="1" xr:uid="{00000000-0005-0000-0000-0000C3410000}"/>
    <cellStyle name="Hiperłącze 4" xfId="17910" hidden="1" xr:uid="{00000000-0005-0000-0000-0000CA410000}"/>
    <cellStyle name="Hiperłącze 4" xfId="20334" hidden="1" xr:uid="{00000000-0005-0000-0000-000014430000}"/>
    <cellStyle name="Hiperłącze 4" xfId="16459" hidden="1" xr:uid="{00000000-0005-0000-0000-00007B420000}"/>
    <cellStyle name="Hiperłącze 4" xfId="19536" hidden="1" xr:uid="{00000000-0005-0000-0000-0000D0420000}"/>
    <cellStyle name="Hiperłącze 4" xfId="14525" hidden="1" xr:uid="{00000000-0005-0000-0000-000056400000}"/>
    <cellStyle name="Hiperłącze 4" xfId="13848" hidden="1" xr:uid="{00000000-0005-0000-0000-000046400000}"/>
    <cellStyle name="Hiperłącze 4" xfId="13954" hidden="1" xr:uid="{00000000-0005-0000-0000-00002D400000}"/>
    <cellStyle name="Hiperłącze 4" xfId="12754" hidden="1" xr:uid="{00000000-0005-0000-0000-00005A3F0000}"/>
    <cellStyle name="Hiperłącze 4" xfId="18567" hidden="1" xr:uid="{00000000-0005-0000-0000-00000A420000}"/>
    <cellStyle name="Hiperłącze 4" xfId="11574" hidden="1" xr:uid="{00000000-0005-0000-0000-0000D13F0000}"/>
    <cellStyle name="Hiperłącze 4" xfId="30500" hidden="1" xr:uid="{00000000-0005-0000-0000-000073470000}"/>
    <cellStyle name="Hiperłącze 4" xfId="16187" hidden="1" xr:uid="{00000000-0005-0000-0000-000084410000}"/>
    <cellStyle name="Hiperłącze 4" xfId="44199" hidden="1" xr:uid="{00000000-0005-0000-0000-0000AD4D0000}"/>
    <cellStyle name="Hiperłącze 4" xfId="13724" hidden="1" xr:uid="{00000000-0005-0000-0000-00003E400000}"/>
    <cellStyle name="Hiperłącze 4" xfId="13276" hidden="1" xr:uid="{00000000-0005-0000-0000-0000AE3F0000}"/>
    <cellStyle name="Hiperłącze 4" xfId="17526" hidden="1" xr:uid="{00000000-0005-0000-0000-00009F410000}"/>
    <cellStyle name="Hiperłącze 4" xfId="46727" hidden="1" xr:uid="{00000000-0005-0000-0000-0000484F0000}"/>
    <cellStyle name="Hiperłącze 4" xfId="37553" hidden="1" xr:uid="{00000000-0005-0000-0000-0000204B0000}"/>
    <cellStyle name="Hiperłącze 4" xfId="14275" hidden="1" xr:uid="{00000000-0005-0000-0000-000012400000}"/>
    <cellStyle name="Hiperłącze 4" xfId="20290" hidden="1" xr:uid="{00000000-0005-0000-0000-00000A430000}"/>
    <cellStyle name="Hiperłącze 4" xfId="46641" hidden="1" xr:uid="{00000000-0005-0000-0000-0000324F0000}"/>
    <cellStyle name="Hiperłącze 4" xfId="35832" hidden="1" xr:uid="{00000000-0005-0000-0000-0000F8490000}"/>
    <cellStyle name="Hiperłącze 4" xfId="32901" hidden="1" xr:uid="{00000000-0005-0000-0000-000011490000}"/>
    <cellStyle name="Hiperłącze 4" xfId="42208" hidden="1" xr:uid="{00000000-0005-0000-0000-0000E94C0000}"/>
    <cellStyle name="Hiperłącze 4" xfId="43307" hidden="1" xr:uid="{00000000-0005-0000-0000-0000E54D0000}"/>
    <cellStyle name="Hiperłącze 4" xfId="15249" hidden="1" xr:uid="{00000000-0005-0000-0000-00009A400000}"/>
    <cellStyle name="Hiperłącze 4" xfId="19981" hidden="1" xr:uid="{00000000-0005-0000-0000-0000C3420000}"/>
    <cellStyle name="Hiperłącze 4" xfId="30015" hidden="1" xr:uid="{00000000-0005-0000-0000-00001A480000}"/>
    <cellStyle name="Hiperłącze 4" xfId="32371" hidden="1" xr:uid="{00000000-0005-0000-0000-000052480000}"/>
    <cellStyle name="Hiperłącze 4" xfId="36104" hidden="1" xr:uid="{00000000-0005-0000-0000-0000124A0000}"/>
    <cellStyle name="Hiperłącze 4" xfId="26762" hidden="1" xr:uid="{00000000-0005-0000-0000-0000D5450000}"/>
    <cellStyle name="Hiperłącze 4" xfId="44640" hidden="1" xr:uid="{00000000-0005-0000-0000-0000FA4D0000}"/>
    <cellStyle name="Hiperłącze 4" xfId="21112" hidden="1" xr:uid="{00000000-0005-0000-0000-000031430000}"/>
    <cellStyle name="Hiperłącze 4" xfId="37876" hidden="1" xr:uid="{00000000-0005-0000-0000-0000EE4A0000}"/>
    <cellStyle name="Hiperłącze 4" xfId="13247" hidden="1" xr:uid="{00000000-0005-0000-0000-0000AF3F0000}"/>
    <cellStyle name="Hiperłącze 4" xfId="43074" hidden="1" xr:uid="{00000000-0005-0000-0000-0000774D0000}"/>
    <cellStyle name="Hiperłącze 4" xfId="43052" hidden="1" xr:uid="{00000000-0005-0000-0000-0000744D0000}"/>
    <cellStyle name="Hiperłącze 4" xfId="36781" hidden="1" xr:uid="{00000000-0005-0000-0000-0000584A0000}"/>
    <cellStyle name="Hiperłącze 4" xfId="36994" hidden="1" xr:uid="{00000000-0005-0000-0000-00006D4A0000}"/>
    <cellStyle name="Hiperłącze 4" xfId="37003" hidden="1" xr:uid="{00000000-0005-0000-0000-00006E4A0000}"/>
    <cellStyle name="Hiperłącze 4" xfId="37053" hidden="1" xr:uid="{00000000-0005-0000-0000-0000784A0000}"/>
    <cellStyle name="Hiperłącze 4" xfId="15415" hidden="1" xr:uid="{00000000-0005-0000-0000-0000AE400000}"/>
    <cellStyle name="Hiperłącze 4" xfId="17901" hidden="1" xr:uid="{00000000-0005-0000-0000-0000C6410000}"/>
    <cellStyle name="Hiperłącze 4" xfId="22885" hidden="1" xr:uid="{00000000-0005-0000-0000-00006D440000}"/>
    <cellStyle name="Hiperłącze 4" xfId="40135" hidden="1" xr:uid="{00000000-0005-0000-0000-0000EE4B0000}"/>
    <cellStyle name="Hiperłącze 4" xfId="14599" hidden="1" xr:uid="{00000000-0005-0000-0000-00007B400000}"/>
    <cellStyle name="Hiperłącze 4" xfId="28898" hidden="1" xr:uid="{00000000-0005-0000-0000-0000D4460000}"/>
    <cellStyle name="Hiperłącze 4" xfId="16895" hidden="1" xr:uid="{00000000-0005-0000-0000-00003F410000}"/>
    <cellStyle name="Hiperłącze 4" xfId="39259" hidden="1" xr:uid="{00000000-0005-0000-0000-0000784B0000}"/>
    <cellStyle name="Hiperłącze 4" xfId="22190" hidden="1" xr:uid="{00000000-0005-0000-0000-0000BF430000}"/>
    <cellStyle name="Hiperłącze 4" xfId="23566" hidden="1" xr:uid="{00000000-0005-0000-0000-000072440000}"/>
    <cellStyle name="Hiperłącze 4" xfId="40985" hidden="1" xr:uid="{00000000-0005-0000-0000-0000AA4C0000}"/>
    <cellStyle name="Hiperłącze 4" xfId="28913" hidden="1" xr:uid="{00000000-0005-0000-0000-0000D8460000}"/>
    <cellStyle name="Hiperłącze 4" xfId="23416" hidden="1" xr:uid="{00000000-0005-0000-0000-00003A440000}"/>
    <cellStyle name="Hiperłącze 4" xfId="31821" hidden="1" xr:uid="{00000000-0005-0000-0000-00007E480000}"/>
    <cellStyle name="Hiperłącze 4" xfId="38089" hidden="1" xr:uid="{00000000-0005-0000-0000-0000074B0000}"/>
    <cellStyle name="Hiperłącze 4" xfId="46281" hidden="1" xr:uid="{00000000-0005-0000-0000-0000E54E0000}"/>
    <cellStyle name="Hiperłącze 4" xfId="44519" hidden="1" xr:uid="{00000000-0005-0000-0000-0000D24D0000}"/>
    <cellStyle name="Hiperłącze 4" xfId="42966" hidden="1" xr:uid="{00000000-0005-0000-0000-00006B4D0000}"/>
    <cellStyle name="Hiperłącze 4" xfId="23557" hidden="1" xr:uid="{00000000-0005-0000-0000-000071440000}"/>
    <cellStyle name="Hiperłącze 4" xfId="21240" hidden="1" xr:uid="{00000000-0005-0000-0000-000099430000}"/>
    <cellStyle name="Hiperłącze 4" xfId="34506" hidden="1" xr:uid="{00000000-0005-0000-0000-0000274A0000}"/>
    <cellStyle name="Hiperłącze 4" xfId="36165" hidden="1" xr:uid="{00000000-0005-0000-0000-0000384A0000}"/>
    <cellStyle name="Hiperłącze 4" xfId="15505" hidden="1" xr:uid="{00000000-0005-0000-0000-0000B6400000}"/>
    <cellStyle name="Hiperłącze 4" xfId="15127" hidden="1" xr:uid="{00000000-0005-0000-0000-000094400000}"/>
    <cellStyle name="Hiperłącze 4" xfId="34564" hidden="1" xr:uid="{00000000-0005-0000-0000-00001B4A0000}"/>
    <cellStyle name="Hiperłącze 4" xfId="23276" hidden="1" xr:uid="{00000000-0005-0000-0000-00002E440000}"/>
    <cellStyle name="Hiperłącze 4" xfId="18790" hidden="1" xr:uid="{00000000-0005-0000-0000-000021420000}"/>
    <cellStyle name="Hiperłącze 4" xfId="39047" hidden="1" xr:uid="{00000000-0005-0000-0000-00003D4C0000}"/>
    <cellStyle name="Hiperłącze 4" xfId="26887" hidden="1" xr:uid="{00000000-0005-0000-0000-0000E4450000}"/>
    <cellStyle name="Hiperłącze 4" xfId="12541" hidden="1" xr:uid="{00000000-0005-0000-0000-00003E3F0000}"/>
    <cellStyle name="Hiperłącze 4" xfId="31726" hidden="1" xr:uid="{00000000-0005-0000-0000-00002F480000}"/>
    <cellStyle name="Hiperłącze 4" xfId="13593" hidden="1" xr:uid="{00000000-0005-0000-0000-0000E63F0000}"/>
    <cellStyle name="Hiperłącze 4" xfId="19390" hidden="1" xr:uid="{00000000-0005-0000-0000-0000ED420000}"/>
    <cellStyle name="Hiperłącze 4" xfId="19325" hidden="1" xr:uid="{00000000-0005-0000-0000-0000CB420000}"/>
    <cellStyle name="Hiperłącze 4" xfId="19717" hidden="1" xr:uid="{00000000-0005-0000-0000-0000A8420000}"/>
    <cellStyle name="Hiperłącze 4" xfId="37499" hidden="1" xr:uid="{00000000-0005-0000-0000-0000264B0000}"/>
    <cellStyle name="Hiperłącze 4" xfId="37663" hidden="1" xr:uid="{00000000-0005-0000-0000-0000094B0000}"/>
    <cellStyle name="Hiperłącze 4" xfId="42599" hidden="1" xr:uid="{00000000-0005-0000-0000-0000134D0000}"/>
    <cellStyle name="Hiperłącze 4" xfId="38321" hidden="1" xr:uid="{00000000-0005-0000-0000-0000484B0000}"/>
    <cellStyle name="Hiperłącze 4" xfId="39554" hidden="1" xr:uid="{00000000-0005-0000-0000-0000984B0000}"/>
    <cellStyle name="Hiperłącze 4" xfId="13131" hidden="1" xr:uid="{00000000-0005-0000-0000-0000A03F0000}"/>
    <cellStyle name="Hiperłącze 4" xfId="33643" hidden="1" xr:uid="{00000000-0005-0000-0000-000022490000}"/>
    <cellStyle name="Hiperłącze 4" xfId="28549" hidden="1" xr:uid="{00000000-0005-0000-0000-0000F2460000}"/>
    <cellStyle name="Hiperłącze 4" xfId="16705" hidden="1" xr:uid="{00000000-0005-0000-0000-00002E410000}"/>
    <cellStyle name="Hiperłącze 4" xfId="46583" hidden="1" xr:uid="{00000000-0005-0000-0000-00003A4F0000}"/>
    <cellStyle name="Hiperłącze 4" xfId="25147" hidden="1" xr:uid="{00000000-0005-0000-0000-000000460000}"/>
    <cellStyle name="Hiperłącze 4" xfId="23045" hidden="1" xr:uid="{00000000-0005-0000-0000-00004C440000}"/>
    <cellStyle name="Hiperłącze 4" xfId="47022" hidden="1" xr:uid="{00000000-0005-0000-0000-00001C4F0000}"/>
    <cellStyle name="Hiperłącze 4" xfId="11825" hidden="1" xr:uid="{00000000-0005-0000-0000-0000DB400000}"/>
    <cellStyle name="Hiperłącze 4" xfId="38115" hidden="1" xr:uid="{00000000-0005-0000-0000-0000024B0000}"/>
    <cellStyle name="Hiperłącze 4" xfId="26911" hidden="1" xr:uid="{00000000-0005-0000-0000-0000E7450000}"/>
    <cellStyle name="Hiperłącze 4" xfId="27527" hidden="1" xr:uid="{00000000-0005-0000-0000-00005D460000}"/>
    <cellStyle name="Hiperłącze 4" xfId="26016" hidden="1" xr:uid="{00000000-0005-0000-0000-000062450000}"/>
    <cellStyle name="Hiperłącze 4" xfId="12549" hidden="1" xr:uid="{00000000-0005-0000-0000-0000423F0000}"/>
    <cellStyle name="Hiperłącze 4" xfId="18109" hidden="1" xr:uid="{00000000-0005-0000-0000-0000F5410000}"/>
    <cellStyle name="Hiperłącze 4" xfId="18195" hidden="1" xr:uid="{00000000-0005-0000-0000-000008420000}"/>
    <cellStyle name="Hiperłącze 4" xfId="18662" hidden="1" xr:uid="{00000000-0005-0000-0000-000015420000}"/>
    <cellStyle name="Hiperłącze 4" xfId="18701" hidden="1" xr:uid="{00000000-0005-0000-0000-00001C420000}"/>
    <cellStyle name="Hiperłącze 4" xfId="30317" hidden="1" xr:uid="{00000000-0005-0000-0000-0000B2470000}"/>
    <cellStyle name="Hiperłącze 4" xfId="21748" hidden="1" xr:uid="{00000000-0005-0000-0000-000078430000}"/>
    <cellStyle name="Hiperłącze 4" xfId="20568" hidden="1" xr:uid="{00000000-0005-0000-0000-00008A440000}"/>
    <cellStyle name="Hiperłącze 4" xfId="21271" hidden="1" xr:uid="{00000000-0005-0000-0000-000092430000}"/>
    <cellStyle name="Hiperłącze 4" xfId="20832" hidden="1" xr:uid="{00000000-0005-0000-0000-00007D440000}"/>
    <cellStyle name="Hiperłącze 4" xfId="12697" hidden="1" xr:uid="{00000000-0005-0000-0000-0000583F0000}"/>
    <cellStyle name="Hiperłącze 4" xfId="26548" hidden="1" xr:uid="{00000000-0005-0000-0000-0000BA450000}"/>
    <cellStyle name="Hiperłącze 4" xfId="31434" hidden="1" xr:uid="{00000000-0005-0000-0000-0000F7470000}"/>
    <cellStyle name="Hiperłącze 4" xfId="31690" hidden="1" xr:uid="{00000000-0005-0000-0000-000026480000}"/>
    <cellStyle name="Hiperłącze 4" xfId="14417" hidden="1" xr:uid="{00000000-0005-0000-0000-000024400000}"/>
    <cellStyle name="Hiperłącze 4" xfId="11974" hidden="1" xr:uid="{00000000-0005-0000-0000-0000DB3F0000}"/>
    <cellStyle name="Hiperłącze 4" xfId="29886" hidden="1" xr:uid="{00000000-0005-0000-0000-00009F480000}"/>
    <cellStyle name="Hiperłącze 4" xfId="12844" hidden="1" xr:uid="{00000000-0005-0000-0000-0000613F0000}"/>
    <cellStyle name="Hiperłącze 4" xfId="15050" hidden="1" xr:uid="{00000000-0005-0000-0000-0000D3400000}"/>
    <cellStyle name="Hiperłącze 4" xfId="14984" hidden="1" xr:uid="{00000000-0005-0000-0000-0000BE400000}"/>
    <cellStyle name="Hiperłącze 4" xfId="14507" hidden="1" xr:uid="{00000000-0005-0000-0000-000051400000}"/>
    <cellStyle name="Hiperłącze 4" xfId="29069" hidden="1" xr:uid="{00000000-0005-0000-0000-0000E2460000}"/>
    <cellStyle name="Hiperłącze 4" xfId="42087" hidden="1" xr:uid="{00000000-0005-0000-0000-00002C4D0000}"/>
    <cellStyle name="Hiperłącze 4" xfId="34271" hidden="1" xr:uid="{00000000-0005-0000-0000-0000BD490000}"/>
    <cellStyle name="Hiperłącze 4" xfId="46350" hidden="1" xr:uid="{00000000-0005-0000-0000-0000F44E0000}"/>
    <cellStyle name="Hiperłącze 4" xfId="46659" hidden="1" xr:uid="{00000000-0005-0000-0000-0000334F0000}"/>
    <cellStyle name="Hiperłącze 4" xfId="26877" hidden="1" xr:uid="{00000000-0005-0000-0000-0000E3450000}"/>
    <cellStyle name="Hiperłącze 4" xfId="34928" hidden="1" xr:uid="{00000000-0005-0000-0000-00007B490000}"/>
    <cellStyle name="Hiperłącze 4" xfId="28029" hidden="1" xr:uid="{00000000-0005-0000-0000-000051460000}"/>
    <cellStyle name="Hiperłącze 4" xfId="24969" hidden="1" xr:uid="{00000000-0005-0000-0000-000033450000}"/>
    <cellStyle name="Hiperłącze 4" xfId="31301" hidden="1" xr:uid="{00000000-0005-0000-0000-0000E7470000}"/>
    <cellStyle name="Hiperłącze 4" xfId="20661" hidden="1" xr:uid="{00000000-0005-0000-0000-00009C430000}"/>
    <cellStyle name="Hiperłącze 4" xfId="44420" hidden="1" xr:uid="{00000000-0005-0000-0000-0000CA4D0000}"/>
    <cellStyle name="Hiperłącze 4" xfId="17179" hidden="1" xr:uid="{00000000-0005-0000-0000-000061410000}"/>
    <cellStyle name="Hiperłącze 4" xfId="26746" hidden="1" xr:uid="{00000000-0005-0000-0000-0000CE450000}"/>
    <cellStyle name="Hiperłącze 4" xfId="33402" hidden="1" xr:uid="{00000000-0005-0000-0000-0000E2480000}"/>
    <cellStyle name="Hiperłącze 4" xfId="43182" hidden="1" xr:uid="{00000000-0005-0000-0000-0000DA4D0000}"/>
    <cellStyle name="Hiperłącze 4" xfId="14562" hidden="1" xr:uid="{00000000-0005-0000-0000-000074400000}"/>
    <cellStyle name="Hiperłącze 4" xfId="15631" hidden="1" xr:uid="{00000000-0005-0000-0000-0000F1400000}"/>
    <cellStyle name="Hiperłącze 4" xfId="24663" hidden="1" xr:uid="{00000000-0005-0000-0000-00000F450000}"/>
    <cellStyle name="Hiperłącze 4" xfId="19568" hidden="1" xr:uid="{00000000-0005-0000-0000-0000C9420000}"/>
    <cellStyle name="Hiperłącze 4" xfId="42335" hidden="1" xr:uid="{00000000-0005-0000-0000-0000F84C0000}"/>
    <cellStyle name="Hiperłącze 4" xfId="37655" hidden="1" xr:uid="{00000000-0005-0000-0000-00000A4B0000}"/>
    <cellStyle name="Hiperłącze 4" xfId="13350" hidden="1" xr:uid="{00000000-0005-0000-0000-0000BB3F0000}"/>
    <cellStyle name="Hiperłącze 4" xfId="33612" hidden="1" xr:uid="{00000000-0005-0000-0000-000028490000}"/>
    <cellStyle name="Hiperłącze 4" xfId="18587" hidden="1" xr:uid="{00000000-0005-0000-0000-00000C420000}"/>
    <cellStyle name="Hiperłącze 4" xfId="25508" hidden="1" xr:uid="{00000000-0005-0000-0000-00009B460000}"/>
    <cellStyle name="Hiperłącze 4" xfId="21268" hidden="1" xr:uid="{00000000-0005-0000-0000-000004450000}"/>
    <cellStyle name="Hiperłącze 4" xfId="45527" hidden="1" xr:uid="{00000000-0005-0000-0000-0000B94E0000}"/>
    <cellStyle name="Hiperłącze 4" xfId="27616" hidden="1" xr:uid="{00000000-0005-0000-0000-00002A460000}"/>
    <cellStyle name="Hiperłącze 4" xfId="25754" hidden="1" xr:uid="{00000000-0005-0000-0000-00004E450000}"/>
    <cellStyle name="Hiperłącze 4" xfId="26919" hidden="1" xr:uid="{00000000-0005-0000-0000-0000EC450000}"/>
    <cellStyle name="Hiperłącze 4" xfId="45159" hidden="1" xr:uid="{00000000-0005-0000-0000-0000364E0000}"/>
    <cellStyle name="Hiperłącze 4" xfId="14702" hidden="1" xr:uid="{00000000-0005-0000-0000-000088400000}"/>
    <cellStyle name="Hiperłącze 4" xfId="20119" hidden="1" xr:uid="{00000000-0005-0000-0000-0000FC420000}"/>
    <cellStyle name="Hiperłącze 4" xfId="36468" hidden="1" xr:uid="{00000000-0005-0000-0000-0000964A0000}"/>
    <cellStyle name="Hiperłącze 4" xfId="20800" hidden="1" xr:uid="{00000000-0005-0000-0000-000088440000}"/>
    <cellStyle name="Hiperłącze 4" xfId="18055" hidden="1" xr:uid="{00000000-0005-0000-0000-0000F4410000}"/>
    <cellStyle name="Hiperłącze 4" xfId="31391" hidden="1" xr:uid="{00000000-0005-0000-0000-0000F2470000}"/>
    <cellStyle name="Hiperłącze 4" xfId="31014" hidden="1" xr:uid="{00000000-0005-0000-0000-0000C8470000}"/>
    <cellStyle name="Hiperłącze 4" xfId="20062" hidden="1" xr:uid="{00000000-0005-0000-0000-0000F1420000}"/>
    <cellStyle name="Hiperłącze 4" xfId="14774" hidden="1" xr:uid="{00000000-0005-0000-0000-0000C6400000}"/>
    <cellStyle name="Hiperłącze 4" xfId="34130" hidden="1" xr:uid="{00000000-0005-0000-0000-0000BC490000}"/>
    <cellStyle name="Hiperłącze 4" xfId="45850" hidden="1" xr:uid="{00000000-0005-0000-0000-00007B4E0000}"/>
    <cellStyle name="Hiperłącze 4" xfId="40555" hidden="1" xr:uid="{00000000-0005-0000-0000-00001F4C0000}"/>
    <cellStyle name="Hiperłącze 4" xfId="36773" hidden="1" xr:uid="{00000000-0005-0000-0000-0000574A0000}"/>
    <cellStyle name="Hiperłącze 4" xfId="24017" hidden="1" xr:uid="{00000000-0005-0000-0000-0000E7440000}"/>
    <cellStyle name="Hiperłącze 4" xfId="14456" hidden="1" xr:uid="{00000000-0005-0000-0000-000021400000}"/>
    <cellStyle name="Hiperłącze 4" xfId="12271" hidden="1" xr:uid="{00000000-0005-0000-0000-0000243F0000}"/>
    <cellStyle name="Hiperłącze 4" xfId="22364" hidden="1" xr:uid="{00000000-0005-0000-0000-0000D4430000}"/>
    <cellStyle name="Hiperłącze 4" xfId="22255" hidden="1" xr:uid="{00000000-0005-0000-0000-0000C7430000}"/>
    <cellStyle name="Hiperłącze 4" xfId="30646" hidden="1" xr:uid="{00000000-0005-0000-0000-000082470000}"/>
    <cellStyle name="Hiperłącze 4" xfId="44979" hidden="1" xr:uid="{00000000-0005-0000-0000-0000244E0000}"/>
    <cellStyle name="Hiperłącze 4" xfId="40654" hidden="1" xr:uid="{00000000-0005-0000-0000-0000424C0000}"/>
    <cellStyle name="Hiperłącze 4" xfId="37578" hidden="1" xr:uid="{00000000-0005-0000-0000-0000184B0000}"/>
    <cellStyle name="Hiperłącze 4" xfId="20522" hidden="1" xr:uid="{00000000-0005-0000-0000-0000A0430000}"/>
    <cellStyle name="Hiperłącze 4" xfId="32790" hidden="1" xr:uid="{00000000-0005-0000-0000-0000C3480000}"/>
    <cellStyle name="Hiperłącze 4" xfId="20382" hidden="1" xr:uid="{00000000-0005-0000-0000-000015430000}"/>
    <cellStyle name="Hiperłącze 4" xfId="23874" hidden="1" xr:uid="{00000000-0005-0000-0000-000003450000}"/>
    <cellStyle name="Hiperłącze 4" xfId="12629" hidden="1" xr:uid="{00000000-0005-0000-0000-0000493F0000}"/>
    <cellStyle name="Hiperłącze 4" xfId="28167" hidden="1" xr:uid="{00000000-0005-0000-0000-0000AC460000}"/>
    <cellStyle name="Hiperłącze 4" xfId="15306" hidden="1" xr:uid="{00000000-0005-0000-0000-0000A2400000}"/>
    <cellStyle name="Hiperłącze 4" xfId="18452" hidden="1" xr:uid="{00000000-0005-0000-0000-000048420000}"/>
    <cellStyle name="Hiperłącze 4" xfId="22995" hidden="1" xr:uid="{00000000-0005-0000-0000-000052440000}"/>
    <cellStyle name="Hiperłącze 4" xfId="41196" hidden="1" xr:uid="{00000000-0005-0000-0000-00005B4C0000}"/>
    <cellStyle name="Hiperłącze 4" xfId="33436" hidden="1" xr:uid="{00000000-0005-0000-0000-0000E8480000}"/>
    <cellStyle name="Hiperłącze 4" xfId="41243" hidden="1" xr:uid="{00000000-0005-0000-0000-0000634C0000}"/>
    <cellStyle name="Hiperłącze 4" xfId="23076" hidden="1" xr:uid="{00000000-0005-0000-0000-000064440000}"/>
    <cellStyle name="Hiperłącze 4" xfId="22571" hidden="1" xr:uid="{00000000-0005-0000-0000-000003440000}"/>
    <cellStyle name="Hiperłącze 4" xfId="41296" hidden="1" xr:uid="{00000000-0005-0000-0000-0000674C0000}"/>
    <cellStyle name="Hiperłącze 4" xfId="28382" hidden="1" xr:uid="{00000000-0005-0000-0000-000002470000}"/>
    <cellStyle name="Hiperłącze 4" xfId="39451" hidden="1" xr:uid="{00000000-0005-0000-0000-00008B4B0000}"/>
    <cellStyle name="Hiperłącze 4" xfId="25456" hidden="1" xr:uid="{00000000-0005-0000-0000-000002460000}"/>
    <cellStyle name="Hiperłącze 4" xfId="32436" hidden="1" xr:uid="{00000000-0005-0000-0000-000059480000}"/>
    <cellStyle name="Hiperłącze 4" xfId="15613" hidden="1" xr:uid="{00000000-0005-0000-0000-0000EF400000}"/>
    <cellStyle name="Hiperłącze 4" xfId="16222" hidden="1" xr:uid="{00000000-0005-0000-0000-000079410000}"/>
    <cellStyle name="Hiperłącze 4" xfId="11904" hidden="1" xr:uid="{00000000-0005-0000-0000-0000DD3F0000}"/>
    <cellStyle name="Hiperłącze 4" xfId="35140" hidden="1" xr:uid="{00000000-0005-0000-0000-000093490000}"/>
    <cellStyle name="Hiperłącze 4" xfId="38742" hidden="1" xr:uid="{00000000-0005-0000-0000-0000DF4B0000}"/>
    <cellStyle name="Hiperłącze 4" xfId="25120" hidden="1" xr:uid="{00000000-0005-0000-0000-000009460000}"/>
    <cellStyle name="Hiperłącze 4" xfId="35987" hidden="1" xr:uid="{00000000-0005-0000-0000-0000054A0000}"/>
    <cellStyle name="Hiperłącze 4" xfId="34072" hidden="1" xr:uid="{00000000-0005-0000-0000-00001D4A0000}"/>
    <cellStyle name="Hiperłącze 4" xfId="20925" hidden="1" xr:uid="{00000000-0005-0000-0000-0000EE430000}"/>
    <cellStyle name="Hiperłącze 4" xfId="36959" hidden="1" xr:uid="{00000000-0005-0000-0000-0000694A0000}"/>
    <cellStyle name="Hiperłącze 4" xfId="22293" hidden="1" xr:uid="{00000000-0005-0000-0000-0000D0430000}"/>
    <cellStyle name="Hiperłącze 4" xfId="34857" hidden="1" xr:uid="{00000000-0005-0000-0000-00001C4A0000}"/>
    <cellStyle name="Hiperłącze 4" xfId="40300" hidden="1" xr:uid="{00000000-0005-0000-0000-0000014C0000}"/>
    <cellStyle name="Hiperłącze 4" xfId="11452" hidden="1" xr:uid="{00000000-0005-0000-0000-0000CD3F0000}"/>
    <cellStyle name="Hiperłącze 4" xfId="20988" hidden="1" xr:uid="{00000000-0005-0000-0000-0000E9430000}"/>
    <cellStyle name="Hiperłącze 4" xfId="33475" hidden="1" xr:uid="{00000000-0005-0000-0000-0000E5480000}"/>
    <cellStyle name="Hiperłącze 4" xfId="44951" hidden="1" xr:uid="{00000000-0005-0000-0000-0000214E0000}"/>
    <cellStyle name="Hiperłącze 4" xfId="39077" hidden="1" xr:uid="{00000000-0005-0000-0000-0000CB4C0000}"/>
    <cellStyle name="Hiperłącze 4" xfId="30431" hidden="1" xr:uid="{00000000-0005-0000-0000-000066470000}"/>
    <cellStyle name="Hiperłącze 4" xfId="25231" hidden="1" xr:uid="{00000000-0005-0000-0000-0000A3450000}"/>
    <cellStyle name="Hiperłącze 4" xfId="28207" hidden="1" xr:uid="{00000000-0005-0000-0000-0000AA460000}"/>
    <cellStyle name="Hiperłącze 4" xfId="39366" hidden="1" xr:uid="{00000000-0005-0000-0000-0000C14C0000}"/>
    <cellStyle name="Hiperłącze 4" xfId="30779" hidden="1" xr:uid="{00000000-0005-0000-0000-000094470000}"/>
    <cellStyle name="Hiperłącze 4" xfId="13953" hidden="1" xr:uid="{00000000-0005-0000-0000-00002E400000}"/>
    <cellStyle name="Hiperłącze 4" xfId="44528" hidden="1" xr:uid="{00000000-0005-0000-0000-0000D64D0000}"/>
    <cellStyle name="Hiperłącze 4" xfId="44223" hidden="1" xr:uid="{00000000-0005-0000-0000-0000B54D0000}"/>
    <cellStyle name="Hiperłącze 4" xfId="27347" hidden="1" xr:uid="{00000000-0005-0000-0000-000071460000}"/>
    <cellStyle name="Hiperłącze 4" xfId="11308" hidden="1" xr:uid="{00000000-0005-0000-0000-0000F93E0000}"/>
    <cellStyle name="Hiperłącze 4" xfId="37205" hidden="1" xr:uid="{00000000-0005-0000-0000-0000C74A0000}"/>
    <cellStyle name="Hiperłącze 4" xfId="37693" hidden="1" xr:uid="{00000000-0005-0000-0000-0000DA4A0000}"/>
    <cellStyle name="Hiperłącze 4" xfId="37796" hidden="1" xr:uid="{00000000-0005-0000-0000-0000E64A0000}"/>
    <cellStyle name="Hiperłącze 4" xfId="37868" hidden="1" xr:uid="{00000000-0005-0000-0000-0000EA4A0000}"/>
    <cellStyle name="Hiperłącze 4" xfId="37916" hidden="1" xr:uid="{00000000-0005-0000-0000-0000F14A0000}"/>
    <cellStyle name="Hiperłącze 4" xfId="37976" hidden="1" xr:uid="{00000000-0005-0000-0000-0000FC4A0000}"/>
    <cellStyle name="Hiperłącze 4" xfId="37393" hidden="1" xr:uid="{00000000-0005-0000-0000-0000164B0000}"/>
    <cellStyle name="Hiperłącze 4" xfId="37586" hidden="1" xr:uid="{00000000-0005-0000-0000-0000174B0000}"/>
    <cellStyle name="Hiperłącze 4" xfId="37485" hidden="1" xr:uid="{00000000-0005-0000-0000-00002D4B0000}"/>
    <cellStyle name="Hiperłącze 4" xfId="36295" hidden="1" xr:uid="{00000000-0005-0000-0000-0000474A0000}"/>
    <cellStyle name="Hiperłącze 4" xfId="23212" hidden="1" xr:uid="{00000000-0005-0000-0000-000028440000}"/>
    <cellStyle name="Hiperłącze 4" xfId="14992" hidden="1" xr:uid="{00000000-0005-0000-0000-0000C1400000}"/>
    <cellStyle name="Hiperłącze 4" xfId="45772" hidden="1" xr:uid="{00000000-0005-0000-0000-0000714E0000}"/>
    <cellStyle name="Hiperłącze 4" xfId="22912" hidden="1" xr:uid="{00000000-0005-0000-0000-000069440000}"/>
    <cellStyle name="Hiperłącze 4" xfId="23783" hidden="1" xr:uid="{00000000-0005-0000-0000-0000A2440000}"/>
    <cellStyle name="Hiperłącze 4" xfId="22336" hidden="1" xr:uid="{00000000-0005-0000-0000-0000D1430000}"/>
    <cellStyle name="Hiperłącze 4" xfId="22223" hidden="1" xr:uid="{00000000-0005-0000-0000-0000BE430000}"/>
    <cellStyle name="Hiperłącze 4" xfId="21202" hidden="1" xr:uid="{00000000-0005-0000-0000-00003F430000}"/>
    <cellStyle name="Hiperłącze 4" xfId="39957" hidden="1" xr:uid="{00000000-0005-0000-0000-0000C34B0000}"/>
    <cellStyle name="Hiperłącze 4" xfId="40294" hidden="1" xr:uid="{00000000-0005-0000-0000-0000034C0000}"/>
    <cellStyle name="Hiperłącze 4" xfId="40710" hidden="1" xr:uid="{00000000-0005-0000-0000-00004B4C0000}"/>
    <cellStyle name="Hiperłącze 4" xfId="42851" hidden="1" xr:uid="{00000000-0005-0000-0000-00005B4D0000}"/>
    <cellStyle name="Hiperłącze 4" xfId="46599" hidden="1" xr:uid="{00000000-0005-0000-0000-0000404F0000}"/>
    <cellStyle name="Hiperłącze 4" xfId="16045" hidden="1" xr:uid="{00000000-0005-0000-0000-00007C420000}"/>
    <cellStyle name="Hiperłącze 4" xfId="37847" hidden="1" xr:uid="{00000000-0005-0000-0000-0000EF4A0000}"/>
    <cellStyle name="Hiperłącze 4" xfId="25193" hidden="1" xr:uid="{00000000-0005-0000-0000-0000A8450000}"/>
    <cellStyle name="Hiperłącze 4" xfId="25045" hidden="1" xr:uid="{00000000-0005-0000-0000-0000B0450000}"/>
    <cellStyle name="Hiperłącze 4" xfId="26401" hidden="1" xr:uid="{00000000-0005-0000-0000-000097450000}"/>
    <cellStyle name="Hiperłącze 4" xfId="25084" hidden="1" xr:uid="{00000000-0005-0000-0000-00009C450000}"/>
    <cellStyle name="Hiperłącze 4" xfId="26310" hidden="1" xr:uid="{00000000-0005-0000-0000-000085450000}"/>
    <cellStyle name="Hiperłącze 4" xfId="26616" hidden="1" xr:uid="{00000000-0005-0000-0000-0000C8450000}"/>
    <cellStyle name="Hiperłącze 4" xfId="26522" hidden="1" xr:uid="{00000000-0005-0000-0000-0000B9450000}"/>
    <cellStyle name="Hiperłącze 4" xfId="16593" hidden="1" xr:uid="{00000000-0005-0000-0000-00001D410000}"/>
    <cellStyle name="Hiperłącze 4" xfId="18411" hidden="1" xr:uid="{00000000-0005-0000-0000-00004A420000}"/>
    <cellStyle name="Hiperłącze 4" xfId="29259" hidden="1" xr:uid="{00000000-0005-0000-0000-000028470000}"/>
    <cellStyle name="Hiperłącze 4" xfId="24537" hidden="1" xr:uid="{00000000-0005-0000-0000-0000D1440000}"/>
    <cellStyle name="Hiperłącze 4" xfId="26720" hidden="1" xr:uid="{00000000-0005-0000-0000-0000D4450000}"/>
    <cellStyle name="Hiperłącze 4" xfId="32010" hidden="1" xr:uid="{00000000-0005-0000-0000-00007C480000}"/>
    <cellStyle name="Hiperłącze 4" xfId="40153" hidden="1" xr:uid="{00000000-0005-0000-0000-0000F04B0000}"/>
    <cellStyle name="Hiperłącze 4" xfId="22304" hidden="1" xr:uid="{00000000-0005-0000-0000-0000CD430000}"/>
    <cellStyle name="Hiperłącze 4" xfId="20151" hidden="1" xr:uid="{00000000-0005-0000-0000-000004430000}"/>
    <cellStyle name="Hiperłącze 4" xfId="32530" hidden="1" xr:uid="{00000000-0005-0000-0000-000068480000}"/>
    <cellStyle name="Hiperłącze 4" xfId="42892" hidden="1" xr:uid="{00000000-0005-0000-0000-00005E4D0000}"/>
    <cellStyle name="Hiperłącze 4" xfId="28058" hidden="1" xr:uid="{00000000-0005-0000-0000-000088460000}"/>
    <cellStyle name="Hiperłącze 4" xfId="30197" hidden="1" xr:uid="{00000000-0005-0000-0000-000056470000}"/>
    <cellStyle name="Hiperłącze 4" xfId="23498" hidden="1" xr:uid="{00000000-0005-0000-0000-000045440000}"/>
    <cellStyle name="Hiperłącze 4" xfId="21430" hidden="1" xr:uid="{00000000-0005-0000-0000-000050430000}"/>
    <cellStyle name="Hiperłącze 4" xfId="46657" hidden="1" xr:uid="{00000000-0005-0000-0000-0000314F0000}"/>
    <cellStyle name="Hiperłącze 4" xfId="46803" hidden="1" xr:uid="{00000000-0005-0000-0000-0000014F0000}"/>
    <cellStyle name="Hiperłącze 4" xfId="11829" hidden="1" xr:uid="{00000000-0005-0000-0000-0000CA3F0000}"/>
    <cellStyle name="Hiperłącze 4" xfId="30383" hidden="1" xr:uid="{00000000-0005-0000-0000-000068470000}"/>
    <cellStyle name="Hiperłącze 4" xfId="35036" hidden="1" xr:uid="{00000000-0005-0000-0000-000087490000}"/>
    <cellStyle name="Hiperłącze 4" xfId="39979" hidden="1" xr:uid="{00000000-0005-0000-0000-0000C54B0000}"/>
    <cellStyle name="Hiperłącze 4" xfId="24546" hidden="1" xr:uid="{00000000-0005-0000-0000-0000D2440000}"/>
    <cellStyle name="Hiperłącze 4" xfId="28860" hidden="1" xr:uid="{00000000-0005-0000-0000-0000F9460000}"/>
    <cellStyle name="Hiperłącze 4" xfId="38384" hidden="1" xr:uid="{00000000-0005-0000-0000-00004A4B0000}"/>
    <cellStyle name="Hiperłącze 4" xfId="38467" hidden="1" xr:uid="{00000000-0005-0000-0000-0000594B0000}"/>
    <cellStyle name="Hiperłącze 4" xfId="38570" hidden="1" xr:uid="{00000000-0005-0000-0000-0000614B0000}"/>
    <cellStyle name="Hiperłącze 4" xfId="22986" hidden="1" xr:uid="{00000000-0005-0000-0000-000057440000}"/>
    <cellStyle name="Hiperłącze 4" xfId="16274" hidden="1" xr:uid="{00000000-0005-0000-0000-000078420000}"/>
    <cellStyle name="Hiperłącze 4" xfId="36492" hidden="1" xr:uid="{00000000-0005-0000-0000-00009C4A0000}"/>
    <cellStyle name="Hiperłącze 4" xfId="40867" hidden="1" xr:uid="{00000000-0005-0000-0000-00009E4C0000}"/>
    <cellStyle name="Hiperłącze 4" xfId="15208" hidden="1" xr:uid="{00000000-0005-0000-0000-00009C400000}"/>
    <cellStyle name="Hiperłącze 4" xfId="34972" hidden="1" xr:uid="{00000000-0005-0000-0000-00007D490000}"/>
    <cellStyle name="Hiperłącze 4" xfId="16422" hidden="1" xr:uid="{00000000-0005-0000-0000-0000EC410000}"/>
    <cellStyle name="Hiperłącze 4" xfId="37788" hidden="1" xr:uid="{00000000-0005-0000-0000-0000E54A0000}"/>
    <cellStyle name="Hiperłącze 4" xfId="37126" hidden="1" xr:uid="{00000000-0005-0000-0000-0000A14A0000}"/>
    <cellStyle name="Hiperłącze 4" xfId="42000" hidden="1" xr:uid="{00000000-0005-0000-0000-00003E4D0000}"/>
    <cellStyle name="Hiperłącze 4" xfId="27104" hidden="1" xr:uid="{00000000-0005-0000-0000-000014460000}"/>
    <cellStyle name="Hiperłącze 4" xfId="45376" hidden="1" xr:uid="{00000000-0005-0000-0000-0000664E0000}"/>
    <cellStyle name="Hiperłącze 4" xfId="38603" hidden="1" xr:uid="{00000000-0005-0000-0000-0000DA4B0000}"/>
    <cellStyle name="Hiperłącze 4" xfId="31673" hidden="1" xr:uid="{00000000-0005-0000-0000-000029480000}"/>
    <cellStyle name="Hiperłącze 4" xfId="29459" hidden="1" xr:uid="{00000000-0005-0000-0000-00003F470000}"/>
    <cellStyle name="Hiperłącze 4" xfId="32781" hidden="1" xr:uid="{00000000-0005-0000-0000-0000C4480000}"/>
    <cellStyle name="Hiperłącze 4" xfId="31277" hidden="1" xr:uid="{00000000-0005-0000-0000-0000E2470000}"/>
    <cellStyle name="Hiperłącze 4" xfId="21518" hidden="1" xr:uid="{00000000-0005-0000-0000-00005A430000}"/>
    <cellStyle name="Hiperłącze 4" xfId="34445" hidden="1" xr:uid="{00000000-0005-0000-0000-00002B4B0000}"/>
    <cellStyle name="Hiperłącze 4" xfId="22949" hidden="1" xr:uid="{00000000-0005-0000-0000-00005D440000}"/>
    <cellStyle name="Hiperłącze 4" xfId="23443" hidden="1" xr:uid="{00000000-0005-0000-0000-00003F440000}"/>
    <cellStyle name="Hiperłącze 4" xfId="30314" hidden="1" xr:uid="{00000000-0005-0000-0000-000024490000}"/>
    <cellStyle name="Hiperłącze 4" xfId="17705" hidden="1" xr:uid="{00000000-0005-0000-0000-0000B2410000}"/>
    <cellStyle name="Hiperłącze 4" xfId="20029" hidden="1" xr:uid="{00000000-0005-0000-0000-0000C6420000}"/>
    <cellStyle name="Hiperłącze 4" xfId="41866" hidden="1" xr:uid="{00000000-0005-0000-0000-0000E14C0000}"/>
    <cellStyle name="Hiperłącze 4" xfId="24784" hidden="1" xr:uid="{00000000-0005-0000-0000-000019450000}"/>
    <cellStyle name="Hiperłącze 4" xfId="46264" hidden="1" xr:uid="{00000000-0005-0000-0000-0000EB4E0000}"/>
    <cellStyle name="Hiperłącze 4" xfId="21723" hidden="1" xr:uid="{00000000-0005-0000-0000-000073430000}"/>
    <cellStyle name="Hiperłącze 4" xfId="21502" hidden="1" xr:uid="{00000000-0005-0000-0000-000056430000}"/>
    <cellStyle name="Hiperłącze 4" xfId="21167" hidden="1" xr:uid="{00000000-0005-0000-0000-000038430000}"/>
    <cellStyle name="Hiperłącze 4" xfId="40199" hidden="1" xr:uid="{00000000-0005-0000-0000-0000F54B0000}"/>
    <cellStyle name="Hiperłącze 4" xfId="33181" hidden="1" xr:uid="{00000000-0005-0000-0000-0000CB480000}"/>
    <cellStyle name="Hiperłącze 4" xfId="40437" hidden="1" xr:uid="{00000000-0005-0000-0000-0000124C0000}"/>
    <cellStyle name="Hiperłącze 4" xfId="40827" hidden="1" xr:uid="{00000000-0005-0000-0000-0000554C0000}"/>
    <cellStyle name="Hiperłącze 4" xfId="24429" hidden="1" xr:uid="{00000000-0005-0000-0000-0000C5440000}"/>
    <cellStyle name="Hiperłącze 4" xfId="43010" hidden="1" xr:uid="{00000000-0005-0000-0000-00006D4D0000}"/>
    <cellStyle name="Hiperłącze 4" xfId="27076" hidden="1" xr:uid="{00000000-0005-0000-0000-000011460000}"/>
    <cellStyle name="Hiperłącze 4" xfId="33946" hidden="1" xr:uid="{00000000-0005-0000-0000-000046490000}"/>
    <cellStyle name="Hiperłącze 4" xfId="13611" hidden="1" xr:uid="{00000000-0005-0000-0000-0000ED3F0000}"/>
    <cellStyle name="Hiperłącze 4" xfId="36593" hidden="1" xr:uid="{00000000-0005-0000-0000-00007F4A0000}"/>
    <cellStyle name="Hiperłącze 4" xfId="32185" hidden="1" xr:uid="{00000000-0005-0000-0000-00003F480000}"/>
    <cellStyle name="Hiperłącze 4" xfId="11610" hidden="1" xr:uid="{00000000-0005-0000-0000-00007C3F0000}"/>
    <cellStyle name="Hiperłącze 4" xfId="40017" hidden="1" xr:uid="{00000000-0005-0000-0000-0000E14B0000}"/>
    <cellStyle name="Hiperłącze 4" xfId="11546" hidden="1" xr:uid="{00000000-0005-0000-0000-0000D93F0000}"/>
    <cellStyle name="Hiperłącze 4" xfId="14256" hidden="1" xr:uid="{00000000-0005-0000-0000-000039400000}"/>
    <cellStyle name="Hiperłącze 4" xfId="24759" hidden="1" xr:uid="{00000000-0005-0000-0000-00001B450000}"/>
    <cellStyle name="Hiperłącze 4" xfId="19662" hidden="1" xr:uid="{00000000-0005-0000-0000-0000A1420000}"/>
    <cellStyle name="Hiperłącze 4" xfId="19821" hidden="1" xr:uid="{00000000-0005-0000-0000-0000B1420000}"/>
    <cellStyle name="Hiperłącze 4" xfId="19881" hidden="1" xr:uid="{00000000-0005-0000-0000-0000BC420000}"/>
    <cellStyle name="Hiperłącze 4" xfId="19948" hidden="1" xr:uid="{00000000-0005-0000-0000-0000BF420000}"/>
    <cellStyle name="Hiperłącze 4" xfId="20684" hidden="1" xr:uid="{00000000-0005-0000-0000-000096430000}"/>
    <cellStyle name="Hiperłącze 4" xfId="34502" hidden="1" xr:uid="{00000000-0005-0000-0000-0000224A0000}"/>
    <cellStyle name="Hiperłącze 4" xfId="34118" hidden="1" xr:uid="{00000000-0005-0000-0000-0000C1490000}"/>
    <cellStyle name="Hiperłącze 4" xfId="37104" hidden="1" xr:uid="{00000000-0005-0000-0000-0000A84A0000}"/>
    <cellStyle name="Hiperłącze 4" xfId="20759" hidden="1" xr:uid="{00000000-0005-0000-0000-000090440000}"/>
    <cellStyle name="Hiperłącze 4" xfId="13303" hidden="1" xr:uid="{00000000-0005-0000-0000-0000B33F0000}"/>
    <cellStyle name="Hiperłącze 4" xfId="46470" hidden="1" xr:uid="{00000000-0005-0000-0000-0000414F0000}"/>
    <cellStyle name="Hiperłącze 4" xfId="43600" hidden="1" xr:uid="{00000000-0005-0000-0000-0000DB4E0000}"/>
    <cellStyle name="Hiperłącze 4" xfId="21714" hidden="1" xr:uid="{00000000-0005-0000-0000-000072430000}"/>
    <cellStyle name="Hiperłącze 4" xfId="39087" hidden="1" xr:uid="{00000000-0005-0000-0000-00002B4C0000}"/>
    <cellStyle name="Hiperłącze 4" xfId="23549" hidden="1" xr:uid="{00000000-0005-0000-0000-000075440000}"/>
    <cellStyle name="Hiperłącze 4" xfId="23069" hidden="1" xr:uid="{00000000-0005-0000-0000-000063440000}"/>
    <cellStyle name="Hiperłącze 4" xfId="22581" hidden="1" xr:uid="{00000000-0005-0000-0000-000004440000}"/>
    <cellStyle name="Hiperłącze 4" xfId="15340" hidden="1" xr:uid="{00000000-0005-0000-0000-0000A8400000}"/>
    <cellStyle name="Hiperłącze 4" xfId="28685" hidden="1" xr:uid="{00000000-0005-0000-0000-0000C0460000}"/>
    <cellStyle name="Hiperłącze 4" xfId="32177" hidden="1" xr:uid="{00000000-0005-0000-0000-000040480000}"/>
    <cellStyle name="Hiperłącze 4" xfId="31874" hidden="1" xr:uid="{00000000-0005-0000-0000-000082480000}"/>
    <cellStyle name="Hiperłącze 4" xfId="22496" hidden="1" xr:uid="{00000000-0005-0000-0000-0000E3430000}"/>
    <cellStyle name="Hiperłącze 4" xfId="16544" hidden="1" xr:uid="{00000000-0005-0000-0000-00001C410000}"/>
    <cellStyle name="Hiperłącze 4" xfId="14340" hidden="1" xr:uid="{00000000-0005-0000-0000-000019400000}"/>
    <cellStyle name="Hiperłącze 4" xfId="21510" hidden="1" xr:uid="{00000000-0005-0000-0000-000059430000}"/>
    <cellStyle name="Hiperłącze 4" xfId="20349" hidden="1" xr:uid="{00000000-0005-0000-0000-000018430000}"/>
    <cellStyle name="Hiperłącze 4" xfId="29315" hidden="1" xr:uid="{00000000-0005-0000-0000-00002A470000}"/>
    <cellStyle name="Hiperłącze 4" xfId="18101" hidden="1" xr:uid="{00000000-0005-0000-0000-0000F9410000}"/>
    <cellStyle name="Hiperłącze 4" xfId="13467" hidden="1" xr:uid="{00000000-0005-0000-0000-0000C53F0000}"/>
    <cellStyle name="Hiperłącze 4" xfId="11433" hidden="1" xr:uid="{00000000-0005-0000-0000-0000023F0000}"/>
    <cellStyle name="Hiperłącze 4" xfId="13475" hidden="1" xr:uid="{00000000-0005-0000-0000-0000C13F0000}"/>
    <cellStyle name="Hiperłącze 4" xfId="31122" hidden="1" xr:uid="{00000000-0005-0000-0000-0000D4470000}"/>
    <cellStyle name="Hiperłącze 4" xfId="15406" hidden="1" xr:uid="{00000000-0005-0000-0000-0000AD400000}"/>
    <cellStyle name="Hiperłącze 4" xfId="40005" hidden="1" xr:uid="{00000000-0005-0000-0000-0000C64B0000}"/>
    <cellStyle name="Hiperłącze 4" xfId="29492" hidden="1" xr:uid="{00000000-0005-0000-0000-000043470000}"/>
    <cellStyle name="Hiperłącze 4" xfId="29540" hidden="1" xr:uid="{00000000-0005-0000-0000-000046470000}"/>
    <cellStyle name="Hiperłącze 4" xfId="27867" hidden="1" xr:uid="{00000000-0005-0000-0000-000044460000}"/>
    <cellStyle name="Hiperłącze 4" xfId="43552" hidden="1" xr:uid="{00000000-0005-0000-0000-0000474E0000}"/>
    <cellStyle name="Hiperłącze 4" xfId="23398" hidden="1" xr:uid="{00000000-0005-0000-0000-000035440000}"/>
    <cellStyle name="Hiperłącze 4" xfId="35365" hidden="1" xr:uid="{00000000-0005-0000-0000-0000A6490000}"/>
    <cellStyle name="Hiperłącze 4" xfId="31564" hidden="1" xr:uid="{00000000-0005-0000-0000-000005480000}"/>
    <cellStyle name="Hiperłącze 4" xfId="46227" hidden="1" xr:uid="{00000000-0005-0000-0000-0000E44E0000}"/>
    <cellStyle name="Hiperłącze 4" xfId="12719" hidden="1" xr:uid="{00000000-0005-0000-0000-00005B3F0000}"/>
    <cellStyle name="Hiperłącze 4" xfId="30825" hidden="1" xr:uid="{00000000-0005-0000-0000-000099470000}"/>
    <cellStyle name="Hiperłącze 4" xfId="23434" hidden="1" xr:uid="{00000000-0005-0000-0000-00003E440000}"/>
    <cellStyle name="Hiperłącze 4" xfId="16259" hidden="1" xr:uid="{00000000-0005-0000-0000-00007F420000}"/>
    <cellStyle name="Hiperłącze 4" xfId="34336" hidden="1" xr:uid="{00000000-0005-0000-0000-0000B44A0000}"/>
    <cellStyle name="Hiperłącze 4" xfId="33132" hidden="1" xr:uid="{00000000-0005-0000-0000-0000FA480000}"/>
    <cellStyle name="Hiperłącze 4" xfId="44215" hidden="1" xr:uid="{00000000-0005-0000-0000-0000B24D0000}"/>
    <cellStyle name="Hiperłącze 4" xfId="36506" hidden="1" xr:uid="{00000000-0005-0000-0000-00008A4A0000}"/>
    <cellStyle name="Hiperłącze 4" xfId="26328" hidden="1" xr:uid="{00000000-0005-0000-0000-00008A450000}"/>
    <cellStyle name="Hiperłącze 4" xfId="22893" hidden="1" xr:uid="{00000000-0005-0000-0000-00006A440000}"/>
    <cellStyle name="Hiperłącze 4" xfId="43137" hidden="1" xr:uid="{00000000-0005-0000-0000-0000F04D0000}"/>
    <cellStyle name="Hiperłącze 4" xfId="38900" hidden="1" xr:uid="{00000000-0005-0000-0000-0000C74C0000}"/>
    <cellStyle name="Hiperłącze 4" xfId="38303" hidden="1" xr:uid="{00000000-0005-0000-0000-0000464B0000}"/>
    <cellStyle name="Hiperłącze 4" xfId="11407" hidden="1" xr:uid="{00000000-0005-0000-0000-0000073F0000}"/>
    <cellStyle name="Hiperłącze 4" xfId="22396" hidden="1" xr:uid="{00000000-0005-0000-0000-0000DC430000}"/>
    <cellStyle name="Hiperłącze 4" xfId="24597" hidden="1" xr:uid="{00000000-0005-0000-0000-000002450000}"/>
    <cellStyle name="Hiperłącze 4" xfId="36113" hidden="1" xr:uid="{00000000-0005-0000-0000-0000164A0000}"/>
    <cellStyle name="Hiperłącze 4" xfId="38294" hidden="1" xr:uid="{00000000-0005-0000-0000-0000454B0000}"/>
    <cellStyle name="Hiperłącze 4" xfId="30726" hidden="1" xr:uid="{00000000-0005-0000-0000-000089470000}"/>
    <cellStyle name="Hiperłącze 4" xfId="41884" hidden="1" xr:uid="{00000000-0005-0000-0000-0000E64C0000}"/>
    <cellStyle name="Hiperłącze 4" xfId="40091" hidden="1" xr:uid="{00000000-0005-0000-0000-0000E94B0000}"/>
    <cellStyle name="Hiperłącze 4" xfId="36023" hidden="1" xr:uid="{00000000-0005-0000-0000-00000E4A0000}"/>
    <cellStyle name="Hiperłącze 4" xfId="33964" hidden="1" xr:uid="{00000000-0005-0000-0000-00004D490000}"/>
    <cellStyle name="Hiperłącze 4" xfId="34800" hidden="1" xr:uid="{00000000-0005-0000-0000-00006E490000}"/>
    <cellStyle name="Hiperłącze 4" xfId="26178" hidden="1" xr:uid="{00000000-0005-0000-0000-00007B450000}"/>
    <cellStyle name="Hiperłącze 4" xfId="14634" hidden="1" xr:uid="{00000000-0005-0000-0000-00007A400000}"/>
    <cellStyle name="Hiperłącze 4" xfId="22820" hidden="1" xr:uid="{00000000-0005-0000-0000-00004B440000}"/>
    <cellStyle name="Hiperłącze 4" xfId="19436" hidden="1" xr:uid="{00000000-0005-0000-0000-0000E7420000}"/>
    <cellStyle name="Hiperłącze 4" xfId="24681" hidden="1" xr:uid="{00000000-0005-0000-0000-000011450000}"/>
    <cellStyle name="Hiperłącze 4" xfId="33393" hidden="1" xr:uid="{00000000-0005-0000-0000-0000E1480000}"/>
    <cellStyle name="Hiperłącze 4" xfId="45458" hidden="1" xr:uid="{00000000-0005-0000-0000-0000C34E0000}"/>
    <cellStyle name="Hiperłącze 4" xfId="33319" hidden="1" xr:uid="{00000000-0005-0000-0000-0000E0480000}"/>
    <cellStyle name="Hiperłącze 4" xfId="32405" hidden="1" xr:uid="{00000000-0005-0000-0000-000058480000}"/>
    <cellStyle name="Hiperłącze 4" xfId="15005" hidden="1" xr:uid="{00000000-0005-0000-0000-0000BF400000}"/>
    <cellStyle name="Hiperłącze 4" xfId="33140" hidden="1" xr:uid="{00000000-0005-0000-0000-0000F9480000}"/>
    <cellStyle name="Hiperłącze 4" xfId="14552" hidden="1" xr:uid="{00000000-0005-0000-0000-000073400000}"/>
    <cellStyle name="Hiperłącze 4" xfId="14031" hidden="1" xr:uid="{00000000-0005-0000-0000-000048400000}"/>
    <cellStyle name="Hiperłącze 4" xfId="31844" hidden="1" xr:uid="{00000000-0005-0000-0000-000075480000}"/>
    <cellStyle name="Hiperłącze 4" xfId="21841" hidden="1" xr:uid="{00000000-0005-0000-0000-000080430000}"/>
    <cellStyle name="Hiperłącze 4" xfId="33716" hidden="1" xr:uid="{00000000-0005-0000-0000-000034490000}"/>
    <cellStyle name="Hiperłącze 4" xfId="39360" hidden="1" xr:uid="{00000000-0005-0000-0000-0000444D0000}"/>
    <cellStyle name="Hiperłącze 4" xfId="24852" hidden="1" xr:uid="{00000000-0005-0000-0000-000028450000}"/>
    <cellStyle name="Hiperłącze 4" xfId="45078" hidden="1" xr:uid="{00000000-0005-0000-0000-00002F4E0000}"/>
    <cellStyle name="Hiperłącze 4" xfId="45700" hidden="1" xr:uid="{00000000-0005-0000-0000-0000694E0000}"/>
    <cellStyle name="Hiperłącze 4" xfId="34524" hidden="1" xr:uid="{00000000-0005-0000-0000-00002D4A0000}"/>
    <cellStyle name="Hiperłącze 4" xfId="37731" hidden="1" xr:uid="{00000000-0005-0000-0000-0000E04A0000}"/>
    <cellStyle name="Hiperłącze 4" xfId="43619" hidden="1" xr:uid="{00000000-0005-0000-0000-0000434E0000}"/>
    <cellStyle name="Hiperłącze 4" xfId="40960" hidden="1" xr:uid="{00000000-0005-0000-0000-0000AF4C0000}"/>
    <cellStyle name="Hiperłącze 4" xfId="23819" hidden="1" xr:uid="{00000000-0005-0000-0000-0000EB440000}"/>
    <cellStyle name="Hiperłącze 4" xfId="38276" hidden="1" xr:uid="{00000000-0005-0000-0000-00003E4B0000}"/>
    <cellStyle name="Hiperłącze 4" xfId="36662" hidden="1" xr:uid="{00000000-0005-0000-0000-00004A4A0000}"/>
    <cellStyle name="Hiperłącze 4" xfId="37676" hidden="1" xr:uid="{00000000-0005-0000-0000-0000244B0000}"/>
    <cellStyle name="Hiperłącze 4" xfId="23894" hidden="1" xr:uid="{00000000-0005-0000-0000-000000450000}"/>
    <cellStyle name="Hiperłącze 4" xfId="13157" hidden="1" xr:uid="{00000000-0005-0000-0000-0000A13F0000}"/>
    <cellStyle name="Hiperłącze 4" xfId="14586" hidden="1" xr:uid="{00000000-0005-0000-0000-000077400000}"/>
    <cellStyle name="Hiperłącze 4" xfId="27509" hidden="1" xr:uid="{00000000-0005-0000-0000-000067460000}"/>
    <cellStyle name="Hiperłącze 4" xfId="25026" hidden="1" xr:uid="{00000000-0005-0000-0000-0000FD450000}"/>
    <cellStyle name="Hiperłącze 4" xfId="12425" hidden="1" xr:uid="{00000000-0005-0000-0000-0000353F0000}"/>
    <cellStyle name="Hiperłącze 4" xfId="30096" hidden="1" xr:uid="{00000000-0005-0000-0000-00004A470000}"/>
    <cellStyle name="Hiperłącze 4" xfId="13842" hidden="1" xr:uid="{00000000-0005-0000-0000-00004A400000}"/>
    <cellStyle name="Hiperłącze 4" xfId="26107" hidden="1" xr:uid="{00000000-0005-0000-0000-00006D450000}"/>
    <cellStyle name="Hiperłącze 4" xfId="39684" hidden="1" xr:uid="{00000000-0005-0000-0000-00009E4B0000}"/>
    <cellStyle name="Hiperłącze 4" xfId="39825" hidden="1" xr:uid="{00000000-0005-0000-0000-0000B44B0000}"/>
    <cellStyle name="Hiperłącze 4" xfId="39996" hidden="1" xr:uid="{00000000-0005-0000-0000-0000C24B0000}"/>
    <cellStyle name="Hiperłącze 4" xfId="39965" hidden="1" xr:uid="{00000000-0005-0000-0000-0000C84B0000}"/>
    <cellStyle name="Hiperłącze 4" xfId="40069" hidden="1" xr:uid="{00000000-0005-0000-0000-0000E74B0000}"/>
    <cellStyle name="Hiperłącze 4" xfId="40060" hidden="1" xr:uid="{00000000-0005-0000-0000-0000E84B0000}"/>
    <cellStyle name="Hiperłącze 4" xfId="40241" hidden="1" xr:uid="{00000000-0005-0000-0000-0000FA4B0000}"/>
    <cellStyle name="Hiperłącze 4" xfId="39504" hidden="1" xr:uid="{00000000-0005-0000-0000-00008E4B0000}"/>
    <cellStyle name="Hiperłącze 4" xfId="36811" hidden="1" xr:uid="{00000000-0005-0000-0000-0000604A0000}"/>
    <cellStyle name="Hiperłącze 4" xfId="20785" hidden="1" xr:uid="{00000000-0005-0000-0000-00008F440000}"/>
    <cellStyle name="Hiperłącze 4" xfId="37420" hidden="1" xr:uid="{00000000-0005-0000-0000-00000B4B0000}"/>
    <cellStyle name="Hiperłącze 4" xfId="37313" hidden="1" xr:uid="{00000000-0005-0000-0000-0000D34A0000}"/>
    <cellStyle name="Hiperłącze 4" xfId="36065" hidden="1" xr:uid="{00000000-0005-0000-0000-0000134A0000}"/>
    <cellStyle name="Hiperłącze 4" xfId="35970" hidden="1" xr:uid="{00000000-0005-0000-0000-00000B4A0000}"/>
    <cellStyle name="Hiperłącze 4" xfId="35292" hidden="1" xr:uid="{00000000-0005-0000-0000-0000A3490000}"/>
    <cellStyle name="Hiperłącze 4" xfId="34675" hidden="1" xr:uid="{00000000-0005-0000-0000-000063490000}"/>
    <cellStyle name="Hiperłącze 4" xfId="33458" hidden="1" xr:uid="{00000000-0005-0000-0000-0000EB480000}"/>
    <cellStyle name="Hiperłącze 4" xfId="33411" hidden="1" xr:uid="{00000000-0005-0000-0000-0000E3480000}"/>
    <cellStyle name="Hiperłącze 4" xfId="32059" hidden="1" xr:uid="{00000000-0005-0000-0000-000073480000}"/>
    <cellStyle name="Hiperłącze 4" xfId="20325" hidden="1" xr:uid="{00000000-0005-0000-0000-000013430000}"/>
    <cellStyle name="Hiperłącze 4" xfId="39948" hidden="1" xr:uid="{00000000-0005-0000-0000-0000C44B0000}"/>
    <cellStyle name="Hiperłącze 4" xfId="13188" hidden="1" xr:uid="{00000000-0005-0000-0000-0000A53F0000}"/>
    <cellStyle name="Hiperłącze 4" xfId="13235" hidden="1" xr:uid="{00000000-0005-0000-0000-0000AB3F0000}"/>
    <cellStyle name="Hiperłącze 4" xfId="13064" hidden="1" xr:uid="{00000000-0005-0000-0000-0000913F0000}"/>
    <cellStyle name="Hiperłącze 4" xfId="13107" hidden="1" xr:uid="{00000000-0005-0000-0000-00009B3F0000}"/>
    <cellStyle name="Hiperłącze 4" xfId="13421" hidden="1" xr:uid="{00000000-0005-0000-0000-0000C03F0000}"/>
    <cellStyle name="Hiperłącze 4" xfId="13313" hidden="1" xr:uid="{00000000-0005-0000-0000-0000B43F0000}"/>
    <cellStyle name="Hiperłącze 4" xfId="16099" hidden="1" xr:uid="{00000000-0005-0000-0000-0000E1410000}"/>
    <cellStyle name="Hiperłącze 4" xfId="19483" hidden="1" xr:uid="{00000000-0005-0000-0000-0000D8420000}"/>
    <cellStyle name="Hiperłącze 4" xfId="15062" hidden="1" xr:uid="{00000000-0005-0000-0000-0000D8400000}"/>
    <cellStyle name="Hiperłącze 4" xfId="11316" hidden="1" xr:uid="{00000000-0005-0000-0000-0000F53E0000}"/>
    <cellStyle name="Hiperłącze 4" xfId="12237" hidden="1" xr:uid="{00000000-0005-0000-0000-0000CC3F0000}"/>
    <cellStyle name="Hiperłącze 4" xfId="40916" hidden="1" xr:uid="{00000000-0005-0000-0000-0000A14C0000}"/>
    <cellStyle name="Hiperłącze 4" xfId="21856" hidden="1" xr:uid="{00000000-0005-0000-0000-000084430000}"/>
    <cellStyle name="Hiperłącze 4" xfId="43212" hidden="1" xr:uid="{00000000-0005-0000-0000-0000494E0000}"/>
    <cellStyle name="Hiperłącze 4" xfId="29038" hidden="1" xr:uid="{00000000-0005-0000-0000-0000E8460000}"/>
    <cellStyle name="Hiperłącze 4" xfId="11804" hidden="1" xr:uid="{00000000-0005-0000-0000-00005C400000}"/>
    <cellStyle name="Hiperłącze 4" xfId="15851" hidden="1" xr:uid="{00000000-0005-0000-0000-000006410000}"/>
    <cellStyle name="Hiperłącze 4" xfId="35283" hidden="1" xr:uid="{00000000-0005-0000-0000-0000A2490000}"/>
    <cellStyle name="Hiperłącze 4" xfId="32535" hidden="1" xr:uid="{00000000-0005-0000-0000-000067480000}"/>
    <cellStyle name="Hiperłącze 4" xfId="32218" hidden="1" xr:uid="{00000000-0005-0000-0000-00003E480000}"/>
    <cellStyle name="Hiperłącze 4" xfId="23859" hidden="1" xr:uid="{00000000-0005-0000-0000-0000F2440000}"/>
    <cellStyle name="Hiperłącze 4" xfId="15942" hidden="1" xr:uid="{00000000-0005-0000-0000-000015410000}"/>
    <cellStyle name="Hiperłącze 4" xfId="44338" hidden="1" xr:uid="{00000000-0005-0000-0000-0000C34D0000}"/>
    <cellStyle name="Hiperłącze 4" xfId="41426" hidden="1" xr:uid="{00000000-0005-0000-0000-0000734C0000}"/>
    <cellStyle name="Hiperłącze 4" xfId="15036" hidden="1" xr:uid="{00000000-0005-0000-0000-0000BA400000}"/>
    <cellStyle name="Hiperłącze 4" xfId="40456" hidden="1" xr:uid="{00000000-0005-0000-0000-0000144C0000}"/>
    <cellStyle name="Hiperłącze 4" xfId="40564" hidden="1" xr:uid="{00000000-0005-0000-0000-0000204C0000}"/>
    <cellStyle name="Hiperłącze 4" xfId="40636" hidden="1" xr:uid="{00000000-0005-0000-0000-0000264C0000}"/>
    <cellStyle name="Hiperłącze 4" xfId="17197" hidden="1" xr:uid="{00000000-0005-0000-0000-000063410000}"/>
    <cellStyle name="Hiperłącze 4" xfId="20264" hidden="1" xr:uid="{00000000-0005-0000-0000-00000F430000}"/>
    <cellStyle name="Hiperłącze 4" xfId="39294" hidden="1" xr:uid="{00000000-0005-0000-0000-00007F4B0000}"/>
    <cellStyle name="Hiperłącze 4" xfId="23524" hidden="1" xr:uid="{00000000-0005-0000-0000-000046440000}"/>
    <cellStyle name="Hiperłącze 4" xfId="44303" hidden="1" xr:uid="{00000000-0005-0000-0000-0000BA4D0000}"/>
    <cellStyle name="Hiperłącze 4" xfId="19598" hidden="1" xr:uid="{00000000-0005-0000-0000-00009A420000}"/>
    <cellStyle name="Hiperłącze 4" xfId="39906" hidden="1" xr:uid="{00000000-0005-0000-0000-0000BD4B0000}"/>
    <cellStyle name="Hiperłącze 4" xfId="39414" hidden="1" xr:uid="{00000000-0005-0000-0000-0000844B0000}"/>
    <cellStyle name="Hiperłącze 4" xfId="28807" hidden="1" xr:uid="{00000000-0005-0000-0000-0000CD460000}"/>
    <cellStyle name="Hiperłącze 4" xfId="10202" hidden="1" xr:uid="{00000000-0005-0000-0000-0000DA3E0000}"/>
    <cellStyle name="Hiperłącze 4" xfId="41116" hidden="1" xr:uid="{00000000-0005-0000-0000-00008F4C0000}"/>
    <cellStyle name="Hiperłącze 4" xfId="43397" hidden="1" xr:uid="{00000000-0005-0000-0000-0000DE4E0000}"/>
    <cellStyle name="Hiperłącze 4" xfId="25539" hidden="1" xr:uid="{00000000-0005-0000-0000-000008460000}"/>
    <cellStyle name="Hiperłącze 4" xfId="25690" hidden="1" xr:uid="{00000000-0005-0000-0000-000048450000}"/>
    <cellStyle name="Hiperłącze 4" xfId="43883" hidden="1" xr:uid="{00000000-0005-0000-0000-0000544F0000}"/>
    <cellStyle name="Hiperłącze 4" xfId="38007" hidden="1" xr:uid="{00000000-0005-0000-0000-0000F64A0000}"/>
    <cellStyle name="Hiperłącze 4" xfId="37084" hidden="1" xr:uid="{00000000-0005-0000-0000-0000724A0000}"/>
    <cellStyle name="Hiperłącze 4" xfId="43028" hidden="1" xr:uid="{00000000-0005-0000-0000-00006F4D0000}"/>
    <cellStyle name="Hiperłącze 4" xfId="28012" hidden="1" xr:uid="{00000000-0005-0000-0000-000057460000}"/>
    <cellStyle name="Hiperłącze 4" xfId="21493" hidden="1" xr:uid="{00000000-0005-0000-0000-000052430000}"/>
    <cellStyle name="Hiperłącze 4" xfId="20422" hidden="1" xr:uid="{00000000-0005-0000-0000-00001F430000}"/>
    <cellStyle name="Hiperłącze 4" xfId="12334" hidden="1" xr:uid="{00000000-0005-0000-0000-0000263F0000}"/>
    <cellStyle name="Hiperłącze 4" xfId="30033" hidden="1" xr:uid="{00000000-0005-0000-0000-000094480000}"/>
    <cellStyle name="Hiperłącze 4" xfId="35317" hidden="1" xr:uid="{00000000-0005-0000-0000-0000A8490000}"/>
    <cellStyle name="Hiperłącze 4" xfId="35105" hidden="1" xr:uid="{00000000-0005-0000-0000-00008C490000}"/>
    <cellStyle name="Hiperłącze 4" xfId="41168" hidden="1" xr:uid="{00000000-0005-0000-0000-0000A44C0000}"/>
    <cellStyle name="Hiperłącze 4" xfId="33915" hidden="1" xr:uid="{00000000-0005-0000-0000-00004C490000}"/>
    <cellStyle name="Hiperłącze 4" xfId="38947" hidden="1" xr:uid="{00000000-0005-0000-0000-0000BC4C0000}"/>
    <cellStyle name="Hiperłącze 4" xfId="42311" hidden="1" xr:uid="{00000000-0005-0000-0000-0000F54C0000}"/>
    <cellStyle name="Hiperłącze 4" xfId="10468" hidden="1" xr:uid="{00000000-0005-0000-0000-0000EA3E0000}"/>
    <cellStyle name="Hiperłącze 4" xfId="14866" hidden="1" xr:uid="{00000000-0005-0000-0000-0000DD400000}"/>
    <cellStyle name="Hiperłącze 4" xfId="43805" hidden="1" xr:uid="{00000000-0005-0000-0000-00008B4D0000}"/>
    <cellStyle name="Hiperłącze 4" xfId="22061" hidden="1" xr:uid="{00000000-0005-0000-0000-0000B0430000}"/>
    <cellStyle name="Hiperłącze 4" xfId="38552" hidden="1" xr:uid="{00000000-0005-0000-0000-0000684B0000}"/>
    <cellStyle name="Hiperłącze 4" xfId="23188" hidden="1" xr:uid="{00000000-0005-0000-0000-000025440000}"/>
    <cellStyle name="Hiperłącze 4" xfId="23693" hidden="1" xr:uid="{00000000-0005-0000-0000-00009D440000}"/>
    <cellStyle name="Hiperłącze 4" xfId="40082" hidden="1" xr:uid="{00000000-0005-0000-0000-0000EB4B0000}"/>
    <cellStyle name="Hiperłącze 4" xfId="20625" hidden="1" xr:uid="{00000000-0005-0000-0000-0000F1430000}"/>
    <cellStyle name="Hiperłącze 4" xfId="14439" hidden="1" xr:uid="{00000000-0005-0000-0000-000027400000}"/>
    <cellStyle name="Hiperłącze 4" xfId="21135" hidden="1" xr:uid="{00000000-0005-0000-0000-000032430000}"/>
    <cellStyle name="Hiperłącze 4" xfId="21197" hidden="1" xr:uid="{00000000-0005-0000-0000-000040430000}"/>
    <cellStyle name="Hiperłącze 4" xfId="21368" hidden="1" xr:uid="{00000000-0005-0000-0000-000049430000}"/>
    <cellStyle name="Hiperłącze 4" xfId="21354" hidden="1" xr:uid="{00000000-0005-0000-0000-00004C430000}"/>
    <cellStyle name="Hiperłącze 4" xfId="28089" hidden="1" xr:uid="{00000000-0005-0000-0000-000082460000}"/>
    <cellStyle name="Hiperłącze 4" xfId="44823" hidden="1" xr:uid="{00000000-0005-0000-0000-0000114E0000}"/>
    <cellStyle name="Hiperłącze 4" xfId="39486" hidden="1" xr:uid="{00000000-0005-0000-0000-00008A4B0000}"/>
    <cellStyle name="Hiperłącze 4" xfId="34963" hidden="1" xr:uid="{00000000-0005-0000-0000-00007A490000}"/>
    <cellStyle name="Hiperłącze 4" xfId="31839" hidden="1" xr:uid="{00000000-0005-0000-0000-000076480000}"/>
    <cellStyle name="Hiperłącze 4" xfId="32621" hidden="1" xr:uid="{00000000-0005-0000-0000-000096480000}"/>
    <cellStyle name="Hiperłącze 4" xfId="34125" hidden="1" xr:uid="{00000000-0005-0000-0000-0000C0490000}"/>
    <cellStyle name="Hiperłącze 4" xfId="34556" hidden="1" xr:uid="{00000000-0005-0000-0000-0000A44A0000}"/>
    <cellStyle name="Hiperłącze 4" xfId="36397" hidden="1" xr:uid="{00000000-0005-0000-0000-0000924A0000}"/>
    <cellStyle name="Hiperłącze 4" xfId="36258" hidden="1" xr:uid="{00000000-0005-0000-0000-0000404A0000}"/>
    <cellStyle name="Hiperłącze 4" xfId="24337" hidden="1" xr:uid="{00000000-0005-0000-0000-0000E9440000}"/>
    <cellStyle name="Hiperłącze 4" xfId="14616" hidden="1" xr:uid="{00000000-0005-0000-0000-000075400000}"/>
    <cellStyle name="Hiperłącze 4" xfId="46398" hidden="1" xr:uid="{00000000-0005-0000-0000-0000F24E0000}"/>
    <cellStyle name="Hiperłącze 4" xfId="45719" hidden="1" xr:uid="{00000000-0005-0000-0000-00006B4E0000}"/>
    <cellStyle name="Hiperłącze 4" xfId="16490" hidden="1" xr:uid="{00000000-0005-0000-0000-0000E8410000}"/>
    <cellStyle name="Hiperłącze 4" xfId="22418" hidden="1" xr:uid="{00000000-0005-0000-0000-0000D5430000}"/>
    <cellStyle name="Hiperłącze 4" xfId="35374" hidden="1" xr:uid="{00000000-0005-0000-0000-0000AA490000}"/>
    <cellStyle name="Hiperłącze 4" xfId="34863" hidden="1" xr:uid="{00000000-0005-0000-0000-000071490000}"/>
    <cellStyle name="Hiperłącze 4" xfId="24688" hidden="1" xr:uid="{00000000-0005-0000-0000-00000D450000}"/>
    <cellStyle name="Hiperłącze 4" xfId="26664" hidden="1" xr:uid="{00000000-0005-0000-0000-0000C9450000}"/>
    <cellStyle name="Hiperłącze 4" xfId="24049" hidden="1" xr:uid="{00000000-0005-0000-0000-0000E4440000}"/>
    <cellStyle name="Hiperłącze 4" xfId="24042" hidden="1" xr:uid="{00000000-0005-0000-0000-0000E1440000}"/>
    <cellStyle name="Hiperłącze 4" xfId="17288" hidden="1" xr:uid="{00000000-0005-0000-0000-00006D410000}"/>
    <cellStyle name="Hiperłącze 4" xfId="16314" hidden="1" xr:uid="{00000000-0005-0000-0000-00006F420000}"/>
    <cellStyle name="Hiperłącze 4" xfId="41468" hidden="1" xr:uid="{00000000-0005-0000-0000-00007C4C0000}"/>
    <cellStyle name="Hiperłącze 4" xfId="15620" hidden="1" xr:uid="{00000000-0005-0000-0000-0000F4400000}"/>
    <cellStyle name="Hiperłącze 4" xfId="24034" hidden="1" xr:uid="{00000000-0005-0000-0000-0000DE440000}"/>
    <cellStyle name="Hiperłącze 4" xfId="14448" hidden="1" xr:uid="{00000000-0005-0000-0000-000025400000}"/>
    <cellStyle name="Hiperłącze 4" xfId="36945" hidden="1" xr:uid="{00000000-0005-0000-0000-00006C4A0000}"/>
    <cellStyle name="Hiperłącze 4" xfId="43171" hidden="1" xr:uid="{00000000-0005-0000-0000-0000E04D0000}"/>
    <cellStyle name="Hiperłącze 4" xfId="47080" hidden="1" xr:uid="{00000000-0005-0000-0000-00001E4F0000}"/>
    <cellStyle name="Hiperłącze 4" xfId="31651" hidden="1" xr:uid="{00000000-0005-0000-0000-000027480000}"/>
    <cellStyle name="Hiperłącze 4" xfId="20755" hidden="1" xr:uid="{00000000-0005-0000-0000-000089440000}"/>
    <cellStyle name="Hiperłącze 4" xfId="17676" hidden="1" xr:uid="{00000000-0005-0000-0000-0000B3410000}"/>
    <cellStyle name="Hiperłącze 4" xfId="39585" hidden="1" xr:uid="{00000000-0005-0000-0000-0000924B0000}"/>
    <cellStyle name="Hiperłącze 4" xfId="43451" hidden="1" xr:uid="{00000000-0005-0000-0000-0000D34E0000}"/>
    <cellStyle name="Hiperłącze 4" xfId="22007" hidden="1" xr:uid="{00000000-0005-0000-0000-0000A5430000}"/>
    <cellStyle name="Hiperłącze 4" xfId="39204" hidden="1" xr:uid="{00000000-0005-0000-0000-0000714B0000}"/>
    <cellStyle name="Hiperłącze 4" xfId="12934" hidden="1" xr:uid="{00000000-0005-0000-0000-00008C3F0000}"/>
    <cellStyle name="Hiperłącze 4" xfId="37058" hidden="1" xr:uid="{00000000-0005-0000-0000-0000774A0000}"/>
    <cellStyle name="Hiperłącze 4" xfId="30243" hidden="1" xr:uid="{00000000-0005-0000-0000-000060470000}"/>
    <cellStyle name="Hiperłącze 4" xfId="40385" hidden="1" xr:uid="{00000000-0005-0000-0000-0000104C0000}"/>
    <cellStyle name="Hiperłącze 4" xfId="25642" hidden="1" xr:uid="{00000000-0005-0000-0000-00003D450000}"/>
    <cellStyle name="Hiperłącze 4" xfId="32612" hidden="1" xr:uid="{00000000-0005-0000-0000-000092480000}"/>
    <cellStyle name="Hiperłącze 4" xfId="12157" hidden="1" xr:uid="{00000000-0005-0000-0000-00001D3F0000}"/>
    <cellStyle name="Hiperłącze 4" xfId="43540" hidden="1" xr:uid="{00000000-0005-0000-0000-00003E4E0000}"/>
    <cellStyle name="Hiperłącze 4" xfId="22627" hidden="1" xr:uid="{00000000-0005-0000-0000-000009440000}"/>
    <cellStyle name="Hiperłącze 4" xfId="16850" hidden="1" xr:uid="{00000000-0005-0000-0000-000035410000}"/>
    <cellStyle name="Hiperłącze 4" xfId="41029" hidden="1" xr:uid="{00000000-0005-0000-0000-00009A4C0000}"/>
    <cellStyle name="Hiperłącze 4" xfId="45124" hidden="1" xr:uid="{00000000-0005-0000-0000-0000374E0000}"/>
    <cellStyle name="Hiperłącze 4" xfId="43909" hidden="1" xr:uid="{00000000-0005-0000-0000-0000914D0000}"/>
    <cellStyle name="Hiperłącze 4" xfId="42612" hidden="1" xr:uid="{00000000-0005-0000-0000-0000174D0000}"/>
    <cellStyle name="Hiperłącze 4" xfId="17481" hidden="1" xr:uid="{00000000-0005-0000-0000-000095410000}"/>
    <cellStyle name="Hiperłącze 4" xfId="23260" hidden="1" xr:uid="{00000000-0005-0000-0000-000029440000}"/>
    <cellStyle name="Hiperłącze 4" xfId="17550" hidden="1" xr:uid="{00000000-0005-0000-0000-0000A4410000}"/>
    <cellStyle name="Hiperłącze 4" xfId="12243" hidden="1" xr:uid="{00000000-0005-0000-0000-0000213F0000}"/>
    <cellStyle name="Hiperłącze 4" xfId="45500" hidden="1" xr:uid="{00000000-0005-0000-0000-0000BD4E0000}"/>
    <cellStyle name="Hiperłącze 4" xfId="16625" hidden="1" xr:uid="{00000000-0005-0000-0000-000026410000}"/>
    <cellStyle name="Hiperłącze 4" xfId="45538" hidden="1" xr:uid="{00000000-0005-0000-0000-0000BC4E0000}"/>
    <cellStyle name="Hiperłącze 4" xfId="46850" hidden="1" xr:uid="{00000000-0005-0000-0000-0000074F0000}"/>
    <cellStyle name="Hiperłącze 4" xfId="22899" hidden="1" xr:uid="{00000000-0005-0000-0000-000066440000}"/>
    <cellStyle name="Hiperłącze 4" xfId="43376" hidden="1" xr:uid="{00000000-0005-0000-0000-0000D24E0000}"/>
    <cellStyle name="Hiperłącze 4" xfId="20955" hidden="1" xr:uid="{00000000-0005-0000-0000-0000FD430000}"/>
    <cellStyle name="Hiperłącze 4" xfId="43570" hidden="1" xr:uid="{00000000-0005-0000-0000-00004D4E0000}"/>
    <cellStyle name="Hiperłącze 4" xfId="34080" hidden="1" xr:uid="{00000000-0005-0000-0000-0000CA490000}"/>
    <cellStyle name="Hiperłącze 4" xfId="28879" hidden="1" xr:uid="{00000000-0005-0000-0000-0000D2460000}"/>
    <cellStyle name="Hiperłącze 4" xfId="12485" hidden="1" xr:uid="{00000000-0005-0000-0000-00003C3F0000}"/>
    <cellStyle name="Hiperłącze 4" xfId="30833" hidden="1" xr:uid="{00000000-0005-0000-0000-000095470000}"/>
    <cellStyle name="Hiperłącze 4" xfId="45177" hidden="1" xr:uid="{00000000-0005-0000-0000-0000524E0000}"/>
    <cellStyle name="Hiperłącze 4" xfId="39871" hidden="1" xr:uid="{00000000-0005-0000-0000-0000B94B0000}"/>
    <cellStyle name="Hiperłącze 4" xfId="29846" hidden="1" xr:uid="{00000000-0005-0000-0000-0000A8480000}"/>
    <cellStyle name="Hiperłącze 4" xfId="28007" hidden="1" xr:uid="{00000000-0005-0000-0000-000058460000}"/>
    <cellStyle name="Hiperłącze 4" xfId="17459" hidden="1" xr:uid="{00000000-0005-0000-0000-00009C410000}"/>
    <cellStyle name="Hiperłącze 4" xfId="40403" hidden="1" xr:uid="{00000000-0005-0000-0000-0000094C0000}"/>
    <cellStyle name="Hiperłącze 4" xfId="38203" hidden="1" xr:uid="{00000000-0005-0000-0000-00003B4B0000}"/>
    <cellStyle name="Hiperłącze 4" xfId="12139" hidden="1" xr:uid="{00000000-0005-0000-0000-00001B3F0000}"/>
    <cellStyle name="Hiperłącze 4" xfId="32989" hidden="1" xr:uid="{00000000-0005-0000-0000-000019490000}"/>
    <cellStyle name="Hiperłącze 4" xfId="23146" hidden="1" xr:uid="{00000000-0005-0000-0000-000024440000}"/>
    <cellStyle name="Hiperłącze 4" xfId="13777" hidden="1" xr:uid="{00000000-0005-0000-0000-000042400000}"/>
    <cellStyle name="Hiperłącze 4" xfId="14434" hidden="1" xr:uid="{00000000-0005-0000-0000-000028400000}"/>
    <cellStyle name="Hiperłącze 4" xfId="24655" hidden="1" xr:uid="{00000000-0005-0000-0000-000010450000}"/>
    <cellStyle name="Hiperłącze 4" xfId="15701" hidden="1" xr:uid="{00000000-0005-0000-0000-0000FC400000}"/>
    <cellStyle name="Hiperłącze 4" xfId="11662" hidden="1" xr:uid="{00000000-0005-0000-0000-0000743F0000}"/>
    <cellStyle name="Hiperłącze 4" xfId="41185" hidden="1" xr:uid="{00000000-0005-0000-0000-00005A4C0000}"/>
    <cellStyle name="Hiperłącze 4" xfId="41345" hidden="1" xr:uid="{00000000-0005-0000-0000-00006D4C0000}"/>
    <cellStyle name="Hiperłącze 4" xfId="41460" hidden="1" xr:uid="{00000000-0005-0000-0000-0000774C0000}"/>
    <cellStyle name="Hiperłącze 4" xfId="41517" hidden="1" xr:uid="{00000000-0005-0000-0000-00007D4C0000}"/>
    <cellStyle name="Hiperłącze 4" xfId="41137" hidden="1" xr:uid="{00000000-0005-0000-0000-00008C4C0000}"/>
    <cellStyle name="Hiperłącze 4" xfId="41398" hidden="1" xr:uid="{00000000-0005-0000-0000-0000994C0000}"/>
    <cellStyle name="Hiperłącze 4" xfId="41408" hidden="1" xr:uid="{00000000-0005-0000-0000-0000714C0000}"/>
    <cellStyle name="Hiperłącze 4" xfId="38367" hidden="1" xr:uid="{00000000-0005-0000-0000-00004D4B0000}"/>
    <cellStyle name="Hiperłącze 4" xfId="34137" hidden="1" xr:uid="{00000000-0005-0000-0000-0000BA4A0000}"/>
    <cellStyle name="Hiperłącze 4" xfId="33063" hidden="1" xr:uid="{00000000-0005-0000-0000-000007490000}"/>
    <cellStyle name="Hiperłącze 4" xfId="33380" hidden="1" xr:uid="{00000000-0005-0000-0000-00000F490000}"/>
    <cellStyle name="Hiperłącze 4" xfId="33626" hidden="1" xr:uid="{00000000-0005-0000-0000-000025490000}"/>
    <cellStyle name="Hiperłącze 4" xfId="33652" hidden="1" xr:uid="{00000000-0005-0000-0000-000026490000}"/>
    <cellStyle name="Hiperłącze 4" xfId="33898" hidden="1" xr:uid="{00000000-0005-0000-0000-000048490000}"/>
    <cellStyle name="Hiperłącze 4" xfId="33929" hidden="1" xr:uid="{00000000-0005-0000-0000-000049490000}"/>
    <cellStyle name="Hiperłącze 4" xfId="34037" hidden="1" xr:uid="{00000000-0005-0000-0000-000055490000}"/>
    <cellStyle name="Hiperłącze 4" xfId="34777" hidden="1" xr:uid="{00000000-0005-0000-0000-00006D490000}"/>
    <cellStyle name="Hiperłącze 4" xfId="41508" hidden="1" xr:uid="{00000000-0005-0000-0000-00007A4C0000}"/>
    <cellStyle name="Hiperłącze 4" xfId="24390" hidden="1" xr:uid="{00000000-0005-0000-0000-0000C8440000}"/>
    <cellStyle name="Hiperłącze 4" xfId="24474" hidden="1" xr:uid="{00000000-0005-0000-0000-0000CF440000}"/>
    <cellStyle name="Hiperłącze 4" xfId="24273" hidden="1" xr:uid="{00000000-0005-0000-0000-0000C0440000}"/>
    <cellStyle name="Hiperłącze 4" xfId="24062" hidden="1" xr:uid="{00000000-0005-0000-0000-0000E0440000}"/>
    <cellStyle name="Hiperłącze 4" xfId="24555" hidden="1" xr:uid="{00000000-0005-0000-0000-0000D6440000}"/>
    <cellStyle name="Hiperłącze 4" xfId="24977" hidden="1" xr:uid="{00000000-0005-0000-0000-000038450000}"/>
    <cellStyle name="Hiperłącze 4" xfId="26647" hidden="1" xr:uid="{00000000-0005-0000-0000-0000C2450000}"/>
    <cellStyle name="Hiperłącze 4" xfId="26280" hidden="1" xr:uid="{00000000-0005-0000-0000-000087450000}"/>
    <cellStyle name="Hiperłącze 4" xfId="24107" hidden="1" xr:uid="{00000000-0005-0000-0000-0000F4440000}"/>
    <cellStyle name="Hiperłącze 4" xfId="42022" hidden="1" xr:uid="{00000000-0005-0000-0000-0000364D0000}"/>
    <cellStyle name="Hiperłącze 4" xfId="34091" hidden="1" xr:uid="{00000000-0005-0000-0000-0000D0490000}"/>
    <cellStyle name="Hiperłącze 4" xfId="29794" hidden="1" xr:uid="{00000000-0005-0000-0000-0000A9470000}"/>
    <cellStyle name="Hiperłącze 4" xfId="27604" hidden="1" xr:uid="{00000000-0005-0000-0000-000078460000}"/>
    <cellStyle name="Hiperłącze 4" xfId="22671" hidden="1" xr:uid="{00000000-0005-0000-0000-00000E440000}"/>
    <cellStyle name="Hiperłącze 4" xfId="18018" hidden="1" xr:uid="{00000000-0005-0000-0000-0000D6410000}"/>
    <cellStyle name="Hiperłącze 4" xfId="46990" hidden="1" xr:uid="{00000000-0005-0000-0000-0000144F0000}"/>
    <cellStyle name="Hiperłącze 4" xfId="46335" hidden="1" xr:uid="{00000000-0005-0000-0000-0000F04E0000}"/>
    <cellStyle name="Hiperłącze 4" xfId="27948" hidden="1" xr:uid="{00000000-0005-0000-0000-00004D460000}"/>
    <cellStyle name="Hiperłącze 4" xfId="16407" hidden="1" xr:uid="{00000000-0005-0000-0000-0000E2410000}"/>
    <cellStyle name="Hiperłącze 4" xfId="32673" hidden="1" xr:uid="{00000000-0005-0000-0000-0000B8480000}"/>
    <cellStyle name="Hiperłącze 4" xfId="33265" hidden="1" xr:uid="{00000000-0005-0000-0000-0000D5480000}"/>
    <cellStyle name="Hiperłącze 4" xfId="22953" hidden="1" xr:uid="{00000000-0005-0000-0000-000060440000}"/>
    <cellStyle name="Hiperłącze 4" xfId="38847" hidden="1" xr:uid="{00000000-0005-0000-0000-0000C94C0000}"/>
    <cellStyle name="Hiperłącze 4" xfId="38874" hidden="1" xr:uid="{00000000-0005-0000-0000-0000CE4C0000}"/>
    <cellStyle name="Hiperłącze 4" xfId="41676" hidden="1" xr:uid="{00000000-0005-0000-0000-0000D14C0000}"/>
    <cellStyle name="Hiperłącze 4" xfId="34784" hidden="1" xr:uid="{00000000-0005-0000-0000-000069490000}"/>
    <cellStyle name="Hiperłącze 4" xfId="36389" hidden="1" xr:uid="{00000000-0005-0000-0000-00007B4A0000}"/>
    <cellStyle name="Hiperłącze 4" xfId="39924" hidden="1" xr:uid="{00000000-0005-0000-0000-0000BF4B0000}"/>
    <cellStyle name="Hiperłącze 4" xfId="34424" hidden="1" xr:uid="{00000000-0005-0000-0000-0000AC4A0000}"/>
    <cellStyle name="Hiperłącze 4" xfId="40673" hidden="1" xr:uid="{00000000-0005-0000-0000-0000444C0000}"/>
    <cellStyle name="Hiperłącze 4" xfId="15169" hidden="1" xr:uid="{00000000-0005-0000-0000-000095400000}"/>
    <cellStyle name="Hiperłącze 4" xfId="25977" hidden="1" xr:uid="{00000000-0005-0000-0000-000063450000}"/>
    <cellStyle name="Hiperłącze 4" xfId="42109" hidden="1" xr:uid="{00000000-0005-0000-0000-0000274D0000}"/>
    <cellStyle name="Hiperłącze 4" xfId="31617" hidden="1" xr:uid="{00000000-0005-0000-0000-000023480000}"/>
    <cellStyle name="Hiperłącze 4" xfId="13562" hidden="1" xr:uid="{00000000-0005-0000-0000-0000EC3F0000}"/>
    <cellStyle name="Hiperłącze 4" xfId="32115" hidden="1" xr:uid="{00000000-0005-0000-0000-000083480000}"/>
    <cellStyle name="Hiperłącze 4" xfId="38659" hidden="1" xr:uid="{00000000-0005-0000-0000-0000CA4B0000}"/>
    <cellStyle name="Hiperłącze 4" xfId="38490" hidden="1" xr:uid="{00000000-0005-0000-0000-00005A4B0000}"/>
    <cellStyle name="Hiperłącze 4" xfId="25008" hidden="1" xr:uid="{00000000-0005-0000-0000-000032450000}"/>
    <cellStyle name="Hiperłącze 4" xfId="25280" hidden="1" xr:uid="{00000000-0005-0000-0000-00009D460000}"/>
    <cellStyle name="Hiperłącze 4" xfId="35356" hidden="1" xr:uid="{00000000-0005-0000-0000-0000A5490000}"/>
    <cellStyle name="Hiperłącze 4" xfId="34915" hidden="1" xr:uid="{00000000-0005-0000-0000-000077490000}"/>
    <cellStyle name="Hiperłącze 4" xfId="45883" hidden="1" xr:uid="{00000000-0005-0000-0000-00007A4E0000}"/>
    <cellStyle name="Hiperłącze 4" xfId="43161" hidden="1" xr:uid="{00000000-0005-0000-0000-0000DE4D0000}"/>
    <cellStyle name="Hiperłącze 4" xfId="44372" hidden="1" xr:uid="{00000000-0005-0000-0000-0000C74D0000}"/>
    <cellStyle name="Hiperłącze 4" xfId="42204" hidden="1" xr:uid="{00000000-0005-0000-0000-0000384D0000}"/>
    <cellStyle name="Hiperłącze 4" xfId="43812" hidden="1" xr:uid="{00000000-0005-0000-0000-0000904D0000}"/>
    <cellStyle name="Hiperłącze 4" xfId="27518" hidden="1" xr:uid="{00000000-0005-0000-0000-000062460000}"/>
    <cellStyle name="Hiperłącze 4" xfId="25797" hidden="1" xr:uid="{00000000-0005-0000-0000-000091460000}"/>
    <cellStyle name="Hiperłącze 4" xfId="20583" hidden="1" xr:uid="{00000000-0005-0000-0000-00007E440000}"/>
    <cellStyle name="Hiperłącze 4" xfId="28503" hidden="1" xr:uid="{00000000-0005-0000-0000-0000FD460000}"/>
    <cellStyle name="Hiperłącze 4" xfId="35979" hidden="1" xr:uid="{00000000-0005-0000-0000-0000094A0000}"/>
    <cellStyle name="Hiperłącze 4" xfId="38705" hidden="1" xr:uid="{00000000-0005-0000-0000-0000364C0000}"/>
    <cellStyle name="Hiperłącze 4" xfId="37739" hidden="1" xr:uid="{00000000-0005-0000-0000-0000DF4A0000}"/>
    <cellStyle name="Hiperłącze 4" xfId="37321" hidden="1" xr:uid="{00000000-0005-0000-0000-0000D84A0000}"/>
    <cellStyle name="Hiperłącze 4" xfId="33511" hidden="1" xr:uid="{00000000-0005-0000-0000-0000EE480000}"/>
    <cellStyle name="Hiperłącze 4" xfId="22526" hidden="1" xr:uid="{00000000-0005-0000-0000-0000E1430000}"/>
    <cellStyle name="Hiperłącze 4" xfId="35161" hidden="1" xr:uid="{00000000-0005-0000-0000-00008E490000}"/>
    <cellStyle name="Hiperłącze 4" xfId="35216" hidden="1" xr:uid="{00000000-0005-0000-0000-00009C490000}"/>
    <cellStyle name="Hiperłącze 4" xfId="35242" hidden="1" xr:uid="{00000000-0005-0000-0000-00009D490000}"/>
    <cellStyle name="Hiperłącze 4" xfId="14485" hidden="1" xr:uid="{00000000-0005-0000-0000-000058400000}"/>
    <cellStyle name="Hiperłącze 4" xfId="30573" hidden="1" xr:uid="{00000000-0005-0000-0000-00007B470000}"/>
    <cellStyle name="Hiperłącze 4" xfId="44295" hidden="1" xr:uid="{00000000-0005-0000-0000-0000B94D0000}"/>
    <cellStyle name="Hiperłącze 4" xfId="45304" hidden="1" xr:uid="{00000000-0005-0000-0000-0000604E0000}"/>
    <cellStyle name="Hiperłącze 4" xfId="45842" hidden="1" xr:uid="{00000000-0005-0000-0000-00007C4E0000}"/>
    <cellStyle name="Hiperłącze 4" xfId="44568" hidden="1" xr:uid="{00000000-0005-0000-0000-0000F44D0000}"/>
    <cellStyle name="Hiperłącze 4" xfId="39477" hidden="1" xr:uid="{00000000-0005-0000-0000-0000864B0000}"/>
    <cellStyle name="Hiperłącze 4" xfId="39251" hidden="1" xr:uid="{00000000-0005-0000-0000-0000774B0000}"/>
    <cellStyle name="Hiperłącze 4" xfId="38166" hidden="1" xr:uid="{00000000-0005-0000-0000-0000324B0000}"/>
    <cellStyle name="Hiperłącze 4" xfId="46389" hidden="1" xr:uid="{00000000-0005-0000-0000-0000F14E0000}"/>
    <cellStyle name="Hiperłącze 4" xfId="31759" hidden="1" xr:uid="{00000000-0005-0000-0000-000033480000}"/>
    <cellStyle name="Hiperłącze 4" xfId="29882" hidden="1" xr:uid="{00000000-0005-0000-0000-0000A3480000}"/>
    <cellStyle name="Hiperłącze 4" xfId="19176" hidden="1" xr:uid="{00000000-0005-0000-0000-00008E420000}"/>
    <cellStyle name="Hiperłącze 4" xfId="36078" hidden="1" xr:uid="{00000000-0005-0000-0000-0000174A0000}"/>
    <cellStyle name="Hiperłącze 4" xfId="43886" hidden="1" xr:uid="{00000000-0005-0000-0000-0000E24D0000}"/>
    <cellStyle name="Hiperłącze 4" xfId="45211" hidden="1" xr:uid="{00000000-0005-0000-0000-0000584E0000}"/>
    <cellStyle name="Hiperłącze 4" xfId="12116" hidden="1" xr:uid="{00000000-0005-0000-0000-0000183F0000}"/>
    <cellStyle name="Hiperłącze 4" xfId="11385" hidden="1" xr:uid="{00000000-0005-0000-0000-0000043F0000}"/>
    <cellStyle name="Hiperłącze 4" xfId="27966" hidden="1" xr:uid="{00000000-0005-0000-0000-00004F460000}"/>
    <cellStyle name="Hiperłącze 4" xfId="26681" hidden="1" xr:uid="{00000000-0005-0000-0000-0000CB450000}"/>
    <cellStyle name="Hiperłącze 4" xfId="20227" hidden="1" xr:uid="{00000000-0005-0000-0000-000008430000}"/>
    <cellStyle name="Hiperłącze 4" xfId="19849" hidden="1" xr:uid="{00000000-0005-0000-0000-0000B4420000}"/>
    <cellStyle name="Hiperłącze 4" xfId="17862" hidden="1" xr:uid="{00000000-0005-0000-0000-0000C7410000}"/>
    <cellStyle name="Hiperłącze 4" xfId="26379" hidden="1" xr:uid="{00000000-0005-0000-0000-000094450000}"/>
    <cellStyle name="Hiperłącze 4" xfId="38449" hidden="1" xr:uid="{00000000-0005-0000-0000-0000574B0000}"/>
    <cellStyle name="Hiperłącze 4" xfId="38753" hidden="1" xr:uid="{00000000-0005-0000-0000-0000DC4B0000}"/>
    <cellStyle name="Hiperłącze 4" xfId="29979" hidden="1" xr:uid="{00000000-0005-0000-0000-000012480000}"/>
    <cellStyle name="Hiperłącze 4" xfId="43186" hidden="1" xr:uid="{00000000-0005-0000-0000-0000DC4E0000}"/>
    <cellStyle name="Hiperłącze 4" xfId="16344" hidden="1" xr:uid="{00000000-0005-0000-0000-000069420000}"/>
    <cellStyle name="Hiperłącze 4" xfId="32586" hidden="1" xr:uid="{00000000-0005-0000-0000-000097480000}"/>
    <cellStyle name="Hiperłącze 4" xfId="35784" hidden="1" xr:uid="{00000000-0005-0000-0000-0000ED490000}"/>
    <cellStyle name="Hiperłącze 4" xfId="42663" hidden="1" xr:uid="{00000000-0005-0000-0000-0000474D0000}"/>
    <cellStyle name="Hiperłącze 4" xfId="24219" hidden="1" xr:uid="{00000000-0005-0000-0000-0000B5440000}"/>
    <cellStyle name="Hiperłącze 4" xfId="38522" hidden="1" xr:uid="{00000000-0005-0000-0000-0000604B0000}"/>
    <cellStyle name="Hiperłącze 4" xfId="15834" hidden="1" xr:uid="{00000000-0005-0000-0000-000009410000}"/>
    <cellStyle name="Hiperłącze 4" xfId="38954" hidden="1" xr:uid="{00000000-0005-0000-0000-0000BB4C0000}"/>
    <cellStyle name="Hiperłącze 4" xfId="45875" hidden="1" xr:uid="{00000000-0005-0000-0000-0000794E0000}"/>
    <cellStyle name="Hiperłącze 4" xfId="20876" hidden="1" xr:uid="{00000000-0005-0000-0000-0000FB440000}"/>
    <cellStyle name="Hiperłącze 4" xfId="30878" hidden="1" xr:uid="{00000000-0005-0000-0000-00009F470000}"/>
    <cellStyle name="Hiperłącze 4" xfId="20933" hidden="1" xr:uid="{00000000-0005-0000-0000-0000F2430000}"/>
    <cellStyle name="Hiperłącze 4" xfId="43657" hidden="1" xr:uid="{00000000-0005-0000-0000-0000794D0000}"/>
    <cellStyle name="Hiperłącze 4" xfId="42008" hidden="1" xr:uid="{00000000-0005-0000-0000-00003D4D0000}"/>
    <cellStyle name="Hiperłącze 4" xfId="30349" hidden="1" xr:uid="{00000000-0005-0000-0000-000062470000}"/>
    <cellStyle name="Hiperłącze 4" xfId="29006" hidden="1" xr:uid="{00000000-0005-0000-0000-0000E0460000}"/>
    <cellStyle name="Hiperłącze 4" xfId="18890" hidden="1" xr:uid="{00000000-0005-0000-0000-00002A420000}"/>
    <cellStyle name="Hiperłącze 4" xfId="36894" hidden="1" xr:uid="{00000000-0005-0000-0000-0000624A0000}"/>
    <cellStyle name="Hiperłącze 4" xfId="19040" hidden="1" xr:uid="{00000000-0005-0000-0000-000062420000}"/>
    <cellStyle name="Hiperłącze 4" xfId="35766" hidden="1" xr:uid="{00000000-0005-0000-0000-0000F4490000}"/>
    <cellStyle name="Hiperłącze 4" xfId="25331" hidden="1" xr:uid="{00000000-0005-0000-0000-000097460000}"/>
    <cellStyle name="Hiperłącze 4" xfId="18027" hidden="1" xr:uid="{00000000-0005-0000-0000-0000F1410000}"/>
    <cellStyle name="Hiperłącze 4" xfId="32139" hidden="1" xr:uid="{00000000-0005-0000-0000-00003A480000}"/>
    <cellStyle name="Hiperłącze 4" xfId="36432" hidden="1" xr:uid="{00000000-0005-0000-0000-0000A04A0000}"/>
    <cellStyle name="Hiperłącze 4" xfId="29643" hidden="1" xr:uid="{00000000-0005-0000-0000-000019480000}"/>
    <cellStyle name="Hiperłącze 4" xfId="36182" hidden="1" xr:uid="{00000000-0005-0000-0000-00003C4A0000}"/>
    <cellStyle name="Hiperłącze 4" xfId="37604" hidden="1" xr:uid="{00000000-0005-0000-0000-00000D4B0000}"/>
    <cellStyle name="Hiperłącze 4" xfId="40727" hidden="1" xr:uid="{00000000-0005-0000-0000-0000454C0000}"/>
    <cellStyle name="Hiperłącze 4" xfId="15241" hidden="1" xr:uid="{00000000-0005-0000-0000-000099400000}"/>
    <cellStyle name="Hiperłącze 4" xfId="16842" hidden="1" xr:uid="{00000000-0005-0000-0000-000039410000}"/>
    <cellStyle name="Hiperłącze 4" xfId="29602" hidden="1" xr:uid="{00000000-0005-0000-0000-0000B0470000}"/>
    <cellStyle name="Hiperłącze 4" xfId="45991" hidden="1" xr:uid="{00000000-0005-0000-0000-00008C4E0000}"/>
    <cellStyle name="Hiperłącze 4" xfId="27236" hidden="1" xr:uid="{00000000-0005-0000-0000-000023460000}"/>
    <cellStyle name="Hiperłącze 4" xfId="16249" hidden="1" xr:uid="{00000000-0005-0000-0000-000055420000}"/>
    <cellStyle name="Hiperłącze 4" xfId="41641" hidden="1" xr:uid="{00000000-0005-0000-0000-0000B54C0000}"/>
    <cellStyle name="Hiperłącze 4" xfId="23943" hidden="1" xr:uid="{00000000-0005-0000-0000-0000F9440000}"/>
    <cellStyle name="Hiperłącze 4" xfId="20494" hidden="1" xr:uid="{00000000-0005-0000-0000-000026430000}"/>
    <cellStyle name="Hiperłącze 4" xfId="36822" hidden="1" xr:uid="{00000000-0005-0000-0000-00005D4A0000}"/>
    <cellStyle name="Hiperłącze 4" xfId="21016" hidden="1" xr:uid="{00000000-0005-0000-0000-0000F8430000}"/>
    <cellStyle name="Hiperłącze 4" xfId="22535" hidden="1" xr:uid="{00000000-0005-0000-0000-0000E2430000}"/>
    <cellStyle name="Hiperłącze 4" xfId="12416" hidden="1" xr:uid="{00000000-0005-0000-0000-0000373F0000}"/>
    <cellStyle name="Hiperłącze 4" xfId="17919" hidden="1" xr:uid="{00000000-0005-0000-0000-0000CD410000}"/>
    <cellStyle name="Hiperłącze 4" xfId="42391" hidden="1" xr:uid="{00000000-0005-0000-0000-0000FA4C0000}"/>
    <cellStyle name="Hiperłącze 4" xfId="42530" hidden="1" xr:uid="{00000000-0005-0000-0000-0000064D0000}"/>
    <cellStyle name="Hiperłącze 4" xfId="42638" hidden="1" xr:uid="{00000000-0005-0000-0000-0000124D0000}"/>
    <cellStyle name="Hiperłącze 4" xfId="42621" hidden="1" xr:uid="{00000000-0005-0000-0000-0000154D0000}"/>
    <cellStyle name="Hiperłącze 4" xfId="42141" hidden="1" xr:uid="{00000000-0005-0000-0000-0000244D0000}"/>
    <cellStyle name="Hiperłącze 4" xfId="42426" hidden="1" xr:uid="{00000000-0005-0000-0000-00002F4D0000}"/>
    <cellStyle name="Hiperłącze 4" xfId="41991" hidden="1" xr:uid="{00000000-0005-0000-0000-00003F4D0000}"/>
    <cellStyle name="Hiperłącze 4" xfId="42706" hidden="1" xr:uid="{00000000-0005-0000-0000-0000494D0000}"/>
    <cellStyle name="Hiperłącze 4" xfId="42773" hidden="1" xr:uid="{00000000-0005-0000-0000-0000514D0000}"/>
    <cellStyle name="Hiperłącze 4" xfId="41417" hidden="1" xr:uid="{00000000-0005-0000-0000-0000724C0000}"/>
    <cellStyle name="Hiperłącze 4" xfId="34384" hidden="1" xr:uid="{00000000-0005-0000-0000-0000B64A0000}"/>
    <cellStyle name="Hiperłącze 4" xfId="35071" hidden="1" xr:uid="{00000000-0005-0000-0000-000086490000}"/>
    <cellStyle name="Hiperłącze 4" xfId="39063" hidden="1" xr:uid="{00000000-0005-0000-0000-00003E4C0000}"/>
    <cellStyle name="Hiperłącze 4" xfId="33830" hidden="1" xr:uid="{00000000-0005-0000-0000-000039490000}"/>
    <cellStyle name="Hiperłącze 4" xfId="43676" hidden="1" xr:uid="{00000000-0005-0000-0000-00007B4D0000}"/>
    <cellStyle name="Hiperłącze 4" xfId="34015" hidden="1" xr:uid="{00000000-0005-0000-0000-000053490000}"/>
    <cellStyle name="Hiperłącze 4" xfId="37171" hidden="1" xr:uid="{00000000-0005-0000-0000-0000C34A0000}"/>
    <cellStyle name="Hiperłącze 4" xfId="44142" hidden="1" xr:uid="{00000000-0005-0000-0000-0000AB4D0000}"/>
    <cellStyle name="Hiperłącze 4" xfId="36056" hidden="1" xr:uid="{00000000-0005-0000-0000-0000144A0000}"/>
    <cellStyle name="Hiperłącze 4" xfId="39915" hidden="1" xr:uid="{00000000-0005-0000-0000-0000BE4B0000}"/>
    <cellStyle name="Hiperłącze 4" xfId="37835" hidden="1" xr:uid="{00000000-0005-0000-0000-0000EB4A0000}"/>
    <cellStyle name="Hiperłącze 4" xfId="11897" hidden="1" xr:uid="{00000000-0005-0000-0000-0000DC3F0000}"/>
    <cellStyle name="Hiperłącze 4" xfId="22463" hidden="1" xr:uid="{00000000-0005-0000-0000-0000DF430000}"/>
    <cellStyle name="Hiperłącze 4" xfId="21999" hidden="1" xr:uid="{00000000-0005-0000-0000-0000A9430000}"/>
    <cellStyle name="Hiperłącze 4" xfId="28518" hidden="1" xr:uid="{00000000-0005-0000-0000-0000FC460000}"/>
    <cellStyle name="Hiperłącze 4" xfId="16289" hidden="1" xr:uid="{00000000-0005-0000-0000-000076420000}"/>
    <cellStyle name="Hiperłącze 4" xfId="24211" hidden="1" xr:uid="{00000000-0005-0000-0000-0000B2440000}"/>
    <cellStyle name="Hiperłącze 4" xfId="33026" hidden="1" xr:uid="{00000000-0005-0000-0000-00000D490000}"/>
    <cellStyle name="Hiperłącze 4" xfId="41559" hidden="1" xr:uid="{00000000-0005-0000-0000-0000844C0000}"/>
    <cellStyle name="Hiperłącze 4" xfId="15556" hidden="1" xr:uid="{00000000-0005-0000-0000-0000E6400000}"/>
    <cellStyle name="Hiperłącze 4" xfId="20080" hidden="1" xr:uid="{00000000-0005-0000-0000-0000F6420000}"/>
    <cellStyle name="Hiperłącze 4" xfId="40537" hidden="1" xr:uid="{00000000-0005-0000-0000-00001D4C0000}"/>
    <cellStyle name="Hiperłącze 4" xfId="44908" hidden="1" xr:uid="{00000000-0005-0000-0000-0000204E0000}"/>
    <cellStyle name="Hiperłącze 4" xfId="11633" hidden="1" xr:uid="{00000000-0005-0000-0000-0000763F0000}"/>
    <cellStyle name="Hiperłącze 4" xfId="18070" hidden="1" xr:uid="{00000000-0005-0000-0000-0000F8410000}"/>
    <cellStyle name="Hiperłącze 4" xfId="37196" hidden="1" xr:uid="{00000000-0005-0000-0000-0000C84A0000}"/>
    <cellStyle name="Hiperłącze 4" xfId="37388" hidden="1" xr:uid="{00000000-0005-0000-0000-00001B4B0000}"/>
    <cellStyle name="Hiperłącze 4" xfId="28567" hidden="1" xr:uid="{00000000-0005-0000-0000-0000F3460000}"/>
    <cellStyle name="Hiperłącze 4" xfId="37493" hidden="1" xr:uid="{00000000-0005-0000-0000-00002A4B0000}"/>
    <cellStyle name="Hiperłącze 4" xfId="44631" hidden="1" xr:uid="{00000000-0005-0000-0000-0000F64D0000}"/>
    <cellStyle name="Hiperłącze 4" xfId="39628" hidden="1" xr:uid="{00000000-0005-0000-0000-00009C4B0000}"/>
    <cellStyle name="Hiperłącze 4" xfId="23675" hidden="1" xr:uid="{00000000-0005-0000-0000-000096440000}"/>
    <cellStyle name="Hiperłącze 4" xfId="38776" hidden="1" xr:uid="{00000000-0005-0000-0000-0000D64B0000}"/>
    <cellStyle name="Hiperłącze 4" xfId="26346" hidden="1" xr:uid="{00000000-0005-0000-0000-00008E450000}"/>
    <cellStyle name="Hiperłącze 4" xfId="23968" hidden="1" xr:uid="{00000000-0005-0000-0000-0000EA440000}"/>
    <cellStyle name="Hiperłącze 4" xfId="37645" hidden="1" xr:uid="{00000000-0005-0000-0000-00000C4B0000}"/>
    <cellStyle name="Hiperłącze 4" xfId="38461" hidden="1" xr:uid="{00000000-0005-0000-0000-00005B4B0000}"/>
    <cellStyle name="Hiperłącze 4" xfId="40396" hidden="1" xr:uid="{00000000-0005-0000-0000-00000D4C0000}"/>
    <cellStyle name="Hiperłącze 4" xfId="29801" hidden="1" xr:uid="{00000000-0005-0000-0000-0000A9480000}"/>
    <cellStyle name="Hiperłącze 4" xfId="30701" hidden="1" xr:uid="{00000000-0005-0000-0000-00008B470000}"/>
    <cellStyle name="Hiperłącze 4" xfId="13073" hidden="1" xr:uid="{00000000-0005-0000-0000-0000923F0000}"/>
    <cellStyle name="Hiperłącze 4" xfId="13042" hidden="1" xr:uid="{00000000-0005-0000-0000-0000983F0000}"/>
    <cellStyle name="Hiperłącze 4" xfId="29908" hidden="1" xr:uid="{00000000-0005-0000-0000-00009B480000}"/>
    <cellStyle name="Hiperłącze 4" xfId="36804" hidden="1" xr:uid="{00000000-0005-0000-0000-00005B4A0000}"/>
    <cellStyle name="Hiperłącze 4" xfId="23004" hidden="1" xr:uid="{00000000-0005-0000-0000-00004D440000}"/>
    <cellStyle name="Hiperłącze 4" xfId="13545" hidden="1" xr:uid="{00000000-0005-0000-0000-0000E83F0000}"/>
    <cellStyle name="Hiperłącze 4" xfId="35888" hidden="1" xr:uid="{00000000-0005-0000-0000-0000FA490000}"/>
    <cellStyle name="Hiperłącze 4" xfId="40502" hidden="1" xr:uid="{00000000-0005-0000-0000-0000194C0000}"/>
    <cellStyle name="Hiperłącze 4" xfId="38336" hidden="1" xr:uid="{00000000-0005-0000-0000-00004C4B0000}"/>
    <cellStyle name="Hiperłącze 4" xfId="29813" hidden="1" xr:uid="{00000000-0005-0000-0000-0000A4480000}"/>
    <cellStyle name="Hiperłącze 4" xfId="29861" hidden="1" xr:uid="{00000000-0005-0000-0000-0000A6480000}"/>
    <cellStyle name="Hiperłącze 4" xfId="36733" hidden="1" xr:uid="{00000000-0005-0000-0000-00004D4A0000}"/>
    <cellStyle name="Hiperłącze 4" xfId="11495" hidden="1" xr:uid="{00000000-0005-0000-0000-00006E3F0000}"/>
    <cellStyle name="Hiperłącze 4" xfId="33583" hidden="1" xr:uid="{00000000-0005-0000-0000-0000F1480000}"/>
    <cellStyle name="Hiperłącze 4" xfId="41288" hidden="1" xr:uid="{00000000-0005-0000-0000-0000664C0000}"/>
    <cellStyle name="Hiperłącze 4" xfId="18079" hidden="1" xr:uid="{00000000-0005-0000-0000-0000F7410000}"/>
    <cellStyle name="Hiperłącze 4" xfId="29730" hidden="1" xr:uid="{00000000-0005-0000-0000-0000B6470000}"/>
    <cellStyle name="Hiperłącze 4" xfId="34285" hidden="1" xr:uid="{00000000-0005-0000-0000-0000BF490000}"/>
    <cellStyle name="Hiperłącze 4" xfId="24900" hidden="1" xr:uid="{00000000-0005-0000-0000-000026450000}"/>
    <cellStyle name="Hiperłącze 4" xfId="24891" hidden="1" xr:uid="{00000000-0005-0000-0000-000025450000}"/>
    <cellStyle name="Hiperłącze 4" xfId="29878" hidden="1" xr:uid="{00000000-0005-0000-0000-00009D480000}"/>
    <cellStyle name="Hiperłącze 4" xfId="45168" hidden="1" xr:uid="{00000000-0005-0000-0000-0000514E0000}"/>
    <cellStyle name="Hiperłącze 4" xfId="20090" hidden="1" xr:uid="{00000000-0005-0000-0000-0000F9420000}"/>
    <cellStyle name="Hiperłącze 4" xfId="45779" hidden="1" xr:uid="{00000000-0005-0000-0000-00006D4E0000}"/>
    <cellStyle name="Hiperłącze 4" xfId="38859" hidden="1" xr:uid="{00000000-0005-0000-0000-0000C44C0000}"/>
    <cellStyle name="Hiperłącze 4" xfId="24182" hidden="1" xr:uid="{00000000-0005-0000-0000-0000B3440000}"/>
    <cellStyle name="Hiperłącze 4" xfId="37523" hidden="1" xr:uid="{00000000-0005-0000-0000-00002C4B0000}"/>
    <cellStyle name="Hiperłącze 4" xfId="28944" hidden="1" xr:uid="{00000000-0005-0000-0000-0000D9460000}"/>
    <cellStyle name="Hiperłącze 4" xfId="42539" hidden="1" xr:uid="{00000000-0005-0000-0000-00000A4D0000}"/>
    <cellStyle name="Hiperłącze 4" xfId="46181" hidden="1" xr:uid="{00000000-0005-0000-0000-0000C24E0000}"/>
    <cellStyle name="Hiperłącze 4" xfId="31608" hidden="1" xr:uid="{00000000-0005-0000-0000-000022480000}"/>
    <cellStyle name="Hiperłącze 4" xfId="39522" hidden="1" xr:uid="{00000000-0005-0000-0000-0000904B0000}"/>
    <cellStyle name="Hiperłącze 4" xfId="40099" hidden="1" xr:uid="{00000000-0005-0000-0000-0000E54B0000}"/>
    <cellStyle name="Hiperłącze 4" xfId="39040" hidden="1" xr:uid="{00000000-0005-0000-0000-00003C4C0000}"/>
    <cellStyle name="Hiperłącze 4" xfId="43750" hidden="1" xr:uid="{00000000-0005-0000-0000-0000824D0000}"/>
    <cellStyle name="Hiperłącze 4" xfId="46701" hidden="1" xr:uid="{00000000-0005-0000-0000-00002A4F0000}"/>
    <cellStyle name="Hiperłącze 4" xfId="23013" hidden="1" xr:uid="{00000000-0005-0000-0000-000053440000}"/>
    <cellStyle name="Hiperłącze 4" xfId="26185" hidden="1" xr:uid="{00000000-0005-0000-0000-000080450000}"/>
    <cellStyle name="Hiperłącze 4" xfId="19693" hidden="1" xr:uid="{00000000-0005-0000-0000-0000A5420000}"/>
    <cellStyle name="Hiperłącze 4" xfId="32050" hidden="1" xr:uid="{00000000-0005-0000-0000-00006D480000}"/>
    <cellStyle name="Hiperłącze 4" xfId="18750" hidden="1" xr:uid="{00000000-0005-0000-0000-00001E420000}"/>
    <cellStyle name="Hiperłącze 4" xfId="25935" hidden="1" xr:uid="{00000000-0005-0000-0000-00005E450000}"/>
    <cellStyle name="Hiperłącze 4" xfId="19685" hidden="1" xr:uid="{00000000-0005-0000-0000-0000A2420000}"/>
    <cellStyle name="Hiperłącze 4" xfId="28439" hidden="1" xr:uid="{00000000-0005-0000-0000-00000D470000}"/>
    <cellStyle name="Hiperłącze 4" xfId="46199" hidden="1" xr:uid="{00000000-0005-0000-0000-0000E14E0000}"/>
    <cellStyle name="Hiperłącze 4" xfId="46739" hidden="1" xr:uid="{00000000-0005-0000-0000-0000FA4E0000}"/>
    <cellStyle name="Hiperłącze 4" xfId="41590" hidden="1" xr:uid="{00000000-0005-0000-0000-0000854C0000}"/>
    <cellStyle name="Hiperłącze 4" xfId="34736" hidden="1" xr:uid="{00000000-0005-0000-0000-000068490000}"/>
    <cellStyle name="Hiperłącze 4" xfId="33817" hidden="1" xr:uid="{00000000-0005-0000-0000-00003F490000}"/>
    <cellStyle name="Hiperłącze 4" xfId="40471" hidden="1" xr:uid="{00000000-0005-0000-0000-0000184C0000}"/>
    <cellStyle name="Hiperłącze 4" xfId="38043" hidden="1" xr:uid="{00000000-0005-0000-0000-0000FF4A0000}"/>
    <cellStyle name="Hiperłącze 4" xfId="36580" hidden="1" xr:uid="{00000000-0005-0000-0000-0000814A0000}"/>
    <cellStyle name="Hiperłącze 4" xfId="46888" hidden="1" xr:uid="{00000000-0005-0000-0000-0000104F0000}"/>
    <cellStyle name="Hiperłącze 4" xfId="23164" hidden="1" xr:uid="{00000000-0005-0000-0000-00001D440000}"/>
    <cellStyle name="Hiperłącze 4" xfId="33228" hidden="1" xr:uid="{00000000-0005-0000-0000-0000D3480000}"/>
    <cellStyle name="Hiperłącze 4" xfId="23011" hidden="1" xr:uid="{00000000-0005-0000-0000-000051440000}"/>
    <cellStyle name="Hiperłącze 4" xfId="37906" hidden="1" xr:uid="{00000000-0005-0000-0000-0000194B0000}"/>
    <cellStyle name="Hiperłącze 4" xfId="43902" hidden="1" xr:uid="{00000000-0005-0000-0000-0000D04E0000}"/>
    <cellStyle name="Hiperłącze 4" xfId="18009" hidden="1" xr:uid="{00000000-0005-0000-0000-0000D2410000}"/>
    <cellStyle name="Hiperłącze 4" xfId="38595" hidden="1" xr:uid="{00000000-0005-0000-0000-00002D4C0000}"/>
    <cellStyle name="Hiperłącze 4" xfId="36614" hidden="1" xr:uid="{00000000-0005-0000-0000-00007C4A0000}"/>
    <cellStyle name="Hiperłącze 4" xfId="24580" hidden="1" xr:uid="{00000000-0005-0000-0000-000005450000}"/>
    <cellStyle name="Hiperłącze 4" xfId="22843" hidden="1" xr:uid="{00000000-0005-0000-0000-000073440000}"/>
    <cellStyle name="Hiperłącze 4" xfId="14096" hidden="1" xr:uid="{00000000-0005-0000-0000-000004400000}"/>
    <cellStyle name="Hiperłącze 4" xfId="27049" hidden="1" xr:uid="{00000000-0005-0000-0000-0000F1450000}"/>
    <cellStyle name="Hiperłącze 4" xfId="35759" hidden="1" xr:uid="{00000000-0005-0000-0000-0000EF490000}"/>
    <cellStyle name="Hiperłącze 4" xfId="35862" hidden="1" xr:uid="{00000000-0005-0000-0000-0000004A0000}"/>
    <cellStyle name="Hiperłącze 4" xfId="36087" hidden="1" xr:uid="{00000000-0005-0000-0000-0000154A0000}"/>
    <cellStyle name="Hiperłącze 4" xfId="34194" hidden="1" xr:uid="{00000000-0005-0000-0000-0000214A0000}"/>
    <cellStyle name="Hiperłącze 4" xfId="34854" hidden="1" xr:uid="{00000000-0005-0000-0000-00002F4A0000}"/>
    <cellStyle name="Hiperłącze 4" xfId="32041" hidden="1" xr:uid="{00000000-0005-0000-0000-000072480000}"/>
    <cellStyle name="Hiperłącze 4" xfId="32349" hidden="1" xr:uid="{00000000-0005-0000-0000-00007F480000}"/>
    <cellStyle name="Hiperłącze 4" xfId="30104" hidden="1" xr:uid="{00000000-0005-0000-0000-00009A480000}"/>
    <cellStyle name="Hiperłącze 4" xfId="29901" hidden="1" xr:uid="{00000000-0005-0000-0000-00009C480000}"/>
    <cellStyle name="Hiperłącze 4" xfId="31931" hidden="1" xr:uid="{00000000-0005-0000-0000-00008D480000}"/>
    <cellStyle name="Hiperłącze 4" xfId="34182" hidden="1" xr:uid="{00000000-0005-0000-0000-0000264A0000}"/>
    <cellStyle name="Hiperłącze 4" xfId="32976" hidden="1" xr:uid="{00000000-0005-0000-0000-000016490000}"/>
    <cellStyle name="Hiperłącze 4" xfId="40745" hidden="1" xr:uid="{00000000-0005-0000-0000-00004A4C0000}"/>
    <cellStyle name="Hiperłącze 4" xfId="15424" hidden="1" xr:uid="{00000000-0005-0000-0000-0000AF400000}"/>
    <cellStyle name="Hiperłącze 4" xfId="24736" hidden="1" xr:uid="{00000000-0005-0000-0000-000018450000}"/>
    <cellStyle name="Hiperłącze 4" xfId="26834" hidden="1" xr:uid="{00000000-0005-0000-0000-0000D9450000}"/>
    <cellStyle name="Hiperłącze 4" xfId="28750" hidden="1" xr:uid="{00000000-0005-0000-0000-0000C6460000}"/>
    <cellStyle name="Hiperłącze 4" xfId="27990" hidden="1" xr:uid="{00000000-0005-0000-0000-000054460000}"/>
    <cellStyle name="Hiperłącze 4" xfId="27799" hidden="1" xr:uid="{00000000-0005-0000-0000-00003E460000}"/>
    <cellStyle name="Hiperłącze 4" xfId="44262" hidden="1" xr:uid="{00000000-0005-0000-0000-0000BC4D0000}"/>
    <cellStyle name="Hiperłącze 4" xfId="44320" hidden="1" xr:uid="{00000000-0005-0000-0000-0000C14D0000}"/>
    <cellStyle name="Hiperłącze 4" xfId="10438" hidden="1" xr:uid="{00000000-0005-0000-0000-0000EF3E0000}"/>
    <cellStyle name="Hiperłącze 4" xfId="21624" hidden="1" xr:uid="{00000000-0005-0000-0000-000067430000}"/>
    <cellStyle name="Hiperłącze 4" xfId="19864" hidden="1" xr:uid="{00000000-0005-0000-0000-0000B8420000}"/>
    <cellStyle name="Hiperłącze 4" xfId="16601" hidden="1" xr:uid="{00000000-0005-0000-0000-00001E410000}"/>
    <cellStyle name="Hiperłącze 4" xfId="31023" hidden="1" xr:uid="{00000000-0005-0000-0000-0000C7470000}"/>
    <cellStyle name="Hiperłącze 4" xfId="13098" hidden="1" xr:uid="{00000000-0005-0000-0000-00009A3F0000}"/>
    <cellStyle name="Hiperłącze 4" xfId="22487" hidden="1" xr:uid="{00000000-0005-0000-0000-0000E4430000}"/>
    <cellStyle name="Hiperłącze 4" xfId="22124" hidden="1" xr:uid="{00000000-0005-0000-0000-0000B2430000}"/>
    <cellStyle name="Hiperłącze 4" xfId="32197" hidden="1" xr:uid="{00000000-0005-0000-0000-000043480000}"/>
    <cellStyle name="Hiperłącze 4" xfId="32865" hidden="1" xr:uid="{00000000-0005-0000-0000-00000B490000}"/>
    <cellStyle name="Hiperłącze 4" xfId="36720" hidden="1" xr:uid="{00000000-0005-0000-0000-0000534A0000}"/>
    <cellStyle name="Hiperłącze 4" xfId="39716" hidden="1" xr:uid="{00000000-0005-0000-0000-0000A74B0000}"/>
    <cellStyle name="Hiperłącze 4" xfId="39300" hidden="1" xr:uid="{00000000-0005-0000-0000-00007D4B0000}"/>
    <cellStyle name="Hiperłącze 4" xfId="34837" hidden="1" xr:uid="{00000000-0005-0000-0000-0000344B0000}"/>
    <cellStyle name="Hiperłącze 4" xfId="29592" hidden="1" xr:uid="{00000000-0005-0000-0000-0000AE470000}"/>
    <cellStyle name="Hiperłącze 4" xfId="30173" hidden="1" xr:uid="{00000000-0005-0000-0000-00004E470000}"/>
    <cellStyle name="Hiperłącze 4" xfId="16796" hidden="1" xr:uid="{00000000-0005-0000-0000-000034410000}"/>
    <cellStyle name="Hiperłącze 4" xfId="30693" hidden="1" xr:uid="{00000000-0005-0000-0000-00008C470000}"/>
    <cellStyle name="Hiperłącze 4" xfId="13260" hidden="1" xr:uid="{00000000-0005-0000-0000-0000A93F0000}"/>
    <cellStyle name="Hiperłącze 4" xfId="13242" hidden="1" xr:uid="{00000000-0005-0000-0000-0000B03F0000}"/>
    <cellStyle name="Hiperłącze 4" xfId="11874" hidden="1" xr:uid="{00000000-0005-0000-0000-0000CE3F0000}"/>
    <cellStyle name="Hiperłącze 4" xfId="36273" hidden="1" xr:uid="{00000000-0005-0000-0000-0000444A0000}"/>
    <cellStyle name="Hiperłącze 4" xfId="36682" hidden="1" xr:uid="{00000000-0005-0000-0000-00004C4A0000}"/>
    <cellStyle name="Hiperłącze 4" xfId="40045" hidden="1" xr:uid="{00000000-0005-0000-0000-0000E44B0000}"/>
    <cellStyle name="Hiperłącze 4" xfId="35727" hidden="1" xr:uid="{00000000-0005-0000-0000-0000EB490000}"/>
    <cellStyle name="Hiperłącze 4" xfId="38135" hidden="1" xr:uid="{00000000-0005-0000-0000-0000384B0000}"/>
    <cellStyle name="Hiperłącze 4" xfId="39780" hidden="1" xr:uid="{00000000-0005-0000-0000-0000AA4B0000}"/>
    <cellStyle name="Hiperłącze 4" xfId="39537" hidden="1" xr:uid="{00000000-0005-0000-0000-0000944B0000}"/>
    <cellStyle name="Hiperłącze 4" xfId="21182" hidden="1" xr:uid="{00000000-0005-0000-0000-00003C430000}"/>
    <cellStyle name="Hiperłącze 4" xfId="20406" hidden="1" xr:uid="{00000000-0005-0000-0000-00001D430000}"/>
    <cellStyle name="Hiperłącze 4" xfId="20556" hidden="1" xr:uid="{00000000-0005-0000-0000-000090430000}"/>
    <cellStyle name="Hiperłącze 4" xfId="22436" hidden="1" xr:uid="{00000000-0005-0000-0000-0000DA430000}"/>
    <cellStyle name="Hiperłącze 4" xfId="46595" hidden="1" xr:uid="{00000000-0005-0000-0000-00003D4F0000}"/>
    <cellStyle name="Hiperłącze 4" xfId="36437" hidden="1" xr:uid="{00000000-0005-0000-0000-00009F4A0000}"/>
    <cellStyle name="Hiperłącze 4" xfId="39546" hidden="1" xr:uid="{00000000-0005-0000-0000-0000934B0000}"/>
    <cellStyle name="Hiperłącze 4" xfId="41473" hidden="1" xr:uid="{00000000-0005-0000-0000-00007B4C0000}"/>
    <cellStyle name="Hiperłącze 4" xfId="15161" hidden="1" xr:uid="{00000000-0005-0000-0000-000092400000}"/>
    <cellStyle name="Hiperłącze 4" xfId="20561" hidden="1" xr:uid="{00000000-0005-0000-0000-00008C430000}"/>
    <cellStyle name="Hiperłącze 4" xfId="27586" hidden="1" xr:uid="{00000000-0005-0000-0000-000059460000}"/>
    <cellStyle name="Hiperłącze 4" xfId="43927" hidden="1" xr:uid="{00000000-0005-0000-0000-0000934D0000}"/>
    <cellStyle name="Hiperłącze 4" xfId="42227" hidden="1" xr:uid="{00000000-0005-0000-0000-0000EB4C0000}"/>
    <cellStyle name="Hiperłącze 4" xfId="39879" hidden="1" xr:uid="{00000000-0005-0000-0000-0000B54B0000}"/>
    <cellStyle name="Hiperłącze 4" xfId="22052" hidden="1" xr:uid="{00000000-0005-0000-0000-0000AF430000}"/>
    <cellStyle name="Hiperłącze 4" xfId="39568" hidden="1" xr:uid="{00000000-0005-0000-0000-0000954B0000}"/>
    <cellStyle name="Hiperłącze 4" xfId="24507" hidden="1" xr:uid="{00000000-0005-0000-0000-0000D3440000}"/>
    <cellStyle name="Hiperłącze 4" xfId="19939" hidden="1" xr:uid="{00000000-0005-0000-0000-0000BE420000}"/>
    <cellStyle name="Hiperłącze 4" xfId="33090" hidden="1" xr:uid="{00000000-0005-0000-0000-000003490000}"/>
    <cellStyle name="Hiperłącze 4" xfId="40185" hidden="1" xr:uid="{00000000-0005-0000-0000-0000F84B0000}"/>
    <cellStyle name="Hiperłącze 4" xfId="20875" hidden="1" xr:uid="{00000000-0005-0000-0000-0000F5440000}"/>
    <cellStyle name="Hiperłącze 4" xfId="14284" hidden="1" xr:uid="{00000000-0005-0000-0000-000013400000}"/>
    <cellStyle name="Hiperłącze 4" xfId="42680" hidden="1" xr:uid="{00000000-0005-0000-0000-0000414D0000}"/>
    <cellStyle name="Hiperłącze 4" xfId="46367" hidden="1" xr:uid="{00000000-0005-0000-0000-0000F84E0000}"/>
    <cellStyle name="Hiperłącze 4" xfId="30933" hidden="1" xr:uid="{00000000-0005-0000-0000-0000A5470000}"/>
    <cellStyle name="Hiperłącze 4" xfId="18646" hidden="1" xr:uid="{00000000-0005-0000-0000-00000E420000}"/>
    <cellStyle name="Hiperłącze 4" xfId="25282" hidden="1" xr:uid="{00000000-0005-0000-0000-0000A0460000}"/>
    <cellStyle name="Hiperłącze 4" xfId="20713" hidden="1" xr:uid="{00000000-0005-0000-0000-000094430000}"/>
    <cellStyle name="Hiperłącze 4" xfId="34999" hidden="1" xr:uid="{00000000-0005-0000-0000-000080490000}"/>
    <cellStyle name="Hiperłącze 4" xfId="11862" hidden="1" xr:uid="{00000000-0005-0000-0000-0000D43F0000}"/>
    <cellStyle name="Hiperłącze 4" xfId="11334" hidden="1" xr:uid="{00000000-0005-0000-0000-0000FA3E0000}"/>
    <cellStyle name="Hiperłącze 4" xfId="23757" hidden="1" xr:uid="{00000000-0005-0000-0000-0000A7440000}"/>
    <cellStyle name="Hiperłącze 4" xfId="43782" hidden="1" xr:uid="{00000000-0005-0000-0000-0000884D0000}"/>
    <cellStyle name="Hiperłącze 4" xfId="41776" hidden="1" xr:uid="{00000000-0005-0000-0000-0000DA4C0000}"/>
    <cellStyle name="Hiperłącze 4" xfId="25398" hidden="1" xr:uid="{00000000-0005-0000-0000-000005470000}"/>
    <cellStyle name="Hiperłącze 4" xfId="28718" hidden="1" xr:uid="{00000000-0005-0000-0000-0000BD460000}"/>
    <cellStyle name="Hiperłącze 4" xfId="39380" hidden="1" xr:uid="{00000000-0005-0000-0000-00002C4C0000}"/>
    <cellStyle name="Hiperłącze 4" xfId="28466" hidden="1" xr:uid="{00000000-0005-0000-0000-000009470000}"/>
    <cellStyle name="Hiperłącze 4" xfId="41836" hidden="1" xr:uid="{00000000-0005-0000-0000-0000E34C0000}"/>
    <cellStyle name="Hiperłącze 4" xfId="42521" hidden="1" xr:uid="{00000000-0005-0000-0000-0000054D0000}"/>
    <cellStyle name="Hiperłącze 4" xfId="23325" hidden="1" xr:uid="{00000000-0005-0000-0000-000032440000}"/>
    <cellStyle name="Hiperłącze 4" xfId="27167" hidden="1" xr:uid="{00000000-0005-0000-0000-000016460000}"/>
    <cellStyle name="Hiperłącze 4" xfId="43176" hidden="1" xr:uid="{00000000-0005-0000-0000-0000DC4D0000}"/>
    <cellStyle name="Hiperłącze 4" xfId="43328" hidden="1" xr:uid="{00000000-0005-0000-0000-0000E44D0000}"/>
    <cellStyle name="Hiperłącze 4" xfId="44667" hidden="1" xr:uid="{00000000-0005-0000-0000-0000FF4D0000}"/>
    <cellStyle name="Hiperłącze 4" xfId="44676" hidden="1" xr:uid="{00000000-0005-0000-0000-0000004E0000}"/>
    <cellStyle name="Hiperłącze 4" xfId="44846" hidden="1" xr:uid="{00000000-0005-0000-0000-0000124E0000}"/>
    <cellStyle name="Hiperłącze 4" xfId="44854" hidden="1" xr:uid="{00000000-0005-0000-0000-0000154E0000}"/>
    <cellStyle name="Hiperłącze 4" xfId="21779" hidden="1" xr:uid="{00000000-0005-0000-0000-000079430000}"/>
    <cellStyle name="Hiperłącze 4" xfId="35146" hidden="1" xr:uid="{00000000-0005-0000-0000-000091490000}"/>
    <cellStyle name="Hiperłącze 4" xfId="35965" hidden="1" xr:uid="{00000000-0005-0000-0000-00000C4A0000}"/>
    <cellStyle name="Hiperłącze 4" xfId="33855" hidden="1" xr:uid="{00000000-0005-0000-0000-000041490000}"/>
    <cellStyle name="Hiperłącze 4" xfId="21600" hidden="1" xr:uid="{00000000-0005-0000-0000-000062430000}"/>
    <cellStyle name="Hiperłącze 4" xfId="21985" hidden="1" xr:uid="{00000000-0005-0000-0000-0000AC430000}"/>
    <cellStyle name="Hiperłącze 4" xfId="13638" hidden="1" xr:uid="{00000000-0005-0000-0000-0000F03F0000}"/>
    <cellStyle name="Hiperłącze 4" xfId="21865" hidden="1" xr:uid="{00000000-0005-0000-0000-000083430000}"/>
    <cellStyle name="Hiperłącze 4" xfId="20767" hidden="1" xr:uid="{00000000-0005-0000-0000-000084440000}"/>
    <cellStyle name="Hiperłącze 4" xfId="15530" hidden="1" xr:uid="{00000000-0005-0000-0000-0000E5400000}"/>
    <cellStyle name="Hiperłącze 4" xfId="14474" hidden="1" xr:uid="{00000000-0005-0000-0000-000026400000}"/>
    <cellStyle name="Hiperłącze 4" xfId="31939" hidden="1" xr:uid="{00000000-0005-0000-0000-00008A480000}"/>
    <cellStyle name="Hiperłącze 4" xfId="34261" hidden="1" xr:uid="{00000000-0005-0000-0000-0000C5490000}"/>
    <cellStyle name="Hiperłącze 4" xfId="17810" hidden="1" xr:uid="{00000000-0005-0000-0000-0000C1410000}"/>
    <cellStyle name="Hiperłącze 4" xfId="18963" hidden="1" xr:uid="{00000000-0005-0000-0000-000037420000}"/>
    <cellStyle name="Hiperłącze 4" xfId="37375" hidden="1" xr:uid="{00000000-0005-0000-0000-00001E4B0000}"/>
    <cellStyle name="Hiperłącze 4" xfId="26410" hidden="1" xr:uid="{00000000-0005-0000-0000-000095450000}"/>
    <cellStyle name="Hiperłącze 4" xfId="10310" hidden="1" xr:uid="{00000000-0005-0000-0000-0000E43E0000}"/>
    <cellStyle name="Hiperłącze 4" xfId="21403" hidden="1" xr:uid="{00000000-0005-0000-0000-00004D430000}"/>
    <cellStyle name="Hiperłącze 4" xfId="24614" hidden="1" xr:uid="{00000000-0005-0000-0000-000009450000}"/>
    <cellStyle name="Hiperłącze 4" xfId="28063" hidden="1" xr:uid="{00000000-0005-0000-0000-000087460000}"/>
    <cellStyle name="Hiperłącze 4" xfId="25526" hidden="1" xr:uid="{00000000-0005-0000-0000-0000FF450000}"/>
    <cellStyle name="Hiperłącze 4" xfId="37842" hidden="1" xr:uid="{00000000-0005-0000-0000-0000F04A0000}"/>
    <cellStyle name="Hiperłącze 4" xfId="19586" hidden="1" xr:uid="{00000000-0005-0000-0000-0000E8420000}"/>
    <cellStyle name="Hiperłącze 4" xfId="40813" hidden="1" xr:uid="{00000000-0005-0000-0000-0000584C0000}"/>
    <cellStyle name="Hiperłącze 4" xfId="34891" hidden="1" xr:uid="{00000000-0005-0000-0000-000074490000}"/>
    <cellStyle name="Hiperłącze 4" xfId="44108" hidden="1" xr:uid="{00000000-0005-0000-0000-0000A24D0000}"/>
    <cellStyle name="Hiperłącze 4" xfId="44411" hidden="1" xr:uid="{00000000-0005-0000-0000-0000C64D0000}"/>
    <cellStyle name="Hiperłącze 4" xfId="22445" hidden="1" xr:uid="{00000000-0005-0000-0000-0000DD430000}"/>
    <cellStyle name="Hiperłącze 4" xfId="22093" hidden="1" xr:uid="{00000000-0005-0000-0000-0000B8430000}"/>
    <cellStyle name="Hiperłącze 4" xfId="26995" hidden="1" xr:uid="{00000000-0005-0000-0000-0000F0450000}"/>
    <cellStyle name="Hiperłącze 4" xfId="41105" hidden="1" xr:uid="{00000000-0005-0000-0000-0000934C0000}"/>
    <cellStyle name="Hiperłącze 4" xfId="43937" hidden="1" xr:uid="{00000000-0005-0000-0000-0000944D0000}"/>
    <cellStyle name="Hiperłącze 4" xfId="35684" hidden="1" xr:uid="{00000000-0005-0000-0000-0000E1490000}"/>
    <cellStyle name="Hiperłącze 4" xfId="27627" hidden="1" xr:uid="{00000000-0005-0000-0000-00002B460000}"/>
    <cellStyle name="Hiperłącze 4" xfId="16877" hidden="1" xr:uid="{00000000-0005-0000-0000-00003D410000}"/>
    <cellStyle name="Hiperłącze 4" xfId="36624" hidden="1" xr:uid="{00000000-0005-0000-0000-00007A4A0000}"/>
    <cellStyle name="Hiperłącze 4" xfId="47044" hidden="1" xr:uid="{00000000-0005-0000-0000-0000154F0000}"/>
    <cellStyle name="Hiperłącze 4" xfId="20299" hidden="1" xr:uid="{00000000-0005-0000-0000-00000E430000}"/>
    <cellStyle name="Hiperłącze 4" xfId="33553" hidden="1" xr:uid="{00000000-0005-0000-0000-0000F3480000}"/>
    <cellStyle name="Hiperłącze 4" xfId="37218" hidden="1" xr:uid="{00000000-0005-0000-0000-0000CB4A0000}"/>
    <cellStyle name="Hiperłącze 4" xfId="38641" hidden="1" xr:uid="{00000000-0005-0000-0000-0000D14B0000}"/>
    <cellStyle name="Hiperłącze 4" xfId="39658" hidden="1" xr:uid="{00000000-0005-0000-0000-0000A44B0000}"/>
    <cellStyle name="Hiperłącze 4" xfId="14101" hidden="1" xr:uid="{00000000-0005-0000-0000-000003400000}"/>
    <cellStyle name="Hiperłącze 4" xfId="35224" hidden="1" xr:uid="{00000000-0005-0000-0000-00009B490000}"/>
    <cellStyle name="Hiperłącze 4" xfId="29300" hidden="1" xr:uid="{00000000-0005-0000-0000-00002D470000}"/>
    <cellStyle name="Hiperłącze 4" xfId="22231" hidden="1" xr:uid="{00000000-0005-0000-0000-0000C2430000}"/>
    <cellStyle name="Hiperłącze 4" xfId="16135" hidden="1" xr:uid="{00000000-0005-0000-0000-00008C410000}"/>
    <cellStyle name="Hiperłącze 4" xfId="45746" hidden="1" xr:uid="{00000000-0005-0000-0000-0000704E0000}"/>
    <cellStyle name="Hiperłącze 4" xfId="18485" hidden="1" xr:uid="{00000000-0005-0000-0000-000041420000}"/>
    <cellStyle name="Hiperłącze 4" xfId="30205" hidden="1" xr:uid="{00000000-0005-0000-0000-000057470000}"/>
    <cellStyle name="Hiperłącze 4" xfId="29707" hidden="1" xr:uid="{00000000-0005-0000-0000-0000BC470000}"/>
    <cellStyle name="Hiperłącze 4" xfId="21337" hidden="1" xr:uid="{00000000-0005-0000-0000-000048430000}"/>
    <cellStyle name="Hiperłącze 4" xfId="29323" hidden="1" xr:uid="{00000000-0005-0000-0000-00002E470000}"/>
    <cellStyle name="Hiperłącze 4" xfId="14089" hidden="1" xr:uid="{00000000-0005-0000-0000-0000FF3F0000}"/>
    <cellStyle name="Hiperłącze 4" xfId="11731" hidden="1" xr:uid="{00000000-0005-0000-0000-00006E400000}"/>
    <cellStyle name="Hiperłącze 4" xfId="15547" hidden="1" xr:uid="{00000000-0005-0000-0000-0000E2400000}"/>
    <cellStyle name="Hiperłącze 4" xfId="24356" hidden="1" xr:uid="{00000000-0005-0000-0000-0000C2440000}"/>
    <cellStyle name="Hiperłącze 4" xfId="23031" hidden="1" xr:uid="{00000000-0005-0000-0000-000050440000}"/>
    <cellStyle name="Hiperłącze 4" xfId="35662" hidden="1" xr:uid="{00000000-0005-0000-0000-0000E8490000}"/>
    <cellStyle name="Hiperłącze 4" xfId="32427" hidden="1" xr:uid="{00000000-0005-0000-0000-00005B480000}"/>
    <cellStyle name="Hiperłącze 4" xfId="24712" hidden="1" xr:uid="{00000000-0005-0000-0000-000015450000}"/>
    <cellStyle name="Hiperłącze 4" xfId="11442" hidden="1" xr:uid="{00000000-0005-0000-0000-0000063F0000}"/>
    <cellStyle name="Hiperłącze 4" xfId="29282" hidden="1" xr:uid="{00000000-0005-0000-0000-00002B470000}"/>
    <cellStyle name="Hiperłącze 4" xfId="26584" hidden="1" xr:uid="{00000000-0005-0000-0000-0000C0450000}"/>
    <cellStyle name="Hiperłącze 4" xfId="29423" hidden="1" xr:uid="{00000000-0005-0000-0000-000036470000}"/>
    <cellStyle name="Hiperłącze 4" xfId="27176" hidden="1" xr:uid="{00000000-0005-0000-0000-00001A460000}"/>
    <cellStyle name="Hiperłącze 4" xfId="19058" hidden="1" xr:uid="{00000000-0005-0000-0000-000081420000}"/>
    <cellStyle name="Hiperłącze 4" xfId="31243" hidden="1" xr:uid="{00000000-0005-0000-0000-0000E4470000}"/>
    <cellStyle name="Hiperłącze 4" xfId="46664" hidden="1" xr:uid="{00000000-0005-0000-0000-0000344F0000}"/>
    <cellStyle name="Hiperłącze 4" xfId="36872" hidden="1" xr:uid="{00000000-0005-0000-0000-00008F4A0000}"/>
    <cellStyle name="Hiperłącze 4" xfId="36522" hidden="1" xr:uid="{00000000-0005-0000-0000-0000904A0000}"/>
    <cellStyle name="Hiperłącze 4" xfId="36454" hidden="1" xr:uid="{00000000-0005-0000-0000-00009D4A0000}"/>
    <cellStyle name="Hiperłącze 4" xfId="34152" hidden="1" xr:uid="{00000000-0005-0000-0000-0000AE4A0000}"/>
    <cellStyle name="Hiperłącze 4" xfId="34351" hidden="1" xr:uid="{00000000-0005-0000-0000-0000BE4A0000}"/>
    <cellStyle name="Hiperłącze 4" xfId="14801" hidden="1" xr:uid="{00000000-0005-0000-0000-0000BB400000}"/>
    <cellStyle name="Hiperłącze 4" xfId="41096" hidden="1" xr:uid="{00000000-0005-0000-0000-00008D4C0000}"/>
    <cellStyle name="Hiperłącze 4" xfId="32032" hidden="1" xr:uid="{00000000-0005-0000-0000-000077480000}"/>
    <cellStyle name="Hiperłącze 4" xfId="40596" hidden="1" xr:uid="{00000000-0005-0000-0000-0000284C0000}"/>
    <cellStyle name="Hiperłącze 4" xfId="30049" hidden="1" xr:uid="{00000000-0005-0000-0000-00000F480000}"/>
    <cellStyle name="Hiperłącze 4" xfId="34166" hidden="1" xr:uid="{00000000-0005-0000-0000-0000294A0000}"/>
    <cellStyle name="Hiperłącze 4" xfId="36708" hidden="1" xr:uid="{00000000-0005-0000-0000-00004F4A0000}"/>
    <cellStyle name="Hiperłącze 4" xfId="40347" hidden="1" xr:uid="{00000000-0005-0000-0000-0000074C0000}"/>
    <cellStyle name="Hiperłącze 4" xfId="40480" hidden="1" xr:uid="{00000000-0005-0000-0000-0000174C0000}"/>
    <cellStyle name="Hiperłącze 4" xfId="31807" hidden="1" xr:uid="{00000000-0005-0000-0000-000036480000}"/>
    <cellStyle name="Hiperłącze 4" xfId="13212" hidden="1" xr:uid="{00000000-0005-0000-0000-0000A83F0000}"/>
    <cellStyle name="Hiperłącze 4" xfId="13010" hidden="1" xr:uid="{00000000-0005-0000-0000-0000903F0000}"/>
    <cellStyle name="Hiperłącze 4" xfId="13164" hidden="1" xr:uid="{00000000-0005-0000-0000-00009D3F0000}"/>
    <cellStyle name="Hiperłącze 4" xfId="31866" hidden="1" xr:uid="{00000000-0005-0000-0000-00006B480000}"/>
    <cellStyle name="Hiperłącze 4" xfId="37443" hidden="1" xr:uid="{00000000-0005-0000-0000-0000334B0000}"/>
    <cellStyle name="Hiperłącze 4" xfId="10336" hidden="1" xr:uid="{00000000-0005-0000-0000-0000DD3E0000}"/>
    <cellStyle name="Hiperłącze 4" xfId="46539" hidden="1" xr:uid="{00000000-0005-0000-0000-00004A4F0000}"/>
    <cellStyle name="Hiperłącze 4" xfId="22454" hidden="1" xr:uid="{00000000-0005-0000-0000-0000DE430000}"/>
    <cellStyle name="Hiperłącze 4" xfId="21925" hidden="1" xr:uid="{00000000-0005-0000-0000-0000A1430000}"/>
    <cellStyle name="Hiperłącze 4" xfId="21101" hidden="1" xr:uid="{00000000-0005-0000-0000-000034430000}"/>
    <cellStyle name="Hiperłącze 4" xfId="37746" hidden="1" xr:uid="{00000000-0005-0000-0000-0000E44A0000}"/>
    <cellStyle name="Hiperłącze 4" xfId="24100" hidden="1" xr:uid="{00000000-0005-0000-0000-0000F3440000}"/>
    <cellStyle name="Hiperłącze 4" xfId="19031" hidden="1" xr:uid="{00000000-0005-0000-0000-000061420000}"/>
    <cellStyle name="Hiperłącze 4" xfId="42350" hidden="1" xr:uid="{00000000-0005-0000-0000-0000FC4C0000}"/>
    <cellStyle name="Hiperłącze 4" xfId="24751" hidden="1" xr:uid="{00000000-0005-0000-0000-00001C450000}"/>
    <cellStyle name="Hiperłącze 4" xfId="24456" hidden="1" xr:uid="{00000000-0005-0000-0000-0000CD440000}"/>
    <cellStyle name="Hiperłącze 4" xfId="21484" hidden="1" xr:uid="{00000000-0005-0000-0000-000051430000}"/>
    <cellStyle name="Hiperłącze 4" xfId="36518" hidden="1" xr:uid="{00000000-0005-0000-0000-00008D4A0000}"/>
    <cellStyle name="Hiperłącze 4" xfId="29505" hidden="1" xr:uid="{00000000-0005-0000-0000-000047470000}"/>
    <cellStyle name="Hiperłącze 4" xfId="19509" hidden="1" xr:uid="{00000000-0005-0000-0000-0000CD420000}"/>
    <cellStyle name="Hiperłącze 4" xfId="43276" hidden="1" xr:uid="{00000000-0005-0000-0000-0000EC4D0000}"/>
    <cellStyle name="Hiperłącze 4" xfId="45390" hidden="1" xr:uid="{00000000-0005-0000-0000-0000AE4E0000}"/>
    <cellStyle name="Hiperłącze 4" xfId="31555" hidden="1" xr:uid="{00000000-0005-0000-0000-000007480000}"/>
    <cellStyle name="Hiperłącze 4" xfId="13082" hidden="1" xr:uid="{00000000-0005-0000-0000-0000963F0000}"/>
    <cellStyle name="Hiperłącze 4" xfId="37075" hidden="1" xr:uid="{00000000-0005-0000-0000-0000714A0000}"/>
    <cellStyle name="Hiperłącze 4" xfId="27391" hidden="1" xr:uid="{00000000-0005-0000-0000-00007F460000}"/>
    <cellStyle name="Hiperłącze 4" xfId="14733" hidden="1" xr:uid="{00000000-0005-0000-0000-000082400000}"/>
    <cellStyle name="Hiperłącze 4" xfId="23666" hidden="1" xr:uid="{00000000-0005-0000-0000-000095440000}"/>
    <cellStyle name="Hiperłącze 4" xfId="38375" hidden="1" xr:uid="{00000000-0005-0000-0000-0000494B0000}"/>
    <cellStyle name="Hiperłącze 4" xfId="13602" hidden="1" xr:uid="{00000000-0005-0000-0000-0000EA3F0000}"/>
    <cellStyle name="Hiperłącze 4" xfId="25284" hidden="1" xr:uid="{00000000-0005-0000-0000-000092460000}"/>
    <cellStyle name="Hiperłącze 4" xfId="21566" hidden="1" xr:uid="{00000000-0005-0000-0000-000064430000}"/>
    <cellStyle name="Hiperłącze 4" xfId="40390" hidden="1" xr:uid="{00000000-0005-0000-0000-00000F4C0000}"/>
    <cellStyle name="Hiperłącze 4" xfId="35559" hidden="1" xr:uid="{00000000-0005-0000-0000-0000DB490000}"/>
    <cellStyle name="Hiperłącze 4" xfId="28038" hidden="1" xr:uid="{00000000-0005-0000-0000-000052460000}"/>
    <cellStyle name="Hiperłącze 4" xfId="26968" hidden="1" xr:uid="{00000000-0005-0000-0000-0000ED450000}"/>
    <cellStyle name="Hiperłącze 4" xfId="39669" hidden="1" xr:uid="{00000000-0005-0000-0000-0000A14B0000}"/>
    <cellStyle name="Hiperłącze 4" xfId="18605" hidden="1" xr:uid="{00000000-0005-0000-0000-000010420000}"/>
    <cellStyle name="Hiperłącze 4" xfId="37135" hidden="1" xr:uid="{00000000-0005-0000-0000-0000A24A0000}"/>
    <cellStyle name="Hiperłącze 4" xfId="31659" hidden="1" xr:uid="{00000000-0005-0000-0000-00002C480000}"/>
    <cellStyle name="Hiperłącze 4" xfId="41327" hidden="1" xr:uid="{00000000-0005-0000-0000-00006B4C0000}"/>
    <cellStyle name="Hiperłącze 4" xfId="12108" hidden="1" xr:uid="{00000000-0005-0000-0000-0000173F0000}"/>
    <cellStyle name="Hiperłącze 4" xfId="32489" hidden="1" xr:uid="{00000000-0005-0000-0000-00005F480000}"/>
    <cellStyle name="Hiperłącze 4" xfId="39108" hidden="1" xr:uid="{00000000-0005-0000-0000-0000384C0000}"/>
    <cellStyle name="Hiperłącze 4" xfId="26778" hidden="1" xr:uid="{00000000-0005-0000-0000-0000D7450000}"/>
    <cellStyle name="Hiperłącze 4" xfId="27783" hidden="1" xr:uid="{00000000-0005-0000-0000-000039460000}"/>
    <cellStyle name="Hiperłącze 4" xfId="45696" hidden="1" xr:uid="{00000000-0005-0000-0000-0000B84E0000}"/>
    <cellStyle name="Hiperłącze 4" xfId="34115" hidden="1" xr:uid="{00000000-0005-0000-0000-0000BE490000}"/>
    <cellStyle name="Hiperłącze 4" xfId="41041" hidden="1" xr:uid="{00000000-0005-0000-0000-00009D4C0000}"/>
    <cellStyle name="Hiperłącze 4" xfId="43252" hidden="1" xr:uid="{00000000-0005-0000-0000-0000EE4D0000}"/>
    <cellStyle name="Hiperłącze 4" xfId="16617" hidden="1" xr:uid="{00000000-0005-0000-0000-000025410000}"/>
    <cellStyle name="Hiperłącze 4" xfId="34906" hidden="1" xr:uid="{00000000-0005-0000-0000-000078490000}"/>
    <cellStyle name="Hiperłącze 4" xfId="29332" hidden="1" xr:uid="{00000000-0005-0000-0000-000031470000}"/>
    <cellStyle name="Hiperłącze 4" xfId="30405" hidden="1" xr:uid="{00000000-0005-0000-0000-00006B470000}"/>
    <cellStyle name="Hiperłącze 4" xfId="46731" hidden="1" xr:uid="{00000000-0005-0000-0000-0000F94E0000}"/>
    <cellStyle name="Hiperłącze 4" xfId="42274" hidden="1" xr:uid="{00000000-0005-0000-0000-0000F34C0000}"/>
    <cellStyle name="Hiperłącze 4" xfId="11286" hidden="1" xr:uid="{00000000-0005-0000-0000-0000F73E0000}"/>
    <cellStyle name="Hiperłącze 4" xfId="42812" hidden="1" xr:uid="{00000000-0005-0000-0000-0000564D0000}"/>
    <cellStyle name="Hiperłącze 4" xfId="30181" hidden="1" xr:uid="{00000000-0005-0000-0000-000052470000}"/>
    <cellStyle name="Hiperłącze 4" xfId="31144" hidden="1" xr:uid="{00000000-0005-0000-0000-0000D7470000}"/>
    <cellStyle name="Hiperłącze 4" xfId="46670" hidden="1" xr:uid="{00000000-0005-0000-0000-00002F4F0000}"/>
    <cellStyle name="Hiperłącze 4" xfId="45691" hidden="1" xr:uid="{00000000-0005-0000-0000-0000B44E0000}"/>
    <cellStyle name="Hiperłącze 4" xfId="19404" hidden="1" xr:uid="{00000000-0005-0000-0000-0000E6420000}"/>
    <cellStyle name="Hiperłącze 4" xfId="32658" hidden="1" xr:uid="{00000000-0005-0000-0000-0000B4480000}"/>
    <cellStyle name="Hiperłącze 4" xfId="32159" hidden="1" xr:uid="{00000000-0005-0000-0000-00003C480000}"/>
    <cellStyle name="Hiperłącze 4" xfId="32721" hidden="1" xr:uid="{00000000-0005-0000-0000-0000B6480000}"/>
    <cellStyle name="Hiperłącze 4" xfId="30989" hidden="1" xr:uid="{00000000-0005-0000-0000-0000C3470000}"/>
    <cellStyle name="Hiperłącze 4" xfId="29111" hidden="1" xr:uid="{00000000-0005-0000-0000-000011470000}"/>
    <cellStyle name="Hiperłącze 4" xfId="32798" hidden="1" xr:uid="{00000000-0005-0000-0000-0000C8480000}"/>
    <cellStyle name="Hiperłącze 4" xfId="29078" hidden="1" xr:uid="{00000000-0005-0000-0000-0000E6460000}"/>
    <cellStyle name="Hiperłącze 4" xfId="42575" hidden="1" xr:uid="{00000000-0005-0000-0000-0000104D0000}"/>
    <cellStyle name="Hiperłącze 4" xfId="29432" hidden="1" xr:uid="{00000000-0005-0000-0000-00003A470000}"/>
    <cellStyle name="Hiperłącze 4" xfId="40519" hidden="1" xr:uid="{00000000-0005-0000-0000-0000164C0000}"/>
    <cellStyle name="Hiperłącze 4" xfId="37613" hidden="1" xr:uid="{00000000-0005-0000-0000-0000134B0000}"/>
    <cellStyle name="Hiperłącze 4" xfId="13629" hidden="1" xr:uid="{00000000-0005-0000-0000-0000EF3F0000}"/>
    <cellStyle name="Hiperłącze 4" xfId="21190" hidden="1" xr:uid="{00000000-0005-0000-0000-00003B430000}"/>
    <cellStyle name="Hiperłącze 4" xfId="11991" hidden="1" xr:uid="{00000000-0005-0000-0000-0000093F0000}"/>
    <cellStyle name="Hiperłącze 4" xfId="12637" hidden="1" xr:uid="{00000000-0005-0000-0000-00004A3F0000}"/>
    <cellStyle name="Hiperłącze 4" xfId="42732" hidden="1" xr:uid="{00000000-0005-0000-0000-00004C4D0000}"/>
    <cellStyle name="Hiperłącze 4" xfId="17875" hidden="1" xr:uid="{00000000-0005-0000-0000-0000CB410000}"/>
    <cellStyle name="Hiperłącze 4" xfId="32812" hidden="1" xr:uid="{00000000-0005-0000-0000-0000C5480000}"/>
    <cellStyle name="Hiperłącze 4" xfId="42482" hidden="1" xr:uid="{00000000-0005-0000-0000-0000084D0000}"/>
    <cellStyle name="Hiperłącze 4" xfId="28098" hidden="1" xr:uid="{00000000-0005-0000-0000-000086460000}"/>
    <cellStyle name="Hiperłącze 4" xfId="20775" hidden="1" xr:uid="{00000000-0005-0000-0000-000065440000}"/>
    <cellStyle name="Hiperłącze 4" xfId="37463" hidden="1" xr:uid="{00000000-0005-0000-0000-0000304B0000}"/>
    <cellStyle name="Hiperłącze 4" xfId="29120" hidden="1" xr:uid="{00000000-0005-0000-0000-000012470000}"/>
    <cellStyle name="Hiperłącze 4" xfId="28952" hidden="1" xr:uid="{00000000-0005-0000-0000-0000D5460000}"/>
    <cellStyle name="Hiperłącze 4" xfId="37227" hidden="1" xr:uid="{00000000-0005-0000-0000-0000C94A0000}"/>
    <cellStyle name="Hiperłącze 4" xfId="15112" hidden="1" xr:uid="{00000000-0005-0000-0000-000090400000}"/>
    <cellStyle name="Hiperłącze 4" xfId="47098" hidden="1" xr:uid="{00000000-0005-0000-0000-0000204F0000}"/>
    <cellStyle name="Hiperłącze 4" xfId="15397" hidden="1" xr:uid="{00000000-0005-0000-0000-0000AA400000}"/>
    <cellStyle name="Hiperłącze 4" xfId="42804" hidden="1" xr:uid="{00000000-0005-0000-0000-0000554D0000}"/>
    <cellStyle name="Hiperłącze 4" xfId="40546" hidden="1" xr:uid="{00000000-0005-0000-0000-00001E4C0000}"/>
    <cellStyle name="Hiperłącze 4" xfId="15920" hidden="1" xr:uid="{00000000-0005-0000-0000-000013410000}"/>
    <cellStyle name="Hiperłącze 4" xfId="26033" hidden="1" xr:uid="{00000000-0005-0000-0000-000069450000}"/>
    <cellStyle name="Hiperłącze 4" xfId="34444" hidden="1" xr:uid="{00000000-0005-0000-0000-0000254B0000}"/>
    <cellStyle name="Hiperłącze 4" xfId="12728" hidden="1" xr:uid="{00000000-0005-0000-0000-0000593F0000}"/>
    <cellStyle name="Hiperłącze 4" xfId="24936" hidden="1" xr:uid="{00000000-0005-0000-0000-00002F450000}"/>
    <cellStyle name="Hiperłącze 4" xfId="35023" hidden="1" xr:uid="{00000000-0005-0000-0000-000083490000}"/>
    <cellStyle name="Hiperłącze 4" xfId="27554" hidden="1" xr:uid="{00000000-0005-0000-0000-000060460000}"/>
    <cellStyle name="Hiperłącze 4" xfId="32639" hidden="1" xr:uid="{00000000-0005-0000-0000-0000B2480000}"/>
    <cellStyle name="Hiperłącze 4" xfId="11242" hidden="1" xr:uid="{00000000-0005-0000-0000-0000F23E0000}"/>
    <cellStyle name="Hiperłącze 4" xfId="43100" hidden="1" xr:uid="{00000000-0005-0000-0000-0000724D0000}"/>
    <cellStyle name="Hiperłącze 4" xfId="42076" hidden="1" xr:uid="{00000000-0005-0000-0000-0000304D0000}"/>
    <cellStyle name="Hiperłącze 4" xfId="36222" hidden="1" xr:uid="{00000000-0005-0000-0000-00003A4A0000}"/>
    <cellStyle name="Hiperłącze 4" xfId="31735" hidden="1" xr:uid="{00000000-0005-0000-0000-000030480000}"/>
    <cellStyle name="Hiperłącze 4" xfId="17378" hidden="1" xr:uid="{00000000-0005-0000-0000-000072410000}"/>
    <cellStyle name="Hiperłącze 4" xfId="15153" hidden="1" xr:uid="{00000000-0005-0000-0000-00008E400000}"/>
    <cellStyle name="Hiperłącze 4" xfId="12672" hidden="1" xr:uid="{00000000-0005-0000-0000-0000533F0000}"/>
    <cellStyle name="Hiperłącze 4" xfId="41045" hidden="1" xr:uid="{00000000-0005-0000-0000-0000A04C0000}"/>
    <cellStyle name="Hiperłącze 4" xfId="16984" hidden="1" xr:uid="{00000000-0005-0000-0000-000049410000}"/>
    <cellStyle name="Hiperłącze 4" xfId="12581" hidden="1" xr:uid="{00000000-0005-0000-0000-0000483F0000}"/>
    <cellStyle name="Hiperłącze 4" xfId="13139" hidden="1" xr:uid="{00000000-0005-0000-0000-00009F3F0000}"/>
    <cellStyle name="Hiperłącze 4" xfId="38794" hidden="1" xr:uid="{00000000-0005-0000-0000-0000CD4B0000}"/>
    <cellStyle name="Hiperłącze 4" xfId="29483" hidden="1" xr:uid="{00000000-0005-0000-0000-000044470000}"/>
    <cellStyle name="Hiperłącze 4" xfId="15479" hidden="1" xr:uid="{00000000-0005-0000-0000-0000B5400000}"/>
    <cellStyle name="Hiperłącze 4" xfId="44782" hidden="1" xr:uid="{00000000-0005-0000-0000-00000C4E0000}"/>
    <cellStyle name="Hiperłącze 4" xfId="39754" hidden="1" xr:uid="{00000000-0005-0000-0000-0000B04B0000}"/>
    <cellStyle name="Hiperłącze 4" xfId="17121" hidden="1" xr:uid="{00000000-0005-0000-0000-00005C410000}"/>
    <cellStyle name="Hiperłącze 4" xfId="32803" hidden="1" xr:uid="{00000000-0005-0000-0000-0000C7480000}"/>
    <cellStyle name="Hiperłącze 4" xfId="25899" hidden="1" xr:uid="{00000000-0005-0000-0000-000055450000}"/>
    <cellStyle name="Hiperłącze 4" xfId="27203" hidden="1" xr:uid="{00000000-0005-0000-0000-00001F460000}"/>
    <cellStyle name="Hiperłącze 4" xfId="24670" hidden="1" xr:uid="{00000000-0005-0000-0000-000014450000}"/>
    <cellStyle name="Hiperłącze 4" xfId="38228" hidden="1" xr:uid="{00000000-0005-0000-0000-0000404B0000}"/>
    <cellStyle name="Hiperłącze 4" xfId="37244" hidden="1" xr:uid="{00000000-0005-0000-0000-0000C64A0000}"/>
    <cellStyle name="Hiperłącze 4" xfId="34326" hidden="1" xr:uid="{00000000-0005-0000-0000-0000BD4A0000}"/>
    <cellStyle name="Hiperłącze 4" xfId="36937" hidden="1" xr:uid="{00000000-0005-0000-0000-0000674A0000}"/>
    <cellStyle name="Hiperłącze 4" xfId="24195" hidden="1" xr:uid="{00000000-0005-0000-0000-0000AD440000}"/>
    <cellStyle name="Hiperłącze 4" xfId="23774" hidden="1" xr:uid="{00000000-0005-0000-0000-0000A1440000}"/>
    <cellStyle name="Hiperłącze 4" xfId="23063" hidden="1" xr:uid="{00000000-0005-0000-0000-000049440000}"/>
    <cellStyle name="Hiperłącze 4" xfId="23157" hidden="1" xr:uid="{00000000-0005-0000-0000-000021440000}"/>
    <cellStyle name="Hiperłącze 4" xfId="13817" hidden="1" xr:uid="{00000000-0005-0000-0000-00004F400000}"/>
    <cellStyle name="Hiperłącze 4" xfId="11665" hidden="1" xr:uid="{00000000-0005-0000-0000-00006F3F0000}"/>
    <cellStyle name="Hiperłącze 4" xfId="12836" hidden="1" xr:uid="{00000000-0005-0000-0000-0000653F0000}"/>
    <cellStyle name="Hiperłącze 4" xfId="11928" hidden="1" xr:uid="{00000000-0005-0000-0000-00004B400000}"/>
    <cellStyle name="Hiperłącze 4" xfId="46155" hidden="1" xr:uid="{00000000-0005-0000-0000-0000C74E0000}"/>
    <cellStyle name="Hiperłącze 4" xfId="26228" hidden="1" xr:uid="{00000000-0005-0000-0000-000081450000}"/>
    <cellStyle name="Hiperłącze 4" xfId="26100" hidden="1" xr:uid="{00000000-0005-0000-0000-000071450000}"/>
    <cellStyle name="Hiperłącze 4" xfId="25944" hidden="1" xr:uid="{00000000-0005-0000-0000-00005F450000}"/>
    <cellStyle name="Hiperłącze 4" xfId="28970" hidden="1" xr:uid="{00000000-0005-0000-0000-0000DA460000}"/>
    <cellStyle name="Hiperłącze 4" xfId="28116" hidden="1" xr:uid="{00000000-0005-0000-0000-0000A2460000}"/>
    <cellStyle name="Hiperłącze 4" xfId="41685" hidden="1" xr:uid="{00000000-0005-0000-0000-0000D24C0000}"/>
    <cellStyle name="Hiperłącze 4" xfId="10327" hidden="1" xr:uid="{00000000-0005-0000-0000-0000E13E0000}"/>
    <cellStyle name="Hiperłącze 4" xfId="10356" hidden="1" xr:uid="{00000000-0005-0000-0000-0000E23E0000}"/>
    <cellStyle name="Hiperłącze 4" xfId="43742" hidden="1" xr:uid="{00000000-0005-0000-0000-00007E4D0000}"/>
    <cellStyle name="Hiperłącze 4" xfId="41947" hidden="1" xr:uid="{00000000-0005-0000-0000-0000314D0000}"/>
    <cellStyle name="Hiperłącze 4" xfId="42154" hidden="1" xr:uid="{00000000-0005-0000-0000-0000204D0000}"/>
    <cellStyle name="Hiperłącze 4" xfId="38851" hidden="1" xr:uid="{00000000-0005-0000-0000-0000D04C0000}"/>
    <cellStyle name="Hiperłącze 4" xfId="40250" hidden="1" xr:uid="{00000000-0005-0000-0000-0000FB4B0000}"/>
    <cellStyle name="Hiperłącze 4" xfId="26041" hidden="1" xr:uid="{00000000-0005-0000-0000-00006A450000}"/>
    <cellStyle name="Hiperłącze 4" xfId="24837" hidden="1" xr:uid="{00000000-0005-0000-0000-000024450000}"/>
    <cellStyle name="Hiperłącze 4" xfId="34670" hidden="1" xr:uid="{00000000-0005-0000-0000-000064490000}"/>
    <cellStyle name="Hiperłącze 4" xfId="41155" hidden="1" xr:uid="{00000000-0005-0000-0000-0000894C0000}"/>
    <cellStyle name="Hiperłącze 4" xfId="41319" hidden="1" xr:uid="{00000000-0005-0000-0000-00006C4C0000}"/>
    <cellStyle name="Hiperłącze 4" xfId="40579" hidden="1" xr:uid="{00000000-0005-0000-0000-0000244C0000}"/>
    <cellStyle name="Hiperłącze 4" xfId="27266" hidden="1" xr:uid="{00000000-0005-0000-0000-000021460000}"/>
    <cellStyle name="Hiperłącze 4" xfId="16919" hidden="1" xr:uid="{00000000-0005-0000-0000-000044410000}"/>
    <cellStyle name="Hiperłącze 4" xfId="13034" hidden="1" xr:uid="{00000000-0005-0000-0000-0000933F0000}"/>
    <cellStyle name="Hiperłącze 4" xfId="38237" hidden="1" xr:uid="{00000000-0005-0000-0000-00003F4B0000}"/>
    <cellStyle name="Hiperłącze 4" xfId="34881" hidden="1" xr:uid="{00000000-0005-0000-0000-000073490000}"/>
    <cellStyle name="Hiperłącze 4" xfId="40077" hidden="1" xr:uid="{00000000-0005-0000-0000-0000EC4B0000}"/>
    <cellStyle name="Hiperłącze 4" xfId="11370" hidden="1" xr:uid="{00000000-0005-0000-0000-0000003F0000}"/>
    <cellStyle name="Hiperłącze 4" xfId="32513" hidden="1" xr:uid="{00000000-0005-0000-0000-000064480000}"/>
    <cellStyle name="Hiperłącze 4" xfId="39765" hidden="1" xr:uid="{00000000-0005-0000-0000-0000AD4B0000}"/>
    <cellStyle name="Hiperłącze 4" xfId="38259" hidden="1" xr:uid="{00000000-0005-0000-0000-0000414B0000}"/>
    <cellStyle name="Hiperłącze 4" xfId="37624" hidden="1" xr:uid="{00000000-0005-0000-0000-00000F4B0000}"/>
    <cellStyle name="Hiperłącze 4" xfId="26089" hidden="1" xr:uid="{00000000-0005-0000-0000-000074450000}"/>
    <cellStyle name="Hiperłącze 4" xfId="24347" hidden="1" xr:uid="{00000000-0005-0000-0000-0000C1440000}"/>
    <cellStyle name="Hiperłącze 4" xfId="24869" hidden="1" xr:uid="{00000000-0005-0000-0000-00002C450000}"/>
    <cellStyle name="Hiperłącze 4" xfId="21571" hidden="1" xr:uid="{00000000-0005-0000-0000-000063430000}"/>
    <cellStyle name="Hiperłącze 4" xfId="12236" hidden="1" xr:uid="{00000000-0005-0000-0000-000060400000}"/>
    <cellStyle name="Hiperłącze 4" xfId="38106" hidden="1" xr:uid="{00000000-0005-0000-0000-0000014B0000}"/>
    <cellStyle name="Hiperłącze 4" xfId="37326" hidden="1" xr:uid="{00000000-0005-0000-0000-0000D74A0000}"/>
    <cellStyle name="Hiperłącze 4" xfId="37093" hidden="1" xr:uid="{00000000-0005-0000-0000-0000764A0000}"/>
    <cellStyle name="Hiperłącze 4" xfId="42370" hidden="1" xr:uid="{00000000-0005-0000-0000-0000FF4C0000}"/>
    <cellStyle name="Hiperłącze 4" xfId="46980" hidden="1" xr:uid="{00000000-0005-0000-0000-0000134F0000}"/>
    <cellStyle name="Hiperłącze 4" xfId="43586" hidden="1" xr:uid="{00000000-0005-0000-0000-00004E4E0000}"/>
    <cellStyle name="Hiperłącze 4" xfId="15120" hidden="1" xr:uid="{00000000-0005-0000-0000-00008F400000}"/>
    <cellStyle name="Hiperłącze 4" xfId="11532" hidden="1" xr:uid="{00000000-0005-0000-0000-00005E400000}"/>
    <cellStyle name="Hiperłącze 4" xfId="22726" hidden="1" xr:uid="{00000000-0005-0000-0000-000017440000}"/>
    <cellStyle name="Hiperłącze 4" xfId="13861" hidden="1" xr:uid="{00000000-0005-0000-0000-000049400000}"/>
    <cellStyle name="Hiperłącze 4" xfId="11710" hidden="1" xr:uid="{00000000-0005-0000-0000-000062400000}"/>
    <cellStyle name="Hiperłącze 4" xfId="42016" hidden="1" xr:uid="{00000000-0005-0000-0000-00003A4D0000}"/>
    <cellStyle name="Hiperłącze 4" xfId="13403" hidden="1" xr:uid="{00000000-0005-0000-0000-0000BE3F0000}"/>
    <cellStyle name="Hiperłącze 4" xfId="30300" hidden="1" xr:uid="{00000000-0005-0000-0000-000015480000}"/>
    <cellStyle name="Hiperłącze 4" xfId="33289" hidden="1" xr:uid="{00000000-0005-0000-0000-0000D8480000}"/>
    <cellStyle name="Hiperłącze 4" xfId="41264" hidden="1" xr:uid="{00000000-0005-0000-0000-00005E4C0000}"/>
    <cellStyle name="Hiperłącze 4" xfId="23540" hidden="1" xr:uid="{00000000-0005-0000-0000-000077440000}"/>
    <cellStyle name="Hiperłącze 4" xfId="22721" hidden="1" xr:uid="{00000000-0005-0000-0000-000018440000}"/>
    <cellStyle name="Hiperłącze 4" xfId="33055" hidden="1" xr:uid="{00000000-0005-0000-0000-000008490000}"/>
    <cellStyle name="Hiperłącze 4" xfId="18742" hidden="1" xr:uid="{00000000-0005-0000-0000-00001A420000}"/>
    <cellStyle name="Hiperłącze 4" xfId="25069" hidden="1" xr:uid="{00000000-0005-0000-0000-00009E450000}"/>
    <cellStyle name="Hiperłącze 4" xfId="25674" hidden="1" xr:uid="{00000000-0005-0000-0000-000046450000}"/>
    <cellStyle name="Hiperłącze 4" xfId="27094" hidden="1" xr:uid="{00000000-0005-0000-0000-000013460000}"/>
    <cellStyle name="Hiperłącze 4" xfId="42358" hidden="1" xr:uid="{00000000-0005-0000-0000-0000FB4C0000}"/>
    <cellStyle name="Hiperłącze 4" xfId="29129" hidden="1" xr:uid="{00000000-0005-0000-0000-000016470000}"/>
    <cellStyle name="Hiperłącze 4" xfId="20948" hidden="1" xr:uid="{00000000-0005-0000-0000-0000FC430000}"/>
    <cellStyle name="Hiperłącze 4" xfId="32109" hidden="1" xr:uid="{00000000-0005-0000-0000-000069480000}"/>
    <cellStyle name="Hiperłącze 4" xfId="12790" hidden="1" xr:uid="{00000000-0005-0000-0000-0000603F0000}"/>
    <cellStyle name="Hiperłącze 4" xfId="14976" hidden="1" xr:uid="{00000000-0005-0000-0000-0000C2400000}"/>
    <cellStyle name="Hiperłącze 4" xfId="15177" hidden="1" xr:uid="{00000000-0005-0000-0000-000096400000}"/>
    <cellStyle name="Hiperłącze 4" xfId="39708" hidden="1" xr:uid="{00000000-0005-0000-0000-0000A64B0000}"/>
    <cellStyle name="Hiperłącze 4" xfId="26237" hidden="1" xr:uid="{00000000-0005-0000-0000-000082450000}"/>
    <cellStyle name="Hiperłącze 4" xfId="46677" hidden="1" xr:uid="{00000000-0005-0000-0000-0000304F0000}"/>
    <cellStyle name="Hiperłącze 4" xfId="12573" hidden="1" xr:uid="{00000000-0005-0000-0000-0000473F0000}"/>
    <cellStyle name="Hiperłącze 4" xfId="22544" hidden="1" xr:uid="{00000000-0005-0000-0000-0000E6430000}"/>
    <cellStyle name="Hiperłącze 4" xfId="42429" hidden="1" xr:uid="{00000000-0005-0000-0000-0000294D0000}"/>
    <cellStyle name="Hiperłącze 4" xfId="42216" hidden="1" xr:uid="{00000000-0005-0000-0000-0000EA4C0000}"/>
    <cellStyle name="Hiperłącze 4" xfId="37944" hidden="1" xr:uid="{00000000-0005-0000-0000-0000F44A0000}"/>
    <cellStyle name="Hiperłącze 4" xfId="38660" hidden="1" xr:uid="{00000000-0005-0000-0000-0000CA4C0000}"/>
    <cellStyle name="Hiperłącze 4" xfId="16182" hidden="1" xr:uid="{00000000-0005-0000-0000-000083410000}"/>
    <cellStyle name="Hiperłącze 4" xfId="42254" hidden="1" xr:uid="{00000000-0005-0000-0000-0000F04C0000}"/>
    <cellStyle name="Hiperłącze 4" xfId="40190" hidden="1" xr:uid="{00000000-0005-0000-0000-0000F74B0000}"/>
    <cellStyle name="Hiperłącze 4" xfId="46104" hidden="1" xr:uid="{00000000-0005-0000-0000-0000974E0000}"/>
    <cellStyle name="Hiperłącze 4" xfId="33467" hidden="1" xr:uid="{00000000-0005-0000-0000-0000E9480000}"/>
    <cellStyle name="Hiperłącze 4" xfId="33601" hidden="1" xr:uid="{00000000-0005-0000-0000-0000F6480000}"/>
    <cellStyle name="Hiperłącze 4" xfId="39857" hidden="1" xr:uid="{00000000-0005-0000-0000-0000BC4B0000}"/>
    <cellStyle name="Hiperłącze 4" xfId="39724" hidden="1" xr:uid="{00000000-0005-0000-0000-0000A84B0000}"/>
    <cellStyle name="Hiperłącze 4" xfId="39651" hidden="1" xr:uid="{00000000-0005-0000-0000-00009F4B0000}"/>
    <cellStyle name="Hiperłącze 4" xfId="37235" hidden="1" xr:uid="{00000000-0005-0000-0000-0000C54A0000}"/>
    <cellStyle name="Hiperłącze 4" xfId="33502" hidden="1" xr:uid="{00000000-0005-0000-0000-0000ED480000}"/>
    <cellStyle name="Hiperłącze 4" xfId="13961" hidden="1" xr:uid="{00000000-0005-0000-0000-000031400000}"/>
    <cellStyle name="Hiperłącze 4" xfId="11785" hidden="1" xr:uid="{00000000-0005-0000-0000-000063400000}"/>
    <cellStyle name="Hiperłącze 4" xfId="23316" hidden="1" xr:uid="{00000000-0005-0000-0000-000031440000}"/>
    <cellStyle name="Hiperłącze 4" xfId="36231" hidden="1" xr:uid="{00000000-0005-0000-0000-00003D4A0000}"/>
    <cellStyle name="Hiperłącze 4" xfId="35456" hidden="1" xr:uid="{00000000-0005-0000-0000-0000B5490000}"/>
    <cellStyle name="Hiperłącze 4" xfId="35153" hidden="1" xr:uid="{00000000-0005-0000-0000-00008D490000}"/>
    <cellStyle name="Hiperłącze 4" xfId="34923" hidden="1" xr:uid="{00000000-0005-0000-0000-00007C490000}"/>
    <cellStyle name="Hiperłącze 4" xfId="19417" hidden="1" xr:uid="{00000000-0005-0000-0000-0000E9420000}"/>
    <cellStyle name="Hiperłącze 4" xfId="15185" hidden="1" xr:uid="{00000000-0005-0000-0000-000097400000}"/>
    <cellStyle name="Hiperłącze 4" xfId="14203" hidden="1" xr:uid="{00000000-0005-0000-0000-00000D400000}"/>
    <cellStyle name="Hiperłącze 4" xfId="29659" hidden="1" xr:uid="{00000000-0005-0000-0000-000016480000}"/>
    <cellStyle name="Hiperłącze 4" xfId="14013" hidden="1" xr:uid="{00000000-0005-0000-0000-000029400000}"/>
    <cellStyle name="Hiperłącze 4" xfId="36122" hidden="1" xr:uid="{00000000-0005-0000-0000-0000314A0000}"/>
    <cellStyle name="Hiperłącze 4" xfId="41911" hidden="1" xr:uid="{00000000-0005-0000-0000-00002B4D0000}"/>
    <cellStyle name="Hiperłącze 4" xfId="12983" hidden="1" xr:uid="{00000000-0005-0000-0000-00008D3F0000}"/>
    <cellStyle name="Hiperłącze 4" xfId="40493" hidden="1" xr:uid="{00000000-0005-0000-0000-00001B4C0000}"/>
    <cellStyle name="Hiperłącze 4" xfId="46130" hidden="1" xr:uid="{00000000-0005-0000-0000-0000924E0000}"/>
    <cellStyle name="Hiperłącze 4" xfId="27848" hidden="1" xr:uid="{00000000-0005-0000-0000-000042460000}"/>
    <cellStyle name="Hiperłącze 4" xfId="18980" hidden="1" xr:uid="{00000000-0005-0000-0000-000031420000}"/>
    <cellStyle name="Hiperłącze 4" xfId="33634" hidden="1" xr:uid="{00000000-0005-0000-0000-000021490000}"/>
    <cellStyle name="Hiperłącze 4" xfId="13887" hidden="1" xr:uid="{00000000-0005-0000-0000-00003A400000}"/>
    <cellStyle name="Hiperłącze 4" xfId="15457" hidden="1" xr:uid="{00000000-0005-0000-0000-0000B3400000}"/>
    <cellStyle name="Hiperłącze 4" xfId="22239" hidden="1" xr:uid="{00000000-0005-0000-0000-0000C5430000}"/>
    <cellStyle name="Hiperłącze 4" xfId="26941" hidden="1" xr:uid="{00000000-0005-0000-0000-0000E5450000}"/>
    <cellStyle name="Hiperłącze 4" xfId="21025" hidden="1" xr:uid="{00000000-0005-0000-0000-0000FB430000}"/>
    <cellStyle name="Hiperłącze 4" xfId="38907" hidden="1" xr:uid="{00000000-0005-0000-0000-0000C64C0000}"/>
    <cellStyle name="Hiperłącze 4" xfId="24999" hidden="1" xr:uid="{00000000-0005-0000-0000-000031450000}"/>
    <cellStyle name="Hiperłącze 4" xfId="25239" hidden="1" xr:uid="{00000000-0005-0000-0000-00009F450000}"/>
    <cellStyle name="Hiperłącze 4" xfId="25510" hidden="1" xr:uid="{00000000-0005-0000-0000-000084460000}"/>
    <cellStyle name="Hiperłącze 5" xfId="15497" hidden="1" xr:uid="{00000000-0005-0000-0000-000032510000}"/>
    <cellStyle name="Hiperłącze 5" xfId="32160" hidden="1" xr:uid="{00000000-0005-0000-0000-0000BC580000}"/>
    <cellStyle name="Hiperłącze 5" xfId="16985" hidden="1" xr:uid="{00000000-0005-0000-0000-0000C9510000}"/>
    <cellStyle name="Hiperłącze 5" xfId="12746" hidden="1" xr:uid="{00000000-0005-0000-0000-0000D64F0000}"/>
    <cellStyle name="Hiperłącze 5" xfId="18372" hidden="1" xr:uid="{00000000-0005-0000-0000-0000D6520000}"/>
    <cellStyle name="Hiperłącze 5" xfId="24108" hidden="1" xr:uid="{00000000-0005-0000-0000-000074550000}"/>
    <cellStyle name="Hiperłącze 5" xfId="12949" hidden="1" xr:uid="{00000000-0005-0000-0000-000009500000}"/>
    <cellStyle name="Hiperłącze 5" xfId="20701" hidden="1" xr:uid="{00000000-0005-0000-0000-00000D540000}"/>
    <cellStyle name="Hiperłącze 5" xfId="14349" hidden="1" xr:uid="{00000000-0005-0000-0000-000095500000}"/>
    <cellStyle name="Hiperłącze 5" xfId="18296" hidden="1" xr:uid="{00000000-0005-0000-0000-0000BA520000}"/>
    <cellStyle name="Hiperłącze 5" xfId="21002" hidden="1" xr:uid="{00000000-0005-0000-0000-00006F540000}"/>
    <cellStyle name="Hiperłącze 5" xfId="23189" hidden="1" xr:uid="{00000000-0005-0000-0000-0000A5540000}"/>
    <cellStyle name="Hiperłącze 5" xfId="21209" hidden="1" xr:uid="{00000000-0005-0000-0000-0000BD530000}"/>
    <cellStyle name="Hiperłącze 5" xfId="20210" hidden="1" xr:uid="{00000000-0005-0000-0000-000086530000}"/>
    <cellStyle name="Hiperłącze 5" xfId="17690" hidden="1" xr:uid="{00000000-0005-0000-0000-00002D520000}"/>
    <cellStyle name="Hiperłącze 5" xfId="21797" hidden="1" xr:uid="{00000000-0005-0000-0000-0000F6530000}"/>
    <cellStyle name="Hiperłącze 5" xfId="21353" hidden="1" xr:uid="{00000000-0005-0000-0000-0000CC530000}"/>
    <cellStyle name="Hiperłącze 5" xfId="11594" hidden="1" xr:uid="{00000000-0005-0000-0000-0000FD4F0000}"/>
    <cellStyle name="Hiperłącze 5" xfId="12993" hidden="1" xr:uid="{00000000-0005-0000-0000-00000E500000}"/>
    <cellStyle name="Hiperłącze 5" xfId="18186" hidden="1" xr:uid="{00000000-0005-0000-0000-000083520000}"/>
    <cellStyle name="Hiperłącze 5" xfId="13277" hidden="1" xr:uid="{00000000-0005-0000-0000-00002E500000}"/>
    <cellStyle name="Hiperłącze 5" xfId="19766" hidden="1" xr:uid="{00000000-0005-0000-0000-000029530000}"/>
    <cellStyle name="Hiperłącze 5" xfId="23929" hidden="1" xr:uid="{00000000-0005-0000-0000-000076550000}"/>
    <cellStyle name="Hiperłącze 5" xfId="25435" hidden="1" xr:uid="{00000000-0005-0000-0000-000084560000}"/>
    <cellStyle name="Hiperłącze 5" xfId="21216" hidden="1" xr:uid="{00000000-0005-0000-0000-0000B9530000}"/>
    <cellStyle name="Hiperłącze 5" xfId="11763" hidden="1" xr:uid="{00000000-0005-0000-0000-0000E6500000}"/>
    <cellStyle name="Hiperłącze 5" xfId="31962" hidden="1" xr:uid="{00000000-0005-0000-0000-00000B590000}"/>
    <cellStyle name="Hiperłącze 5" xfId="34160" hidden="1" xr:uid="{00000000-0005-0000-0000-0000A65A0000}"/>
    <cellStyle name="Hiperłącze 5" xfId="21168" hidden="1" xr:uid="{00000000-0005-0000-0000-0000B8530000}"/>
    <cellStyle name="Hiperłącze 5" xfId="11353" hidden="1" xr:uid="{00000000-0005-0000-0000-00007E4F0000}"/>
    <cellStyle name="Hiperłącze 5" xfId="28513" hidden="1" xr:uid="{00000000-0005-0000-0000-00007B570000}"/>
    <cellStyle name="Hiperłącze 5" xfId="35223" hidden="1" xr:uid="{00000000-0005-0000-0000-00001B5A0000}"/>
    <cellStyle name="Hiperłącze 5" xfId="35170" hidden="1" xr:uid="{00000000-0005-0000-0000-0000125A0000}"/>
    <cellStyle name="Hiperłącze 5" xfId="33318" hidden="1" xr:uid="{00000000-0005-0000-0000-000060590000}"/>
    <cellStyle name="Hiperłącze 5" xfId="32659" hidden="1" xr:uid="{00000000-0005-0000-0000-000034590000}"/>
    <cellStyle name="Hiperłącze 5" xfId="32040" hidden="1" xr:uid="{00000000-0005-0000-0000-0000F2580000}"/>
    <cellStyle name="Hiperłącze 5" xfId="31374" hidden="1" xr:uid="{00000000-0005-0000-0000-00006E580000}"/>
    <cellStyle name="Hiperłącze 5" xfId="30382" hidden="1" xr:uid="{00000000-0005-0000-0000-0000E8570000}"/>
    <cellStyle name="Hiperłącze 5" xfId="29442" hidden="1" xr:uid="{00000000-0005-0000-0000-0000BD570000}"/>
    <cellStyle name="Hiperłącze 5" xfId="25503" hidden="1" xr:uid="{00000000-0005-0000-0000-0000F5560000}"/>
    <cellStyle name="Hiperłącze 5" xfId="27555" hidden="1" xr:uid="{00000000-0005-0000-0000-0000E0560000}"/>
    <cellStyle name="Hiperłącze 5" xfId="27678" hidden="1" xr:uid="{00000000-0005-0000-0000-0000B3560000}"/>
    <cellStyle name="Hiperłącze 5" xfId="26247" hidden="1" xr:uid="{00000000-0005-0000-0000-000003560000}"/>
    <cellStyle name="Hiperłącze 5" xfId="44068" hidden="1" xr:uid="{00000000-0005-0000-0000-0000235E0000}"/>
    <cellStyle name="Hiperłącze 5" xfId="42850" hidden="1" xr:uid="{00000000-0005-0000-0000-0000DB5D0000}"/>
    <cellStyle name="Hiperłącze 5" xfId="42357" hidden="1" xr:uid="{00000000-0005-0000-0000-00007B5D0000}"/>
    <cellStyle name="Hiperłącze 5" xfId="41746" hidden="1" xr:uid="{00000000-0005-0000-0000-00005B5D0000}"/>
    <cellStyle name="Hiperłącze 5" xfId="41695" hidden="1" xr:uid="{00000000-0005-0000-0000-0000535D0000}"/>
    <cellStyle name="Hiperłącze 5" xfId="39359" hidden="1" xr:uid="{00000000-0005-0000-0000-0000435D0000}"/>
    <cellStyle name="Hiperłącze 5" xfId="41008" hidden="1" xr:uid="{00000000-0005-0000-0000-00002B5D0000}"/>
    <cellStyle name="Hiperłącze 5" xfId="41478" hidden="1" xr:uid="{00000000-0005-0000-0000-0000FB5C0000}"/>
    <cellStyle name="Hiperłącze 5" xfId="34669" hidden="1" xr:uid="{00000000-0005-0000-0000-0000E4590000}"/>
    <cellStyle name="Hiperłącze 5" xfId="34860" hidden="1" xr:uid="{00000000-0005-0000-0000-0000AE5A0000}"/>
    <cellStyle name="Hiperłącze 5" xfId="25984" hidden="1" xr:uid="{00000000-0005-0000-0000-0000E8550000}"/>
    <cellStyle name="Hiperłącze 5" xfId="28815" hidden="1" xr:uid="{00000000-0005-0000-0000-000049570000}"/>
    <cellStyle name="Hiperłącze 5" xfId="23805" hidden="1" xr:uid="{00000000-0005-0000-0000-00006E550000}"/>
    <cellStyle name="Hiperłącze 5" xfId="33363" hidden="1" xr:uid="{00000000-0005-0000-0000-000099590000}"/>
    <cellStyle name="Hiperłącze 5" xfId="40447" hidden="1" xr:uid="{00000000-0005-0000-0000-0000935C0000}"/>
    <cellStyle name="Hiperłącze 5" xfId="15632" hidden="1" xr:uid="{00000000-0005-0000-0000-000071510000}"/>
    <cellStyle name="Hiperłącze 5" xfId="22446" hidden="1" xr:uid="{00000000-0005-0000-0000-00005D540000}"/>
    <cellStyle name="Hiperłącze 5" xfId="42885" hidden="1" xr:uid="{00000000-0005-0000-0000-0000DA5D0000}"/>
    <cellStyle name="Hiperłącze 5" xfId="12468" hidden="1" xr:uid="{00000000-0005-0000-0000-0000BA4F0000}"/>
    <cellStyle name="Hiperłącze 5" xfId="16827" hidden="1" xr:uid="{00000000-0005-0000-0000-0000BC510000}"/>
    <cellStyle name="Hiperłącze 5" xfId="32906" hidden="1" xr:uid="{00000000-0005-0000-0000-000092590000}"/>
    <cellStyle name="Hiperłącze 5" xfId="25704" hidden="1" xr:uid="{00000000-0005-0000-0000-0000CC550000}"/>
    <cellStyle name="Hiperłącze 5" xfId="20150" hidden="1" xr:uid="{00000000-0005-0000-0000-000084530000}"/>
    <cellStyle name="Hiperłącze 5" xfId="17458" hidden="1" xr:uid="{00000000-0005-0000-0000-00001C520000}"/>
    <cellStyle name="Hiperłącze 5" xfId="12804" hidden="1" xr:uid="{00000000-0005-0000-0000-0000E44F0000}"/>
    <cellStyle name="Hiperłącze 5" xfId="17039" hidden="1" xr:uid="{00000000-0005-0000-0000-0000D4510000}"/>
    <cellStyle name="Hiperłącze 5" xfId="21249" hidden="1" xr:uid="{00000000-0005-0000-0000-000000550000}"/>
    <cellStyle name="Hiperłącze 5" xfId="34839" hidden="1" xr:uid="{00000000-0005-0000-0000-00003B5A0000}"/>
    <cellStyle name="Hiperłącze 5" xfId="22744" hidden="1" xr:uid="{00000000-0005-0000-0000-000091540000}"/>
    <cellStyle name="Hiperłącze 5" xfId="13757" hidden="1" xr:uid="{00000000-0005-0000-0000-0000AD500000}"/>
    <cellStyle name="Hiperłącze 5" xfId="30063" hidden="1" xr:uid="{00000000-0005-0000-0000-000098580000}"/>
    <cellStyle name="Hiperłącze 5" xfId="31600" hidden="1" xr:uid="{00000000-0005-0000-0000-0000A1580000}"/>
    <cellStyle name="Hiperłącze 5" xfId="31658" hidden="1" xr:uid="{00000000-0005-0000-0000-0000AC580000}"/>
    <cellStyle name="Hiperłącze 5" xfId="31777" hidden="1" xr:uid="{00000000-0005-0000-0000-0000B7580000}"/>
    <cellStyle name="Hiperłącze 5" xfId="31766" hidden="1" xr:uid="{00000000-0005-0000-0000-0000B8580000}"/>
    <cellStyle name="Hiperłącze 5" xfId="32251" hidden="1" xr:uid="{00000000-0005-0000-0000-0000C7580000}"/>
    <cellStyle name="Hiperłącze 5" xfId="13732" hidden="1" xr:uid="{00000000-0005-0000-0000-0000BF500000}"/>
    <cellStyle name="Hiperłącze 5" xfId="20947" hidden="1" xr:uid="{00000000-0005-0000-0000-00007C540000}"/>
    <cellStyle name="Hiperłącze 5" xfId="12638" hidden="1" xr:uid="{00000000-0005-0000-0000-0000CA4F0000}"/>
    <cellStyle name="Hiperłącze 5" xfId="21232" hidden="1" xr:uid="{00000000-0005-0000-0000-0000BE530000}"/>
    <cellStyle name="Hiperłącze 5" xfId="17128" hidden="1" xr:uid="{00000000-0005-0000-0000-0000DB510000}"/>
    <cellStyle name="Hiperłącze 5" xfId="16065" hidden="1" xr:uid="{00000000-0005-0000-0000-000066520000}"/>
    <cellStyle name="Hiperłącze 5" xfId="12646" hidden="1" xr:uid="{00000000-0005-0000-0000-0000CE4F0000}"/>
    <cellStyle name="Hiperłącze 5" xfId="23828" hidden="1" xr:uid="{00000000-0005-0000-0000-000065550000}"/>
    <cellStyle name="Hiperłącze 5" xfId="23985" hidden="1" xr:uid="{00000000-0005-0000-0000-000070550000}"/>
    <cellStyle name="Hiperłącze 5" xfId="24095" hidden="1" xr:uid="{00000000-0005-0000-0000-000071550000}"/>
    <cellStyle name="Hiperłącze 5" xfId="12514" hidden="1" xr:uid="{00000000-0005-0000-0000-0000C44F0000}"/>
    <cellStyle name="Hiperłącze 5" xfId="17262" hidden="1" xr:uid="{00000000-0005-0000-0000-0000E5510000}"/>
    <cellStyle name="Hiperłącze 5" xfId="15761" hidden="1" xr:uid="{00000000-0005-0000-0000-000081510000}"/>
    <cellStyle name="Hiperłącze 5" xfId="12201" hidden="1" xr:uid="{00000000-0005-0000-0000-000052500000}"/>
    <cellStyle name="Hiperłącze 5" xfId="15751" hidden="1" xr:uid="{00000000-0005-0000-0000-00007E510000}"/>
    <cellStyle name="Hiperłącze 5" xfId="31358" hidden="1" xr:uid="{00000000-0005-0000-0000-000069580000}"/>
    <cellStyle name="Hiperłącze 5" xfId="31338" hidden="1" xr:uid="{00000000-0005-0000-0000-000070580000}"/>
    <cellStyle name="Hiperłącze 5" xfId="31401" hidden="1" xr:uid="{00000000-0005-0000-0000-000073580000}"/>
    <cellStyle name="Hiperłącze 5" xfId="31483" hidden="1" xr:uid="{00000000-0005-0000-0000-00007A580000}"/>
    <cellStyle name="Hiperłącze 5" xfId="31441" hidden="1" xr:uid="{00000000-0005-0000-0000-00007C580000}"/>
    <cellStyle name="Hiperłącze 5" xfId="18137" hidden="1" xr:uid="{00000000-0005-0000-0000-00007D520000}"/>
    <cellStyle name="Hiperłącze 5" xfId="19288" hidden="1" xr:uid="{00000000-0005-0000-0000-00005F530000}"/>
    <cellStyle name="Hiperłącze 5" xfId="19567" hidden="1" xr:uid="{00000000-0005-0000-0000-000049530000}"/>
    <cellStyle name="Hiperłącze 5" xfId="14991" hidden="1" xr:uid="{00000000-0005-0000-0000-000041510000}"/>
    <cellStyle name="Hiperłącze 5" xfId="17120" hidden="1" xr:uid="{00000000-0005-0000-0000-0000DC510000}"/>
    <cellStyle name="Hiperłącze 5" xfId="10444" hidden="1" xr:uid="{00000000-0005-0000-0000-00006F4F0000}"/>
    <cellStyle name="Hiperłącze 5" xfId="19249" hidden="1" xr:uid="{00000000-0005-0000-0000-000011530000}"/>
    <cellStyle name="Hiperłącze 5" xfId="16690" hidden="1" xr:uid="{00000000-0005-0000-0000-0000A9510000}"/>
    <cellStyle name="Hiperłącze 5" xfId="10422" hidden="1" xr:uid="{00000000-0005-0000-0000-00006B4F0000}"/>
    <cellStyle name="Hiperłącze 5" xfId="31383" hidden="1" xr:uid="{00000000-0005-0000-0000-000071580000}"/>
    <cellStyle name="Hiperłącze 5" xfId="14553" hidden="1" xr:uid="{00000000-0005-0000-0000-0000F3500000}"/>
    <cellStyle name="Hiperłącze 5" xfId="29999" hidden="1" xr:uid="{00000000-0005-0000-0000-00009F580000}"/>
    <cellStyle name="Hiperłącze 5" xfId="31573" hidden="1" xr:uid="{00000000-0005-0000-0000-000081580000}"/>
    <cellStyle name="Hiperłącze 5" xfId="11640" hidden="1" xr:uid="{00000000-0005-0000-0000-0000F54F0000}"/>
    <cellStyle name="Hiperłącze 5" xfId="19403" hidden="1" xr:uid="{00000000-0005-0000-0000-000066530000}"/>
    <cellStyle name="Hiperłącze 5" xfId="16273" hidden="1" xr:uid="{00000000-0005-0000-0000-0000F8520000}"/>
    <cellStyle name="Hiperłącze 5" xfId="12302" hidden="1" xr:uid="{00000000-0005-0000-0000-0000AC4F0000}"/>
    <cellStyle name="Hiperłącze 5" xfId="14576" hidden="1" xr:uid="{00000000-0005-0000-0000-0000F8500000}"/>
    <cellStyle name="Hiperłącze 5" xfId="12623" hidden="1" xr:uid="{00000000-0005-0000-0000-0000CD4F0000}"/>
    <cellStyle name="Hiperłącze 5" xfId="14336" hidden="1" xr:uid="{00000000-0005-0000-0000-00009B500000}"/>
    <cellStyle name="Hiperłącze 5" xfId="14064" hidden="1" xr:uid="{00000000-0005-0000-0000-00007C500000}"/>
    <cellStyle name="Hiperłącze 5" xfId="22264" hidden="1" xr:uid="{00000000-0005-0000-0000-000048540000}"/>
    <cellStyle name="Hiperłącze 5" xfId="16515" hidden="1" xr:uid="{00000000-0005-0000-0000-0000FB520000}"/>
    <cellStyle name="Hiperłącze 5" xfId="11855" hidden="1" xr:uid="{00000000-0005-0000-0000-000050500000}"/>
    <cellStyle name="Hiperłącze 5" xfId="18398" hidden="1" xr:uid="{00000000-0005-0000-0000-0000DC520000}"/>
    <cellStyle name="Hiperłącze 5" xfId="18663" hidden="1" xr:uid="{00000000-0005-0000-0000-000095520000}"/>
    <cellStyle name="Hiperłącze 5" xfId="16436" hidden="1" xr:uid="{00000000-0005-0000-0000-000069520000}"/>
    <cellStyle name="Hiperłącze 5" xfId="21883" hidden="1" xr:uid="{00000000-0005-0000-0000-000007540000}"/>
    <cellStyle name="Hiperłącze 5" xfId="15582" hidden="1" xr:uid="{00000000-0005-0000-0000-00006B510000}"/>
    <cellStyle name="Hiperłącze 5" xfId="35564" hidden="1" xr:uid="{00000000-0005-0000-0000-00005B5A0000}"/>
    <cellStyle name="Hiperłącze 5" xfId="30341" hidden="1" xr:uid="{00000000-0005-0000-0000-0000E1570000}"/>
    <cellStyle name="Hiperłącze 5" xfId="26987" hidden="1" xr:uid="{00000000-0005-0000-0000-00006F560000}"/>
    <cellStyle name="Hiperłącze 5" xfId="12916" hidden="1" xr:uid="{00000000-0005-0000-0000-000008500000}"/>
    <cellStyle name="Hiperłącze 5" xfId="19041" hidden="1" xr:uid="{00000000-0005-0000-0000-0000E2520000}"/>
    <cellStyle name="Hiperłącze 5" xfId="15663" hidden="1" xr:uid="{00000000-0005-0000-0000-000075510000}"/>
    <cellStyle name="Hiperłącze 5" xfId="31541" hidden="1" xr:uid="{00000000-0005-0000-0000-000083580000}"/>
    <cellStyle name="Hiperłącze 5" xfId="19904" hidden="1" xr:uid="{00000000-0005-0000-0000-000035530000}"/>
    <cellStyle name="Hiperłącze 5" xfId="16412" hidden="1" xr:uid="{00000000-0005-0000-0000-000067520000}"/>
    <cellStyle name="Hiperłącze 5" xfId="14201" hidden="1" xr:uid="{00000000-0005-0000-0000-00008F500000}"/>
    <cellStyle name="Hiperłącze 5" xfId="13413" hidden="1" xr:uid="{00000000-0005-0000-0000-00003F500000}"/>
    <cellStyle name="Hiperłącze 5" xfId="13173" hidden="1" xr:uid="{00000000-0005-0000-0000-00001E500000}"/>
    <cellStyle name="Hiperłącze 5" xfId="13898" hidden="1" xr:uid="{00000000-0005-0000-0000-0000BD500000}"/>
    <cellStyle name="Hiperłącze 5" xfId="19141" hidden="1" xr:uid="{00000000-0005-0000-0000-000005530000}"/>
    <cellStyle name="Hiperłącze 5" xfId="19117" hidden="1" xr:uid="{00000000-0005-0000-0000-00000C530000}"/>
    <cellStyle name="Hiperłącze 5" xfId="19258" hidden="1" xr:uid="{00000000-0005-0000-0000-000012530000}"/>
    <cellStyle name="Hiperłącze 5" xfId="19599" hidden="1" xr:uid="{00000000-0005-0000-0000-00001A530000}"/>
    <cellStyle name="Hiperłącze 5" xfId="19663" hidden="1" xr:uid="{00000000-0005-0000-0000-000021530000}"/>
    <cellStyle name="Hiperłącze 5" xfId="24556" hidden="1" xr:uid="{00000000-0005-0000-0000-000056550000}"/>
    <cellStyle name="Hiperłącze 5" xfId="24525" hidden="1" xr:uid="{00000000-0005-0000-0000-000057550000}"/>
    <cellStyle name="Hiperłącze 5" xfId="13800" hidden="1" xr:uid="{00000000-0005-0000-0000-0000D4500000}"/>
    <cellStyle name="Hiperłącze 5" xfId="15960" hidden="1" xr:uid="{00000000-0005-0000-0000-000092510000}"/>
    <cellStyle name="Hiperłącze 5" xfId="15938" hidden="1" xr:uid="{00000000-0005-0000-0000-000097510000}"/>
    <cellStyle name="Hiperłącze 5" xfId="16525" hidden="1" xr:uid="{00000000-0005-0000-0000-00009A510000}"/>
    <cellStyle name="Hiperłącze 5" xfId="14764" hidden="1" xr:uid="{00000000-0005-0000-0000-00004F510000}"/>
    <cellStyle name="Hiperłącze 5" xfId="15058" hidden="1" xr:uid="{00000000-0005-0000-0000-000054510000}"/>
    <cellStyle name="Hiperłącze 5" xfId="14958" hidden="1" xr:uid="{00000000-0005-0000-0000-000048510000}"/>
    <cellStyle name="Hiperłącze 5" xfId="14803" hidden="1" xr:uid="{00000000-0005-0000-0000-00003A510000}"/>
    <cellStyle name="Hiperłącze 5" xfId="14789" hidden="1" xr:uid="{00000000-0005-0000-0000-00003D510000}"/>
    <cellStyle name="Hiperłącze 5" xfId="15725" hidden="1" xr:uid="{00000000-0005-0000-0000-00007F510000}"/>
    <cellStyle name="Hiperłącze 5" xfId="16927" hidden="1" xr:uid="{00000000-0005-0000-0000-0000C3510000}"/>
    <cellStyle name="Hiperłącze 5" xfId="12477" hidden="1" xr:uid="{00000000-0005-0000-0000-0000BB4F0000}"/>
    <cellStyle name="Hiperłącze 5" xfId="14108" hidden="1" xr:uid="{00000000-0005-0000-0000-000081500000}"/>
    <cellStyle name="Hiperłącze 5" xfId="13711" hidden="1" xr:uid="{00000000-0005-0000-0000-000076500000}"/>
    <cellStyle name="Hiperłącze 5" xfId="13138" hidden="1" xr:uid="{00000000-0005-0000-0000-00001F500000}"/>
    <cellStyle name="Hiperłącze 5" xfId="20495" hidden="1" xr:uid="{00000000-0005-0000-0000-0000A6530000}"/>
    <cellStyle name="Hiperłącze 5" xfId="19782" hidden="1" xr:uid="{00000000-0005-0000-0000-00002E530000}"/>
    <cellStyle name="Hiperłącze 5" xfId="19913" hidden="1" xr:uid="{00000000-0005-0000-0000-000036530000}"/>
    <cellStyle name="Hiperłącze 5" xfId="19880" hidden="1" xr:uid="{00000000-0005-0000-0000-00003C530000}"/>
    <cellStyle name="Hiperłącze 5" xfId="19980" hidden="1" xr:uid="{00000000-0005-0000-0000-000043530000}"/>
    <cellStyle name="Hiperłącze 5" xfId="19537" hidden="1" xr:uid="{00000000-0005-0000-0000-000050530000}"/>
    <cellStyle name="Hiperłącze 5" xfId="19470" hidden="1" xr:uid="{00000000-0005-0000-0000-00005C530000}"/>
    <cellStyle name="Hiperłącze 5" xfId="19816" hidden="1" xr:uid="{00000000-0005-0000-0000-000063530000}"/>
    <cellStyle name="Hiperłącze 5" xfId="26851" hidden="1" xr:uid="{00000000-0005-0000-0000-00005E560000}"/>
    <cellStyle name="Hiperłącze 5" xfId="26825" hidden="1" xr:uid="{00000000-0005-0000-0000-00005F560000}"/>
    <cellStyle name="Hiperłącze 5" xfId="26860" hidden="1" xr:uid="{00000000-0005-0000-0000-000061560000}"/>
    <cellStyle name="Hiperłącze 5" xfId="26878" hidden="1" xr:uid="{00000000-0005-0000-0000-000063560000}"/>
    <cellStyle name="Hiperłącze 5" xfId="10389" hidden="1" xr:uid="{00000000-0005-0000-0000-0000674F0000}"/>
    <cellStyle name="Hiperłącze 5" xfId="16993" hidden="1" xr:uid="{00000000-0005-0000-0000-0000CA510000}"/>
    <cellStyle name="Hiperłącze 5" xfId="20383" hidden="1" xr:uid="{00000000-0005-0000-0000-000095530000}"/>
    <cellStyle name="Hiperłącze 5" xfId="20399" hidden="1" xr:uid="{00000000-0005-0000-0000-00009A530000}"/>
    <cellStyle name="Hiperłącze 5" xfId="20415" hidden="1" xr:uid="{00000000-0005-0000-0000-00009E530000}"/>
    <cellStyle name="Hiperłącze 5" xfId="18715" hidden="1" xr:uid="{00000000-0005-0000-0000-0000A0520000}"/>
    <cellStyle name="Hiperłącze 5" xfId="22948" hidden="1" xr:uid="{00000000-0005-0000-0000-0000DD540000}"/>
    <cellStyle name="Hiperłącze 5" xfId="18760" hidden="1" xr:uid="{00000000-0005-0000-0000-0000D9520000}"/>
    <cellStyle name="Hiperłącze 5" xfId="20142" hidden="1" xr:uid="{00000000-0005-0000-0000-00007F530000}"/>
    <cellStyle name="Hiperłącze 5" xfId="21085" hidden="1" xr:uid="{00000000-0005-0000-0000-0000B0530000}"/>
    <cellStyle name="Hiperłącze 5" xfId="17993" hidden="1" xr:uid="{00000000-0005-0000-0000-000055520000}"/>
    <cellStyle name="Hiperłącze 5" xfId="20768" hidden="1" xr:uid="{00000000-0005-0000-0000-000004550000}"/>
    <cellStyle name="Hiperłącze 5" xfId="13295" hidden="1" xr:uid="{00000000-0005-0000-0000-000032500000}"/>
    <cellStyle name="Hiperłącze 5" xfId="21304" hidden="1" xr:uid="{00000000-0005-0000-0000-0000C2530000}"/>
    <cellStyle name="Hiperłącze 5" xfId="13057" hidden="1" xr:uid="{00000000-0005-0000-0000-000015500000}"/>
    <cellStyle name="Hiperłącze 5" xfId="12729" hidden="1" xr:uid="{00000000-0005-0000-0000-0000D94F0000}"/>
    <cellStyle name="Hiperłącze 5" xfId="12595" hidden="1" xr:uid="{00000000-0005-0000-0000-0000CC4F0000}"/>
    <cellStyle name="Hiperłącze 5" xfId="14276" hidden="1" xr:uid="{00000000-0005-0000-0000-000092500000}"/>
    <cellStyle name="Hiperłącze 5" xfId="11938" hidden="1" xr:uid="{00000000-0005-0000-0000-000049500000}"/>
    <cellStyle name="Hiperłącze 5" xfId="17509" hidden="1" xr:uid="{00000000-0005-0000-0000-00001D520000}"/>
    <cellStyle name="Hiperłącze 5" xfId="16086" hidden="1" xr:uid="{00000000-0005-0000-0000-000070520000}"/>
    <cellStyle name="Hiperłącze 5" xfId="16726" hidden="1" xr:uid="{00000000-0005-0000-0000-000062520000}"/>
    <cellStyle name="Hiperłącze 5" xfId="20063" hidden="1" xr:uid="{00000000-0005-0000-0000-000071530000}"/>
    <cellStyle name="Hiperłącze 5" xfId="20183" hidden="1" xr:uid="{00000000-0005-0000-0000-00007E530000}"/>
    <cellStyle name="Hiperłącze 5" xfId="20228" hidden="1" xr:uid="{00000000-0005-0000-0000-000088530000}"/>
    <cellStyle name="Hiperłącze 5" xfId="20335" hidden="1" xr:uid="{00000000-0005-0000-0000-000094530000}"/>
    <cellStyle name="Hiperłącze 5" xfId="18146" hidden="1" xr:uid="{00000000-0005-0000-0000-00007E520000}"/>
    <cellStyle name="Hiperłącze 5" xfId="18164" hidden="1" xr:uid="{00000000-0005-0000-0000-000080520000}"/>
    <cellStyle name="Hiperłącze 5" xfId="18218" hidden="1" xr:uid="{00000000-0005-0000-0000-000081520000}"/>
    <cellStyle name="Hiperłącze 5" xfId="18604" hidden="1" xr:uid="{00000000-0005-0000-0000-000090520000}"/>
    <cellStyle name="Hiperłącze 5" xfId="23311" hidden="1" xr:uid="{00000000-0005-0000-0000-0000E3540000}"/>
    <cellStyle name="Hiperłącze 5" xfId="29415" hidden="1" xr:uid="{00000000-0005-0000-0000-0000B5570000}"/>
    <cellStyle name="Hiperłącze 5" xfId="29424" hidden="1" xr:uid="{00000000-0005-0000-0000-0000B6570000}"/>
    <cellStyle name="Hiperłącze 5" xfId="29374" hidden="1" xr:uid="{00000000-0005-0000-0000-0000B8570000}"/>
    <cellStyle name="Hiperłącze 5" xfId="29451" hidden="1" xr:uid="{00000000-0005-0000-0000-0000BE570000}"/>
    <cellStyle name="Hiperłącze 5" xfId="14773" hidden="1" xr:uid="{00000000-0005-0000-0000-000046510000}"/>
    <cellStyle name="Hiperłącze 5" xfId="14044" hidden="1" xr:uid="{00000000-0005-0000-0000-00007A500000}"/>
    <cellStyle name="Hiperłącze 5" xfId="13452" hidden="1" xr:uid="{00000000-0005-0000-0000-000048500000}"/>
    <cellStyle name="Hiperłącze 5" xfId="20576" hidden="1" xr:uid="{00000000-0005-0000-0000-000005550000}"/>
    <cellStyle name="Hiperłącze 5" xfId="17869" hidden="1" xr:uid="{00000000-0005-0000-0000-00004C520000}"/>
    <cellStyle name="Hiperłącze 5" xfId="17988" hidden="1" xr:uid="{00000000-0005-0000-0000-000057520000}"/>
    <cellStyle name="Hiperłącze 5" xfId="17977" hidden="1" xr:uid="{00000000-0005-0000-0000-000058520000}"/>
    <cellStyle name="Hiperłącze 5" xfId="13793" hidden="1" xr:uid="{00000000-0005-0000-0000-0000D3500000}"/>
    <cellStyle name="Hiperłącze 5" xfId="25683" hidden="1" xr:uid="{00000000-0005-0000-0000-0000C7550000}"/>
    <cellStyle name="Hiperłącze 5" xfId="20091" hidden="1" xr:uid="{00000000-0005-0000-0000-000079530000}"/>
    <cellStyle name="Hiperłącze 5" xfId="16741" hidden="1" xr:uid="{00000000-0005-0000-0000-0000F3520000}"/>
    <cellStyle name="Hiperłącze 5" xfId="23165" hidden="1" xr:uid="{00000000-0005-0000-0000-00009D540000}"/>
    <cellStyle name="Hiperłącze 5" xfId="18949" hidden="1" xr:uid="{00000000-0005-0000-0000-0000B3520000}"/>
    <cellStyle name="Hiperłącze 5" xfId="18028" hidden="1" xr:uid="{00000000-0005-0000-0000-000071520000}"/>
    <cellStyle name="Hiperłącze 5" xfId="18655" hidden="1" xr:uid="{00000000-0005-0000-0000-000092520000}"/>
    <cellStyle name="Hiperłącze 5" xfId="23086" hidden="1" xr:uid="{00000000-0005-0000-0000-000099540000}"/>
    <cellStyle name="Hiperłącze 5" xfId="25755" hidden="1" xr:uid="{00000000-0005-0000-0000-0000CE550000}"/>
    <cellStyle name="Hiperłącze 5" xfId="13422" hidden="1" xr:uid="{00000000-0005-0000-0000-000040500000}"/>
    <cellStyle name="Hiperłącze 5" xfId="19490" hidden="1" xr:uid="{00000000-0005-0000-0000-000057530000}"/>
    <cellStyle name="Hiperłącze 5" xfId="17820" hidden="1" xr:uid="{00000000-0005-0000-0000-000042520000}"/>
    <cellStyle name="Hiperłącze 5" xfId="13395" hidden="1" xr:uid="{00000000-0005-0000-0000-00003D500000}"/>
    <cellStyle name="Hiperłącze 5" xfId="13269" hidden="1" xr:uid="{00000000-0005-0000-0000-00002A500000}"/>
    <cellStyle name="Hiperłącze 5" xfId="13033" hidden="1" xr:uid="{00000000-0005-0000-0000-000013500000}"/>
    <cellStyle name="Hiperłącze 5" xfId="17180" hidden="1" xr:uid="{00000000-0005-0000-0000-0000E1510000}"/>
    <cellStyle name="Hiperłącze 5" xfId="17052" hidden="1" xr:uid="{00000000-0005-0000-0000-0000D1510000}"/>
    <cellStyle name="Hiperłącze 5" xfId="11642" hidden="1" xr:uid="{00000000-0005-0000-0000-0000F24F0000}"/>
    <cellStyle name="Hiperłącze 5" xfId="12402" hidden="1" xr:uid="{00000000-0005-0000-0000-0000B34F0000}"/>
    <cellStyle name="Hiperłącze 5" xfId="20166" hidden="1" xr:uid="{00000000-0005-0000-0000-000081530000}"/>
    <cellStyle name="Hiperłącze 5" xfId="22277" hidden="1" xr:uid="{00000000-0005-0000-0000-00004C540000}"/>
    <cellStyle name="Hiperłącze 5" xfId="14385" hidden="1" xr:uid="{00000000-0005-0000-0000-00009E500000}"/>
    <cellStyle name="Hiperłącze 5" xfId="19349" hidden="1" xr:uid="{00000000-0005-0000-0000-000073530000}"/>
    <cellStyle name="Hiperłącze 5" xfId="18860" hidden="1" xr:uid="{00000000-0005-0000-0000-0000AB520000}"/>
    <cellStyle name="Hiperłącze 5" xfId="18981" hidden="1" xr:uid="{00000000-0005-0000-0000-0000B1520000}"/>
    <cellStyle name="Hiperłącze 5" xfId="18476" hidden="1" xr:uid="{00000000-0005-0000-0000-0000BE520000}"/>
    <cellStyle name="Hiperłącze 5" xfId="18493" hidden="1" xr:uid="{00000000-0005-0000-0000-0000C4520000}"/>
    <cellStyle name="Hiperłącze 5" xfId="18428" hidden="1" xr:uid="{00000000-0005-0000-0000-0000D0520000}"/>
    <cellStyle name="Hiperłącze 5" xfId="14416" hidden="1" xr:uid="{00000000-0005-0000-0000-0000A4500000}"/>
    <cellStyle name="Hiperłącze 5" xfId="13982" hidden="1" xr:uid="{00000000-0005-0000-0000-0000B0500000}"/>
    <cellStyle name="Hiperłącze 5" xfId="13944" hidden="1" xr:uid="{00000000-0005-0000-0000-0000B2500000}"/>
    <cellStyle name="Hiperłącze 5" xfId="13892" hidden="1" xr:uid="{00000000-0005-0000-0000-0000B9500000}"/>
    <cellStyle name="Hiperłącze 5" xfId="14261" hidden="1" xr:uid="{00000000-0005-0000-0000-0000C3500000}"/>
    <cellStyle name="Hiperłącze 5" xfId="13841" hidden="1" xr:uid="{00000000-0005-0000-0000-0000CA500000}"/>
    <cellStyle name="Hiperłącze 5" xfId="14517" hidden="1" xr:uid="{00000000-0005-0000-0000-0000D2500000}"/>
    <cellStyle name="Hiperłącze 5" xfId="33503" hidden="1" xr:uid="{00000000-0005-0000-0000-00006D590000}"/>
    <cellStyle name="Hiperłącze 5" xfId="33530" hidden="1" xr:uid="{00000000-0005-0000-0000-000070590000}"/>
    <cellStyle name="Hiperłącze 5" xfId="33584" hidden="1" xr:uid="{00000000-0005-0000-0000-000071590000}"/>
    <cellStyle name="Hiperłącze 5" xfId="33543" hidden="1" xr:uid="{00000000-0005-0000-0000-000074590000}"/>
    <cellStyle name="Hiperłącze 5" xfId="32885" hidden="1" xr:uid="{00000000-0005-0000-0000-00007D590000}"/>
    <cellStyle name="Hiperłącze 5" xfId="19279" hidden="1" xr:uid="{00000000-0005-0000-0000-00005E530000}"/>
    <cellStyle name="Hiperłącze 5" xfId="17776" hidden="1" xr:uid="{00000000-0005-0000-0000-00003F520000}"/>
    <cellStyle name="Hiperłącze 5" xfId="16797" hidden="1" xr:uid="{00000000-0005-0000-0000-0000B4510000}"/>
    <cellStyle name="Hiperłącze 5" xfId="12683" hidden="1" xr:uid="{00000000-0005-0000-0000-0000D44F0000}"/>
    <cellStyle name="Hiperłącze 5" xfId="14131" hidden="1" xr:uid="{00000000-0005-0000-0000-000082500000}"/>
    <cellStyle name="Hiperłącze 5" xfId="13630" hidden="1" xr:uid="{00000000-0005-0000-0000-00006F500000}"/>
    <cellStyle name="Hiperłącze 5" xfId="22736" hidden="1" xr:uid="{00000000-0005-0000-0000-000095540000}"/>
    <cellStyle name="Hiperłącze 5" xfId="23173" hidden="1" xr:uid="{00000000-0005-0000-0000-00009E540000}"/>
    <cellStyle name="Hiperłącze 5" xfId="23138" hidden="1" xr:uid="{00000000-0005-0000-0000-00009F540000}"/>
    <cellStyle name="Hiperłącze 5" xfId="10194" hidden="1" xr:uid="{00000000-0005-0000-0000-0000594F0000}"/>
    <cellStyle name="Hiperłącze 5" xfId="13189" hidden="1" xr:uid="{00000000-0005-0000-0000-000025500000}"/>
    <cellStyle name="Hiperłącze 5" xfId="12085" hidden="1" xr:uid="{00000000-0005-0000-0000-0000924F0000}"/>
    <cellStyle name="Hiperłącze 5" xfId="27542" hidden="1" xr:uid="{00000000-0005-0000-0000-0000E4560000}"/>
    <cellStyle name="Hiperłącze 5" xfId="27600" hidden="1" xr:uid="{00000000-0005-0000-0000-0000F4560000}"/>
    <cellStyle name="Hiperłącze 5" xfId="19530" hidden="1" xr:uid="{00000000-0005-0000-0000-00004F530000}"/>
    <cellStyle name="Hiperłącze 5" xfId="19643" hidden="1" xr:uid="{00000000-0005-0000-0000-00001F530000}"/>
    <cellStyle name="Hiperłącze 5" xfId="10322" hidden="1" xr:uid="{00000000-0005-0000-0000-0000634F0000}"/>
    <cellStyle name="Hiperłącze 5" xfId="14626" hidden="1" xr:uid="{00000000-0005-0000-0000-0000F6500000}"/>
    <cellStyle name="Hiperłącze 5" xfId="19019" hidden="1" xr:uid="{00000000-0005-0000-0000-0000E7520000}"/>
    <cellStyle name="Hiperłącze 5" xfId="20887" hidden="1" xr:uid="{00000000-0005-0000-0000-00006B540000}"/>
    <cellStyle name="Hiperłącze 5" xfId="13865" hidden="1" xr:uid="{00000000-0005-0000-0000-0000CB500000}"/>
    <cellStyle name="Hiperłącze 5" xfId="19429" hidden="1" xr:uid="{00000000-0005-0000-0000-00006C530000}"/>
    <cellStyle name="Hiperłącze 5" xfId="20607" hidden="1" xr:uid="{00000000-0005-0000-0000-00006D540000}"/>
    <cellStyle name="Hiperłącze 5" xfId="27447" hidden="1" xr:uid="{00000000-0005-0000-0000-0000FC560000}"/>
    <cellStyle name="Hiperłącze 5" xfId="14800" hidden="1" xr:uid="{00000000-0005-0000-0000-00003B510000}"/>
    <cellStyle name="Hiperłącze 5" xfId="18236" hidden="1" xr:uid="{00000000-0005-0000-0000-000086520000}"/>
    <cellStyle name="Hiperłącze 5" xfId="22365" hidden="1" xr:uid="{00000000-0005-0000-0000-000054540000}"/>
    <cellStyle name="Hiperłącze 5" xfId="14466" hidden="1" xr:uid="{00000000-0005-0000-0000-0000A2500000}"/>
    <cellStyle name="Hiperłącze 5" xfId="13685" hidden="1" xr:uid="{00000000-0005-0000-0000-000075500000}"/>
    <cellStyle name="Hiperłącze 5" xfId="11983" hidden="1" xr:uid="{00000000-0005-0000-0000-00005A500000}"/>
    <cellStyle name="Hiperłącze 5" xfId="17751" hidden="1" xr:uid="{00000000-0005-0000-0000-00003C520000}"/>
    <cellStyle name="Hiperłącze 5" xfId="13181" hidden="1" xr:uid="{00000000-0005-0000-0000-000022500000}"/>
    <cellStyle name="Hiperłącze 5" xfId="21815" hidden="1" xr:uid="{00000000-0005-0000-0000-0000FD530000}"/>
    <cellStyle name="Hiperłącze 5" xfId="21609" hidden="1" xr:uid="{00000000-0005-0000-0000-0000E5530000}"/>
    <cellStyle name="Hiperłącze 5" xfId="21364" hidden="1" xr:uid="{00000000-0005-0000-0000-0000CB530000}"/>
    <cellStyle name="Hiperłącze 5" xfId="12984" hidden="1" xr:uid="{00000000-0005-0000-0000-00000D500000}"/>
    <cellStyle name="Hiperłącze 5" xfId="11434" hidden="1" xr:uid="{00000000-0005-0000-0000-0000824F0000}"/>
    <cellStyle name="Hiperłącze 5" xfId="18468" hidden="1" xr:uid="{00000000-0005-0000-0000-0000C2520000}"/>
    <cellStyle name="Hiperłącze 5" xfId="11618" hidden="1" xr:uid="{00000000-0005-0000-0000-0000F84F0000}"/>
    <cellStyle name="Hiperłącze 5" xfId="13577" hidden="1" xr:uid="{00000000-0005-0000-0000-000069500000}"/>
    <cellStyle name="Hiperłącze 5" xfId="11401" hidden="1" xr:uid="{00000000-0005-0000-0000-0000884F0000}"/>
    <cellStyle name="Hiperłącze 5" xfId="18900" hidden="1" xr:uid="{00000000-0005-0000-0000-0000AD520000}"/>
    <cellStyle name="Hiperłącze 5" xfId="11717" hidden="1" xr:uid="{00000000-0005-0000-0000-0000E4500000}"/>
    <cellStyle name="Hiperłącze 5" xfId="11455" hidden="1" xr:uid="{00000000-0005-0000-0000-0000ED500000}"/>
    <cellStyle name="Hiperłącze 5" xfId="21914" hidden="1" xr:uid="{00000000-0005-0000-0000-000006540000}"/>
    <cellStyle name="Hiperłącze 5" xfId="18358" hidden="1" xr:uid="{00000000-0005-0000-0000-0000DD520000}"/>
    <cellStyle name="Hiperłącze 5" xfId="18318" hidden="1" xr:uid="{00000000-0005-0000-0000-0000E3520000}"/>
    <cellStyle name="Hiperłącze 5" xfId="16343" hidden="1" xr:uid="{00000000-0005-0000-0000-0000E9520000}"/>
    <cellStyle name="Hiperłącze 5" xfId="16240" hidden="1" xr:uid="{00000000-0005-0000-0000-0000F1520000}"/>
    <cellStyle name="Hiperłącze 5" xfId="22654" hidden="1" xr:uid="{00000000-0005-0000-0000-00008A540000}"/>
    <cellStyle name="Hiperłącze 5" xfId="22623" hidden="1" xr:uid="{00000000-0005-0000-0000-00008B540000}"/>
    <cellStyle name="Hiperłącze 5" xfId="12059" hidden="1" xr:uid="{00000000-0005-0000-0000-0000934F0000}"/>
    <cellStyle name="Hiperłącze 5" xfId="12253" hidden="1" xr:uid="{00000000-0005-0000-0000-0000A24F0000}"/>
    <cellStyle name="Hiperłącze 5" xfId="12326" hidden="1" xr:uid="{00000000-0005-0000-0000-0000A54F0000}"/>
    <cellStyle name="Hiperłącze 5" xfId="10431" hidden="1" xr:uid="{00000000-0005-0000-0000-0000704F0000}"/>
    <cellStyle name="Hiperłącze 5" xfId="11362" hidden="1" xr:uid="{00000000-0005-0000-0000-00007F4F0000}"/>
    <cellStyle name="Hiperłącze 5" xfId="10347" hidden="1" xr:uid="{00000000-0005-0000-0000-00005E4F0000}"/>
    <cellStyle name="Hiperłącze 5" xfId="10290" hidden="1" xr:uid="{00000000-0005-0000-0000-0000604F0000}"/>
    <cellStyle name="Hiperłącze 5" xfId="12673" hidden="1" xr:uid="{00000000-0005-0000-0000-0000D34F0000}"/>
    <cellStyle name="Hiperłącze 5" xfId="12344" hidden="1" xr:uid="{00000000-0005-0000-0000-0000AA4F0000}"/>
    <cellStyle name="Hiperłącze 5" xfId="25747" hidden="1" xr:uid="{00000000-0005-0000-0000-0000CA550000}"/>
    <cellStyle name="Hiperłącze 5" xfId="25566" hidden="1" xr:uid="{00000000-0005-0000-0000-0000B9550000}"/>
    <cellStyle name="Hiperłącze 5" xfId="24729" hidden="1" xr:uid="{00000000-0005-0000-0000-000097550000}"/>
    <cellStyle name="Hiperłącze 5" xfId="24506" hidden="1" xr:uid="{00000000-0005-0000-0000-000053550000}"/>
    <cellStyle name="Hiperłącze 5" xfId="42065" hidden="1" xr:uid="{00000000-0005-0000-0000-0000A95D0000}"/>
    <cellStyle name="Hiperłącze 5" xfId="41963" hidden="1" xr:uid="{00000000-0005-0000-0000-0000B85D0000}"/>
    <cellStyle name="Hiperłącze 5" xfId="41985" hidden="1" xr:uid="{00000000-0005-0000-0000-0000C05D0000}"/>
    <cellStyle name="Hiperłącze 5" xfId="42690" hidden="1" xr:uid="{00000000-0005-0000-0000-0000C25D0000}"/>
    <cellStyle name="Hiperłącze 5" xfId="42657" hidden="1" xr:uid="{00000000-0005-0000-0000-0000C85D0000}"/>
    <cellStyle name="Hiperłącze 5" xfId="25876" hidden="1" xr:uid="{00000000-0005-0000-0000-0000DC550000}"/>
    <cellStyle name="Hiperłącze 5" xfId="31913" hidden="1" xr:uid="{00000000-0005-0000-0000-00000F590000}"/>
    <cellStyle name="Hiperłącze 5" xfId="16143" hidden="1" xr:uid="{00000000-0005-0000-0000-000008520000}"/>
    <cellStyle name="Hiperłącze 5" xfId="35677" hidden="1" xr:uid="{00000000-0005-0000-0000-0000655A0000}"/>
    <cellStyle name="Hiperłącze 5" xfId="32961" hidden="1" xr:uid="{00000000-0005-0000-0000-00009D590000}"/>
    <cellStyle name="Hiperłącze 5" xfId="32421" hidden="1" xr:uid="{00000000-0005-0000-0000-0000DC580000}"/>
    <cellStyle name="Hiperłącze 5" xfId="17766" hidden="1" xr:uid="{00000000-0005-0000-0000-000040520000}"/>
    <cellStyle name="Hiperłącze 5" xfId="25651" hidden="1" xr:uid="{00000000-0005-0000-0000-0000BE550000}"/>
    <cellStyle name="Hiperłącze 5" xfId="19128" hidden="1" xr:uid="{00000000-0005-0000-0000-00000B530000}"/>
    <cellStyle name="Hiperłącze 5" xfId="26212" hidden="1" xr:uid="{00000000-0005-0000-0000-0000FA550000}"/>
    <cellStyle name="Hiperłącze 5" xfId="19940" hidden="1" xr:uid="{00000000-0005-0000-0000-00003E530000}"/>
    <cellStyle name="Hiperłącze 5" xfId="14857" hidden="1" xr:uid="{00000000-0005-0000-0000-00005E510000}"/>
    <cellStyle name="Hiperłącze 5" xfId="13463" hidden="1" xr:uid="{00000000-0005-0000-0000-000047500000}"/>
    <cellStyle name="Hiperłącze 5" xfId="14609" hidden="1" xr:uid="{00000000-0005-0000-0000-0000F9500000}"/>
    <cellStyle name="Hiperłącze 5" xfId="12452" hidden="1" xr:uid="{00000000-0005-0000-0000-0000B64F0000}"/>
    <cellStyle name="Hiperłącze 5" xfId="11696" hidden="1" xr:uid="{00000000-0005-0000-0000-0000E94F0000}"/>
    <cellStyle name="Hiperłącze 5" xfId="11715" hidden="1" xr:uid="{00000000-0005-0000-0000-0000E1500000}"/>
    <cellStyle name="Hiperłącze 5" xfId="25289" hidden="1" xr:uid="{00000000-0005-0000-0000-000011570000}"/>
    <cellStyle name="Hiperłącze 5" xfId="25029" hidden="1" xr:uid="{00000000-0005-0000-0000-00001D570000}"/>
    <cellStyle name="Hiperłącze 5" xfId="28199" hidden="1" xr:uid="{00000000-0005-0000-0000-000026570000}"/>
    <cellStyle name="Hiperłącze 5" xfId="28158" hidden="1" xr:uid="{00000000-0005-0000-0000-000027570000}"/>
    <cellStyle name="Hiperłącze 5" xfId="20030" hidden="1" xr:uid="{00000000-0005-0000-0000-000046530000}"/>
    <cellStyle name="Hiperłącze 5" xfId="13816" hidden="1" xr:uid="{00000000-0005-0000-0000-0000CF500000}"/>
    <cellStyle name="Hiperłącze 5" xfId="17208" hidden="1" xr:uid="{00000000-0005-0000-0000-0000E4510000}"/>
    <cellStyle name="Hiperłącze 5" xfId="23871" hidden="1" xr:uid="{00000000-0005-0000-0000-000078550000}"/>
    <cellStyle name="Hiperłącze 5" xfId="19464" hidden="1" xr:uid="{00000000-0005-0000-0000-00005B530000}"/>
    <cellStyle name="Hiperłącze 5" xfId="31691" hidden="1" xr:uid="{00000000-0005-0000-0000-0000A6580000}"/>
    <cellStyle name="Hiperłącze 5" xfId="15295" hidden="1" xr:uid="{00000000-0005-0000-0000-000057510000}"/>
    <cellStyle name="Hiperłącze 5" xfId="18325" hidden="1" xr:uid="{00000000-0005-0000-0000-0000E4520000}"/>
    <cellStyle name="Hiperłącze 5" xfId="24345" hidden="1" xr:uid="{00000000-0005-0000-0000-000077550000}"/>
    <cellStyle name="Hiperłącze 5" xfId="32132" hidden="1" xr:uid="{00000000-0005-0000-0000-0000B9580000}"/>
    <cellStyle name="Hiperłącze 5" xfId="29260" hidden="1" xr:uid="{00000000-0005-0000-0000-0000A8570000}"/>
    <cellStyle name="Hiperłącze 5" xfId="28351" hidden="1" xr:uid="{00000000-0005-0000-0000-000075570000}"/>
    <cellStyle name="Hiperłącze 5" xfId="27399" hidden="1" xr:uid="{00000000-0005-0000-0000-0000FE560000}"/>
    <cellStyle name="Hiperłącze 5" xfId="25114" hidden="1" xr:uid="{00000000-0005-0000-0000-000086560000}"/>
    <cellStyle name="Hiperłącze 5" xfId="27042" hidden="1" xr:uid="{00000000-0005-0000-0000-000075560000}"/>
    <cellStyle name="Hiperłącze 5" xfId="19507" hidden="1" xr:uid="{00000000-0005-0000-0000-00004E530000}"/>
    <cellStyle name="Hiperłącze 5" xfId="17829" hidden="1" xr:uid="{00000000-0005-0000-0000-000043520000}"/>
    <cellStyle name="Hiperłącze 5" xfId="21646" hidden="1" xr:uid="{00000000-0005-0000-0000-0000EC530000}"/>
    <cellStyle name="Hiperłącze 5" xfId="21413" hidden="1" xr:uid="{00000000-0005-0000-0000-0000CE530000}"/>
    <cellStyle name="Hiperłącze 5" xfId="17135" hidden="1" xr:uid="{00000000-0005-0000-0000-0000E0510000}"/>
    <cellStyle name="Hiperłącze 5" xfId="16959" hidden="1" xr:uid="{00000000-0005-0000-0000-0000C1510000}"/>
    <cellStyle name="Hiperłącze 5" xfId="13693" hidden="1" xr:uid="{00000000-0005-0000-0000-000071500000}"/>
    <cellStyle name="Hiperłącze 5" xfId="13702" hidden="1" xr:uid="{00000000-0005-0000-0000-000072500000}"/>
    <cellStyle name="Hiperłącze 5" xfId="11951" hidden="1" xr:uid="{00000000-0005-0000-0000-00004F500000}"/>
    <cellStyle name="Hiperłącze 5" xfId="20881" hidden="1" xr:uid="{00000000-0005-0000-0000-00006A540000}"/>
    <cellStyle name="Hiperłącze 5" xfId="11911" hidden="1" xr:uid="{00000000-0005-0000-0000-000059500000}"/>
    <cellStyle name="Hiperłącze 5" xfId="25348" hidden="1" xr:uid="{00000000-0005-0000-0000-00000E570000}"/>
    <cellStyle name="Hiperłącze 5" xfId="14080" hidden="1" xr:uid="{00000000-0005-0000-0000-000080500000}"/>
    <cellStyle name="Hiperłącze 5" xfId="28235" hidden="1" xr:uid="{00000000-0005-0000-0000-00002F570000}"/>
    <cellStyle name="Hiperłącze 5" xfId="12034" hidden="1" xr:uid="{00000000-0005-0000-0000-0000904F0000}"/>
    <cellStyle name="Hiperłącze 5" xfId="22645" hidden="1" xr:uid="{00000000-0005-0000-0000-000086540000}"/>
    <cellStyle name="Hiperłącze 5" xfId="28452" hidden="1" xr:uid="{00000000-0005-0000-0000-000086570000}"/>
    <cellStyle name="Hiperłącze 5" xfId="28244" hidden="1" xr:uid="{00000000-0005-0000-0000-000030570000}"/>
    <cellStyle name="Hiperłącze 5" xfId="33759" hidden="1" xr:uid="{00000000-0005-0000-0000-0000B5590000}"/>
    <cellStyle name="Hiperłącze 5" xfId="11780" hidden="1" xr:uid="{00000000-0005-0000-0000-0000DD500000}"/>
    <cellStyle name="Hiperłącze 5" xfId="26177" hidden="1" xr:uid="{00000000-0005-0000-0000-0000FB550000}"/>
    <cellStyle name="Hiperłącze 5" xfId="41990" hidden="1" xr:uid="{00000000-0005-0000-0000-0000BF5D0000}"/>
    <cellStyle name="Hiperłącze 5" xfId="27587" hidden="1" xr:uid="{00000000-0005-0000-0000-0000F1560000}"/>
    <cellStyle name="Hiperłącze 5" xfId="16335" hidden="1" xr:uid="{00000000-0005-0000-0000-0000EB520000}"/>
    <cellStyle name="Hiperłącze 5" xfId="16843" hidden="1" xr:uid="{00000000-0005-0000-0000-0000B9510000}"/>
    <cellStyle name="Hiperłącze 5" xfId="31808" hidden="1" xr:uid="{00000000-0005-0000-0000-0000B6580000}"/>
    <cellStyle name="Hiperłącze 5" xfId="17474" hidden="1" xr:uid="{00000000-0005-0000-0000-000019520000}"/>
    <cellStyle name="Hiperłącze 5" xfId="12393" hidden="1" xr:uid="{00000000-0005-0000-0000-0000B44F0000}"/>
    <cellStyle name="Hiperłącze 5" xfId="11818" hidden="1" xr:uid="{00000000-0005-0000-0000-0000D9500000}"/>
    <cellStyle name="Hiperłącze 5" xfId="27306" hidden="1" xr:uid="{00000000-0005-0000-0000-0000EF560000}"/>
    <cellStyle name="Hiperłącze 5" xfId="27333" hidden="1" xr:uid="{00000000-0005-0000-0000-0000E3560000}"/>
    <cellStyle name="Hiperłącze 5" xfId="11810" hidden="1" xr:uid="{00000000-0005-0000-0000-0000DB500000}"/>
    <cellStyle name="Hiperłącze 5" xfId="17911" hidden="1" xr:uid="{00000000-0005-0000-0000-00004A520000}"/>
    <cellStyle name="Hiperłącze 5" xfId="18819" hidden="1" xr:uid="{00000000-0005-0000-0000-0000A4520000}"/>
    <cellStyle name="Hiperłącze 5" xfId="16869" hidden="1" xr:uid="{00000000-0005-0000-0000-0000BA510000}"/>
    <cellStyle name="Hiperłącze 5" xfId="17536" hidden="1" xr:uid="{00000000-0005-0000-0000-000020520000}"/>
    <cellStyle name="Hiperłącze 5" xfId="20310" hidden="1" xr:uid="{00000000-0005-0000-0000-000091530000}"/>
    <cellStyle name="Hiperłącze 5" xfId="16838" hidden="1" xr:uid="{00000000-0005-0000-0000-0000BB510000}"/>
    <cellStyle name="Hiperłącze 5" xfId="18671" hidden="1" xr:uid="{00000000-0005-0000-0000-000096520000}"/>
    <cellStyle name="Hiperłącze 5" xfId="20192" hidden="1" xr:uid="{00000000-0005-0000-0000-000082530000}"/>
    <cellStyle name="Hiperłącze 5" xfId="13531" hidden="1" xr:uid="{00000000-0005-0000-0000-000064500000}"/>
    <cellStyle name="Hiperłącze 5" xfId="21661" hidden="1" xr:uid="{00000000-0005-0000-0000-0000F0530000}"/>
    <cellStyle name="Hiperłącze 5" xfId="23077" hidden="1" xr:uid="{00000000-0005-0000-0000-0000E4540000}"/>
    <cellStyle name="Hiperłącze 5" xfId="13444" hidden="1" xr:uid="{00000000-0005-0000-0000-000043500000}"/>
    <cellStyle name="Hiperłącze 5" xfId="13002" hidden="1" xr:uid="{00000000-0005-0000-0000-00000F500000}"/>
    <cellStyle name="Hiperłącze 5" xfId="16594" hidden="1" xr:uid="{00000000-0005-0000-0000-00009D510000}"/>
    <cellStyle name="Hiperłącze 5" xfId="24530" hidden="1" xr:uid="{00000000-0005-0000-0000-000055550000}"/>
    <cellStyle name="Hiperłącze 5" xfId="16584" hidden="1" xr:uid="{00000000-0005-0000-0000-0000A3510000}"/>
    <cellStyle name="Hiperłącze 5" xfId="14635" hidden="1" xr:uid="{00000000-0005-0000-0000-0000FA500000}"/>
    <cellStyle name="Hiperłącze 5" xfId="14604" hidden="1" xr:uid="{00000000-0005-0000-0000-0000FB500000}"/>
    <cellStyle name="Hiperłącze 5" xfId="13639" hidden="1" xr:uid="{00000000-0005-0000-0000-000070500000}"/>
    <cellStyle name="Hiperłącze 5" xfId="32176" hidden="1" xr:uid="{00000000-0005-0000-0000-0000C0580000}"/>
    <cellStyle name="Hiperłącze 5" xfId="24056" hidden="1" xr:uid="{00000000-0005-0000-0000-00005F550000}"/>
    <cellStyle name="Hiperłącze 5" xfId="14500" hidden="1" xr:uid="{00000000-0005-0000-0000-0000D5500000}"/>
    <cellStyle name="Hiperłącze 5" xfId="26951" hidden="1" xr:uid="{00000000-0005-0000-0000-000066560000}"/>
    <cellStyle name="Hiperłącze 5" xfId="24041" hidden="1" xr:uid="{00000000-0005-0000-0000-000061550000}"/>
    <cellStyle name="Hiperłącze 5" xfId="17566" hidden="1" xr:uid="{00000000-0005-0000-0000-000028520000}"/>
    <cellStyle name="Hiperłącze 5" xfId="31609" hidden="1" xr:uid="{00000000-0005-0000-0000-0000A2580000}"/>
    <cellStyle name="Hiperłącze 5" xfId="28316" hidden="1" xr:uid="{00000000-0005-0000-0000-000036570000}"/>
    <cellStyle name="Hiperłącze 5" xfId="14712" hidden="1" xr:uid="{00000000-0005-0000-0000-000007510000}"/>
    <cellStyle name="Hiperłącze 5" xfId="25636" hidden="1" xr:uid="{00000000-0005-0000-0000-0000C1550000}"/>
    <cellStyle name="Hiperłącze 5" xfId="42039" hidden="1" xr:uid="{00000000-0005-0000-0000-0000BB5D0000}"/>
    <cellStyle name="Hiperłącze 5" xfId="28274" hidden="1" xr:uid="{00000000-0005-0000-0000-000038570000}"/>
    <cellStyle name="Hiperłącze 5" xfId="33025" hidden="1" xr:uid="{00000000-0005-0000-0000-00008D590000}"/>
    <cellStyle name="Hiperłącze 5" xfId="35964" hidden="1" xr:uid="{00000000-0005-0000-0000-00008C5A0000}"/>
    <cellStyle name="Hiperłącze 5" xfId="13241" hidden="1" xr:uid="{00000000-0005-0000-0000-000030500000}"/>
    <cellStyle name="Hiperłącze 5" xfId="10309" hidden="1" xr:uid="{00000000-0005-0000-0000-0000644F0000}"/>
    <cellStyle name="Hiperłącze 5" xfId="11384" hidden="1" xr:uid="{00000000-0005-0000-0000-0000844F0000}"/>
    <cellStyle name="Hiperłącze 5" xfId="11425" hidden="1" xr:uid="{00000000-0005-0000-0000-0000814F0000}"/>
    <cellStyle name="Hiperłącze 5" xfId="19453" hidden="1" xr:uid="{00000000-0005-0000-0000-00005D530000}"/>
    <cellStyle name="Hiperłącze 5" xfId="33354" hidden="1" xr:uid="{00000000-0005-0000-0000-00005E590000}"/>
    <cellStyle name="Hiperłącze 5" xfId="30089" hidden="1" xr:uid="{00000000-0005-0000-0000-0000C9570000}"/>
    <cellStyle name="Hiperłącze 5" xfId="35080" hidden="1" xr:uid="{00000000-0005-0000-0000-0000095A0000}"/>
    <cellStyle name="Hiperłącze 5" xfId="13386" hidden="1" xr:uid="{00000000-0005-0000-0000-00003A500000}"/>
    <cellStyle name="Hiperłącze 5" xfId="15526" hidden="1" xr:uid="{00000000-0005-0000-0000-000067510000}"/>
    <cellStyle name="Hiperłącze 5" xfId="12486" hidden="1" xr:uid="{00000000-0005-0000-0000-0000BC4F0000}"/>
    <cellStyle name="Hiperłącze 5" xfId="21756" hidden="1" xr:uid="{00000000-0005-0000-0000-0000F7530000}"/>
    <cellStyle name="Hiperłącze 5" xfId="30441" hidden="1" xr:uid="{00000000-0005-0000-0000-0000EA570000}"/>
    <cellStyle name="Hiperłącze 5" xfId="21313" hidden="1" xr:uid="{00000000-0005-0000-0000-0000C3530000}"/>
    <cellStyle name="Hiperłącze 5" xfId="32797" hidden="1" xr:uid="{00000000-0005-0000-0000-000048590000}"/>
    <cellStyle name="Hiperłącze 5" xfId="19168" hidden="1" xr:uid="{00000000-0005-0000-0000-00000D530000}"/>
    <cellStyle name="Hiperłącze 5" xfId="18940" hidden="1" xr:uid="{00000000-0005-0000-0000-0000B4520000}"/>
    <cellStyle name="Hiperłącze 5" xfId="32808" hidden="1" xr:uid="{00000000-0005-0000-0000-000047590000}"/>
    <cellStyle name="Hiperłącze 5" xfId="32860" hidden="1" xr:uid="{00000000-0005-0000-0000-00008F590000}"/>
    <cellStyle name="Hiperłącze 5" xfId="12318" hidden="1" xr:uid="{00000000-0005-0000-0000-0000A94F0000}"/>
    <cellStyle name="Hiperłącze 5" xfId="10357" hidden="1" xr:uid="{00000000-0005-0000-0000-0000624F0000}"/>
    <cellStyle name="Hiperłącze 5" xfId="20953" hidden="1" xr:uid="{00000000-0005-0000-0000-00007F540000}"/>
    <cellStyle name="Hiperłącze 5" xfId="23213" hidden="1" xr:uid="{00000000-0005-0000-0000-0000A8540000}"/>
    <cellStyle name="Hiperłącze 5" xfId="39342" hidden="1" xr:uid="{00000000-0005-0000-0000-00003A5D0000}"/>
    <cellStyle name="Hiperłącze 5" xfId="31628" hidden="1" xr:uid="{00000000-0005-0000-0000-0000A4580000}"/>
    <cellStyle name="Hiperłącze 5" xfId="21041" hidden="1" xr:uid="{00000000-0005-0000-0000-00000B550000}"/>
    <cellStyle name="Hiperłącze 5" xfId="28298" hidden="1" xr:uid="{00000000-0005-0000-0000-000031570000}"/>
    <cellStyle name="Hiperłącze 5" xfId="22320" hidden="1" xr:uid="{00000000-0005-0000-0000-00004A540000}"/>
    <cellStyle name="Hiperłącze 5" xfId="19297" hidden="1" xr:uid="{00000000-0005-0000-0000-000056530000}"/>
    <cellStyle name="Hiperłącze 5" xfId="11774" hidden="1" xr:uid="{00000000-0005-0000-0000-0000DE500000}"/>
    <cellStyle name="Hiperłącze 5" xfId="33096" hidden="1" xr:uid="{00000000-0005-0000-0000-000084590000}"/>
    <cellStyle name="Hiperłącze 5" xfId="13011" hidden="1" xr:uid="{00000000-0005-0000-0000-000010500000}"/>
    <cellStyle name="Hiperłącze 5" xfId="13494" hidden="1" xr:uid="{00000000-0005-0000-0000-000046500000}"/>
    <cellStyle name="Hiperłącze 5" xfId="15639" hidden="1" xr:uid="{00000000-0005-0000-0000-00006D510000}"/>
    <cellStyle name="Hiperłącze 5" xfId="18257" hidden="1" xr:uid="{00000000-0005-0000-0000-0000CF520000}"/>
    <cellStyle name="Hiperłącze 5" xfId="17714" hidden="1" xr:uid="{00000000-0005-0000-0000-000035520000}"/>
    <cellStyle name="Hiperłącze 5" xfId="14865" hidden="1" xr:uid="{00000000-0005-0000-0000-00005D510000}"/>
    <cellStyle name="Hiperłącze 5" xfId="23064" hidden="1" xr:uid="{00000000-0005-0000-0000-0000E1540000}"/>
    <cellStyle name="Hiperłącze 5" xfId="13521" hidden="1" xr:uid="{00000000-0005-0000-0000-000063500000}"/>
    <cellStyle name="Hiperłącze 5" xfId="15969" hidden="1" xr:uid="{00000000-0005-0000-0000-000096510000}"/>
    <cellStyle name="Hiperłącze 5" xfId="15735" hidden="1" xr:uid="{00000000-0005-0000-0000-000079510000}"/>
    <cellStyle name="Hiperłącze 5" xfId="21110" hidden="1" xr:uid="{00000000-0005-0000-0000-0000B3530000}"/>
    <cellStyle name="Hiperłącze 5" xfId="14946" hidden="1" xr:uid="{00000000-0005-0000-0000-00004C510000}"/>
    <cellStyle name="Hiperłącze 5" xfId="12101" hidden="1" xr:uid="{00000000-0005-0000-0000-0000964F0000}"/>
    <cellStyle name="Hiperłącze 5" xfId="35495" hidden="1" xr:uid="{00000000-0005-0000-0000-0000515A0000}"/>
    <cellStyle name="Hiperłącze 5" xfId="17920" hidden="1" xr:uid="{00000000-0005-0000-0000-00004D520000}"/>
    <cellStyle name="Hiperłącze 5" xfId="26901" hidden="1" xr:uid="{00000000-0005-0000-0000-000068560000}"/>
    <cellStyle name="Hiperłącze 5" xfId="22428" hidden="1" xr:uid="{00000000-0005-0000-0000-000056540000}"/>
    <cellStyle name="Hiperłącze 5" xfId="33678" hidden="1" xr:uid="{00000000-0005-0000-0000-0000AB590000}"/>
    <cellStyle name="Hiperłącze 5" xfId="21537" hidden="1" xr:uid="{00000000-0005-0000-0000-0000DC530000}"/>
    <cellStyle name="Hiperłącze 5" xfId="12558" hidden="1" xr:uid="{00000000-0005-0000-0000-0000C54F0000}"/>
    <cellStyle name="Hiperłącze 5" xfId="17171" hidden="1" xr:uid="{00000000-0005-0000-0000-0000DE510000}"/>
    <cellStyle name="Hiperłącze 5" xfId="26081" hidden="1" xr:uid="{00000000-0005-0000-0000-0000EF550000}"/>
    <cellStyle name="Hiperłącze 5" xfId="16228" hidden="1" xr:uid="{00000000-0005-0000-0000-0000F9520000}"/>
    <cellStyle name="Hiperłącze 5" xfId="25778" hidden="1" xr:uid="{00000000-0005-0000-0000-000085560000}"/>
    <cellStyle name="Hiperłącze 5" xfId="13234" hidden="1" xr:uid="{00000000-0005-0000-0000-00002B500000}"/>
    <cellStyle name="Hiperłącze 5" xfId="22248" hidden="1" xr:uid="{00000000-0005-0000-0000-000046540000}"/>
    <cellStyle name="Hiperłącze 5" xfId="17049" hidden="1" xr:uid="{00000000-0005-0000-0000-0000D3510000}"/>
    <cellStyle name="Hiperłącze 5" xfId="11371" hidden="1" xr:uid="{00000000-0005-0000-0000-0000804F0000}"/>
    <cellStyle name="Hiperłącze 5" xfId="14791" hidden="1" xr:uid="{00000000-0005-0000-0000-000043510000}"/>
    <cellStyle name="Hiperłącze 5" xfId="11568" hidden="1" xr:uid="{00000000-0005-0000-0000-0000EF500000}"/>
    <cellStyle name="Hiperłącze 5" xfId="24348" hidden="1" xr:uid="{00000000-0005-0000-0000-000041550000}"/>
    <cellStyle name="Hiperłącze 5" xfId="23979" hidden="1" xr:uid="{00000000-0005-0000-0000-00006D550000}"/>
    <cellStyle name="Hiperłącze 5" xfId="17794" hidden="1" xr:uid="{00000000-0005-0000-0000-00003A520000}"/>
    <cellStyle name="Hiperłącze 5" xfId="18459" hidden="1" xr:uid="{00000000-0005-0000-0000-0000C7520000}"/>
    <cellStyle name="Hiperłącze 5" xfId="22486" hidden="1" xr:uid="{00000000-0005-0000-0000-000064540000}"/>
    <cellStyle name="Hiperłącze 5" xfId="18390" hidden="1" xr:uid="{00000000-0005-0000-0000-0000DB520000}"/>
    <cellStyle name="Hiperłącze 5" xfId="13512" hidden="1" xr:uid="{00000000-0005-0000-0000-000062500000}"/>
    <cellStyle name="Hiperłącze 5" xfId="19678" hidden="1" xr:uid="{00000000-0005-0000-0000-00001E530000}"/>
    <cellStyle name="Hiperłącze 5" xfId="17518" hidden="1" xr:uid="{00000000-0005-0000-0000-00001E520000}"/>
    <cellStyle name="Hiperłącze 5" xfId="13117" hidden="1" xr:uid="{00000000-0005-0000-0000-00001C500000}"/>
    <cellStyle name="Hiperłącze 5" xfId="13404" hidden="1" xr:uid="{00000000-0005-0000-0000-00003E500000}"/>
    <cellStyle name="Hiperłącze 5" xfId="13741" hidden="1" xr:uid="{00000000-0005-0000-0000-0000B6500000}"/>
    <cellStyle name="Hiperłącze 5" xfId="16819" hidden="1" xr:uid="{00000000-0005-0000-0000-0000B7510000}"/>
    <cellStyle name="Hiperłącze 5" xfId="19421" hidden="1" xr:uid="{00000000-0005-0000-0000-00006B530000}"/>
    <cellStyle name="Hiperłącze 5" xfId="20391" hidden="1" xr:uid="{00000000-0005-0000-0000-000096530000}"/>
    <cellStyle name="Hiperłącze 5" xfId="12507" hidden="1" xr:uid="{00000000-0005-0000-0000-0000BF4F0000}"/>
    <cellStyle name="Hiperłącze 5" xfId="25540" hidden="1" xr:uid="{00000000-0005-0000-0000-000088560000}"/>
    <cellStyle name="Hiperłącze 5" xfId="30423" hidden="1" xr:uid="{00000000-0005-0000-0000-0000E5570000}"/>
    <cellStyle name="Hiperłącze 5" xfId="17730" hidden="1" xr:uid="{00000000-0005-0000-0000-000037520000}"/>
    <cellStyle name="Hiperłącze 5" xfId="14088" hidden="1" xr:uid="{00000000-0005-0000-0000-00007F500000}"/>
    <cellStyle name="Hiperłącze 5" xfId="24136" hidden="1" xr:uid="{00000000-0005-0000-0000-00002B550000}"/>
    <cellStyle name="Hiperłącze 5" xfId="39048" hidden="1" xr:uid="{00000000-0005-0000-0000-0000BD5C0000}"/>
    <cellStyle name="Hiperłącze 5" xfId="40503" hidden="1" xr:uid="{00000000-0005-0000-0000-0000995C0000}"/>
    <cellStyle name="Hiperłącze 5" xfId="11497" hidden="1" xr:uid="{00000000-0005-0000-0000-0000F14F0000}"/>
    <cellStyle name="Hiperłącze 5" xfId="19241" hidden="1" xr:uid="{00000000-0005-0000-0000-000015530000}"/>
    <cellStyle name="Hiperłącze 5" xfId="12181" hidden="1" xr:uid="{00000000-0005-0000-0000-00009E4F0000}"/>
    <cellStyle name="Hiperłącze 5" xfId="15531" hidden="1" xr:uid="{00000000-0005-0000-0000-000065510000}"/>
    <cellStyle name="Hiperłącze 5" xfId="32731" hidden="1" xr:uid="{00000000-0005-0000-0000-00003A590000}"/>
    <cellStyle name="Hiperłącze 5" xfId="15119" hidden="1" xr:uid="{00000000-0005-0000-0000-00000F510000}"/>
    <cellStyle name="Hiperłącze 5" xfId="15126" hidden="1" xr:uid="{00000000-0005-0000-0000-000014510000}"/>
    <cellStyle name="Hiperłącze 5" xfId="42007" hidden="1" xr:uid="{00000000-0005-0000-0000-0000BD5D0000}"/>
    <cellStyle name="Hiperłącze 5" xfId="32315" hidden="1" xr:uid="{00000000-0005-0000-0000-0000CA580000}"/>
    <cellStyle name="Hiperłącze 5" xfId="35644" hidden="1" xr:uid="{00000000-0005-0000-0000-0000645A0000}"/>
    <cellStyle name="Hiperłącze 5" xfId="26051" hidden="1" xr:uid="{00000000-0005-0000-0000-0000EB550000}"/>
    <cellStyle name="Hiperłącze 5" xfId="32700" hidden="1" xr:uid="{00000000-0005-0000-0000-00003B590000}"/>
    <cellStyle name="Hiperłącze 5" xfId="34120" hidden="1" xr:uid="{00000000-0005-0000-0000-0000435A0000}"/>
    <cellStyle name="Hiperłącze 5" xfId="33751" hidden="1" xr:uid="{00000000-0005-0000-0000-0000B2590000}"/>
    <cellStyle name="Hiperłącze 5" xfId="32108" hidden="1" xr:uid="{00000000-0005-0000-0000-0000E9580000}"/>
    <cellStyle name="Hiperłącze 5" xfId="32323" hidden="1" xr:uid="{00000000-0005-0000-0000-0000CE580000}"/>
    <cellStyle name="Hiperłącze 5" xfId="31433" hidden="1" xr:uid="{00000000-0005-0000-0000-000077580000}"/>
    <cellStyle name="Hiperłącze 5" xfId="31214" hidden="1" xr:uid="{00000000-0005-0000-0000-00005C580000}"/>
    <cellStyle name="Hiperłącze 5" xfId="30655" hidden="1" xr:uid="{00000000-0005-0000-0000-000005580000}"/>
    <cellStyle name="Hiperłącze 5" xfId="39763" hidden="1" xr:uid="{00000000-0005-0000-0000-00002F5C0000}"/>
    <cellStyle name="Hiperłącze 5" xfId="44076" hidden="1" xr:uid="{00000000-0005-0000-0000-0000285E0000}"/>
    <cellStyle name="Hiperłącze 5" xfId="36803" hidden="1" xr:uid="{00000000-0005-0000-0000-0000DB5A0000}"/>
    <cellStyle name="Hiperłącze 5" xfId="40587" hidden="1" xr:uid="{00000000-0005-0000-0000-0000A35C0000}"/>
    <cellStyle name="Hiperłącze 5" xfId="42458" hidden="1" xr:uid="{00000000-0005-0000-0000-0000835D0000}"/>
    <cellStyle name="Hiperłącze 5" xfId="47222" hidden="1" xr:uid="{00000000-0005-0000-0000-0000D65F0000}"/>
    <cellStyle name="Hiperłącze 5" xfId="46708" hidden="1" xr:uid="{00000000-0005-0000-0000-0000A95F0000}"/>
    <cellStyle name="Hiperłącze 5" xfId="46991" hidden="1" xr:uid="{00000000-0005-0000-0000-0000945F0000}"/>
    <cellStyle name="Hiperłącze 5" xfId="37303" hidden="1" xr:uid="{00000000-0005-0000-0000-0000545B0000}"/>
    <cellStyle name="Hiperłącze 5" xfId="24204" hidden="1" xr:uid="{00000000-0005-0000-0000-00002E550000}"/>
    <cellStyle name="Hiperłącze 5" xfId="23685" hidden="1" xr:uid="{00000000-0005-0000-0000-00001A550000}"/>
    <cellStyle name="Hiperłącze 5" xfId="41650" hidden="1" xr:uid="{00000000-0005-0000-0000-0000315D0000}"/>
    <cellStyle name="Hiperłącze 5" xfId="27508" hidden="1" xr:uid="{00000000-0005-0000-0000-0000E7560000}"/>
    <cellStyle name="Hiperłącze 5" xfId="35889" hidden="1" xr:uid="{00000000-0005-0000-0000-00007A5A0000}"/>
    <cellStyle name="Hiperłącze 5" xfId="25142" hidden="1" xr:uid="{00000000-0005-0000-0000-00001F570000}"/>
    <cellStyle name="Hiperłącze 5" xfId="42774" hidden="1" xr:uid="{00000000-0005-0000-0000-0000D15D0000}"/>
    <cellStyle name="Hiperłącze 5" xfId="25274" hidden="1" xr:uid="{00000000-0005-0000-0000-00001A570000}"/>
    <cellStyle name="Hiperłącze 5" xfId="29333" hidden="1" xr:uid="{00000000-0005-0000-0000-0000B1570000}"/>
    <cellStyle name="Hiperłącze 5" xfId="40498" hidden="1" xr:uid="{00000000-0005-0000-0000-00009B5C0000}"/>
    <cellStyle name="Hiperłącze 5" xfId="25130" hidden="1" xr:uid="{00000000-0005-0000-0000-00007D560000}"/>
    <cellStyle name="Hiperłącze 5" xfId="42733" hidden="1" xr:uid="{00000000-0005-0000-0000-0000CC5D0000}"/>
    <cellStyle name="Hiperłącze 5" xfId="15043" hidden="1" xr:uid="{00000000-0005-0000-0000-000039510000}"/>
    <cellStyle name="Hiperłącze 5" xfId="20676" hidden="1" xr:uid="{00000000-0005-0000-0000-000017540000}"/>
    <cellStyle name="Hiperłącze 5" xfId="42349" hidden="1" xr:uid="{00000000-0005-0000-0000-00007C5D0000}"/>
    <cellStyle name="Hiperłącze 5" xfId="18336" hidden="1" xr:uid="{00000000-0005-0000-0000-0000E0520000}"/>
    <cellStyle name="Hiperłącze 5" xfId="12200" hidden="1" xr:uid="{00000000-0005-0000-0000-00004C500000}"/>
    <cellStyle name="Hiperłącze 5" xfId="42437" hidden="1" xr:uid="{00000000-0005-0000-0000-0000B75D0000}"/>
    <cellStyle name="Hiperłącze 5" xfId="11861" hidden="1" xr:uid="{00000000-0005-0000-0000-000054500000}"/>
    <cellStyle name="Hiperłącze 5" xfId="21336" hidden="1" xr:uid="{00000000-0005-0000-0000-0000C8530000}"/>
    <cellStyle name="Hiperłącze 5" xfId="32300" hidden="1" xr:uid="{00000000-0005-0000-0000-0000CD580000}"/>
    <cellStyle name="Hiperłącze 5" xfId="41974" hidden="1" xr:uid="{00000000-0005-0000-0000-0000C45D0000}"/>
    <cellStyle name="Hiperłącze 5" xfId="30639" hidden="1" xr:uid="{00000000-0005-0000-0000-0000FE570000}"/>
    <cellStyle name="Hiperłącze 5" xfId="27837" hidden="1" xr:uid="{00000000-0005-0000-0000-0000F7560000}"/>
    <cellStyle name="Hiperłącze 5" xfId="18451" hidden="1" xr:uid="{00000000-0005-0000-0000-0000C8520000}"/>
    <cellStyle name="Hiperłącze 5" xfId="22285" hidden="1" xr:uid="{00000000-0005-0000-0000-00004B540000}"/>
    <cellStyle name="Hiperłącze 5" xfId="11632" hidden="1" xr:uid="{00000000-0005-0000-0000-0000F64F0000}"/>
    <cellStyle name="Hiperłącze 5" xfId="21444" hidden="1" xr:uid="{00000000-0005-0000-0000-0000D4530000}"/>
    <cellStyle name="Hiperłącze 5" xfId="27068" hidden="1" xr:uid="{00000000-0005-0000-0000-000076560000}"/>
    <cellStyle name="Hiperłącze 5" xfId="13155" hidden="1" xr:uid="{00000000-0005-0000-0000-000023500000}"/>
    <cellStyle name="Hiperłącze 5" xfId="40737" hidden="1" xr:uid="{00000000-0005-0000-0000-0000C65C0000}"/>
    <cellStyle name="Hiperłącze 5" xfId="14267" hidden="1" xr:uid="{00000000-0005-0000-0000-000091500000}"/>
    <cellStyle name="Hiperłącze 5" xfId="23839" hidden="1" xr:uid="{00000000-0005-0000-0000-00005D550000}"/>
    <cellStyle name="Hiperłącze 5" xfId="10459" hidden="1" xr:uid="{00000000-0005-0000-0000-0000694F0000}"/>
    <cellStyle name="Hiperłącze 5" xfId="36072" hidden="1" xr:uid="{00000000-0005-0000-0000-0000985A0000}"/>
    <cellStyle name="Hiperłącze 5" xfId="34821" hidden="1" xr:uid="{00000000-0005-0000-0000-0000A25A0000}"/>
    <cellStyle name="Hiperłącze 5" xfId="34507" hidden="1" xr:uid="{00000000-0005-0000-0000-0000A75A0000}"/>
    <cellStyle name="Hiperłącze 5" xfId="36123" hidden="1" xr:uid="{00000000-0005-0000-0000-0000B15A0000}"/>
    <cellStyle name="Hiperłącze 5" xfId="34810" hidden="1" xr:uid="{00000000-0005-0000-0000-00004B5A0000}"/>
    <cellStyle name="Hiperłącze 5" xfId="35344" hidden="1" xr:uid="{00000000-0005-0000-0000-00002B5A0000}"/>
    <cellStyle name="Hiperłącze 5" xfId="33311" hidden="1" xr:uid="{00000000-0005-0000-0000-00005B590000}"/>
    <cellStyle name="Hiperłącze 5" xfId="31669" hidden="1" xr:uid="{00000000-0005-0000-0000-0000AB580000}"/>
    <cellStyle name="Hiperłącze 5" xfId="11309" hidden="1" xr:uid="{00000000-0005-0000-0000-0000794F0000}"/>
    <cellStyle name="Hiperłącze 5" xfId="24376" hidden="1" xr:uid="{00000000-0005-0000-0000-000044550000}"/>
    <cellStyle name="Hiperłącze 5" xfId="22395" hidden="1" xr:uid="{00000000-0005-0000-0000-00005C540000}"/>
    <cellStyle name="Hiperłącze 5" xfId="12966" hidden="1" xr:uid="{00000000-0005-0000-0000-000006500000}"/>
    <cellStyle name="Hiperłącze 5" xfId="11563" hidden="1" xr:uid="{00000000-0005-0000-0000-000051500000}"/>
    <cellStyle name="Hiperłącze 5" xfId="17802" hidden="1" xr:uid="{00000000-0005-0000-0000-00003E520000}"/>
    <cellStyle name="Hiperłącze 5" xfId="21724" hidden="1" xr:uid="{00000000-0005-0000-0000-0000F3530000}"/>
    <cellStyle name="Hiperłącze 5" xfId="19891" hidden="1" xr:uid="{00000000-0005-0000-0000-00003B530000}"/>
    <cellStyle name="Hiperłącze 5" xfId="20161" hidden="1" xr:uid="{00000000-0005-0000-0000-000083530000}"/>
    <cellStyle name="Hiperłącze 5" xfId="17075" hidden="1" xr:uid="{00000000-0005-0000-0000-0000D2510000}"/>
    <cellStyle name="Hiperłącze 5" xfId="26978" hidden="1" xr:uid="{00000000-0005-0000-0000-00006E560000}"/>
    <cellStyle name="Hiperłącze 5" xfId="27059" hidden="1" xr:uid="{00000000-0005-0000-0000-000072560000}"/>
    <cellStyle name="Hiperłącze 5" xfId="25137" hidden="1" xr:uid="{00000000-0005-0000-0000-000081560000}"/>
    <cellStyle name="Hiperłącze 5" xfId="25775" hidden="1" xr:uid="{00000000-0005-0000-0000-000082560000}"/>
    <cellStyle name="Hiperłącze 5" xfId="16968" hidden="1" xr:uid="{00000000-0005-0000-0000-0000C2510000}"/>
    <cellStyle name="Hiperłącze 5" xfId="21824" hidden="1" xr:uid="{00000000-0005-0000-0000-0000FE530000}"/>
    <cellStyle name="Hiperłącze 5" xfId="20807" hidden="1" xr:uid="{00000000-0005-0000-0000-000007550000}"/>
    <cellStyle name="Hiperłącze 5" xfId="30156" hidden="1" xr:uid="{00000000-0005-0000-0000-0000D3570000}"/>
    <cellStyle name="Hiperłącze 5" xfId="29460" hidden="1" xr:uid="{00000000-0005-0000-0000-0000BF570000}"/>
    <cellStyle name="Hiperłącze 5" xfId="12957" hidden="1" xr:uid="{00000000-0005-0000-0000-000005500000}"/>
    <cellStyle name="Hiperłącze 5" xfId="20814" hidden="1" xr:uid="{00000000-0005-0000-0000-000006550000}"/>
    <cellStyle name="Hiperłącze 5" xfId="35569" hidden="1" xr:uid="{00000000-0005-0000-0000-0000595A0000}"/>
    <cellStyle name="Hiperłącze 5" xfId="35653" hidden="1" xr:uid="{00000000-0005-0000-0000-0000635A0000}"/>
    <cellStyle name="Hiperłącze 5" xfId="35719" hidden="1" xr:uid="{00000000-0005-0000-0000-00006A5A0000}"/>
    <cellStyle name="Hiperłącze 5" xfId="35750" hidden="1" xr:uid="{00000000-0005-0000-0000-0000705A0000}"/>
    <cellStyle name="Hiperłącze 5" xfId="35801" hidden="1" xr:uid="{00000000-0005-0000-0000-0000725A0000}"/>
    <cellStyle name="Hiperłącze 5" xfId="16787" hidden="1" xr:uid="{00000000-0005-0000-0000-0000B3510000}"/>
    <cellStyle name="Hiperłącze 5" xfId="11344" hidden="1" xr:uid="{00000000-0005-0000-0000-00007D4F0000}"/>
    <cellStyle name="Hiperłącze 5" xfId="13873" hidden="1" xr:uid="{00000000-0005-0000-0000-0000CC500000}"/>
    <cellStyle name="Hiperłącze 5" xfId="18439" hidden="1" xr:uid="{00000000-0005-0000-0000-0000CC520000}"/>
    <cellStyle name="Hiperłącze 5" xfId="18629" hidden="1" xr:uid="{00000000-0005-0000-0000-000093520000}"/>
    <cellStyle name="Hiperłącze 5" xfId="19660" hidden="1" xr:uid="{00000000-0005-0000-0000-000023530000}"/>
    <cellStyle name="Hiperłącze 5" xfId="19731" hidden="1" xr:uid="{00000000-0005-0000-0000-00002C530000}"/>
    <cellStyle name="Hiperłącze 5" xfId="21734" hidden="1" xr:uid="{00000000-0005-0000-0000-0000F4530000}"/>
    <cellStyle name="Hiperłącze 5" xfId="14935" hidden="1" xr:uid="{00000000-0005-0000-0000-000050510000}"/>
    <cellStyle name="Hiperłącze 5" xfId="26918" hidden="1" xr:uid="{00000000-0005-0000-0000-00006C560000}"/>
    <cellStyle name="Hiperłącze 5" xfId="19327" hidden="1" xr:uid="{00000000-0005-0000-0000-00004A530000}"/>
    <cellStyle name="Hiperłącze 5" xfId="25485" hidden="1" xr:uid="{00000000-0005-0000-0000-000089560000}"/>
    <cellStyle name="Hiperłącze 5" xfId="20423" hidden="1" xr:uid="{00000000-0005-0000-0000-00009F530000}"/>
    <cellStyle name="Hiperłącze 5" xfId="15565" hidden="1" xr:uid="{00000000-0005-0000-0000-000069510000}"/>
    <cellStyle name="Hiperłącze 5" xfId="35694" hidden="1" xr:uid="{00000000-0005-0000-0000-0000625A0000}"/>
    <cellStyle name="Hiperłącze 5" xfId="25557" hidden="1" xr:uid="{00000000-0005-0000-0000-00008A560000}"/>
    <cellStyle name="Hiperłącze 5" xfId="17067" hidden="1" xr:uid="{00000000-0005-0000-0000-0000CE510000}"/>
    <cellStyle name="Hiperłącze 5" xfId="34758" hidden="1" xr:uid="{00000000-0005-0000-0000-0000EB590000}"/>
    <cellStyle name="Hiperłącze 5" xfId="34571" hidden="1" xr:uid="{00000000-0005-0000-0000-00009F5A0000}"/>
    <cellStyle name="Hiperłącze 5" xfId="26755" hidden="1" xr:uid="{00000000-0005-0000-0000-000052560000}"/>
    <cellStyle name="Hiperłącze 5" xfId="12944" hidden="1" xr:uid="{00000000-0005-0000-0000-00000B500000}"/>
    <cellStyle name="Hiperłącze 5" xfId="14923" hidden="1" xr:uid="{00000000-0005-0000-0000-000049510000}"/>
    <cellStyle name="Hiperłącze 5" xfId="20100" hidden="1" xr:uid="{00000000-0005-0000-0000-00007A530000}"/>
    <cellStyle name="Hiperłącze 5" xfId="19524" hidden="1" xr:uid="{00000000-0005-0000-0000-000054530000}"/>
    <cellStyle name="Hiperłącze 5" xfId="17002" hidden="1" xr:uid="{00000000-0005-0000-0000-0000CB510000}"/>
    <cellStyle name="Hiperłącze 5" xfId="26712" hidden="1" xr:uid="{00000000-0005-0000-0000-00004F560000}"/>
    <cellStyle name="Hiperłącze 5" xfId="26598" hidden="1" xr:uid="{00000000-0005-0000-0000-000044560000}"/>
    <cellStyle name="Hiperłącze 5" xfId="17059" hidden="1" xr:uid="{00000000-0005-0000-0000-0000CD510000}"/>
    <cellStyle name="Hiperłącze 5" xfId="11393" hidden="1" xr:uid="{00000000-0005-0000-0000-0000834F0000}"/>
    <cellStyle name="Hiperłącze 5" xfId="20912" hidden="1" xr:uid="{00000000-0005-0000-0000-000074540000}"/>
    <cellStyle name="Hiperłącze 5" xfId="10300" hidden="1" xr:uid="{00000000-0005-0000-0000-00005F4F0000}"/>
    <cellStyle name="Hiperłącze 5" xfId="12630" hidden="1" xr:uid="{00000000-0005-0000-0000-0000C94F0000}"/>
    <cellStyle name="Hiperłącze 5" xfId="17960" hidden="1" xr:uid="{00000000-0005-0000-0000-000054520000}"/>
    <cellStyle name="Hiperłącze 5" xfId="12550" hidden="1" xr:uid="{00000000-0005-0000-0000-0000C24F0000}"/>
    <cellStyle name="Hiperłącze 5" xfId="14219" hidden="1" xr:uid="{00000000-0005-0000-0000-00008A500000}"/>
    <cellStyle name="Hiperłącze 5" xfId="19225" hidden="1" xr:uid="{00000000-0005-0000-0000-000018530000}"/>
    <cellStyle name="Hiperłącze 5" xfId="11756" hidden="1" xr:uid="{00000000-0005-0000-0000-0000E7500000}"/>
    <cellStyle name="Hiperłącze 5" xfId="21241" hidden="1" xr:uid="{00000000-0005-0000-0000-00001B540000}"/>
    <cellStyle name="Hiperłącze 5" xfId="18248" hidden="1" xr:uid="{00000000-0005-0000-0000-0000CE520000}"/>
    <cellStyle name="Hiperłącze 5" xfId="18056" hidden="1" xr:uid="{00000000-0005-0000-0000-000074520000}"/>
    <cellStyle name="Hiperłącze 5" xfId="23314" hidden="1" xr:uid="{00000000-0005-0000-0000-0000E7540000}"/>
    <cellStyle name="Hiperłącze 5" xfId="21896" hidden="1" xr:uid="{00000000-0005-0000-0000-000001540000}"/>
    <cellStyle name="Hiperłącze 5" xfId="17221" hidden="1" xr:uid="{00000000-0005-0000-0000-0000E8510000}"/>
    <cellStyle name="Hiperłącze 5" xfId="18968" hidden="1" xr:uid="{00000000-0005-0000-0000-0000B7520000}"/>
    <cellStyle name="Hiperłącze 5" xfId="30415" hidden="1" xr:uid="{00000000-0005-0000-0000-0000E9570000}"/>
    <cellStyle name="Hiperłącze 5" xfId="23558" hidden="1" xr:uid="{00000000-0005-0000-0000-0000F1540000}"/>
    <cellStyle name="Hiperłącze 5" xfId="25859" hidden="1" xr:uid="{00000000-0005-0000-0000-0000D8550000}"/>
    <cellStyle name="Hiperłącze 5" xfId="22867" hidden="1" xr:uid="{00000000-0005-0000-0000-0000EF540000}"/>
    <cellStyle name="Hiperłącze 5" xfId="10328" hidden="1" xr:uid="{00000000-0005-0000-0000-0000614F0000}"/>
    <cellStyle name="Hiperłącze 5" xfId="30139" hidden="1" xr:uid="{00000000-0005-0000-0000-0000CF570000}"/>
    <cellStyle name="Hiperłącze 5" xfId="13261" hidden="1" xr:uid="{00000000-0005-0000-0000-000029500000}"/>
    <cellStyle name="Hiperłącze 5" xfId="40704" hidden="1" xr:uid="{00000000-0005-0000-0000-0000CC5C0000}"/>
    <cellStyle name="Hiperłącze 5" xfId="39081" hidden="1" xr:uid="{00000000-0005-0000-0000-0000A95C0000}"/>
    <cellStyle name="Hiperłącze 5" xfId="27077" hidden="1" xr:uid="{00000000-0005-0000-0000-000091560000}"/>
    <cellStyle name="Hiperłącze 5" xfId="30002" hidden="1" xr:uid="{00000000-0005-0000-0000-00009D580000}"/>
    <cellStyle name="Hiperłącze 5" xfId="33079" hidden="1" xr:uid="{00000000-0005-0000-0000-00007E590000}"/>
    <cellStyle name="Hiperłącze 5" xfId="16747" hidden="1" xr:uid="{00000000-0005-0000-0000-0000EC520000}"/>
    <cellStyle name="Hiperłącze 5" xfId="21113" hidden="1" xr:uid="{00000000-0005-0000-0000-0000B1530000}"/>
    <cellStyle name="Hiperłącze 5" xfId="21152" hidden="1" xr:uid="{00000000-0005-0000-0000-0000B6530000}"/>
    <cellStyle name="Hiperłącze 5" xfId="35097" hidden="1" xr:uid="{00000000-0005-0000-0000-00000B5A0000}"/>
    <cellStyle name="Hiperłącze 5" xfId="11680" hidden="1" xr:uid="{00000000-0005-0000-0000-0000EC4F0000}"/>
    <cellStyle name="Hiperłącze 5" xfId="25291" hidden="1" xr:uid="{00000000-0005-0000-0000-000014570000}"/>
    <cellStyle name="Hiperłącze 5" xfId="32005" hidden="1" xr:uid="{00000000-0005-0000-0000-0000FB580000}"/>
    <cellStyle name="Hiperłącze 5" xfId="18341" hidden="1" xr:uid="{00000000-0005-0000-0000-0000DF520000}"/>
    <cellStyle name="Hiperłącze 5" xfId="17633" hidden="1" xr:uid="{00000000-0005-0000-0000-00002B520000}"/>
    <cellStyle name="Hiperłącze 5" xfId="13728" hidden="1" xr:uid="{00000000-0005-0000-0000-0000BA500000}"/>
    <cellStyle name="Hiperłącze 5" xfId="16778" hidden="1" xr:uid="{00000000-0005-0000-0000-0000B2510000}"/>
    <cellStyle name="Hiperłącze 5" xfId="13778" hidden="1" xr:uid="{00000000-0005-0000-0000-0000C2500000}"/>
    <cellStyle name="Hiperłącze 5" xfId="31255" hidden="1" xr:uid="{00000000-0005-0000-0000-000061580000}"/>
    <cellStyle name="Hiperłącze 5" xfId="23860" hidden="1" xr:uid="{00000000-0005-0000-0000-000072550000}"/>
    <cellStyle name="Hiperłącze 5" xfId="12764" hidden="1" xr:uid="{00000000-0005-0000-0000-0000DD4F0000}"/>
    <cellStyle name="Hiperłącze 5" xfId="31227" hidden="1" xr:uid="{00000000-0005-0000-0000-000060580000}"/>
    <cellStyle name="Hiperłącze 5" xfId="22536" hidden="1" xr:uid="{00000000-0005-0000-0000-000062540000}"/>
    <cellStyle name="Hiperłącze 5" xfId="21377" hidden="1" xr:uid="{00000000-0005-0000-0000-0000C5530000}"/>
    <cellStyle name="Hiperłącze 5" xfId="22053" hidden="1" xr:uid="{00000000-0005-0000-0000-00002F540000}"/>
    <cellStyle name="Hiperłącze 5" xfId="40936" hidden="1" xr:uid="{00000000-0005-0000-0000-0000335D0000}"/>
    <cellStyle name="Hiperłącze 5" xfId="44190" hidden="1" xr:uid="{00000000-0005-0000-0000-0000335E0000}"/>
    <cellStyle name="Hiperłącze 5" xfId="30182" hidden="1" xr:uid="{00000000-0005-0000-0000-0000D2570000}"/>
    <cellStyle name="Hiperłącze 5" xfId="34922" hidden="1" xr:uid="{00000000-0005-0000-0000-0000FC590000}"/>
    <cellStyle name="Hiperłącze 5" xfId="15480" hidden="1" xr:uid="{00000000-0005-0000-0000-000035510000}"/>
    <cellStyle name="Hiperłącze 5" xfId="13594" hidden="1" xr:uid="{00000000-0005-0000-0000-000066500000}"/>
    <cellStyle name="Hiperłącze 5" xfId="17024" hidden="1" xr:uid="{00000000-0005-0000-0000-0000D0510000}"/>
    <cellStyle name="Hiperłącze 5" xfId="29637" hidden="1" xr:uid="{00000000-0005-0000-0000-000096580000}"/>
    <cellStyle name="Hiperłącze 5" xfId="18873" hidden="1" xr:uid="{00000000-0005-0000-0000-0000A5520000}"/>
    <cellStyle name="Hiperłącze 5" xfId="18271" hidden="1" xr:uid="{00000000-0005-0000-0000-0000C5520000}"/>
    <cellStyle name="Hiperłącze 5" xfId="19334" hidden="1" xr:uid="{00000000-0005-0000-0000-000062530000}"/>
    <cellStyle name="Hiperłącze 5" xfId="11234" hidden="1" xr:uid="{00000000-0005-0000-0000-0000714F0000}"/>
    <cellStyle name="Hiperłącze 5" xfId="12534" hidden="1" xr:uid="{00000000-0005-0000-0000-0000BD4F0000}"/>
    <cellStyle name="Hiperłącze 5" xfId="22563" hidden="1" xr:uid="{00000000-0005-0000-0000-000082540000}"/>
    <cellStyle name="Hiperłącze 5" xfId="19236" hidden="1" xr:uid="{00000000-0005-0000-0000-000017530000}"/>
    <cellStyle name="Hiperłącze 5" xfId="16765" hidden="1" xr:uid="{00000000-0005-0000-0000-00006E520000}"/>
    <cellStyle name="Hiperłącze 5" xfId="18019" hidden="1" xr:uid="{00000000-0005-0000-0000-000056520000}"/>
    <cellStyle name="Hiperłącze 5" xfId="13746" hidden="1" xr:uid="{00000000-0005-0000-0000-0000B5500000}"/>
    <cellStyle name="Hiperłącze 5" xfId="20444" hidden="1" xr:uid="{00000000-0005-0000-0000-0000A4530000}"/>
    <cellStyle name="Hiperłącze 5" xfId="33171" hidden="1" xr:uid="{00000000-0005-0000-0000-00004A590000}"/>
    <cellStyle name="Hiperłącze 5" xfId="22256" hidden="1" xr:uid="{00000000-0005-0000-0000-000047540000}"/>
    <cellStyle name="Hiperłącze 5" xfId="25918" hidden="1" xr:uid="{00000000-0005-0000-0000-0000DA550000}"/>
    <cellStyle name="Hiperłącze 5" xfId="17099" hidden="1" xr:uid="{00000000-0005-0000-0000-0000D7510000}"/>
    <cellStyle name="Hiperłącze 5" xfId="33715" hidden="1" xr:uid="{00000000-0005-0000-0000-0000B4590000}"/>
    <cellStyle name="Hiperłącze 5" xfId="14526" hidden="1" xr:uid="{00000000-0005-0000-0000-0000D6500000}"/>
    <cellStyle name="Hiperłącze 5" xfId="18849" hidden="1" xr:uid="{00000000-0005-0000-0000-0000AC520000}"/>
    <cellStyle name="Hiperłącze 5" xfId="13041" hidden="1" xr:uid="{00000000-0005-0000-0000-000018500000}"/>
    <cellStyle name="Hiperłącze 5" xfId="26088" hidden="1" xr:uid="{00000000-0005-0000-0000-0000F4550000}"/>
    <cellStyle name="Hiperłącze 5" xfId="19008" hidden="1" xr:uid="{00000000-0005-0000-0000-0000E8520000}"/>
    <cellStyle name="Hiperłącze 5" xfId="15372" hidden="1" xr:uid="{00000000-0005-0000-0000-000029510000}"/>
    <cellStyle name="Hiperłącze 5" xfId="18809" hidden="1" xr:uid="{00000000-0005-0000-0000-0000A3520000}"/>
    <cellStyle name="Hiperłącze 5" xfId="20300" hidden="1" xr:uid="{00000000-0005-0000-0000-00008E530000}"/>
    <cellStyle name="Hiperłącze 5" xfId="13909" hidden="1" xr:uid="{00000000-0005-0000-0000-0000BB500000}"/>
    <cellStyle name="Hiperłącze 5" xfId="22985" hidden="1" xr:uid="{00000000-0005-0000-0000-0000D7540000}"/>
    <cellStyle name="Hiperłącze 5" xfId="20831" hidden="1" xr:uid="{00000000-0005-0000-0000-0000FD540000}"/>
    <cellStyle name="Hiperłącze 5" xfId="11326" hidden="1" xr:uid="{00000000-0005-0000-0000-0000764F0000}"/>
    <cellStyle name="Hiperłącze 5" xfId="11644" hidden="1" xr:uid="{00000000-0005-0000-0000-0000EE4F0000}"/>
    <cellStyle name="Hiperłącze 5" xfId="14940" hidden="1" xr:uid="{00000000-0005-0000-0000-00004B510000}"/>
    <cellStyle name="Hiperłącze 5" xfId="15897" hidden="1" xr:uid="{00000000-0005-0000-0000-000090510000}"/>
    <cellStyle name="Hiperłącze 5" xfId="13377" hidden="1" xr:uid="{00000000-0005-0000-0000-000036500000}"/>
    <cellStyle name="Hiperłącze 5" xfId="10469" hidden="1" xr:uid="{00000000-0005-0000-0000-00006A4F0000}"/>
    <cellStyle name="Hiperłącze 5" xfId="18366" hidden="1" xr:uid="{00000000-0005-0000-0000-0000DA520000}"/>
    <cellStyle name="Hiperłącze 5" xfId="16299" hidden="1" xr:uid="{00000000-0005-0000-0000-0000EE520000}"/>
    <cellStyle name="Hiperłącze 5" xfId="16706" hidden="1" xr:uid="{00000000-0005-0000-0000-0000AE510000}"/>
    <cellStyle name="Hiperłącze 5" xfId="19159" hidden="1" xr:uid="{00000000-0005-0000-0000-00000A530000}"/>
    <cellStyle name="Hiperłącze 5" xfId="13669" hidden="1" xr:uid="{00000000-0005-0000-0000-000078500000}"/>
    <cellStyle name="Hiperłącze 5" xfId="18078" hidden="1" xr:uid="{00000000-0005-0000-0000-000077520000}"/>
    <cellStyle name="Hiperłącze 5" xfId="26140" hidden="1" xr:uid="{00000000-0005-0000-0000-0000F6550000}"/>
    <cellStyle name="Hiperłącze 5" xfId="28182" hidden="1" xr:uid="{00000000-0005-0000-0000-000029570000}"/>
    <cellStyle name="Hiperłącze 5" xfId="11243" hidden="1" xr:uid="{00000000-0005-0000-0000-0000724F0000}"/>
    <cellStyle name="Hiperłącze 5" xfId="21674" hidden="1" xr:uid="{00000000-0005-0000-0000-0000ED530000}"/>
    <cellStyle name="Hiperłącze 5" xfId="34914" hidden="1" xr:uid="{00000000-0005-0000-0000-0000F7590000}"/>
    <cellStyle name="Hiperłącze 5" xfId="42668" hidden="1" xr:uid="{00000000-0005-0000-0000-0000C75D0000}"/>
    <cellStyle name="Hiperłącze 5" xfId="20282" hidden="1" xr:uid="{00000000-0005-0000-0000-000089530000}"/>
    <cellStyle name="Hiperłącze 5" xfId="13251" hidden="1" xr:uid="{00000000-0005-0000-0000-00002F500000}"/>
    <cellStyle name="Hiperłącze 5" xfId="21062" hidden="1" xr:uid="{00000000-0005-0000-0000-0000AB530000}"/>
    <cellStyle name="Hiperłącze 5" xfId="17839" hidden="1" xr:uid="{00000000-0005-0000-0000-000044520000}"/>
    <cellStyle name="Hiperłącze 5" xfId="31154" hidden="1" xr:uid="{00000000-0005-0000-0000-000055580000}"/>
    <cellStyle name="Hiperłącze 5" xfId="16040" hidden="1" xr:uid="{00000000-0005-0000-0000-0000FA510000}"/>
    <cellStyle name="Hiperłącze 5" xfId="16169" hidden="1" xr:uid="{00000000-0005-0000-0000-0000FE510000}"/>
    <cellStyle name="Hiperłącze 5" xfId="35661" hidden="1" xr:uid="{00000000-0005-0000-0000-0000685A0000}"/>
    <cellStyle name="Hiperłącze 5" xfId="35452" hidden="1" xr:uid="{00000000-0005-0000-0000-0000375A0000}"/>
    <cellStyle name="Hiperłącze 5" xfId="34750" hidden="1" xr:uid="{00000000-0005-0000-0000-0000EC590000}"/>
    <cellStyle name="Hiperłącze 5" xfId="33839" hidden="1" xr:uid="{00000000-0005-0000-0000-0000BA590000}"/>
    <cellStyle name="Hiperłącze 5" xfId="33274" hidden="1" xr:uid="{00000000-0005-0000-0000-000056590000}"/>
    <cellStyle name="Hiperłącze 5" xfId="32211" hidden="1" xr:uid="{00000000-0005-0000-0000-0000BD580000}"/>
    <cellStyle name="Hiperłącze 5" xfId="30743" hidden="1" xr:uid="{00000000-0005-0000-0000-00000E580000}"/>
    <cellStyle name="Hiperłącze 5" xfId="29308" hidden="1" xr:uid="{00000000-0005-0000-0000-0000A9570000}"/>
    <cellStyle name="Hiperłącze 5" xfId="28416" hidden="1" xr:uid="{00000000-0005-0000-0000-000090570000}"/>
    <cellStyle name="Hiperłącze 5" xfId="28743" hidden="1" xr:uid="{00000000-0005-0000-0000-000045570000}"/>
    <cellStyle name="Hiperłącze 5" xfId="27159" hidden="1" xr:uid="{00000000-0005-0000-0000-000095560000}"/>
    <cellStyle name="Hiperłącze 5" xfId="38860" hidden="1" xr:uid="{00000000-0005-0000-0000-0000445D0000}"/>
    <cellStyle name="Hiperłącze 5" xfId="40866" hidden="1" xr:uid="{00000000-0005-0000-0000-00001E5D0000}"/>
    <cellStyle name="Hiperłącze 5" xfId="40746" hidden="1" xr:uid="{00000000-0005-0000-0000-0000CA5C0000}"/>
    <cellStyle name="Hiperłącze 5" xfId="40100" hidden="1" xr:uid="{00000000-0005-0000-0000-0000655C0000}"/>
    <cellStyle name="Hiperłącze 5" xfId="39925" hidden="1" xr:uid="{00000000-0005-0000-0000-00003F5C0000}"/>
    <cellStyle name="Hiperłącze 5" xfId="39766" hidden="1" xr:uid="{00000000-0005-0000-0000-00002D5C0000}"/>
    <cellStyle name="Hiperłącze 5" xfId="46390" hidden="1" xr:uid="{00000000-0005-0000-0000-0000715F0000}"/>
    <cellStyle name="Hiperłącze 5" xfId="23032" hidden="1" xr:uid="{00000000-0005-0000-0000-0000D0540000}"/>
    <cellStyle name="Hiperłącze 5" xfId="23399" hidden="1" xr:uid="{00000000-0005-0000-0000-0000B5540000}"/>
    <cellStyle name="Hiperłącze 5" xfId="41247" hidden="1" xr:uid="{00000000-0005-0000-0000-0000E35C0000}"/>
    <cellStyle name="Hiperłącze 5" xfId="25410" hidden="1" xr:uid="{00000000-0005-0000-0000-00007B560000}"/>
    <cellStyle name="Hiperłącze 5" xfId="34450" hidden="1" xr:uid="{00000000-0005-0000-0000-00009A5A0000}"/>
    <cellStyle name="Hiperłącze 5" xfId="27037" hidden="1" xr:uid="{00000000-0005-0000-0000-000077560000}"/>
    <cellStyle name="Hiperłącze 5" xfId="27439" hidden="1" xr:uid="{00000000-0005-0000-0000-0000FB560000}"/>
    <cellStyle name="Hiperłącze 5" xfId="40715" hidden="1" xr:uid="{00000000-0005-0000-0000-0000CB5C0000}"/>
    <cellStyle name="Hiperłącze 5" xfId="26116" hidden="1" xr:uid="{00000000-0005-0000-0000-0000EE550000}"/>
    <cellStyle name="Hiperłącze 5" xfId="34516" hidden="1" xr:uid="{00000000-0005-0000-0000-0000AC5A0000}"/>
    <cellStyle name="Hiperłącze 5" xfId="26507" hidden="1" xr:uid="{00000000-0005-0000-0000-00003C560000}"/>
    <cellStyle name="Hiperłącze 5" xfId="43856" hidden="1" xr:uid="{00000000-0005-0000-0000-00006B5E0000}"/>
    <cellStyle name="Hiperłącze 5" xfId="12884" hidden="1" xr:uid="{00000000-0005-0000-0000-000002500000}"/>
    <cellStyle name="Hiperłącze 5" xfId="19077" hidden="1" xr:uid="{00000000-0005-0000-0000-000003530000}"/>
    <cellStyle name="Hiperłącze 5" xfId="34181" hidden="1" xr:uid="{00000000-0005-0000-0000-0000B05A0000}"/>
    <cellStyle name="Hiperłącze 5" xfId="18579" hidden="1" xr:uid="{00000000-0005-0000-0000-00008B520000}"/>
    <cellStyle name="Hiperłącze 5" xfId="14264" hidden="1" xr:uid="{00000000-0005-0000-0000-0000C7500000}"/>
    <cellStyle name="Hiperłącze 5" xfId="34488" hidden="1" xr:uid="{00000000-0005-0000-0000-0000A35A0000}"/>
    <cellStyle name="Hiperłącze 5" xfId="12566" hidden="1" xr:uid="{00000000-0005-0000-0000-0000C64F0000}"/>
    <cellStyle name="Hiperłącze 5" xfId="26787" hidden="1" xr:uid="{00000000-0005-0000-0000-000058560000}"/>
    <cellStyle name="Hiperłącze 5" xfId="11650" hidden="1" xr:uid="{00000000-0005-0000-0000-0000ED4F0000}"/>
    <cellStyle name="Hiperłącze 5" xfId="15506" hidden="1" xr:uid="{00000000-0005-0000-0000-000036510000}"/>
    <cellStyle name="Hiperłącze 5" xfId="20274" hidden="1" xr:uid="{00000000-0005-0000-0000-00008D530000}"/>
    <cellStyle name="Hiperłącze 5" xfId="12199" hidden="1" xr:uid="{00000000-0005-0000-0000-0000DA500000}"/>
    <cellStyle name="Hiperłącze 5" xfId="12664" hidden="1" xr:uid="{00000000-0005-0000-0000-0000D24F0000}"/>
    <cellStyle name="Hiperłącze 5" xfId="35230" hidden="1" xr:uid="{00000000-0005-0000-0000-0000205A0000}"/>
    <cellStyle name="Hiperłącze 5" xfId="18266" hidden="1" xr:uid="{00000000-0005-0000-0000-0000C6520000}"/>
    <cellStyle name="Hiperłącze 5" xfId="23567" hidden="1" xr:uid="{00000000-0005-0000-0000-0000F2540000}"/>
    <cellStyle name="Hiperłącze 5" xfId="21051" hidden="1" xr:uid="{00000000-0005-0000-0000-0000AA530000}"/>
    <cellStyle name="Hiperłącze 5" xfId="33054" hidden="1" xr:uid="{00000000-0005-0000-0000-000088590000}"/>
    <cellStyle name="Hiperłącze 5" xfId="33141" hidden="1" xr:uid="{00000000-0005-0000-0000-000091590000}"/>
    <cellStyle name="Hiperłącze 5" xfId="32953" hidden="1" xr:uid="{00000000-0005-0000-0000-00009E590000}"/>
    <cellStyle name="Hiperłącze 5" xfId="33669" hidden="1" xr:uid="{00000000-0005-0000-0000-0000AA590000}"/>
    <cellStyle name="Hiperłącze 5" xfId="33687" hidden="1" xr:uid="{00000000-0005-0000-0000-0000AC590000}"/>
    <cellStyle name="Hiperłącze 5" xfId="33775" hidden="1" xr:uid="{00000000-0005-0000-0000-0000B7590000}"/>
    <cellStyle name="Hiperłącze 5" xfId="33824" hidden="1" xr:uid="{00000000-0005-0000-0000-0000BD590000}"/>
    <cellStyle name="Hiperłącze 5" xfId="21206" hidden="1" xr:uid="{00000000-0005-0000-0000-0000BF530000}"/>
    <cellStyle name="Hiperłącze 5" xfId="22942" hidden="1" xr:uid="{00000000-0005-0000-0000-0000D9540000}"/>
    <cellStyle name="Hiperłącze 5" xfId="21764" hidden="1" xr:uid="{00000000-0005-0000-0000-0000FC530000}"/>
    <cellStyle name="Hiperłącze 5" xfId="19109" hidden="1" xr:uid="{00000000-0005-0000-0000-000007530000}"/>
    <cellStyle name="Hiperłącze 5" xfId="11276" hidden="1" xr:uid="{00000000-0005-0000-0000-0000784F0000}"/>
    <cellStyle name="Hiperłącze 5" xfId="11990" hidden="1" xr:uid="{00000000-0005-0000-0000-0000EB500000}"/>
    <cellStyle name="Hiperłącze 5" xfId="15870" hidden="1" xr:uid="{00000000-0005-0000-0000-00008D510000}"/>
    <cellStyle name="Hiperłącze 5" xfId="13915" hidden="1" xr:uid="{00000000-0005-0000-0000-0000BC500000}"/>
    <cellStyle name="Hiperłącze 5" xfId="18800" hidden="1" xr:uid="{00000000-0005-0000-0000-0000A2520000}"/>
    <cellStyle name="Hiperłącze 5" xfId="25976" hidden="1" xr:uid="{00000000-0005-0000-0000-0000E3550000}"/>
    <cellStyle name="Hiperłącze 5" xfId="26073" hidden="1" xr:uid="{00000000-0005-0000-0000-0000F0550000}"/>
    <cellStyle name="Hiperłącze 5" xfId="26101" hidden="1" xr:uid="{00000000-0005-0000-0000-0000F1550000}"/>
    <cellStyle name="Hiperłącze 5" xfId="18619" hidden="1" xr:uid="{00000000-0005-0000-0000-000094520000}"/>
    <cellStyle name="Hiperłącze 5" xfId="14563" hidden="1" xr:uid="{00000000-0005-0000-0000-0000F4500000}"/>
    <cellStyle name="Hiperłącze 5" xfId="23145" hidden="1" xr:uid="{00000000-0005-0000-0000-0000A4540000}"/>
    <cellStyle name="Hiperłącze 5" xfId="25277" hidden="1" xr:uid="{00000000-0005-0000-0000-000019570000}"/>
    <cellStyle name="Hiperłącze 5" xfId="19949" hidden="1" xr:uid="{00000000-0005-0000-0000-00003F530000}"/>
    <cellStyle name="Hiperłącze 5" xfId="23181" hidden="1" xr:uid="{00000000-0005-0000-0000-0000A2540000}"/>
    <cellStyle name="Hiperłącze 5" xfId="33235" hidden="1" xr:uid="{00000000-0005-0000-0000-000051590000}"/>
    <cellStyle name="Hiperłącze 5" xfId="33346" hidden="1" xr:uid="{00000000-0005-0000-0000-00005A590000}"/>
    <cellStyle name="Hiperłącze 5" xfId="33331" hidden="1" xr:uid="{00000000-0005-0000-0000-00005D590000}"/>
    <cellStyle name="Hiperłącze 5" xfId="33476" hidden="1" xr:uid="{00000000-0005-0000-0000-000065590000}"/>
    <cellStyle name="Hiperłącze 5" xfId="33444" hidden="1" xr:uid="{00000000-0005-0000-0000-000067590000}"/>
    <cellStyle name="Hiperłącze 5" xfId="16905" hidden="1" xr:uid="{00000000-0005-0000-0000-0000C0510000}"/>
    <cellStyle name="Hiperłącze 5" xfId="16634" hidden="1" xr:uid="{00000000-0005-0000-0000-0000A7510000}"/>
    <cellStyle name="Hiperłącze 5" xfId="12527" hidden="1" xr:uid="{00000000-0005-0000-0000-0000C14F0000}"/>
    <cellStyle name="Hiperłącze 5" xfId="13355" hidden="1" xr:uid="{00000000-0005-0000-0000-00003B500000}"/>
    <cellStyle name="Hiperłącze 5" xfId="22378" hidden="1" xr:uid="{00000000-0005-0000-0000-000058540000}"/>
    <cellStyle name="Hiperłącze 5" xfId="11521" hidden="1" xr:uid="{00000000-0005-0000-0000-0000EC500000}"/>
    <cellStyle name="Hiperłącze 5" xfId="17706" hidden="1" xr:uid="{00000000-0005-0000-0000-000032520000}"/>
    <cellStyle name="Hiperłącze 5" xfId="11896" hidden="1" xr:uid="{00000000-0005-0000-0000-00005C500000}"/>
    <cellStyle name="Hiperłącze 5" xfId="17929" hidden="1" xr:uid="{00000000-0005-0000-0000-00004E520000}"/>
    <cellStyle name="Hiperłącze 5" xfId="14449" hidden="1" xr:uid="{00000000-0005-0000-0000-0000A5500000}"/>
    <cellStyle name="Hiperłącze 5" xfId="17852" hidden="1" xr:uid="{00000000-0005-0000-0000-000048520000}"/>
    <cellStyle name="Hiperłącze 5" xfId="33338" hidden="1" xr:uid="{00000000-0005-0000-0000-000059590000}"/>
    <cellStyle name="Hiperłącze 5" xfId="26098" hidden="1" xr:uid="{00000000-0005-0000-0000-0000F3550000}"/>
    <cellStyle name="Hiperłącze 5" xfId="18751" hidden="1" xr:uid="{00000000-0005-0000-0000-00009E520000}"/>
    <cellStyle name="Hiperłącze 5" xfId="33042" hidden="1" xr:uid="{00000000-0005-0000-0000-00008C590000}"/>
    <cellStyle name="Hiperłącze 5" xfId="25739" hidden="1" xr:uid="{00000000-0005-0000-0000-0000C9550000}"/>
    <cellStyle name="Hiperłącze 5" xfId="18433" hidden="1" xr:uid="{00000000-0005-0000-0000-0000CB520000}"/>
    <cellStyle name="Hiperłącze 5" xfId="17642" hidden="1" xr:uid="{00000000-0005-0000-0000-00002C520000}"/>
    <cellStyle name="Hiperłącze 5" xfId="14139" hidden="1" xr:uid="{00000000-0005-0000-0000-000085500000}"/>
    <cellStyle name="Hiperłącze 5" xfId="13585" hidden="1" xr:uid="{00000000-0005-0000-0000-000065500000}"/>
    <cellStyle name="Hiperłącze 5" xfId="18728" hidden="1" xr:uid="{00000000-0005-0000-0000-00009D520000}"/>
    <cellStyle name="Hiperłącze 5" xfId="25574" hidden="1" xr:uid="{00000000-0005-0000-0000-0000BA550000}"/>
    <cellStyle name="Hiperłącze 5" xfId="18743" hidden="1" xr:uid="{00000000-0005-0000-0000-00009A520000}"/>
    <cellStyle name="Hiperłącze 5" xfId="20326" hidden="1" xr:uid="{00000000-0005-0000-0000-000093530000}"/>
    <cellStyle name="Hiperłącze 5" xfId="15267" hidden="1" xr:uid="{00000000-0005-0000-0000-000059510000}"/>
    <cellStyle name="Hiperłącze 5" xfId="21431" hidden="1" xr:uid="{00000000-0005-0000-0000-0000D0530000}"/>
    <cellStyle name="Hiperłącze 5" xfId="19381" hidden="1" xr:uid="{00000000-0005-0000-0000-00006E530000}"/>
    <cellStyle name="Hiperłącze 5" xfId="14725" hidden="1" xr:uid="{00000000-0005-0000-0000-000001510000}"/>
    <cellStyle name="Hiperłącze 5" xfId="19896" hidden="1" xr:uid="{00000000-0005-0000-0000-000039530000}"/>
    <cellStyle name="Hiperłącze 5" xfId="13304" hidden="1" xr:uid="{00000000-0005-0000-0000-000033500000}"/>
    <cellStyle name="Hiperłącze 5" xfId="17163" hidden="1" xr:uid="{00000000-0005-0000-0000-0000DA510000}"/>
    <cellStyle name="Hiperłącze 5" xfId="15770" hidden="1" xr:uid="{00000000-0005-0000-0000-000082510000}"/>
    <cellStyle name="Hiperłącze 5" xfId="11500" hidden="1" xr:uid="{00000000-0005-0000-0000-0000F34F0000}"/>
    <cellStyle name="Hiperłącze 5" xfId="12294" hidden="1" xr:uid="{00000000-0005-0000-0000-0000A74F0000}"/>
    <cellStyle name="Hiperłącze 5" xfId="22595" hidden="1" xr:uid="{00000000-0005-0000-0000-000088540000}"/>
    <cellStyle name="Hiperłącze 5" xfId="18735" hidden="1" xr:uid="{00000000-0005-0000-0000-000099520000}"/>
    <cellStyle name="Hiperłącze 5" xfId="12791" hidden="1" xr:uid="{00000000-0005-0000-0000-0000E04F0000}"/>
    <cellStyle name="Hiperłącze 5" xfId="28217" hidden="1" xr:uid="{00000000-0005-0000-0000-00002D570000}"/>
    <cellStyle name="Hiperłącze 5" xfId="18588" hidden="1" xr:uid="{00000000-0005-0000-0000-00008C520000}"/>
    <cellStyle name="Hiperłącze 5" xfId="24075" hidden="1" xr:uid="{00000000-0005-0000-0000-00005C550000}"/>
    <cellStyle name="Hiperłącze 5" xfId="22663" hidden="1" xr:uid="{00000000-0005-0000-0000-00008D540000}"/>
    <cellStyle name="Hiperłącze 5" xfId="21295" hidden="1" xr:uid="{00000000-0005-0000-0000-0000C1530000}"/>
    <cellStyle name="Hiperłącze 5" xfId="33512" hidden="1" xr:uid="{00000000-0005-0000-0000-00006E590000}"/>
    <cellStyle name="Hiperłącze 5" xfId="23814" hidden="1" xr:uid="{00000000-0005-0000-0000-00006F550000}"/>
    <cellStyle name="Hiperłącze 5" xfId="16935" hidden="1" xr:uid="{00000000-0005-0000-0000-0000C8510000}"/>
    <cellStyle name="Hiperłącze 5" xfId="15819" hidden="1" xr:uid="{00000000-0005-0000-0000-00008C510000}"/>
    <cellStyle name="Hiperłącze 5" xfId="20174" hidden="1" xr:uid="{00000000-0005-0000-0000-00007D530000}"/>
    <cellStyle name="Hiperłącze 5" xfId="19718" hidden="1" xr:uid="{00000000-0005-0000-0000-000028530000}"/>
    <cellStyle name="Hiperłącze 5" xfId="19059" hidden="1" xr:uid="{00000000-0005-0000-0000-000001530000}"/>
    <cellStyle name="Hiperłącze 5" xfId="13435" hidden="1" xr:uid="{00000000-0005-0000-0000-000044500000}"/>
    <cellStyle name="Hiperłącze 5" xfId="11836" hidden="1" xr:uid="{00000000-0005-0000-0000-00004B500000}"/>
    <cellStyle name="Hiperłącze 5" xfId="11875" hidden="1" xr:uid="{00000000-0005-0000-0000-00004E500000}"/>
    <cellStyle name="Hiperłącze 5" xfId="11540" hidden="1" xr:uid="{00000000-0005-0000-0000-000056500000}"/>
    <cellStyle name="Hiperłącze 5" xfId="13503" hidden="1" xr:uid="{00000000-0005-0000-0000-000061500000}"/>
    <cellStyle name="Hiperłącze 5" xfId="13603" hidden="1" xr:uid="{00000000-0005-0000-0000-00006A500000}"/>
    <cellStyle name="Hiperłącze 5" xfId="13621" hidden="1" xr:uid="{00000000-0005-0000-0000-00006E500000}"/>
    <cellStyle name="Hiperłącze 5" xfId="25827" hidden="1" xr:uid="{00000000-0005-0000-0000-0000D2550000}"/>
    <cellStyle name="Hiperłącze 5" xfId="25836" hidden="1" xr:uid="{00000000-0005-0000-0000-0000D3550000}"/>
    <cellStyle name="Hiperłącze 5" xfId="25900" hidden="1" xr:uid="{00000000-0005-0000-0000-0000D5550000}"/>
    <cellStyle name="Hiperłącze 5" xfId="21472" hidden="1" xr:uid="{00000000-0005-0000-0000-0000D7530000}"/>
    <cellStyle name="Hiperłącze 5" xfId="18708" hidden="1" xr:uid="{00000000-0005-0000-0000-00009B520000}"/>
    <cellStyle name="Hiperłącze 5" xfId="14325" hidden="1" xr:uid="{00000000-0005-0000-0000-00009C500000}"/>
    <cellStyle name="Hiperłącze 5" xfId="14403" hidden="1" xr:uid="{00000000-0005-0000-0000-0000A0500000}"/>
    <cellStyle name="Hiperłącze 5" xfId="20989" hidden="1" xr:uid="{00000000-0005-0000-0000-000069540000}"/>
    <cellStyle name="Hiperłącze 5" xfId="21291" hidden="1" xr:uid="{00000000-0005-0000-0000-00007E540000}"/>
    <cellStyle name="Hiperłącze 5" xfId="22527" hidden="1" xr:uid="{00000000-0005-0000-0000-000061540000}"/>
    <cellStyle name="Hiperłącze 5" xfId="22328" hidden="1" xr:uid="{00000000-0005-0000-0000-00004E540000}"/>
    <cellStyle name="Hiperłącze 5" xfId="22292" hidden="1" xr:uid="{00000000-0005-0000-0000-000050540000}"/>
    <cellStyle name="Hiperłącze 5" xfId="21252" hidden="1" xr:uid="{00000000-0005-0000-0000-000072540000}"/>
    <cellStyle name="Hiperłącze 5" xfId="23158" hidden="1" xr:uid="{00000000-0005-0000-0000-0000A1540000}"/>
    <cellStyle name="Hiperłącze 5" xfId="13825" hidden="1" xr:uid="{00000000-0005-0000-0000-0000CE500000}"/>
    <cellStyle name="Hiperłącze 5" xfId="18785" hidden="1" xr:uid="{00000000-0005-0000-0000-0000D3520000}"/>
    <cellStyle name="Hiperłącze 5" xfId="19356" hidden="1" xr:uid="{00000000-0005-0000-0000-000074530000}"/>
    <cellStyle name="Hiperłącze 5" xfId="19345" hidden="1" xr:uid="{00000000-0005-0000-0000-000068530000}"/>
    <cellStyle name="Hiperłącze 5" xfId="19284" hidden="1" xr:uid="{00000000-0005-0000-0000-00005A530000}"/>
    <cellStyle name="Hiperłącze 5" xfId="16093" hidden="1" xr:uid="{00000000-0005-0000-0000-0000FF520000}"/>
    <cellStyle name="Hiperłącze 5" xfId="10237" hidden="1" xr:uid="{00000000-0005-0000-0000-00005B4F0000}"/>
    <cellStyle name="Hiperłącze 5" xfId="12109" hidden="1" xr:uid="{00000000-0005-0000-0000-0000974F0000}"/>
    <cellStyle name="Hiperłącze 5" xfId="14115" hidden="1" xr:uid="{00000000-0005-0000-0000-00007D500000}"/>
    <cellStyle name="Hiperłącze 5" xfId="14163" hidden="1" xr:uid="{00000000-0005-0000-0000-000088500000}"/>
    <cellStyle name="Hiperłącze 5" xfId="14204" hidden="1" xr:uid="{00000000-0005-0000-0000-00008D500000}"/>
    <cellStyle name="Hiperłącze 5" xfId="14367" hidden="1" xr:uid="{00000000-0005-0000-0000-00009A500000}"/>
    <cellStyle name="Hiperłącze 5" xfId="12371" hidden="1" xr:uid="{00000000-0005-0000-0000-0000AF4F0000}"/>
    <cellStyle name="Hiperłącze 5" xfId="12380" hidden="1" xr:uid="{00000000-0005-0000-0000-0000B04F0000}"/>
    <cellStyle name="Hiperłącze 5" xfId="12542" hidden="1" xr:uid="{00000000-0005-0000-0000-0000BE4F0000}"/>
    <cellStyle name="Hiperłącze 5" xfId="22572" hidden="1" xr:uid="{00000000-0005-0000-0000-000083540000}"/>
    <cellStyle name="Hiperłącze 5" xfId="27390" hidden="1" xr:uid="{00000000-0005-0000-0000-0000FF560000}"/>
    <cellStyle name="Hiperłącze 5" xfId="27385" hidden="1" xr:uid="{00000000-0005-0000-0000-000000570000}"/>
    <cellStyle name="Hiperłącze 5" xfId="28090" hidden="1" xr:uid="{00000000-0005-0000-0000-000002570000}"/>
    <cellStyle name="Hiperłącze 5" xfId="28099" hidden="1" xr:uid="{00000000-0005-0000-0000-000006570000}"/>
    <cellStyle name="Hiperłącze 5" xfId="17616" hidden="1" xr:uid="{00000000-0005-0000-0000-000029520000}"/>
    <cellStyle name="Hiperłącze 5" xfId="16234" hidden="1" xr:uid="{00000000-0005-0000-0000-000000530000}"/>
    <cellStyle name="Hiperłącze 5" xfId="23155" hidden="1" xr:uid="{00000000-0005-0000-0000-0000A3540000}"/>
    <cellStyle name="Hiperłącze 5" xfId="11417" hidden="1" xr:uid="{00000000-0005-0000-0000-0000854F0000}"/>
    <cellStyle name="Hiperłącze 5" xfId="12069" hidden="1" xr:uid="{00000000-0005-0000-0000-00008D4F0000}"/>
    <cellStyle name="Hiperłącze 5" xfId="12042" hidden="1" xr:uid="{00000000-0005-0000-0000-00008F4F0000}"/>
    <cellStyle name="Hiperłącze 5" xfId="16977" hidden="1" xr:uid="{00000000-0005-0000-0000-0000C6510000}"/>
    <cellStyle name="Hiperłącze 5" xfId="24448" hidden="1" xr:uid="{00000000-0005-0000-0000-00004A550000}"/>
    <cellStyle name="Hiperłącze 5" xfId="13074" hidden="1" xr:uid="{00000000-0005-0000-0000-000012500000}"/>
    <cellStyle name="Hiperłącze 5" xfId="11472" hidden="1" xr:uid="{00000000-0005-0000-0000-000000500000}"/>
    <cellStyle name="Hiperłącze 5" xfId="12713" hidden="1" xr:uid="{00000000-0005-0000-0000-0000DC4F0000}"/>
    <cellStyle name="Hiperłącze 5" xfId="12272" hidden="1" xr:uid="{00000000-0005-0000-0000-0000A44F0000}"/>
    <cellStyle name="Hiperłącze 5" xfId="15687" hidden="1" xr:uid="{00000000-0005-0000-0000-000078510000}"/>
    <cellStyle name="Hiperłącze 5" xfId="24538" hidden="1" xr:uid="{00000000-0005-0000-0000-000051550000}"/>
    <cellStyle name="Hiperłącze 5" xfId="19591" hidden="1" xr:uid="{00000000-0005-0000-0000-000019530000}"/>
    <cellStyle name="Hiperłącze 5" xfId="11293" hidden="1" xr:uid="{00000000-0005-0000-0000-00007C4F0000}"/>
    <cellStyle name="Hiperłącze 5" xfId="16288" hidden="1" xr:uid="{00000000-0005-0000-0000-0000F6520000}"/>
    <cellStyle name="Hiperłącze 5" xfId="19050" hidden="1" xr:uid="{00000000-0005-0000-0000-0000E6520000}"/>
    <cellStyle name="Hiperłącze 5" xfId="18303" hidden="1" xr:uid="{00000000-0005-0000-0000-0000D2520000}"/>
    <cellStyle name="Hiperłącze 5" xfId="18918" hidden="1" xr:uid="{00000000-0005-0000-0000-0000AF520000}"/>
    <cellStyle name="Hiperłącze 5" xfId="18791" hidden="1" xr:uid="{00000000-0005-0000-0000-0000A1520000}"/>
    <cellStyle name="Hiperłącze 5" xfId="20291" hidden="1" xr:uid="{00000000-0005-0000-0000-00008A530000}"/>
    <cellStyle name="Hiperłącze 5" xfId="14184" hidden="1" xr:uid="{00000000-0005-0000-0000-00008B500000}"/>
    <cellStyle name="Hiperłącze 5" xfId="15475" hidden="1" xr:uid="{00000000-0005-0000-0000-000037510000}"/>
    <cellStyle name="Hiperłącze 5" xfId="16517" hidden="1" xr:uid="{00000000-0005-0000-0000-000099510000}"/>
    <cellStyle name="Hiperłącze 5" xfId="15802" hidden="1" xr:uid="{00000000-0005-0000-0000-000088510000}"/>
    <cellStyle name="Hiperłącze 5" xfId="12737" hidden="1" xr:uid="{00000000-0005-0000-0000-0000D54F0000}"/>
    <cellStyle name="Hiperłącze 5" xfId="12755" hidden="1" xr:uid="{00000000-0005-0000-0000-0000DA4F0000}"/>
    <cellStyle name="Hiperłącze 5" xfId="12837" hidden="1" xr:uid="{00000000-0005-0000-0000-0000E54F0000}"/>
    <cellStyle name="Hiperłącze 5" xfId="11673" hidden="1" xr:uid="{00000000-0005-0000-0000-0000F04F0000}"/>
    <cellStyle name="Hiperłącze 5" xfId="16602" hidden="1" xr:uid="{00000000-0005-0000-0000-00009E510000}"/>
    <cellStyle name="Hiperłącze 5" xfId="16642" hidden="1" xr:uid="{00000000-0005-0000-0000-0000A8510000}"/>
    <cellStyle name="Hiperłącze 5" xfId="16698" hidden="1" xr:uid="{00000000-0005-0000-0000-0000AA510000}"/>
    <cellStyle name="Hiperłącze 5" xfId="16655" hidden="1" xr:uid="{00000000-0005-0000-0000-0000AC510000}"/>
    <cellStyle name="Hiperłącze 5" xfId="16860" hidden="1" xr:uid="{00000000-0005-0000-0000-0000B6510000}"/>
    <cellStyle name="Hiperłącze 5" xfId="16887" hidden="1" xr:uid="{00000000-0005-0000-0000-0000BE510000}"/>
    <cellStyle name="Hiperłącze 5" xfId="24475" hidden="1" xr:uid="{00000000-0005-0000-0000-00004F550000}"/>
    <cellStyle name="Hiperłącze 5" xfId="31532" hidden="1" xr:uid="{00000000-0005-0000-0000-000084580000}"/>
    <cellStyle name="Hiperłącze 5" xfId="31565" hidden="1" xr:uid="{00000000-0005-0000-0000-000085580000}"/>
    <cellStyle name="Hiperłącze 5" xfId="31549" hidden="1" xr:uid="{00000000-0005-0000-0000-000088580000}"/>
    <cellStyle name="Hiperłącze 5" xfId="30048" hidden="1" xr:uid="{00000000-0005-0000-0000-00008F580000}"/>
    <cellStyle name="Hiperłącze 5" xfId="22346" hidden="1" xr:uid="{00000000-0005-0000-0000-000052540000}"/>
    <cellStyle name="Hiperłącze 5" xfId="11335" hidden="1" xr:uid="{00000000-0005-0000-0000-00007A4F0000}"/>
    <cellStyle name="Hiperłącze 5" xfId="19389" hidden="1" xr:uid="{00000000-0005-0000-0000-00006D530000}"/>
    <cellStyle name="Hiperłącze 5" xfId="19831" hidden="1" xr:uid="{00000000-0005-0000-0000-000032530000}"/>
    <cellStyle name="Hiperłącze 5" xfId="21671" hidden="1" xr:uid="{00000000-0005-0000-0000-0000EF530000}"/>
    <cellStyle name="Hiperłącze 5" xfId="15647" hidden="1" xr:uid="{00000000-0005-0000-0000-00006E510000}"/>
    <cellStyle name="Hiperłącze 5" xfId="15700" hidden="1" xr:uid="{00000000-0005-0000-0000-00007C510000}"/>
    <cellStyle name="Hiperłącze 5" xfId="15728" hidden="1" xr:uid="{00000000-0005-0000-0000-00007D510000}"/>
    <cellStyle name="Hiperłącze 5" xfId="21477" hidden="1" xr:uid="{00000000-0005-0000-0000-0000D5530000}"/>
    <cellStyle name="Hiperłącze 5" xfId="20431" hidden="1" xr:uid="{00000000-0005-0000-0000-0000A0530000}"/>
    <cellStyle name="Hiperłącze 5" xfId="26626" hidden="1" xr:uid="{00000000-0005-0000-0000-000047560000}"/>
    <cellStyle name="Hiperłącze 5" xfId="26763" hidden="1" xr:uid="{00000000-0005-0000-0000-000055560000}"/>
    <cellStyle name="Hiperłącze 5" xfId="11905" hidden="1" xr:uid="{00000000-0005-0000-0000-00005D500000}"/>
    <cellStyle name="Hiperłącze 5" xfId="13336" hidden="1" xr:uid="{00000000-0005-0000-0000-000037500000}"/>
    <cellStyle name="Hiperłącze 5" xfId="21345" hidden="1" xr:uid="{00000000-0005-0000-0000-0000C7530000}"/>
    <cellStyle name="Hiperłącze 5" xfId="17198" hidden="1" xr:uid="{00000000-0005-0000-0000-0000E3510000}"/>
    <cellStyle name="Hiperłącze 5" xfId="15045" hidden="1" xr:uid="{00000000-0005-0000-0000-000051510000}"/>
    <cellStyle name="Hiperłącze 5" xfId="16896" hidden="1" xr:uid="{00000000-0005-0000-0000-0000BF510000}"/>
    <cellStyle name="Hiperłącze 5" xfId="14036" hidden="1" xr:uid="{00000000-0005-0000-0000-000079500000}"/>
    <cellStyle name="Hiperłącze 5" xfId="20869" hidden="1" xr:uid="{00000000-0005-0000-0000-0000F9540000}"/>
    <cellStyle name="Hiperłącze 5" xfId="26843" hidden="1" xr:uid="{00000000-0005-0000-0000-00005A560000}"/>
    <cellStyle name="Hiperłącze 5" xfId="21833" hidden="1" xr:uid="{00000000-0005-0000-0000-0000FF530000}"/>
    <cellStyle name="Hiperłącze 5" xfId="12421" hidden="1" xr:uid="{00000000-0005-0000-0000-0000B74F0000}"/>
    <cellStyle name="Hiperłącze 5" xfId="14825" hidden="1" xr:uid="{00000000-0005-0000-0000-000063510000}"/>
    <cellStyle name="Hiperłącze 5" xfId="19710" hidden="1" xr:uid="{00000000-0005-0000-0000-000027530000}"/>
    <cellStyle name="Hiperłącze 5" xfId="19186" hidden="1" xr:uid="{00000000-0005-0000-0000-00000F530000}"/>
    <cellStyle name="Hiperłącze 5" xfId="11285" hidden="1" xr:uid="{00000000-0005-0000-0000-0000774F0000}"/>
    <cellStyle name="Hiperłącze 5" xfId="16242" hidden="1" xr:uid="{00000000-0005-0000-0000-0000F4520000}"/>
    <cellStyle name="Hiperłącze 5" xfId="14544" hidden="1" xr:uid="{00000000-0005-0000-0000-0000F2500000}"/>
    <cellStyle name="Hiperłącze 5" xfId="11790" hidden="1" xr:uid="{00000000-0005-0000-0000-0000DF500000}"/>
    <cellStyle name="Hiperłącze 5" xfId="18422" hidden="1" xr:uid="{00000000-0005-0000-0000-0000CD520000}"/>
    <cellStyle name="Hiperłącze 5" xfId="20318" hidden="1" xr:uid="{00000000-0005-0000-0000-000092530000}"/>
    <cellStyle name="Hiperłącze 5" xfId="12821" hidden="1" xr:uid="{00000000-0005-0000-0000-0000E84F0000}"/>
    <cellStyle name="Hiperłącze 5" xfId="20269" hidden="1" xr:uid="{00000000-0005-0000-0000-00008F530000}"/>
    <cellStyle name="Hiperłącze 5" xfId="19619" hidden="1" xr:uid="{00000000-0005-0000-0000-00001C530000}"/>
    <cellStyle name="Hiperłącze 5" xfId="20348" hidden="1" xr:uid="{00000000-0005-0000-0000-000098530000}"/>
    <cellStyle name="Hiperłącze 5" xfId="12696" hidden="1" xr:uid="{00000000-0005-0000-0000-0000D84F0000}"/>
    <cellStyle name="Hiperłącze 5" xfId="17148" hidden="1" xr:uid="{00000000-0005-0000-0000-0000DD510000}"/>
    <cellStyle name="Hiperłącze 5" xfId="17271" hidden="1" xr:uid="{00000000-0005-0000-0000-0000E6510000}"/>
    <cellStyle name="Hiperłącze 5" xfId="11596" hidden="1" xr:uid="{00000000-0005-0000-0000-0000FF4F0000}"/>
    <cellStyle name="Hiperłącze 5" xfId="12893" hidden="1" xr:uid="{00000000-0005-0000-0000-000003500000}"/>
    <cellStyle name="Hiperłącze 5" xfId="12975" hidden="1" xr:uid="{00000000-0005-0000-0000-00000A500000}"/>
    <cellStyle name="Hiperłącze 5" xfId="13065" hidden="1" xr:uid="{00000000-0005-0000-0000-000011500000}"/>
    <cellStyle name="Hiperłącze 5" xfId="15515" hidden="1" xr:uid="{00000000-0005-0000-0000-000068510000}"/>
    <cellStyle name="Hiperłącze 5" xfId="20479" hidden="1" xr:uid="{00000000-0005-0000-0000-0000A1530000}"/>
    <cellStyle name="Hiperłącze 5" xfId="21128" hidden="1" xr:uid="{00000000-0005-0000-0000-0000AE530000}"/>
    <cellStyle name="Hiperłącze 5" xfId="21093" hidden="1" xr:uid="{00000000-0005-0000-0000-0000AF530000}"/>
    <cellStyle name="Hiperłącze 5" xfId="21160" hidden="1" xr:uid="{00000000-0005-0000-0000-0000B7530000}"/>
    <cellStyle name="Hiperłącze 5" xfId="21323" hidden="1" xr:uid="{00000000-0005-0000-0000-0000C4530000}"/>
    <cellStyle name="Hiperłącze 5" xfId="21422" hidden="1" xr:uid="{00000000-0005-0000-0000-0000CF530000}"/>
    <cellStyle name="Hiperłącze 5" xfId="21503" hidden="1" xr:uid="{00000000-0005-0000-0000-0000D6530000}"/>
    <cellStyle name="Hiperłącze 5" xfId="21633" hidden="1" xr:uid="{00000000-0005-0000-0000-0000E8530000}"/>
    <cellStyle name="Hiperłącze 5" xfId="35881" hidden="1" xr:uid="{00000000-0005-0000-0000-0000795A0000}"/>
    <cellStyle name="Hiperłącze 5" xfId="35874" hidden="1" xr:uid="{00000000-0005-0000-0000-00007D5A0000}"/>
    <cellStyle name="Hiperłącze 5" xfId="35897" hidden="1" xr:uid="{00000000-0005-0000-0000-00007E5A0000}"/>
    <cellStyle name="Hiperłącze 5" xfId="35924" hidden="1" xr:uid="{00000000-0005-0000-0000-0000835A0000}"/>
    <cellStyle name="Hiperłącze 5" xfId="36015" hidden="1" xr:uid="{00000000-0005-0000-0000-00008D5A0000}"/>
    <cellStyle name="Hiperłącze 5" xfId="12499" hidden="1" xr:uid="{00000000-0005-0000-0000-0000C04F0000}"/>
    <cellStyle name="Hiperłącze 5" xfId="14848" hidden="1" xr:uid="{00000000-0005-0000-0000-00005F510000}"/>
    <cellStyle name="Hiperłącze 5" xfId="19819" hidden="1" xr:uid="{00000000-0005-0000-0000-000067530000}"/>
    <cellStyle name="Hiperłącze 5" xfId="13723" hidden="1" xr:uid="{00000000-0005-0000-0000-0000BE500000}"/>
    <cellStyle name="Hiperłącze 5" xfId="18891" hidden="1" xr:uid="{00000000-0005-0000-0000-0000AA520000}"/>
    <cellStyle name="Hiperłącze 5" xfId="20906" hidden="1" xr:uid="{00000000-0005-0000-0000-000070540000}"/>
    <cellStyle name="Hiperłącze 5" xfId="19397" hidden="1" xr:uid="{00000000-0005-0000-0000-00006A530000}"/>
    <cellStyle name="Hiperłącze 5" xfId="23576" hidden="1" xr:uid="{00000000-0005-0000-0000-0000F6540000}"/>
    <cellStyle name="Hiperłącze 5" xfId="20766" hidden="1" xr:uid="{00000000-0005-0000-0000-000001550000}"/>
    <cellStyle name="Hiperłącze 5" xfId="19569" hidden="1" xr:uid="{00000000-0005-0000-0000-000061530000}"/>
    <cellStyle name="Hiperłącze 5" xfId="18990" hidden="1" xr:uid="{00000000-0005-0000-0000-0000B2520000}"/>
    <cellStyle name="Hiperłącze 5" xfId="17441" hidden="1" xr:uid="{00000000-0005-0000-0000-000018520000}"/>
    <cellStyle name="Hiperłącze 5" xfId="19133" hidden="1" xr:uid="{00000000-0005-0000-0000-000009530000}"/>
    <cellStyle name="Hiperłącze 5" xfId="16725" hidden="1" xr:uid="{00000000-0005-0000-0000-00005C520000}"/>
    <cellStyle name="Hiperłącze 5" xfId="29088" hidden="1" xr:uid="{00000000-0005-0000-0000-000098570000}"/>
    <cellStyle name="Hiperłącze 5" xfId="29273" hidden="1" xr:uid="{00000000-0005-0000-0000-0000AC570000}"/>
    <cellStyle name="Hiperłącze 5" xfId="29301" hidden="1" xr:uid="{00000000-0005-0000-0000-0000AD570000}"/>
    <cellStyle name="Hiperłącze 5" xfId="12362" hidden="1" xr:uid="{00000000-0005-0000-0000-0000AE4F0000}"/>
    <cellStyle name="Hiperłącze 5" xfId="13612" hidden="1" xr:uid="{00000000-0005-0000-0000-00006D500000}"/>
    <cellStyle name="Hiperłącze 5" xfId="11899" hidden="1" xr:uid="{00000000-0005-0000-0000-00005B500000}"/>
    <cellStyle name="Hiperłącze 5" xfId="17582" hidden="1" xr:uid="{00000000-0005-0000-0000-000025520000}"/>
    <cellStyle name="Hiperłącze 5" xfId="21842" hidden="1" xr:uid="{00000000-0005-0000-0000-000000540000}"/>
    <cellStyle name="Hiperłącze 5" xfId="13226" hidden="1" xr:uid="{00000000-0005-0000-0000-00002C500000}"/>
    <cellStyle name="Hiperłącze 5" xfId="18155" hidden="1" xr:uid="{00000000-0005-0000-0000-00007F520000}"/>
    <cellStyle name="Hiperłącze 5" xfId="21404" hidden="1" xr:uid="{00000000-0005-0000-0000-0000CD530000}"/>
    <cellStyle name="Hiperłącze 5" xfId="12610" hidden="1" xr:uid="{00000000-0005-0000-0000-0000D04F0000}"/>
    <cellStyle name="Hiperłącze 5" xfId="17189" hidden="1" xr:uid="{00000000-0005-0000-0000-0000E2510000}"/>
    <cellStyle name="Hiperłącze 5" xfId="30117" hidden="1" xr:uid="{00000000-0005-0000-0000-0000CC570000}"/>
    <cellStyle name="Hiperłącze 5" xfId="29342" hidden="1" xr:uid="{00000000-0005-0000-0000-0000B2570000}"/>
    <cellStyle name="Hiperłącze 5" xfId="22337" hidden="1" xr:uid="{00000000-0005-0000-0000-000051540000}"/>
    <cellStyle name="Hiperłącze 5" xfId="13052" hidden="1" xr:uid="{00000000-0005-0000-0000-000017500000}"/>
    <cellStyle name="Hiperłącze 5" xfId="19313" hidden="1" xr:uid="{00000000-0005-0000-0000-00004D530000}"/>
    <cellStyle name="Hiperłącze 5" xfId="20407" hidden="1" xr:uid="{00000000-0005-0000-0000-00009D530000}"/>
    <cellStyle name="Hiperłącze 5" xfId="19791" hidden="1" xr:uid="{00000000-0005-0000-0000-000069530000}"/>
    <cellStyle name="Hiperłącze 5" xfId="19988" hidden="1" xr:uid="{00000000-0005-0000-0000-000048530000}"/>
    <cellStyle name="Hiperłącze 5" xfId="19774" hidden="1" xr:uid="{00000000-0005-0000-0000-00002A530000}"/>
    <cellStyle name="Hiperłącze 5" xfId="14905" hidden="1" xr:uid="{00000000-0005-0000-0000-00005C510000}"/>
    <cellStyle name="Hiperłącze 5" xfId="19150" hidden="1" xr:uid="{00000000-0005-0000-0000-000006530000}"/>
    <cellStyle name="Hiperłącze 5" xfId="11585" hidden="1" xr:uid="{00000000-0005-0000-0000-0000FE4F0000}"/>
    <cellStyle name="Hiperłącze 5" xfId="12603" hidden="1" xr:uid="{00000000-0005-0000-0000-0000CB4F0000}"/>
    <cellStyle name="Hiperłącze 5" xfId="12158" hidden="1" xr:uid="{00000000-0005-0000-0000-00009D4F0000}"/>
    <cellStyle name="Hiperłącze 5" xfId="16315" hidden="1" xr:uid="{00000000-0005-0000-0000-0000EF520000}"/>
    <cellStyle name="Hiperłącze 5" xfId="17885" hidden="1" xr:uid="{00000000-0005-0000-0000-000049520000}"/>
    <cellStyle name="Hiperłącze 5" xfId="28190" hidden="1" xr:uid="{00000000-0005-0000-0000-000025570000}"/>
    <cellStyle name="Hiperłącze 5" xfId="18046" hidden="1" xr:uid="{00000000-0005-0000-0000-000073520000}"/>
    <cellStyle name="Hiperłącze 5" xfId="18253" hidden="1" xr:uid="{00000000-0005-0000-0000-0000CA520000}"/>
    <cellStyle name="Hiperłącze 5" xfId="19549" hidden="1" xr:uid="{00000000-0005-0000-0000-00004C530000}"/>
    <cellStyle name="Hiperłącze 5" xfId="18010" hidden="1" xr:uid="{00000000-0005-0000-0000-000052520000}"/>
    <cellStyle name="Hiperłącze 5" xfId="29205" hidden="1" xr:uid="{00000000-0005-0000-0000-0000A1570000}"/>
    <cellStyle name="Hiperłącze 5" xfId="19922" hidden="1" xr:uid="{00000000-0005-0000-0000-00003A530000}"/>
    <cellStyle name="Hiperłącze 5" xfId="21654" hidden="1" xr:uid="{00000000-0005-0000-0000-0000EB530000}"/>
    <cellStyle name="Hiperłącze 5" xfId="21788" hidden="1" xr:uid="{00000000-0005-0000-0000-0000F5530000}"/>
    <cellStyle name="Hiperłącze 5" xfId="21780" hidden="1" xr:uid="{00000000-0005-0000-0000-0000F9530000}"/>
    <cellStyle name="Hiperłącze 5" xfId="16663" hidden="1" xr:uid="{00000000-0005-0000-0000-0000AB510000}"/>
    <cellStyle name="Hiperłącze 5" xfId="13158" hidden="1" xr:uid="{00000000-0005-0000-0000-000021500000}"/>
    <cellStyle name="Hiperłącze 5" xfId="13205" hidden="1" xr:uid="{00000000-0005-0000-0000-000027500000}"/>
    <cellStyle name="Hiperłącze 5" xfId="13254" hidden="1" xr:uid="{00000000-0005-0000-0000-00002D500000}"/>
    <cellStyle name="Hiperłącze 5" xfId="13360" hidden="1" xr:uid="{00000000-0005-0000-0000-000039500000}"/>
    <cellStyle name="Hiperłącze 5" xfId="23286" hidden="1" xr:uid="{00000000-0005-0000-0000-0000E9540000}"/>
    <cellStyle name="Hiperłącze 5" xfId="22892" hidden="1" xr:uid="{00000000-0005-0000-0000-0000EA540000}"/>
    <cellStyle name="Hiperłącze 5" xfId="16946" hidden="1" xr:uid="{00000000-0005-0000-0000-0000C7510000}"/>
    <cellStyle name="Hiperłącze 5" xfId="16424" hidden="1" xr:uid="{00000000-0005-0000-0000-00006B520000}"/>
    <cellStyle name="Hiperłącze 5" xfId="16427" hidden="1" xr:uid="{00000000-0005-0000-0000-00006F520000}"/>
    <cellStyle name="Hiperłącze 5" xfId="18037" hidden="1" xr:uid="{00000000-0005-0000-0000-000072520000}"/>
    <cellStyle name="Hiperłącze 5" xfId="17680" hidden="1" xr:uid="{00000000-0005-0000-0000-000033520000}"/>
    <cellStyle name="Hiperłącze 5" xfId="17902" hidden="1" xr:uid="{00000000-0005-0000-0000-000046520000}"/>
    <cellStyle name="Hiperłącze 5" xfId="17527" hidden="1" xr:uid="{00000000-0005-0000-0000-00001F520000}"/>
    <cellStyle name="Hiperłącze 5" xfId="17590" hidden="1" xr:uid="{00000000-0005-0000-0000-000021520000}"/>
    <cellStyle name="Hiperłącze 5" xfId="16355" hidden="1" xr:uid="{00000000-0005-0000-0000-00005A520000}"/>
    <cellStyle name="Hiperłącze 5" xfId="18865" hidden="1" xr:uid="{00000000-0005-0000-0000-0000A9520000}"/>
    <cellStyle name="Hiperłącze 5" xfId="18069" hidden="1" xr:uid="{00000000-0005-0000-0000-000078520000}"/>
    <cellStyle name="Hiperłącze 5" xfId="26771" hidden="1" xr:uid="{00000000-0005-0000-0000-000056560000}"/>
    <cellStyle name="Hiperłącze 5" xfId="26607" hidden="1" xr:uid="{00000000-0005-0000-0000-000043560000}"/>
    <cellStyle name="Hiperłącze 5" xfId="25254" hidden="1" xr:uid="{00000000-0005-0000-0000-00001C560000}"/>
    <cellStyle name="Hiperłącze 5" xfId="25729" hidden="1" xr:uid="{00000000-0005-0000-0000-0000CF550000}"/>
    <cellStyle name="Hiperłącze 5" xfId="40487" hidden="1" xr:uid="{00000000-0005-0000-0000-00009C5C0000}"/>
    <cellStyle name="Hiperłącze 5" xfId="40611" hidden="1" xr:uid="{00000000-0005-0000-0000-0000A55C0000}"/>
    <cellStyle name="Hiperłącze 5" xfId="38998" hidden="1" xr:uid="{00000000-0005-0000-0000-0000B05C0000}"/>
    <cellStyle name="Hiperłącze 5" xfId="39347" hidden="1" xr:uid="{00000000-0005-0000-0000-0000B55C0000}"/>
    <cellStyle name="Hiperłącze 5" xfId="39030" hidden="1" xr:uid="{00000000-0005-0000-0000-0000B75C0000}"/>
    <cellStyle name="Hiperłącze 5" xfId="39126" hidden="1" xr:uid="{00000000-0005-0000-0000-0000BA5C0000}"/>
    <cellStyle name="Hiperłącze 5" xfId="38704" hidden="1" xr:uid="{00000000-0005-0000-0000-0000C05C0000}"/>
    <cellStyle name="Hiperłącze 5" xfId="32413" hidden="1" xr:uid="{00000000-0005-0000-0000-0000D7580000}"/>
    <cellStyle name="Hiperłącze 5" xfId="16110" hidden="1" xr:uid="{00000000-0005-0000-0000-00000E520000}"/>
    <cellStyle name="Hiperłącze 5" xfId="24514" hidden="1" xr:uid="{00000000-0005-0000-0000-000058550000}"/>
    <cellStyle name="Hiperłącze 5" xfId="22884" hidden="1" xr:uid="{00000000-0005-0000-0000-0000ED540000}"/>
    <cellStyle name="Hiperłącze 5" xfId="29984" hidden="1" xr:uid="{00000000-0005-0000-0000-000097580000}"/>
    <cellStyle name="Hiperłącze 5" xfId="40845" hidden="1" xr:uid="{00000000-0005-0000-0000-0000D25C0000}"/>
    <cellStyle name="Hiperłącze 5" xfId="34005" hidden="1" xr:uid="{00000000-0005-0000-0000-0000D4590000}"/>
    <cellStyle name="Hiperłącze 5" xfId="15539" hidden="1" xr:uid="{00000000-0005-0000-0000-000061510000}"/>
    <cellStyle name="Hiperłącze 5" xfId="26615" hidden="1" xr:uid="{00000000-0005-0000-0000-000048560000}"/>
    <cellStyle name="Hiperłącze 5" xfId="12204" hidden="1" xr:uid="{00000000-0005-0000-0000-000055500000}"/>
    <cellStyle name="Hiperłącze 5" xfId="31682" hidden="1" xr:uid="{00000000-0005-0000-0000-0000A5580000}"/>
    <cellStyle name="Hiperłącze 5" xfId="14095" hidden="1" xr:uid="{00000000-0005-0000-0000-000084500000}"/>
    <cellStyle name="Hiperłącze 5" xfId="14191" hidden="1" xr:uid="{00000000-0005-0000-0000-000090500000}"/>
    <cellStyle name="Hiperłącze 5" xfId="21034" hidden="1" xr:uid="{00000000-0005-0000-0000-00007A540000}"/>
    <cellStyle name="Hiperłącze 5" xfId="19822" hidden="1" xr:uid="{00000000-0005-0000-0000-000031530000}"/>
    <cellStyle name="Hiperłącze 5" xfId="21855" hidden="1" xr:uid="{00000000-0005-0000-0000-000004540000}"/>
    <cellStyle name="Hiperłącze 5" xfId="18194" hidden="1" xr:uid="{00000000-0005-0000-0000-000088520000}"/>
    <cellStyle name="Hiperłącze 5" xfId="18284" hidden="1" xr:uid="{00000000-0005-0000-0000-0000C3520000}"/>
    <cellStyle name="Hiperłącze 5" xfId="21625" hidden="1" xr:uid="{00000000-0005-0000-0000-0000E7530000}"/>
    <cellStyle name="Hiperłącze 5" xfId="29482" hidden="1" xr:uid="{00000000-0005-0000-0000-0000C4570000}"/>
    <cellStyle name="Hiperłącze 5" xfId="30174" hidden="1" xr:uid="{00000000-0005-0000-0000-0000CE570000}"/>
    <cellStyle name="Hiperłącze 5" xfId="30206" hidden="1" xr:uid="{00000000-0005-0000-0000-0000D7570000}"/>
    <cellStyle name="Hiperłącze 5" xfId="30350" hidden="1" xr:uid="{00000000-0005-0000-0000-0000E2570000}"/>
    <cellStyle name="Hiperłącze 5" xfId="30359" hidden="1" xr:uid="{00000000-0005-0000-0000-0000E3570000}"/>
    <cellStyle name="Hiperłącze 5" xfId="14341" hidden="1" xr:uid="{00000000-0005-0000-0000-000099500000}"/>
    <cellStyle name="Hiperłącze 5" xfId="21494" hidden="1" xr:uid="{00000000-0005-0000-0000-0000D2530000}"/>
    <cellStyle name="Hiperłącze 5" xfId="14617" hidden="1" xr:uid="{00000000-0005-0000-0000-0000F5500000}"/>
    <cellStyle name="Hiperłącze 5" xfId="11748" hidden="1" xr:uid="{00000000-0005-0000-0000-0000E8500000}"/>
    <cellStyle name="Hiperłącze 5" xfId="26156" hidden="1" xr:uid="{00000000-0005-0000-0000-0000F8550000}"/>
    <cellStyle name="Hiperłącze 5" xfId="14176" hidden="1" xr:uid="{00000000-0005-0000-0000-00008C500000}"/>
    <cellStyle name="Hiperłącze 5" xfId="15006" hidden="1" xr:uid="{00000000-0005-0000-0000-00003F510000}"/>
    <cellStyle name="Hiperłącze 5" xfId="32975" hidden="1" xr:uid="{00000000-0005-0000-0000-000096590000}"/>
    <cellStyle name="Hiperłącze 5" xfId="20919" hidden="1" xr:uid="{00000000-0005-0000-0000-000073540000}"/>
    <cellStyle name="Hiperłącze 5" xfId="13213" hidden="1" xr:uid="{00000000-0005-0000-0000-000028500000}"/>
    <cellStyle name="Hiperłącze 5" xfId="26148" hidden="1" xr:uid="{00000000-0005-0000-0000-0000F7550000}"/>
    <cellStyle name="Hiperłącze 5" xfId="33735" hidden="1" xr:uid="{00000000-0005-0000-0000-0000AD590000}"/>
    <cellStyle name="Hiperłącze 5" xfId="33328" hidden="1" xr:uid="{00000000-0005-0000-0000-00005F590000}"/>
    <cellStyle name="Hiperłącze 5" xfId="31474" hidden="1" xr:uid="{00000000-0005-0000-0000-000076580000}"/>
    <cellStyle name="Hiperłącze 5" xfId="30834" hidden="1" xr:uid="{00000000-0005-0000-0000-000015580000}"/>
    <cellStyle name="Hiperłącze 5" xfId="29361" hidden="1" xr:uid="{00000000-0005-0000-0000-0000B4570000}"/>
    <cellStyle name="Hiperłącze 5" xfId="28166" hidden="1" xr:uid="{00000000-0005-0000-0000-00002C570000}"/>
    <cellStyle name="Hiperłącze 5" xfId="28073" hidden="1" xr:uid="{00000000-0005-0000-0000-000005570000}"/>
    <cellStyle name="Hiperłącze 5" xfId="14358" hidden="1" xr:uid="{00000000-0005-0000-0000-000096500000}"/>
    <cellStyle name="Hiperłącze 5" xfId="14821" hidden="1" xr:uid="{00000000-0005-0000-0000-000058510000}"/>
    <cellStyle name="Hiperłącze 5" xfId="15811" hidden="1" xr:uid="{00000000-0005-0000-0000-000087510000}"/>
    <cellStyle name="Hiperłącze 5" xfId="14155" hidden="1" xr:uid="{00000000-0005-0000-0000-000087500000}"/>
    <cellStyle name="Hiperłącze 5" xfId="10337" hidden="1" xr:uid="{00000000-0005-0000-0000-00005D4F0000}"/>
    <cellStyle name="Hiperłącze 5" xfId="14535" hidden="1" xr:uid="{00000000-0005-0000-0000-0000F1500000}"/>
    <cellStyle name="Hiperłącze 5" xfId="13833" hidden="1" xr:uid="{00000000-0005-0000-0000-0000CD500000}"/>
    <cellStyle name="Hiperłącze 5" xfId="18506" hidden="1" xr:uid="{00000000-0005-0000-0000-0000C0520000}"/>
    <cellStyle name="Hiperłącze 5" xfId="19582" hidden="1" xr:uid="{00000000-0005-0000-0000-000064530000}"/>
    <cellStyle name="Hiperłącze 5" xfId="17145" hidden="1" xr:uid="{00000000-0005-0000-0000-0000DF510000}"/>
    <cellStyle name="Hiperłącze 5" xfId="18484" hidden="1" xr:uid="{00000000-0005-0000-0000-0000C1520000}"/>
    <cellStyle name="Hiperłącze 5" xfId="11263" hidden="1" xr:uid="{00000000-0005-0000-0000-0000744F0000}"/>
    <cellStyle name="Hiperłącze 5" xfId="19999" hidden="1" xr:uid="{00000000-0005-0000-0000-000047530000}"/>
    <cellStyle name="Hiperłącze 5" xfId="18700" hidden="1" xr:uid="{00000000-0005-0000-0000-00009C520000}"/>
    <cellStyle name="Hiperłącze 5" xfId="20055" hidden="1" xr:uid="{00000000-0005-0000-0000-000075530000}"/>
    <cellStyle name="Hiperłącze 5" xfId="30399" hidden="1" xr:uid="{00000000-0005-0000-0000-0000EC570000}"/>
    <cellStyle name="Hiperłącze 5" xfId="16463" hidden="1" xr:uid="{00000000-0005-0000-0000-000059520000}"/>
    <cellStyle name="Hiperłącze 5" xfId="20980" hidden="1" xr:uid="{00000000-0005-0000-0000-0000E5540000}"/>
    <cellStyle name="Hiperłącze 5" xfId="16046" hidden="1" xr:uid="{00000000-0005-0000-0000-0000FC520000}"/>
    <cellStyle name="Hiperłącze 5" xfId="31099" hidden="1" xr:uid="{00000000-0005-0000-0000-00004F580000}"/>
    <cellStyle name="Hiperłącze 5" xfId="33874" hidden="1" xr:uid="{00000000-0005-0000-0000-0000C3590000}"/>
    <cellStyle name="Hiperłącze 5" xfId="30459" hidden="1" xr:uid="{00000000-0005-0000-0000-0000EE570000}"/>
    <cellStyle name="Hiperłącze 5" xfId="32896" hidden="1" xr:uid="{00000000-0005-0000-0000-00007B590000}"/>
    <cellStyle name="Hiperłącze 5" xfId="21565" hidden="1" xr:uid="{00000000-0005-0000-0000-0000E4530000}"/>
    <cellStyle name="Hiperłącze 5" xfId="25814" hidden="1" xr:uid="{00000000-0005-0000-0000-00008E560000}"/>
    <cellStyle name="Hiperłącze 5" xfId="39004" hidden="1" xr:uid="{00000000-0005-0000-0000-0000B45C0000}"/>
    <cellStyle name="Hiperłącze 5" xfId="29236" hidden="1" xr:uid="{00000000-0005-0000-0000-0000A5570000}"/>
    <cellStyle name="Hiperłącze 5" xfId="17683" hidden="1" xr:uid="{00000000-0005-0000-0000-000031520000}"/>
    <cellStyle name="Hiperłącze 5" xfId="13286" hidden="1" xr:uid="{00000000-0005-0000-0000-000031500000}"/>
    <cellStyle name="Hiperłącze 5" xfId="12138" hidden="1" xr:uid="{00000000-0005-0000-0000-00009B4F0000}"/>
    <cellStyle name="Hiperłącze 5" xfId="33661" hidden="1" xr:uid="{00000000-0005-0000-0000-0000A9590000}"/>
    <cellStyle name="Hiperłącze 5" xfId="15456" hidden="1" xr:uid="{00000000-0005-0000-0000-000033510000}"/>
    <cellStyle name="Hiperłącze 5" xfId="18177" hidden="1" xr:uid="{00000000-0005-0000-0000-000084520000}"/>
    <cellStyle name="Hiperłącze 5" xfId="21593" hidden="1" xr:uid="{00000000-0005-0000-0000-0000DE530000}"/>
    <cellStyle name="Hiperłącze 5" xfId="29202" hidden="1" xr:uid="{00000000-0005-0000-0000-0000A3570000}"/>
    <cellStyle name="Hiperłącze 5" xfId="21273" hidden="1" xr:uid="{00000000-0005-0000-0000-0000FC540000}"/>
    <cellStyle name="Hiperłącze 5" xfId="16851" hidden="1" xr:uid="{00000000-0005-0000-0000-0000B5510000}"/>
    <cellStyle name="Hiperłącze 5" xfId="21550" hidden="1" xr:uid="{00000000-0005-0000-0000-0000E0530000}"/>
    <cellStyle name="Hiperłącze 5" xfId="15591" hidden="1" xr:uid="{00000000-0005-0000-0000-00006C510000}"/>
    <cellStyle name="Hiperłącze 5" xfId="17083" hidden="1" xr:uid="{00000000-0005-0000-0000-0000D5510000}"/>
    <cellStyle name="Hiperłącze 5" xfId="11929" hidden="1" xr:uid="{00000000-0005-0000-0000-0000C5500000}"/>
    <cellStyle name="Hiperłącze 5" xfId="14983" hidden="1" xr:uid="{00000000-0005-0000-0000-00003E510000}"/>
    <cellStyle name="Hiperłącze 5" xfId="11625" hidden="1" xr:uid="{00000000-0005-0000-0000-0000F74F0000}"/>
    <cellStyle name="Hiperłącze 5" xfId="22876" hidden="1" xr:uid="{00000000-0005-0000-0000-0000EE540000}"/>
    <cellStyle name="Hiperłącze 5" xfId="13847" hidden="1" xr:uid="{00000000-0005-0000-0000-0000C6500000}"/>
    <cellStyle name="Hiperłącze 5" xfId="16951" hidden="1" xr:uid="{00000000-0005-0000-0000-0000C5510000}"/>
    <cellStyle name="Hiperłącze 5" xfId="11515" hidden="1" xr:uid="{00000000-0005-0000-0000-0000EA4F0000}"/>
    <cellStyle name="Hiperłącze 5" xfId="19315" hidden="1" xr:uid="{00000000-0005-0000-0000-000053530000}"/>
    <cellStyle name="Hiperłącze 5" xfId="13553" hidden="1" xr:uid="{00000000-0005-0000-0000-000067500000}"/>
    <cellStyle name="Hiperłącze 5" xfId="24484" hidden="1" xr:uid="{00000000-0005-0000-0000-000050550000}"/>
    <cellStyle name="Hiperłącze 5" xfId="19759" hidden="1" xr:uid="{00000000-0005-0000-0000-00002D530000}"/>
    <cellStyle name="Hiperłącze 5" xfId="12434" hidden="1" xr:uid="{00000000-0005-0000-0000-0000B14F0000}"/>
    <cellStyle name="Hiperłącze 5" xfId="12262" hidden="1" xr:uid="{00000000-0005-0000-0000-0000A34F0000}"/>
    <cellStyle name="Hiperłącze 5" xfId="16305" hidden="1" xr:uid="{00000000-0005-0000-0000-0000ED520000}"/>
    <cellStyle name="Hiperłącze 5" xfId="14425" hidden="1" xr:uid="{00000000-0005-0000-0000-0000A3500000}"/>
    <cellStyle name="Hiperłącze 5" xfId="25818" hidden="1" xr:uid="{00000000-0005-0000-0000-0000D1550000}"/>
    <cellStyle name="Hiperłącze 5" xfId="13771" hidden="1" xr:uid="{00000000-0005-0000-0000-0000AA500000}"/>
    <cellStyle name="Hiperłącze 5" xfId="21888" hidden="1" xr:uid="{00000000-0005-0000-0000-000005540000}"/>
    <cellStyle name="Hiperłącze 5" xfId="14585" hidden="1" xr:uid="{00000000-0005-0000-0000-0000F7500000}"/>
    <cellStyle name="Hiperłącze 5" xfId="19459" hidden="1" xr:uid="{00000000-0005-0000-0000-000060530000}"/>
    <cellStyle name="Hiperłącze 5" xfId="25623" hidden="1" xr:uid="{00000000-0005-0000-0000-0000C4550000}"/>
    <cellStyle name="Hiperłącze 5" xfId="33700" hidden="1" xr:uid="{00000000-0005-0000-0000-0000B0590000}"/>
    <cellStyle name="Hiperłącze 5" xfId="25927" hidden="1" xr:uid="{00000000-0005-0000-0000-0000DD550000}"/>
    <cellStyle name="Hiperłącze 5" xfId="21461" hidden="1" xr:uid="{00000000-0005-0000-0000-0000D8530000}"/>
    <cellStyle name="Hiperłącze 5" xfId="28068" hidden="1" xr:uid="{00000000-0005-0000-0000-000007570000}"/>
    <cellStyle name="Hiperłącze 5" xfId="25945" hidden="1" xr:uid="{00000000-0005-0000-0000-0000DF550000}"/>
    <cellStyle name="Hiperłącze 5" xfId="15000" hidden="1" xr:uid="{00000000-0005-0000-0000-000044510000}"/>
    <cellStyle name="Hiperłącze 5" xfId="29920" hidden="1" xr:uid="{00000000-0005-0000-0000-000095590000}"/>
    <cellStyle name="Hiperłącze 5" xfId="26026" hidden="1" xr:uid="{00000000-0005-0000-0000-0000E6550000}"/>
    <cellStyle name="Hiperłącze 5" xfId="30490" hidden="1" xr:uid="{00000000-0005-0000-0000-0000F4570000}"/>
    <cellStyle name="Hiperłącze 5" xfId="20714" hidden="1" xr:uid="{00000000-0005-0000-0000-000014540000}"/>
    <cellStyle name="Hiperłącze 5" xfId="26673" hidden="1" xr:uid="{00000000-0005-0000-0000-00004A560000}"/>
    <cellStyle name="Hiperłącze 5" xfId="39094" hidden="1" xr:uid="{00000000-0005-0000-0000-0000AF5C0000}"/>
    <cellStyle name="Hiperłącze 5" xfId="30523" hidden="1" xr:uid="{00000000-0005-0000-0000-0000F5570000}"/>
    <cellStyle name="Hiperłącze 5" xfId="34176" hidden="1" xr:uid="{00000000-0005-0000-0000-00009D5A0000}"/>
    <cellStyle name="Hiperłącze 5" xfId="42100" hidden="1" xr:uid="{00000000-0005-0000-0000-0000A85D0000}"/>
    <cellStyle name="Hiperłącze 5" xfId="14376" hidden="1" xr:uid="{00000000-0005-0000-0000-00009D500000}"/>
    <cellStyle name="Hiperłącze 5" xfId="19267" hidden="1" xr:uid="{00000000-0005-0000-0000-000016530000}"/>
    <cellStyle name="Hiperłącze 5" xfId="17608" hidden="1" xr:uid="{00000000-0005-0000-0000-000026520000}"/>
    <cellStyle name="Hiperłącze 5" xfId="17880" hidden="1" xr:uid="{00000000-0005-0000-0000-00004B520000}"/>
    <cellStyle name="Hiperłącze 5" xfId="17698" hidden="1" xr:uid="{00000000-0005-0000-0000-00002E520000}"/>
    <cellStyle name="Hiperłącze 5" xfId="16559" hidden="1" xr:uid="{00000000-0005-0000-0000-0000A0510000}"/>
    <cellStyle name="Hiperłącze 5" xfId="35672" hidden="1" xr:uid="{00000000-0005-0000-0000-0000675A0000}"/>
    <cellStyle name="Hiperłącze 5" xfId="29993" hidden="1" xr:uid="{00000000-0005-0000-0000-00009C580000}"/>
    <cellStyle name="Hiperłącze 5" xfId="19958" hidden="1" xr:uid="{00000000-0005-0000-0000-000040530000}"/>
    <cellStyle name="Hiperłącze 5" xfId="18110" hidden="1" xr:uid="{00000000-0005-0000-0000-000075520000}"/>
    <cellStyle name="Hiperłącze 5" xfId="17329" hidden="1" xr:uid="{00000000-0005-0000-0000-0000F4510000}"/>
    <cellStyle name="Hiperłącze 5" xfId="19686" hidden="1" xr:uid="{00000000-0005-0000-0000-000022530000}"/>
    <cellStyle name="Hiperłącze 5" xfId="22636" hidden="1" xr:uid="{00000000-0005-0000-0000-000085540000}"/>
    <cellStyle name="Hiperłącze 5" xfId="18639" hidden="1" xr:uid="{00000000-0005-0000-0000-00008D520000}"/>
    <cellStyle name="Hiperłącze 5" xfId="10203" hidden="1" xr:uid="{00000000-0005-0000-0000-00005A4F0000}"/>
    <cellStyle name="Hiperłącze 5" xfId="32204" hidden="1" xr:uid="{00000000-0005-0000-0000-0000C1580000}"/>
    <cellStyle name="Hiperłącze 5" xfId="19177" hidden="1" xr:uid="{00000000-0005-0000-0000-00000E530000}"/>
    <cellStyle name="Hiperłącze 5" xfId="11525" hidden="1" xr:uid="{00000000-0005-0000-0000-0000E5500000}"/>
    <cellStyle name="Hiperłącze 5" xfId="34092" hidden="1" xr:uid="{00000000-0005-0000-0000-0000505A0000}"/>
    <cellStyle name="Hiperłącze 5" xfId="11966" hidden="1" xr:uid="{00000000-0005-0000-0000-000058500000}"/>
    <cellStyle name="Hiperłącze 5" xfId="17230" hidden="1" xr:uid="{00000000-0005-0000-0000-0000E7510000}"/>
    <cellStyle name="Hiperłącze 5" xfId="34205" hidden="1" xr:uid="{00000000-0005-0000-0000-00004E5A0000}"/>
    <cellStyle name="Hiperłącze 5" xfId="34475" hidden="1" xr:uid="{00000000-0005-0000-0000-0000A05A0000}"/>
    <cellStyle name="Hiperłącze 5" xfId="18973" hidden="1" xr:uid="{00000000-0005-0000-0000-0000B5520000}"/>
    <cellStyle name="Hiperłącze 5" xfId="17558" hidden="1" xr:uid="{00000000-0005-0000-0000-000023520000}"/>
    <cellStyle name="Hiperłącze 5" xfId="30604" hidden="1" xr:uid="{00000000-0005-0000-0000-0000FF570000}"/>
    <cellStyle name="Hiperłącze 5" xfId="22774" hidden="1" xr:uid="{00000000-0005-0000-0000-0000DE540000}"/>
    <cellStyle name="Hiperłącze 5" xfId="20572" hidden="1" xr:uid="{00000000-0005-0000-0000-00000C550000}"/>
    <cellStyle name="Hiperłącze 5" xfId="22792" hidden="1" xr:uid="{00000000-0005-0000-0000-0000D6540000}"/>
    <cellStyle name="Hiperłącze 5" xfId="33154" hidden="1" xr:uid="{00000000-0005-0000-0000-000094590000}"/>
    <cellStyle name="Hiperłącze 5" xfId="23810" hidden="1" xr:uid="{00000000-0005-0000-0000-00006A550000}"/>
    <cellStyle name="Hiperłącze 5" xfId="30468" hidden="1" xr:uid="{00000000-0005-0000-0000-0000EF570000}"/>
    <cellStyle name="Hiperłącze 5" xfId="20459" hidden="1" xr:uid="{00000000-0005-0000-0000-0000A8530000}"/>
    <cellStyle name="Hiperłącze 5" xfId="22924" hidden="1" xr:uid="{00000000-0005-0000-0000-0000EC540000}"/>
    <cellStyle name="Hiperłącze 5" xfId="12460" hidden="1" xr:uid="{00000000-0005-0000-0000-0000B94F0000}"/>
    <cellStyle name="Hiperłącze 5" xfId="21575" hidden="1" xr:uid="{00000000-0005-0000-0000-0000E3530000}"/>
    <cellStyle name="Hiperłącze 5" xfId="36064" hidden="1" xr:uid="{00000000-0005-0000-0000-0000935A0000}"/>
    <cellStyle name="Hiperłącze 5" xfId="16723" hidden="1" xr:uid="{00000000-0005-0000-0000-0000F0520000}"/>
    <cellStyle name="Hiperłącze 5" xfId="19746" hidden="1" xr:uid="{00000000-0005-0000-0000-000030530000}"/>
    <cellStyle name="Hiperłącze 5" xfId="22612" hidden="1" xr:uid="{00000000-0005-0000-0000-00008C540000}"/>
    <cellStyle name="Hiperłącze 5" xfId="28692" hidden="1" xr:uid="{00000000-0005-0000-0000-00003F570000}"/>
    <cellStyle name="Hiperłącze 5" xfId="17091" hidden="1" xr:uid="{00000000-0005-0000-0000-0000D6510000}"/>
    <cellStyle name="Hiperłącze 5" xfId="12285" hidden="1" xr:uid="{00000000-0005-0000-0000-0000A84F0000}"/>
    <cellStyle name="Hiperłącze 5" xfId="15927" hidden="1" xr:uid="{00000000-0005-0000-0000-000098510000}"/>
    <cellStyle name="Hiperłącze 5" xfId="24008" hidden="1" xr:uid="{00000000-0005-0000-0000-000068550000}"/>
    <cellStyle name="Hiperłącze 5" xfId="24457" hidden="1" xr:uid="{00000000-0005-0000-0000-00004D550000}"/>
    <cellStyle name="Hiperłącze 5" xfId="19499" hidden="1" xr:uid="{00000000-0005-0000-0000-000052530000}"/>
    <cellStyle name="Hiperłącze 5" xfId="16744" hidden="1" xr:uid="{00000000-0005-0000-0000-0000FB510000}"/>
    <cellStyle name="Hiperłącze 5" xfId="23094" hidden="1" xr:uid="{00000000-0005-0000-0000-00009A540000}"/>
    <cellStyle name="Hiperłącze 5" xfId="10412" hidden="1" xr:uid="{00000000-0005-0000-0000-00006C4F0000}"/>
    <cellStyle name="Hiperłącze 5" xfId="13368" hidden="1" xr:uid="{00000000-0005-0000-0000-000035500000}"/>
    <cellStyle name="Hiperłącze 5" xfId="22519" hidden="1" xr:uid="{00000000-0005-0000-0000-000065540000}"/>
    <cellStyle name="Hiperłącze 5" xfId="16088" hidden="1" xr:uid="{00000000-0005-0000-0000-000061520000}"/>
    <cellStyle name="Hiperłącze 5" xfId="31465" hidden="1" xr:uid="{00000000-0005-0000-0000-000075580000}"/>
    <cellStyle name="Hiperłącze 5" xfId="15612" hidden="1" xr:uid="{00000000-0005-0000-0000-00006F510000}"/>
    <cellStyle name="Hiperłącze 5" xfId="25392" hidden="1" xr:uid="{00000000-0005-0000-0000-000009570000}"/>
    <cellStyle name="Hiperłącze 5" xfId="19850" hidden="1" xr:uid="{00000000-0005-0000-0000-000034530000}"/>
    <cellStyle name="Hiperłącze 5" xfId="35980" hidden="1" xr:uid="{00000000-0005-0000-0000-0000895A0000}"/>
    <cellStyle name="Hiperłącze 5" xfId="42187" hidden="1" xr:uid="{00000000-0005-0000-0000-0000B15D0000}"/>
    <cellStyle name="Hiperłącze 5" xfId="12165" hidden="1" xr:uid="{00000000-0005-0000-0000-0000994F0000}"/>
    <cellStyle name="Hiperłącze 5" xfId="18687" hidden="1" xr:uid="{00000000-0005-0000-0000-000098520000}"/>
    <cellStyle name="Hiperłącze 5" xfId="11730" hidden="1" xr:uid="{00000000-0005-0000-0000-0000EE500000}"/>
    <cellStyle name="Hiperłącze 5" xfId="25429" hidden="1" xr:uid="{00000000-0005-0000-0000-000080560000}"/>
    <cellStyle name="Hiperłącze 5" xfId="13476" hidden="1" xr:uid="{00000000-0005-0000-0000-000041500000}"/>
    <cellStyle name="Hiperłącze 5" xfId="25497" hidden="1" xr:uid="{00000000-0005-0000-0000-000012570000}"/>
    <cellStyle name="Hiperłącze 5" xfId="19195" hidden="1" xr:uid="{00000000-0005-0000-0000-000010530000}"/>
    <cellStyle name="Hiperłącze 5" xfId="12724" hidden="1" xr:uid="{00000000-0005-0000-0000-0000DB4F0000}"/>
    <cellStyle name="Hiperłącze 5" xfId="13652" hidden="1" xr:uid="{00000000-0005-0000-0000-000074500000}"/>
    <cellStyle name="Hiperłącze 5" xfId="11923" hidden="1" xr:uid="{00000000-0005-0000-0000-0000E2500000}"/>
    <cellStyle name="Hiperłącze 5" xfId="17861" hidden="1" xr:uid="{00000000-0005-0000-0000-000047520000}"/>
    <cellStyle name="Hiperłącze 5" xfId="22437" hidden="1" xr:uid="{00000000-0005-0000-0000-00005A540000}"/>
    <cellStyle name="Hiperłącze 5" xfId="21181" hidden="1" xr:uid="{00000000-0005-0000-0000-0000BC530000}"/>
    <cellStyle name="Hiperłącze 5" xfId="19739" hidden="1" xr:uid="{00000000-0005-0000-0000-00002B530000}"/>
    <cellStyle name="Hiperłącze 5" xfId="25643" hidden="1" xr:uid="{00000000-0005-0000-0000-0000BD550000}"/>
    <cellStyle name="Hiperłącze 5" xfId="21144" hidden="1" xr:uid="{00000000-0005-0000-0000-0000B5530000}"/>
    <cellStyle name="Hiperłącze 5" xfId="18568" hidden="1" xr:uid="{00000000-0005-0000-0000-00008A520000}"/>
    <cellStyle name="Hiperłącze 5" xfId="19367" hidden="1" xr:uid="{00000000-0005-0000-0000-000070530000}"/>
    <cellStyle name="Hiperłącze 5" xfId="12925" hidden="1" xr:uid="{00000000-0005-0000-0000-000007500000}"/>
    <cellStyle name="Hiperłącze 5" xfId="18416" hidden="1" xr:uid="{00000000-0005-0000-0000-0000C9520000}"/>
    <cellStyle name="Hiperłącze 5" xfId="13165" hidden="1" xr:uid="{00000000-0005-0000-0000-00001D500000}"/>
    <cellStyle name="Hiperłącze 5" xfId="19515" hidden="1" xr:uid="{00000000-0005-0000-0000-000051530000}"/>
    <cellStyle name="Hiperłącze 5" xfId="13572" hidden="1" xr:uid="{00000000-0005-0000-0000-00006B500000}"/>
    <cellStyle name="Hiperłącze 5" xfId="15464" hidden="1" xr:uid="{00000000-0005-0000-0000-000038510000}"/>
    <cellStyle name="Hiperłącze 5" xfId="24093" hidden="1" xr:uid="{00000000-0005-0000-0000-000059550000}"/>
    <cellStyle name="Hiperłącze 5" xfId="19068" hidden="1" xr:uid="{00000000-0005-0000-0000-000002530000}"/>
    <cellStyle name="Hiperłącze 5" xfId="19702" hidden="1" xr:uid="{00000000-0005-0000-0000-000026530000}"/>
    <cellStyle name="Hiperłącze 5" xfId="21100" hidden="1" xr:uid="{00000000-0005-0000-0000-0000B4530000}"/>
    <cellStyle name="Hiperłącze 5" xfId="14014" hidden="1" xr:uid="{00000000-0005-0000-0000-0000C1500000}"/>
    <cellStyle name="Hiperłącze 5" xfId="12620" hidden="1" xr:uid="{00000000-0005-0000-0000-0000CF4F0000}"/>
    <cellStyle name="Hiperłącze 5" xfId="11443" hidden="1" xr:uid="{00000000-0005-0000-0000-0000864F0000}"/>
    <cellStyle name="Hiperłącze 5" xfId="18632" hidden="1" xr:uid="{00000000-0005-0000-0000-000091520000}"/>
    <cellStyle name="Hiperłącze 5" xfId="14027" hidden="1" xr:uid="{00000000-0005-0000-0000-0000C4500000}"/>
    <cellStyle name="Hiperłącze 5" xfId="28226" hidden="1" xr:uid="{00000000-0005-0000-0000-00002E570000}"/>
    <cellStyle name="Hiperłącze 5" xfId="32201" hidden="1" xr:uid="{00000000-0005-0000-0000-0000C3580000}"/>
    <cellStyle name="Hiperłącze 5" xfId="31411" hidden="1" xr:uid="{00000000-0005-0000-0000-000074580000}"/>
    <cellStyle name="Hiperłącze 5" xfId="21775" hidden="1" xr:uid="{00000000-0005-0000-0000-0000FB530000}"/>
    <cellStyle name="Hiperłącze 5" xfId="24968" hidden="1" xr:uid="{00000000-0005-0000-0000-0000B3550000}"/>
    <cellStyle name="Hiperłącze 5" xfId="40902" hidden="1" xr:uid="{00000000-0005-0000-0000-0000135D0000}"/>
    <cellStyle name="Hiperłącze 5" xfId="44269" hidden="1" xr:uid="{00000000-0005-0000-0000-00003B5E0000}"/>
    <cellStyle name="Hiperłącze 5" xfId="32243" hidden="1" xr:uid="{00000000-0005-0000-0000-0000C6580000}"/>
    <cellStyle name="Hiperłącze 5" xfId="13952" hidden="1" xr:uid="{00000000-0005-0000-0000-0000AE500000}"/>
    <cellStyle name="Hiperłącze 5" xfId="12773" hidden="1" xr:uid="{00000000-0005-0000-0000-0000DE4F0000}"/>
    <cellStyle name="Hiperłącze 5" xfId="16081" hidden="1" xr:uid="{00000000-0005-0000-0000-00005D520000}"/>
    <cellStyle name="Hiperłącze 5" xfId="12574" hidden="1" xr:uid="{00000000-0005-0000-0000-0000C74F0000}"/>
    <cellStyle name="Hiperłącze 5" xfId="18841" hidden="1" xr:uid="{00000000-0005-0000-0000-0000A7520000}"/>
    <cellStyle name="Hiperłącze 5" xfId="34264" hidden="1" xr:uid="{00000000-0005-0000-0000-00003E5A0000}"/>
    <cellStyle name="Hiperłącze 5" xfId="22108" hidden="1" xr:uid="{00000000-0005-0000-0000-000035540000}"/>
    <cellStyle name="Hiperłącze 5" xfId="21944" hidden="1" xr:uid="{00000000-0005-0000-0000-000023540000}"/>
    <cellStyle name="Hiperłącze 5" xfId="25846" hidden="1" xr:uid="{00000000-0005-0000-0000-0000D4550000}"/>
    <cellStyle name="Hiperłącze 5" xfId="38706" hidden="1" xr:uid="{00000000-0005-0000-0000-0000B15C0000}"/>
    <cellStyle name="Hiperłącze 5" xfId="33811" hidden="1" xr:uid="{00000000-0005-0000-0000-0000C0590000}"/>
    <cellStyle name="Hiperłącze 5" xfId="29020" hidden="1" xr:uid="{00000000-0005-0000-0000-000064570000}"/>
    <cellStyle name="Hiperłącze 5" xfId="30990" hidden="1" xr:uid="{00000000-0005-0000-0000-000043580000}"/>
    <cellStyle name="Hiperłącze 5" xfId="34293" hidden="1" xr:uid="{00000000-0005-0000-0000-0000405A0000}"/>
    <cellStyle name="Hiperłącze 5" xfId="26298" hidden="1" xr:uid="{00000000-0005-0000-0000-00000B560000}"/>
    <cellStyle name="Hiperłącze 5" xfId="33925" hidden="1" xr:uid="{00000000-0005-0000-0000-0000CB590000}"/>
    <cellStyle name="Hiperłącze 5" xfId="34824" hidden="1" xr:uid="{00000000-0005-0000-0000-0000A55A0000}"/>
    <cellStyle name="Hiperłącze 5" xfId="34679" hidden="1" xr:uid="{00000000-0005-0000-0000-0000E3590000}"/>
    <cellStyle name="Hiperłącze 5" xfId="33884" hidden="1" xr:uid="{00000000-0005-0000-0000-0000C4590000}"/>
    <cellStyle name="Hiperłącze 5" xfId="33394" hidden="1" xr:uid="{00000000-0005-0000-0000-000061590000}"/>
    <cellStyle name="Hiperłącze 5" xfId="32789" hidden="1" xr:uid="{00000000-0005-0000-0000-000043590000}"/>
    <cellStyle name="Hiperłącze 5" xfId="32499" hidden="1" xr:uid="{00000000-0005-0000-0000-0000E0580000}"/>
    <cellStyle name="Hiperłącze 5" xfId="47045" hidden="1" xr:uid="{00000000-0005-0000-0000-0000955F0000}"/>
    <cellStyle name="Hiperłącze 5" xfId="42449" hidden="1" xr:uid="{00000000-0005-0000-0000-0000825D0000}"/>
    <cellStyle name="Hiperłącze 5" xfId="24282" hidden="1" xr:uid="{00000000-0005-0000-0000-00003F550000}"/>
    <cellStyle name="Hiperłącze 5" xfId="43821" hidden="1" xr:uid="{00000000-0005-0000-0000-00000F5E0000}"/>
    <cellStyle name="Hiperłącze 5" xfId="41835" hidden="1" xr:uid="{00000000-0005-0000-0000-0000635D0000}"/>
    <cellStyle name="Hiperłącze 5" xfId="40195" hidden="1" xr:uid="{00000000-0005-0000-0000-0000775C0000}"/>
    <cellStyle name="Hiperłącze 5" xfId="36223" hidden="1" xr:uid="{00000000-0005-0000-0000-0000BA5A0000}"/>
    <cellStyle name="Hiperłącze 5" xfId="36554" hidden="1" xr:uid="{00000000-0005-0000-0000-0000075B0000}"/>
    <cellStyle name="Hiperłącze 5" xfId="37004" hidden="1" xr:uid="{00000000-0005-0000-0000-0000EE5A0000}"/>
    <cellStyle name="Hiperłącze 5" xfId="44046" hidden="1" xr:uid="{00000000-0005-0000-0000-0000205E0000}"/>
    <cellStyle name="Hiperłącze 5" xfId="24910" hidden="1" xr:uid="{00000000-0005-0000-0000-0000AA550000}"/>
    <cellStyle name="Hiperłącze 5" xfId="24785" hidden="1" xr:uid="{00000000-0005-0000-0000-000099550000}"/>
    <cellStyle name="Hiperłącze 5" xfId="24689" hidden="1" xr:uid="{00000000-0005-0000-0000-00008D550000}"/>
    <cellStyle name="Hiperłącze 5" xfId="47054" hidden="1" xr:uid="{00000000-0005-0000-0000-0000965F0000}"/>
    <cellStyle name="Hiperłącze 5" xfId="43824" hidden="1" xr:uid="{00000000-0005-0000-0000-00000D5E0000}"/>
    <cellStyle name="Hiperłącze 5" xfId="29146" hidden="1" xr:uid="{00000000-0005-0000-0000-00009A570000}"/>
    <cellStyle name="Hiperłącze 5" xfId="26108" hidden="1" xr:uid="{00000000-0005-0000-0000-0000ED550000}"/>
    <cellStyle name="Hiperłącze 5" xfId="30262" hidden="1" xr:uid="{00000000-0005-0000-0000-0000D9570000}"/>
    <cellStyle name="Hiperłącze 5" xfId="40687" hidden="1" xr:uid="{00000000-0005-0000-0000-0000C85C0000}"/>
    <cellStyle name="Hiperłącze 5" xfId="24422" hidden="1" xr:uid="{00000000-0005-0000-0000-000049550000}"/>
    <cellStyle name="Hiperłącze 5" xfId="30146" hidden="1" xr:uid="{00000000-0005-0000-0000-0000D4570000}"/>
    <cellStyle name="Hiperłącze 5" xfId="29958" hidden="1" xr:uid="{00000000-0005-0000-0000-000094580000}"/>
    <cellStyle name="Hiperłącze 5" xfId="44143" hidden="1" xr:uid="{00000000-0005-0000-0000-00002B5E0000}"/>
    <cellStyle name="Hiperłącze 5" xfId="28117" hidden="1" xr:uid="{00000000-0005-0000-0000-000022570000}"/>
    <cellStyle name="Hiperłącze 5" xfId="40655" hidden="1" xr:uid="{00000000-0005-0000-0000-0000C25C0000}"/>
    <cellStyle name="Hiperłącze 5" xfId="22302" hidden="1" xr:uid="{00000000-0005-0000-0000-00004F540000}"/>
    <cellStyle name="Hiperłącze 5" xfId="15298" hidden="1" xr:uid="{00000000-0005-0000-0000-000021510000}"/>
    <cellStyle name="Hiperłącze 5" xfId="32454" hidden="1" xr:uid="{00000000-0005-0000-0000-0000D6580000}"/>
    <cellStyle name="Hiperłącze 5" xfId="33463" hidden="1" xr:uid="{00000000-0005-0000-0000-00006B590000}"/>
    <cellStyle name="Hiperłącze 5" xfId="41326" hidden="1" xr:uid="{00000000-0005-0000-0000-0000EB5C0000}"/>
    <cellStyle name="Hiperłącze 5" xfId="40251" hidden="1" xr:uid="{00000000-0005-0000-0000-00007B5C0000}"/>
    <cellStyle name="Hiperłącze 5" xfId="42228" hidden="1" xr:uid="{00000000-0005-0000-0000-00006B5D0000}"/>
    <cellStyle name="Hiperłącze 5" xfId="26395" hidden="1" xr:uid="{00000000-0005-0000-0000-000018560000}"/>
    <cellStyle name="Hiperłącze 5" xfId="21935" hidden="1" xr:uid="{00000000-0005-0000-0000-000022540000}"/>
    <cellStyle name="Hiperłącze 5" xfId="34245" hidden="1" xr:uid="{00000000-0005-0000-0000-0000475A0000}"/>
    <cellStyle name="Hiperłącze 5" xfId="29491" hidden="1" xr:uid="{00000000-0005-0000-0000-0000C3570000}"/>
    <cellStyle name="Hiperłącze 5" xfId="31790" hidden="1" xr:uid="{00000000-0005-0000-0000-0000B1580000}"/>
    <cellStyle name="Hiperłącze 5" xfId="33182" hidden="1" xr:uid="{00000000-0005-0000-0000-00004B590000}"/>
    <cellStyle name="Hiperłącze 5" xfId="26729" hidden="1" xr:uid="{00000000-0005-0000-0000-000053560000}"/>
    <cellStyle name="Hiperłącze 5" xfId="35513" hidden="1" xr:uid="{00000000-0005-0000-0000-0000535A0000}"/>
    <cellStyle name="Hiperłącze 5" xfId="16165" hidden="1" xr:uid="{00000000-0005-0000-0000-000005520000}"/>
    <cellStyle name="Hiperłącze 5" xfId="35793" hidden="1" xr:uid="{00000000-0005-0000-0000-00006E5A0000}"/>
    <cellStyle name="Hiperłącze 5" xfId="34231" hidden="1" xr:uid="{00000000-0005-0000-0000-00004C5A0000}"/>
    <cellStyle name="Hiperłącze 5" xfId="34705" hidden="1" xr:uid="{00000000-0005-0000-0000-0000E2590000}"/>
    <cellStyle name="Hiperłącze 5" xfId="33865" hidden="1" xr:uid="{00000000-0005-0000-0000-0000C2590000}"/>
    <cellStyle name="Hiperłącze 5" xfId="33290" hidden="1" xr:uid="{00000000-0005-0000-0000-000058590000}"/>
    <cellStyle name="Hiperłącze 5" xfId="32056" hidden="1" xr:uid="{00000000-0005-0000-0000-0000F1580000}"/>
    <cellStyle name="Hiperłącze 5" xfId="12011" hidden="1" xr:uid="{00000000-0005-0000-0000-00008B4F0000}"/>
    <cellStyle name="Hiperłącze 5" xfId="14495" hidden="1" xr:uid="{00000000-0005-0000-0000-0000D7500000}"/>
    <cellStyle name="Hiperłącze 5" xfId="24317" hidden="1" xr:uid="{00000000-0005-0000-0000-000079550000}"/>
    <cellStyle name="Hiperłącze 5" xfId="16878" hidden="1" xr:uid="{00000000-0005-0000-0000-0000BD510000}"/>
    <cellStyle name="Hiperłącze 5" xfId="13935" hidden="1" xr:uid="{00000000-0005-0000-0000-0000B7500000}"/>
    <cellStyle name="Hiperłącze 5" xfId="21617" hidden="1" xr:uid="{00000000-0005-0000-0000-0000E6530000}"/>
    <cellStyle name="Hiperłącze 5" xfId="17500" hidden="1" xr:uid="{00000000-0005-0000-0000-00001A520000}"/>
    <cellStyle name="Hiperłącze 5" xfId="16508" hidden="1" xr:uid="{00000000-0005-0000-0000-00006A520000}"/>
    <cellStyle name="Hiperłącze 5" xfId="17947" hidden="1" xr:uid="{00000000-0005-0000-0000-000050520000}"/>
    <cellStyle name="Hiperłącze 5" xfId="15671" hidden="1" xr:uid="{00000000-0005-0000-0000-000076510000}"/>
    <cellStyle name="Hiperłącze 5" xfId="26042" hidden="1" xr:uid="{00000000-0005-0000-0000-0000EA550000}"/>
    <cellStyle name="Hiperłącze 5" xfId="25892" hidden="1" xr:uid="{00000000-0005-0000-0000-0000D9550000}"/>
    <cellStyle name="Hiperłącze 5" xfId="25732" hidden="1" xr:uid="{00000000-0005-0000-0000-0000CD550000}"/>
    <cellStyle name="Hiperłącze 5" xfId="12020" hidden="1" xr:uid="{00000000-0005-0000-0000-00008C4F0000}"/>
    <cellStyle name="Hiperłącze 5" xfId="14832" hidden="1" xr:uid="{00000000-0005-0000-0000-000064510000}"/>
    <cellStyle name="Hiperłącze 5" xfId="19208" hidden="1" xr:uid="{00000000-0005-0000-0000-000014530000}"/>
    <cellStyle name="Hiperłącze 5" xfId="30631" hidden="1" xr:uid="{00000000-0005-0000-0000-0000FD570000}"/>
    <cellStyle name="Hiperłącze 5" xfId="26467" hidden="1" xr:uid="{00000000-0005-0000-0000-000033560000}"/>
    <cellStyle name="Hiperłącze 5" xfId="29569" hidden="1" xr:uid="{00000000-0005-0000-0000-000040580000}"/>
    <cellStyle name="Hiperłącze 5" xfId="22142" hidden="1" xr:uid="{00000000-0005-0000-0000-000039540000}"/>
    <cellStyle name="Hiperłącze 5" xfId="23875" hidden="1" xr:uid="{00000000-0005-0000-0000-000083550000}"/>
    <cellStyle name="Hiperłącze 5" xfId="30285" hidden="1" xr:uid="{00000000-0005-0000-0000-00003A580000}"/>
    <cellStyle name="Hiperłącze 5" xfId="32360" hidden="1" xr:uid="{00000000-0005-0000-0000-000007590000}"/>
    <cellStyle name="Hiperłącze 5" xfId="15779" hidden="1" xr:uid="{00000000-0005-0000-0000-000083510000}"/>
    <cellStyle name="Hiperłącze 5" xfId="28328" hidden="1" xr:uid="{00000000-0005-0000-0000-00007E570000}"/>
    <cellStyle name="Hiperłącze 5" xfId="43686" hidden="1" xr:uid="{00000000-0005-0000-0000-0000FC5D0000}"/>
    <cellStyle name="Hiperłącze 5" xfId="39456" hidden="1" xr:uid="{00000000-0005-0000-0000-00000B5C0000}"/>
    <cellStyle name="Hiperłącze 5" xfId="40646" hidden="1" xr:uid="{00000000-0005-0000-0000-0000C15C0000}"/>
    <cellStyle name="Hiperłącze 5" xfId="33250" hidden="1" xr:uid="{00000000-0005-0000-0000-00004E590000}"/>
    <cellStyle name="Hiperłącze 5" xfId="34778" hidden="1" xr:uid="{00000000-0005-0000-0000-0000ED590000}"/>
    <cellStyle name="Hiperłącze 5" xfId="22455" hidden="1" xr:uid="{00000000-0005-0000-0000-00005E540000}"/>
    <cellStyle name="Hiperłącze 5" xfId="32939" hidden="1" xr:uid="{00000000-0005-0000-0000-0000A0590000}"/>
    <cellStyle name="Hiperłącze 5" xfId="21689" hidden="1" xr:uid="{00000000-0005-0000-0000-0000EA530000}"/>
    <cellStyle name="Hiperłącze 5" xfId="13904" hidden="1" xr:uid="{00000000-0005-0000-0000-0000C0500000}"/>
    <cellStyle name="Hiperłącze 5" xfId="26815" hidden="1" xr:uid="{00000000-0005-0000-0000-000060560000}"/>
    <cellStyle name="Hiperłącze 5" xfId="27050" hidden="1" xr:uid="{00000000-0005-0000-0000-000071560000}"/>
    <cellStyle name="Hiperłącze 5" xfId="32432" hidden="1" xr:uid="{00000000-0005-0000-0000-0000DB580000}"/>
    <cellStyle name="Hiperłącze 5" xfId="30918" hidden="1" xr:uid="{00000000-0005-0000-0000-000028580000}"/>
    <cellStyle name="Hiperłącze 5" xfId="29860" hidden="1" xr:uid="{00000000-0005-0000-0000-000026590000}"/>
    <cellStyle name="Hiperłącze 5" xfId="27146" hidden="1" xr:uid="{00000000-0005-0000-0000-00009B560000}"/>
    <cellStyle name="Hiperłącze 5" xfId="27213" hidden="1" xr:uid="{00000000-0005-0000-0000-0000A0560000}"/>
    <cellStyle name="Hiperłącze 5" xfId="30821" hidden="1" xr:uid="{00000000-0005-0000-0000-00001B580000}"/>
    <cellStyle name="Hiperłącze 5" xfId="42699" hidden="1" xr:uid="{00000000-0005-0000-0000-0000C65D0000}"/>
    <cellStyle name="Hiperłącze 5" xfId="26929" hidden="1" xr:uid="{00000000-0005-0000-0000-00006B560000}"/>
    <cellStyle name="Hiperłącze 5" xfId="36096" hidden="1" xr:uid="{00000000-0005-0000-0000-0000915A0000}"/>
    <cellStyle name="Hiperłącze 5" xfId="35737" hidden="1" xr:uid="{00000000-0005-0000-0000-00006C5A0000}"/>
    <cellStyle name="Hiperłącze 5" xfId="34849" hidden="1" xr:uid="{00000000-0005-0000-0000-0000495A0000}"/>
    <cellStyle name="Hiperłącze 5" xfId="34991" hidden="1" xr:uid="{00000000-0005-0000-0000-0000FF590000}"/>
    <cellStyle name="Hiperłącze 5" xfId="34022" hidden="1" xr:uid="{00000000-0005-0000-0000-0000D8590000}"/>
    <cellStyle name="Hiperłącze 5" xfId="33452" hidden="1" xr:uid="{00000000-0005-0000-0000-00006C590000}"/>
    <cellStyle name="Hiperłącze 5" xfId="37076" hidden="1" xr:uid="{00000000-0005-0000-0000-0000F15A0000}"/>
    <cellStyle name="Hiperłącze 5" xfId="39856" hidden="1" xr:uid="{00000000-0005-0000-0000-00003C5C0000}"/>
    <cellStyle name="Hiperłącze 5" xfId="24987" hidden="1" xr:uid="{00000000-0005-0000-0000-0000B7550000}"/>
    <cellStyle name="Hiperłącze 5" xfId="42268" hidden="1" xr:uid="{00000000-0005-0000-0000-0000745D0000}"/>
    <cellStyle name="Hiperłącze 5" xfId="41718" hidden="1" xr:uid="{00000000-0005-0000-0000-0000585D0000}"/>
    <cellStyle name="Hiperłącze 5" xfId="43882" hidden="1" xr:uid="{00000000-0005-0000-0000-0000535F0000}"/>
    <cellStyle name="Hiperłącze 5" xfId="42893" hidden="1" xr:uid="{00000000-0005-0000-0000-0000DE5D0000}"/>
    <cellStyle name="Hiperłącze 5" xfId="44296" hidden="1" xr:uid="{00000000-0005-0000-0000-0000395E0000}"/>
    <cellStyle name="Hiperłącze 5" xfId="43968" hidden="1" xr:uid="{00000000-0005-0000-0000-00001C5E0000}"/>
    <cellStyle name="Hiperłącze 5" xfId="40921" hidden="1" xr:uid="{00000000-0005-0000-0000-0000225D0000}"/>
    <cellStyle name="Hiperłącze 5" xfId="25046" hidden="1" xr:uid="{00000000-0005-0000-0000-000030560000}"/>
    <cellStyle name="Hiperłącze 5" xfId="25218" hidden="1" xr:uid="{00000000-0005-0000-0000-00001E560000}"/>
    <cellStyle name="Hiperłącze 5" xfId="26419" hidden="1" xr:uid="{00000000-0005-0000-0000-000011560000}"/>
    <cellStyle name="Hiperłącze 5" xfId="43222" hidden="1" xr:uid="{00000000-0005-0000-0000-0000BD5E0000}"/>
    <cellStyle name="Hiperłącze 5" xfId="36774" hidden="1" xr:uid="{00000000-0005-0000-0000-0000D75A0000}"/>
    <cellStyle name="Hiperłącze 5" xfId="40900" hidden="1" xr:uid="{00000000-0005-0000-0000-00000D5D0000}"/>
    <cellStyle name="Hiperłącze 5" xfId="45841" hidden="1" xr:uid="{00000000-0005-0000-0000-0000FC5E0000}"/>
    <cellStyle name="Hiperłącze 5" xfId="31310" hidden="1" xr:uid="{00000000-0005-0000-0000-000068580000}"/>
    <cellStyle name="Hiperłącze 5" xfId="25449" hidden="1" xr:uid="{00000000-0005-0000-0000-00007E560000}"/>
    <cellStyle name="Hiperłącze 5" xfId="31709" hidden="1" xr:uid="{00000000-0005-0000-0000-0000AD580000}"/>
    <cellStyle name="Hiperłącze 5" xfId="39042" hidden="1" xr:uid="{00000000-0005-0000-0000-0000BB5C0000}"/>
    <cellStyle name="Hiperłącze 5" xfId="25659" hidden="1" xr:uid="{00000000-0005-0000-0000-0000C2550000}"/>
    <cellStyle name="Hiperłącze 5" xfId="31650" hidden="1" xr:uid="{00000000-0005-0000-0000-0000A7580000}"/>
    <cellStyle name="Hiperłącze 5" xfId="33087" hidden="1" xr:uid="{00000000-0005-0000-0000-000081590000}"/>
    <cellStyle name="Hiperłącze 5" xfId="41297" hidden="1" xr:uid="{00000000-0005-0000-0000-0000E75C0000}"/>
    <cellStyle name="Hiperłącze 5" xfId="30252" hidden="1" xr:uid="{00000000-0005-0000-0000-0000DF570000}"/>
    <cellStyle name="Hiperłącze 5" xfId="15292" hidden="1" xr:uid="{00000000-0005-0000-0000-000053510000}"/>
    <cellStyle name="Hiperłącze 5" xfId="20081" hidden="1" xr:uid="{00000000-0005-0000-0000-000076530000}"/>
    <cellStyle name="Hiperłącze 5" xfId="22125" hidden="1" xr:uid="{00000000-0005-0000-0000-000032540000}"/>
    <cellStyle name="Hiperłącze 5" xfId="28405" hidden="1" xr:uid="{00000000-0005-0000-0000-000094570000}"/>
    <cellStyle name="Hiperłącze 5" xfId="33974" hidden="1" xr:uid="{00000000-0005-0000-0000-0000CE590000}"/>
    <cellStyle name="Hiperłącze 5" xfId="35825" hidden="1" xr:uid="{00000000-0005-0000-0000-0000775A0000}"/>
    <cellStyle name="Hiperłącze 5" xfId="37410" hidden="1" xr:uid="{00000000-0005-0000-0000-0000935B0000}"/>
    <cellStyle name="Hiperłącze 5" xfId="35357" hidden="1" xr:uid="{00000000-0005-0000-0000-0000255A0000}"/>
    <cellStyle name="Hiperłącze 5" xfId="45926" hidden="1" xr:uid="{00000000-0005-0000-0000-0000335F0000}"/>
    <cellStyle name="Hiperłącze 5" xfId="38785" hidden="1" xr:uid="{00000000-0005-0000-0000-0000525C0000}"/>
    <cellStyle name="Hiperłącze 5" xfId="21601" hidden="1" xr:uid="{00000000-0005-0000-0000-0000E2530000}"/>
    <cellStyle name="Hiperłącze 5" xfId="27774" hidden="1" xr:uid="{00000000-0005-0000-0000-0000BF560000}"/>
    <cellStyle name="Hiperłącze 5" xfId="33422" hidden="1" xr:uid="{00000000-0005-0000-0000-000064590000}"/>
    <cellStyle name="Hiperłącze 5" xfId="31674" hidden="1" xr:uid="{00000000-0005-0000-0000-0000A9580000}"/>
    <cellStyle name="Hiperłącze 5" xfId="32921" hidden="1" xr:uid="{00000000-0005-0000-0000-0000A3590000}"/>
    <cellStyle name="Hiperłącze 5" xfId="27471" hidden="1" xr:uid="{00000000-0005-0000-0000-0000ED560000}"/>
    <cellStyle name="Hiperłącze 5" xfId="27352" hidden="1" xr:uid="{00000000-0005-0000-0000-0000F2560000}"/>
    <cellStyle name="Hiperłącze 5" xfId="31591" hidden="1" xr:uid="{00000000-0005-0000-0000-000086580000}"/>
    <cellStyle name="Hiperłącze 5" xfId="15207" hidden="1" xr:uid="{00000000-0005-0000-0000-00001C510000}"/>
    <cellStyle name="Hiperłącze 5" xfId="42088" hidden="1" xr:uid="{00000000-0005-0000-0000-0000AC5D0000}"/>
    <cellStyle name="Hiperłącze 5" xfId="27784" hidden="1" xr:uid="{00000000-0005-0000-0000-0000B9560000}"/>
    <cellStyle name="Hiperłącze 5" xfId="17316" hidden="1" xr:uid="{00000000-0005-0000-0000-0000F0510000}"/>
    <cellStyle name="Hiperłącze 5" xfId="25473" hidden="1" xr:uid="{00000000-0005-0000-0000-00008B560000}"/>
    <cellStyle name="Hiperłącze 5" xfId="32151" hidden="1" xr:uid="{00000000-0005-0000-0000-0000BB580000}"/>
    <cellStyle name="Hiperłącze 5" xfId="36006" hidden="1" xr:uid="{00000000-0005-0000-0000-00008A5A0000}"/>
    <cellStyle name="Hiperłącze 5" xfId="35685" hidden="1" xr:uid="{00000000-0005-0000-0000-0000615A0000}"/>
    <cellStyle name="Hiperłącze 5" xfId="34801" hidden="1" xr:uid="{00000000-0005-0000-0000-0000EE590000}"/>
    <cellStyle name="Hiperłącze 5" xfId="17969" hidden="1" xr:uid="{00000000-0005-0000-0000-000053520000}"/>
    <cellStyle name="Hiperłącze 5" xfId="20469" hidden="1" xr:uid="{00000000-0005-0000-0000-0000A7530000}"/>
    <cellStyle name="Hiperłącze 5" xfId="26204" hidden="1" xr:uid="{00000000-0005-0000-0000-0000F9550000}"/>
    <cellStyle name="Hiperłącze 5" xfId="14236" hidden="1" xr:uid="{00000000-0005-0000-0000-0000C9500000}"/>
    <cellStyle name="Hiperłącze 5" xfId="13994" hidden="1" xr:uid="{00000000-0005-0000-0000-0000AC500000}"/>
    <cellStyle name="Hiperłącze 5" xfId="12524" hidden="1" xr:uid="{00000000-0005-0000-0000-0000C34F0000}"/>
    <cellStyle name="Hiperłącze 5" xfId="15447" hidden="1" xr:uid="{00000000-0005-0000-0000-000034510000}"/>
    <cellStyle name="Hiperłącze 5" xfId="15951" hidden="1" xr:uid="{00000000-0005-0000-0000-000091510000}"/>
    <cellStyle name="Hiperłącze 5" xfId="15843" hidden="1" xr:uid="{00000000-0005-0000-0000-000085510000}"/>
    <cellStyle name="Hiperłącze 5" xfId="15629" hidden="1" xr:uid="{00000000-0005-0000-0000-000073510000}"/>
    <cellStyle name="Hiperłącze 5" xfId="22762" hidden="1" xr:uid="{00000000-0005-0000-0000-000096540000}"/>
    <cellStyle name="Hiperłącze 5" xfId="25404" hidden="1" xr:uid="{00000000-0005-0000-0000-00007A560000}"/>
    <cellStyle name="Hiperłącze 5" xfId="26910" hidden="1" xr:uid="{00000000-0005-0000-0000-000067560000}"/>
    <cellStyle name="Hiperłącze 5" xfId="26835" hidden="1" xr:uid="{00000000-0005-0000-0000-000059560000}"/>
    <cellStyle name="Hiperłącze 5" xfId="15025" hidden="1" xr:uid="{00000000-0005-0000-0000-00003C510000}"/>
    <cellStyle name="Hiperłącze 5" xfId="17738" hidden="1" xr:uid="{00000000-0005-0000-0000-000038520000}"/>
    <cellStyle name="Hiperłącze 5" xfId="22554" hidden="1" xr:uid="{00000000-0005-0000-0000-000081540000}"/>
    <cellStyle name="Hiperłącze 5" xfId="11561" hidden="1" xr:uid="{00000000-0005-0000-0000-000060500000}"/>
    <cellStyle name="Hiperłącze 5" xfId="32404" hidden="1" xr:uid="{00000000-0005-0000-0000-0000D8580000}"/>
    <cellStyle name="Hiperłącze 5" xfId="27958" hidden="1" xr:uid="{00000000-0005-0000-0000-0000CE560000}"/>
    <cellStyle name="Hiperłącze 5" xfId="30020" hidden="1" xr:uid="{00000000-0005-0000-0000-000022590000}"/>
    <cellStyle name="Hiperłącze 5" xfId="21984" hidden="1" xr:uid="{00000000-0005-0000-0000-00002C540000}"/>
    <cellStyle name="Hiperłącze 5" xfId="26311" hidden="1" xr:uid="{00000000-0005-0000-0000-000005560000}"/>
    <cellStyle name="Hiperłącze 5" xfId="30319" hidden="1" xr:uid="{00000000-0005-0000-0000-00001C590000}"/>
    <cellStyle name="Hiperłącze 5" xfId="41333" hidden="1" xr:uid="{00000000-0005-0000-0000-0000F05C0000}"/>
    <cellStyle name="Hiperłącze 5" xfId="35013" hidden="1" xr:uid="{00000000-0005-0000-0000-0000045A0000}"/>
    <cellStyle name="Hiperłącze 5" xfId="22411" hidden="1" xr:uid="{00000000-0005-0000-0000-000059540000}"/>
    <cellStyle name="Hiperłącze 5" xfId="31063" hidden="1" xr:uid="{00000000-0005-0000-0000-000046580000}"/>
    <cellStyle name="Hiperłącze 5" xfId="41617" hidden="1" xr:uid="{00000000-0005-0000-0000-0000065D0000}"/>
    <cellStyle name="Hiperłącze 5" xfId="46408" hidden="1" xr:uid="{00000000-0005-0000-0000-0000765F0000}"/>
    <cellStyle name="Hiperłącze 5" xfId="41427" hidden="1" xr:uid="{00000000-0005-0000-0000-0000F35C0000}"/>
    <cellStyle name="Hiperłącze 5" xfId="30549" hidden="1" xr:uid="{00000000-0005-0000-0000-0000F6570000}"/>
    <cellStyle name="Hiperłącze 5" xfId="35545" hidden="1" xr:uid="{00000000-0005-0000-0000-0000575A0000}"/>
    <cellStyle name="Hiperłącze 5" xfId="30301" hidden="1" xr:uid="{00000000-0005-0000-0000-000095580000}"/>
    <cellStyle name="Hiperłącze 5" xfId="16225" hidden="1" xr:uid="{00000000-0005-0000-0000-0000FA520000}"/>
    <cellStyle name="Hiperłącze 5" xfId="36141" hidden="1" xr:uid="{00000000-0005-0000-0000-0000B35A0000}"/>
    <cellStyle name="Hiperłącze 5" xfId="14317" hidden="1" xr:uid="{00000000-0005-0000-0000-000097500000}"/>
    <cellStyle name="Hiperłącze 5" xfId="21196" hidden="1" xr:uid="{00000000-0005-0000-0000-0000C0530000}"/>
    <cellStyle name="Hiperłącze 5" xfId="46358" hidden="1" xr:uid="{00000000-0005-0000-0000-0000735F0000}"/>
    <cellStyle name="Hiperłącze 5" xfId="25790" hidden="1" xr:uid="{00000000-0005-0000-0000-000013570000}"/>
    <cellStyle name="Hiperłącze 5" xfId="33062" hidden="1" xr:uid="{00000000-0005-0000-0000-000087590000}"/>
    <cellStyle name="Hiperłącze 5" xfId="34713" hidden="1" xr:uid="{00000000-0005-0000-0000-0000E5590000}"/>
    <cellStyle name="Hiperłącze 5" xfId="29871" hidden="1" xr:uid="{00000000-0005-0000-0000-00001E590000}"/>
    <cellStyle name="Hiperłącze 5" xfId="35366" hidden="1" xr:uid="{00000000-0005-0000-0000-0000265A0000}"/>
    <cellStyle name="Hiperłącze 5" xfId="41967" hidden="1" xr:uid="{00000000-0005-0000-0000-0000C35D0000}"/>
    <cellStyle name="Hiperłącze 5" xfId="28290" hidden="1" xr:uid="{00000000-0005-0000-0000-000035570000}"/>
    <cellStyle name="Hiperłącze 5" xfId="32023" hidden="1" xr:uid="{00000000-0005-0000-0000-0000F8580000}"/>
    <cellStyle name="Hiperłącze 5" xfId="39039" hidden="1" xr:uid="{00000000-0005-0000-0000-0000BC5C0000}"/>
    <cellStyle name="Hiperłącze 5" xfId="14734" hidden="1" xr:uid="{00000000-0005-0000-0000-000002510000}"/>
    <cellStyle name="Hiperłącze 5" xfId="27415" hidden="1" xr:uid="{00000000-0005-0000-0000-0000FA560000}"/>
    <cellStyle name="Hiperłącze 5" xfId="41897" hidden="1" xr:uid="{00000000-0005-0000-0000-0000AE5D0000}"/>
    <cellStyle name="Hiperłącze 5" xfId="27567" hidden="1" xr:uid="{00000000-0005-0000-0000-0000DC560000}"/>
    <cellStyle name="Hiperłącze 5" xfId="32631" hidden="1" xr:uid="{00000000-0005-0000-0000-000031590000}"/>
    <cellStyle name="Hiperłącze 5" xfId="23234" hidden="1" xr:uid="{00000000-0005-0000-0000-0000AB540000}"/>
    <cellStyle name="Hiperłącze 5" xfId="34183" hidden="1" xr:uid="{00000000-0005-0000-0000-0000A15A0000}"/>
    <cellStyle name="Hiperłącze 5" xfId="35833" hidden="1" xr:uid="{00000000-0005-0000-0000-0000785A0000}"/>
    <cellStyle name="Hiperłącze 5" xfId="33571" hidden="1" xr:uid="{00000000-0005-0000-0000-000077590000}"/>
    <cellStyle name="Hiperłącze 5" xfId="44037" hidden="1" xr:uid="{00000000-0005-0000-0000-00001F5E0000}"/>
    <cellStyle name="Hiperłącze 5" xfId="47112" hidden="1" xr:uid="{00000000-0005-0000-0000-0000A45F0000}"/>
    <cellStyle name="Hiperłącze 5" xfId="26585" hidden="1" xr:uid="{00000000-0005-0000-0000-000040560000}"/>
    <cellStyle name="Hiperłącze 5" xfId="38761" hidden="1" xr:uid="{00000000-0005-0000-0000-0000585C0000}"/>
    <cellStyle name="Hiperłącze 5" xfId="40127" hidden="1" xr:uid="{00000000-0005-0000-0000-00006D5C0000}"/>
    <cellStyle name="Hiperłącze 5" xfId="34320" hidden="1" xr:uid="{00000000-0005-0000-0000-00003A5B0000}"/>
    <cellStyle name="Hiperłącze 5" xfId="41318" hidden="1" xr:uid="{00000000-0005-0000-0000-0000EC5C0000}"/>
    <cellStyle name="Hiperłącze 5" xfId="38858" hidden="1" xr:uid="{00000000-0005-0000-0000-0000415D0000}"/>
    <cellStyle name="Hiperłącze 5" xfId="40943" hidden="1" xr:uid="{00000000-0005-0000-0000-0000345D0000}"/>
    <cellStyle name="Hiperłącze 5" xfId="41046" hidden="1" xr:uid="{00000000-0005-0000-0000-0000205D0000}"/>
    <cellStyle name="Hiperłącze 5" xfId="23499" hidden="1" xr:uid="{00000000-0005-0000-0000-0000C5540000}"/>
    <cellStyle name="Hiperłącze 5" xfId="27914" hidden="1" xr:uid="{00000000-0005-0000-0000-0000C9560000}"/>
    <cellStyle name="Hiperłącze 5" xfId="27712" hidden="1" xr:uid="{00000000-0005-0000-0000-0000B5560000}"/>
    <cellStyle name="Hiperłącze 5" xfId="27285" hidden="1" xr:uid="{00000000-0005-0000-0000-0000A6560000}"/>
    <cellStyle name="Hiperłącze 5" xfId="41250" hidden="1" xr:uid="{00000000-0005-0000-0000-0000E15C0000}"/>
    <cellStyle name="Hiperłącze 5" xfId="45609" hidden="1" xr:uid="{00000000-0005-0000-0000-0000225F0000}"/>
    <cellStyle name="Hiperłącze 5" xfId="43700" hidden="1" xr:uid="{00000000-0005-0000-0000-0000005E0000}"/>
    <cellStyle name="Hiperłącze 5" xfId="23251" hidden="1" xr:uid="{00000000-0005-0000-0000-0000AF540000}"/>
    <cellStyle name="Hiperłącze 5" xfId="38571" hidden="1" xr:uid="{00000000-0005-0000-0000-0000E15B0000}"/>
    <cellStyle name="Hiperłącze 5" xfId="33207" hidden="1" xr:uid="{00000000-0005-0000-0000-000050590000}"/>
    <cellStyle name="Hiperłącze 5" xfId="25796" hidden="1" xr:uid="{00000000-0005-0000-0000-00000C570000}"/>
    <cellStyle name="Hiperłącze 5" xfId="32944" hidden="1" xr:uid="{00000000-0005-0000-0000-00009F590000}"/>
    <cellStyle name="Hiperłącze 5" xfId="41403" hidden="1" xr:uid="{00000000-0005-0000-0000-0000235D0000}"/>
    <cellStyle name="Hiperłącze 5" xfId="26739" hidden="1" xr:uid="{00000000-0005-0000-0000-00004D560000}"/>
    <cellStyle name="Hiperłącze 5" xfId="32969" hidden="1" xr:uid="{00000000-0005-0000-0000-00009A590000}"/>
    <cellStyle name="Hiperłącze 5" xfId="22495" hidden="1" xr:uid="{00000000-0005-0000-0000-000063540000}"/>
    <cellStyle name="Hiperłącze 5" xfId="36042" hidden="1" xr:uid="{00000000-0005-0000-0000-0000905A0000}"/>
    <cellStyle name="Hiperłącze 5" xfId="37834" hidden="1" xr:uid="{00000000-0005-0000-0000-00006B5B0000}"/>
    <cellStyle name="Hiperłącze 5" xfId="17491" hidden="1" xr:uid="{00000000-0005-0000-0000-000016520000}"/>
    <cellStyle name="Hiperłącze 5" xfId="20962" hidden="1" xr:uid="{00000000-0005-0000-0000-000079540000}"/>
    <cellStyle name="Hiperłącze 5" xfId="12863" hidden="1" xr:uid="{00000000-0005-0000-0000-0000E64F0000}"/>
    <cellStyle name="Hiperłącze 5" xfId="31130" hidden="1" xr:uid="{00000000-0005-0000-0000-000053580000}"/>
    <cellStyle name="Hiperłącze 5" xfId="22545" hidden="1" xr:uid="{00000000-0005-0000-0000-000066540000}"/>
    <cellStyle name="Hiperłącze 5" xfId="31235" hidden="1" xr:uid="{00000000-0005-0000-0000-00005F580000}"/>
    <cellStyle name="Hiperłącze 5" xfId="30235" hidden="1" xr:uid="{00000000-0005-0000-0000-0000DB570000}"/>
    <cellStyle name="Hiperłącze 5" xfId="31886" hidden="1" xr:uid="{00000000-0005-0000-0000-000008590000}"/>
    <cellStyle name="Hiperłącze 5" xfId="45692" hidden="1" xr:uid="{00000000-0005-0000-0000-0000345F0000}"/>
    <cellStyle name="Hiperłącze 5" xfId="17418" hidden="1" xr:uid="{00000000-0005-0000-0000-000013520000}"/>
    <cellStyle name="Hiperłącze 5" xfId="39657" hidden="1" xr:uid="{00000000-0005-0000-0000-0000245C0000}"/>
    <cellStyle name="Hiperłącze 5" xfId="46665" hidden="1" xr:uid="{00000000-0005-0000-0000-0000B45F0000}"/>
    <cellStyle name="Hiperłącze 5" xfId="12813" hidden="1" xr:uid="{00000000-0005-0000-0000-0000E34F0000}"/>
    <cellStyle name="Hiperłącze 5" xfId="28362" hidden="1" xr:uid="{00000000-0005-0000-0000-00006D570000}"/>
    <cellStyle name="Hiperłącze 5" xfId="35088" hidden="1" xr:uid="{00000000-0005-0000-0000-00000A5A0000}"/>
    <cellStyle name="Hiperłącze 5" xfId="35758" hidden="1" xr:uid="{00000000-0005-0000-0000-00006F5A0000}"/>
    <cellStyle name="Hiperłącze 5" xfId="32917" hidden="1" xr:uid="{00000000-0005-0000-0000-000098590000}"/>
    <cellStyle name="Hiperłącze 5" xfId="36205" hidden="1" xr:uid="{00000000-0005-0000-0000-0000B55A0000}"/>
    <cellStyle name="Hiperłącze 5" xfId="15242" hidden="1" xr:uid="{00000000-0005-0000-0000-000019510000}"/>
    <cellStyle name="Hiperłącze 5" xfId="34955" hidden="1" xr:uid="{00000000-0005-0000-0000-0000F6590000}"/>
    <cellStyle name="Hiperłącze 5" xfId="29112" hidden="1" xr:uid="{00000000-0005-0000-0000-000091570000}"/>
    <cellStyle name="Hiperłącze 5" xfId="33593" hidden="1" xr:uid="{00000000-0005-0000-0000-000072590000}"/>
    <cellStyle name="Hiperłącze 5" xfId="22035" hidden="1" xr:uid="{00000000-0005-0000-0000-00002D540000}"/>
    <cellStyle name="Hiperłącze 5" xfId="40547" hidden="1" xr:uid="{00000000-0005-0000-0000-00009E5C0000}"/>
    <cellStyle name="Hiperłącze 5" xfId="28880" hidden="1" xr:uid="{00000000-0005-0000-0000-000052570000}"/>
    <cellStyle name="Hiperłącze 5" xfId="14684" hidden="1" xr:uid="{00000000-0005-0000-0000-000004510000}"/>
    <cellStyle name="Hiperłącze 5" xfId="28307" hidden="1" xr:uid="{00000000-0005-0000-0000-000032570000}"/>
    <cellStyle name="Hiperłącze 5" xfId="33708" hidden="1" xr:uid="{00000000-0005-0000-0000-0000AF590000}"/>
    <cellStyle name="Hiperłącze 5" xfId="22965" hidden="1" xr:uid="{00000000-0005-0000-0000-0000DC540000}"/>
    <cellStyle name="Hiperłącze 5" xfId="16022" hidden="1" xr:uid="{00000000-0005-0000-0000-000001520000}"/>
    <cellStyle name="Hiperłącze 5" xfId="35861" hidden="1" xr:uid="{00000000-0005-0000-0000-0000805A0000}"/>
    <cellStyle name="Hiperłącze 5" xfId="34938" hidden="1" xr:uid="{00000000-0005-0000-0000-0000F9590000}"/>
    <cellStyle name="Hiperłącze 5" xfId="15679" hidden="1" xr:uid="{00000000-0005-0000-0000-000077510000}"/>
    <cellStyle name="Hiperłącze 5" xfId="12173" hidden="1" xr:uid="{00000000-0005-0000-0000-00009A4F0000}"/>
    <cellStyle name="Hiperłącze 5" xfId="25470" hidden="1" xr:uid="{00000000-0005-0000-0000-00008C560000}"/>
    <cellStyle name="Hiperłącze 5" xfId="26747" hidden="1" xr:uid="{00000000-0005-0000-0000-00004E560000}"/>
    <cellStyle name="Hiperłącze 5" xfId="21386" hidden="1" xr:uid="{00000000-0005-0000-0000-0000C6530000}"/>
    <cellStyle name="Hiperłącze 5" xfId="21519" hidden="1" xr:uid="{00000000-0005-0000-0000-0000DA530000}"/>
    <cellStyle name="Hiperłącze 5" xfId="18725" hidden="1" xr:uid="{00000000-0005-0000-0000-00009F520000}"/>
    <cellStyle name="Hiperłącze 5" xfId="22503" hidden="1" xr:uid="{00000000-0005-0000-0000-000068540000}"/>
    <cellStyle name="Hiperłącze 5" xfId="18293" hidden="1" xr:uid="{00000000-0005-0000-0000-0000BB520000}"/>
    <cellStyle name="Hiperłącze 5" xfId="22406" hidden="1" xr:uid="{00000000-0005-0000-0000-00005B540000}"/>
    <cellStyle name="Hiperłącze 5" xfId="22703" hidden="1" xr:uid="{00000000-0005-0000-0000-000094540000}"/>
    <cellStyle name="Hiperłącze 5" xfId="23545" hidden="1" xr:uid="{00000000-0005-0000-0000-0000F7540000}"/>
    <cellStyle name="Hiperłącze 5" xfId="25304" hidden="1" xr:uid="{00000000-0005-0000-0000-00001E570000}"/>
    <cellStyle name="Hiperłącze 5" xfId="28057" hidden="1" xr:uid="{00000000-0005-0000-0000-000008570000}"/>
    <cellStyle name="Hiperłącze 5" xfId="27363" hidden="1" xr:uid="{00000000-0005-0000-0000-0000F8560000}"/>
    <cellStyle name="Hiperłącze 5" xfId="22355" hidden="1" xr:uid="{00000000-0005-0000-0000-000053540000}"/>
    <cellStyle name="Hiperłącze 5" xfId="14147" hidden="1" xr:uid="{00000000-0005-0000-0000-000086500000}"/>
    <cellStyle name="Hiperłącze 5" xfId="14879" hidden="1" xr:uid="{00000000-0005-0000-0000-000056510000}"/>
    <cellStyle name="Hiperłącze 5" xfId="22954" hidden="1" xr:uid="{00000000-0005-0000-0000-0000E0540000}"/>
    <cellStyle name="Hiperłącze 5" xfId="22779" hidden="1" xr:uid="{00000000-0005-0000-0000-0000DA540000}"/>
    <cellStyle name="Hiperłącze 5" xfId="19324" hidden="1" xr:uid="{00000000-0005-0000-0000-00004B530000}"/>
    <cellStyle name="Hiperłącze 5" xfId="33992" hidden="1" xr:uid="{00000000-0005-0000-0000-0000D0590000}"/>
    <cellStyle name="Hiperłącze 5" xfId="29070" hidden="1" xr:uid="{00000000-0005-0000-0000-000062570000}"/>
    <cellStyle name="Hiperłącze 5" xfId="35303" hidden="1" xr:uid="{00000000-0005-0000-0000-0000245A0000}"/>
    <cellStyle name="Hiperłącze 5" xfId="22731" hidden="1" xr:uid="{00000000-0005-0000-0000-000097540000}"/>
    <cellStyle name="Hiperłącze 5" xfId="27151" hidden="1" xr:uid="{00000000-0005-0000-0000-000099560000}"/>
    <cellStyle name="Hiperłącze 5" xfId="35240" hidden="1" xr:uid="{00000000-0005-0000-0000-00001F5A0000}"/>
    <cellStyle name="Hiperłącze 5" xfId="38204" hidden="1" xr:uid="{00000000-0005-0000-0000-0000BB5B0000}"/>
    <cellStyle name="Hiperłącze 5" xfId="17307" hidden="1" xr:uid="{00000000-0005-0000-0000-0000EF510000}"/>
    <cellStyle name="Hiperłącze 5" xfId="15861" hidden="1" xr:uid="{00000000-0005-0000-0000-00008A510000}"/>
    <cellStyle name="Hiperłącze 5" xfId="42877" hidden="1" xr:uid="{00000000-0005-0000-0000-0000D95D0000}"/>
    <cellStyle name="Hiperłącze 5" xfId="36281" hidden="1" xr:uid="{00000000-0005-0000-0000-0000C35A0000}"/>
    <cellStyle name="Hiperłącze 5" xfId="37686" hidden="1" xr:uid="{00000000-0005-0000-0000-0000595B0000}"/>
    <cellStyle name="Hiperłącze 5" xfId="32227" hidden="1" xr:uid="{00000000-0005-0000-0000-0000C2580000}"/>
    <cellStyle name="Hiperłącze 5" xfId="36880" hidden="1" xr:uid="{00000000-0005-0000-0000-0000135B0000}"/>
    <cellStyle name="Hiperłącze 5" xfId="12216" hidden="1" xr:uid="{00000000-0005-0000-0000-0000E3500000}"/>
    <cellStyle name="Hiperłącze 5" xfId="32297" hidden="1" xr:uid="{00000000-0005-0000-0000-0000CF580000}"/>
    <cellStyle name="Hiperłącze 5" xfId="30981" hidden="1" xr:uid="{00000000-0005-0000-0000-000042580000}"/>
    <cellStyle name="Hiperłącze 5" xfId="32887" hidden="1" xr:uid="{00000000-0005-0000-0000-000083590000}"/>
    <cellStyle name="Hiperłącze 5" xfId="29887" hidden="1" xr:uid="{00000000-0005-0000-0000-00001F590000}"/>
    <cellStyle name="Hiperłącze 5" xfId="42813" hidden="1" xr:uid="{00000000-0005-0000-0000-0000D65D0000}"/>
    <cellStyle name="Hiperłącze 5" xfId="20258" hidden="1" xr:uid="{00000000-0005-0000-0000-000090530000}"/>
    <cellStyle name="Hiperłącze 5" xfId="10479" hidden="1" xr:uid="{00000000-0005-0000-0000-00006E4F0000}"/>
    <cellStyle name="Hiperłącze 5" xfId="37362" hidden="1" xr:uid="{00000000-0005-0000-0000-0000565B0000}"/>
    <cellStyle name="Hiperłącze 5" xfId="30166" hidden="1" xr:uid="{00000000-0005-0000-0000-0000CD570000}"/>
    <cellStyle name="Hiperłącze 5" xfId="36114" hidden="1" xr:uid="{00000000-0005-0000-0000-0000965A0000}"/>
    <cellStyle name="Hiperłącze 5" xfId="26808" hidden="1" xr:uid="{00000000-0005-0000-0000-00005B560000}"/>
    <cellStyle name="Hiperłącze 5" xfId="35243" hidden="1" xr:uid="{00000000-0005-0000-0000-00001D5A0000}"/>
    <cellStyle name="Hiperłącze 5" xfId="17482" hidden="1" xr:uid="{00000000-0005-0000-0000-000015520000}"/>
    <cellStyle name="Hiperłącze 5" xfId="39109" hidden="1" xr:uid="{00000000-0005-0000-0000-0000B85C0000}"/>
    <cellStyle name="Hiperłącze 5" xfId="35906" hidden="1" xr:uid="{00000000-0005-0000-0000-0000815A0000}"/>
    <cellStyle name="Hiperłącze 5" xfId="21806" hidden="1" xr:uid="{00000000-0005-0000-0000-0000FA530000}"/>
    <cellStyle name="Hiperłącze 5" xfId="30540" hidden="1" xr:uid="{00000000-0005-0000-0000-0000F2570000}"/>
    <cellStyle name="Hiperłącze 5" xfId="35030" hidden="1" xr:uid="{00000000-0005-0000-0000-0000085A0000}"/>
    <cellStyle name="Hiperłącze 5" xfId="41051" hidden="1" xr:uid="{00000000-0005-0000-0000-00001B5D0000}"/>
    <cellStyle name="Hiperłącze 5" xfId="20695" hidden="1" xr:uid="{00000000-0005-0000-0000-00000E540000}"/>
    <cellStyle name="Hiperłącze 5" xfId="29288" hidden="1" xr:uid="{00000000-0005-0000-0000-0000B0570000}"/>
    <cellStyle name="Hiperłącze 5" xfId="40565" hidden="1" xr:uid="{00000000-0005-0000-0000-0000A05C0000}"/>
    <cellStyle name="Hiperłącze 5" xfId="28430" hidden="1" xr:uid="{00000000-0005-0000-0000-00008E570000}"/>
    <cellStyle name="Hiperłącze 5" xfId="15339" hidden="1" xr:uid="{00000000-0005-0000-0000-000028510000}"/>
    <cellStyle name="Hiperłącze 5" xfId="20760" hidden="1" xr:uid="{00000000-0005-0000-0000-000010550000}"/>
    <cellStyle name="Hiperłącze 5" xfId="42681" hidden="1" xr:uid="{00000000-0005-0000-0000-0000C15D0000}"/>
    <cellStyle name="Hiperłącze 5" xfId="24417" hidden="1" xr:uid="{00000000-0005-0000-0000-00004B550000}"/>
    <cellStyle name="Hiperłącze 5" xfId="35956" hidden="1" xr:uid="{00000000-0005-0000-0000-0000875A0000}"/>
    <cellStyle name="Hiperłącze 5" xfId="41169" hidden="1" xr:uid="{00000000-0005-0000-0000-0000245D0000}"/>
    <cellStyle name="Hiperłącze 5" xfId="36563" hidden="1" xr:uid="{00000000-0005-0000-0000-0000025B0000}"/>
    <cellStyle name="Hiperłącze 5" xfId="27331" hidden="1" xr:uid="{00000000-0005-0000-0000-0000DD560000}"/>
    <cellStyle name="Hiperłącze 5" xfId="27749" hidden="1" xr:uid="{00000000-0005-0000-0000-0000BC560000}"/>
    <cellStyle name="Hiperłącze 5" xfId="27177" hidden="1" xr:uid="{00000000-0005-0000-0000-00009A560000}"/>
    <cellStyle name="Hiperłącze 5" xfId="37154" hidden="1" xr:uid="{00000000-0005-0000-0000-0000415B0000}"/>
    <cellStyle name="Hiperłącze 5" xfId="46456" hidden="1" xr:uid="{00000000-0005-0000-0000-0000B35F0000}"/>
    <cellStyle name="Hiperłącze 5" xfId="44632" hidden="1" xr:uid="{00000000-0005-0000-0000-0000765E0000}"/>
    <cellStyle name="Hiperłącze 5" xfId="37172" hidden="1" xr:uid="{00000000-0005-0000-0000-0000435B0000}"/>
    <cellStyle name="Hiperłącze 5" xfId="44863" hidden="1" xr:uid="{00000000-0005-0000-0000-0000965E0000}"/>
    <cellStyle name="Hiperłącze 5" xfId="37516" hidden="1" xr:uid="{00000000-0005-0000-0000-0000AB5B0000}"/>
    <cellStyle name="Hiperłącze 5" xfId="23475" hidden="1" xr:uid="{00000000-0005-0000-0000-0000C3540000}"/>
    <cellStyle name="Hiperłącze 5" xfId="24196" hidden="1" xr:uid="{00000000-0005-0000-0000-00002D550000}"/>
    <cellStyle name="Hiperłącze 5" xfId="28531" hidden="1" xr:uid="{00000000-0005-0000-0000-000078570000}"/>
    <cellStyle name="Hiperłącze 5" xfId="29061" hidden="1" xr:uid="{00000000-0005-0000-0000-000061570000}"/>
    <cellStyle name="Hiperłącze 5" xfId="28795" hidden="1" xr:uid="{00000000-0005-0000-0000-000050570000}"/>
    <cellStyle name="Hiperłącze 5" xfId="39154" hidden="1" xr:uid="{00000000-0005-0000-0000-0000EB5B0000}"/>
    <cellStyle name="Hiperłącze 5" xfId="39523" hidden="1" xr:uid="{00000000-0005-0000-0000-0000105C0000}"/>
    <cellStyle name="Hiperłącze 5" xfId="41527" hidden="1" xr:uid="{00000000-0005-0000-0000-0000FE5C0000}"/>
    <cellStyle name="Hiperłącze 5" xfId="37554" hidden="1" xr:uid="{00000000-0005-0000-0000-0000A05B0000}"/>
    <cellStyle name="Hiperłącze 5" xfId="23613" hidden="1" xr:uid="{00000000-0005-0000-0000-000014550000}"/>
    <cellStyle name="Hiperłącze 5" xfId="20781" hidden="1" xr:uid="{00000000-0005-0000-0000-00000E550000}"/>
    <cellStyle name="Hiperłącze 5" xfId="45539" hidden="1" xr:uid="{00000000-0005-0000-0000-00003C5F0000}"/>
    <cellStyle name="Hiperłącze 5" xfId="35536" hidden="1" xr:uid="{00000000-0005-0000-0000-0000585A0000}"/>
    <cellStyle name="Hiperłącze 5" xfId="29532" hidden="1" xr:uid="{00000000-0005-0000-0000-0000C2570000}"/>
    <cellStyle name="Hiperłącze 5" xfId="36132" hidden="1" xr:uid="{00000000-0005-0000-0000-0000B25A0000}"/>
    <cellStyle name="Hiperłącze 5" xfId="14012" hidden="1" xr:uid="{00000000-0005-0000-0000-0000A9500000}"/>
    <cellStyle name="Hiperłącze 5" xfId="27302" hidden="1" xr:uid="{00000000-0005-0000-0000-0000EA560000}"/>
    <cellStyle name="Hiperłącze 5" xfId="34525" hidden="1" xr:uid="{00000000-0005-0000-0000-0000AD5A0000}"/>
    <cellStyle name="Hiperłącze 5" xfId="19650" hidden="1" xr:uid="{00000000-0005-0000-0000-000024530000}"/>
    <cellStyle name="Hiperłącze 5" xfId="42071" hidden="1" xr:uid="{00000000-0005-0000-0000-0000AD5D0000}"/>
    <cellStyle name="Hiperłącze 5" xfId="41626" hidden="1" xr:uid="{00000000-0005-0000-0000-0000385D0000}"/>
    <cellStyle name="Hiperłącze 5" xfId="15425" hidden="1" xr:uid="{00000000-0005-0000-0000-00002F510000}"/>
    <cellStyle name="Hiperłącze 5" xfId="17549" hidden="1" xr:uid="{00000000-0005-0000-0000-000024520000}"/>
    <cellStyle name="Hiperłącze 5" xfId="18499" hidden="1" xr:uid="{00000000-0005-0000-0000-0000BF520000}"/>
    <cellStyle name="Hiperłącze 5" xfId="40619" hidden="1" xr:uid="{00000000-0005-0000-0000-0000A15C0000}"/>
    <cellStyle name="Hiperłącze 5" xfId="32672" hidden="1" xr:uid="{00000000-0005-0000-0000-000038590000}"/>
    <cellStyle name="Hiperłącze 5" xfId="18119" hidden="1" xr:uid="{00000000-0005-0000-0000-000076520000}"/>
    <cellStyle name="Hiperłącze 5" xfId="40242" hidden="1" xr:uid="{00000000-0005-0000-0000-00007A5C0000}"/>
    <cellStyle name="Hiperłącze 5" xfId="32839" hidden="1" xr:uid="{00000000-0005-0000-0000-000046590000}"/>
    <cellStyle name="Hiperłącze 5" xfId="31736" hidden="1" xr:uid="{00000000-0005-0000-0000-0000B0580000}"/>
    <cellStyle name="Hiperłącze 5" xfId="35072" hidden="1" xr:uid="{00000000-0005-0000-0000-0000065A0000}"/>
    <cellStyle name="Hiperłącze 5" xfId="33001" hidden="1" xr:uid="{00000000-0005-0000-0000-00009C590000}"/>
    <cellStyle name="Hiperłącze 5" xfId="15356" hidden="1" xr:uid="{00000000-0005-0000-0000-00002C510000}"/>
    <cellStyle name="Hiperłącze 5" xfId="44395" hidden="1" xr:uid="{00000000-0005-0000-0000-0000495E0000}"/>
    <cellStyle name="Hiperłącze 5" xfId="36742" hidden="1" xr:uid="{00000000-0005-0000-0000-0000CE5A0000}"/>
    <cellStyle name="Hiperłącze 5" xfId="18518" hidden="1" xr:uid="{00000000-0005-0000-0000-0000BC520000}"/>
    <cellStyle name="Hiperłącze 5" xfId="29597" hidden="1" xr:uid="{00000000-0005-0000-0000-000033580000}"/>
    <cellStyle name="Hiperłącze 5" xfId="17362" hidden="1" xr:uid="{00000000-0005-0000-0000-0000F5510000}"/>
    <cellStyle name="Hiperłącze 5" xfId="27243" hidden="1" xr:uid="{00000000-0005-0000-0000-0000A8560000}"/>
    <cellStyle name="Hiperłącze 5" xfId="34603" hidden="1" xr:uid="{00000000-0005-0000-0000-0000AA5A0000}"/>
    <cellStyle name="Hiperłącze 5" xfId="30026" hidden="1" xr:uid="{00000000-0005-0000-0000-000005590000}"/>
    <cellStyle name="Hiperłącze 5" xfId="42829" hidden="1" xr:uid="{00000000-0005-0000-0000-0000D85D0000}"/>
    <cellStyle name="Hiperłącze 5" xfId="22000" hidden="1" xr:uid="{00000000-0005-0000-0000-000029540000}"/>
    <cellStyle name="Hiperłącze 5" xfId="24265" hidden="1" xr:uid="{00000000-0005-0000-0000-00003B550000}"/>
    <cellStyle name="Hiperłącze 5" xfId="45110" hidden="1" xr:uid="{00000000-0005-0000-0000-0000B35E0000}"/>
    <cellStyle name="Hiperłącze 5" xfId="17428" hidden="1" xr:uid="{00000000-0005-0000-0000-000014520000}"/>
    <cellStyle name="Hiperłącze 5" xfId="36055" hidden="1" xr:uid="{00000000-0005-0000-0000-0000945A0000}"/>
    <cellStyle name="Hiperłącze 5" xfId="22681" hidden="1" xr:uid="{00000000-0005-0000-0000-00008F540000}"/>
    <cellStyle name="Hiperłącze 5" xfId="43928" hidden="1" xr:uid="{00000000-0005-0000-0000-0000135E0000}"/>
    <cellStyle name="Hiperłącze 5" xfId="30780" hidden="1" xr:uid="{00000000-0005-0000-0000-000014580000}"/>
    <cellStyle name="Hiperłącze 5" xfId="20724" hidden="1" xr:uid="{00000000-0005-0000-0000-000010540000}"/>
    <cellStyle name="Hiperłącze 5" xfId="30477" hidden="1" xr:uid="{00000000-0005-0000-0000-0000F0570000}"/>
    <cellStyle name="Hiperłącze 5" xfId="40720" hidden="1" xr:uid="{00000000-0005-0000-0000-0000C95C0000}"/>
    <cellStyle name="Hiperłącze 5" xfId="24398" hidden="1" xr:uid="{00000000-0005-0000-0000-000047550000}"/>
    <cellStyle name="Hiperłącze 5" xfId="15186" hidden="1" xr:uid="{00000000-0005-0000-0000-000017510000}"/>
    <cellStyle name="Hiperłącze 5" xfId="24607" hidden="1" xr:uid="{00000000-0005-0000-0000-000086550000}"/>
    <cellStyle name="Hiperłącze 5" xfId="31242" hidden="1" xr:uid="{00000000-0005-0000-0000-000064580000}"/>
    <cellStyle name="Hiperłącze 5" xfId="22959" hidden="1" xr:uid="{00000000-0005-0000-0000-0000DB540000}"/>
    <cellStyle name="Hiperłącze 5" xfId="22720" hidden="1" xr:uid="{00000000-0005-0000-0000-000098540000}"/>
    <cellStyle name="Hiperłącze 5" xfId="16729" hidden="1" xr:uid="{00000000-0005-0000-0000-000065520000}"/>
    <cellStyle name="Hiperłącze 5" xfId="28266" hidden="1" xr:uid="{00000000-0005-0000-0000-000033570000}"/>
    <cellStyle name="Hiperłącze 5" xfId="25772" hidden="1" xr:uid="{00000000-0005-0000-0000-000010570000}"/>
    <cellStyle name="Hiperłącze 5" xfId="27488" hidden="1" xr:uid="{00000000-0005-0000-0000-0000EC560000}"/>
    <cellStyle name="Hiperłącze 5" xfId="18882" hidden="1" xr:uid="{00000000-0005-0000-0000-0000A6520000}"/>
    <cellStyle name="Hiperłącze 5" xfId="10450" hidden="1" xr:uid="{00000000-0005-0000-0000-00006D4F0000}"/>
    <cellStyle name="Hiperłącze 5" xfId="18227" hidden="1" xr:uid="{00000000-0005-0000-0000-000082520000}"/>
    <cellStyle name="Hiperłącze 5" xfId="18832" hidden="1" xr:uid="{00000000-0005-0000-0000-0000A8520000}"/>
    <cellStyle name="Hiperłącze 5" xfId="12229" hidden="1" xr:uid="{00000000-0005-0000-0000-0000F94F0000}"/>
    <cellStyle name="Hiperłącze 5" xfId="19217" hidden="1" xr:uid="{00000000-0005-0000-0000-000013530000}"/>
    <cellStyle name="Hiperłącze 5" xfId="23550" hidden="1" xr:uid="{00000000-0005-0000-0000-0000F5540000}"/>
    <cellStyle name="Hiperłącze 5" xfId="23823" hidden="1" xr:uid="{00000000-0005-0000-0000-000066550000}"/>
    <cellStyle name="Hiperłącze 5" xfId="30255" hidden="1" xr:uid="{00000000-0005-0000-0000-0000DD570000}"/>
    <cellStyle name="Hiperłącze 5" xfId="30131" hidden="1" xr:uid="{00000000-0005-0000-0000-0000D0570000}"/>
    <cellStyle name="Hiperłącze 5" xfId="29469" hidden="1" xr:uid="{00000000-0005-0000-0000-0000C0570000}"/>
    <cellStyle name="Hiperłącze 5" xfId="29324" hidden="1" xr:uid="{00000000-0005-0000-0000-0000AE570000}"/>
    <cellStyle name="Hiperłącze 5" xfId="19302" hidden="1" xr:uid="{00000000-0005-0000-0000-000055530000}"/>
    <cellStyle name="Hiperłącze 5" xfId="28149" hidden="1" xr:uid="{00000000-0005-0000-0000-000028570000}"/>
    <cellStyle name="Hiperłącze 5" xfId="20614" hidden="1" xr:uid="{00000000-0005-0000-0000-000071540000}"/>
    <cellStyle name="Hiperłącze 5" xfId="19100" hidden="1" xr:uid="{00000000-0005-0000-0000-000008530000}"/>
    <cellStyle name="Hiperłącze 5" xfId="24406" hidden="1" xr:uid="{00000000-0005-0000-0000-00004C550000}"/>
    <cellStyle name="Hiperłącze 5" xfId="24430" hidden="1" xr:uid="{00000000-0005-0000-0000-000045550000}"/>
    <cellStyle name="Hiperłącze 5" xfId="12313" hidden="1" xr:uid="{00000000-0005-0000-0000-0000AB4F0000}"/>
    <cellStyle name="Hiperłącze 5" xfId="30108" hidden="1" xr:uid="{00000000-0005-0000-0000-0000CB570000}"/>
    <cellStyle name="Hiperłącze 5" xfId="30929" hidden="1" xr:uid="{00000000-0005-0000-0000-000027580000}"/>
    <cellStyle name="Hiperłącze 5" xfId="17409" hidden="1" xr:uid="{00000000-0005-0000-0000-000012520000}"/>
    <cellStyle name="Hiperłącze 5" xfId="39839" hidden="1" xr:uid="{00000000-0005-0000-0000-0000385C0000}"/>
    <cellStyle name="Hiperłącze 5" xfId="39934" hidden="1" xr:uid="{00000000-0005-0000-0000-0000405C0000}"/>
    <cellStyle name="Hiperłącze 5" xfId="16119" hidden="1" xr:uid="{00000000-0005-0000-0000-00000D520000}"/>
    <cellStyle name="Hiperłącze 5" xfId="21369" hidden="1" xr:uid="{00000000-0005-0000-0000-0000C9530000}"/>
    <cellStyle name="Hiperłącze 5" xfId="46109" hidden="1" xr:uid="{00000000-0005-0000-0000-0000175F0000}"/>
    <cellStyle name="Hiperłącze 5" xfId="14693" hidden="1" xr:uid="{00000000-0005-0000-0000-000003510000}"/>
    <cellStyle name="Hiperłącze 5" xfId="21528" hidden="1" xr:uid="{00000000-0005-0000-0000-0000DB530000}"/>
    <cellStyle name="Hiperłącze 5" xfId="40836" hidden="1" xr:uid="{00000000-0005-0000-0000-0000D15C0000}"/>
    <cellStyle name="Hiperłącze 5" xfId="42976" hidden="1" xr:uid="{00000000-0005-0000-0000-0000E95D0000}"/>
    <cellStyle name="Hiperłącze 5" xfId="44927" hidden="1" xr:uid="{00000000-0005-0000-0000-0000995E0000}"/>
    <cellStyle name="Hiperłącze 5" xfId="34820" hidden="1" xr:uid="{00000000-0005-0000-0000-00009C5A0000}"/>
    <cellStyle name="Hiperłącze 5" xfId="33767" hidden="1" xr:uid="{00000000-0005-0000-0000-0000B6590000}"/>
    <cellStyle name="Hiperłącze 5" xfId="44371" hidden="1" xr:uid="{00000000-0005-0000-0000-0000475E0000}"/>
    <cellStyle name="Hiperłącze 5" xfId="21681" hidden="1" xr:uid="{00000000-0005-0000-0000-0000E9530000}"/>
    <cellStyle name="Hiperłącze 5" xfId="33938" hidden="1" xr:uid="{00000000-0005-0000-0000-0000C5590000}"/>
    <cellStyle name="Hiperłącze 5" xfId="29622" hidden="1" xr:uid="{00000000-0005-0000-0000-000025590000}"/>
    <cellStyle name="Hiperłącze 5" xfId="36105" hidden="1" xr:uid="{00000000-0005-0000-0000-0000925A0000}"/>
    <cellStyle name="Hiperłącze 5" xfId="35275" hidden="1" xr:uid="{00000000-0005-0000-0000-0000215A0000}"/>
    <cellStyle name="Hiperłącze 5" xfId="40764" hidden="1" xr:uid="{00000000-0005-0000-0000-0000CE5C0000}"/>
    <cellStyle name="Hiperłącze 5" xfId="12062" hidden="1" xr:uid="{00000000-0005-0000-0000-0000914F0000}"/>
    <cellStyle name="Hiperłącze 5" xfId="16587" hidden="1" xr:uid="{00000000-0005-0000-0000-0000A1510000}"/>
    <cellStyle name="Hiperłącze 5" xfId="17663" hidden="1" xr:uid="{00000000-0005-0000-0000-00002F520000}"/>
    <cellStyle name="Hiperłącze 5" xfId="44952" hidden="1" xr:uid="{00000000-0005-0000-0000-0000A15E0000}"/>
    <cellStyle name="Hiperłącze 5" xfId="29658" hidden="1" xr:uid="{00000000-0005-0000-0000-0000A0580000}"/>
    <cellStyle name="Hiperłącze 5" xfId="42200" hidden="1" xr:uid="{00000000-0005-0000-0000-0000B45D0000}"/>
    <cellStyle name="Hiperłącze 5" xfId="25354" hidden="1" xr:uid="{00000000-0005-0000-0000-00000D570000}"/>
    <cellStyle name="Hiperłącze 5" xfId="16136" hidden="1" xr:uid="{00000000-0005-0000-0000-00000C520000}"/>
    <cellStyle name="Hiperłącze 5" xfId="33109" hidden="1" xr:uid="{00000000-0005-0000-0000-000080590000}"/>
    <cellStyle name="Hiperłącze 5" xfId="15416" hidden="1" xr:uid="{00000000-0005-0000-0000-00002E510000}"/>
    <cellStyle name="Hiperłącze 5" xfId="38953" hidden="1" xr:uid="{00000000-0005-0000-0000-00003B5D0000}"/>
    <cellStyle name="Hiperłącze 5" xfId="20874" hidden="1" xr:uid="{00000000-0005-0000-0000-000075550000}"/>
    <cellStyle name="Hiperłącze 5" xfId="21251" hidden="1" xr:uid="{00000000-0005-0000-0000-00006C540000}"/>
    <cellStyle name="Hiperłącze 5" xfId="42821" hidden="1" xr:uid="{00000000-0005-0000-0000-0000D75D0000}"/>
    <cellStyle name="Hiperłącze 5" xfId="17379" hidden="1" xr:uid="{00000000-0005-0000-0000-0000F2510000}"/>
    <cellStyle name="Hiperłącze 5" xfId="23435" hidden="1" xr:uid="{00000000-0005-0000-0000-0000BE540000}"/>
    <cellStyle name="Hiperłącze 5" xfId="26869" hidden="1" xr:uid="{00000000-0005-0000-0000-000062560000}"/>
    <cellStyle name="Hiperłącze 5" xfId="15573" hidden="1" xr:uid="{00000000-0005-0000-0000-00006A510000}"/>
    <cellStyle name="Hiperłącze 5" xfId="31501" hidden="1" xr:uid="{00000000-0005-0000-0000-00007E580000}"/>
    <cellStyle name="Hiperłącze 5" xfId="43725" hidden="1" xr:uid="{00000000-0005-0000-0000-0000035E0000}"/>
    <cellStyle name="Hiperłącze 5" xfId="31138" hidden="1" xr:uid="{00000000-0005-0000-0000-000058580000}"/>
    <cellStyle name="Hiperłącze 5" xfId="22150" hidden="1" xr:uid="{00000000-0005-0000-0000-00003A540000}"/>
    <cellStyle name="Hiperłącze 5" xfId="24598" hidden="1" xr:uid="{00000000-0005-0000-0000-000082550000}"/>
    <cellStyle name="Hiperłącze 5" xfId="38683" hidden="1" xr:uid="{00000000-0005-0000-0000-0000B65C0000}"/>
    <cellStyle name="Hiperłącze 5" xfId="25667" hidden="1" xr:uid="{00000000-0005-0000-0000-0000C5550000}"/>
    <cellStyle name="Hiperłącze 5" xfId="32391" hidden="1" xr:uid="{00000000-0005-0000-0000-0000D4580000}"/>
    <cellStyle name="Hiperłącze 5" xfId="20619" hidden="1" xr:uid="{00000000-0005-0000-0000-00000F550000}"/>
    <cellStyle name="Hiperłącze 5" xfId="23483" hidden="1" xr:uid="{00000000-0005-0000-0000-0000C8540000}"/>
    <cellStyle name="Hiperłącze 5" xfId="44232" hidden="1" xr:uid="{00000000-0005-0000-0000-0000365E0000}"/>
    <cellStyle name="Hiperłącze 5" xfId="28421" hidden="1" xr:uid="{00000000-0005-0000-0000-00008F570000}"/>
    <cellStyle name="Hiperłącze 5" xfId="28616" hidden="1" xr:uid="{00000000-0005-0000-0000-000069570000}"/>
    <cellStyle name="Hiperłącze 5" xfId="28709" hidden="1" xr:uid="{00000000-0005-0000-0000-000043570000}"/>
    <cellStyle name="Hiperłącze 5" xfId="24615" hidden="1" xr:uid="{00000000-0005-0000-0000-000089550000}"/>
    <cellStyle name="Hiperłącze 5" xfId="45129" hidden="1" xr:uid="{00000000-0005-0000-0000-0000B75E0000}"/>
    <cellStyle name="Hiperłącze 5" xfId="36707" hidden="1" xr:uid="{00000000-0005-0000-0000-0000CF5A0000}"/>
    <cellStyle name="Hiperłącze 5" xfId="44503" hidden="1" xr:uid="{00000000-0005-0000-0000-0000555E0000}"/>
    <cellStyle name="Hiperłącze 5" xfId="44677" hidden="1" xr:uid="{00000000-0005-0000-0000-0000805E0000}"/>
    <cellStyle name="Hiperłącze 5" xfId="37851" hidden="1" xr:uid="{00000000-0005-0000-0000-00006F5B0000}"/>
    <cellStyle name="Hiperłącze 5" xfId="45884" hidden="1" xr:uid="{00000000-0005-0000-0000-0000FA5E0000}"/>
    <cellStyle name="Hiperłącze 5" xfId="24125" hidden="1" xr:uid="{00000000-0005-0000-0000-00002A550000}"/>
    <cellStyle name="Hiperłącze 5" xfId="24838" hidden="1" xr:uid="{00000000-0005-0000-0000-0000A4550000}"/>
    <cellStyle name="Hiperłącze 5" xfId="31000" hidden="1" xr:uid="{00000000-0005-0000-0000-000044580000}"/>
    <cellStyle name="Hiperłącze 5" xfId="29729" hidden="1" xr:uid="{00000000-0005-0000-0000-000036580000}"/>
    <cellStyle name="Hiperłącze 5" xfId="30934" hidden="1" xr:uid="{00000000-0005-0000-0000-000025580000}"/>
    <cellStyle name="Hiperłącze 5" xfId="38418" hidden="1" xr:uid="{00000000-0005-0000-0000-0000D35B0000}"/>
    <cellStyle name="Hiperłącze 5" xfId="46191" hidden="1" xr:uid="{00000000-0005-0000-0000-0000465F0000}"/>
    <cellStyle name="Hiperłącze 5" xfId="28865" hidden="1" xr:uid="{00000000-0005-0000-0000-000083570000}"/>
    <cellStyle name="Hiperłącze 5" xfId="36388" hidden="1" xr:uid="{00000000-0005-0000-0000-0000FB5A0000}"/>
    <cellStyle name="Hiperłącze 5" xfId="40875" hidden="1" xr:uid="{00000000-0005-0000-0000-00001F5D0000}"/>
    <cellStyle name="Hiperłącze 5" xfId="45753" hidden="1" xr:uid="{00000000-0005-0000-0000-0000EF5E0000}"/>
    <cellStyle name="Hiperłącze 5" xfId="24576" hidden="1" xr:uid="{00000000-0005-0000-0000-000087550000}"/>
    <cellStyle name="Hiperłącze 5" xfId="23893" hidden="1" xr:uid="{00000000-0005-0000-0000-000080550000}"/>
    <cellStyle name="Hiperłącze 5" xfId="36409" hidden="1" xr:uid="{00000000-0005-0000-0000-0000185B0000}"/>
    <cellStyle name="Hiperłącze 5" xfId="41942" hidden="1" xr:uid="{00000000-0005-0000-0000-00009B5D0000}"/>
    <cellStyle name="Hiperłącze 5" xfId="29965" hidden="1" xr:uid="{00000000-0005-0000-0000-000093580000}"/>
    <cellStyle name="Hiperłącze 5" xfId="42805" hidden="1" xr:uid="{00000000-0005-0000-0000-0000D55D0000}"/>
    <cellStyle name="Hiperłącze 5" xfId="20472" hidden="1" xr:uid="{00000000-0005-0000-0000-0000A5530000}"/>
    <cellStyle name="Hiperłącze 5" xfId="21120" hidden="1" xr:uid="{00000000-0005-0000-0000-0000AD530000}"/>
    <cellStyle name="Hiperłącze 5" xfId="42754" hidden="1" xr:uid="{00000000-0005-0000-0000-0000CF5D0000}"/>
    <cellStyle name="Hiperłącze 5" xfId="46538" hidden="1" xr:uid="{00000000-0005-0000-0000-0000CA5F0000}"/>
    <cellStyle name="Hiperłącze 5" xfId="14055" hidden="1" xr:uid="{00000000-0005-0000-0000-00007B500000}"/>
    <cellStyle name="Hiperłącze 5" xfId="40556" hidden="1" xr:uid="{00000000-0005-0000-0000-00009F5C0000}"/>
    <cellStyle name="Hiperłącze 5" xfId="46465" hidden="1" xr:uid="{00000000-0005-0000-0000-0000AB5F0000}"/>
    <cellStyle name="Hiperłącze 5" xfId="20612" hidden="1" xr:uid="{00000000-0005-0000-0000-000080540000}"/>
    <cellStyle name="Hiperłącze 5" xfId="15316" hidden="1" xr:uid="{00000000-0005-0000-0000-000023510000}"/>
    <cellStyle name="Hiperłącze 5" xfId="15013" hidden="1" xr:uid="{00000000-0005-0000-0000-000040510000}"/>
    <cellStyle name="Hiperłącze 5" xfId="11611" hidden="1" xr:uid="{00000000-0005-0000-0000-0000FC4F0000}"/>
    <cellStyle name="Hiperłącze 5" xfId="16205" hidden="1" xr:uid="{00000000-0005-0000-0000-0000FC510000}"/>
    <cellStyle name="Hiperłącze 5" xfId="34270" hidden="1" xr:uid="{00000000-0005-0000-0000-00003D5A0000}"/>
    <cellStyle name="Hiperłącze 5" xfId="16567" hidden="1" xr:uid="{00000000-0005-0000-0000-00009F510000}"/>
    <cellStyle name="Hiperłącze 5" xfId="45459" hidden="1" xr:uid="{00000000-0005-0000-0000-0000435F0000}"/>
    <cellStyle name="Hiperłącze 5" xfId="34214" hidden="1" xr:uid="{00000000-0005-0000-0000-00004D5A0000}"/>
    <cellStyle name="Hiperłącze 5" xfId="33644" hidden="1" xr:uid="{00000000-0005-0000-0000-0000A2590000}"/>
    <cellStyle name="Hiperłącze 5" xfId="17370" hidden="1" xr:uid="{00000000-0005-0000-0000-0000F1510000}"/>
    <cellStyle name="Hiperłącze 5" xfId="34522" hidden="1" xr:uid="{00000000-0005-0000-0000-0000AF5A0000}"/>
    <cellStyle name="Hiperłącze 5" xfId="22181" hidden="1" xr:uid="{00000000-0005-0000-0000-000040540000}"/>
    <cellStyle name="Hiperłącze 5" xfId="36579" hidden="1" xr:uid="{00000000-0005-0000-0000-0000015B0000}"/>
    <cellStyle name="Hiperłącze 5" xfId="41686" hidden="1" xr:uid="{00000000-0005-0000-0000-0000525D0000}"/>
    <cellStyle name="Hiperłącze 5" xfId="43110" hidden="1" xr:uid="{00000000-0005-0000-0000-0000F65D0000}"/>
    <cellStyle name="Hiperłącze 5" xfId="12903" hidden="1" xr:uid="{00000000-0005-0000-0000-000004500000}"/>
    <cellStyle name="Hiperłącze 5" xfId="17577" hidden="1" xr:uid="{00000000-0005-0000-0000-000027520000}"/>
    <cellStyle name="Hiperłącze 5" xfId="31897" hidden="1" xr:uid="{00000000-0005-0000-0000-000014590000}"/>
    <cellStyle name="Hiperłącze 5" xfId="15075" hidden="1" xr:uid="{00000000-0005-0000-0000-00000A510000}"/>
    <cellStyle name="Hiperłącze 5" xfId="29079" hidden="1" xr:uid="{00000000-0005-0000-0000-000066570000}"/>
    <cellStyle name="Hiperłącze 5" xfId="23585" hidden="1" xr:uid="{00000000-0005-0000-0000-000011550000}"/>
    <cellStyle name="Hiperłącze 5" xfId="35022" hidden="1" xr:uid="{00000000-0005-0000-0000-0000035A0000}"/>
    <cellStyle name="Hiperłącze 5" xfId="40782" hidden="1" xr:uid="{00000000-0005-0000-0000-0000D05C0000}"/>
    <cellStyle name="Hiperłącze 5" xfId="20110" hidden="1" xr:uid="{00000000-0005-0000-0000-00007B530000}"/>
    <cellStyle name="Hiperłącze 5" xfId="24810" hidden="1" xr:uid="{00000000-0005-0000-0000-0000A1550000}"/>
    <cellStyle name="Hiperłącze 5" xfId="36413" hidden="1" xr:uid="{00000000-0005-0000-0000-0000235B0000}"/>
    <cellStyle name="Hiperłącze 5" xfId="15407" hidden="1" xr:uid="{00000000-0005-0000-0000-00002D510000}"/>
    <cellStyle name="Hiperłącze 5" xfId="42077" hidden="1" xr:uid="{00000000-0005-0000-0000-0000B05D0000}"/>
    <cellStyle name="Hiperłącze 5" xfId="22862" hidden="1" xr:uid="{00000000-0005-0000-0000-0000F0540000}"/>
    <cellStyle name="Hiperłącze 5" xfId="27653" hidden="1" xr:uid="{00000000-0005-0000-0000-0000B0560000}"/>
    <cellStyle name="Hiperłącze 5" xfId="40889" hidden="1" xr:uid="{00000000-0005-0000-0000-0000155D0000}"/>
    <cellStyle name="Hiperłącze 5" xfId="32078" hidden="1" xr:uid="{00000000-0005-0000-0000-0000F0580000}"/>
    <cellStyle name="Hiperłącze 5" xfId="23915" hidden="1" xr:uid="{00000000-0005-0000-0000-00007D550000}"/>
    <cellStyle name="Hiperłącze 5" xfId="14873" hidden="1" xr:uid="{00000000-0005-0000-0000-00005A510000}"/>
    <cellStyle name="Hiperłącze 5" xfId="32235" hidden="1" xr:uid="{00000000-0005-0000-0000-0000C5580000}"/>
    <cellStyle name="Hiperłącze 5" xfId="39011" hidden="1" xr:uid="{00000000-0005-0000-0000-0000B35C0000}"/>
    <cellStyle name="Hiperłącze 5" xfId="44339" hidden="1" xr:uid="{00000000-0005-0000-0000-0000435E0000}"/>
    <cellStyle name="Hiperłącze 5" xfId="21976" hidden="1" xr:uid="{00000000-0005-0000-0000-000027540000}"/>
    <cellStyle name="Hiperłącze 5" xfId="26270" hidden="1" xr:uid="{00000000-0005-0000-0000-000008560000}"/>
    <cellStyle name="Hiperłącze 5" xfId="14644" hidden="1" xr:uid="{00000000-0005-0000-0000-0000FD500000}"/>
    <cellStyle name="Hiperłącze 5" xfId="24439" hidden="1" xr:uid="{00000000-0005-0000-0000-000046550000}"/>
    <cellStyle name="Hiperłącze 5" xfId="21250" hidden="1" xr:uid="{00000000-0005-0000-0000-0000FA540000}"/>
    <cellStyle name="Hiperłącze 5" xfId="15879" hidden="1" xr:uid="{00000000-0005-0000-0000-00008E510000}"/>
    <cellStyle name="Hiperłącze 5" xfId="30531" hidden="1" xr:uid="{00000000-0005-0000-0000-0000F1570000}"/>
    <cellStyle name="Hiperłącze 5" xfId="29499" hidden="1" xr:uid="{00000000-0005-0000-0000-0000C8570000}"/>
    <cellStyle name="Hiperłącze 5" xfId="29177" hidden="1" xr:uid="{00000000-0005-0000-0000-0000A0570000}"/>
    <cellStyle name="Hiperłącze 5" xfId="25691" hidden="1" xr:uid="{00000000-0005-0000-0000-0000C8550000}"/>
    <cellStyle name="Hiperłącze 5" xfId="13099" hidden="1" xr:uid="{00000000-0005-0000-0000-00001A500000}"/>
    <cellStyle name="Hiperłącze 5" xfId="20841" hidden="1" xr:uid="{00000000-0005-0000-0000-0000FF540000}"/>
    <cellStyle name="Hiperłącze 5" xfId="17655" hidden="1" xr:uid="{00000000-0005-0000-0000-000030520000}"/>
    <cellStyle name="Hiperłącze 5" xfId="16430" hidden="1" xr:uid="{00000000-0005-0000-0000-00006D520000}"/>
    <cellStyle name="Hiperłącze 5" xfId="17155" hidden="1" xr:uid="{00000000-0005-0000-0000-0000D9510000}"/>
    <cellStyle name="Hiperłącze 5" xfId="16454" hidden="1" xr:uid="{00000000-0005-0000-0000-0000D5520000}"/>
    <cellStyle name="Hiperłącze 5" xfId="12240" hidden="1" xr:uid="{00000000-0005-0000-0000-00005E500000}"/>
    <cellStyle name="Hiperłącze 5" xfId="23841" hidden="1" xr:uid="{00000000-0005-0000-0000-000063550000}"/>
    <cellStyle name="Hiperłącze 5" xfId="26000" hidden="1" xr:uid="{00000000-0005-0000-0000-0000E5550000}"/>
    <cellStyle name="Hiperłącze 5" xfId="31799" hidden="1" xr:uid="{00000000-0005-0000-0000-0000B2580000}"/>
    <cellStyle name="Hiperłącze 5" xfId="31618" hidden="1" xr:uid="{00000000-0005-0000-0000-0000A3580000}"/>
    <cellStyle name="Hiperłącze 5" xfId="29660" hidden="1" xr:uid="{00000000-0005-0000-0000-000091580000}"/>
    <cellStyle name="Hiperłącze 5" xfId="19931" hidden="1" xr:uid="{00000000-0005-0000-0000-00003D530000}"/>
    <cellStyle name="Hiperłącze 5" xfId="13468" hidden="1" xr:uid="{00000000-0005-0000-0000-000045500000}"/>
    <cellStyle name="Hiperłącze 5" xfId="30369" hidden="1" xr:uid="{00000000-0005-0000-0000-0000E4570000}"/>
    <cellStyle name="Hiperłącze 5" xfId="16400" hidden="1" xr:uid="{00000000-0005-0000-0000-00005E520000}"/>
    <cellStyle name="Hiperłącze 5" xfId="22712" hidden="1" xr:uid="{00000000-0005-0000-0000-000093540000}"/>
    <cellStyle name="Hiperłącze 5" xfId="12782" hidden="1" xr:uid="{00000000-0005-0000-0000-0000DF4F0000}"/>
    <cellStyle name="Hiperłącze 5" xfId="11868" hidden="1" xr:uid="{00000000-0005-0000-0000-000053500000}"/>
    <cellStyle name="Hiperłącze 5" xfId="25675" hidden="1" xr:uid="{00000000-0005-0000-0000-0000C6550000}"/>
    <cellStyle name="Hiperłącze 5" xfId="25616" hidden="1" xr:uid="{00000000-0005-0000-0000-0000BF550000}"/>
    <cellStyle name="Hiperłącze 5" xfId="18086" hidden="1" xr:uid="{00000000-0005-0000-0000-00007C520000}"/>
    <cellStyle name="Hiperłącze 5" xfId="11709" hidden="1" xr:uid="{00000000-0005-0000-0000-0000F0500000}"/>
    <cellStyle name="Hiperłącze 5" xfId="31944" hidden="1" xr:uid="{00000000-0005-0000-0000-000006590000}"/>
    <cellStyle name="Hiperłącze 5" xfId="26490" hidden="1" xr:uid="{00000000-0005-0000-0000-000038560000}"/>
    <cellStyle name="Hiperłącze 5" xfId="47162" hidden="1" xr:uid="{00000000-0005-0000-0000-0000A25F0000}"/>
    <cellStyle name="Hiperłącze 5" xfId="46468" hidden="1" xr:uid="{00000000-0005-0000-0000-0000AA5F0000}"/>
    <cellStyle name="Hiperłącze 5" xfId="15380" hidden="1" xr:uid="{00000000-0005-0000-0000-000025510000}"/>
    <cellStyle name="Hiperłącze 5" xfId="10379" hidden="1" xr:uid="{00000000-0005-0000-0000-0000664F0000}"/>
    <cellStyle name="Hiperłącze 5" xfId="39415" hidden="1" xr:uid="{00000000-0005-0000-0000-0000045C0000}"/>
    <cellStyle name="Hiperłącze 5" xfId="20717" hidden="1" xr:uid="{00000000-0005-0000-0000-00000F540000}"/>
    <cellStyle name="Hiperłącze 5" xfId="12244" hidden="1" xr:uid="{00000000-0005-0000-0000-0000A14F0000}"/>
    <cellStyle name="Hiperłącze 5" xfId="23277" hidden="1" xr:uid="{00000000-0005-0000-0000-0000AE540000}"/>
    <cellStyle name="Hiperłącze 5" xfId="15548" hidden="1" xr:uid="{00000000-0005-0000-0000-000062510000}"/>
    <cellStyle name="Hiperłącze 5" xfId="40674" hidden="1" xr:uid="{00000000-0005-0000-0000-0000C45C0000}"/>
    <cellStyle name="Hiperłącze 5" xfId="41281" hidden="1" xr:uid="{00000000-0005-0000-0000-0000E55C0000}"/>
    <cellStyle name="Hiperłącze 5" xfId="37926" hidden="1" xr:uid="{00000000-0005-0000-0000-0000725B0000}"/>
    <cellStyle name="Hiperłącze 5" xfId="42047" hidden="1" xr:uid="{00000000-0005-0000-0000-0000BC5D0000}"/>
    <cellStyle name="Hiperłącze 5" xfId="33036" hidden="1" xr:uid="{00000000-0005-0000-0000-00008B590000}"/>
    <cellStyle name="Hiperłącze 5" xfId="41786" hidden="1" xr:uid="{00000000-0005-0000-0000-00005D5D0000}"/>
    <cellStyle name="Hiperłącze 5" xfId="12443" hidden="1" xr:uid="{00000000-0005-0000-0000-0000B24F0000}"/>
    <cellStyle name="Hiperłącze 5" xfId="31452" hidden="1" xr:uid="{00000000-0005-0000-0000-00007B580000}"/>
    <cellStyle name="Hiperłącze 5" xfId="35325" hidden="1" xr:uid="{00000000-0005-0000-0000-0000275A0000}"/>
    <cellStyle name="Hiperłącze 5" xfId="41906" hidden="1" xr:uid="{00000000-0005-0000-0000-0000AF5D0000}"/>
    <cellStyle name="Hiperłącze 5" xfId="16121" hidden="1" xr:uid="{00000000-0005-0000-0000-00000F520000}"/>
    <cellStyle name="Hiperłącze 5" xfId="40298" hidden="1" xr:uid="{00000000-0005-0000-0000-0000835C0000}"/>
    <cellStyle name="Hiperłącze 5" xfId="16386" hidden="1" xr:uid="{00000000-0005-0000-0000-000064520000}"/>
    <cellStyle name="Hiperłącze 5" xfId="14475" hidden="1" xr:uid="{00000000-0005-0000-0000-0000A6500000}"/>
    <cellStyle name="Hiperłącze 5" xfId="14929" hidden="1" xr:uid="{00000000-0005-0000-0000-00004D510000}"/>
    <cellStyle name="Hiperłącze 5" xfId="35316" hidden="1" xr:uid="{00000000-0005-0000-0000-0000285A0000}"/>
    <cellStyle name="Hiperłącze 5" xfId="38017" hidden="1" xr:uid="{00000000-0005-0000-0000-00007A5B0000}"/>
    <cellStyle name="Hiperłącze 5" xfId="43020" hidden="1" xr:uid="{00000000-0005-0000-0000-0000EE5D0000}"/>
    <cellStyle name="Hiperłącze 5" xfId="33031" hidden="1" xr:uid="{00000000-0005-0000-0000-000090590000}"/>
    <cellStyle name="Hiperłącze 5" xfId="40606" hidden="1" xr:uid="{00000000-0005-0000-0000-0000A75C0000}"/>
    <cellStyle name="Hiperłącze 5" xfId="29515" hidden="1" xr:uid="{00000000-0005-0000-0000-0000C5570000}"/>
    <cellStyle name="Hiperłącze 5" xfId="24389" hidden="1" xr:uid="{00000000-0005-0000-0000-000048550000}"/>
    <cellStyle name="Hiperłącze 5" xfId="36033" hidden="1" xr:uid="{00000000-0005-0000-0000-00008F5A0000}"/>
    <cellStyle name="Hiperłącze 5" xfId="22232" hidden="1" xr:uid="{00000000-0005-0000-0000-000042540000}"/>
    <cellStyle name="Hiperłącze 5" xfId="44430" hidden="1" xr:uid="{00000000-0005-0000-0000-00004D5E0000}"/>
    <cellStyle name="Hiperłącze 5" xfId="26017" hidden="1" xr:uid="{00000000-0005-0000-0000-0000E2550000}"/>
    <cellStyle name="Hiperłącze 5" xfId="18205" hidden="1" xr:uid="{00000000-0005-0000-0000-000087520000}"/>
    <cellStyle name="Hiperłącze 5" xfId="40773" hidden="1" xr:uid="{00000000-0005-0000-0000-0000CF5C0000}"/>
    <cellStyle name="Hiperłącze 5" xfId="14743" hidden="1" xr:uid="{00000000-0005-0000-0000-000006510000}"/>
    <cellStyle name="Hiperłącze 5" xfId="23767" hidden="1" xr:uid="{00000000-0005-0000-0000-000025550000}"/>
    <cellStyle name="Hiperłącze 5" xfId="29281" hidden="1" xr:uid="{00000000-0005-0000-0000-0000AB570000}"/>
    <cellStyle name="Hiperłącze 5" xfId="11317" hidden="1" xr:uid="{00000000-0005-0000-0000-0000754F0000}"/>
    <cellStyle name="Hiperłącze 5" xfId="22628" hidden="1" xr:uid="{00000000-0005-0000-0000-000089540000}"/>
    <cellStyle name="Hiperłącze 5" xfId="33468" hidden="1" xr:uid="{00000000-0005-0000-0000-000069590000}"/>
    <cellStyle name="Hiperłącze 5" xfId="25594" hidden="1" xr:uid="{00000000-0005-0000-0000-0000BC550000}"/>
    <cellStyle name="Hiperłącze 5" xfId="41608" hidden="1" xr:uid="{00000000-0005-0000-0000-0000025D0000}"/>
    <cellStyle name="Hiperłącze 5" xfId="32740" hidden="1" xr:uid="{00000000-0005-0000-0000-00003D590000}"/>
    <cellStyle name="Hiperłącze 5" xfId="21954" hidden="1" xr:uid="{00000000-0005-0000-0000-000024540000}"/>
    <cellStyle name="Hiperłącze 5" xfId="16536" hidden="1" xr:uid="{00000000-0005-0000-0000-00009B510000}"/>
    <cellStyle name="Hiperłącze 5" xfId="39133" hidden="1" xr:uid="{00000000-0005-0000-0000-00004B5D0000}"/>
    <cellStyle name="Hiperłącze 5" xfId="26704" hidden="1" xr:uid="{00000000-0005-0000-0000-000050560000}"/>
    <cellStyle name="Hiperłącze 5" xfId="40470" hidden="1" xr:uid="{00000000-0005-0000-0000-0000985C0000}"/>
    <cellStyle name="Hiperłącze 5" xfId="24589" hidden="1" xr:uid="{00000000-0005-0000-0000-000081550000}"/>
    <cellStyle name="Hiperłącze 5" xfId="24161" hidden="1" xr:uid="{00000000-0005-0000-0000-000030550000}"/>
    <cellStyle name="Hiperłącze 5" xfId="38917" hidden="1" xr:uid="{00000000-0005-0000-0000-00003E5D0000}"/>
    <cellStyle name="Hiperłącze 5" xfId="31188" hidden="1" xr:uid="{00000000-0005-0000-0000-000059580000}"/>
    <cellStyle name="Hiperłącze 5" xfId="29741" hidden="1" xr:uid="{00000000-0005-0000-0000-00002E580000}"/>
    <cellStyle name="Hiperłącze 5" xfId="30802" hidden="1" xr:uid="{00000000-0005-0000-0000-000017580000}"/>
    <cellStyle name="Hiperłącze 5" xfId="30621" hidden="1" xr:uid="{00000000-0005-0000-0000-000003580000}"/>
    <cellStyle name="Hiperłącze 5" xfId="26287" hidden="1" xr:uid="{00000000-0005-0000-0000-00000C560000}"/>
    <cellStyle name="Hiperłącze 5" xfId="37397" hidden="1" xr:uid="{00000000-0005-0000-0000-0000955B0000}"/>
    <cellStyle name="Hiperłącze 5" xfId="36511" hidden="1" xr:uid="{00000000-0005-0000-0000-0000095B0000}"/>
    <cellStyle name="Hiperłącze 5" xfId="43079" hidden="1" xr:uid="{00000000-0005-0000-0000-0000F75D0000}"/>
    <cellStyle name="Hiperłącze 5" xfId="44289" hidden="1" xr:uid="{00000000-0005-0000-0000-00003D5E0000}"/>
    <cellStyle name="Hiperłącze 5" xfId="42589" hidden="1" xr:uid="{00000000-0005-0000-0000-0000945D0000}"/>
    <cellStyle name="Hiperłącze 5" xfId="45101" hidden="1" xr:uid="{00000000-0005-0000-0000-0000B45E0000}"/>
    <cellStyle name="Hiperłącze 5" xfId="38579" hidden="1" xr:uid="{00000000-0005-0000-0000-0000E25B0000}"/>
    <cellStyle name="Hiperłącze 5" xfId="24765" hidden="1" xr:uid="{00000000-0005-0000-0000-0000A0550000}"/>
    <cellStyle name="Hiperłącze 5" xfId="25762" hidden="1" xr:uid="{00000000-0005-0000-0000-00002A560000}"/>
    <cellStyle name="Hiperłącze 5" xfId="29853" hidden="1" xr:uid="{00000000-0005-0000-0000-000027590000}"/>
    <cellStyle name="Hiperłącze 5" xfId="32591" hidden="1" xr:uid="{00000000-0005-0000-0000-000017590000}"/>
    <cellStyle name="Hiperłącze 5" xfId="32123" hidden="1" xr:uid="{00000000-0005-0000-0000-000004590000}"/>
    <cellStyle name="Hiperłącze 5" xfId="45394" hidden="1" xr:uid="{00000000-0005-0000-0000-00002A5F0000}"/>
    <cellStyle name="Hiperłącze 5" xfId="46059" hidden="1" xr:uid="{00000000-0005-0000-0000-00000F5F0000}"/>
    <cellStyle name="Hiperłącze 5" xfId="38304" hidden="1" xr:uid="{00000000-0005-0000-0000-0000C65B0000}"/>
    <cellStyle name="Hiperłącze 5" xfId="31030" hidden="1" xr:uid="{00000000-0005-0000-0000-00004C580000}"/>
    <cellStyle name="Hiperłącze 5" xfId="44152" hidden="1" xr:uid="{00000000-0005-0000-0000-00002C5E0000}"/>
    <cellStyle name="Hiperłącze 5" xfId="23516" hidden="1" xr:uid="{00000000-0005-0000-0000-0000C2540000}"/>
    <cellStyle name="Hiperłącze 5" xfId="37344" hidden="1" xr:uid="{00000000-0005-0000-0000-0000515B0000}"/>
    <cellStyle name="Hiperłącze 5" xfId="38448" hidden="1" xr:uid="{00000000-0005-0000-0000-0000D75B0000}"/>
    <cellStyle name="Hiperłącze 5" xfId="26303" hidden="1" xr:uid="{00000000-0005-0000-0000-000009560000}"/>
    <cellStyle name="Hiperłącze 5" xfId="36601" hidden="1" xr:uid="{00000000-0005-0000-0000-0000005B0000}"/>
    <cellStyle name="Hiperłącze 5" xfId="44439" hidden="1" xr:uid="{00000000-0005-0000-0000-00004E5E0000}"/>
    <cellStyle name="Hiperłącze 5" xfId="40404" hidden="1" xr:uid="{00000000-0005-0000-0000-0000895C0000}"/>
    <cellStyle name="Hiperłącze 5" xfId="33071" hidden="1" xr:uid="{00000000-0005-0000-0000-000082590000}"/>
    <cellStyle name="Hiperłącze 5" xfId="25442" hidden="1" xr:uid="{00000000-0005-0000-0000-000083560000}"/>
    <cellStyle name="Hiperłącze 5" xfId="12117" hidden="1" xr:uid="{00000000-0005-0000-0000-0000984F0000}"/>
    <cellStyle name="Hiperłącze 5" xfId="12145" hidden="1" xr:uid="{00000000-0005-0000-0000-0000A04F0000}"/>
    <cellStyle name="Hiperłącze 5" xfId="40696" hidden="1" xr:uid="{00000000-0005-0000-0000-0000C75C0000}"/>
    <cellStyle name="Hiperłącze 5" xfId="35595" hidden="1" xr:uid="{00000000-0005-0000-0000-00005A5A0000}"/>
    <cellStyle name="Hiperłącze 5" xfId="36313" hidden="1" xr:uid="{00000000-0005-0000-0000-0000C15A0000}"/>
    <cellStyle name="Hiperłącze 5" xfId="19372" hidden="1" xr:uid="{00000000-0005-0000-0000-00006F530000}"/>
    <cellStyle name="Hiperłącze 5" xfId="26124" hidden="1" xr:uid="{00000000-0005-0000-0000-0000F2550000}"/>
    <cellStyle name="Hiperłącze 5" xfId="36348" hidden="1" xr:uid="{00000000-0005-0000-0000-00000A5B0000}"/>
    <cellStyle name="Hiperłącze 5" xfId="22783" hidden="1" xr:uid="{00000000-0005-0000-0000-0000DF540000}"/>
    <cellStyle name="Hiperłącze 5" xfId="41136" hidden="1" xr:uid="{00000000-0005-0000-0000-00000C5D0000}"/>
    <cellStyle name="Hiperłącze 5" xfId="20636" hidden="1" xr:uid="{00000000-0005-0000-0000-00001E540000}"/>
    <cellStyle name="Hiperłącze 5" xfId="22387" hidden="1" xr:uid="{00000000-0005-0000-0000-000057540000}"/>
    <cellStyle name="Hiperłącze 5" xfId="18314" hidden="1" xr:uid="{00000000-0005-0000-0000-0000D8520000}"/>
    <cellStyle name="Hiperłącze 5" xfId="15162" hidden="1" xr:uid="{00000000-0005-0000-0000-000012510000}"/>
    <cellStyle name="Hiperłącze 5" xfId="35127" hidden="1" xr:uid="{00000000-0005-0000-0000-00000F5A0000}"/>
    <cellStyle name="Hiperłącze 5" xfId="27998" hidden="1" xr:uid="{00000000-0005-0000-0000-0000D3560000}"/>
    <cellStyle name="Hiperłącze 5" xfId="36445" hidden="1" xr:uid="{00000000-0005-0000-0000-00001E5B0000}"/>
    <cellStyle name="Hiperłącze 5" xfId="31854" hidden="1" xr:uid="{00000000-0005-0000-0000-0000ED580000}"/>
    <cellStyle name="Hiperłącze 5" xfId="36151" hidden="1" xr:uid="{00000000-0005-0000-0000-0000B45A0000}"/>
    <cellStyle name="Hiperłącze 5" xfId="29693" hidden="1" xr:uid="{00000000-0005-0000-0000-00003F580000}"/>
    <cellStyle name="Hiperłącze 5" xfId="14717" hidden="1" xr:uid="{00000000-0005-0000-0000-000005510000}"/>
    <cellStyle name="Hiperłącze 5" xfId="42797" hidden="1" xr:uid="{00000000-0005-0000-0000-0000D25D0000}"/>
    <cellStyle name="Hiperłącze 5" xfId="21715" hidden="1" xr:uid="{00000000-0005-0000-0000-0000F2530000}"/>
    <cellStyle name="Hiperłącze 5" xfId="44216" hidden="1" xr:uid="{00000000-0005-0000-0000-0000325E0000}"/>
    <cellStyle name="Hiperłącze 5" xfId="39880" hidden="1" xr:uid="{00000000-0005-0000-0000-0000355C0000}"/>
    <cellStyle name="Hiperłącze 5" xfId="41491" hidden="1" xr:uid="{00000000-0005-0000-0000-0000F55C0000}"/>
    <cellStyle name="Hiperłącze 5" xfId="36214" hidden="1" xr:uid="{00000000-0005-0000-0000-0000B65A0000}"/>
    <cellStyle name="Hiperłącze 5" xfId="19032" hidden="1" xr:uid="{00000000-0005-0000-0000-0000E1520000}"/>
    <cellStyle name="Hiperłącze 5" xfId="14778" hidden="1" xr:uid="{00000000-0005-0000-0000-000045510000}"/>
    <cellStyle name="Hiperłącze 5" xfId="35134" hidden="1" xr:uid="{00000000-0005-0000-0000-0000145A0000}"/>
    <cellStyle name="Hiperłącze 5" xfId="20669" hidden="1" xr:uid="{00000000-0005-0000-0000-000018540000}"/>
    <cellStyle name="Hiperłącze 5" xfId="29612" hidden="1" xr:uid="{00000000-0005-0000-0000-00002A580000}"/>
    <cellStyle name="Hiperłącze 5" xfId="23882" hidden="1" xr:uid="{00000000-0005-0000-0000-000084550000}"/>
    <cellStyle name="Hiperłącze 5" xfId="17298" hidden="1" xr:uid="{00000000-0005-0000-0000-0000EE510000}"/>
    <cellStyle name="Hiperłącze 5" xfId="40176" hidden="1" xr:uid="{00000000-0005-0000-0000-0000735C0000}"/>
    <cellStyle name="Hiperłącze 5" xfId="12353" hidden="1" xr:uid="{00000000-0005-0000-0000-0000AD4F0000}"/>
    <cellStyle name="Hiperłącze 5" xfId="35046" hidden="1" xr:uid="{00000000-0005-0000-0000-0000055A0000}"/>
    <cellStyle name="Hiperłącze 5" xfId="25199" hidden="1" xr:uid="{00000000-0005-0000-0000-000027560000}"/>
    <cellStyle name="Hiperłącze 5" xfId="43329" hidden="1" xr:uid="{00000000-0005-0000-0000-0000645E0000}"/>
    <cellStyle name="Hiperłącze 5" xfId="22209" hidden="1" xr:uid="{00000000-0005-0000-0000-000041540000}"/>
    <cellStyle name="Hiperłącze 5" xfId="40628" hidden="1" xr:uid="{00000000-0005-0000-0000-0000A25C0000}"/>
    <cellStyle name="Hiperłącze 5" xfId="24033" hidden="1" xr:uid="{00000000-0005-0000-0000-00005E550000}"/>
    <cellStyle name="Hiperłącze 5" xfId="30227" hidden="1" xr:uid="{00000000-0005-0000-0000-0000DC570000}"/>
    <cellStyle name="Hiperłącze 5" xfId="36782" hidden="1" xr:uid="{00000000-0005-0000-0000-0000D85A0000}"/>
    <cellStyle name="Hiperłącze 5" xfId="23367" hidden="1" xr:uid="{00000000-0005-0000-0000-0000B7540000}"/>
    <cellStyle name="Hiperłącze 5" xfId="34793" hidden="1" xr:uid="{00000000-0005-0000-0000-0000EA590000}"/>
    <cellStyle name="Hiperłącze 5" xfId="21747" hidden="1" xr:uid="{00000000-0005-0000-0000-0000F8530000}"/>
    <cellStyle name="Hiperłącze 5" xfId="21255" hidden="1" xr:uid="{00000000-0005-0000-0000-000075540000}"/>
    <cellStyle name="Hiperłącze 5" xfId="33796" hidden="1" xr:uid="{00000000-0005-0000-0000-0000BC590000}"/>
    <cellStyle name="Hiperłącze 5" xfId="42971" hidden="1" xr:uid="{00000000-0005-0000-0000-0000EB5D0000}"/>
    <cellStyle name="Hiperłącze 5" xfId="38598" hidden="1" xr:uid="{00000000-0005-0000-0000-00004D5D0000}"/>
    <cellStyle name="Hiperłącze 5" xfId="35504" hidden="1" xr:uid="{00000000-0005-0000-0000-0000525A0000}"/>
    <cellStyle name="Hiperłącze 5" xfId="14394" hidden="1" xr:uid="{00000000-0005-0000-0000-00009F500000}"/>
    <cellStyle name="Hiperłącze 5" xfId="27186" hidden="1" xr:uid="{00000000-0005-0000-0000-00009D560000}"/>
    <cellStyle name="Hiperłącze 5" xfId="21872" hidden="1" xr:uid="{00000000-0005-0000-0000-000008540000}"/>
    <cellStyle name="Hiperłącze 5" xfId="32851" hidden="1" xr:uid="{00000000-0005-0000-0000-00008E590000}"/>
    <cellStyle name="Hiperłącze 5" xfId="23973" hidden="1" xr:uid="{00000000-0005-0000-0000-000069550000}"/>
    <cellStyle name="Hiperłącze 5" xfId="19610" hidden="1" xr:uid="{00000000-0005-0000-0000-00001B530000}"/>
    <cellStyle name="Hiperłącze 5" xfId="32259" hidden="1" xr:uid="{00000000-0005-0000-0000-0000C8580000}"/>
    <cellStyle name="Hiperłącze 5" xfId="30080" hidden="1" xr:uid="{00000000-0005-0000-0000-00009A580000}"/>
    <cellStyle name="Hiperłącze 5" xfId="31582" hidden="1" xr:uid="{00000000-0005-0000-0000-000082580000}"/>
    <cellStyle name="Hiperłącze 5" xfId="31351" hidden="1" xr:uid="{00000000-0005-0000-0000-00006D580000}"/>
    <cellStyle name="Hiperłącze 5" xfId="26719" hidden="1" xr:uid="{00000000-0005-0000-0000-000054560000}"/>
    <cellStyle name="Hiperłącze 5" xfId="15980" hidden="1" xr:uid="{00000000-0005-0000-0000-0000FD520000}"/>
    <cellStyle name="Hiperłącze 5" xfId="16421" hidden="1" xr:uid="{00000000-0005-0000-0000-00006C520000}"/>
    <cellStyle name="Hiperłącze 5" xfId="15943" hidden="1" xr:uid="{00000000-0005-0000-0000-000095510000}"/>
    <cellStyle name="Hiperłącze 5" xfId="14755" hidden="1" xr:uid="{00000000-0005-0000-0000-00004E510000}"/>
    <cellStyle name="Hiperłącze 5" xfId="17938" hidden="1" xr:uid="{00000000-0005-0000-0000-00004F520000}"/>
    <cellStyle name="Hiperłącze 5" xfId="11703" hidden="1" xr:uid="{00000000-0005-0000-0000-0000E9500000}"/>
    <cellStyle name="Hiperłącze 5" xfId="11253" hidden="1" xr:uid="{00000000-0005-0000-0000-0000734F0000}"/>
    <cellStyle name="Hiperłącze 5" xfId="19447" hidden="1" xr:uid="{00000000-0005-0000-0000-000059530000}"/>
    <cellStyle name="Hiperłącze 5" xfId="26008" hidden="1" xr:uid="{00000000-0005-0000-0000-0000E1550000}"/>
    <cellStyle name="Hiperłącze 5" xfId="27009" hidden="1" xr:uid="{00000000-0005-0000-0000-000074560000}"/>
    <cellStyle name="Hiperłącze 5" xfId="32928" hidden="1" xr:uid="{00000000-0005-0000-0000-0000A4590000}"/>
    <cellStyle name="Hiperłącze 5" xfId="33388" hidden="1" xr:uid="{00000000-0005-0000-0000-000093590000}"/>
    <cellStyle name="Hiperłącze 5" xfId="33102" hidden="1" xr:uid="{00000000-0005-0000-0000-00007F590000}"/>
    <cellStyle name="Hiperłącze 5" xfId="14227" hidden="1" xr:uid="{00000000-0005-0000-0000-00008E500000}"/>
    <cellStyle name="Hiperłącze 5" xfId="13661" hidden="1" xr:uid="{00000000-0005-0000-0000-000073500000}"/>
    <cellStyle name="Hiperłącze 5" xfId="19756" hidden="1" xr:uid="{00000000-0005-0000-0000-00002F530000}"/>
    <cellStyle name="Hiperłącze 5" xfId="32140" hidden="1" xr:uid="{00000000-0005-0000-0000-0000BA580000}"/>
    <cellStyle name="Hiperłącze 5" xfId="15789" hidden="1" xr:uid="{00000000-0005-0000-0000-000084510000}"/>
    <cellStyle name="Hiperłącze 5" xfId="22851" hidden="1" xr:uid="{00000000-0005-0000-0000-0000F4540000}"/>
    <cellStyle name="Hiperłącze 5" xfId="18999" hidden="1" xr:uid="{00000000-0005-0000-0000-0000B6520000}"/>
    <cellStyle name="Hiperłącze 5" xfId="15852" hidden="1" xr:uid="{00000000-0005-0000-0000-000086510000}"/>
    <cellStyle name="Hiperłącze 5" xfId="20012" hidden="1" xr:uid="{00000000-0005-0000-0000-000041530000}"/>
    <cellStyle name="Hiperłącze 5" xfId="26732" hidden="1" xr:uid="{00000000-0005-0000-0000-000051560000}"/>
    <cellStyle name="Hiperłącze 5" xfId="14211" hidden="1" xr:uid="{00000000-0005-0000-0000-000089500000}"/>
    <cellStyle name="Hiperłącze 5" xfId="13969" hidden="1" xr:uid="{00000000-0005-0000-0000-0000B4500000}"/>
    <cellStyle name="Hiperłącze 5" xfId="26194" hidden="1" xr:uid="{00000000-0005-0000-0000-0000FF550000}"/>
    <cellStyle name="Hiperłącze 5" xfId="16618" hidden="1" xr:uid="{00000000-0005-0000-0000-0000A5510000}"/>
    <cellStyle name="Hiperłącze 5" xfId="13960" hidden="1" xr:uid="{00000000-0005-0000-0000-0000B1500000}"/>
    <cellStyle name="Hiperłącze 5" xfId="26257" hidden="1" xr:uid="{00000000-0005-0000-0000-000004560000}"/>
    <cellStyle name="Hiperłącze 5" xfId="24212" hidden="1" xr:uid="{00000000-0005-0000-0000-000032550000}"/>
    <cellStyle name="Hiperłącze 5" xfId="26518" hidden="1" xr:uid="{00000000-0005-0000-0000-00003B560000}"/>
    <cellStyle name="Hiperłącze 5" xfId="27367" hidden="1" xr:uid="{00000000-0005-0000-0000-000003570000}"/>
    <cellStyle name="Hiperłącze 5" xfId="15326" hidden="1" xr:uid="{00000000-0005-0000-0000-000024510000}"/>
    <cellStyle name="Hiperłącze 5" xfId="37602" hidden="1" xr:uid="{00000000-0005-0000-0000-00008E5B0000}"/>
    <cellStyle name="Hiperłącze 5" xfId="15367" hidden="1" xr:uid="{00000000-0005-0000-0000-00002B510000}"/>
    <cellStyle name="Hiperłącze 5" xfId="16683" hidden="1" xr:uid="{00000000-0005-0000-0000-0000AD510000}"/>
    <cellStyle name="Hiperłącze 5" xfId="33191" hidden="1" xr:uid="{00000000-0005-0000-0000-00004C590000}"/>
    <cellStyle name="Hiperłącze 5" xfId="42789" hidden="1" xr:uid="{00000000-0005-0000-0000-0000CE5D0000}"/>
    <cellStyle name="Hiperłącze 5" xfId="22206" hidden="1" xr:uid="{00000000-0005-0000-0000-000043540000}"/>
    <cellStyle name="Hiperłącze 5" xfId="29594" hidden="1" xr:uid="{00000000-0005-0000-0000-000031580000}"/>
    <cellStyle name="Hiperłącze 5" xfId="30761" hidden="1" xr:uid="{00000000-0005-0000-0000-000012580000}"/>
    <cellStyle name="Hiperłącze 5" xfId="44668" hidden="1" xr:uid="{00000000-0005-0000-0000-00007F5E0000}"/>
    <cellStyle name="Hiperłącze 5" xfId="31560" hidden="1" xr:uid="{00000000-0005-0000-0000-000087580000}"/>
    <cellStyle name="Hiperłącze 5" xfId="20548" hidden="1" xr:uid="{00000000-0005-0000-0000-000011540000}"/>
    <cellStyle name="Hiperłącze 5" xfId="20120" hidden="1" xr:uid="{00000000-0005-0000-0000-00007C530000}"/>
    <cellStyle name="Hiperłącze 5" xfId="17032" hidden="1" xr:uid="{00000000-0005-0000-0000-0000CF510000}"/>
    <cellStyle name="Hiperłącze 5" xfId="26779" hidden="1" xr:uid="{00000000-0005-0000-0000-000057560000}"/>
    <cellStyle name="Hiperłącze 5" xfId="31196" hidden="1" xr:uid="{00000000-0005-0000-0000-00005A580000}"/>
    <cellStyle name="Hiperłącze 5" xfId="30810" hidden="1" xr:uid="{00000000-0005-0000-0000-00001C580000}"/>
    <cellStyle name="Hiperłącze 5" xfId="34316" hidden="1" xr:uid="{00000000-0005-0000-0000-0000395A0000}"/>
    <cellStyle name="Hiperłącze 5" xfId="35457" hidden="1" xr:uid="{00000000-0005-0000-0000-0000355A0000}"/>
    <cellStyle name="Hiperłącze 5" xfId="27736" hidden="1" xr:uid="{00000000-0005-0000-0000-0000B8560000}"/>
    <cellStyle name="Hiperłącze 5" xfId="14308" hidden="1" xr:uid="{00000000-0005-0000-0000-000098500000}"/>
    <cellStyle name="Hiperłącze 5" xfId="18538" hidden="1" xr:uid="{00000000-0005-0000-0000-0000D1520000}"/>
    <cellStyle name="Hiperłącze 5" xfId="16574" hidden="1" xr:uid="{00000000-0005-0000-0000-0000A4510000}"/>
    <cellStyle name="Hiperłącze 5" xfId="22464" hidden="1" xr:uid="{00000000-0005-0000-0000-00005F540000}"/>
    <cellStyle name="Hiperłącze 5" xfId="31749" hidden="1" xr:uid="{00000000-0005-0000-0000-0000B4580000}"/>
    <cellStyle name="Hiperłącze 5" xfId="44379" hidden="1" xr:uid="{00000000-0005-0000-0000-00004C5E0000}"/>
    <cellStyle name="Hiperłącze 5" xfId="40823" hidden="1" xr:uid="{00000000-0005-0000-0000-0000D75C0000}"/>
    <cellStyle name="Hiperłącze 5" xfId="28659" hidden="1" xr:uid="{00000000-0005-0000-0000-00003B570000}"/>
    <cellStyle name="Hiperłącze 5" xfId="25071" hidden="1" xr:uid="{00000000-0005-0000-0000-000021560000}"/>
    <cellStyle name="Hiperłącze 5" xfId="25887" hidden="1" xr:uid="{00000000-0005-0000-0000-0000DB550000}"/>
    <cellStyle name="Hiperłącze 5" xfId="25719" hidden="1" xr:uid="{00000000-0005-0000-0000-0000D0550000}"/>
    <cellStyle name="Hiperłącze 5" xfId="33856" hidden="1" xr:uid="{00000000-0005-0000-0000-0000C1590000}"/>
    <cellStyle name="Hiperłącze 5" xfId="27696" hidden="1" xr:uid="{00000000-0005-0000-0000-0000AE560000}"/>
    <cellStyle name="Hiperłącze 5" xfId="38385" hidden="1" xr:uid="{00000000-0005-0000-0000-0000CA5B0000}"/>
    <cellStyle name="Hiperłącze 5" xfId="29933" hidden="1" xr:uid="{00000000-0005-0000-0000-00008B580000}"/>
    <cellStyle name="Hiperłącze 5" xfId="42278" hidden="1" xr:uid="{00000000-0005-0000-0000-0000735D0000}"/>
    <cellStyle name="Hiperłącze 5" xfId="22084" hidden="1" xr:uid="{00000000-0005-0000-0000-000033540000}"/>
    <cellStyle name="Hiperłącze 5" xfId="15557" hidden="1" xr:uid="{00000000-0005-0000-0000-000066510000}"/>
    <cellStyle name="Hiperłącze 5" xfId="23990" hidden="1" xr:uid="{00000000-0005-0000-0000-00006B550000}"/>
    <cellStyle name="Hiperłącze 5" xfId="34689" hidden="1" xr:uid="{00000000-0005-0000-0000-0000DD590000}"/>
    <cellStyle name="Hiperłącze 5" xfId="24828" hidden="1" xr:uid="{00000000-0005-0000-0000-0000A3550000}"/>
    <cellStyle name="Hiperłącze 5" xfId="25774" hidden="1" xr:uid="{00000000-0005-0000-0000-00007C560000}"/>
    <cellStyle name="Hiperłącze 5" xfId="14508" hidden="1" xr:uid="{00000000-0005-0000-0000-0000D1500000}"/>
    <cellStyle name="Hiperłącze 5" xfId="22844" hidden="1" xr:uid="{00000000-0005-0000-0000-0000F3540000}"/>
    <cellStyle name="Hiperłącze 5" xfId="29907" hidden="1" xr:uid="{00000000-0005-0000-0000-00001B590000}"/>
    <cellStyle name="Hiperłącze 5" xfId="36820" hidden="1" xr:uid="{00000000-0005-0000-0000-0000DF5A0000}"/>
    <cellStyle name="Hiperłącze 5" xfId="23507" hidden="1" xr:uid="{00000000-0005-0000-0000-0000C1540000}"/>
    <cellStyle name="Hiperłącze 5" xfId="35622" hidden="1" xr:uid="{00000000-0005-0000-0000-00005F5A0000}"/>
    <cellStyle name="Hiperłącze 5" xfId="22419" hidden="1" xr:uid="{00000000-0005-0000-0000-000055540000}"/>
    <cellStyle name="Hiperłącze 5" xfId="27315" hidden="1" xr:uid="{00000000-0005-0000-0000-0000E6560000}"/>
    <cellStyle name="Hiperłącze 5" xfId="30679" hidden="1" xr:uid="{00000000-0005-0000-0000-000008580000}"/>
    <cellStyle name="Hiperłącze 5" xfId="39889" hidden="1" xr:uid="{00000000-0005-0000-0000-0000365C0000}"/>
    <cellStyle name="Hiperłącze 5" xfId="20926" hidden="1" xr:uid="{00000000-0005-0000-0000-00006E540000}"/>
    <cellStyle name="Hiperłącze 5" xfId="27374" hidden="1" xr:uid="{00000000-0005-0000-0000-000004570000}"/>
    <cellStyle name="Hiperłącze 5" xfId="40036" hidden="1" xr:uid="{00000000-0005-0000-0000-0000635C0000}"/>
    <cellStyle name="Hiperłącze 5" xfId="35711" hidden="1" xr:uid="{00000000-0005-0000-0000-0000695A0000}"/>
    <cellStyle name="Hiperłącze 5" xfId="24901" hidden="1" xr:uid="{00000000-0005-0000-0000-0000A6550000}"/>
    <cellStyle name="Hiperłącze 5" xfId="45960" hidden="1" xr:uid="{00000000-0005-0000-0000-0000045F0000}"/>
    <cellStyle name="Hiperłącze 5" xfId="32758" hidden="1" xr:uid="{00000000-0005-0000-0000-00003F590000}"/>
    <cellStyle name="Hiperłącze 5" xfId="31922" hidden="1" xr:uid="{00000000-0005-0000-0000-00000E590000}"/>
    <cellStyle name="Hiperłącze 5" xfId="31843" hidden="1" xr:uid="{00000000-0005-0000-0000-0000F5580000}"/>
    <cellStyle name="Hiperłącze 5" xfId="32490" hidden="1" xr:uid="{00000000-0005-0000-0000-0000DF580000}"/>
    <cellStyle name="Hiperłącze 5" xfId="27267" hidden="1" xr:uid="{00000000-0005-0000-0000-0000A1560000}"/>
    <cellStyle name="Hiperłącze 5" xfId="45368" hidden="1" xr:uid="{00000000-0005-0000-0000-0000E25E0000}"/>
    <cellStyle name="Hiperłącze 5" xfId="44261" hidden="1" xr:uid="{00000000-0005-0000-0000-00003C5E0000}"/>
    <cellStyle name="Hiperłącze 5" xfId="38668" hidden="1" xr:uid="{00000000-0005-0000-0000-0000455D0000}"/>
    <cellStyle name="Hiperłącze 5" xfId="41437" hidden="1" xr:uid="{00000000-0005-0000-0000-0000F45C0000}"/>
    <cellStyle name="Hiperłącze 5" xfId="43984" hidden="1" xr:uid="{00000000-0005-0000-0000-0000195E0000}"/>
    <cellStyle name="Hiperłącze 5" xfId="45973" hidden="1" xr:uid="{00000000-0005-0000-0000-0000085F0000}"/>
    <cellStyle name="Hiperłącze 5" xfId="40281" hidden="1" xr:uid="{00000000-0005-0000-0000-00007F5C0000}"/>
    <cellStyle name="Hiperłącze 5" xfId="36766" hidden="1" xr:uid="{00000000-0005-0000-0000-0000D65A0000}"/>
    <cellStyle name="Hiperłącze 5" xfId="46160" hidden="1" xr:uid="{00000000-0005-0000-0000-0000475F0000}"/>
    <cellStyle name="Hiperłącze 5" xfId="25206" hidden="1" xr:uid="{00000000-0005-0000-0000-000026560000}"/>
    <cellStyle name="Hiperłącze 5" xfId="27858" hidden="1" xr:uid="{00000000-0005-0000-0000-0000C3560000}"/>
    <cellStyle name="Hiperłącze 5" xfId="35349" hidden="1" xr:uid="{00000000-0005-0000-0000-0000295A0000}"/>
    <cellStyle name="Hiperłącze 5" xfId="35194" hidden="1" xr:uid="{00000000-0005-0000-0000-0000175A0000}"/>
    <cellStyle name="Hiperłącze 5" xfId="35063" hidden="1" xr:uid="{00000000-0005-0000-0000-0000025A0000}"/>
    <cellStyle name="Hiperłącze 5" xfId="39603" hidden="1" xr:uid="{00000000-0005-0000-0000-0000195C0000}"/>
    <cellStyle name="Hiperłącze 5" xfId="39316" hidden="1" xr:uid="{00000000-0005-0000-0000-0000FA5B0000}"/>
    <cellStyle name="Hiperłącze 5" xfId="45437" hidden="1" xr:uid="{00000000-0005-0000-0000-00001A5F0000}"/>
    <cellStyle name="Hiperłącze 5" xfId="29806" hidden="1" xr:uid="{00000000-0005-0000-0000-000030590000}"/>
    <cellStyle name="Hiperłącze 5" xfId="41659" hidden="1" xr:uid="{00000000-0005-0000-0000-0000325D0000}"/>
    <cellStyle name="Hiperłącze 5" xfId="24117" hidden="1" xr:uid="{00000000-0005-0000-0000-000029550000}"/>
    <cellStyle name="Hiperłącze 5" xfId="44796" hidden="1" xr:uid="{00000000-0005-0000-0000-0000905E0000}"/>
    <cellStyle name="Hiperłącze 5" xfId="36366" hidden="1" xr:uid="{00000000-0005-0000-0000-0000055B0000}"/>
    <cellStyle name="Hiperłącze 5" xfId="41642" hidden="1" xr:uid="{00000000-0005-0000-0000-0000355D0000}"/>
    <cellStyle name="Hiperłącze 5" xfId="45569" hidden="1" xr:uid="{00000000-0005-0000-0000-0000305F0000}"/>
    <cellStyle name="Hiperłącze 5" xfId="27195" hidden="1" xr:uid="{00000000-0005-0000-0000-00009E560000}"/>
    <cellStyle name="Hiperłącze 5" xfId="39536" hidden="1" xr:uid="{00000000-0005-0000-0000-0000145C0000}"/>
    <cellStyle name="Hiperłącze 5" xfId="39980" hidden="1" xr:uid="{00000000-0005-0000-0000-0000455C0000}"/>
    <cellStyle name="Hiperłącze 5" xfId="42434" hidden="1" xr:uid="{00000000-0005-0000-0000-0000B35D0000}"/>
    <cellStyle name="Hiperłącze 5" xfId="39964" hidden="1" xr:uid="{00000000-0005-0000-0000-0000485C0000}"/>
    <cellStyle name="Hiperłącze 5" xfId="28712" hidden="1" xr:uid="{00000000-0005-0000-0000-000041570000}"/>
    <cellStyle name="Hiperłącze 5" xfId="26691" hidden="1" xr:uid="{00000000-0005-0000-0000-00004C560000}"/>
    <cellStyle name="Hiperłącze 5" xfId="23996" hidden="1" xr:uid="{00000000-0005-0000-0000-00006C550000}"/>
    <cellStyle name="Hiperłącze 5" xfId="27127" hidden="1" xr:uid="{00000000-0005-0000-0000-000097560000}"/>
    <cellStyle name="Hiperłącze 5" xfId="28929" hidden="1" xr:uid="{00000000-0005-0000-0000-00005C570000}"/>
    <cellStyle name="Hiperłącze 5" xfId="40728" hidden="1" xr:uid="{00000000-0005-0000-0000-0000C55C0000}"/>
    <cellStyle name="Hiperłącze 5" xfId="16050" hidden="1" xr:uid="{00000000-0005-0000-0000-0000F5520000}"/>
    <cellStyle name="Hiperłącze 5" xfId="40755" hidden="1" xr:uid="{00000000-0005-0000-0000-0000CD5C0000}"/>
    <cellStyle name="Hiperłącze 5" xfId="37127" hidden="1" xr:uid="{00000000-0005-0000-0000-0000215B0000}"/>
    <cellStyle name="Hiperłącze 5" xfId="41813" hidden="1" xr:uid="{00000000-0005-0000-0000-0000605D0000}"/>
    <cellStyle name="Hiperłącze 5" xfId="33914" hidden="1" xr:uid="{00000000-0005-0000-0000-0000CC590000}"/>
    <cellStyle name="Hiperłącze 5" xfId="17599" hidden="1" xr:uid="{00000000-0005-0000-0000-000022520000}"/>
    <cellStyle name="Hiperłącze 5" xfId="40087" hidden="1" xr:uid="{00000000-0005-0000-0000-00006B5C0000}"/>
    <cellStyle name="Hiperłącze 5" xfId="30337" hidden="1" xr:uid="{00000000-0005-0000-0000-00009E580000}"/>
    <cellStyle name="Hiperłącze 5" xfId="31492" hidden="1" xr:uid="{00000000-0005-0000-0000-00007D580000}"/>
    <cellStyle name="Hiperłącze 5" xfId="17107" hidden="1" xr:uid="{00000000-0005-0000-0000-0000D8510000}"/>
    <cellStyle name="Hiperłącze 5" xfId="31988" hidden="1" xr:uid="{00000000-0005-0000-0000-0000F9580000}"/>
    <cellStyle name="Hiperłącze 5" xfId="43677" hidden="1" xr:uid="{00000000-0005-0000-0000-0000FB5D0000}"/>
    <cellStyle name="Hiperłącze 5" xfId="46399" hidden="1" xr:uid="{00000000-0005-0000-0000-0000725F0000}"/>
    <cellStyle name="Hiperłącze 5" xfId="42490" hidden="1" xr:uid="{00000000-0005-0000-0000-0000875D0000}"/>
    <cellStyle name="Hiperłącze 5" xfId="27226" hidden="1" xr:uid="{00000000-0005-0000-0000-0000A4560000}"/>
    <cellStyle name="Hiperłącze 5" xfId="32307" hidden="1" xr:uid="{00000000-0005-0000-0000-0000C9580000}"/>
    <cellStyle name="Hiperłącze 5" xfId="39343" hidden="1" xr:uid="{00000000-0005-0000-0000-0000AC5C0000}"/>
    <cellStyle name="Hiperłącze 5" xfId="33804" hidden="1" xr:uid="{00000000-0005-0000-0000-0000BB590000}"/>
    <cellStyle name="Hiperłącze 5" xfId="10369" hidden="1" xr:uid="{00000000-0005-0000-0000-0000654F0000}"/>
    <cellStyle name="Hiperłącze 5" xfId="34933" hidden="1" xr:uid="{00000000-0005-0000-0000-0000FB590000}"/>
    <cellStyle name="Hiperłącze 5" xfId="28126" hidden="1" xr:uid="{00000000-0005-0000-0000-000023570000}"/>
    <cellStyle name="Hiperłącze 5" xfId="36883" hidden="1" xr:uid="{00000000-0005-0000-0000-0000175B0000}"/>
    <cellStyle name="Hiperłącze 5" xfId="45118" hidden="1" xr:uid="{00000000-0005-0000-0000-0000B85E0000}"/>
    <cellStyle name="Hiperłącze 5" xfId="41727" hidden="1" xr:uid="{00000000-0005-0000-0000-0000575D0000}"/>
    <cellStyle name="Hiperłącze 5" xfId="37419" hidden="1" xr:uid="{00000000-0005-0000-0000-00008B5B0000}"/>
    <cellStyle name="Hiperłącze 5" xfId="29800" hidden="1" xr:uid="{00000000-0005-0000-0000-000029590000}"/>
    <cellStyle name="Hiperłącze 5" xfId="20487" hidden="1" xr:uid="{00000000-0005-0000-0000-0000A2530000}"/>
    <cellStyle name="Hiperłącze 5" xfId="22312" hidden="1" xr:uid="{00000000-0005-0000-0000-000049540000}"/>
    <cellStyle name="Hiperłącze 5" xfId="29099" hidden="1" xr:uid="{00000000-0005-0000-0000-000097570000}"/>
    <cellStyle name="Hiperłącze 5" xfId="26960" hidden="1" xr:uid="{00000000-0005-0000-0000-00006A560000}"/>
    <cellStyle name="Hiperłącze 5" xfId="25247" hidden="1" xr:uid="{00000000-0005-0000-0000-000020560000}"/>
    <cellStyle name="Hiperłącze 5" xfId="26378" hidden="1" xr:uid="{00000000-0005-0000-0000-000014560000}"/>
    <cellStyle name="Hiperłącze 5" xfId="34238" hidden="1" xr:uid="{00000000-0005-0000-0000-0000485A0000}"/>
    <cellStyle name="Hiperłącze 5" xfId="28081" hidden="1" xr:uid="{00000000-0005-0000-0000-000001570000}"/>
    <cellStyle name="Hiperłącze 5" xfId="22305" hidden="1" xr:uid="{00000000-0005-0000-0000-00004D540000}"/>
    <cellStyle name="Hiperłącze 5" xfId="19840" hidden="1" xr:uid="{00000000-0005-0000-0000-000033530000}"/>
    <cellStyle name="Hiperłącze 5" xfId="31820" hidden="1" xr:uid="{00000000-0005-0000-0000-0000FE580000}"/>
    <cellStyle name="Hiperłącze 5" xfId="13789" hidden="1" xr:uid="{00000000-0005-0000-0000-0000C8500000}"/>
    <cellStyle name="Hiperłącze 5" xfId="29845" hidden="1" xr:uid="{00000000-0005-0000-0000-000028590000}"/>
    <cellStyle name="Hiperłącze 5" xfId="41124" hidden="1" xr:uid="{00000000-0005-0000-0000-0000105D0000}"/>
    <cellStyle name="Hiperłącze 5" xfId="24851" hidden="1" xr:uid="{00000000-0005-0000-0000-0000A8550000}"/>
    <cellStyle name="Hiperłącze 5" xfId="35703" hidden="1" xr:uid="{00000000-0005-0000-0000-0000665A0000}"/>
    <cellStyle name="Hiperłącze 5" xfId="25967" hidden="1" xr:uid="{00000000-0005-0000-0000-0000E4550000}"/>
    <cellStyle name="Hiperłącze 5" xfId="27728" hidden="1" xr:uid="{00000000-0005-0000-0000-0000B7560000}"/>
    <cellStyle name="Hiperłącze 5" xfId="40154" hidden="1" xr:uid="{00000000-0005-0000-0000-0000705C0000}"/>
    <cellStyle name="Hiperłącze 5" xfId="23762" hidden="1" xr:uid="{00000000-0005-0000-0000-000027550000}"/>
    <cellStyle name="Hiperłącze 5" xfId="33391" hidden="1" xr:uid="{00000000-0005-0000-0000-000097590000}"/>
    <cellStyle name="Hiperłącze 5" xfId="17811" hidden="1" xr:uid="{00000000-0005-0000-0000-000041520000}"/>
    <cellStyle name="Hiperłącze 5" xfId="22840" hidden="1" xr:uid="{00000000-0005-0000-0000-0000E8540000}"/>
    <cellStyle name="Hiperłącze 5" xfId="28940" hidden="1" xr:uid="{00000000-0005-0000-0000-00005B570000}"/>
    <cellStyle name="Hiperłącze 5" xfId="28022" hidden="1" xr:uid="{00000000-0005-0000-0000-0000D5560000}"/>
    <cellStyle name="Hiperłącze 5" xfId="38465" hidden="1" xr:uid="{00000000-0005-0000-0000-0000DB5B0000}"/>
    <cellStyle name="Hiperłącze 5" xfId="28719" hidden="1" xr:uid="{00000000-0005-0000-0000-00003D570000}"/>
    <cellStyle name="Hiperłącze 5" xfId="31392" hidden="1" xr:uid="{00000000-0005-0000-0000-000072580000}"/>
    <cellStyle name="Hiperłącze 5" xfId="20452" hidden="1" xr:uid="{00000000-0005-0000-0000-0000A3530000}"/>
    <cellStyle name="Hiperłącze 5" xfId="37312" hidden="1" xr:uid="{00000000-0005-0000-0000-0000535B0000}"/>
    <cellStyle name="Hiperłącze 5" xfId="28980" hidden="1" xr:uid="{00000000-0005-0000-0000-00005D570000}"/>
    <cellStyle name="Hiperłącze 5" xfId="21485" hidden="1" xr:uid="{00000000-0005-0000-0000-0000D1530000}"/>
    <cellStyle name="Hiperłącze 5" xfId="30287" hidden="1" xr:uid="{00000000-0005-0000-0000-00003B580000}"/>
    <cellStyle name="Hiperłącze 5" xfId="25995" hidden="1" xr:uid="{00000000-0005-0000-0000-0000E7550000}"/>
    <cellStyle name="Hiperłącze 5" xfId="13544" hidden="1" xr:uid="{00000000-0005-0000-0000-000068500000}"/>
    <cellStyle name="Hiperłącze 5" xfId="33622" hidden="1" xr:uid="{00000000-0005-0000-0000-0000A7590000}"/>
    <cellStyle name="Hiperłącze 5" xfId="33019" hidden="1" xr:uid="{00000000-0005-0000-0000-000089590000}"/>
    <cellStyle name="Hiperłącze 5" xfId="33521" hidden="1" xr:uid="{00000000-0005-0000-0000-00006F590000}"/>
    <cellStyle name="Hiperłącze 5" xfId="33282" hidden="1" xr:uid="{00000000-0005-0000-0000-000057590000}"/>
    <cellStyle name="Hiperłącze 5" xfId="27834" hidden="1" xr:uid="{00000000-0005-0000-0000-0000F3560000}"/>
    <cellStyle name="Hiperłącze 5" xfId="22473" hidden="1" xr:uid="{00000000-0005-0000-0000-000060540000}"/>
    <cellStyle name="Hiperłącze 5" xfId="20021" hidden="1" xr:uid="{00000000-0005-0000-0000-000042530000}"/>
    <cellStyle name="Hiperłącze 5" xfId="15910" hidden="1" xr:uid="{00000000-0005-0000-0000-000094510000}"/>
    <cellStyle name="Hiperłącze 5" xfId="17759" hidden="1" xr:uid="{00000000-0005-0000-0000-00003B520000}"/>
    <cellStyle name="Hiperłącze 5" xfId="22514" hidden="1" xr:uid="{00000000-0005-0000-0000-000067540000}"/>
    <cellStyle name="Hiperłącze 5" xfId="15604" hidden="1" xr:uid="{00000000-0005-0000-0000-000070510000}"/>
    <cellStyle name="Hiperłącze 5" xfId="13561" hidden="1" xr:uid="{00000000-0005-0000-0000-00006C500000}"/>
    <cellStyle name="Hiperłącze 5" xfId="21697" hidden="1" xr:uid="{00000000-0005-0000-0000-0000EE530000}"/>
    <cellStyle name="Hiperłącze 5" xfId="17722" hidden="1" xr:uid="{00000000-0005-0000-0000-000036520000}"/>
    <cellStyle name="Hiperłącze 5" xfId="12410" hidden="1" xr:uid="{00000000-0005-0000-0000-0000B84F0000}"/>
    <cellStyle name="Hiperłącze 5" xfId="20938" hidden="1" xr:uid="{00000000-0005-0000-0000-000077540000}"/>
    <cellStyle name="Hiperłącze 5" xfId="25330" hidden="1" xr:uid="{00000000-0005-0000-0000-000017570000}"/>
    <cellStyle name="Hiperłącze 5" xfId="36173" hidden="1" xr:uid="{00000000-0005-0000-0000-0000B75A0000}"/>
    <cellStyle name="Hiperłącze 5" xfId="34481" hidden="1" xr:uid="{00000000-0005-0000-0000-0000A45A0000}"/>
    <cellStyle name="Hiperłącze 5" xfId="36024" hidden="1" xr:uid="{00000000-0005-0000-0000-00008E5A0000}"/>
    <cellStyle name="Hiperłącze 5" xfId="15111" hidden="1" xr:uid="{00000000-0005-0000-0000-000010510000}"/>
    <cellStyle name="Hiperłącze 5" xfId="15835" hidden="1" xr:uid="{00000000-0005-0000-0000-000089510000}"/>
    <cellStyle name="Hiperłącze 5" xfId="16348" hidden="1" xr:uid="{00000000-0005-0000-0000-000065530000}"/>
    <cellStyle name="Hiperłącze 5" xfId="14123" hidden="1" xr:uid="{00000000-0005-0000-0000-00007E500000}"/>
    <cellStyle name="Hiperłącze 5" xfId="28136" hidden="1" xr:uid="{00000000-0005-0000-0000-000024570000}"/>
    <cellStyle name="Hiperłącze 5" xfId="23105" hidden="1" xr:uid="{00000000-0005-0000-0000-00009B540000}"/>
    <cellStyle name="Hiperłącze 5" xfId="24025" hidden="1" xr:uid="{00000000-0005-0000-0000-000062550000}"/>
    <cellStyle name="Hiperłącze 5" xfId="17254" hidden="1" xr:uid="{00000000-0005-0000-0000-0000E9510000}"/>
    <cellStyle name="Hiperłącze 5" xfId="16491" hidden="1" xr:uid="{00000000-0005-0000-0000-000068520000}"/>
    <cellStyle name="Hiperłącze 5" xfId="22159" hidden="1" xr:uid="{00000000-0005-0000-0000-00003B540000}"/>
    <cellStyle name="Hiperłącze 5" xfId="14295" hidden="1" xr:uid="{00000000-0005-0000-0000-000094500000}"/>
    <cellStyle name="Hiperłącze 5" xfId="20250" hidden="1" xr:uid="{00000000-0005-0000-0000-00008B530000}"/>
    <cellStyle name="Hiperłącze 5" xfId="20133" hidden="1" xr:uid="{00000000-0005-0000-0000-000080530000}"/>
    <cellStyle name="Hiperłącze 5" xfId="21136" hidden="1" xr:uid="{00000000-0005-0000-0000-0000B2530000}"/>
    <cellStyle name="Hiperłącze 5" xfId="15067" hidden="1" xr:uid="{00000000-0005-0000-0000-000009510000}"/>
    <cellStyle name="Hiperłącze 5" xfId="21905" hidden="1" xr:uid="{00000000-0005-0000-0000-000002540000}"/>
    <cellStyle name="Hiperłącze 5" xfId="29220" hidden="1" xr:uid="{00000000-0005-0000-0000-00009E570000}"/>
    <cellStyle name="Hiperłącze 5" xfId="45142" hidden="1" xr:uid="{00000000-0005-0000-0000-0000B15E0000}"/>
    <cellStyle name="Hiperłącze 5" xfId="27118" hidden="1" xr:uid="{00000000-0005-0000-0000-000098560000}"/>
    <cellStyle name="Hiperłącze 5" xfId="24884" hidden="1" xr:uid="{00000000-0005-0000-0000-0000A9550000}"/>
    <cellStyle name="Hiperłącze 5" xfId="15146" hidden="1" xr:uid="{00000000-0005-0000-0000-00000D510000}"/>
    <cellStyle name="Hiperłącze 5" xfId="30583" hidden="1" xr:uid="{00000000-0005-0000-0000-0000FC570000}"/>
    <cellStyle name="Hiperłącze 5" xfId="28735" hidden="1" xr:uid="{00000000-0005-0000-0000-000042570000}"/>
    <cellStyle name="Hiperłącze 5" xfId="45701" hidden="1" xr:uid="{00000000-0005-0000-0000-0000E95E0000}"/>
    <cellStyle name="Hiperłącze 5" xfId="34946" hidden="1" xr:uid="{00000000-0005-0000-0000-0000F5590000}"/>
    <cellStyle name="Hiperłącze 5" xfId="18210" hidden="1" xr:uid="{00000000-0005-0000-0000-000085520000}"/>
    <cellStyle name="Hiperłącze 5" xfId="16626" hidden="1" xr:uid="{00000000-0005-0000-0000-0000A6510000}"/>
    <cellStyle name="Hiperłącze 5" xfId="35523" hidden="1" xr:uid="{00000000-0005-0000-0000-0000545A0000}"/>
    <cellStyle name="Hiperłącze 5" xfId="42984" hidden="1" xr:uid="{00000000-0005-0000-0000-0000E55D0000}"/>
    <cellStyle name="Hiperłącze 5" xfId="21511" hidden="1" xr:uid="{00000000-0005-0000-0000-0000D9530000}"/>
    <cellStyle name="Hiperłącze 5" xfId="32613" hidden="1" xr:uid="{00000000-0005-0000-0000-000012590000}"/>
    <cellStyle name="Hiperłącze 5" xfId="32463" hidden="1" xr:uid="{00000000-0005-0000-0000-0000DA580000}"/>
    <cellStyle name="Hiperłącze 5" xfId="42622" hidden="1" xr:uid="{00000000-0005-0000-0000-0000955D0000}"/>
    <cellStyle name="Hiperłącze 5" xfId="33906" hidden="1" xr:uid="{00000000-0005-0000-0000-0000C7590000}"/>
    <cellStyle name="Hiperłącze 5" xfId="33552" hidden="1" xr:uid="{00000000-0005-0000-0000-000073590000}"/>
    <cellStyle name="Hiperłącze 5" xfId="14810" hidden="1" xr:uid="{00000000-0005-0000-0000-000052510000}"/>
    <cellStyle name="Hiperłącze 5" xfId="12854" hidden="1" xr:uid="{00000000-0005-0000-0000-0000E24F0000}"/>
    <cellStyle name="Hiperłącze 5" xfId="12222" hidden="1" xr:uid="{00000000-0005-0000-0000-0000DC500000}"/>
    <cellStyle name="Hiperłącze 5" xfId="27421" hidden="1" xr:uid="{00000000-0005-0000-0000-0000F6560000}"/>
    <cellStyle name="Hiperłącze 5" xfId="32767" hidden="1" xr:uid="{00000000-0005-0000-0000-000040590000}"/>
    <cellStyle name="Hiperłącze 5" xfId="20645" hidden="1" xr:uid="{00000000-0005-0000-0000-00001D540000}"/>
    <cellStyle name="Hiperłącze 5" xfId="34262" hidden="1" xr:uid="{00000000-0005-0000-0000-0000425A0000}"/>
    <cellStyle name="Hiperłącze 5" xfId="36655" hidden="1" xr:uid="{00000000-0005-0000-0000-0000C95A0000}"/>
    <cellStyle name="Hiperłącze 5" xfId="35997" hidden="1" xr:uid="{00000000-0005-0000-0000-0000865A0000}"/>
    <cellStyle name="Hiperłącze 5" xfId="28502" hidden="1" xr:uid="{00000000-0005-0000-0000-00007D570000}"/>
    <cellStyle name="Hiperłącze 5" xfId="18128" hidden="1" xr:uid="{00000000-0005-0000-0000-00007A520000}"/>
    <cellStyle name="Hiperłącze 5" xfId="13108" hidden="1" xr:uid="{00000000-0005-0000-0000-00001B500000}"/>
    <cellStyle name="Hiperłącze 5" xfId="13768" hidden="1" xr:uid="{00000000-0005-0000-0000-0000AB500000}"/>
    <cellStyle name="Hiperłącze 5" xfId="16448" hidden="1" xr:uid="{00000000-0005-0000-0000-0000F2520000}"/>
    <cellStyle name="Hiperłącze 5" xfId="25095" hidden="1" xr:uid="{00000000-0005-0000-0000-00001C570000}"/>
    <cellStyle name="Hiperłącze 5" xfId="33653" hidden="1" xr:uid="{00000000-0005-0000-0000-0000A6590000}"/>
    <cellStyle name="Hiperłącze 5" xfId="47081" hidden="1" xr:uid="{00000000-0005-0000-0000-00009E5F0000}"/>
    <cellStyle name="Hiperłącze 5" xfId="39746" hidden="1" xr:uid="{00000000-0005-0000-0000-00002B5C0000}"/>
    <cellStyle name="Hiperłącze 5" xfId="30557" hidden="1" xr:uid="{00000000-0005-0000-0000-0000F9570000}"/>
    <cellStyle name="Hiperłącze 5" xfId="45770" hidden="1" xr:uid="{00000000-0005-0000-0000-0000F35E0000}"/>
    <cellStyle name="Hiperłącze 5" xfId="26934" hidden="1" xr:uid="{00000000-0005-0000-0000-000069560000}"/>
    <cellStyle name="Hiperłącze 5" xfId="26828" hidden="1" xr:uid="{00000000-0005-0000-0000-00005D560000}"/>
    <cellStyle name="Hiperłącze 5" xfId="32280" hidden="1" xr:uid="{00000000-0005-0000-0000-0000CB580000}"/>
    <cellStyle name="Hiperłącze 5" xfId="28945" hidden="1" xr:uid="{00000000-0005-0000-0000-000059570000}"/>
    <cellStyle name="Hiperłącze 5" xfId="39620" hidden="1" xr:uid="{00000000-0005-0000-0000-00001B5C0000}"/>
    <cellStyle name="Hiperłącze 5" xfId="45640" hidden="1" xr:uid="{00000000-0005-0000-0000-00001F5F0000}"/>
    <cellStyle name="Hiperłącze 5" xfId="33560" hidden="1" xr:uid="{00000000-0005-0000-0000-000078590000}"/>
    <cellStyle name="Hiperłącze 5" xfId="38754" hidden="1" xr:uid="{00000000-0005-0000-0000-00005C5C0000}"/>
    <cellStyle name="Hiperłącze 5" xfId="33627" hidden="1" xr:uid="{00000000-0005-0000-0000-0000A5590000}"/>
    <cellStyle name="Hiperłącze 5" xfId="22582" hidden="1" xr:uid="{00000000-0005-0000-0000-000084540000}"/>
    <cellStyle name="Hiperłącze 5" xfId="24176" hidden="1" xr:uid="{00000000-0005-0000-0000-000034550000}"/>
    <cellStyle name="Hiperłącze 5" xfId="26034" hidden="1" xr:uid="{00000000-0005-0000-0000-0000E9550000}"/>
    <cellStyle name="Hiperłącze 5" xfId="27482" hidden="1" xr:uid="{00000000-0005-0000-0000-0000EB560000}"/>
    <cellStyle name="Hiperłącze 5" xfId="25803" hidden="1" xr:uid="{00000000-0005-0000-0000-000029560000}"/>
    <cellStyle name="Hiperłącze 5" xfId="25773" hidden="1" xr:uid="{00000000-0005-0000-0000-00000A570000}"/>
    <cellStyle name="Hiperłącze 5" xfId="11830" hidden="1" xr:uid="{00000000-0005-0000-0000-00004A500000}"/>
    <cellStyle name="Hiperłącze 5" xfId="24063" hidden="1" xr:uid="{00000000-0005-0000-0000-000060550000}"/>
    <cellStyle name="Hiperłącze 5" xfId="35215" hidden="1" xr:uid="{00000000-0005-0000-0000-00001C5A0000}"/>
    <cellStyle name="Hiperłącze 5" xfId="43831" hidden="1" xr:uid="{00000000-0005-0000-0000-0000095E0000}"/>
    <cellStyle name="Hiperłącze 5" xfId="23643" hidden="1" xr:uid="{00000000-0005-0000-0000-00001C550000}"/>
    <cellStyle name="Hiperłącze 5" xfId="29407" hidden="1" xr:uid="{00000000-0005-0000-0000-0000B9570000}"/>
    <cellStyle name="Hiperłącze 5" xfId="31868" hidden="1" xr:uid="{00000000-0005-0000-0000-0000EA580000}"/>
    <cellStyle name="Hiperłącze 5" xfId="20004" hidden="1" xr:uid="{00000000-0005-0000-0000-000045530000}"/>
    <cellStyle name="Hiperłącze 5" xfId="29138" hidden="1" xr:uid="{00000000-0005-0000-0000-000099570000}"/>
    <cellStyle name="Hiperłącze 5" xfId="32521" hidden="1" xr:uid="{00000000-0005-0000-0000-0000E3580000}"/>
    <cellStyle name="Hiperłącze 5" xfId="47090" hidden="1" xr:uid="{00000000-0005-0000-0000-00009F5F0000}"/>
    <cellStyle name="Hiperłącze 5" xfId="32899" hidden="1" xr:uid="{00000000-0005-0000-0000-00007A590000}"/>
    <cellStyle name="Hiperłącze 5" xfId="18957" hidden="1" xr:uid="{00000000-0005-0000-0000-0000B8520000}"/>
    <cellStyle name="Hiperłącze 5" xfId="29391" hidden="1" xr:uid="{00000000-0005-0000-0000-0000BC570000}"/>
    <cellStyle name="Hiperłącze 5" xfId="46710" hidden="1" xr:uid="{00000000-0005-0000-0000-0000C15F0000}"/>
    <cellStyle name="Hiperłącze 5" xfId="31641" hidden="1" xr:uid="{00000000-0005-0000-0000-0000A8580000}"/>
    <cellStyle name="Hiperłącze 5" xfId="25168" hidden="1" xr:uid="{00000000-0005-0000-0000-00002D560000}"/>
    <cellStyle name="Hiperłącze 5" xfId="39220" hidden="1" xr:uid="{00000000-0005-0000-0000-0000EE5B0000}"/>
    <cellStyle name="Hiperłącze 5" xfId="35384" hidden="1" xr:uid="{00000000-0005-0000-0000-00002D5A0000}"/>
    <cellStyle name="Hiperłącze 5" xfId="35154" hidden="1" xr:uid="{00000000-0005-0000-0000-00000D5A0000}"/>
    <cellStyle name="Hiperłącze 5" xfId="34864" hidden="1" xr:uid="{00000000-0005-0000-0000-0000F1590000}"/>
    <cellStyle name="Hiperłącze 5" xfId="34033" hidden="1" xr:uid="{00000000-0005-0000-0000-0000D7590000}"/>
    <cellStyle name="Hiperłącze 5" xfId="28823" hidden="1" xr:uid="{00000000-0005-0000-0000-00004A570000}"/>
    <cellStyle name="Hiperłącze 5" xfId="38075" hidden="1" xr:uid="{00000000-0005-0000-0000-0000835B0000}"/>
    <cellStyle name="Hiperłącze 5" xfId="45398" hidden="1" xr:uid="{00000000-0005-0000-0000-00002F5F0000}"/>
    <cellStyle name="Hiperłącze 5" xfId="38906" hidden="1" xr:uid="{00000000-0005-0000-0000-0000465D0000}"/>
    <cellStyle name="Hiperłącze 5" xfId="43715" hidden="1" xr:uid="{00000000-0005-0000-0000-0000045E0000}"/>
    <cellStyle name="Hiperłącze 5" xfId="37738" hidden="1" xr:uid="{00000000-0005-0000-0000-00005F5B0000}"/>
    <cellStyle name="Hiperłącze 5" xfId="37223" hidden="1" xr:uid="{00000000-0005-0000-0000-00004B5B0000}"/>
    <cellStyle name="Hiperłącze 5" xfId="41057" hidden="1" xr:uid="{00000000-0005-0000-0000-00001C5D0000}"/>
    <cellStyle name="Hiperłącze 5" xfId="39228" hidden="1" xr:uid="{00000000-0005-0000-0000-0000F25B0000}"/>
    <cellStyle name="Hiperłącze 5" xfId="46090" hidden="1" xr:uid="{00000000-0005-0000-0000-0000135F0000}"/>
    <cellStyle name="Hiperłącze 5" xfId="43743" hidden="1" xr:uid="{00000000-0005-0000-0000-0000FE5D0000}"/>
    <cellStyle name="Hiperłącze 5" xfId="37119" hidden="1" xr:uid="{00000000-0005-0000-0000-0000255B0000}"/>
    <cellStyle name="Hiperłącze 5" xfId="36674" hidden="1" xr:uid="{00000000-0005-0000-0000-0000CB5A0000}"/>
    <cellStyle name="Hiperłącze 5" xfId="28564" hidden="1" xr:uid="{00000000-0005-0000-0000-000071570000}"/>
    <cellStyle name="Hiperłącze 5" xfId="17450" hidden="1" xr:uid="{00000000-0005-0000-0000-000017520000}"/>
    <cellStyle name="Hiperłącze 5" xfId="16188" hidden="1" xr:uid="{00000000-0005-0000-0000-000004520000}"/>
    <cellStyle name="Hiperłącze 5" xfId="17289" hidden="1" xr:uid="{00000000-0005-0000-0000-0000ED510000}"/>
    <cellStyle name="Hiperłącze 5" xfId="39018" hidden="1" xr:uid="{00000000-0005-0000-0000-0000AE5C0000}"/>
    <cellStyle name="Hiperłącze 5" xfId="38961" hidden="1" xr:uid="{00000000-0005-0000-0000-0000395D0000}"/>
    <cellStyle name="Hiperłącze 5" xfId="43414" hidden="1" xr:uid="{00000000-0005-0000-0000-0000585F0000}"/>
    <cellStyle name="Hiperłącze 5" xfId="39437" hidden="1" xr:uid="{00000000-0005-0000-0000-0000075C0000}"/>
    <cellStyle name="Hiperłącze 5" xfId="37917" hidden="1" xr:uid="{00000000-0005-0000-0000-0000715B0000}"/>
    <cellStyle name="Hiperłącze 5" xfId="28337" hidden="1" xr:uid="{00000000-0005-0000-0000-00007F570000}"/>
    <cellStyle name="Hiperłącze 5" xfId="22797" hidden="1" xr:uid="{00000000-0005-0000-0000-0000D5540000}"/>
    <cellStyle name="Hiperłącze 5" xfId="24775" hidden="1" xr:uid="{00000000-0005-0000-0000-00009F550000}"/>
    <cellStyle name="Hiperłącze 5" xfId="41915" hidden="1" xr:uid="{00000000-0005-0000-0000-0000A65D0000}"/>
    <cellStyle name="Hiperłącze 5" xfId="44240" hidden="1" xr:uid="{00000000-0005-0000-0000-0000375E0000}"/>
    <cellStyle name="Hiperłącze 5" xfId="38979" hidden="1" xr:uid="{00000000-0005-0000-0000-0000AB5C0000}"/>
    <cellStyle name="Hiperłącze 5" xfId="39642" hidden="1" xr:uid="{00000000-0005-0000-0000-0000205C0000}"/>
    <cellStyle name="Hiperłącze 5" xfId="46791" hidden="1" xr:uid="{00000000-0005-0000-0000-0000845F0000}"/>
    <cellStyle name="Hiperłącze 5" xfId="46377" hidden="1" xr:uid="{00000000-0005-0000-0000-0000775F0000}"/>
    <cellStyle name="Hiperłącze 5" xfId="46678" hidden="1" xr:uid="{00000000-0005-0000-0000-0000B05F0000}"/>
    <cellStyle name="Hiperłącze 5" xfId="40637" hidden="1" xr:uid="{00000000-0005-0000-0000-0000A65C0000}"/>
    <cellStyle name="Hiperłącze 5" xfId="42771" hidden="1" xr:uid="{00000000-0005-0000-0000-0000D35D0000}"/>
    <cellStyle name="Hiperłącze 5" xfId="30624" hidden="1" xr:uid="{00000000-0005-0000-0000-000001580000}"/>
    <cellStyle name="Hiperłącze 5" xfId="44421" hidden="1" xr:uid="{00000000-0005-0000-0000-00004A5E0000}"/>
    <cellStyle name="Hiperłącze 5" xfId="27465" hidden="1" xr:uid="{00000000-0005-0000-0000-0000E9560000}"/>
    <cellStyle name="Hiperłącze 5" xfId="35775" hidden="1" xr:uid="{00000000-0005-0000-0000-0000735A0000}"/>
    <cellStyle name="Hiperłącze 5" xfId="26060" hidden="1" xr:uid="{00000000-0005-0000-0000-0000EC550000}"/>
    <cellStyle name="Hiperłącze 5" xfId="38973" hidden="1" xr:uid="{00000000-0005-0000-0000-0000AA5C0000}"/>
    <cellStyle name="Hiperłącze 5" xfId="31286" hidden="1" xr:uid="{00000000-0005-0000-0000-000065580000}"/>
    <cellStyle name="Hiperłącze 5" xfId="29185" hidden="1" xr:uid="{00000000-0005-0000-0000-00009F570000}"/>
    <cellStyle name="Hiperłącze 5" xfId="11556" hidden="1" xr:uid="{00000000-0005-0000-0000-00004D500000}"/>
    <cellStyle name="Hiperłącze 5" xfId="25712" hidden="1" xr:uid="{00000000-0005-0000-0000-0000CB550000}"/>
    <cellStyle name="Hiperłącze 5" xfId="44498" hidden="1" xr:uid="{00000000-0005-0000-0000-0000575E0000}"/>
    <cellStyle name="Hiperłącze 5" xfId="43476" hidden="1" xr:uid="{00000000-0005-0000-0000-00004B5F0000}"/>
    <cellStyle name="Hiperłącze 5" xfId="27909" hidden="1" xr:uid="{00000000-0005-0000-0000-0000CB560000}"/>
    <cellStyle name="Hiperłącze 5" xfId="13130" hidden="1" xr:uid="{00000000-0005-0000-0000-000020500000}"/>
    <cellStyle name="Hiperłącze 5" xfId="28470" hidden="1" xr:uid="{00000000-0005-0000-0000-00008B570000}"/>
    <cellStyle name="Hiperłącze 5" xfId="25608" hidden="1" xr:uid="{00000000-0005-0000-0000-0000C0550000}"/>
    <cellStyle name="Hiperłącze 5" xfId="33266" hidden="1" xr:uid="{00000000-0005-0000-0000-000055590000}"/>
    <cellStyle name="Hiperłącze 5" xfId="11700" hidden="1" xr:uid="{00000000-0005-0000-0000-0000EA500000}"/>
    <cellStyle name="Hiperłącze 5" xfId="34216" hidden="1" xr:uid="{00000000-0005-0000-0000-00004F5A0000}"/>
    <cellStyle name="Hiperłącze 5" xfId="45377" hidden="1" xr:uid="{00000000-0005-0000-0000-0000E65E0000}"/>
    <cellStyle name="Hiperłącze 5" xfId="22189" hidden="1" xr:uid="{00000000-0005-0000-0000-00003F540000}"/>
    <cellStyle name="Hiperłącze 5" xfId="41483" hidden="1" xr:uid="{00000000-0005-0000-0000-0000F95C0000}"/>
    <cellStyle name="Hiperłącze 5" xfId="37331" hidden="1" xr:uid="{00000000-0005-0000-0000-0000575B0000}"/>
    <cellStyle name="Hiperłącze 5" xfId="40217" hidden="1" xr:uid="{00000000-0005-0000-0000-0000725C0000}"/>
    <cellStyle name="Hiperłącze 5" xfId="28831" hidden="1" xr:uid="{00000000-0005-0000-0000-00004E570000}"/>
    <cellStyle name="Hiperłącze 5" xfId="33821" hidden="1" xr:uid="{00000000-0005-0000-0000-0000BF590000}"/>
    <cellStyle name="Hiperłącze 5" xfId="42598" hidden="1" xr:uid="{00000000-0005-0000-0000-0000935D0000}"/>
    <cellStyle name="Hiperłącze 5" xfId="30087" hidden="1" xr:uid="{00000000-0005-0000-0000-00002B590000}"/>
    <cellStyle name="Hiperłącze 5" xfId="17624" hidden="1" xr:uid="{00000000-0005-0000-0000-00002A520000}"/>
    <cellStyle name="Hiperłącze 5" xfId="17388" hidden="1" xr:uid="{00000000-0005-0000-0000-0000F6510000}"/>
    <cellStyle name="Hiperłącze 5" xfId="30278" hidden="1" xr:uid="{00000000-0005-0000-0000-0000DE570000}"/>
    <cellStyle name="Hiperłącze 5" xfId="13024" hidden="1" xr:uid="{00000000-0005-0000-0000-000014500000}"/>
    <cellStyle name="Hiperłącze 5" xfId="37392" hidden="1" xr:uid="{00000000-0005-0000-0000-0000965B0000}"/>
    <cellStyle name="Hiperłącze 5" xfId="39898" hidden="1" xr:uid="{00000000-0005-0000-0000-00003A5C0000}"/>
    <cellStyle name="Hiperłącze 5" xfId="45251" hidden="1" xr:uid="{00000000-0005-0000-0000-0000D55E0000}"/>
    <cellStyle name="Hiperłącze 5" xfId="41567" hidden="1" xr:uid="{00000000-0005-0000-0000-0000035D0000}"/>
    <cellStyle name="Hiperłącze 5" xfId="28346" hidden="1" xr:uid="{00000000-0005-0000-0000-000076570000}"/>
    <cellStyle name="Hiperłącze 5" xfId="35333" hidden="1" xr:uid="{00000000-0005-0000-0000-00002C5A0000}"/>
    <cellStyle name="Hiperłącze 5" xfId="12049" hidden="1" xr:uid="{00000000-0005-0000-0000-0000944F0000}"/>
    <cellStyle name="Hiperłącze 5" xfId="20356" hidden="1" xr:uid="{00000000-0005-0000-0000-000097530000}"/>
    <cellStyle name="Hiperłącze 5" xfId="31278" hidden="1" xr:uid="{00000000-0005-0000-0000-000062580000}"/>
    <cellStyle name="Hiperłącze 5" xfId="11887" hidden="1" xr:uid="{00000000-0005-0000-0000-000057500000}"/>
    <cellStyle name="Hiperłącze 5" xfId="27898" hidden="1" xr:uid="{00000000-0005-0000-0000-0000CC560000}"/>
    <cellStyle name="Hiperłącze 5" xfId="27617" hidden="1" xr:uid="{00000000-0005-0000-0000-0000AA560000}"/>
    <cellStyle name="Hiperłącze 5" xfId="32830" hidden="1" xr:uid="{00000000-0005-0000-0000-000042590000}"/>
    <cellStyle name="Hiperłącze 5" xfId="29383" hidden="1" xr:uid="{00000000-0005-0000-0000-0000B7570000}"/>
    <cellStyle name="Hiperłącze 5" xfId="20219" hidden="1" xr:uid="{00000000-0005-0000-0000-000087530000}"/>
    <cellStyle name="Hiperłącze 5" xfId="14105" hidden="1" xr:uid="{00000000-0005-0000-0000-000083500000}"/>
    <cellStyle name="Hiperłącze 5" xfId="34964" hidden="1" xr:uid="{00000000-0005-0000-0000-0000FA590000}"/>
    <cellStyle name="Hiperłącze 5" xfId="21395" hidden="1" xr:uid="{00000000-0005-0000-0000-0000CA530000}"/>
    <cellStyle name="Hiperłącze 5" xfId="35375" hidden="1" xr:uid="{00000000-0005-0000-0000-00002A5A0000}"/>
    <cellStyle name="Hiperłącze 5" xfId="37013" hidden="1" xr:uid="{00000000-0005-0000-0000-0000EF5A0000}"/>
    <cellStyle name="Hiperłącze 5" xfId="23317" hidden="1" xr:uid="{00000000-0005-0000-0000-0000B1540000}"/>
    <cellStyle name="Hiperłącze 5" xfId="23853" hidden="1" xr:uid="{00000000-0005-0000-0000-00005A550000}"/>
    <cellStyle name="Hiperłącze 5" xfId="25170" hidden="1" xr:uid="{00000000-0005-0000-0000-00002F560000}"/>
    <cellStyle name="Hiperłącze 5" xfId="22134" hidden="1" xr:uid="{00000000-0005-0000-0000-000036540000}"/>
    <cellStyle name="Hiperłącze 5" xfId="27018" hidden="1" xr:uid="{00000000-0005-0000-0000-000073560000}"/>
    <cellStyle name="Hiperłącze 5" xfId="29029" hidden="1" xr:uid="{00000000-0005-0000-0000-000063570000}"/>
    <cellStyle name="Hiperłącze 5" xfId="36467" hidden="1" xr:uid="{00000000-0005-0000-0000-0000165B0000}"/>
    <cellStyle name="Hiperłącze 5" xfId="24778" hidden="1" xr:uid="{00000000-0005-0000-0000-00009D550000}"/>
    <cellStyle name="Hiperłącze 5" xfId="34531" hidden="1" xr:uid="{00000000-0005-0000-0000-0000A95A0000}"/>
    <cellStyle name="Hiperłącze 5" xfId="14843" hidden="1" xr:uid="{00000000-0005-0000-0000-000060510000}"/>
    <cellStyle name="Hiperłącze 5" xfId="24497" hidden="1" xr:uid="{00000000-0005-0000-0000-000054550000}"/>
    <cellStyle name="Hiperłącze 5" xfId="30870" hidden="1" xr:uid="{00000000-0005-0000-0000-00001E580000}"/>
    <cellStyle name="Hiperłącze 5" xfId="33412" hidden="1" xr:uid="{00000000-0005-0000-0000-000063590000}"/>
    <cellStyle name="Hiperłącze 5" xfId="45287" hidden="1" xr:uid="{00000000-0005-0000-0000-0000DE5E0000}"/>
    <cellStyle name="Hiperłącze 5" xfId="29433" hidden="1" xr:uid="{00000000-0005-0000-0000-0000BA570000}"/>
    <cellStyle name="Hiperłącze 5" xfId="29510" hidden="1" xr:uid="{00000000-0005-0000-0000-0000C7570000}"/>
    <cellStyle name="Hiperłącze 5" xfId="33303" hidden="1" xr:uid="{00000000-0005-0000-0000-00005C590000}"/>
    <cellStyle name="Hiperłącze 5" xfId="12093" hidden="1" xr:uid="{00000000-0005-0000-0000-0000954F0000}"/>
    <cellStyle name="Hiperłącze 5" xfId="34973" hidden="1" xr:uid="{00000000-0005-0000-0000-0000FD590000}"/>
    <cellStyle name="Hiperłącze 5" xfId="44847" hidden="1" xr:uid="{00000000-0005-0000-0000-0000925E0000}"/>
    <cellStyle name="Hiperłącze 5" xfId="30951" hidden="1" xr:uid="{00000000-0005-0000-0000-000022580000}"/>
    <cellStyle name="Hiperłącze 5" xfId="11304" hidden="1" xr:uid="{00000000-0005-0000-0000-00007B4F0000}"/>
    <cellStyle name="Hiperłącze 5" xfId="29877" hidden="1" xr:uid="{00000000-0005-0000-0000-00001D590000}"/>
    <cellStyle name="Hiperłącze 5" xfId="27026" hidden="1" xr:uid="{00000000-0005-0000-0000-000078560000}"/>
    <cellStyle name="Hiperłącze 5" xfId="23923" hidden="1" xr:uid="{00000000-0005-0000-0000-00007A550000}"/>
    <cellStyle name="Hiperłącze 5" xfId="35854" hidden="1" xr:uid="{00000000-0005-0000-0000-00007B5A0000}"/>
    <cellStyle name="Hiperłącze 5" xfId="34558" hidden="1" xr:uid="{00000000-0005-0000-0000-0000995A0000}"/>
    <cellStyle name="Hiperłącze 5" xfId="35846" hidden="1" xr:uid="{00000000-0005-0000-0000-00007C5A0000}"/>
    <cellStyle name="Hiperłącze 5" xfId="35631" hidden="1" xr:uid="{00000000-0005-0000-0000-0000605A0000}"/>
    <cellStyle name="Hiperłącze 5" xfId="29252" hidden="1" xr:uid="{00000000-0005-0000-0000-0000A7570000}"/>
    <cellStyle name="Hiperłącze 5" xfId="18909" hidden="1" xr:uid="{00000000-0005-0000-0000-0000AE520000}"/>
    <cellStyle name="Hiperłącze 5" xfId="11902" hidden="1" xr:uid="{00000000-0005-0000-0000-00005F500000}"/>
    <cellStyle name="Hiperłącze 5" xfId="14285" hidden="1" xr:uid="{00000000-0005-0000-0000-000093500000}"/>
    <cellStyle name="Hiperłącze 5" xfId="17469" hidden="1" xr:uid="{00000000-0005-0000-0000-00001B520000}"/>
    <cellStyle name="Hiperłącze 5" xfId="14897" hidden="1" xr:uid="{00000000-0005-0000-0000-00005B510000}"/>
    <cellStyle name="Hiperłącze 5" xfId="31782" hidden="1" xr:uid="{00000000-0005-0000-0000-0000B5580000}"/>
    <cellStyle name="Hiperłącze 5" xfId="18927" hidden="1" xr:uid="{00000000-0005-0000-0000-0000B0520000}"/>
    <cellStyle name="Hiperłącze 5" xfId="22690" hidden="1" xr:uid="{00000000-0005-0000-0000-000090540000}"/>
    <cellStyle name="Hiperłącze 5" xfId="27320" hidden="1" xr:uid="{00000000-0005-0000-0000-0000E5560000}"/>
    <cellStyle name="Hiperłącze 5" xfId="13680" hidden="1" xr:uid="{00000000-0005-0000-0000-000077500000}"/>
    <cellStyle name="Hiperłącze 5" xfId="11823" hidden="1" xr:uid="{00000000-0005-0000-0000-000055510000}"/>
    <cellStyle name="Hiperłącze 5" xfId="18560" hidden="1" xr:uid="{00000000-0005-0000-0000-000089520000}"/>
    <cellStyle name="Hiperłącze 5" xfId="17893" hidden="1" xr:uid="{00000000-0005-0000-0000-000045520000}"/>
    <cellStyle name="Hiperłącze 5" xfId="30159" hidden="1" xr:uid="{00000000-0005-0000-0000-0000D1570000}"/>
    <cellStyle name="Hiperłącze 5" xfId="22916" hidden="1" xr:uid="{00000000-0005-0000-0000-0000EB540000}"/>
    <cellStyle name="Hiperłącze 5" xfId="42673" hidden="1" xr:uid="{00000000-0005-0000-0000-0000C55D0000}"/>
    <cellStyle name="Hiperłącze 5" xfId="41902" hidden="1" xr:uid="{00000000-0005-0000-0000-0000AA5D0000}"/>
    <cellStyle name="Hiperłącze 5" xfId="30097" hidden="1" xr:uid="{00000000-0005-0000-0000-0000CA570000}"/>
    <cellStyle name="Hiperłącze 5" xfId="20647" hidden="1" xr:uid="{00000000-0005-0000-0000-00001F540000}"/>
    <cellStyle name="Hiperłącze 5" xfId="21189" hidden="1" xr:uid="{00000000-0005-0000-0000-0000BB530000}"/>
    <cellStyle name="Hiperłącze 5" xfId="12582" hidden="1" xr:uid="{00000000-0005-0000-0000-0000C84F0000}"/>
    <cellStyle name="Hiperłącze 5" xfId="20072" hidden="1" xr:uid="{00000000-0005-0000-0000-000072530000}"/>
    <cellStyle name="Hiperłącze 5" xfId="18788" hidden="1" xr:uid="{00000000-0005-0000-0000-0000D7520000}"/>
    <cellStyle name="Hiperłącze 5" xfId="12705" hidden="1" xr:uid="{00000000-0005-0000-0000-0000D74F0000}"/>
    <cellStyle name="Hiperłącze 5" xfId="20799" hidden="1" xr:uid="{00000000-0005-0000-0000-000008550000}"/>
    <cellStyle name="Hiperłącze 5" xfId="25954" hidden="1" xr:uid="{00000000-0005-0000-0000-0000E0550000}"/>
    <cellStyle name="Hiperłącze 5" xfId="14593" hidden="1" xr:uid="{00000000-0005-0000-0000-0000FC500000}"/>
    <cellStyle name="Hiperłącze 5" xfId="15888" hidden="1" xr:uid="{00000000-0005-0000-0000-00008F510000}"/>
    <cellStyle name="Hiperłącze 5" xfId="20662" hidden="1" xr:uid="{00000000-0005-0000-0000-00001C540000}"/>
    <cellStyle name="Hiperłącze 5" xfId="20241" hidden="1" xr:uid="{00000000-0005-0000-0000-00008C530000}"/>
    <cellStyle name="Hiperłącze 5" xfId="11663" hidden="1" xr:uid="{00000000-0005-0000-0000-0000F44F0000}"/>
    <cellStyle name="Hiperłącze 5" xfId="13091" hidden="1" xr:uid="{00000000-0005-0000-0000-000019500000}"/>
    <cellStyle name="Hiperłącze 5" xfId="12335" hidden="1" xr:uid="{00000000-0005-0000-0000-0000A64F0000}"/>
    <cellStyle name="Hiperłącze 5" xfId="28871" hidden="1" xr:uid="{00000000-0005-0000-0000-000051570000}"/>
    <cellStyle name="Hiperłącze 5" xfId="20683" hidden="1" xr:uid="{00000000-0005-0000-0000-000016540000}"/>
    <cellStyle name="Hiperłącze 5" xfId="15655" hidden="1" xr:uid="{00000000-0005-0000-0000-000072510000}"/>
    <cellStyle name="Hiperłącze 5" xfId="31366" hidden="1" xr:uid="{00000000-0005-0000-0000-00006A580000}"/>
    <cellStyle name="Hiperłącze 5" xfId="16610" hidden="1" xr:uid="{00000000-0005-0000-0000-0000A2510000}"/>
    <cellStyle name="Hiperłącze 5" xfId="28684" hidden="1" xr:uid="{00000000-0005-0000-0000-000040570000}"/>
    <cellStyle name="Hiperłącze 5" xfId="25793" hidden="1" xr:uid="{00000000-0005-0000-0000-00001B560000}"/>
    <cellStyle name="Hiperłącze 5" xfId="26477" hidden="1" xr:uid="{00000000-0005-0000-0000-000034560000}"/>
    <cellStyle name="Hiperłącze 5" xfId="21239" hidden="1" xr:uid="{00000000-0005-0000-0000-00001A540000}"/>
    <cellStyle name="Hiperłącze 5" xfId="32445" hidden="1" xr:uid="{00000000-0005-0000-0000-0000D5580000}"/>
    <cellStyle name="Hiperłącze 5" xfId="30647" hidden="1" xr:uid="{00000000-0005-0000-0000-000002580000}"/>
    <cellStyle name="Hiperłącze 5" xfId="38363" hidden="1" xr:uid="{00000000-0005-0000-0000-0000CF5B0000}"/>
    <cellStyle name="Hiperłącze 5" xfId="26356" hidden="1" xr:uid="{00000000-0005-0000-0000-00000F560000}"/>
    <cellStyle name="Hiperłącze 5" xfId="16680" hidden="1" xr:uid="{00000000-0005-0000-0000-0000AF510000}"/>
    <cellStyle name="Hiperłącze 5" xfId="12188" hidden="1" xr:uid="{00000000-0005-0000-0000-0000FA4F0000}"/>
    <cellStyle name="Hiperłącze 5" xfId="25283" hidden="1" xr:uid="{00000000-0005-0000-0000-000020570000}"/>
    <cellStyle name="Hiperłącze 5" xfId="25397" hidden="1" xr:uid="{00000000-0005-0000-0000-000085570000}"/>
    <cellStyle name="Hiperłącze 5" xfId="37565" hidden="1" xr:uid="{00000000-0005-0000-0000-00009C5B0000}"/>
    <cellStyle name="Hiperłącze 5" xfId="30450" hidden="1" xr:uid="{00000000-0005-0000-0000-0000ED570000}"/>
    <cellStyle name="Hiperłącze 5" xfId="26800" hidden="1" xr:uid="{00000000-0005-0000-0000-00005C560000}"/>
    <cellStyle name="Hiperłącze 5" xfId="34038" hidden="1" xr:uid="{00000000-0005-0000-0000-0000D5590000}"/>
    <cellStyle name="Hiperłącze 5" xfId="40324" hidden="1" xr:uid="{00000000-0005-0000-0000-0000825C0000}"/>
    <cellStyle name="Hiperłącze 5" xfId="27757" hidden="1" xr:uid="{00000000-0005-0000-0000-0000BB560000}"/>
    <cellStyle name="Hiperłącze 5" xfId="21558" hidden="1" xr:uid="{00000000-0005-0000-0000-0000DF530000}"/>
    <cellStyle name="Hiperłącze 5" xfId="15258" hidden="1" xr:uid="{00000000-0005-0000-0000-00001E510000}"/>
    <cellStyle name="Hiperłącze 5" xfId="13083" hidden="1" xr:uid="{00000000-0005-0000-0000-000016500000}"/>
    <cellStyle name="Hiperłącze 5" xfId="18282" hidden="1" xr:uid="{00000000-0005-0000-0000-0000BD520000}"/>
    <cellStyle name="Hiperłącze 5" xfId="21578" hidden="1" xr:uid="{00000000-0005-0000-0000-0000E1530000}"/>
    <cellStyle name="Hiperłącze 5" xfId="29316" hidden="1" xr:uid="{00000000-0005-0000-0000-0000AA570000}"/>
    <cellStyle name="Hiperłącze 5" xfId="34252" hidden="1" xr:uid="{00000000-0005-0000-0000-0000465A0000}"/>
    <cellStyle name="Hiperłącze 5" xfId="12198" hidden="1" xr:uid="{00000000-0005-0000-0000-0000E0500000}"/>
    <cellStyle name="Hiperłącze 5" xfId="33611" hidden="1" xr:uid="{00000000-0005-0000-0000-0000A8590000}"/>
    <cellStyle name="Hiperłącze 5" xfId="24946" hidden="1" xr:uid="{00000000-0005-0000-0000-0000B0550000}"/>
    <cellStyle name="Hiperłącze 5" xfId="43038" hidden="1" xr:uid="{00000000-0005-0000-0000-0000F05D0000}"/>
    <cellStyle name="Hiperłącze 5" xfId="38966" hidden="1" xr:uid="{00000000-0005-0000-0000-0000B55D0000}"/>
    <cellStyle name="Hiperłącze 5" xfId="31054" hidden="1" xr:uid="{00000000-0005-0000-0000-000045580000}"/>
    <cellStyle name="Hiperłącze 5" xfId="46200" hidden="1" xr:uid="{00000000-0005-0000-0000-0000615F0000}"/>
    <cellStyle name="Hiperłącze 5" xfId="16255" hidden="1" xr:uid="{00000000-0005-0000-0000-0000FE520000}"/>
    <cellStyle name="Hiperłącze 5" xfId="21043" hidden="1" xr:uid="{00000000-0005-0000-0000-0000A9530000}"/>
    <cellStyle name="Hiperłącze 5" xfId="13327" hidden="1" xr:uid="{00000000-0005-0000-0000-000038500000}"/>
    <cellStyle name="Hiperłącze 5" xfId="20591" hidden="1" xr:uid="{00000000-0005-0000-0000-000076540000}"/>
    <cellStyle name="Hiperłącze 5" xfId="30198" hidden="1" xr:uid="{00000000-0005-0000-0000-0000D6570000}"/>
    <cellStyle name="Hiperłącze 5" xfId="35975" hidden="1" xr:uid="{00000000-0005-0000-0000-00008B5A0000}"/>
    <cellStyle name="Hiperłącze 5" xfId="36377" hidden="1" xr:uid="{00000000-0005-0000-0000-0000FD5A0000}"/>
    <cellStyle name="Hiperłącze 5" xfId="46963" hidden="1" xr:uid="{00000000-0005-0000-0000-0000915F0000}"/>
    <cellStyle name="Hiperłącze 5" xfId="35393" hidden="1" xr:uid="{00000000-0005-0000-0000-00002E5A0000}"/>
    <cellStyle name="Hiperłącze 5" xfId="38491" hidden="1" xr:uid="{00000000-0005-0000-0000-0000DA5B0000}"/>
    <cellStyle name="Hiperłącze 5" xfId="28108" hidden="1" xr:uid="{00000000-0005-0000-0000-000021570000}"/>
    <cellStyle name="Hiperłącze 5" xfId="13344" hidden="1" xr:uid="{00000000-0005-0000-0000-00003C500000}"/>
    <cellStyle name="Hiperłącze 5" xfId="27407" hidden="1" xr:uid="{00000000-0005-0000-0000-0000FD560000}"/>
    <cellStyle name="Hiperłącze 5" xfId="34014" hidden="1" xr:uid="{00000000-0005-0000-0000-0000D3590000}"/>
    <cellStyle name="Hiperłącze 5" xfId="31718" hidden="1" xr:uid="{00000000-0005-0000-0000-0000AE580000}"/>
    <cellStyle name="Hiperłącze 5" xfId="46784" hidden="1" xr:uid="{00000000-0005-0000-0000-00007F5F0000}"/>
    <cellStyle name="Hiperłącze 5" xfId="39496" hidden="1" xr:uid="{00000000-0005-0000-0000-00000D5C0000}"/>
    <cellStyle name="Hiperłącze 5" xfId="35988" hidden="1" xr:uid="{00000000-0005-0000-0000-0000855A0000}"/>
    <cellStyle name="Hiperłącze 5" xfId="46570" hidden="1" xr:uid="{00000000-0005-0000-0000-0000CC5F0000}"/>
    <cellStyle name="Hiperłącze 5" xfId="34519" hidden="1" xr:uid="{00000000-0005-0000-0000-0000AB5A0000}"/>
    <cellStyle name="Hiperłącze 5" xfId="18001" hidden="1" xr:uid="{00000000-0005-0000-0000-000051520000}"/>
    <cellStyle name="Hiperłącze 5" xfId="22829" hidden="1" xr:uid="{00000000-0005-0000-0000-0000E2540000}"/>
    <cellStyle name="Hiperłącze 5" xfId="24721" hidden="1" xr:uid="{00000000-0005-0000-0000-000096550000}"/>
    <cellStyle name="Hiperłącze 5" xfId="40136" hidden="1" xr:uid="{00000000-0005-0000-0000-00006E5C0000}"/>
    <cellStyle name="Hiperłącze 5" xfId="40804" hidden="1" xr:uid="{00000000-0005-0000-0000-0000D35C0000}"/>
    <cellStyle name="Hiperłącze 5" xfId="27849" hidden="1" xr:uid="{00000000-0005-0000-0000-0000C2560000}"/>
    <cellStyle name="Hiperłącze 5" xfId="29523" hidden="1" xr:uid="{00000000-0005-0000-0000-0000C1570000}"/>
    <cellStyle name="Hiperłącze 5" xfId="32184" hidden="1" xr:uid="{00000000-0005-0000-0000-0000BF580000}"/>
    <cellStyle name="Hiperłącze 5" xfId="18102" hidden="1" xr:uid="{00000000-0005-0000-0000-000079520000}"/>
    <cellStyle name="Hiperłącze 5" xfId="25936" hidden="1" xr:uid="{00000000-0005-0000-0000-0000DE550000}"/>
    <cellStyle name="Hiperłącze 5" xfId="16754" hidden="1" xr:uid="{00000000-0005-0000-0000-000009520000}"/>
    <cellStyle name="Hiperłącze 5" xfId="41154" hidden="1" xr:uid="{00000000-0005-0000-0000-0000095D0000}"/>
    <cellStyle name="Hiperłącze 5" xfId="24654" hidden="1" xr:uid="{00000000-0005-0000-0000-000090550000}"/>
    <cellStyle name="Hiperłącze 5" xfId="30035" hidden="1" xr:uid="{00000000-0005-0000-0000-000089580000}"/>
    <cellStyle name="Hiperłącze 5" xfId="33983" hidden="1" xr:uid="{00000000-0005-0000-0000-0000CF590000}"/>
    <cellStyle name="Hiperłącze 5" xfId="13485" hidden="1" xr:uid="{00000000-0005-0000-0000-000042500000}"/>
    <cellStyle name="Hiperłącze 5" xfId="30879" hidden="1" xr:uid="{00000000-0005-0000-0000-00001F580000}"/>
    <cellStyle name="Hiperłącze 5" xfId="29747" hidden="1" xr:uid="{00000000-0005-0000-0000-00002D580000}"/>
    <cellStyle name="Hiperłącze 5" xfId="20693" hidden="1" xr:uid="{00000000-0005-0000-0000-000012540000}"/>
    <cellStyle name="Hiperłącze 5" xfId="36613" hidden="1" xr:uid="{00000000-0005-0000-0000-0000FC5A0000}"/>
    <cellStyle name="Hiperłącze 5" xfId="35947" hidden="1" xr:uid="{00000000-0005-0000-0000-0000885A0000}"/>
    <cellStyle name="Hiperłącze 5" xfId="15708" hidden="1" xr:uid="{00000000-0005-0000-0000-00007B510000}"/>
    <cellStyle name="Hiperłącze 5" xfId="29972" hidden="1" xr:uid="{00000000-0005-0000-0000-00008E580000}"/>
    <cellStyle name="Hiperłącze 5" xfId="30972" hidden="1" xr:uid="{00000000-0005-0000-0000-000041580000}"/>
    <cellStyle name="Hiperłącze 5" xfId="43534" hidden="1" xr:uid="{00000000-0005-0000-0000-0000C35E0000}"/>
    <cellStyle name="Hiperłącze 5" xfId="32874" hidden="1" xr:uid="{00000000-0005-0000-0000-000085590000}"/>
    <cellStyle name="Hiperłącze 5" xfId="27890" hidden="1" xr:uid="{00000000-0005-0000-0000-0000C7560000}"/>
    <cellStyle name="Hiperłącze 5" xfId="24976" hidden="1" xr:uid="{00000000-0005-0000-0000-0000B8550000}"/>
    <cellStyle name="Hiperłącze 5" xfId="24758" hidden="1" xr:uid="{00000000-0005-0000-0000-00009B550000}"/>
    <cellStyle name="Hiperłącze 5" xfId="17346" hidden="1" xr:uid="{00000000-0005-0000-0000-0000F8510000}"/>
    <cellStyle name="Hiperłącze 5" xfId="24632" hidden="1" xr:uid="{00000000-0005-0000-0000-00008B550000}"/>
    <cellStyle name="Hiperłącze 5" xfId="28788" hidden="1" xr:uid="{00000000-0005-0000-0000-00004B570000}"/>
    <cellStyle name="Hiperłącze 5" xfId="30735" hidden="1" xr:uid="{00000000-0005-0000-0000-00000A580000}"/>
    <cellStyle name="Hiperłącze 5" xfId="44718" hidden="1" xr:uid="{00000000-0005-0000-0000-0000875E0000}"/>
    <cellStyle name="Hiperłącze 5" xfId="38536" hidden="1" xr:uid="{00000000-0005-0000-0000-0000E45B0000}"/>
    <cellStyle name="Hiperłącze 5" xfId="39650" hidden="1" xr:uid="{00000000-0005-0000-0000-00001F5C0000}"/>
    <cellStyle name="Hiperłącze 5" xfId="42015" hidden="1" xr:uid="{00000000-0005-0000-0000-0000BA5D0000}"/>
    <cellStyle name="Hiperłącze 5" xfId="41558" hidden="1" xr:uid="{00000000-0005-0000-0000-0000045D0000}"/>
    <cellStyle name="Hiperłącze 5" xfId="29797" hidden="1" xr:uid="{00000000-0005-0000-0000-00002A590000}"/>
    <cellStyle name="Hiperłącze 5" xfId="46588" hidden="1" xr:uid="{00000000-0005-0000-0000-0000B95F0000}"/>
    <cellStyle name="Hiperłącze 5" xfId="44757" hidden="1" xr:uid="{00000000-0005-0000-0000-0000895E0000}"/>
    <cellStyle name="Hiperłącze 5" xfId="23444" hidden="1" xr:uid="{00000000-0005-0000-0000-0000BF540000}"/>
    <cellStyle name="Hiperłącze 5" xfId="28668" hidden="1" xr:uid="{00000000-0005-0000-0000-00003C570000}"/>
    <cellStyle name="Hiperłącze 5" xfId="39244" hidden="1" xr:uid="{00000000-0005-0000-0000-0000F65B0000}"/>
    <cellStyle name="Hiperłącze 5" xfId="41518" hidden="1" xr:uid="{00000000-0005-0000-0000-0000FD5C0000}"/>
    <cellStyle name="Hiperłącze 5" xfId="43316" hidden="1" xr:uid="{00000000-0005-0000-0000-00005D5E0000}"/>
    <cellStyle name="Hiperłącze 5" xfId="43767" hidden="1" xr:uid="{00000000-0005-0000-0000-0000065E0000}"/>
    <cellStyle name="Hiperłącze 5" xfId="29715" hidden="1" xr:uid="{00000000-0005-0000-0000-000038580000}"/>
    <cellStyle name="Hiperłącze 5" xfId="23721" hidden="1" xr:uid="{00000000-0005-0000-0000-000020550000}"/>
    <cellStyle name="Hiperłącze 5" xfId="15215" hidden="1" xr:uid="{00000000-0005-0000-0000-00001B510000}"/>
    <cellStyle name="Hiperłącze 5" xfId="14671" hidden="1" xr:uid="{00000000-0005-0000-0000-000000510000}"/>
    <cellStyle name="Hiperłącze 5" xfId="29770" hidden="1" xr:uid="{00000000-0005-0000-0000-000030580000}"/>
    <cellStyle name="Hiperłącze 5" xfId="42509" hidden="1" xr:uid="{00000000-0005-0000-0000-00008B5D0000}"/>
    <cellStyle name="Hiperłącze 5" xfId="46425" hidden="1" xr:uid="{00000000-0005-0000-0000-0000BA5F0000}"/>
    <cellStyle name="Hiperłącze 5" xfId="34376" hidden="1" xr:uid="{00000000-0005-0000-0000-0000375B0000}"/>
    <cellStyle name="Hiperłącze 5" xfId="38839" hidden="1" xr:uid="{00000000-0005-0000-0000-0000495C0000}"/>
    <cellStyle name="Hiperłącze 5" xfId="46250" hidden="1" xr:uid="{00000000-0005-0000-0000-0000675F0000}"/>
    <cellStyle name="Hiperłącze 5" xfId="45160" hidden="1" xr:uid="{00000000-0005-0000-0000-0000B65E0000}"/>
    <cellStyle name="Hiperłącze 5" xfId="37228" hidden="1" xr:uid="{00000000-0005-0000-0000-0000495B0000}"/>
    <cellStyle name="Hiperłącze 5" xfId="24272" hidden="1" xr:uid="{00000000-0005-0000-0000-000040550000}"/>
    <cellStyle name="Hiperłącze 5" xfId="25214" hidden="1" xr:uid="{00000000-0005-0000-0000-000025560000}"/>
    <cellStyle name="Hiperłącze 5" xfId="40479" hidden="1" xr:uid="{00000000-0005-0000-0000-0000975C0000}"/>
    <cellStyle name="Hiperłącze 5" xfId="38933" hidden="1" xr:uid="{00000000-0005-0000-0000-00003F5D0000}"/>
    <cellStyle name="Hiperłącze 5" xfId="41933" hidden="1" xr:uid="{00000000-0005-0000-0000-0000A35D0000}"/>
    <cellStyle name="Hiperłącze 5" xfId="46835" hidden="1" xr:uid="{00000000-0005-0000-0000-0000855F0000}"/>
    <cellStyle name="Hiperłącze 5" xfId="37861" hidden="1" xr:uid="{00000000-0005-0000-0000-0000695B0000}"/>
    <cellStyle name="Hiperłącze 5" xfId="37619" hidden="1" xr:uid="{00000000-0005-0000-0000-0000945B0000}"/>
    <cellStyle name="Hiperłącze 5" xfId="36523" hidden="1" xr:uid="{00000000-0005-0000-0000-0000105B0000}"/>
    <cellStyle name="Hiperłącze 5" xfId="29298" hidden="1" xr:uid="{00000000-0005-0000-0000-0000AF570000}"/>
    <cellStyle name="Hiperłącze 5" xfId="44559" hidden="1" xr:uid="{00000000-0005-0000-0000-0000735E0000}"/>
    <cellStyle name="Hiperłącze 5" xfId="41406" hidden="1" xr:uid="{00000000-0005-0000-0000-0000275D0000}"/>
    <cellStyle name="Hiperłącze 5" xfId="35778" hidden="1" xr:uid="{00000000-0005-0000-0000-0000715A0000}"/>
    <cellStyle name="Hiperłącze 5" xfId="32071" hidden="1" xr:uid="{00000000-0005-0000-0000-0000EF580000}"/>
    <cellStyle name="Hiperłącze 5" xfId="41759" hidden="1" xr:uid="{00000000-0005-0000-0000-0000555D0000}"/>
    <cellStyle name="Hiperłącze 5" xfId="29212" hidden="1" xr:uid="{00000000-0005-0000-0000-00009D570000}"/>
    <cellStyle name="Hiperłącze 5" xfId="26888" hidden="1" xr:uid="{00000000-0005-0000-0000-000064560000}"/>
    <cellStyle name="Hiperłącze 5" xfId="25525" hidden="1" xr:uid="{00000000-0005-0000-0000-00007F560000}"/>
    <cellStyle name="Hiperłącze 5" xfId="26657" hidden="1" xr:uid="{00000000-0005-0000-0000-000046560000}"/>
    <cellStyle name="Hiperłącze 5" xfId="33242" hidden="1" xr:uid="{00000000-0005-0000-0000-00004D590000}"/>
    <cellStyle name="Hiperłącze 5" xfId="31323" hidden="1" xr:uid="{00000000-0005-0000-0000-00006C580000}"/>
    <cellStyle name="Hiperłącze 5" xfId="19863" hidden="1" xr:uid="{00000000-0005-0000-0000-000038530000}"/>
    <cellStyle name="Hiperłącze 5" xfId="33485" hidden="1" xr:uid="{00000000-0005-0000-0000-000066590000}"/>
    <cellStyle name="Hiperłącze 5" xfId="41826" hidden="1" xr:uid="{00000000-0005-0000-0000-0000645D0000}"/>
    <cellStyle name="Hiperłącze 5" xfId="38793" hidden="1" xr:uid="{00000000-0005-0000-0000-00004D5C0000}"/>
    <cellStyle name="Hiperłącze 5" xfId="28333" hidden="1" xr:uid="{00000000-0005-0000-0000-00007A570000}"/>
    <cellStyle name="Hiperłącze 5" xfId="30432" hidden="1" xr:uid="{00000000-0005-0000-0000-0000E6570000}"/>
    <cellStyle name="Hiperłącze 5" xfId="19087" hidden="1" xr:uid="{00000000-0005-0000-0000-000004530000}"/>
    <cellStyle name="Hiperłącze 5" xfId="24292" hidden="1" xr:uid="{00000000-0005-0000-0000-000039550000}"/>
    <cellStyle name="Hiperłącze 5" xfId="31457" hidden="1" xr:uid="{00000000-0005-0000-0000-000079580000}"/>
    <cellStyle name="Hiperłącze 5" xfId="27254" hidden="1" xr:uid="{00000000-0005-0000-0000-0000A7560000}"/>
    <cellStyle name="Hiperłącze 5" xfId="35613" hidden="1" xr:uid="{00000000-0005-0000-0000-00005E5A0000}"/>
    <cellStyle name="Hiperłącze 5" xfId="21706" hidden="1" xr:uid="{00000000-0005-0000-0000-0000F1530000}"/>
    <cellStyle name="Hiperłącze 5" xfId="25364" hidden="1" xr:uid="{00000000-0005-0000-0000-00000F570000}"/>
    <cellStyle name="Hiperłącze 5" xfId="46981" hidden="1" xr:uid="{00000000-0005-0000-0000-0000935F0000}"/>
    <cellStyle name="Hiperłącze 5" xfId="39383" hidden="1" xr:uid="{00000000-0005-0000-0000-0000BE5C0000}"/>
    <cellStyle name="Hiperłącze 5" xfId="37632" hidden="1" xr:uid="{00000000-0005-0000-0000-0000905B0000}"/>
    <cellStyle name="Hiperłącze 5" xfId="44879" hidden="1" xr:uid="{00000000-0005-0000-0000-0000985E0000}"/>
    <cellStyle name="Hiperłącze 5" xfId="46751" hidden="1" xr:uid="{00000000-0005-0000-0000-00007B5F0000}"/>
    <cellStyle name="Hiperłącze 5" xfId="29653" hidden="1" xr:uid="{00000000-0005-0000-0000-00008D580000}"/>
    <cellStyle name="Hiperłącze 5" xfId="22819" hidden="1" xr:uid="{00000000-0005-0000-0000-0000CB540000}"/>
    <cellStyle name="Hiperłącze 5" xfId="25512" hidden="1" xr:uid="{00000000-0005-0000-0000-000079560000}"/>
    <cellStyle name="Hiperłącze 5" xfId="32372" hidden="1" xr:uid="{00000000-0005-0000-0000-0000D2580000}"/>
    <cellStyle name="Hiperłącze 5" xfId="43804" hidden="1" xr:uid="{00000000-0005-0000-0000-00000B5E0000}"/>
    <cellStyle name="Hiperłącze 5" xfId="16393" hidden="1" xr:uid="{00000000-0005-0000-0000-000063520000}"/>
    <cellStyle name="Hiperłącze 5" xfId="14966" hidden="1" xr:uid="{00000000-0005-0000-0000-000047510000}"/>
    <cellStyle name="Hiperłącze 5" xfId="15086" hidden="1" xr:uid="{00000000-0005-0000-0000-00000B510000}"/>
    <cellStyle name="Hiperłącze 5" xfId="31758" hidden="1" xr:uid="{00000000-0005-0000-0000-0000B3580000}"/>
    <cellStyle name="Hiperłącze 5" xfId="12655" hidden="1" xr:uid="{00000000-0005-0000-0000-0000D14F0000}"/>
    <cellStyle name="Hiperłącze 5" xfId="45359" hidden="1" xr:uid="{00000000-0005-0000-0000-0000E15E0000}"/>
    <cellStyle name="Hiperłącze 5" xfId="47171" hidden="1" xr:uid="{00000000-0005-0000-0000-0000A65F0000}"/>
    <cellStyle name="Hiperłącze 5" xfId="38145" hidden="1" xr:uid="{00000000-0005-0000-0000-0000B75B0000}"/>
    <cellStyle name="Hiperłącze 5" xfId="36724" hidden="1" xr:uid="{00000000-0005-0000-0000-0000D35A0000}"/>
    <cellStyle name="Hiperłącze 5" xfId="29691" hidden="1" xr:uid="{00000000-0005-0000-0000-00003D580000}"/>
    <cellStyle name="Hiperłącze 5" xfId="17280" hidden="1" xr:uid="{00000000-0005-0000-0000-0000EA510000}"/>
    <cellStyle name="Hiperłącze 5" xfId="16380" hidden="1" xr:uid="{00000000-0005-0000-0000-000060520000}"/>
    <cellStyle name="Hiperłącze 5" xfId="11412" hidden="1" xr:uid="{00000000-0005-0000-0000-0000874F0000}"/>
    <cellStyle name="Hiperłącze 5" xfId="35728" hidden="1" xr:uid="{00000000-0005-0000-0000-00006B5A0000}"/>
    <cellStyle name="Hiperłącze 5" xfId="19971" hidden="1" xr:uid="{00000000-0005-0000-0000-000044530000}"/>
    <cellStyle name="Hiperłącze 5" xfId="28519" hidden="1" xr:uid="{00000000-0005-0000-0000-00007C570000}"/>
    <cellStyle name="Hiperłącze 5" xfId="33258" hidden="1" xr:uid="{00000000-0005-0000-0000-000052590000}"/>
    <cellStyle name="Hiperłącze 5" xfId="38214" hidden="1" xr:uid="{00000000-0005-0000-0000-0000BC5B0000}"/>
    <cellStyle name="Hiperłącze 5" xfId="28953" hidden="1" xr:uid="{00000000-0005-0000-0000-000055570000}"/>
    <cellStyle name="Hiperłącze 5" xfId="35553" hidden="1" xr:uid="{00000000-0005-0000-0000-00005C5A0000}"/>
    <cellStyle name="Hiperłącze 5" xfId="29814" hidden="1" xr:uid="{00000000-0005-0000-0000-000024590000}"/>
    <cellStyle name="Hiperłącze 5" xfId="11666" hidden="1" xr:uid="{00000000-0005-0000-0000-0000EF4F0000}"/>
    <cellStyle name="Hiperłącze 5" xfId="20039" hidden="1" xr:uid="{00000000-0005-0000-0000-000078530000}"/>
    <cellStyle name="Hiperłącze 5" xfId="20861" hidden="1" xr:uid="{00000000-0005-0000-0000-0000FB540000}"/>
    <cellStyle name="Hiperłącze 5" xfId="10399" hidden="1" xr:uid="{00000000-0005-0000-0000-0000684F0000}"/>
    <cellStyle name="Hiperłącze 5" xfId="16715" hidden="1" xr:uid="{00000000-0005-0000-0000-00000B520000}"/>
    <cellStyle name="Hiperłącze 5" xfId="44019" hidden="1" xr:uid="{00000000-0005-0000-0000-00001D5E0000}"/>
    <cellStyle name="Hiperłącze 5" xfId="23676" hidden="1" xr:uid="{00000000-0005-0000-0000-000016550000}"/>
    <cellStyle name="Hiperłącze 5" xfId="25909" hidden="1" xr:uid="{00000000-0005-0000-0000-0000D6550000}"/>
    <cellStyle name="Hiperłącze 5" xfId="21585" hidden="1" xr:uid="{00000000-0005-0000-0000-0000DD530000}"/>
    <cellStyle name="Hiperłącze 5" xfId="22240" hidden="1" xr:uid="{00000000-0005-0000-0000-000045540000}"/>
    <cellStyle name="Hiperłącze 5" xfId="25337" hidden="1" xr:uid="{00000000-0005-0000-0000-000016570000}"/>
    <cellStyle name="Hiperłącze 5" xfId="35577" hidden="1" xr:uid="{00000000-0005-0000-0000-0000555A0000}"/>
    <cellStyle name="Hiperłącze 5" xfId="30960" hidden="1" xr:uid="{00000000-0005-0000-0000-000026580000}"/>
    <cellStyle name="Hiperłącze 5" xfId="32713" hidden="1" xr:uid="{00000000-0005-0000-0000-000035590000}"/>
    <cellStyle name="Hiperłącze 5" xfId="43229" hidden="1" xr:uid="{00000000-0005-0000-0000-0000C15E0000}"/>
    <cellStyle name="Hiperłącze 5" xfId="25074" hidden="1" xr:uid="{00000000-0005-0000-0000-000023560000}"/>
    <cellStyle name="Hiperłącze 5" xfId="42715" hidden="1" xr:uid="{00000000-0005-0000-0000-0000CA5D0000}"/>
    <cellStyle name="Hiperłącze 5" xfId="20956" hidden="1" xr:uid="{00000000-0005-0000-0000-00007D540000}"/>
    <cellStyle name="Hiperłącze 5" xfId="25633" hidden="1" xr:uid="{00000000-0005-0000-0000-0000C3550000}"/>
    <cellStyle name="Hiperłącze 5" xfId="32011" hidden="1" xr:uid="{00000000-0005-0000-0000-0000FC580000}"/>
    <cellStyle name="Hiperłącze 5" xfId="35586" hidden="1" xr:uid="{00000000-0005-0000-0000-0000565A0000}"/>
    <cellStyle name="Hiperłącze 5" xfId="38394" hidden="1" xr:uid="{00000000-0005-0000-0000-0000CE5B0000}"/>
    <cellStyle name="Hiperłącze 5" xfId="29927" hidden="1" xr:uid="{00000000-0005-0000-0000-00008A580000}"/>
    <cellStyle name="Hiperłącze 5" xfId="30008" hidden="1" xr:uid="{00000000-0005-0000-0000-000099580000}"/>
    <cellStyle name="Hiperłącze 5" xfId="43060" hidden="1" xr:uid="{00000000-0005-0000-0000-0000F35D0000}"/>
    <cellStyle name="Hiperłącze 5" xfId="16476" hidden="1" xr:uid="{00000000-0005-0000-0000-00005F520000}"/>
    <cellStyle name="Hiperłącze 5" xfId="31865" hidden="1" xr:uid="{00000000-0005-0000-0000-0000EB580000}"/>
    <cellStyle name="Hiperłącze 5" xfId="27533" hidden="1" xr:uid="{00000000-0005-0000-0000-0000E1560000}"/>
    <cellStyle name="Hiperłącze 5" xfId="37967" hidden="1" xr:uid="{00000000-0005-0000-0000-0000775B0000}"/>
    <cellStyle name="Hiperłącze 5" xfId="32110" hidden="1" xr:uid="{00000000-0005-0000-0000-000001590000}"/>
    <cellStyle name="Hiperłącze 5" xfId="31727" hidden="1" xr:uid="{00000000-0005-0000-0000-0000AF580000}"/>
    <cellStyle name="Hiperłącze 5" xfId="13197" hidden="1" xr:uid="{00000000-0005-0000-0000-000026500000}"/>
    <cellStyle name="Hiperłącze 5" xfId="34892" hidden="1" xr:uid="{00000000-0005-0000-0000-0000F4590000}"/>
    <cellStyle name="Hiperłącze 5" xfId="25099" hidden="1" xr:uid="{00000000-0005-0000-0000-000015570000}"/>
    <cellStyle name="Hiperłącze 5" xfId="19024" hidden="1" xr:uid="{00000000-0005-0000-0000-0000E5520000}"/>
    <cellStyle name="Hiperłącze 5" xfId="42761" hidden="1" xr:uid="{00000000-0005-0000-0000-0000D45D0000}"/>
    <cellStyle name="Hiperłącze 5" xfId="42021" hidden="1" xr:uid="{00000000-0005-0000-0000-0000B65D0000}"/>
    <cellStyle name="Hiperłącze 5" xfId="26220" hidden="1" xr:uid="{00000000-0005-0000-0000-0000FE550000}"/>
    <cellStyle name="Hiperłącze 5" xfId="30888" hidden="1" xr:uid="{00000000-0005-0000-0000-000020580000}"/>
    <cellStyle name="Hiperłącze 5" xfId="29952" hidden="1" xr:uid="{00000000-0005-0000-0000-000090580000}"/>
    <cellStyle name="Hiperłącze 5" xfId="12933" hidden="1" xr:uid="{00000000-0005-0000-0000-00000C500000}"/>
    <cellStyle name="Hiperłącze 5" xfId="13759" hidden="1" xr:uid="{00000000-0005-0000-0000-0000B3500000}"/>
    <cellStyle name="Hiperłącze 5" xfId="27477" hidden="1" xr:uid="{00000000-0005-0000-0000-0000F0560000}"/>
    <cellStyle name="Hiperłącze 5" xfId="33743" hidden="1" xr:uid="{00000000-0005-0000-0000-0000AE590000}"/>
    <cellStyle name="Hiperłącze 5" xfId="20201" hidden="1" xr:uid="{00000000-0005-0000-0000-000085530000}"/>
    <cellStyle name="Hiperłącze 5" xfId="26996" hidden="1" xr:uid="{00000000-0005-0000-0000-000070560000}"/>
    <cellStyle name="Hiperłącze 5" xfId="33847" hidden="1" xr:uid="{00000000-0005-0000-0000-0000BE590000}"/>
    <cellStyle name="Hiperłącze 5" xfId="16769" hidden="1" xr:uid="{00000000-0005-0000-0000-0000B1510000}"/>
    <cellStyle name="Hiperłącze 5" xfId="18612" hidden="1" xr:uid="{00000000-0005-0000-0000-00008F520000}"/>
    <cellStyle name="Hiperłącze 5" xfId="16810" hidden="1" xr:uid="{00000000-0005-0000-0000-0000B8510000}"/>
    <cellStyle name="Hiperłącze 5" xfId="29130" hidden="1" xr:uid="{00000000-0005-0000-0000-000096570000}"/>
    <cellStyle name="Hiperłącze 5" xfId="20974" hidden="1" xr:uid="{00000000-0005-0000-0000-000002550000}"/>
    <cellStyle name="Hiperłącze 5" xfId="20050" hidden="1" xr:uid="{00000000-0005-0000-0000-000077530000}"/>
    <cellStyle name="Hiperłącze 5" xfId="29104" hidden="1" xr:uid="{00000000-0005-0000-0000-000095570000}"/>
    <cellStyle name="Hiperłącze 5" xfId="18647" hidden="1" xr:uid="{00000000-0005-0000-0000-00008E520000}"/>
    <cellStyle name="Hiperłącze 5" xfId="25479" hidden="1" xr:uid="{00000000-0005-0000-0000-00008D560000}"/>
    <cellStyle name="Hiperłącze 5" xfId="15232" hidden="1" xr:uid="{00000000-0005-0000-0000-00001F510000}"/>
    <cellStyle name="Hiperłącze 5" xfId="39054" hidden="1" xr:uid="{00000000-0005-0000-0000-0000B95C0000}"/>
    <cellStyle name="Hiperłącze 5" xfId="40529" hidden="1" xr:uid="{00000000-0005-0000-0000-00009A5C0000}"/>
    <cellStyle name="Hiperłącze 5" xfId="25322" hidden="1" xr:uid="{00000000-0005-0000-0000-000018570000}"/>
    <cellStyle name="Hiperłącze 5" xfId="31829" hidden="1" xr:uid="{00000000-0005-0000-0000-0000FF580000}"/>
    <cellStyle name="Hiperłącze 5" xfId="22672" hidden="1" xr:uid="{00000000-0005-0000-0000-00008E540000}"/>
    <cellStyle name="Hiperłącze 5" xfId="18679" hidden="1" xr:uid="{00000000-0005-0000-0000-000097520000}"/>
    <cellStyle name="Hiperłącze 5" xfId="29541" hidden="1" xr:uid="{00000000-0005-0000-0000-0000C6570000}"/>
    <cellStyle name="Hiperłącze 5" xfId="29192" hidden="1" xr:uid="{00000000-0005-0000-0000-0000A4570000}"/>
    <cellStyle name="Hiperłącze 5" xfId="30242" hidden="1" xr:uid="{00000000-0005-0000-0000-0000E0570000}"/>
    <cellStyle name="Hiperłącze 5" xfId="12832" hidden="1" xr:uid="{00000000-0005-0000-0000-0000E74F0000}"/>
    <cellStyle name="Hiperłącze 5" xfId="16724" hidden="1" xr:uid="{00000000-0005-0000-0000-0000EA520000}"/>
    <cellStyle name="Hiperłącze 5" xfId="19482" hidden="1" xr:uid="{00000000-0005-0000-0000-000058530000}"/>
    <cellStyle name="Hiperłącze 5" xfId="16545" hidden="1" xr:uid="{00000000-0005-0000-0000-00009C510000}"/>
    <cellStyle name="Hiperłącze 5" xfId="13314" hidden="1" xr:uid="{00000000-0005-0000-0000-000034500000}"/>
    <cellStyle name="Hiperłącze 5" xfId="21017" hidden="1" xr:uid="{00000000-0005-0000-0000-000078540000}"/>
    <cellStyle name="Hiperłącze 5" xfId="12077" hidden="1" xr:uid="{00000000-0005-0000-0000-00008E4F0000}"/>
    <cellStyle name="Hiperłącze 5" xfId="16670" hidden="1" xr:uid="{00000000-0005-0000-0000-0000B0510000}"/>
    <cellStyle name="Hiperłącze 5" xfId="14433" hidden="1" xr:uid="{00000000-0005-0000-0000-0000A8500000}"/>
    <cellStyle name="Hiperłącze 5" xfId="31252" hidden="1" xr:uid="{00000000-0005-0000-0000-000063580000}"/>
    <cellStyle name="Hiperłącze 5" xfId="19670" hidden="1" xr:uid="{00000000-0005-0000-0000-00001D530000}"/>
    <cellStyle name="Hiperłącze 5" xfId="12875" hidden="1" xr:uid="{00000000-0005-0000-0000-000001500000}"/>
    <cellStyle name="Hiperłącze 5" xfId="30770" hidden="1" xr:uid="{00000000-0005-0000-0000-000013580000}"/>
    <cellStyle name="Hiperłącze 5" xfId="17011" hidden="1" xr:uid="{00000000-0005-0000-0000-0000CC510000}"/>
    <cellStyle name="Hiperłącze 5" xfId="23114" hidden="1" xr:uid="{00000000-0005-0000-0000-00009C540000}"/>
    <cellStyle name="Hiperłącze 5" xfId="22092" hidden="1" xr:uid="{00000000-0005-0000-0000-000038540000}"/>
    <cellStyle name="Hiperłącze 5" xfId="33435" hidden="1" xr:uid="{00000000-0005-0000-0000-000068590000}"/>
    <cellStyle name="Hiperłącze 5" xfId="23525" hidden="1" xr:uid="{00000000-0005-0000-0000-0000C6540000}"/>
    <cellStyle name="Hiperłącze 5" xfId="30596" hidden="1" xr:uid="{00000000-0005-0000-0000-000000580000}"/>
    <cellStyle name="Hiperłącze 5" xfId="27704" hidden="1" xr:uid="{00000000-0005-0000-0000-0000B2560000}"/>
    <cellStyle name="Hiperłącze 5" xfId="27967" hidden="1" xr:uid="{00000000-0005-0000-0000-0000CF560000}"/>
    <cellStyle name="Hiperłącze 5" xfId="25135" hidden="1" xr:uid="{00000000-0005-0000-0000-000090560000}"/>
    <cellStyle name="Hiperłącze 5" xfId="33965" hidden="1" xr:uid="{00000000-0005-0000-0000-0000CD590000}"/>
    <cellStyle name="Hiperłącze 5" xfId="32472" hidden="1" xr:uid="{00000000-0005-0000-0000-0000DD580000}"/>
    <cellStyle name="Hiperłącze 5" xfId="45412" hidden="1" xr:uid="{00000000-0005-0000-0000-0000255F0000}"/>
    <cellStyle name="Hiperłącze 5" xfId="23534" hidden="1" xr:uid="{00000000-0005-0000-0000-0000F8540000}"/>
    <cellStyle name="Hiperłącze 5" xfId="34729" hidden="1" xr:uid="{00000000-0005-0000-0000-0000E7590000}"/>
    <cellStyle name="Hiperłącze 5" xfId="13927" hidden="1" xr:uid="{00000000-0005-0000-0000-0000B8500000}"/>
    <cellStyle name="Hiperłącze 5" xfId="21224" hidden="1" xr:uid="{00000000-0005-0000-0000-0000BA530000}"/>
    <cellStyle name="Hiperłącze 5" xfId="30270" hidden="1" xr:uid="{00000000-0005-0000-0000-0000DA570000}"/>
    <cellStyle name="Hiperłącze 5" xfId="31108" hidden="1" xr:uid="{00000000-0005-0000-0000-000050580000}"/>
    <cellStyle name="Hiperłącze 5" xfId="45210" hidden="1" xr:uid="{00000000-0005-0000-0000-0000D85E0000}"/>
    <cellStyle name="Hiperłącze 5" xfId="24342" hidden="1" xr:uid="{00000000-0005-0000-0000-000073550000}"/>
    <cellStyle name="Hiperłącze 5" xfId="28208" hidden="1" xr:uid="{00000000-0005-0000-0000-00002A570000}"/>
    <cellStyle name="Hiperłącze 5" xfId="27809" hidden="1" xr:uid="{00000000-0005-0000-0000-0000F9560000}"/>
    <cellStyle name="Hiperłącze 5" xfId="28373" hidden="1" xr:uid="{00000000-0005-0000-0000-00006B570000}"/>
    <cellStyle name="Hiperłącze 5" xfId="45849" hidden="1" xr:uid="{00000000-0005-0000-0000-0000FB5E0000}"/>
    <cellStyle name="Hiperłącze 5" xfId="29037" hidden="1" xr:uid="{00000000-0005-0000-0000-000068570000}"/>
    <cellStyle name="Hiperłącze 5" xfId="11992" hidden="1" xr:uid="{00000000-0005-0000-0000-0000894F0000}"/>
    <cellStyle name="Hiperłącze 5" xfId="22062" hidden="1" xr:uid="{00000000-0005-0000-0000-000030540000}"/>
    <cellStyle name="Hiperłącze 5" xfId="16281" hidden="1" xr:uid="{00000000-0005-0000-0000-0000F7520000}"/>
    <cellStyle name="Hiperłącze 5" xfId="34785" hidden="1" xr:uid="{00000000-0005-0000-0000-0000E9590000}"/>
    <cellStyle name="Hiperłącze 5" xfId="12190" hidden="1" xr:uid="{00000000-0005-0000-0000-0000FB4F0000}"/>
    <cellStyle name="Hiperłącze 5" xfId="12219" hidden="1" xr:uid="{00000000-0005-0000-0000-0000EB4F0000}"/>
    <cellStyle name="Hiperłącze 5" xfId="32000" hidden="1" xr:uid="{00000000-0005-0000-0000-000000590000}"/>
    <cellStyle name="Hiperłącze 5" xfId="20825" hidden="1" xr:uid="{00000000-0005-0000-0000-0000FE540000}"/>
    <cellStyle name="Hiperłącze 5" xfId="27881" hidden="1" xr:uid="{00000000-0005-0000-0000-0000C8560000}"/>
    <cellStyle name="Hiperłącze 5" xfId="33163" hidden="1" xr:uid="{00000000-0005-0000-0000-000049590000}"/>
    <cellStyle name="Hiperłącze 5" xfId="18551" hidden="1" xr:uid="{00000000-0005-0000-0000-0000D4520000}"/>
    <cellStyle name="Hiperłącze 5" xfId="44193" hidden="1" xr:uid="{00000000-0005-0000-0000-0000315E0000}"/>
    <cellStyle name="Hiperłącze 5" xfId="41346" hidden="1" xr:uid="{00000000-0005-0000-0000-0000ED5C0000}"/>
    <cellStyle name="Hiperłącze 5" xfId="25461" hidden="1" xr:uid="{00000000-0005-0000-0000-000087560000}"/>
    <cellStyle name="Hiperłącze 5" xfId="41197" hidden="1" xr:uid="{00000000-0005-0000-0000-0000DB5C0000}"/>
    <cellStyle name="Hiperłącze 5" xfId="46932" hidden="1" xr:uid="{00000000-0005-0000-0000-0000C95F0000}"/>
    <cellStyle name="Hiperłącze 5" xfId="12426" hidden="1" xr:uid="{00000000-0005-0000-0000-0000B54F0000}"/>
    <cellStyle name="Hiperłącze 5" xfId="12130" hidden="1" xr:uid="{00000000-0005-0000-0000-00009C4F0000}"/>
    <cellStyle name="Hiperłącze 5" xfId="19635" hidden="1" xr:uid="{00000000-0005-0000-0000-000020530000}"/>
    <cellStyle name="Hiperłącze 5" xfId="40664" hidden="1" xr:uid="{00000000-0005-0000-0000-0000C35C0000}"/>
    <cellStyle name="Hiperłącze 5" xfId="17670" hidden="1" xr:uid="{00000000-0005-0000-0000-000034520000}"/>
    <cellStyle name="Hiperłącze 5" xfId="31700" hidden="1" xr:uid="{00000000-0005-0000-0000-0000AA580000}"/>
    <cellStyle name="Hiperłącze 5" xfId="42108" hidden="1" xr:uid="{00000000-0005-0000-0000-0000A75D0000}"/>
    <cellStyle name="Hiperłącze 5" xfId="44208" hidden="1" xr:uid="{00000000-0005-0000-0000-00002E5E0000}"/>
    <cellStyle name="Hiperłącze 5" xfId="36995" hidden="1" xr:uid="{00000000-0005-0000-0000-0000ED5A0000}"/>
    <cellStyle name="Hiperłącze 5" xfId="33956" hidden="1" xr:uid="{00000000-0005-0000-0000-0000CA590000}"/>
    <cellStyle name="Hiperłącze 5" xfId="45491" hidden="1" xr:uid="{00000000-0005-0000-0000-00003E5F0000}"/>
    <cellStyle name="Hiperłącze 5" xfId="30214" hidden="1" xr:uid="{00000000-0005-0000-0000-0000D8570000}"/>
    <cellStyle name="Hiperłącze 5" xfId="34055" hidden="1" xr:uid="{00000000-0005-0000-0000-0000D2590000}"/>
    <cellStyle name="Hiperłącze 5" xfId="19694" hidden="1" xr:uid="{00000000-0005-0000-0000-000025530000}"/>
    <cellStyle name="Hiperłącze 5" xfId="29351" hidden="1" xr:uid="{00000000-0005-0000-0000-0000B3570000}"/>
    <cellStyle name="Hiperłącze 5" xfId="46605" hidden="1" xr:uid="{00000000-0005-0000-0000-0000BB5F0000}"/>
    <cellStyle name="Hiperłącze 5" xfId="33635" hidden="1" xr:uid="{00000000-0005-0000-0000-0000A1590000}"/>
    <cellStyle name="Hiperłącze 5" xfId="37877" hidden="1" xr:uid="{00000000-0005-0000-0000-00006E5B0000}"/>
    <cellStyle name="Hiperłącze 5" xfId="46327" hidden="1" xr:uid="{00000000-0005-0000-0000-00006F5F0000}"/>
    <cellStyle name="Hiperłącze 5" xfId="23044" hidden="1" xr:uid="{00000000-0005-0000-0000-0000CC540000}"/>
    <cellStyle name="Hiperłącze 5" xfId="24357" hidden="1" xr:uid="{00000000-0005-0000-0000-000042550000}"/>
    <cellStyle name="Hiperłącze 5" xfId="36331" hidden="1" xr:uid="{00000000-0005-0000-0000-0000C65A0000}"/>
    <cellStyle name="Hiperłącze 5" xfId="42781" hidden="1" xr:uid="{00000000-0005-0000-0000-0000CD5D0000}"/>
    <cellStyle name="Hiperłącze 5" xfId="15619" hidden="1" xr:uid="{00000000-0005-0000-0000-000074510000}"/>
    <cellStyle name="Hiperłącze 5" xfId="24466" hidden="1" xr:uid="{00000000-0005-0000-0000-00004E550000}"/>
    <cellStyle name="Hiperłącze 5" xfId="25270" hidden="1" xr:uid="{00000000-0005-0000-0000-000019560000}"/>
    <cellStyle name="Hiperłącze 5" xfId="47032" hidden="1" xr:uid="{00000000-0005-0000-0000-00009B5F0000}"/>
    <cellStyle name="Hiperłącze 5" xfId="39333" hidden="1" xr:uid="{00000000-0005-0000-0000-00005B5C0000}"/>
    <cellStyle name="Hiperłącze 5" xfId="28586" hidden="1" xr:uid="{00000000-0005-0000-0000-000070570000}"/>
    <cellStyle name="Hiperłącze 5" xfId="30574" hidden="1" xr:uid="{00000000-0005-0000-0000-0000FB570000}"/>
    <cellStyle name="Hiperłącze 5" xfId="30298" hidden="1" xr:uid="{00000000-0005-0000-0000-000092580000}"/>
    <cellStyle name="Hiperłącze 5" xfId="33725" hidden="1" xr:uid="{00000000-0005-0000-0000-0000B3590000}"/>
    <cellStyle name="Hiperłącze 5" xfId="13145" hidden="1" xr:uid="{00000000-0005-0000-0000-000024500000}"/>
    <cellStyle name="Hiperłącze 5" xfId="26969" hidden="1" xr:uid="{00000000-0005-0000-0000-00006D560000}"/>
    <cellStyle name="Hiperłącze 5" xfId="40377" hidden="1" xr:uid="{00000000-0005-0000-0000-00008B5C0000}"/>
    <cellStyle name="Hiperłącze 5" xfId="42558" hidden="1" xr:uid="{00000000-0005-0000-0000-00008E5D0000}"/>
    <cellStyle name="Hiperłącze 5" xfId="23269" hidden="1" xr:uid="{00000000-0005-0000-0000-0000AA540000}"/>
    <cellStyle name="Hiperłącze 5" xfId="26320" hidden="1" xr:uid="{00000000-0005-0000-0000-000006560000}"/>
    <cellStyle name="Hiperłącze 5" xfId="33602" hidden="1" xr:uid="{00000000-0005-0000-0000-000076590000}"/>
    <cellStyle name="Hiperłącze 5" xfId="30410" hidden="1" xr:uid="{00000000-0005-0000-0000-0000EB570000}"/>
    <cellStyle name="Hiperłącze 5" xfId="19872" hidden="1" xr:uid="{00000000-0005-0000-0000-000037530000}"/>
    <cellStyle name="Hiperłącze 5" xfId="31994" hidden="1" xr:uid="{00000000-0005-0000-0000-0000FD580000}"/>
    <cellStyle name="Hiperłącze 5" xfId="31970" hidden="1" xr:uid="{00000000-0005-0000-0000-00000C590000}"/>
    <cellStyle name="Hiperłącze 5" xfId="14760" hidden="1" xr:uid="{00000000-0005-0000-0000-00004A510000}"/>
    <cellStyle name="Hiperłącze 5" xfId="44200" hidden="1" xr:uid="{00000000-0005-0000-0000-00002D5E0000}"/>
    <cellStyle name="Hiperłącze 5" xfId="33232" hidden="1" xr:uid="{00000000-0005-0000-0000-000053590000}"/>
    <cellStyle name="Hiperłącze 5" xfId="28285" hidden="1" xr:uid="{00000000-0005-0000-0000-000037570000}"/>
    <cellStyle name="Hiperłącze 5" xfId="18350" hidden="1" xr:uid="{00000000-0005-0000-0000-0000DE520000}"/>
    <cellStyle name="Hiperłącze 5" xfId="33121" hidden="1" xr:uid="{00000000-0005-0000-0000-00007C590000}"/>
    <cellStyle name="Hiperłącze 5" xfId="30313" hidden="1" xr:uid="{00000000-0005-0000-0000-000023590000}"/>
    <cellStyle name="Hiperłącze 5" xfId="37524" hidden="1" xr:uid="{00000000-0005-0000-0000-0000AC5B0000}"/>
    <cellStyle name="Hiperłącze 5" xfId="31510" hidden="1" xr:uid="{00000000-0005-0000-0000-00007F580000}"/>
    <cellStyle name="Hiperłącze 5" xfId="35871" hidden="1" xr:uid="{00000000-0005-0000-0000-00007F5A0000}"/>
    <cellStyle name="Hiperłącze 5" xfId="28579" hidden="1" xr:uid="{00000000-0005-0000-0000-00006F570000}"/>
    <cellStyle name="Hiperłącze 5" xfId="43206" hidden="1" xr:uid="{00000000-0005-0000-0000-0000C65E0000}"/>
    <cellStyle name="Hiperłącze 5" xfId="15398" hidden="1" xr:uid="{00000000-0005-0000-0000-00002A510000}"/>
    <cellStyle name="Hiperłącze 5" xfId="15095" hidden="1" xr:uid="{00000000-0005-0000-0000-00000C510000}"/>
    <cellStyle name="Hiperłącze 5" xfId="26631" hidden="1" xr:uid="{00000000-0005-0000-0000-000045560000}"/>
    <cellStyle name="Hiperłącze 5" xfId="30297" hidden="1" xr:uid="{00000000-0005-0000-0000-00008C580000}"/>
    <cellStyle name="Hiperłącze 5" xfId="32357" hidden="1" xr:uid="{00000000-0005-0000-0000-000003590000}"/>
    <cellStyle name="Hiperłącze 5" xfId="38099" hidden="1" xr:uid="{00000000-0005-0000-0000-0000855B0000}"/>
    <cellStyle name="Hiperłącze 5" xfId="39947" hidden="1" xr:uid="{00000000-0005-0000-0000-0000445C0000}"/>
    <cellStyle name="Hiperłącze 5" xfId="28759" hidden="1" xr:uid="{00000000-0005-0000-0000-000047570000}"/>
    <cellStyle name="Hiperłącze 5" xfId="35424" hidden="1" xr:uid="{00000000-0005-0000-0000-0000345A0000}"/>
    <cellStyle name="Hiperłącze 5" xfId="46760" hidden="1" xr:uid="{00000000-0005-0000-0000-00007C5F0000}"/>
    <cellStyle name="Hiperłącze 5" xfId="27764" hidden="1" xr:uid="{00000000-0005-0000-0000-0000C0560000}"/>
    <cellStyle name="Hiperłącze 5" xfId="34260" hidden="1" xr:uid="{00000000-0005-0000-0000-0000455A0000}"/>
    <cellStyle name="Hiperłącze 5" xfId="37958" hidden="1" xr:uid="{00000000-0005-0000-0000-0000785B0000}"/>
    <cellStyle name="Hiperłącze 5" xfId="41885" hidden="1" xr:uid="{00000000-0005-0000-0000-0000665D0000}"/>
    <cellStyle name="Hiperłącze 5" xfId="43181" hidden="1" xr:uid="{00000000-0005-0000-0000-00005A5E0000}"/>
    <cellStyle name="Hiperłącze 5" xfId="42296" hidden="1" xr:uid="{00000000-0005-0000-0000-00006E5D0000}"/>
    <cellStyle name="Hiperłącze 5" xfId="30507" hidden="1" xr:uid="{00000000-0005-0000-0000-0000F8570000}"/>
    <cellStyle name="Hiperłącze 5" xfId="24244" hidden="1" xr:uid="{00000000-0005-0000-0000-000038550000}"/>
    <cellStyle name="Hiperłącze 5" xfId="46309" hidden="1" xr:uid="{00000000-0005-0000-0000-00006D5F0000}"/>
    <cellStyle name="Hiperłącze 5" xfId="30518" hidden="1" xr:uid="{00000000-0005-0000-0000-0000F7570000}"/>
    <cellStyle name="Hiperłącze 5" xfId="41343" hidden="1" xr:uid="{00000000-0005-0000-0000-0000EF5C0000}"/>
    <cellStyle name="Hiperłącze 5" xfId="38768" hidden="1" xr:uid="{00000000-0005-0000-0000-0000575C0000}"/>
    <cellStyle name="Hiperłącze 5" xfId="39045" hidden="1" xr:uid="{00000000-0005-0000-0000-0000BF5C0000}"/>
    <cellStyle name="Hiperłącze 5" xfId="22026" hidden="1" xr:uid="{00000000-0005-0000-0000-00002A540000}"/>
    <cellStyle name="Hiperłącze 5" xfId="20566" hidden="1" xr:uid="{00000000-0005-0000-0000-00000A540000}"/>
    <cellStyle name="Hiperłącze 5" xfId="28548" hidden="1" xr:uid="{00000000-0005-0000-0000-000072570000}"/>
    <cellStyle name="Hiperłącze 5" xfId="33139" hidden="1" xr:uid="{00000000-0005-0000-0000-000079590000}"/>
    <cellStyle name="Hiperłącze 5" xfId="23375" hidden="1" xr:uid="{00000000-0005-0000-0000-0000BC540000}"/>
    <cellStyle name="Hiperłącze 5" xfId="46023" hidden="1" xr:uid="{00000000-0005-0000-0000-0000065F0000}"/>
    <cellStyle name="Hiperłącze 5" xfId="43260" hidden="1" xr:uid="{00000000-0005-0000-0000-00006D5E0000}"/>
    <cellStyle name="Hiperłącze 5" xfId="29777" hidden="1" xr:uid="{00000000-0005-0000-0000-00002C580000}"/>
    <cellStyle name="Hiperłącze 5" xfId="30671" hidden="1" xr:uid="{00000000-0005-0000-0000-000007580000}"/>
    <cellStyle name="Hiperłącze 5" xfId="31022" hidden="1" xr:uid="{00000000-0005-0000-0000-000047580000}"/>
    <cellStyle name="Hiperłącze 5" xfId="37694" hidden="1" xr:uid="{00000000-0005-0000-0000-00005A5B0000}"/>
    <cellStyle name="Hiperłącze 5" xfId="43562" hidden="1" xr:uid="{00000000-0005-0000-0000-0000CC5E0000}"/>
    <cellStyle name="Hiperłącze 5" xfId="43484" hidden="1" xr:uid="{00000000-0005-0000-0000-0000495F0000}"/>
    <cellStyle name="Hiperłącze 5" xfId="38873" hidden="1" xr:uid="{00000000-0005-0000-0000-00004E5D0000}"/>
    <cellStyle name="Hiperłącze 5" xfId="38167" hidden="1" xr:uid="{00000000-0005-0000-0000-0000B25B0000}"/>
    <cellStyle name="Hiperłącze 5" xfId="36192" hidden="1" xr:uid="{00000000-0005-0000-0000-0000BB5A0000}"/>
    <cellStyle name="Hiperłącze 5" xfId="37068" hidden="1" xr:uid="{00000000-0005-0000-0000-0000F55A0000}"/>
    <cellStyle name="Hiperłącze 5" xfId="41859" hidden="1" xr:uid="{00000000-0005-0000-0000-0000655D0000}"/>
    <cellStyle name="Hiperłącze 5" xfId="39848" hidden="1" xr:uid="{00000000-0005-0000-0000-0000375C0000}"/>
    <cellStyle name="Hiperłącze 5" xfId="32381" hidden="1" xr:uid="{00000000-0005-0000-0000-0000D3580000}"/>
    <cellStyle name="Hiperłącze 5" xfId="40828" hidden="1" xr:uid="{00000000-0005-0000-0000-0000D55C0000}"/>
    <cellStyle name="Hiperłącze 5" xfId="44659" hidden="1" xr:uid="{00000000-0005-0000-0000-00007E5E0000}"/>
    <cellStyle name="Hiperłącze 5" xfId="32640" hidden="1" xr:uid="{00000000-0005-0000-0000-000032590000}"/>
    <cellStyle name="Hiperłącze 5" xfId="42440" hidden="1" xr:uid="{00000000-0005-0000-0000-0000815D0000}"/>
    <cellStyle name="Hiperłącze 5" xfId="37204" hidden="1" xr:uid="{00000000-0005-0000-0000-0000475B0000}"/>
    <cellStyle name="Hiperłącze 5" xfId="45134" hidden="1" xr:uid="{00000000-0005-0000-0000-0000B55E0000}"/>
    <cellStyle name="Hiperłącze 5" xfId="25009" hidden="1" xr:uid="{00000000-0005-0000-0000-0000B2550000}"/>
    <cellStyle name="Hiperłącze 5" xfId="38107" hidden="1" xr:uid="{00000000-0005-0000-0000-0000815B0000}"/>
    <cellStyle name="Hiperłącze 5" xfId="43979" hidden="1" xr:uid="{00000000-0005-0000-0000-00001B5E0000}"/>
    <cellStyle name="Hiperłącze 5" xfId="34383" hidden="1" xr:uid="{00000000-0005-0000-0000-0000365B0000}"/>
    <cellStyle name="Hiperłącze 5" xfId="39693" hidden="1" xr:uid="{00000000-0005-0000-0000-0000225C0000}"/>
    <cellStyle name="Hiperłącze 5" xfId="44855" hidden="1" xr:uid="{00000000-0005-0000-0000-0000955E0000}"/>
    <cellStyle name="Hiperłącze 5" xfId="23205" hidden="1" xr:uid="{00000000-0005-0000-0000-0000A7540000}"/>
    <cellStyle name="Hiperłącze 5" xfId="22822" hidden="1" xr:uid="{00000000-0005-0000-0000-0000CA540000}"/>
    <cellStyle name="Hiperłącze 5" xfId="46611" hidden="1" xr:uid="{00000000-0005-0000-0000-0000BC5F0000}"/>
    <cellStyle name="Hiperłącze 5" xfId="46819" hidden="1" xr:uid="{00000000-0005-0000-0000-00007E5F0000}"/>
    <cellStyle name="Hiperłącze 5" xfId="43051" hidden="1" xr:uid="{00000000-0005-0000-0000-0000F45D0000}"/>
    <cellStyle name="Hiperłącze 5" xfId="44134" hidden="1" xr:uid="{00000000-0005-0000-0000-00002A5E0000}"/>
    <cellStyle name="Hiperłącze 5" xfId="45187" hidden="1" xr:uid="{00000000-0005-0000-0000-0000D35E0000}"/>
    <cellStyle name="Hiperłącze 5" xfId="46522" hidden="1" xr:uid="{00000000-0005-0000-0000-0000CE5F0000}"/>
    <cellStyle name="Hiperłącze 5" xfId="37945" hidden="1" xr:uid="{00000000-0005-0000-0000-0000745B0000}"/>
    <cellStyle name="Hiperłącze 5" xfId="38094" hidden="1" xr:uid="{00000000-0005-0000-0000-0000875B0000}"/>
    <cellStyle name="Hiperłącze 5" xfId="44529" hidden="1" xr:uid="{00000000-0005-0000-0000-0000565E0000}"/>
    <cellStyle name="Hiperłącze 5" xfId="37429" hidden="1" xr:uid="{00000000-0005-0000-0000-0000A25B0000}"/>
    <cellStyle name="Hiperłącze 5" xfId="46081" hidden="1" xr:uid="{00000000-0005-0000-0000-0000145F0000}"/>
    <cellStyle name="Hiperłącze 5" xfId="37290" hidden="1" xr:uid="{00000000-0005-0000-0000-0000505B0000}"/>
    <cellStyle name="Hiperłącze 5" xfId="24959" hidden="1" xr:uid="{00000000-0005-0000-0000-0000B4550000}"/>
    <cellStyle name="Hiperłącze 5" xfId="27989" hidden="1" xr:uid="{00000000-0005-0000-0000-0000D4560000}"/>
    <cellStyle name="Hiperłącze 5" xfId="46623" hidden="1" xr:uid="{00000000-0005-0000-0000-0000B85F0000}"/>
    <cellStyle name="Hiperłącze 5" xfId="40316" hidden="1" xr:uid="{00000000-0005-0000-0000-00007E5C0000}"/>
    <cellStyle name="Hiperłącze 5" xfId="32869" hidden="1" xr:uid="{00000000-0005-0000-0000-000086590000}"/>
    <cellStyle name="Hiperłącze 5" xfId="16157" hidden="1" xr:uid="{00000000-0005-0000-0000-000006520000}"/>
    <cellStyle name="Hiperłącze 5" xfId="46631" hidden="1" xr:uid="{00000000-0005-0000-0000-0000B75F0000}"/>
    <cellStyle name="Hiperłącze 5" xfId="39916" hidden="1" xr:uid="{00000000-0005-0000-0000-00003E5C0000}"/>
    <cellStyle name="Hiperłącze 5" xfId="36895" hidden="1" xr:uid="{00000000-0005-0000-0000-0000E25A0000}"/>
    <cellStyle name="Hiperłącze 5" xfId="30717" hidden="1" xr:uid="{00000000-0005-0000-0000-00000F580000}"/>
    <cellStyle name="Hiperłącze 5" xfId="34456" hidden="1" xr:uid="{00000000-0005-0000-0000-00009B5A0000}"/>
    <cellStyle name="Hiperłącze 5" xfId="34495" hidden="1" xr:uid="{00000000-0005-0000-0000-00009E5A0000}"/>
    <cellStyle name="Hiperłącze 5" xfId="34662" hidden="1" xr:uid="{00000000-0005-0000-0000-0000DF590000}"/>
    <cellStyle name="Hiperłącze 5" xfId="33728" hidden="1" xr:uid="{00000000-0005-0000-0000-0000B1590000}"/>
    <cellStyle name="Hiperłącze 5" xfId="33494" hidden="1" xr:uid="{00000000-0005-0000-0000-00006A590000}"/>
    <cellStyle name="Hiperłącze 5" xfId="32689" hidden="1" xr:uid="{00000000-0005-0000-0000-00003C590000}"/>
    <cellStyle name="Hiperłącze 5" xfId="32481" hidden="1" xr:uid="{00000000-0005-0000-0000-0000DE580000}"/>
    <cellStyle name="Hiperłącze 5" xfId="31090" hidden="1" xr:uid="{00000000-0005-0000-0000-00004E580000}"/>
    <cellStyle name="Hiperłącze 5" xfId="30942" hidden="1" xr:uid="{00000000-0005-0000-0000-000021580000}"/>
    <cellStyle name="Hiperłącze 5" xfId="28780" hidden="1" xr:uid="{00000000-0005-0000-0000-00004C570000}"/>
    <cellStyle name="Hiperłącze 5" xfId="28257" hidden="1" xr:uid="{00000000-0005-0000-0000-000034570000}"/>
    <cellStyle name="Hiperłącze 5" xfId="27297" hidden="1" xr:uid="{00000000-0005-0000-0000-0000EE560000}"/>
    <cellStyle name="Hiperłącze 5" xfId="26665" hidden="1" xr:uid="{00000000-0005-0000-0000-000049560000}"/>
    <cellStyle name="Hiperłącze 5" xfId="15919" hidden="1" xr:uid="{00000000-0005-0000-0000-000093510000}"/>
    <cellStyle name="Hiperłącze 5" xfId="15743" hidden="1" xr:uid="{00000000-0005-0000-0000-00007A510000}"/>
    <cellStyle name="Hiperłącze 5" xfId="15488" hidden="1" xr:uid="{00000000-0005-0000-0000-000031510000}"/>
    <cellStyle name="Hiperłącze 5" xfId="13811" hidden="1" xr:uid="{00000000-0005-0000-0000-0000D0500000}"/>
    <cellStyle name="Hiperłącze 5" xfId="13975" hidden="1" xr:uid="{00000000-0005-0000-0000-0000AF500000}"/>
    <cellStyle name="Hiperłącze 5" xfId="14444" hidden="1" xr:uid="{00000000-0005-0000-0000-0000A7500000}"/>
    <cellStyle name="Hiperłącze 5" xfId="18097" hidden="1" xr:uid="{00000000-0005-0000-0000-00007B520000}"/>
    <cellStyle name="Hiperłącze 5" xfId="23130" hidden="1" xr:uid="{00000000-0005-0000-0000-0000A0540000}"/>
    <cellStyle name="Hiperłącze 5" xfId="22604" hidden="1" xr:uid="{00000000-0005-0000-0000-000087540000}"/>
    <cellStyle name="Hiperłącze 5" xfId="22075" hidden="1" xr:uid="{00000000-0005-0000-0000-000034540000}"/>
    <cellStyle name="Hiperłącze 5" xfId="35785" hidden="1" xr:uid="{00000000-0005-0000-0000-00006D5A0000}"/>
    <cellStyle name="Hiperłącze 5" xfId="35162" hidden="1" xr:uid="{00000000-0005-0000-0000-00000E5A0000}"/>
    <cellStyle name="Hiperłącze 5" xfId="25159" hidden="1" xr:uid="{00000000-0005-0000-0000-00002E560000}"/>
    <cellStyle name="Hiperłącze 5" xfId="29244" hidden="1" xr:uid="{00000000-0005-0000-0000-0000A6570000}"/>
    <cellStyle name="Hiperłącze 5" xfId="24868" hidden="1" xr:uid="{00000000-0005-0000-0000-0000AC550000}"/>
    <cellStyle name="Hiperłącze 5" xfId="35266" hidden="1" xr:uid="{00000000-0005-0000-0000-00001E5A0000}"/>
    <cellStyle name="Hiperłącze 5" xfId="26132" hidden="1" xr:uid="{00000000-0005-0000-0000-0000F5550000}"/>
    <cellStyle name="Hiperłącze 5" xfId="21864" hidden="1" xr:uid="{00000000-0005-0000-0000-000003540000}"/>
    <cellStyle name="Hiperłącze 5" xfId="44917" hidden="1" xr:uid="{00000000-0005-0000-0000-00009F5E0000}"/>
    <cellStyle name="Hiperłącze 5" xfId="37559" hidden="1" xr:uid="{00000000-0005-0000-0000-00009B5B0000}"/>
    <cellStyle name="Hiperłącze 5" xfId="15434" hidden="1" xr:uid="{00000000-0005-0000-0000-000030510000}"/>
    <cellStyle name="Hiperłącze 5" xfId="37114" hidden="1" xr:uid="{00000000-0005-0000-0000-0000275B0000}"/>
    <cellStyle name="Hiperłącze 5" xfId="42304" hidden="1" xr:uid="{00000000-0005-0000-0000-0000725D0000}"/>
    <cellStyle name="Hiperłącze 5" xfId="35186" hidden="1" xr:uid="{00000000-0005-0000-0000-0000165A0000}"/>
    <cellStyle name="Hiperłącze 5" xfId="45021" hidden="1" xr:uid="{00000000-0005-0000-0000-0000AB5E0000}"/>
    <cellStyle name="Hiperłącze 5" xfId="26365" hidden="1" xr:uid="{00000000-0005-0000-0000-000010560000}"/>
    <cellStyle name="Hiperłącze 5" xfId="46811" hidden="1" xr:uid="{00000000-0005-0000-0000-00007D5F0000}"/>
    <cellStyle name="Hiperłącze 5" xfId="42857" hidden="1" xr:uid="{00000000-0005-0000-0000-0000E05D0000}"/>
    <cellStyle name="Hiperłącze 5" xfId="37336" hidden="1" xr:uid="{00000000-0005-0000-0000-0000555B0000}"/>
    <cellStyle name="Hiperłącze 5" xfId="42522" hidden="1" xr:uid="{00000000-0005-0000-0000-0000855D0000}"/>
    <cellStyle name="Hiperłącze 5" xfId="43369" hidden="1" xr:uid="{00000000-0005-0000-0000-0000595F0000}"/>
    <cellStyle name="Hiperłącze 5" xfId="32993" hidden="1" xr:uid="{00000000-0005-0000-0000-00009B590000}"/>
    <cellStyle name="Hiperłącze 5" xfId="32545" hidden="1" xr:uid="{00000000-0005-0000-0000-0000E5580000}"/>
    <cellStyle name="Hiperłącze 5" xfId="23453" hidden="1" xr:uid="{00000000-0005-0000-0000-0000C0540000}"/>
    <cellStyle name="Hiperłącze 5" xfId="39907" hidden="1" xr:uid="{00000000-0005-0000-0000-00003D5C0000}"/>
    <cellStyle name="Hiperłącze 5" xfId="31930" hidden="1" xr:uid="{00000000-0005-0000-0000-00000D590000}"/>
    <cellStyle name="Hiperłącze 5" xfId="32596" hidden="1" xr:uid="{00000000-0005-0000-0000-000015590000}"/>
    <cellStyle name="Hiperłącze 5" xfId="29812" hidden="1" xr:uid="{00000000-0005-0000-0000-000021590000}"/>
    <cellStyle name="Hiperłącze 5" xfId="29552" hidden="1" xr:uid="{00000000-0005-0000-0000-00002D590000}"/>
    <cellStyle name="Hiperłącze 5" xfId="29827" hidden="1" xr:uid="{00000000-0005-0000-0000-00002E590000}"/>
    <cellStyle name="Hiperłącze 5" xfId="32705" hidden="1" xr:uid="{00000000-0005-0000-0000-000039590000}"/>
    <cellStyle name="Hiperłącze 5" xfId="32749" hidden="1" xr:uid="{00000000-0005-0000-0000-00003E590000}"/>
    <cellStyle name="Hiperłącze 5" xfId="38640" hidden="1" xr:uid="{00000000-0005-0000-0000-0000515C0000}"/>
    <cellStyle name="Hiperłącze 5" xfId="23261" hidden="1" xr:uid="{00000000-0005-0000-0000-0000A9540000}"/>
    <cellStyle name="Hiperłącze 5" xfId="34323" hidden="1" xr:uid="{00000000-0005-0000-0000-0000395B0000}"/>
    <cellStyle name="Hiperłącze 5" xfId="46420" hidden="1" xr:uid="{00000000-0005-0000-0000-0000BE5F0000}"/>
    <cellStyle name="Hiperłącze 5" xfId="42648" hidden="1" xr:uid="{00000000-0005-0000-0000-0000965D0000}"/>
    <cellStyle name="Hiperłącze 5" xfId="44224" hidden="1" xr:uid="{00000000-0005-0000-0000-0000355E0000}"/>
    <cellStyle name="Hiperłącze 5" xfId="28840" hidden="1" xr:uid="{00000000-0005-0000-0000-000089570000}"/>
    <cellStyle name="Hiperłącze 5" xfId="34075" hidden="1" xr:uid="{00000000-0005-0000-0000-00003D5B0000}"/>
    <cellStyle name="Hiperłącze 5" xfId="24819" hidden="1" xr:uid="{00000000-0005-0000-0000-0000A2550000}"/>
    <cellStyle name="Hiperłącze 5" xfId="24928" hidden="1" xr:uid="{00000000-0005-0000-0000-0000AE550000}"/>
    <cellStyle name="Hiperłącze 5" xfId="24937" hidden="1" xr:uid="{00000000-0005-0000-0000-0000AF550000}"/>
    <cellStyle name="Hiperłącze 5" xfId="34818" hidden="1" xr:uid="{00000000-0005-0000-0000-0000305B0000}"/>
    <cellStyle name="Hiperłącze 5" xfId="42148" hidden="1" xr:uid="{00000000-0005-0000-0000-00009F5D0000}"/>
    <cellStyle name="Hiperłącze 5" xfId="40959" hidden="1" xr:uid="{00000000-0005-0000-0000-00002F5D0000}"/>
    <cellStyle name="Hiperłącze 5" xfId="27525" hidden="1" xr:uid="{00000000-0005-0000-0000-0000DE560000}"/>
    <cellStyle name="Hiperłącze 5" xfId="38475" hidden="1" xr:uid="{00000000-0005-0000-0000-0000D55B0000}"/>
    <cellStyle name="Hiperłącze 5" xfId="40976" hidden="1" xr:uid="{00000000-0005-0000-0000-00002D5D0000}"/>
    <cellStyle name="Hiperłącze 5" xfId="32437" hidden="1" xr:uid="{00000000-0005-0000-0000-0000D9580000}"/>
    <cellStyle name="Hiperłącze 5" xfId="32553" hidden="1" xr:uid="{00000000-0005-0000-0000-0000E1580000}"/>
    <cellStyle name="Hiperłącze 5" xfId="32512" hidden="1" xr:uid="{00000000-0005-0000-0000-0000E4580000}"/>
    <cellStyle name="Hiperłącze 5" xfId="32090" hidden="1" xr:uid="{00000000-0005-0000-0000-0000EC580000}"/>
    <cellStyle name="Hiperłącze 5" xfId="32048" hidden="1" xr:uid="{00000000-0005-0000-0000-0000EE580000}"/>
    <cellStyle name="Hiperłącze 5" xfId="43291" hidden="1" xr:uid="{00000000-0005-0000-0000-0000675E0000}"/>
    <cellStyle name="Hiperłącze 5" xfId="44448" hidden="1" xr:uid="{00000000-0005-0000-0000-00004F5E0000}"/>
    <cellStyle name="Hiperłącze 5" xfId="43381" hidden="1" xr:uid="{00000000-0005-0000-0000-0000515F0000}"/>
    <cellStyle name="Hiperłącze 5" xfId="45455" hidden="1" xr:uid="{00000000-0005-0000-0000-0000385F0000}"/>
    <cellStyle name="Hiperłącze 5" xfId="41289" hidden="1" xr:uid="{00000000-0005-0000-0000-0000E65C0000}"/>
    <cellStyle name="Hiperłącze 5" xfId="42617" hidden="1" xr:uid="{00000000-0005-0000-0000-0000975D0000}"/>
    <cellStyle name="Hiperłącze 5" xfId="36727" hidden="1" xr:uid="{00000000-0005-0000-0000-0000D15A0000}"/>
    <cellStyle name="Hiperłącze 5" xfId="45828" hidden="1" xr:uid="{00000000-0005-0000-0000-0000F85E0000}"/>
    <cellStyle name="Hiperłącze 5" xfId="36944" hidden="1" xr:uid="{00000000-0005-0000-0000-0000EC5A0000}"/>
    <cellStyle name="Hiperłącze 5" xfId="41677" hidden="1" xr:uid="{00000000-0005-0000-0000-0000515D0000}"/>
    <cellStyle name="Hiperłącze 5" xfId="36734" hidden="1" xr:uid="{00000000-0005-0000-0000-0000CD5A0000}"/>
    <cellStyle name="Hiperłącze 5" xfId="32562" hidden="1" xr:uid="{00000000-0005-0000-0000-0000E2580000}"/>
    <cellStyle name="Hiperłącze 5" xfId="40369" hidden="1" xr:uid="{00000000-0005-0000-0000-00008C5C0000}"/>
    <cellStyle name="Hiperłącze 5" xfId="31890" hidden="1" xr:uid="{00000000-0005-0000-0000-000013590000}"/>
    <cellStyle name="Hiperłącze 5" xfId="31856" hidden="1" xr:uid="{00000000-0005-0000-0000-0000F3580000}"/>
    <cellStyle name="Hiperłącze 5" xfId="37869" hidden="1" xr:uid="{00000000-0005-0000-0000-00006A5B0000}"/>
    <cellStyle name="Hiperłącze 5" xfId="34188" hidden="1" xr:uid="{00000000-0005-0000-0000-00003F5B0000}"/>
    <cellStyle name="Hiperłącze 5" xfId="24228" hidden="1" xr:uid="{00000000-0005-0000-0000-000036550000}"/>
    <cellStyle name="Hiperłącze 5" xfId="45227" hidden="1" xr:uid="{00000000-0005-0000-0000-0000DC5E0000}"/>
    <cellStyle name="Hiperłącze 5" xfId="39701" hidden="1" xr:uid="{00000000-0005-0000-0000-0000255C0000}"/>
    <cellStyle name="Hiperłącze 5" xfId="40438" hidden="1" xr:uid="{00000000-0005-0000-0000-0000925C0000}"/>
    <cellStyle name="Hiperłącze 5" xfId="34350" hidden="1" xr:uid="{00000000-0005-0000-0000-00003E5B0000}"/>
    <cellStyle name="Hiperłącze 5" xfId="39725" hidden="1" xr:uid="{00000000-0005-0000-0000-0000285C0000}"/>
    <cellStyle name="Hiperłącze 5" xfId="39469" hidden="1" xr:uid="{00000000-0005-0000-0000-0000055C0000}"/>
    <cellStyle name="Hiperłącze 5" xfId="38806" hidden="1" xr:uid="{00000000-0005-0000-0000-0000545C0000}"/>
    <cellStyle name="Hiperłącze 5" xfId="39956" hidden="1" xr:uid="{00000000-0005-0000-0000-0000435C0000}"/>
    <cellStyle name="Hiperłącze 5" xfId="45296" hidden="1" xr:uid="{00000000-0005-0000-0000-0000DF5E0000}"/>
    <cellStyle name="Hiperłącze 5" xfId="38410" hidden="1" xr:uid="{00000000-0005-0000-0000-0000D25B0000}"/>
    <cellStyle name="Hiperłącze 5" xfId="43866" hidden="1" xr:uid="{00000000-0005-0000-0000-0000BC5E0000}"/>
    <cellStyle name="Hiperłącze 5" xfId="43854" hidden="1" xr:uid="{00000000-0005-0000-0000-00006A5E0000}"/>
    <cellStyle name="Hiperłącze 5" xfId="44248" hidden="1" xr:uid="{00000000-0005-0000-0000-0000385E0000}"/>
    <cellStyle name="Hiperłącze 5" xfId="46218" hidden="1" xr:uid="{00000000-0005-0000-0000-0000635F0000}"/>
    <cellStyle name="Hiperłącze 5" xfId="46640" hidden="1" xr:uid="{00000000-0005-0000-0000-0000B25F0000}"/>
    <cellStyle name="Hiperłącze 5" xfId="40884" hidden="1" xr:uid="{00000000-0005-0000-0000-0000165D0000}"/>
    <cellStyle name="Hiperłącze 5" xfId="29155" hidden="1" xr:uid="{00000000-0005-0000-0000-00009B570000}"/>
    <cellStyle name="Hiperłącze 5" xfId="31013" hidden="1" xr:uid="{00000000-0005-0000-0000-000048580000}"/>
    <cellStyle name="Hiperłącze 5" xfId="27800" hidden="1" xr:uid="{00000000-0005-0000-0000-0000BE560000}"/>
    <cellStyle name="Hiperłącze 5" xfId="38053" hidden="1" xr:uid="{00000000-0005-0000-0000-0000805B0000}"/>
    <cellStyle name="Hiperłącze 5" xfId="43867" hidden="1" xr:uid="{00000000-0005-0000-0000-0000C25E0000}"/>
    <cellStyle name="Hiperłącze 5" xfId="41156" hidden="1" xr:uid="{00000000-0005-0000-0000-0000215D0000}"/>
    <cellStyle name="Hiperłącze 5" xfId="46068" hidden="1" xr:uid="{00000000-0005-0000-0000-0000105F0000}"/>
    <cellStyle name="Hiperłącze 5" xfId="32065" hidden="1" xr:uid="{00000000-0005-0000-0000-0000F4580000}"/>
    <cellStyle name="Hiperłącze 5" xfId="45625" hidden="1" xr:uid="{00000000-0005-0000-0000-0000215F0000}"/>
    <cellStyle name="Hiperłącze 5" xfId="44180" hidden="1" xr:uid="{00000000-0005-0000-0000-0000345E0000}"/>
    <cellStyle name="Hiperłącze 5" xfId="39611" hidden="1" xr:uid="{00000000-0005-0000-0000-00001A5C0000}"/>
    <cellStyle name="Hiperłącze 5" xfId="38236" hidden="1" xr:uid="{00000000-0005-0000-0000-0000BF5B0000}"/>
    <cellStyle name="Hiperłącze 5" xfId="37542" hidden="1" xr:uid="{00000000-0005-0000-0000-0000995B0000}"/>
    <cellStyle name="Hiperłącze 5" xfId="38809" hidden="1" xr:uid="{00000000-0005-0000-0000-00004F5C0000}"/>
    <cellStyle name="Hiperłącze 5" xfId="45346" hidden="1" xr:uid="{00000000-0005-0000-0000-0000E75E0000}"/>
    <cellStyle name="Hiperłącze 5" xfId="45709" hidden="1" xr:uid="{00000000-0005-0000-0000-0000EA5E0000}"/>
    <cellStyle name="Hiperłącze 5" xfId="45796" hidden="1" xr:uid="{00000000-0005-0000-0000-0000F25E0000}"/>
    <cellStyle name="Hiperłącze 5" xfId="45869" hidden="1" xr:uid="{00000000-0005-0000-0000-0000FD5E0000}"/>
    <cellStyle name="Hiperłącze 5" xfId="45941" hidden="1" xr:uid="{00000000-0005-0000-0000-0000025F0000}"/>
    <cellStyle name="Hiperłącze 5" xfId="46032" hidden="1" xr:uid="{00000000-0005-0000-0000-00000A5F0000}"/>
    <cellStyle name="Hiperłącze 5" xfId="24705" hidden="1" xr:uid="{00000000-0005-0000-0000-000092550000}"/>
    <cellStyle name="Hiperłącze 5" xfId="24679" hidden="1" xr:uid="{00000000-0005-0000-0000-000093550000}"/>
    <cellStyle name="Hiperłącze 5" xfId="24713" hidden="1" xr:uid="{00000000-0005-0000-0000-000095550000}"/>
    <cellStyle name="Hiperłącze 5" xfId="40092" hidden="1" xr:uid="{00000000-0005-0000-0000-0000695C0000}"/>
    <cellStyle name="Hiperłącze 5" xfId="39066" hidden="1" xr:uid="{00000000-0005-0000-0000-0000425D0000}"/>
    <cellStyle name="Hiperłącze 5" xfId="38891" hidden="1" xr:uid="{00000000-0005-0000-0000-0000485D0000}"/>
    <cellStyle name="Hiperłącze 5" xfId="38664" hidden="1" xr:uid="{00000000-0005-0000-0000-00004C5D0000}"/>
    <cellStyle name="Hiperłącze 5" xfId="41500" hidden="1" xr:uid="{00000000-0005-0000-0000-0000F65C0000}"/>
    <cellStyle name="Hiperłącze 5" xfId="41467" hidden="1" xr:uid="{00000000-0005-0000-0000-0000FC5C0000}"/>
    <cellStyle name="Hiperłącze 5" xfId="41369" hidden="1" xr:uid="{00000000-0005-0000-0000-0000EE5C0000}"/>
    <cellStyle name="Hiperłącze 5" xfId="41206" hidden="1" xr:uid="{00000000-0005-0000-0000-0000DC5C0000}"/>
    <cellStyle name="Hiperłącze 5" xfId="41265" hidden="1" xr:uid="{00000000-0005-0000-0000-0000DE5C0000}"/>
    <cellStyle name="Hiperłącze 5" xfId="41361" hidden="1" xr:uid="{00000000-0005-0000-0000-0000EA5C0000}"/>
    <cellStyle name="Hiperłącze 5" xfId="41016" hidden="1" xr:uid="{00000000-0005-0000-0000-00002C5D0000}"/>
    <cellStyle name="Hiperłącze 5" xfId="42384" hidden="1" xr:uid="{00000000-0005-0000-0000-0000795D0000}"/>
    <cellStyle name="Hiperłącze 5" xfId="37854" hidden="1" xr:uid="{00000000-0005-0000-0000-00006D5B0000}"/>
    <cellStyle name="Hiperłącze 5" xfId="39461" hidden="1" xr:uid="{00000000-0005-0000-0000-0000095C0000}"/>
    <cellStyle name="Hiperłącze 5" xfId="39301" hidden="1" xr:uid="{00000000-0005-0000-0000-0000FD5B0000}"/>
    <cellStyle name="Hiperłącze 5" xfId="39177" hidden="1" xr:uid="{00000000-0005-0000-0000-0000F05B0000}"/>
    <cellStyle name="Hiperłącze 5" xfId="37585" hidden="1" xr:uid="{00000000-0005-0000-0000-0000975B0000}"/>
    <cellStyle name="Hiperłącze 5" xfId="47153" hidden="1" xr:uid="{00000000-0005-0000-0000-0000A15F0000}"/>
    <cellStyle name="Hiperłącze 5" xfId="45677" hidden="1" xr:uid="{00000000-0005-0000-0000-0000195F0000}"/>
    <cellStyle name="Hiperłącze 5" xfId="45634" hidden="1" xr:uid="{00000000-0005-0000-0000-0000245F0000}"/>
    <cellStyle name="Hiperłącze 5" xfId="45557" hidden="1" xr:uid="{00000000-0005-0000-0000-0000295F0000}"/>
    <cellStyle name="Hiperłącze 5" xfId="45679" hidden="1" xr:uid="{00000000-0005-0000-0000-0000315F0000}"/>
    <cellStyle name="Hiperłącze 5" xfId="45477" hidden="1" xr:uid="{00000000-0005-0000-0000-0000405F0000}"/>
    <cellStyle name="Hiperłącze 5" xfId="46173" hidden="1" xr:uid="{00000000-0005-0000-0000-0000415F0000}"/>
    <cellStyle name="Hiperłącze 5" xfId="43440" hidden="1" xr:uid="{00000000-0005-0000-0000-00004E5F0000}"/>
    <cellStyle name="Hiperłącze 5" xfId="43422" hidden="1" xr:uid="{00000000-0005-0000-0000-0000575F0000}"/>
    <cellStyle name="Hiperłącze 5" xfId="27637" hidden="1" xr:uid="{00000000-0005-0000-0000-0000AC560000}"/>
    <cellStyle name="Hiperłącze 5" xfId="27688" hidden="1" xr:uid="{00000000-0005-0000-0000-0000AD560000}"/>
    <cellStyle name="Hiperłącze 5" xfId="27661" hidden="1" xr:uid="{00000000-0005-0000-0000-0000AF560000}"/>
    <cellStyle name="Hiperłącze 5" xfId="27681" hidden="1" xr:uid="{00000000-0005-0000-0000-0000B1560000}"/>
    <cellStyle name="Hiperłącze 5" xfId="36289" hidden="1" xr:uid="{00000000-0005-0000-0000-0000C85A0000}"/>
    <cellStyle name="Hiperłącze 5" xfId="37577" hidden="1" xr:uid="{00000000-0005-0000-0000-0000985B0000}"/>
    <cellStyle name="Hiperłącze 5" xfId="40968" hidden="1" xr:uid="{00000000-0005-0000-0000-00002E5D0000}"/>
    <cellStyle name="Hiperłącze 5" xfId="46897" hidden="1" xr:uid="{00000000-0005-0000-0000-00008F5F0000}"/>
    <cellStyle name="Hiperłącze 5" xfId="47013" hidden="1" xr:uid="{00000000-0005-0000-0000-0000975F0000}"/>
    <cellStyle name="Hiperłącze 5" xfId="47037" hidden="1" xr:uid="{00000000-0005-0000-0000-0000995F0000}"/>
    <cellStyle name="Hiperłącze 5" xfId="44591" hidden="1" xr:uid="{00000000-0005-0000-0000-0000775E0000}"/>
    <cellStyle name="Hiperłącze 5" xfId="23603" hidden="1" xr:uid="{00000000-0005-0000-0000-000013550000}"/>
    <cellStyle name="Hiperłącze 5" xfId="45079" hidden="1" xr:uid="{00000000-0005-0000-0000-0000AF5E0000}"/>
    <cellStyle name="Hiperłącze 5" xfId="45043" hidden="1" xr:uid="{00000000-0005-0000-0000-0000A65E0000}"/>
    <cellStyle name="Hiperłącze 5" xfId="46258" hidden="1" xr:uid="{00000000-0005-0000-0000-00006C5F0000}"/>
    <cellStyle name="Hiperłącze 5" xfId="46648" hidden="1" xr:uid="{00000000-0005-0000-0000-0000AE5F0000}"/>
    <cellStyle name="Hiperłącze 5" xfId="44100" hidden="1" xr:uid="{00000000-0005-0000-0000-0000215E0000}"/>
    <cellStyle name="Hiperłącze 5" xfId="24300" hidden="1" xr:uid="{00000000-0005-0000-0000-00003A550000}"/>
    <cellStyle name="Hiperłącze 5" xfId="38158" hidden="1" xr:uid="{00000000-0005-0000-0000-0000B15B0000}"/>
    <cellStyle name="Hiperłącze 5" xfId="46475" hidden="1" xr:uid="{00000000-0005-0000-0000-0000C25F0000}"/>
    <cellStyle name="Hiperłącze 5" xfId="37625" hidden="1" xr:uid="{00000000-0005-0000-0000-00008F5B0000}"/>
    <cellStyle name="Hiperłącze 5" xfId="38044" hidden="1" xr:uid="{00000000-0005-0000-0000-00007F5B0000}"/>
    <cellStyle name="Hiperłącze 5" xfId="37254" hidden="1" xr:uid="{00000000-0005-0000-0000-00004A5B0000}"/>
    <cellStyle name="Hiperłącze 5" xfId="34141" hidden="1" xr:uid="{00000000-0005-0000-0000-00003C5B0000}"/>
    <cellStyle name="Hiperłącze 5" xfId="39685" hidden="1" xr:uid="{00000000-0005-0000-0000-00001E5C0000}"/>
    <cellStyle name="Hiperłącze 5" xfId="38335" hidden="1" xr:uid="{00000000-0005-0000-0000-0000CC5B0000}"/>
    <cellStyle name="Hiperłącze 5" xfId="42902" hidden="1" xr:uid="{00000000-0005-0000-0000-0000E15D0000}"/>
    <cellStyle name="Hiperłącze 5" xfId="44321" hidden="1" xr:uid="{00000000-0005-0000-0000-0000415E0000}"/>
    <cellStyle name="Hiperłącze 5" xfId="44165" hidden="1" xr:uid="{00000000-0005-0000-0000-0000305E0000}"/>
    <cellStyle name="Hiperłącze 5" xfId="46282" hidden="1" xr:uid="{00000000-0005-0000-0000-0000655F0000}"/>
    <cellStyle name="Hiperłącze 5" xfId="46291" hidden="1" xr:uid="{00000000-0005-0000-0000-0000665F0000}"/>
    <cellStyle name="Hiperłącze 5" xfId="46382" hidden="1" xr:uid="{00000000-0005-0000-0000-0000755F0000}"/>
    <cellStyle name="Hiperłącze 5" xfId="46776" hidden="1" xr:uid="{00000000-0005-0000-0000-0000805F0000}"/>
    <cellStyle name="Hiperłącze 5" xfId="46923" hidden="1" xr:uid="{00000000-0005-0000-0000-00008E5F0000}"/>
    <cellStyle name="Hiperłącze 5" xfId="44457" hidden="1" xr:uid="{00000000-0005-0000-0000-0000505E0000}"/>
    <cellStyle name="Hiperłącze 5" xfId="44520" hidden="1" xr:uid="{00000000-0005-0000-0000-0000525E0000}"/>
    <cellStyle name="Hiperłącze 5" xfId="44470" hidden="1" xr:uid="{00000000-0005-0000-0000-0000545E0000}"/>
    <cellStyle name="Hiperłącze 5" xfId="43310" hidden="1" xr:uid="{00000000-0005-0000-0000-00005E5E0000}"/>
    <cellStyle name="Hiperłącze 5" xfId="43306" hidden="1" xr:uid="{00000000-0005-0000-0000-0000655E0000}"/>
    <cellStyle name="Hiperłącze 5" xfId="23635" hidden="1" xr:uid="{00000000-0005-0000-0000-000017550000}"/>
    <cellStyle name="Hiperłącze 5" xfId="30826" hidden="1" xr:uid="{00000000-0005-0000-0000-000019580000}"/>
    <cellStyle name="Hiperłącze 5" xfId="30852" hidden="1" xr:uid="{00000000-0005-0000-0000-00001A580000}"/>
    <cellStyle name="Hiperłącze 5" xfId="30861" hidden="1" xr:uid="{00000000-0005-0000-0000-00001D580000}"/>
    <cellStyle name="Hiperłącze 5" xfId="30910" hidden="1" xr:uid="{00000000-0005-0000-0000-000023580000}"/>
    <cellStyle name="Hiperłącze 5" xfId="41222" hidden="1" xr:uid="{00000000-0005-0000-0000-0000E05C0000}"/>
    <cellStyle name="Hiperłącze 5" xfId="46600" hidden="1" xr:uid="{00000000-0005-0000-0000-0000C05F0000}"/>
    <cellStyle name="Hiperłącze 5" xfId="39396" hidden="1" xr:uid="{00000000-0005-0000-0000-0000025C0000}"/>
    <cellStyle name="Hiperłącze 5" xfId="38376" hidden="1" xr:uid="{00000000-0005-0000-0000-0000C95B0000}"/>
    <cellStyle name="Hiperłącze 5" xfId="24257" hidden="1" xr:uid="{00000000-0005-0000-0000-00003C550000}"/>
    <cellStyle name="Hiperłącze 5" xfId="43960" hidden="1" xr:uid="{00000000-0005-0000-0000-0000175E0000}"/>
    <cellStyle name="Hiperłącze 5" xfId="44059" hidden="1" xr:uid="{00000000-0005-0000-0000-0000245E0000}"/>
    <cellStyle name="Hiperłącze 5" xfId="44092" hidden="1" xr:uid="{00000000-0005-0000-0000-0000255E0000}"/>
    <cellStyle name="Hiperłącze 5" xfId="40068" hidden="1" xr:uid="{00000000-0005-0000-0000-0000675C0000}"/>
    <cellStyle name="Hiperłącze 5" xfId="26184" hidden="1" xr:uid="{00000000-0005-0000-0000-000000560000}"/>
    <cellStyle name="Hiperłącze 5" xfId="26338" hidden="1" xr:uid="{00000000-0005-0000-0000-00000D560000}"/>
    <cellStyle name="Hiperłącze 5" xfId="46318" hidden="1" xr:uid="{00000000-0005-0000-0000-00006E5F0000}"/>
    <cellStyle name="Hiperłącze 5" xfId="45197" hidden="1" xr:uid="{00000000-0005-0000-0000-0000D45E0000}"/>
    <cellStyle name="Hiperłącze 5" xfId="39372" hidden="1" xr:uid="{00000000-0005-0000-0000-0000595C0000}"/>
    <cellStyle name="Hiperłącze 5" xfId="44765" hidden="1" xr:uid="{00000000-0005-0000-0000-00008A5E0000}"/>
    <cellStyle name="Hiperłącze 5" xfId="44276" hidden="1" xr:uid="{00000000-0005-0000-0000-0000405E0000}"/>
    <cellStyle name="Hiperłącze 5" xfId="43298" hidden="1" xr:uid="{00000000-0005-0000-0000-0000665E0000}"/>
    <cellStyle name="Hiperłącze 5" xfId="46114" hidden="1" xr:uid="{00000000-0005-0000-0000-0000155F0000}"/>
    <cellStyle name="Hiperłącze 5" xfId="23494" hidden="1" xr:uid="{00000000-0005-0000-0000-0000C7540000}"/>
    <cellStyle name="Hiperłącze 5" xfId="26428" hidden="1" xr:uid="{00000000-0005-0000-0000-000012560000}"/>
    <cellStyle name="Hiperłącze 5" xfId="38227" hidden="1" xr:uid="{00000000-0005-0000-0000-0000C05B0000}"/>
    <cellStyle name="Hiperłącze 5" xfId="46149" hidden="1" xr:uid="{00000000-0005-0000-0000-0000485F0000}"/>
    <cellStyle name="Hiperłącze 5" xfId="43796" hidden="1" xr:uid="{00000000-0005-0000-0000-00000C5E0000}"/>
    <cellStyle name="Hiperłącze 5" xfId="38277" hidden="1" xr:uid="{00000000-0005-0000-0000-0000BE5B0000}"/>
    <cellStyle name="Hiperłącze 5" xfId="37914" hidden="1" xr:uid="{00000000-0005-0000-0000-0000A75B0000}"/>
    <cellStyle name="Hiperłącze 5" xfId="46594" hidden="1" xr:uid="{00000000-0005-0000-0000-0000BD5F0000}"/>
    <cellStyle name="Hiperłącze 5" xfId="37408" hidden="1" xr:uid="{00000000-0005-0000-0000-00008D5B0000}"/>
    <cellStyle name="Hiperłącze 5" xfId="41931" hidden="1" xr:uid="{00000000-0005-0000-0000-00009D5D0000}"/>
    <cellStyle name="Hiperłącze 5" xfId="42540" hidden="1" xr:uid="{00000000-0005-0000-0000-00008A5D0000}"/>
    <cellStyle name="Hiperłącze 5" xfId="37805" hidden="1" xr:uid="{00000000-0005-0000-0000-0000675B0000}"/>
    <cellStyle name="Hiperłącze 5" xfId="36436" hidden="1" xr:uid="{00000000-0005-0000-0000-00001F5B0000}"/>
    <cellStyle name="Hiperłącze 5" xfId="46366" hidden="1" xr:uid="{00000000-0005-0000-0000-0000785F0000}"/>
    <cellStyle name="Hiperłącze 5" xfId="39667" hidden="1" xr:uid="{00000000-0005-0000-0000-0000235C0000}"/>
    <cellStyle name="Hiperłącze 5" xfId="37444" hidden="1" xr:uid="{00000000-0005-0000-0000-0000B35B0000}"/>
    <cellStyle name="Hiperłącze 5" xfId="39738" hidden="1" xr:uid="{00000000-0005-0000-0000-00002C5C0000}"/>
    <cellStyle name="Hiperłącze 5" xfId="46241" hidden="1" xr:uid="{00000000-0005-0000-0000-0000685F0000}"/>
    <cellStyle name="Hiperłącze 5" xfId="44690" hidden="1" xr:uid="{00000000-0005-0000-0000-0000845E0000}"/>
    <cellStyle name="Hiperłącze 5" xfId="44831" hidden="1" xr:uid="{00000000-0005-0000-0000-00008D5E0000}"/>
    <cellStyle name="Hiperłącze 5" xfId="44935" hidden="1" xr:uid="{00000000-0005-0000-0000-00009A5E0000}"/>
    <cellStyle name="Hiperłącze 5" xfId="44907" hidden="1" xr:uid="{00000000-0005-0000-0000-0000A05E0000}"/>
    <cellStyle name="Hiperłącze 5" xfId="45070" hidden="1" xr:uid="{00000000-0005-0000-0000-0000AE5E0000}"/>
    <cellStyle name="Hiperłącze 5" xfId="43910" hidden="1" xr:uid="{00000000-0005-0000-0000-0000115E0000}"/>
    <cellStyle name="Hiperłącze 5" xfId="39826" hidden="1" xr:uid="{00000000-0005-0000-0000-0000345C0000}"/>
    <cellStyle name="Hiperłącze 5" xfId="39988" hidden="1" xr:uid="{00000000-0005-0000-0000-0000415C0000}"/>
    <cellStyle name="Hiperłącze 5" xfId="39997" hidden="1" xr:uid="{00000000-0005-0000-0000-0000425C0000}"/>
    <cellStyle name="Hiperłącze 5" xfId="38658" hidden="1" xr:uid="{00000000-0005-0000-0000-00004A5C0000}"/>
    <cellStyle name="Hiperłącze 5" xfId="38775" hidden="1" xr:uid="{00000000-0005-0000-0000-0000565C0000}"/>
    <cellStyle name="Hiperłącze 5" xfId="38728" hidden="1" xr:uid="{00000000-0005-0000-0000-00005E5C0000}"/>
    <cellStyle name="Hiperłącze 5" xfId="40059" hidden="1" xr:uid="{00000000-0005-0000-0000-0000685C0000}"/>
    <cellStyle name="Hiperłącze 5" xfId="40234" hidden="1" xr:uid="{00000000-0005-0000-0000-0000795C0000}"/>
    <cellStyle name="Hiperłącze 5" xfId="34775" hidden="1" xr:uid="{00000000-0005-0000-0000-0000EF590000}"/>
    <cellStyle name="Hiperłącze 5" xfId="34873" hidden="1" xr:uid="{00000000-0005-0000-0000-0000F2590000}"/>
    <cellStyle name="Hiperłącze 5" xfId="34882" hidden="1" xr:uid="{00000000-0005-0000-0000-0000F3590000}"/>
    <cellStyle name="Hiperłącze 5" xfId="34905" hidden="1" xr:uid="{00000000-0005-0000-0000-0000F8590000}"/>
    <cellStyle name="Hiperłącze 5" xfId="35000" hidden="1" xr:uid="{00000000-0005-0000-0000-0000005A0000}"/>
    <cellStyle name="Hiperłącze 5" xfId="43864" hidden="1" xr:uid="{00000000-0005-0000-0000-0000505F0000}"/>
    <cellStyle name="Hiperłącze 5" xfId="43783" hidden="1" xr:uid="{00000000-0005-0000-0000-0000085E0000}"/>
    <cellStyle name="Hiperłącze 5" xfId="39273" hidden="1" xr:uid="{00000000-0005-0000-0000-0000FC5B0000}"/>
    <cellStyle name="Hiperłącze 5" xfId="42209" hidden="1" xr:uid="{00000000-0005-0000-0000-0000695D0000}"/>
    <cellStyle name="Hiperłącze 5" xfId="37236" hidden="1" xr:uid="{00000000-0005-0000-0000-0000455B0000}"/>
    <cellStyle name="Hiperłącze 5" xfId="39445" hidden="1" xr:uid="{00000000-0005-0000-0000-00000C5C0000}"/>
    <cellStyle name="Hiperłącze 5" xfId="39298" hidden="1" xr:uid="{00000000-0005-0000-0000-0000FF5B0000}"/>
    <cellStyle name="Hiperłącze 5" xfId="23466" hidden="1" xr:uid="{00000000-0005-0000-0000-0000C4540000}"/>
    <cellStyle name="Hiperłącze 5" xfId="23002" hidden="1" xr:uid="{00000000-0005-0000-0000-0000CE540000}"/>
    <cellStyle name="Hiperłącze 5" xfId="23025" hidden="1" xr:uid="{00000000-0005-0000-0000-0000CF540000}"/>
    <cellStyle name="Hiperłącze 5" xfId="37263" hidden="1" xr:uid="{00000000-0005-0000-0000-00004D5B0000}"/>
    <cellStyle name="Hiperłącze 5" xfId="36164" hidden="1" xr:uid="{00000000-0005-0000-0000-0000B85A0000}"/>
    <cellStyle name="Hiperłącze 5" xfId="37664" hidden="1" xr:uid="{00000000-0005-0000-0000-0000A15B0000}"/>
    <cellStyle name="Hiperłącze 5" xfId="36631" hidden="1" xr:uid="{00000000-0005-0000-0000-0000F95A0000}"/>
    <cellStyle name="Hiperłącze 5" xfId="28648" hidden="1" xr:uid="{00000000-0005-0000-0000-00003A570000}"/>
    <cellStyle name="Hiperłącze 5" xfId="28808" hidden="1" xr:uid="{00000000-0005-0000-0000-00004D570000}"/>
    <cellStyle name="Hiperłącze 5" xfId="45482" hidden="1" xr:uid="{00000000-0005-0000-0000-00003F5F0000}"/>
    <cellStyle name="Hiperłącze 5" xfId="46006" hidden="1" xr:uid="{00000000-0005-0000-0000-0000095F0000}"/>
    <cellStyle name="Hiperłącze 5" xfId="45820" hidden="1" xr:uid="{00000000-0005-0000-0000-0000F75E0000}"/>
    <cellStyle name="Hiperłącze 5" xfId="36272" hidden="1" xr:uid="{00000000-0005-0000-0000-0000C45A0000}"/>
    <cellStyle name="Hiperłącze 5" xfId="40384" hidden="1" xr:uid="{00000000-0005-0000-0000-0000905C0000}"/>
    <cellStyle name="Hiperłącze 5" xfId="43577" hidden="1" xr:uid="{00000000-0005-0000-0000-0000C95E0000}"/>
    <cellStyle name="Hiperłącze 5" xfId="36485" hidden="1" xr:uid="{00000000-0005-0000-0000-00001B5B0000}"/>
    <cellStyle name="Hiperłącze 5" xfId="38739" hidden="1" xr:uid="{00000000-0005-0000-0000-00005F5C0000}"/>
    <cellStyle name="Hiperłącze 5" xfId="43375" hidden="1" xr:uid="{00000000-0005-0000-0000-0000605F0000}"/>
    <cellStyle name="Hiperłącze 5" xfId="34430" hidden="1" xr:uid="{00000000-0005-0000-0000-00002B5B0000}"/>
    <cellStyle name="Hiperłącze 5" xfId="28598" hidden="1" xr:uid="{00000000-0005-0000-0000-00006C570000}"/>
    <cellStyle name="Hiperłącze 5" xfId="28899" hidden="1" xr:uid="{00000000-0005-0000-0000-000054570000}"/>
    <cellStyle name="Hiperłącze 5" xfId="41230" hidden="1" xr:uid="{00000000-0005-0000-0000-0000DF5C0000}"/>
    <cellStyle name="Hiperłącze 5" xfId="43362" hidden="1" xr:uid="{00000000-0005-0000-0000-0000595E0000}"/>
    <cellStyle name="Hiperłącze 5" xfId="38544" hidden="1" xr:uid="{00000000-0005-0000-0000-0000E35B0000}"/>
    <cellStyle name="Hiperłącze 5" xfId="39753" hidden="1" xr:uid="{00000000-0005-0000-0000-0000305C0000}"/>
    <cellStyle name="Hiperłącze 5" xfId="39324" hidden="1" xr:uid="{00000000-0005-0000-0000-0000FE5B0000}"/>
    <cellStyle name="Hiperłącze 5" xfId="38507" hidden="1" xr:uid="{00000000-0005-0000-0000-0000DE5B0000}"/>
    <cellStyle name="Hiperłącze 5" xfId="38260" hidden="1" xr:uid="{00000000-0005-0000-0000-0000C15B0000}"/>
    <cellStyle name="Hiperłącze 5" xfId="43759" hidden="1" xr:uid="{00000000-0005-0000-0000-0000055E0000}"/>
    <cellStyle name="Hiperłącze 5" xfId="37374" hidden="1" xr:uid="{00000000-0005-0000-0000-00009E5B0000}"/>
    <cellStyle name="Hiperłącze 5" xfId="44900" hidden="1" xr:uid="{00000000-0005-0000-0000-00009B5E0000}"/>
    <cellStyle name="Hiperłącze 5" xfId="43656" hidden="1" xr:uid="{00000000-0005-0000-0000-00005B5F0000}"/>
    <cellStyle name="Hiperłącze 5" xfId="46530" hidden="1" xr:uid="{00000000-0005-0000-0000-0000CD5F0000}"/>
    <cellStyle name="Hiperłącze 5" xfId="38083" hidden="1" xr:uid="{00000000-0005-0000-0000-0000885B0000}"/>
    <cellStyle name="Hiperłącze 5" xfId="36936" hidden="1" xr:uid="{00000000-0005-0000-0000-0000E75A0000}"/>
    <cellStyle name="Hiperłącze 5" xfId="27976" hidden="1" xr:uid="{00000000-0005-0000-0000-0000D0560000}"/>
    <cellStyle name="Hiperłącze 5" xfId="44943" hidden="1" xr:uid="{00000000-0005-0000-0000-00009E5E0000}"/>
    <cellStyle name="Hiperłącze 5" xfId="37745" hidden="1" xr:uid="{00000000-0005-0000-0000-0000645B0000}"/>
    <cellStyle name="Hiperłącze 5" xfId="39185" hidden="1" xr:uid="{00000000-0005-0000-0000-0000EF5B0000}"/>
    <cellStyle name="Hiperłącze 5" xfId="37022" hidden="1" xr:uid="{00000000-0005-0000-0000-0000F05A0000}"/>
    <cellStyle name="Hiperłącze 5" xfId="38402" hidden="1" xr:uid="{00000000-0005-0000-0000-0000D15B0000}"/>
    <cellStyle name="Hiperłącze 5" xfId="40260" hidden="1" xr:uid="{00000000-0005-0000-0000-00007C5C0000}"/>
    <cellStyle name="Hiperłącze 5" xfId="40340" hidden="1" xr:uid="{00000000-0005-0000-0000-0000865C0000}"/>
    <cellStyle name="Hiperłącze 5" xfId="40348" hidden="1" xr:uid="{00000000-0005-0000-0000-0000875C0000}"/>
    <cellStyle name="Hiperłącze 5" xfId="44479" hidden="1" xr:uid="{00000000-0005-0000-0000-0000535E0000}"/>
    <cellStyle name="Hiperłącze 5" xfId="43541" hidden="1" xr:uid="{00000000-0005-0000-0000-0000BE5E0000}"/>
    <cellStyle name="Hiperłącze 5" xfId="43527" hidden="1" xr:uid="{00000000-0005-0000-0000-0000C45E0000}"/>
    <cellStyle name="Hiperłącze 5" xfId="43649" hidden="1" xr:uid="{00000000-0005-0000-0000-0000CA5E0000}"/>
    <cellStyle name="Hiperłącze 5" xfId="45260" hidden="1" xr:uid="{00000000-0005-0000-0000-0000D65E0000}"/>
    <cellStyle name="Hiperłącze 5" xfId="23358" hidden="1" xr:uid="{00000000-0005-0000-0000-0000B8540000}"/>
    <cellStyle name="Hiperłącze 5" xfId="23391" hidden="1" xr:uid="{00000000-0005-0000-0000-0000B9540000}"/>
    <cellStyle name="Hiperłącze 5" xfId="43251" hidden="1" xr:uid="{00000000-0005-0000-0000-00006E5E0000}"/>
    <cellStyle name="Hiperłącze 5" xfId="36391" hidden="1" xr:uid="{00000000-0005-0000-0000-0000FA5A0000}"/>
    <cellStyle name="Hiperłącze 5" xfId="36534" hidden="1" xr:uid="{00000000-0005-0000-0000-00000C5B0000}"/>
    <cellStyle name="Hiperłącze 5" xfId="36352" hidden="1" xr:uid="{00000000-0005-0000-0000-00000F5B0000}"/>
    <cellStyle name="Hiperłącze 5" xfId="36750" hidden="1" xr:uid="{00000000-0005-0000-0000-0000D25A0000}"/>
    <cellStyle name="Hiperłącze 5" xfId="36914" hidden="1" xr:uid="{00000000-0005-0000-0000-0000E45A0000}"/>
    <cellStyle name="Hiperłącze 5" xfId="36241" hidden="1" xr:uid="{00000000-0005-0000-0000-0000BE5A0000}"/>
    <cellStyle name="Hiperłącze 5" xfId="36259" hidden="1" xr:uid="{00000000-0005-0000-0000-0000C05A0000}"/>
    <cellStyle name="Hiperłącze 5" xfId="37052" hidden="1" xr:uid="{00000000-0005-0000-0000-0000F85A0000}"/>
    <cellStyle name="Hiperłącze 5" xfId="37182" hidden="1" xr:uid="{00000000-0005-0000-0000-0000445B0000}"/>
    <cellStyle name="Hiperłącze 5" xfId="34549" hidden="1" xr:uid="{00000000-0005-0000-0000-0000155B0000}"/>
    <cellStyle name="Hiperłącze 5" xfId="26347" hidden="1" xr:uid="{00000000-0005-0000-0000-00000E560000}"/>
    <cellStyle name="Hiperłącze 5" xfId="26169" hidden="1" xr:uid="{00000000-0005-0000-0000-0000FC550000}"/>
    <cellStyle name="Hiperłącze 5" xfId="25868" hidden="1" xr:uid="{00000000-0005-0000-0000-0000D7550000}"/>
    <cellStyle name="Hiperłącze 5" xfId="24662" hidden="1" xr:uid="{00000000-0005-0000-0000-00008F550000}"/>
    <cellStyle name="Hiperłącze 5" xfId="14662" hidden="1" xr:uid="{00000000-0005-0000-0000-0000FF500000}"/>
    <cellStyle name="Hiperłącze 5" xfId="14701" hidden="1" xr:uid="{00000000-0005-0000-0000-000008510000}"/>
    <cellStyle name="Hiperłącze 5" xfId="15154" hidden="1" xr:uid="{00000000-0005-0000-0000-00000E510000}"/>
    <cellStyle name="Hiperłącze 5" xfId="15178" hidden="1" xr:uid="{00000000-0005-0000-0000-000016510000}"/>
    <cellStyle name="Hiperłącze 5" xfId="15194" hidden="1" xr:uid="{00000000-0005-0000-0000-000018510000}"/>
    <cellStyle name="Hiperłącze 5" xfId="15222" hidden="1" xr:uid="{00000000-0005-0000-0000-000020510000}"/>
    <cellStyle name="Hiperłącze 5" xfId="31302" hidden="1" xr:uid="{00000000-0005-0000-0000-000067580000}"/>
    <cellStyle name="Hiperłącze 5" xfId="32856" hidden="1" xr:uid="{00000000-0005-0000-0000-00008A590000}"/>
    <cellStyle name="Hiperłącze 5" xfId="42707" hidden="1" xr:uid="{00000000-0005-0000-0000-0000C95D0000}"/>
    <cellStyle name="Hiperłącze 5" xfId="23386" hidden="1" xr:uid="{00000000-0005-0000-0000-0000BB540000}"/>
    <cellStyle name="Hiperłącze 5" xfId="30316" hidden="1" xr:uid="{00000000-0005-0000-0000-00002B580000}"/>
    <cellStyle name="Hiperłącze 5" xfId="35284" hidden="1" xr:uid="{00000000-0005-0000-0000-0000225A0000}"/>
    <cellStyle name="Hiperłącze 5" xfId="33222" hidden="1" xr:uid="{00000000-0005-0000-0000-000054590000}"/>
    <cellStyle name="Hiperłącze 5" xfId="43839" hidden="1" xr:uid="{00000000-0005-0000-0000-00000A5E0000}"/>
    <cellStyle name="Hiperłącze 5" xfId="26229" hidden="1" xr:uid="{00000000-0005-0000-0000-000001560000}"/>
    <cellStyle name="Hiperłącze 5" xfId="45773" hidden="1" xr:uid="{00000000-0005-0000-0000-0000F15E0000}"/>
    <cellStyle name="Hiperłącze 5" xfId="26639" hidden="1" xr:uid="{00000000-0005-0000-0000-000041560000}"/>
    <cellStyle name="Hiperłącze 5" xfId="45647" hidden="1" xr:uid="{00000000-0005-0000-0000-0000205F0000}"/>
    <cellStyle name="Hiperłącze 5" xfId="45580" hidden="1" xr:uid="{00000000-0005-0000-0000-00002C5F0000}"/>
    <cellStyle name="Hiperłącze 5" xfId="41586" hidden="1" xr:uid="{00000000-0005-0000-0000-0000075D0000}"/>
    <cellStyle name="Hiperłącze 5" xfId="38322" hidden="1" xr:uid="{00000000-0005-0000-0000-0000C85B0000}"/>
    <cellStyle name="Hiperłącze 5" xfId="40457" hidden="1" xr:uid="{00000000-0005-0000-0000-0000945C0000}"/>
    <cellStyle name="Hiperłącze 5" xfId="36420" hidden="1" xr:uid="{00000000-0005-0000-0000-0000245B0000}"/>
    <cellStyle name="Hiperłącze 5" xfId="37765" hidden="1" xr:uid="{00000000-0005-0000-0000-00005D5B0000}"/>
    <cellStyle name="Hiperłącze 5" xfId="40184" hidden="1" xr:uid="{00000000-0005-0000-0000-0000785C0000}"/>
    <cellStyle name="Hiperłącze 5" xfId="29053" hidden="1" xr:uid="{00000000-0005-0000-0000-000065570000}"/>
    <cellStyle name="Hiperłącze 5" xfId="28376" hidden="1" xr:uid="{00000000-0005-0000-0000-00006A570000}"/>
    <cellStyle name="Hiperłącze 5" xfId="28539" hidden="1" xr:uid="{00000000-0005-0000-0000-000077570000}"/>
    <cellStyle name="Hiperłącze 5" xfId="28618" hidden="1" xr:uid="{00000000-0005-0000-0000-000081570000}"/>
    <cellStyle name="Hiperłącze 5" xfId="28383" hidden="1" xr:uid="{00000000-0005-0000-0000-000082570000}"/>
    <cellStyle name="Hiperłącze 5" xfId="43595" hidden="1" xr:uid="{00000000-0005-0000-0000-0000355F0000}"/>
    <cellStyle name="Hiperłącze 5" xfId="40046" hidden="1" xr:uid="{00000000-0005-0000-0000-0000645C0000}"/>
    <cellStyle name="Hiperłącze 5" xfId="42155" hidden="1" xr:uid="{00000000-0005-0000-0000-0000A05D0000}"/>
    <cellStyle name="Hiperłącze 5" xfId="40871" hidden="1" xr:uid="{00000000-0005-0000-0000-00001A5D0000}"/>
    <cellStyle name="Hiperłącze 5" xfId="25018" hidden="1" xr:uid="{00000000-0005-0000-0000-0000B6550000}"/>
    <cellStyle name="Hiperłącze 5" xfId="45592" hidden="1" xr:uid="{00000000-0005-0000-0000-0000285F0000}"/>
    <cellStyle name="Hiperłącze 5" xfId="30296" hidden="1" xr:uid="{00000000-0005-0000-0000-00001A590000}"/>
    <cellStyle name="Hiperłącze 5" xfId="41545" hidden="1" xr:uid="{00000000-0005-0000-0000-0000005D0000}"/>
    <cellStyle name="Hiperłącze 5" xfId="43870" hidden="1" xr:uid="{00000000-0005-0000-0000-0000C55E0000}"/>
    <cellStyle name="Hiperłącze 5" xfId="24992" hidden="1" xr:uid="{00000000-0005-0000-0000-0000B5550000}"/>
    <cellStyle name="Hiperłącze 5" xfId="29665" hidden="1" xr:uid="{00000000-0005-0000-0000-00002F590000}"/>
    <cellStyle name="Hiperłącze 5" xfId="32571" hidden="1" xr:uid="{00000000-0005-0000-0000-0000E6580000}"/>
    <cellStyle name="Hiperłącze 5" xfId="30692" hidden="1" xr:uid="{00000000-0005-0000-0000-00000C580000}"/>
    <cellStyle name="Hiperłącze 5" xfId="30190" hidden="1" xr:uid="{00000000-0005-0000-0000-0000D5570000}"/>
    <cellStyle name="Hiperłącze 5" xfId="28962" hidden="1" xr:uid="{00000000-0005-0000-0000-000056570000}"/>
    <cellStyle name="Hiperłącze 5" xfId="28048" hidden="1" xr:uid="{00000000-0005-0000-0000-0000D6560000}"/>
    <cellStyle name="Hiperłącze 5" xfId="27868" hidden="1" xr:uid="{00000000-0005-0000-0000-0000C4560000}"/>
    <cellStyle name="Hiperłącze 5" xfId="45444" hidden="1" xr:uid="{00000000-0005-0000-0000-0000325F0000}"/>
    <cellStyle name="Hiperłącze 5" xfId="43728" hidden="1" xr:uid="{00000000-0005-0000-0000-0000015E0000}"/>
    <cellStyle name="Hiperłącze 5" xfId="44173" hidden="1" xr:uid="{00000000-0005-0000-0000-00002F5E0000}"/>
    <cellStyle name="Hiperłącze 5" xfId="45425" hidden="1" xr:uid="{00000000-0005-0000-0000-0000235F0000}"/>
    <cellStyle name="Hiperłącze 5" xfId="46508" hidden="1" xr:uid="{00000000-0005-0000-0000-0000D05F0000}"/>
    <cellStyle name="Hiperłącze 5" xfId="42167" hidden="1" xr:uid="{00000000-0005-0000-0000-00009C5D0000}"/>
    <cellStyle name="Hiperłącze 5" xfId="42336" hidden="1" xr:uid="{00000000-0005-0000-0000-0000785D0000}"/>
    <cellStyle name="Hiperłącze 5" xfId="39260" hidden="1" xr:uid="{00000000-0005-0000-0000-0000F85B0000}"/>
    <cellStyle name="Hiperłącze 5" xfId="39308" hidden="1" xr:uid="{00000000-0005-0000-0000-0000F95B0000}"/>
    <cellStyle name="Hiperłącze 5" xfId="44749" hidden="1" xr:uid="{00000000-0005-0000-0000-0000865E0000}"/>
    <cellStyle name="Hiperłącze 5" xfId="37705" hidden="1" xr:uid="{00000000-0005-0000-0000-00005B5B0000}"/>
    <cellStyle name="Hiperłącze 5" xfId="34836" hidden="1" xr:uid="{00000000-0005-0000-0000-0000335B0000}"/>
    <cellStyle name="Hiperłącze 5" xfId="38499" hidden="1" xr:uid="{00000000-0005-0000-0000-0000DD5B0000}"/>
    <cellStyle name="Hiperłącze 5" xfId="29048" hidden="1" xr:uid="{00000000-0005-0000-0000-000067570000}"/>
    <cellStyle name="Hiperłącze 5" xfId="39487" hidden="1" xr:uid="{00000000-0005-0000-0000-00000A5C0000}"/>
    <cellStyle name="Hiperłącze 5" xfId="28446" hidden="1" xr:uid="{00000000-0005-0000-0000-00008A570000}"/>
    <cellStyle name="Hiperłącze 5" xfId="37063" hidden="1" xr:uid="{00000000-0005-0000-0000-0000F75A0000}"/>
    <cellStyle name="Hiperłącze 5" xfId="23345" hidden="1" xr:uid="{00000000-0005-0000-0000-0000B4540000}"/>
    <cellStyle name="Hiperłącze 5" xfId="37451" hidden="1" xr:uid="{00000000-0005-0000-0000-0000B45B0000}"/>
    <cellStyle name="Hiperłącze 5" xfId="30391" hidden="1" xr:uid="{00000000-0005-0000-0000-0000E7570000}"/>
    <cellStyle name="Hiperłącze 5" xfId="28478" hidden="1" xr:uid="{00000000-0005-0000-0000-00008C570000}"/>
    <cellStyle name="Hiperłącze 5" xfId="34300" hidden="1" xr:uid="{00000000-0005-0000-0000-00003C5A0000}"/>
    <cellStyle name="Hiperłącze 5" xfId="40200" hidden="1" xr:uid="{00000000-0005-0000-0000-0000755C0000}"/>
    <cellStyle name="Hiperłącze 5" xfId="26648" hidden="1" xr:uid="{00000000-0005-0000-0000-000042560000}"/>
    <cellStyle name="Hiperłącze 5" xfId="15170" hidden="1" xr:uid="{00000000-0005-0000-0000-000015510000}"/>
    <cellStyle name="Hiperłącze 5" xfId="28767" hidden="1" xr:uid="{00000000-0005-0000-0000-000048570000}"/>
    <cellStyle name="Hiperłącze 5" xfId="36699" hidden="1" xr:uid="{00000000-0005-0000-0000-0000D05A0000}"/>
    <cellStyle name="Hiperłącze 5" xfId="43571" hidden="1" xr:uid="{00000000-0005-0000-0000-0000CD5E0000}"/>
    <cellStyle name="Hiperłącze 5" xfId="47145" hidden="1" xr:uid="{00000000-0005-0000-0000-0000A55F0000}"/>
    <cellStyle name="Hiperłącze 5" xfId="29618" hidden="1" xr:uid="{00000000-0005-0000-0000-00002C590000}"/>
    <cellStyle name="Hiperłącze 5" xfId="42870" hidden="1" xr:uid="{00000000-0005-0000-0000-0000DD5D0000}"/>
    <cellStyle name="Hiperłącze 5" xfId="36431" hidden="1" xr:uid="{00000000-0005-0000-0000-0000205B0000}"/>
    <cellStyle name="Hiperłącze 5" xfId="40145" hidden="1" xr:uid="{00000000-0005-0000-0000-00006F5C0000}"/>
    <cellStyle name="Hiperłącze 5" xfId="28751" hidden="1" xr:uid="{00000000-0005-0000-0000-000046570000}"/>
    <cellStyle name="Hiperłącze 5" xfId="23062" hidden="1" xr:uid="{00000000-0005-0000-0000-0000C9540000}"/>
    <cellStyle name="Hiperłącze 5" xfId="28640" hidden="1" xr:uid="{00000000-0005-0000-0000-000039570000}"/>
    <cellStyle name="Hiperłącze 5" xfId="40208" hidden="1" xr:uid="{00000000-0005-0000-0000-0000715C0000}"/>
    <cellStyle name="Hiperłącze 5" xfId="43992" hidden="1" xr:uid="{00000000-0005-0000-0000-0000155E0000}"/>
    <cellStyle name="Hiperłącze 5" xfId="44599" hidden="1" xr:uid="{00000000-0005-0000-0000-00007C5E0000}"/>
    <cellStyle name="Hiperłącze 5" xfId="42253" hidden="1" xr:uid="{00000000-0005-0000-0000-0000705D0000}"/>
    <cellStyle name="Hiperłącze 5" xfId="42952" hidden="1" xr:uid="{00000000-0005-0000-0000-0000E75D0000}"/>
    <cellStyle name="Hiperłącze 5" xfId="46851" hidden="1" xr:uid="{00000000-0005-0000-0000-0000875F0000}"/>
    <cellStyle name="Hiperłącze 5" xfId="42867" hidden="1" xr:uid="{00000000-0005-0000-0000-0000DF5D0000}"/>
    <cellStyle name="Hiperłącze 5" xfId="42281" hidden="1" xr:uid="{00000000-0005-0000-0000-0000715D0000}"/>
    <cellStyle name="Hiperłącze 5" xfId="43277" hidden="1" xr:uid="{00000000-0005-0000-0000-00006C5E0000}"/>
    <cellStyle name="Hiperłącze 5" xfId="46732" hidden="1" xr:uid="{00000000-0005-0000-0000-0000795F0000}"/>
    <cellStyle name="Hiperłącze 5" xfId="39135" hidden="1" xr:uid="{00000000-0005-0000-0000-0000E95B0000}"/>
    <cellStyle name="Hiperłącze 5" xfId="45950" hidden="1" xr:uid="{00000000-0005-0000-0000-0000035F0000}"/>
    <cellStyle name="Hiperłącze 5" xfId="23626" hidden="1" xr:uid="{00000000-0005-0000-0000-000018550000}"/>
    <cellStyle name="Hiperłącze 5" xfId="38244" hidden="1" xr:uid="{00000000-0005-0000-0000-0000C45B0000}"/>
    <cellStyle name="Hiperłącze 5" xfId="46182" hidden="1" xr:uid="{00000000-0005-0000-0000-0000425F0000}"/>
    <cellStyle name="Hiperłącze 5" xfId="38125" hidden="1" xr:uid="{00000000-0005-0000-0000-0000865B0000}"/>
    <cellStyle name="Hiperłącze 5" xfId="38711" hidden="1" xr:uid="{00000000-0005-0000-0000-00004F5D0000}"/>
    <cellStyle name="Hiperłącze 5" xfId="24682" hidden="1" xr:uid="{00000000-0005-0000-0000-000091550000}"/>
    <cellStyle name="Hiperłącze 5" xfId="41768" hidden="1" xr:uid="{00000000-0005-0000-0000-0000565D0000}"/>
    <cellStyle name="Hiperłącze 5" xfId="40511" hidden="1" xr:uid="{00000000-0005-0000-0000-0000955C0000}"/>
    <cellStyle name="Hiperłącze 5" xfId="40520" hidden="1" xr:uid="{00000000-0005-0000-0000-0000965C0000}"/>
    <cellStyle name="Hiperłącze 5" xfId="39252" hidden="1" xr:uid="{00000000-0005-0000-0000-0000F75B0000}"/>
    <cellStyle name="Hiperłącze 5" xfId="24565" hidden="1" xr:uid="{00000000-0005-0000-0000-000088550000}"/>
    <cellStyle name="Hiperłącze 5" xfId="32722" hidden="1" xr:uid="{00000000-0005-0000-0000-000036590000}"/>
    <cellStyle name="Hiperłącze 5" xfId="24750" hidden="1" xr:uid="{00000000-0005-0000-0000-00009C550000}"/>
    <cellStyle name="Hiperłącze 5" xfId="40118" hidden="1" xr:uid="{00000000-0005-0000-0000-00006A5C0000}"/>
    <cellStyle name="Hiperłącze 5" xfId="27668" hidden="1" xr:uid="{00000000-0005-0000-0000-0000B4560000}"/>
    <cellStyle name="Hiperłącze 5" xfId="24801" hidden="1" xr:uid="{00000000-0005-0000-0000-00009E550000}"/>
    <cellStyle name="Hiperłącze 5" xfId="43011" hidden="1" xr:uid="{00000000-0005-0000-0000-0000ED5D0000}"/>
    <cellStyle name="Hiperłącze 5" xfId="29915" hidden="1" xr:uid="{00000000-0005-0000-0000-000019590000}"/>
    <cellStyle name="Hiperłącze 5" xfId="24892" hidden="1" xr:uid="{00000000-0005-0000-0000-0000A5550000}"/>
    <cellStyle name="Hiperłącze 5" xfId="29121" hidden="1" xr:uid="{00000000-0005-0000-0000-000092570000}"/>
    <cellStyle name="Hiperłącze 5" xfId="40578" hidden="1" xr:uid="{00000000-0005-0000-0000-0000A45C0000}"/>
    <cellStyle name="Hiperłącze 5" xfId="26238" hidden="1" xr:uid="{00000000-0005-0000-0000-000002560000}"/>
    <cellStyle name="Hiperłącze 5" xfId="15139" hidden="1" xr:uid="{00000000-0005-0000-0000-000011510000}"/>
    <cellStyle name="Hiperłącze 5" xfId="28398" hidden="1" xr:uid="{00000000-0005-0000-0000-000093570000}"/>
    <cellStyle name="Hiperłącze 5" xfId="35119" hidden="1" xr:uid="{00000000-0005-0000-0000-0000105A0000}"/>
    <cellStyle name="Hiperłącze 5" xfId="17249" hidden="1" xr:uid="{00000000-0005-0000-0000-0000EB510000}"/>
    <cellStyle name="Hiperłącze 5" xfId="38846" hidden="1" xr:uid="{00000000-0005-0000-0000-0000495D0000}"/>
    <cellStyle name="Hiperłącze 5" xfId="37476" hidden="1" xr:uid="{00000000-0005-0000-0000-0000AE5B0000}"/>
    <cellStyle name="Hiperłącze 5" xfId="36305" hidden="1" xr:uid="{00000000-0005-0000-0000-0000C55A0000}"/>
    <cellStyle name="Hiperłącze 5" xfId="36960" hidden="1" xr:uid="{00000000-0005-0000-0000-0000E95A0000}"/>
    <cellStyle name="Hiperłącze 5" xfId="36977" hidden="1" xr:uid="{00000000-0005-0000-0000-0000E65A0000}"/>
    <cellStyle name="Hiperłącze 5" xfId="43456" hidden="1" xr:uid="{00000000-0005-0000-0000-00004F5F0000}"/>
    <cellStyle name="Hiperłącze 5" xfId="34682" hidden="1" xr:uid="{00000000-0005-0000-0000-0000E1590000}"/>
    <cellStyle name="Hiperłącze 5" xfId="29763" hidden="1" xr:uid="{00000000-0005-0000-0000-00002F580000}"/>
    <cellStyle name="Hiperłącze 5" xfId="36398" hidden="1" xr:uid="{00000000-0005-0000-0000-0000125B0000}"/>
    <cellStyle name="Hiperłącze 5" xfId="36088" hidden="1" xr:uid="{00000000-0005-0000-0000-0000955A0000}"/>
    <cellStyle name="Hiperłącze 5" xfId="38185" hidden="1" xr:uid="{00000000-0005-0000-0000-0000B95B0000}"/>
    <cellStyle name="Hiperłącze 5" xfId="41102" hidden="1" xr:uid="{00000000-0005-0000-0000-0000115D0000}"/>
    <cellStyle name="Hiperłącze 5" xfId="34438" hidden="1" xr:uid="{00000000-0005-0000-0000-0000295B0000}"/>
    <cellStyle name="Hiperłącze 5" xfId="43565" hidden="1" xr:uid="{00000000-0005-0000-0000-0000CB5E0000}"/>
    <cellStyle name="Hiperłącze 5" xfId="31171" hidden="1" xr:uid="{00000000-0005-0000-0000-000052580000}"/>
    <cellStyle name="Hiperłącze 5" xfId="46723" hidden="1" xr:uid="{00000000-0005-0000-0000-0000C45F0000}"/>
    <cellStyle name="Hiperłącze 5" xfId="42576" hidden="1" xr:uid="{00000000-0005-0000-0000-0000905D0000}"/>
    <cellStyle name="Hiperłącze 5" xfId="33897" hidden="1" xr:uid="{00000000-0005-0000-0000-0000C8590000}"/>
    <cellStyle name="Hiperłącze 5" xfId="45760" hidden="1" xr:uid="{00000000-0005-0000-0000-0000F45E0000}"/>
    <cellStyle name="Hiperłącze 5" xfId="44839" hidden="1" xr:uid="{00000000-0005-0000-0000-00008E5E0000}"/>
    <cellStyle name="Hiperłącze 5" xfId="33947" hidden="1" xr:uid="{00000000-0005-0000-0000-0000C6590000}"/>
    <cellStyle name="Hiperłącze 5" xfId="35144" hidden="1" xr:uid="{00000000-0005-0000-0000-0000135A0000}"/>
    <cellStyle name="Hiperłącze 5" xfId="36646" hidden="1" xr:uid="{00000000-0005-0000-0000-0000145B0000}"/>
    <cellStyle name="Hiperłącze 5" xfId="36322" hidden="1" xr:uid="{00000000-0005-0000-0000-0000C25A0000}"/>
    <cellStyle name="Hiperłącze 5" xfId="29164" hidden="1" xr:uid="{00000000-0005-0000-0000-00009C570000}"/>
    <cellStyle name="Hiperłącze 5" xfId="23254" hidden="1" xr:uid="{00000000-0005-0000-0000-0000AD540000}"/>
    <cellStyle name="Hiperłącze 5" xfId="22977" hidden="1" xr:uid="{00000000-0005-0000-0000-0000D8540000}"/>
    <cellStyle name="Hiperłącze 5" xfId="20373" hidden="1" xr:uid="{00000000-0005-0000-0000-00009B530000}"/>
    <cellStyle name="Hiperłącze 5" xfId="32580" hidden="1" xr:uid="{00000000-0005-0000-0000-000018590000}"/>
    <cellStyle name="Hiperłącze 5" xfId="24189" hidden="1" xr:uid="{00000000-0005-0000-0000-000031550000}"/>
    <cellStyle name="Hiperłącze 5" xfId="28438" hidden="1" xr:uid="{00000000-0005-0000-0000-00008D570000}"/>
    <cellStyle name="Hiperłącze 5" xfId="39816" hidden="1" xr:uid="{00000000-0005-0000-0000-0000335C0000}"/>
    <cellStyle name="Hiperłącze 5" xfId="23417" hidden="1" xr:uid="{00000000-0005-0000-0000-0000BA540000}"/>
    <cellStyle name="Hiperłącze 5" xfId="43865" hidden="1" xr:uid="{00000000-0005-0000-0000-00004A5F0000}"/>
    <cellStyle name="Hiperłącze 5" xfId="40167" hidden="1" xr:uid="{00000000-0005-0000-0000-0000745C0000}"/>
    <cellStyle name="Hiperłącze 5" xfId="35041" hidden="1" xr:uid="{00000000-0005-0000-0000-0000075A0000}"/>
    <cellStyle name="Hiperłącze 5" xfId="37662" hidden="1" xr:uid="{00000000-0005-0000-0000-0000895B0000}"/>
    <cellStyle name="Hiperłącze 5" xfId="38313" hidden="1" xr:uid="{00000000-0005-0000-0000-0000C75B0000}"/>
    <cellStyle name="Hiperłącze 5" xfId="41069" hidden="1" xr:uid="{00000000-0005-0000-0000-0000185D0000}"/>
    <cellStyle name="Hiperłącze 5" xfId="45061" hidden="1" xr:uid="{00000000-0005-0000-0000-0000AD5E0000}"/>
    <cellStyle name="Hiperłącze 5" xfId="45659" hidden="1" xr:uid="{00000000-0005-0000-0000-00001C5F0000}"/>
    <cellStyle name="Hiperłącze 5" xfId="43666" hidden="1" xr:uid="{00000000-0005-0000-0000-0000FA5D0000}"/>
    <cellStyle name="Hiperłącze 5" xfId="24169" hidden="1" xr:uid="{00000000-0005-0000-0000-00002F550000}"/>
    <cellStyle name="Hiperłącze 5" xfId="23667" hidden="1" xr:uid="{00000000-0005-0000-0000-000015550000}"/>
    <cellStyle name="Hiperłącze 5" xfId="38551" hidden="1" xr:uid="{00000000-0005-0000-0000-0000E85B0000}"/>
    <cellStyle name="Hiperłącze 5" xfId="38899" hidden="1" xr:uid="{00000000-0005-0000-0000-0000475D0000}"/>
    <cellStyle name="Hiperłącze 5" xfId="40990" hidden="1" xr:uid="{00000000-0005-0000-0000-0000265D0000}"/>
    <cellStyle name="Hiperłącze 5" xfId="46656" hidden="1" xr:uid="{00000000-0005-0000-0000-0000B15F0000}"/>
    <cellStyle name="Hiperłącze 5" xfId="45178" hidden="1" xr:uid="{00000000-0005-0000-0000-0000D25E0000}"/>
    <cellStyle name="Hiperłącze 5" xfId="41418" hidden="1" xr:uid="{00000000-0005-0000-0000-0000F25C0000}"/>
    <cellStyle name="Hiperłącze 5" xfId="36571" hidden="1" xr:uid="{00000000-0005-0000-0000-0000FE5A0000}"/>
    <cellStyle name="Hiperłącze 5" xfId="30700" hidden="1" xr:uid="{00000000-0005-0000-0000-00000B580000}"/>
    <cellStyle name="Hiperłącze 5" xfId="43951" hidden="1" xr:uid="{00000000-0005-0000-0000-0000185E0000}"/>
    <cellStyle name="Hiperłącze 5" xfId="27720" hidden="1" xr:uid="{00000000-0005-0000-0000-0000B6560000}"/>
    <cellStyle name="Hiperłącze 5" xfId="38344" hidden="1" xr:uid="{00000000-0005-0000-0000-0000CB5B0000}"/>
    <cellStyle name="Hiperłącze 5" xfId="34982" hidden="1" xr:uid="{00000000-0005-0000-0000-0000FE590000}"/>
    <cellStyle name="Hiperłącze 5" xfId="17338" hidden="1" xr:uid="{00000000-0005-0000-0000-0000F3510000}"/>
    <cellStyle name="Hiperłącze 5" xfId="47121" hidden="1" xr:uid="{00000000-0005-0000-0000-0000A35F0000}"/>
    <cellStyle name="Hiperłącze 5" xfId="34337" hidden="1" xr:uid="{00000000-0005-0000-0000-0000345B0000}"/>
    <cellStyle name="Hiperłącze 5" xfId="42185" hidden="1" xr:uid="{00000000-0005-0000-0000-0000995D0000}"/>
    <cellStyle name="Hiperłącze 5" xfId="26531" hidden="1" xr:uid="{00000000-0005-0000-0000-000035560000}"/>
    <cellStyle name="Hiperłącze 5" xfId="45278" hidden="1" xr:uid="{00000000-0005-0000-0000-0000DD5E0000}"/>
    <cellStyle name="Hiperłącze 5" xfId="28017" hidden="1" xr:uid="{00000000-0005-0000-0000-0000D7560000}"/>
    <cellStyle name="Hiperłącze 5" xfId="37440" hidden="1" xr:uid="{00000000-0005-0000-0000-0000A85B0000}"/>
    <cellStyle name="Hiperłącze 5" xfId="46269" hidden="1" xr:uid="{00000000-0005-0000-0000-00006B5F0000}"/>
    <cellStyle name="Hiperłącze 5" xfId="38643" hidden="1" xr:uid="{00000000-0005-0000-0000-0000535C0000}"/>
    <cellStyle name="Hiperłącze 5" xfId="42549" hidden="1" xr:uid="{00000000-0005-0000-0000-00008D5D0000}"/>
    <cellStyle name="Hiperłącze 5" xfId="36968" hidden="1" xr:uid="{00000000-0005-0000-0000-0000E55A0000}"/>
    <cellStyle name="Hiperłącze 5" xfId="41305" hidden="1" xr:uid="{00000000-0005-0000-0000-0000E85C0000}"/>
    <cellStyle name="Hiperłącze 5" xfId="40356" hidden="1" xr:uid="{00000000-0005-0000-0000-0000885C0000}"/>
    <cellStyle name="Hiperłącze 5" xfId="23955" hidden="1" xr:uid="{00000000-0005-0000-0000-00007C550000}"/>
    <cellStyle name="Hiperłącze 5" xfId="23907" hidden="1" xr:uid="{00000000-0005-0000-0000-00007E550000}"/>
    <cellStyle name="Hiperłącze 5" xfId="37145" hidden="1" xr:uid="{00000000-0005-0000-0000-0000265B0000}"/>
    <cellStyle name="Hiperłącze 5" xfId="43751" hidden="1" xr:uid="{00000000-0005-0000-0000-0000025E0000}"/>
    <cellStyle name="Hiperłącze 5" xfId="44980" hidden="1" xr:uid="{00000000-0005-0000-0000-0000A45E0000}"/>
    <cellStyle name="Hiperłącze 5" xfId="37755" hidden="1" xr:uid="{00000000-0005-0000-0000-0000635B0000}"/>
    <cellStyle name="Hiperłącze 5" xfId="43496" hidden="1" xr:uid="{00000000-0005-0000-0000-0000BA5E0000}"/>
    <cellStyle name="Hiperłącze 5" xfId="38561" hidden="1" xr:uid="{00000000-0005-0000-0000-0000E75B0000}"/>
    <cellStyle name="Hiperłącze 5" xfId="45982" hidden="1" xr:uid="{00000000-0005-0000-0000-0000075F0000}"/>
    <cellStyle name="Hiperłącze 5" xfId="42911" hidden="1" xr:uid="{00000000-0005-0000-0000-0000E25D0000}"/>
    <cellStyle name="Hiperłącze 5" xfId="23775" hidden="1" xr:uid="{00000000-0005-0000-0000-000021550000}"/>
    <cellStyle name="Hiperłącze 5" xfId="37379" hidden="1" xr:uid="{00000000-0005-0000-0000-00009A5B0000}"/>
    <cellStyle name="Hiperłącze 5" xfId="38268" hidden="1" xr:uid="{00000000-0005-0000-0000-0000BD5B0000}"/>
    <cellStyle name="Hiperłącze 5" xfId="39975" hidden="1" xr:uid="{00000000-0005-0000-0000-0000475C0000}"/>
    <cellStyle name="Hiperłącze 5" xfId="42237" hidden="1" xr:uid="{00000000-0005-0000-0000-00006C5D0000}"/>
    <cellStyle name="Hiperłącze 5" xfId="43234" hidden="1" xr:uid="{00000000-0005-0000-0000-00005F5F0000}"/>
    <cellStyle name="Hiperłącze 5" xfId="46887" hidden="1" xr:uid="{00000000-0005-0000-0000-0000905F0000}"/>
    <cellStyle name="Hiperłącze 5" xfId="34400" hidden="1" xr:uid="{00000000-0005-0000-0000-00002D5B0000}"/>
    <cellStyle name="Hiperłącze 5" xfId="42261" hidden="1" xr:uid="{00000000-0005-0000-0000-00006F5D0000}"/>
    <cellStyle name="Hiperłącze 5" xfId="28006" hidden="1" xr:uid="{00000000-0005-0000-0000-0000D8560000}"/>
    <cellStyle name="Hiperłącze 5" xfId="31081" hidden="1" xr:uid="{00000000-0005-0000-0000-00004D580000}"/>
    <cellStyle name="Hiperłącze 5" xfId="30901" hidden="1" xr:uid="{00000000-0005-0000-0000-000024580000}"/>
    <cellStyle name="Hiperłącze 5" xfId="41637" hidden="1" xr:uid="{00000000-0005-0000-0000-0000375D0000}"/>
    <cellStyle name="Hiperłącze 5" xfId="24050" hidden="1" xr:uid="{00000000-0005-0000-0000-000064550000}"/>
    <cellStyle name="Hiperłącze 5" xfId="22044" hidden="1" xr:uid="{00000000-0005-0000-0000-00002E540000}"/>
    <cellStyle name="Hiperłącze 5" xfId="20747" hidden="1" xr:uid="{00000000-0005-0000-0000-000009540000}"/>
    <cellStyle name="Hiperłącze 5" xfId="31149" hidden="1" xr:uid="{00000000-0005-0000-0000-000057580000}"/>
    <cellStyle name="Hiperłącze 5" xfId="37797" hidden="1" xr:uid="{00000000-0005-0000-0000-0000665B0000}"/>
    <cellStyle name="Hiperłącze 5" xfId="45876" hidden="1" xr:uid="{00000000-0005-0000-0000-0000F95E0000}"/>
    <cellStyle name="Hiperłącze 5" xfId="36546" hidden="1" xr:uid="{00000000-0005-0000-0000-0000085B0000}"/>
    <cellStyle name="Hiperłącze 5" xfId="41117" hidden="1" xr:uid="{00000000-0005-0000-0000-00000F5D0000}"/>
    <cellStyle name="Hiperłącze 5" xfId="33783" hidden="1" xr:uid="{00000000-0005-0000-0000-0000B8590000}"/>
    <cellStyle name="Hiperłącze 5" xfId="38699" hidden="1" xr:uid="{00000000-0005-0000-0000-0000AD5C0000}"/>
    <cellStyle name="Hiperłącze 5" xfId="39344" hidden="1" xr:uid="{00000000-0005-0000-0000-0000B25C0000}"/>
    <cellStyle name="Hiperłącze 5" xfId="24860" hidden="1" xr:uid="{00000000-0005-0000-0000-0000A7550000}"/>
    <cellStyle name="Hiperłącze 5" xfId="15136" hidden="1" xr:uid="{00000000-0005-0000-0000-000013510000}"/>
    <cellStyle name="Hiperłącze 5" xfId="32821" hidden="1" xr:uid="{00000000-0005-0000-0000-000041590000}"/>
    <cellStyle name="Hiperłącze 5" xfId="25384" hidden="1" xr:uid="{00000000-0005-0000-0000-00000B570000}"/>
    <cellStyle name="Hiperłącze 5" xfId="26449" hidden="1" xr:uid="{00000000-0005-0000-0000-000031560000}"/>
    <cellStyle name="Hiperłącze 5" xfId="33831" hidden="1" xr:uid="{00000000-0005-0000-0000-0000B9590000}"/>
    <cellStyle name="Hiperłącze 5" xfId="35765" hidden="1" xr:uid="{00000000-0005-0000-0000-0000745A0000}"/>
    <cellStyle name="Hiperłącze 5" xfId="35441" hidden="1" xr:uid="{00000000-0005-0000-0000-0000385A0000}"/>
    <cellStyle name="Hiperłącze 5" xfId="35202" hidden="1" xr:uid="{00000000-0005-0000-0000-0000185A0000}"/>
    <cellStyle name="Hiperłącze 5" xfId="33403" hidden="1" xr:uid="{00000000-0005-0000-0000-000062590000}"/>
    <cellStyle name="Hiperłącze 5" xfId="32813" hidden="1" xr:uid="{00000000-0005-0000-0000-000045590000}"/>
    <cellStyle name="Hiperłącze 5" xfId="32529" hidden="1" xr:uid="{00000000-0005-0000-0000-0000E8580000}"/>
    <cellStyle name="Hiperłącze 5" xfId="32272" hidden="1" xr:uid="{00000000-0005-0000-0000-0000CC580000}"/>
    <cellStyle name="Hiperłącze 5" xfId="31348" hidden="1" xr:uid="{00000000-0005-0000-0000-00006F580000}"/>
    <cellStyle name="Hiperłącze 5" xfId="20363" hidden="1" xr:uid="{00000000-0005-0000-0000-00009C530000}"/>
    <cellStyle name="Hiperłącze 5" xfId="15715" hidden="1" xr:uid="{00000000-0005-0000-0000-000080510000}"/>
    <cellStyle name="Hiperłącze 5" xfId="20754" hidden="1" xr:uid="{00000000-0005-0000-0000-000009550000}"/>
    <cellStyle name="Hiperłącze 5" xfId="17779" hidden="1" xr:uid="{00000000-0005-0000-0000-00003D520000}"/>
    <cellStyle name="Hiperłącze 5" xfId="20551" hidden="1" xr:uid="{00000000-0005-0000-0000-000013540000}"/>
    <cellStyle name="Hiperłącze 5" xfId="14484" hidden="1" xr:uid="{00000000-0005-0000-0000-0000D8500000}"/>
    <cellStyle name="Hiperłącze 5" xfId="10247" hidden="1" xr:uid="{00000000-0005-0000-0000-00005C4F0000}"/>
    <cellStyle name="Hiperłącze 5" xfId="12155" hidden="1" xr:uid="{00000000-0005-0000-0000-00009F4F0000}"/>
    <cellStyle name="Hiperłącze 5" xfId="12000" hidden="1" xr:uid="{00000000-0005-0000-0000-00008A4F0000}"/>
    <cellStyle name="Hiperłącze 5" xfId="18536" hidden="1" xr:uid="{00000000-0005-0000-0000-0000B9520000}"/>
    <cellStyle name="Hiperłącze 5" xfId="24366" hidden="1" xr:uid="{00000000-0005-0000-0000-000043550000}"/>
    <cellStyle name="Hiperłącze 5" xfId="24016" hidden="1" xr:uid="{00000000-0005-0000-0000-000067550000}"/>
    <cellStyle name="Hiperłącze 5" xfId="24547" hidden="1" xr:uid="{00000000-0005-0000-0000-000052550000}"/>
    <cellStyle name="Hiperłącze 5" xfId="23197" hidden="1" xr:uid="{00000000-0005-0000-0000-0000A6540000}"/>
    <cellStyle name="Hiperłącze 5" xfId="28727" hidden="1" xr:uid="{00000000-0005-0000-0000-00003E570000}"/>
    <cellStyle name="Hiperłącze 5" xfId="24879" hidden="1" xr:uid="{00000000-0005-0000-0000-0000AB550000}"/>
    <cellStyle name="Hiperłącze 5" xfId="28496" hidden="1" xr:uid="{00000000-0005-0000-0000-000079570000}"/>
    <cellStyle name="Hiperłącze 5" xfId="15348" hidden="1" xr:uid="{00000000-0005-0000-0000-000027510000}"/>
    <cellStyle name="Hiperłącze 5" xfId="23594" hidden="1" xr:uid="{00000000-0005-0000-0000-000012550000}"/>
    <cellStyle name="Hiperłącze 5" xfId="28573" hidden="1" xr:uid="{00000000-0005-0000-0000-000074570000}"/>
    <cellStyle name="Hiperłącze 5" xfId="29708" hidden="1" xr:uid="{00000000-0005-0000-0000-00003C580000}"/>
    <cellStyle name="Hiperłącze 5" xfId="21270" hidden="1" xr:uid="{00000000-0005-0000-0000-00000B540000}"/>
    <cellStyle name="Hiperłącze 5" xfId="27949" hidden="1" xr:uid="{00000000-0005-0000-0000-0000CD560000}"/>
    <cellStyle name="Hiperłącze 5" xfId="15307" hidden="1" xr:uid="{00000000-0005-0000-0000-000022510000}"/>
    <cellStyle name="Hiperłącze 5" xfId="41257" hidden="1" xr:uid="{00000000-0005-0000-0000-0000DD5C0000}"/>
    <cellStyle name="Hiperłącze 5" xfId="42724" hidden="1" xr:uid="{00000000-0005-0000-0000-0000CB5D0000}"/>
    <cellStyle name="Hiperłącze 5" xfId="31294" hidden="1" xr:uid="{00000000-0005-0000-0000-000066580000}"/>
    <cellStyle name="Hiperłącze 5" xfId="17786" hidden="1" xr:uid="{00000000-0005-0000-0000-000039520000}"/>
    <cellStyle name="Hiperłącze 5" xfId="43521" hidden="1" xr:uid="{00000000-0005-0000-0000-0000C05E0000}"/>
    <cellStyle name="Hiperłącze 5" xfId="38286" hidden="1" xr:uid="{00000000-0005-0000-0000-0000C25B0000}"/>
    <cellStyle name="Hiperłącze 5" xfId="27500" hidden="1" xr:uid="{00000000-0005-0000-0000-0000E8560000}"/>
    <cellStyle name="Hiperłącze 5" xfId="38483" hidden="1" xr:uid="{00000000-0005-0000-0000-0000D65B0000}"/>
    <cellStyle name="Hiperłącze 5" xfId="46960" hidden="1" xr:uid="{00000000-0005-0000-0000-0000C75F0000}"/>
    <cellStyle name="Hiperłącze 5" xfId="32780" hidden="1" xr:uid="{00000000-0005-0000-0000-000044590000}"/>
    <cellStyle name="Hiperłącze 5" xfId="42943" hidden="1" xr:uid="{00000000-0005-0000-0000-0000E85D0000}"/>
    <cellStyle name="Hiperłącze 5" xfId="15250" hidden="1" xr:uid="{00000000-0005-0000-0000-00001A510000}"/>
    <cellStyle name="Hiperłącze 5" xfId="28699" hidden="1" xr:uid="{00000000-0005-0000-0000-000044570000}"/>
    <cellStyle name="Hiperłącze 5" xfId="28805" hidden="1" xr:uid="{00000000-0005-0000-0000-00004F570000}"/>
    <cellStyle name="Hiperłącze 5" xfId="45002" hidden="1" xr:uid="{00000000-0005-0000-0000-0000A75E0000}"/>
    <cellStyle name="Hiperłącze 5" xfId="39867" hidden="1" xr:uid="{00000000-0005-0000-0000-00003B5C0000}"/>
    <cellStyle name="Hiperłącze 5" xfId="37826" hidden="1" xr:uid="{00000000-0005-0000-0000-00006C5B0000}"/>
    <cellStyle name="Hiperłącze 5" xfId="47196" hidden="1" xr:uid="{00000000-0005-0000-0000-0000D55F0000}"/>
    <cellStyle name="Hiperłącze 5" xfId="43262" hidden="1" xr:uid="{00000000-0005-0000-0000-00006F5E0000}"/>
    <cellStyle name="Hiperłącze 5" xfId="34443" hidden="1" xr:uid="{00000000-0005-0000-0000-0000A55B0000}"/>
    <cellStyle name="Hiperłącze 5" xfId="37383" hidden="1" xr:uid="{00000000-0005-0000-0000-00009F5B0000}"/>
    <cellStyle name="Hiperłącze 5" xfId="22103" hidden="1" xr:uid="{00000000-0005-0000-0000-000037540000}"/>
    <cellStyle name="Hiperłącze 5" xfId="39677" hidden="1" xr:uid="{00000000-0005-0000-0000-00001D5C0000}"/>
    <cellStyle name="Hiperłącze 5" xfId="24793" hidden="1" xr:uid="{00000000-0005-0000-0000-00009A550000}"/>
    <cellStyle name="Hiperłącze 5" xfId="36663" hidden="1" xr:uid="{00000000-0005-0000-0000-0000CA5A0000}"/>
    <cellStyle name="Hiperłącze 5" xfId="17357" hidden="1" xr:uid="{00000000-0005-0000-0000-0000F7510000}"/>
    <cellStyle name="Hiperłącze 5" xfId="16198" hidden="1" xr:uid="{00000000-0005-0000-0000-000000520000}"/>
    <cellStyle name="Hiperłącze 5" xfId="16167" hidden="1" xr:uid="{00000000-0005-0000-0000-000002520000}"/>
    <cellStyle name="Hiperłącze 5" xfId="16150" hidden="1" xr:uid="{00000000-0005-0000-0000-000007520000}"/>
    <cellStyle name="Hiperłącze 5" xfId="17400" hidden="1" xr:uid="{00000000-0005-0000-0000-000011520000}"/>
    <cellStyle name="Hiperłącze 5" xfId="29996" hidden="1" xr:uid="{00000000-0005-0000-0000-00009B580000}"/>
    <cellStyle name="Hiperłącze 5" xfId="34586" hidden="1" xr:uid="{00000000-0005-0000-0000-0000A85A0000}"/>
    <cellStyle name="Hiperłącze 5" xfId="34640" hidden="1" xr:uid="{00000000-0005-0000-0000-0000DC590000}"/>
    <cellStyle name="Hiperłącze 5" xfId="30295" hidden="1" xr:uid="{00000000-0005-0000-0000-000020590000}"/>
    <cellStyle name="Hiperłącze 5" xfId="31331" hidden="1" xr:uid="{00000000-0005-0000-0000-00006B580000}"/>
    <cellStyle name="Hiperłącze 5" xfId="36846" hidden="1" xr:uid="{00000000-0005-0000-0000-0000DE5A0000}"/>
    <cellStyle name="Hiperłącze 5" xfId="23898" hidden="1" xr:uid="{00000000-0005-0000-0000-00007F550000}"/>
    <cellStyle name="Hiperłącze 5" xfId="37911" hidden="1" xr:uid="{00000000-0005-0000-0000-0000A35B0000}"/>
    <cellStyle name="Hiperłącze 5" xfId="38035" hidden="1" xr:uid="{00000000-0005-0000-0000-00007E5B0000}"/>
    <cellStyle name="Hiperłącze 5" xfId="38427" hidden="1" xr:uid="{00000000-0005-0000-0000-0000D45B0000}"/>
    <cellStyle name="Hiperłącze 5" xfId="43775" hidden="1" xr:uid="{00000000-0005-0000-0000-0000075E0000}"/>
    <cellStyle name="Hiperłącze 5" xfId="45327" hidden="1" xr:uid="{00000000-0005-0000-0000-0000E35E0000}"/>
    <cellStyle name="Hiperłącze 5" xfId="42142" hidden="1" xr:uid="{00000000-0005-0000-0000-0000A45D0000}"/>
    <cellStyle name="Hiperłącze 5" xfId="43446" hidden="1" xr:uid="{00000000-0005-0000-0000-00004D5F0000}"/>
    <cellStyle name="Hiperłącze 5" xfId="46740" hidden="1" xr:uid="{00000000-0005-0000-0000-00007A5F0000}"/>
    <cellStyle name="Hiperłącze 5" xfId="42498" hidden="1" xr:uid="{00000000-0005-0000-0000-00008C5D0000}"/>
    <cellStyle name="Hiperłącze 5" xfId="27777" hidden="1" xr:uid="{00000000-0005-0000-0000-0000BD560000}"/>
    <cellStyle name="Hiperłącze 5" xfId="27840" hidden="1" xr:uid="{00000000-0005-0000-0000-0000C1560000}"/>
    <cellStyle name="Hiperłącze 5" xfId="28030" hidden="1" xr:uid="{00000000-0005-0000-0000-0000D1560000}"/>
    <cellStyle name="Hiperłącze 5" xfId="28039" hidden="1" xr:uid="{00000000-0005-0000-0000-0000D2560000}"/>
    <cellStyle name="Hiperłącze 5" xfId="38455" hidden="1" xr:uid="{00000000-0005-0000-0000-0000DC5B0000}"/>
    <cellStyle name="Hiperłącze 5" xfId="42392" hidden="1" xr:uid="{00000000-0005-0000-0000-00007A5D0000}"/>
    <cellStyle name="Hiperłącze 5" xfId="44774" hidden="1" xr:uid="{00000000-0005-0000-0000-00008B5E0000}"/>
    <cellStyle name="Hiperłącze 5" xfId="24308" hidden="1" xr:uid="{00000000-0005-0000-0000-00003E550000}"/>
    <cellStyle name="Hiperłącze 5" xfId="30326" hidden="1" xr:uid="{00000000-0005-0000-0000-000039580000}"/>
    <cellStyle name="Hiperłącze 5" xfId="43708" hidden="1" xr:uid="{00000000-0005-0000-0000-0000FF5D0000}"/>
    <cellStyle name="Hiperłącze 5" xfId="38026" hidden="1" xr:uid="{00000000-0005-0000-0000-00007D5B0000}"/>
    <cellStyle name="Hiperłącze 5" xfId="24285" hidden="1" xr:uid="{00000000-0005-0000-0000-00003D550000}"/>
    <cellStyle name="Hiperłącze 5" xfId="31041" hidden="1" xr:uid="{00000000-0005-0000-0000-00004B580000}"/>
    <cellStyle name="Hiperłącze 5" xfId="29402" hidden="1" xr:uid="{00000000-0005-0000-0000-0000BB570000}"/>
    <cellStyle name="Hiperłącze 5" xfId="25564" hidden="1" xr:uid="{00000000-0005-0000-0000-00001B570000}"/>
    <cellStyle name="Hiperłącze 5" xfId="27628" hidden="1" xr:uid="{00000000-0005-0000-0000-0000AB560000}"/>
    <cellStyle name="Hiperłącze 5" xfId="26682" hidden="1" xr:uid="{00000000-0005-0000-0000-00004B560000}"/>
    <cellStyle name="Hiperłącze 5" xfId="25764" hidden="1" xr:uid="{00000000-0005-0000-0000-00002B560000}"/>
    <cellStyle name="Hiperłącze 5" xfId="41843" hidden="1" xr:uid="{00000000-0005-0000-0000-0000685D0000}"/>
    <cellStyle name="Hiperłącze 5" xfId="36886" hidden="1" xr:uid="{00000000-0005-0000-0000-0000E15A0000}"/>
    <cellStyle name="Hiperłącze 5" xfId="40308" hidden="1" xr:uid="{00000000-0005-0000-0000-00007D5C0000}"/>
    <cellStyle name="Hiperłącze 5" xfId="38615" hidden="1" xr:uid="{00000000-0005-0000-0000-0000605C0000}"/>
    <cellStyle name="Hiperłącze 5" xfId="45026" hidden="1" xr:uid="{00000000-0005-0000-0000-0000A95E0000}"/>
    <cellStyle name="Hiperłącze 5" xfId="43284" hidden="1" xr:uid="{00000000-0005-0000-0000-0000685E0000}"/>
    <cellStyle name="Hiperłącze 5" xfId="46041" hidden="1" xr:uid="{00000000-0005-0000-0000-00000D5F0000}"/>
    <cellStyle name="Hiperłącze 5" xfId="46050" hidden="1" xr:uid="{00000000-0005-0000-0000-00000E5F0000}"/>
    <cellStyle name="Hiperłącze 5" xfId="45720" hidden="1" xr:uid="{00000000-0005-0000-0000-0000EB5E0000}"/>
    <cellStyle name="Hiperłącze 5" xfId="41459" hidden="1" xr:uid="{00000000-0005-0000-0000-0000F75C0000}"/>
    <cellStyle name="Hiperłącze 5" xfId="45804" hidden="1" xr:uid="{00000000-0005-0000-0000-0000F55E0000}"/>
    <cellStyle name="Hiperłącze 5" xfId="27792" hidden="1" xr:uid="{00000000-0005-0000-0000-0000BA560000}"/>
    <cellStyle name="Hiperłącze 5" xfId="45901" hidden="1" xr:uid="{00000000-0005-0000-0000-0000395F0000}"/>
    <cellStyle name="Hiperłącze 5" xfId="27585" hidden="1" xr:uid="{00000000-0005-0000-0000-0000D9560000}"/>
    <cellStyle name="Hiperłącze 5" xfId="47063" hidden="1" xr:uid="{00000000-0005-0000-0000-00009A5F0000}"/>
    <cellStyle name="Hiperłącze 5" xfId="41086" hidden="1" xr:uid="{00000000-0005-0000-0000-0000125D0000}"/>
    <cellStyle name="Hiperłącze 5" xfId="28177" hidden="1" xr:uid="{00000000-0005-0000-0000-00002B570000}"/>
    <cellStyle name="Hiperłącze 5" xfId="27345" hidden="1" xr:uid="{00000000-0005-0000-0000-0000DA560000}"/>
    <cellStyle name="Hiperłącze 5" xfId="32681" hidden="1" xr:uid="{00000000-0005-0000-0000-000037590000}"/>
    <cellStyle name="Hiperłącze 5" xfId="42481" hidden="1" xr:uid="{00000000-0005-0000-0000-0000885D0000}"/>
    <cellStyle name="Hiperłącze 5" xfId="35809" hidden="1" xr:uid="{00000000-0005-0000-0000-0000755A0000}"/>
    <cellStyle name="Hiperłącze 5" xfId="16191" hidden="1" xr:uid="{00000000-0005-0000-0000-0000FF510000}"/>
    <cellStyle name="Hiperłącze 5" xfId="27204" hidden="1" xr:uid="{00000000-0005-0000-0000-00009F560000}"/>
    <cellStyle name="Hiperłącze 5" xfId="38066" hidden="1" xr:uid="{00000000-0005-0000-0000-0000845B0000}"/>
    <cellStyle name="Hiperłącze 5" xfId="43308" hidden="1" xr:uid="{00000000-0005-0000-0000-0000625E0000}"/>
    <cellStyle name="Hiperłącze 5" xfId="46336" hidden="1" xr:uid="{00000000-0005-0000-0000-0000705F0000}"/>
    <cellStyle name="Hiperłącze 5" xfId="36197" hidden="1" xr:uid="{00000000-0005-0000-0000-0000B95A0000}"/>
    <cellStyle name="Hiperłącze 5" xfId="46165" hidden="1" xr:uid="{00000000-0005-0000-0000-0000455F0000}"/>
    <cellStyle name="Hiperłącze 5" xfId="42468" hidden="1" xr:uid="{00000000-0005-0000-0000-0000845D0000}"/>
    <cellStyle name="Hiperłącze 5" xfId="27135" hidden="1" xr:uid="{00000000-0005-0000-0000-00009C560000}"/>
    <cellStyle name="Hiperłącze 5" xfId="27086" hidden="1" xr:uid="{00000000-0005-0000-0000-000092560000}"/>
    <cellStyle name="Hiperłącze 5" xfId="42531" hidden="1" xr:uid="{00000000-0005-0000-0000-0000865D0000}"/>
    <cellStyle name="Hiperłącze 5" xfId="36927" hidden="1" xr:uid="{00000000-0005-0000-0000-0000E85A0000}"/>
    <cellStyle name="Hiperłącze 5" xfId="36904" hidden="1" xr:uid="{00000000-0005-0000-0000-0000E35A0000}"/>
    <cellStyle name="Hiperłącze 5" xfId="43163" hidden="1" xr:uid="{00000000-0005-0000-0000-0000615E0000}"/>
    <cellStyle name="Hiperłącze 5" xfId="36250" hidden="1" xr:uid="{00000000-0005-0000-0000-0000BF5A0000}"/>
    <cellStyle name="Hiperłącze 5" xfId="34368" hidden="1" xr:uid="{00000000-0005-0000-0000-0000385B0000}"/>
    <cellStyle name="Hiperłącze 5" xfId="44811" hidden="1" xr:uid="{00000000-0005-0000-0000-0000945E0000}"/>
    <cellStyle name="Hiperłącze 5" xfId="34543" hidden="1" xr:uid="{00000000-0005-0000-0000-0000325B0000}"/>
    <cellStyle name="Hiperłącze 5" xfId="39595" hidden="1" xr:uid="{00000000-0005-0000-0000-0000165C0000}"/>
    <cellStyle name="Hiperłącze 5" xfId="45856" hidden="1" xr:uid="{00000000-0005-0000-0000-0000005F0000}"/>
    <cellStyle name="Hiperłącze 5" xfId="40301" hidden="1" xr:uid="{00000000-0005-0000-0000-0000815C0000}"/>
    <cellStyle name="Hiperłącze 5" xfId="23335" hidden="1" xr:uid="{00000000-0005-0000-0000-0000B3540000}"/>
    <cellStyle name="Hiperłącze 5" xfId="42082" hidden="1" xr:uid="{00000000-0005-0000-0000-0000AB5D0000}"/>
    <cellStyle name="Hiperłącze 5" xfId="45010" hidden="1" xr:uid="{00000000-0005-0000-0000-0000AC5E0000}"/>
    <cellStyle name="Hiperłącze 5" xfId="44403" hidden="1" xr:uid="{00000000-0005-0000-0000-0000455E0000}"/>
    <cellStyle name="Hiperłącze 5" xfId="23694" hidden="1" xr:uid="{00000000-0005-0000-0000-00001D550000}"/>
    <cellStyle name="Hiperłącze 5" xfId="43166" hidden="1" xr:uid="{00000000-0005-0000-0000-0000635E0000}"/>
    <cellStyle name="Hiperłącze 5" xfId="41920" hidden="1" xr:uid="{00000000-0005-0000-0000-0000A55D0000}"/>
    <cellStyle name="Hiperłącze 5" xfId="44824" hidden="1" xr:uid="{00000000-0005-0000-0000-0000915E0000}"/>
    <cellStyle name="Hiperłącze 5" xfId="45990" hidden="1" xr:uid="{00000000-0005-0000-0000-00000C5F0000}"/>
    <cellStyle name="Hiperłącze 5" xfId="31162" hidden="1" xr:uid="{00000000-0005-0000-0000-000051580000}"/>
    <cellStyle name="Hiperłącze 5" xfId="23793" hidden="1" xr:uid="{00000000-0005-0000-0000-000026550000}"/>
    <cellStyle name="Hiperłącze 5" xfId="25224" hidden="1" xr:uid="{00000000-0005-0000-0000-00001D560000}"/>
    <cellStyle name="Hiperłącze 5" xfId="23734" hidden="1" xr:uid="{00000000-0005-0000-0000-000024550000}"/>
    <cellStyle name="Hiperłącze 5" xfId="36300" hidden="1" xr:uid="{00000000-0005-0000-0000-0000C75A0000}"/>
    <cellStyle name="Hiperłącze 5" xfId="29737" hidden="1" xr:uid="{00000000-0005-0000-0000-000035580000}"/>
    <cellStyle name="Hiperłącze 5" xfId="27922" hidden="1" xr:uid="{00000000-0005-0000-0000-0000C5560000}"/>
    <cellStyle name="Hiperłącze 5" xfId="41952" hidden="1" xr:uid="{00000000-0005-0000-0000-0000B25D0000}"/>
    <cellStyle name="Hiperłącze 5" xfId="22196" hidden="1" xr:uid="{00000000-0005-0000-0000-000044540000}"/>
    <cellStyle name="Hiperłącze 5" xfId="21280" hidden="1" xr:uid="{00000000-0005-0000-0000-000019540000}"/>
    <cellStyle name="Hiperłącze 5" xfId="27517" hidden="1" xr:uid="{00000000-0005-0000-0000-0000E2560000}"/>
    <cellStyle name="Hiperłącze 5" xfId="32604" hidden="1" xr:uid="{00000000-0005-0000-0000-000011590000}"/>
    <cellStyle name="Hiperłącze 5" xfId="35054" hidden="1" xr:uid="{00000000-0005-0000-0000-0000015A0000}"/>
    <cellStyle name="Hiperłącze 5" xfId="43906" hidden="1" xr:uid="{00000000-0005-0000-0000-0000CE5E0000}"/>
    <cellStyle name="Hiperłącze 5" xfId="46454" hidden="1" xr:uid="{00000000-0005-0000-0000-0000AD5F0000}"/>
    <cellStyle name="Hiperłącze 5" xfId="44412" hidden="1" xr:uid="{00000000-0005-0000-0000-0000465E0000}"/>
    <cellStyle name="Hiperłącze 5" xfId="46443" hidden="1" xr:uid="{00000000-0005-0000-0000-0000B55F0000}"/>
    <cellStyle name="Hiperłącze 5" xfId="27105" hidden="1" xr:uid="{00000000-0005-0000-0000-000094560000}"/>
    <cellStyle name="Hiperłącze 5" xfId="37730" hidden="1" xr:uid="{00000000-0005-0000-0000-0000605B0000}"/>
    <cellStyle name="Hiperłącze 5" xfId="28556" hidden="1" xr:uid="{00000000-0005-0000-0000-00006E570000}"/>
    <cellStyle name="Hiperłącze 5" xfId="33576" hidden="1" xr:uid="{00000000-0005-0000-0000-000075590000}"/>
    <cellStyle name="Hiperłącze 5" xfId="43617" hidden="1" xr:uid="{00000000-0005-0000-0000-0000BF5E0000}"/>
    <cellStyle name="Hiperłącze 5" xfId="43092" hidden="1" xr:uid="{00000000-0005-0000-0000-0000F15D0000}"/>
    <cellStyle name="Hiperłącze 5" xfId="45389" hidden="1" xr:uid="{00000000-0005-0000-0000-00002E5F0000}"/>
    <cellStyle name="Hiperłącze 5" xfId="38787" hidden="1" xr:uid="{00000000-0005-0000-0000-00004E5C0000}"/>
    <cellStyle name="Hiperłącze 5" xfId="41854" hidden="1" xr:uid="{00000000-0005-0000-0000-0000675D0000}"/>
    <cellStyle name="Hiperłącze 5" xfId="38783" hidden="1" xr:uid="{00000000-0005-0000-0000-0000555C0000}"/>
    <cellStyle name="Hiperłącze 5" xfId="32363" hidden="1" xr:uid="{00000000-0005-0000-0000-0000D1580000}"/>
    <cellStyle name="Hiperłącze 5" xfId="25000" hidden="1" xr:uid="{00000000-0005-0000-0000-0000B1550000}"/>
    <cellStyle name="Hiperłącze 5" xfId="37281" hidden="1" xr:uid="{00000000-0005-0000-0000-00004F5B0000}"/>
    <cellStyle name="Hiperłącze 5" xfId="32287" hidden="1" xr:uid="{00000000-0005-0000-0000-0000D0580000}"/>
    <cellStyle name="Hiperłącze 5" xfId="31908" hidden="1" xr:uid="{00000000-0005-0000-0000-000010590000}"/>
    <cellStyle name="Hiperłącze 5" xfId="45507" hidden="1" xr:uid="{00000000-0005-0000-0000-00003A5F0000}"/>
    <cellStyle name="Hiperłącze 5" xfId="46544" hidden="1" xr:uid="{00000000-0005-0000-0000-0000C65F0000}"/>
    <cellStyle name="Hiperłącze 5" xfId="40911" hidden="1" xr:uid="{00000000-0005-0000-0000-00000B5D0000}"/>
    <cellStyle name="Hiperłącze 5" xfId="20950" hidden="1" xr:uid="{00000000-0005-0000-0000-00007B540000}"/>
    <cellStyle name="Hiperłącze 5" xfId="15830" hidden="1" xr:uid="{00000000-0005-0000-0000-00008B510000}"/>
    <cellStyle name="Hiperłącze 5" xfId="29722" hidden="1" xr:uid="{00000000-0005-0000-0000-000037580000}"/>
    <cellStyle name="Hiperłącze 5" xfId="35934" hidden="1" xr:uid="{00000000-0005-0000-0000-0000845A0000}"/>
    <cellStyle name="Hiperłącze 5" xfId="27342" hidden="1" xr:uid="{00000000-0005-0000-0000-0000DB560000}"/>
    <cellStyle name="Hiperłącze 5" xfId="40812" hidden="1" xr:uid="{00000000-0005-0000-0000-0000D85C0000}"/>
    <cellStyle name="Hiperłącze 5" xfId="39163" hidden="1" xr:uid="{00000000-0005-0000-0000-0000EC5B0000}"/>
    <cellStyle name="Hiperłącze 5" xfId="42514" hidden="1" xr:uid="{00000000-0005-0000-0000-0000895D0000}"/>
    <cellStyle name="Hiperłącze 5" xfId="32332" hidden="1" xr:uid="{00000000-0005-0000-0000-000009590000}"/>
    <cellStyle name="Hiperłącze 5" xfId="44650" hidden="1" xr:uid="{00000000-0005-0000-0000-00007D5E0000}"/>
    <cellStyle name="Hiperłącze 5" xfId="38440" hidden="1" xr:uid="{00000000-0005-0000-0000-0000D85B0000}"/>
    <cellStyle name="Hiperłącze 5" xfId="43191" hidden="1" xr:uid="{00000000-0005-0000-0000-0000555F0000}"/>
    <cellStyle name="Hiperłącze 5" xfId="41705" hidden="1" xr:uid="{00000000-0005-0000-0000-0000545D0000}"/>
    <cellStyle name="Hiperłącze 5" xfId="36714" hidden="1" xr:uid="{00000000-0005-0000-0000-0000D45A0000}"/>
    <cellStyle name="Hiperłącze 5" xfId="34819" hidden="1" xr:uid="{00000000-0005-0000-0000-00002A5B0000}"/>
    <cellStyle name="Hiperłącze 5" xfId="23241" hidden="1" xr:uid="{00000000-0005-0000-0000-0000B0540000}"/>
    <cellStyle name="Hiperłącze 5" xfId="45866" hidden="1" xr:uid="{00000000-0005-0000-0000-0000FF5E0000}"/>
    <cellStyle name="Hiperłącze 5" xfId="44312" hidden="1" xr:uid="{00000000-0005-0000-0000-00003E5E0000}"/>
    <cellStyle name="Hiperłącze 5" xfId="44109" hidden="1" xr:uid="{00000000-0005-0000-0000-0000225E0000}"/>
    <cellStyle name="Hiperłącze 5" xfId="40006" hidden="1" xr:uid="{00000000-0005-0000-0000-0000465C0000}"/>
    <cellStyle name="Hiperłącze 5" xfId="43084" hidden="1" xr:uid="{00000000-0005-0000-0000-0000F55D0000}"/>
    <cellStyle name="Hiperłącze 5" xfId="47099" hidden="1" xr:uid="{00000000-0005-0000-0000-0000A05F0000}"/>
    <cellStyle name="Hiperłącze 5" xfId="33930" hidden="1" xr:uid="{00000000-0005-0000-0000-0000C9590000}"/>
    <cellStyle name="Hiperłącze 5" xfId="39362" hidden="1" xr:uid="{00000000-0005-0000-0000-00004B5C0000}"/>
    <cellStyle name="Hiperłącze 5" xfId="25240" hidden="1" xr:uid="{00000000-0005-0000-0000-00001F560000}"/>
    <cellStyle name="Hiperłącze 5" xfId="42630" hidden="1" xr:uid="{00000000-0005-0000-0000-0000915D0000}"/>
    <cellStyle name="Hiperłącze 5" xfId="34135" hidden="1" xr:uid="{00000000-0005-0000-0000-00003A5A0000}"/>
    <cellStyle name="Hiperłącze 5" xfId="40076" hidden="1" xr:uid="{00000000-0005-0000-0000-00006C5C0000}"/>
    <cellStyle name="Hiperłącze 5" xfId="44001" hidden="1" xr:uid="{00000000-0005-0000-0000-0000165E0000}"/>
    <cellStyle name="Hiperłącze 5" xfId="44723" hidden="1" xr:uid="{00000000-0005-0000-0000-0000855E0000}"/>
    <cellStyle name="Hiperłącze 5" xfId="37594" hidden="1" xr:uid="{00000000-0005-0000-0000-0000925B0000}"/>
    <cellStyle name="Hiperłącze 5" xfId="26549" hidden="1" xr:uid="{00000000-0005-0000-0000-00003A560000}"/>
    <cellStyle name="Hiperłącze 5" xfId="43632" hidden="1" xr:uid="{00000000-0005-0000-0000-0000C85E0000}"/>
    <cellStyle name="Hiperłącze 5" xfId="40795" hidden="1" xr:uid="{00000000-0005-0000-0000-0000D45C0000}"/>
    <cellStyle name="Hiperłącze 5" xfId="44641" hidden="1" xr:uid="{00000000-0005-0000-0000-00007A5E0000}"/>
    <cellStyle name="Hiperłącze 5" xfId="46915" hidden="1" xr:uid="{00000000-0005-0000-0000-00008A5F0000}"/>
    <cellStyle name="Hiperłącze 5" xfId="42960" hidden="1" xr:uid="{00000000-0005-0000-0000-0000EC5D0000}"/>
    <cellStyle name="Hiperłącze 5" xfId="37841" hidden="1" xr:uid="{00000000-0005-0000-0000-0000705B0000}"/>
    <cellStyle name="Hiperłącze 5" xfId="20751" hidden="1" xr:uid="{00000000-0005-0000-0000-00000A550000}"/>
    <cellStyle name="Hiperłącze 5" xfId="24186" hidden="1" xr:uid="{00000000-0005-0000-0000-000033550000}"/>
    <cellStyle name="Hiperłącze 5" xfId="36830" hidden="1" xr:uid="{00000000-0005-0000-0000-0000D95A0000}"/>
    <cellStyle name="Hiperłącze 5" xfId="37758" hidden="1" xr:uid="{00000000-0005-0000-0000-0000615B0000}"/>
    <cellStyle name="Hiperłącze 5" xfId="41409" hidden="1" xr:uid="{00000000-0005-0000-0000-0000F15C0000}"/>
    <cellStyle name="Hiperłącze 5" xfId="39341" hidden="1" xr:uid="{00000000-0005-0000-0000-0000405D0000}"/>
    <cellStyle name="Hiperłącze 5" xfId="45892" hidden="1" xr:uid="{00000000-0005-0000-0000-0000FE5E0000}"/>
    <cellStyle name="Hiperłącze 5" xfId="38150" hidden="1" xr:uid="{00000000-0005-0000-0000-0000B55B0000}"/>
    <cellStyle name="Hiperłącze 5" xfId="36683" hidden="1" xr:uid="{00000000-0005-0000-0000-0000CC5A0000}"/>
    <cellStyle name="Hiperłącze 5" xfId="43604" hidden="1" xr:uid="{00000000-0005-0000-0000-0000B95E0000}"/>
    <cellStyle name="Hiperłącze 5" xfId="43227" hidden="1" xr:uid="{00000000-0005-0000-0000-0000D05E0000}"/>
    <cellStyle name="Hiperłącze 5" xfId="41876" hidden="1" xr:uid="{00000000-0005-0000-0000-0000625D0000}"/>
    <cellStyle name="Hiperłącze 5" xfId="45745" hidden="1" xr:uid="{00000000-0005-0000-0000-0000F05E0000}"/>
    <cellStyle name="Hiperłącze 5" xfId="39288" hidden="1" xr:uid="{00000000-0005-0000-0000-0000005C0000}"/>
    <cellStyle name="Hiperłącze 5" xfId="39781" hidden="1" xr:uid="{00000000-0005-0000-0000-00002A5C0000}"/>
    <cellStyle name="Hiperłącze 5" xfId="44362" hidden="1" xr:uid="{00000000-0005-0000-0000-0000485E0000}"/>
    <cellStyle name="Hiperłącze 5" xfId="26558" hidden="1" xr:uid="{00000000-0005-0000-0000-00003D560000}"/>
    <cellStyle name="Hiperłącze 5" xfId="28631" hidden="1" xr:uid="{00000000-0005-0000-0000-000084570000}"/>
    <cellStyle name="Hiperłącze 5" xfId="36758" hidden="1" xr:uid="{00000000-0005-0000-0000-0000D55A0000}"/>
    <cellStyle name="Hiperłącze 5" xfId="45434" hidden="1" xr:uid="{00000000-0005-0000-0000-00001B5F0000}"/>
    <cellStyle name="Hiperłącze 5" xfId="35915" hidden="1" xr:uid="{00000000-0005-0000-0000-0000825A0000}"/>
    <cellStyle name="Hiperłącze 5" xfId="15235" hidden="1" xr:uid="{00000000-0005-0000-0000-00001D510000}"/>
    <cellStyle name="Hiperłącze 5" xfId="14653" hidden="1" xr:uid="{00000000-0005-0000-0000-0000FE500000}"/>
    <cellStyle name="Hiperłącze 5" xfId="46804" hidden="1" xr:uid="{00000000-0005-0000-0000-0000815F0000}"/>
    <cellStyle name="Hiperłącze 5" xfId="37484" hidden="1" xr:uid="{00000000-0005-0000-0000-0000AD5B0000}"/>
    <cellStyle name="Hiperłącze 5" xfId="47129" hidden="1" xr:uid="{00000000-0005-0000-0000-0000A85F0000}"/>
    <cellStyle name="Hiperłącze 5" xfId="43847" hidden="1" xr:uid="{00000000-0005-0000-0000-00000E5E0000}"/>
    <cellStyle name="Hiperłącze 5" xfId="32191" hidden="1" xr:uid="{00000000-0005-0000-0000-0000C4580000}"/>
    <cellStyle name="Hiperłącze 5" xfId="42409" hidden="1" xr:uid="{00000000-0005-0000-0000-0000B95D0000}"/>
    <cellStyle name="Hiperłącze 5" xfId="41999" hidden="1" xr:uid="{00000000-0005-0000-0000-0000BE5D0000}"/>
    <cellStyle name="Hiperłącze 5" xfId="16175" hidden="1" xr:uid="{00000000-0005-0000-0000-0000FD510000}"/>
    <cellStyle name="Hiperłącze 5" xfId="31205" hidden="1" xr:uid="{00000000-0005-0000-0000-00005B580000}"/>
    <cellStyle name="Hiperłącze 5" xfId="34631" hidden="1" xr:uid="{00000000-0005-0000-0000-0000DB590000}"/>
    <cellStyle name="Hiperłącze 5" xfId="35817" hidden="1" xr:uid="{00000000-0005-0000-0000-0000765A0000}"/>
    <cellStyle name="Hiperłącze 5" xfId="34117" hidden="1" xr:uid="{00000000-0005-0000-0000-0000415A0000}"/>
    <cellStyle name="Hiperłącze 5" xfId="34064" hidden="1" xr:uid="{00000000-0005-0000-0000-0000D6590000}"/>
    <cellStyle name="Hiperłącze 5" xfId="32649" hidden="1" xr:uid="{00000000-0005-0000-0000-000033590000}"/>
    <cellStyle name="Hiperłącze 5" xfId="31424" hidden="1" xr:uid="{00000000-0005-0000-0000-000078580000}"/>
    <cellStyle name="Hiperłącze 5" xfId="31270" hidden="1" xr:uid="{00000000-0005-0000-0000-00005E580000}"/>
    <cellStyle name="Hiperłącze 5" xfId="30720" hidden="1" xr:uid="{00000000-0005-0000-0000-00000D580000}"/>
    <cellStyle name="Hiperłącze 5" xfId="30499" hidden="1" xr:uid="{00000000-0005-0000-0000-0000F3570000}"/>
    <cellStyle name="Hiperłącze 5" xfId="29228" hidden="1" xr:uid="{00000000-0005-0000-0000-0000A2570000}"/>
    <cellStyle name="Hiperłącze 5" xfId="14457" hidden="1" xr:uid="{00000000-0005-0000-0000-0000A1500000}"/>
    <cellStyle name="Hiperłącze 5" xfId="16361" hidden="1" xr:uid="{00000000-0005-0000-0000-00005B520000}"/>
    <cellStyle name="Hiperłącze 5" xfId="22753" hidden="1" xr:uid="{00000000-0005-0000-0000-000092540000}"/>
    <cellStyle name="Hiperłącze 5" xfId="22168" hidden="1" xr:uid="{00000000-0005-0000-0000-00003C540000}"/>
    <cellStyle name="Hiperłącze 5" xfId="20523" hidden="1" xr:uid="{00000000-0005-0000-0000-000020540000}"/>
    <cellStyle name="Hiperłącze 5" xfId="21453" hidden="1" xr:uid="{00000000-0005-0000-0000-0000D3530000}"/>
    <cellStyle name="Hiperłącze 5" xfId="21071" hidden="1" xr:uid="{00000000-0005-0000-0000-0000AC530000}"/>
    <cellStyle name="Hiperłącze 5" xfId="20376" hidden="1" xr:uid="{00000000-0005-0000-0000-000099530000}"/>
    <cellStyle name="Hiperłącze 5" xfId="12845" hidden="1" xr:uid="{00000000-0005-0000-0000-0000E14F0000}"/>
    <cellStyle name="Hiperłącze 5" xfId="21267" hidden="1" xr:uid="{00000000-0005-0000-0000-000003550000}"/>
    <cellStyle name="Hiperłącze 5" xfId="22898" hidden="1" xr:uid="{00000000-0005-0000-0000-0000E6540000}"/>
    <cellStyle name="Hiperłącze 5" xfId="14975" hidden="1" xr:uid="{00000000-0005-0000-0000-000042510000}"/>
    <cellStyle name="Hiperłącze 5" xfId="27168" hidden="1" xr:uid="{00000000-0005-0000-0000-000096560000}"/>
    <cellStyle name="Hiperłącze 5" xfId="27940" hidden="1" xr:uid="{00000000-0005-0000-0000-0000CA560000}"/>
    <cellStyle name="Hiperłącze 5" xfId="15997" hidden="1" xr:uid="{00000000-0005-0000-0000-000010520000}"/>
    <cellStyle name="Hiperłącze 5" xfId="27931" hidden="1" xr:uid="{00000000-0005-0000-0000-0000C6560000}"/>
    <cellStyle name="Hiperłącze 5" xfId="28889" hidden="1" xr:uid="{00000000-0005-0000-0000-000053570000}"/>
    <cellStyle name="Hiperłącze 5" xfId="22216" hidden="1" xr:uid="{00000000-0005-0000-0000-00003D540000}"/>
    <cellStyle name="Hiperłącze 5" xfId="26458" hidden="1" xr:uid="{00000000-0005-0000-0000-000032560000}"/>
    <cellStyle name="Hiperłącze 5" xfId="16713" hidden="1" xr:uid="{00000000-0005-0000-0000-00000A520000}"/>
    <cellStyle name="Hiperłącze 5" xfId="42920" hidden="1" xr:uid="{00000000-0005-0000-0000-0000E35D0000}"/>
    <cellStyle name="Hiperłącze 5" xfId="40595" hidden="1" xr:uid="{00000000-0005-0000-0000-0000A85C0000}"/>
    <cellStyle name="Hiperłącze 5" xfId="16918" hidden="1" xr:uid="{00000000-0005-0000-0000-0000C4510000}"/>
    <cellStyle name="Hiperłącze 5" xfId="37991" hidden="1" xr:uid="{00000000-0005-0000-0000-0000795B0000}"/>
    <cellStyle name="Hiperłącze 5" xfId="45335" hidden="1" xr:uid="{00000000-0005-0000-0000-0000E85E0000}"/>
    <cellStyle name="Hiperłącze 5" xfId="16221" hidden="1" xr:uid="{00000000-0005-0000-0000-0000F9510000}"/>
    <cellStyle name="Hiperłącze 5" xfId="43332" hidden="1" xr:uid="{00000000-0005-0000-0000-00005F5E0000}"/>
    <cellStyle name="Hiperłącze 5" xfId="39331" hidden="1" xr:uid="{00000000-0005-0000-0000-00005A5C0000}"/>
    <cellStyle name="Hiperłącze 5" xfId="31262" hidden="1" xr:uid="{00000000-0005-0000-0000-00005D580000}"/>
    <cellStyle name="Hiperłącze 5" xfId="16025" hidden="1" xr:uid="{00000000-0005-0000-0000-000003520000}"/>
    <cellStyle name="Hiperłącze 5" xfId="34145" hidden="1" xr:uid="{00000000-0005-0000-0000-0000355B0000}"/>
    <cellStyle name="Hiperłącze 5" xfId="27259" hidden="1" xr:uid="{00000000-0005-0000-0000-0000A5560000}"/>
    <cellStyle name="Hiperłącze 5" xfId="37781" hidden="1" xr:uid="{00000000-0005-0000-0000-0000625B0000}"/>
    <cellStyle name="Hiperłącze 5" xfId="41178" hidden="1" xr:uid="{00000000-0005-0000-0000-0000D95C0000}"/>
    <cellStyle name="Hiperłącze 5" xfId="46843" hidden="1" xr:uid="{00000000-0005-0000-0000-0000865F0000}"/>
    <cellStyle name="Hiperłącze 5" xfId="40109" hidden="1" xr:uid="{00000000-0005-0000-0000-0000665C0000}"/>
    <cellStyle name="Hiperłącze 5" xfId="25185" hidden="1" xr:uid="{00000000-0005-0000-0000-00002C560000}"/>
    <cellStyle name="Hiperłącze 5" xfId="37163" hidden="1" xr:uid="{00000000-0005-0000-0000-0000425B0000}"/>
    <cellStyle name="Hiperłącze 5" xfId="15389" hidden="1" xr:uid="{00000000-0005-0000-0000-000026510000}"/>
    <cellStyle name="Hiperłącze 5" xfId="44961" hidden="1" xr:uid="{00000000-0005-0000-0000-0000A25E0000}"/>
    <cellStyle name="Hiperłącze 5" xfId="23751" hidden="1" xr:uid="{00000000-0005-0000-0000-000028550000}"/>
    <cellStyle name="Hiperłącze 5" xfId="47140" hidden="1" xr:uid="{00000000-0005-0000-0000-0000A75F0000}"/>
    <cellStyle name="Hiperłącze 5" xfId="35106" hidden="1" xr:uid="{00000000-0005-0000-0000-00000C5A0000}"/>
    <cellStyle name="Hiperłącze 5" xfId="35178" hidden="1" xr:uid="{00000000-0005-0000-0000-0000155A0000}"/>
    <cellStyle name="Hiperłącze 5" xfId="35250" hidden="1" xr:uid="{00000000-0005-0000-0000-0000195A0000}"/>
    <cellStyle name="Hiperłącze 5" xfId="35293" hidden="1" xr:uid="{00000000-0005-0000-0000-0000235A0000}"/>
    <cellStyle name="Hiperłącze 5" xfId="35411" hidden="1" xr:uid="{00000000-0005-0000-0000-0000305A0000}"/>
    <cellStyle name="Hiperłącze 5" xfId="35474" hidden="1" xr:uid="{00000000-0005-0000-0000-0000325A0000}"/>
    <cellStyle name="Hiperłącze 5" xfId="34286" hidden="1" xr:uid="{00000000-0005-0000-0000-00003F5A0000}"/>
    <cellStyle name="Hiperłącze 5" xfId="34283" hidden="1" xr:uid="{00000000-0005-0000-0000-0000445A0000}"/>
    <cellStyle name="Hiperłącze 5" xfId="46429" hidden="1" xr:uid="{00000000-0005-0000-0000-0000BF5F0000}"/>
    <cellStyle name="Hiperłącze 5" xfId="20506" hidden="1" xr:uid="{00000000-0005-0000-0000-00000D550000}"/>
    <cellStyle name="Hiperłącze 5" xfId="41353" hidden="1" xr:uid="{00000000-0005-0000-0000-0000E95C0000}"/>
    <cellStyle name="Hiperłącze 5" xfId="44970" hidden="1" xr:uid="{00000000-0005-0000-0000-0000A35E0000}"/>
    <cellStyle name="Hiperłącze 5" xfId="45780" hidden="1" xr:uid="{00000000-0005-0000-0000-0000ED5E0000}"/>
    <cellStyle name="Hiperłącze 5" xfId="36795" hidden="1" xr:uid="{00000000-0005-0000-0000-0000DC5A0000}"/>
    <cellStyle name="Hiperłącze 5" xfId="40288" hidden="1" xr:uid="{00000000-0005-0000-0000-0000845C0000}"/>
    <cellStyle name="Hiperłącze 5" xfId="38923" hidden="1" xr:uid="{00000000-0005-0000-0000-00003D5D0000}"/>
    <cellStyle name="Hiperłącze 5" xfId="38823" hidden="1" xr:uid="{00000000-0005-0000-0000-00004C5C0000}"/>
    <cellStyle name="Hiperłącze 5" xfId="44615" hidden="1" xr:uid="{00000000-0005-0000-0000-0000795E0000}"/>
    <cellStyle name="Hiperłącze 5" xfId="25237" hidden="1" xr:uid="{00000000-0005-0000-0000-000024560000}"/>
    <cellStyle name="Hiperłącze 5" xfId="25192" hidden="1" xr:uid="{00000000-0005-0000-0000-000028560000}"/>
    <cellStyle name="Hiperłącze 5" xfId="26540" hidden="1" xr:uid="{00000000-0005-0000-0000-000036560000}"/>
    <cellStyle name="Hiperłącze 5" xfId="26499" hidden="1" xr:uid="{00000000-0005-0000-0000-000037560000}"/>
    <cellStyle name="Hiperłącze 5" xfId="43895" hidden="1" xr:uid="{00000000-0005-0000-0000-0000695E0000}"/>
    <cellStyle name="Hiperłącze 5" xfId="40420" hidden="1" xr:uid="{00000000-0005-0000-0000-00008E5C0000}"/>
    <cellStyle name="Hiperłącze 5" xfId="23019" hidden="1" xr:uid="{00000000-0005-0000-0000-0000D4540000}"/>
    <cellStyle name="Hiperłącze 5" xfId="28364" hidden="1" xr:uid="{00000000-0005-0000-0000-000073570000}"/>
    <cellStyle name="Hiperłącze 5" xfId="29007" hidden="1" xr:uid="{00000000-0005-0000-0000-000060570000}"/>
    <cellStyle name="Hiperłącze 5" xfId="45563" hidden="1" xr:uid="{00000000-0005-0000-0000-00002D5F0000}"/>
    <cellStyle name="Hiperłącze 5" xfId="22994" hidden="1" xr:uid="{00000000-0005-0000-0000-0000D2540000}"/>
    <cellStyle name="Hiperłącze 5" xfId="34046" hidden="1" xr:uid="{00000000-0005-0000-0000-0000D1590000}"/>
    <cellStyle name="Hiperłącze 5" xfId="34620" hidden="1" xr:uid="{00000000-0005-0000-0000-0000DA590000}"/>
    <cellStyle name="Hiperłącze 5" xfId="34697" hidden="1" xr:uid="{00000000-0005-0000-0000-0000DE590000}"/>
    <cellStyle name="Hiperłącze 5" xfId="34721" hidden="1" xr:uid="{00000000-0005-0000-0000-0000E6590000}"/>
    <cellStyle name="Hiperłącze 5" xfId="34737" hidden="1" xr:uid="{00000000-0005-0000-0000-0000E8590000}"/>
    <cellStyle name="Hiperłącze 5" xfId="46957" hidden="1" xr:uid="{00000000-0005-0000-0000-0000C35F0000}"/>
    <cellStyle name="Hiperłącze 5" xfId="42328" hidden="1" xr:uid="{00000000-0005-0000-0000-0000775D0000}"/>
    <cellStyle name="Hiperłącze 5" xfId="41777" hidden="1" xr:uid="{00000000-0005-0000-0000-00005A5D0000}"/>
    <cellStyle name="Hiperłącze 5" xfId="34410" hidden="1" xr:uid="{00000000-0005-0000-0000-00002F5B0000}"/>
    <cellStyle name="Hiperłącze 5" xfId="38194" hidden="1" xr:uid="{00000000-0005-0000-0000-0000BA5B0000}"/>
    <cellStyle name="Hiperłącze 5" xfId="38255" hidden="1" xr:uid="{00000000-0005-0000-0000-0000C35B0000}"/>
    <cellStyle name="Hiperłącze 5" xfId="40332" hidden="1" xr:uid="{00000000-0005-0000-0000-0000855C0000}"/>
    <cellStyle name="Hiperłącze 5" xfId="43658" hidden="1" xr:uid="{00000000-0005-0000-0000-0000F95D0000}"/>
    <cellStyle name="Hiperłącze 5" xfId="25216" hidden="1" xr:uid="{00000000-0005-0000-0000-000022560000}"/>
    <cellStyle name="Hiperłącze 5" xfId="38523" hidden="1" xr:uid="{00000000-0005-0000-0000-0000E05B0000}"/>
    <cellStyle name="Hiperłącze 5" xfId="44010" hidden="1" xr:uid="{00000000-0005-0000-0000-00001A5E0000}"/>
    <cellStyle name="Hiperłącze 5" xfId="39807" hidden="1" xr:uid="{00000000-0005-0000-0000-0000325C0000}"/>
    <cellStyle name="Hiperłącze 5" xfId="43919" hidden="1" xr:uid="{00000000-0005-0000-0000-0000125E0000}"/>
    <cellStyle name="Hiperłącze 5" xfId="34612" hidden="1" xr:uid="{00000000-0005-0000-0000-0000D9590000}"/>
    <cellStyle name="Hiperłącze 5" xfId="26523" hidden="1" xr:uid="{00000000-0005-0000-0000-000039560000}"/>
    <cellStyle name="Hiperłącze 5" xfId="44623" hidden="1" xr:uid="{00000000-0005-0000-0000-0000755E0000}"/>
    <cellStyle name="Hiperłącze 5" xfId="35483" hidden="1" xr:uid="{00000000-0005-0000-0000-0000365A0000}"/>
    <cellStyle name="Hiperłącze 5" xfId="35147" hidden="1" xr:uid="{00000000-0005-0000-0000-0000115A0000}"/>
    <cellStyle name="Hiperłącze 5" xfId="26329" hidden="1" xr:uid="{00000000-0005-0000-0000-00000A560000}"/>
    <cellStyle name="Hiperłącze 5" xfId="44993" hidden="1" xr:uid="{00000000-0005-0000-0000-0000A85E0000}"/>
    <cellStyle name="Hiperłącze 5" xfId="43101" hidden="1" xr:uid="{00000000-0005-0000-0000-0000F25D0000}"/>
    <cellStyle name="Hiperłącze 5" xfId="39514" hidden="1" xr:uid="{00000000-0005-0000-0000-00000F5C0000}"/>
    <cellStyle name="Hiperłącze 5" xfId="39143" hidden="1" xr:uid="{00000000-0005-0000-0000-0000EA5B0000}"/>
    <cellStyle name="Hiperłącze 5" xfId="44550" hidden="1" xr:uid="{00000000-0005-0000-0000-0000725E0000}"/>
    <cellStyle name="Hiperłącze 5" xfId="26279" hidden="1" xr:uid="{00000000-0005-0000-0000-000007560000}"/>
    <cellStyle name="Hiperłącze 5" xfId="26197" hidden="1" xr:uid="{00000000-0005-0000-0000-0000FD550000}"/>
    <cellStyle name="Hiperłącze 5" xfId="43138" hidden="1" xr:uid="{00000000-0005-0000-0000-0000705E0000}"/>
    <cellStyle name="Hiperłącze 5" xfId="46900" hidden="1" xr:uid="{00000000-0005-0000-0000-00008D5F0000}"/>
    <cellStyle name="Hiperłącze 5" xfId="41599" hidden="1" xr:uid="{00000000-0005-0000-0000-0000015D0000}"/>
    <cellStyle name="Hiperłącze 5" xfId="47213" hidden="1" xr:uid="{00000000-0005-0000-0000-0000D25F0000}"/>
    <cellStyle name="Hiperłącze 5" xfId="46209" hidden="1" xr:uid="{00000000-0005-0000-0000-0000625F0000}"/>
    <cellStyle name="Hiperłącze 5" xfId="40538" hidden="1" xr:uid="{00000000-0005-0000-0000-00009D5C0000}"/>
    <cellStyle name="Hiperłącze 5" xfId="43589" hidden="1" xr:uid="{00000000-0005-0000-0000-0000525F0000}"/>
    <cellStyle name="Hiperłącze 5" xfId="45407" hidden="1" xr:uid="{00000000-0005-0000-0000-0000265F0000}"/>
    <cellStyle name="Hiperłącze 5" xfId="37462" hidden="1" xr:uid="{00000000-0005-0000-0000-0000B05B0000}"/>
    <cellStyle name="Hiperłącze 5" xfId="42639" hidden="1" xr:uid="{00000000-0005-0000-0000-0000925D0000}"/>
    <cellStyle name="Hiperłącze 5" xfId="40954" hidden="1" xr:uid="{00000000-0005-0000-0000-0000305D0000}"/>
    <cellStyle name="Hiperłącze 5" xfId="37813" hidden="1" xr:uid="{00000000-0005-0000-0000-0000685B0000}"/>
    <cellStyle name="Hiperłącze 5" xfId="36633" hidden="1" xr:uid="{00000000-0005-0000-0000-0000115B0000}"/>
    <cellStyle name="Hiperłącze 5" xfId="23408" hidden="1" xr:uid="{00000000-0005-0000-0000-0000B6540000}"/>
    <cellStyle name="Hiperłącze 5" xfId="40429" hidden="1" xr:uid="{00000000-0005-0000-0000-0000915C0000}"/>
    <cellStyle name="Hiperłącze 5" xfId="44804" hidden="1" xr:uid="{00000000-0005-0000-0000-00008F5E0000}"/>
    <cellStyle name="Hiperłącze 5" xfId="37353" hidden="1" xr:uid="{00000000-0005-0000-0000-0000525B0000}"/>
    <cellStyle name="Hiperłącze 5" xfId="28394" hidden="1" xr:uid="{00000000-0005-0000-0000-000088570000}"/>
    <cellStyle name="Hiperłącze 5" xfId="43339" hidden="1" xr:uid="{00000000-0005-0000-0000-0000605E0000}"/>
    <cellStyle name="Hiperłącze 5" xfId="24737" hidden="1" xr:uid="{00000000-0005-0000-0000-000098550000}"/>
    <cellStyle name="Hiperłącze 5" xfId="23426" hidden="1" xr:uid="{00000000-0005-0000-0000-0000BD540000}"/>
    <cellStyle name="Hiperłącze 5" xfId="46497" hidden="1" xr:uid="{00000000-0005-0000-0000-0000D45F0000}"/>
    <cellStyle name="Hiperłącze 5" xfId="43885" hidden="1" xr:uid="{00000000-0005-0000-0000-00005B5E0000}"/>
    <cellStyle name="Hiperłącze 5" xfId="34765" hidden="1" xr:uid="{00000000-0005-0000-0000-0000F0590000}"/>
    <cellStyle name="Hiperłącze 5" xfId="24919" hidden="1" xr:uid="{00000000-0005-0000-0000-0000AD550000}"/>
    <cellStyle name="Hiperłącze 5" xfId="42364" hidden="1" xr:uid="{00000000-0005-0000-0000-0000805D0000}"/>
    <cellStyle name="Hiperłącze 5" xfId="39365" hidden="1" xr:uid="{00000000-0005-0000-0000-00003C5D0000}"/>
    <cellStyle name="Hiperłącze 5" xfId="45423" hidden="1" xr:uid="{00000000-0005-0000-0000-00001D5F0000}"/>
    <cellStyle name="Hiperłącze 5" xfId="46131" hidden="1" xr:uid="{00000000-0005-0000-0000-0000125F0000}"/>
    <cellStyle name="Hiperłącze 5" xfId="45269" hidden="1" xr:uid="{00000000-0005-0000-0000-0000DA5E0000}"/>
    <cellStyle name="Hiperłącze 5" xfId="39872" hidden="1" xr:uid="{00000000-0005-0000-0000-0000395C0000}"/>
    <cellStyle name="Hiperłącze 5" xfId="38295" hidden="1" xr:uid="{00000000-0005-0000-0000-0000C55B0000}"/>
    <cellStyle name="Hiperłącze 5" xfId="38368" hidden="1" xr:uid="{00000000-0005-0000-0000-0000CD5B0000}"/>
    <cellStyle name="Hiperłącze 5" xfId="38352" hidden="1" xr:uid="{00000000-0005-0000-0000-0000D05B0000}"/>
    <cellStyle name="Hiperłącze 5" xfId="38468" hidden="1" xr:uid="{00000000-0005-0000-0000-0000D95B0000}"/>
    <cellStyle name="Hiperłącze 5" xfId="38587" hidden="1" xr:uid="{00000000-0005-0000-0000-0000E65B0000}"/>
    <cellStyle name="Hiperłącze 5" xfId="39205" hidden="1" xr:uid="{00000000-0005-0000-0000-0000F15B0000}"/>
    <cellStyle name="Hiperłącze 5" xfId="39236" hidden="1" xr:uid="{00000000-0005-0000-0000-0000F55B0000}"/>
    <cellStyle name="Hiperłącze 5" xfId="26411" hidden="1" xr:uid="{00000000-0005-0000-0000-000015560000}"/>
    <cellStyle name="Hiperłącze 5" xfId="26437" hidden="1" xr:uid="{00000000-0005-0000-0000-000016560000}"/>
    <cellStyle name="Hiperłącze 5" xfId="26406" hidden="1" xr:uid="{00000000-0005-0000-0000-000017560000}"/>
    <cellStyle name="Hiperłącze 5" xfId="25089" hidden="1" xr:uid="{00000000-0005-0000-0000-00001A560000}"/>
    <cellStyle name="Hiperłącze 5" xfId="46562" hidden="1" xr:uid="{00000000-0005-0000-0000-0000CB5F0000}"/>
    <cellStyle name="Hiperłącze 5" xfId="44541" hidden="1" xr:uid="{00000000-0005-0000-0000-0000715E0000}"/>
    <cellStyle name="Hiperłącze 5" xfId="39773" hidden="1" xr:uid="{00000000-0005-0000-0000-0000295C0000}"/>
    <cellStyle name="Hiperłącze 5" xfId="39789" hidden="1" xr:uid="{00000000-0005-0000-0000-00002E5C0000}"/>
    <cellStyle name="Hiperłącze 5" xfId="39798" hidden="1" xr:uid="{00000000-0005-0000-0000-0000315C0000}"/>
    <cellStyle name="Hiperłącze 5" xfId="34610" hidden="1" xr:uid="{00000000-0005-0000-0000-00003B5B0000}"/>
    <cellStyle name="Hiperłącze 5" xfId="23226" hidden="1" xr:uid="{00000000-0005-0000-0000-0000AC540000}"/>
    <cellStyle name="Hiperłącze 5" xfId="37935" hidden="1" xr:uid="{00000000-0005-0000-0000-0000735B0000}"/>
    <cellStyle name="Hiperłącze 5" xfId="39545" hidden="1" xr:uid="{00000000-0005-0000-0000-0000135C0000}"/>
    <cellStyle name="Hiperłącze 5" xfId="39405" hidden="1" xr:uid="{00000000-0005-0000-0000-0000035C0000}"/>
    <cellStyle name="Hiperłącze 5" xfId="37044" hidden="1" xr:uid="{00000000-0005-0000-0000-0000F35A0000}"/>
    <cellStyle name="Hiperłącze 5" xfId="23010" hidden="1" xr:uid="{00000000-0005-0000-0000-0000D1540000}"/>
    <cellStyle name="Hiperłącze 5" xfId="43568" hidden="1" xr:uid="{00000000-0005-0000-0000-0000CF5E0000}"/>
    <cellStyle name="Hiperłącze 5" xfId="40027" hidden="1" xr:uid="{00000000-0005-0000-0000-0000625C0000}"/>
    <cellStyle name="Hiperłącze 5" xfId="45151" hidden="1" xr:uid="{00000000-0005-0000-0000-0000B25E0000}"/>
    <cellStyle name="Hiperłącze 5" xfId="46274" hidden="1" xr:uid="{00000000-0005-0000-0000-0000695F0000}"/>
    <cellStyle name="Hiperłącze 5" xfId="43187" hidden="1" xr:uid="{00000000-0005-0000-0000-00005C5F0000}"/>
    <cellStyle name="Hiperłącze 5" xfId="43888" hidden="1" xr:uid="{00000000-0005-0000-0000-00004C5F0000}"/>
    <cellStyle name="Hiperłącze 5" xfId="45318" hidden="1" xr:uid="{00000000-0005-0000-0000-0000E45E0000}"/>
    <cellStyle name="Hiperłącze 5" xfId="36181" hidden="1" xr:uid="{00000000-0005-0000-0000-0000BC5A0000}"/>
    <cellStyle name="Hiperłącze 5" xfId="36517" hidden="1" xr:uid="{00000000-0005-0000-0000-00000D5B0000}"/>
    <cellStyle name="Hiperłącze 5" xfId="36594" hidden="1" xr:uid="{00000000-0005-0000-0000-0000FF5A0000}"/>
    <cellStyle name="Hiperłącze 5" xfId="39478" hidden="1" xr:uid="{00000000-0005-0000-0000-0000065C0000}"/>
    <cellStyle name="Hiperłącze 5" xfId="39586" hidden="1" xr:uid="{00000000-0005-0000-0000-0000125C0000}"/>
    <cellStyle name="Hiperłącze 5" xfId="39629" hidden="1" xr:uid="{00000000-0005-0000-0000-00001C5C0000}"/>
    <cellStyle name="Hiperłącze 5" xfId="39717" hidden="1" xr:uid="{00000000-0005-0000-0000-0000275C0000}"/>
    <cellStyle name="Hiperłącze 5" xfId="36461" hidden="1" xr:uid="{00000000-0005-0000-0000-00001A5B0000}"/>
    <cellStyle name="Hiperłącze 5" xfId="36493" hidden="1" xr:uid="{00000000-0005-0000-0000-00001C5B0000}"/>
    <cellStyle name="Hiperłącze 5" xfId="36453" hidden="1" xr:uid="{00000000-0005-0000-0000-00001D5B0000}"/>
    <cellStyle name="Hiperłącze 5" xfId="34842" hidden="1" xr:uid="{00000000-0005-0000-0000-00002C5B0000}"/>
    <cellStyle name="Hiperłącze 5" xfId="23326" hidden="1" xr:uid="{00000000-0005-0000-0000-0000B2540000}"/>
    <cellStyle name="Hiperłącze 5" xfId="28921" hidden="1" xr:uid="{00000000-0005-0000-0000-000057570000}"/>
    <cellStyle name="Hiperłącze 5" xfId="28912" hidden="1" xr:uid="{00000000-0005-0000-0000-000058570000}"/>
    <cellStyle name="Hiperłącze 5" xfId="28971" hidden="1" xr:uid="{00000000-0005-0000-0000-00005A570000}"/>
    <cellStyle name="Hiperłącze 5" xfId="28998" hidden="1" xr:uid="{00000000-0005-0000-0000-00005F570000}"/>
    <cellStyle name="Hiperłącze 5" xfId="43029" hidden="1" xr:uid="{00000000-0005-0000-0000-0000EF5D0000}"/>
    <cellStyle name="Hiperłącze 5" xfId="46098" hidden="1" xr:uid="{00000000-0005-0000-0000-0000185F0000}"/>
    <cellStyle name="Hiperłącze 5" xfId="45351" hidden="1" xr:uid="{00000000-0005-0000-0000-0000E55E0000}"/>
    <cellStyle name="Hiperłącze 5" xfId="22810" hidden="1" xr:uid="{00000000-0005-0000-0000-0000D3540000}"/>
    <cellStyle name="Hiperłącze 5" xfId="36986" hidden="1" xr:uid="{00000000-0005-0000-0000-0000EA5A0000}"/>
    <cellStyle name="Hiperłącze 5" xfId="37035" hidden="1" xr:uid="{00000000-0005-0000-0000-0000F45A0000}"/>
    <cellStyle name="Hiperłącze 5" xfId="37094" hidden="1" xr:uid="{00000000-0005-0000-0000-0000F65A0000}"/>
    <cellStyle name="Hiperłącze 5" xfId="42400" hidden="1" xr:uid="{00000000-0005-0000-0000-00007E5D0000}"/>
    <cellStyle name="Hiperłącze 5" xfId="24581" hidden="1" xr:uid="{00000000-0005-0000-0000-000085550000}"/>
    <cellStyle name="Hiperłącze 5" xfId="39505" hidden="1" xr:uid="{00000000-0005-0000-0000-00000E5C0000}"/>
    <cellStyle name="Hiperłącze 5" xfId="37644" hidden="1" xr:uid="{00000000-0005-0000-0000-00008C5B0000}"/>
    <cellStyle name="Hiperłącze 5" xfId="40932" hidden="1" xr:uid="{00000000-0005-0000-0000-0000285D0000}"/>
    <cellStyle name="Hiperłącze 5" xfId="37272" hidden="1" xr:uid="{00000000-0005-0000-0000-00004E5B0000}"/>
    <cellStyle name="Hiperłącze 5" xfId="36343" hidden="1" xr:uid="{00000000-0005-0000-0000-00000E5B0000}"/>
    <cellStyle name="Hiperłącze 5" xfId="39072" hidden="1" xr:uid="{00000000-0005-0000-0000-0000255D0000}"/>
    <cellStyle name="Hiperłącze 5" xfId="24697" hidden="1" xr:uid="{00000000-0005-0000-0000-00008E550000}"/>
    <cellStyle name="Hiperłącze 5" xfId="45932" hidden="1" xr:uid="{00000000-0005-0000-0000-0000015F0000}"/>
    <cellStyle name="Hiperłącze 5" xfId="39212" hidden="1" xr:uid="{00000000-0005-0000-0000-0000ED5B0000}"/>
    <cellStyle name="Hiperłącze 5" xfId="36810" hidden="1" xr:uid="{00000000-0005-0000-0000-0000E05A0000}"/>
    <cellStyle name="Hiperłącze 5" xfId="45243" hidden="1" xr:uid="{00000000-0005-0000-0000-0000D95E0000}"/>
    <cellStyle name="Hiperłącze 5" xfId="43553" hidden="1" xr:uid="{00000000-0005-0000-0000-0000C75E0000}"/>
    <cellStyle name="Hiperłącze 5" xfId="45088" hidden="1" xr:uid="{00000000-0005-0000-0000-0000B05E0000}"/>
    <cellStyle name="Hiperłącze 5" xfId="44707" hidden="1" xr:uid="{00000000-0005-0000-0000-0000885E0000}"/>
    <cellStyle name="Hiperłącze 5" xfId="44582" hidden="1" xr:uid="{00000000-0005-0000-0000-0000785E0000}"/>
    <cellStyle name="Hiperłącze 5" xfId="46827" hidden="1" xr:uid="{00000000-0005-0000-0000-0000825F0000}"/>
    <cellStyle name="Hiperłącze 5" xfId="45466" hidden="1" xr:uid="{00000000-0005-0000-0000-0000445F0000}"/>
    <cellStyle name="Hiperłącze 5" xfId="39569" hidden="1" xr:uid="{00000000-0005-0000-0000-0000155C0000}"/>
    <cellStyle name="Hiperłącze 5" xfId="41186" hidden="1" xr:uid="{00000000-0005-0000-0000-0000DA5C0000}"/>
    <cellStyle name="Hiperłącze 5" xfId="38843" hidden="1" xr:uid="{00000000-0005-0000-0000-00004A5D0000}"/>
    <cellStyle name="Hiperłącze 5" xfId="39428" hidden="1" xr:uid="{00000000-0005-0000-0000-0000085C0000}"/>
    <cellStyle name="Hiperłącze 5" xfId="37245" hidden="1" xr:uid="{00000000-0005-0000-0000-0000465B0000}"/>
    <cellStyle name="Hiperłącze 5" xfId="37212" hidden="1" xr:uid="{00000000-0005-0000-0000-00004C5B0000}"/>
    <cellStyle name="Hiperłącze 5" xfId="37320" hidden="1" xr:uid="{00000000-0005-0000-0000-0000585B0000}"/>
    <cellStyle name="Hiperłącze 5" xfId="37773" hidden="1" xr:uid="{00000000-0005-0000-0000-00005E5B0000}"/>
    <cellStyle name="Hiperłącze 5" xfId="37789" hidden="1" xr:uid="{00000000-0005-0000-0000-0000655B0000}"/>
    <cellStyle name="Hiperłącze 5" xfId="38852" hidden="1" xr:uid="{00000000-0005-0000-0000-0000505D0000}"/>
    <cellStyle name="Hiperłącze 5" xfId="41735" hidden="1" xr:uid="{00000000-0005-0000-0000-00005C5D0000}"/>
    <cellStyle name="Hiperłącze 5" xfId="41795" hidden="1" xr:uid="{00000000-0005-0000-0000-00005E5D0000}"/>
    <cellStyle name="Hiperłącze 5" xfId="41867" hidden="1" xr:uid="{00000000-0005-0000-0000-0000615D0000}"/>
    <cellStyle name="Hiperłącze 5" xfId="42288" hidden="1" xr:uid="{00000000-0005-0000-0000-00006D5D0000}"/>
    <cellStyle name="Hiperłącze 5" xfId="42312" hidden="1" xr:uid="{00000000-0005-0000-0000-0000755D0000}"/>
    <cellStyle name="Hiperłącze 5" xfId="42377" hidden="1" xr:uid="{00000000-0005-0000-0000-00007D5D0000}"/>
    <cellStyle name="Hiperłącze 5" xfId="24623" hidden="1" xr:uid="{00000000-0005-0000-0000-00008A550000}"/>
    <cellStyle name="Hiperłącze 5" xfId="31838" hidden="1" xr:uid="{00000000-0005-0000-0000-0000F6580000}"/>
    <cellStyle name="Hiperłącze 5" xfId="32031" hidden="1" xr:uid="{00000000-0005-0000-0000-0000F7580000}"/>
    <cellStyle name="Hiperłącze 5" xfId="31825" hidden="1" xr:uid="{00000000-0005-0000-0000-0000FA580000}"/>
    <cellStyle name="Hiperłącze 5" xfId="31875" hidden="1" xr:uid="{00000000-0005-0000-0000-000002590000}"/>
    <cellStyle name="Hiperłącze 5" xfId="39202" hidden="1" xr:uid="{00000000-0005-0000-0000-0000F35B0000}"/>
    <cellStyle name="Hiperłącze 5" xfId="36823" hidden="1" xr:uid="{00000000-0005-0000-0000-0000DD5A0000}"/>
    <cellStyle name="Hiperłącze 5" xfId="43346" hidden="1" xr:uid="{00000000-0005-0000-0000-00005C5E0000}"/>
    <cellStyle name="Hiperłącze 5" xfId="46228" hidden="1" xr:uid="{00000000-0005-0000-0000-0000645F0000}"/>
    <cellStyle name="Hiperłącze 5" xfId="45617" hidden="1" xr:uid="{00000000-0005-0000-0000-00001E5F0000}"/>
    <cellStyle name="Hiperłącze 5" xfId="46001" hidden="1" xr:uid="{00000000-0005-0000-0000-00000B5F0000}"/>
    <cellStyle name="Hiperłącze 5" xfId="41034" hidden="1" xr:uid="{00000000-0005-0000-0000-0000195D0000}"/>
    <cellStyle name="Hiperłącze 5" xfId="41378" hidden="1" xr:uid="{00000000-0005-0000-0000-0000295D0000}"/>
    <cellStyle name="Hiperłącze 5" xfId="40984" hidden="1" xr:uid="{00000000-0005-0000-0000-00002A5D0000}"/>
    <cellStyle name="Hiperłącze 5" xfId="47180" hidden="1" xr:uid="{00000000-0005-0000-0000-0000D85F0000}"/>
    <cellStyle name="Hiperłącze 5" xfId="23743" hidden="1" xr:uid="{00000000-0005-0000-0000-000023550000}"/>
    <cellStyle name="Hiperłącze 5" xfId="47021" hidden="1" xr:uid="{00000000-0005-0000-0000-00009C5F0000}"/>
    <cellStyle name="Hiperłącze 5" xfId="27095" hidden="1" xr:uid="{00000000-0005-0000-0000-000093560000}"/>
    <cellStyle name="Hiperłącze 5" xfId="27276" hidden="1" xr:uid="{00000000-0005-0000-0000-0000A2560000}"/>
    <cellStyle name="Hiperłącze 5" xfId="38564" hidden="1" xr:uid="{00000000-0005-0000-0000-0000E55B0000}"/>
    <cellStyle name="Hiperłącze 5" xfId="38176" hidden="1" xr:uid="{00000000-0005-0000-0000-0000B65B0000}"/>
    <cellStyle name="Hiperłącze 5" xfId="46486" hidden="1" xr:uid="{00000000-0005-0000-0000-0000C85F0000}"/>
    <cellStyle name="Hiperłącze 5" xfId="42133" hidden="1" xr:uid="{00000000-0005-0000-0000-0000A15D0000}"/>
    <cellStyle name="Hiperłącze 5" xfId="37103" hidden="1" xr:uid="{00000000-0005-0000-0000-0000285B0000}"/>
    <cellStyle name="Hiperłącze 5" xfId="41450" hidden="1" xr:uid="{00000000-0005-0000-0000-0000F85C0000}"/>
    <cellStyle name="Hiperłącze 5" xfId="42320" hidden="1" xr:uid="{00000000-0005-0000-0000-0000765D0000}"/>
    <cellStyle name="Hiperłącze 5" xfId="39387" hidden="1" xr:uid="{00000000-0005-0000-0000-0000015C0000}"/>
    <cellStyle name="Hiperłącze 5" xfId="41509" hidden="1" xr:uid="{00000000-0005-0000-0000-0000FA5C0000}"/>
    <cellStyle name="Hiperłącze 5" xfId="27609" hidden="1" xr:uid="{00000000-0005-0000-0000-0000A9560000}"/>
    <cellStyle name="Hiperłącze 5" xfId="44821" hidden="1" xr:uid="{00000000-0005-0000-0000-0000935E0000}"/>
    <cellStyle name="Hiperłącze 5" xfId="37136" hidden="1" xr:uid="{00000000-0005-0000-0000-0000225B0000}"/>
    <cellStyle name="Hiperłącze 5" xfId="41273" hidden="1" xr:uid="{00000000-0005-0000-0000-0000E25C0000}"/>
    <cellStyle name="Hiperłącze 5" xfId="41094" hidden="1" xr:uid="{00000000-0005-0000-0000-00000E5D0000}"/>
    <cellStyle name="Hiperłącze 5" xfId="46122" hidden="1" xr:uid="{00000000-0005-0000-0000-0000115F0000}"/>
    <cellStyle name="Hiperłącze 5" xfId="45812" hidden="1" xr:uid="{00000000-0005-0000-0000-0000F65E0000}"/>
    <cellStyle name="Hiperłącze 5" xfId="36838" hidden="1" xr:uid="{00000000-0005-0000-0000-0000DA5A0000}"/>
    <cellStyle name="Hiperłącze 5" xfId="45219" hidden="1" xr:uid="{00000000-0005-0000-0000-0000D75E0000}"/>
    <cellStyle name="Hiperłącze 5" xfId="40397" hidden="1" xr:uid="{00000000-0005-0000-0000-00008D5C0000}"/>
    <cellStyle name="Hiperłącze 5" xfId="40226" hidden="1" xr:uid="{00000000-0005-0000-0000-0000765C0000}"/>
    <cellStyle name="Hiperłącze 5" xfId="38737" hidden="1" xr:uid="{00000000-0005-0000-0000-00005D5C0000}"/>
    <cellStyle name="Hiperłącze 5" xfId="45052" hidden="1" xr:uid="{00000000-0005-0000-0000-0000AA5E0000}"/>
    <cellStyle name="Hiperłącze 5" xfId="46872" hidden="1" xr:uid="{00000000-0005-0000-0000-00008C5F0000}"/>
    <cellStyle name="Hiperłącze 5" xfId="37714" hidden="1" xr:uid="{00000000-0005-0000-0000-00005C5B0000}"/>
    <cellStyle name="Hiperłącze 5" xfId="46859" hidden="1" xr:uid="{00000000-0005-0000-0000-0000885F0000}"/>
    <cellStyle name="Hiperłącze 5" xfId="46014" hidden="1" xr:uid="{00000000-0005-0000-0000-0000055F0000}"/>
    <cellStyle name="Hiperłącze 5" xfId="46972" hidden="1" xr:uid="{00000000-0005-0000-0000-0000925F0000}"/>
    <cellStyle name="Hiperłącze 5" xfId="37195" hidden="1" xr:uid="{00000000-0005-0000-0000-0000485B0000}"/>
    <cellStyle name="Hiperłącze 5" xfId="42567" hidden="1" xr:uid="{00000000-0005-0000-0000-00008F5D0000}"/>
    <cellStyle name="Hiperłącze 5" xfId="42606" hidden="1" xr:uid="{00000000-0005-0000-0000-0000985D0000}"/>
    <cellStyle name="Hiperłącze 5" xfId="42117" hidden="1" xr:uid="{00000000-0005-0000-0000-0000A25D0000}"/>
    <cellStyle name="Hiperłącze 5" xfId="38008" hidden="1" xr:uid="{00000000-0005-0000-0000-0000765B0000}"/>
    <cellStyle name="Hiperłącze 5" xfId="37975" hidden="1" xr:uid="{00000000-0005-0000-0000-00007C5B0000}"/>
    <cellStyle name="Hiperłącze 5" xfId="38116" hidden="1" xr:uid="{00000000-0005-0000-0000-0000825B0000}"/>
    <cellStyle name="Hiperłącze 5" xfId="37422" hidden="1" xr:uid="{00000000-0005-0000-0000-00008A5B0000}"/>
    <cellStyle name="Hiperłącze 5" xfId="41111" hidden="1" xr:uid="{00000000-0005-0000-0000-0000145D0000}"/>
    <cellStyle name="Hiperłącze 5" xfId="41077" hidden="1" xr:uid="{00000000-0005-0000-0000-0000175D0000}"/>
    <cellStyle name="Hiperłącze 5" xfId="47072" hidden="1" xr:uid="{00000000-0005-0000-0000-00009D5F0000}"/>
    <cellStyle name="Hiperłącze 5" xfId="46690" hidden="1" xr:uid="{00000000-0005-0000-0000-0000AC5F0000}"/>
    <cellStyle name="Hiperłącze 5" xfId="46671" hidden="1" xr:uid="{00000000-0005-0000-0000-0000AF5F0000}"/>
    <cellStyle name="Hiperłącze 5" xfId="46438" hidden="1" xr:uid="{00000000-0005-0000-0000-0000B65F0000}"/>
    <cellStyle name="Hiperłącze 5" xfId="43489" hidden="1" xr:uid="{00000000-0005-0000-0000-0000C55F0000}"/>
    <cellStyle name="Hiperłącze 5" xfId="47204" hidden="1" xr:uid="{00000000-0005-0000-0000-0000D15F0000}"/>
    <cellStyle name="Hiperłącze 5" xfId="46490" hidden="1" xr:uid="{00000000-0005-0000-0000-0000D35F0000}"/>
    <cellStyle name="Hiperłącze 5" xfId="46801" hidden="1" xr:uid="{00000000-0005-0000-0000-0000835F0000}"/>
    <cellStyle name="Hiperłącze 5" xfId="45531" hidden="1" xr:uid="{00000000-0005-0000-0000-00003B5F0000}"/>
    <cellStyle name="Hiperłącze 5" xfId="25585" hidden="1" xr:uid="{00000000-0005-0000-0000-0000BB550000}"/>
    <cellStyle name="Hiperłącze 5" xfId="23947" hidden="1" xr:uid="{00000000-0005-0000-0000-00007B550000}"/>
    <cellStyle name="Hiperłącze 5" xfId="23850" hidden="1" xr:uid="{00000000-0005-0000-0000-00005B550000}"/>
    <cellStyle name="Hiperłącze 5" xfId="23654" hidden="1" xr:uid="{00000000-0005-0000-0000-00001B550000}"/>
    <cellStyle name="Hiperłącze 5" xfId="17238" hidden="1" xr:uid="{00000000-0005-0000-0000-0000EC510000}"/>
    <cellStyle name="Hiperłącze 5" xfId="34394" hidden="1" xr:uid="{00000000-0005-0000-0000-00002E5B0000}"/>
    <cellStyle name="Hiperłącze 5" xfId="42217" hidden="1" xr:uid="{00000000-0005-0000-0000-00006A5D0000}"/>
    <cellStyle name="Hiperłącze 5" xfId="41575" hidden="1" xr:uid="{00000000-0005-0000-0000-0000085D0000}"/>
    <cellStyle name="Hiperłącze 5" xfId="43366" hidden="1" xr:uid="{00000000-0005-0000-0000-00005A5F0000}"/>
    <cellStyle name="Hiperłącze 5" xfId="38816" hidden="1" xr:uid="{00000000-0005-0000-0000-0000505C0000}"/>
    <cellStyle name="Hiperłącze 5" xfId="44740" hidden="1" xr:uid="{00000000-0005-0000-0000-0000825E0000}"/>
    <cellStyle name="Hiperłącze 5" xfId="36379" hidden="1" xr:uid="{00000000-0005-0000-0000-0000035B0000}"/>
    <cellStyle name="Hiperłącze 5" xfId="43396" hidden="1" xr:uid="{00000000-0005-0000-0000-00005E5F0000}"/>
    <cellStyle name="Hiperłącze 5" xfId="24145" hidden="1" xr:uid="{00000000-0005-0000-0000-00002C550000}"/>
    <cellStyle name="Hiperłącze 5" xfId="24220" hidden="1" xr:uid="{00000000-0005-0000-0000-000035550000}"/>
    <cellStyle name="Hiperłącze 5" xfId="24236" hidden="1" xr:uid="{00000000-0005-0000-0000-000037550000}"/>
    <cellStyle name="Hiperłącze 5" xfId="43383" hidden="1" xr:uid="{00000000-0005-0000-0000-0000545F0000}"/>
    <cellStyle name="Hiperłącze 5" xfId="44783" hidden="1" xr:uid="{00000000-0005-0000-0000-00008C5E0000}"/>
    <cellStyle name="Hiperłącze 5" xfId="42842" hidden="1" xr:uid="{00000000-0005-0000-0000-0000DC5D0000}"/>
    <cellStyle name="Hiperłącze 5" xfId="45788" hidden="1" xr:uid="{00000000-0005-0000-0000-0000EE5E0000}"/>
    <cellStyle name="Hiperłącze 5" xfId="44118" hidden="1" xr:uid="{00000000-0005-0000-0000-0000265E0000}"/>
    <cellStyle name="Hiperłącze 5" xfId="30565" hidden="1" xr:uid="{00000000-0005-0000-0000-0000FA570000}"/>
    <cellStyle name="Hiperłącze 5" xfId="30663" hidden="1" xr:uid="{00000000-0005-0000-0000-000006580000}"/>
    <cellStyle name="Hiperłącze 5" xfId="30707" hidden="1" xr:uid="{00000000-0005-0000-0000-000010580000}"/>
    <cellStyle name="Hiperłącze 5" xfId="30752" hidden="1" xr:uid="{00000000-0005-0000-0000-000011580000}"/>
    <cellStyle name="Hiperłącze 5" xfId="36855" hidden="1" xr:uid="{00000000-0005-0000-0000-0000195B0000}"/>
    <cellStyle name="Hiperłącze 5" xfId="39192" hidden="1" xr:uid="{00000000-0005-0000-0000-0000F45B0000}"/>
    <cellStyle name="Hiperłącze 5" xfId="38515" hidden="1" xr:uid="{00000000-0005-0000-0000-0000DF5B0000}"/>
    <cellStyle name="Hiperłącze 5" xfId="43002" hidden="1" xr:uid="{00000000-0005-0000-0000-0000EA5D0000}"/>
    <cellStyle name="Hiperłącze 5" xfId="44699" hidden="1" xr:uid="{00000000-0005-0000-0000-0000835E0000}"/>
    <cellStyle name="Hiperłącze 5" xfId="46880" hidden="1" xr:uid="{00000000-0005-0000-0000-00008B5F0000}"/>
    <cellStyle name="Hiperłącze 5" xfId="37886" hidden="1" xr:uid="{00000000-0005-0000-0000-0000A95B0000}"/>
    <cellStyle name="Hiperłącze 5" xfId="44511" hidden="1" xr:uid="{00000000-0005-0000-0000-0000515E0000}"/>
    <cellStyle name="Hiperłącze 5" xfId="46513" hidden="1" xr:uid="{00000000-0005-0000-0000-0000CF5F0000}"/>
    <cellStyle name="Hiperłącze 5" xfId="34329" hidden="1" xr:uid="{00000000-0005-0000-0000-0000405B0000}"/>
    <cellStyle name="Hiperłącze 5" xfId="42125" hidden="1" xr:uid="{00000000-0005-0000-0000-00009E5D0000}"/>
    <cellStyle name="Hiperłącze 5" xfId="29739" hidden="1" xr:uid="{00000000-0005-0000-0000-000032580000}"/>
    <cellStyle name="Hiperłącze 5" xfId="30843" hidden="1" xr:uid="{00000000-0005-0000-0000-000016580000}"/>
    <cellStyle name="Hiperłącze 5" xfId="44487" hidden="1" xr:uid="{00000000-0005-0000-0000-0000585E0000}"/>
    <cellStyle name="Hiperłącze 5" xfId="39281" hidden="1" xr:uid="{00000000-0005-0000-0000-0000FB5B0000}"/>
    <cellStyle name="Hiperłącze 5" xfId="37610" hidden="1" xr:uid="{00000000-0005-0000-0000-0000915B0000}"/>
    <cellStyle name="Hiperłącze 5" xfId="45499" hidden="1" xr:uid="{00000000-0005-0000-0000-00003D5F0000}"/>
    <cellStyle name="Hiperłącze 5" xfId="47004" hidden="1" xr:uid="{00000000-0005-0000-0000-0000985F0000}"/>
    <cellStyle name="Hiperłącze 5" xfId="43121" hidden="1" xr:uid="{00000000-0005-0000-0000-00005D5F0000}"/>
    <cellStyle name="Hiperłącze 5" xfId="45929" hidden="1" xr:uid="{00000000-0005-0000-0000-0000375F0000}"/>
    <cellStyle name="Hiperłącze 5" xfId="46140" hidden="1" xr:uid="{00000000-0005-0000-0000-0000165F0000}"/>
    <cellStyle name="Hiperłącze 5" xfId="40854" hidden="1" xr:uid="{00000000-0005-0000-0000-0000D65C0000}"/>
    <cellStyle name="Hiperłącze 5" xfId="41591" hidden="1" xr:uid="{00000000-0005-0000-0000-0000055D0000}"/>
    <cellStyle name="Hiperłącze 5" xfId="45729" hidden="1" xr:uid="{00000000-0005-0000-0000-0000EC5E0000}"/>
    <cellStyle name="Hiperłącze 5" xfId="37999" hidden="1" xr:uid="{00000000-0005-0000-0000-0000755B0000}"/>
    <cellStyle name="Hiperłącze 5" xfId="34335" hidden="1" xr:uid="{00000000-0005-0000-0000-0000315B0000}"/>
    <cellStyle name="Hiperłącze 5" xfId="36361" hidden="1" xr:uid="{00000000-0005-0000-0000-0000065B0000}"/>
    <cellStyle name="Hiperłącze 5" xfId="45169" hidden="1" xr:uid="{00000000-0005-0000-0000-0000D15E0000}"/>
    <cellStyle name="Hiperłącze 5" xfId="43938" hidden="1" xr:uid="{00000000-0005-0000-0000-0000145E0000}"/>
    <cellStyle name="Hiperłącze 5" xfId="35402" hidden="1" xr:uid="{00000000-0005-0000-0000-00002F5A0000}"/>
    <cellStyle name="Hiperłącze 5" xfId="28508" hidden="1" xr:uid="{00000000-0005-0000-0000-000080570000}"/>
    <cellStyle name="Hiperłącze 5" xfId="44349" hidden="1" xr:uid="{00000000-0005-0000-0000-0000445E0000}"/>
    <cellStyle name="Hiperłącze 5" xfId="45034" hidden="1" xr:uid="{00000000-0005-0000-0000-0000A55E0000}"/>
    <cellStyle name="Hiperłącze 5" xfId="37986" hidden="1" xr:uid="{00000000-0005-0000-0000-00007B5B0000}"/>
    <cellStyle name="Hiperłącze 5" xfId="44028" hidden="1" xr:uid="{00000000-0005-0000-0000-00001E5E0000}"/>
    <cellStyle name="Hiperłącze 5" xfId="30611" hidden="1" xr:uid="{00000000-0005-0000-0000-000004580000}"/>
    <cellStyle name="Hiperłącze 5" xfId="45600" hidden="1" xr:uid="{00000000-0005-0000-0000-0000275F0000}"/>
    <cellStyle name="Hiperłącze 5" xfId="36588" hidden="1" xr:uid="{00000000-0005-0000-0000-0000045B0000}"/>
    <cellStyle name="Hiperłącze 5" xfId="45574" hidden="1" xr:uid="{00000000-0005-0000-0000-00002B5F0000}"/>
    <cellStyle name="Hiperłącze 5" xfId="45238" hidden="1" xr:uid="{00000000-0005-0000-0000-0000DB5E0000}"/>
    <cellStyle name="Hiperłącze 5" xfId="43502" hidden="1" xr:uid="{00000000-0005-0000-0000-0000BB5E0000}"/>
    <cellStyle name="Hiperłącze 5" xfId="41804" hidden="1" xr:uid="{00000000-0005-0000-0000-00005F5D0000}"/>
    <cellStyle name="Hiperłącze 5" xfId="37548" hidden="1" xr:uid="{00000000-0005-0000-0000-00009D5B0000}"/>
    <cellStyle name="Hiperłącze 5" xfId="37677" hidden="1" xr:uid="{00000000-0005-0000-0000-0000A45B0000}"/>
    <cellStyle name="Hiperłącze 5" xfId="37492" hidden="1" xr:uid="{00000000-0005-0000-0000-0000AA5B0000}"/>
    <cellStyle name="Hiperłącze 5" xfId="37467" hidden="1" xr:uid="{00000000-0005-0000-0000-0000AF5B0000}"/>
    <cellStyle name="Hiperłącze 5" xfId="38134" hidden="1" xr:uid="{00000000-0005-0000-0000-0000B85B0000}"/>
    <cellStyle name="Hiperłącze 5" xfId="23703" hidden="1" xr:uid="{00000000-0005-0000-0000-00001E550000}"/>
    <cellStyle name="Hiperłącze 5" xfId="23712" hidden="1" xr:uid="{00000000-0005-0000-0000-00001F550000}"/>
    <cellStyle name="Hiperłącze 5" xfId="42374" hidden="1" xr:uid="{00000000-0005-0000-0000-00007F5D0000}"/>
    <cellStyle name="Hiperłącze 5" xfId="44304" hidden="1" xr:uid="{00000000-0005-0000-0000-00003A5E0000}"/>
    <cellStyle name="Hiperłącze 5" xfId="44286" hidden="1" xr:uid="{00000000-0005-0000-0000-00003F5E0000}"/>
    <cellStyle name="Hiperłącze 5" xfId="44330" hidden="1" xr:uid="{00000000-0005-0000-0000-0000425E0000}"/>
    <cellStyle name="Hiperłącze 5" xfId="43068" hidden="1" xr:uid="{00000000-0005-0000-0000-0000F85D0000}"/>
    <cellStyle name="Hiperłącze 5" xfId="43735" hidden="1" xr:uid="{00000000-0005-0000-0000-0000FD5D0000}"/>
    <cellStyle name="Hiperłącze 5" xfId="43811" hidden="1" xr:uid="{00000000-0005-0000-0000-0000105E0000}"/>
    <cellStyle name="Hiperłącze 5" xfId="42930" hidden="1" xr:uid="{00000000-0005-0000-0000-0000E45D0000}"/>
    <cellStyle name="Hiperłącze 5" xfId="42993" hidden="1" xr:uid="{00000000-0005-0000-0000-0000E65D0000}"/>
    <cellStyle name="Hiperłącze 5" xfId="44087" hidden="1" xr:uid="{00000000-0005-0000-0000-0000275E0000}"/>
    <cellStyle name="Hiperłącze 5" xfId="44731" hidden="1" xr:uid="{00000000-0005-0000-0000-0000815E0000}"/>
    <cellStyle name="Hiperłącze 5" xfId="46907" hidden="1" xr:uid="{00000000-0005-0000-0000-0000895F0000}"/>
    <cellStyle name="Hiperłącze 5" xfId="30727" hidden="1" xr:uid="{00000000-0005-0000-0000-000009580000}"/>
    <cellStyle name="Hiperłącze 5" xfId="27235" hidden="1" xr:uid="{00000000-0005-0000-0000-0000A3560000}"/>
    <cellStyle name="Hiperłącze 5" xfId="25476" hidden="1" xr:uid="{00000000-0005-0000-0000-00008F560000}"/>
    <cellStyle name="Hiperłącze 5" xfId="26942" hidden="1" xr:uid="{00000000-0005-0000-0000-000065560000}"/>
    <cellStyle name="Hiperłącze 5" xfId="26387" hidden="1" xr:uid="{00000000-0005-0000-0000-000013560000}"/>
    <cellStyle name="Hiperłącze 5" xfId="20731" hidden="1" xr:uid="{00000000-0005-0000-0000-00000C540000}"/>
    <cellStyle name="Hiperłącze 5" xfId="20691" hidden="1" xr:uid="{00000000-0005-0000-0000-000015540000}"/>
    <cellStyle name="Hiperłącze 5" xfId="21926" hidden="1" xr:uid="{00000000-0005-0000-0000-000021540000}"/>
    <cellStyle name="Hiperłącze 5" xfId="22008" hidden="1" xr:uid="{00000000-0005-0000-0000-000025540000}"/>
    <cellStyle name="Hiperłącze 5" xfId="22017" hidden="1" xr:uid="{00000000-0005-0000-0000-000026540000}"/>
    <cellStyle name="Hiperłącze 5" xfId="21967" hidden="1" xr:uid="{00000000-0005-0000-0000-000028540000}"/>
    <cellStyle name="Hiperłącze 5" xfId="21995" hidden="1" xr:uid="{00000000-0005-0000-0000-00002B540000}"/>
    <cellStyle name="Hiperłącze 5" xfId="22116" hidden="1" xr:uid="{00000000-0005-0000-0000-000031540000}"/>
    <cellStyle name="Hiperłącze 5" xfId="33215" hidden="1" xr:uid="{00000000-0005-0000-0000-00004F590000}"/>
    <cellStyle name="Hiperłącze 5" xfId="42746" hidden="1" xr:uid="{00000000-0005-0000-0000-0000D05D0000}"/>
    <cellStyle name="Hiperłącze 5" xfId="24669" hidden="1" xr:uid="{00000000-0005-0000-0000-000094550000}"/>
    <cellStyle name="Hiperłącze 5" xfId="27548" hidden="1" xr:uid="{00000000-0005-0000-0000-0000DF560000}"/>
    <cellStyle name="Hiperłącze 5" xfId="23784" hidden="1" xr:uid="{00000000-0005-0000-0000-000022550000}"/>
    <cellStyle name="Hiperłącze 5" xfId="31938" hidden="1" xr:uid="{00000000-0005-0000-0000-00000A590000}"/>
    <cellStyle name="Hiperłącze 5" xfId="22224" hidden="1" xr:uid="{00000000-0005-0000-0000-00003E540000}"/>
    <cellStyle name="Hiperłącze 5" xfId="26567" hidden="1" xr:uid="{00000000-0005-0000-0000-00003E560000}"/>
    <cellStyle name="Hiperłącze 5" xfId="41536" hidden="1" xr:uid="{00000000-0005-0000-0000-0000FF5C0000}"/>
    <cellStyle name="Hiperłącze 5" xfId="36083" hidden="1" xr:uid="{00000000-0005-0000-0000-0000975A0000}"/>
    <cellStyle name="Hiperłącze 5" xfId="44871" hidden="1" xr:uid="{00000000-0005-0000-0000-0000975E0000}"/>
    <cellStyle name="Hiperłącze 5" xfId="44390" hidden="1" xr:uid="{00000000-0005-0000-0000-00004B5E0000}"/>
    <cellStyle name="Hiperłącze 5" xfId="32622" hidden="1" xr:uid="{00000000-0005-0000-0000-000016590000}"/>
    <cellStyle name="Hiperłącze 5" xfId="24641" hidden="1" xr:uid="{00000000-0005-0000-0000-00008C550000}"/>
    <cellStyle name="Hiperłącze 5" xfId="39553" hidden="1" xr:uid="{00000000-0005-0000-0000-0000185C0000}"/>
    <cellStyle name="Hiperłącze 5" xfId="36528" hidden="1" xr:uid="{00000000-0005-0000-0000-00000B5B0000}"/>
    <cellStyle name="Hiperłącze 5" xfId="46349" hidden="1" xr:uid="{00000000-0005-0000-0000-0000745F0000}"/>
    <cellStyle name="Hiperłącze 5" xfId="44610" hidden="1" xr:uid="{00000000-0005-0000-0000-00007B5E0000}"/>
    <cellStyle name="Hiperłącze 5" xfId="22808" hidden="1" xr:uid="{00000000-0005-0000-0000-0000CD540000}"/>
    <cellStyle name="Hiperłącze 5" xfId="35465" hidden="1" xr:uid="{00000000-0005-0000-0000-0000315A0000}"/>
    <cellStyle name="Hiperłącze 5" xfId="41040" hidden="1" xr:uid="{00000000-0005-0000-0000-00001D5D0000}"/>
    <cellStyle name="Hiperłącze 5" xfId="41751" hidden="1" xr:uid="{00000000-0005-0000-0000-0000595D0000}"/>
    <cellStyle name="Hiperłącze 5" xfId="29793" hidden="1" xr:uid="{00000000-0005-0000-0000-000029580000}"/>
    <cellStyle name="Hiperłącze 5" xfId="29760" hidden="1" xr:uid="{00000000-0005-0000-0000-000034580000}"/>
    <cellStyle name="Hiperłącze 5" xfId="29682" hidden="1" xr:uid="{00000000-0005-0000-0000-00003E580000}"/>
    <cellStyle name="Hiperłącze 5" xfId="31046" hidden="1" xr:uid="{00000000-0005-0000-0000-000049580000}"/>
    <cellStyle name="Hiperłącze 5" xfId="31072" hidden="1" xr:uid="{00000000-0005-0000-0000-00004A580000}"/>
    <cellStyle name="Hiperłącze 5" xfId="31180" hidden="1" xr:uid="{00000000-0005-0000-0000-000056580000}"/>
    <cellStyle name="Hiperłącze 5" xfId="39709" hidden="1" xr:uid="{00000000-0005-0000-0000-0000265C0000}"/>
    <cellStyle name="Hiperłącze 5" xfId="47191" hidden="1" xr:uid="{00000000-0005-0000-0000-0000D75F0000}"/>
    <cellStyle name="Hiperłącze 5" xfId="40394" hidden="1" xr:uid="{00000000-0005-0000-0000-00008F5C0000}"/>
    <cellStyle name="Hiperłącze 5" xfId="40273" hidden="1" xr:uid="{00000000-0005-0000-0000-0000805C0000}"/>
    <cellStyle name="Hiperłącze 5" xfId="26576" hidden="1" xr:uid="{00000000-0005-0000-0000-00003F560000}"/>
    <cellStyle name="Hiperłącze 5" xfId="39564" hidden="1" xr:uid="{00000000-0005-0000-0000-0000175C0000}"/>
    <cellStyle name="Hiperłącze 5" xfId="41237" hidden="1" xr:uid="{00000000-0005-0000-0000-0000E45C0000}"/>
    <cellStyle name="Hiperłącze 5" xfId="34808" hidden="1" xr:uid="{00000000-0005-0000-0000-00004A5A0000}"/>
    <cellStyle name="Hiperłącze 5" xfId="35258" hidden="1" xr:uid="{00000000-0005-0000-0000-00001A5A0000}"/>
    <cellStyle name="Hiperłącze 5" xfId="36955" hidden="1" xr:uid="{00000000-0005-0000-0000-0000EB5A0000}"/>
    <cellStyle name="Hiperłącze 5" xfId="37498" hidden="1" xr:uid="{00000000-0005-0000-0000-0000A65B0000}"/>
    <cellStyle name="Hiperłącze 5" xfId="35604" hidden="1" xr:uid="{00000000-0005-0000-0000-00005D5A0000}"/>
    <cellStyle name="Hiperłącze 5" xfId="35433" hidden="1" xr:uid="{00000000-0005-0000-0000-0000335A0000}"/>
    <cellStyle name="Hiperłącze 5" xfId="34654" hidden="1" xr:uid="{00000000-0005-0000-0000-0000E0590000}"/>
    <cellStyle name="Hiperłącze 5" xfId="32540" hidden="1" xr:uid="{00000000-0005-0000-0000-0000E7580000}"/>
    <cellStyle name="Hiperłącze 5" xfId="32219" hidden="1" xr:uid="{00000000-0005-0000-0000-0000BE580000}"/>
    <cellStyle name="Hiperłącze 5" xfId="31519" hidden="1" xr:uid="{00000000-0005-0000-0000-000080580000}"/>
    <cellStyle name="Hiperłącze 5" xfId="30793" hidden="1" xr:uid="{00000000-0005-0000-0000-000018580000}"/>
    <cellStyle name="Hiperłącze 5" xfId="28868" hidden="1" xr:uid="{00000000-0005-0000-0000-000087570000}"/>
    <cellStyle name="Hiperłącze 5" xfId="28989" hidden="1" xr:uid="{00000000-0005-0000-0000-00005E570000}"/>
    <cellStyle name="Hiperłącze 5" xfId="39670" hidden="1" xr:uid="{00000000-0005-0000-0000-0000215C0000}"/>
    <cellStyle name="Hiperłącze 5" xfId="40914" hidden="1" xr:uid="{00000000-0005-0000-0000-00000A5D0000}"/>
    <cellStyle name="Hiperłącze 5" xfId="41668" hidden="1" xr:uid="{00000000-0005-0000-0000-0000365D0000}"/>
    <cellStyle name="Hiperłącze 5" xfId="45305" hidden="1" xr:uid="{00000000-0005-0000-0000-0000E05E0000}"/>
    <cellStyle name="Hiperłącze 5" xfId="39577" hidden="1" xr:uid="{00000000-0005-0000-0000-0000115C0000}"/>
    <cellStyle name="Hiperłącze 5" xfId="36232" hidden="1" xr:uid="{00000000-0005-0000-0000-0000BD5A0000}"/>
    <cellStyle name="Hiperłącze 5" xfId="40412" hidden="1" xr:uid="{00000000-0005-0000-0000-00008A5C0000}"/>
    <cellStyle name="Hiperłącze 5" xfId="40018" hidden="1" xr:uid="{00000000-0005-0000-0000-0000615C0000}"/>
    <cellStyle name="Hiperłącze 5" xfId="44892" hidden="1" xr:uid="{00000000-0005-0000-0000-00009C5E0000}"/>
    <cellStyle name="Hiperłącze 5" xfId="43429" hidden="1" xr:uid="{00000000-0005-0000-0000-0000565F0000}"/>
    <cellStyle name="Hiperłącze 5" xfId="41945" hidden="1" xr:uid="{00000000-0005-0000-0000-00009A5D0000}"/>
    <cellStyle name="Hiperłącze 5" xfId="23659" hidden="1" xr:uid="{00000000-0005-0000-0000-000019550000}"/>
    <cellStyle name="Hiperłącze 5" xfId="44920" hidden="1" xr:uid="{00000000-0005-0000-0000-00009D5E0000}"/>
    <cellStyle name="Hiperłącze 5" xfId="37085" hidden="1" xr:uid="{00000000-0005-0000-0000-0000F25A0000}"/>
    <cellStyle name="Hiperłącze 5" xfId="45513" hidden="1" xr:uid="{00000000-0005-0000-0000-0000365F0000}"/>
    <cellStyle name="Hiperłącze 5" xfId="44569" hidden="1" xr:uid="{00000000-0005-0000-0000-0000745E0000}"/>
    <cellStyle name="Hiperłącze 5" xfId="46300" hidden="1" xr:uid="{00000000-0005-0000-0000-00006A5F0000}"/>
    <cellStyle name="Hiperłącze 5" xfId="31121" hidden="1" xr:uid="{00000000-0005-0000-0000-000054580000}"/>
    <cellStyle name="Hiperłącze 5" xfId="44126" hidden="1" xr:uid="{00000000-0005-0000-0000-0000295E0000}"/>
    <cellStyle name="Hiperłącze 6" xfId="17044" hidden="1" xr:uid="{00000000-0005-0000-0000-000053620000}"/>
    <cellStyle name="Hiperłącze 6" xfId="16952" hidden="1" xr:uid="{00000000-0005-0000-0000-000045620000}"/>
    <cellStyle name="Hiperłącze 6" xfId="10348" hidden="1" xr:uid="{00000000-0005-0000-0000-0000DE5F0000}"/>
    <cellStyle name="Hiperłącze 6" xfId="12182" hidden="1" xr:uid="{00000000-0005-0000-0000-00001E600000}"/>
    <cellStyle name="Hiperłącze 6" xfId="19380" hidden="1" xr:uid="{00000000-0005-0000-0000-0000EE630000}"/>
    <cellStyle name="Hiperłącze 6" xfId="13198" hidden="1" xr:uid="{00000000-0005-0000-0000-0000A6600000}"/>
    <cellStyle name="Hiperłącze 6" xfId="16518" hidden="1" xr:uid="{00000000-0005-0000-0000-000019620000}"/>
    <cellStyle name="Hiperłącze 6" xfId="15624" hidden="1" xr:uid="{00000000-0005-0000-0000-0000F3610000}"/>
    <cellStyle name="Hiperłącze 6" xfId="11327" hidden="1" xr:uid="{00000000-0005-0000-0000-0000F65F0000}"/>
    <cellStyle name="Hiperłącze 6" xfId="12041" hidden="1" xr:uid="{00000000-0005-0000-0000-00000F600000}"/>
    <cellStyle name="Hiperłącze 6" xfId="11624" hidden="1" xr:uid="{00000000-0005-0000-0000-000077600000}"/>
    <cellStyle name="Hiperłącze 6" xfId="31021" hidden="1" xr:uid="{00000000-0005-0000-0000-0000C7680000}"/>
    <cellStyle name="Hiperłącze 6" xfId="11354" hidden="1" xr:uid="{00000000-0005-0000-0000-0000FE5F0000}"/>
    <cellStyle name="Hiperłącze 6" xfId="16844" hidden="1" xr:uid="{00000000-0005-0000-0000-000039620000}"/>
    <cellStyle name="Hiperłącze 6" xfId="37034" hidden="1" xr:uid="{00000000-0005-0000-0000-0000746B0000}"/>
    <cellStyle name="Hiperłącze 6" xfId="17084" hidden="1" xr:uid="{00000000-0005-0000-0000-000055620000}"/>
    <cellStyle name="Hiperłącze 6" xfId="26820" hidden="1" xr:uid="{00000000-0005-0000-0000-0000DF660000}"/>
    <cellStyle name="Hiperłącze 6" xfId="45393" hidden="1" xr:uid="{00000000-0005-0000-0000-0000AA6F0000}"/>
    <cellStyle name="Hiperłącze 6" xfId="46033" hidden="1" xr:uid="{00000000-0005-0000-0000-00008A6F0000}"/>
    <cellStyle name="Hiperłącze 6" xfId="27959" hidden="1" xr:uid="{00000000-0005-0000-0000-00004E670000}"/>
    <cellStyle name="Hiperłącze 6" xfId="16978" hidden="1" xr:uid="{00000000-0005-0000-0000-000046620000}"/>
    <cellStyle name="Hiperłącze 6" xfId="38600" hidden="1" xr:uid="{00000000-0005-0000-0000-00003E6D0000}"/>
    <cellStyle name="Hiperłącze 6" xfId="24431" hidden="1" xr:uid="{00000000-0005-0000-0000-0000C5650000}"/>
    <cellStyle name="Hiperłącze 6" xfId="42515" hidden="1" xr:uid="{00000000-0005-0000-0000-0000096E0000}"/>
    <cellStyle name="Hiperłącze 6" xfId="43497" hidden="1" xr:uid="{00000000-0005-0000-0000-00003A6F0000}"/>
    <cellStyle name="Hiperłącze 6" xfId="44936" hidden="1" xr:uid="{00000000-0005-0000-0000-00001A6F0000}"/>
    <cellStyle name="Hiperłącze 6" xfId="17410" hidden="1" xr:uid="{00000000-0005-0000-0000-000092620000}"/>
    <cellStyle name="Hiperłącze 6" xfId="30595" hidden="1" xr:uid="{00000000-0005-0000-0000-000080680000}"/>
    <cellStyle name="Hiperłącze 6" xfId="38550" hidden="1" xr:uid="{00000000-0005-0000-0000-0000686C0000}"/>
    <cellStyle name="Hiperłącze 6" xfId="19751" hidden="1" xr:uid="{00000000-0005-0000-0000-0000AF630000}"/>
    <cellStyle name="Hiperłącze 6" xfId="46767" hidden="1" xr:uid="{00000000-0005-0000-0000-000044700000}"/>
    <cellStyle name="Hiperłącze 6" xfId="44590" hidden="1" xr:uid="{00000000-0005-0000-0000-0000F76E0000}"/>
    <cellStyle name="Hiperłącze 6" xfId="44378" hidden="1" xr:uid="{00000000-0005-0000-0000-0000CC6E0000}"/>
    <cellStyle name="Hiperłącze 6" xfId="19993" hidden="1" xr:uid="{00000000-0005-0000-0000-0000C7630000}"/>
    <cellStyle name="Hiperłącze 6" xfId="45035" hidden="1" xr:uid="{00000000-0005-0000-0000-0000256F0000}"/>
    <cellStyle name="Hiperłącze 6" xfId="33395" hidden="1" xr:uid="{00000000-0005-0000-0000-0000E1690000}"/>
    <cellStyle name="Hiperłącze 6" xfId="16870" hidden="1" xr:uid="{00000000-0005-0000-0000-00003A620000}"/>
    <cellStyle name="Hiperłącze 6" xfId="38868" hidden="1" xr:uid="{00000000-0005-0000-0000-0000A66D0000}"/>
    <cellStyle name="Hiperłącze 6" xfId="43810" hidden="1" xr:uid="{00000000-0005-0000-0000-0000906E0000}"/>
    <cellStyle name="Hiperłącze 6" xfId="26394" hidden="1" xr:uid="{00000000-0005-0000-0000-000098660000}"/>
    <cellStyle name="Hiperłącze 6" xfId="17380" hidden="1" xr:uid="{00000000-0005-0000-0000-000072620000}"/>
    <cellStyle name="Hiperłącze 6" xfId="17419" hidden="1" xr:uid="{00000000-0005-0000-0000-000093620000}"/>
    <cellStyle name="Hiperłącze 6" xfId="43526" hidden="1" xr:uid="{00000000-0005-0000-0000-0000446F0000}"/>
    <cellStyle name="Hiperłącze 6" xfId="44706" hidden="1" xr:uid="{00000000-0005-0000-0000-0000086F0000}"/>
    <cellStyle name="Hiperłącze 6" xfId="41179" hidden="1" xr:uid="{00000000-0005-0000-0000-0000596D0000}"/>
    <cellStyle name="Hiperłącze 6" xfId="25132" hidden="1" xr:uid="{00000000-0005-0000-0000-00000F670000}"/>
    <cellStyle name="Hiperłącze 6" xfId="14856" hidden="1" xr:uid="{00000000-0005-0000-0000-0000DE610000}"/>
    <cellStyle name="Hiperłącze 6" xfId="16149" hidden="1" xr:uid="{00000000-0005-0000-0000-000087620000}"/>
    <cellStyle name="Hiperłącze 6" xfId="11392" hidden="1" xr:uid="{00000000-0005-0000-0000-000003600000}"/>
    <cellStyle name="Hiperłącze 6" xfId="17108" hidden="1" xr:uid="{00000000-0005-0000-0000-000058620000}"/>
    <cellStyle name="Hiperłącze 6" xfId="30199" hidden="1" xr:uid="{00000000-0005-0000-0000-000056680000}"/>
    <cellStyle name="Hiperłącze 6" xfId="19575" hidden="1" xr:uid="{00000000-0005-0000-0000-0000E3630000}"/>
    <cellStyle name="Hiperłącze 6" xfId="34786" hidden="1" xr:uid="{00000000-0005-0000-0000-0000696A0000}"/>
    <cellStyle name="Hiperłącze 6" xfId="11639" hidden="1" xr:uid="{00000000-0005-0000-0000-000075600000}"/>
    <cellStyle name="Hiperłącze 6" xfId="37862" hidden="1" xr:uid="{00000000-0005-0000-0000-0000E96B0000}"/>
    <cellStyle name="Hiperłącze 6" xfId="26935" hidden="1" xr:uid="{00000000-0005-0000-0000-0000E9660000}"/>
    <cellStyle name="Hiperłącze 6" xfId="11866" hidden="1" xr:uid="{00000000-0005-0000-0000-0000D3600000}"/>
    <cellStyle name="Hiperłącze 6" xfId="11318" hidden="1" xr:uid="{00000000-0005-0000-0000-0000F55F0000}"/>
    <cellStyle name="Hiperłącze 6" xfId="27667" hidden="1" xr:uid="{00000000-0005-0000-0000-000034670000}"/>
    <cellStyle name="Hiperłącze 6" xfId="17723" hidden="1" xr:uid="{00000000-0005-0000-0000-0000B6620000}"/>
    <cellStyle name="Hiperłącze 6" xfId="12054" hidden="1" xr:uid="{00000000-0005-0000-0000-000013600000}"/>
    <cellStyle name="Hiperłącze 6" xfId="12783" hidden="1" xr:uid="{00000000-0005-0000-0000-00005F600000}"/>
    <cellStyle name="Hiperłącze 6" xfId="12453" hidden="1" xr:uid="{00000000-0005-0000-0000-000036600000}"/>
    <cellStyle name="Hiperłącze 6" xfId="11244" hidden="1" xr:uid="{00000000-0005-0000-0000-0000F25F0000}"/>
    <cellStyle name="Hiperłącze 6" xfId="17401" hidden="1" xr:uid="{00000000-0005-0000-0000-000091620000}"/>
    <cellStyle name="Hiperłącze 6" xfId="15672" hidden="1" xr:uid="{00000000-0005-0000-0000-0000F6610000}"/>
    <cellStyle name="Hiperłącze 6" xfId="15714" hidden="1" xr:uid="{00000000-0005-0000-0000-000000620000}"/>
    <cellStyle name="Hiperłącze 6" xfId="15771" hidden="1" xr:uid="{00000000-0005-0000-0000-000002620000}"/>
    <cellStyle name="Hiperłącze 6" xfId="15889" hidden="1" xr:uid="{00000000-0005-0000-0000-00000F620000}"/>
    <cellStyle name="Hiperłącze 6" xfId="15909" hidden="1" xr:uid="{00000000-0005-0000-0000-000014620000}"/>
    <cellStyle name="Hiperłącze 6" xfId="16537" hidden="1" xr:uid="{00000000-0005-0000-0000-00001B620000}"/>
    <cellStyle name="Hiperłącze 6" xfId="14936" hidden="1" xr:uid="{00000000-0005-0000-0000-0000D0610000}"/>
    <cellStyle name="Hiperłącze 6" xfId="15279" hidden="1" xr:uid="{00000000-0005-0000-0000-0000D7610000}"/>
    <cellStyle name="Hiperłącze 6" xfId="17290" hidden="1" xr:uid="{00000000-0005-0000-0000-00006D620000}"/>
    <cellStyle name="Hiperłącze 6" xfId="17317" hidden="1" xr:uid="{00000000-0005-0000-0000-000070620000}"/>
    <cellStyle name="Hiperłącze 6" xfId="16437" hidden="1" xr:uid="{00000000-0005-0000-0000-0000E9620000}"/>
    <cellStyle name="Hiperłącze 6" xfId="17840" hidden="1" xr:uid="{00000000-0005-0000-0000-0000C4620000}"/>
    <cellStyle name="Hiperłącze 6" xfId="27713" hidden="1" xr:uid="{00000000-0005-0000-0000-000035670000}"/>
    <cellStyle name="Hiperłącze 6" xfId="27087" hidden="1" xr:uid="{00000000-0005-0000-0000-000012670000}"/>
    <cellStyle name="Hiperłącze 6" xfId="26988" hidden="1" xr:uid="{00000000-0005-0000-0000-0000EF660000}"/>
    <cellStyle name="Hiperłącze 6" xfId="20022" hidden="1" xr:uid="{00000000-0005-0000-0000-0000C2630000}"/>
    <cellStyle name="Hiperłącze 6" xfId="37825" hidden="1" xr:uid="{00000000-0005-0000-0000-0000EC6B0000}"/>
    <cellStyle name="Hiperłącze 6" xfId="37155" hidden="1" xr:uid="{00000000-0005-0000-0000-0000C16B0000}"/>
    <cellStyle name="Hiperłącze 6" xfId="30160" hidden="1" xr:uid="{00000000-0005-0000-0000-000051680000}"/>
    <cellStyle name="Hiperłącze 6" xfId="29524" hidden="1" xr:uid="{00000000-0005-0000-0000-000041680000}"/>
    <cellStyle name="Hiperłącze 6" xfId="23804" hidden="1" xr:uid="{00000000-0005-0000-0000-0000EE650000}"/>
    <cellStyle name="Hiperłącze 6" xfId="24458" hidden="1" xr:uid="{00000000-0005-0000-0000-0000CD650000}"/>
    <cellStyle name="Hiperłącze 6" xfId="24293" hidden="1" xr:uid="{00000000-0005-0000-0000-0000B9650000}"/>
    <cellStyle name="Hiperłącze 6" xfId="23625" hidden="1" xr:uid="{00000000-0005-0000-0000-000098650000}"/>
    <cellStyle name="Hiperłącze 6" xfId="40846" hidden="1" xr:uid="{00000000-0005-0000-0000-0000526D0000}"/>
    <cellStyle name="Hiperłącze 6" xfId="12372" hidden="1" xr:uid="{00000000-0005-0000-0000-00002F600000}"/>
    <cellStyle name="Hiperłącze 6" xfId="23634" hidden="1" xr:uid="{00000000-0005-0000-0000-000097650000}"/>
    <cellStyle name="Hiperłącze 6" xfId="25391" hidden="1" xr:uid="{00000000-0005-0000-0000-000089670000}"/>
    <cellStyle name="Hiperłącze 6" xfId="33097" hidden="1" xr:uid="{00000000-0005-0000-0000-0000046A0000}"/>
    <cellStyle name="Hiperłącze 6" xfId="45635" hidden="1" xr:uid="{00000000-0005-0000-0000-0000A46F0000}"/>
    <cellStyle name="Hiperłącze 6" xfId="45989" hidden="1" xr:uid="{00000000-0005-0000-0000-00008C6F0000}"/>
    <cellStyle name="Hiperłącze 6" xfId="41198" hidden="1" xr:uid="{00000000-0005-0000-0000-00005B6D0000}"/>
    <cellStyle name="Hiperłącze 6" xfId="21195" hidden="1" xr:uid="{00000000-0005-0000-0000-000040640000}"/>
    <cellStyle name="Hiperłącze 6" xfId="15417" hidden="1" xr:uid="{00000000-0005-0000-0000-0000AE610000}"/>
    <cellStyle name="Hiperłącze 6" xfId="42588" hidden="1" xr:uid="{00000000-0005-0000-0000-0000146E0000}"/>
    <cellStyle name="Hiperłącze 6" xfId="42441" hidden="1" xr:uid="{00000000-0005-0000-0000-0000016E0000}"/>
    <cellStyle name="Hiperłącze 6" xfId="44953" hidden="1" xr:uid="{00000000-0005-0000-0000-0000216F0000}"/>
    <cellStyle name="Hiperłącze 6" xfId="15285" hidden="1" xr:uid="{00000000-0005-0000-0000-0000CB610000}"/>
    <cellStyle name="Hiperłącze 6" xfId="45972" hidden="1" xr:uid="{00000000-0005-0000-0000-0000886F0000}"/>
    <cellStyle name="Hiperłącze 6" xfId="31967" hidden="1" xr:uid="{00000000-0005-0000-0000-00008B690000}"/>
    <cellStyle name="Hiperłącze 6" xfId="24277" hidden="1" xr:uid="{00000000-0005-0000-0000-0000BF650000}"/>
    <cellStyle name="Hiperłącze 6" xfId="25469" hidden="1" xr:uid="{00000000-0005-0000-0000-00000C670000}"/>
    <cellStyle name="Hiperłącze 6" xfId="10238" hidden="1" xr:uid="{00000000-0005-0000-0000-0000DB5F0000}"/>
    <cellStyle name="Hiperłącze 6" xfId="29606" hidden="1" xr:uid="{00000000-0005-0000-0000-0000AC680000}"/>
    <cellStyle name="Hiperłącze 6" xfId="33707" hidden="1" xr:uid="{00000000-0005-0000-0000-00002F6A0000}"/>
    <cellStyle name="Hiperłącze 6" xfId="13891" hidden="1" xr:uid="{00000000-0005-0000-0000-000039610000}"/>
    <cellStyle name="Hiperłącze 6" xfId="23722" hidden="1" xr:uid="{00000000-0005-0000-0000-0000A0650000}"/>
    <cellStyle name="Hiperłącze 6" xfId="20972" hidden="1" xr:uid="{00000000-0005-0000-0000-000089650000}"/>
    <cellStyle name="Hiperłącze 6" xfId="22984" hidden="1" xr:uid="{00000000-0005-0000-0000-000057650000}"/>
    <cellStyle name="Hiperłącze 6" xfId="31446" hidden="1" xr:uid="{00000000-0005-0000-0000-0000FB680000}"/>
    <cellStyle name="Hiperłącze 6" xfId="41557" hidden="1" xr:uid="{00000000-0005-0000-0000-0000846D0000}"/>
    <cellStyle name="Hiperłącze 6" xfId="15970" hidden="1" xr:uid="{00000000-0005-0000-0000-000016620000}"/>
    <cellStyle name="Hiperłącze 6" xfId="12345" hidden="1" xr:uid="{00000000-0005-0000-0000-00002A600000}"/>
    <cellStyle name="Hiperłącze 6" xfId="16192" hidden="1" xr:uid="{00000000-0005-0000-0000-00007F620000}"/>
    <cellStyle name="Hiperłącze 6" xfId="34224" hidden="1" xr:uid="{00000000-0005-0000-0000-0000CB6A0000}"/>
    <cellStyle name="Hiperłącze 6" xfId="21052" hidden="1" xr:uid="{00000000-0005-0000-0000-00002A640000}"/>
    <cellStyle name="Hiperłącze 6" xfId="34794" hidden="1" xr:uid="{00000000-0005-0000-0000-00006A6A0000}"/>
    <cellStyle name="Hiperłącze 6" xfId="17787" hidden="1" xr:uid="{00000000-0005-0000-0000-0000B9620000}"/>
    <cellStyle name="Hiperłącze 6" xfId="16026" hidden="1" xr:uid="{00000000-0005-0000-0000-000084620000}"/>
    <cellStyle name="Hiperłącze 6" xfId="15446" hidden="1" xr:uid="{00000000-0005-0000-0000-0000B4610000}"/>
    <cellStyle name="Hiperłącze 6" xfId="12738" hidden="1" xr:uid="{00000000-0005-0000-0000-000055600000}"/>
    <cellStyle name="Hiperłącze 6" xfId="12144" hidden="1" xr:uid="{00000000-0005-0000-0000-000020600000}"/>
    <cellStyle name="Hiperłącze 6" xfId="34437" hidden="1" xr:uid="{00000000-0005-0000-0000-0000A96B0000}"/>
    <cellStyle name="Hiperłącze 6" xfId="21352" hidden="1" xr:uid="{00000000-0005-0000-0000-00004C640000}"/>
    <cellStyle name="Hiperłącze 6" xfId="45789" hidden="1" xr:uid="{00000000-0005-0000-0000-00006E6F0000}"/>
    <cellStyle name="Hiperłącze 6" xfId="41362" hidden="1" xr:uid="{00000000-0005-0000-0000-00006A6D0000}"/>
    <cellStyle name="Hiperłącze 6" xfId="32922" hidden="1" xr:uid="{00000000-0005-0000-0000-0000236A0000}"/>
    <cellStyle name="Hiperłącze 6" xfId="16588" hidden="1" xr:uid="{00000000-0005-0000-0000-000021620000}"/>
    <cellStyle name="Hiperłącze 6" xfId="15640" hidden="1" xr:uid="{00000000-0005-0000-0000-0000ED610000}"/>
    <cellStyle name="Hiperłącze 6" xfId="11459" hidden="1" xr:uid="{00000000-0005-0000-0000-00007A600000}"/>
    <cellStyle name="Hiperłącze 6" xfId="13092" hidden="1" xr:uid="{00000000-0005-0000-0000-000099600000}"/>
    <cellStyle name="Hiperłącze 6" xfId="33816" hidden="1" xr:uid="{00000000-0005-0000-0000-00003F6A0000}"/>
    <cellStyle name="Hiperłącze 6" xfId="12435" hidden="1" xr:uid="{00000000-0005-0000-0000-000031600000}"/>
    <cellStyle name="Hiperłącze 6" xfId="29934" hidden="1" xr:uid="{00000000-0005-0000-0000-00000B690000}"/>
    <cellStyle name="Hiperłącze 6" xfId="14735" hidden="1" xr:uid="{00000000-0005-0000-0000-000082610000}"/>
    <cellStyle name="Hiperłącze 6" xfId="29556" hidden="1" xr:uid="{00000000-0005-0000-0000-0000BA680000}"/>
    <cellStyle name="Hiperłącze 6" xfId="11600" hidden="1" xr:uid="{00000000-0005-0000-0000-00007F600000}"/>
    <cellStyle name="Hiperłącze 6" xfId="23296" hidden="1" xr:uid="{00000000-0005-0000-0000-00006F650000}"/>
    <cellStyle name="Hiperłącze 6" xfId="16039" hidden="1" xr:uid="{00000000-0005-0000-0000-00007A620000}"/>
    <cellStyle name="Hiperłącze 6" xfId="36602" hidden="1" xr:uid="{00000000-0005-0000-0000-0000806B0000}"/>
    <cellStyle name="Hiperłącze 6" xfId="29553" hidden="1" xr:uid="{00000000-0005-0000-0000-0000AB690000}"/>
    <cellStyle name="Hiperłącze 6" xfId="47205" hidden="1" xr:uid="{00000000-0005-0000-0000-000051700000}"/>
    <cellStyle name="Hiperłącze 6" xfId="44581" hidden="1" xr:uid="{00000000-0005-0000-0000-0000F86E0000}"/>
    <cellStyle name="Hiperłącze 6" xfId="44396" hidden="1" xr:uid="{00000000-0005-0000-0000-0000C96E0000}"/>
    <cellStyle name="Hiperłącze 6" xfId="44119" hidden="1" xr:uid="{00000000-0005-0000-0000-0000A66E0000}"/>
    <cellStyle name="Hiperłącze 6" xfId="34004" hidden="1" xr:uid="{00000000-0005-0000-0000-0000546A0000}"/>
    <cellStyle name="Hiperłącze 6" xfId="27543" hidden="1" xr:uid="{00000000-0005-0000-0000-000064670000}"/>
    <cellStyle name="Hiperłącze 6" xfId="45797" hidden="1" xr:uid="{00000000-0005-0000-0000-0000726F0000}"/>
    <cellStyle name="Hiperłącze 6" xfId="22573" hidden="1" xr:uid="{00000000-0005-0000-0000-000003650000}"/>
    <cellStyle name="Hiperłącze 6" xfId="38898" hidden="1" xr:uid="{00000000-0005-0000-0000-0000C76D0000}"/>
    <cellStyle name="Hiperłącze 6" xfId="43848" hidden="1" xr:uid="{00000000-0005-0000-0000-00008E6E0000}"/>
    <cellStyle name="Hiperłącze 6" xfId="26429" hidden="1" xr:uid="{00000000-0005-0000-0000-000092660000}"/>
    <cellStyle name="Hiperłącze 6" xfId="26093" hidden="1" xr:uid="{00000000-0005-0000-0000-000073660000}"/>
    <cellStyle name="Hiperłącze 6" xfId="16102" hidden="1" xr:uid="{00000000-0005-0000-0000-0000F0620000}"/>
    <cellStyle name="Hiperłącze 6" xfId="17715" hidden="1" xr:uid="{00000000-0005-0000-0000-0000B5620000}"/>
    <cellStyle name="Hiperłącze 6" xfId="15068" hidden="1" xr:uid="{00000000-0005-0000-0000-000089610000}"/>
    <cellStyle name="Hiperłącze 6" xfId="25881" hidden="1" xr:uid="{00000000-0005-0000-0000-00005B660000}"/>
    <cellStyle name="Hiperłącze 6" xfId="29237" hidden="1" xr:uid="{00000000-0005-0000-0000-000025680000}"/>
    <cellStyle name="Hiperłącze 6" xfId="46154" hidden="1" xr:uid="{00000000-0005-0000-0000-0000C76F0000}"/>
    <cellStyle name="Hiperłącze 6" xfId="25975" hidden="1" xr:uid="{00000000-0005-0000-0000-000063660000}"/>
    <cellStyle name="Hiperłącze 6" xfId="41726" hidden="1" xr:uid="{00000000-0005-0000-0000-0000D76D0000}"/>
    <cellStyle name="Hiperłącze 6" xfId="30151" hidden="1" xr:uid="{00000000-0005-0000-0000-000053680000}"/>
    <cellStyle name="Hiperłącze 6" xfId="16619" hidden="1" xr:uid="{00000000-0005-0000-0000-000025620000}"/>
    <cellStyle name="Hiperłącze 6" xfId="26230" hidden="1" xr:uid="{00000000-0005-0000-0000-000081660000}"/>
    <cellStyle name="Hiperłącze 6" xfId="12855" hidden="1" xr:uid="{00000000-0005-0000-0000-000062600000}"/>
    <cellStyle name="Hiperłącze 6" xfId="36831" hidden="1" xr:uid="{00000000-0005-0000-0000-0000596B0000}"/>
    <cellStyle name="Hiperłącze 6" xfId="14788" hidden="1" xr:uid="{00000000-0005-0000-0000-0000BD610000}"/>
    <cellStyle name="Hiperłącze 6" xfId="42430" hidden="1" xr:uid="{00000000-0005-0000-0000-0000396E0000}"/>
    <cellStyle name="Hiperłącze 6" xfId="18458" hidden="1" xr:uid="{00000000-0005-0000-0000-000047630000}"/>
    <cellStyle name="Hiperłącze 6" xfId="35614" hidden="1" xr:uid="{00000000-0005-0000-0000-0000DE6A0000}"/>
    <cellStyle name="Hiperłącze 6" xfId="35998" hidden="1" xr:uid="{00000000-0005-0000-0000-0000066B0000}"/>
    <cellStyle name="Hiperłącze 6" xfId="19538" hidden="1" xr:uid="{00000000-0005-0000-0000-0000D0630000}"/>
    <cellStyle name="Hiperłącze 6" xfId="11658" hidden="1" xr:uid="{00000000-0005-0000-0000-000073600000}"/>
    <cellStyle name="Hiperłącze 6" xfId="15699" hidden="1" xr:uid="{00000000-0005-0000-0000-0000FC610000}"/>
    <cellStyle name="Hiperłącze 6" xfId="38960" hidden="1" xr:uid="{00000000-0005-0000-0000-0000B96D0000}"/>
    <cellStyle name="Hiperłącze 6" xfId="26205" hidden="1" xr:uid="{00000000-0005-0000-0000-000079660000}"/>
    <cellStyle name="Hiperłącze 6" xfId="43520" hidden="1" xr:uid="{00000000-0005-0000-0000-0000406F0000}"/>
    <cellStyle name="Hiperłącze 6" xfId="37128" hidden="1" xr:uid="{00000000-0005-0000-0000-0000A16B0000}"/>
    <cellStyle name="Hiperłącze 6" xfId="20301" hidden="1" xr:uid="{00000000-0005-0000-0000-00000E640000}"/>
    <cellStyle name="Hiperłącze 6" xfId="14212" hidden="1" xr:uid="{00000000-0005-0000-0000-000009610000}"/>
    <cellStyle name="Hiperłącze 6" xfId="19801" hidden="1" xr:uid="{00000000-0005-0000-0000-0000EF630000}"/>
    <cellStyle name="Hiperłącze 6" xfId="11418" hidden="1" xr:uid="{00000000-0005-0000-0000-000005600000}"/>
    <cellStyle name="Hiperłącze 6" xfId="12938" hidden="1" xr:uid="{00000000-0005-0000-0000-00008B600000}"/>
    <cellStyle name="Hiperłącze 6" xfId="17140" hidden="1" xr:uid="{00000000-0005-0000-0000-00005F620000}"/>
    <cellStyle name="Hiperłącze 6" xfId="14424" hidden="1" xr:uid="{00000000-0005-0000-0000-000023610000}"/>
    <cellStyle name="Hiperłącze 6" xfId="30416" hidden="1" xr:uid="{00000000-0005-0000-0000-000069680000}"/>
    <cellStyle name="Hiperłącze 6" xfId="20392" hidden="1" xr:uid="{00000000-0005-0000-0000-000016640000}"/>
    <cellStyle name="Hiperłącze 6" xfId="14056" hidden="1" xr:uid="{00000000-0005-0000-0000-0000FB600000}"/>
    <cellStyle name="Hiperłącze 6" xfId="12273" hidden="1" xr:uid="{00000000-0005-0000-0000-000024600000}"/>
    <cellStyle name="Hiperłącze 6" xfId="26970" hidden="1" xr:uid="{00000000-0005-0000-0000-0000ED660000}"/>
    <cellStyle name="Hiperłącze 6" xfId="24137" hidden="1" xr:uid="{00000000-0005-0000-0000-0000AB650000}"/>
    <cellStyle name="Hiperłącze 6" xfId="44297" hidden="1" xr:uid="{00000000-0005-0000-0000-0000B96E0000}"/>
    <cellStyle name="Hiperłącze 6" xfId="17903" hidden="1" xr:uid="{00000000-0005-0000-0000-0000C6620000}"/>
    <cellStyle name="Hiperłącze 6" xfId="25232" hidden="1" xr:uid="{00000000-0005-0000-0000-0000A3660000}"/>
    <cellStyle name="Hiperłącze 6" xfId="40803" hidden="1" xr:uid="{00000000-0005-0000-0000-0000536D0000}"/>
    <cellStyle name="Hiperłącze 6" xfId="23677" hidden="1" xr:uid="{00000000-0005-0000-0000-000096650000}"/>
    <cellStyle name="Hiperłącze 6" xfId="32938" hidden="1" xr:uid="{00000000-0005-0000-0000-0000206A0000}"/>
    <cellStyle name="Hiperłącze 6" xfId="28317" hidden="1" xr:uid="{00000000-0005-0000-0000-0000B6670000}"/>
    <cellStyle name="Hiperłącze 6" xfId="28649" hidden="1" xr:uid="{00000000-0005-0000-0000-0000BA670000}"/>
    <cellStyle name="Hiperłącze 6" xfId="28728" hidden="1" xr:uid="{00000000-0005-0000-0000-0000BE670000}"/>
    <cellStyle name="Hiperłącze 6" xfId="28683" hidden="1" xr:uid="{00000000-0005-0000-0000-0000C0670000}"/>
    <cellStyle name="Hiperłącze 6" xfId="28704" hidden="1" xr:uid="{00000000-0005-0000-0000-0000C3670000}"/>
    <cellStyle name="Hiperłącze 6" xfId="28744" hidden="1" xr:uid="{00000000-0005-0000-0000-0000C5670000}"/>
    <cellStyle name="Hiperłącze 6" xfId="28972" hidden="1" xr:uid="{00000000-0005-0000-0000-0000DA670000}"/>
    <cellStyle name="Hiperłącze 6" xfId="28928" hidden="1" xr:uid="{00000000-0005-0000-0000-0000DC670000}"/>
    <cellStyle name="Hiperłącze 6" xfId="28990" hidden="1" xr:uid="{00000000-0005-0000-0000-0000DE670000}"/>
    <cellStyle name="Hiperłącze 6" xfId="29054" hidden="1" xr:uid="{00000000-0005-0000-0000-0000E5670000}"/>
    <cellStyle name="Hiperłącze 6" xfId="29080" hidden="1" xr:uid="{00000000-0005-0000-0000-0000E6670000}"/>
    <cellStyle name="Hiperłącze 6" xfId="28608" hidden="1" xr:uid="{00000000-0005-0000-0000-0000EA670000}"/>
    <cellStyle name="Hiperłącze 6" xfId="28361" hidden="1" xr:uid="{00000000-0005-0000-0000-0000ED670000}"/>
    <cellStyle name="Hiperłącze 6" xfId="41678" hidden="1" xr:uid="{00000000-0005-0000-0000-0000D16D0000}"/>
    <cellStyle name="Hiperłącze 6" xfId="42894" hidden="1" xr:uid="{00000000-0005-0000-0000-00005E6E0000}"/>
    <cellStyle name="Hiperłącze 6" xfId="34269" hidden="1" xr:uid="{00000000-0005-0000-0000-0000BD6A0000}"/>
    <cellStyle name="Hiperłącze 6" xfId="34114" hidden="1" xr:uid="{00000000-0005-0000-0000-0000BE6A0000}"/>
    <cellStyle name="Hiperłącze 6" xfId="34109" hidden="1" xr:uid="{00000000-0005-0000-0000-0000C26A0000}"/>
    <cellStyle name="Hiperłącze 6" xfId="34204" hidden="1" xr:uid="{00000000-0005-0000-0000-0000CE6A0000}"/>
    <cellStyle name="Hiperłącze 6" xfId="35496" hidden="1" xr:uid="{00000000-0005-0000-0000-0000D16A0000}"/>
    <cellStyle name="Hiperłącze 6" xfId="35686" hidden="1" xr:uid="{00000000-0005-0000-0000-0000E16A0000}"/>
    <cellStyle name="Hiperłącze 6" xfId="35652" hidden="1" xr:uid="{00000000-0005-0000-0000-0000E36A0000}"/>
    <cellStyle name="Hiperłącze 6" xfId="35643" hidden="1" xr:uid="{00000000-0005-0000-0000-0000E46A0000}"/>
    <cellStyle name="Hiperłącze 6" xfId="35757" hidden="1" xr:uid="{00000000-0005-0000-0000-0000EF6A0000}"/>
    <cellStyle name="Hiperłącze 6" xfId="35749" hidden="1" xr:uid="{00000000-0005-0000-0000-0000F06A0000}"/>
    <cellStyle name="Hiperłącze 6" xfId="39070" hidden="1" xr:uid="{00000000-0005-0000-0000-0000BA6D0000}"/>
    <cellStyle name="Hiperłącze 6" xfId="43270" hidden="1" xr:uid="{00000000-0005-0000-0000-0000EB6E0000}"/>
    <cellStyle name="Hiperłącze 6" xfId="43973" hidden="1" xr:uid="{00000000-0005-0000-0000-00009B6E0000}"/>
    <cellStyle name="Hiperłącze 6" xfId="42965" hidden="1" xr:uid="{00000000-0005-0000-0000-00006B6E0000}"/>
    <cellStyle name="Hiperłącze 6" xfId="45536" hidden="1" xr:uid="{00000000-0005-0000-0000-0000BB6F0000}"/>
    <cellStyle name="Hiperłącze 6" xfId="45685" hidden="1" xr:uid="{00000000-0005-0000-0000-0000B36F0000}"/>
    <cellStyle name="Hiperłącze 6" xfId="45433" hidden="1" xr:uid="{00000000-0005-0000-0000-00009B6F0000}"/>
    <cellStyle name="Hiperłącze 6" xfId="46752" hidden="1" xr:uid="{00000000-0005-0000-0000-0000FB6F0000}"/>
    <cellStyle name="Hiperłącze 6" xfId="46357" hidden="1" xr:uid="{00000000-0005-0000-0000-0000F36F0000}"/>
    <cellStyle name="Hiperłącze 6" xfId="35779" hidden="1" xr:uid="{00000000-0005-0000-0000-0000F16A0000}"/>
    <cellStyle name="Hiperłącze 6" xfId="34079" hidden="1" xr:uid="{00000000-0005-0000-0000-0000CA6A0000}"/>
    <cellStyle name="Hiperłącze 6" xfId="35925" hidden="1" xr:uid="{00000000-0005-0000-0000-0000036B0000}"/>
    <cellStyle name="Hiperłącze 6" xfId="35064" hidden="1" xr:uid="{00000000-0005-0000-0000-0000826A0000}"/>
    <cellStyle name="Hiperłącze 6" xfId="38621" hidden="1" xr:uid="{00000000-0005-0000-0000-0000DC6C0000}"/>
    <cellStyle name="Hiperłącze 6" xfId="14799" hidden="1" xr:uid="{00000000-0005-0000-0000-0000BB610000}"/>
    <cellStyle name="Hiperłącze 6" xfId="11372" hidden="1" xr:uid="{00000000-0005-0000-0000-000000600000}"/>
    <cellStyle name="Hiperłącze 6" xfId="33744" hidden="1" xr:uid="{00000000-0005-0000-0000-00002E6A0000}"/>
    <cellStyle name="Hiperłącze 6" xfId="27652" hidden="1" xr:uid="{00000000-0005-0000-0000-000030670000}"/>
    <cellStyle name="Hiperłącze 6" xfId="25031" hidden="1" xr:uid="{00000000-0005-0000-0000-00000E670000}"/>
    <cellStyle name="Hiperłącze 6" xfId="16818" hidden="1" xr:uid="{00000000-0005-0000-0000-000037620000}"/>
    <cellStyle name="Hiperłącze 6" xfId="11729" hidden="1" xr:uid="{00000000-0005-0000-0000-00006E610000}"/>
    <cellStyle name="Hiperłącze 6" xfId="38287" hidden="1" xr:uid="{00000000-0005-0000-0000-0000426C0000}"/>
    <cellStyle name="Hiperłącze 6" xfId="33147" hidden="1" xr:uid="{00000000-0005-0000-0000-0000136A0000}"/>
    <cellStyle name="Hiperłącze 6" xfId="43073" hidden="1" xr:uid="{00000000-0005-0000-0000-0000776E0000}"/>
    <cellStyle name="Hiperłącze 6" xfId="21716" hidden="1" xr:uid="{00000000-0005-0000-0000-000072640000}"/>
    <cellStyle name="Hiperłącze 6" xfId="20655" hidden="1" xr:uid="{00000000-0005-0000-0000-00009B640000}"/>
    <cellStyle name="Hiperłącze 6" xfId="39191" hidden="1" xr:uid="{00000000-0005-0000-0000-0000746C0000}"/>
    <cellStyle name="Hiperłącze 6" xfId="31256" hidden="1" xr:uid="{00000000-0005-0000-0000-0000E1680000}"/>
    <cellStyle name="Hiperłącze 6" xfId="16707" hidden="1" xr:uid="{00000000-0005-0000-0000-00002E620000}"/>
    <cellStyle name="Hiperłącze 6" xfId="30263" hidden="1" xr:uid="{00000000-0005-0000-0000-000059680000}"/>
    <cellStyle name="Hiperłącze 6" xfId="24993" hidden="1" xr:uid="{00000000-0005-0000-0000-000035660000}"/>
    <cellStyle name="Hiperłącze 6" xfId="32030" hidden="1" xr:uid="{00000000-0005-0000-0000-000077690000}"/>
    <cellStyle name="Hiperłącze 6" xfId="45648" hidden="1" xr:uid="{00000000-0005-0000-0000-0000A06F0000}"/>
    <cellStyle name="Hiperłącze 6" xfId="33275" hidden="1" xr:uid="{00000000-0005-0000-0000-0000D6690000}"/>
    <cellStyle name="Hiperłącze 6" xfId="33404" hidden="1" xr:uid="{00000000-0005-0000-0000-0000E2690000}"/>
    <cellStyle name="Hiperłącze 6" xfId="26052" hidden="1" xr:uid="{00000000-0005-0000-0000-00006B660000}"/>
    <cellStyle name="Hiperłącze 6" xfId="10411" hidden="1" xr:uid="{00000000-0005-0000-0000-0000EC5F0000}"/>
    <cellStyle name="Hiperłącze 6" xfId="26961" hidden="1" xr:uid="{00000000-0005-0000-0000-0000EA660000}"/>
    <cellStyle name="Hiperłącze 6" xfId="11617" hidden="1" xr:uid="{00000000-0005-0000-0000-000078600000}"/>
    <cellStyle name="Hiperłącze 6" xfId="20400" hidden="1" xr:uid="{00000000-0005-0000-0000-00001A640000}"/>
    <cellStyle name="Hiperłącze 6" xfId="14654" hidden="1" xr:uid="{00000000-0005-0000-0000-00007E610000}"/>
    <cellStyle name="Hiperłącze 6" xfId="38369" hidden="1" xr:uid="{00000000-0005-0000-0000-00004D6C0000}"/>
    <cellStyle name="Hiperłącze 6" xfId="18185" hidden="1" xr:uid="{00000000-0005-0000-0000-000003630000}"/>
    <cellStyle name="Hiperłącze 6" xfId="30712" hidden="1" xr:uid="{00000000-0005-0000-0000-00008F680000}"/>
    <cellStyle name="Hiperłącze 6" xfId="46310" hidden="1" xr:uid="{00000000-0005-0000-0000-0000ED6F0000}"/>
    <cellStyle name="Hiperłącze 6" xfId="25955" hidden="1" xr:uid="{00000000-0005-0000-0000-000060660000}"/>
    <cellStyle name="Hiperłącze 6" xfId="29113" hidden="1" xr:uid="{00000000-0005-0000-0000-000011680000}"/>
    <cellStyle name="Hiperłącze 6" xfId="35720" hidden="1" xr:uid="{00000000-0005-0000-0000-0000EA6A0000}"/>
    <cellStyle name="Hiperłącze 6" xfId="18085" hidden="1" xr:uid="{00000000-0005-0000-0000-0000FC620000}"/>
    <cellStyle name="Hiperłącze 6" xfId="34757" hidden="1" xr:uid="{00000000-0005-0000-0000-00006B6A0000}"/>
    <cellStyle name="Hiperłącze 6" xfId="12427" hidden="1" xr:uid="{00000000-0005-0000-0000-000035600000}"/>
    <cellStyle name="Hiperłącze 6" xfId="41187" hidden="1" xr:uid="{00000000-0005-0000-0000-00005A6D0000}"/>
    <cellStyle name="Hiperłącze 6" xfId="15780" hidden="1" xr:uid="{00000000-0005-0000-0000-000003620000}"/>
    <cellStyle name="Hiperłącze 6" xfId="33720" hidden="1" xr:uid="{00000000-0005-0000-0000-0000336A0000}"/>
    <cellStyle name="Hiperłącze 6" xfId="30691" hidden="1" xr:uid="{00000000-0005-0000-0000-00008C680000}"/>
    <cellStyle name="Hiperłącze 6" xfId="44803" hidden="1" xr:uid="{00000000-0005-0000-0000-00000F6F0000}"/>
    <cellStyle name="Hiperłącze 6" xfId="45261" hidden="1" xr:uid="{00000000-0005-0000-0000-0000566F0000}"/>
    <cellStyle name="Hiperłącze 6" xfId="39038" hidden="1" xr:uid="{00000000-0005-0000-0000-00003C6D0000}"/>
    <cellStyle name="Hiperłącze 6" xfId="30506" hidden="1" xr:uid="{00000000-0005-0000-0000-000078680000}"/>
    <cellStyle name="Hiperłącze 6" xfId="40586" hidden="1" xr:uid="{00000000-0005-0000-0000-0000236D0000}"/>
    <cellStyle name="Hiperłącze 6" xfId="35802" hidden="1" xr:uid="{00000000-0005-0000-0000-0000F26A0000}"/>
    <cellStyle name="Hiperłącze 6" xfId="35810" hidden="1" xr:uid="{00000000-0005-0000-0000-0000F56A0000}"/>
    <cellStyle name="Hiperłącze 6" xfId="35882" hidden="1" xr:uid="{00000000-0005-0000-0000-0000F96A0000}"/>
    <cellStyle name="Hiperłącze 6" xfId="35890" hidden="1" xr:uid="{00000000-0005-0000-0000-0000FA6A0000}"/>
    <cellStyle name="Hiperłącze 6" xfId="35898" hidden="1" xr:uid="{00000000-0005-0000-0000-0000FE6A0000}"/>
    <cellStyle name="Hiperłącze 6" xfId="36106" hidden="1" xr:uid="{00000000-0005-0000-0000-0000126B0000}"/>
    <cellStyle name="Hiperłącze 6" xfId="36063" hidden="1" xr:uid="{00000000-0005-0000-0000-0000136B0000}"/>
    <cellStyle name="Hiperłącze 6" xfId="36089" hidden="1" xr:uid="{00000000-0005-0000-0000-0000156B0000}"/>
    <cellStyle name="Hiperłącze 6" xfId="34195" hidden="1" xr:uid="{00000000-0005-0000-0000-00001D6B0000}"/>
    <cellStyle name="Hiperłącze 6" xfId="34496" hidden="1" xr:uid="{00000000-0005-0000-0000-00001E6B0000}"/>
    <cellStyle name="Hiperłącze 6" xfId="34489" hidden="1" xr:uid="{00000000-0005-0000-0000-0000216B0000}"/>
    <cellStyle name="Hiperłącze 6" xfId="34480" hidden="1" xr:uid="{00000000-0005-0000-0000-0000246B0000}"/>
    <cellStyle name="Hiperłącze 6" xfId="46275" hidden="1" xr:uid="{00000000-0005-0000-0000-0000E96F0000}"/>
    <cellStyle name="Hiperłącze 6" xfId="18831" hidden="1" xr:uid="{00000000-0005-0000-0000-000028630000}"/>
    <cellStyle name="Hiperłącze 6" xfId="18866" hidden="1" xr:uid="{00000000-0005-0000-0000-000029630000}"/>
    <cellStyle name="Hiperłącze 6" xfId="18854" hidden="1" xr:uid="{00000000-0005-0000-0000-00002B630000}"/>
    <cellStyle name="Hiperłącze 6" xfId="18962" hidden="1" xr:uid="{00000000-0005-0000-0000-000037630000}"/>
    <cellStyle name="Hiperłącze 6" xfId="18535" hidden="1" xr:uid="{00000000-0005-0000-0000-000039630000}"/>
    <cellStyle name="Hiperłącze 6" xfId="18450" hidden="1" xr:uid="{00000000-0005-0000-0000-000048630000}"/>
    <cellStyle name="Hiperłącze 6" xfId="18544" hidden="1" xr:uid="{00000000-0005-0000-0000-000053630000}"/>
    <cellStyle name="Hiperłącze 6" xfId="18380" hidden="1" xr:uid="{00000000-0005-0000-0000-000055630000}"/>
    <cellStyle name="Hiperłącze 6" xfId="46464" hidden="1" xr:uid="{00000000-0005-0000-0000-00002B700000}"/>
    <cellStyle name="Hiperłącze 6" xfId="42745" hidden="1" xr:uid="{00000000-0005-0000-0000-0000506E0000}"/>
    <cellStyle name="Hiperłącze 6" xfId="42830" hidden="1" xr:uid="{00000000-0005-0000-0000-0000586E0000}"/>
    <cellStyle name="Hiperłącze 6" xfId="42862" hidden="1" xr:uid="{00000000-0005-0000-0000-00005F6E0000}"/>
    <cellStyle name="Hiperłącze 6" xfId="38965" hidden="1" xr:uid="{00000000-0005-0000-0000-0000366E0000}"/>
    <cellStyle name="Hiperłącze 6" xfId="42014" hidden="1" xr:uid="{00000000-0005-0000-0000-00003A6E0000}"/>
    <cellStyle name="Hiperłącze 6" xfId="41896" hidden="1" xr:uid="{00000000-0005-0000-0000-00002E6E0000}"/>
    <cellStyle name="Hiperłącze 6" xfId="42414" hidden="1" xr:uid="{00000000-0005-0000-0000-00002F6E0000}"/>
    <cellStyle name="Hiperłącze 6" xfId="16250" hidden="1" xr:uid="{00000000-0005-0000-0000-000056630000}"/>
    <cellStyle name="Hiperłącze 6" xfId="18939" hidden="1" xr:uid="{00000000-0005-0000-0000-000034630000}"/>
    <cellStyle name="Hiperłącze 6" xfId="18357" hidden="1" xr:uid="{00000000-0005-0000-0000-00005D630000}"/>
    <cellStyle name="Hiperłącze 6" xfId="18038" hidden="1" xr:uid="{00000000-0005-0000-0000-0000F2620000}"/>
    <cellStyle name="Hiperłącze 6" xfId="33251" hidden="1" xr:uid="{00000000-0005-0000-0000-0000CE690000}"/>
    <cellStyle name="Hiperłącze 6" xfId="16643" hidden="1" xr:uid="{00000000-0005-0000-0000-000028620000}"/>
    <cellStyle name="Hiperłącze 6" xfId="17625" hidden="1" xr:uid="{00000000-0005-0000-0000-0000AA620000}"/>
    <cellStyle name="Hiperłącze 6" xfId="34939" hidden="1" xr:uid="{00000000-0005-0000-0000-0000796A0000}"/>
    <cellStyle name="Hiperłącze 6" xfId="34621" hidden="1" xr:uid="{00000000-0005-0000-0000-00005A6A0000}"/>
    <cellStyle name="Hiperłącze 6" xfId="12583" hidden="1" xr:uid="{00000000-0005-0000-0000-000048600000}"/>
    <cellStyle name="Hiperłącze 6" xfId="32141" hidden="1" xr:uid="{00000000-0005-0000-0000-00003A690000}"/>
    <cellStyle name="Hiperłącze 6" xfId="40478" hidden="1" xr:uid="{00000000-0005-0000-0000-0000176D0000}"/>
    <cellStyle name="Hiperłącze 6" xfId="43361" hidden="1" xr:uid="{00000000-0005-0000-0000-0000D96E0000}"/>
    <cellStyle name="Hiperłącze 6" xfId="44241" hidden="1" xr:uid="{00000000-0005-0000-0000-0000B76E0000}"/>
    <cellStyle name="Hiperłącze 6" xfId="31748" hidden="1" xr:uid="{00000000-0005-0000-0000-000034690000}"/>
    <cellStyle name="Hiperłącze 6" xfId="24301" hidden="1" xr:uid="{00000000-0005-0000-0000-0000BA650000}"/>
    <cellStyle name="Hiperłącze 6" xfId="37894" hidden="1" xr:uid="{00000000-0005-0000-0000-0000156C0000}"/>
    <cellStyle name="Hiperłącze 6" xfId="12528" hidden="1" xr:uid="{00000000-0005-0000-0000-000041600000}"/>
    <cellStyle name="Hiperłącze 6" xfId="31663" hidden="1" xr:uid="{00000000-0005-0000-0000-00002B690000}"/>
    <cellStyle name="Hiperłącze 6" xfId="39745" hidden="1" xr:uid="{00000000-0005-0000-0000-0000AB6C0000}"/>
    <cellStyle name="Hiperłącze 6" xfId="41566" hidden="1" xr:uid="{00000000-0005-0000-0000-0000836D0000}"/>
    <cellStyle name="Hiperłącze 6" xfId="40638" hidden="1" xr:uid="{00000000-0005-0000-0000-0000266D0000}"/>
    <cellStyle name="Hiperłącze 6" xfId="40119" hidden="1" xr:uid="{00000000-0005-0000-0000-0000EA6C0000}"/>
    <cellStyle name="Hiperłącze 6" xfId="24642" hidden="1" xr:uid="{00000000-0005-0000-0000-00000C660000}"/>
    <cellStyle name="Hiperłącze 6" xfId="42469" hidden="1" xr:uid="{00000000-0005-0000-0000-0000046E0000}"/>
    <cellStyle name="Hiperłącze 6" xfId="15102" hidden="1" xr:uid="{00000000-0005-0000-0000-0000D4610000}"/>
    <cellStyle name="Hiperłącze 6" xfId="27268" hidden="1" xr:uid="{00000000-0005-0000-0000-000021670000}"/>
    <cellStyle name="Hiperłącze 6" xfId="32252" hidden="1" xr:uid="{00000000-0005-0000-0000-000047690000}"/>
    <cellStyle name="Hiperłącze 6" xfId="21889" hidden="1" xr:uid="{00000000-0005-0000-0000-000085640000}"/>
    <cellStyle name="Hiperłącze 6" xfId="25567" hidden="1" xr:uid="{00000000-0005-0000-0000-000039660000}"/>
    <cellStyle name="Hiperłącze 6" xfId="37255" hidden="1" xr:uid="{00000000-0005-0000-0000-0000CA6B0000}"/>
    <cellStyle name="Hiperłącze 6" xfId="38913" hidden="1" xr:uid="{00000000-0005-0000-0000-0000C56D0000}"/>
    <cellStyle name="Hiperłącze 6" xfId="36978" hidden="1" xr:uid="{00000000-0005-0000-0000-0000666B0000}"/>
    <cellStyle name="Hiperłącze 6" xfId="18429" hidden="1" xr:uid="{00000000-0005-0000-0000-000050630000}"/>
    <cellStyle name="Hiperłącze 6" xfId="24794" hidden="1" xr:uid="{00000000-0005-0000-0000-00001A660000}"/>
    <cellStyle name="Hiperłącze 6" xfId="24548" hidden="1" xr:uid="{00000000-0005-0000-0000-0000D2650000}"/>
    <cellStyle name="Hiperłącze 6" xfId="15926" hidden="1" xr:uid="{00000000-0005-0000-0000-000018620000}"/>
    <cellStyle name="Hiperłącze 6" xfId="23695" hidden="1" xr:uid="{00000000-0005-0000-0000-00009D650000}"/>
    <cellStyle name="Hiperłącze 6" xfId="12159" hidden="1" xr:uid="{00000000-0005-0000-0000-00001D600000}"/>
    <cellStyle name="Hiperłącze 6" xfId="34174" hidden="1" xr:uid="{00000000-0005-0000-0000-0000B16B0000}"/>
    <cellStyle name="Hiperłącze 6" xfId="45226" hidden="1" xr:uid="{00000000-0005-0000-0000-00005C6F0000}"/>
    <cellStyle name="Hiperłącze 6" xfId="40656" hidden="1" xr:uid="{00000000-0005-0000-0000-0000426D0000}"/>
    <cellStyle name="Hiperłącze 6" xfId="22976" hidden="1" xr:uid="{00000000-0005-0000-0000-000058650000}"/>
    <cellStyle name="Hiperłącze 6" xfId="37137" hidden="1" xr:uid="{00000000-0005-0000-0000-0000A26B0000}"/>
    <cellStyle name="Hiperłącze 6" xfId="23508" hidden="1" xr:uid="{00000000-0005-0000-0000-000041650000}"/>
    <cellStyle name="Hiperłącze 6" xfId="18772" hidden="1" xr:uid="{00000000-0005-0000-0000-000057630000}"/>
    <cellStyle name="Hiperłącze 6" xfId="18399" hidden="1" xr:uid="{00000000-0005-0000-0000-00005C630000}"/>
    <cellStyle name="Hiperłącze 6" xfId="18349" hidden="1" xr:uid="{00000000-0005-0000-0000-00005E630000}"/>
    <cellStyle name="Hiperłącze 6" xfId="19033" hidden="1" xr:uid="{00000000-0005-0000-0000-000061630000}"/>
    <cellStyle name="Hiperłącze 6" xfId="16311" hidden="1" xr:uid="{00000000-0005-0000-0000-000073630000}"/>
    <cellStyle name="Hiperłącze 6" xfId="16243" hidden="1" xr:uid="{00000000-0005-0000-0000-000074630000}"/>
    <cellStyle name="Hiperłącze 6" xfId="16287" hidden="1" xr:uid="{00000000-0005-0000-0000-000076630000}"/>
    <cellStyle name="Hiperłącze 6" xfId="16047" hidden="1" xr:uid="{00000000-0005-0000-0000-00007C630000}"/>
    <cellStyle name="Hiperłącze 6" xfId="16043" hidden="1" xr:uid="{00000000-0005-0000-0000-000080630000}"/>
    <cellStyle name="Hiperłącze 6" xfId="19069" hidden="1" xr:uid="{00000000-0005-0000-0000-000082630000}"/>
    <cellStyle name="Hiperłącze 6" xfId="38929" hidden="1" xr:uid="{00000000-0005-0000-0000-0000C36D0000}"/>
    <cellStyle name="Hiperłącze 6" xfId="41162" hidden="1" xr:uid="{00000000-0005-0000-0000-0000A36D0000}"/>
    <cellStyle name="Hiperłącze 6" xfId="25676" hidden="1" xr:uid="{00000000-0005-0000-0000-000046660000}"/>
    <cellStyle name="Hiperłącze 6" xfId="25684" hidden="1" xr:uid="{00000000-0005-0000-0000-000047660000}"/>
    <cellStyle name="Hiperłącze 6" xfId="25703" hidden="1" xr:uid="{00000000-0005-0000-0000-00004C660000}"/>
    <cellStyle name="Hiperłącze 6" xfId="26018" hidden="1" xr:uid="{00000000-0005-0000-0000-000062660000}"/>
    <cellStyle name="Hiperłącze 6" xfId="26061" hidden="1" xr:uid="{00000000-0005-0000-0000-00006C660000}"/>
    <cellStyle name="Hiperłącze 6" xfId="26117" hidden="1" xr:uid="{00000000-0005-0000-0000-00006E660000}"/>
    <cellStyle name="Hiperłącze 6" xfId="42099" hidden="1" xr:uid="{00000000-0005-0000-0000-0000286E0000}"/>
    <cellStyle name="Hiperłącze 6" xfId="43371" hidden="1" xr:uid="{00000000-0005-0000-0000-0000DD6F0000}"/>
    <cellStyle name="Hiperłącze 6" xfId="46229" hidden="1" xr:uid="{00000000-0005-0000-0000-0000E46F0000}"/>
    <cellStyle name="Hiperłącze 6" xfId="46240" hidden="1" xr:uid="{00000000-0005-0000-0000-0000E86F0000}"/>
    <cellStyle name="Hiperłącze 6" xfId="43593" hidden="1" xr:uid="{00000000-0005-0000-0000-0000CA6F0000}"/>
    <cellStyle name="Hiperłącze 6" xfId="45911" hidden="1" xr:uid="{00000000-0005-0000-0000-0000BF6F0000}"/>
    <cellStyle name="Hiperłącze 6" xfId="45476" hidden="1" xr:uid="{00000000-0005-0000-0000-0000C06F0000}"/>
    <cellStyle name="Hiperłącze 6" xfId="26080" hidden="1" xr:uid="{00000000-0005-0000-0000-00006F660000}"/>
    <cellStyle name="Hiperłącze 6" xfId="25718" hidden="1" xr:uid="{00000000-0005-0000-0000-000050660000}"/>
    <cellStyle name="Hiperłącze 6" xfId="26133" hidden="1" xr:uid="{00000000-0005-0000-0000-000075660000}"/>
    <cellStyle name="Hiperłącze 6" xfId="24653" hidden="1" xr:uid="{00000000-0005-0000-0000-000010660000}"/>
    <cellStyle name="Hiperłącze 6" xfId="12656" hidden="1" xr:uid="{00000000-0005-0000-0000-000051600000}"/>
    <cellStyle name="Hiperłącze 6" xfId="33810" hidden="1" xr:uid="{00000000-0005-0000-0000-0000406A0000}"/>
    <cellStyle name="Hiperłącze 6" xfId="16420" hidden="1" xr:uid="{00000000-0005-0000-0000-0000EC620000}"/>
    <cellStyle name="Hiperłącze 6" xfId="18011" hidden="1" xr:uid="{00000000-0005-0000-0000-0000D2620000}"/>
    <cellStyle name="Hiperłącze 6" xfId="15338" hidden="1" xr:uid="{00000000-0005-0000-0000-0000A8610000}"/>
    <cellStyle name="Hiperłącze 6" xfId="39302" hidden="1" xr:uid="{00000000-0005-0000-0000-00007D6C0000}"/>
    <cellStyle name="Hiperłącze 6" xfId="23001" hidden="1" xr:uid="{00000000-0005-0000-0000-00004E650000}"/>
    <cellStyle name="Hiperłącze 6" xfId="44784" hidden="1" xr:uid="{00000000-0005-0000-0000-00000C6F0000}"/>
    <cellStyle name="Hiperłącze 6" xfId="39388" hidden="1" xr:uid="{00000000-0005-0000-0000-0000816C0000}"/>
    <cellStyle name="Hiperłącze 6" xfId="18138" hidden="1" xr:uid="{00000000-0005-0000-0000-0000FD620000}"/>
    <cellStyle name="Hiperłącze 6" xfId="21746" hidden="1" xr:uid="{00000000-0005-0000-0000-000078640000}"/>
    <cellStyle name="Hiperłącze 6" xfId="15221" hidden="1" xr:uid="{00000000-0005-0000-0000-0000A0610000}"/>
    <cellStyle name="Hiperłącze 6" xfId="24325" hidden="1" xr:uid="{00000000-0005-0000-0000-0000E5650000}"/>
    <cellStyle name="Hiperłącze 6" xfId="24190" hidden="1" xr:uid="{00000000-0005-0000-0000-0000B1650000}"/>
    <cellStyle name="Hiperłącze 6" xfId="23500" hidden="1" xr:uid="{00000000-0005-0000-0000-000045650000}"/>
    <cellStyle name="Hiperłącze 6" xfId="22691" hidden="1" xr:uid="{00000000-0005-0000-0000-000010650000}"/>
    <cellStyle name="Hiperłącze 6" xfId="31241" hidden="1" xr:uid="{00000000-0005-0000-0000-0000E4680000}"/>
    <cellStyle name="Hiperłącze 6" xfId="45676" hidden="1" xr:uid="{00000000-0005-0000-0000-0000996F0000}"/>
    <cellStyle name="Hiperłącze 6" xfId="17501" hidden="1" xr:uid="{00000000-0005-0000-0000-00009A620000}"/>
    <cellStyle name="Hiperłącze 6" xfId="34749" hidden="1" xr:uid="{00000000-0005-0000-0000-00006C6A0000}"/>
    <cellStyle name="Hiperłącze 6" xfId="38508" hidden="1" xr:uid="{00000000-0005-0000-0000-00005E6C0000}"/>
    <cellStyle name="Hiperłącze 6" xfId="31791" hidden="1" xr:uid="{00000000-0005-0000-0000-000031690000}"/>
    <cellStyle name="Hiperłącze 6" xfId="20384" hidden="1" xr:uid="{00000000-0005-0000-0000-000015640000}"/>
    <cellStyle name="Hiperłącze 6" xfId="46612" hidden="1" xr:uid="{00000000-0005-0000-0000-00003C700000}"/>
    <cellStyle name="Hiperłącze 6" xfId="19923" hidden="1" xr:uid="{00000000-0005-0000-0000-0000BA630000}"/>
    <cellStyle name="Hiperłącze 6" xfId="26035" hidden="1" xr:uid="{00000000-0005-0000-0000-000069660000}"/>
    <cellStyle name="Hiperłącze 6" xfId="31384" hidden="1" xr:uid="{00000000-0005-0000-0000-0000F1680000}"/>
    <cellStyle name="Hiperłącze 6" xfId="29764" hidden="1" xr:uid="{00000000-0005-0000-0000-0000AF680000}"/>
    <cellStyle name="Hiperłącze 6" xfId="15836" hidden="1" xr:uid="{00000000-0005-0000-0000-000009620000}"/>
    <cellStyle name="Hiperłącze 6" xfId="11264" hidden="1" xr:uid="{00000000-0005-0000-0000-0000F45F0000}"/>
    <cellStyle name="Hiperłącze 6" xfId="39110" hidden="1" xr:uid="{00000000-0005-0000-0000-0000386D0000}"/>
    <cellStyle name="Hiperłącze 6" xfId="17263" hidden="1" xr:uid="{00000000-0005-0000-0000-000065620000}"/>
    <cellStyle name="Hiperłącze 6" xfId="12263" hidden="1" xr:uid="{00000000-0005-0000-0000-000023600000}"/>
    <cellStyle name="Hiperłącze 6" xfId="25524" hidden="1" xr:uid="{00000000-0005-0000-0000-0000FF660000}"/>
    <cellStyle name="Hiperłącze 6" xfId="29317" hidden="1" xr:uid="{00000000-0005-0000-0000-00002A680000}"/>
    <cellStyle name="Hiperłącze 6" xfId="26087" hidden="1" xr:uid="{00000000-0005-0000-0000-000074660000}"/>
    <cellStyle name="Hiperłącze 6" xfId="26141" hidden="1" xr:uid="{00000000-0005-0000-0000-000076660000}"/>
    <cellStyle name="Hiperłącze 6" xfId="26157" hidden="1" xr:uid="{00000000-0005-0000-0000-000078660000}"/>
    <cellStyle name="Hiperłącze 6" xfId="26258" hidden="1" xr:uid="{00000000-0005-0000-0000-000084660000}"/>
    <cellStyle name="Hiperłącze 6" xfId="26330" hidden="1" xr:uid="{00000000-0005-0000-0000-00008A660000}"/>
    <cellStyle name="Hiperłącze 6" xfId="26286" hidden="1" xr:uid="{00000000-0005-0000-0000-00008C660000}"/>
    <cellStyle name="Hiperłącze 6" xfId="26420" hidden="1" xr:uid="{00000000-0005-0000-0000-000091660000}"/>
    <cellStyle name="Hiperłącze 6" xfId="26438" hidden="1" xr:uid="{00000000-0005-0000-0000-000096660000}"/>
    <cellStyle name="Hiperłącze 6" xfId="43102" hidden="1" xr:uid="{00000000-0005-0000-0000-0000726E0000}"/>
    <cellStyle name="Hiperłącze 6" xfId="43067" hidden="1" xr:uid="{00000000-0005-0000-0000-0000786E0000}"/>
    <cellStyle name="Hiperłącze 6" xfId="43699" hidden="1" xr:uid="{00000000-0005-0000-0000-0000806E0000}"/>
    <cellStyle name="Hiperłącze 6" xfId="43729" hidden="1" xr:uid="{00000000-0005-0000-0000-0000816E0000}"/>
    <cellStyle name="Hiperłącze 6" xfId="43760" hidden="1" xr:uid="{00000000-0005-0000-0000-0000856E0000}"/>
    <cellStyle name="Hiperłącze 6" xfId="43985" hidden="1" xr:uid="{00000000-0005-0000-0000-0000996E0000}"/>
    <cellStyle name="Hiperłącze 6" xfId="44058" hidden="1" xr:uid="{00000000-0005-0000-0000-0000A46E0000}"/>
    <cellStyle name="Hiperłącze 6" xfId="45774" hidden="1" xr:uid="{00000000-0005-0000-0000-0000716F0000}"/>
    <cellStyle name="Hiperłącze 6" xfId="41625" hidden="1" xr:uid="{00000000-0005-0000-0000-0000B86D0000}"/>
    <cellStyle name="Hiperłącze 6" xfId="38855" hidden="1" xr:uid="{00000000-0005-0000-0000-0000BE6D0000}"/>
    <cellStyle name="Hiperłącze 6" xfId="38694" hidden="1" xr:uid="{00000000-0005-0000-0000-0000C26D0000}"/>
    <cellStyle name="Hiperłącze 6" xfId="40931" hidden="1" xr:uid="{00000000-0005-0000-0000-0000A86D0000}"/>
    <cellStyle name="Hiperłącze 6" xfId="40967" hidden="1" xr:uid="{00000000-0005-0000-0000-0000AE6D0000}"/>
    <cellStyle name="Hiperłącze 6" xfId="44093" hidden="1" xr:uid="{00000000-0005-0000-0000-0000A56E0000}"/>
    <cellStyle name="Hiperłącze 6" xfId="43832" hidden="1" xr:uid="{00000000-0005-0000-0000-0000896E0000}"/>
    <cellStyle name="Hiperłącze 6" xfId="44144" hidden="1" xr:uid="{00000000-0005-0000-0000-0000AB6E0000}"/>
    <cellStyle name="Hiperłącze 6" xfId="31295" hidden="1" xr:uid="{00000000-0005-0000-0000-0000E6680000}"/>
    <cellStyle name="Hiperłącze 6" xfId="12363" hidden="1" xr:uid="{00000000-0005-0000-0000-00002E600000}"/>
    <cellStyle name="Hiperłącze 6" xfId="18778" hidden="1" xr:uid="{00000000-0005-0000-0000-00004B630000}"/>
    <cellStyle name="Hiperłącze 6" xfId="24405" hidden="1" xr:uid="{00000000-0005-0000-0000-0000CC650000}"/>
    <cellStyle name="Hiperłącze 6" xfId="30024" hidden="1" xr:uid="{00000000-0005-0000-0000-00009A690000}"/>
    <cellStyle name="Hiperłącze 6" xfId="45906" hidden="1" xr:uid="{00000000-0005-0000-0000-0000AF6F0000}"/>
    <cellStyle name="Hiperłącze 6" xfId="46103" hidden="1" xr:uid="{00000000-0005-0000-0000-0000976F0000}"/>
    <cellStyle name="Hiperłącze 6" xfId="45730" hidden="1" xr:uid="{00000000-0005-0000-0000-00006C6F0000}"/>
    <cellStyle name="Hiperłącze 6" xfId="14864" hidden="1" xr:uid="{00000000-0005-0000-0000-0000DD610000}"/>
    <cellStyle name="Hiperłącze 6" xfId="41347" hidden="1" xr:uid="{00000000-0005-0000-0000-00006D6D0000}"/>
    <cellStyle name="Hiperłącze 6" xfId="24064" hidden="1" xr:uid="{00000000-0005-0000-0000-0000E0650000}"/>
    <cellStyle name="Hiperłącze 6" xfId="34706" hidden="1" xr:uid="{00000000-0005-0000-0000-0000626A0000}"/>
    <cellStyle name="Hiperłącze 6" xfId="15051" hidden="1" xr:uid="{00000000-0005-0000-0000-0000D3610000}"/>
    <cellStyle name="Hiperłącze 6" xfId="37291" hidden="1" xr:uid="{00000000-0005-0000-0000-0000D06B0000}"/>
    <cellStyle name="Hiperłącze 6" xfId="17643" hidden="1" xr:uid="{00000000-0005-0000-0000-0000AC620000}"/>
    <cellStyle name="Hiperłącze 6" xfId="13109" hidden="1" xr:uid="{00000000-0005-0000-0000-00009B600000}"/>
    <cellStyle name="Hiperłącze 6" xfId="14359" hidden="1" xr:uid="{00000000-0005-0000-0000-000016610000}"/>
    <cellStyle name="Hiperłącze 6" xfId="30451" hidden="1" xr:uid="{00000000-0005-0000-0000-00006D680000}"/>
    <cellStyle name="Hiperłącze 6" xfId="24015" hidden="1" xr:uid="{00000000-0005-0000-0000-0000E7650000}"/>
    <cellStyle name="Hiperłącze 6" xfId="24197" hidden="1" xr:uid="{00000000-0005-0000-0000-0000AD650000}"/>
    <cellStyle name="Hiperłącze 6" xfId="12354" hidden="1" xr:uid="{00000000-0005-0000-0000-00002D600000}"/>
    <cellStyle name="Hiperłącze 6" xfId="15898" hidden="1" xr:uid="{00000000-0005-0000-0000-000010620000}"/>
    <cellStyle name="Hiperłącze 6" xfId="16164" hidden="1" xr:uid="{00000000-0005-0000-0000-000085620000}"/>
    <cellStyle name="Hiperłącze 6" xfId="12594" hidden="1" xr:uid="{00000000-0005-0000-0000-00004C600000}"/>
    <cellStyle name="Hiperłącze 6" xfId="27660" hidden="1" xr:uid="{00000000-0005-0000-0000-00002F670000}"/>
    <cellStyle name="Hiperłącze 6" xfId="13387" hidden="1" xr:uid="{00000000-0005-0000-0000-0000BA600000}"/>
    <cellStyle name="Hiperłącze 6" xfId="12932" hidden="1" xr:uid="{00000000-0005-0000-0000-00008C600000}"/>
    <cellStyle name="Hiperłącze 6" xfId="10195" hidden="1" xr:uid="{00000000-0005-0000-0000-0000D95F0000}"/>
    <cellStyle name="Hiperłącze 6" xfId="15481" hidden="1" xr:uid="{00000000-0005-0000-0000-0000B5610000}"/>
    <cellStyle name="Hiperłącze 6" xfId="15790" hidden="1" xr:uid="{00000000-0005-0000-0000-000004620000}"/>
    <cellStyle name="Hiperłącze 6" xfId="20056" hidden="1" xr:uid="{00000000-0005-0000-0000-0000F5630000}"/>
    <cellStyle name="Hiperłącze 6" xfId="27478" hidden="1" xr:uid="{00000000-0005-0000-0000-000070670000}"/>
    <cellStyle name="Hiperłącze 6" xfId="20848" hidden="1" xr:uid="{00000000-0005-0000-0000-000080650000}"/>
    <cellStyle name="Hiperłącze 6" xfId="17600" hidden="1" xr:uid="{00000000-0005-0000-0000-0000A2620000}"/>
    <cellStyle name="Hiperłącze 6" xfId="12415" hidden="1" xr:uid="{00000000-0005-0000-0000-000037600000}"/>
    <cellStyle name="Hiperłącze 6" xfId="12001" hidden="1" xr:uid="{00000000-0005-0000-0000-00000A600000}"/>
    <cellStyle name="Hiperłącze 6" xfId="11822" hidden="1" xr:uid="{00000000-0005-0000-0000-0000D6610000}"/>
    <cellStyle name="Hiperłącze 6" xfId="15633" hidden="1" xr:uid="{00000000-0005-0000-0000-0000F1610000}"/>
    <cellStyle name="Hiperłącze 6" xfId="17243" hidden="1" xr:uid="{00000000-0005-0000-0000-00006B620000}"/>
    <cellStyle name="Hiperłącze 6" xfId="24519" hidden="1" xr:uid="{00000000-0005-0000-0000-0000D7650000}"/>
    <cellStyle name="Hiperłącze 6" xfId="33214" hidden="1" xr:uid="{00000000-0005-0000-0000-0000CF690000}"/>
    <cellStyle name="Hiperłącze 6" xfId="34375" hidden="1" xr:uid="{00000000-0005-0000-0000-0000B76B0000}"/>
    <cellStyle name="Hiperłącze 6" xfId="10480" hidden="1" xr:uid="{00000000-0005-0000-0000-0000EE5F0000}"/>
    <cellStyle name="Hiperłącze 6" xfId="29516" hidden="1" xr:uid="{00000000-0005-0000-0000-000045680000}"/>
    <cellStyle name="Hiperłącze 6" xfId="11478" hidden="1" xr:uid="{00000000-0005-0000-0000-00007C600000}"/>
    <cellStyle name="Hiperłącze 6" xfId="19514" hidden="1" xr:uid="{00000000-0005-0000-0000-0000D1630000}"/>
    <cellStyle name="Hiperłącze 6" xfId="42184" hidden="1" xr:uid="{00000000-0005-0000-0000-0000196E0000}"/>
    <cellStyle name="Hiperłącze 6" xfId="43628" hidden="1" xr:uid="{00000000-0005-0000-0000-0000466F0000}"/>
    <cellStyle name="Hiperłącze 6" xfId="44921" hidden="1" xr:uid="{00000000-0005-0000-0000-00001D6F0000}"/>
    <cellStyle name="Hiperłącze 6" xfId="19905" hidden="1" xr:uid="{00000000-0005-0000-0000-0000B5630000}"/>
    <cellStyle name="Hiperłącze 6" xfId="26764" hidden="1" xr:uid="{00000000-0005-0000-0000-0000D5660000}"/>
    <cellStyle name="Hiperłącze 6" xfId="35324" hidden="1" xr:uid="{00000000-0005-0000-0000-0000A76A0000}"/>
    <cellStyle name="Hiperłącze 6" xfId="40252" hidden="1" xr:uid="{00000000-0005-0000-0000-0000FB6C0000}"/>
    <cellStyle name="Hiperłącze 6" xfId="46419" hidden="1" xr:uid="{00000000-0005-0000-0000-00003E700000}"/>
    <cellStyle name="Hiperłącze 6" xfId="43135" hidden="1" xr:uid="{00000000-0005-0000-0000-0000ED6E0000}"/>
    <cellStyle name="Hiperłącze 6" xfId="44413" hidden="1" xr:uid="{00000000-0005-0000-0000-0000C66E0000}"/>
    <cellStyle name="Hiperłącze 6" xfId="44081" hidden="1" xr:uid="{00000000-0005-0000-0000-0000A76E0000}"/>
    <cellStyle name="Hiperłącze 6" xfId="15944" hidden="1" xr:uid="{00000000-0005-0000-0000-000015620000}"/>
    <cellStyle name="Hiperłącze 6" xfId="13335" hidden="1" xr:uid="{00000000-0005-0000-0000-0000B7600000}"/>
    <cellStyle name="Hiperłącze 6" xfId="32382" hidden="1" xr:uid="{00000000-0005-0000-0000-000053690000}"/>
    <cellStyle name="Hiperłącze 6" xfId="36775" hidden="1" xr:uid="{00000000-0005-0000-0000-0000576B0000}"/>
    <cellStyle name="Hiperłącze 6" xfId="40998" hidden="1" xr:uid="{00000000-0005-0000-0000-0000A56D0000}"/>
    <cellStyle name="Hiperłącze 6" xfId="44011" hidden="1" xr:uid="{00000000-0005-0000-0000-00009A6E0000}"/>
    <cellStyle name="Hiperłącze 6" xfId="46790" hidden="1" xr:uid="{00000000-0005-0000-0000-000004700000}"/>
    <cellStyle name="Hiperłącze 6" xfId="37005" hidden="1" xr:uid="{00000000-0005-0000-0000-00006E6B0000}"/>
    <cellStyle name="Hiperłącze 6" xfId="15998" hidden="1" xr:uid="{00000000-0005-0000-0000-000090620000}"/>
    <cellStyle name="Hiperłącze 6" xfId="44233" hidden="1" xr:uid="{00000000-0005-0000-0000-0000B66E0000}"/>
    <cellStyle name="Hiperłącze 6" xfId="41600" hidden="1" xr:uid="{00000000-0005-0000-0000-0000816D0000}"/>
    <cellStyle name="Hiperłącze 6" xfId="10289" hidden="1" xr:uid="{00000000-0005-0000-0000-0000E05F0000}"/>
    <cellStyle name="Hiperłącze 6" xfId="43483" hidden="1" xr:uid="{00000000-0005-0000-0000-0000C96F0000}"/>
    <cellStyle name="Hiperłącze 6" xfId="26009" hidden="1" xr:uid="{00000000-0005-0000-0000-000061660000}"/>
    <cellStyle name="Hiperłącze 6" xfId="18768" hidden="1" xr:uid="{00000000-0005-0000-0000-000045630000}"/>
    <cellStyle name="Hiperłącze 6" xfId="19025" hidden="1" xr:uid="{00000000-0005-0000-0000-000065630000}"/>
    <cellStyle name="Hiperłącze 6" xfId="13058" hidden="1" xr:uid="{00000000-0005-0000-0000-000095600000}"/>
    <cellStyle name="Hiperłącze 6" xfId="12110" hidden="1" xr:uid="{00000000-0005-0000-0000-000017600000}"/>
    <cellStyle name="Hiperłącze 6" xfId="46940" hidden="1" xr:uid="{00000000-0005-0000-0000-000035700000}"/>
    <cellStyle name="Hiperłącze 6" xfId="44172" hidden="1" xr:uid="{00000000-0005-0000-0000-0000AF6E0000}"/>
    <cellStyle name="Hiperłącze 6" xfId="46024" hidden="1" xr:uid="{00000000-0005-0000-0000-0000866F0000}"/>
    <cellStyle name="Hiperłącze 6" xfId="20220" hidden="1" xr:uid="{00000000-0005-0000-0000-000007640000}"/>
    <cellStyle name="Hiperłącze 6" xfId="27160" hidden="1" xr:uid="{00000000-0005-0000-0000-000015670000}"/>
    <cellStyle name="Hiperłącze 6" xfId="12543" hidden="1" xr:uid="{00000000-0005-0000-0000-00003E600000}"/>
    <cellStyle name="Hiperłącze 6" xfId="16684" hidden="1" xr:uid="{00000000-0005-0000-0000-00002D620000}"/>
    <cellStyle name="Hiperłącze 6" xfId="15532" hidden="1" xr:uid="{00000000-0005-0000-0000-0000E5610000}"/>
    <cellStyle name="Hiperłącze 6" xfId="11509" hidden="1" xr:uid="{00000000-0005-0000-0000-00006C600000}"/>
    <cellStyle name="Hiperłącze 6" xfId="22947" hidden="1" xr:uid="{00000000-0005-0000-0000-00005D650000}"/>
    <cellStyle name="Hiperłącze 6" xfId="36475" hidden="1" xr:uid="{00000000-0005-0000-0000-0000956B0000}"/>
    <cellStyle name="Hiperłącze 6" xfId="27187" hidden="1" xr:uid="{00000000-0005-0000-0000-00001D670000}"/>
    <cellStyle name="Hiperłącze 6" xfId="17281" hidden="1" xr:uid="{00000000-0005-0000-0000-00006A620000}"/>
    <cellStyle name="Hiperłącze 6" xfId="36394" hidden="1" xr:uid="{00000000-0005-0000-0000-0000916B0000}"/>
    <cellStyle name="Hiperłącze 6" xfId="31064" hidden="1" xr:uid="{00000000-0005-0000-0000-0000C6680000}"/>
    <cellStyle name="Hiperłącze 6" xfId="19452" hidden="1" xr:uid="{00000000-0005-0000-0000-0000DD630000}"/>
    <cellStyle name="Hiperłącze 6" xfId="18020" hidden="1" xr:uid="{00000000-0005-0000-0000-0000D6620000}"/>
    <cellStyle name="Hiperłącze 6" xfId="14887" hidden="1" xr:uid="{00000000-0005-0000-0000-0000D5610000}"/>
    <cellStyle name="Hiperłącze 6" xfId="21129" hidden="1" xr:uid="{00000000-0005-0000-0000-00002E640000}"/>
    <cellStyle name="Hiperłącze 6" xfId="33832" hidden="1" xr:uid="{00000000-0005-0000-0000-0000396A0000}"/>
    <cellStyle name="Hiperłącze 6" xfId="16566" hidden="1" xr:uid="{00000000-0005-0000-0000-00001F620000}"/>
    <cellStyle name="Hiperłącze 6" xfId="34974" hidden="1" xr:uid="{00000000-0005-0000-0000-00007D6A0000}"/>
    <cellStyle name="Hiperłącze 6" xfId="13326" hidden="1" xr:uid="{00000000-0005-0000-0000-0000B8600000}"/>
    <cellStyle name="Hiperłącze 6" xfId="17023" hidden="1" xr:uid="{00000000-0005-0000-0000-000050620000}"/>
    <cellStyle name="Hiperłącze 6" xfId="16558" hidden="1" xr:uid="{00000000-0005-0000-0000-000020620000}"/>
    <cellStyle name="Hiperłącze 6" xfId="16526" hidden="1" xr:uid="{00000000-0005-0000-0000-00001A620000}"/>
    <cellStyle name="Hiperłącze 6" xfId="16595" hidden="1" xr:uid="{00000000-0005-0000-0000-00001D620000}"/>
    <cellStyle name="Hiperłącze 6" xfId="12033" hidden="1" xr:uid="{00000000-0005-0000-0000-000010600000}"/>
    <cellStyle name="Hiperłącze 6" xfId="12166" hidden="1" xr:uid="{00000000-0005-0000-0000-000019600000}"/>
    <cellStyle name="Hiperłącze 6" xfId="12129" hidden="1" xr:uid="{00000000-0005-0000-0000-00001C600000}"/>
    <cellStyle name="Hiperłącze 6" xfId="12293" hidden="1" xr:uid="{00000000-0005-0000-0000-000027600000}"/>
    <cellStyle name="Hiperłącze 6" xfId="12301" hidden="1" xr:uid="{00000000-0005-0000-0000-00002C600000}"/>
    <cellStyle name="Hiperłącze 6" xfId="12381" hidden="1" xr:uid="{00000000-0005-0000-0000-000030600000}"/>
    <cellStyle name="Hiperłącze 6" xfId="12409" hidden="1" xr:uid="{00000000-0005-0000-0000-000038600000}"/>
    <cellStyle name="Hiperłącze 6" xfId="11592" hidden="1" xr:uid="{00000000-0005-0000-0000-000079600000}"/>
    <cellStyle name="Hiperłącze 6" xfId="11604" hidden="1" xr:uid="{00000000-0005-0000-0000-00007B600000}"/>
    <cellStyle name="Hiperłącze 6" xfId="13522" hidden="1" xr:uid="{00000000-0005-0000-0000-0000E3600000}"/>
    <cellStyle name="Hiperłącze 6" xfId="11837" hidden="1" xr:uid="{00000000-0005-0000-0000-0000CB600000}"/>
    <cellStyle name="Hiperłącze 6" xfId="33857" hidden="1" xr:uid="{00000000-0005-0000-0000-0000416A0000}"/>
    <cellStyle name="Hiperłącze 6" xfId="34653" hidden="1" xr:uid="{00000000-0005-0000-0000-0000606A0000}"/>
    <cellStyle name="Hiperłącze 6" xfId="33957" hidden="1" xr:uid="{00000000-0005-0000-0000-00004A6A0000}"/>
    <cellStyle name="Hiperłącze 6" xfId="21084" hidden="1" xr:uid="{00000000-0005-0000-0000-000030640000}"/>
    <cellStyle name="Hiperłącze 6" xfId="20292" hidden="1" xr:uid="{00000000-0005-0000-0000-00000A640000}"/>
    <cellStyle name="Hiperłącze 6" xfId="36860" hidden="1" xr:uid="{00000000-0005-0000-0000-00008F6B0000}"/>
    <cellStyle name="Hiperłącze 6" xfId="37014" hidden="1" xr:uid="{00000000-0005-0000-0000-00006F6B0000}"/>
    <cellStyle name="Hiperłącze 6" xfId="31047" hidden="1" xr:uid="{00000000-0005-0000-0000-0000C9680000}"/>
    <cellStyle name="Hiperłącze 6" xfId="29792" hidden="1" xr:uid="{00000000-0005-0000-0000-0000A9680000}"/>
    <cellStyle name="Hiperłącze 6" xfId="30827" hidden="1" xr:uid="{00000000-0005-0000-0000-000099680000}"/>
    <cellStyle name="Hiperłącze 6" xfId="22921" hidden="1" xr:uid="{00000000-0005-0000-0000-00006B650000}"/>
    <cellStyle name="Hiperłącze 6" xfId="15862" hidden="1" xr:uid="{00000000-0005-0000-0000-00000A620000}"/>
    <cellStyle name="Hiperłącze 6" xfId="30699" hidden="1" xr:uid="{00000000-0005-0000-0000-00008B680000}"/>
    <cellStyle name="Hiperłącze 6" xfId="35558" hidden="1" xr:uid="{00000000-0005-0000-0000-0000DB6A0000}"/>
    <cellStyle name="Hiperłącze 6" xfId="37980" hidden="1" xr:uid="{00000000-0005-0000-0000-0000FB6B0000}"/>
    <cellStyle name="Hiperłącze 6" xfId="41592" hidden="1" xr:uid="{00000000-0005-0000-0000-0000856D0000}"/>
    <cellStyle name="Hiperłącze 6" xfId="41410" hidden="1" xr:uid="{00000000-0005-0000-0000-0000716D0000}"/>
    <cellStyle name="Hiperłącze 6" xfId="45340" hidden="1" xr:uid="{00000000-0005-0000-0000-0000676F0000}"/>
    <cellStyle name="Hiperłącze 6" xfId="15932" hidden="1" xr:uid="{00000000-0005-0000-0000-000017620000}"/>
    <cellStyle name="Hiperłącze 6" xfId="14518" hidden="1" xr:uid="{00000000-0005-0000-0000-000052610000}"/>
    <cellStyle name="Hiperłącze 6" xfId="21807" hidden="1" xr:uid="{00000000-0005-0000-0000-00007A640000}"/>
    <cellStyle name="Hiperłącze 6" xfId="25088" hidden="1" xr:uid="{00000000-0005-0000-0000-00009A660000}"/>
    <cellStyle name="Hiperłącze 6" xfId="42577" hidden="1" xr:uid="{00000000-0005-0000-0000-0000106E0000}"/>
    <cellStyle name="Hiperłącze 6" xfId="43554" hidden="1" xr:uid="{00000000-0005-0000-0000-0000476F0000}"/>
    <cellStyle name="Hiperłącze 6" xfId="17930" hidden="1" xr:uid="{00000000-0005-0000-0000-0000CE620000}"/>
    <cellStyle name="Hiperłącze 6" xfId="45658" hidden="1" xr:uid="{00000000-0005-0000-0000-00009C6F0000}"/>
    <cellStyle name="Hiperłącze 6" xfId="37744" hidden="1" xr:uid="{00000000-0005-0000-0000-0000E46B0000}"/>
    <cellStyle name="Hiperłącze 6" xfId="11779" hidden="1" xr:uid="{00000000-0005-0000-0000-00005D610000}"/>
    <cellStyle name="Hiperłącze 6" xfId="44678" hidden="1" xr:uid="{00000000-0005-0000-0000-0000006F0000}"/>
    <cellStyle name="Hiperłącze 6" xfId="44633" hidden="1" xr:uid="{00000000-0005-0000-0000-0000F66E0000}"/>
    <cellStyle name="Hiperłącze 6" xfId="44449" hidden="1" xr:uid="{00000000-0005-0000-0000-0000CF6E0000}"/>
    <cellStyle name="Hiperłącze 6" xfId="11494" hidden="1" xr:uid="{00000000-0005-0000-0000-00006E600000}"/>
    <cellStyle name="Hiperłącze 6" xfId="16635" hidden="1" xr:uid="{00000000-0005-0000-0000-000027620000}"/>
    <cellStyle name="Hiperłącze 6" xfId="13495" hidden="1" xr:uid="{00000000-0005-0000-0000-0000C6600000}"/>
    <cellStyle name="Hiperłącze 6" xfId="15498" hidden="1" xr:uid="{00000000-0005-0000-0000-0000B2610000}"/>
    <cellStyle name="Hiperłącze 6" xfId="37217" hidden="1" xr:uid="{00000000-0005-0000-0000-0000CB6B0000}"/>
    <cellStyle name="Hiperłącze 6" xfId="20167" hidden="1" xr:uid="{00000000-0005-0000-0000-000001640000}"/>
    <cellStyle name="Hiperłącze 6" xfId="15507" hidden="1" xr:uid="{00000000-0005-0000-0000-0000B6610000}"/>
    <cellStyle name="Hiperłącze 6" xfId="24467" hidden="1" xr:uid="{00000000-0005-0000-0000-0000CE650000}"/>
    <cellStyle name="Hiperłącze 6" xfId="26852" hidden="1" xr:uid="{00000000-0005-0000-0000-0000DE660000}"/>
    <cellStyle name="Hiperłącze 6" xfId="17449" hidden="1" xr:uid="{00000000-0005-0000-0000-000097620000}"/>
    <cellStyle name="Hiperłącze 6" xfId="13622" hidden="1" xr:uid="{00000000-0005-0000-0000-0000EE600000}"/>
    <cellStyle name="Hiperłącze 6" xfId="41118" hidden="1" xr:uid="{00000000-0005-0000-0000-00008F6D0000}"/>
    <cellStyle name="Hiperłącze 6" xfId="41492" hidden="1" xr:uid="{00000000-0005-0000-0000-0000756D0000}"/>
    <cellStyle name="Hiperłącze 6" xfId="39381" hidden="1" xr:uid="{00000000-0005-0000-0000-00003A6D0000}"/>
    <cellStyle name="Hiperłącze 6" xfId="24706" hidden="1" xr:uid="{00000000-0005-0000-0000-000012660000}"/>
    <cellStyle name="Hiperłącze 6" xfId="30762" hidden="1" xr:uid="{00000000-0005-0000-0000-000092680000}"/>
    <cellStyle name="Hiperłącze 6" xfId="45624" hidden="1" xr:uid="{00000000-0005-0000-0000-0000A16F0000}"/>
    <cellStyle name="Hiperłącze 6" xfId="12444" hidden="1" xr:uid="{00000000-0005-0000-0000-000032600000}"/>
    <cellStyle name="Hiperłącze 6" xfId="12086" hidden="1" xr:uid="{00000000-0005-0000-0000-000012600000}"/>
    <cellStyle name="Hiperłącze 6" xfId="15961" hidden="1" xr:uid="{00000000-0005-0000-0000-000012620000}"/>
    <cellStyle name="Hiperłącze 6" xfId="17662" hidden="1" xr:uid="{00000000-0005-0000-0000-0000AF620000}"/>
    <cellStyle name="Hiperłącze 6" xfId="40492" hidden="1" xr:uid="{00000000-0005-0000-0000-00001B6D0000}"/>
    <cellStyle name="Hiperłącze 6" xfId="37790" hidden="1" xr:uid="{00000000-0005-0000-0000-0000E56B0000}"/>
    <cellStyle name="Hiperłącze 6" xfId="27205" hidden="1" xr:uid="{00000000-0005-0000-0000-00001F670000}"/>
    <cellStyle name="Hiperłącze 6" xfId="13566" hidden="1" xr:uid="{00000000-0005-0000-0000-0000EB600000}"/>
    <cellStyle name="Hiperłącze 6" xfId="12747" hidden="1" xr:uid="{00000000-0005-0000-0000-000056600000}"/>
    <cellStyle name="Hiperłącze 6" xfId="11695" hidden="1" xr:uid="{00000000-0005-0000-0000-000069600000}"/>
    <cellStyle name="Hiperłącze 6" xfId="12704" hidden="1" xr:uid="{00000000-0005-0000-0000-000057600000}"/>
    <cellStyle name="Hiperłącze 6" xfId="16917" hidden="1" xr:uid="{00000000-0005-0000-0000-000044620000}"/>
    <cellStyle name="Hiperłącze 6" xfId="15810" hidden="1" xr:uid="{00000000-0005-0000-0000-000007620000}"/>
    <cellStyle name="Hiperłącze 6" xfId="30603" hidden="1" xr:uid="{00000000-0005-0000-0000-00007F680000}"/>
    <cellStyle name="Hiperłącze 6" xfId="36824" hidden="1" xr:uid="{00000000-0005-0000-0000-00005D6B0000}"/>
    <cellStyle name="Hiperłącze 6" xfId="44981" hidden="1" xr:uid="{00000000-0005-0000-0000-0000246F0000}"/>
    <cellStyle name="Hiperłącze 6" xfId="46015" hidden="1" xr:uid="{00000000-0005-0000-0000-0000856F0000}"/>
    <cellStyle name="Hiperłącze 6" xfId="30566" hidden="1" xr:uid="{00000000-0005-0000-0000-00007A680000}"/>
    <cellStyle name="Hiperłącze 6" xfId="26733" hidden="1" xr:uid="{00000000-0005-0000-0000-0000D1660000}"/>
    <cellStyle name="Hiperłącze 6" xfId="11284" hidden="1" xr:uid="{00000000-0005-0000-0000-0000F75F0000}"/>
    <cellStyle name="Hiperłącze 6" xfId="13046" hidden="1" xr:uid="{00000000-0005-0000-0000-000097600000}"/>
    <cellStyle name="Hiperłącze 6" xfId="17308" hidden="1" xr:uid="{00000000-0005-0000-0000-00006F620000}"/>
    <cellStyle name="Hiperłącze 6" xfId="17181" hidden="1" xr:uid="{00000000-0005-0000-0000-000061620000}"/>
    <cellStyle name="Hiperłącze 6" xfId="25405" hidden="1" xr:uid="{00000000-0005-0000-0000-0000FA660000}"/>
    <cellStyle name="Hiperłącze 6" xfId="14806" hidden="1" xr:uid="{00000000-0005-0000-0000-0000D1610000}"/>
    <cellStyle name="Hiperłącze 6" xfId="41419" hidden="1" xr:uid="{00000000-0005-0000-0000-0000726D0000}"/>
    <cellStyle name="Hiperłącze 6" xfId="24839" hidden="1" xr:uid="{00000000-0005-0000-0000-000024660000}"/>
    <cellStyle name="Hiperłącze 6" xfId="28852" hidden="1" xr:uid="{00000000-0005-0000-0000-000007680000}"/>
    <cellStyle name="Hiperłącze 6" xfId="24057" hidden="1" xr:uid="{00000000-0005-0000-0000-0000DF650000}"/>
    <cellStyle name="Hiperłącze 6" xfId="17363" hidden="1" xr:uid="{00000000-0005-0000-0000-000075620000}"/>
    <cellStyle name="Hiperłącze 6" xfId="40817" hidden="1" xr:uid="{00000000-0005-0000-0000-0000576D0000}"/>
    <cellStyle name="Hiperłącze 6" xfId="17976" hidden="1" xr:uid="{00000000-0005-0000-0000-0000D8620000}"/>
    <cellStyle name="Hiperłącze 6" xfId="29461" hidden="1" xr:uid="{00000000-0005-0000-0000-00003F680000}"/>
    <cellStyle name="Hiperłącze 6" xfId="30871" hidden="1" xr:uid="{00000000-0005-0000-0000-00009E680000}"/>
    <cellStyle name="Hiperłącze 6" xfId="24213" hidden="1" xr:uid="{00000000-0005-0000-0000-0000B2650000}"/>
    <cellStyle name="Hiperłącze 6" xfId="41383" hidden="1" xr:uid="{00000000-0005-0000-0000-00009F6D0000}"/>
    <cellStyle name="Hiperłącze 6" xfId="44047" hidden="1" xr:uid="{00000000-0005-0000-0000-0000A06E0000}"/>
    <cellStyle name="Hiperłącze 6" xfId="26412" hidden="1" xr:uid="{00000000-0005-0000-0000-000095660000}"/>
    <cellStyle name="Hiperłącze 6" xfId="26072" hidden="1" xr:uid="{00000000-0005-0000-0000-000070660000}"/>
    <cellStyle name="Hiperłącze 6" xfId="30900" hidden="1" xr:uid="{00000000-0005-0000-0000-0000A4680000}"/>
    <cellStyle name="Hiperłącze 6" xfId="21610" hidden="1" xr:uid="{00000000-0005-0000-0000-000065640000}"/>
    <cellStyle name="Hiperłącze 6" xfId="23668" hidden="1" xr:uid="{00000000-0005-0000-0000-000095650000}"/>
    <cellStyle name="Hiperłącze 6" xfId="45053" hidden="1" xr:uid="{00000000-0005-0000-0000-00002A6F0000}"/>
    <cellStyle name="Hiperłącze 6" xfId="38735" hidden="1" xr:uid="{00000000-0005-0000-0000-0000D96C0000}"/>
    <cellStyle name="Hiperłącze 6" xfId="46319" hidden="1" xr:uid="{00000000-0005-0000-0000-0000EE6F0000}"/>
    <cellStyle name="Hiperłącze 6" xfId="25901" hidden="1" xr:uid="{00000000-0005-0000-0000-000055660000}"/>
    <cellStyle name="Hiperłącze 6" xfId="16230" hidden="1" xr:uid="{00000000-0005-0000-0000-00007D630000}"/>
    <cellStyle name="Hiperłącze 6" xfId="18365" hidden="1" xr:uid="{00000000-0005-0000-0000-00005A630000}"/>
    <cellStyle name="Hiperłącze 6" xfId="15680" hidden="1" xr:uid="{00000000-0005-0000-0000-0000F7610000}"/>
    <cellStyle name="Hiperłącze 6" xfId="43959" hidden="1" xr:uid="{00000000-0005-0000-0000-0000976E0000}"/>
    <cellStyle name="Hiperłącze 6" xfId="33840" hidden="1" xr:uid="{00000000-0005-0000-0000-00003A6A0000}"/>
    <cellStyle name="Hiperłącze 6" xfId="34399" hidden="1" xr:uid="{00000000-0005-0000-0000-0000AD6B0000}"/>
    <cellStyle name="Hiperłącze 6" xfId="20718" hidden="1" xr:uid="{00000000-0005-0000-0000-00008F640000}"/>
    <cellStyle name="Hiperłącze 6" xfId="23159" hidden="1" xr:uid="{00000000-0005-0000-0000-000021650000}"/>
    <cellStyle name="Hiperłącze 6" xfId="42421" hidden="1" xr:uid="{00000000-0005-0000-0000-0000376E0000}"/>
    <cellStyle name="Hiperłącze 6" xfId="18415" hidden="1" xr:uid="{00000000-0005-0000-0000-000049630000}"/>
    <cellStyle name="Hiperłącze 6" xfId="46775" hidden="1" xr:uid="{00000000-0005-0000-0000-000000700000}"/>
    <cellStyle name="Hiperłącze 6" xfId="35866" hidden="1" xr:uid="{00000000-0005-0000-0000-0000FF6A0000}"/>
    <cellStyle name="Hiperłącze 6" xfId="22925" hidden="1" xr:uid="{00000000-0005-0000-0000-00006C650000}"/>
    <cellStyle name="Hiperłącze 6" xfId="40686" hidden="1" xr:uid="{00000000-0005-0000-0000-0000486D0000}"/>
    <cellStyle name="Hiperłącze 6" xfId="16452" hidden="1" xr:uid="{00000000-0005-0000-0000-00006A630000}"/>
    <cellStyle name="Hiperłącze 6" xfId="16940" hidden="1" xr:uid="{00000000-0005-0000-0000-000047620000}"/>
    <cellStyle name="Hiperłącze 6" xfId="35155" hidden="1" xr:uid="{00000000-0005-0000-0000-00008D6A0000}"/>
    <cellStyle name="Hiperłącze 6" xfId="28327" hidden="1" xr:uid="{00000000-0005-0000-0000-0000FE670000}"/>
    <cellStyle name="Hiperłącze 6" xfId="12774" hidden="1" xr:uid="{00000000-0005-0000-0000-00005E600000}"/>
    <cellStyle name="Hiperłącze 6" xfId="45629" hidden="1" xr:uid="{00000000-0005-0000-0000-0000A36F0000}"/>
    <cellStyle name="Hiperłącze 6" xfId="44340" hidden="1" xr:uid="{00000000-0005-0000-0000-0000C36E0000}"/>
    <cellStyle name="Hiperłącze 6" xfId="35632" hidden="1" xr:uid="{00000000-0005-0000-0000-0000E06A0000}"/>
    <cellStyle name="Hiperłącze 6" xfId="25309" hidden="1" xr:uid="{00000000-0005-0000-0000-00009F670000}"/>
    <cellStyle name="Hiperłącze 6" xfId="28872" hidden="1" xr:uid="{00000000-0005-0000-0000-0000D1670000}"/>
    <cellStyle name="Hiperłącze 6" xfId="36570" hidden="1" xr:uid="{00000000-0005-0000-0000-00007E6B0000}"/>
    <cellStyle name="Hiperłącze 6" xfId="17229" hidden="1" xr:uid="{00000000-0005-0000-0000-000067620000}"/>
    <cellStyle name="Hiperłącze 6" xfId="12094" hidden="1" xr:uid="{00000000-0005-0000-0000-000015600000}"/>
    <cellStyle name="Hiperłącze 6" xfId="46201" hidden="1" xr:uid="{00000000-0005-0000-0000-0000E16F0000}"/>
    <cellStyle name="Hiperłącze 6" xfId="42806" hidden="1" xr:uid="{00000000-0005-0000-0000-0000556E0000}"/>
    <cellStyle name="Hiperłącze 6" xfId="19042" hidden="1" xr:uid="{00000000-0005-0000-0000-000062630000}"/>
    <cellStyle name="Hiperłącze 6" xfId="44551" hidden="1" xr:uid="{00000000-0005-0000-0000-0000F26E0000}"/>
    <cellStyle name="Hiperłącze 6" xfId="30550" hidden="1" xr:uid="{00000000-0005-0000-0000-000076680000}"/>
    <cellStyle name="Hiperłącze 6" xfId="37183" hidden="1" xr:uid="{00000000-0005-0000-0000-0000C46B0000}"/>
    <cellStyle name="Hiperłącze 6" xfId="24160" hidden="1" xr:uid="{00000000-0005-0000-0000-0000B0650000}"/>
    <cellStyle name="Hiperłącze 6" xfId="36421" hidden="1" xr:uid="{00000000-0005-0000-0000-0000A46B0000}"/>
    <cellStyle name="Hiperłącze 6" xfId="14957" hidden="1" xr:uid="{00000000-0005-0000-0000-0000C8610000}"/>
    <cellStyle name="Hiperłącze 6" xfId="15736" hidden="1" xr:uid="{00000000-0005-0000-0000-0000F9610000}"/>
    <cellStyle name="Hiperłącze 6" xfId="16021" hidden="1" xr:uid="{00000000-0005-0000-0000-000081620000}"/>
    <cellStyle name="Hiperłącze 6" xfId="13801" hidden="1" xr:uid="{00000000-0005-0000-0000-000054610000}"/>
    <cellStyle name="Hiperłącze 6" xfId="12205" hidden="1" xr:uid="{00000000-0005-0000-0000-0000D5600000}"/>
    <cellStyle name="Hiperłącze 6" xfId="20821" hidden="1" xr:uid="{00000000-0005-0000-0000-000085650000}"/>
    <cellStyle name="Hiperłącze 6" xfId="37282" hidden="1" xr:uid="{00000000-0005-0000-0000-0000CF6B0000}"/>
    <cellStyle name="Hiperłącze 6" xfId="17758" hidden="1" xr:uid="{00000000-0005-0000-0000-0000BB620000}"/>
    <cellStyle name="Hiperłącze 6" xfId="15818" hidden="1" xr:uid="{00000000-0005-0000-0000-00000C620000}"/>
    <cellStyle name="Hiperłącze 6" xfId="14286" hidden="1" xr:uid="{00000000-0005-0000-0000-000013610000}"/>
    <cellStyle name="Hiperłącze 6" xfId="19278" hidden="1" xr:uid="{00000000-0005-0000-0000-0000DE630000}"/>
    <cellStyle name="Hiperłącze 6" xfId="27362" hidden="1" xr:uid="{00000000-0005-0000-0000-000078670000}"/>
    <cellStyle name="Hiperłącze 6" xfId="26213" hidden="1" xr:uid="{00000000-0005-0000-0000-00007A660000}"/>
    <cellStyle name="Hiperłącze 6" xfId="20013" hidden="1" xr:uid="{00000000-0005-0000-0000-0000C1630000}"/>
    <cellStyle name="Hiperłącze 6" xfId="19187" hidden="1" xr:uid="{00000000-0005-0000-0000-00008F630000}"/>
    <cellStyle name="Hiperłącze 6" xfId="45378" hidden="1" xr:uid="{00000000-0005-0000-0000-0000666F0000}"/>
    <cellStyle name="Hiperłącze 6" xfId="40081" hidden="1" xr:uid="{00000000-0005-0000-0000-0000EB6C0000}"/>
    <cellStyle name="Hiperłącze 6" xfId="30360" hidden="1" xr:uid="{00000000-0005-0000-0000-000063680000}"/>
    <cellStyle name="Hiperłącze 6" xfId="26620" hidden="1" xr:uid="{00000000-0005-0000-0000-0000C7660000}"/>
    <cellStyle name="Hiperłącze 6" xfId="22180" hidden="1" xr:uid="{00000000-0005-0000-0000-0000C0640000}"/>
    <cellStyle name="Hiperłącze 6" xfId="22249" hidden="1" xr:uid="{00000000-0005-0000-0000-0000C6640000}"/>
    <cellStyle name="Hiperłącze 6" xfId="22321" hidden="1" xr:uid="{00000000-0005-0000-0000-0000CA640000}"/>
    <cellStyle name="Hiperłącze 6" xfId="22276" hidden="1" xr:uid="{00000000-0005-0000-0000-0000CC640000}"/>
    <cellStyle name="Hiperłącze 6" xfId="22329" hidden="1" xr:uid="{00000000-0005-0000-0000-0000CE640000}"/>
    <cellStyle name="Hiperłącze 6" xfId="22291" hidden="1" xr:uid="{00000000-0005-0000-0000-0000D0640000}"/>
    <cellStyle name="Hiperłącze 6" xfId="22456" hidden="1" xr:uid="{00000000-0005-0000-0000-0000DE640000}"/>
    <cellStyle name="Hiperłącze 6" xfId="22502" hidden="1" xr:uid="{00000000-0005-0000-0000-0000E8640000}"/>
    <cellStyle name="Hiperłącze 6" xfId="20990" hidden="1" xr:uid="{00000000-0005-0000-0000-0000E9640000}"/>
    <cellStyle name="Hiperłącze 6" xfId="21253" hidden="1" xr:uid="{00000000-0005-0000-0000-0000F2640000}"/>
    <cellStyle name="Hiperłącze 6" xfId="20917" hidden="1" xr:uid="{00000000-0005-0000-0000-0000F3640000}"/>
    <cellStyle name="Hiperłącze 6" xfId="20911" hidden="1" xr:uid="{00000000-0005-0000-0000-0000F4640000}"/>
    <cellStyle name="Hiperłącze 6" xfId="20963" hidden="1" xr:uid="{00000000-0005-0000-0000-0000F9640000}"/>
    <cellStyle name="Hiperłącze 6" xfId="20946" hidden="1" xr:uid="{00000000-0005-0000-0000-0000FC640000}"/>
    <cellStyle name="Hiperłącze 6" xfId="22018" hidden="1" xr:uid="{00000000-0005-0000-0000-0000A6640000}"/>
    <cellStyle name="Hiperłącze 6" xfId="46733" hidden="1" xr:uid="{00000000-0005-0000-0000-0000F96F0000}"/>
    <cellStyle name="Hiperłącze 6" xfId="43351" hidden="1" xr:uid="{00000000-0005-0000-0000-0000DB6E0000}"/>
    <cellStyle name="Hiperłącze 6" xfId="27448" hidden="1" xr:uid="{00000000-0005-0000-0000-00007C670000}"/>
    <cellStyle name="Hiperłącze 6" xfId="27406" hidden="1" xr:uid="{00000000-0005-0000-0000-00007D670000}"/>
    <cellStyle name="Hiperłącze 6" xfId="27375" hidden="1" xr:uid="{00000000-0005-0000-0000-000084670000}"/>
    <cellStyle name="Hiperłącze 6" xfId="25365" hidden="1" xr:uid="{00000000-0005-0000-0000-00008F670000}"/>
    <cellStyle name="Hiperłącze 6" xfId="25360" hidden="1" xr:uid="{00000000-0005-0000-0000-000093670000}"/>
    <cellStyle name="Hiperłącze 6" xfId="28118" hidden="1" xr:uid="{00000000-0005-0000-0000-0000A2670000}"/>
    <cellStyle name="Hiperłącze 6" xfId="28127" hidden="1" xr:uid="{00000000-0005-0000-0000-0000A3670000}"/>
    <cellStyle name="Hiperłącze 6" xfId="28191" hidden="1" xr:uid="{00000000-0005-0000-0000-0000A5670000}"/>
    <cellStyle name="Hiperłącze 6" xfId="28200" hidden="1" xr:uid="{00000000-0005-0000-0000-0000A6670000}"/>
    <cellStyle name="Hiperłącze 6" xfId="28236" hidden="1" xr:uid="{00000000-0005-0000-0000-0000AF670000}"/>
    <cellStyle name="Hiperłącze 6" xfId="28308" hidden="1" xr:uid="{00000000-0005-0000-0000-0000B2670000}"/>
    <cellStyle name="Hiperłącze 6" xfId="28265" hidden="1" xr:uid="{00000000-0005-0000-0000-0000B3670000}"/>
    <cellStyle name="Hiperłącze 6" xfId="43401" hidden="1" xr:uid="{00000000-0005-0000-0000-0000DF6F0000}"/>
    <cellStyle name="Hiperłącze 6" xfId="43795" hidden="1" xr:uid="{00000000-0005-0000-0000-00008C6E0000}"/>
    <cellStyle name="Hiperłącze 6" xfId="26357" hidden="1" xr:uid="{00000000-0005-0000-0000-00008F660000}"/>
    <cellStyle name="Hiperłącze 6" xfId="25740" hidden="1" xr:uid="{00000000-0005-0000-0000-000049660000}"/>
    <cellStyle name="Hiperłącze 6" xfId="42725" hidden="1" xr:uid="{00000000-0005-0000-0000-00004B6E0000}"/>
    <cellStyle name="Hiperłącze 6" xfId="42064" hidden="1" xr:uid="{00000000-0005-0000-0000-0000296E0000}"/>
    <cellStyle name="Hiperłącze 6" xfId="42156" hidden="1" xr:uid="{00000000-0005-0000-0000-0000206E0000}"/>
    <cellStyle name="Hiperłącze 6" xfId="43871" hidden="1" xr:uid="{00000000-0005-0000-0000-0000456F0000}"/>
    <cellStyle name="Hiperłącze 6" xfId="38848" hidden="1" xr:uid="{00000000-0005-0000-0000-0000CD6D0000}"/>
    <cellStyle name="Hiperłącze 6" xfId="41213" hidden="1" xr:uid="{00000000-0005-0000-0000-0000A46D0000}"/>
    <cellStyle name="Hiperłącze 6" xfId="42559" hidden="1" xr:uid="{00000000-0005-0000-0000-00000E6E0000}"/>
    <cellStyle name="Hiperłącze 6" xfId="28291" hidden="1" xr:uid="{00000000-0005-0000-0000-0000B5670000}"/>
    <cellStyle name="Hiperłącze 6" xfId="25501" hidden="1" xr:uid="{00000000-0005-0000-0000-00008A670000}"/>
    <cellStyle name="Hiperłącze 6" xfId="28768" hidden="1" xr:uid="{00000000-0005-0000-0000-0000C8670000}"/>
    <cellStyle name="Hiperłącze 6" xfId="17038" hidden="1" xr:uid="{00000000-0005-0000-0000-000054620000}"/>
    <cellStyle name="Hiperłącze 6" xfId="33236" hidden="1" xr:uid="{00000000-0005-0000-0000-0000D1690000}"/>
    <cellStyle name="Hiperłącze 6" xfId="17483" hidden="1" xr:uid="{00000000-0005-0000-0000-000095620000}"/>
    <cellStyle name="Hiperłącze 6" xfId="15540" hidden="1" xr:uid="{00000000-0005-0000-0000-0000E1610000}"/>
    <cellStyle name="Hiperłącze 6" xfId="17031" hidden="1" xr:uid="{00000000-0005-0000-0000-00004F620000}"/>
    <cellStyle name="Hiperłącze 6" xfId="26829" hidden="1" xr:uid="{00000000-0005-0000-0000-0000DD660000}"/>
    <cellStyle name="Hiperłącze 6" xfId="21063" hidden="1" xr:uid="{00000000-0005-0000-0000-00002B640000}"/>
    <cellStyle name="Hiperłącze 6" xfId="20211" hidden="1" xr:uid="{00000000-0005-0000-0000-000006640000}"/>
    <cellStyle name="Hiperłącze 6" xfId="10451" hidden="1" xr:uid="{00000000-0005-0000-0000-0000ED5F0000}"/>
    <cellStyle name="Hiperłącze 6" xfId="13756" hidden="1" xr:uid="{00000000-0005-0000-0000-00002D610000}"/>
    <cellStyle name="Hiperłącze 6" xfId="22773" hidden="1" xr:uid="{00000000-0005-0000-0000-00005E650000}"/>
    <cellStyle name="Hiperłącze 6" xfId="26649" hidden="1" xr:uid="{00000000-0005-0000-0000-0000C2660000}"/>
    <cellStyle name="Hiperłącze 6" xfId="22611" hidden="1" xr:uid="{00000000-0005-0000-0000-00000C650000}"/>
    <cellStyle name="Hiperłącze 6" xfId="41013" hidden="1" xr:uid="{00000000-0005-0000-0000-0000AB6D0000}"/>
    <cellStyle name="Hiperłącze 6" xfId="37452" hidden="1" xr:uid="{00000000-0005-0000-0000-0000346C0000}"/>
    <cellStyle name="Hiperłącze 6" xfId="38543" hidden="1" xr:uid="{00000000-0005-0000-0000-0000636C0000}"/>
    <cellStyle name="Hiperłącze 6" xfId="29245" hidden="1" xr:uid="{00000000-0005-0000-0000-000026680000}"/>
    <cellStyle name="Hiperłącze 6" xfId="24570" hidden="1" xr:uid="{00000000-0005-0000-0000-000007660000}"/>
    <cellStyle name="Hiperłącze 6" xfId="11406" hidden="1" xr:uid="{00000000-0005-0000-0000-000007600000}"/>
    <cellStyle name="Hiperłącze 6" xfId="23526" hidden="1" xr:uid="{00000000-0005-0000-0000-000046650000}"/>
    <cellStyle name="Hiperłącze 6" xfId="27932" hidden="1" xr:uid="{00000000-0005-0000-0000-000046670000}"/>
    <cellStyle name="Hiperłącze 6" xfId="20700" hidden="1" xr:uid="{00000000-0005-0000-0000-00008D640000}"/>
    <cellStyle name="Hiperłącze 6" xfId="15251" hidden="1" xr:uid="{00000000-0005-0000-0000-00009A610000}"/>
    <cellStyle name="Hiperłącze 6" xfId="42550" hidden="1" xr:uid="{00000000-0005-0000-0000-00000D6E0000}"/>
    <cellStyle name="Hiperłącze 6" xfId="18640" hidden="1" xr:uid="{00000000-0005-0000-0000-00000D630000}"/>
    <cellStyle name="Hiperłącze 6" xfId="35981" hidden="1" xr:uid="{00000000-0005-0000-0000-0000096B0000}"/>
    <cellStyle name="Hiperłącze 6" xfId="18919" hidden="1" xr:uid="{00000000-0005-0000-0000-00002F630000}"/>
    <cellStyle name="Hiperłącze 6" xfId="14759" hidden="1" xr:uid="{00000000-0005-0000-0000-0000CA610000}"/>
    <cellStyle name="Hiperłącze 6" xfId="10437" hidden="1" xr:uid="{00000000-0005-0000-0000-0000EF5F0000}"/>
    <cellStyle name="Hiperłącze 6" xfId="19330" hidden="1" xr:uid="{00000000-0005-0000-0000-0000E1630000}"/>
    <cellStyle name="Hiperłącze 6" xfId="17237" hidden="1" xr:uid="{00000000-0005-0000-0000-00006C620000}"/>
    <cellStyle name="Hiperłącze 6" xfId="37311" hidden="1" xr:uid="{00000000-0005-0000-0000-0000D36B0000}"/>
    <cellStyle name="Hiperłącze 6" xfId="40058" hidden="1" xr:uid="{00000000-0005-0000-0000-0000E86C0000}"/>
    <cellStyle name="Hiperłącze 6" xfId="31809" hidden="1" xr:uid="{00000000-0005-0000-0000-000036690000}"/>
    <cellStyle name="Hiperłącze 6" xfId="35179" hidden="1" xr:uid="{00000000-0005-0000-0000-0000956A0000}"/>
    <cellStyle name="Hiperłącze 6" xfId="24146" hidden="1" xr:uid="{00000000-0005-0000-0000-0000AC650000}"/>
    <cellStyle name="Hiperłącze 6" xfId="35955" hidden="1" xr:uid="{00000000-0005-0000-0000-0000076B0000}"/>
    <cellStyle name="Hiperłącze 6" xfId="42912" hidden="1" xr:uid="{00000000-0005-0000-0000-0000626E0000}"/>
    <cellStyle name="Hiperłącze 6" xfId="18265" hidden="1" xr:uid="{00000000-0005-0000-0000-000046630000}"/>
    <cellStyle name="Hiperłącze 6" xfId="23190" hidden="1" xr:uid="{00000000-0005-0000-0000-000025650000}"/>
    <cellStyle name="Hiperłącze 6" xfId="30370" hidden="1" xr:uid="{00000000-0005-0000-0000-000064680000}"/>
    <cellStyle name="Hiperłącze 6" xfId="39808" hidden="1" xr:uid="{00000000-0005-0000-0000-0000B26C0000}"/>
    <cellStyle name="Hiperłącze 6" xfId="46471" hidden="1" xr:uid="{00000000-0005-0000-0000-000041700000}"/>
    <cellStyle name="Hiperłącze 6" xfId="17684" hidden="1" xr:uid="{00000000-0005-0000-0000-0000B1620000}"/>
    <cellStyle name="Hiperłącze 6" xfId="39524" hidden="1" xr:uid="{00000000-0005-0000-0000-0000906C0000}"/>
    <cellStyle name="Hiperłącze 6" xfId="21443" hidden="1" xr:uid="{00000000-0005-0000-0000-000054640000}"/>
    <cellStyle name="Hiperłącze 6" xfId="28946" hidden="1" xr:uid="{00000000-0005-0000-0000-0000D9670000}"/>
    <cellStyle name="Hiperłącze 6" xfId="40325" hidden="1" xr:uid="{00000000-0005-0000-0000-0000026D0000}"/>
    <cellStyle name="Hiperłącze 6" xfId="19142" hidden="1" xr:uid="{00000000-0005-0000-0000-000085630000}"/>
    <cellStyle name="Hiperłącze 6" xfId="46630" hidden="1" xr:uid="{00000000-0005-0000-0000-000037700000}"/>
    <cellStyle name="Hiperłącze 6" xfId="43167" hidden="1" xr:uid="{00000000-0005-0000-0000-0000E46E0000}"/>
    <cellStyle name="Hiperłącze 6" xfId="30070" hidden="1" xr:uid="{00000000-0005-0000-0000-00001B690000}"/>
    <cellStyle name="Hiperłącze 6" xfId="19719" hidden="1" xr:uid="{00000000-0005-0000-0000-0000A8630000}"/>
    <cellStyle name="Hiperłącze 6" xfId="34278" hidden="1" xr:uid="{00000000-0005-0000-0000-0000C36A0000}"/>
    <cellStyle name="Hiperłącze 6" xfId="22655" hidden="1" xr:uid="{00000000-0005-0000-0000-00000A650000}"/>
    <cellStyle name="Hiperłącze 6" xfId="22126" hidden="1" xr:uid="{00000000-0005-0000-0000-0000B2640000}"/>
    <cellStyle name="Hiperłącze 6" xfId="21825" hidden="1" xr:uid="{00000000-0005-0000-0000-00007E640000}"/>
    <cellStyle name="Hiperłącze 6" xfId="21645" hidden="1" xr:uid="{00000000-0005-0000-0000-00006C640000}"/>
    <cellStyle name="Hiperłącze 6" xfId="20327" hidden="1" xr:uid="{00000000-0005-0000-0000-000013640000}"/>
    <cellStyle name="Hiperłącze 6" xfId="19366" hidden="1" xr:uid="{00000000-0005-0000-0000-0000F0630000}"/>
    <cellStyle name="Hiperłącze 6" xfId="19312" hidden="1" xr:uid="{00000000-0005-0000-0000-0000CD630000}"/>
    <cellStyle name="Hiperłącze 6" xfId="16295" hidden="1" xr:uid="{00000000-0005-0000-0000-000075630000}"/>
    <cellStyle name="Hiperłącze 6" xfId="35021" hidden="1" xr:uid="{00000000-0005-0000-0000-0000836A0000}"/>
    <cellStyle name="Hiperłącze 6" xfId="35012" hidden="1" xr:uid="{00000000-0005-0000-0000-0000846A0000}"/>
    <cellStyle name="Hiperłącze 6" xfId="35047" hidden="1" xr:uid="{00000000-0005-0000-0000-0000856A0000}"/>
    <cellStyle name="Hiperłącze 6" xfId="35133" hidden="1" xr:uid="{00000000-0005-0000-0000-0000946A0000}"/>
    <cellStyle name="Hiperłącze 6" xfId="35214" hidden="1" xr:uid="{00000000-0005-0000-0000-00009C6A0000}"/>
    <cellStyle name="Hiperłącze 6" xfId="35244" hidden="1" xr:uid="{00000000-0005-0000-0000-00009D6A0000}"/>
    <cellStyle name="Hiperłącze 6" xfId="35235" hidden="1" xr:uid="{00000000-0005-0000-0000-00009F6A0000}"/>
    <cellStyle name="Hiperłącze 6" xfId="35285" hidden="1" xr:uid="{00000000-0005-0000-0000-0000A26A0000}"/>
    <cellStyle name="Hiperłącze 6" xfId="35304" hidden="1" xr:uid="{00000000-0005-0000-0000-0000A46A0000}"/>
    <cellStyle name="Hiperłącze 6" xfId="35358" hidden="1" xr:uid="{00000000-0005-0000-0000-0000A56A0000}"/>
    <cellStyle name="Hiperłącze 6" xfId="35315" hidden="1" xr:uid="{00000000-0005-0000-0000-0000A86A0000}"/>
    <cellStyle name="Hiperłącze 6" xfId="35376" hidden="1" xr:uid="{00000000-0005-0000-0000-0000AA6A0000}"/>
    <cellStyle name="Hiperłącze 6" xfId="35412" hidden="1" xr:uid="{00000000-0005-0000-0000-0000B06A0000}"/>
    <cellStyle name="Hiperłącze 6" xfId="31458" hidden="1" xr:uid="{00000000-0005-0000-0000-0000F9680000}"/>
    <cellStyle name="Hiperłącze 6" xfId="31172" hidden="1" xr:uid="{00000000-0005-0000-0000-0000D2680000}"/>
    <cellStyle name="Hiperłącze 6" xfId="30616" hidden="1" xr:uid="{00000000-0005-0000-0000-000083680000}"/>
    <cellStyle name="Hiperłącze 6" xfId="33144" hidden="1" xr:uid="{00000000-0005-0000-0000-0000126A0000}"/>
    <cellStyle name="Hiperłącze 6" xfId="21520" hidden="1" xr:uid="{00000000-0005-0000-0000-00005A640000}"/>
    <cellStyle name="Hiperłącze 6" xfId="27464" hidden="1" xr:uid="{00000000-0005-0000-0000-000069670000}"/>
    <cellStyle name="Hiperłącze 6" xfId="26459" hidden="1" xr:uid="{00000000-0005-0000-0000-0000B2660000}"/>
    <cellStyle name="Hiperłącze 6" xfId="30009" hidden="1" xr:uid="{00000000-0005-0000-0000-000019690000}"/>
    <cellStyle name="Hiperłącze 6" xfId="33384" hidden="1" xr:uid="{00000000-0005-0000-0000-0000196A0000}"/>
    <cellStyle name="Hiperłącze 6" xfId="23129" hidden="1" xr:uid="{00000000-0005-0000-0000-000020650000}"/>
    <cellStyle name="Hiperłącze 6" xfId="21769" hidden="1" xr:uid="{00000000-0005-0000-0000-00007B640000}"/>
    <cellStyle name="Hiperłącze 6" xfId="31412" hidden="1" xr:uid="{00000000-0005-0000-0000-0000F4680000}"/>
    <cellStyle name="Hiperłącze 6" xfId="34822" hidden="1" xr:uid="{00000000-0005-0000-0000-0000226B0000}"/>
    <cellStyle name="Hiperłącze 6" xfId="45913" hidden="1" xr:uid="{00000000-0005-0000-0000-0000B76F0000}"/>
    <cellStyle name="Hiperłącze 6" xfId="27516" hidden="1" xr:uid="{00000000-0005-0000-0000-000062670000}"/>
    <cellStyle name="Hiperłącze 6" xfId="27968" hidden="1" xr:uid="{00000000-0005-0000-0000-00004F670000}"/>
    <cellStyle name="Hiperłącze 6" xfId="40019" hidden="1" xr:uid="{00000000-0005-0000-0000-0000E16C0000}"/>
    <cellStyle name="Hiperłącze 6" xfId="23794" hidden="1" xr:uid="{00000000-0005-0000-0000-0000A6650000}"/>
    <cellStyle name="Hiperłącze 6" xfId="24205" hidden="1" xr:uid="{00000000-0005-0000-0000-0000AE650000}"/>
    <cellStyle name="Hiperłącze 6" xfId="24181" hidden="1" xr:uid="{00000000-0005-0000-0000-0000B3650000}"/>
    <cellStyle name="Hiperłącze 6" xfId="24175" hidden="1" xr:uid="{00000000-0005-0000-0000-0000B4650000}"/>
    <cellStyle name="Hiperłącze 6" xfId="24229" hidden="1" xr:uid="{00000000-0005-0000-0000-0000B6650000}"/>
    <cellStyle name="Hiperłącze 6" xfId="24245" hidden="1" xr:uid="{00000000-0005-0000-0000-0000B8650000}"/>
    <cellStyle name="Hiperłącze 6" xfId="24358" hidden="1" xr:uid="{00000000-0005-0000-0000-0000C2650000}"/>
    <cellStyle name="Hiperłącze 6" xfId="24423" hidden="1" xr:uid="{00000000-0005-0000-0000-0000C9650000}"/>
    <cellStyle name="Hiperłącze 6" xfId="24476" hidden="1" xr:uid="{00000000-0005-0000-0000-0000CF650000}"/>
    <cellStyle name="Hiperłącze 6" xfId="24531" hidden="1" xr:uid="{00000000-0005-0000-0000-0000D5650000}"/>
    <cellStyle name="Hiperłącze 6" xfId="24557" hidden="1" xr:uid="{00000000-0005-0000-0000-0000D6650000}"/>
    <cellStyle name="Hiperłącze 6" xfId="24040" hidden="1" xr:uid="{00000000-0005-0000-0000-0000E1650000}"/>
    <cellStyle name="Hiperłącze 6" xfId="24024" hidden="1" xr:uid="{00000000-0005-0000-0000-0000E2650000}"/>
    <cellStyle name="Hiperłącze 6" xfId="24045" hidden="1" xr:uid="{00000000-0005-0000-0000-0000E3650000}"/>
    <cellStyle name="Hiperłącze 6" xfId="23809" hidden="1" xr:uid="{00000000-0005-0000-0000-0000EA650000}"/>
    <cellStyle name="Hiperłącze 6" xfId="23978" hidden="1" xr:uid="{00000000-0005-0000-0000-0000ED650000}"/>
    <cellStyle name="Hiperłącze 6" xfId="20798" hidden="1" xr:uid="{00000000-0005-0000-0000-000088650000}"/>
    <cellStyle name="Hiperłącze 6" xfId="15664" hidden="1" xr:uid="{00000000-0005-0000-0000-0000F5610000}"/>
    <cellStyle name="Hiperłącze 6" xfId="14045" hidden="1" xr:uid="{00000000-0005-0000-0000-0000FA600000}"/>
    <cellStyle name="Hiperłącze 6" xfId="29452" hidden="1" xr:uid="{00000000-0005-0000-0000-00003E680000}"/>
    <cellStyle name="Hiperłącze 6" xfId="29490" hidden="1" xr:uid="{00000000-0005-0000-0000-000043680000}"/>
    <cellStyle name="Hiperłącze 6" xfId="29481" hidden="1" xr:uid="{00000000-0005-0000-0000-000044680000}"/>
    <cellStyle name="Hiperłącze 6" xfId="30167" hidden="1" xr:uid="{00000000-0005-0000-0000-00004D680000}"/>
    <cellStyle name="Hiperłącze 6" xfId="30175" hidden="1" xr:uid="{00000000-0005-0000-0000-00004E680000}"/>
    <cellStyle name="Hiperłącze 6" xfId="30271" hidden="1" xr:uid="{00000000-0005-0000-0000-00005A680000}"/>
    <cellStyle name="Hiperłącze 6" xfId="30241" hidden="1" xr:uid="{00000000-0005-0000-0000-000060680000}"/>
    <cellStyle name="Hiperłącze 6" xfId="30460" hidden="1" xr:uid="{00000000-0005-0000-0000-00006E680000}"/>
    <cellStyle name="Hiperłącze 6" xfId="30478" hidden="1" xr:uid="{00000000-0005-0000-0000-000070680000}"/>
    <cellStyle name="Hiperłącze 6" xfId="30532" hidden="1" xr:uid="{00000000-0005-0000-0000-000071680000}"/>
    <cellStyle name="Hiperłącze 6" xfId="30489" hidden="1" xr:uid="{00000000-0005-0000-0000-000074680000}"/>
    <cellStyle name="Hiperłącze 6" xfId="30584" hidden="1" xr:uid="{00000000-0005-0000-0000-00007C680000}"/>
    <cellStyle name="Hiperłącze 6" xfId="30640" hidden="1" xr:uid="{00000000-0005-0000-0000-00007E680000}"/>
    <cellStyle name="Hiperłącze 6" xfId="30610" hidden="1" xr:uid="{00000000-0005-0000-0000-000084680000}"/>
    <cellStyle name="Hiperłącze 6" xfId="30656" hidden="1" xr:uid="{00000000-0005-0000-0000-000085680000}"/>
    <cellStyle name="Hiperłącze 6" xfId="17328" hidden="1" xr:uid="{00000000-0005-0000-0000-000074620000}"/>
    <cellStyle name="Hiperłącze 6" xfId="33714" hidden="1" xr:uid="{00000000-0005-0000-0000-0000346A0000}"/>
    <cellStyle name="Hiperłącze 6" xfId="27610" hidden="1" xr:uid="{00000000-0005-0000-0000-000029670000}"/>
    <cellStyle name="Hiperłącze 6" xfId="26780" hidden="1" xr:uid="{00000000-0005-0000-0000-0000D7660000}"/>
    <cellStyle name="Hiperłącze 6" xfId="16475" hidden="1" xr:uid="{00000000-0005-0000-0000-0000DF620000}"/>
    <cellStyle name="Hiperłącze 6" xfId="17220" hidden="1" xr:uid="{00000000-0005-0000-0000-000068620000}"/>
    <cellStyle name="Hiperłącze 6" xfId="12401" hidden="1" xr:uid="{00000000-0005-0000-0000-000033600000}"/>
    <cellStyle name="Hiperłącze 6" xfId="10204" hidden="1" xr:uid="{00000000-0005-0000-0000-0000DA5F0000}"/>
    <cellStyle name="Hiperłącze 6" xfId="16391" hidden="1" xr:uid="{00000000-0005-0000-0000-0000E3620000}"/>
    <cellStyle name="Hiperłącze 6" xfId="12327" hidden="1" xr:uid="{00000000-0005-0000-0000-000025600000}"/>
    <cellStyle name="Hiperłącze 6" xfId="13084" hidden="1" xr:uid="{00000000-0005-0000-0000-000096600000}"/>
    <cellStyle name="Hiperłącze 6" xfId="12826" hidden="1" xr:uid="{00000000-0005-0000-0000-000067600000}"/>
    <cellStyle name="Hiperłącze 6" xfId="11400" hidden="1" xr:uid="{00000000-0005-0000-0000-000008600000}"/>
    <cellStyle name="Hiperłącze 6" xfId="30664" hidden="1" xr:uid="{00000000-0005-0000-0000-000086680000}"/>
    <cellStyle name="Hiperłącze 6" xfId="30145" hidden="1" xr:uid="{00000000-0005-0000-0000-000054680000}"/>
    <cellStyle name="Hiperłącze 6" xfId="24397" hidden="1" xr:uid="{00000000-0005-0000-0000-0000C7650000}"/>
    <cellStyle name="Hiperłącze 6" xfId="42790" hidden="1" xr:uid="{00000000-0005-0000-0000-00004E6E0000}"/>
    <cellStyle name="Hiperłącze 6" xfId="35458" hidden="1" xr:uid="{00000000-0005-0000-0000-0000B56A0000}"/>
    <cellStyle name="Hiperłącze 6" xfId="23255" hidden="1" xr:uid="{00000000-0005-0000-0000-00002D650000}"/>
    <cellStyle name="Hiperłącze 6" xfId="37766" hidden="1" xr:uid="{00000000-0005-0000-0000-0000DD6B0000}"/>
    <cellStyle name="Hiperłącze 6" xfId="42886" hidden="1" xr:uid="{00000000-0005-0000-0000-00005A6E0000}"/>
    <cellStyle name="Hiperłącze 6" xfId="41805" hidden="1" xr:uid="{00000000-0005-0000-0000-0000DF6D0000}"/>
    <cellStyle name="Hiperłącze 6" xfId="39206" hidden="1" xr:uid="{00000000-0005-0000-0000-0000716C0000}"/>
    <cellStyle name="Hiperłącze 6" xfId="28100" hidden="1" xr:uid="{00000000-0005-0000-0000-000086670000}"/>
    <cellStyle name="Hiperłącze 6" xfId="20939" hidden="1" xr:uid="{00000000-0005-0000-0000-0000F7640000}"/>
    <cellStyle name="Hiperłącze 6" xfId="22306" hidden="1" xr:uid="{00000000-0005-0000-0000-0000CD640000}"/>
    <cellStyle name="Hiperłącze 6" xfId="33131" hidden="1" xr:uid="{00000000-0005-0000-0000-0000FA690000}"/>
    <cellStyle name="Hiperłącze 6" xfId="33206" hidden="1" xr:uid="{00000000-0005-0000-0000-0000D0690000}"/>
    <cellStyle name="Hiperłącze 6" xfId="44331" hidden="1" xr:uid="{00000000-0005-0000-0000-0000C26E0000}"/>
    <cellStyle name="Hiperłącze 6" xfId="11786" hidden="1" xr:uid="{00000000-0005-0000-0000-000063610000}"/>
    <cellStyle name="Hiperłącze 6" xfId="27499" hidden="1" xr:uid="{00000000-0005-0000-0000-000068670000}"/>
    <cellStyle name="Hiperłącze 6" xfId="23892" hidden="1" xr:uid="{00000000-0005-0000-0000-000000660000}"/>
    <cellStyle name="Hiperłącze 6" xfId="11667" hidden="1" xr:uid="{00000000-0005-0000-0000-00006F600000}"/>
    <cellStyle name="Hiperłącze 6" xfId="39082" hidden="1" xr:uid="{00000000-0005-0000-0000-0000296D0000}"/>
    <cellStyle name="Hiperłącze 6" xfId="40349" hidden="1" xr:uid="{00000000-0005-0000-0000-0000076D0000}"/>
    <cellStyle name="Hiperłącze 6" xfId="31554" hidden="1" xr:uid="{00000000-0005-0000-0000-000007690000}"/>
    <cellStyle name="Hiperłącze 6" xfId="13740" hidden="1" xr:uid="{00000000-0005-0000-0000-000036610000}"/>
    <cellStyle name="Hiperłącze 6" xfId="46337" hidden="1" xr:uid="{00000000-0005-0000-0000-0000F06F0000}"/>
    <cellStyle name="Hiperłącze 6" xfId="16280" hidden="1" xr:uid="{00000000-0005-0000-0000-000077630000}"/>
    <cellStyle name="Hiperłącze 6" xfId="23952" hidden="1" xr:uid="{00000000-0005-0000-0000-0000FB650000}"/>
    <cellStyle name="Hiperłącze 6" xfId="28624" hidden="1" xr:uid="{00000000-0005-0000-0000-000003680000}"/>
    <cellStyle name="Hiperłącze 6" xfId="23033" hidden="1" xr:uid="{00000000-0005-0000-0000-000050650000}"/>
    <cellStyle name="Hiperłącze 6" xfId="45123" hidden="1" xr:uid="{00000000-0005-0000-0000-0000376F0000}"/>
    <cellStyle name="Hiperłącze 6" xfId="10380" hidden="1" xr:uid="{00000000-0005-0000-0000-0000E65F0000}"/>
    <cellStyle name="Hiperłącze 6" xfId="16356" hidden="1" xr:uid="{00000000-0005-0000-0000-0000DA620000}"/>
    <cellStyle name="Hiperłącze 6" xfId="45080" hidden="1" xr:uid="{00000000-0005-0000-0000-00002F6F0000}"/>
    <cellStyle name="Hiperłącze 6" xfId="36430" hidden="1" xr:uid="{00000000-0005-0000-0000-0000A06B0000}"/>
    <cellStyle name="Hiperłącze 6" xfId="34532" hidden="1" xr:uid="{00000000-0005-0000-0000-0000296B0000}"/>
    <cellStyle name="Hiperłącze 6" xfId="42006" hidden="1" xr:uid="{00000000-0005-0000-0000-00003D6E0000}"/>
    <cellStyle name="Hiperłącze 6" xfId="17821" hidden="1" xr:uid="{00000000-0005-0000-0000-0000C2620000}"/>
    <cellStyle name="Hiperłącze 6" xfId="43463" hidden="1" xr:uid="{00000000-0005-0000-0000-0000D06F0000}"/>
    <cellStyle name="Hiperłącze 6" xfId="21945" hidden="1" xr:uid="{00000000-0005-0000-0000-0000A3640000}"/>
    <cellStyle name="Hiperłącze 6" xfId="44530" hidden="1" xr:uid="{00000000-0005-0000-0000-0000D66E0000}"/>
    <cellStyle name="Hiperłącze 6" xfId="39838" hidden="1" xr:uid="{00000000-0005-0000-0000-0000B86C0000}"/>
    <cellStyle name="Hiperłącze 6" xfId="27903" hidden="1" xr:uid="{00000000-0005-0000-0000-00004B670000}"/>
    <cellStyle name="Hiperłącze 6" xfId="25241" hidden="1" xr:uid="{00000000-0005-0000-0000-00009F660000}"/>
    <cellStyle name="Hiperłącze 6" xfId="36887" hidden="1" xr:uid="{00000000-0005-0000-0000-0000616B0000}"/>
    <cellStyle name="Hiperłącze 6" xfId="36271" hidden="1" xr:uid="{00000000-0005-0000-0000-0000446B0000}"/>
    <cellStyle name="Hiperłącze 6" xfId="23144" hidden="1" xr:uid="{00000000-0005-0000-0000-000024650000}"/>
    <cellStyle name="Hiperłącze 6" xfId="37229" hidden="1" xr:uid="{00000000-0005-0000-0000-0000C96B0000}"/>
    <cellStyle name="Hiperłącze 6" xfId="17389" hidden="1" xr:uid="{00000000-0005-0000-0000-000076620000}"/>
    <cellStyle name="Hiperłącze 6" xfId="19344" hidden="1" xr:uid="{00000000-0005-0000-0000-0000E8630000}"/>
    <cellStyle name="Hiperłącze 6" xfId="21495" hidden="1" xr:uid="{00000000-0005-0000-0000-000052640000}"/>
    <cellStyle name="Hiperłącze 6" xfId="24802" hidden="1" xr:uid="{00000000-0005-0000-0000-00001E660000}"/>
    <cellStyle name="Hiperłącze 6" xfId="32455" hidden="1" xr:uid="{00000000-0005-0000-0000-000056690000}"/>
    <cellStyle name="Hiperłącze 6" xfId="35729" hidden="1" xr:uid="{00000000-0005-0000-0000-0000EB6A0000}"/>
    <cellStyle name="Hiperłącze 6" xfId="14974" hidden="1" xr:uid="{00000000-0005-0000-0000-0000C2610000}"/>
    <cellStyle name="Hiperłącze 6" xfId="34559" hidden="1" xr:uid="{00000000-0005-0000-0000-0000196B0000}"/>
    <cellStyle name="Hiperłącze 6" xfId="23488" hidden="1" xr:uid="{00000000-0005-0000-0000-000047650000}"/>
    <cellStyle name="Hiperłącze 6" xfId="23206" hidden="1" xr:uid="{00000000-0005-0000-0000-000027650000}"/>
    <cellStyle name="Hiperłącze 6" xfId="29593" hidden="1" xr:uid="{00000000-0005-0000-0000-0000B1680000}"/>
    <cellStyle name="Hiperłącze 6" xfId="45909" hidden="1" xr:uid="{00000000-0005-0000-0000-0000A56F0000}"/>
    <cellStyle name="Hiperłącze 6" xfId="18156" hidden="1" xr:uid="{00000000-0005-0000-0000-0000FF620000}"/>
    <cellStyle name="Hiperłącze 6" xfId="21137" hidden="1" xr:uid="{00000000-0005-0000-0000-000032640000}"/>
    <cellStyle name="Hiperłącze 6" xfId="14842" hidden="1" xr:uid="{00000000-0005-0000-0000-0000E0610000}"/>
    <cellStyle name="Hiperłącze 6" xfId="17565" hidden="1" xr:uid="{00000000-0005-0000-0000-0000A8620000}"/>
    <cellStyle name="Hiperłącze 6" xfId="33198" hidden="1" xr:uid="{00000000-0005-0000-0000-0000146A0000}"/>
    <cellStyle name="Hiperłącze 6" xfId="21586" hidden="1" xr:uid="{00000000-0005-0000-0000-00005D640000}"/>
    <cellStyle name="Hiperłącze 6" xfId="28787" hidden="1" xr:uid="{00000000-0005-0000-0000-0000CB670000}"/>
    <cellStyle name="Hiperłącze 6" xfId="24661" hidden="1" xr:uid="{00000000-0005-0000-0000-00000F660000}"/>
    <cellStyle name="Hiperłącze 6" xfId="24286" hidden="1" xr:uid="{00000000-0005-0000-0000-0000BD650000}"/>
    <cellStyle name="Hiperłącze 6" xfId="20842" hidden="1" xr:uid="{00000000-0005-0000-0000-00007F650000}"/>
    <cellStyle name="Hiperłącze 6" xfId="22791" hidden="1" xr:uid="{00000000-0005-0000-0000-000056650000}"/>
    <cellStyle name="Hiperłącze 6" xfId="23233" hidden="1" xr:uid="{00000000-0005-0000-0000-00002B650000}"/>
    <cellStyle name="Hiperłącze 6" xfId="22725" hidden="1" xr:uid="{00000000-0005-0000-0000-000017650000}"/>
    <cellStyle name="Hiperłącze 6" xfId="22054" hidden="1" xr:uid="{00000000-0005-0000-0000-0000AF640000}"/>
    <cellStyle name="Hiperłącze 6" xfId="21915" hidden="1" xr:uid="{00000000-0005-0000-0000-000086640000}"/>
    <cellStyle name="Hiperłącze 6" xfId="21594" hidden="1" xr:uid="{00000000-0005-0000-0000-00005E640000}"/>
    <cellStyle name="Hiperłącze 6" xfId="21105" hidden="1" xr:uid="{00000000-0005-0000-0000-000033640000}"/>
    <cellStyle name="Hiperłącze 6" xfId="20082" hidden="1" xr:uid="{00000000-0005-0000-0000-0000F6630000}"/>
    <cellStyle name="Hiperłącze 6" xfId="34077" hidden="1" xr:uid="{00000000-0005-0000-0000-00002E6B0000}"/>
    <cellStyle name="Hiperłącze 6" xfId="34178" hidden="1" xr:uid="{00000000-0005-0000-0000-00002F6B0000}"/>
    <cellStyle name="Hiperłącze 6" xfId="36206" hidden="1" xr:uid="{00000000-0005-0000-0000-0000356B0000}"/>
    <cellStyle name="Hiperłącze 6" xfId="36280" hidden="1" xr:uid="{00000000-0005-0000-0000-0000436B0000}"/>
    <cellStyle name="Hiperłącze 6" xfId="36684" hidden="1" xr:uid="{00000000-0005-0000-0000-00004C6B0000}"/>
    <cellStyle name="Hiperłącze 6" xfId="36735" hidden="1" xr:uid="{00000000-0005-0000-0000-00004D6B0000}"/>
    <cellStyle name="Hiperłącze 6" xfId="36706" hidden="1" xr:uid="{00000000-0005-0000-0000-00004F6B0000}"/>
    <cellStyle name="Hiperłącze 6" xfId="36751" hidden="1" xr:uid="{00000000-0005-0000-0000-0000526B0000}"/>
    <cellStyle name="Hiperłącze 6" xfId="36719" hidden="1" xr:uid="{00000000-0005-0000-0000-0000536B0000}"/>
    <cellStyle name="Hiperłącze 6" xfId="36713" hidden="1" xr:uid="{00000000-0005-0000-0000-0000546B0000}"/>
    <cellStyle name="Hiperłącze 6" xfId="36759" hidden="1" xr:uid="{00000000-0005-0000-0000-0000556B0000}"/>
    <cellStyle name="Hiperłącze 6" xfId="36839" hidden="1" xr:uid="{00000000-0005-0000-0000-00005A6B0000}"/>
    <cellStyle name="Hiperłącze 6" xfId="36961" hidden="1" xr:uid="{00000000-0005-0000-0000-0000696B0000}"/>
    <cellStyle name="Hiperłącze 6" xfId="34197" hidden="1" xr:uid="{00000000-0005-0000-0000-0000306B0000}"/>
    <cellStyle name="Hiperłącze 6" xfId="30256" hidden="1" xr:uid="{00000000-0005-0000-0000-00005D680000}"/>
    <cellStyle name="Hiperłącze 6" xfId="33259" hidden="1" xr:uid="{00000000-0005-0000-0000-0000D2690000}"/>
    <cellStyle name="Hiperłącze 6" xfId="29883" hidden="1" xr:uid="{00000000-0005-0000-0000-0000A3690000}"/>
    <cellStyle name="Hiperłącze 6" xfId="32190" hidden="1" xr:uid="{00000000-0005-0000-0000-000044690000}"/>
    <cellStyle name="Hiperłącze 6" xfId="19224" hidden="1" xr:uid="{00000000-0005-0000-0000-000098630000}"/>
    <cellStyle name="Hiperłącze 6" xfId="20927" hidden="1" xr:uid="{00000000-0005-0000-0000-0000EE640000}"/>
    <cellStyle name="Hiperłącze 6" xfId="28520" hidden="1" xr:uid="{00000000-0005-0000-0000-0000FC670000}"/>
    <cellStyle name="Hiperłącze 6" xfId="28049" hidden="1" xr:uid="{00000000-0005-0000-0000-000056670000}"/>
    <cellStyle name="Hiperłącze 6" xfId="30036" hidden="1" xr:uid="{00000000-0005-0000-0000-000009690000}"/>
    <cellStyle name="Hiperłącze 6" xfId="37194" hidden="1" xr:uid="{00000000-0005-0000-0000-0000C86B0000}"/>
    <cellStyle name="Hiperłącze 6" xfId="35432" hidden="1" xr:uid="{00000000-0005-0000-0000-0000B36A0000}"/>
    <cellStyle name="Hiperłącze 6" xfId="40189" hidden="1" xr:uid="{00000000-0005-0000-0000-0000F76C0000}"/>
    <cellStyle name="Hiperłącze 6" xfId="24730" hidden="1" xr:uid="{00000000-0005-0000-0000-000017660000}"/>
    <cellStyle name="Hiperłącze 6" xfId="44864" hidden="1" xr:uid="{00000000-0005-0000-0000-0000166F0000}"/>
    <cellStyle name="Hiperłącze 6" xfId="33078" hidden="1" xr:uid="{00000000-0005-0000-0000-0000FE690000}"/>
    <cellStyle name="Hiperłącze 6" xfId="37273" hidden="1" xr:uid="{00000000-0005-0000-0000-0000CE6B0000}"/>
    <cellStyle name="Hiperłącze 6" xfId="16934" hidden="1" xr:uid="{00000000-0005-0000-0000-000048620000}"/>
    <cellStyle name="Hiperłącze 6" xfId="12876" hidden="1" xr:uid="{00000000-0005-0000-0000-000081600000}"/>
    <cellStyle name="Hiperłącze 6" xfId="29191" hidden="1" xr:uid="{00000000-0005-0000-0000-000024680000}"/>
    <cellStyle name="Hiperłącze 6" xfId="25668" hidden="1" xr:uid="{00000000-0005-0000-0000-000045660000}"/>
    <cellStyle name="Hiperłącze 6" xfId="39544" hidden="1" xr:uid="{00000000-0005-0000-0000-0000936C0000}"/>
    <cellStyle name="Hiperłącze 6" xfId="11699" hidden="1" xr:uid="{00000000-0005-0000-0000-00006A610000}"/>
    <cellStyle name="Hiperłącze 6" xfId="24152" hidden="1" xr:uid="{00000000-0005-0000-0000-0000F4650000}"/>
    <cellStyle name="Hiperłącze 6" xfId="23785" hidden="1" xr:uid="{00000000-0005-0000-0000-0000A2650000}"/>
    <cellStyle name="Hiperłącze 6" xfId="20605" hidden="1" xr:uid="{00000000-0005-0000-0000-000081650000}"/>
    <cellStyle name="Hiperłącze 6" xfId="22861" hidden="1" xr:uid="{00000000-0005-0000-0000-000070650000}"/>
    <cellStyle name="Hiperłącze 6" xfId="23278" hidden="1" xr:uid="{00000000-0005-0000-0000-00002E650000}"/>
    <cellStyle name="Hiperłącze 6" xfId="21634" hidden="1" xr:uid="{00000000-0005-0000-0000-000068640000}"/>
    <cellStyle name="Hiperłącze 6" xfId="21153" hidden="1" xr:uid="{00000000-0005-0000-0000-000036640000}"/>
    <cellStyle name="Hiperłącze 6" xfId="20496" hidden="1" xr:uid="{00000000-0005-0000-0000-000026640000}"/>
    <cellStyle name="Hiperłącze 6" xfId="19060" hidden="1" xr:uid="{00000000-0005-0000-0000-000081630000}"/>
    <cellStyle name="Hiperłącze 6" xfId="18500" hidden="1" xr:uid="{00000000-0005-0000-0000-00003F630000}"/>
    <cellStyle name="Hiperłącze 6" xfId="18910" hidden="1" xr:uid="{00000000-0005-0000-0000-00002E630000}"/>
    <cellStyle name="Hiperłącze 6" xfId="18752" hidden="1" xr:uid="{00000000-0005-0000-0000-00001E630000}"/>
    <cellStyle name="Hiperłącze 6" xfId="41085" hidden="1" xr:uid="{00000000-0005-0000-0000-0000926D0000}"/>
    <cellStyle name="Hiperłącze 6" xfId="41332" hidden="1" xr:uid="{00000000-0005-0000-0000-0000706D0000}"/>
    <cellStyle name="Hiperłącze 6" xfId="40183" hidden="1" xr:uid="{00000000-0005-0000-0000-0000F86C0000}"/>
    <cellStyle name="Hiperłącze 6" xfId="40067" hidden="1" xr:uid="{00000000-0005-0000-0000-0000E76C0000}"/>
    <cellStyle name="Hiperłącze 6" xfId="39827" hidden="1" xr:uid="{00000000-0005-0000-0000-0000B46C0000}"/>
    <cellStyle name="Hiperłącze 6" xfId="15125" hidden="1" xr:uid="{00000000-0005-0000-0000-000094610000}"/>
    <cellStyle name="Hiperłącze 6" xfId="38878" hidden="1" xr:uid="{00000000-0005-0000-0000-0000CF6D0000}"/>
    <cellStyle name="Hiperłącze 6" xfId="42124" hidden="1" xr:uid="{00000000-0005-0000-0000-00001E6E0000}"/>
    <cellStyle name="Hiperłącze 6" xfId="43687" hidden="1" xr:uid="{00000000-0005-0000-0000-00007C6E0000}"/>
    <cellStyle name="Hiperłącze 6" xfId="31701" hidden="1" xr:uid="{00000000-0005-0000-0000-00002A690000}"/>
    <cellStyle name="Hiperłącze 6" xfId="31710" hidden="1" xr:uid="{00000000-0005-0000-0000-00002D690000}"/>
    <cellStyle name="Hiperłącze 6" xfId="31719" hidden="1" xr:uid="{00000000-0005-0000-0000-00002E690000}"/>
    <cellStyle name="Hiperłącze 6" xfId="31771" hidden="1" xr:uid="{00000000-0005-0000-0000-000037690000}"/>
    <cellStyle name="Hiperłącze 6" xfId="31765" hidden="1" xr:uid="{00000000-0005-0000-0000-000038690000}"/>
    <cellStyle name="Hiperłącze 6" xfId="32212" hidden="1" xr:uid="{00000000-0005-0000-0000-00003D690000}"/>
    <cellStyle name="Hiperłącze 6" xfId="32308" hidden="1" xr:uid="{00000000-0005-0000-0000-000049690000}"/>
    <cellStyle name="Hiperłącze 6" xfId="32271" hidden="1" xr:uid="{00000000-0005-0000-0000-00004C690000}"/>
    <cellStyle name="Hiperłącze 6" xfId="32292" hidden="1" xr:uid="{00000000-0005-0000-0000-00004F690000}"/>
    <cellStyle name="Hiperłącze 6" xfId="32500" hidden="1" xr:uid="{00000000-0005-0000-0000-000060690000}"/>
    <cellStyle name="Hiperłącze 6" xfId="32554" hidden="1" xr:uid="{00000000-0005-0000-0000-000061690000}"/>
    <cellStyle name="Hiperłącze 6" xfId="32563" hidden="1" xr:uid="{00000000-0005-0000-0000-000062690000}"/>
    <cellStyle name="Hiperłącze 6" xfId="32534" hidden="1" xr:uid="{00000000-0005-0000-0000-000067690000}"/>
    <cellStyle name="Hiperłącze 6" xfId="32072" hidden="1" xr:uid="{00000000-0005-0000-0000-00006F690000}"/>
    <cellStyle name="Hiperłącze 6" xfId="32066" hidden="1" xr:uid="{00000000-0005-0000-0000-000074690000}"/>
    <cellStyle name="Hiperłącze 6" xfId="31987" hidden="1" xr:uid="{00000000-0005-0000-0000-000079690000}"/>
    <cellStyle name="Hiperłącze 6" xfId="31824" hidden="1" xr:uid="{00000000-0005-0000-0000-00007A690000}"/>
    <cellStyle name="Hiperłącze 6" xfId="14483" hidden="1" xr:uid="{00000000-0005-0000-0000-000058610000}"/>
    <cellStyle name="Hiperłącze 6" xfId="34089" hidden="1" xr:uid="{00000000-0005-0000-0000-0000CD6A0000}"/>
    <cellStyle name="Hiperłącze 6" xfId="28999" hidden="1" xr:uid="{00000000-0005-0000-0000-0000DF670000}"/>
    <cellStyle name="Hiperłącze 6" xfId="28299" hidden="1" xr:uid="{00000000-0005-0000-0000-0000B1670000}"/>
    <cellStyle name="Hiperłącze 6" xfId="27819" hidden="1" xr:uid="{00000000-0005-0000-0000-00007F670000}"/>
    <cellStyle name="Hiperłącze 6" xfId="16272" hidden="1" xr:uid="{00000000-0005-0000-0000-000078630000}"/>
    <cellStyle name="Hiperłącze 6" xfId="26198" hidden="1" xr:uid="{00000000-0005-0000-0000-00007D660000}"/>
    <cellStyle name="Hiperłącze 6" xfId="44029" hidden="1" xr:uid="{00000000-0005-0000-0000-00009E6E0000}"/>
    <cellStyle name="Hiperłącze 6" xfId="43436" hidden="1" xr:uid="{00000000-0005-0000-0000-0000D56F0000}"/>
    <cellStyle name="Hiperłącze 6" xfId="45454" hidden="1" xr:uid="{00000000-0005-0000-0000-0000B86F0000}"/>
    <cellStyle name="Hiperłącze 6" xfId="16076" hidden="1" xr:uid="{00000000-0005-0000-0000-000072630000}"/>
    <cellStyle name="Hiperłącze 6" xfId="46860" hidden="1" xr:uid="{00000000-0005-0000-0000-000008700000}"/>
    <cellStyle name="Hiperłącze 6" xfId="42597" hidden="1" xr:uid="{00000000-0005-0000-0000-0000136E0000}"/>
    <cellStyle name="Hiperłącze 6" xfId="45721" hidden="1" xr:uid="{00000000-0005-0000-0000-00006B6F0000}"/>
    <cellStyle name="Hiperłącze 6" xfId="45460" hidden="1" xr:uid="{00000000-0005-0000-0000-0000C36F0000}"/>
    <cellStyle name="Hiperłącze 6" xfId="46328" hidden="1" xr:uid="{00000000-0005-0000-0000-0000EF6F0000}"/>
    <cellStyle name="Hiperłącze 6" xfId="32012" hidden="1" xr:uid="{00000000-0005-0000-0000-00007C690000}"/>
    <cellStyle name="Hiperłącze 6" xfId="32175" hidden="1" xr:uid="{00000000-0005-0000-0000-000040690000}"/>
    <cellStyle name="Hiperłącze 6" xfId="21344" hidden="1" xr:uid="{00000000-0005-0000-0000-000047640000}"/>
    <cellStyle name="Hiperłącze 6" xfId="14183" hidden="1" xr:uid="{00000000-0005-0000-0000-00000B610000}"/>
    <cellStyle name="Hiperłącze 6" xfId="36926" hidden="1" xr:uid="{00000000-0005-0000-0000-0000686B0000}"/>
    <cellStyle name="Hiperłącze 6" xfId="36215" hidden="1" xr:uid="{00000000-0005-0000-0000-0000366B0000}"/>
    <cellStyle name="Hiperłącze 6" xfId="23922" hidden="1" xr:uid="{00000000-0005-0000-0000-0000FA650000}"/>
    <cellStyle name="Hiperłącze 6" xfId="35195" hidden="1" xr:uid="{00000000-0005-0000-0000-0000976A0000}"/>
    <cellStyle name="Hiperłącze 6" xfId="25418" hidden="1" xr:uid="{00000000-0005-0000-0000-0000FC660000}"/>
    <cellStyle name="Hiperłącze 6" xfId="17731" hidden="1" xr:uid="{00000000-0005-0000-0000-0000B7620000}"/>
    <cellStyle name="Hiperłącze 6" xfId="12174" hidden="1" xr:uid="{00000000-0005-0000-0000-00001A600000}"/>
    <cellStyle name="Hiperłącze 6" xfId="41428" hidden="1" xr:uid="{00000000-0005-0000-0000-0000736D0000}"/>
    <cellStyle name="Hiperłącze 6" xfId="30138" hidden="1" xr:uid="{00000000-0005-0000-0000-00004F680000}"/>
    <cellStyle name="Hiperłącze 6" xfId="24007" hidden="1" xr:uid="{00000000-0005-0000-0000-0000E8650000}"/>
    <cellStyle name="Hiperłącze 6" xfId="24221" hidden="1" xr:uid="{00000000-0005-0000-0000-0000B5650000}"/>
    <cellStyle name="Hiperłącze 6" xfId="35163" hidden="1" xr:uid="{00000000-0005-0000-0000-00008E6A0000}"/>
    <cellStyle name="Hiperłącze 6" xfId="23454" hidden="1" xr:uid="{00000000-0005-0000-0000-000040650000}"/>
    <cellStyle name="Hiperłącze 6" xfId="34883" hidden="1" xr:uid="{00000000-0005-0000-0000-0000736A0000}"/>
    <cellStyle name="Hiperłącze 6" xfId="44766" hidden="1" xr:uid="{00000000-0005-0000-0000-00000A6F0000}"/>
    <cellStyle name="Hiperłącze 6" xfId="29325" hidden="1" xr:uid="{00000000-0005-0000-0000-00002E680000}"/>
    <cellStyle name="Hiperłącze 6" xfId="28165" hidden="1" xr:uid="{00000000-0005-0000-0000-0000AC670000}"/>
    <cellStyle name="Hiperłącze 6" xfId="45848" hidden="1" xr:uid="{00000000-0005-0000-0000-00007B6F0000}"/>
    <cellStyle name="Hiperłącze 6" xfId="33559" hidden="1" xr:uid="{00000000-0005-0000-0000-0000F8690000}"/>
    <cellStyle name="Hiperłącze 6" xfId="33585" hidden="1" xr:uid="{00000000-0005-0000-0000-0000F1690000}"/>
    <cellStyle name="Hiperłącze 6" xfId="40469" hidden="1" xr:uid="{00000000-0005-0000-0000-0000186D0000}"/>
    <cellStyle name="Hiperłącze 6" xfId="18199" hidden="1" xr:uid="{00000000-0005-0000-0000-000007630000}"/>
    <cellStyle name="Hiperłącze 6" xfId="29919" hidden="1" xr:uid="{00000000-0005-0000-0000-0000166A0000}"/>
    <cellStyle name="Hiperłącze 6" xfId="44512" hidden="1" xr:uid="{00000000-0005-0000-0000-0000D16E0000}"/>
    <cellStyle name="Hiperłącze 6" xfId="15984" hidden="1" xr:uid="{00000000-0005-0000-0000-00008A620000}"/>
    <cellStyle name="Hiperłącze 6" xfId="26952" hidden="1" xr:uid="{00000000-0005-0000-0000-0000E6660000}"/>
    <cellStyle name="Hiperłącze 6" xfId="20480" hidden="1" xr:uid="{00000000-0005-0000-0000-000021640000}"/>
    <cellStyle name="Hiperłącze 6" xfId="30335" hidden="1" xr:uid="{00000000-0005-0000-0000-00001A690000}"/>
    <cellStyle name="Hiperłącze 6" xfId="36387" hidden="1" xr:uid="{00000000-0005-0000-0000-00007B6B0000}"/>
    <cellStyle name="Hiperłącze 6" xfId="21188" hidden="1" xr:uid="{00000000-0005-0000-0000-00003B640000}"/>
    <cellStyle name="Hiperłącze 6" xfId="13255" hidden="1" xr:uid="{00000000-0005-0000-0000-0000AD600000}"/>
    <cellStyle name="Hiperłącze 6" xfId="45467" hidden="1" xr:uid="{00000000-0005-0000-0000-0000C46F0000}"/>
    <cellStyle name="Hiperłącze 6" xfId="16342" hidden="1" xr:uid="{00000000-0005-0000-0000-000069630000}"/>
    <cellStyle name="Hiperłącze 6" xfId="29093" hidden="1" xr:uid="{00000000-0005-0000-0000-000017680000}"/>
    <cellStyle name="Hiperłącze 6" xfId="38535" hidden="1" xr:uid="{00000000-0005-0000-0000-0000646C0000}"/>
    <cellStyle name="Hiperłącze 6" xfId="37927" hidden="1" xr:uid="{00000000-0005-0000-0000-0000F26B0000}"/>
    <cellStyle name="Hiperłącze 6" xfId="14575" hidden="1" xr:uid="{00000000-0005-0000-0000-000078610000}"/>
    <cellStyle name="Hiperłącze 6" xfId="23054" hidden="1" xr:uid="{00000000-0005-0000-0000-00004A650000}"/>
    <cellStyle name="Hiperłącze 6" xfId="13874" hidden="1" xr:uid="{00000000-0005-0000-0000-00004C610000}"/>
    <cellStyle name="Hiperłącze 6" xfId="18247" hidden="1" xr:uid="{00000000-0005-0000-0000-00004E630000}"/>
    <cellStyle name="Hiperłącze 6" xfId="19525" hidden="1" xr:uid="{00000000-0005-0000-0000-0000D4630000}"/>
    <cellStyle name="Hiperłącze 6" xfId="20769" hidden="1" xr:uid="{00000000-0005-0000-0000-000084650000}"/>
    <cellStyle name="Hiperłącze 6" xfId="17440" hidden="1" xr:uid="{00000000-0005-0000-0000-000098620000}"/>
    <cellStyle name="Hiperłącze 6" xfId="34927" hidden="1" xr:uid="{00000000-0005-0000-0000-00007B6A0000}"/>
    <cellStyle name="Hiperłącze 6" xfId="28832" hidden="1" xr:uid="{00000000-0005-0000-0000-0000CE670000}"/>
    <cellStyle name="Hiperłącze 6" xfId="27763" hidden="1" xr:uid="{00000000-0005-0000-0000-000040670000}"/>
    <cellStyle name="Hiperłącze 6" xfId="38168" hidden="1" xr:uid="{00000000-0005-0000-0000-0000326C0000}"/>
    <cellStyle name="Hiperłącze 6" xfId="37609" hidden="1" xr:uid="{00000000-0005-0000-0000-0000116C0000}"/>
    <cellStyle name="Hiperłącze 6" xfId="24749" hidden="1" xr:uid="{00000000-0005-0000-0000-00001C660000}"/>
    <cellStyle name="Hiperłącze 6" xfId="39758" hidden="1" xr:uid="{00000000-0005-0000-0000-0000AF6C0000}"/>
    <cellStyle name="Hiperłącze 6" xfId="44305" hidden="1" xr:uid="{00000000-0005-0000-0000-0000BA6E0000}"/>
    <cellStyle name="Hiperłącze 6" xfId="41706" hidden="1" xr:uid="{00000000-0005-0000-0000-0000D46D0000}"/>
    <cellStyle name="Hiperłącze 6" xfId="39782" hidden="1" xr:uid="{00000000-0005-0000-0000-0000AA6C0000}"/>
    <cellStyle name="Hiperłącze 6" xfId="23198" hidden="1" xr:uid="{00000000-0005-0000-0000-000026650000}"/>
    <cellStyle name="Hiperłącze 6" xfId="23014" hidden="1" xr:uid="{00000000-0005-0000-0000-000053650000}"/>
    <cellStyle name="Hiperłącze 6" xfId="25191" hidden="1" xr:uid="{00000000-0005-0000-0000-0000A8660000}"/>
    <cellStyle name="Hiperłącze 6" xfId="45981" hidden="1" xr:uid="{00000000-0005-0000-0000-0000876F0000}"/>
    <cellStyle name="Hiperłącze 6" xfId="31197" hidden="1" xr:uid="{00000000-0005-0000-0000-0000DA680000}"/>
    <cellStyle name="Hiperłącze 6" xfId="36595" hidden="1" xr:uid="{00000000-0005-0000-0000-00007F6B0000}"/>
    <cellStyle name="Hiperłącze 6" xfId="17571" hidden="1" xr:uid="{00000000-0005-0000-0000-0000A7620000}"/>
    <cellStyle name="Hiperłącze 6" xfId="37759" hidden="1" xr:uid="{00000000-0005-0000-0000-0000E16B0000}"/>
    <cellStyle name="Hiperłącze 6" xfId="23849" hidden="1" xr:uid="{00000000-0005-0000-0000-0000DB650000}"/>
    <cellStyle name="Hiperłącze 6" xfId="24764" hidden="1" xr:uid="{00000000-0005-0000-0000-000020660000}"/>
    <cellStyle name="Hiperłącze 6" xfId="36306" hidden="1" xr:uid="{00000000-0005-0000-0000-0000456B0000}"/>
    <cellStyle name="Hiperłącze 6" xfId="16798" hidden="1" xr:uid="{00000000-0005-0000-0000-000034620000}"/>
    <cellStyle name="Hiperłącze 6" xfId="19268" hidden="1" xr:uid="{00000000-0005-0000-0000-000096630000}"/>
    <cellStyle name="Hiperłącze 6" xfId="22555" hidden="1" xr:uid="{00000000-0005-0000-0000-000001650000}"/>
    <cellStyle name="Hiperłącze 6" xfId="42878" hidden="1" xr:uid="{00000000-0005-0000-0000-0000596E0000}"/>
    <cellStyle name="Hiperłącze 6" xfId="18901" hidden="1" xr:uid="{00000000-0005-0000-0000-00002D630000}"/>
    <cellStyle name="Hiperłącze 6" xfId="36007" hidden="1" xr:uid="{00000000-0005-0000-0000-00000A6B0000}"/>
    <cellStyle name="Hiperłącze 6" xfId="35139" hidden="1" xr:uid="{00000000-0005-0000-0000-0000936A0000}"/>
    <cellStyle name="Hiperłącze 6" xfId="22583" hidden="1" xr:uid="{00000000-0005-0000-0000-000004650000}"/>
    <cellStyle name="Hiperłącze 6" xfId="35475" hidden="1" xr:uid="{00000000-0005-0000-0000-0000B26A0000}"/>
    <cellStyle name="Hiperłącze 6" xfId="30512" hidden="1" xr:uid="{00000000-0005-0000-0000-000077680000}"/>
    <cellStyle name="Hiperłącze 6" xfId="37957" hidden="1" xr:uid="{00000000-0005-0000-0000-0000F86B0000}"/>
    <cellStyle name="Hiperłącze 6" xfId="23174" hidden="1" xr:uid="{00000000-0005-0000-0000-00001E650000}"/>
    <cellStyle name="Hiperłącze 6" xfId="14744" hidden="1" xr:uid="{00000000-0005-0000-0000-000086610000}"/>
    <cellStyle name="Hiperłącze 6" xfId="20111" hidden="1" xr:uid="{00000000-0005-0000-0000-0000FB630000}"/>
    <cellStyle name="Hiperłącze 6" xfId="24820" hidden="1" xr:uid="{00000000-0005-0000-0000-000022660000}"/>
    <cellStyle name="Hiperłącze 6" xfId="24085" hidden="1" xr:uid="{00000000-0005-0000-0000-0000DA650000}"/>
    <cellStyle name="Hiperłącze 6" xfId="20868" hidden="1" xr:uid="{00000000-0005-0000-0000-000079650000}"/>
    <cellStyle name="Hiperłącze 6" xfId="23291" hidden="1" xr:uid="{00000000-0005-0000-0000-00005F650000}"/>
    <cellStyle name="Hiperłącze 6" xfId="23318" hidden="1" xr:uid="{00000000-0005-0000-0000-000031650000}"/>
    <cellStyle name="Hiperłącze 6" xfId="20609" hidden="1" xr:uid="{00000000-0005-0000-0000-0000FF640000}"/>
    <cellStyle name="Hiperłącze 6" xfId="22135" hidden="1" xr:uid="{00000000-0005-0000-0000-0000B6640000}"/>
    <cellStyle name="Hiperłącze 6" xfId="37936" hidden="1" xr:uid="{00000000-0005-0000-0000-0000F36B0000}"/>
    <cellStyle name="Hiperłącze 6" xfId="38009" hidden="1" xr:uid="{00000000-0005-0000-0000-0000F66B0000}"/>
    <cellStyle name="Hiperłącze 6" xfId="37966" hidden="1" xr:uid="{00000000-0005-0000-0000-0000F76B0000}"/>
    <cellStyle name="Hiperłącze 6" xfId="38054" hidden="1" xr:uid="{00000000-0005-0000-0000-0000006C0000}"/>
    <cellStyle name="Hiperłącze 6" xfId="37654" hidden="1" xr:uid="{00000000-0005-0000-0000-00000A6C0000}"/>
    <cellStyle name="Hiperłącze 6" xfId="37643" hidden="1" xr:uid="{00000000-0005-0000-0000-00000C6C0000}"/>
    <cellStyle name="Hiperłącze 6" xfId="37584" hidden="1" xr:uid="{00000000-0005-0000-0000-0000176C0000}"/>
    <cellStyle name="Hiperłącze 6" xfId="37566" hidden="1" xr:uid="{00000000-0005-0000-0000-00001C6C0000}"/>
    <cellStyle name="Hiperłącze 6" xfId="37547" hidden="1" xr:uid="{00000000-0005-0000-0000-00001D6C0000}"/>
    <cellStyle name="Hiperłącze 6" xfId="37891" hidden="1" xr:uid="{00000000-0005-0000-0000-00001F6C0000}"/>
    <cellStyle name="Hiperłącze 6" xfId="37425" hidden="1" xr:uid="{00000000-0005-0000-0000-0000216C0000}"/>
    <cellStyle name="Hiperłącze 6" xfId="37667" hidden="1" xr:uid="{00000000-0005-0000-0000-0000226C0000}"/>
    <cellStyle name="Hiperłącze 6" xfId="37670" hidden="1" xr:uid="{00000000-0005-0000-0000-0000236C0000}"/>
    <cellStyle name="Hiperłącze 6" xfId="37721" hidden="1" xr:uid="{00000000-0005-0000-0000-0000246C0000}"/>
    <cellStyle name="Hiperłącze 6" xfId="37491" hidden="1" xr:uid="{00000000-0005-0000-0000-00002A6C0000}"/>
    <cellStyle name="Hiperłącze 6" xfId="38278" hidden="1" xr:uid="{00000000-0005-0000-0000-00003E6C0000}"/>
    <cellStyle name="Hiperłącze 6" xfId="37992" hidden="1" xr:uid="{00000000-0005-0000-0000-0000F96B0000}"/>
    <cellStyle name="Hiperłącze 6" xfId="29105" hidden="1" xr:uid="{00000000-0005-0000-0000-000015680000}"/>
    <cellStyle name="Hiperłącze 6" xfId="29554" hidden="1" xr:uid="{00000000-0005-0000-0000-00001E690000}"/>
    <cellStyle name="Hiperłącze 6" xfId="23115" hidden="1" xr:uid="{00000000-0005-0000-0000-00001C650000}"/>
    <cellStyle name="Hiperłącze 6" xfId="28218" hidden="1" xr:uid="{00000000-0005-0000-0000-0000AD670000}"/>
    <cellStyle name="Hiperłącze 6" xfId="45752" hidden="1" xr:uid="{00000000-0005-0000-0000-00006F6F0000}"/>
    <cellStyle name="Hiperłącze 6" xfId="32671" hidden="1" xr:uid="{00000000-0005-0000-0000-0000B8690000}"/>
    <cellStyle name="Hiperłącze 6" xfId="43736" hidden="1" xr:uid="{00000000-0005-0000-0000-00007D6E0000}"/>
    <cellStyle name="Hiperłącze 6" xfId="24624" hidden="1" xr:uid="{00000000-0005-0000-0000-00000A660000}"/>
    <cellStyle name="Hiperłącze 6" xfId="16675" hidden="1" xr:uid="{00000000-0005-0000-0000-00002F620000}"/>
    <cellStyle name="Hiperłącze 6" xfId="13144" hidden="1" xr:uid="{00000000-0005-0000-0000-0000A4600000}"/>
    <cellStyle name="Hiperłącze 6" xfId="44075" hidden="1" xr:uid="{00000000-0005-0000-0000-0000A86E0000}"/>
    <cellStyle name="Hiperłącze 6" xfId="32279" hidden="1" xr:uid="{00000000-0005-0000-0000-00004B690000}"/>
    <cellStyle name="Hiperłącze 6" xfId="36794" hidden="1" xr:uid="{00000000-0005-0000-0000-00005C6B0000}"/>
    <cellStyle name="Hiperłącze 6" xfId="36809" hidden="1" xr:uid="{00000000-0005-0000-0000-0000606B0000}"/>
    <cellStyle name="Hiperłącze 6" xfId="26692" hidden="1" xr:uid="{00000000-0005-0000-0000-0000CC660000}"/>
    <cellStyle name="Hiperłącze 6" xfId="13240" hidden="1" xr:uid="{00000000-0005-0000-0000-0000B0600000}"/>
    <cellStyle name="Hiperłącze 6" xfId="16546" hidden="1" xr:uid="{00000000-0005-0000-0000-00001C620000}"/>
    <cellStyle name="Hiperłącze 6" xfId="35118" hidden="1" xr:uid="{00000000-0005-0000-0000-0000906A0000}"/>
    <cellStyle name="Hiperłącze 6" xfId="45288" hidden="1" xr:uid="{00000000-0005-0000-0000-00005E6F0000}"/>
    <cellStyle name="Hiperłącze 6" xfId="13369" hidden="1" xr:uid="{00000000-0005-0000-0000-0000B5600000}"/>
    <cellStyle name="Hiperłącze 6" xfId="42977" hidden="1" xr:uid="{00000000-0005-0000-0000-0000696E0000}"/>
    <cellStyle name="Hiperłącze 6" xfId="43678" hidden="1" xr:uid="{00000000-0005-0000-0000-00007B6E0000}"/>
    <cellStyle name="Hiperłącze 6" xfId="33267" hidden="1" xr:uid="{00000000-0005-0000-0000-0000D5690000}"/>
    <cellStyle name="Hiperłącze 6" xfId="14489" hidden="1" xr:uid="{00000000-0005-0000-0000-000057610000}"/>
    <cellStyle name="Hiperłącze 6" xfId="12765" hidden="1" xr:uid="{00000000-0005-0000-0000-00005D600000}"/>
    <cellStyle name="Hiperłącze 6" xfId="33457" hidden="1" xr:uid="{00000000-0005-0000-0000-0000EB690000}"/>
    <cellStyle name="Hiperłącze 6" xfId="19250" hidden="1" xr:uid="{00000000-0005-0000-0000-000091630000}"/>
    <cellStyle name="Hiperłącze 6" xfId="22151" hidden="1" xr:uid="{00000000-0005-0000-0000-0000BA640000}"/>
    <cellStyle name="Hiperłącze 6" xfId="14700" hidden="1" xr:uid="{00000000-0005-0000-0000-000088610000}"/>
    <cellStyle name="Hiperłącze 6" xfId="11551" hidden="1" xr:uid="{00000000-0005-0000-0000-000062610000}"/>
    <cellStyle name="Hiperłącze 6" xfId="24893" hidden="1" xr:uid="{00000000-0005-0000-0000-000025660000}"/>
    <cellStyle name="Hiperłącze 6" xfId="23906" hidden="1" xr:uid="{00000000-0005-0000-0000-0000FE650000}"/>
    <cellStyle name="Hiperłącze 6" xfId="22737" hidden="1" xr:uid="{00000000-0005-0000-0000-000015650000}"/>
    <cellStyle name="Hiperłącze 6" xfId="21001" hidden="1" xr:uid="{00000000-0005-0000-0000-0000EF640000}"/>
    <cellStyle name="Hiperłącze 6" xfId="22265" hidden="1" xr:uid="{00000000-0005-0000-0000-0000C8640000}"/>
    <cellStyle name="Hiperłącze 6" xfId="22074" hidden="1" xr:uid="{00000000-0005-0000-0000-0000B4640000}"/>
    <cellStyle name="Hiperłącze 6" xfId="20073" hidden="1" xr:uid="{00000000-0005-0000-0000-0000F2630000}"/>
    <cellStyle name="Hiperłącze 6" xfId="19695" hidden="1" xr:uid="{00000000-0005-0000-0000-0000A5630000}"/>
    <cellStyle name="Hiperłącze 6" xfId="19259" hidden="1" xr:uid="{00000000-0005-0000-0000-000092630000}"/>
    <cellStyle name="Hiperłącze 6" xfId="27737" hidden="1" xr:uid="{00000000-0005-0000-0000-000038670000}"/>
    <cellStyle name="Hiperłącze 6" xfId="36294" hidden="1" xr:uid="{00000000-0005-0000-0000-0000476B0000}"/>
    <cellStyle name="Hiperłącze 6" xfId="14241" hidden="1" xr:uid="{00000000-0005-0000-0000-00003F610000}"/>
    <cellStyle name="Hiperłącze 6" xfId="14011" hidden="1" xr:uid="{00000000-0005-0000-0000-000029610000}"/>
    <cellStyle name="Hiperłącze 6" xfId="29701" hidden="1" xr:uid="{00000000-0005-0000-0000-0000BB680000}"/>
    <cellStyle name="Hiperłącze 6" xfId="35969" hidden="1" xr:uid="{00000000-0005-0000-0000-00000B6B0000}"/>
    <cellStyle name="Hiperłącze 6" xfId="41609" hidden="1" xr:uid="{00000000-0005-0000-0000-0000826D0000}"/>
    <cellStyle name="Hiperłącze 6" xfId="25462" hidden="1" xr:uid="{00000000-0005-0000-0000-000007670000}"/>
    <cellStyle name="Hiperłącze 6" xfId="13040" hidden="1" xr:uid="{00000000-0005-0000-0000-000098600000}"/>
    <cellStyle name="Hiperłącze 6" xfId="36987" hidden="1" xr:uid="{00000000-0005-0000-0000-00006A6B0000}"/>
    <cellStyle name="Hiperłącze 6" xfId="12021" hidden="1" xr:uid="{00000000-0005-0000-0000-00000C600000}"/>
    <cellStyle name="Hiperłącze 6" xfId="33645" hidden="1" xr:uid="{00000000-0005-0000-0000-0000226A0000}"/>
    <cellStyle name="Hiperłącze 6" xfId="11275" hidden="1" xr:uid="{00000000-0005-0000-0000-0000F85F0000}"/>
    <cellStyle name="Hiperłącze 6" xfId="45170" hidden="1" xr:uid="{00000000-0005-0000-0000-0000516F0000}"/>
    <cellStyle name="Hiperłącze 6" xfId="45179" hidden="1" xr:uid="{00000000-0005-0000-0000-0000526F0000}"/>
    <cellStyle name="Hiperłącze 6" xfId="45198" hidden="1" xr:uid="{00000000-0005-0000-0000-0000546F0000}"/>
    <cellStyle name="Hiperłącze 6" xfId="45297" hidden="1" xr:uid="{00000000-0005-0000-0000-00005F6F0000}"/>
    <cellStyle name="Hiperłącze 6" xfId="45306" hidden="1" xr:uid="{00000000-0005-0000-0000-0000606F0000}"/>
    <cellStyle name="Hiperłącze 6" xfId="45710" hidden="1" xr:uid="{00000000-0005-0000-0000-00006A6F0000}"/>
    <cellStyle name="Hiperłącze 6" xfId="45759" hidden="1" xr:uid="{00000000-0005-0000-0000-0000746F0000}"/>
    <cellStyle name="Hiperłącze 6" xfId="45829" hidden="1" xr:uid="{00000000-0005-0000-0000-0000786F0000}"/>
    <cellStyle name="Hiperłącze 6" xfId="45885" hidden="1" xr:uid="{00000000-0005-0000-0000-00007A6F0000}"/>
    <cellStyle name="Hiperłącze 6" xfId="45870" hidden="1" xr:uid="{00000000-0005-0000-0000-00007D6F0000}"/>
    <cellStyle name="Hiperłącze 6" xfId="46123" hidden="1" xr:uid="{00000000-0005-0000-0000-0000916F0000}"/>
    <cellStyle name="Hiperłącze 6" xfId="46132" hidden="1" xr:uid="{00000000-0005-0000-0000-0000926F0000}"/>
    <cellStyle name="Hiperłącze 6" xfId="46080" hidden="1" xr:uid="{00000000-0005-0000-0000-0000946F0000}"/>
    <cellStyle name="Hiperłącze 6" xfId="45669" hidden="1" xr:uid="{00000000-0005-0000-0000-00009A6F0000}"/>
    <cellStyle name="Hiperłącze 6" xfId="45616" hidden="1" xr:uid="{00000000-0005-0000-0000-00009E6F0000}"/>
    <cellStyle name="Hiperłącze 6" xfId="45599" hidden="1" xr:uid="{00000000-0005-0000-0000-0000A76F0000}"/>
    <cellStyle name="Hiperłącze 6" xfId="45388" hidden="1" xr:uid="{00000000-0005-0000-0000-0000AE6F0000}"/>
    <cellStyle name="Hiperłącze 6" xfId="45591" hidden="1" xr:uid="{00000000-0005-0000-0000-0000A86F0000}"/>
    <cellStyle name="Hiperłącze 6" xfId="45744" hidden="1" xr:uid="{00000000-0005-0000-0000-0000706F0000}"/>
    <cellStyle name="Hiperłącze 6" xfId="44598" hidden="1" xr:uid="{00000000-0005-0000-0000-0000FC6E0000}"/>
    <cellStyle name="Hiperłącze 6" xfId="36589" hidden="1" xr:uid="{00000000-0005-0000-0000-0000846B0000}"/>
    <cellStyle name="Hiperłącze 6" xfId="30706" hidden="1" xr:uid="{00000000-0005-0000-0000-000090680000}"/>
    <cellStyle name="Hiperłącze 6" xfId="30648" hidden="1" xr:uid="{00000000-0005-0000-0000-000082680000}"/>
    <cellStyle name="Hiperłącze 6" xfId="30191" hidden="1" xr:uid="{00000000-0005-0000-0000-000055680000}"/>
    <cellStyle name="Hiperłącze 6" xfId="29498" hidden="1" xr:uid="{00000000-0005-0000-0000-000048680000}"/>
    <cellStyle name="Hiperłącze 6" xfId="20451" hidden="1" xr:uid="{00000000-0005-0000-0000-000023640000}"/>
    <cellStyle name="Hiperłącze 6" xfId="12894" hidden="1" xr:uid="{00000000-0005-0000-0000-000083600000}"/>
    <cellStyle name="Hiperłącze 6" xfId="33896" hidden="1" xr:uid="{00000000-0005-0000-0000-0000486A0000}"/>
    <cellStyle name="Hiperłącze 6" xfId="17255" hidden="1" xr:uid="{00000000-0005-0000-0000-000069620000}"/>
    <cellStyle name="Hiperłącze 6" xfId="16117" hidden="1" xr:uid="{00000000-0005-0000-0000-000089620000}"/>
    <cellStyle name="Hiperłącze 6" xfId="27051" hidden="1" xr:uid="{00000000-0005-0000-0000-0000F1660000}"/>
    <cellStyle name="Hiperłącze 6" xfId="12150" hidden="1" xr:uid="{00000000-0005-0000-0000-00001F600000}"/>
    <cellStyle name="Hiperłącze 6" xfId="20362" hidden="1" xr:uid="{00000000-0005-0000-0000-00001C640000}"/>
    <cellStyle name="Hiperłącze 6" xfId="15752" hidden="1" xr:uid="{00000000-0005-0000-0000-0000FE610000}"/>
    <cellStyle name="Hiperłącze 6" xfId="10470" hidden="1" xr:uid="{00000000-0005-0000-0000-0000EA5F0000}"/>
    <cellStyle name="Hiperłącze 6" xfId="13552" hidden="1" xr:uid="{00000000-0005-0000-0000-0000E7600000}"/>
    <cellStyle name="Hiperłącze 6" xfId="15592" hidden="1" xr:uid="{00000000-0005-0000-0000-0000EC610000}"/>
    <cellStyle name="Hiperłącze 6" xfId="16986" hidden="1" xr:uid="{00000000-0005-0000-0000-000049620000}"/>
    <cellStyle name="Hiperłącze 6" xfId="46141" hidden="1" xr:uid="{00000000-0005-0000-0000-0000966F0000}"/>
    <cellStyle name="Hiperłącze 6" xfId="45334" hidden="1" xr:uid="{00000000-0005-0000-0000-0000686F0000}"/>
    <cellStyle name="Hiperłącze 6" xfId="22564" hidden="1" xr:uid="{00000000-0005-0000-0000-000002650000}"/>
    <cellStyle name="Hiperłącze 6" xfId="26756" hidden="1" xr:uid="{00000000-0005-0000-0000-0000D2660000}"/>
    <cellStyle name="Hiperłącze 6" xfId="17209" hidden="1" xr:uid="{00000000-0005-0000-0000-000064620000}"/>
    <cellStyle name="Hiperłącze 6" xfId="38133" hidden="1" xr:uid="{00000000-0005-0000-0000-0000386C0000}"/>
    <cellStyle name="Hiperłącze 6" xfId="38045" hidden="1" xr:uid="{00000000-0005-0000-0000-0000FF6B0000}"/>
    <cellStyle name="Hiperłącze 6" xfId="34764" hidden="1" xr:uid="{00000000-0005-0000-0000-0000706A0000}"/>
    <cellStyle name="Hiperłącze 6" xfId="29826" hidden="1" xr:uid="{00000000-0005-0000-0000-0000AE690000}"/>
    <cellStyle name="Hiperłącze 6" xfId="17199" hidden="1" xr:uid="{00000000-0005-0000-0000-000063620000}"/>
    <cellStyle name="Hiperłącze 6" xfId="43510" hidden="1" xr:uid="{00000000-0005-0000-0000-00003C6F0000}"/>
    <cellStyle name="Hiperłącze 6" xfId="15744" hidden="1" xr:uid="{00000000-0005-0000-0000-0000FA610000}"/>
    <cellStyle name="Hiperłącze 6" xfId="47055" hidden="1" xr:uid="{00000000-0005-0000-0000-000016700000}"/>
    <cellStyle name="Hiperłącze 6" xfId="43752" hidden="1" xr:uid="{00000000-0005-0000-0000-0000826E0000}"/>
    <cellStyle name="Hiperłącze 6" xfId="32161" hidden="1" xr:uid="{00000000-0005-0000-0000-00003C690000}"/>
    <cellStyle name="Hiperłącze 6" xfId="40765" hidden="1" xr:uid="{00000000-0005-0000-0000-00004E6D0000}"/>
    <cellStyle name="Hiperłącze 6" xfId="23586" hidden="1" xr:uid="{00000000-0005-0000-0000-000091650000}"/>
    <cellStyle name="Hiperłącze 6" xfId="36172" hidden="1" xr:uid="{00000000-0005-0000-0000-0000376B0000}"/>
    <cellStyle name="Hiperłącze 6" xfId="44290" hidden="1" xr:uid="{00000000-0005-0000-0000-0000BD6E0000}"/>
    <cellStyle name="Hiperłącze 6" xfId="18956" hidden="1" xr:uid="{00000000-0005-0000-0000-000038630000}"/>
    <cellStyle name="Hiperłącze 6" xfId="45279" hidden="1" xr:uid="{00000000-0005-0000-0000-00005D6F0000}"/>
    <cellStyle name="Hiperłącze 6" xfId="13287" hidden="1" xr:uid="{00000000-0005-0000-0000-0000B1600000}"/>
    <cellStyle name="Hiperłącze 6" xfId="23713" hidden="1" xr:uid="{00000000-0005-0000-0000-00009F650000}"/>
    <cellStyle name="Hiperłącze 6" xfId="30524" hidden="1" xr:uid="{00000000-0005-0000-0000-000075680000}"/>
    <cellStyle name="Hiperłącze 6" xfId="17510" hidden="1" xr:uid="{00000000-0005-0000-0000-00009D620000}"/>
    <cellStyle name="Hiperłącze 6" xfId="24440" hidden="1" xr:uid="{00000000-0005-0000-0000-0000C6650000}"/>
    <cellStyle name="Hiperłącze 6" xfId="12665" hidden="1" xr:uid="{00000000-0005-0000-0000-000052600000}"/>
    <cellStyle name="Hiperłącze 6" xfId="21018" hidden="1" xr:uid="{00000000-0005-0000-0000-0000F8640000}"/>
    <cellStyle name="Hiperłącze 6" xfId="34992" hidden="1" xr:uid="{00000000-0005-0000-0000-00007F6A0000}"/>
    <cellStyle name="Hiperłącze 6" xfId="44249" hidden="1" xr:uid="{00000000-0005-0000-0000-0000B86E0000}"/>
    <cellStyle name="Hiperłącze 6" xfId="35989" hidden="1" xr:uid="{00000000-0005-0000-0000-0000056B0000}"/>
    <cellStyle name="Hiperłącze 6" xfId="38697" hidden="1" xr:uid="{00000000-0005-0000-0000-0000C16D0000}"/>
    <cellStyle name="Hiperłącze 6" xfId="30047" hidden="1" xr:uid="{00000000-0005-0000-0000-00000F690000}"/>
    <cellStyle name="Hiperłącze 6" xfId="45188" hidden="1" xr:uid="{00000000-0005-0000-0000-0000536F0000}"/>
    <cellStyle name="Hiperłącze 6" xfId="25371" hidden="1" xr:uid="{00000000-0005-0000-0000-000090670000}"/>
    <cellStyle name="Hiperłącze 6" xfId="20882" hidden="1" xr:uid="{00000000-0005-0000-0000-0000EA640000}"/>
    <cellStyle name="Hiperłącze 6" xfId="32968" hidden="1" xr:uid="{00000000-0005-0000-0000-00001A6A0000}"/>
    <cellStyle name="Hiperłącze 6" xfId="22027" hidden="1" xr:uid="{00000000-0005-0000-0000-0000AA640000}"/>
    <cellStyle name="Hiperłącze 6" xfId="23427" hidden="1" xr:uid="{00000000-0005-0000-0000-00003D650000}"/>
    <cellStyle name="Hiperłącze 6" xfId="43542" hidden="1" xr:uid="{00000000-0005-0000-0000-00003E6F0000}"/>
    <cellStyle name="Hiperłącze 6" xfId="35552" hidden="1" xr:uid="{00000000-0005-0000-0000-0000DC6A0000}"/>
    <cellStyle name="Hiperłącze 6" xfId="16142" hidden="1" xr:uid="{00000000-0005-0000-0000-000088620000}"/>
    <cellStyle name="Hiperłącze 6" xfId="26799" hidden="1" xr:uid="{00000000-0005-0000-0000-0000DC660000}"/>
    <cellStyle name="Hiperłącze 6" xfId="20240" hidden="1" xr:uid="{00000000-0005-0000-0000-00000C640000}"/>
    <cellStyle name="Hiperłącze 6" xfId="31337" hidden="1" xr:uid="{00000000-0005-0000-0000-0000F0680000}"/>
    <cellStyle name="Hiperłącze 6" xfId="41466" hidden="1" xr:uid="{00000000-0005-0000-0000-00007C6D0000}"/>
    <cellStyle name="Hiperłącze 6" xfId="40430" hidden="1" xr:uid="{00000000-0005-0000-0000-0000116D0000}"/>
    <cellStyle name="Hiperłącze 6" xfId="42841" hidden="1" xr:uid="{00000000-0005-0000-0000-00005C6E0000}"/>
    <cellStyle name="Hiperłącze 6" xfId="44492" hidden="1" xr:uid="{00000000-0005-0000-0000-0000D76E0000}"/>
    <cellStyle name="Hiperłącze 6" xfId="15729" hidden="1" xr:uid="{00000000-0005-0000-0000-0000FD610000}"/>
    <cellStyle name="Hiperłącze 6" xfId="22702" hidden="1" xr:uid="{00000000-0005-0000-0000-000014650000}"/>
    <cellStyle name="Hiperłącze 6" xfId="21983" hidden="1" xr:uid="{00000000-0005-0000-0000-0000AC640000}"/>
    <cellStyle name="Hiperłącze 6" xfId="14706" hidden="1" xr:uid="{00000000-0005-0000-0000-000087610000}"/>
    <cellStyle name="Hiperłącze 6" xfId="46529" hidden="1" xr:uid="{00000000-0005-0000-0000-00004D700000}"/>
    <cellStyle name="Hiperłącze 6" xfId="36034" hidden="1" xr:uid="{00000000-0005-0000-0000-00000F6B0000}"/>
    <cellStyle name="Hiperłącze 6" xfId="23418" hidden="1" xr:uid="{00000000-0005-0000-0000-00003A650000}"/>
    <cellStyle name="Hiperłącze 6" xfId="23294" hidden="1" xr:uid="{00000000-0005-0000-0000-000055650000}"/>
    <cellStyle name="Hiperłącze 6" xfId="29382" hidden="1" xr:uid="{00000000-0005-0000-0000-000037680000}"/>
    <cellStyle name="Hiperłącze 6" xfId="28501" hidden="1" xr:uid="{00000000-0005-0000-0000-0000FD670000}"/>
    <cellStyle name="Hiperłącze 6" xfId="43950" hidden="1" xr:uid="{00000000-0005-0000-0000-0000986E0000}"/>
    <cellStyle name="Hiperłącze 6" xfId="32324" hidden="1" xr:uid="{00000000-0005-0000-0000-00004E690000}"/>
    <cellStyle name="Hiperłącze 6" xfId="27756" hidden="1" xr:uid="{00000000-0005-0000-0000-00003B670000}"/>
    <cellStyle name="Hiperłącze 6" xfId="24698" hidden="1" xr:uid="{00000000-0005-0000-0000-00000E660000}"/>
    <cellStyle name="Hiperłącze 6" xfId="24309" hidden="1" xr:uid="{00000000-0005-0000-0000-0000BE650000}"/>
    <cellStyle name="Hiperłącze 6" xfId="17429" hidden="1" xr:uid="{00000000-0005-0000-0000-000094620000}"/>
    <cellStyle name="Hiperłącze 6" xfId="13075" hidden="1" xr:uid="{00000000-0005-0000-0000-000092600000}"/>
    <cellStyle name="Hiperłącze 6" xfId="37833" hidden="1" xr:uid="{00000000-0005-0000-0000-0000EB6B0000}"/>
    <cellStyle name="Hiperłącze 6" xfId="46498" hidden="1" xr:uid="{00000000-0005-0000-0000-000054700000}"/>
    <cellStyle name="Hiperłącze 6" xfId="14645" hidden="1" xr:uid="{00000000-0005-0000-0000-00007D610000}"/>
    <cellStyle name="Hiperłącze 6" xfId="27889" hidden="1" xr:uid="{00000000-0005-0000-0000-000047670000}"/>
    <cellStyle name="Hiperłącze 6" xfId="16826" hidden="1" xr:uid="{00000000-0005-0000-0000-00003C620000}"/>
    <cellStyle name="Hiperłącze 6" xfId="14037" hidden="1" xr:uid="{00000000-0005-0000-0000-0000F9600000}"/>
    <cellStyle name="Hiperłącze 6" xfId="18541" hidden="1" xr:uid="{00000000-0005-0000-0000-000052630000}"/>
    <cellStyle name="Hiperłącze 6" xfId="25644" hidden="1" xr:uid="{00000000-0005-0000-0000-00003D660000}"/>
    <cellStyle name="Hiperłącze 6" xfId="18252" hidden="1" xr:uid="{00000000-0005-0000-0000-00004A630000}"/>
    <cellStyle name="Hiperłącze 6" xfId="20709" hidden="1" xr:uid="{00000000-0005-0000-0000-000093640000}"/>
    <cellStyle name="Hiperłącze 6" xfId="39955" hidden="1" xr:uid="{00000000-0005-0000-0000-0000C36C0000}"/>
    <cellStyle name="Hiperłącze 6" xfId="20682" hidden="1" xr:uid="{00000000-0005-0000-0000-000096640000}"/>
    <cellStyle name="Hiperłącze 6" xfId="25166" hidden="1" xr:uid="{00000000-0005-0000-0000-0000A9660000}"/>
    <cellStyle name="Hiperłącze 6" xfId="38139" hidden="1" xr:uid="{00000000-0005-0000-0000-0000376C0000}"/>
    <cellStyle name="Hiperłącze 6" xfId="26597" hidden="1" xr:uid="{00000000-0005-0000-0000-0000C4660000}"/>
    <cellStyle name="Hiperłącze 6" xfId="34722" hidden="1" xr:uid="{00000000-0005-0000-0000-0000666A0000}"/>
    <cellStyle name="Hiperłącze 6" xfId="24738" hidden="1" xr:uid="{00000000-0005-0000-0000-000018660000}"/>
    <cellStyle name="Hiperłącze 6" xfId="17851" hidden="1" xr:uid="{00000000-0005-0000-0000-0000C8620000}"/>
    <cellStyle name="Hiperłącze 6" xfId="19566" hidden="1" xr:uid="{00000000-0005-0000-0000-0000C9630000}"/>
    <cellStyle name="Hiperłącze 6" xfId="37203" hidden="1" xr:uid="{00000000-0005-0000-0000-0000C76B0000}"/>
    <cellStyle name="Hiperłącze 6" xfId="30801" hidden="1" xr:uid="{00000000-0005-0000-0000-000097680000}"/>
    <cellStyle name="Hiperłącze 6" xfId="32055" hidden="1" xr:uid="{00000000-0005-0000-0000-000071690000}"/>
    <cellStyle name="Hiperłącze 6" xfId="26189" hidden="1" xr:uid="{00000000-0005-0000-0000-00007F660000}"/>
    <cellStyle name="Hiperłącze 6" xfId="41282" hidden="1" xr:uid="{00000000-0005-0000-0000-0000656D0000}"/>
    <cellStyle name="Hiperłącze 6" xfId="21114" hidden="1" xr:uid="{00000000-0005-0000-0000-000031640000}"/>
    <cellStyle name="Hiperłącze 6" xfId="42107" hidden="1" xr:uid="{00000000-0005-0000-0000-0000276E0000}"/>
    <cellStyle name="Hiperłącze 6" xfId="36025" hidden="1" xr:uid="{00000000-0005-0000-0000-00000E6B0000}"/>
    <cellStyle name="Hiperłącze 6" xfId="39702" hidden="1" xr:uid="{00000000-0005-0000-0000-0000A56C0000}"/>
    <cellStyle name="Hiperłącze 6" xfId="24335" hidden="1" xr:uid="{00000000-0005-0000-0000-0000EB650000}"/>
    <cellStyle name="Hiperłącze 6" xfId="43605" hidden="1" xr:uid="{00000000-0005-0000-0000-0000396F0000}"/>
    <cellStyle name="Hiperłącze 6" xfId="21707" hidden="1" xr:uid="{00000000-0005-0000-0000-000071640000}"/>
    <cellStyle name="Hiperłącze 6" xfId="26450" hidden="1" xr:uid="{00000000-0005-0000-0000-0000B1660000}"/>
    <cellStyle name="Hiperłącze 6" xfId="20860" hidden="1" xr:uid="{00000000-0005-0000-0000-00007B650000}"/>
    <cellStyle name="Hiperłącze 6" xfId="14692" hidden="1" xr:uid="{00000000-0005-0000-0000-000083610000}"/>
    <cellStyle name="Hiperłącze 6" xfId="11762" hidden="1" xr:uid="{00000000-0005-0000-0000-000066610000}"/>
    <cellStyle name="Hiperłącze 6" xfId="24873" hidden="1" xr:uid="{00000000-0005-0000-0000-00002B660000}"/>
    <cellStyle name="Hiperłącze 6" xfId="23856" hidden="1" xr:uid="{00000000-0005-0000-0000-0000F1650000}"/>
    <cellStyle name="Hiperłącze 6" xfId="38612" hidden="1" xr:uid="{00000000-0005-0000-0000-0000DD6C0000}"/>
    <cellStyle name="Hiperłącze 6" xfId="38743" hidden="1" xr:uid="{00000000-0005-0000-0000-0000DF6C0000}"/>
    <cellStyle name="Hiperłącze 6" xfId="40028" hidden="1" xr:uid="{00000000-0005-0000-0000-0000E26C0000}"/>
    <cellStyle name="Hiperłącze 6" xfId="40037" hidden="1" xr:uid="{00000000-0005-0000-0000-0000E36C0000}"/>
    <cellStyle name="Hiperłącze 6" xfId="40137" hidden="1" xr:uid="{00000000-0005-0000-0000-0000EE6C0000}"/>
    <cellStyle name="Hiperłącze 6" xfId="40209" hidden="1" xr:uid="{00000000-0005-0000-0000-0000F16C0000}"/>
    <cellStyle name="Hiperłącze 6" xfId="40175" hidden="1" xr:uid="{00000000-0005-0000-0000-0000F36C0000}"/>
    <cellStyle name="Hiperłącze 6" xfId="40243" hidden="1" xr:uid="{00000000-0005-0000-0000-0000FA6C0000}"/>
    <cellStyle name="Hiperłącze 6" xfId="40261" hidden="1" xr:uid="{00000000-0005-0000-0000-0000FC6C0000}"/>
    <cellStyle name="Hiperłącze 6" xfId="40398" hidden="1" xr:uid="{00000000-0005-0000-0000-00000D6D0000}"/>
    <cellStyle name="Hiperłącze 6" xfId="40421" hidden="1" xr:uid="{00000000-0005-0000-0000-00000E6D0000}"/>
    <cellStyle name="Hiperłącze 6" xfId="40389" hidden="1" xr:uid="{00000000-0005-0000-0000-00000F6D0000}"/>
    <cellStyle name="Hiperłącze 6" xfId="40439" hidden="1" xr:uid="{00000000-0005-0000-0000-0000126D0000}"/>
    <cellStyle name="Hiperłącze 6" xfId="40448" hidden="1" xr:uid="{00000000-0005-0000-0000-0000136D0000}"/>
    <cellStyle name="Hiperłącze 6" xfId="40458" hidden="1" xr:uid="{00000000-0005-0000-0000-0000146D0000}"/>
    <cellStyle name="Hiperłącze 6" xfId="40512" hidden="1" xr:uid="{00000000-0005-0000-0000-0000156D0000}"/>
    <cellStyle name="Hiperłącze 6" xfId="40521" hidden="1" xr:uid="{00000000-0005-0000-0000-0000166D0000}"/>
    <cellStyle name="Hiperłącze 6" xfId="40629" hidden="1" xr:uid="{00000000-0005-0000-0000-0000226D0000}"/>
    <cellStyle name="Hiperłącze 6" xfId="38718" hidden="1" xr:uid="{00000000-0005-0000-0000-00002D6D0000}"/>
    <cellStyle name="Hiperłącze 6" xfId="39105" hidden="1" xr:uid="{00000000-0005-0000-0000-0000366D0000}"/>
    <cellStyle name="Hiperłącze 6" xfId="35505" hidden="1" xr:uid="{00000000-0005-0000-0000-0000D26A0000}"/>
    <cellStyle name="Hiperłącze 6" xfId="31423" hidden="1" xr:uid="{00000000-0005-0000-0000-0000F8680000}"/>
    <cellStyle name="Hiperłącze 6" xfId="27950" hidden="1" xr:uid="{00000000-0005-0000-0000-00004D670000}"/>
    <cellStyle name="Hiperłącze 6" xfId="31055" hidden="1" xr:uid="{00000000-0005-0000-0000-0000C5680000}"/>
    <cellStyle name="Hiperłącze 6" xfId="43667" hidden="1" xr:uid="{00000000-0005-0000-0000-00007A6E0000}"/>
    <cellStyle name="Hiperłącze 6" xfId="24539" hidden="1" xr:uid="{00000000-0005-0000-0000-0000D1650000}"/>
    <cellStyle name="Hiperłącze 6" xfId="30130" hidden="1" xr:uid="{00000000-0005-0000-0000-000050680000}"/>
    <cellStyle name="Hiperłącze 6" xfId="26632" hidden="1" xr:uid="{00000000-0005-0000-0000-0000C5660000}"/>
    <cellStyle name="Hiperłącze 6" xfId="19687" hidden="1" xr:uid="{00000000-0005-0000-0000-0000A2630000}"/>
    <cellStyle name="Hiperłącze 6" xfId="32929" hidden="1" xr:uid="{00000000-0005-0000-0000-0000246A0000}"/>
    <cellStyle name="Hiperłącze 6" xfId="35423" hidden="1" xr:uid="{00000000-0005-0000-0000-0000B46A0000}"/>
    <cellStyle name="Hiperłącze 6" xfId="28082" hidden="1" xr:uid="{00000000-0005-0000-0000-000081670000}"/>
    <cellStyle name="Hiperłącze 6" xfId="27489" hidden="1" xr:uid="{00000000-0005-0000-0000-00006C670000}"/>
    <cellStyle name="Hiperłącze 6" xfId="34039" hidden="1" xr:uid="{00000000-0005-0000-0000-0000556A0000}"/>
    <cellStyle name="Hiperłącze 6" xfId="31143" hidden="1" xr:uid="{00000000-0005-0000-0000-0000D7680000}"/>
    <cellStyle name="Hiperłącze 6" xfId="37896" hidden="1" xr:uid="{00000000-0005-0000-0000-00002F6C0000}"/>
    <cellStyle name="Hiperłącze 6" xfId="38159" hidden="1" xr:uid="{00000000-0005-0000-0000-0000316C0000}"/>
    <cellStyle name="Hiperłącze 6" xfId="27644" hidden="1" xr:uid="{00000000-0005-0000-0000-000074670000}"/>
    <cellStyle name="Hiperłącze 6" xfId="22447" hidden="1" xr:uid="{00000000-0005-0000-0000-0000DD640000}"/>
    <cellStyle name="Hiperłącze 6" xfId="25724" hidden="1" xr:uid="{00000000-0005-0000-0000-00004F660000}"/>
    <cellStyle name="Hiperłącze 6" xfId="42363" hidden="1" xr:uid="{00000000-0005-0000-0000-0000006E0000}"/>
    <cellStyle name="Hiperłącze 6" xfId="44872" hidden="1" xr:uid="{00000000-0005-0000-0000-0000176F0000}"/>
    <cellStyle name="Hiperłącze 6" xfId="36242" hidden="1" xr:uid="{00000000-0005-0000-0000-00003E6B0000}"/>
    <cellStyle name="Hiperłącze 6" xfId="45877" hidden="1" xr:uid="{00000000-0005-0000-0000-0000796F0000}"/>
    <cellStyle name="Hiperłącze 6" xfId="25910" hidden="1" xr:uid="{00000000-0005-0000-0000-000056660000}"/>
    <cellStyle name="Hiperłącze 6" xfId="16888" hidden="1" xr:uid="{00000000-0005-0000-0000-00003E620000}"/>
    <cellStyle name="Hiperłącze 6" xfId="33636" hidden="1" xr:uid="{00000000-0005-0000-0000-0000216A0000}"/>
    <cellStyle name="Hiperłącze 6" xfId="22420" hidden="1" xr:uid="{00000000-0005-0000-0000-0000D5640000}"/>
    <cellStyle name="Hiperłącze 6" xfId="44616" hidden="1" xr:uid="{00000000-0005-0000-0000-0000F96E0000}"/>
    <cellStyle name="Hiperłącze 6" xfId="46660" hidden="1" xr:uid="{00000000-0005-0000-0000-000033700000}"/>
    <cellStyle name="Hiperłącze 6" xfId="33302" hidden="1" xr:uid="{00000000-0005-0000-0000-0000DC690000}"/>
    <cellStyle name="Hiperłącze 6" xfId="37439" hidden="1" xr:uid="{00000000-0005-0000-0000-0000286C0000}"/>
    <cellStyle name="Hiperłącze 6" xfId="38516" hidden="1" xr:uid="{00000000-0005-0000-0000-00005F6C0000}"/>
    <cellStyle name="Hiperłącze 6" xfId="42649" hidden="1" xr:uid="{00000000-0005-0000-0000-0000166E0000}"/>
    <cellStyle name="Hiperłącze 6" xfId="44891" hidden="1" xr:uid="{00000000-0005-0000-0000-00001C6F0000}"/>
    <cellStyle name="Hiperłącze 6" xfId="44724" hidden="1" xr:uid="{00000000-0005-0000-0000-0000056F0000}"/>
    <cellStyle name="Hiperłącze 6" xfId="23972" hidden="1" xr:uid="{00000000-0005-0000-0000-0000E9650000}"/>
    <cellStyle name="Hiperłącze 6" xfId="34661" hidden="1" xr:uid="{00000000-0005-0000-0000-00005F6A0000}"/>
    <cellStyle name="Hiperłącze 6" xfId="20643" hidden="1" xr:uid="{00000000-0005-0000-0000-000099640000}"/>
    <cellStyle name="Hiperłącze 6" xfId="11718" hidden="1" xr:uid="{00000000-0005-0000-0000-000064610000}"/>
    <cellStyle name="Hiperłącze 6" xfId="23986" hidden="1" xr:uid="{00000000-0005-0000-0000-0000F0650000}"/>
    <cellStyle name="Hiperłącze 6" xfId="24349" hidden="1" xr:uid="{00000000-0005-0000-0000-0000C1650000}"/>
    <cellStyle name="Hiperłącze 6" xfId="23614" hidden="1" xr:uid="{00000000-0005-0000-0000-000094650000}"/>
    <cellStyle name="Hiperłącze 6" xfId="23150" hidden="1" xr:uid="{00000000-0005-0000-0000-000023650000}"/>
    <cellStyle name="Hiperłącze 6" xfId="20510" hidden="1" xr:uid="{00000000-0005-0000-0000-00009A640000}"/>
    <cellStyle name="Hiperłącze 6" xfId="21201" hidden="1" xr:uid="{00000000-0005-0000-0000-00003F640000}"/>
    <cellStyle name="Hiperłącze 6" xfId="28675" hidden="1" xr:uid="{00000000-0005-0000-0000-000004680000}"/>
    <cellStyle name="Hiperłącze 6" xfId="32572" hidden="1" xr:uid="{00000000-0005-0000-0000-000066690000}"/>
    <cellStyle name="Hiperłącze 6" xfId="44486" hidden="1" xr:uid="{00000000-0005-0000-0000-0000D86E0000}"/>
    <cellStyle name="Hiperłącze 6" xfId="44260" hidden="1" xr:uid="{00000000-0005-0000-0000-0000BC6E0000}"/>
    <cellStyle name="Hiperłącze 6" xfId="36553" hidden="1" xr:uid="{00000000-0005-0000-0000-0000876B0000}"/>
    <cellStyle name="Hiperłącze 6" xfId="32680" hidden="1" xr:uid="{00000000-0005-0000-0000-0000B7690000}"/>
    <cellStyle name="Hiperłącze 6" xfId="21927" hidden="1" xr:uid="{00000000-0005-0000-0000-0000A1640000}"/>
    <cellStyle name="Hiperłącze 6" xfId="13926" hidden="1" xr:uid="{00000000-0005-0000-0000-000038610000}"/>
    <cellStyle name="Hiperłącze 6" xfId="14404" hidden="1" xr:uid="{00000000-0005-0000-0000-000020610000}"/>
    <cellStyle name="Hiperłącze 6" xfId="28273" hidden="1" xr:uid="{00000000-0005-0000-0000-0000B8670000}"/>
    <cellStyle name="Hiperłącze 6" xfId="46973" hidden="1" xr:uid="{00000000-0005-0000-0000-000012700000}"/>
    <cellStyle name="Hiperłącze 6" xfId="42348" hidden="1" xr:uid="{00000000-0005-0000-0000-0000FC6D0000}"/>
    <cellStyle name="Hiperłącze 6" xfId="38226" hidden="1" xr:uid="{00000000-0005-0000-0000-0000406C0000}"/>
    <cellStyle name="Hiperłącze 6" xfId="42427" hidden="1" xr:uid="{00000000-0005-0000-0000-00002B6E0000}"/>
    <cellStyle name="Hiperłącze 6" xfId="34315" hidden="1" xr:uid="{00000000-0005-0000-0000-0000B96A0000}"/>
    <cellStyle name="Hiperłącze 6" xfId="43188" hidden="1" xr:uid="{00000000-0005-0000-0000-0000DC6F0000}"/>
    <cellStyle name="Hiperłącze 6" xfId="11831" hidden="1" xr:uid="{00000000-0005-0000-0000-0000CA600000}"/>
    <cellStyle name="Hiperłącze 6" xfId="11575" hidden="1" xr:uid="{00000000-0005-0000-0000-0000CD600000}"/>
    <cellStyle name="Hiperłącze 6" xfId="11950" hidden="1" xr:uid="{00000000-0005-0000-0000-0000CF600000}"/>
    <cellStyle name="Hiperłącze 6" xfId="11854" hidden="1" xr:uid="{00000000-0005-0000-0000-0000D0600000}"/>
    <cellStyle name="Hiperłącze 6" xfId="11906" hidden="1" xr:uid="{00000000-0005-0000-0000-0000DD600000}"/>
    <cellStyle name="Hiperłącze 6" xfId="11558" hidden="1" xr:uid="{00000000-0005-0000-0000-0000DF600000}"/>
    <cellStyle name="Hiperłącze 6" xfId="13513" hidden="1" xr:uid="{00000000-0005-0000-0000-0000E2600000}"/>
    <cellStyle name="Hiperłącze 6" xfId="13578" hidden="1" xr:uid="{00000000-0005-0000-0000-0000E9600000}"/>
    <cellStyle name="Hiperłącze 6" xfId="13712" hidden="1" xr:uid="{00000000-0005-0000-0000-0000F6600000}"/>
    <cellStyle name="Hiperłącze 6" xfId="14065" hidden="1" xr:uid="{00000000-0005-0000-0000-0000FC600000}"/>
    <cellStyle name="Hiperłącze 6" xfId="14116" hidden="1" xr:uid="{00000000-0005-0000-0000-0000FD600000}"/>
    <cellStyle name="Hiperłącze 6" xfId="14087" hidden="1" xr:uid="{00000000-0005-0000-0000-0000FF600000}"/>
    <cellStyle name="Hiperłącze 6" xfId="14350" hidden="1" xr:uid="{00000000-0005-0000-0000-000015610000}"/>
    <cellStyle name="Hiperłącze 6" xfId="14316" hidden="1" xr:uid="{00000000-0005-0000-0000-000017610000}"/>
    <cellStyle name="Hiperłącze 6" xfId="17795" hidden="1" xr:uid="{00000000-0005-0000-0000-0000BA620000}"/>
    <cellStyle name="Hiperłącze 6" xfId="16579" hidden="1" xr:uid="{00000000-0005-0000-0000-000023620000}"/>
    <cellStyle name="Hiperłącze 6" xfId="16699" hidden="1" xr:uid="{00000000-0005-0000-0000-00002A620000}"/>
    <cellStyle name="Hiperłącze 6" xfId="16779" hidden="1" xr:uid="{00000000-0005-0000-0000-000032620000}"/>
    <cellStyle name="Hiperłącze 6" xfId="16809" hidden="1" xr:uid="{00000000-0005-0000-0000-000038620000}"/>
    <cellStyle name="Hiperłącze 6" xfId="16861" hidden="1" xr:uid="{00000000-0005-0000-0000-000036620000}"/>
    <cellStyle name="Hiperłącze 6" xfId="14140" hidden="1" xr:uid="{00000000-0005-0000-0000-000005610000}"/>
    <cellStyle name="Hiperłącze 6" xfId="29028" hidden="1" xr:uid="{00000000-0005-0000-0000-0000E3670000}"/>
    <cellStyle name="Hiperłącze 6" xfId="40865" hidden="1" xr:uid="{00000000-0005-0000-0000-00009E6D0000}"/>
    <cellStyle name="Hiperłącze 6" xfId="17812" hidden="1" xr:uid="{00000000-0005-0000-0000-0000C1620000}"/>
    <cellStyle name="Hiperłącze 6" xfId="32802" hidden="1" xr:uid="{00000000-0005-0000-0000-0000C7690000}"/>
    <cellStyle name="Hiperłącze 6" xfId="32344" hidden="1" xr:uid="{00000000-0005-0000-0000-000087690000}"/>
    <cellStyle name="Hiperłącze 6" xfId="32022" hidden="1" xr:uid="{00000000-0005-0000-0000-000078690000}"/>
    <cellStyle name="Hiperłącze 6" xfId="32205" hidden="1" xr:uid="{00000000-0005-0000-0000-000041690000}"/>
    <cellStyle name="Hiperłącze 6" xfId="31757" hidden="1" xr:uid="{00000000-0005-0000-0000-000033690000}"/>
    <cellStyle name="Hiperłącze 6" xfId="39213" hidden="1" xr:uid="{00000000-0005-0000-0000-00006D6C0000}"/>
    <cellStyle name="Hiperłącze 6" xfId="20920" hidden="1" xr:uid="{00000000-0005-0000-0000-0000F1640000}"/>
    <cellStyle name="Hiperłącze 6" xfId="44268" hidden="1" xr:uid="{00000000-0005-0000-0000-0000BB6E0000}"/>
    <cellStyle name="Hiperłącze 6" xfId="35770" hidden="1" xr:uid="{00000000-0005-0000-0000-0000F36A0000}"/>
    <cellStyle name="Hiperłącze 6" xfId="35678" hidden="1" xr:uid="{00000000-0005-0000-0000-0000E56A0000}"/>
    <cellStyle name="Hiperłącze 6" xfId="43283" hidden="1" xr:uid="{00000000-0005-0000-0000-0000E86E0000}"/>
    <cellStyle name="Hiperłącze 6" xfId="46089" hidden="1" xr:uid="{00000000-0005-0000-0000-0000936F0000}"/>
    <cellStyle name="Hiperłącze 6" xfId="25092" hidden="1" xr:uid="{00000000-0005-0000-0000-0000A0670000}"/>
    <cellStyle name="Hiperłącze 6" xfId="46924" hidden="1" xr:uid="{00000000-0005-0000-0000-00000E700000}"/>
    <cellStyle name="Hiperłącze 6" xfId="22201" hidden="1" xr:uid="{00000000-0005-0000-0000-0000C3640000}"/>
    <cellStyle name="Hiperłącze 6" xfId="42260" hidden="1" xr:uid="{00000000-0005-0000-0000-0000EF6D0000}"/>
    <cellStyle name="Hiperłącze 6" xfId="47003" hidden="1" xr:uid="{00000000-0005-0000-0000-000018700000}"/>
    <cellStyle name="Hiperłącze 6" xfId="46257" hidden="1" xr:uid="{00000000-0005-0000-0000-0000EC6F0000}"/>
    <cellStyle name="Hiperłącze 6" xfId="26386" hidden="1" xr:uid="{00000000-0005-0000-0000-000093660000}"/>
    <cellStyle name="Hiperłącze 6" xfId="38872" hidden="1" xr:uid="{00000000-0005-0000-0000-0000CE6D0000}"/>
    <cellStyle name="Hiperłącze 6" xfId="45027" hidden="1" xr:uid="{00000000-0005-0000-0000-0000296F0000}"/>
    <cellStyle name="Hiperłącze 6" xfId="13613" hidden="1" xr:uid="{00000000-0005-0000-0000-0000ED600000}"/>
    <cellStyle name="Hiperłącze 6" xfId="13543" hidden="1" xr:uid="{00000000-0005-0000-0000-0000E8600000}"/>
    <cellStyle name="Hiperłącze 6" xfId="13469" hidden="1" xr:uid="{00000000-0005-0000-0000-0000C5600000}"/>
    <cellStyle name="Hiperłącze 6" xfId="24092" hidden="1" xr:uid="{00000000-0005-0000-0000-0000D9650000}"/>
    <cellStyle name="Hiperłącze 6" xfId="27414" hidden="1" xr:uid="{00000000-0005-0000-0000-00007A670000}"/>
    <cellStyle name="Hiperłącze 6" xfId="22603" hidden="1" xr:uid="{00000000-0005-0000-0000-000007650000}"/>
    <cellStyle name="Hiperłącze 6" xfId="39012" hidden="1" xr:uid="{00000000-0005-0000-0000-0000316D0000}"/>
    <cellStyle name="Hiperłącze 6" xfId="40075" hidden="1" xr:uid="{00000000-0005-0000-0000-0000EC6C0000}"/>
    <cellStyle name="Hiperłącze 6" xfId="35786" hidden="1" xr:uid="{00000000-0005-0000-0000-0000ED6A0000}"/>
    <cellStyle name="Hiperłącze 6" xfId="23070" hidden="1" xr:uid="{00000000-0005-0000-0000-000063650000}"/>
    <cellStyle name="Hiperłącze 6" xfId="20830" hidden="1" xr:uid="{00000000-0005-0000-0000-00007D650000}"/>
    <cellStyle name="Hiperłącze 6" xfId="45682" hidden="1" xr:uid="{00000000-0005-0000-0000-0000B26F0000}"/>
    <cellStyle name="Hiperłącze 6" xfId="13343" hidden="1" xr:uid="{00000000-0005-0000-0000-0000BC600000}"/>
    <cellStyle name="Hiperłącze 6" xfId="21966" hidden="1" xr:uid="{00000000-0005-0000-0000-0000A8640000}"/>
    <cellStyle name="Hiperłącze 6" xfId="15880" hidden="1" xr:uid="{00000000-0005-0000-0000-00000E620000}"/>
    <cellStyle name="Hiperłącze 6" xfId="33610" hidden="1" xr:uid="{00000000-0005-0000-0000-0000286A0000}"/>
    <cellStyle name="Hiperłącze 6" xfId="45352" hidden="1" xr:uid="{00000000-0005-0000-0000-0000656F0000}"/>
    <cellStyle name="Hiperłącze 6" xfId="27444" hidden="1" xr:uid="{00000000-0005-0000-0000-00007B670000}"/>
    <cellStyle name="Hiperłącze 6" xfId="14564" hidden="1" xr:uid="{00000000-0005-0000-0000-000074610000}"/>
    <cellStyle name="Hiperłącze 6" xfId="20319" hidden="1" xr:uid="{00000000-0005-0000-0000-000012640000}"/>
    <cellStyle name="Hiperłącze 6" xfId="20249" hidden="1" xr:uid="{00000000-0005-0000-0000-00000B640000}"/>
    <cellStyle name="Hiperłącze 6" xfId="38108" hidden="1" xr:uid="{00000000-0005-0000-0000-0000016C0000}"/>
    <cellStyle name="Hiperłącze 6" xfId="34802" hidden="1" xr:uid="{00000000-0005-0000-0000-00006E6A0000}"/>
    <cellStyle name="Hiperłącze 6" xfId="19489" hidden="1" xr:uid="{00000000-0005-0000-0000-0000D7630000}"/>
    <cellStyle name="Hiperłącze 6" xfId="11895" hidden="1" xr:uid="{00000000-0005-0000-0000-0000DC600000}"/>
    <cellStyle name="Hiperłącze 6" xfId="25819" hidden="1" xr:uid="{00000000-0005-0000-0000-000051660000}"/>
    <cellStyle name="Hiperłącze 6" xfId="15408" hidden="1" xr:uid="{00000000-0005-0000-0000-0000AD610000}"/>
    <cellStyle name="Hiperłącze 6" xfId="25875" hidden="1" xr:uid="{00000000-0005-0000-0000-00005C660000}"/>
    <cellStyle name="Hiperłącze 6" xfId="32528" hidden="1" xr:uid="{00000000-0005-0000-0000-000068690000}"/>
    <cellStyle name="Hiperłącze 6" xfId="41696" hidden="1" xr:uid="{00000000-0005-0000-0000-0000D36D0000}"/>
    <cellStyle name="Hiperłącze 6" xfId="21466" hidden="1" xr:uid="{00000000-0005-0000-0000-000057640000}"/>
    <cellStyle name="Hiperłącze 6" xfId="25299" hidden="1" xr:uid="{00000000-0005-0000-0000-000076670000}"/>
    <cellStyle name="Hiperłącze 6" xfId="28005" hidden="1" xr:uid="{00000000-0005-0000-0000-000058670000}"/>
    <cellStyle name="Hiperłącze 6" xfId="34858" hidden="1" xr:uid="{00000000-0005-0000-0000-00002A6B0000}"/>
    <cellStyle name="Hiperłącze 6" xfId="34730" hidden="1" xr:uid="{00000000-0005-0000-0000-0000676A0000}"/>
    <cellStyle name="Hiperłącze 6" xfId="37246" hidden="1" xr:uid="{00000000-0005-0000-0000-0000C66B0000}"/>
    <cellStyle name="Hiperłącze 6" xfId="22852" hidden="1" xr:uid="{00000000-0005-0000-0000-000074650000}"/>
    <cellStyle name="Hiperłącze 6" xfId="31359" hidden="1" xr:uid="{00000000-0005-0000-0000-0000E9680000}"/>
    <cellStyle name="Hiperłącze 6" xfId="33110" hidden="1" xr:uid="{00000000-0005-0000-0000-0000006A0000}"/>
    <cellStyle name="Hiperłącze 6" xfId="11844" hidden="1" xr:uid="{00000000-0005-0000-0000-0000CC600000}"/>
    <cellStyle name="Hiperłącze 6" xfId="30226" hidden="1" xr:uid="{00000000-0005-0000-0000-00005C680000}"/>
    <cellStyle name="Hiperłącze 6" xfId="24513" hidden="1" xr:uid="{00000000-0005-0000-0000-0000D8650000}"/>
    <cellStyle name="Hiperłącze 6" xfId="26541" hidden="1" xr:uid="{00000000-0005-0000-0000-0000B6660000}"/>
    <cellStyle name="Hiperłącze 6" xfId="19879" hidden="1" xr:uid="{00000000-0005-0000-0000-0000BC630000}"/>
    <cellStyle name="Hiperłącze 6" xfId="32039" hidden="1" xr:uid="{00000000-0005-0000-0000-000072690000}"/>
    <cellStyle name="Hiperłącze 6" xfId="25595" hidden="1" xr:uid="{00000000-0005-0000-0000-00003C660000}"/>
    <cellStyle name="Hiperłącze 6" xfId="16487" hidden="1" xr:uid="{00000000-0005-0000-0000-0000E6620000}"/>
    <cellStyle name="Hiperłącze 6" xfId="34345" hidden="1" xr:uid="{00000000-0005-0000-0000-0000966B0000}"/>
    <cellStyle name="Hiperłącze 6" xfId="43452" hidden="1" xr:uid="{00000000-0005-0000-0000-0000D36F0000}"/>
    <cellStyle name="Hiperłącze 6" xfId="28074" hidden="1" xr:uid="{00000000-0005-0000-0000-000085670000}"/>
    <cellStyle name="Hiperłącze 6" xfId="22347" hidden="1" xr:uid="{00000000-0005-0000-0000-0000D2640000}"/>
    <cellStyle name="Hiperłącze 6" xfId="29352" hidden="1" xr:uid="{00000000-0005-0000-0000-000033680000}"/>
    <cellStyle name="Hiperłącze 6" xfId="33103" hidden="1" xr:uid="{00000000-0005-0000-0000-0000FF690000}"/>
    <cellStyle name="Hiperłącze 6" xfId="12469" hidden="1" xr:uid="{00000000-0005-0000-0000-00003A600000}"/>
    <cellStyle name="Hiperłącze 6" xfId="18611" hidden="1" xr:uid="{00000000-0005-0000-0000-00000F630000}"/>
    <cellStyle name="Hiperłącze 6" xfId="37946" hidden="1" xr:uid="{00000000-0005-0000-0000-0000F46B0000}"/>
    <cellStyle name="Hiperłącze 6" xfId="41948" hidden="1" xr:uid="{00000000-0005-0000-0000-0000316E0000}"/>
    <cellStyle name="Hiperłącze 6" xfId="17475" hidden="1" xr:uid="{00000000-0005-0000-0000-000099620000}"/>
    <cellStyle name="Hiperłącze 6" xfId="33795" hidden="1" xr:uid="{00000000-0005-0000-0000-00003C6A0000}"/>
    <cellStyle name="Hiperłącze 6" xfId="24616" hidden="1" xr:uid="{00000000-0005-0000-0000-000009660000}"/>
    <cellStyle name="Hiperłącze 6" xfId="16969" hidden="1" xr:uid="{00000000-0005-0000-0000-000042620000}"/>
    <cellStyle name="Hiperłącze 6" xfId="20780" hidden="1" xr:uid="{00000000-0005-0000-0000-00008E650000}"/>
    <cellStyle name="Hiperłącze 6" xfId="43616" hidden="1" xr:uid="{00000000-0005-0000-0000-00003F6F0000}"/>
    <cellStyle name="Hiperłącze 6" xfId="15035" hidden="1" xr:uid="{00000000-0005-0000-0000-0000BA610000}"/>
    <cellStyle name="Hiperłącze 6" xfId="34541" hidden="1" xr:uid="{00000000-0005-0000-0000-0000B96B0000}"/>
    <cellStyle name="Hiperłącze 6" xfId="24975" hidden="1" xr:uid="{00000000-0005-0000-0000-000038660000}"/>
    <cellStyle name="Hiperłącze 6" xfId="19885" hidden="1" xr:uid="{00000000-0005-0000-0000-0000BB630000}"/>
    <cellStyle name="Hiperłącze 6" xfId="29674" hidden="1" xr:uid="{00000000-0005-0000-0000-000020690000}"/>
    <cellStyle name="Hiperłącze 6" xfId="31215" hidden="1" xr:uid="{00000000-0005-0000-0000-0000DC680000}"/>
    <cellStyle name="Hiperłącze 6" xfId="33784" hidden="1" xr:uid="{00000000-0005-0000-0000-0000386A0000}"/>
    <cellStyle name="Hiperłącze 6" xfId="41930" hidden="1" xr:uid="{00000000-0005-0000-0000-00001D6E0000}"/>
    <cellStyle name="Hiperłącze 6" xfId="19796" hidden="1" xr:uid="{00000000-0005-0000-0000-0000DF630000}"/>
    <cellStyle name="Hiperłącze 6" xfId="21387" hidden="1" xr:uid="{00000000-0005-0000-0000-000046640000}"/>
    <cellStyle name="Hiperłącze 6" xfId="22400" hidden="1" xr:uid="{00000000-0005-0000-0000-0000DB640000}"/>
    <cellStyle name="Hiperłącze 6" xfId="11817" hidden="1" xr:uid="{00000000-0005-0000-0000-000059610000}"/>
    <cellStyle name="Hiperłącze 6" xfId="46166" hidden="1" xr:uid="{00000000-0005-0000-0000-0000C56F0000}"/>
    <cellStyle name="Hiperłącze 6" xfId="15118" hidden="1" xr:uid="{00000000-0005-0000-0000-00008F610000}"/>
    <cellStyle name="Hiperłącze 6" xfId="42137" hidden="1" xr:uid="{00000000-0005-0000-0000-0000236E0000}"/>
    <cellStyle name="Hiperłącze 6" xfId="39767" hidden="1" xr:uid="{00000000-0005-0000-0000-0000AD6C0000}"/>
    <cellStyle name="Hiperłącze 6" xfId="40756" hidden="1" xr:uid="{00000000-0005-0000-0000-00004D6D0000}"/>
    <cellStyle name="Hiperłącze 6" xfId="45071" hidden="1" xr:uid="{00000000-0005-0000-0000-00002E6F0000}"/>
    <cellStyle name="Hiperłącze 6" xfId="25396" hidden="1" xr:uid="{00000000-0005-0000-0000-000006680000}"/>
    <cellStyle name="Hiperłącze 6" xfId="41039" hidden="1" xr:uid="{00000000-0005-0000-0000-00009D6D0000}"/>
    <cellStyle name="Hiperłącze 6" xfId="29542" hidden="1" xr:uid="{00000000-0005-0000-0000-000046680000}"/>
    <cellStyle name="Hiperłącze 6" xfId="43707" hidden="1" xr:uid="{00000000-0005-0000-0000-00007F6E0000}"/>
    <cellStyle name="Hiperłącze 6" xfId="19548" hidden="1" xr:uid="{00000000-0005-0000-0000-0000CC630000}"/>
    <cellStyle name="Hiperłącze 6" xfId="26740" hidden="1" xr:uid="{00000000-0005-0000-0000-0000CD660000}"/>
    <cellStyle name="Hiperłącze 6" xfId="19426" hidden="1" xr:uid="{00000000-0005-0000-0000-0000EB630000}"/>
    <cellStyle name="Hiperłącze 6" xfId="23568" hidden="1" xr:uid="{00000000-0005-0000-0000-000072650000}"/>
    <cellStyle name="Hiperłącze 6" xfId="33183" hidden="1" xr:uid="{00000000-0005-0000-0000-0000CB690000}"/>
    <cellStyle name="Hiperłącze 6" xfId="41047" hidden="1" xr:uid="{00000000-0005-0000-0000-0000A06D0000}"/>
    <cellStyle name="Hiperłącze 6" xfId="20626" hidden="1" xr:uid="{00000000-0005-0000-0000-0000ED640000}"/>
    <cellStyle name="Hiperłącze 6" xfId="27897" hidden="1" xr:uid="{00000000-0005-0000-0000-00004C670000}"/>
    <cellStyle name="Hiperłącze 6" xfId="25575" hidden="1" xr:uid="{00000000-0005-0000-0000-00003A660000}"/>
    <cellStyle name="Hiperłącze 6" xfId="39093" hidden="1" xr:uid="{00000000-0005-0000-0000-00002F6D0000}"/>
    <cellStyle name="Hiperłącze 6" xfId="27296" hidden="1" xr:uid="{00000000-0005-0000-0000-00006E670000}"/>
    <cellStyle name="Hiperłącze 6" xfId="23465" hidden="1" xr:uid="{00000000-0005-0000-0000-000044650000}"/>
    <cellStyle name="Hiperłącze 6" xfId="25248" hidden="1" xr:uid="{00000000-0005-0000-0000-0000A0660000}"/>
    <cellStyle name="Hiperłącze 6" xfId="18595" hidden="1" xr:uid="{00000000-0005-0000-0000-000054630000}"/>
    <cellStyle name="Hiperłącze 6" xfId="21877" hidden="1" xr:uid="{00000000-0005-0000-0000-000087640000}"/>
    <cellStyle name="Hiperłącze 6" xfId="39752" hidden="1" xr:uid="{00000000-0005-0000-0000-0000B06C0000}"/>
    <cellStyle name="Hiperłącze 6" xfId="32342" hidden="1" xr:uid="{00000000-0005-0000-0000-00008F690000}"/>
    <cellStyle name="Hiperłącze 6" xfId="45556" hidden="1" xr:uid="{00000000-0005-0000-0000-0000A96F0000}"/>
    <cellStyle name="Hiperłącze 6" xfId="35203" hidden="1" xr:uid="{00000000-0005-0000-0000-0000986A0000}"/>
    <cellStyle name="Hiperłącze 6" xfId="14257" hidden="1" xr:uid="{00000000-0005-0000-0000-000049610000}"/>
    <cellStyle name="Hiperłącze 6" xfId="20628" hidden="1" xr:uid="{00000000-0005-0000-0000-000000650000}"/>
    <cellStyle name="Hiperłącze 6" xfId="12307" hidden="1" xr:uid="{00000000-0005-0000-0000-00002B600000}"/>
    <cellStyle name="Hiperłącze 6" xfId="19471" hidden="1" xr:uid="{00000000-0005-0000-0000-0000DC630000}"/>
    <cellStyle name="Hiperłącze 6" xfId="37354" hidden="1" xr:uid="{00000000-0005-0000-0000-0000D26B0000}"/>
    <cellStyle name="Hiperłącze 6" xfId="36524" hidden="1" xr:uid="{00000000-0005-0000-0000-0000906B0000}"/>
    <cellStyle name="Hiperłącze 6" xfId="41325" hidden="1" xr:uid="{00000000-0005-0000-0000-00006B6D0000}"/>
    <cellStyle name="Hiperłącze 6" xfId="18335" hidden="1" xr:uid="{00000000-0005-0000-0000-000060630000}"/>
    <cellStyle name="Hiperłącze 6" xfId="13305" hidden="1" xr:uid="{00000000-0005-0000-0000-0000B3600000}"/>
    <cellStyle name="Hiperłącze 6" xfId="22210" hidden="1" xr:uid="{00000000-0005-0000-0000-0000C1640000}"/>
    <cellStyle name="Hiperłącze 6" xfId="27988" hidden="1" xr:uid="{00000000-0005-0000-0000-000054670000}"/>
    <cellStyle name="Hiperłącze 6" xfId="36180" hidden="1" xr:uid="{00000000-0005-0000-0000-00003C6B0000}"/>
    <cellStyle name="Hiperłącze 6" xfId="25174" hidden="1" xr:uid="{00000000-0005-0000-0000-0000AF660000}"/>
    <cellStyle name="Hiperłącze 6" xfId="45135" hidden="1" xr:uid="{00000000-0005-0000-0000-0000356F0000}"/>
    <cellStyle name="Hiperłącze 6" xfId="24967" hidden="1" xr:uid="{00000000-0005-0000-0000-000033660000}"/>
    <cellStyle name="Hiperłącze 6" xfId="26498" hidden="1" xr:uid="{00000000-0005-0000-0000-0000B7660000}"/>
    <cellStyle name="Hiperłącze 6" xfId="18765" hidden="1" xr:uid="{00000000-0005-0000-0000-00004F630000}"/>
    <cellStyle name="Hiperłącze 6" xfId="28475" hidden="1" xr:uid="{00000000-0005-0000-0000-00000B680000}"/>
    <cellStyle name="Hiperłącze 6" xfId="28660" hidden="1" xr:uid="{00000000-0005-0000-0000-0000BB670000}"/>
    <cellStyle name="Hiperłącze 6" xfId="28171" hidden="1" xr:uid="{00000000-0005-0000-0000-0000AB670000}"/>
    <cellStyle name="Hiperłącze 6" xfId="25383" hidden="1" xr:uid="{00000000-0005-0000-0000-00008B670000}"/>
    <cellStyle name="Hiperłącze 6" xfId="27629" hidden="1" xr:uid="{00000000-0005-0000-0000-00002B670000}"/>
    <cellStyle name="Hiperłącze 6" xfId="25547" hidden="1" xr:uid="{00000000-0005-0000-0000-00000B670000}"/>
    <cellStyle name="Hiperłącze 6" xfId="26923" hidden="1" xr:uid="{00000000-0005-0000-0000-0000EB660000}"/>
    <cellStyle name="Hiperłącze 6" xfId="26512" hidden="1" xr:uid="{00000000-0005-0000-0000-0000BB660000}"/>
    <cellStyle name="Hiperłącze 6" xfId="18057" hidden="1" xr:uid="{00000000-0005-0000-0000-0000F4620000}"/>
    <cellStyle name="Hiperłącze 6" xfId="18111" hidden="1" xr:uid="{00000000-0005-0000-0000-0000F5620000}"/>
    <cellStyle name="Hiperłącze 6" xfId="18120" hidden="1" xr:uid="{00000000-0005-0000-0000-0000F6620000}"/>
    <cellStyle name="Hiperłącze 6" xfId="18569" hidden="1" xr:uid="{00000000-0005-0000-0000-00000A630000}"/>
    <cellStyle name="Hiperłącze 6" xfId="18580" hidden="1" xr:uid="{00000000-0005-0000-0000-00000B630000}"/>
    <cellStyle name="Hiperłącze 6" xfId="18589" hidden="1" xr:uid="{00000000-0005-0000-0000-00000C630000}"/>
    <cellStyle name="Hiperłącze 6" xfId="18603" hidden="1" xr:uid="{00000000-0005-0000-0000-000010630000}"/>
    <cellStyle name="Hiperłącze 6" xfId="18633" hidden="1" xr:uid="{00000000-0005-0000-0000-000011630000}"/>
    <cellStyle name="Hiperłącze 6" xfId="18656" hidden="1" xr:uid="{00000000-0005-0000-0000-000012630000}"/>
    <cellStyle name="Hiperłącze 6" xfId="18624" hidden="1" xr:uid="{00000000-0005-0000-0000-000013630000}"/>
    <cellStyle name="Hiperłącze 6" xfId="18664" hidden="1" xr:uid="{00000000-0005-0000-0000-000015630000}"/>
    <cellStyle name="Hiperłącze 6" xfId="18810" hidden="1" xr:uid="{00000000-0005-0000-0000-000023630000}"/>
    <cellStyle name="Hiperłącze 6" xfId="39737" hidden="1" xr:uid="{00000000-0005-0000-0000-0000AC6C0000}"/>
    <cellStyle name="Hiperłącze 6" xfId="37541" hidden="1" xr:uid="{00000000-0005-0000-0000-0000196C0000}"/>
    <cellStyle name="Hiperłącze 6" xfId="37345" hidden="1" xr:uid="{00000000-0005-0000-0000-0000D16B0000}"/>
    <cellStyle name="Hiperłącze 6" xfId="41618" hidden="1" xr:uid="{00000000-0005-0000-0000-0000866D0000}"/>
    <cellStyle name="Hiperłącze 6" xfId="35394" hidden="1" xr:uid="{00000000-0005-0000-0000-0000AE6A0000}"/>
    <cellStyle name="Hiperłącze 6" xfId="32868" hidden="1" xr:uid="{00000000-0005-0000-0000-0000066A0000}"/>
    <cellStyle name="Hiperłącze 6" xfId="40486" hidden="1" xr:uid="{00000000-0005-0000-0000-00001C6D0000}"/>
    <cellStyle name="Hiperłącze 6" xfId="28437" hidden="1" xr:uid="{00000000-0005-0000-0000-00000D680000}"/>
    <cellStyle name="Hiperłącze 6" xfId="32316" hidden="1" xr:uid="{00000000-0005-0000-0000-00004A690000}"/>
    <cellStyle name="Hiperłącze 6" xfId="45562" hidden="1" xr:uid="{00000000-0005-0000-0000-0000AD6F0000}"/>
    <cellStyle name="Hiperłącze 6" xfId="19979" hidden="1" xr:uid="{00000000-0005-0000-0000-0000C3630000}"/>
    <cellStyle name="Hiperłącze 6" xfId="32133" hidden="1" xr:uid="{00000000-0005-0000-0000-000039690000}"/>
    <cellStyle name="Hiperłącze 6" xfId="35367" hidden="1" xr:uid="{00000000-0005-0000-0000-0000A66A0000}"/>
    <cellStyle name="Hiperłącze 6" xfId="35187" hidden="1" xr:uid="{00000000-0005-0000-0000-0000966A0000}"/>
    <cellStyle name="Hiperłącze 6" xfId="35035" hidden="1" xr:uid="{00000000-0005-0000-0000-0000876A0000}"/>
    <cellStyle name="Hiperłącze 6" xfId="30672" hidden="1" xr:uid="{00000000-0005-0000-0000-000087680000}"/>
    <cellStyle name="Hiperłącze 6" xfId="30744" hidden="1" xr:uid="{00000000-0005-0000-0000-00008E680000}"/>
    <cellStyle name="Hiperłącze 6" xfId="30771" hidden="1" xr:uid="{00000000-0005-0000-0000-000093680000}"/>
    <cellStyle name="Hiperłącze 6" xfId="30781" hidden="1" xr:uid="{00000000-0005-0000-0000-000094680000}"/>
    <cellStyle name="Hiperłącze 6" xfId="30844" hidden="1" xr:uid="{00000000-0005-0000-0000-000096680000}"/>
    <cellStyle name="Hiperłącze 6" xfId="30792" hidden="1" xr:uid="{00000000-0005-0000-0000-000098680000}"/>
    <cellStyle name="Hiperłącze 6" xfId="30923" hidden="1" xr:uid="{00000000-0005-0000-0000-0000A7680000}"/>
    <cellStyle name="Hiperłącze 6" xfId="29746" hidden="1" xr:uid="{00000000-0005-0000-0000-0000AD680000}"/>
    <cellStyle name="Hiperłącze 6" xfId="29586" hidden="1" xr:uid="{00000000-0005-0000-0000-0000B2680000}"/>
    <cellStyle name="Hiperłącze 6" xfId="29755" hidden="1" xr:uid="{00000000-0005-0000-0000-0000B3680000}"/>
    <cellStyle name="Hiperłącze 6" xfId="29566" hidden="1" xr:uid="{00000000-0005-0000-0000-0000BD680000}"/>
    <cellStyle name="Hiperłącze 6" xfId="29681" hidden="1" xr:uid="{00000000-0005-0000-0000-0000BE680000}"/>
    <cellStyle name="Hiperłącze 6" xfId="29697" hidden="1" xr:uid="{00000000-0005-0000-0000-0000BF680000}"/>
    <cellStyle name="Hiperłącze 6" xfId="31001" hidden="1" xr:uid="{00000000-0005-0000-0000-0000C4680000}"/>
    <cellStyle name="Hiperłącze 6" xfId="31012" hidden="1" xr:uid="{00000000-0005-0000-0000-0000C8680000}"/>
    <cellStyle name="Hiperłącze 6" xfId="30398" hidden="1" xr:uid="{00000000-0005-0000-0000-00006C680000}"/>
    <cellStyle name="Hiperłącze 6" xfId="11993" hidden="1" xr:uid="{00000000-0005-0000-0000-000009600000}"/>
    <cellStyle name="Hiperłącze 6" xfId="14071" hidden="1" xr:uid="{00000000-0005-0000-0000-000044610000}"/>
    <cellStyle name="Hiperłącze 6" xfId="37086" hidden="1" xr:uid="{00000000-0005-0000-0000-0000726B0000}"/>
    <cellStyle name="Hiperłącze 6" xfId="37043" hidden="1" xr:uid="{00000000-0005-0000-0000-0000736B0000}"/>
    <cellStyle name="Hiperłącze 6" xfId="36623" hidden="1" xr:uid="{00000000-0005-0000-0000-00007A6B0000}"/>
    <cellStyle name="Hiperłącze 6" xfId="36360" hidden="1" xr:uid="{00000000-0005-0000-0000-0000866B0000}"/>
    <cellStyle name="Hiperłącze 6" xfId="36347" hidden="1" xr:uid="{00000000-0005-0000-0000-00008A6B0000}"/>
    <cellStyle name="Hiperłącze 6" xfId="36342" hidden="1" xr:uid="{00000000-0005-0000-0000-00008E6B0000}"/>
    <cellStyle name="Hiperłącze 6" xfId="36460" hidden="1" xr:uid="{00000000-0005-0000-0000-00009A6B0000}"/>
    <cellStyle name="Hiperłącze 6" xfId="36494" hidden="1" xr:uid="{00000000-0005-0000-0000-00009C6B0000}"/>
    <cellStyle name="Hiperłącze 6" xfId="36444" hidden="1" xr:uid="{00000000-0005-0000-0000-00009E6B0000}"/>
    <cellStyle name="Hiperłącze 6" xfId="37146" hidden="1" xr:uid="{00000000-0005-0000-0000-0000A66B0000}"/>
    <cellStyle name="Hiperłącze 6" xfId="37102" hidden="1" xr:uid="{00000000-0005-0000-0000-0000A86B0000}"/>
    <cellStyle name="Hiperłącze 6" xfId="34339" hidden="1" xr:uid="{00000000-0005-0000-0000-0000AC6B0000}"/>
    <cellStyle name="Hiperłącze 6" xfId="34332" hidden="1" xr:uid="{00000000-0005-0000-0000-0000AE6B0000}"/>
    <cellStyle name="Hiperłącze 6" xfId="11473" hidden="1" xr:uid="{00000000-0005-0000-0000-000080600000}"/>
    <cellStyle name="Hiperłącze 6" xfId="17654" hidden="1" xr:uid="{00000000-0005-0000-0000-0000B0620000}"/>
    <cellStyle name="Hiperłącze 6" xfId="34893" hidden="1" xr:uid="{00000000-0005-0000-0000-0000746A0000}"/>
    <cellStyle name="Hiperłącze 6" xfId="33662" hidden="1" xr:uid="{00000000-0005-0000-0000-0000296A0000}"/>
    <cellStyle name="Hiperłącze 6" xfId="17299" hidden="1" xr:uid="{00000000-0005-0000-0000-00006E620000}"/>
    <cellStyle name="Hiperłącze 6" xfId="17012" hidden="1" xr:uid="{00000000-0005-0000-0000-00004C620000}"/>
    <cellStyle name="Hiperłącze 6" xfId="16926" hidden="1" xr:uid="{00000000-0005-0000-0000-000043620000}"/>
    <cellStyle name="Hiperłącze 6" xfId="14094" hidden="1" xr:uid="{00000000-0005-0000-0000-000004610000}"/>
    <cellStyle name="Hiperłącze 6" xfId="15918" hidden="1" xr:uid="{00000000-0005-0000-0000-000013620000}"/>
    <cellStyle name="Hiperłącze 6" xfId="15648" hidden="1" xr:uid="{00000000-0005-0000-0000-0000EE610000}"/>
    <cellStyle name="Hiperłącze 6" xfId="15275" hidden="1" xr:uid="{00000000-0005-0000-0000-0000C5610000}"/>
    <cellStyle name="Hiperłącze 6" xfId="16669" hidden="1" xr:uid="{00000000-0005-0000-0000-000030620000}"/>
    <cellStyle name="Hiperłącze 6" xfId="34411" hidden="1" xr:uid="{00000000-0005-0000-0000-0000AF6B0000}"/>
    <cellStyle name="Hiperłącze 6" xfId="36562" hidden="1" xr:uid="{00000000-0005-0000-0000-0000826B0000}"/>
    <cellStyle name="Hiperłącze 6" xfId="37173" hidden="1" xr:uid="{00000000-0005-0000-0000-0000C36B0000}"/>
    <cellStyle name="Hiperłącze 6" xfId="46219" hidden="1" xr:uid="{00000000-0005-0000-0000-0000E36F0000}"/>
    <cellStyle name="Hiperłącze 6" xfId="29280" hidden="1" xr:uid="{00000000-0005-0000-0000-00002B680000}"/>
    <cellStyle name="Hiperłącze 6" xfId="21370" hidden="1" xr:uid="{00000000-0005-0000-0000-000049640000}"/>
    <cellStyle name="Hiperłącze 6" xfId="46292" hidden="1" xr:uid="{00000000-0005-0000-0000-0000E66F0000}"/>
    <cellStyle name="Hiperłącze 6" xfId="46879" hidden="1" xr:uid="{00000000-0005-0000-0000-00000B700000}"/>
    <cellStyle name="Hiperłącze 6" xfId="34244" hidden="1" xr:uid="{00000000-0005-0000-0000-0000C76A0000}"/>
    <cellStyle name="Hiperłącze 6" xfId="29036" hidden="1" xr:uid="{00000000-0005-0000-0000-0000E8670000}"/>
    <cellStyle name="Hiperłącze 6" xfId="28736" hidden="1" xr:uid="{00000000-0005-0000-0000-0000C2670000}"/>
    <cellStyle name="Hiperłącze 6" xfId="41017" hidden="1" xr:uid="{00000000-0005-0000-0000-0000AC6D0000}"/>
    <cellStyle name="Hiperłącze 6" xfId="38602" hidden="1" xr:uid="{00000000-0005-0000-0000-0000DA6C0000}"/>
    <cellStyle name="Hiperłącze 6" xfId="44880" hidden="1" xr:uid="{00000000-0005-0000-0000-0000186F0000}"/>
    <cellStyle name="Hiperłącze 6" xfId="31737" hidden="1" xr:uid="{00000000-0005-0000-0000-000030690000}"/>
    <cellStyle name="Hiperłącze 6" xfId="35332" hidden="1" xr:uid="{00000000-0005-0000-0000-0000AC6A0000}"/>
    <cellStyle name="Hiperłącze 6" xfId="31189" hidden="1" xr:uid="{00000000-0005-0000-0000-0000D9680000}"/>
    <cellStyle name="Hiperłącze 6" xfId="14947" hidden="1" xr:uid="{00000000-0005-0000-0000-0000CC610000}"/>
    <cellStyle name="Hiperłącze 6" xfId="23482" hidden="1" xr:uid="{00000000-0005-0000-0000-000048650000}"/>
    <cellStyle name="Hiperłącze 6" xfId="23533" hidden="1" xr:uid="{00000000-0005-0000-0000-000078650000}"/>
    <cellStyle name="Hiperłącze 6" xfId="37506" hidden="1" xr:uid="{00000000-0005-0000-0000-0000256C0000}"/>
    <cellStyle name="Hiperłącze 6" xfId="33423" hidden="1" xr:uid="{00000000-0005-0000-0000-0000E4690000}"/>
    <cellStyle name="Hiperłącze 6" xfId="39064" hidden="1" xr:uid="{00000000-0005-0000-0000-0000C96D0000}"/>
    <cellStyle name="Hiperłącze 6" xfId="30059" hidden="1" xr:uid="{00000000-0005-0000-0000-000016690000}"/>
    <cellStyle name="Hiperłącze 6" xfId="36163" hidden="1" xr:uid="{00000000-0005-0000-0000-0000386B0000}"/>
    <cellStyle name="Hiperłącze 6" xfId="29390" hidden="1" xr:uid="{00000000-0005-0000-0000-00003C680000}"/>
    <cellStyle name="Hiperłącze 6" xfId="45855" hidden="1" xr:uid="{00000000-0005-0000-0000-0000806F0000}"/>
    <cellStyle name="Hiperłącze 6" xfId="16770" hidden="1" xr:uid="{00000000-0005-0000-0000-000031620000}"/>
    <cellStyle name="Hiperłącze 6" xfId="11860" hidden="1" xr:uid="{00000000-0005-0000-0000-0000D4600000}"/>
    <cellStyle name="Hiperłącze 6" xfId="29973" hidden="1" xr:uid="{00000000-0005-0000-0000-00000E690000}"/>
    <cellStyle name="Hiperłącze 6" xfId="20193" hidden="1" xr:uid="{00000000-0005-0000-0000-000002640000}"/>
    <cellStyle name="Hiperłącze 6" xfId="19151" hidden="1" xr:uid="{00000000-0005-0000-0000-000086630000}"/>
    <cellStyle name="Hiperłącze 6" xfId="43385" hidden="1" xr:uid="{00000000-0005-0000-0000-0000CC6F0000}"/>
    <cellStyle name="Hiperłącze 6" xfId="40975" hidden="1" xr:uid="{00000000-0005-0000-0000-0000AD6D0000}"/>
    <cellStyle name="Hiperłącze 6" xfId="25273" hidden="1" xr:uid="{00000000-0005-0000-0000-00009A670000}"/>
    <cellStyle name="Hiperłącze 6" xfId="45015" hidden="1" xr:uid="{00000000-0005-0000-0000-00002B6F0000}"/>
    <cellStyle name="Hiperłącze 6" xfId="22485" hidden="1" xr:uid="{00000000-0005-0000-0000-0000E4640000}"/>
    <cellStyle name="Hiperłącze 6" xfId="24599" hidden="1" xr:uid="{00000000-0005-0000-0000-000002660000}"/>
    <cellStyle name="Hiperłącze 6" xfId="19871" hidden="1" xr:uid="{00000000-0005-0000-0000-0000B7630000}"/>
    <cellStyle name="Hiperłącze 6" xfId="19679" hidden="1" xr:uid="{00000000-0005-0000-0000-00009E630000}"/>
    <cellStyle name="Hiperłącze 6" xfId="32116" hidden="1" xr:uid="{00000000-0005-0000-0000-000083690000}"/>
    <cellStyle name="Hiperłącze 6" xfId="20311" hidden="1" xr:uid="{00000000-0005-0000-0000-000011640000}"/>
    <cellStyle name="Hiperłącze 6" xfId="16156" hidden="1" xr:uid="{00000000-0005-0000-0000-000086620000}"/>
    <cellStyle name="Hiperłącze 6" xfId="27017" hidden="1" xr:uid="{00000000-0005-0000-0000-0000F3660000}"/>
    <cellStyle name="Hiperłącze 6" xfId="27997" hidden="1" xr:uid="{00000000-0005-0000-0000-000053670000}"/>
    <cellStyle name="Hiperłącze 6" xfId="31402" hidden="1" xr:uid="{00000000-0005-0000-0000-0000F3680000}"/>
    <cellStyle name="Hiperłącze 6" xfId="39164" hidden="1" xr:uid="{00000000-0005-0000-0000-00006C6C0000}"/>
    <cellStyle name="Hiperłącze 6" xfId="24411" hidden="1" xr:uid="{00000000-0005-0000-0000-0000CB650000}"/>
    <cellStyle name="Hiperłącze 6" xfId="10370" hidden="1" xr:uid="{00000000-0005-0000-0000-0000E55F0000}"/>
    <cellStyle name="Hiperłącze 6" xfId="16224" hidden="1" xr:uid="{00000000-0005-0000-0000-00007A630000}"/>
    <cellStyle name="Hiperłącze 6" xfId="23756" hidden="1" xr:uid="{00000000-0005-0000-0000-0000A7650000}"/>
    <cellStyle name="Hiperłącze 6" xfId="28406" hidden="1" xr:uid="{00000000-0005-0000-0000-000014680000}"/>
    <cellStyle name="Hiperłącze 6" xfId="37337" hidden="1" xr:uid="{00000000-0005-0000-0000-0000D56B0000}"/>
    <cellStyle name="Hiperłącze 6" xfId="24779" hidden="1" xr:uid="{00000000-0005-0000-0000-00001D660000}"/>
    <cellStyle name="Hiperłącze 6" xfId="27721" hidden="1" xr:uid="{00000000-0005-0000-0000-000036670000}"/>
    <cellStyle name="Hiperłącze 6" xfId="11363" hidden="1" xr:uid="{00000000-0005-0000-0000-0000FF5F0000}"/>
    <cellStyle name="Hiperłącze 6" xfId="13233" hidden="1" xr:uid="{00000000-0005-0000-0000-0000AB600000}"/>
    <cellStyle name="Hiperłącze 6" xfId="39049" hidden="1" xr:uid="{00000000-0005-0000-0000-00003D6D0000}"/>
    <cellStyle name="Hiperłącze 6" xfId="27566" hidden="1" xr:uid="{00000000-0005-0000-0000-00005C670000}"/>
    <cellStyle name="Hiperłącze 6" xfId="19323" hidden="1" xr:uid="{00000000-0005-0000-0000-0000CB630000}"/>
    <cellStyle name="Hiperłącze 6" xfId="31484" hidden="1" xr:uid="{00000000-0005-0000-0000-0000FA680000}"/>
    <cellStyle name="Hiperłącze 6" xfId="29771" hidden="1" xr:uid="{00000000-0005-0000-0000-0000B0680000}"/>
    <cellStyle name="Hiperłącze 6" xfId="30183" hidden="1" xr:uid="{00000000-0005-0000-0000-000052680000}"/>
    <cellStyle name="Hiperłącze 6" xfId="29302" hidden="1" xr:uid="{00000000-0005-0000-0000-00002D680000}"/>
    <cellStyle name="Hiperłącze 6" xfId="29139" hidden="1" xr:uid="{00000000-0005-0000-0000-000019680000}"/>
    <cellStyle name="Hiperłącze 6" xfId="28669" hidden="1" xr:uid="{00000000-0005-0000-0000-0000BC670000}"/>
    <cellStyle name="Hiperłącze 6" xfId="25336" hidden="1" xr:uid="{00000000-0005-0000-0000-000096670000}"/>
    <cellStyle name="Hiperłącze 6" xfId="27348" hidden="1" xr:uid="{00000000-0005-0000-0000-000071670000}"/>
    <cellStyle name="Hiperłącze 6" xfId="27096" hidden="1" xr:uid="{00000000-0005-0000-0000-000013670000}"/>
    <cellStyle name="Hiperłącze 6" xfId="19160" hidden="1" xr:uid="{00000000-0005-0000-0000-00008A630000}"/>
    <cellStyle name="Hiperłącze 6" xfId="19122" hidden="1" xr:uid="{00000000-0005-0000-0000-00008B630000}"/>
    <cellStyle name="Hiperłącze 6" xfId="19116" hidden="1" xr:uid="{00000000-0005-0000-0000-00008C630000}"/>
    <cellStyle name="Hiperłącze 6" xfId="19671" hidden="1" xr:uid="{00000000-0005-0000-0000-00009D630000}"/>
    <cellStyle name="Hiperłącze 6" xfId="19649" hidden="1" xr:uid="{00000000-0005-0000-0000-0000A4630000}"/>
    <cellStyle name="Hiperłącze 6" xfId="19703" hidden="1" xr:uid="{00000000-0005-0000-0000-0000A6630000}"/>
    <cellStyle name="Hiperłącze 6" xfId="19711" hidden="1" xr:uid="{00000000-0005-0000-0000-0000A7630000}"/>
    <cellStyle name="Hiperłącze 6" xfId="19767" hidden="1" xr:uid="{00000000-0005-0000-0000-0000A9630000}"/>
    <cellStyle name="Hiperłącze 6" xfId="19738" hidden="1" xr:uid="{00000000-0005-0000-0000-0000AB630000}"/>
    <cellStyle name="Hiperłącze 6" xfId="19730" hidden="1" xr:uid="{00000000-0005-0000-0000-0000AC630000}"/>
    <cellStyle name="Hiperłącze 6" xfId="19760" hidden="1" xr:uid="{00000000-0005-0000-0000-0000AD630000}"/>
    <cellStyle name="Hiperłącze 6" xfId="19823" hidden="1" xr:uid="{00000000-0005-0000-0000-0000B1630000}"/>
    <cellStyle name="Hiperłącze 6" xfId="19841" hidden="1" xr:uid="{00000000-0005-0000-0000-0000B3630000}"/>
    <cellStyle name="Hiperłącze 6" xfId="19169" hidden="1" xr:uid="{00000000-0005-0000-0000-00008D630000}"/>
    <cellStyle name="Hiperłącze 6" xfId="38727" hidden="1" xr:uid="{00000000-0005-0000-0000-0000DE6C0000}"/>
    <cellStyle name="Hiperłącze 6" xfId="39817" hidden="1" xr:uid="{00000000-0005-0000-0000-0000B36C0000}"/>
    <cellStyle name="Hiperłącze 6" xfId="38500" hidden="1" xr:uid="{00000000-0005-0000-0000-00005D6C0000}"/>
    <cellStyle name="Hiperłącze 6" xfId="25178" hidden="1" xr:uid="{00000000-0005-0000-0000-0000AB660000}"/>
    <cellStyle name="Hiperłącze 6" xfId="28574" hidden="1" xr:uid="{00000000-0005-0000-0000-0000F4670000}"/>
    <cellStyle name="Hiperłącze 6" xfId="36133" hidden="1" xr:uid="{00000000-0005-0000-0000-0000326B0000}"/>
    <cellStyle name="Hiperłącze 6" xfId="35259" hidden="1" xr:uid="{00000000-0005-0000-0000-00009A6A0000}"/>
    <cellStyle name="Hiperłącze 6" xfId="38974" hidden="1" xr:uid="{00000000-0005-0000-0000-00002A6D0000}"/>
    <cellStyle name="Hiperłącze 6" xfId="18720" hidden="1" xr:uid="{00000000-0005-0000-0000-00001F630000}"/>
    <cellStyle name="Hiperłącze 6" xfId="22955" hidden="1" xr:uid="{00000000-0005-0000-0000-000060650000}"/>
    <cellStyle name="Hiperłącze 6" xfId="31375" hidden="1" xr:uid="{00000000-0005-0000-0000-0000EE680000}"/>
    <cellStyle name="Hiperłącze 6" xfId="45326" hidden="1" xr:uid="{00000000-0005-0000-0000-0000636F0000}"/>
    <cellStyle name="Hiperłącze 6" xfId="40287" hidden="1" xr:uid="{00000000-0005-0000-0000-0000046D0000}"/>
    <cellStyle name="Hiperłącze 6" xfId="21121" hidden="1" xr:uid="{00000000-0005-0000-0000-00002D640000}"/>
    <cellStyle name="Hiperłącze 6" xfId="12695" hidden="1" xr:uid="{00000000-0005-0000-0000-000058600000}"/>
    <cellStyle name="Hiperłącze 6" xfId="36767" hidden="1" xr:uid="{00000000-0005-0000-0000-0000566B0000}"/>
    <cellStyle name="Hiperłącze 6" xfId="36323" hidden="1" xr:uid="{00000000-0005-0000-0000-0000426B0000}"/>
    <cellStyle name="Hiperłącze 6" xfId="23822" hidden="1" xr:uid="{00000000-0005-0000-0000-0000E6650000}"/>
    <cellStyle name="Hiperłącze 6" xfId="31819" hidden="1" xr:uid="{00000000-0005-0000-0000-00007E690000}"/>
    <cellStyle name="Hiperłącze 6" xfId="31952" hidden="1" xr:uid="{00000000-0005-0000-0000-000085690000}"/>
    <cellStyle name="Hiperłącze 6" xfId="31937" hidden="1" xr:uid="{00000000-0005-0000-0000-00008A690000}"/>
    <cellStyle name="Hiperłącze 6" xfId="31929" hidden="1" xr:uid="{00000000-0005-0000-0000-00008D690000}"/>
    <cellStyle name="Hiperłącze 6" xfId="31921" hidden="1" xr:uid="{00000000-0005-0000-0000-00008E690000}"/>
    <cellStyle name="Hiperłącze 6" xfId="31907" hidden="1" xr:uid="{00000000-0005-0000-0000-000090690000}"/>
    <cellStyle name="Hiperłącze 6" xfId="29809" hidden="1" xr:uid="{00000000-0005-0000-0000-00009E690000}"/>
    <cellStyle name="Hiperłącze 6" xfId="29651" hidden="1" xr:uid="{00000000-0005-0000-0000-0000A1690000}"/>
    <cellStyle name="Hiperłącze 6" xfId="29648" hidden="1" xr:uid="{00000000-0005-0000-0000-0000A2690000}"/>
    <cellStyle name="Hiperłącze 6" xfId="30018" hidden="1" xr:uid="{00000000-0005-0000-0000-0000A9690000}"/>
    <cellStyle name="Hiperłącze 6" xfId="29832" hidden="1" xr:uid="{00000000-0005-0000-0000-0000AF690000}"/>
    <cellStyle name="Hiperłącze 6" xfId="32632" hidden="1" xr:uid="{00000000-0005-0000-0000-0000B1690000}"/>
    <cellStyle name="Hiperłącze 6" xfId="32688" hidden="1" xr:uid="{00000000-0005-0000-0000-0000BC690000}"/>
    <cellStyle name="Hiperłącze 6" xfId="32741" hidden="1" xr:uid="{00000000-0005-0000-0000-0000BD690000}"/>
    <cellStyle name="Hiperłącze 6" xfId="32779" hidden="1" xr:uid="{00000000-0005-0000-0000-0000C4690000}"/>
    <cellStyle name="Hiperłącze 6" xfId="32840" hidden="1" xr:uid="{00000000-0005-0000-0000-0000C6690000}"/>
    <cellStyle name="Hiperłącze 6" xfId="32796" hidden="1" xr:uid="{00000000-0005-0000-0000-0000C8690000}"/>
    <cellStyle name="Hiperłącze 6" xfId="32473" hidden="1" xr:uid="{00000000-0005-0000-0000-00005D690000}"/>
    <cellStyle name="Hiperłącze 6" xfId="46812" hidden="1" xr:uid="{00000000-0005-0000-0000-0000FD6F0000}"/>
    <cellStyle name="Hiperłącze 6" xfId="43160" hidden="1" xr:uid="{00000000-0005-0000-0000-0000DE6E0000}"/>
    <cellStyle name="Hiperłącze 6" xfId="38261" hidden="1" xr:uid="{00000000-0005-0000-0000-0000416C0000}"/>
    <cellStyle name="Hiperłącze 6" xfId="38305" hidden="1" xr:uid="{00000000-0005-0000-0000-0000466C0000}"/>
    <cellStyle name="Hiperłącze 6" xfId="38314" hidden="1" xr:uid="{00000000-0005-0000-0000-0000476C0000}"/>
    <cellStyle name="Hiperłącze 6" xfId="38351" hidden="1" xr:uid="{00000000-0005-0000-0000-0000506C0000}"/>
    <cellStyle name="Hiperłącze 6" xfId="38403" hidden="1" xr:uid="{00000000-0005-0000-0000-0000516C0000}"/>
    <cellStyle name="Hiperłącze 6" xfId="38428" hidden="1" xr:uid="{00000000-0005-0000-0000-0000546C0000}"/>
    <cellStyle name="Hiperłącze 6" xfId="38524" hidden="1" xr:uid="{00000000-0005-0000-0000-0000606C0000}"/>
    <cellStyle name="Hiperłącze 6" xfId="38565" hidden="1" xr:uid="{00000000-0005-0000-0000-0000656C0000}"/>
    <cellStyle name="Hiperłącze 6" xfId="39237" hidden="1" xr:uid="{00000000-0005-0000-0000-0000756C0000}"/>
    <cellStyle name="Hiperłącze 6" xfId="39245" hidden="1" xr:uid="{00000000-0005-0000-0000-0000766C0000}"/>
    <cellStyle name="Hiperłącze 6" xfId="39253" hidden="1" xr:uid="{00000000-0005-0000-0000-0000776C0000}"/>
    <cellStyle name="Hiperłącze 6" xfId="39317" hidden="1" xr:uid="{00000000-0005-0000-0000-00007A6C0000}"/>
    <cellStyle name="Hiperłącze 6" xfId="39406" hidden="1" xr:uid="{00000000-0005-0000-0000-0000836C0000}"/>
    <cellStyle name="Hiperłącze 6" xfId="39470" hidden="1" xr:uid="{00000000-0005-0000-0000-0000856C0000}"/>
    <cellStyle name="Hiperłącze 6" xfId="39444" hidden="1" xr:uid="{00000000-0005-0000-0000-00008C6C0000}"/>
    <cellStyle name="Hiperłącze 6" xfId="39497" hidden="1" xr:uid="{00000000-0005-0000-0000-00008D6C0000}"/>
    <cellStyle name="Hiperłącze 6" xfId="15131" hidden="1" xr:uid="{00000000-0005-0000-0000-000093610000}"/>
    <cellStyle name="Hiperłącze 6" xfId="18974" hidden="1" xr:uid="{00000000-0005-0000-0000-000035630000}"/>
    <cellStyle name="Hiperłącze 6" xfId="36077" hidden="1" xr:uid="{00000000-0005-0000-0000-0000176B0000}"/>
    <cellStyle name="Hiperłącze 6" xfId="35794" hidden="1" xr:uid="{00000000-0005-0000-0000-0000EE6A0000}"/>
    <cellStyle name="Hiperłącze 6" xfId="34294" hidden="1" xr:uid="{00000000-0005-0000-0000-0000C06A0000}"/>
    <cellStyle name="Hiperłącze 6" xfId="26366" hidden="1" xr:uid="{00000000-0005-0000-0000-000090660000}"/>
    <cellStyle name="Hiperłącze 6" xfId="44604" hidden="1" xr:uid="{00000000-0005-0000-0000-0000FB6E0000}"/>
    <cellStyle name="Hiperłącze 6" xfId="41651" hidden="1" xr:uid="{00000000-0005-0000-0000-0000B16D0000}"/>
    <cellStyle name="Hiperłącze 6" xfId="41033" hidden="1" xr:uid="{00000000-0005-0000-0000-0000996D0000}"/>
    <cellStyle name="Hiperłącze 6" xfId="26269" hidden="1" xr:uid="{00000000-0005-0000-0000-000088660000}"/>
    <cellStyle name="Hiperłącze 6" xfId="41787" hidden="1" xr:uid="{00000000-0005-0000-0000-0000DD6D0000}"/>
    <cellStyle name="Hiperłącze 6" xfId="43003" hidden="1" xr:uid="{00000000-0005-0000-0000-00006A6E0000}"/>
    <cellStyle name="Hiperłącze 6" xfId="42244" hidden="1" xr:uid="{00000000-0005-0000-0000-0000346E0000}"/>
    <cellStyle name="Hiperłącze 6" xfId="38890" hidden="1" xr:uid="{00000000-0005-0000-0000-0000C86D0000}"/>
    <cellStyle name="Hiperłącze 6" xfId="39506" hidden="1" xr:uid="{00000000-0005-0000-0000-00008E6C0000}"/>
    <cellStyle name="Hiperłącze 6" xfId="38439" hidden="1" xr:uid="{00000000-0005-0000-0000-0000586C0000}"/>
    <cellStyle name="Hiperłącze 6" xfId="29894" hidden="1" xr:uid="{00000000-0005-0000-0000-0000A0690000}"/>
    <cellStyle name="Hiperłącze 6" xfId="17371" hidden="1" xr:uid="{00000000-0005-0000-0000-000071620000}"/>
    <cellStyle name="Hiperłącze 6" xfId="19941" hidden="1" xr:uid="{00000000-0005-0000-0000-0000BE630000}"/>
    <cellStyle name="Hiperłącze 6" xfId="19196" hidden="1" xr:uid="{00000000-0005-0000-0000-000090630000}"/>
    <cellStyle name="Hiperłącze 6" xfId="31311" hidden="1" xr:uid="{00000000-0005-0000-0000-0000E8680000}"/>
    <cellStyle name="Hiperłącze 6" xfId="22377" hidden="1" xr:uid="{00000000-0005-0000-0000-0000D8640000}"/>
    <cellStyle name="Hiperłącze 6" xfId="16019" hidden="1" xr:uid="{00000000-0005-0000-0000-00007E620000}"/>
    <cellStyle name="Hiperłącze 6" xfId="15762" hidden="1" xr:uid="{00000000-0005-0000-0000-000001620000}"/>
    <cellStyle name="Hiperłącze 6" xfId="20806" hidden="1" xr:uid="{00000000-0005-0000-0000-000087650000}"/>
    <cellStyle name="Hiperłącze 6" xfId="36376" hidden="1" xr:uid="{00000000-0005-0000-0000-00007D6B0000}"/>
    <cellStyle name="Hiperłącze 6" xfId="30991" hidden="1" xr:uid="{00000000-0005-0000-0000-0000C3680000}"/>
    <cellStyle name="Hiperłącze 6" xfId="30835" hidden="1" xr:uid="{00000000-0005-0000-0000-000095680000}"/>
    <cellStyle name="Hiperłącze 6" xfId="18147" hidden="1" xr:uid="{00000000-0005-0000-0000-0000FE620000}"/>
    <cellStyle name="Hiperłącze 6" xfId="29396" hidden="1" xr:uid="{00000000-0005-0000-0000-00003B680000}"/>
    <cellStyle name="Hiperłącze 6" xfId="16413" hidden="1" xr:uid="{00000000-0005-0000-0000-0000E7620000}"/>
    <cellStyle name="Hiperłącze 6" xfId="45209" hidden="1" xr:uid="{00000000-0005-0000-0000-0000586F0000}"/>
    <cellStyle name="Hiperłącze 6" xfId="36847" hidden="1" xr:uid="{00000000-0005-0000-0000-00005E6B0000}"/>
    <cellStyle name="Hiperłącze 6" xfId="35660" hidden="1" xr:uid="{00000000-0005-0000-0000-0000E86A0000}"/>
    <cellStyle name="Hiperłącze 6" xfId="42419" hidden="1" xr:uid="{00000000-0005-0000-0000-00003F6E0000}"/>
    <cellStyle name="Hiperłącze 6" xfId="40612" hidden="1" xr:uid="{00000000-0005-0000-0000-0000256D0000}"/>
    <cellStyle name="Hiperłącze 6" xfId="24264" hidden="1" xr:uid="{00000000-0005-0000-0000-0000BB650000}"/>
    <cellStyle name="Hiperłącze 6" xfId="24811" hidden="1" xr:uid="{00000000-0005-0000-0000-000021660000}"/>
    <cellStyle name="Hiperłącze 6" xfId="40504" hidden="1" xr:uid="{00000000-0005-0000-0000-0000196D0000}"/>
    <cellStyle name="Hiperłącze 6" xfId="44962" hidden="1" xr:uid="{00000000-0005-0000-0000-0000226F0000}"/>
    <cellStyle name="Hiperłącze 6" xfId="13066" hidden="1" xr:uid="{00000000-0005-0000-0000-000091600000}"/>
    <cellStyle name="Hiperłącze 6" xfId="27248" hidden="1" xr:uid="{00000000-0005-0000-0000-000027670000}"/>
    <cellStyle name="Hiperłącze 6" xfId="32660" hidden="1" xr:uid="{00000000-0005-0000-0000-0000B4690000}"/>
    <cellStyle name="Hiperłącze 6" xfId="24271" hidden="1" xr:uid="{00000000-0005-0000-0000-0000C0650000}"/>
    <cellStyle name="Hiperłącze 6" xfId="31610" hidden="1" xr:uid="{00000000-0005-0000-0000-000022690000}"/>
    <cellStyle name="Hiperłącze 6" xfId="14079" hidden="1" xr:uid="{00000000-0005-0000-0000-000000610000}"/>
    <cellStyle name="Hiperłącze 6" xfId="41159" hidden="1" xr:uid="{00000000-0005-0000-0000-0000A26D0000}"/>
    <cellStyle name="Hiperłącze 6" xfId="26183" hidden="1" xr:uid="{00000000-0005-0000-0000-000080660000}"/>
    <cellStyle name="Hiperłącze 6" xfId="13668" hidden="1" xr:uid="{00000000-0005-0000-0000-0000F8600000}"/>
    <cellStyle name="Hiperłącze 6" xfId="20529" hidden="1" xr:uid="{00000000-0005-0000-0000-00009C640000}"/>
    <cellStyle name="Hiperłącze 6" xfId="21099" hidden="1" xr:uid="{00000000-0005-0000-0000-000034640000}"/>
    <cellStyle name="Hiperłącze 6" xfId="21660" hidden="1" xr:uid="{00000000-0005-0000-0000-000070640000}"/>
    <cellStyle name="Hiperłącze 6" xfId="17134" hidden="1" xr:uid="{00000000-0005-0000-0000-000060620000}"/>
    <cellStyle name="Hiperłącze 6" xfId="25989" hidden="1" xr:uid="{00000000-0005-0000-0000-000067660000}"/>
    <cellStyle name="Hiperłącze 6" xfId="26870" hidden="1" xr:uid="{00000000-0005-0000-0000-0000E2660000}"/>
    <cellStyle name="Hiperłącze 6" xfId="30381" hidden="1" xr:uid="{00000000-0005-0000-0000-000068680000}"/>
    <cellStyle name="Hiperłącze 6" xfId="13166" hidden="1" xr:uid="{00000000-0005-0000-0000-00009D600000}"/>
    <cellStyle name="Hiperłącze 6" xfId="24485" hidden="1" xr:uid="{00000000-0005-0000-0000-0000D0650000}"/>
    <cellStyle name="Hiperłącze 6" xfId="36233" hidden="1" xr:uid="{00000000-0005-0000-0000-00003D6B0000}"/>
    <cellStyle name="Hiperłącze 6" xfId="35073" hidden="1" xr:uid="{00000000-0005-0000-0000-0000866A0000}"/>
    <cellStyle name="Hiperłącze 6" xfId="21698" hidden="1" xr:uid="{00000000-0005-0000-0000-00006E640000}"/>
    <cellStyle name="Hiperłącze 6" xfId="21432" hidden="1" xr:uid="{00000000-0005-0000-0000-000050640000}"/>
    <cellStyle name="Hiperłącze 6" xfId="31393" hidden="1" xr:uid="{00000000-0005-0000-0000-0000F2680000}"/>
    <cellStyle name="Hiperłącze 6" xfId="22412" hidden="1" xr:uid="{00000000-0005-0000-0000-0000D9640000}"/>
    <cellStyle name="Hiperłącze 6" xfId="44478" hidden="1" xr:uid="{00000000-0005-0000-0000-0000D36E0000}"/>
    <cellStyle name="Hiperłącze 6" xfId="46805" hidden="1" xr:uid="{00000000-0005-0000-0000-000001700000}"/>
    <cellStyle name="Hiperłącze 6" xfId="28399" hidden="1" xr:uid="{00000000-0005-0000-0000-000013680000}"/>
    <cellStyle name="Hiperłącze 6" xfId="30247" hidden="1" xr:uid="{00000000-0005-0000-0000-00005F680000}"/>
    <cellStyle name="Hiperłącze 6" xfId="32884" hidden="1" xr:uid="{00000000-0005-0000-0000-0000FD690000}"/>
    <cellStyle name="Hiperłącze 6" xfId="41317" hidden="1" xr:uid="{00000000-0005-0000-0000-00006C6D0000}"/>
    <cellStyle name="Hiperłącze 6" xfId="19357" hidden="1" xr:uid="{00000000-0005-0000-0000-0000F4630000}"/>
    <cellStyle name="Hiperłącze 6" xfId="46183" hidden="1" xr:uid="{00000000-0005-0000-0000-0000C26F0000}"/>
    <cellStyle name="Hiperłącze 6" xfId="20443" hidden="1" xr:uid="{00000000-0005-0000-0000-000024640000}"/>
    <cellStyle name="Hiperłącze 6" xfId="29985" hidden="1" xr:uid="{00000000-0005-0000-0000-000017690000}"/>
    <cellStyle name="Hiperłącze 6" xfId="31475" hidden="1" xr:uid="{00000000-0005-0000-0000-0000F6680000}"/>
    <cellStyle name="Hiperłącze 6" xfId="19642" hidden="1" xr:uid="{00000000-0005-0000-0000-00009F630000}"/>
    <cellStyle name="Hiperłącze 6" xfId="12575" hidden="1" xr:uid="{00000000-0005-0000-0000-000047600000}"/>
    <cellStyle name="Hiperłącze 6" xfId="25198" hidden="1" xr:uid="{00000000-0005-0000-0000-0000A7660000}"/>
    <cellStyle name="Hiperłącze 6" xfId="28563" hidden="1" xr:uid="{00000000-0005-0000-0000-0000F1670000}"/>
    <cellStyle name="Hiperłącze 6" xfId="46283" hidden="1" xr:uid="{00000000-0005-0000-0000-0000E56F0000}"/>
    <cellStyle name="Hiperłącze 6" xfId="25748" hidden="1" xr:uid="{00000000-0005-0000-0000-00004A660000}"/>
    <cellStyle name="Hiperłącze 6" xfId="18672" hidden="1" xr:uid="{00000000-0005-0000-0000-000016630000}"/>
    <cellStyle name="Hiperłącze 6" xfId="29184" hidden="1" xr:uid="{00000000-0005-0000-0000-00001F680000}"/>
    <cellStyle name="Hiperłącze 6" xfId="18699" hidden="1" xr:uid="{00000000-0005-0000-0000-00001C630000}"/>
    <cellStyle name="Hiperłącze 6" xfId="37237" hidden="1" xr:uid="{00000000-0005-0000-0000-0000C56B0000}"/>
    <cellStyle name="Hiperłącze 6" xfId="33221" hidden="1" xr:uid="{00000000-0005-0000-0000-0000D4690000}"/>
    <cellStyle name="Hiperłącze 6" xfId="31891" hidden="1" xr:uid="{00000000-0005-0000-0000-000093690000}"/>
    <cellStyle name="Hiperłącze 6" xfId="32364" hidden="1" xr:uid="{00000000-0005-0000-0000-000051690000}"/>
    <cellStyle name="Hiperłącze 6" xfId="31683" hidden="1" xr:uid="{00000000-0005-0000-0000-000025690000}"/>
    <cellStyle name="Hiperłącze 6" xfId="31432" hidden="1" xr:uid="{00000000-0005-0000-0000-0000F7680000}"/>
    <cellStyle name="Hiperłącze 6" xfId="31279" hidden="1" xr:uid="{00000000-0005-0000-0000-0000E2680000}"/>
    <cellStyle name="Hiperłącze 6" xfId="30498" hidden="1" xr:uid="{00000000-0005-0000-0000-000073680000}"/>
    <cellStyle name="Hiperłącze 6" xfId="29504" hidden="1" xr:uid="{00000000-0005-0000-0000-000047680000}"/>
    <cellStyle name="Hiperłącze 6" xfId="29213" hidden="1" xr:uid="{00000000-0005-0000-0000-00001D680000}"/>
    <cellStyle name="Hiperłącze 6" xfId="28580" hidden="1" xr:uid="{00000000-0005-0000-0000-0000EF670000}"/>
    <cellStyle name="Hiperłącze 6" xfId="28227" hidden="1" xr:uid="{00000000-0005-0000-0000-0000AE670000}"/>
    <cellStyle name="Hiperłącze 6" xfId="21217" hidden="1" xr:uid="{00000000-0005-0000-0000-000039640000}"/>
    <cellStyle name="Hiperłącze 6" xfId="21225" hidden="1" xr:uid="{00000000-0005-0000-0000-00003A640000}"/>
    <cellStyle name="Hiperłącze 6" xfId="21305" hidden="1" xr:uid="{00000000-0005-0000-0000-000042640000}"/>
    <cellStyle name="Hiperłącze 6" xfId="21358" hidden="1" xr:uid="{00000000-0005-0000-0000-00004B640000}"/>
    <cellStyle name="Hiperłącze 6" xfId="21423" hidden="1" xr:uid="{00000000-0005-0000-0000-00004F640000}"/>
    <cellStyle name="Hiperłącze 6" xfId="21460" hidden="1" xr:uid="{00000000-0005-0000-0000-000058640000}"/>
    <cellStyle name="Hiperłącze 6" xfId="21512" hidden="1" xr:uid="{00000000-0005-0000-0000-000059640000}"/>
    <cellStyle name="Hiperłącze 6" xfId="21538" hidden="1" xr:uid="{00000000-0005-0000-0000-00005C640000}"/>
    <cellStyle name="Hiperłącze 6" xfId="21557" hidden="1" xr:uid="{00000000-0005-0000-0000-00005F640000}"/>
    <cellStyle name="Hiperłącze 6" xfId="21549" hidden="1" xr:uid="{00000000-0005-0000-0000-000060640000}"/>
    <cellStyle name="Hiperłącze 6" xfId="21579" hidden="1" xr:uid="{00000000-0005-0000-0000-000061640000}"/>
    <cellStyle name="Hiperłącze 6" xfId="21602" hidden="1" xr:uid="{00000000-0005-0000-0000-000062640000}"/>
    <cellStyle name="Hiperłącze 6" xfId="21626" hidden="1" xr:uid="{00000000-0005-0000-0000-000067640000}"/>
    <cellStyle name="Hiperłącze 6" xfId="21798" hidden="1" xr:uid="{00000000-0005-0000-0000-000076640000}"/>
    <cellStyle name="Hiperłącze 6" xfId="21180" hidden="1" xr:uid="{00000000-0005-0000-0000-00003C640000}"/>
    <cellStyle name="Hiperłącze 6" xfId="38357" hidden="1" xr:uid="{00000000-0005-0000-0000-00004F6C0000}"/>
    <cellStyle name="Hiperłącze 6" xfId="29156" hidden="1" xr:uid="{00000000-0005-0000-0000-00001B680000}"/>
    <cellStyle name="Hiperłącze 6" xfId="35853" hidden="1" xr:uid="{00000000-0005-0000-0000-0000FB6A0000}"/>
    <cellStyle name="Hiperłącze 6" xfId="40811" hidden="1" xr:uid="{00000000-0005-0000-0000-0000586D0000}"/>
    <cellStyle name="Hiperłącze 6" xfId="39946" hidden="1" xr:uid="{00000000-0005-0000-0000-0000C46C0000}"/>
    <cellStyle name="Hiperłącze 6" xfId="27260" hidden="1" xr:uid="{00000000-0005-0000-0000-000025670000}"/>
    <cellStyle name="Hiperłącze 6" xfId="29728" hidden="1" xr:uid="{00000000-0005-0000-0000-0000B6680000}"/>
    <cellStyle name="Hiperłącze 6" xfId="37974" hidden="1" xr:uid="{00000000-0005-0000-0000-0000FC6B0000}"/>
    <cellStyle name="Hiperłącze 6" xfId="36664" hidden="1" xr:uid="{00000000-0005-0000-0000-00004A6B0000}"/>
    <cellStyle name="Hiperłącze 6" xfId="44642" hidden="1" xr:uid="{00000000-0005-0000-0000-0000FA6E0000}"/>
    <cellStyle name="Hiperłącze 6" xfId="22241" hidden="1" xr:uid="{00000000-0005-0000-0000-0000C5640000}"/>
    <cellStyle name="Hiperłącze 6" xfId="19932" hidden="1" xr:uid="{00000000-0005-0000-0000-0000BD630000}"/>
    <cellStyle name="Hiperłącze 6" xfId="24683" hidden="1" xr:uid="{00000000-0005-0000-0000-000011660000}"/>
    <cellStyle name="Hiperłącze 6" xfId="33577" hidden="1" xr:uid="{00000000-0005-0000-0000-0000F5690000}"/>
    <cellStyle name="Hiperłącze 6" xfId="11457" hidden="1" xr:uid="{00000000-0005-0000-0000-0000DE600000}"/>
    <cellStyle name="Hiperłącze 6" xfId="18219" hidden="1" xr:uid="{00000000-0005-0000-0000-000001630000}"/>
    <cellStyle name="Hiperłącze 6" xfId="22465" hidden="1" xr:uid="{00000000-0005-0000-0000-0000DF640000}"/>
    <cellStyle name="Hiperłącze 6" xfId="46716" hidden="1" xr:uid="{00000000-0005-0000-0000-000043700000}"/>
    <cellStyle name="Hiperłącze 6" xfId="42760" hidden="1" xr:uid="{00000000-0005-0000-0000-0000546E0000}"/>
    <cellStyle name="Hiperłącze 6" xfId="38616" hidden="1" xr:uid="{00000000-0005-0000-0000-0000E06C0000}"/>
    <cellStyle name="Hiperłącze 6" xfId="46174" hidden="1" xr:uid="{00000000-0005-0000-0000-0000C16F0000}"/>
    <cellStyle name="Hiperłącze 6" xfId="33628" hidden="1" xr:uid="{00000000-0005-0000-0000-0000256A0000}"/>
    <cellStyle name="Hiperłącze 6" xfId="24126" hidden="1" xr:uid="{00000000-0005-0000-0000-0000AA650000}"/>
    <cellStyle name="Hiperłącze 6" xfId="27638" hidden="1" xr:uid="{00000000-0005-0000-0000-00002C670000}"/>
    <cellStyle name="Hiperłącze 6" xfId="29619" hidden="1" xr:uid="{00000000-0005-0000-0000-0000AC690000}"/>
    <cellStyle name="Hiperłącze 6" xfId="32546" hidden="1" xr:uid="{00000000-0005-0000-0000-000065690000}"/>
    <cellStyle name="Hiperłącze 6" xfId="32228" hidden="1" xr:uid="{00000000-0005-0000-0000-000042690000}"/>
    <cellStyle name="Hiperłącze 6" xfId="29655" hidden="1" xr:uid="{00000000-0005-0000-0000-00001F690000}"/>
    <cellStyle name="Hiperłącze 6" xfId="31367" hidden="1" xr:uid="{00000000-0005-0000-0000-0000EA680000}"/>
    <cellStyle name="Hiperłącze 6" xfId="29131" hidden="1" xr:uid="{00000000-0005-0000-0000-000016680000}"/>
    <cellStyle name="Hiperłącze 6" xfId="28794" hidden="1" xr:uid="{00000000-0005-0000-0000-0000D0670000}"/>
    <cellStyle name="Hiperłącze 6" xfId="28691" hidden="1" xr:uid="{00000000-0005-0000-0000-0000BF670000}"/>
    <cellStyle name="Hiperłącze 6" xfId="27214" hidden="1" xr:uid="{00000000-0005-0000-0000-000020670000}"/>
    <cellStyle name="Hiperłącze 6" xfId="26836" hidden="1" xr:uid="{00000000-0005-0000-0000-0000D9660000}"/>
    <cellStyle name="Hiperłącze 6" xfId="26614" hidden="1" xr:uid="{00000000-0005-0000-0000-0000C8660000}"/>
    <cellStyle name="Hiperłącze 6" xfId="25213" hidden="1" xr:uid="{00000000-0005-0000-0000-0000A5660000}"/>
    <cellStyle name="Hiperłącze 6" xfId="36490" hidden="1" xr:uid="{00000000-0005-0000-0000-00009B6B0000}"/>
    <cellStyle name="Hiperłącze 6" xfId="15110" hidden="1" xr:uid="{00000000-0005-0000-0000-000090610000}"/>
    <cellStyle name="Hiperłącze 6" xfId="14663" hidden="1" xr:uid="{00000000-0005-0000-0000-00007F610000}"/>
    <cellStyle name="Hiperłącze 6" xfId="24590" hidden="1" xr:uid="{00000000-0005-0000-0000-000001660000}"/>
    <cellStyle name="Hiperłącze 6" xfId="24032" hidden="1" xr:uid="{00000000-0005-0000-0000-0000DE650000}"/>
    <cellStyle name="Hiperłącze 6" xfId="24118" hidden="1" xr:uid="{00000000-0005-0000-0000-0000A9650000}"/>
    <cellStyle name="Hiperłącze 6" xfId="37706" hidden="1" xr:uid="{00000000-0005-0000-0000-0000DB6B0000}"/>
    <cellStyle name="Hiperłącze 6" xfId="15603" hidden="1" xr:uid="{00000000-0005-0000-0000-0000F0610000}"/>
    <cellStyle name="Hiperłącze 6" xfId="16960" hidden="1" xr:uid="{00000000-0005-0000-0000-000041620000}"/>
    <cellStyle name="Hiperłącze 6" xfId="17537" hidden="1" xr:uid="{00000000-0005-0000-0000-0000A0620000}"/>
    <cellStyle name="Hiperłącze 6" xfId="38701" hidden="1" xr:uid="{00000000-0005-0000-0000-00003F6D0000}"/>
    <cellStyle name="Hiperłącze 6" xfId="38720" hidden="1" xr:uid="{00000000-0005-0000-0000-0000406D0000}"/>
    <cellStyle name="Hiperłącze 6" xfId="40647" hidden="1" xr:uid="{00000000-0005-0000-0000-0000416D0000}"/>
    <cellStyle name="Hiperłącze 6" xfId="40747" hidden="1" xr:uid="{00000000-0005-0000-0000-00004A6D0000}"/>
    <cellStyle name="Hiperłącze 6" xfId="40703" hidden="1" xr:uid="{00000000-0005-0000-0000-00004C6D0000}"/>
    <cellStyle name="Hiperłącze 6" xfId="40794" hidden="1" xr:uid="{00000000-0005-0000-0000-0000546D0000}"/>
    <cellStyle name="Hiperłącze 6" xfId="41207" hidden="1" xr:uid="{00000000-0005-0000-0000-00005C6D0000}"/>
    <cellStyle name="Hiperłącze 6" xfId="41221" hidden="1" xr:uid="{00000000-0005-0000-0000-0000606D0000}"/>
    <cellStyle name="Hiperłącze 6" xfId="41251" hidden="1" xr:uid="{00000000-0005-0000-0000-0000616D0000}"/>
    <cellStyle name="Hiperłącze 6" xfId="41236" hidden="1" xr:uid="{00000000-0005-0000-0000-0000646D0000}"/>
    <cellStyle name="Hiperłącze 6" xfId="41501" hidden="1" xr:uid="{00000000-0005-0000-0000-0000766D0000}"/>
    <cellStyle name="Hiperłącze 6" xfId="41458" hidden="1" xr:uid="{00000000-0005-0000-0000-0000776D0000}"/>
    <cellStyle name="Hiperłącze 6" xfId="41449" hidden="1" xr:uid="{00000000-0005-0000-0000-0000786D0000}"/>
    <cellStyle name="Hiperłącze 6" xfId="41528" hidden="1" xr:uid="{00000000-0005-0000-0000-00007E6D0000}"/>
    <cellStyle name="Hiperłącze 6" xfId="41574" hidden="1" xr:uid="{00000000-0005-0000-0000-0000886D0000}"/>
    <cellStyle name="Hiperłącze 6" xfId="41135" hidden="1" xr:uid="{00000000-0005-0000-0000-00008C6D0000}"/>
    <cellStyle name="Hiperłącze 6" xfId="41101" hidden="1" xr:uid="{00000000-0005-0000-0000-0000916D0000}"/>
    <cellStyle name="Hiperłącze 6" xfId="41472" hidden="1" xr:uid="{00000000-0005-0000-0000-00007B6D0000}"/>
    <cellStyle name="Hiperłącze 6" xfId="43578" hidden="1" xr:uid="{00000000-0005-0000-0000-0000496F0000}"/>
    <cellStyle name="Hiperłącze 6" xfId="19799" hidden="1" xr:uid="{00000000-0005-0000-0000-0000D5630000}"/>
    <cellStyle name="Hiperłącze 6" xfId="37715" hidden="1" xr:uid="{00000000-0005-0000-0000-0000DC6B0000}"/>
    <cellStyle name="Hiperłącze 6" xfId="34547" hidden="1" xr:uid="{00000000-0005-0000-0000-0000AA6B0000}"/>
    <cellStyle name="Hiperłącze 6" xfId="36583" hidden="1" xr:uid="{00000000-0005-0000-0000-0000836B0000}"/>
    <cellStyle name="Hiperłącze 6" xfId="37095" hidden="1" xr:uid="{00000000-0005-0000-0000-0000766B0000}"/>
    <cellStyle name="Hiperłącze 6" xfId="27242" hidden="1" xr:uid="{00000000-0005-0000-0000-000028670000}"/>
    <cellStyle name="Hiperłącze 6" xfId="34683" hidden="1" xr:uid="{00000000-0005-0000-0000-0000616A0000}"/>
    <cellStyle name="Hiperłącze 6" xfId="17830" hidden="1" xr:uid="{00000000-0005-0000-0000-0000C3620000}"/>
    <cellStyle name="Hiperłącze 6" xfId="11631" hidden="1" xr:uid="{00000000-0005-0000-0000-000076600000}"/>
    <cellStyle name="Hiperłącze 6" xfId="13012" hidden="1" xr:uid="{00000000-0005-0000-0000-000090600000}"/>
    <cellStyle name="Hiperłącze 6" xfId="27277" hidden="1" xr:uid="{00000000-0005-0000-0000-000022670000}"/>
    <cellStyle name="Hiperłącze 6" xfId="12118" hidden="1" xr:uid="{00000000-0005-0000-0000-000018600000}"/>
    <cellStyle name="Hiperłącze 6" xfId="16852" hidden="1" xr:uid="{00000000-0005-0000-0000-000035620000}"/>
    <cellStyle name="Hiperłącze 6" xfId="13964" hidden="1" xr:uid="{00000000-0005-0000-0000-000033610000}"/>
    <cellStyle name="Hiperłącze 6" xfId="12803" hidden="1" xr:uid="{00000000-0005-0000-0000-000064600000}"/>
    <cellStyle name="Hiperłącze 6" xfId="12730" hidden="1" xr:uid="{00000000-0005-0000-0000-000059600000}"/>
    <cellStyle name="Hiperłącze 6" xfId="40910" hidden="1" xr:uid="{00000000-0005-0000-0000-00008B6D0000}"/>
    <cellStyle name="Hiperłącze 6" xfId="40837" hidden="1" xr:uid="{00000000-0005-0000-0000-0000516D0000}"/>
    <cellStyle name="Hiperłącze 6" xfId="28460" hidden="1" xr:uid="{00000000-0005-0000-0000-000005680000}"/>
    <cellStyle name="Hiperłącze 6" xfId="34442" hidden="1" xr:uid="{00000000-0005-0000-0000-0000266C0000}"/>
    <cellStyle name="Hiperłącze 6" xfId="40166" hidden="1" xr:uid="{00000000-0005-0000-0000-0000F46C0000}"/>
    <cellStyle name="Hiperłącze 6" xfId="21735" hidden="1" xr:uid="{00000000-0005-0000-0000-000074640000}"/>
    <cellStyle name="Hiperłącze 6" xfId="21296" hidden="1" xr:uid="{00000000-0005-0000-0000-000041640000}"/>
    <cellStyle name="Hiperłącze 6" xfId="33469" hidden="1" xr:uid="{00000000-0005-0000-0000-0000E9690000}"/>
    <cellStyle name="Hiperłącze 6" xfId="39855" hidden="1" xr:uid="{00000000-0005-0000-0000-0000BC6C0000}"/>
    <cellStyle name="Hiperłącze 6" xfId="33355" hidden="1" xr:uid="{00000000-0005-0000-0000-0000DE690000}"/>
    <cellStyle name="Hiperłącze 6" xfId="12102" hidden="1" xr:uid="{00000000-0005-0000-0000-000016600000}"/>
    <cellStyle name="Hiperłącze 6" xfId="42210" hidden="1" xr:uid="{00000000-0005-0000-0000-0000E96D0000}"/>
    <cellStyle name="Hiperłącze 6" xfId="43324" hidden="1" xr:uid="{00000000-0005-0000-0000-0000E36E0000}"/>
    <cellStyle name="Hiperłącze 6" xfId="38419" hidden="1" xr:uid="{00000000-0005-0000-0000-0000536C0000}"/>
    <cellStyle name="Hiperłącze 6" xfId="32768" hidden="1" xr:uid="{00000000-0005-0000-0000-0000C0690000}"/>
    <cellStyle name="Hiperłącze 6" xfId="31971" hidden="1" xr:uid="{00000000-0005-0000-0000-00008C690000}"/>
    <cellStyle name="Hiperłącze 6" xfId="19216" hidden="1" xr:uid="{00000000-0005-0000-0000-000093630000}"/>
    <cellStyle name="Hiperłącze 6" xfId="43535" hidden="1" xr:uid="{00000000-0005-0000-0000-0000416F0000}"/>
    <cellStyle name="Hiperłącze 6" xfId="25847" hidden="1" xr:uid="{00000000-0005-0000-0000-000054660000}"/>
    <cellStyle name="Hiperłącze 6" xfId="40721" hidden="1" xr:uid="{00000000-0005-0000-0000-0000496D0000}"/>
    <cellStyle name="Hiperłącze 6" xfId="14109" hidden="1" xr:uid="{00000000-0005-0000-0000-000001610000}"/>
    <cellStyle name="Hiperłącze 6" xfId="27178" hidden="1" xr:uid="{00000000-0005-0000-0000-00001A670000}"/>
    <cellStyle name="Hiperłącze 6" xfId="36865" hidden="1" xr:uid="{00000000-0005-0000-0000-00009F6B0000}"/>
    <cellStyle name="Hiperłącze 6" xfId="13182" hidden="1" xr:uid="{00000000-0005-0000-0000-0000A2600000}"/>
    <cellStyle name="Hiperłącze 6" xfId="18103" hidden="1" xr:uid="{00000000-0005-0000-0000-0000F9620000}"/>
    <cellStyle name="Hiperłącze 6" xfId="25711" hidden="1" xr:uid="{00000000-0005-0000-0000-00004B660000}"/>
    <cellStyle name="Hiperłącze 6" xfId="44840" hidden="1" xr:uid="{00000000-0005-0000-0000-00000E6F0000}"/>
    <cellStyle name="Hiperłącze 6" xfId="19007" hidden="1" xr:uid="{00000000-0005-0000-0000-000068630000}"/>
    <cellStyle name="Hiperłącze 6" xfId="46587" hidden="1" xr:uid="{00000000-0005-0000-0000-000039700000}"/>
    <cellStyle name="Hiperłącze 6" xfId="38395" hidden="1" xr:uid="{00000000-0005-0000-0000-00004E6C0000}"/>
    <cellStyle name="Hiperłącze 6" xfId="41968" hidden="1" xr:uid="{00000000-0005-0000-0000-0000436E0000}"/>
    <cellStyle name="Hiperłącze 6" xfId="34093" hidden="1" xr:uid="{00000000-0005-0000-0000-0000D06A0000}"/>
    <cellStyle name="Hiperłącze 6" xfId="28981" hidden="1" xr:uid="{00000000-0005-0000-0000-0000DD670000}"/>
    <cellStyle name="Hiperłącze 6" xfId="40577" hidden="1" xr:uid="{00000000-0005-0000-0000-0000246D0000}"/>
    <cellStyle name="Hiperłącze 6" xfId="25259" hidden="1" xr:uid="{00000000-0005-0000-0000-00009B660000}"/>
    <cellStyle name="Hiperłącze 6" xfId="29253" hidden="1" xr:uid="{00000000-0005-0000-0000-000027680000}"/>
    <cellStyle name="Hiperłącze 6" xfId="45942" hidden="1" xr:uid="{00000000-0005-0000-0000-0000826F0000}"/>
    <cellStyle name="Hiperłącze 6" xfId="18494" hidden="1" xr:uid="{00000000-0005-0000-0000-000044630000}"/>
    <cellStyle name="Hiperłącze 6" xfId="13003" hidden="1" xr:uid="{00000000-0005-0000-0000-00008F600000}"/>
    <cellStyle name="Hiperłącze 6" xfId="27106" hidden="1" xr:uid="{00000000-0005-0000-0000-000014670000}"/>
    <cellStyle name="Hiperłącze 6" xfId="37626" hidden="1" xr:uid="{00000000-0005-0000-0000-00000F6C0000}"/>
    <cellStyle name="Hiperłącze 6" xfId="20786" hidden="1" xr:uid="{00000000-0005-0000-0000-00008F650000}"/>
    <cellStyle name="Hiperłącze 6" xfId="23336" hidden="1" xr:uid="{00000000-0005-0000-0000-000033650000}"/>
    <cellStyle name="Hiperłącze 6" xfId="34515" hidden="1" xr:uid="{00000000-0005-0000-0000-00002C6B0000}"/>
    <cellStyle name="Hiperłącze 6" xfId="23445" hidden="1" xr:uid="{00000000-0005-0000-0000-00003F650000}"/>
    <cellStyle name="Hiperłącze 6" xfId="36743" hidden="1" xr:uid="{00000000-0005-0000-0000-00004E6B0000}"/>
    <cellStyle name="Hiperłącze 6" xfId="39726" hidden="1" xr:uid="{00000000-0005-0000-0000-0000A86C0000}"/>
    <cellStyle name="Hiperłącze 6" xfId="28137" hidden="1" xr:uid="{00000000-0005-0000-0000-0000A4670000}"/>
    <cellStyle name="Hiperłącze 6" xfId="32373" hidden="1" xr:uid="{00000000-0005-0000-0000-000052690000}"/>
    <cellStyle name="Hiperłącze 6" xfId="44458" hidden="1" xr:uid="{00000000-0005-0000-0000-0000D06E0000}"/>
    <cellStyle name="Hiperłącze 6" xfId="19832" hidden="1" xr:uid="{00000000-0005-0000-0000-0000B2630000}"/>
    <cellStyle name="Hiperłącze 6" xfId="28429" hidden="1" xr:uid="{00000000-0005-0000-0000-00000E680000}"/>
    <cellStyle name="Hiperłącze 6" xfId="29533" hidden="1" xr:uid="{00000000-0005-0000-0000-000042680000}"/>
    <cellStyle name="Hiperłącze 6" xfId="36124" hidden="1" xr:uid="{00000000-0005-0000-0000-0000316B0000}"/>
    <cellStyle name="Hiperłącze 6" xfId="39116" hidden="1" xr:uid="{00000000-0005-0000-0000-00003B6D0000}"/>
    <cellStyle name="Hiperłącze 6" xfId="24902" hidden="1" xr:uid="{00000000-0005-0000-0000-000026660000}"/>
    <cellStyle name="Hiperłącze 6" xfId="43457" hidden="1" xr:uid="{00000000-0005-0000-0000-0000CF6F0000}"/>
    <cellStyle name="Hiperłącze 6" xfId="30809" hidden="1" xr:uid="{00000000-0005-0000-0000-00009C680000}"/>
    <cellStyle name="Hiperłącze 6" xfId="11973" hidden="1" xr:uid="{00000000-0005-0000-0000-0000DB600000}"/>
    <cellStyle name="Hiperłącze 6" xfId="15583" hidden="1" xr:uid="{00000000-0005-0000-0000-0000EB610000}"/>
    <cellStyle name="Hiperłącze 6" xfId="24256" hidden="1" xr:uid="{00000000-0005-0000-0000-0000BC650000}"/>
    <cellStyle name="Hiperłącze 6" xfId="42177" hidden="1" xr:uid="{00000000-0005-0000-0000-00001A6E0000}"/>
    <cellStyle name="Hiperłącze 6" xfId="32060" hidden="1" xr:uid="{00000000-0005-0000-0000-000073690000}"/>
    <cellStyle name="Hiperłącze 6" xfId="35089" hidden="1" xr:uid="{00000000-0005-0000-0000-00008A6A0000}"/>
    <cellStyle name="Hiperłącze 6" xfId="12624" hidden="1" xr:uid="{00000000-0005-0000-0000-00004D600000}"/>
    <cellStyle name="Hiperłącze 6" xfId="13774" hidden="1" xr:uid="{00000000-0005-0000-0000-000041610000}"/>
    <cellStyle name="Hiperłącze 6" xfId="18176" hidden="1" xr:uid="{00000000-0005-0000-0000-000004630000}"/>
    <cellStyle name="Hiperłącze 6" xfId="29951" hidden="1" xr:uid="{00000000-0005-0000-0000-000010690000}"/>
    <cellStyle name="Hiperłącze 6" xfId="25966" hidden="1" xr:uid="{00000000-0005-0000-0000-000064660000}"/>
    <cellStyle name="Hiperłącze 6" xfId="20888" hidden="1" xr:uid="{00000000-0005-0000-0000-0000EB640000}"/>
    <cellStyle name="Hiperłącze 6" xfId="28256" hidden="1" xr:uid="{00000000-0005-0000-0000-0000B4670000}"/>
    <cellStyle name="Hiperłącze 6" xfId="33565" hidden="1" xr:uid="{00000000-0005-0000-0000-0000F7690000}"/>
    <cellStyle name="Hiperłącze 6" xfId="21725" hidden="1" xr:uid="{00000000-0005-0000-0000-000073640000}"/>
    <cellStyle name="Hiperłącze 6" xfId="16691" hidden="1" xr:uid="{00000000-0005-0000-0000-000029620000}"/>
    <cellStyle name="Hiperłącze 6" xfId="16369" hidden="1" xr:uid="{00000000-0005-0000-0000-0000DC620000}"/>
    <cellStyle name="Hiperłącze 6" xfId="31343" hidden="1" xr:uid="{00000000-0005-0000-0000-0000EF680000}"/>
    <cellStyle name="Hiperłącze 6" xfId="16034" hidden="1" xr:uid="{00000000-0005-0000-0000-00007C620000}"/>
    <cellStyle name="Hiperłącze 6" xfId="26772" hidden="1" xr:uid="{00000000-0005-0000-0000-0000D6660000}"/>
    <cellStyle name="Hiperłącze 6" xfId="20257" hidden="1" xr:uid="{00000000-0005-0000-0000-000010640000}"/>
    <cellStyle name="Hiperłącze 6" xfId="34355" hidden="1" xr:uid="{00000000-0005-0000-0000-0000BF6B0000}"/>
    <cellStyle name="Hiperłącze 6" xfId="39416" hidden="1" xr:uid="{00000000-0005-0000-0000-0000846C0000}"/>
    <cellStyle name="Hiperłącze 6" xfId="44217" hidden="1" xr:uid="{00000000-0005-0000-0000-0000B26E0000}"/>
    <cellStyle name="Hiperłącze 6" xfId="34121" hidden="1" xr:uid="{00000000-0005-0000-0000-0000C46A0000}"/>
    <cellStyle name="Hiperłącze 6" xfId="43220" hidden="1" xr:uid="{00000000-0005-0000-0000-0000D16F0000}"/>
    <cellStyle name="Hiperłącze 6" xfId="22508" hidden="1" xr:uid="{00000000-0005-0000-0000-0000E7640000}"/>
    <cellStyle name="Hiperłącze 6" xfId="31137" hidden="1" xr:uid="{00000000-0005-0000-0000-0000D8680000}"/>
    <cellStyle name="Hiperłącze 6" xfId="45861" hidden="1" xr:uid="{00000000-0005-0000-0000-00007F6F0000}"/>
    <cellStyle name="Hiperłącze 6" xfId="25125" hidden="1" xr:uid="{00000000-0005-0000-0000-000092670000}"/>
    <cellStyle name="Hiperłącze 6" xfId="33371" hidden="1" xr:uid="{00000000-0005-0000-0000-0000056A0000}"/>
    <cellStyle name="Hiperłącze 6" xfId="31871" hidden="1" xr:uid="{00000000-0005-0000-0000-000081690000}"/>
    <cellStyle name="Hiperłącze 6" xfId="32301" hidden="1" xr:uid="{00000000-0005-0000-0000-00004D690000}"/>
    <cellStyle name="Hiperłącze 6" xfId="31800" hidden="1" xr:uid="{00000000-0005-0000-0000-000032690000}"/>
    <cellStyle name="Hiperłącze 6" xfId="31520" hidden="1" xr:uid="{00000000-0005-0000-0000-000000690000}"/>
    <cellStyle name="Hiperłącze 6" xfId="31073" hidden="1" xr:uid="{00000000-0005-0000-0000-0000CA680000}"/>
    <cellStyle name="Hiperłącze 6" xfId="30632" hidden="1" xr:uid="{00000000-0005-0000-0000-00007D680000}"/>
    <cellStyle name="Hiperłącze 6" xfId="22637" hidden="1" xr:uid="{00000000-0005-0000-0000-000005650000}"/>
    <cellStyle name="Hiperłącze 6" xfId="22594" hidden="1" xr:uid="{00000000-0005-0000-0000-000008650000}"/>
    <cellStyle name="Hiperłącze 6" xfId="22629" hidden="1" xr:uid="{00000000-0005-0000-0000-000009650000}"/>
    <cellStyle name="Hiperłącze 6" xfId="22754" hidden="1" xr:uid="{00000000-0005-0000-0000-000012650000}"/>
    <cellStyle name="Hiperłącze 6" xfId="22719" hidden="1" xr:uid="{00000000-0005-0000-0000-000018650000}"/>
    <cellStyle name="Hiperłącze 6" xfId="23166" hidden="1" xr:uid="{00000000-0005-0000-0000-00001D650000}"/>
    <cellStyle name="Hiperłącze 6" xfId="23137" hidden="1" xr:uid="{00000000-0005-0000-0000-00001F650000}"/>
    <cellStyle name="Hiperłącze 6" xfId="23270" hidden="1" xr:uid="{00000000-0005-0000-0000-00002A650000}"/>
    <cellStyle name="Hiperłącze 6" xfId="23246" hidden="1" xr:uid="{00000000-0005-0000-0000-00002F650000}"/>
    <cellStyle name="Hiperłącze 6" xfId="23240" hidden="1" xr:uid="{00000000-0005-0000-0000-000030650000}"/>
    <cellStyle name="Hiperłącze 6" xfId="23327" hidden="1" xr:uid="{00000000-0005-0000-0000-000032650000}"/>
    <cellStyle name="Hiperłącze 6" xfId="23346" hidden="1" xr:uid="{00000000-0005-0000-0000-000034650000}"/>
    <cellStyle name="Hiperłącze 6" xfId="23400" hidden="1" xr:uid="{00000000-0005-0000-0000-000035650000}"/>
    <cellStyle name="Hiperłącze 6" xfId="23409" hidden="1" xr:uid="{00000000-0005-0000-0000-000036650000}"/>
    <cellStyle name="Hiperłącze 6" xfId="23366" hidden="1" xr:uid="{00000000-0005-0000-0000-000037650000}"/>
    <cellStyle name="Hiperłącze 6" xfId="23436" hidden="1" xr:uid="{00000000-0005-0000-0000-00003E650000}"/>
    <cellStyle name="Hiperłącze 6" xfId="22993" hidden="1" xr:uid="{00000000-0005-0000-0000-000052650000}"/>
    <cellStyle name="Hiperłącze 6" xfId="11705" hidden="1" xr:uid="{00000000-0005-0000-0000-00006D610000}"/>
    <cellStyle name="Hiperłącze 6" xfId="37391" hidden="1" xr:uid="{00000000-0005-0000-0000-0000166C0000}"/>
    <cellStyle name="Hiperłącze 6" xfId="39019" hidden="1" xr:uid="{00000000-0005-0000-0000-00002E6D0000}"/>
    <cellStyle name="Hiperłącze 6" xfId="43175" hidden="1" xr:uid="{00000000-0005-0000-0000-0000DC6E0000}"/>
    <cellStyle name="Hiperłącze 6" xfId="31155" hidden="1" xr:uid="{00000000-0005-0000-0000-0000D5680000}"/>
    <cellStyle name="Hiperłącze 6" xfId="36639" hidden="1" xr:uid="{00000000-0005-0000-0000-0000936B0000}"/>
    <cellStyle name="Hiperłącze 6" xfId="13727" hidden="1" xr:uid="{00000000-0005-0000-0000-00003A610000}"/>
    <cellStyle name="Hiperłącze 6" xfId="32694" hidden="1" xr:uid="{00000000-0005-0000-0000-0000BB690000}"/>
    <cellStyle name="Hiperłącze 6" xfId="17591" hidden="1" xr:uid="{00000000-0005-0000-0000-0000A1620000}"/>
    <cellStyle name="Hiperłącze 6" xfId="33443" hidden="1" xr:uid="{00000000-0005-0000-0000-0000E7690000}"/>
    <cellStyle name="Hiperłącze 6" xfId="35544" hidden="1" xr:uid="{00000000-0005-0000-0000-0000D76A0000}"/>
    <cellStyle name="Hiperłącze 6" xfId="35385" hidden="1" xr:uid="{00000000-0005-0000-0000-0000AD6A0000}"/>
    <cellStyle name="Hiperłącze 6" xfId="17921" hidden="1" xr:uid="{00000000-0005-0000-0000-0000CD620000}"/>
    <cellStyle name="Hiperłącze 6" xfId="41229" hidden="1" xr:uid="{00000000-0005-0000-0000-00005F6D0000}"/>
    <cellStyle name="Hiperłącze 6" xfId="21690" hidden="1" xr:uid="{00000000-0005-0000-0000-00006A640000}"/>
    <cellStyle name="Hiperłącze 6" xfId="21675" hidden="1" xr:uid="{00000000-0005-0000-0000-00006D640000}"/>
    <cellStyle name="Hiperłącze 6" xfId="35484" hidden="1" xr:uid="{00000000-0005-0000-0000-0000B66A0000}"/>
    <cellStyle name="Hiperłącze 6" xfId="43776" hidden="1" xr:uid="{00000000-0005-0000-0000-0000876E0000}"/>
    <cellStyle name="Hiperłącze 6" xfId="46707" hidden="1" xr:uid="{00000000-0005-0000-0000-000029700000}"/>
    <cellStyle name="Hiperłącze 6" xfId="45369" hidden="1" xr:uid="{00000000-0005-0000-0000-0000626F0000}"/>
    <cellStyle name="Hiperłącze 6" xfId="19230" hidden="1" xr:uid="{00000000-0005-0000-0000-000097630000}"/>
    <cellStyle name="Hiperłącze 6" xfId="34464" hidden="1" xr:uid="{00000000-0005-0000-0000-00001C6B0000}"/>
    <cellStyle name="Hiperłącze 6" xfId="43816" hidden="1" xr:uid="{00000000-0005-0000-0000-00008F6E0000}"/>
    <cellStyle name="Hiperłącze 6" xfId="15994" hidden="1" xr:uid="{00000000-0005-0000-0000-00008D620000}"/>
    <cellStyle name="Hiperłącze 6" xfId="17528" hidden="1" xr:uid="{00000000-0005-0000-0000-00009F620000}"/>
    <cellStyle name="Hiperłącze 6" xfId="28934" hidden="1" xr:uid="{00000000-0005-0000-0000-0000DB670000}"/>
    <cellStyle name="Hiperłącze 6" xfId="43633" hidden="1" xr:uid="{00000000-0005-0000-0000-0000486F0000}"/>
    <cellStyle name="Hiperłącze 6" xfId="41901" hidden="1" xr:uid="{00000000-0005-0000-0000-00002A6E0000}"/>
    <cellStyle name="Hiperłącze 6" xfId="20746" hidden="1" xr:uid="{00000000-0005-0000-0000-000089640000}"/>
    <cellStyle name="Hiperłącze 6" xfId="32750" hidden="1" xr:uid="{00000000-0005-0000-0000-0000BE690000}"/>
    <cellStyle name="Hiperłącze 6" xfId="45581" hidden="1" xr:uid="{00000000-0005-0000-0000-0000AC6F0000}"/>
    <cellStyle name="Hiperłącze 6" xfId="45702" hidden="1" xr:uid="{00000000-0005-0000-0000-0000696F0000}"/>
    <cellStyle name="Hiperłącze 6" xfId="30909" hidden="1" xr:uid="{00000000-0005-0000-0000-0000A3680000}"/>
    <cellStyle name="Hiperłącze 6" xfId="33513" hidden="1" xr:uid="{00000000-0005-0000-0000-0000EE690000}"/>
    <cellStyle name="Hiperłącze 6" xfId="32814" hidden="1" xr:uid="{00000000-0005-0000-0000-0000C5690000}"/>
    <cellStyle name="Hiperłącze 6" xfId="31783" hidden="1" xr:uid="{00000000-0005-0000-0000-000035690000}"/>
    <cellStyle name="Hiperłącze 6" xfId="31082" hidden="1" xr:uid="{00000000-0005-0000-0000-0000CD680000}"/>
    <cellStyle name="Hiperłącze 6" xfId="30952" hidden="1" xr:uid="{00000000-0005-0000-0000-0000A2680000}"/>
    <cellStyle name="Hiperłącze 6" xfId="30558" hidden="1" xr:uid="{00000000-0005-0000-0000-000079680000}"/>
    <cellStyle name="Hiperłącze 6" xfId="30433" hidden="1" xr:uid="{00000000-0005-0000-0000-000066680000}"/>
    <cellStyle name="Hiperłącze 6" xfId="25329" hidden="1" xr:uid="{00000000-0005-0000-0000-000097670000}"/>
    <cellStyle name="Hiperłącze 6" xfId="27869" hidden="1" xr:uid="{00000000-0005-0000-0000-000044670000}"/>
    <cellStyle name="Hiperłącze 6" xfId="34587" hidden="1" xr:uid="{00000000-0005-0000-0000-0000286B0000}"/>
    <cellStyle name="Hiperłącze 6" xfId="39136" hidden="1" xr:uid="{00000000-0005-0000-0000-0000696C0000}"/>
    <cellStyle name="Hiperłącze 6" xfId="24051" hidden="1" xr:uid="{00000000-0005-0000-0000-0000E4650000}"/>
    <cellStyle name="Hiperłącze 6" xfId="44810" hidden="1" xr:uid="{00000000-0005-0000-0000-0000146F0000}"/>
    <cellStyle name="Hiperłącze 6" xfId="19283" hidden="1" xr:uid="{00000000-0005-0000-0000-0000DA630000}"/>
    <cellStyle name="Hiperłącze 6" xfId="25030" hidden="1" xr:uid="{00000000-0005-0000-0000-00009B670000}"/>
    <cellStyle name="Hiperłącze 6" xfId="14636" hidden="1" xr:uid="{00000000-0005-0000-0000-00007A610000}"/>
    <cellStyle name="Hiperłącze 6" xfId="15155" hidden="1" xr:uid="{00000000-0005-0000-0000-00008E610000}"/>
    <cellStyle name="Hiperłącze 6" xfId="35764" hidden="1" xr:uid="{00000000-0005-0000-0000-0000F46A0000}"/>
    <cellStyle name="Hiperłącze 6" xfId="41886" hidden="1" xr:uid="{00000000-0005-0000-0000-0000E66D0000}"/>
    <cellStyle name="Hiperłącze 6" xfId="43021" hidden="1" xr:uid="{00000000-0005-0000-0000-00006E6E0000}"/>
    <cellStyle name="Hiperłącze 6" xfId="21755" hidden="1" xr:uid="{00000000-0005-0000-0000-000077640000}"/>
    <cellStyle name="Hiperłącze 6" xfId="42942" hidden="1" xr:uid="{00000000-0005-0000-0000-0000686E0000}"/>
    <cellStyle name="Hiperłącze 6" xfId="18874" hidden="1" xr:uid="{00000000-0005-0000-0000-000025630000}"/>
    <cellStyle name="Hiperłącze 6" xfId="41631" hidden="1" xr:uid="{00000000-0005-0000-0000-0000B76D0000}"/>
    <cellStyle name="Hiperłącze 6" xfId="14368" hidden="1" xr:uid="{00000000-0005-0000-0000-00001A610000}"/>
    <cellStyle name="Hiperłącze 6" xfId="14377" hidden="1" xr:uid="{00000000-0005-0000-0000-00001D610000}"/>
    <cellStyle name="Hiperłącze 6" xfId="14386" hidden="1" xr:uid="{00000000-0005-0000-0000-00001E610000}"/>
    <cellStyle name="Hiperłącze 6" xfId="14432" hidden="1" xr:uid="{00000000-0005-0000-0000-000028610000}"/>
    <cellStyle name="Hiperłącze 6" xfId="14004" hidden="1" xr:uid="{00000000-0005-0000-0000-00002A610000}"/>
    <cellStyle name="Hiperłącze 6" xfId="13970" hidden="1" xr:uid="{00000000-0005-0000-0000-000034610000}"/>
    <cellStyle name="Hiperłącze 6" xfId="13722" hidden="1" xr:uid="{00000000-0005-0000-0000-00003E610000}"/>
    <cellStyle name="Hiperłącze 6" xfId="14020" hidden="1" xr:uid="{00000000-0005-0000-0000-000043610000}"/>
    <cellStyle name="Hiperłącze 6" xfId="13855" hidden="1" xr:uid="{00000000-0005-0000-0000-000045610000}"/>
    <cellStyle name="Hiperłącze 6" xfId="14248" hidden="1" xr:uid="{00000000-0005-0000-0000-000047610000}"/>
    <cellStyle name="Hiperłącze 6" xfId="11927" hidden="1" xr:uid="{00000000-0005-0000-0000-00005A610000}"/>
    <cellStyle name="Hiperłącze 6" xfId="11809" hidden="1" xr:uid="{00000000-0005-0000-0000-00005B610000}"/>
    <cellStyle name="Hiperłącze 6" xfId="11712" hidden="1" xr:uid="{00000000-0005-0000-0000-00005E610000}"/>
    <cellStyle name="Hiperłącze 6" xfId="13349" hidden="1" xr:uid="{00000000-0005-0000-0000-0000BB600000}"/>
    <cellStyle name="Hiperłącze 6" xfId="12535" hidden="1" xr:uid="{00000000-0005-0000-0000-00003D600000}"/>
    <cellStyle name="Hiperłącze 6" xfId="12498" hidden="1" xr:uid="{00000000-0005-0000-0000-000040600000}"/>
    <cellStyle name="Hiperłącze 6" xfId="12639" hidden="1" xr:uid="{00000000-0005-0000-0000-00004A600000}"/>
    <cellStyle name="Hiperłącze 6" xfId="12609" hidden="1" xr:uid="{00000000-0005-0000-0000-000050600000}"/>
    <cellStyle name="Hiperłącze 6" xfId="14254" hidden="1" xr:uid="{00000000-0005-0000-0000-00003B610000}"/>
    <cellStyle name="Hiperłącze 6" xfId="14476" hidden="1" xr:uid="{00000000-0005-0000-0000-000026610000}"/>
    <cellStyle name="Hiperłącze 6" xfId="13423" hidden="1" xr:uid="{00000000-0005-0000-0000-0000C0600000}"/>
    <cellStyle name="Hiperłącze 6" xfId="20540" hidden="1" xr:uid="{00000000-0005-0000-0000-000092640000}"/>
    <cellStyle name="Hiperłącze 6" xfId="39552" hidden="1" xr:uid="{00000000-0005-0000-0000-0000986C0000}"/>
    <cellStyle name="Hiperłącze 6" xfId="39488" hidden="1" xr:uid="{00000000-0005-0000-0000-00008A6C0000}"/>
    <cellStyle name="Hiperłącze 6" xfId="38469" hidden="1" xr:uid="{00000000-0005-0000-0000-0000596C0000}"/>
    <cellStyle name="Hiperłącze 6" xfId="38334" hidden="1" xr:uid="{00000000-0005-0000-0000-00004C6C0000}"/>
    <cellStyle name="Hiperłącze 6" xfId="42029" hidden="1" xr:uid="{00000000-0005-0000-0000-0000356E0000}"/>
    <cellStyle name="Hiperłącze 6" xfId="29008" hidden="1" xr:uid="{00000000-0005-0000-0000-0000E0670000}"/>
    <cellStyle name="Hiperłącze 6" xfId="42814" hidden="1" xr:uid="{00000000-0005-0000-0000-0000566E0000}"/>
    <cellStyle name="Hiperłącze 6" xfId="18440" hidden="1" xr:uid="{00000000-0005-0000-0000-00004C630000}"/>
    <cellStyle name="Hiperłącze 6" xfId="43503" hidden="1" xr:uid="{00000000-0005-0000-0000-00003B6F0000}"/>
    <cellStyle name="Hiperłącze 6" xfId="42044" hidden="1" xr:uid="{00000000-0005-0000-0000-00003B6E0000}"/>
    <cellStyle name="Hiperłącze 6" xfId="35605" hidden="1" xr:uid="{00000000-0005-0000-0000-0000DD6A0000}"/>
    <cellStyle name="Hiperłącze 6" xfId="41825" hidden="1" xr:uid="{00000000-0005-0000-0000-0000E46D0000}"/>
    <cellStyle name="Hiperłącze 6" xfId="28911" hidden="1" xr:uid="{00000000-0005-0000-0000-0000D8670000}"/>
    <cellStyle name="Hiperłącze 6" xfId="46852" hidden="1" xr:uid="{00000000-0005-0000-0000-000007700000}"/>
    <cellStyle name="Hiperłącze 6" xfId="38905" hidden="1" xr:uid="{00000000-0005-0000-0000-0000C66D0000}"/>
    <cellStyle name="Hiperłącze 6" xfId="44361" hidden="1" xr:uid="{00000000-0005-0000-0000-0000C86E0000}"/>
    <cellStyle name="Hiperłącze 6" xfId="46400" hidden="1" xr:uid="{00000000-0005-0000-0000-0000F26F0000}"/>
    <cellStyle name="Hiperłącze 6" xfId="46950" hidden="1" xr:uid="{00000000-0005-0000-0000-00003B700000}"/>
    <cellStyle name="Hiperłącze 6" xfId="13832" hidden="1" xr:uid="{00000000-0005-0000-0000-00004D610000}"/>
    <cellStyle name="Hiperłącze 6" xfId="13943" hidden="1" xr:uid="{00000000-0005-0000-0000-000032610000}"/>
    <cellStyle name="Hiperłącze 6" xfId="14296" hidden="1" xr:uid="{00000000-0005-0000-0000-000014610000}"/>
    <cellStyle name="Hiperłącze 6" xfId="29714" hidden="1" xr:uid="{00000000-0005-0000-0000-0000B8680000}"/>
    <cellStyle name="Hiperłącze 6" xfId="34129" hidden="1" xr:uid="{00000000-0005-0000-0000-0000BC6A0000}"/>
    <cellStyle name="Hiperłącze 6" xfId="29147" hidden="1" xr:uid="{00000000-0005-0000-0000-00001A680000}"/>
    <cellStyle name="Hiperłącze 6" xfId="23043" hidden="1" xr:uid="{00000000-0005-0000-0000-00004C650000}"/>
    <cellStyle name="Hiperłącze 6" xfId="22745" hidden="1" xr:uid="{00000000-0005-0000-0000-000011650000}"/>
    <cellStyle name="Hiperłącze 6" xfId="18326" hidden="1" xr:uid="{00000000-0005-0000-0000-000064630000}"/>
    <cellStyle name="Hiperłącze 6" xfId="30404" hidden="1" xr:uid="{00000000-0005-0000-0000-00006B680000}"/>
    <cellStyle name="Hiperłącze 6" xfId="41076" hidden="1" xr:uid="{00000000-0005-0000-0000-0000976D0000}"/>
    <cellStyle name="Hiperłącze 6" xfId="14205" hidden="1" xr:uid="{00000000-0005-0000-0000-00000D610000}"/>
    <cellStyle name="Hiperłącze 6" xfId="28109" hidden="1" xr:uid="{00000000-0005-0000-0000-0000A1670000}"/>
    <cellStyle name="Hiperłącze 6" xfId="12336" hidden="1" xr:uid="{00000000-0005-0000-0000-000026600000}"/>
    <cellStyle name="Hiperłącze 6" xfId="17609" hidden="1" xr:uid="{00000000-0005-0000-0000-0000A6620000}"/>
    <cellStyle name="Hiperłącze 6" xfId="40783" hidden="1" xr:uid="{00000000-0005-0000-0000-0000506D0000}"/>
    <cellStyle name="Hiperłącze 6" xfId="18292" hidden="1" xr:uid="{00000000-0005-0000-0000-00003B630000}"/>
    <cellStyle name="Hiperłącze 6" xfId="32392" hidden="1" xr:uid="{00000000-0005-0000-0000-000054690000}"/>
    <cellStyle name="Hiperłącze 6" xfId="18736" hidden="1" xr:uid="{00000000-0005-0000-0000-000019630000}"/>
    <cellStyle name="Hiperłącze 6" xfId="21314" hidden="1" xr:uid="{00000000-0005-0000-0000-000043640000}"/>
    <cellStyle name="Hiperłącze 6" xfId="16727" hidden="1" xr:uid="{00000000-0005-0000-0000-0000E2620000}"/>
    <cellStyle name="Hiperłącze 6" xfId="26889" hidden="1" xr:uid="{00000000-0005-0000-0000-0000E4660000}"/>
    <cellStyle name="Hiperłącze 6" xfId="14438" hidden="1" xr:uid="{00000000-0005-0000-0000-000027610000}"/>
    <cellStyle name="Hiperłącze 6" xfId="43840" hidden="1" xr:uid="{00000000-0005-0000-0000-00008A6E0000}"/>
    <cellStyle name="Hiperłącze 6" xfId="32340" hidden="1" xr:uid="{00000000-0005-0000-0000-000075690000}"/>
    <cellStyle name="Hiperłącze 6" xfId="39272" hidden="1" xr:uid="{00000000-0005-0000-0000-00007C6C0000}"/>
    <cellStyle name="Hiperłącze 6" xfId="41834" hidden="1" xr:uid="{00000000-0005-0000-0000-0000E36D0000}"/>
    <cellStyle name="Hiperłącze 6" xfId="29888" hidden="1" xr:uid="{00000000-0005-0000-0000-00009F690000}"/>
    <cellStyle name="Hiperłącze 6" xfId="35440" hidden="1" xr:uid="{00000000-0005-0000-0000-0000B86A0000}"/>
    <cellStyle name="Hiperłącze 6" xfId="35267" hidden="1" xr:uid="{00000000-0005-0000-0000-00009E6A0000}"/>
    <cellStyle name="Hiperłącze 6" xfId="19099" hidden="1" xr:uid="{00000000-0005-0000-0000-000088630000}"/>
    <cellStyle name="Hiperłącze 6" xfId="16100" hidden="1" xr:uid="{00000000-0005-0000-0000-0000DD620000}"/>
    <cellStyle name="Hiperłącze 6" xfId="20263" hidden="1" xr:uid="{00000000-0005-0000-0000-00000F640000}"/>
    <cellStyle name="Hiperłącze 6" xfId="15549" hidden="1" xr:uid="{00000000-0005-0000-0000-0000E2610000}"/>
    <cellStyle name="Hiperłącze 6" xfId="38088" hidden="1" xr:uid="{00000000-0005-0000-0000-0000076C0000}"/>
    <cellStyle name="Hiperłącze 6" xfId="40557" hidden="1" xr:uid="{00000000-0005-0000-0000-00001F6D0000}"/>
    <cellStyle name="Hiperłącze 6" xfId="14330" hidden="1" xr:uid="{00000000-0005-0000-0000-00001B610000}"/>
    <cellStyle name="Hiperłącze 6" xfId="36510" hidden="1" xr:uid="{00000000-0005-0000-0000-0000896B0000}"/>
    <cellStyle name="Hiperłącze 6" xfId="29598" hidden="1" xr:uid="{00000000-0005-0000-0000-0000B4680000}"/>
    <cellStyle name="Hiperłącze 6" xfId="28372" hidden="1" xr:uid="{00000000-0005-0000-0000-0000EB670000}"/>
    <cellStyle name="Hiperłącze 6" xfId="30469" hidden="1" xr:uid="{00000000-0005-0000-0000-00006F680000}"/>
    <cellStyle name="Hiperłącze 6" xfId="29672" hidden="1" xr:uid="{00000000-0005-0000-0000-00000D690000}"/>
    <cellStyle name="Hiperłącze 6" xfId="14156" hidden="1" xr:uid="{00000000-0005-0000-0000-000007610000}"/>
    <cellStyle name="Hiperłącze 6" xfId="19411" hidden="1" xr:uid="{00000000-0005-0000-0000-0000E5630000}"/>
    <cellStyle name="Hiperłącze 6" xfId="42193" hidden="1" xr:uid="{00000000-0005-0000-0000-0000336E0000}"/>
    <cellStyle name="Hiperłącze 6" xfId="34251" hidden="1" xr:uid="{00000000-0005-0000-0000-0000C66A0000}"/>
    <cellStyle name="Hiperłącze 6" xfId="28760" hidden="1" xr:uid="{00000000-0005-0000-0000-0000C7670000}"/>
    <cellStyle name="Hiperłącze 6" xfId="40280" hidden="1" xr:uid="{00000000-0005-0000-0000-0000FF6C0000}"/>
    <cellStyle name="Hiperłącze 6" xfId="15206" hidden="1" xr:uid="{00000000-0005-0000-0000-00009C610000}"/>
    <cellStyle name="Hiperłącze 6" xfId="24867" hidden="1" xr:uid="{00000000-0005-0000-0000-00002C660000}"/>
    <cellStyle name="Hiperłącze 6" xfId="21169" hidden="1" xr:uid="{00000000-0005-0000-0000-000038640000}"/>
    <cellStyle name="Hiperłącze 6" xfId="16199" hidden="1" xr:uid="{00000000-0005-0000-0000-000080620000}"/>
    <cellStyle name="Hiperłącze 6" xfId="13174" hidden="1" xr:uid="{00000000-0005-0000-0000-00009E600000}"/>
    <cellStyle name="Hiperłącze 6" xfId="46844" hidden="1" xr:uid="{00000000-0005-0000-0000-000006700000}"/>
    <cellStyle name="Hiperłącze 6" xfId="31247" hidden="1" xr:uid="{00000000-0005-0000-0000-0000E3680000}"/>
    <cellStyle name="Hiperłącze 6" xfId="30541" hidden="1" xr:uid="{00000000-0005-0000-0000-000072680000}"/>
    <cellStyle name="Hiperłącze 6" xfId="45933" hidden="1" xr:uid="{00000000-0005-0000-0000-0000816F0000}"/>
    <cellStyle name="Hiperłącze 6" xfId="10299" hidden="1" xr:uid="{00000000-0005-0000-0000-0000DF5F0000}"/>
    <cellStyle name="Hiperłącze 6" xfId="20377" hidden="1" xr:uid="{00000000-0005-0000-0000-000019640000}"/>
    <cellStyle name="Hiperłącze 6" xfId="29941" hidden="1" xr:uid="{00000000-0005-0000-0000-00000C690000}"/>
    <cellStyle name="Hiperłącze 6" xfId="31649" hidden="1" xr:uid="{00000000-0005-0000-0000-000027690000}"/>
    <cellStyle name="Hiperłącze 6" xfId="38186" hidden="1" xr:uid="{00000000-0005-0000-0000-0000396C0000}"/>
    <cellStyle name="Hiperłącze 6" xfId="38027" hidden="1" xr:uid="{00000000-0005-0000-0000-0000FD6B0000}"/>
    <cellStyle name="Hiperłącze 6" xfId="17780" hidden="1" xr:uid="{00000000-0005-0000-0000-0000BD620000}"/>
    <cellStyle name="Hiperłącze 6" xfId="18680" hidden="1" xr:uid="{00000000-0005-0000-0000-000017630000}"/>
    <cellStyle name="Hiperłącze 6" xfId="45781" hidden="1" xr:uid="{00000000-0005-0000-0000-00006D6F0000}"/>
    <cellStyle name="Hiperłącze 6" xfId="37051" hidden="1" xr:uid="{00000000-0005-0000-0000-0000786B0000}"/>
    <cellStyle name="Hiperłącze 6" xfId="32788" hidden="1" xr:uid="{00000000-0005-0000-0000-0000C3690000}"/>
    <cellStyle name="Hiperłącze 6" xfId="32623" hidden="1" xr:uid="{00000000-0005-0000-0000-000096690000}"/>
    <cellStyle name="Hiperłącze 6" xfId="41396" hidden="1" xr:uid="{00000000-0005-0000-0000-00009B6D0000}"/>
    <cellStyle name="Hiperłącze 6" xfId="42951" hidden="1" xr:uid="{00000000-0005-0000-0000-0000676E0000}"/>
    <cellStyle name="Hiperłącze 6" xfId="20957" hidden="1" xr:uid="{00000000-0005-0000-0000-0000FD640000}"/>
    <cellStyle name="Hiperłącze 6" xfId="10338" hidden="1" xr:uid="{00000000-0005-0000-0000-0000DD5F0000}"/>
    <cellStyle name="Hiperłącze 6" xfId="45805" hidden="1" xr:uid="{00000000-0005-0000-0000-0000756F0000}"/>
    <cellStyle name="Hiperłącze 6" xfId="36198" hidden="1" xr:uid="{00000000-0005-0000-0000-0000396B0000}"/>
    <cellStyle name="Hiperłącze 6" xfId="46942" hidden="1" xr:uid="{00000000-0005-0000-0000-00004F700000}"/>
    <cellStyle name="Hiperłącze 6" xfId="43340" hidden="1" xr:uid="{00000000-0005-0000-0000-0000E06E0000}"/>
    <cellStyle name="Hiperłącze 6" xfId="26979" hidden="1" xr:uid="{00000000-0005-0000-0000-0000EE660000}"/>
    <cellStyle name="Hiperłącze 6" xfId="32952" hidden="1" xr:uid="{00000000-0005-0000-0000-00001E6A0000}"/>
    <cellStyle name="Hiperłącze 6" xfId="27031" hidden="1" xr:uid="{00000000-0005-0000-0000-0000F7660000}"/>
    <cellStyle name="Hiperłącze 6" xfId="30207" hidden="1" xr:uid="{00000000-0005-0000-0000-000057680000}"/>
    <cellStyle name="Hiperłącze 6" xfId="24074" hidden="1" xr:uid="{00000000-0005-0000-0000-0000DC650000}"/>
    <cellStyle name="Hiperłącze 6" xfId="47214" hidden="1" xr:uid="{00000000-0005-0000-0000-000052700000}"/>
    <cellStyle name="Hiperłącze 6" xfId="29343" hidden="1" xr:uid="{00000000-0005-0000-0000-000032680000}"/>
    <cellStyle name="Hiperłącze 6" xfId="35148" hidden="1" xr:uid="{00000000-0005-0000-0000-0000916A0000}"/>
    <cellStyle name="Hiperłącze 6" xfId="22818" hidden="1" xr:uid="{00000000-0005-0000-0000-00004B650000}"/>
    <cellStyle name="Hiperłącze 6" xfId="35403" hidden="1" xr:uid="{00000000-0005-0000-0000-0000AF6A0000}"/>
    <cellStyle name="Hiperłącze 6" xfId="16334" hidden="1" xr:uid="{00000000-0005-0000-0000-00006B630000}"/>
    <cellStyle name="Hiperłącze 6" xfId="33603" hidden="1" xr:uid="{00000000-0005-0000-0000-0000F6690000}"/>
    <cellStyle name="Hiperłącze 6" xfId="26109" hidden="1" xr:uid="{00000000-0005-0000-0000-00006D660000}"/>
    <cellStyle name="Hiperłącze 6" xfId="28091" hidden="1" xr:uid="{00000000-0005-0000-0000-000082670000}"/>
    <cellStyle name="Hiperłącze 6" xfId="22386" hidden="1" xr:uid="{00000000-0005-0000-0000-0000D7640000}"/>
    <cellStyle name="Hiperłącze 6" xfId="39641" hidden="1" xr:uid="{00000000-0005-0000-0000-0000A06C0000}"/>
    <cellStyle name="Hiperłącze 6" xfId="41146" hidden="1" xr:uid="{00000000-0005-0000-0000-00008A6D0000}"/>
    <cellStyle name="Hiperłącze 6" xfId="34674" hidden="1" xr:uid="{00000000-0005-0000-0000-0000636A0000}"/>
    <cellStyle name="Hiperłącze 6" xfId="14718" hidden="1" xr:uid="{00000000-0005-0000-0000-000085610000}"/>
    <cellStyle name="Hiperłącze 6" xfId="28587" hidden="1" xr:uid="{00000000-0005-0000-0000-0000F0670000}"/>
    <cellStyle name="Hiperłącze 6" xfId="16994" hidden="1" xr:uid="{00000000-0005-0000-0000-00004A620000}"/>
    <cellStyle name="Hiperłącze 6" xfId="26900" hidden="1" xr:uid="{00000000-0005-0000-0000-0000E8660000}"/>
    <cellStyle name="Hiperłącze 6" xfId="20347" hidden="1" xr:uid="{00000000-0005-0000-0000-000018640000}"/>
    <cellStyle name="Hiperłącze 6" xfId="23750" hidden="1" xr:uid="{00000000-0005-0000-0000-0000A8650000}"/>
    <cellStyle name="Hiperłącze 6" xfId="29615" hidden="1" xr:uid="{00000000-0005-0000-0000-0000B0690000}"/>
    <cellStyle name="Hiperłącze 6" xfId="14132" hidden="1" xr:uid="{00000000-0005-0000-0000-000002610000}"/>
    <cellStyle name="Hiperłącze 6" xfId="28445" hidden="1" xr:uid="{00000000-0005-0000-0000-00000A680000}"/>
    <cellStyle name="Hiperłącze 6" xfId="35251" hidden="1" xr:uid="{00000000-0005-0000-0000-0000996A0000}"/>
    <cellStyle name="Hiperłącze 6" xfId="32983" hidden="1" xr:uid="{00000000-0005-0000-0000-0000156A0000}"/>
    <cellStyle name="Hiperłącze 6" xfId="45840" hidden="1" xr:uid="{00000000-0005-0000-0000-00007C6F0000}"/>
    <cellStyle name="Hiperłącze 6" xfId="45270" hidden="1" xr:uid="{00000000-0005-0000-0000-00005A6F0000}"/>
    <cellStyle name="Hiperłącze 6" xfId="32855" hidden="1" xr:uid="{00000000-0005-0000-0000-00000A6A0000}"/>
    <cellStyle name="Hiperłącze 6" xfId="33243" hidden="1" xr:uid="{00000000-0005-0000-0000-0000CD690000}"/>
    <cellStyle name="Hiperłącze 6" xfId="24329" hidden="1" xr:uid="{00000000-0005-0000-0000-0000F7650000}"/>
    <cellStyle name="Hiperłącze 6" xfId="24338" hidden="1" xr:uid="{00000000-0005-0000-0000-0000F9650000}"/>
    <cellStyle name="Hiperłącze 6" xfId="23956" hidden="1" xr:uid="{00000000-0005-0000-0000-0000FC650000}"/>
    <cellStyle name="Hiperłącze 6" xfId="23914" hidden="1" xr:uid="{00000000-0005-0000-0000-0000FD650000}"/>
    <cellStyle name="Hiperłącze 6" xfId="23876" hidden="1" xr:uid="{00000000-0005-0000-0000-000003660000}"/>
    <cellStyle name="Hiperłącze 6" xfId="24564" hidden="1" xr:uid="{00000000-0005-0000-0000-000008660000}"/>
    <cellStyle name="Hiperłącze 6" xfId="24633" hidden="1" xr:uid="{00000000-0005-0000-0000-00000B660000}"/>
    <cellStyle name="Hiperłącze 6" xfId="24690" hidden="1" xr:uid="{00000000-0005-0000-0000-00000D660000}"/>
    <cellStyle name="Hiperłącze 6" xfId="24668" hidden="1" xr:uid="{00000000-0005-0000-0000-000014660000}"/>
    <cellStyle name="Hiperłącze 6" xfId="24722" hidden="1" xr:uid="{00000000-0005-0000-0000-000016660000}"/>
    <cellStyle name="Hiperłącze 6" xfId="24850" hidden="1" xr:uid="{00000000-0005-0000-0000-000028660000}"/>
    <cellStyle name="Hiperłącze 6" xfId="24885" hidden="1" xr:uid="{00000000-0005-0000-0000-000029660000}"/>
    <cellStyle name="Hiperłącze 6" xfId="24911" hidden="1" xr:uid="{00000000-0005-0000-0000-00002A660000}"/>
    <cellStyle name="Hiperłącze 6" xfId="24920" hidden="1" xr:uid="{00000000-0005-0000-0000-00002D660000}"/>
    <cellStyle name="Hiperłącze 6" xfId="24929" hidden="1" xr:uid="{00000000-0005-0000-0000-00002E660000}"/>
    <cellStyle name="Hiperłącze 6" xfId="24938" hidden="1" xr:uid="{00000000-0005-0000-0000-00002F660000}"/>
    <cellStyle name="Hiperłącze 6" xfId="24947" hidden="1" xr:uid="{00000000-0005-0000-0000-000030660000}"/>
    <cellStyle name="Hiperłącze 6" xfId="25001" hidden="1" xr:uid="{00000000-0005-0000-0000-000031660000}"/>
    <cellStyle name="Hiperłącze 6" xfId="25652" hidden="1" xr:uid="{00000000-0005-0000-0000-00003E660000}"/>
    <cellStyle name="Hiperłącze 6" xfId="23380" hidden="1" xr:uid="{00000000-0005-0000-0000-00003B650000}"/>
    <cellStyle name="Hiperłącze 6" xfId="21529" hidden="1" xr:uid="{00000000-0005-0000-0000-00005B640000}"/>
    <cellStyle name="Hiperłącze 6" xfId="20368" hidden="1" xr:uid="{00000000-0005-0000-0000-00001B640000}"/>
    <cellStyle name="Hiperłącze 6" xfId="18707" hidden="1" xr:uid="{00000000-0005-0000-0000-00001B630000}"/>
    <cellStyle name="Hiperłącze 6" xfId="40368" hidden="1" xr:uid="{00000000-0005-0000-0000-00000C6D0000}"/>
    <cellStyle name="Hiperłącze 6" xfId="36314" hidden="1" xr:uid="{00000000-0005-0000-0000-0000416B0000}"/>
    <cellStyle name="Hiperłącze 6" xfId="39436" hidden="1" xr:uid="{00000000-0005-0000-0000-0000876C0000}"/>
    <cellStyle name="Hiperłącze 6" xfId="17519" hidden="1" xr:uid="{00000000-0005-0000-0000-00009E620000}"/>
    <cellStyle name="Hiperłącze 6" xfId="29844" hidden="1" xr:uid="{00000000-0005-0000-0000-0000A8690000}"/>
    <cellStyle name="Hiperłącze 6" xfId="38411" hidden="1" xr:uid="{00000000-0005-0000-0000-0000526C0000}"/>
    <cellStyle name="Hiperłącze 6" xfId="18618" hidden="1" xr:uid="{00000000-0005-0000-0000-000014630000}"/>
    <cellStyle name="Hiperłącze 6" xfId="31885" hidden="1" xr:uid="{00000000-0005-0000-0000-000088690000}"/>
    <cellStyle name="Hiperłącze 6" xfId="23392" hidden="1" xr:uid="{00000000-0005-0000-0000-000039650000}"/>
    <cellStyle name="Hiperłącze 6" xfId="19775" hidden="1" xr:uid="{00000000-0005-0000-0000-0000AA630000}"/>
    <cellStyle name="Hiperłącze 6" xfId="37069" hidden="1" xr:uid="{00000000-0005-0000-0000-0000756B0000}"/>
    <cellStyle name="Hiperłącze 6" xfId="36896" hidden="1" xr:uid="{00000000-0005-0000-0000-0000626B0000}"/>
    <cellStyle name="Hiperłącze 6" xfId="18313" hidden="1" xr:uid="{00000000-0005-0000-0000-000058630000}"/>
    <cellStyle name="Hiperłącze 6" xfId="35081" hidden="1" xr:uid="{00000000-0005-0000-0000-0000896A0000}"/>
    <cellStyle name="Hiperłącze 6" xfId="40101" hidden="1" xr:uid="{00000000-0005-0000-0000-0000E56C0000}"/>
    <cellStyle name="Hiperłącze 6" xfId="23474" hidden="1" xr:uid="{00000000-0005-0000-0000-000043650000}"/>
    <cellStyle name="Hiperłącze 6" xfId="20770" hidden="1" xr:uid="{00000000-0005-0000-0000-00007C650000}"/>
    <cellStyle name="Hiperłącze 6" xfId="36935" hidden="1" xr:uid="{00000000-0005-0000-0000-0000676B0000}"/>
    <cellStyle name="Hiperłącze 6" xfId="30943" hidden="1" xr:uid="{00000000-0005-0000-0000-0000A1680000}"/>
    <cellStyle name="Hiperłącze 6" xfId="33699" hidden="1" xr:uid="{00000000-0005-0000-0000-0000306A0000}"/>
    <cellStyle name="Hiperłącze 6" xfId="16611" hidden="1" xr:uid="{00000000-0005-0000-0000-000022620000}"/>
    <cellStyle name="Hiperłącze 6" xfId="11577" hidden="1" xr:uid="{00000000-0005-0000-0000-0000E0600000}"/>
    <cellStyle name="Hiperłącze 6" xfId="21396" hidden="1" xr:uid="{00000000-0005-0000-0000-00004A640000}"/>
    <cellStyle name="Hiperłącze 6" xfId="12519" hidden="1" xr:uid="{00000000-0005-0000-0000-000043600000}"/>
    <cellStyle name="Hiperłącze 6" xfId="33776" hidden="1" xr:uid="{00000000-0005-0000-0000-0000376A0000}"/>
    <cellStyle name="Hiperłącze 6" xfId="46491" hidden="1" xr:uid="{00000000-0005-0000-0000-000053700000}"/>
    <cellStyle name="Hiperłącze 6" xfId="18820" hidden="1" xr:uid="{00000000-0005-0000-0000-000024630000}"/>
    <cellStyle name="Hiperłącze 6" xfId="30736" hidden="1" xr:uid="{00000000-0005-0000-0000-00008A680000}"/>
    <cellStyle name="Hiperłącze 6" xfId="13477" hidden="1" xr:uid="{00000000-0005-0000-0000-0000C1600000}"/>
    <cellStyle name="Hiperłącze 6" xfId="18714" hidden="1" xr:uid="{00000000-0005-0000-0000-000020630000}"/>
    <cellStyle name="Hiperłącze 6" xfId="11254" hidden="1" xr:uid="{00000000-0005-0000-0000-0000F35F0000}"/>
    <cellStyle name="Hiperłącze 6" xfId="27827" hidden="1" xr:uid="{00000000-0005-0000-0000-00006B670000}"/>
    <cellStyle name="Hiperłącze 6" xfId="23374" hidden="1" xr:uid="{00000000-0005-0000-0000-00003C650000}"/>
    <cellStyle name="Hiperłącze 6" xfId="15299" hidden="1" xr:uid="{00000000-0005-0000-0000-0000A1610000}"/>
    <cellStyle name="Hiperłącze 6" xfId="14307" hidden="1" xr:uid="{00000000-0005-0000-0000-000018610000}"/>
    <cellStyle name="Hiperłącze 6" xfId="13586" hidden="1" xr:uid="{00000000-0005-0000-0000-0000E5600000}"/>
    <cellStyle name="Hiperłącze 6" xfId="11876" hidden="1" xr:uid="{00000000-0005-0000-0000-0000CE600000}"/>
    <cellStyle name="Hiperłącze 6" xfId="29816" hidden="1" xr:uid="{00000000-0005-0000-0000-00009C690000}"/>
    <cellStyle name="Hiperłącze 6" xfId="18483" hidden="1" xr:uid="{00000000-0005-0000-0000-000041630000}"/>
    <cellStyle name="Hiperłącze 6" xfId="30118" hidden="1" xr:uid="{00000000-0005-0000-0000-00004C680000}"/>
    <cellStyle name="Hiperłącze 6" xfId="45244" hidden="1" xr:uid="{00000000-0005-0000-0000-0000596F0000}"/>
    <cellStyle name="Hiperłącze 6" xfId="33192" hidden="1" xr:uid="{00000000-0005-0000-0000-0000CC690000}"/>
    <cellStyle name="Hiperłącze 6" xfId="29914" hidden="1" xr:uid="{00000000-0005-0000-0000-000099690000}"/>
    <cellStyle name="Hiperłącze 6" xfId="32107" hidden="1" xr:uid="{00000000-0005-0000-0000-000069690000}"/>
    <cellStyle name="Hiperłącze 6" xfId="29570" hidden="1" xr:uid="{00000000-0005-0000-0000-0000C0680000}"/>
    <cellStyle name="Hiperłącze 6" xfId="30753" hidden="1" xr:uid="{00000000-0005-0000-0000-000091680000}"/>
    <cellStyle name="Hiperłącze 6" xfId="30342" hidden="1" xr:uid="{00000000-0005-0000-0000-000061680000}"/>
    <cellStyle name="Hiperłącze 6" xfId="28845" hidden="1" xr:uid="{00000000-0005-0000-0000-0000FF670000}"/>
    <cellStyle name="Hiperłącze 6" xfId="38065" hidden="1" xr:uid="{00000000-0005-0000-0000-0000046C0000}"/>
    <cellStyle name="Hiperłącze 6" xfId="41519" hidden="1" xr:uid="{00000000-0005-0000-0000-00007D6D0000}"/>
    <cellStyle name="Hiperłącze 6" xfId="13137" hidden="1" xr:uid="{00000000-0005-0000-0000-00009F600000}"/>
    <cellStyle name="Hiperłącze 6" xfId="16394" hidden="1" xr:uid="{00000000-0005-0000-0000-0000E1620000}"/>
    <cellStyle name="Hiperłącze 6" xfId="20552" hidden="1" xr:uid="{00000000-0005-0000-0000-000094640000}"/>
    <cellStyle name="Hiperłącze 6" xfId="33310" hidden="1" xr:uid="{00000000-0005-0000-0000-0000DB690000}"/>
    <cellStyle name="Hiperłącze 6" xfId="30424" hidden="1" xr:uid="{00000000-0005-0000-0000-000065680000}"/>
    <cellStyle name="Hiperłącze 6" xfId="42480" hidden="1" xr:uid="{00000000-0005-0000-0000-0000086E0000}"/>
    <cellStyle name="Hiperłącze 6" xfId="44758" hidden="1" xr:uid="{00000000-0005-0000-0000-0000096F0000}"/>
    <cellStyle name="Hiperłącze 6" xfId="34406" hidden="1" xr:uid="{00000000-0005-0000-0000-0000B36B0000}"/>
    <cellStyle name="Hiperłącze 6" xfId="12254" hidden="1" xr:uid="{00000000-0005-0000-0000-000022600000}"/>
    <cellStyle name="Hiperłącze 6" xfId="16603" hidden="1" xr:uid="{00000000-0005-0000-0000-00001E620000}"/>
    <cellStyle name="Hiperłącze 6" xfId="23020" hidden="1" xr:uid="{00000000-0005-0000-0000-000054650000}"/>
    <cellStyle name="Hiperłącze 6" xfId="11489" hidden="1" xr:uid="{00000000-0005-0000-0000-000072600000}"/>
    <cellStyle name="Hiperłącze 6" xfId="17068" hidden="1" xr:uid="{00000000-0005-0000-0000-00004E620000}"/>
    <cellStyle name="Hiperłącze 6" xfId="33966" hidden="1" xr:uid="{00000000-0005-0000-0000-00004D6A0000}"/>
    <cellStyle name="Hiperłącze 6" xfId="11469" hidden="1" xr:uid="{00000000-0005-0000-0000-00007D600000}"/>
    <cellStyle name="Hiperłącze 6" xfId="44135" hidden="1" xr:uid="{00000000-0005-0000-0000-0000AA6E0000}"/>
    <cellStyle name="Hiperłącze 6" xfId="44153" hidden="1" xr:uid="{00000000-0005-0000-0000-0000AC6E0000}"/>
    <cellStyle name="Hiperłącze 6" xfId="44209" hidden="1" xr:uid="{00000000-0005-0000-0000-0000AE6E0000}"/>
    <cellStyle name="Hiperłącze 6" xfId="44164" hidden="1" xr:uid="{00000000-0005-0000-0000-0000B06E0000}"/>
    <cellStyle name="Hiperłącze 6" xfId="44281" hidden="1" xr:uid="{00000000-0005-0000-0000-0000BF6E0000}"/>
    <cellStyle name="Hiperłącze 6" xfId="44275" hidden="1" xr:uid="{00000000-0005-0000-0000-0000C06E0000}"/>
    <cellStyle name="Hiperłącze 6" xfId="44404" hidden="1" xr:uid="{00000000-0005-0000-0000-0000C56E0000}"/>
    <cellStyle name="Hiperłącze 6" xfId="44504" hidden="1" xr:uid="{00000000-0005-0000-0000-0000D56E0000}"/>
    <cellStyle name="Hiperłącze 6" xfId="43180" hidden="1" xr:uid="{00000000-0005-0000-0000-0000DA6E0000}"/>
    <cellStyle name="Hiperłącze 6" xfId="43162" hidden="1" xr:uid="{00000000-0005-0000-0000-0000E16E0000}"/>
    <cellStyle name="Hiperłącze 6" xfId="43155" hidden="1" xr:uid="{00000000-0005-0000-0000-0000E26E0000}"/>
    <cellStyle name="Hiperłącze 6" xfId="43305" hidden="1" xr:uid="{00000000-0005-0000-0000-0000E56E0000}"/>
    <cellStyle name="Hiperłącze 6" xfId="43266" hidden="1" xr:uid="{00000000-0005-0000-0000-0000EF6E0000}"/>
    <cellStyle name="Hiperłącze 6" xfId="44669" hidden="1" xr:uid="{00000000-0005-0000-0000-0000FF6E0000}"/>
    <cellStyle name="Hiperłącze 6" xfId="44521" hidden="1" xr:uid="{00000000-0005-0000-0000-0000D26E0000}"/>
    <cellStyle name="Hiperłącze 6" xfId="46655" hidden="1" xr:uid="{00000000-0005-0000-0000-000031700000}"/>
    <cellStyle name="Hiperłącze 6" xfId="46639" hidden="1" xr:uid="{00000000-0005-0000-0000-000032700000}"/>
    <cellStyle name="Hiperłącze 6" xfId="46424" hidden="1" xr:uid="{00000000-0005-0000-0000-00003A700000}"/>
    <cellStyle name="Hiperłącze 6" xfId="46944" hidden="1" xr:uid="{00000000-0005-0000-0000-000047700000}"/>
    <cellStyle name="Hiperłącze 6" xfId="46571" hidden="1" xr:uid="{00000000-0005-0000-0000-00004C700000}"/>
    <cellStyle name="Hiperłącze 6" xfId="46552" hidden="1" xr:uid="{00000000-0005-0000-0000-000045700000}"/>
    <cellStyle name="Hiperłącze 6" xfId="43290" hidden="1" xr:uid="{00000000-0005-0000-0000-0000E76E0000}"/>
    <cellStyle name="Hiperłącze 6" xfId="38082" hidden="1" xr:uid="{00000000-0005-0000-0000-0000086C0000}"/>
    <cellStyle name="Hiperłącze 6" xfId="15007" hidden="1" xr:uid="{00000000-0005-0000-0000-0000BF610000}"/>
    <cellStyle name="Hiperłącze 6" xfId="26001" hidden="1" xr:uid="{00000000-0005-0000-0000-000065660000}"/>
    <cellStyle name="Hiperłącze 6" xfId="31035" hidden="1" xr:uid="{00000000-0005-0000-0000-0000CB680000}"/>
    <cellStyle name="Hiperłącze 6" xfId="39861" hidden="1" xr:uid="{00000000-0005-0000-0000-0000BB6C0000}"/>
    <cellStyle name="Hiperłącze 6" xfId="41125" hidden="1" xr:uid="{00000000-0005-0000-0000-0000906D0000}"/>
    <cellStyle name="Hiperłącze 6" xfId="41484" hidden="1" xr:uid="{00000000-0005-0000-0000-0000796D0000}"/>
    <cellStyle name="Hiperłącze 6" xfId="40855" hidden="1" xr:uid="{00000000-0005-0000-0000-0000566D0000}"/>
    <cellStyle name="Hiperłącze 6" xfId="11292" hidden="1" xr:uid="{00000000-0005-0000-0000-0000FC5F0000}"/>
    <cellStyle name="Hiperłącze 6" xfId="20837" hidden="1" xr:uid="{00000000-0005-0000-0000-000083650000}"/>
    <cellStyle name="Hiperłącze 6" xfId="29575" hidden="1" xr:uid="{00000000-0005-0000-0000-0000BC680000}"/>
    <cellStyle name="Hiperłącze 6" xfId="16379" hidden="1" xr:uid="{00000000-0005-0000-0000-0000E0620000}"/>
    <cellStyle name="Hiperłącze 6" xfId="20175" hidden="1" xr:uid="{00000000-0005-0000-0000-0000FD630000}"/>
    <cellStyle name="Hiperłącze 6" xfId="20355" hidden="1" xr:uid="{00000000-0005-0000-0000-000017640000}"/>
    <cellStyle name="Hiperłącze 6" xfId="13246" hidden="1" xr:uid="{00000000-0005-0000-0000-0000AF600000}"/>
    <cellStyle name="Hiperłącze 6" xfId="11719" hidden="1" xr:uid="{00000000-0005-0000-0000-00005C610000}"/>
    <cellStyle name="Hiperłącze 6" xfId="36408" hidden="1" xr:uid="{00000000-0005-0000-0000-0000986B0000}"/>
    <cellStyle name="Hiperłącze 6" xfId="30973" hidden="1" xr:uid="{00000000-0005-0000-0000-0000C1680000}"/>
    <cellStyle name="Hiperłącze 6" xfId="30721" hidden="1" xr:uid="{00000000-0005-0000-0000-00008D680000}"/>
    <cellStyle name="Hiperłącze 6" xfId="15952" hidden="1" xr:uid="{00000000-0005-0000-0000-000011620000}"/>
    <cellStyle name="Hiperłącze 6" xfId="12284" hidden="1" xr:uid="{00000000-0005-0000-0000-000028600000}"/>
    <cellStyle name="Hiperłącze 6" xfId="12985" hidden="1" xr:uid="{00000000-0005-0000-0000-00008D600000}"/>
    <cellStyle name="Hiperłącze 6" xfId="17127" hidden="1" xr:uid="{00000000-0005-0000-0000-00005B620000}"/>
    <cellStyle name="Hiperłącze 6" xfId="34904" hidden="1" xr:uid="{00000000-0005-0000-0000-0000786A0000}"/>
    <cellStyle name="Hiperłącze 6" xfId="15611" hidden="1" xr:uid="{00000000-0005-0000-0000-0000EF610000}"/>
    <cellStyle name="Hiperłącze 6" xfId="13694" hidden="1" xr:uid="{00000000-0005-0000-0000-0000F1600000}"/>
    <cellStyle name="Hiperłącze 6" xfId="44440" hidden="1" xr:uid="{00000000-0005-0000-0000-0000CE6E0000}"/>
    <cellStyle name="Hiperłącze 6" xfId="44422" hidden="1" xr:uid="{00000000-0005-0000-0000-0000CA6E0000}"/>
    <cellStyle name="Hiperłącze 6" xfId="44110" hidden="1" xr:uid="{00000000-0005-0000-0000-0000A26E0000}"/>
    <cellStyle name="Hiperłącze 6" xfId="32650" hidden="1" xr:uid="{00000000-0005-0000-0000-0000B3690000}"/>
    <cellStyle name="Hiperłącze 6" xfId="37077" hidden="1" xr:uid="{00000000-0005-0000-0000-0000716B0000}"/>
    <cellStyle name="Hiperłącze 6" xfId="29611" hidden="1" xr:uid="{00000000-0005-0000-0000-0000AA680000}"/>
    <cellStyle name="Hiperłącze 6" xfId="22160" hidden="1" xr:uid="{00000000-0005-0000-0000-0000BB640000}"/>
    <cellStyle name="Hiperłącze 6" xfId="24608" hidden="1" xr:uid="{00000000-0005-0000-0000-000006660000}"/>
    <cellStyle name="Hiperłącze 6" xfId="19572" hidden="1" xr:uid="{00000000-0005-0000-0000-0000E2630000}"/>
    <cellStyle name="Hiperłącze 6" xfId="31601" hidden="1" xr:uid="{00000000-0005-0000-0000-000021690000}"/>
    <cellStyle name="Hiperłącze 6" xfId="32403" hidden="1" xr:uid="{00000000-0005-0000-0000-000058690000}"/>
    <cellStyle name="Hiperłącze 6" xfId="12674" hidden="1" xr:uid="{00000000-0005-0000-0000-000053600000}"/>
    <cellStyle name="Hiperłącze 6" xfId="26807" hidden="1" xr:uid="{00000000-0005-0000-0000-0000DB660000}"/>
    <cellStyle name="Hiperłącze 6" xfId="43939" hidden="1" xr:uid="{00000000-0005-0000-0000-0000946E0000}"/>
    <cellStyle name="Hiperłącze 6" xfId="30351" hidden="1" xr:uid="{00000000-0005-0000-0000-000062680000}"/>
    <cellStyle name="Hiperłącze 6" xfId="47038" hidden="1" xr:uid="{00000000-0005-0000-0000-000019700000}"/>
    <cellStyle name="Hiperłącze 6" xfId="46507" hidden="1" xr:uid="{00000000-0005-0000-0000-000050700000}"/>
    <cellStyle name="Hiperłącze 6" xfId="13951" hidden="1" xr:uid="{00000000-0005-0000-0000-00002E610000}"/>
    <cellStyle name="Hiperłącze 6" xfId="39981" hidden="1" xr:uid="{00000000-0005-0000-0000-0000C56C0000}"/>
    <cellStyle name="Hiperłącze 6" xfId="45252" hidden="1" xr:uid="{00000000-0005-0000-0000-0000556F0000}"/>
    <cellStyle name="Hiperłącze 6" xfId="28800" hidden="1" xr:uid="{00000000-0005-0000-0000-0000CF670000}"/>
    <cellStyle name="Hiperłącze 6" xfId="28698" hidden="1" xr:uid="{00000000-0005-0000-0000-0000C4670000}"/>
    <cellStyle name="Hiperłącze 6" xfId="22711" hidden="1" xr:uid="{00000000-0005-0000-0000-000013650000}"/>
    <cellStyle name="Hiperłącze 6" xfId="16237" hidden="1" xr:uid="{00000000-0005-0000-0000-00006E630000}"/>
    <cellStyle name="Hiperłącze 6" xfId="25286" hidden="1" xr:uid="{00000000-0005-0000-0000-00008E670000}"/>
    <cellStyle name="Hiperłącze 6" xfId="44624" hidden="1" xr:uid="{00000000-0005-0000-0000-0000F56E0000}"/>
    <cellStyle name="Hiperłącze 6" xfId="33736" hidden="1" xr:uid="{00000000-0005-0000-0000-00002D6A0000}"/>
    <cellStyle name="Hiperłącze 6" xfId="15455" hidden="1" xr:uid="{00000000-0005-0000-0000-0000B3610000}"/>
    <cellStyle name="Hiperłącze 6" xfId="11496" hidden="1" xr:uid="{00000000-0005-0000-0000-000071600000}"/>
    <cellStyle name="Hiperłącze 6" xfId="33848" hidden="1" xr:uid="{00000000-0005-0000-0000-00003E6A0000}"/>
    <cellStyle name="Hiperłącze 6" xfId="41537" hidden="1" xr:uid="{00000000-0005-0000-0000-00007F6D0000}"/>
    <cellStyle name="Hiperłącze 6" xfId="15618" hidden="1" xr:uid="{00000000-0005-0000-0000-0000F4610000}"/>
    <cellStyle name="Hiperłącze 6" xfId="28568" hidden="1" xr:uid="{00000000-0005-0000-0000-0000F3670000}"/>
    <cellStyle name="Hiperłącze 6" xfId="36943" hidden="1" xr:uid="{00000000-0005-0000-0000-00006C6B0000}"/>
    <cellStyle name="Hiperłącze 6" xfId="36656" hidden="1" xr:uid="{00000000-0005-0000-0000-0000496B0000}"/>
    <cellStyle name="Hiperłącze 6" xfId="21145" hidden="1" xr:uid="{00000000-0005-0000-0000-000035640000}"/>
    <cellStyle name="Hiperłącze 6" xfId="16244" hidden="1" xr:uid="{00000000-0005-0000-0000-00006C630000}"/>
    <cellStyle name="Hiperłącze 6" xfId="22429" hidden="1" xr:uid="{00000000-0005-0000-0000-0000D6640000}"/>
    <cellStyle name="Hiperłącze 6" xfId="32438" hidden="1" xr:uid="{00000000-0005-0000-0000-000059690000}"/>
    <cellStyle name="Hiperłącze 6" xfId="40235" hidden="1" xr:uid="{00000000-0005-0000-0000-0000F96C0000}"/>
    <cellStyle name="Hiperłącze 6" xfId="18211" hidden="1" xr:uid="{00000000-0005-0000-0000-000005630000}"/>
    <cellStyle name="Hiperłącze 6" xfId="44179" hidden="1" xr:uid="{00000000-0005-0000-0000-0000B46E0000}"/>
    <cellStyle name="Hiperłącze 6" xfId="38580" hidden="1" xr:uid="{00000000-0005-0000-0000-0000626C0000}"/>
    <cellStyle name="Hiperłącze 6" xfId="32641" hidden="1" xr:uid="{00000000-0005-0000-0000-0000B2690000}"/>
    <cellStyle name="Hiperłącze 6" xfId="14906" hidden="1" xr:uid="{00000000-0005-0000-0000-0000DC610000}"/>
    <cellStyle name="Hiperłącze 6" xfId="36873" hidden="1" xr:uid="{00000000-0005-0000-0000-00008B6B0000}"/>
    <cellStyle name="Hiperłącze 6" xfId="27524" hidden="1" xr:uid="{00000000-0005-0000-0000-00005E670000}"/>
    <cellStyle name="Hiperłącze 6" xfId="41580" hidden="1" xr:uid="{00000000-0005-0000-0000-0000876D0000}"/>
    <cellStyle name="Hiperłącze 6" xfId="32960" hidden="1" xr:uid="{00000000-0005-0000-0000-00001D6A0000}"/>
    <cellStyle name="Hiperłącze 6" xfId="26339" hidden="1" xr:uid="{00000000-0005-0000-0000-00008D660000}"/>
    <cellStyle name="Hiperłącze 6" xfId="22009" hidden="1" xr:uid="{00000000-0005-0000-0000-0000A5640000}"/>
    <cellStyle name="Hiperłącze 6" xfId="11501" hidden="1" xr:uid="{00000000-0005-0000-0000-000074600000}"/>
    <cellStyle name="Hiperłącze 6" xfId="36612" hidden="1" xr:uid="{00000000-0005-0000-0000-00007C6B0000}"/>
    <cellStyle name="Hiperłącze 6" xfId="30853" hidden="1" xr:uid="{00000000-0005-0000-0000-00009A680000}"/>
    <cellStyle name="Hiperłącze 6" xfId="38151" hidden="1" xr:uid="{00000000-0005-0000-0000-0000356C0000}"/>
    <cellStyle name="Hiperłącze 6" xfId="18228" hidden="1" xr:uid="{00000000-0005-0000-0000-000002630000}"/>
    <cellStyle name="Hiperłącze 6" xfId="42450" hidden="1" xr:uid="{00000000-0005-0000-0000-0000026E0000}"/>
    <cellStyle name="Hiperłącze 6" xfId="26489" hidden="1" xr:uid="{00000000-0005-0000-0000-0000B8660000}"/>
    <cellStyle name="Hiperłącze 6" xfId="22646" hidden="1" xr:uid="{00000000-0005-0000-0000-000006650000}"/>
    <cellStyle name="Hiperłącze 6" xfId="27793" hidden="1" xr:uid="{00000000-0005-0000-0000-00003A670000}"/>
    <cellStyle name="Hiperłącze 6" xfId="38177" hidden="1" xr:uid="{00000000-0005-0000-0000-0000366C0000}"/>
    <cellStyle name="Hiperłącze 6" xfId="38952" hidden="1" xr:uid="{00000000-0005-0000-0000-0000BB6D0000}"/>
    <cellStyle name="Hiperłącze 6" xfId="19000" hidden="1" xr:uid="{00000000-0005-0000-0000-000036630000}"/>
    <cellStyle name="Hiperłącze 6" xfId="33486" hidden="1" xr:uid="{00000000-0005-0000-0000-0000E6690000}"/>
    <cellStyle name="Hiperłącze 6" xfId="47197" hidden="1" xr:uid="{00000000-0005-0000-0000-000055700000}"/>
    <cellStyle name="Hiperłącze 6" xfId="32520" hidden="1" xr:uid="{00000000-0005-0000-0000-000063690000}"/>
    <cellStyle name="Hiperłącze 6" xfId="14164" hidden="1" xr:uid="{00000000-0005-0000-0000-000008610000}"/>
    <cellStyle name="Hiperłącze 6" xfId="45922" hidden="1" xr:uid="{00000000-0005-0000-0000-0000B96F0000}"/>
    <cellStyle name="Hiperłącze 6" xfId="22313" hidden="1" xr:uid="{00000000-0005-0000-0000-0000C9640000}"/>
    <cellStyle name="Hiperłącze 6" xfId="33002" hidden="1" xr:uid="{00000000-0005-0000-0000-00001C6A0000}"/>
    <cellStyle name="Hiperłącze 6" xfId="25486" hidden="1" xr:uid="{00000000-0005-0000-0000-000009670000}"/>
    <cellStyle name="Hiperłącze 6" xfId="39009" hidden="1" xr:uid="{00000000-0005-0000-0000-0000336D0000}"/>
    <cellStyle name="Hiperłącze 6" xfId="40093" hidden="1" xr:uid="{00000000-0005-0000-0000-0000E96C0000}"/>
    <cellStyle name="Hiperłącze 6" xfId="18517" hidden="1" xr:uid="{00000000-0005-0000-0000-00003C630000}"/>
    <cellStyle name="Hiperłącze 6" xfId="16897" hidden="1" xr:uid="{00000000-0005-0000-0000-00003F620000}"/>
    <cellStyle name="Hiperłącze 6" xfId="27368" hidden="1" xr:uid="{00000000-0005-0000-0000-000083670000}"/>
    <cellStyle name="Hiperłącze 6" xfId="34526" hidden="1" xr:uid="{00000000-0005-0000-0000-00002D6B0000}"/>
    <cellStyle name="Hiperłącze 6" xfId="28393" hidden="1" xr:uid="{00000000-0005-0000-0000-000008680000}"/>
    <cellStyle name="Hiperłącze 6" xfId="32916" hidden="1" xr:uid="{00000000-0005-0000-0000-0000186A0000}"/>
    <cellStyle name="Hiperłącze 6" xfId="43904" hidden="1" xr:uid="{00000000-0005-0000-0000-00004A6F0000}"/>
    <cellStyle name="Hiperłącze 6" xfId="12864" hidden="1" xr:uid="{00000000-0005-0000-0000-000066600000}"/>
    <cellStyle name="Hiperłącze 6" xfId="46069" hidden="1" xr:uid="{00000000-0005-0000-0000-0000906F0000}"/>
    <cellStyle name="Hiperłącze 6" xfId="12245" hidden="1" xr:uid="{00000000-0005-0000-0000-000021600000}"/>
    <cellStyle name="Hiperłącze 6" xfId="23577" hidden="1" xr:uid="{00000000-0005-0000-0000-000076650000}"/>
    <cellStyle name="Hiperłącze 6" xfId="11522" hidden="1" xr:uid="{00000000-0005-0000-0000-00006C610000}"/>
    <cellStyle name="Hiperłącze 6" xfId="13674" hidden="1" xr:uid="{00000000-0005-0000-0000-0000F7600000}"/>
    <cellStyle name="Hiperłącze 6" xfId="38126" hidden="1" xr:uid="{00000000-0005-0000-0000-0000066C0000}"/>
    <cellStyle name="Hiperłącze 6" xfId="14982" hidden="1" xr:uid="{00000000-0005-0000-0000-0000BE610000}"/>
    <cellStyle name="Hiperłącze 6" xfId="38377" hidden="1" xr:uid="{00000000-0005-0000-0000-0000496C0000}"/>
    <cellStyle name="Hiperłącze 6" xfId="17557" hidden="1" xr:uid="{00000000-0005-0000-0000-0000A3620000}"/>
    <cellStyle name="Hiperłącze 6" xfId="27384" hidden="1" xr:uid="{00000000-0005-0000-0000-000080670000}"/>
    <cellStyle name="Hiperłącze 6" xfId="35446" hidden="1" xr:uid="{00000000-0005-0000-0000-0000B76A0000}"/>
    <cellStyle name="Hiperłącze 6" xfId="31129" hidden="1" xr:uid="{00000000-0005-0000-0000-0000D3680000}"/>
    <cellStyle name="Hiperłącze 6" xfId="25293" hidden="1" xr:uid="{00000000-0005-0000-0000-00008C670000}"/>
    <cellStyle name="Hiperłącze 6" xfId="32236" hidden="1" xr:uid="{00000000-0005-0000-0000-000045690000}"/>
    <cellStyle name="Hiperłącze 6" xfId="30815" hidden="1" xr:uid="{00000000-0005-0000-0000-00009B680000}"/>
    <cellStyle name="Hiperłącze 6" xfId="14990" hidden="1" xr:uid="{00000000-0005-0000-0000-0000C1610000}"/>
    <cellStyle name="Hiperłącze 6" xfId="29689" hidden="1" xr:uid="{00000000-0005-0000-0000-0000B9680000}"/>
    <cellStyle name="Hiperłącze 6" xfId="36251" hidden="1" xr:uid="{00000000-0005-0000-0000-00003F6B0000}"/>
    <cellStyle name="Hiperłącze 6" xfId="33375" hidden="1" xr:uid="{00000000-0005-0000-0000-0000176A0000}"/>
    <cellStyle name="Hiperłącze 6" xfId="21024" hidden="1" xr:uid="{00000000-0005-0000-0000-0000FB640000}"/>
    <cellStyle name="Hiperłącze 6" xfId="36905" hidden="1" xr:uid="{00000000-0005-0000-0000-0000636B0000}"/>
    <cellStyle name="Hiperłącze 6" xfId="29957" hidden="1" xr:uid="{00000000-0005-0000-0000-000014690000}"/>
    <cellStyle name="Hiperłącze 6" xfId="35029" hidden="1" xr:uid="{00000000-0005-0000-0000-0000886A0000}"/>
    <cellStyle name="Hiperłącze 6" xfId="25776" hidden="1" xr:uid="{00000000-0005-0000-0000-000002670000}"/>
    <cellStyle name="Hiperłącze 6" xfId="30098" hidden="1" xr:uid="{00000000-0005-0000-0000-00004A680000}"/>
    <cellStyle name="Hiperłącze 6" xfId="24388" hidden="1" xr:uid="{00000000-0005-0000-0000-0000C8650000}"/>
    <cellStyle name="Hiperłącze 6" xfId="38343" hidden="1" xr:uid="{00000000-0005-0000-0000-00004B6C0000}"/>
    <cellStyle name="Hiperłącze 6" xfId="35276" hidden="1" xr:uid="{00000000-0005-0000-0000-0000A16A0000}"/>
    <cellStyle name="Hiperłącze 6" xfId="14509" hidden="1" xr:uid="{00000000-0005-0000-0000-000051610000}"/>
    <cellStyle name="Hiperłącze 6" xfId="19634" hidden="1" xr:uid="{00000000-0005-0000-0000-0000A0630000}"/>
    <cellStyle name="Hiperłącze 6" xfId="45117" hidden="1" xr:uid="{00000000-0005-0000-0000-0000386F0000}"/>
    <cellStyle name="Hiperłącze 6" xfId="31091" hidden="1" xr:uid="{00000000-0005-0000-0000-0000CE680000}"/>
    <cellStyle name="Hiperłącze 6" xfId="42282" hidden="1" xr:uid="{00000000-0005-0000-0000-0000F16D0000}"/>
    <cellStyle name="Hiperłącze 6" xfId="25292" hidden="1" xr:uid="{00000000-0005-0000-0000-000094670000}"/>
    <cellStyle name="Hiperłącze 6" xfId="22494" hidden="1" xr:uid="{00000000-0005-0000-0000-0000E3640000}"/>
    <cellStyle name="Hiperłącze 6" xfId="20651" hidden="1" xr:uid="{00000000-0005-0000-0000-00009F640000}"/>
    <cellStyle name="Hiperłącze 6" xfId="30917" hidden="1" xr:uid="{00000000-0005-0000-0000-0000A8680000}"/>
    <cellStyle name="Hiperłącze 6" xfId="25149" hidden="1" xr:uid="{00000000-0005-0000-0000-0000FD660000}"/>
    <cellStyle name="Hiperłącze 6" xfId="43825" hidden="1" xr:uid="{00000000-0005-0000-0000-00008D6E0000}"/>
    <cellStyle name="Hiperłącze 6" xfId="30680" hidden="1" xr:uid="{00000000-0005-0000-0000-000088680000}"/>
    <cellStyle name="Hiperłącze 6" xfId="36288" hidden="1" xr:uid="{00000000-0005-0000-0000-0000486B0000}"/>
    <cellStyle name="Hiperłącze 6" xfId="20424" hidden="1" xr:uid="{00000000-0005-0000-0000-00001F640000}"/>
    <cellStyle name="Hiperłącze 6" xfId="35001" hidden="1" xr:uid="{00000000-0005-0000-0000-0000806A0000}"/>
    <cellStyle name="Hiperłącze 6" xfId="16627" hidden="1" xr:uid="{00000000-0005-0000-0000-000026620000}"/>
    <cellStyle name="Hiperłącze 6" xfId="14124" hidden="1" xr:uid="{00000000-0005-0000-0000-0000FE600000}"/>
    <cellStyle name="Hiperłącze 6" xfId="33495" hidden="1" xr:uid="{00000000-0005-0000-0000-0000EA690000}"/>
    <cellStyle name="Hiperłącze 6" xfId="35229" hidden="1" xr:uid="{00000000-0005-0000-0000-0000A06A0000}"/>
    <cellStyle name="Hiperłącze 6" xfId="26917" hidden="1" xr:uid="{00000000-0005-0000-0000-0000EC660000}"/>
    <cellStyle name="Hiperłącze 6" xfId="37661" hidden="1" xr:uid="{00000000-0005-0000-0000-0000096C0000}"/>
    <cellStyle name="Hiperłącze 6" xfId="34338" hidden="1" xr:uid="{00000000-0005-0000-0000-0000B46B0000}"/>
    <cellStyle name="Hiperłącze 6" xfId="36414" hidden="1" xr:uid="{00000000-0005-0000-0000-0000A36B0000}"/>
    <cellStyle name="Hiperłącze 6" xfId="36578" hidden="1" xr:uid="{00000000-0005-0000-0000-0000816B0000}"/>
    <cellStyle name="Hiperłącze 6" xfId="34451" hidden="1" xr:uid="{00000000-0005-0000-0000-00001A6B0000}"/>
    <cellStyle name="Hiperłącze 6" xfId="35834" hidden="1" xr:uid="{00000000-0005-0000-0000-0000F86A0000}"/>
    <cellStyle name="Hiperłącze 6" xfId="35587" hidden="1" xr:uid="{00000000-0005-0000-0000-0000D66A0000}"/>
    <cellStyle name="Hiperłącze 6" xfId="35171" hidden="1" xr:uid="{00000000-0005-0000-0000-0000926A0000}"/>
    <cellStyle name="Hiperłącze 6" xfId="25083" hidden="1" xr:uid="{00000000-0005-0000-0000-00009C660000}"/>
    <cellStyle name="Hiperłącze 6" xfId="25223" hidden="1" xr:uid="{00000000-0005-0000-0000-00009D660000}"/>
    <cellStyle name="Hiperłącze 6" xfId="25068" hidden="1" xr:uid="{00000000-0005-0000-0000-00009E660000}"/>
    <cellStyle name="Hiperłącze 6" xfId="25033" hidden="1" xr:uid="{00000000-0005-0000-0000-0000AA660000}"/>
    <cellStyle name="Hiperłącze 6" xfId="26468" hidden="1" xr:uid="{00000000-0005-0000-0000-0000B3660000}"/>
    <cellStyle name="Hiperłącze 6" xfId="26478" hidden="1" xr:uid="{00000000-0005-0000-0000-0000B4660000}"/>
    <cellStyle name="Hiperłącze 6" xfId="26532" hidden="1" xr:uid="{00000000-0005-0000-0000-0000B5660000}"/>
    <cellStyle name="Hiperłącze 6" xfId="26524" hidden="1" xr:uid="{00000000-0005-0000-0000-0000B9660000}"/>
    <cellStyle name="Hiperłącze 6" xfId="26550" hidden="1" xr:uid="{00000000-0005-0000-0000-0000BA660000}"/>
    <cellStyle name="Hiperłącze 6" xfId="26506" hidden="1" xr:uid="{00000000-0005-0000-0000-0000BC660000}"/>
    <cellStyle name="Hiperłącze 6" xfId="26568" hidden="1" xr:uid="{00000000-0005-0000-0000-0000BE660000}"/>
    <cellStyle name="Hiperłącze 6" xfId="26577" hidden="1" xr:uid="{00000000-0005-0000-0000-0000BF660000}"/>
    <cellStyle name="Hiperłącze 6" xfId="26748" hidden="1" xr:uid="{00000000-0005-0000-0000-0000CE660000}"/>
    <cellStyle name="Hiperłącze 6" xfId="24377" hidden="1" xr:uid="{00000000-0005-0000-0000-0000C4650000}"/>
    <cellStyle name="Hiperłącze 6" xfId="23225" hidden="1" xr:uid="{00000000-0005-0000-0000-00002C650000}"/>
    <cellStyle name="Hiperłącze 6" xfId="22537" hidden="1" xr:uid="{00000000-0005-0000-0000-0000E2640000}"/>
    <cellStyle name="Hiperłącze 6" xfId="15390" hidden="1" xr:uid="{00000000-0005-0000-0000-0000A6610000}"/>
    <cellStyle name="Hiperłącze 6" xfId="20132" hidden="1" xr:uid="{00000000-0005-0000-0000-000000640000}"/>
    <cellStyle name="Hiperłącze 6" xfId="18561" hidden="1" xr:uid="{00000000-0005-0000-0000-000009630000}"/>
    <cellStyle name="Hiperłącze 6" xfId="23061" hidden="1" xr:uid="{00000000-0005-0000-0000-000049650000}"/>
    <cellStyle name="Hiperłącze 6" xfId="24981" hidden="1" xr:uid="{00000000-0005-0000-0000-000037660000}"/>
    <cellStyle name="Hiperłącze 6" xfId="37407" hidden="1" xr:uid="{00000000-0005-0000-0000-00000D6C0000}"/>
    <cellStyle name="Hiperłącze 6" xfId="39003" hidden="1" xr:uid="{00000000-0005-0000-0000-0000346D0000}"/>
    <cellStyle name="Hiperłącze 6" xfId="12615" hidden="1" xr:uid="{00000000-0005-0000-0000-00004F600000}"/>
    <cellStyle name="Hiperłącze 6" xfId="27314" hidden="1" xr:uid="{00000000-0005-0000-0000-000066670000}"/>
    <cellStyle name="Hiperłącze 6" xfId="15463" hidden="1" xr:uid="{00000000-0005-0000-0000-0000B8610000}"/>
    <cellStyle name="Hiperłącze 6" xfId="19783" hidden="1" xr:uid="{00000000-0005-0000-0000-0000AE630000}"/>
    <cellStyle name="Hiperłącze 6" xfId="19620" hidden="1" xr:uid="{00000000-0005-0000-0000-00009C630000}"/>
    <cellStyle name="Hiperłącze 6" xfId="30982" hidden="1" xr:uid="{00000000-0005-0000-0000-0000C2680000}"/>
    <cellStyle name="Hiperłącze 6" xfId="39515" hidden="1" xr:uid="{00000000-0005-0000-0000-00008F6C0000}"/>
    <cellStyle name="Hiperłącze 6" xfId="39558" hidden="1" xr:uid="{00000000-0005-0000-0000-0000976C0000}"/>
    <cellStyle name="Hiperłącze 6" xfId="39630" hidden="1" xr:uid="{00000000-0005-0000-0000-00009C6C0000}"/>
    <cellStyle name="Hiperłącze 6" xfId="39678" hidden="1" xr:uid="{00000000-0005-0000-0000-00009D6C0000}"/>
    <cellStyle name="Hiperłącze 6" xfId="39649" hidden="1" xr:uid="{00000000-0005-0000-0000-00009F6C0000}"/>
    <cellStyle name="Hiperłącze 6" xfId="39671" hidden="1" xr:uid="{00000000-0005-0000-0000-0000A16C0000}"/>
    <cellStyle name="Hiperłącze 6" xfId="39656" hidden="1" xr:uid="{00000000-0005-0000-0000-0000A46C0000}"/>
    <cellStyle name="Hiperłącze 6" xfId="39799" hidden="1" xr:uid="{00000000-0005-0000-0000-0000B16C0000}"/>
    <cellStyle name="Hiperłącze 6" xfId="39847" hidden="1" xr:uid="{00000000-0005-0000-0000-0000B76C0000}"/>
    <cellStyle name="Hiperłącze 6" xfId="39908" hidden="1" xr:uid="{00000000-0005-0000-0000-0000BD6C0000}"/>
    <cellStyle name="Hiperłącze 6" xfId="39917" hidden="1" xr:uid="{00000000-0005-0000-0000-0000BE6C0000}"/>
    <cellStyle name="Hiperłącze 6" xfId="39963" hidden="1" xr:uid="{00000000-0005-0000-0000-0000C86C0000}"/>
    <cellStyle name="Hiperłącze 6" xfId="38838" hidden="1" xr:uid="{00000000-0005-0000-0000-0000C96C0000}"/>
    <cellStyle name="Hiperłącze 6" xfId="38657" hidden="1" xr:uid="{00000000-0005-0000-0000-0000CA6C0000}"/>
    <cellStyle name="Hiperłącze 6" xfId="38639" hidden="1" xr:uid="{00000000-0005-0000-0000-0000D16C0000}"/>
    <cellStyle name="Hiperłącze 6" xfId="38644" hidden="1" xr:uid="{00000000-0005-0000-0000-0000D46C0000}"/>
    <cellStyle name="Hiperłącze 6" xfId="39229" hidden="1" xr:uid="{00000000-0005-0000-0000-0000726C0000}"/>
    <cellStyle name="Hiperłącze 6" xfId="38842" hidden="1" xr:uid="{00000000-0005-0000-0000-0000CA6D0000}"/>
    <cellStyle name="Hiperłącze 6" xfId="45152" hidden="1" xr:uid="{00000000-0005-0000-0000-0000326F0000}"/>
    <cellStyle name="Hiperłącze 6" xfId="21843" hidden="1" xr:uid="{00000000-0005-0000-0000-000080640000}"/>
    <cellStyle name="Hiperłącze 6" xfId="21897" hidden="1" xr:uid="{00000000-0005-0000-0000-000081640000}"/>
    <cellStyle name="Hiperłącze 6" xfId="21871" hidden="1" xr:uid="{00000000-0005-0000-0000-000088640000}"/>
    <cellStyle name="Hiperłącze 6" xfId="20565" hidden="1" xr:uid="{00000000-0005-0000-0000-00008A640000}"/>
    <cellStyle name="Hiperłącze 6" xfId="20690" hidden="1" xr:uid="{00000000-0005-0000-0000-000095640000}"/>
    <cellStyle name="Hiperłącze 6" xfId="20668" hidden="1" xr:uid="{00000000-0005-0000-0000-000098640000}"/>
    <cellStyle name="Hiperłącze 6" xfId="20520" hidden="1" xr:uid="{00000000-0005-0000-0000-00009D640000}"/>
    <cellStyle name="Hiperłącze 6" xfId="22001" hidden="1" xr:uid="{00000000-0005-0000-0000-0000A9640000}"/>
    <cellStyle name="Hiperłącze 6" xfId="21989" hidden="1" xr:uid="{00000000-0005-0000-0000-0000AB640000}"/>
    <cellStyle name="Hiperłącze 6" xfId="22036" hidden="1" xr:uid="{00000000-0005-0000-0000-0000AD640000}"/>
    <cellStyle name="Hiperłącze 6" xfId="22109" hidden="1" xr:uid="{00000000-0005-0000-0000-0000B5640000}"/>
    <cellStyle name="Hiperłącze 6" xfId="22097" hidden="1" xr:uid="{00000000-0005-0000-0000-0000B7640000}"/>
    <cellStyle name="Hiperłącze 6" xfId="22169" hidden="1" xr:uid="{00000000-0005-0000-0000-0000BC640000}"/>
    <cellStyle name="Hiperłącze 6" xfId="22225" hidden="1" xr:uid="{00000000-0005-0000-0000-0000BE640000}"/>
    <cellStyle name="Hiperłącze 6" xfId="42775" hidden="1" xr:uid="{00000000-0005-0000-0000-0000516E0000}"/>
    <cellStyle name="Hiperłącze 6" xfId="25837" hidden="1" xr:uid="{00000000-0005-0000-0000-000053660000}"/>
    <cellStyle name="Hiperłącze 6" xfId="16446" hidden="1" xr:uid="{00000000-0005-0000-0000-000079630000}"/>
    <cellStyle name="Hiperłącze 6" xfId="18848" hidden="1" xr:uid="{00000000-0005-0000-0000-00002C630000}"/>
    <cellStyle name="Hiperłącze 6" xfId="44816" hidden="1" xr:uid="{00000000-0005-0000-0000-0000136F0000}"/>
    <cellStyle name="Hiperłącze 6" xfId="42674" hidden="1" xr:uid="{00000000-0005-0000-0000-0000456E0000}"/>
    <cellStyle name="Hiperłącze 6" xfId="47120" hidden="1" xr:uid="{00000000-0005-0000-0000-000023700000}"/>
    <cellStyle name="Hiperłącze 6" xfId="47223" hidden="1" xr:uid="{00000000-0005-0000-0000-000056700000}"/>
    <cellStyle name="Hiperłącze 6" xfId="44313" hidden="1" xr:uid="{00000000-0005-0000-0000-0000BE6E0000}"/>
    <cellStyle name="Hiperłącze 6" xfId="47046" hidden="1" xr:uid="{00000000-0005-0000-0000-000015700000}"/>
    <cellStyle name="Hiperłącze 6" xfId="46383" hidden="1" xr:uid="{00000000-0005-0000-0000-0000F56F0000}"/>
    <cellStyle name="Hiperłącze 6" xfId="46192" hidden="1" xr:uid="{00000000-0005-0000-0000-0000C66F0000}"/>
    <cellStyle name="Hiperłącze 6" xfId="46601" hidden="1" xr:uid="{00000000-0005-0000-0000-000040700000}"/>
    <cellStyle name="Hiperłącze 6" xfId="22188" hidden="1" xr:uid="{00000000-0005-0000-0000-0000BF640000}"/>
    <cellStyle name="Hiperłącze 6" xfId="20725" hidden="1" xr:uid="{00000000-0005-0000-0000-000090640000}"/>
    <cellStyle name="Hiperłącze 6" xfId="22356" hidden="1" xr:uid="{00000000-0005-0000-0000-0000D3640000}"/>
    <cellStyle name="Hiperłącze 6" xfId="12904" hidden="1" xr:uid="{00000000-0005-0000-0000-000084600000}"/>
    <cellStyle name="Hiperłącze 6" xfId="37525" hidden="1" xr:uid="{00000000-0005-0000-0000-00002C6C0000}"/>
    <cellStyle name="Hiperłącze 6" xfId="29062" hidden="1" xr:uid="{00000000-0005-0000-0000-0000E1670000}"/>
    <cellStyle name="Hiperłącze 6" xfId="12924" hidden="1" xr:uid="{00000000-0005-0000-0000-000087600000}"/>
    <cellStyle name="Hiperłącze 6" xfId="12137" hidden="1" xr:uid="{00000000-0005-0000-0000-00001B600000}"/>
    <cellStyle name="Hiperłącze 6" xfId="30442" hidden="1" xr:uid="{00000000-0005-0000-0000-00006A680000}"/>
    <cellStyle name="Hiperłącze 6" xfId="19531" hidden="1" xr:uid="{00000000-0005-0000-0000-0000CF630000}"/>
    <cellStyle name="Hiperłącze 6" xfId="37798" hidden="1" xr:uid="{00000000-0005-0000-0000-0000E66B0000}"/>
    <cellStyle name="Hiperłącze 6" xfId="34325" hidden="1" xr:uid="{00000000-0005-0000-0000-0000BD6B0000}"/>
    <cellStyle name="Hiperłącze 6" xfId="14928" hidden="1" xr:uid="{00000000-0005-0000-0000-0000CD610000}"/>
    <cellStyle name="Hiperłącze 6" xfId="24101" hidden="1" xr:uid="{00000000-0005-0000-0000-0000F3650000}"/>
    <cellStyle name="Hiperłącze 6" xfId="13504" hidden="1" xr:uid="{00000000-0005-0000-0000-0000E1600000}"/>
    <cellStyle name="Hiperłącze 6" xfId="40675" hidden="1" xr:uid="{00000000-0005-0000-0000-0000446D0000}"/>
    <cellStyle name="Hiperłącze 6" xfId="19851" hidden="1" xr:uid="{00000000-0005-0000-0000-0000B4630000}"/>
    <cellStyle name="Hiperłącze 6" xfId="40110" hidden="1" xr:uid="{00000000-0005-0000-0000-0000E66C0000}"/>
    <cellStyle name="Hiperłącze 6" xfId="43378" hidden="1" xr:uid="{00000000-0005-0000-0000-0000CE6F0000}"/>
    <cellStyle name="Hiperłącze 6" xfId="30064" hidden="1" xr:uid="{00000000-0005-0000-0000-000018690000}"/>
    <cellStyle name="Hiperłącze 6" xfId="31619" hidden="1" xr:uid="{00000000-0005-0000-0000-000023690000}"/>
    <cellStyle name="Hiperłącze 6" xfId="23357" hidden="1" xr:uid="{00000000-0005-0000-0000-000038650000}"/>
    <cellStyle name="Hiperłącze 6" xfId="25411" hidden="1" xr:uid="{00000000-0005-0000-0000-0000FB660000}"/>
    <cellStyle name="Hiperłącze 6" xfId="15574" hidden="1" xr:uid="{00000000-0005-0000-0000-0000EA610000}"/>
    <cellStyle name="Hiperłącze 6" xfId="34874" hidden="1" xr:uid="{00000000-0005-0000-0000-0000726A0000}"/>
    <cellStyle name="Hiperłącze 6" xfId="40600" hidden="1" xr:uid="{00000000-0005-0000-0000-0000276D0000}"/>
    <cellStyle name="Hiperłącze 6" xfId="21324" hidden="1" xr:uid="{00000000-0005-0000-0000-000044640000}"/>
    <cellStyle name="Hiperłącze 6" xfId="38215" hidden="1" xr:uid="{00000000-0005-0000-0000-00003C6C0000}"/>
    <cellStyle name="Hiperłącze 6" xfId="13788" hidden="1" xr:uid="{00000000-0005-0000-0000-000048610000}"/>
    <cellStyle name="Hiperłącze 6" xfId="46713" hidden="1" xr:uid="{00000000-0005-0000-0000-000042700000}"/>
    <cellStyle name="Hiperłącze 6" xfId="44225" hidden="1" xr:uid="{00000000-0005-0000-0000-0000B56E0000}"/>
    <cellStyle name="Hiperłącze 6" xfId="14017" hidden="1" xr:uid="{00000000-0005-0000-0000-000042610000}"/>
    <cellStyle name="Hiperłącze 6" xfId="28148" hidden="1" xr:uid="{00000000-0005-0000-0000-0000A8670000}"/>
    <cellStyle name="Hiperłącze 6" xfId="27729" hidden="1" xr:uid="{00000000-0005-0000-0000-000037670000}"/>
    <cellStyle name="Hiperłącze 6" xfId="11649" hidden="1" xr:uid="{00000000-0005-0000-0000-00006D600000}"/>
    <cellStyle name="Hiperłącze 6" xfId="14754" hidden="1" xr:uid="{00000000-0005-0000-0000-0000CE610000}"/>
    <cellStyle name="Hiperłącze 6" xfId="36690" hidden="1" xr:uid="{00000000-0005-0000-0000-0000946B0000}"/>
    <cellStyle name="Hiperłącze 6" xfId="13660" hidden="1" xr:uid="{00000000-0005-0000-0000-0000F3600000}"/>
    <cellStyle name="Hiperłącze 6" xfId="29591" hidden="1" xr:uid="{00000000-0005-0000-0000-0000AE680000}"/>
    <cellStyle name="Hiperłącze 6" xfId="33323" hidden="1" xr:uid="{00000000-0005-0000-0000-0000DF690000}"/>
    <cellStyle name="Hiperłącze 6" xfId="18077" hidden="1" xr:uid="{00000000-0005-0000-0000-0000F7620000}"/>
    <cellStyle name="Hiperłącze 6" xfId="27301" hidden="1" xr:uid="{00000000-0005-0000-0000-00006A670000}"/>
    <cellStyle name="Hiperłącze 6" xfId="28031" hidden="1" xr:uid="{00000000-0005-0000-0000-000051670000}"/>
    <cellStyle name="Hiperłącze 6" xfId="40376" hidden="1" xr:uid="{00000000-0005-0000-0000-00000B6D0000}"/>
    <cellStyle name="Hiperłącze 6" xfId="28809" hidden="1" xr:uid="{00000000-0005-0000-0000-0000CD670000}"/>
    <cellStyle name="Hiperłącze 6" xfId="42766" hidden="1" xr:uid="{00000000-0005-0000-0000-0000536E0000}"/>
    <cellStyle name="Hiperłącze 6" xfId="35623" hidden="1" xr:uid="{00000000-0005-0000-0000-0000DF6A0000}"/>
    <cellStyle name="Hiperłącze 6" xfId="36332" hidden="1" xr:uid="{00000000-0005-0000-0000-0000466B0000}"/>
    <cellStyle name="Hiperłącze 6" xfId="40293" hidden="1" xr:uid="{00000000-0005-0000-0000-0000036D0000}"/>
    <cellStyle name="Hiperłącze 6" xfId="20602" hidden="1" xr:uid="{00000000-0005-0000-0000-000082650000}"/>
    <cellStyle name="Hiperłącze 6" xfId="29867" hidden="1" xr:uid="{00000000-0005-0000-0000-0000A5690000}"/>
    <cellStyle name="Hiperłącze 6" xfId="40917" hidden="1" xr:uid="{00000000-0005-0000-0000-0000A16D0000}"/>
    <cellStyle name="Hiperłącze 6" xfId="27618" hidden="1" xr:uid="{00000000-0005-0000-0000-00002A670000}"/>
    <cellStyle name="Hiperłącze 6" xfId="32001" hidden="1" xr:uid="{00000000-0005-0000-0000-000080690000}"/>
    <cellStyle name="Hiperłącze 6" xfId="37620" hidden="1" xr:uid="{00000000-0005-0000-0000-0000146C0000}"/>
    <cellStyle name="Hiperłącze 6" xfId="22546" hidden="1" xr:uid="{00000000-0005-0000-0000-0000E6640000}"/>
    <cellStyle name="Hiperłącze 6" xfId="15347" hidden="1" xr:uid="{00000000-0005-0000-0000-0000A7610000}"/>
    <cellStyle name="Hiperłącze 6" xfId="33120" hidden="1" xr:uid="{00000000-0005-0000-0000-0000FC690000}"/>
    <cellStyle name="Hiperłącze 6" xfId="34508" hidden="1" xr:uid="{00000000-0005-0000-0000-0000276B0000}"/>
    <cellStyle name="Hiperłącze 6" xfId="38934" hidden="1" xr:uid="{00000000-0005-0000-0000-0000BF6D0000}"/>
    <cellStyle name="Hiperłącze 6" xfId="43714" hidden="1" xr:uid="{00000000-0005-0000-0000-0000846E0000}"/>
    <cellStyle name="Hiperłącze 6" xfId="23304" hidden="1" xr:uid="{00000000-0005-0000-0000-00005B650000}"/>
    <cellStyle name="Hiperłącze 6" xfId="36698" hidden="1" xr:uid="{00000000-0005-0000-0000-0000506B0000}"/>
    <cellStyle name="Hiperłącze 6" xfId="33339" hidden="1" xr:uid="{00000000-0005-0000-0000-0000D9690000}"/>
    <cellStyle name="Hiperłącze 6" xfId="40357" hidden="1" xr:uid="{00000000-0005-0000-0000-0000086D0000}"/>
    <cellStyle name="Hiperłącze 6" xfId="39873" hidden="1" xr:uid="{00000000-0005-0000-0000-0000B96C0000}"/>
    <cellStyle name="Hiperłącze 6" xfId="38476" hidden="1" xr:uid="{00000000-0005-0000-0000-0000556C0000}"/>
    <cellStyle name="Hiperłącze 6" xfId="37475" hidden="1" xr:uid="{00000000-0005-0000-0000-00002E6C0000}"/>
    <cellStyle name="Hiperłącze 6" xfId="37576" hidden="1" xr:uid="{00000000-0005-0000-0000-0000186C0000}"/>
    <cellStyle name="Hiperłącze 6" xfId="34390" hidden="1" xr:uid="{00000000-0005-0000-0000-0000B56B0000}"/>
    <cellStyle name="Hiperłącze 6" xfId="36516" hidden="1" xr:uid="{00000000-0005-0000-0000-00008D6B0000}"/>
    <cellStyle name="Hiperłącze 6" xfId="36969" hidden="1" xr:uid="{00000000-0005-0000-0000-0000656B0000}"/>
    <cellStyle name="Hiperłącze 6" xfId="36728" hidden="1" xr:uid="{00000000-0005-0000-0000-0000516B0000}"/>
    <cellStyle name="Hiperłącze 6" xfId="35907" hidden="1" xr:uid="{00000000-0005-0000-0000-0000016B0000}"/>
    <cellStyle name="Hiperłącze 6" xfId="27748" hidden="1" xr:uid="{00000000-0005-0000-0000-00003C670000}"/>
    <cellStyle name="Hiperłącze 6" xfId="27778" hidden="1" xr:uid="{00000000-0005-0000-0000-00003D670000}"/>
    <cellStyle name="Hiperłącze 6" xfId="27769" hidden="1" xr:uid="{00000000-0005-0000-0000-00003F670000}"/>
    <cellStyle name="Hiperłącze 6" xfId="27977" hidden="1" xr:uid="{00000000-0005-0000-0000-000050670000}"/>
    <cellStyle name="Hiperłącze 6" xfId="28011" hidden="1" xr:uid="{00000000-0005-0000-0000-000057670000}"/>
    <cellStyle name="Hiperłącze 6" xfId="27584" hidden="1" xr:uid="{00000000-0005-0000-0000-000059670000}"/>
    <cellStyle name="Hiperłącze 6" xfId="27577" hidden="1" xr:uid="{00000000-0005-0000-0000-00005A670000}"/>
    <cellStyle name="Hiperłącze 6" xfId="27330" hidden="1" xr:uid="{00000000-0005-0000-0000-00005D670000}"/>
    <cellStyle name="Hiperłącze 6" xfId="27549" hidden="1" xr:uid="{00000000-0005-0000-0000-00005F670000}"/>
    <cellStyle name="Hiperłącze 6" xfId="27556" hidden="1" xr:uid="{00000000-0005-0000-0000-000060670000}"/>
    <cellStyle name="Hiperłącze 6" xfId="27532" hidden="1" xr:uid="{00000000-0005-0000-0000-000061670000}"/>
    <cellStyle name="Hiperłącze 6" xfId="27817" hidden="1" xr:uid="{00000000-0005-0000-0000-000065670000}"/>
    <cellStyle name="Hiperłącze 6" xfId="27590" hidden="1" xr:uid="{00000000-0005-0000-0000-000072670000}"/>
    <cellStyle name="Hiperłącze 6" xfId="27801" hidden="1" xr:uid="{00000000-0005-0000-0000-00003E670000}"/>
    <cellStyle name="Hiperłącze 6" xfId="22284" hidden="1" xr:uid="{00000000-0005-0000-0000-0000CB640000}"/>
    <cellStyle name="Hiperłącze 6" xfId="20873" hidden="1" xr:uid="{00000000-0005-0000-0000-0000F6650000}"/>
    <cellStyle name="Hiperłącze 6" xfId="24449" hidden="1" xr:uid="{00000000-0005-0000-0000-0000CA650000}"/>
    <cellStyle name="Hiperłącze 6" xfId="23559" hidden="1" xr:uid="{00000000-0005-0000-0000-000071650000}"/>
    <cellStyle name="Hiperłącze 6" xfId="35294" hidden="1" xr:uid="{00000000-0005-0000-0000-0000A36A0000}"/>
    <cellStyle name="Hiperłącze 6" xfId="37918" hidden="1" xr:uid="{00000000-0005-0000-0000-0000F16B0000}"/>
    <cellStyle name="Hiperłącze 6" xfId="21210" hidden="1" xr:uid="{00000000-0005-0000-0000-00003D640000}"/>
    <cellStyle name="Hiperłącze 6" xfId="19655" hidden="1" xr:uid="{00000000-0005-0000-0000-0000A3630000}"/>
    <cellStyle name="Hiperłącze 6" xfId="23648" hidden="1" xr:uid="{00000000-0005-0000-0000-00009B650000}"/>
    <cellStyle name="Hiperłącze 6" xfId="26666" hidden="1" xr:uid="{00000000-0005-0000-0000-0000C9660000}"/>
    <cellStyle name="Hiperłącze 6" xfId="31440" hidden="1" xr:uid="{00000000-0005-0000-0000-0000FC680000}"/>
    <cellStyle name="Hiperłącze 6" xfId="40309" hidden="1" xr:uid="{00000000-0005-0000-0000-0000FD6C0000}"/>
    <cellStyle name="Hiperłącze 6" xfId="13767" hidden="1" xr:uid="{00000000-0005-0000-0000-00002B610000}"/>
    <cellStyle name="Hiperłącze 6" xfId="24770" hidden="1" xr:uid="{00000000-0005-0000-0000-00001F660000}"/>
    <cellStyle name="Hiperłącze 6" xfId="28900" hidden="1" xr:uid="{00000000-0005-0000-0000-0000D4670000}"/>
    <cellStyle name="Hiperłącze 6" xfId="42417" hidden="1" xr:uid="{00000000-0005-0000-0000-0000256E0000}"/>
    <cellStyle name="Hiperłącze 6" xfId="43184" hidden="1" xr:uid="{00000000-0005-0000-0000-0000E06F0000}"/>
    <cellStyle name="Hiperłącze 6" xfId="21570" hidden="1" xr:uid="{00000000-0005-0000-0000-000063640000}"/>
    <cellStyle name="Hiperłącze 6" xfId="21414" hidden="1" xr:uid="{00000000-0005-0000-0000-00004E640000}"/>
    <cellStyle name="Hiperłącze 6" xfId="30728" hidden="1" xr:uid="{00000000-0005-0000-0000-000089680000}"/>
    <cellStyle name="Hiperłącze 6" xfId="40709" hidden="1" xr:uid="{00000000-0005-0000-0000-00004B6D0000}"/>
    <cellStyle name="Hiperłącze 6" xfId="38747" hidden="1" xr:uid="{00000000-0005-0000-0000-0000DB6C0000}"/>
    <cellStyle name="Hiperłącze 6" xfId="39450" hidden="1" xr:uid="{00000000-0005-0000-0000-00008B6C0000}"/>
    <cellStyle name="Hiperłącze 6" xfId="39155" hidden="1" xr:uid="{00000000-0005-0000-0000-00006B6C0000}"/>
    <cellStyle name="Hiperłącze 6" xfId="38460" hidden="1" xr:uid="{00000000-0005-0000-0000-00005B6C0000}"/>
    <cellStyle name="Hiperłącze 6" xfId="37904" hidden="1" xr:uid="{00000000-0005-0000-0000-00001B6C0000}"/>
    <cellStyle name="Hiperłącze 6" xfId="36802" hidden="1" xr:uid="{00000000-0005-0000-0000-00005B6B0000}"/>
    <cellStyle name="Hiperłącze 6" xfId="34593" hidden="1" xr:uid="{00000000-0005-0000-0000-00002B6B0000}"/>
    <cellStyle name="Hiperłącze 6" xfId="34457" hidden="1" xr:uid="{00000000-0005-0000-0000-00001B6B0000}"/>
    <cellStyle name="Hiperłącze 6" xfId="35338" hidden="1" xr:uid="{00000000-0005-0000-0000-0000AB6A0000}"/>
    <cellStyle name="Hiperłącze 6" xfId="33803" hidden="1" xr:uid="{00000000-0005-0000-0000-00003B6A0000}"/>
    <cellStyle name="Hiperłącze 6" xfId="33679" hidden="1" xr:uid="{00000000-0005-0000-0000-00002B6A0000}"/>
    <cellStyle name="Hiperłącze 6" xfId="32998" hidden="1" xr:uid="{00000000-0005-0000-0000-00001B6A0000}"/>
    <cellStyle name="Hiperłącze 6" xfId="32350" hidden="1" xr:uid="{00000000-0005-0000-0000-00007B690000}"/>
    <cellStyle name="Hiperłącze 6" xfId="32426" hidden="1" xr:uid="{00000000-0005-0000-0000-00005B690000}"/>
    <cellStyle name="Hiperłącze 6" xfId="31330" hidden="1" xr:uid="{00000000-0005-0000-0000-0000EB680000}"/>
    <cellStyle name="Hiperłącze 6" xfId="31206" hidden="1" xr:uid="{00000000-0005-0000-0000-0000DB680000}"/>
    <cellStyle name="Hiperłącze 6" xfId="29782" hidden="1" xr:uid="{00000000-0005-0000-0000-0000AB680000}"/>
    <cellStyle name="Hiperłącze 6" xfId="41438" hidden="1" xr:uid="{00000000-0005-0000-0000-0000746D0000}"/>
    <cellStyle name="Hiperłącze 6" xfId="12070" hidden="1" xr:uid="{00000000-0005-0000-0000-00000D600000}"/>
    <cellStyle name="Hiperłącze 6" xfId="13190" hidden="1" xr:uid="{00000000-0005-0000-0000-0000A5600000}"/>
    <cellStyle name="Hiperłącze 6" xfId="22941" hidden="1" xr:uid="{00000000-0005-0000-0000-000059650000}"/>
    <cellStyle name="Hiperłącze 6" xfId="22778" hidden="1" xr:uid="{00000000-0005-0000-0000-00005A650000}"/>
    <cellStyle name="Hiperłącze 6" xfId="22966" hidden="1" xr:uid="{00000000-0005-0000-0000-00005C650000}"/>
    <cellStyle name="Hiperłącze 6" xfId="22906" hidden="1" xr:uid="{00000000-0005-0000-0000-000065650000}"/>
    <cellStyle name="Hiperłącze 6" xfId="20776" hidden="1" xr:uid="{00000000-0005-0000-0000-000066650000}"/>
    <cellStyle name="Hiperłącze 6" xfId="23307" hidden="1" xr:uid="{00000000-0005-0000-0000-000069650000}"/>
    <cellStyle name="Hiperłącze 6" xfId="23551" hidden="1" xr:uid="{00000000-0005-0000-0000-000075650000}"/>
    <cellStyle name="Hiperłącze 6" xfId="23539" hidden="1" xr:uid="{00000000-0005-0000-0000-000077650000}"/>
    <cellStyle name="Hiperłącze 6" xfId="20978" hidden="1" xr:uid="{00000000-0005-0000-0000-00007A650000}"/>
    <cellStyle name="Hiperłącze 6" xfId="20507" hidden="1" xr:uid="{00000000-0005-0000-0000-00008B650000}"/>
    <cellStyle name="Hiperłącze 6" xfId="20573" hidden="1" xr:uid="{00000000-0005-0000-0000-00008C650000}"/>
    <cellStyle name="Hiperłącze 6" xfId="20756" hidden="1" xr:uid="{00000000-0005-0000-0000-00008D650000}"/>
    <cellStyle name="Hiperłącze 6" xfId="20569" hidden="1" xr:uid="{00000000-0005-0000-0000-000090650000}"/>
    <cellStyle name="Hiperłącze 6" xfId="23660" hidden="1" xr:uid="{00000000-0005-0000-0000-000099650000}"/>
    <cellStyle name="Hiperłącze 6" xfId="23642" hidden="1" xr:uid="{00000000-0005-0000-0000-00009C650000}"/>
    <cellStyle name="Hiperłącze 6" xfId="23742" hidden="1" xr:uid="{00000000-0005-0000-0000-0000A3650000}"/>
    <cellStyle name="Hiperłącze 6" xfId="23733" hidden="1" xr:uid="{00000000-0005-0000-0000-0000A4650000}"/>
    <cellStyle name="Hiperłącze 6" xfId="46051" hidden="1" xr:uid="{00000000-0005-0000-0000-00008E6F0000}"/>
    <cellStyle name="Hiperłącze 6" xfId="26861" hidden="1" xr:uid="{00000000-0005-0000-0000-0000E1660000}"/>
    <cellStyle name="Hiperłącze 6" xfId="20488" hidden="1" xr:uid="{00000000-0005-0000-0000-000022640000}"/>
    <cellStyle name="Hiperłącze 6" xfId="20044" hidden="1" xr:uid="{00000000-0005-0000-0000-0000F7630000}"/>
    <cellStyle name="Hiperłącze 6" xfId="19987" hidden="1" xr:uid="{00000000-0005-0000-0000-0000C8630000}"/>
    <cellStyle name="Hiperłącze 6" xfId="34947" hidden="1" xr:uid="{00000000-0005-0000-0000-0000756A0000}"/>
    <cellStyle name="Hiperłącze 6" xfId="16464" hidden="1" xr:uid="{00000000-0005-0000-0000-0000D9620000}"/>
    <cellStyle name="Hiperłącze 6" xfId="13486" hidden="1" xr:uid="{00000000-0005-0000-0000-0000C2600000}"/>
    <cellStyle name="Hiperłącze 6" xfId="15048" hidden="1" xr:uid="{00000000-0005-0000-0000-0000D2610000}"/>
    <cellStyle name="Hiperłącze 6" xfId="15042" hidden="1" xr:uid="{00000000-0005-0000-0000-0000B9610000}"/>
    <cellStyle name="Hiperłącze 6" xfId="34779" hidden="1" xr:uid="{00000000-0005-0000-0000-00006D6A0000}"/>
    <cellStyle name="Hiperłącze 6" xfId="15720" hidden="1" xr:uid="{00000000-0005-0000-0000-0000FF610000}"/>
    <cellStyle name="Hiperłącze 6" xfId="16109" hidden="1" xr:uid="{00000000-0005-0000-0000-00008E620000}"/>
    <cellStyle name="Hiperłącze 6" xfId="17100" hidden="1" xr:uid="{00000000-0005-0000-0000-000057620000}"/>
    <cellStyle name="Hiperłącze 6" xfId="15566" hidden="1" xr:uid="{00000000-0005-0000-0000-0000E9610000}"/>
    <cellStyle name="Hiperłącze 6" xfId="23768" hidden="1" xr:uid="{00000000-0005-0000-0000-0000A5650000}"/>
    <cellStyle name="Hiperłącze 6" xfId="22883" hidden="1" xr:uid="{00000000-0005-0000-0000-00006D650000}"/>
    <cellStyle name="Hiperłącze 6" xfId="36186" hidden="1" xr:uid="{00000000-0005-0000-0000-00003B6B0000}"/>
    <cellStyle name="Hiperłącze 6" xfId="43532" hidden="1" xr:uid="{00000000-0005-0000-0000-0000436F0000}"/>
    <cellStyle name="Hiperłącze 6" xfId="27593" hidden="1" xr:uid="{00000000-0005-0000-0000-000073670000}"/>
    <cellStyle name="Hiperłącze 6" xfId="27850" hidden="1" xr:uid="{00000000-0005-0000-0000-000042670000}"/>
    <cellStyle name="Hiperłącze 6" xfId="40201" hidden="1" xr:uid="{00000000-0005-0000-0000-0000F56C0000}"/>
    <cellStyle name="Hiperłącze 6" xfId="25158" hidden="1" xr:uid="{00000000-0005-0000-0000-0000AE660000}"/>
    <cellStyle name="Hiperłącze 6" xfId="30880" hidden="1" xr:uid="{00000000-0005-0000-0000-00009F680000}"/>
    <cellStyle name="Hiperłącze 6" xfId="43929" hidden="1" xr:uid="{00000000-0005-0000-0000-0000936E0000}"/>
    <cellStyle name="Hiperłącze 6" xfId="46916" hidden="1" xr:uid="{00000000-0005-0000-0000-00000A700000}"/>
    <cellStyle name="Hiperłącze 6" xfId="32420" hidden="1" xr:uid="{00000000-0005-0000-0000-00005C690000}"/>
    <cellStyle name="Hiperłącze 6" xfId="20736" hidden="1" xr:uid="{00000000-0005-0000-0000-00008B640000}"/>
    <cellStyle name="Hiperłącze 6" xfId="38810" hidden="1" xr:uid="{00000000-0005-0000-0000-0000CF6C0000}"/>
    <cellStyle name="Hiperłącze 6" xfId="39686" hidden="1" xr:uid="{00000000-0005-0000-0000-00009E6C0000}"/>
    <cellStyle name="Hiperłącze 6" xfId="25205" hidden="1" xr:uid="{00000000-0005-0000-0000-0000A6660000}"/>
    <cellStyle name="Hiperłącze 6" xfId="38269" hidden="1" xr:uid="{00000000-0005-0000-0000-00003D6C0000}"/>
    <cellStyle name="Hiperłącze 6" xfId="26348" hidden="1" xr:uid="{00000000-0005-0000-0000-00008E660000}"/>
    <cellStyle name="Hiperłącze 6" xfId="14458" hidden="1" xr:uid="{00000000-0005-0000-0000-000021610000}"/>
    <cellStyle name="Hiperłącze 6" xfId="21653" hidden="1" xr:uid="{00000000-0005-0000-0000-00006B640000}"/>
    <cellStyle name="Hiperłącze 6" xfId="20064" hidden="1" xr:uid="{00000000-0005-0000-0000-0000F1630000}"/>
    <cellStyle name="Hiperłącze 6" xfId="17190" hidden="1" xr:uid="{00000000-0005-0000-0000-000062620000}"/>
    <cellStyle name="Hiperłącze 6" xfId="25586" hidden="1" xr:uid="{00000000-0005-0000-0000-00003B660000}"/>
    <cellStyle name="Hiperłącze 6" xfId="24674" hidden="1" xr:uid="{00000000-0005-0000-0000-000013660000}"/>
    <cellStyle name="Hiperłącze 6" xfId="32079" hidden="1" xr:uid="{00000000-0005-0000-0000-000070690000}"/>
    <cellStyle name="Hiperłącze 6" xfId="33086" hidden="1" xr:uid="{00000000-0005-0000-0000-0000016A0000}"/>
    <cellStyle name="Hiperłącze 6" xfId="24958" hidden="1" xr:uid="{00000000-0005-0000-0000-000034660000}"/>
    <cellStyle name="Hiperłącze 6" xfId="13560" hidden="1" xr:uid="{00000000-0005-0000-0000-0000EC600000}"/>
    <cellStyle name="Hiperłącze 6" xfId="42994" hidden="1" xr:uid="{00000000-0005-0000-0000-0000666E0000}"/>
    <cellStyle name="Hiperłącze 6" xfId="36115" hidden="1" xr:uid="{00000000-0005-0000-0000-0000166B0000}"/>
    <cellStyle name="Hiperłącze 6" xfId="37521" hidden="1" xr:uid="{00000000-0005-0000-0000-00002B6C0000}"/>
    <cellStyle name="Hiperłącze 6" xfId="32579" hidden="1" xr:uid="{00000000-0005-0000-0000-000098690000}"/>
    <cellStyle name="Hiperłącze 6" xfId="39348" hidden="1" xr:uid="{00000000-0005-0000-0000-0000356D0000}"/>
    <cellStyle name="Hiperłącze 6" xfId="43297" hidden="1" xr:uid="{00000000-0005-0000-0000-0000E66E0000}"/>
    <cellStyle name="Hiperłącze 6" xfId="14995" hidden="1" xr:uid="{00000000-0005-0000-0000-0000C3610000}"/>
    <cellStyle name="Hiperłącze 6" xfId="34668" hidden="1" xr:uid="{00000000-0005-0000-0000-0000646A0000}"/>
    <cellStyle name="Hiperłącze 6" xfId="21504" hidden="1" xr:uid="{00000000-0005-0000-0000-000056640000}"/>
    <cellStyle name="Hiperłącze 6" xfId="30279" hidden="1" xr:uid="{00000000-0005-0000-0000-00005E680000}"/>
    <cellStyle name="Hiperłącze 6" xfId="28547" hidden="1" xr:uid="{00000000-0005-0000-0000-0000F2670000}"/>
    <cellStyle name="Hiperłącze 6" xfId="41370" hidden="1" xr:uid="{00000000-0005-0000-0000-00006E6D0000}"/>
    <cellStyle name="Hiperłącze 6" xfId="29362" hidden="1" xr:uid="{00000000-0005-0000-0000-000034680000}"/>
    <cellStyle name="Hiperłącze 6" xfId="45951" hidden="1" xr:uid="{00000000-0005-0000-0000-0000836F0000}"/>
    <cellStyle name="Hiperłącze 6" xfId="33931" hidden="1" xr:uid="{00000000-0005-0000-0000-0000496A0000}"/>
    <cellStyle name="Hiperłącze 6" xfId="34098" hidden="1" xr:uid="{00000000-0005-0000-0000-0000CC6A0000}"/>
    <cellStyle name="Hiperłącze 6" xfId="39221" hidden="1" xr:uid="{00000000-0005-0000-0000-00006E6C0000}"/>
    <cellStyle name="Hiperłącze 6" xfId="43050" hidden="1" xr:uid="{00000000-0005-0000-0000-0000746E0000}"/>
    <cellStyle name="Hiperłącze 6" xfId="29796" hidden="1" xr:uid="{00000000-0005-0000-0000-0000AA690000}"/>
    <cellStyle name="Hiperłącze 6" xfId="20473" hidden="1" xr:uid="{00000000-0005-0000-0000-000025640000}"/>
    <cellStyle name="Hiperłącze 6" xfId="19178" hidden="1" xr:uid="{00000000-0005-0000-0000-00008E630000}"/>
    <cellStyle name="Hiperłącze 6" xfId="29287" hidden="1" xr:uid="{00000000-0005-0000-0000-000030680000}"/>
    <cellStyle name="Hiperłącze 6" xfId="28415" hidden="1" xr:uid="{00000000-0005-0000-0000-000010680000}"/>
    <cellStyle name="Hiperłącze 6" xfId="40302" hidden="1" xr:uid="{00000000-0005-0000-0000-0000016D0000}"/>
    <cellStyle name="Hiperłącze 6" xfId="30935" hidden="1" xr:uid="{00000000-0005-0000-0000-0000A5680000}"/>
    <cellStyle name="Hiperłącze 6" xfId="13100" hidden="1" xr:uid="{00000000-0005-0000-0000-00009A600000}"/>
    <cellStyle name="Hiperłącze 6" xfId="12063" hidden="1" xr:uid="{00000000-0005-0000-0000-000011600000}"/>
    <cellStyle name="Hiperłącze 6" xfId="30889" hidden="1" xr:uid="{00000000-0005-0000-0000-0000A0680000}"/>
    <cellStyle name="Hiperłącze 6" xfId="37614" hidden="1" xr:uid="{00000000-0005-0000-0000-0000136C0000}"/>
    <cellStyle name="Hiperłącze 6" xfId="38235" hidden="1" xr:uid="{00000000-0005-0000-0000-00003F6C0000}"/>
    <cellStyle name="Hiperłącze 6" xfId="18165" hidden="1" xr:uid="{00000000-0005-0000-0000-000000630000}"/>
    <cellStyle name="Hiperłącze 6" xfId="15096" hidden="1" xr:uid="{00000000-0005-0000-0000-00008C610000}"/>
    <cellStyle name="Hiperłącze 6" xfId="25096" hidden="1" xr:uid="{00000000-0005-0000-0000-00009C670000}"/>
    <cellStyle name="Hiperłącze 6" xfId="12812" hidden="1" xr:uid="{00000000-0005-0000-0000-000063600000}"/>
    <cellStyle name="Hiperłącze 6" xfId="29019" hidden="1" xr:uid="{00000000-0005-0000-0000-0000E4670000}"/>
    <cellStyle name="Hiperłącze 6" xfId="40594" hidden="1" xr:uid="{00000000-0005-0000-0000-0000286D0000}"/>
    <cellStyle name="Hiperłącze 6" xfId="40333" hidden="1" xr:uid="{00000000-0005-0000-0000-0000056D0000}"/>
    <cellStyle name="Hiperłącze 6" xfId="28040" hidden="1" xr:uid="{00000000-0005-0000-0000-000052670000}"/>
    <cellStyle name="Hiperłącze 6" xfId="42631" hidden="1" xr:uid="{00000000-0005-0000-0000-0000116E0000}"/>
    <cellStyle name="Hiperłącze 6" xfId="35126" hidden="1" xr:uid="{00000000-0005-0000-0000-00008F6A0000}"/>
    <cellStyle name="Hiperłącze 6" xfId="37846" hidden="1" xr:uid="{00000000-0005-0000-0000-0000EF6B0000}"/>
    <cellStyle name="Hiperłącze 6" xfId="12967" hidden="1" xr:uid="{00000000-0005-0000-0000-000086600000}"/>
    <cellStyle name="Hiperłącze 6" xfId="33670" hidden="1" xr:uid="{00000000-0005-0000-0000-00002A6A0000}"/>
    <cellStyle name="Hiperłącze 6" xfId="27134" hidden="1" xr:uid="{00000000-0005-0000-0000-00001C670000}"/>
    <cellStyle name="Hiperłącze 6" xfId="25043" hidden="1" xr:uid="{00000000-0005-0000-0000-0000AD660000}"/>
    <cellStyle name="Hiperłącze 6" xfId="37555" hidden="1" xr:uid="{00000000-0005-0000-0000-0000206C0000}"/>
    <cellStyle name="Hiperłącze 6" xfId="26658" hidden="1" xr:uid="{00000000-0005-0000-0000-0000C6660000}"/>
    <cellStyle name="Hiperłącze 6" xfId="22195" hidden="1" xr:uid="{00000000-0005-0000-0000-0000C4640000}"/>
    <cellStyle name="Hiperłącze 6" xfId="28858" hidden="1" xr:uid="{00000000-0005-0000-0000-0000FB670000}"/>
    <cellStyle name="Hiperłącze 6" xfId="37418" hidden="1" xr:uid="{00000000-0005-0000-0000-00000B6C0000}"/>
    <cellStyle name="Hiperłącze 6" xfId="41290" hidden="1" xr:uid="{00000000-0005-0000-0000-0000666D0000}"/>
    <cellStyle name="Hiperłącze 6" xfId="39031" hidden="1" xr:uid="{00000000-0005-0000-0000-0000376D0000}"/>
    <cellStyle name="Hiperłącze 6" xfId="40341" hidden="1" xr:uid="{00000000-0005-0000-0000-0000066D0000}"/>
    <cellStyle name="Hiperłącze 6" xfId="39998" hidden="1" xr:uid="{00000000-0005-0000-0000-0000C26C0000}"/>
    <cellStyle name="Hiperłącze 6" xfId="39309" hidden="1" xr:uid="{00000000-0005-0000-0000-0000796C0000}"/>
    <cellStyle name="Hiperłącze 6" xfId="38386" hidden="1" xr:uid="{00000000-0005-0000-0000-00004A6C0000}"/>
    <cellStyle name="Hiperłącze 6" xfId="37373" hidden="1" xr:uid="{00000000-0005-0000-0000-00001E6C0000}"/>
    <cellStyle name="Hiperłącze 6" xfId="37855" hidden="1" xr:uid="{00000000-0005-0000-0000-0000ED6B0000}"/>
    <cellStyle name="Hiperłącze 6" xfId="37108" hidden="1" xr:uid="{00000000-0005-0000-0000-0000A76B0000}"/>
    <cellStyle name="Hiperłącze 6" xfId="28848" hidden="1" xr:uid="{00000000-0005-0000-0000-0000F5670000}"/>
    <cellStyle name="Hiperłącze 6" xfId="28538" hidden="1" xr:uid="{00000000-0005-0000-0000-0000F7670000}"/>
    <cellStyle name="Hiperłącze 6" xfId="28495" hidden="1" xr:uid="{00000000-0005-0000-0000-0000F9670000}"/>
    <cellStyle name="Hiperłącze 6" xfId="28379" hidden="1" xr:uid="{00000000-0005-0000-0000-000001680000}"/>
    <cellStyle name="Hiperłącze 6" xfId="28479" hidden="1" xr:uid="{00000000-0005-0000-0000-00000C680000}"/>
    <cellStyle name="Hiperłącze 6" xfId="28850" hidden="1" xr:uid="{00000000-0005-0000-0000-00000F680000}"/>
    <cellStyle name="Hiperłącze 6" xfId="29087" hidden="1" xr:uid="{00000000-0005-0000-0000-000018680000}"/>
    <cellStyle name="Hiperłącze 6" xfId="29165" hidden="1" xr:uid="{00000000-0005-0000-0000-00001C680000}"/>
    <cellStyle name="Hiperłącze 6" xfId="29221" hidden="1" xr:uid="{00000000-0005-0000-0000-00001E680000}"/>
    <cellStyle name="Hiperłącze 6" xfId="29176" hidden="1" xr:uid="{00000000-0005-0000-0000-000020680000}"/>
    <cellStyle name="Hiperłącze 6" xfId="29206" hidden="1" xr:uid="{00000000-0005-0000-0000-000021680000}"/>
    <cellStyle name="Hiperłącze 6" xfId="29229" hidden="1" xr:uid="{00000000-0005-0000-0000-000022680000}"/>
    <cellStyle name="Hiperłącze 6" xfId="29197" hidden="1" xr:uid="{00000000-0005-0000-0000-000023680000}"/>
    <cellStyle name="Hiperłącze 6" xfId="29309" hidden="1" xr:uid="{00000000-0005-0000-0000-000029680000}"/>
    <cellStyle name="Hiperłącze 6" xfId="29373" hidden="1" xr:uid="{00000000-0005-0000-0000-000038680000}"/>
    <cellStyle name="Hiperłącze 6" xfId="28332" hidden="1" xr:uid="{00000000-0005-0000-0000-0000FA670000}"/>
    <cellStyle name="Hiperłącze 6" xfId="21478" hidden="1" xr:uid="{00000000-0005-0000-0000-000055640000}"/>
    <cellStyle name="Hiperłącze 6" xfId="23121" hidden="1" xr:uid="{00000000-0005-0000-0000-000064650000}"/>
    <cellStyle name="Hiperłącze 6" xfId="37378" hidden="1" xr:uid="{00000000-0005-0000-0000-00001A6C0000}"/>
    <cellStyle name="Hiperłącze 6" xfId="20202" hidden="1" xr:uid="{00000000-0005-0000-0000-000005640000}"/>
    <cellStyle name="Hiperłącze 6" xfId="14584" hidden="1" xr:uid="{00000000-0005-0000-0000-000077610000}"/>
    <cellStyle name="Hiperłącze 6" xfId="23838" hidden="1" xr:uid="{00000000-0005-0000-0000-0000DD650000}"/>
    <cellStyle name="Hiperłącze 6" xfId="26606" hidden="1" xr:uid="{00000000-0005-0000-0000-0000C3660000}"/>
    <cellStyle name="Hiperłącze 6" xfId="40155" hidden="1" xr:uid="{00000000-0005-0000-0000-0000F06C0000}"/>
    <cellStyle name="Hiperłącze 6" xfId="42497" hidden="1" xr:uid="{00000000-0005-0000-0000-00000C6E0000}"/>
    <cellStyle name="Hiperłącze 6" xfId="43315" hidden="1" xr:uid="{00000000-0005-0000-0000-0000DD6E0000}"/>
    <cellStyle name="Hiperłącze 6" xfId="13443" hidden="1" xr:uid="{00000000-0005-0000-0000-0000C3600000}"/>
    <cellStyle name="Hiperłącze 6" xfId="32759" hidden="1" xr:uid="{00000000-0005-0000-0000-0000BF690000}"/>
    <cellStyle name="Hiperłącze 6" xfId="27507" hidden="1" xr:uid="{00000000-0005-0000-0000-000067670000}"/>
    <cellStyle name="Hiperłącze 6" xfId="27470" hidden="1" xr:uid="{00000000-0005-0000-0000-00006D670000}"/>
    <cellStyle name="Hiperłącze 6" xfId="18792" hidden="1" xr:uid="{00000000-0005-0000-0000-000021630000}"/>
    <cellStyle name="Hiperłącze 6" xfId="43258" hidden="1" xr:uid="{00000000-0005-0000-0000-0000E96E0000}"/>
    <cellStyle name="Hiperłącze 6" xfId="42393" hidden="1" xr:uid="{00000000-0005-0000-0000-0000FA6D0000}"/>
    <cellStyle name="Hiperłącze 6" xfId="25063" hidden="1" xr:uid="{00000000-0005-0000-0000-0000A2660000}"/>
    <cellStyle name="Hiperłącze 6" xfId="15087" hidden="1" xr:uid="{00000000-0005-0000-0000-00008B610000}"/>
    <cellStyle name="Hiperłącze 6" xfId="13023" hidden="1" xr:uid="{00000000-0005-0000-0000-000094600000}"/>
    <cellStyle name="Hiperłącze 6" xfId="16014" hidden="1" xr:uid="{00000000-0005-0000-0000-000082620000}"/>
    <cellStyle name="Hiperłącze 6" xfId="23870" hidden="1" xr:uid="{00000000-0005-0000-0000-0000F8650000}"/>
    <cellStyle name="Hiperłącze 6" xfId="46042" hidden="1" xr:uid="{00000000-0005-0000-0000-00008D6F0000}"/>
    <cellStyle name="Hiperłącze 6" xfId="45540" hidden="1" xr:uid="{00000000-0005-0000-0000-0000BC6F0000}"/>
    <cellStyle name="Hiperłącze 6" xfId="32714" hidden="1" xr:uid="{00000000-0005-0000-0000-0000B5690000}"/>
    <cellStyle name="Hiperłącze 6" xfId="41274" hidden="1" xr:uid="{00000000-0005-0000-0000-0000626D0000}"/>
    <cellStyle name="Hiperłącze 6" xfId="34429" hidden="1" xr:uid="{00000000-0005-0000-0000-0000AB6B0000}"/>
    <cellStyle name="Hiperłącze 6" xfId="41306" hidden="1" xr:uid="{00000000-0005-0000-0000-0000686D0000}"/>
    <cellStyle name="Hiperłącze 6" xfId="40665" hidden="1" xr:uid="{00000000-0005-0000-0000-0000436D0000}"/>
    <cellStyle name="Hiperłącze 6" xfId="40413" hidden="1" xr:uid="{00000000-0005-0000-0000-00000A6D0000}"/>
    <cellStyle name="Hiperłącze 6" xfId="40047" hidden="1" xr:uid="{00000000-0005-0000-0000-0000E46C0000}"/>
    <cellStyle name="Hiperłącze 6" xfId="38074" hidden="1" xr:uid="{00000000-0005-0000-0000-0000036C0000}"/>
    <cellStyle name="Hiperłącze 6" xfId="37774" hidden="1" xr:uid="{00000000-0005-0000-0000-0000DE6B0000}"/>
    <cellStyle name="Hiperłącze 6" xfId="34367" hidden="1" xr:uid="{00000000-0005-0000-0000-0000B86B0000}"/>
    <cellStyle name="Hiperłącze 6" xfId="37120" hidden="1" xr:uid="{00000000-0005-0000-0000-0000A56B0000}"/>
    <cellStyle name="Hiperłącze 6" xfId="35875" hidden="1" xr:uid="{00000000-0005-0000-0000-0000FD6A0000}"/>
    <cellStyle name="Hiperłącze 6" xfId="35466" hidden="1" xr:uid="{00000000-0005-0000-0000-0000B16A0000}"/>
    <cellStyle name="Hiperłącze 6" xfId="35107" hidden="1" xr:uid="{00000000-0005-0000-0000-00008C6A0000}"/>
    <cellStyle name="Hiperłącze 6" xfId="19108" hidden="1" xr:uid="{00000000-0005-0000-0000-000087630000}"/>
    <cellStyle name="Hiperłącze 6" xfId="28023" hidden="1" xr:uid="{00000000-0005-0000-0000-000055670000}"/>
    <cellStyle name="Hiperłącze 6" xfId="45813" hidden="1" xr:uid="{00000000-0005-0000-0000-0000766F0000}"/>
    <cellStyle name="Hiperłącze 6" xfId="45360" hidden="1" xr:uid="{00000000-0005-0000-0000-0000616F0000}"/>
    <cellStyle name="Hiperłącze 6" xfId="33164" hidden="1" xr:uid="{00000000-0005-0000-0000-0000C9690000}"/>
    <cellStyle name="Hiperłącze 6" xfId="29815" hidden="1" xr:uid="{00000000-0005-0000-0000-0000A4690000}"/>
    <cellStyle name="Hiperłącze 6" xfId="32089" hidden="1" xr:uid="{00000000-0005-0000-0000-00006C690000}"/>
    <cellStyle name="Hiperłącze 6" xfId="18781" hidden="1" xr:uid="{00000000-0005-0000-0000-000059630000}"/>
    <cellStyle name="Hiperłącze 6" xfId="46371" hidden="1" xr:uid="{00000000-0005-0000-0000-0000F76F0000}"/>
    <cellStyle name="Hiperłącze 6" xfId="27429" hidden="1" xr:uid="{00000000-0005-0000-0000-000075670000}"/>
    <cellStyle name="Hiperłącze 6" xfId="46761" hidden="1" xr:uid="{00000000-0005-0000-0000-0000FC6F0000}"/>
    <cellStyle name="Hiperłącze 6" xfId="25660" hidden="1" xr:uid="{00000000-0005-0000-0000-000042660000}"/>
    <cellStyle name="Hiperłącze 6" xfId="18091" hidden="1" xr:uid="{00000000-0005-0000-0000-0000FB620000}"/>
    <cellStyle name="Hiperłącze 6" xfId="11791" hidden="1" xr:uid="{00000000-0005-0000-0000-00005F610000}"/>
    <cellStyle name="Hiperłącze 6" xfId="11797" hidden="1" xr:uid="{00000000-0005-0000-0000-000060610000}"/>
    <cellStyle name="Hiperłącze 6" xfId="11921" hidden="1" xr:uid="{00000000-0005-0000-0000-000069610000}"/>
    <cellStyle name="Hiperłącze 6" xfId="11456" hidden="1" xr:uid="{00000000-0005-0000-0000-00006B610000}"/>
    <cellStyle name="Hiperłącze 6" xfId="14554" hidden="1" xr:uid="{00000000-0005-0000-0000-000073610000}"/>
    <cellStyle name="Hiperłącze 6" xfId="14592" hidden="1" xr:uid="{00000000-0005-0000-0000-00007C610000}"/>
    <cellStyle name="Hiperłącze 6" xfId="14672" hidden="1" xr:uid="{00000000-0005-0000-0000-000080610000}"/>
    <cellStyle name="Hiperłącze 6" xfId="14726" hidden="1" xr:uid="{00000000-0005-0000-0000-000081610000}"/>
    <cellStyle name="Hiperłącze 6" xfId="14683" hidden="1" xr:uid="{00000000-0005-0000-0000-000084610000}"/>
    <cellStyle name="Hiperłącze 6" xfId="15179" hidden="1" xr:uid="{00000000-0005-0000-0000-000096610000}"/>
    <cellStyle name="Hiperłącze 6" xfId="15187" hidden="1" xr:uid="{00000000-0005-0000-0000-000097610000}"/>
    <cellStyle name="Hiperłącze 6" xfId="15195" hidden="1" xr:uid="{00000000-0005-0000-0000-000098610000}"/>
    <cellStyle name="Hiperłącze 6" xfId="15259" hidden="1" xr:uid="{00000000-0005-0000-0000-00009E610000}"/>
    <cellStyle name="Hiperłącze 6" xfId="15227" hidden="1" xr:uid="{00000000-0005-0000-0000-00009F610000}"/>
    <cellStyle name="Hiperłącze 6" xfId="15373" hidden="1" xr:uid="{00000000-0005-0000-0000-0000A9610000}"/>
    <cellStyle name="Hiperłącze 6" xfId="15355" hidden="1" xr:uid="{00000000-0005-0000-0000-0000AC610000}"/>
    <cellStyle name="Hiperłącze 6" xfId="15489" hidden="1" xr:uid="{00000000-0005-0000-0000-0000B1610000}"/>
    <cellStyle name="Hiperłącze 6" xfId="15214" hidden="1" xr:uid="{00000000-0005-0000-0000-00009B610000}"/>
    <cellStyle name="Hiperłącze 6" xfId="14277" hidden="1" xr:uid="{00000000-0005-0000-0000-000012610000}"/>
    <cellStyle name="Hiperłącze 6" xfId="25353" hidden="1" xr:uid="{00000000-0005-0000-0000-00008D670000}"/>
    <cellStyle name="Hiperłącze 6" xfId="20905" hidden="1" xr:uid="{00000000-0005-0000-0000-0000F0640000}"/>
    <cellStyle name="Hiperłącze 6" xfId="22143" hidden="1" xr:uid="{00000000-0005-0000-0000-0000B9640000}"/>
    <cellStyle name="Hiperłącze 6" xfId="20547" hidden="1" xr:uid="{00000000-0005-0000-0000-000091640000}"/>
    <cellStyle name="Hiperłącze 6" xfId="21854" hidden="1" xr:uid="{00000000-0005-0000-0000-000084640000}"/>
    <cellStyle name="Hiperłącze 6" xfId="36071" hidden="1" xr:uid="{00000000-0005-0000-0000-0000186B0000}"/>
    <cellStyle name="Hiperłącze 6" xfId="19051" hidden="1" xr:uid="{00000000-0005-0000-0000-000066630000}"/>
    <cellStyle name="Hiperłącze 6" xfId="26027" hidden="1" xr:uid="{00000000-0005-0000-0000-000066660000}"/>
    <cellStyle name="Hiperłącze 6" xfId="42700" hidden="1" xr:uid="{00000000-0005-0000-0000-0000466E0000}"/>
    <cellStyle name="Hiperłącze 6" xfId="42985" hidden="1" xr:uid="{00000000-0005-0000-0000-0000656E0000}"/>
    <cellStyle name="Hiperłącze 6" xfId="18488" hidden="1" xr:uid="{00000000-0005-0000-0000-000043630000}"/>
    <cellStyle name="Hiperłącze 6" xfId="36097" hidden="1" xr:uid="{00000000-0005-0000-0000-0000116B0000}"/>
    <cellStyle name="Hiperłącze 6" xfId="41734" hidden="1" xr:uid="{00000000-0005-0000-0000-0000DC6D0000}"/>
    <cellStyle name="Hiperłącze 6" xfId="43488" hidden="1" xr:uid="{00000000-0005-0000-0000-000046700000}"/>
    <cellStyle name="Hiperłącze 6" xfId="44912" hidden="1" xr:uid="{00000000-0005-0000-0000-00001F6F0000}"/>
    <cellStyle name="Hiperłącze 6" xfId="42190" hidden="1" xr:uid="{00000000-0005-0000-0000-0000326E0000}"/>
    <cellStyle name="Hiperłącze 6" xfId="41914" hidden="1" xr:uid="{00000000-0005-0000-0000-0000266E0000}"/>
    <cellStyle name="Hiperłącze 6" xfId="15361" hidden="1" xr:uid="{00000000-0005-0000-0000-0000AB610000}"/>
    <cellStyle name="Hiperłącze 6" xfId="11518" hidden="1" xr:uid="{00000000-0005-0000-0000-000070610000}"/>
    <cellStyle name="Hiperłącze 6" xfId="37840" hidden="1" xr:uid="{00000000-0005-0000-0000-0000F06B0000}"/>
    <cellStyle name="Hiperłącze 6" xfId="18840" hidden="1" xr:uid="{00000000-0005-0000-0000-000027630000}"/>
    <cellStyle name="Hiperłącze 6" xfId="42682" hidden="1" xr:uid="{00000000-0005-0000-0000-0000416E0000}"/>
    <cellStyle name="Hiperłącze 6" xfId="29425" hidden="1" xr:uid="{00000000-0005-0000-0000-000036680000}"/>
    <cellStyle name="Hiperłącze 6" xfId="28509" hidden="1" xr:uid="{00000000-0005-0000-0000-000000680000}"/>
    <cellStyle name="Hiperłącze 6" xfId="26292" hidden="1" xr:uid="{00000000-0005-0000-0000-00008B660000}"/>
    <cellStyle name="Hiperłącze 6" xfId="24496" hidden="1" xr:uid="{00000000-0005-0000-0000-0000D4650000}"/>
    <cellStyle name="Hiperłącze 6" xfId="41984" hidden="1" xr:uid="{00000000-0005-0000-0000-0000406E0000}"/>
    <cellStyle name="Hiperłącze 6" xfId="27341" hidden="1" xr:uid="{00000000-0005-0000-0000-00005B670000}"/>
    <cellStyle name="Hiperłącze 6" xfId="41752" hidden="1" xr:uid="{00000000-0005-0000-0000-0000D96D0000}"/>
    <cellStyle name="Hiperłącze 6" xfId="15824" hidden="1" xr:uid="{00000000-0005-0000-0000-00000B620000}"/>
    <cellStyle name="Hiperłącze 6" xfId="13270" hidden="1" xr:uid="{00000000-0005-0000-0000-0000AA600000}"/>
    <cellStyle name="Hiperłącze 6" xfId="22839" hidden="1" xr:uid="{00000000-0005-0000-0000-000068650000}"/>
    <cellStyle name="Hiperłącze 6" xfId="32152" hidden="1" xr:uid="{00000000-0005-0000-0000-00003B690000}"/>
    <cellStyle name="Hiperłącze 6" xfId="39280" hidden="1" xr:uid="{00000000-0005-0000-0000-00007B6C0000}"/>
    <cellStyle name="Hiperłącze 6" xfId="27923" hidden="1" xr:uid="{00000000-0005-0000-0000-000045670000}"/>
    <cellStyle name="Hiperłącze 6" xfId="14175" hidden="1" xr:uid="{00000000-0005-0000-0000-00000C610000}"/>
    <cellStyle name="Hiperłącze 6" xfId="33760" hidden="1" xr:uid="{00000000-0005-0000-0000-0000356A0000}"/>
    <cellStyle name="Hiperłącze 6" xfId="11747" hidden="1" xr:uid="{00000000-0005-0000-0000-000068610000}"/>
    <cellStyle name="Hiperłącze 6" xfId="43125" hidden="1" xr:uid="{00000000-0005-0000-0000-0000EA6E0000}"/>
    <cellStyle name="Hiperłącze 6" xfId="39462" hidden="1" xr:uid="{00000000-0005-0000-0000-0000896C0000}"/>
    <cellStyle name="Hiperłącze 6" xfId="22045" hidden="1" xr:uid="{00000000-0005-0000-0000-0000AE640000}"/>
    <cellStyle name="Hiperłącze 6" xfId="43659" hidden="1" xr:uid="{00000000-0005-0000-0000-0000796E0000}"/>
    <cellStyle name="Hiperłącze 6" xfId="45440" hidden="1" xr:uid="{00000000-0005-0000-0000-0000B16F0000}"/>
    <cellStyle name="Hiperłącze 6" xfId="25070" hidden="1" xr:uid="{00000000-0005-0000-0000-0000A1660000}"/>
    <cellStyle name="Hiperłącze 6" xfId="33688" hidden="1" xr:uid="{00000000-0005-0000-0000-00002C6A0000}"/>
    <cellStyle name="Hiperłącze 6" xfId="11888" hidden="1" xr:uid="{00000000-0005-0000-0000-0000D7600000}"/>
    <cellStyle name="Hiperłącze 6" xfId="27126" hidden="1" xr:uid="{00000000-0005-0000-0000-000017670000}"/>
    <cellStyle name="Hiperłącze 6" xfId="11426" hidden="1" xr:uid="{00000000-0005-0000-0000-000001600000}"/>
    <cellStyle name="Hiperłącze 6" xfId="23009" hidden="1" xr:uid="{00000000-0005-0000-0000-000051650000}"/>
    <cellStyle name="Hiperłącze 6" xfId="17272" hidden="1" xr:uid="{00000000-0005-0000-0000-000066620000}"/>
    <cellStyle name="Hiperłącze 6" xfId="19481" hidden="1" xr:uid="{00000000-0005-0000-0000-0000D8630000}"/>
    <cellStyle name="Hiperłącze 6" xfId="37687" hidden="1" xr:uid="{00000000-0005-0000-0000-0000D96B0000}"/>
    <cellStyle name="Hiperłącze 6" xfId="25607" hidden="1" xr:uid="{00000000-0005-0000-0000-000040660000}"/>
    <cellStyle name="Hiperłącze 6" xfId="39662" hidden="1" xr:uid="{00000000-0005-0000-0000-0000A36C0000}"/>
    <cellStyle name="Hiperłącze 6" xfId="37907" hidden="1" xr:uid="{00000000-0005-0000-0000-0000296C0000}"/>
    <cellStyle name="Hiperłącze 6" xfId="13824" hidden="1" xr:uid="{00000000-0005-0000-0000-00004E610000}"/>
    <cellStyle name="Hiperłącze 6" xfId="26997" hidden="1" xr:uid="{00000000-0005-0000-0000-0000F0660000}"/>
    <cellStyle name="Hiperłącze 6" xfId="42931" hidden="1" xr:uid="{00000000-0005-0000-0000-0000646E0000}"/>
    <cellStyle name="Hiperłącze 6" xfId="18928" hidden="1" xr:uid="{00000000-0005-0000-0000-000030630000}"/>
    <cellStyle name="Hiperłącze 6" xfId="35916" hidden="1" xr:uid="{00000000-0005-0000-0000-0000026B0000}"/>
    <cellStyle name="Hiperłącze 6" xfId="23182" hidden="1" xr:uid="{00000000-0005-0000-0000-000022650000}"/>
    <cellStyle name="Hiperłącze 6" xfId="32511" hidden="1" xr:uid="{00000000-0005-0000-0000-000064690000}"/>
    <cellStyle name="Hiperłącze 6" xfId="31574" hidden="1" xr:uid="{00000000-0005-0000-0000-000001690000}"/>
    <cellStyle name="Hiperłącze 6" xfId="12915" hidden="1" xr:uid="{00000000-0005-0000-0000-000088600000}"/>
    <cellStyle name="Hiperłącze 6" xfId="13703" hidden="1" xr:uid="{00000000-0005-0000-0000-0000F2600000}"/>
    <cellStyle name="Hiperłącze 6" xfId="41740" hidden="1" xr:uid="{00000000-0005-0000-0000-0000DB6D0000}"/>
    <cellStyle name="Hiperłącze 6" xfId="38117" hidden="1" xr:uid="{00000000-0005-0000-0000-0000026C0000}"/>
    <cellStyle name="Hiperłącze 6" xfId="36452" hidden="1" xr:uid="{00000000-0005-0000-0000-00009D6B0000}"/>
    <cellStyle name="Hiperłącze 6" xfId="41298" hidden="1" xr:uid="{00000000-0005-0000-0000-0000676D0000}"/>
    <cellStyle name="Hiperłącze 6" xfId="16832" hidden="1" xr:uid="{00000000-0005-0000-0000-00003B620000}"/>
    <cellStyle name="Hiperłącze 6" xfId="27705" hidden="1" xr:uid="{00000000-0005-0000-0000-000032670000}"/>
    <cellStyle name="Hiperłącze 6" xfId="37601" hidden="1" xr:uid="{00000000-0005-0000-0000-00000E6C0000}"/>
    <cellStyle name="Hiperłącze 6" xfId="38296" hidden="1" xr:uid="{00000000-0005-0000-0000-0000456C0000}"/>
    <cellStyle name="Hiperłącze 6" xfId="21233" hidden="1" xr:uid="{00000000-0005-0000-0000-00003E640000}"/>
    <cellStyle name="Hiperłącze 6" xfId="13396" hidden="1" xr:uid="{00000000-0005-0000-0000-0000BD600000}"/>
    <cellStyle name="Hiperłącze 6" xfId="15981" hidden="1" xr:uid="{00000000-0005-0000-0000-00007B630000}"/>
    <cellStyle name="Hiperłącze 6" xfId="33594" hidden="1" xr:uid="{00000000-0005-0000-0000-0000F2690000}"/>
    <cellStyle name="Hiperłącze 6" xfId="11674" hidden="1" xr:uid="{00000000-0005-0000-0000-000070600000}"/>
    <cellStyle name="Hiperłącze 6" xfId="39710" hidden="1" xr:uid="{00000000-0005-0000-0000-0000A66C0000}"/>
    <cellStyle name="Hiperłącze 6" xfId="43039" hidden="1" xr:uid="{00000000-0005-0000-0000-0000706E0000}"/>
    <cellStyle name="Hiperłącze 6" xfId="46391" hidden="1" xr:uid="{00000000-0005-0000-0000-0000F16F0000}"/>
    <cellStyle name="Hiperłącze 6" xfId="32597" hidden="1" xr:uid="{00000000-0005-0000-0000-000095690000}"/>
    <cellStyle name="Hiperłącze 6" xfId="16906" hidden="1" xr:uid="{00000000-0005-0000-0000-000040620000}"/>
    <cellStyle name="Hiperłącze 6" xfId="41266" hidden="1" xr:uid="{00000000-0005-0000-0000-00005E6D0000}"/>
    <cellStyle name="Hiperłącze 6" xfId="19242" hidden="1" xr:uid="{00000000-0005-0000-0000-000095630000}"/>
    <cellStyle name="Hiperłącze 6" xfId="42605" hidden="1" xr:uid="{00000000-0005-0000-0000-0000186E0000}"/>
    <cellStyle name="Hiperłącze 6" xfId="45089" hidden="1" xr:uid="{00000000-0005-0000-0000-0000306F0000}"/>
    <cellStyle name="Hiperłącze 6" xfId="33825" hidden="1" xr:uid="{00000000-0005-0000-0000-00003D6A0000}"/>
    <cellStyle name="Hiperłącze 6" xfId="40620" hidden="1" xr:uid="{00000000-0005-0000-0000-0000216D0000}"/>
    <cellStyle name="Hiperłącze 6" xfId="33948" hidden="1" xr:uid="{00000000-0005-0000-0000-0000466A0000}"/>
    <cellStyle name="Hiperłącze 6" xfId="36863" hidden="1" xr:uid="{00000000-0005-0000-0000-0000856B0000}"/>
    <cellStyle name="Hiperłącze 6" xfId="29721" hidden="1" xr:uid="{00000000-0005-0000-0000-0000B7680000}"/>
    <cellStyle name="Hiperłącze 6" xfId="36545" hidden="1" xr:uid="{00000000-0005-0000-0000-0000886B0000}"/>
    <cellStyle name="Hiperłącze 6" xfId="18129" hidden="1" xr:uid="{00000000-0005-0000-0000-0000FA620000}"/>
    <cellStyle name="Hiperłącze 6" xfId="29416" hidden="1" xr:uid="{00000000-0005-0000-0000-000035680000}"/>
    <cellStyle name="Hiperłącze 6" xfId="18744" hidden="1" xr:uid="{00000000-0005-0000-0000-00001A630000}"/>
    <cellStyle name="Hiperłącze 6" xfId="26239" hidden="1" xr:uid="{00000000-0005-0000-0000-000082660000}"/>
    <cellStyle name="Hiperłącze 6" xfId="40317" hidden="1" xr:uid="{00000000-0005-0000-0000-0000FE6C0000}"/>
    <cellStyle name="Hiperłącze 6" xfId="44067" hidden="1" xr:uid="{00000000-0005-0000-0000-0000A36E0000}"/>
    <cellStyle name="Hiperłącze 6" xfId="34116" hidden="1" xr:uid="{00000000-0005-0000-0000-0000C16A0000}"/>
    <cellStyle name="Hiperłącze 6" xfId="28779" hidden="1" xr:uid="{00000000-0005-0000-0000-0000CC670000}"/>
    <cellStyle name="Hiperłącze 6" xfId="22297" hidden="1" xr:uid="{00000000-0005-0000-0000-0000CF640000}"/>
    <cellStyle name="Hiperłącze 6" xfId="23686" hidden="1" xr:uid="{00000000-0005-0000-0000-00009A650000}"/>
    <cellStyle name="Hiperłącze 6" xfId="17982" hidden="1" xr:uid="{00000000-0005-0000-0000-0000D7620000}"/>
    <cellStyle name="Hiperłącze 6" xfId="34582" hidden="1" xr:uid="{00000000-0005-0000-0000-0000266B0000}"/>
    <cellStyle name="Hiperłącze 6" xfId="12756" hidden="1" xr:uid="{00000000-0005-0000-0000-00005A600000}"/>
    <cellStyle name="Hiperłącze 6" xfId="27196" hidden="1" xr:uid="{00000000-0005-0000-0000-00001E670000}"/>
    <cellStyle name="Hiperłącze 6" xfId="30862" hidden="1" xr:uid="{00000000-0005-0000-0000-00009D680000}"/>
    <cellStyle name="Hiperłącze 6" xfId="38632" hidden="1" xr:uid="{00000000-0005-0000-0000-0000D26C0000}"/>
    <cellStyle name="Hiperłącze 6" xfId="13840" hidden="1" xr:uid="{00000000-0005-0000-0000-00004A610000}"/>
    <cellStyle name="Hiperłącze 6" xfId="36915" hidden="1" xr:uid="{00000000-0005-0000-0000-0000646B0000}"/>
    <cellStyle name="Hiperłącze 6" xfId="18193" hidden="1" xr:uid="{00000000-0005-0000-0000-000008630000}"/>
    <cellStyle name="Hiperłącze 6" xfId="38980" hidden="1" xr:uid="{00000000-0005-0000-0000-00002B6D0000}"/>
    <cellStyle name="Hiperłącze 6" xfId="41242" hidden="1" xr:uid="{00000000-0005-0000-0000-0000636D0000}"/>
    <cellStyle name="Hiperłącze 6" xfId="40695" hidden="1" xr:uid="{00000000-0005-0000-0000-0000476D0000}"/>
    <cellStyle name="Hiperłącze 6" xfId="40383" hidden="1" xr:uid="{00000000-0005-0000-0000-0000106D0000}"/>
    <cellStyle name="Hiperłącze 6" xfId="38760" hidden="1" xr:uid="{00000000-0005-0000-0000-0000D86C0000}"/>
    <cellStyle name="Hiperłącze 6" xfId="31109" hidden="1" xr:uid="{00000000-0005-0000-0000-0000D0680000}"/>
    <cellStyle name="Hiperłącze 6" xfId="31163" hidden="1" xr:uid="{00000000-0005-0000-0000-0000D1680000}"/>
    <cellStyle name="Hiperłącze 6" xfId="31120" hidden="1" xr:uid="{00000000-0005-0000-0000-0000D4680000}"/>
    <cellStyle name="Hiperłącze 6" xfId="31181" hidden="1" xr:uid="{00000000-0005-0000-0000-0000D6680000}"/>
    <cellStyle name="Hiperłącze 6" xfId="31234" hidden="1" xr:uid="{00000000-0005-0000-0000-0000DF680000}"/>
    <cellStyle name="Hiperłącze 6" xfId="31226" hidden="1" xr:uid="{00000000-0005-0000-0000-0000E0680000}"/>
    <cellStyle name="Hiperłącze 6" xfId="31287" hidden="1" xr:uid="{00000000-0005-0000-0000-0000E5680000}"/>
    <cellStyle name="Hiperłącze 6" xfId="31322" hidden="1" xr:uid="{00000000-0005-0000-0000-0000EC680000}"/>
    <cellStyle name="Hiperłącze 6" xfId="31352" hidden="1" xr:uid="{00000000-0005-0000-0000-0000ED680000}"/>
    <cellStyle name="Hiperłącze 6" xfId="31493" hidden="1" xr:uid="{00000000-0005-0000-0000-0000FD680000}"/>
    <cellStyle name="Hiperłącze 6" xfId="31502" hidden="1" xr:uid="{00000000-0005-0000-0000-0000FE680000}"/>
    <cellStyle name="Hiperłącze 6" xfId="31511" hidden="1" xr:uid="{00000000-0005-0000-0000-0000FF680000}"/>
    <cellStyle name="Hiperłącze 6" xfId="31583" hidden="1" xr:uid="{00000000-0005-0000-0000-000002690000}"/>
    <cellStyle name="Hiperłącze 6" xfId="31540" hidden="1" xr:uid="{00000000-0005-0000-0000-000003690000}"/>
    <cellStyle name="Hiperłącze 6" xfId="31531" hidden="1" xr:uid="{00000000-0005-0000-0000-000004690000}"/>
    <cellStyle name="Hiperłącze 6" xfId="31566" hidden="1" xr:uid="{00000000-0005-0000-0000-000005690000}"/>
    <cellStyle name="Hiperłącze 6" xfId="31592" hidden="1" xr:uid="{00000000-0005-0000-0000-000006690000}"/>
    <cellStyle name="Hiperłącze 6" xfId="29966" hidden="1" xr:uid="{00000000-0005-0000-0000-000011690000}"/>
    <cellStyle name="Hiperłącze 6" xfId="31629" hidden="1" xr:uid="{00000000-0005-0000-0000-000024690000}"/>
    <cellStyle name="Hiperłącze 6" xfId="26909" hidden="1" xr:uid="{00000000-0005-0000-0000-0000E7660000}"/>
    <cellStyle name="Hiperłącze 6" xfId="23262" hidden="1" xr:uid="{00000000-0005-0000-0000-000029650000}"/>
    <cellStyle name="Hiperłącze 6" xfId="19600" hidden="1" xr:uid="{00000000-0005-0000-0000-00009A630000}"/>
    <cellStyle name="Hiperłącze 6" xfId="23106" hidden="1" xr:uid="{00000000-0005-0000-0000-00001B650000}"/>
    <cellStyle name="Hiperłącze 6" xfId="13150" hidden="1" xr:uid="{00000000-0005-0000-0000-0000A3600000}"/>
    <cellStyle name="Hiperłącze 6" xfId="38792" hidden="1" xr:uid="{00000000-0005-0000-0000-0000CD6C0000}"/>
    <cellStyle name="Hiperłącze 6" xfId="21936" hidden="1" xr:uid="{00000000-0005-0000-0000-0000A2640000}"/>
    <cellStyle name="Hiperłącze 6" xfId="45001" hidden="1" xr:uid="{00000000-0005-0000-0000-0000276F0000}"/>
    <cellStyle name="Hiperłącze 6" xfId="29906" hidden="1" xr:uid="{00000000-0005-0000-0000-00009B690000}"/>
    <cellStyle name="Hiperłącze 6" xfId="25622" hidden="1" xr:uid="{00000000-0005-0000-0000-000044660000}"/>
    <cellStyle name="Hiperłącze 6" xfId="26683" hidden="1" xr:uid="{00000000-0005-0000-0000-0000CB660000}"/>
    <cellStyle name="Hiperłącze 6" xfId="19460" hidden="1" xr:uid="{00000000-0005-0000-0000-0000E0630000}"/>
    <cellStyle name="Hiperłącze 6" xfId="19914" hidden="1" xr:uid="{00000000-0005-0000-0000-0000B6630000}"/>
    <cellStyle name="Hiperłącze 6" xfId="26125" hidden="1" xr:uid="{00000000-0005-0000-0000-000072660000}"/>
    <cellStyle name="Hiperłącze 6" xfId="22617" hidden="1" xr:uid="{00000000-0005-0000-0000-00000B650000}"/>
    <cellStyle name="Hiperłącze 6" xfId="29272" hidden="1" xr:uid="{00000000-0005-0000-0000-00002C680000}"/>
    <cellStyle name="Hiperłącze 6" xfId="29293" hidden="1" xr:uid="{00000000-0005-0000-0000-00002F680000}"/>
    <cellStyle name="Hiperłącze 6" xfId="19950" hidden="1" xr:uid="{00000000-0005-0000-0000-0000BF630000}"/>
    <cellStyle name="Hiperłącze 6" xfId="37211" hidden="1" xr:uid="{00000000-0005-0000-0000-0000CC6B0000}"/>
    <cellStyle name="Hiperłącze 6" xfId="17634" hidden="1" xr:uid="{00000000-0005-0000-0000-0000AB620000}"/>
    <cellStyle name="Hiperłącze 6" xfId="11235" hidden="1" xr:uid="{00000000-0005-0000-0000-0000F15F0000}"/>
    <cellStyle name="Hiperłącze 6" xfId="13993" hidden="1" xr:uid="{00000000-0005-0000-0000-00002C610000}"/>
    <cellStyle name="Hiperłącze 6" xfId="27915" hidden="1" xr:uid="{00000000-0005-0000-0000-000049670000}"/>
    <cellStyle name="Hiperłącze 6" xfId="20464" hidden="1" xr:uid="{00000000-0005-0000-0000-000027640000}"/>
    <cellStyle name="Hiperłącze 6" xfId="17675" hidden="1" xr:uid="{00000000-0005-0000-0000-0000B3620000}"/>
    <cellStyle name="Hiperłącze 6" xfId="41941" hidden="1" xr:uid="{00000000-0005-0000-0000-00001B6E0000}"/>
    <cellStyle name="Hiperłącze 6" xfId="25637" hidden="1" xr:uid="{00000000-0005-0000-0000-000041660000}"/>
    <cellStyle name="Hiperłącze 6" xfId="37363" hidden="1" xr:uid="{00000000-0005-0000-0000-0000D66B0000}"/>
    <cellStyle name="Hiperłącze 6" xfId="14268" hidden="1" xr:uid="{00000000-0005-0000-0000-000011610000}"/>
    <cellStyle name="Hiperłącze 6" xfId="17060" hidden="1" xr:uid="{00000000-0005-0000-0000-00004D620000}"/>
    <cellStyle name="Hiperłącze 6" xfId="29408" hidden="1" xr:uid="{00000000-0005-0000-0000-000039680000}"/>
    <cellStyle name="Hiperłącze 6" xfId="30234" hidden="1" xr:uid="{00000000-0005-0000-0000-00005B680000}"/>
    <cellStyle name="Hiperłącze 6" xfId="12602" hidden="1" xr:uid="{00000000-0005-0000-0000-00004B600000}"/>
    <cellStyle name="Hiperłącze 6" xfId="13983" hidden="1" xr:uid="{00000000-0005-0000-0000-000030610000}"/>
    <cellStyle name="Hiperłącze 6" xfId="14324" hidden="1" xr:uid="{00000000-0005-0000-0000-00001C610000}"/>
    <cellStyle name="Hiperłącze 6" xfId="38817" hidden="1" xr:uid="{00000000-0005-0000-0000-0000D06C0000}"/>
    <cellStyle name="Hiperłącze 6" xfId="26176" hidden="1" xr:uid="{00000000-0005-0000-0000-00007B660000}"/>
    <cellStyle name="Hiperłącze 6" xfId="34076" hidden="1" xr:uid="{00000000-0005-0000-0000-0000BB6B0000}"/>
    <cellStyle name="Hiperłącze 6" xfId="40729" hidden="1" xr:uid="{00000000-0005-0000-0000-0000456D0000}"/>
    <cellStyle name="Hiperłącze 6" xfId="38767" hidden="1" xr:uid="{00000000-0005-0000-0000-0000D76C0000}"/>
    <cellStyle name="Hiperłącze 6" xfId="39774" hidden="1" xr:uid="{00000000-0005-0000-0000-0000A96C0000}"/>
    <cellStyle name="Hiperłącze 6" xfId="39325" hidden="1" xr:uid="{00000000-0005-0000-0000-00007E6C0000}"/>
    <cellStyle name="Hiperłącze 6" xfId="37633" hidden="1" xr:uid="{00000000-0005-0000-0000-0000106C0000}"/>
    <cellStyle name="Hiperłącze 6" xfId="36535" hidden="1" xr:uid="{00000000-0005-0000-0000-00008C6B0000}"/>
    <cellStyle name="Hiperłącze 6" xfId="36142" hidden="1" xr:uid="{00000000-0005-0000-0000-0000336B0000}"/>
    <cellStyle name="Hiperłącze 6" xfId="21335" hidden="1" xr:uid="{00000000-0005-0000-0000-000048640000}"/>
    <cellStyle name="Hiperłącze 6" xfId="23604" hidden="1" xr:uid="{00000000-0005-0000-0000-000093650000}"/>
    <cellStyle name="Hiperłącze 6" xfId="13651" hidden="1" xr:uid="{00000000-0005-0000-0000-0000F4600000}"/>
    <cellStyle name="Hiperłącze 6" xfId="12238" hidden="1" xr:uid="{00000000-0005-0000-0000-0000DA600000}"/>
    <cellStyle name="Hiperłącze 6" xfId="28641" hidden="1" xr:uid="{00000000-0005-0000-0000-0000B9670000}"/>
    <cellStyle name="Hiperłącze 6" xfId="24322" hidden="1" xr:uid="{00000000-0005-0000-0000-0000EF650000}"/>
    <cellStyle name="Hiperłącze 6" xfId="35055" hidden="1" xr:uid="{00000000-0005-0000-0000-0000816A0000}"/>
    <cellStyle name="Hiperłącze 6" xfId="45961" hidden="1" xr:uid="{00000000-0005-0000-0000-0000846F0000}"/>
    <cellStyle name="Hiperłącze 6" xfId="45218" hidden="1" xr:uid="{00000000-0005-0000-0000-0000576F0000}"/>
    <cellStyle name="Hiperłącze 6" xfId="20184" hidden="1" xr:uid="{00000000-0005-0000-0000-0000FE630000}"/>
    <cellStyle name="Hiperłącze 6" xfId="15801" hidden="1" xr:uid="{00000000-0005-0000-0000-000008620000}"/>
    <cellStyle name="Hiperłącze 6" xfId="12392" hidden="1" xr:uid="{00000000-0005-0000-0000-000034600000}"/>
    <cellStyle name="Hiperłącze 6" xfId="29434" hidden="1" xr:uid="{00000000-0005-0000-0000-00003A680000}"/>
    <cellStyle name="Hiperłącze 6" xfId="16003" hidden="1" xr:uid="{00000000-0005-0000-0000-00008C620000}"/>
    <cellStyle name="Hiperłącze 6" xfId="26703" hidden="1" xr:uid="{00000000-0005-0000-0000-0000D0660000}"/>
    <cellStyle name="Hiperłącze 6" xfId="14820" hidden="1" xr:uid="{00000000-0005-0000-0000-0000D8610000}"/>
    <cellStyle name="Hiperłącze 6" xfId="44741" hidden="1" xr:uid="{00000000-0005-0000-0000-0000026F0000}"/>
    <cellStyle name="Hiperłącze 6" xfId="44750" hidden="1" xr:uid="{00000000-0005-0000-0000-0000066F0000}"/>
    <cellStyle name="Hiperłącze 6" xfId="44712" hidden="1" xr:uid="{00000000-0005-0000-0000-0000076F0000}"/>
    <cellStyle name="Hiperłącze 6" xfId="44848" hidden="1" xr:uid="{00000000-0005-0000-0000-0000126F0000}"/>
    <cellStyle name="Hiperłącze 6" xfId="44856" hidden="1" xr:uid="{00000000-0005-0000-0000-0000156F0000}"/>
    <cellStyle name="Hiperłącze 6" xfId="44928" hidden="1" xr:uid="{00000000-0005-0000-0000-0000196F0000}"/>
    <cellStyle name="Hiperłącze 6" xfId="44906" hidden="1" xr:uid="{00000000-0005-0000-0000-0000206F0000}"/>
    <cellStyle name="Hiperłącze 6" xfId="45009" hidden="1" xr:uid="{00000000-0005-0000-0000-00002C6F0000}"/>
    <cellStyle name="Hiperłącze 6" xfId="45143" hidden="1" xr:uid="{00000000-0005-0000-0000-0000316F0000}"/>
    <cellStyle name="Hiperłącze 6" xfId="45100" hidden="1" xr:uid="{00000000-0005-0000-0000-0000346F0000}"/>
    <cellStyle name="Hiperłącze 6" xfId="45161" hidden="1" xr:uid="{00000000-0005-0000-0000-0000366F0000}"/>
    <cellStyle name="Hiperłącze 6" xfId="43561" hidden="1" xr:uid="{00000000-0005-0000-0000-00004C6F0000}"/>
    <cellStyle name="Hiperłącze 6" xfId="43572" hidden="1" xr:uid="{00000000-0005-0000-0000-00004D6F0000}"/>
    <cellStyle name="Hiperłącze 6" xfId="43243" hidden="1" xr:uid="{00000000-0005-0000-0000-0000506F0000}"/>
    <cellStyle name="Hiperłącze 6" xfId="44002" hidden="1" xr:uid="{00000000-0005-0000-0000-0000966E0000}"/>
    <cellStyle name="Hiperłącze 6" xfId="42532" hidden="1" xr:uid="{00000000-0005-0000-0000-0000066E0000}"/>
    <cellStyle name="Hiperłącze 6" xfId="42568" hidden="1" xr:uid="{00000000-0005-0000-0000-00000F6E0000}"/>
    <cellStyle name="Hiperłącze 6" xfId="42623" hidden="1" xr:uid="{00000000-0005-0000-0000-0000156E0000}"/>
    <cellStyle name="Hiperłącze 6" xfId="42166" hidden="1" xr:uid="{00000000-0005-0000-0000-00001C6E0000}"/>
    <cellStyle name="Hiperłącze 6" xfId="44992" hidden="1" xr:uid="{00000000-0005-0000-0000-0000286F0000}"/>
    <cellStyle name="Hiperłącze 6" xfId="44795" hidden="1" xr:uid="{00000000-0005-0000-0000-0000106F0000}"/>
    <cellStyle name="Hiperłącze 6" xfId="10358" hidden="1" xr:uid="{00000000-0005-0000-0000-0000E25F0000}"/>
    <cellStyle name="Hiperłącze 6" xfId="43967" hidden="1" xr:uid="{00000000-0005-0000-0000-00009C6E0000}"/>
    <cellStyle name="Hiperłącze 6" xfId="23997" hidden="1" xr:uid="{00000000-0005-0000-0000-0000EC650000}"/>
    <cellStyle name="Hiperłącze 6" xfId="24168" hidden="1" xr:uid="{00000000-0005-0000-0000-0000AF650000}"/>
    <cellStyle name="Hiperłącze 6" xfId="23776" hidden="1" xr:uid="{00000000-0005-0000-0000-0000A1650000}"/>
    <cellStyle name="Hiperłącze 6" xfId="22875" hidden="1" xr:uid="{00000000-0005-0000-0000-00006E650000}"/>
    <cellStyle name="Hiperłącze 6" xfId="22825" hidden="1" xr:uid="{00000000-0005-0000-0000-000061650000}"/>
    <cellStyle name="Hiperłącze 6" xfId="30390" hidden="1" xr:uid="{00000000-0005-0000-0000-000067680000}"/>
    <cellStyle name="Hiperłącze 6" xfId="37729" hidden="1" xr:uid="{00000000-0005-0000-0000-0000E06B0000}"/>
    <cellStyle name="Hiperłącze 6" xfId="16220" hidden="1" xr:uid="{00000000-0005-0000-0000-000079620000}"/>
    <cellStyle name="Hiperłącze 6" xfId="25513" hidden="1" xr:uid="{00000000-0005-0000-0000-0000F9660000}"/>
    <cellStyle name="Hiperłącze 6" xfId="14100" hidden="1" xr:uid="{00000000-0005-0000-0000-000003610000}"/>
    <cellStyle name="Hiperłącze 6" xfId="17172" hidden="1" xr:uid="{00000000-0005-0000-0000-00005E620000}"/>
    <cellStyle name="Hiperłącze 6" xfId="19803" hidden="1" xr:uid="{00000000-0005-0000-0000-0000E7630000}"/>
    <cellStyle name="Hiperłącze 6" xfId="15853" hidden="1" xr:uid="{00000000-0005-0000-0000-000006620000}"/>
    <cellStyle name="Hiperłącze 6" xfId="37302" hidden="1" xr:uid="{00000000-0005-0000-0000-0000D46B0000}"/>
    <cellStyle name="Hiperłącze 6" xfId="12319" hidden="1" xr:uid="{00000000-0005-0000-0000-000029600000}"/>
    <cellStyle name="Hiperłącze 6" xfId="15871" hidden="1" xr:uid="{00000000-0005-0000-0000-00000D620000}"/>
    <cellStyle name="Hiperłącze 6" xfId="15520" hidden="1" xr:uid="{00000000-0005-0000-0000-0000E7610000}"/>
    <cellStyle name="Hiperłącze 6" xfId="16431" hidden="1" xr:uid="{00000000-0005-0000-0000-0000ED620000}"/>
    <cellStyle name="Hiperłącze 6" xfId="13032" hidden="1" xr:uid="{00000000-0005-0000-0000-000093600000}"/>
    <cellStyle name="Hiperłącze 6" xfId="13916" hidden="1" xr:uid="{00000000-0005-0000-0000-00003C610000}"/>
    <cellStyle name="Hiperłącze 6" xfId="43241" hidden="1" xr:uid="{00000000-0005-0000-0000-00003D6F0000}"/>
    <cellStyle name="Hiperłącze 6" xfId="44944" hidden="1" xr:uid="{00000000-0005-0000-0000-00001E6F0000}"/>
    <cellStyle name="Hiperłącze 6" xfId="44651" hidden="1" xr:uid="{00000000-0005-0000-0000-0000FD6E0000}"/>
    <cellStyle name="Hiperłącze 6" xfId="39989" hidden="1" xr:uid="{00000000-0005-0000-0000-0000C16C0000}"/>
    <cellStyle name="Hiperłącze 6" xfId="19970" hidden="1" xr:uid="{00000000-0005-0000-0000-0000C4630000}"/>
    <cellStyle name="Hiperłącze 6" xfId="38000" hidden="1" xr:uid="{00000000-0005-0000-0000-0000F56B0000}"/>
    <cellStyle name="Hiperłącze 6" xfId="30003" hidden="1" xr:uid="{00000000-0005-0000-0000-00001D690000}"/>
    <cellStyle name="Hiperłącze 6" xfId="31271" hidden="1" xr:uid="{00000000-0005-0000-0000-0000DE680000}"/>
    <cellStyle name="Hiperłącze 6" xfId="25428" hidden="1" xr:uid="{00000000-0005-0000-0000-000000670000}"/>
    <cellStyle name="Hiperłącze 6" xfId="39176" hidden="1" xr:uid="{00000000-0005-0000-0000-0000706C0000}"/>
    <cellStyle name="Hiperłącze 6" xfId="38556" hidden="1" xr:uid="{00000000-0005-0000-0000-0000676C0000}"/>
    <cellStyle name="Hiperłącze 6" xfId="15469" hidden="1" xr:uid="{00000000-0005-0000-0000-0000B7610000}"/>
    <cellStyle name="Hiperłącze 6" xfId="44570" hidden="1" xr:uid="{00000000-0005-0000-0000-0000F46E0000}"/>
    <cellStyle name="Hiperłącze 6" xfId="36876" hidden="1" xr:uid="{00000000-0005-0000-0000-0000996B0000}"/>
    <cellStyle name="Hiperłącze 6" xfId="42238" hidden="1" xr:uid="{00000000-0005-0000-0000-0000EC6D0000}"/>
    <cellStyle name="Hiperłącze 6" xfId="25692" hidden="1" xr:uid="{00000000-0005-0000-0000-000048660000}"/>
    <cellStyle name="Hiperłącze 6" xfId="11735" hidden="1" xr:uid="{00000000-0005-0000-0000-00006F610000}"/>
    <cellStyle name="Hiperłącze 6" xfId="31657" hidden="1" xr:uid="{00000000-0005-0000-0000-00002C690000}"/>
    <cellStyle name="Hiperłącze 6" xfId="40829" hidden="1" xr:uid="{00000000-0005-0000-0000-0000556D0000}"/>
    <cellStyle name="Hiperłącze 6" xfId="36054" hidden="1" xr:uid="{00000000-0005-0000-0000-0000146B0000}"/>
    <cellStyle name="Hiperłącze 6" xfId="28621" hidden="1" xr:uid="{00000000-0005-0000-0000-000002680000}"/>
    <cellStyle name="Hiperłącze 6" xfId="26304" hidden="1" xr:uid="{00000000-0005-0000-0000-000089660000}"/>
    <cellStyle name="Hiperłącze 6" xfId="34220" hidden="1" xr:uid="{00000000-0005-0000-0000-0000CF6A0000}"/>
    <cellStyle name="Hiperłącze 6" xfId="44825" hidden="1" xr:uid="{00000000-0005-0000-0000-0000116F0000}"/>
    <cellStyle name="Hiperłącze 6" xfId="17699" hidden="1" xr:uid="{00000000-0005-0000-0000-0000AE620000}"/>
    <cellStyle name="Hiperłącze 6" xfId="40899" hidden="1" xr:uid="{00000000-0005-0000-0000-00008D6D0000}"/>
    <cellStyle name="Hiperłącze 6" xfId="17739" hidden="1" xr:uid="{00000000-0005-0000-0000-0000B8620000}"/>
    <cellStyle name="Hiperłącze 6" xfId="23595" hidden="1" xr:uid="{00000000-0005-0000-0000-000092650000}"/>
    <cellStyle name="Hiperłącze 6" xfId="15844" hidden="1" xr:uid="{00000000-0005-0000-0000-000005620000}"/>
    <cellStyle name="Hiperłącze 6" xfId="36675" hidden="1" xr:uid="{00000000-0005-0000-0000-00004B6B0000}"/>
    <cellStyle name="Hiperłącze 6" xfId="19959" hidden="1" xr:uid="{00000000-0005-0000-0000-0000C0630000}"/>
    <cellStyle name="Hiperłącze 6" xfId="19862" hidden="1" xr:uid="{00000000-0005-0000-0000-0000B8630000}"/>
    <cellStyle name="Hiperłącze 6" xfId="27785" hidden="1" xr:uid="{00000000-0005-0000-0000-000039670000}"/>
    <cellStyle name="Hiperłącze 6" xfId="26248" hidden="1" xr:uid="{00000000-0005-0000-0000-000083660000}"/>
    <cellStyle name="Hiperłącze 6" xfId="28824" hidden="1" xr:uid="{00000000-0005-0000-0000-0000CA670000}"/>
    <cellStyle name="Hiperłącze 6" xfId="46249" hidden="1" xr:uid="{00000000-0005-0000-0000-0000E76F0000}"/>
    <cellStyle name="Hiperłącze 6" xfId="23095" hidden="1" xr:uid="{00000000-0005-0000-0000-00001A650000}"/>
    <cellStyle name="Hiperłącze 6" xfId="24829" hidden="1" xr:uid="{00000000-0005-0000-0000-000023660000}"/>
    <cellStyle name="Hiperłącze 6" xfId="44689" hidden="1" xr:uid="{00000000-0005-0000-0000-0000046F0000}"/>
    <cellStyle name="Hiperłącze 6" xfId="20675" hidden="1" xr:uid="{00000000-0005-0000-0000-000097640000}"/>
    <cellStyle name="Hiperłącze 6" xfId="39935" hidden="1" xr:uid="{00000000-0005-0000-0000-0000C06C0000}"/>
    <cellStyle name="Hiperłącze 6" xfId="37806" hidden="1" xr:uid="{00000000-0005-0000-0000-0000E76B0000}"/>
    <cellStyle name="Hiperłącze 6" xfId="34259" hidden="1" xr:uid="{00000000-0005-0000-0000-0000C56A0000}"/>
    <cellStyle name="Hiperłącze 6" xfId="20750" hidden="1" xr:uid="{00000000-0005-0000-0000-00008A650000}"/>
    <cellStyle name="Hiperłącze 6" xfId="40566" hidden="1" xr:uid="{00000000-0005-0000-0000-0000206D0000}"/>
    <cellStyle name="Hiperłącze 6" xfId="44322" hidden="1" xr:uid="{00000000-0005-0000-0000-0000C16E0000}"/>
    <cellStyle name="Hiperłącze 6" xfId="25303" hidden="1" xr:uid="{00000000-0005-0000-0000-00009E670000}"/>
    <cellStyle name="Hiperłącze 6" xfId="17092" hidden="1" xr:uid="{00000000-0005-0000-0000-000056620000}"/>
    <cellStyle name="Hiperłącze 6" xfId="19506" hidden="1" xr:uid="{00000000-0005-0000-0000-0000CE630000}"/>
    <cellStyle name="Hiperłącze 6" xfId="37164" hidden="1" xr:uid="{00000000-0005-0000-0000-0000C26B0000}"/>
    <cellStyle name="Hiperłącze 6" xfId="24786" hidden="1" xr:uid="{00000000-0005-0000-0000-000019660000}"/>
    <cellStyle name="Hiperłącze 6" xfId="46097" hidden="1" xr:uid="{00000000-0005-0000-0000-0000986F0000}"/>
    <cellStyle name="Hiperłącze 6" xfId="33043" hidden="1" xr:uid="{00000000-0005-0000-0000-00000C6A0000}"/>
    <cellStyle name="Hiperłącze 6" xfId="28345" hidden="1" xr:uid="{00000000-0005-0000-0000-0000F6670000}"/>
    <cellStyle name="Hiperłącze 6" xfId="43720" hidden="1" xr:uid="{00000000-0005-0000-0000-0000836E0000}"/>
    <cellStyle name="Hiperłącze 6" xfId="43085" hidden="1" xr:uid="{00000000-0005-0000-0000-0000756E0000}"/>
    <cellStyle name="Hiperłącze 6" xfId="25919" hidden="1" xr:uid="{00000000-0005-0000-0000-00005A660000}"/>
    <cellStyle name="Hiperłącze 6" xfId="40146" hidden="1" xr:uid="{00000000-0005-0000-0000-0000EF6C0000}"/>
    <cellStyle name="Hiperłącze 6" xfId="42149" hidden="1" xr:uid="{00000000-0005-0000-0000-00001F6E0000}"/>
    <cellStyle name="Hiperłącze 6" xfId="39261" hidden="1" xr:uid="{00000000-0005-0000-0000-0000786C0000}"/>
    <cellStyle name="Hiperłącze 6" xfId="13870" hidden="1" xr:uid="{00000000-0005-0000-0000-00004B610000}"/>
    <cellStyle name="Hiperłącze 6" xfId="40870" hidden="1" xr:uid="{00000000-0005-0000-0000-00009A6D0000}"/>
    <cellStyle name="Hiperłącze 6" xfId="28713" hidden="1" xr:uid="{00000000-0005-0000-0000-0000C1670000}"/>
    <cellStyle name="Hiperłącze 6" xfId="40539" hidden="1" xr:uid="{00000000-0005-0000-0000-00001D6D0000}"/>
    <cellStyle name="Hiperłącze 6" xfId="39055" hidden="1" xr:uid="{00000000-0005-0000-0000-0000396D0000}"/>
    <cellStyle name="Hiperłącze 6" xfId="22807" hidden="1" xr:uid="{00000000-0005-0000-0000-00004D650000}"/>
    <cellStyle name="Hiperłącze 6" xfId="22682" hidden="1" xr:uid="{00000000-0005-0000-0000-00000F650000}"/>
    <cellStyle name="Hiperłącze 6" xfId="25867" hidden="1" xr:uid="{00000000-0005-0000-0000-000057660000}"/>
    <cellStyle name="Hiperłącze 6" xfId="38828" hidden="1" xr:uid="{00000000-0005-0000-0000-0000CB6C0000}"/>
    <cellStyle name="Hiperłącze 6" xfId="35666" hidden="1" xr:uid="{00000000-0005-0000-0000-0000E76A0000}"/>
    <cellStyle name="Hiperłącze 6" xfId="36224" hidden="1" xr:uid="{00000000-0005-0000-0000-00003A6B0000}"/>
    <cellStyle name="Hiperłącze 6" xfId="40548" hidden="1" xr:uid="{00000000-0005-0000-0000-00001E6D0000}"/>
    <cellStyle name="Hiperłącze 6" xfId="46060" hidden="1" xr:uid="{00000000-0005-0000-0000-00008F6F0000}"/>
    <cellStyle name="Hiperłącze 6" xfId="15024" hidden="1" xr:uid="{00000000-0005-0000-0000-0000BC610000}"/>
    <cellStyle name="Hiperłącze 6" xfId="41338" hidden="1" xr:uid="{00000000-0005-0000-0000-00006F6D0000}"/>
    <cellStyle name="Hiperłącze 6" xfId="16129" hidden="1" xr:uid="{00000000-0005-0000-0000-00008B620000}"/>
    <cellStyle name="Hiperłącze 6" xfId="29736" hidden="1" xr:uid="{00000000-0005-0000-0000-0000B5680000}"/>
    <cellStyle name="Hiperłącze 6" xfId="41068" hidden="1" xr:uid="{00000000-0005-0000-0000-0000986D0000}"/>
    <cellStyle name="Hiperłącze 6" xfId="13905" hidden="1" xr:uid="{00000000-0005-0000-0000-000040610000}"/>
    <cellStyle name="Hiperłącze 6" xfId="21378" hidden="1" xr:uid="{00000000-0005-0000-0000-000045640000}"/>
    <cellStyle name="Hiperłącze 6" xfId="10329" hidden="1" xr:uid="{00000000-0005-0000-0000-0000E15F0000}"/>
    <cellStyle name="Hiperłącze 6" xfId="13206" hidden="1" xr:uid="{00000000-0005-0000-0000-0000A7600000}"/>
    <cellStyle name="Hiperłącze 6" xfId="35570" hidden="1" xr:uid="{00000000-0005-0000-0000-0000D96A0000}"/>
    <cellStyle name="Hiperłącze 6" xfId="18801" hidden="1" xr:uid="{00000000-0005-0000-0000-000022630000}"/>
    <cellStyle name="Hiperłącze 6" xfId="35695" hidden="1" xr:uid="{00000000-0005-0000-0000-0000E26A0000}"/>
    <cellStyle name="Hiperłącze 6" xfId="38454" hidden="1" xr:uid="{00000000-0005-0000-0000-00005C6C0000}"/>
    <cellStyle name="Hiperłącze 6" xfId="32723" hidden="1" xr:uid="{00000000-0005-0000-0000-0000B6690000}"/>
    <cellStyle name="Hiperłącze 6" xfId="10308" hidden="1" xr:uid="{00000000-0005-0000-0000-0000E45F0000}"/>
    <cellStyle name="Hiperłącze 6" xfId="37737" hidden="1" xr:uid="{00000000-0005-0000-0000-0000DF6B0000}"/>
    <cellStyle name="Hiperłącze 6" xfId="19592" hidden="1" xr:uid="{00000000-0005-0000-0000-000099630000}"/>
    <cellStyle name="Hiperłącze 6" xfId="39345" hidden="1" xr:uid="{00000000-0005-0000-0000-0000326D0000}"/>
    <cellStyle name="Hiperłącze 6" xfId="29992" hidden="1" xr:uid="{00000000-0005-0000-0000-00001C690000}"/>
    <cellStyle name="Hiperłącze 6" xfId="19897" hidden="1" xr:uid="{00000000-0005-0000-0000-0000B9630000}"/>
    <cellStyle name="Hiperłącze 6" xfId="37461" hidden="1" xr:uid="{00000000-0005-0000-0000-0000306C0000}"/>
    <cellStyle name="Hiperłącze 6" xfId="18068" hidden="1" xr:uid="{00000000-0005-0000-0000-0000F8620000}"/>
    <cellStyle name="Hiperłącze 6" xfId="33993" hidden="1" xr:uid="{00000000-0005-0000-0000-0000506A0000}"/>
    <cellStyle name="Hiperłącze 6" xfId="36630" hidden="1" xr:uid="{00000000-0005-0000-0000-0000796B0000}"/>
    <cellStyle name="Hiperłącze 6" xfId="30961" hidden="1" xr:uid="{00000000-0005-0000-0000-0000A6680000}"/>
    <cellStyle name="Hiperłącze 6" xfId="24237" hidden="1" xr:uid="{00000000-0005-0000-0000-0000B7650000}"/>
    <cellStyle name="Hiperłącze 6" xfId="15399" hidden="1" xr:uid="{00000000-0005-0000-0000-0000AA610000}"/>
    <cellStyle name="Hiperłącze 6" xfId="25047" hidden="1" xr:uid="{00000000-0005-0000-0000-0000B0660000}"/>
    <cellStyle name="Hiperłącze 6" xfId="45893" hidden="1" xr:uid="{00000000-0005-0000-0000-00007E6F0000}"/>
    <cellStyle name="Hiperłącze 6" xfId="37878" hidden="1" xr:uid="{00000000-0005-0000-0000-0000EE6B0000}"/>
    <cellStyle name="Hiperłącze 6" xfId="47026" hidden="1" xr:uid="{00000000-0005-0000-0000-00001B700000}"/>
    <cellStyle name="Hiperłącze 6" xfId="35514" hidden="1" xr:uid="{00000000-0005-0000-0000-0000D36A0000}"/>
    <cellStyle name="Hiperłącze 6" xfId="28954" hidden="1" xr:uid="{00000000-0005-0000-0000-0000D5670000}"/>
    <cellStyle name="Hiperłącze 6" xfId="25321" hidden="1" xr:uid="{00000000-0005-0000-0000-000098670000}"/>
    <cellStyle name="Hiperłącze 6" xfId="31993" hidden="1" xr:uid="{00000000-0005-0000-0000-00007D690000}"/>
    <cellStyle name="Hiperłącze 6" xfId="34632" hidden="1" xr:uid="{00000000-0005-0000-0000-00005B6A0000}"/>
    <cellStyle name="Hiperłącze 6" xfId="43144" hidden="1" xr:uid="{00000000-0005-0000-0000-0000EC6E0000}"/>
    <cellStyle name="Hiperłącze 6" xfId="34171" hidden="1" xr:uid="{00000000-0005-0000-0000-0000B26B0000}"/>
    <cellStyle name="Hiperłącze 6" xfId="19664" hidden="1" xr:uid="{00000000-0005-0000-0000-0000A1630000}"/>
    <cellStyle name="Hiperłącze 6" xfId="18237" hidden="1" xr:uid="{00000000-0005-0000-0000-000006630000}"/>
    <cellStyle name="Hiperłącze 6" xfId="11725" hidden="1" xr:uid="{00000000-0005-0000-0000-000046610000}"/>
    <cellStyle name="Hiperłącze 6" xfId="14415" hidden="1" xr:uid="{00000000-0005-0000-0000-000024610000}"/>
    <cellStyle name="Hiperłącze 6" xfId="18648" hidden="1" xr:uid="{00000000-0005-0000-0000-00000E630000}"/>
    <cellStyle name="Hiperłącze 6" xfId="33919" hidden="1" xr:uid="{00000000-0005-0000-0000-00004B6A0000}"/>
    <cellStyle name="Hiperłącze 6" xfId="33227" hidden="1" xr:uid="{00000000-0005-0000-0000-0000D3690000}"/>
    <cellStyle name="Hiperłącze 6" xfId="33283" hidden="1" xr:uid="{00000000-0005-0000-0000-0000D7690000}"/>
    <cellStyle name="Hiperłącze 6" xfId="33291" hidden="1" xr:uid="{00000000-0005-0000-0000-0000D8690000}"/>
    <cellStyle name="Hiperłącze 6" xfId="33347" hidden="1" xr:uid="{00000000-0005-0000-0000-0000DA690000}"/>
    <cellStyle name="Hiperłącze 6" xfId="33317" hidden="1" xr:uid="{00000000-0005-0000-0000-0000E0690000}"/>
    <cellStyle name="Hiperłącze 6" xfId="33413" hidden="1" xr:uid="{00000000-0005-0000-0000-0000E3690000}"/>
    <cellStyle name="Hiperłącze 6" xfId="33477" hidden="1" xr:uid="{00000000-0005-0000-0000-0000E5690000}"/>
    <cellStyle name="Hiperłącze 6" xfId="33434" hidden="1" xr:uid="{00000000-0005-0000-0000-0000E8690000}"/>
    <cellStyle name="Hiperłącze 6" xfId="33504" hidden="1" xr:uid="{00000000-0005-0000-0000-0000ED690000}"/>
    <cellStyle name="Hiperłącze 6" xfId="33551" hidden="1" xr:uid="{00000000-0005-0000-0000-0000F3690000}"/>
    <cellStyle name="Hiperłącze 6" xfId="33542" hidden="1" xr:uid="{00000000-0005-0000-0000-0000F4690000}"/>
    <cellStyle name="Hiperłącze 6" xfId="33061" hidden="1" xr:uid="{00000000-0005-0000-0000-0000076A0000}"/>
    <cellStyle name="Hiperłącze 6" xfId="33053" hidden="1" xr:uid="{00000000-0005-0000-0000-0000086A0000}"/>
    <cellStyle name="Hiperłącze 6" xfId="33018" hidden="1" xr:uid="{00000000-0005-0000-0000-0000096A0000}"/>
    <cellStyle name="Hiperłącze 6" xfId="33024" hidden="1" xr:uid="{00000000-0005-0000-0000-00000D6A0000}"/>
    <cellStyle name="Hiperłącze 6" xfId="32850" hidden="1" xr:uid="{00000000-0005-0000-0000-00000E6A0000}"/>
    <cellStyle name="Hiperłącze 6" xfId="33368" hidden="1" xr:uid="{00000000-0005-0000-0000-00000F6A0000}"/>
    <cellStyle name="Hiperłącze 6" xfId="33032" hidden="1" xr:uid="{00000000-0005-0000-0000-0000106A0000}"/>
    <cellStyle name="Hiperłącze 6" xfId="32902" hidden="1" xr:uid="{00000000-0005-0000-0000-0000116A0000}"/>
    <cellStyle name="Hiperłącze 6" xfId="33373" hidden="1" xr:uid="{00000000-0005-0000-0000-00001F6A0000}"/>
    <cellStyle name="Hiperłącze 6" xfId="31303" hidden="1" xr:uid="{00000000-0005-0000-0000-0000E7680000}"/>
    <cellStyle name="Hiperłącze 6" xfId="29443" hidden="1" xr:uid="{00000000-0005-0000-0000-00003D680000}"/>
    <cellStyle name="Hiperłącze 6" xfId="28530" hidden="1" xr:uid="{00000000-0005-0000-0000-0000F8670000}"/>
    <cellStyle name="Hiperłącze 6" xfId="32614" hidden="1" xr:uid="{00000000-0005-0000-0000-000092690000}"/>
    <cellStyle name="Hiperłącze 6" xfId="45608" hidden="1" xr:uid="{00000000-0005-0000-0000-0000A26F0000}"/>
    <cellStyle name="Hiperłącze 6" xfId="24859" hidden="1" xr:uid="{00000000-0005-0000-0000-000027660000}"/>
    <cellStyle name="Hiperłącze 6" xfId="21405" hidden="1" xr:uid="{00000000-0005-0000-0000-00004D640000}"/>
    <cellStyle name="Hiperłącze 6" xfId="23704" hidden="1" xr:uid="{00000000-0005-0000-0000-00009E650000}"/>
    <cellStyle name="Hiperłącze 6" xfId="41106" hidden="1" xr:uid="{00000000-0005-0000-0000-0000936D0000}"/>
    <cellStyle name="Hiperłącze 6" xfId="34305" hidden="1" xr:uid="{00000000-0005-0000-0000-0000BB6A0000}"/>
    <cellStyle name="Hiperłącze 6" xfId="23298" hidden="1" xr:uid="{00000000-0005-0000-0000-000067650000}"/>
    <cellStyle name="Hiperłącze 6" xfId="26559" hidden="1" xr:uid="{00000000-0005-0000-0000-0000BD660000}"/>
    <cellStyle name="Hiperłącze 6" xfId="26640" hidden="1" xr:uid="{00000000-0005-0000-0000-0000C1660000}"/>
    <cellStyle name="Hiperłącze 6" xfId="31548" hidden="1" xr:uid="{00000000-0005-0000-0000-000008690000}"/>
    <cellStyle name="Hiperłącze 6" xfId="27941" hidden="1" xr:uid="{00000000-0005-0000-0000-00004A670000}"/>
    <cellStyle name="Hiperłącze 6" xfId="21863" hidden="1" xr:uid="{00000000-0005-0000-0000-000083640000}"/>
    <cellStyle name="Hiperłącze 6" xfId="21666" hidden="1" xr:uid="{00000000-0005-0000-0000-00006F640000}"/>
    <cellStyle name="Hiperłącze 6" xfId="35946" hidden="1" xr:uid="{00000000-0005-0000-0000-0000086B0000}"/>
    <cellStyle name="Hiperłącze 6" xfId="25536" hidden="1" xr:uid="{00000000-0005-0000-0000-000006670000}"/>
    <cellStyle name="Hiperłącze 6" xfId="44732" hidden="1" xr:uid="{00000000-0005-0000-0000-0000016F0000}"/>
    <cellStyle name="Hiperłącze 6" xfId="24327" hidden="1" xr:uid="{00000000-0005-0000-0000-0000FF650000}"/>
    <cellStyle name="Hiperłącze 6" xfId="29963" hidden="1" xr:uid="{00000000-0005-0000-0000-000013690000}"/>
    <cellStyle name="Hiperłącze 6" xfId="32286" hidden="1" xr:uid="{00000000-0005-0000-0000-000050690000}"/>
    <cellStyle name="Hiperłącze 6" xfId="21789" hidden="1" xr:uid="{00000000-0005-0000-0000-000075640000}"/>
    <cellStyle name="Hiperłącze 6" xfId="39790" hidden="1" xr:uid="{00000000-0005-0000-0000-0000AE6C0000}"/>
    <cellStyle name="Hiperłącze 6" xfId="18948" hidden="1" xr:uid="{00000000-0005-0000-0000-000033630000}"/>
    <cellStyle name="Hiperłącze 6" xfId="46679" hidden="1" xr:uid="{00000000-0005-0000-0000-000030700000}"/>
    <cellStyle name="Hiperłącze 6" xfId="43250" hidden="1" xr:uid="{00000000-0005-0000-0000-0000EE6E0000}"/>
    <cellStyle name="Hiperłącze 6" xfId="28861" hidden="1" xr:uid="{00000000-0005-0000-0000-000009680000}"/>
    <cellStyle name="Hiperłącze 6" xfId="22673" hidden="1" xr:uid="{00000000-0005-0000-0000-00000E650000}"/>
    <cellStyle name="Hiperłącze 6" xfId="18528" hidden="1" xr:uid="{00000000-0005-0000-0000-00003A630000}"/>
    <cellStyle name="Hiperłącze 6" xfId="10248" hidden="1" xr:uid="{00000000-0005-0000-0000-0000DC5F0000}"/>
    <cellStyle name="Hiperłącze 6" xfId="26711" hidden="1" xr:uid="{00000000-0005-0000-0000-0000CF660000}"/>
    <cellStyle name="Hiperłącze 6" xfId="21834" hidden="1" xr:uid="{00000000-0005-0000-0000-00007F640000}"/>
    <cellStyle name="Hiperłącze 6" xfId="39578" hidden="1" xr:uid="{00000000-0005-0000-0000-0000916C0000}"/>
    <cellStyle name="Hiperłącze 6" xfId="44020" hidden="1" xr:uid="{00000000-0005-0000-0000-00009D6E0000}"/>
    <cellStyle name="Hiperłącze 6" xfId="26674" hidden="1" xr:uid="{00000000-0005-0000-0000-0000CA660000}"/>
    <cellStyle name="Hiperłącze 6" xfId="21781" hidden="1" xr:uid="{00000000-0005-0000-0000-000079640000}"/>
    <cellStyle name="Hiperłącze 6" xfId="36815" hidden="1" xr:uid="{00000000-0005-0000-0000-00005F6B0000}"/>
    <cellStyle name="Hiperłącze 6" xfId="31466" hidden="1" xr:uid="{00000000-0005-0000-0000-0000F5680000}"/>
    <cellStyle name="Hiperłącze 6" xfId="45570" hidden="1" xr:uid="{00000000-0005-0000-0000-0000B06F0000}"/>
    <cellStyle name="Hiperłącze 6" xfId="25937" hidden="1" xr:uid="{00000000-0005-0000-0000-00005E660000}"/>
    <cellStyle name="Hiperłącze 6" xfId="44370" hidden="1" xr:uid="{00000000-0005-0000-0000-0000C76E0000}"/>
    <cellStyle name="Hiperłącze 6" xfId="44201" hidden="1" xr:uid="{00000000-0005-0000-0000-0000AD6E0000}"/>
    <cellStyle name="Hiperłącze 6" xfId="41153" hidden="1" xr:uid="{00000000-0005-0000-0000-0000896D0000}"/>
    <cellStyle name="Hiperłącze 6" xfId="26844" hidden="1" xr:uid="{00000000-0005-0000-0000-0000DA660000}"/>
    <cellStyle name="Hiperłącze 6" xfId="38195" hidden="1" xr:uid="{00000000-0005-0000-0000-00003A6C0000}"/>
    <cellStyle name="Hiperłącze 6" xfId="14467" hidden="1" xr:uid="{00000000-0005-0000-0000-000022610000}"/>
    <cellStyle name="Hiperłącze 6" xfId="30575" hidden="1" xr:uid="{00000000-0005-0000-0000-00007B680000}"/>
    <cellStyle name="Hiperłącze 6" xfId="32895" hidden="1" xr:uid="{00000000-0005-0000-0000-0000FB690000}"/>
    <cellStyle name="Hiperłącze 6" xfId="36949" hidden="1" xr:uid="{00000000-0005-0000-0000-00006B6B0000}"/>
    <cellStyle name="Hiperłącze 6" xfId="41546" hidden="1" xr:uid="{00000000-0005-0000-0000-0000806D0000}"/>
    <cellStyle name="Hiperłącze 6" xfId="38652" hidden="1" xr:uid="{00000000-0005-0000-0000-0000CC6C0000}"/>
    <cellStyle name="Hiperłącze 6" xfId="39612" hidden="1" xr:uid="{00000000-0005-0000-0000-00009A6C0000}"/>
    <cellStyle name="Hiperłącze 6" xfId="38588" hidden="1" xr:uid="{00000000-0005-0000-0000-0000666C0000}"/>
    <cellStyle name="Hiperłącze 6" xfId="38036" hidden="1" xr:uid="{00000000-0005-0000-0000-0000FE6B0000}"/>
    <cellStyle name="Hiperłącze 6" xfId="22763" hidden="1" xr:uid="{00000000-0005-0000-0000-000016650000}"/>
    <cellStyle name="Hiperłącze 6" xfId="15236" hidden="1" xr:uid="{00000000-0005-0000-0000-00009D610000}"/>
    <cellStyle name="Hiperłącze 6" xfId="43111" hidden="1" xr:uid="{00000000-0005-0000-0000-0000766E0000}"/>
    <cellStyle name="Hiperłącze 6" xfId="26278" hidden="1" xr:uid="{00000000-0005-0000-0000-000087660000}"/>
    <cellStyle name="Hiperłącze 6" xfId="30215" hidden="1" xr:uid="{00000000-0005-0000-0000-000058680000}"/>
    <cellStyle name="Hiperłącze 6" xfId="23026" hidden="1" xr:uid="{00000000-0005-0000-0000-00004F650000}"/>
    <cellStyle name="Hiperłącze 6" xfId="38205" hidden="1" xr:uid="{00000000-0005-0000-0000-00003B6C0000}"/>
    <cellStyle name="Hiperłącze 6" xfId="16662" hidden="1" xr:uid="{00000000-0005-0000-0000-00002B620000}"/>
    <cellStyle name="Hiperłącze 6" xfId="12202" hidden="1" xr:uid="{00000000-0005-0000-0000-0000D2600000}"/>
    <cellStyle name="Hiperłącze 6" xfId="17894" hidden="1" xr:uid="{00000000-0005-0000-0000-0000C5620000}"/>
    <cellStyle name="Hiperłącze 6" xfId="22520" hidden="1" xr:uid="{00000000-0005-0000-0000-0000E5640000}"/>
    <cellStyle name="Hiperłącze 6" xfId="41848" hidden="1" xr:uid="{00000000-0005-0000-0000-0000E76D0000}"/>
    <cellStyle name="Hiperłącze 6" xfId="46689" hidden="1" xr:uid="{00000000-0005-0000-0000-00002C700000}"/>
    <cellStyle name="Hiperłącze 6" xfId="31692" hidden="1" xr:uid="{00000000-0005-0000-0000-000026690000}"/>
    <cellStyle name="Hiperłącze 6" xfId="42691" hidden="1" xr:uid="{00000000-0005-0000-0000-0000426E0000}"/>
    <cellStyle name="Hiperłącze 6" xfId="46982" hidden="1" xr:uid="{00000000-0005-0000-0000-000013700000}"/>
    <cellStyle name="Hiperłącze 6" xfId="18299" hidden="1" xr:uid="{00000000-0005-0000-0000-000051630000}"/>
    <cellStyle name="Hiperłącze 6" xfId="42753" hidden="1" xr:uid="{00000000-0005-0000-0000-00004F6E0000}"/>
    <cellStyle name="Hiperłącze 6" xfId="17939" hidden="1" xr:uid="{00000000-0005-0000-0000-0000CF620000}"/>
    <cellStyle name="Hiperłącze 6" xfId="18002" hidden="1" xr:uid="{00000000-0005-0000-0000-0000D1620000}"/>
    <cellStyle name="Hiperłącze 6" xfId="17968" hidden="1" xr:uid="{00000000-0005-0000-0000-0000D3620000}"/>
    <cellStyle name="Hiperłącze 6" xfId="17994" hidden="1" xr:uid="{00000000-0005-0000-0000-0000D5620000}"/>
    <cellStyle name="Hiperłącze 6" xfId="16385" hidden="1" xr:uid="{00000000-0005-0000-0000-0000E4620000}"/>
    <cellStyle name="Hiperłącze 6" xfId="16730" hidden="1" xr:uid="{00000000-0005-0000-0000-0000E5620000}"/>
    <cellStyle name="Hiperłącze 6" xfId="16763" hidden="1" xr:uid="{00000000-0005-0000-0000-0000EA620000}"/>
    <cellStyle name="Hiperłącze 6" xfId="16083" hidden="1" xr:uid="{00000000-0005-0000-0000-0000EF620000}"/>
    <cellStyle name="Hiperłącze 6" xfId="13118" hidden="1" xr:uid="{00000000-0005-0000-0000-00009C600000}"/>
    <cellStyle name="Hiperłącze 6" xfId="13159" hidden="1" xr:uid="{00000000-0005-0000-0000-0000A1600000}"/>
    <cellStyle name="Hiperłącze 6" xfId="13214" hidden="1" xr:uid="{00000000-0005-0000-0000-0000A8600000}"/>
    <cellStyle name="Hiperłącze 6" xfId="13262" hidden="1" xr:uid="{00000000-0005-0000-0000-0000A9600000}"/>
    <cellStyle name="Hiperłącze 6" xfId="13225" hidden="1" xr:uid="{00000000-0005-0000-0000-0000AC600000}"/>
    <cellStyle name="Hiperłącze 6" xfId="13378" hidden="1" xr:uid="{00000000-0005-0000-0000-0000B6600000}"/>
    <cellStyle name="Hiperłącze 6" xfId="13457" hidden="1" xr:uid="{00000000-0005-0000-0000-0000C7600000}"/>
    <cellStyle name="Hiperłącze 6" xfId="14598" hidden="1" xr:uid="{00000000-0005-0000-0000-00007B610000}"/>
    <cellStyle name="Hiperłącze 6" xfId="11310" hidden="1" xr:uid="{00000000-0005-0000-0000-0000F95F0000}"/>
    <cellStyle name="Hiperłącze 6" xfId="11336" hidden="1" xr:uid="{00000000-0005-0000-0000-0000FA5F0000}"/>
    <cellStyle name="Hiperłącze 6" xfId="11435" hidden="1" xr:uid="{00000000-0005-0000-0000-000002600000}"/>
    <cellStyle name="Hiperłącze 6" xfId="10421" hidden="1" xr:uid="{00000000-0005-0000-0000-0000EB5F0000}"/>
    <cellStyle name="Hiperłącze 6" xfId="10430" hidden="1" xr:uid="{00000000-0005-0000-0000-0000F05F0000}"/>
    <cellStyle name="Hiperłącze 6" xfId="10460" hidden="1" xr:uid="{00000000-0005-0000-0000-0000E95F0000}"/>
    <cellStyle name="Hiperłącze 6" xfId="13278" hidden="1" xr:uid="{00000000-0005-0000-0000-0000AE600000}"/>
    <cellStyle name="Hiperłącze 6" xfId="16210" hidden="1" xr:uid="{00000000-0005-0000-0000-00007B620000}"/>
    <cellStyle name="Hiperłącze 6" xfId="23087" hidden="1" xr:uid="{00000000-0005-0000-0000-000019650000}"/>
    <cellStyle name="Hiperłącze 6" xfId="46647" hidden="1" xr:uid="{00000000-0005-0000-0000-00002E700000}"/>
    <cellStyle name="Hiperłącze 6" xfId="33905" hidden="1" xr:uid="{00000000-0005-0000-0000-0000476A0000}"/>
    <cellStyle name="Hiperłącze 6" xfId="38774" hidden="1" xr:uid="{00000000-0005-0000-0000-0000D66C0000}"/>
    <cellStyle name="Hiperłącze 6" xfId="24505" hidden="1" xr:uid="{00000000-0005-0000-0000-0000D3650000}"/>
    <cellStyle name="Hiperłącze 6" xfId="15435" hidden="1" xr:uid="{00000000-0005-0000-0000-0000B0610000}"/>
    <cellStyle name="Hiperłącze 6" xfId="15243" hidden="1" xr:uid="{00000000-0005-0000-0000-000099610000}"/>
    <cellStyle name="Hiperłącze 6" xfId="14618" hidden="1" xr:uid="{00000000-0005-0000-0000-000075610000}"/>
    <cellStyle name="Hiperłącze 6" xfId="38862" hidden="1" xr:uid="{00000000-0005-0000-0000-0000BC6D0000}"/>
    <cellStyle name="Hiperłącze 6" xfId="32412" hidden="1" xr:uid="{00000000-0005-0000-0000-000057690000}"/>
    <cellStyle name="Hiperłącze 6" xfId="39969" hidden="1" xr:uid="{00000000-0005-0000-0000-0000C76C0000}"/>
    <cellStyle name="Hiperłącze 6" xfId="26221" hidden="1" xr:uid="{00000000-0005-0000-0000-00007E660000}"/>
    <cellStyle name="Hiperłącze 6" xfId="28279" hidden="1" xr:uid="{00000000-0005-0000-0000-0000B7670000}"/>
    <cellStyle name="Hiperłącze 6" xfId="28890" hidden="1" xr:uid="{00000000-0005-0000-0000-0000D3670000}"/>
    <cellStyle name="Hiperłącze 6" xfId="43784" hidden="1" xr:uid="{00000000-0005-0000-0000-0000886E0000}"/>
    <cellStyle name="Hiperłącze 6" xfId="44469" hidden="1" xr:uid="{00000000-0005-0000-0000-0000D46E0000}"/>
    <cellStyle name="Hiperłącze 6" xfId="43123" hidden="1" xr:uid="{00000000-0005-0000-0000-00004E6F0000}"/>
    <cellStyle name="Hiperłącze 6" xfId="21975" hidden="1" xr:uid="{00000000-0005-0000-0000-0000A7640000}"/>
    <cellStyle name="Hiperłącze 6" xfId="38637" hidden="1" xr:uid="{00000000-0005-0000-0000-0000CE6C0000}"/>
    <cellStyle name="Hiperłącze 6" xfId="39596" hidden="1" xr:uid="{00000000-0005-0000-0000-0000966C0000}"/>
    <cellStyle name="Hiperłącze 6" xfId="47073" hidden="1" xr:uid="{00000000-0005-0000-0000-00001D700000}"/>
    <cellStyle name="Hiperłącze 6" xfId="42297" hidden="1" xr:uid="{00000000-0005-0000-0000-0000EE6D0000}"/>
    <cellStyle name="Hiperłącze 6" xfId="42903" hidden="1" xr:uid="{00000000-0005-0000-0000-0000616E0000}"/>
    <cellStyle name="Hiperłącze 6" xfId="45919" hidden="1" xr:uid="{00000000-0005-0000-0000-0000AB6F0000}"/>
    <cellStyle name="Hiperłącze 6" xfId="16254" hidden="1" xr:uid="{00000000-0005-0000-0000-00007E630000}"/>
    <cellStyle name="Hiperłącze 6" xfId="46348" hidden="1" xr:uid="{00000000-0005-0000-0000-0000F46F0000}"/>
    <cellStyle name="Hiperłącze 6" xfId="46263" hidden="1" xr:uid="{00000000-0005-0000-0000-0000EB6F0000}"/>
    <cellStyle name="Hiperłącze 6" xfId="47179" hidden="1" xr:uid="{00000000-0005-0000-0000-000058700000}"/>
    <cellStyle name="Hiperłącze 6" xfId="41386" hidden="1" xr:uid="{00000000-0005-0000-0000-0000956D0000}"/>
    <cellStyle name="Hiperłącze 6" xfId="41877" hidden="1" xr:uid="{00000000-0005-0000-0000-0000E26D0000}"/>
    <cellStyle name="Hiperłącze 6" xfId="28157" hidden="1" xr:uid="{00000000-0005-0000-0000-0000A7670000}"/>
    <cellStyle name="Hiperłącze 6" xfId="39144" hidden="1" xr:uid="{00000000-0005-0000-0000-00006A6C0000}"/>
    <cellStyle name="Hiperłącze 6" xfId="43744" hidden="1" xr:uid="{00000000-0005-0000-0000-00007E6E0000}"/>
    <cellStyle name="Hiperłącze 6" xfId="47134" hidden="1" xr:uid="{00000000-0005-0000-0000-000027700000}"/>
    <cellStyle name="Hiperłącze 6" xfId="46741" hidden="1" xr:uid="{00000000-0005-0000-0000-0000FA6F0000}"/>
    <cellStyle name="Hiperłącze 6" xfId="41643" hidden="1" xr:uid="{00000000-0005-0000-0000-0000B56D0000}"/>
    <cellStyle name="Hiperłącze 6" xfId="38661" hidden="1" xr:uid="{00000000-0005-0000-0000-0000D06D0000}"/>
    <cellStyle name="Hiperłącze 6" xfId="42656" hidden="1" xr:uid="{00000000-0005-0000-0000-0000486E0000}"/>
    <cellStyle name="Hiperłącze 6" xfId="39926" hidden="1" xr:uid="{00000000-0005-0000-0000-0000BF6C0000}"/>
    <cellStyle name="Hiperłącze 6" xfId="24582" hidden="1" xr:uid="{00000000-0005-0000-0000-000005660000}"/>
    <cellStyle name="Hiperłącze 6" xfId="38922" hidden="1" xr:uid="{00000000-0005-0000-0000-0000BD6D0000}"/>
    <cellStyle name="Hiperłącze 6" xfId="46537" hidden="1" xr:uid="{00000000-0005-0000-0000-00004A700000}"/>
    <cellStyle name="Hiperłącze 6" xfId="21906" hidden="1" xr:uid="{00000000-0005-0000-0000-000082640000}"/>
    <cellStyle name="Hiperłącze 6" xfId="43122" hidden="1" xr:uid="{00000000-0005-0000-0000-0000DB6F0000}"/>
    <cellStyle name="Hiperłącze 6" xfId="34212" hidden="1" xr:uid="{00000000-0005-0000-0000-0000C96A0000}"/>
    <cellStyle name="Hiperłącze 6" xfId="12647" hidden="1" xr:uid="{00000000-0005-0000-0000-00004E600000}"/>
    <cellStyle name="Hiperłącze 6" xfId="14501" hidden="1" xr:uid="{00000000-0005-0000-0000-000055610000}"/>
    <cellStyle name="Hiperłącze 6" xfId="13976" hidden="1" xr:uid="{00000000-0005-0000-0000-00002F610000}"/>
    <cellStyle name="Hiperłącze 6" xfId="35818" hidden="1" xr:uid="{00000000-0005-0000-0000-0000F66A0000}"/>
    <cellStyle name="Hiperłącze 6" xfId="18892" hidden="1" xr:uid="{00000000-0005-0000-0000-00002A630000}"/>
    <cellStyle name="Hiperłącze 6" xfId="26586" hidden="1" xr:uid="{00000000-0005-0000-0000-0000C0660000}"/>
    <cellStyle name="Hiperłącze 6" xfId="29822" hidden="1" xr:uid="{00000000-0005-0000-0000-000086690000}"/>
    <cellStyle name="Hiperłącze 6" xfId="16654" hidden="1" xr:uid="{00000000-0005-0000-0000-00002C620000}"/>
    <cellStyle name="Hiperłącze 6" xfId="14148" hidden="1" xr:uid="{00000000-0005-0000-0000-000006610000}"/>
    <cellStyle name="Hiperłącze 6" xfId="13532" hidden="1" xr:uid="{00000000-0005-0000-0000-0000E4600000}"/>
    <cellStyle name="Hiperłącze 6" xfId="11939" hidden="1" xr:uid="{00000000-0005-0000-0000-0000C9600000}"/>
    <cellStyle name="Hiperłącze 6" xfId="42273" hidden="1" xr:uid="{00000000-0005-0000-0000-0000F36D0000}"/>
    <cellStyle name="Hiperłącze 6" xfId="39604" hidden="1" xr:uid="{00000000-0005-0000-0000-0000996C0000}"/>
    <cellStyle name="Hiperłącze 6" xfId="20763" hidden="1" xr:uid="{00000000-0005-0000-0000-00007E650000}"/>
    <cellStyle name="Hiperłącze 6" xfId="27537" hidden="1" xr:uid="{00000000-0005-0000-0000-000063670000}"/>
    <cellStyle name="Hiperłącze 6" xfId="10400" hidden="1" xr:uid="{00000000-0005-0000-0000-0000E85F0000}"/>
    <cellStyle name="Hiperłącze 6" xfId="13414" hidden="1" xr:uid="{00000000-0005-0000-0000-0000BF600000}"/>
    <cellStyle name="Hiperłącze 6" xfId="18029" hidden="1" xr:uid="{00000000-0005-0000-0000-0000F1620000}"/>
    <cellStyle name="Hiperłącze 6" xfId="27821" hidden="1" xr:uid="{00000000-0005-0000-0000-000077670000}"/>
    <cellStyle name="Hiperłącze 6" xfId="42959" hidden="1" xr:uid="{00000000-0005-0000-0000-00006C6E0000}"/>
    <cellStyle name="Hiperłącze 6" xfId="11967" hidden="1" xr:uid="{00000000-0005-0000-0000-0000D8600000}"/>
    <cellStyle name="Hiperłącze 6" xfId="31864" hidden="1" xr:uid="{00000000-0005-0000-0000-00006B690000}"/>
    <cellStyle name="Hiperłącze 6" xfId="46521" hidden="1" xr:uid="{00000000-0005-0000-0000-00004E700000}"/>
    <cellStyle name="Hiperłącze 6" xfId="14965" hidden="1" xr:uid="{00000000-0005-0000-0000-0000C7610000}"/>
    <cellStyle name="Hiperłącze 6" xfId="17669" hidden="1" xr:uid="{00000000-0005-0000-0000-0000B4620000}"/>
    <cellStyle name="Hiperłącze 6" xfId="34983" hidden="1" xr:uid="{00000000-0005-0000-0000-00007E6A0000}"/>
    <cellStyle name="Hiperłącze 6" xfId="34698" hidden="1" xr:uid="{00000000-0005-0000-0000-00005E6A0000}"/>
    <cellStyle name="Hiperłącze 6" xfId="44560" hidden="1" xr:uid="{00000000-0005-0000-0000-0000F36E0000}"/>
    <cellStyle name="Hiperłącze 6" xfId="42229" hidden="1" xr:uid="{00000000-0005-0000-0000-0000EB6D0000}"/>
    <cellStyle name="Hiperłącze 6" xfId="14228" hidden="1" xr:uid="{00000000-0005-0000-0000-00000E610000}"/>
    <cellStyle name="Hiperłącze 6" xfId="11869" hidden="1" xr:uid="{00000000-0005-0000-0000-0000D1600000}"/>
    <cellStyle name="Hiperłącze 6" xfId="11770" hidden="1" xr:uid="{00000000-0005-0000-0000-000065610000}"/>
    <cellStyle name="Hiperłącze 6" xfId="35712" hidden="1" xr:uid="{00000000-0005-0000-0000-0000E96A0000}"/>
    <cellStyle name="Hiperłącze 6" xfId="46210" hidden="1" xr:uid="{00000000-0005-0000-0000-0000E26F0000}"/>
    <cellStyle name="Hiperłącze 6" xfId="36152" hidden="1" xr:uid="{00000000-0005-0000-0000-0000346B0000}"/>
    <cellStyle name="Hiperłącze 6" xfId="42503" hidden="1" xr:uid="{00000000-0005-0000-0000-00000B6E0000}"/>
    <cellStyle name="Hiperłącze 6" xfId="38861" hidden="1" xr:uid="{00000000-0005-0000-0000-0000C46D0000}"/>
    <cellStyle name="Hiperłącze 6" xfId="43475" hidden="1" xr:uid="{00000000-0005-0000-0000-0000CB6F0000}"/>
    <cellStyle name="Hiperłącze 6" xfId="38492" hidden="1" xr:uid="{00000000-0005-0000-0000-00005A6C0000}"/>
    <cellStyle name="Hiperłącze 6" xfId="25279" hidden="1" xr:uid="{00000000-0005-0000-0000-00009D670000}"/>
    <cellStyle name="Hiperłącze 6" xfId="16304" hidden="1" xr:uid="{00000000-0005-0000-0000-00006D630000}"/>
    <cellStyle name="Hiperłącze 6" xfId="42662" hidden="1" xr:uid="{00000000-0005-0000-0000-0000476E0000}"/>
    <cellStyle name="Hiperłącze 6" xfId="25495" hidden="1" xr:uid="{00000000-0005-0000-0000-000099670000}"/>
    <cellStyle name="Hiperłącze 6" xfId="21289" hidden="1" xr:uid="{00000000-0005-0000-0000-0000FA640000}"/>
    <cellStyle name="Hiperłącze 6" xfId="35524" hidden="1" xr:uid="{00000000-0005-0000-0000-0000D46A0000}"/>
    <cellStyle name="Hiperłącze 6" xfId="44194" hidden="1" xr:uid="{00000000-0005-0000-0000-0000B16E0000}"/>
    <cellStyle name="Hiperłącze 6" xfId="40944" hidden="1" xr:uid="{00000000-0005-0000-0000-0000B46D0000}"/>
    <cellStyle name="Hiperłącze 6" xfId="34486" hidden="1" xr:uid="{00000000-0005-0000-0000-0000236B0000}"/>
    <cellStyle name="Hiperłącze 6" xfId="25858" hidden="1" xr:uid="{00000000-0005-0000-0000-000058660000}"/>
    <cellStyle name="Hiperłącze 6" xfId="41769" hidden="1" xr:uid="{00000000-0005-0000-0000-0000D66D0000}"/>
    <cellStyle name="Hiperłącze 6" xfId="44542" hidden="1" xr:uid="{00000000-0005-0000-0000-0000F16E0000}"/>
    <cellStyle name="Hiperłącze 6" xfId="42070" hidden="1" xr:uid="{00000000-0005-0000-0000-00002D6E0000}"/>
    <cellStyle name="Hiperłącze 6" xfId="42401" hidden="1" xr:uid="{00000000-0005-0000-0000-0000FE6D0000}"/>
    <cellStyle name="Hiperłącze 6" xfId="40953" hidden="1" xr:uid="{00000000-0005-0000-0000-0000B06D0000}"/>
    <cellStyle name="Hiperłącze 6" xfId="42356" hidden="1" xr:uid="{00000000-0005-0000-0000-0000FB6D0000}"/>
    <cellStyle name="Hiperłącze 6" xfId="46820" hidden="1" xr:uid="{00000000-0005-0000-0000-0000FE6F0000}"/>
    <cellStyle name="Hiperłącze 6" xfId="46908" hidden="1" xr:uid="{00000000-0005-0000-0000-000009700000}"/>
    <cellStyle name="Hiperłącze 6" xfId="46871" hidden="1" xr:uid="{00000000-0005-0000-0000-00000C700000}"/>
    <cellStyle name="Hiperłącze 6" xfId="47012" hidden="1" xr:uid="{00000000-0005-0000-0000-000017700000}"/>
    <cellStyle name="Hiperłącze 6" xfId="47020" hidden="1" xr:uid="{00000000-0005-0000-0000-00001C700000}"/>
    <cellStyle name="Hiperłącze 6" xfId="47100" hidden="1" xr:uid="{00000000-0005-0000-0000-000020700000}"/>
    <cellStyle name="Hiperłącze 6" xfId="47128" hidden="1" xr:uid="{00000000-0005-0000-0000-000028700000}"/>
    <cellStyle name="Hiperłącze 6" xfId="43384" hidden="1" xr:uid="{00000000-0005-0000-0000-0000D46F0000}"/>
    <cellStyle name="Hiperłącze 6" xfId="43365" hidden="1" xr:uid="{00000000-0005-0000-0000-0000DA6F0000}"/>
    <cellStyle name="Hiperłącze 6" xfId="44899" hidden="1" xr:uid="{00000000-0005-0000-0000-00001B6F0000}"/>
    <cellStyle name="Hiperłącze 6" xfId="44698" hidden="1" xr:uid="{00000000-0005-0000-0000-0000036F0000}"/>
    <cellStyle name="Hiperłącze 6" xfId="25946" hidden="1" xr:uid="{00000000-0005-0000-0000-00005F660000}"/>
    <cellStyle name="Hiperłącze 6" xfId="26312" hidden="1" xr:uid="{00000000-0005-0000-0000-000085660000}"/>
    <cellStyle name="Hiperłącze 6" xfId="25983" hidden="1" xr:uid="{00000000-0005-0000-0000-000068660000}"/>
    <cellStyle name="Hiperłącze 6" xfId="34825" hidden="1" xr:uid="{00000000-0005-0000-0000-0000256B0000}"/>
    <cellStyle name="Hiperłącze 6" xfId="35860" hidden="1" xr:uid="{00000000-0005-0000-0000-0000006B0000}"/>
    <cellStyle name="Hiperłącze 6" xfId="35596" hidden="1" xr:uid="{00000000-0005-0000-0000-0000DA6A0000}"/>
    <cellStyle name="Hiperłącze 6" xfId="27830" hidden="1" xr:uid="{00000000-0005-0000-0000-000079670000}"/>
    <cellStyle name="Hiperłącze 6" xfId="20508" hidden="1" xr:uid="{00000000-0005-0000-0000-0000FE640000}"/>
    <cellStyle name="Hiperłącze 6" xfId="22474" hidden="1" xr:uid="{00000000-0005-0000-0000-0000E0640000}"/>
    <cellStyle name="Hiperłącze 6" xfId="22338" hidden="1" xr:uid="{00000000-0005-0000-0000-0000D1640000}"/>
    <cellStyle name="Hiperłącze 6" xfId="38484" hidden="1" xr:uid="{00000000-0005-0000-0000-0000566C0000}"/>
    <cellStyle name="Hiperłącze 6" xfId="38243" hidden="1" xr:uid="{00000000-0005-0000-0000-0000446C0000}"/>
    <cellStyle name="Hiperłącze 6" xfId="33172" hidden="1" xr:uid="{00000000-0005-0000-0000-0000CA690000}"/>
    <cellStyle name="Hiperłącze 6" xfId="29859" hidden="1" xr:uid="{00000000-0005-0000-0000-0000A6690000}"/>
    <cellStyle name="Hiperłącze 6" xfId="31898" hidden="1" xr:uid="{00000000-0005-0000-0000-000094690000}"/>
    <cellStyle name="Hiperłącze 6" xfId="32047" hidden="1" xr:uid="{00000000-0005-0000-0000-00006E690000}"/>
    <cellStyle name="Hiperłącze 6" xfId="32464" hidden="1" xr:uid="{00000000-0005-0000-0000-00005A690000}"/>
    <cellStyle name="Hiperłącze 6" xfId="14536" hidden="1" xr:uid="{00000000-0005-0000-0000-000071610000}"/>
    <cellStyle name="Hiperłącze 6" xfId="42313" hidden="1" xr:uid="{00000000-0005-0000-0000-0000F56D0000}"/>
    <cellStyle name="Hiperłącze 6" xfId="32244" hidden="1" xr:uid="{00000000-0005-0000-0000-000046690000}"/>
    <cellStyle name="Hiperłącze 6" xfId="36996" hidden="1" xr:uid="{00000000-0005-0000-0000-00006D6B0000}"/>
    <cellStyle name="Hiperłącze 6" xfId="18047" hidden="1" xr:uid="{00000000-0005-0000-0000-0000F3620000}"/>
    <cellStyle name="Hiperłącze 6" xfId="12567" hidden="1" xr:uid="{00000000-0005-0000-0000-000046600000}"/>
    <cellStyle name="Hiperłącze 6" xfId="14527" hidden="1" xr:uid="{00000000-0005-0000-0000-000056610000}"/>
    <cellStyle name="Hiperłącze 6" xfId="44127" hidden="1" xr:uid="{00000000-0005-0000-0000-0000A96E0000}"/>
    <cellStyle name="Hiperłącze 6" xfId="15308" hidden="1" xr:uid="{00000000-0005-0000-0000-0000A2610000}"/>
    <cellStyle name="Hiperłącze 6" xfId="28615" hidden="1" xr:uid="{00000000-0005-0000-0000-0000E9670000}"/>
    <cellStyle name="Hiperłącze 6" xfId="46115" hidden="1" xr:uid="{00000000-0005-0000-0000-0000956F0000}"/>
    <cellStyle name="Hiperłącze 6" xfId="13640" hidden="1" xr:uid="{00000000-0005-0000-0000-0000F0600000}"/>
    <cellStyle name="Hiperłącze 6" xfId="16573" hidden="1" xr:uid="{00000000-0005-0000-0000-000024620000}"/>
    <cellStyle name="Hiperłącze 6" xfId="13604" hidden="1" xr:uid="{00000000-0005-0000-0000-0000EA600000}"/>
    <cellStyle name="Hiperłącze 6" xfId="43445" hidden="1" xr:uid="{00000000-0005-0000-0000-0000CD6F0000}"/>
    <cellStyle name="Hiperłącze 6" xfId="42523" hidden="1" xr:uid="{00000000-0005-0000-0000-0000056E0000}"/>
    <cellStyle name="Hiperłącze 6" xfId="13794" hidden="1" xr:uid="{00000000-0005-0000-0000-000053610000}"/>
    <cellStyle name="Hiperłącze 6" xfId="39621" hidden="1" xr:uid="{00000000-0005-0000-0000-00009B6C0000}"/>
    <cellStyle name="Hiperłącze 6" xfId="32585" hidden="1" xr:uid="{00000000-0005-0000-0000-000097690000}"/>
    <cellStyle name="Hiperłącze 6" xfId="35826" hidden="1" xr:uid="{00000000-0005-0000-0000-0000F76A0000}"/>
    <cellStyle name="Hiperłącze 6" xfId="40883" hidden="1" xr:uid="{00000000-0005-0000-0000-0000966D0000}"/>
    <cellStyle name="Hiperłącze 6" xfId="39890" hidden="1" xr:uid="{00000000-0005-0000-0000-0000B66C0000}"/>
    <cellStyle name="Hiperłącze 6" xfId="18991" hidden="1" xr:uid="{00000000-0005-0000-0000-000032630000}"/>
    <cellStyle name="Hiperłącze 6" xfId="43059" hidden="1" xr:uid="{00000000-0005-0000-0000-0000736E0000}"/>
    <cellStyle name="Hiperłącze 6" xfId="45044" hidden="1" xr:uid="{00000000-0005-0000-0000-0000266F0000}"/>
    <cellStyle name="Hiperłącze 6" xfId="31837" hidden="1" xr:uid="{00000000-0005-0000-0000-000076690000}"/>
    <cellStyle name="Hiperłącze 6" xfId="32491" hidden="1" xr:uid="{00000000-0005-0000-0000-00005F690000}"/>
    <cellStyle name="Hiperłącze 6" xfId="31640" hidden="1" xr:uid="{00000000-0005-0000-0000-000028690000}"/>
    <cellStyle name="Hiperłącze 6" xfId="40405" hidden="1" xr:uid="{00000000-0005-0000-0000-0000096D0000}"/>
    <cellStyle name="Hiperłącze 6" xfId="15327" hidden="1" xr:uid="{00000000-0005-0000-0000-0000A4610000}"/>
    <cellStyle name="Hiperłącze 6" xfId="47163" hidden="1" xr:uid="{00000000-0005-0000-0000-000022700000}"/>
    <cellStyle name="Hiperłącze 6" xfId="46828" hidden="1" xr:uid="{00000000-0005-0000-0000-000002700000}"/>
    <cellStyle name="Hiperłącze 6" xfId="42252" hidden="1" xr:uid="{00000000-0005-0000-0000-0000F06D0000}"/>
    <cellStyle name="Hiperłącze 6" xfId="43803" hidden="1" xr:uid="{00000000-0005-0000-0000-00008B6E0000}"/>
    <cellStyle name="Hiperłącze 6" xfId="19519" hidden="1" xr:uid="{00000000-0005-0000-0000-0000D3630000}"/>
    <cellStyle name="Hiperłącze 6" xfId="29042" hidden="1" xr:uid="{00000000-0005-0000-0000-0000E7670000}"/>
    <cellStyle name="Hiperłącze 6" xfId="16316" hidden="1" xr:uid="{00000000-0005-0000-0000-00006F630000}"/>
    <cellStyle name="Hiperłącze 6" xfId="25928" hidden="1" xr:uid="{00000000-0005-0000-0000-00005D660000}"/>
    <cellStyle name="Hiperłącze 6" xfId="42921" hidden="1" xr:uid="{00000000-0005-0000-0000-0000636E0000}"/>
    <cellStyle name="Hiperłącze 6" xfId="46148" hidden="1" xr:uid="{00000000-0005-0000-0000-0000C86F0000}"/>
    <cellStyle name="Hiperłącze 6" xfId="43391" hidden="1" xr:uid="{00000000-0005-0000-0000-0000B66F0000}"/>
    <cellStyle name="Hiperłącze 6" xfId="42132" hidden="1" xr:uid="{00000000-0005-0000-0000-0000216E0000}"/>
    <cellStyle name="Hiperłącze 6" xfId="41860" hidden="1" xr:uid="{00000000-0005-0000-0000-0000E56D0000}"/>
    <cellStyle name="Hiperłącze 6" xfId="22091" hidden="1" xr:uid="{00000000-0005-0000-0000-0000B8640000}"/>
    <cellStyle name="Hiperłącze 6" xfId="25128" hidden="1" xr:uid="{00000000-0005-0000-0000-000091670000}"/>
    <cellStyle name="Hiperłącze 6" xfId="13934" hidden="1" xr:uid="{00000000-0005-0000-0000-000037610000}"/>
    <cellStyle name="Hiperłącze 6" xfId="15076" hidden="1" xr:uid="{00000000-0005-0000-0000-00008A610000}"/>
    <cellStyle name="Hiperłącze 6" xfId="22083" hidden="1" xr:uid="{00000000-0005-0000-0000-0000B3640000}"/>
    <cellStyle name="Hiperłącze 6" xfId="18883" hidden="1" xr:uid="{00000000-0005-0000-0000-000026630000}"/>
    <cellStyle name="Hiperłącze 6" xfId="46672" hidden="1" xr:uid="{00000000-0005-0000-0000-00002F700000}"/>
    <cellStyle name="Hiperłącze 6" xfId="46409" hidden="1" xr:uid="{00000000-0005-0000-0000-0000F66F0000}"/>
    <cellStyle name="Hiperłącze 6" xfId="42734" hidden="1" xr:uid="{00000000-0005-0000-0000-00004C6E0000}"/>
    <cellStyle name="Hiperłącze 6" xfId="43030" hidden="1" xr:uid="{00000000-0005-0000-0000-00006F6E0000}"/>
    <cellStyle name="Hiperłącze 6" xfId="18467" hidden="1" xr:uid="{00000000-0005-0000-0000-000042630000}"/>
    <cellStyle name="Hiperłącze 6" xfId="42337" hidden="1" xr:uid="{00000000-0005-0000-0000-0000F86D0000}"/>
    <cellStyle name="Hiperłącze 6" xfId="32482" hidden="1" xr:uid="{00000000-0005-0000-0000-00005E690000}"/>
    <cellStyle name="Hiperłącze 6" xfId="40530" hidden="1" xr:uid="{00000000-0005-0000-0000-00001A6D0000}"/>
    <cellStyle name="Hiperłącze 6" xfId="35350" hidden="1" xr:uid="{00000000-0005-0000-0000-0000A96A0000}"/>
    <cellStyle name="Hiperłącze 6" xfId="40007" hidden="1" xr:uid="{00000000-0005-0000-0000-0000C66C0000}"/>
    <cellStyle name="Hiperłącze 6" xfId="42798" hidden="1" xr:uid="{00000000-0005-0000-0000-0000526E0000}"/>
    <cellStyle name="Hiperłącze 6" xfId="32196" hidden="1" xr:uid="{00000000-0005-0000-0000-000043690000}"/>
    <cellStyle name="Hiperłącze 6" xfId="44185" hidden="1" xr:uid="{00000000-0005-0000-0000-0000B36E0000}"/>
    <cellStyle name="Hiperłącze 6" xfId="20545" hidden="1" xr:uid="{00000000-0005-0000-0000-00008E640000}"/>
    <cellStyle name="Hiperłącze 6" xfId="22366" hidden="1" xr:uid="{00000000-0005-0000-0000-0000D4640000}"/>
    <cellStyle name="Hiperłącze 6" xfId="35222" hidden="1" xr:uid="{00000000-0005-0000-0000-00009B6A0000}"/>
    <cellStyle name="Hiperłącze 6" xfId="10315" hidden="1" xr:uid="{00000000-0005-0000-0000-0000E35F0000}"/>
    <cellStyle name="Hiperłącze 6" xfId="13434" hidden="1" xr:uid="{00000000-0005-0000-0000-0000C4600000}"/>
    <cellStyle name="Hiperłącze 6" xfId="15982" hidden="1" xr:uid="{00000000-0005-0000-0000-0000EE620000}"/>
    <cellStyle name="Hiperłącze 6" xfId="17874" hidden="1" xr:uid="{00000000-0005-0000-0000-0000CB620000}"/>
    <cellStyle name="Hiperłącze 6" xfId="20895" hidden="1" xr:uid="{00000000-0005-0000-0000-0000EC640000}"/>
    <cellStyle name="Hiperłącze 6" xfId="36783" hidden="1" xr:uid="{00000000-0005-0000-0000-0000586B0000}"/>
    <cellStyle name="Hiperłącze 6" xfId="39293" hidden="1" xr:uid="{00000000-0005-0000-0000-00007F6C0000}"/>
    <cellStyle name="Hiperłącze 6" xfId="13897" hidden="1" xr:uid="{00000000-0005-0000-0000-00003D610000}"/>
    <cellStyle name="Hiperłącze 6" xfId="31029" hidden="1" xr:uid="{00000000-0005-0000-0000-0000CC680000}"/>
    <cellStyle name="Hiperłącze 6" xfId="15514" hidden="1" xr:uid="{00000000-0005-0000-0000-0000E8610000}"/>
    <cellStyle name="Hiperłącze 6" xfId="17707" hidden="1" xr:uid="{00000000-0005-0000-0000-0000B2620000}"/>
    <cellStyle name="Hiperłącze 6" xfId="34913" hidden="1" xr:uid="{00000000-0005-0000-0000-0000776A0000}"/>
    <cellStyle name="Hiperłącze 6" xfId="34065" hidden="1" xr:uid="{00000000-0005-0000-0000-0000566A0000}"/>
    <cellStyle name="Hiperłącze 6" xfId="26400" hidden="1" xr:uid="{00000000-0005-0000-0000-000097660000}"/>
    <cellStyle name="Hiperłącze 6" xfId="13361" hidden="1" xr:uid="{00000000-0005-0000-0000-0000B9600000}"/>
    <cellStyle name="Hiperłącze 6" xfId="25893" hidden="1" xr:uid="{00000000-0005-0000-0000-000059660000}"/>
    <cellStyle name="Hiperłącze 6" xfId="28963" hidden="1" xr:uid="{00000000-0005-0000-0000-0000D6670000}"/>
    <cellStyle name="Hiperłącze 6" xfId="37023" hidden="1" xr:uid="{00000000-0005-0000-0000-0000706B0000}"/>
    <cellStyle name="Hiperłącze 6" xfId="37898" hidden="1" xr:uid="{00000000-0005-0000-0000-0000276C0000}"/>
    <cellStyle name="Hiperłącze 6" xfId="12820" hidden="1" xr:uid="{00000000-0005-0000-0000-000068600000}"/>
    <cellStyle name="Hiperłącze 6" xfId="33939" hidden="1" xr:uid="{00000000-0005-0000-0000-0000456A0000}"/>
    <cellStyle name="Hiperłącze 6" xfId="15688" hidden="1" xr:uid="{00000000-0005-0000-0000-0000F8610000}"/>
    <cellStyle name="Hiperłącze 6" xfId="27078" hidden="1" xr:uid="{00000000-0005-0000-0000-000011670000}"/>
    <cellStyle name="Hiperłącze 6" xfId="38447" hidden="1" xr:uid="{00000000-0005-0000-0000-0000576C0000}"/>
    <cellStyle name="Hiperłącze 6" xfId="46666" hidden="1" xr:uid="{00000000-0005-0000-0000-000034700000}"/>
    <cellStyle name="Hiperłącze 6" xfId="34714" hidden="1" xr:uid="{00000000-0005-0000-0000-0000656A0000}"/>
    <cellStyle name="Hiperłącze 6" xfId="42143" hidden="1" xr:uid="{00000000-0005-0000-0000-0000246E0000}"/>
    <cellStyle name="Hiperłącze 6" xfId="21618" hidden="1" xr:uid="{00000000-0005-0000-0000-000066640000}"/>
    <cellStyle name="Hiperłącze 6" xfId="45498" hidden="1" xr:uid="{00000000-0005-0000-0000-0000BD6F0000}"/>
    <cellStyle name="Hiperłącze 6" xfId="17119" hidden="1" xr:uid="{00000000-0005-0000-0000-00005C620000}"/>
    <cellStyle name="Hiperłącze 6" xfId="17345" hidden="1" xr:uid="{00000000-0005-0000-0000-000078620000}"/>
    <cellStyle name="Hiperłącze 6" xfId="27008" hidden="1" xr:uid="{00000000-0005-0000-0000-0000F4660000}"/>
    <cellStyle name="Hiperłącze 6" xfId="16347" hidden="1" xr:uid="{00000000-0005-0000-0000-0000E6630000}"/>
    <cellStyle name="Hiperłącze 6" xfId="20336" hidden="1" xr:uid="{00000000-0005-0000-0000-000014640000}"/>
    <cellStyle name="Hiperłącze 6" xfId="28062" hidden="1" xr:uid="{00000000-0005-0000-0000-000087670000}"/>
    <cellStyle name="Hiperłącze 6" xfId="41975" hidden="1" xr:uid="{00000000-0005-0000-0000-0000446E0000}"/>
    <cellStyle name="Hiperłącze 6" xfId="46836" hidden="1" xr:uid="{00000000-0005-0000-0000-000005700000}"/>
    <cellStyle name="Hiperłącze 6" xfId="14872" hidden="1" xr:uid="{00000000-0005-0000-0000-0000DA610000}"/>
    <cellStyle name="Hiperłącze 6" xfId="12885" hidden="1" xr:uid="{00000000-0005-0000-0000-000082600000}"/>
    <cellStyle name="Hiperłącze 6" xfId="34690" hidden="1" xr:uid="{00000000-0005-0000-0000-00005D6A0000}"/>
    <cellStyle name="Hiperłącze 6" xfId="14220" hidden="1" xr:uid="{00000000-0005-0000-0000-00000A610000}"/>
    <cellStyle name="Hiperłącze 6" xfId="22063" hidden="1" xr:uid="{00000000-0005-0000-0000-0000B0640000}"/>
    <cellStyle name="Hiperłącze 6" xfId="28816" hidden="1" xr:uid="{00000000-0005-0000-0000-0000C9670000}"/>
    <cellStyle name="Hiperłącze 6" xfId="43139" hidden="1" xr:uid="{00000000-0005-0000-0000-0000F06E0000}"/>
    <cellStyle name="Hiperłącze 6" xfId="28183" hidden="1" xr:uid="{00000000-0005-0000-0000-0000A9670000}"/>
    <cellStyle name="Hiperłącze 6" xfId="41390" hidden="1" xr:uid="{00000000-0005-0000-0000-0000A76D0000}"/>
    <cellStyle name="Hiperłącze 6" xfId="41717" hidden="1" xr:uid="{00000000-0005-0000-0000-0000D86D0000}"/>
    <cellStyle name="Hiperłącze 6" xfId="42871" hidden="1" xr:uid="{00000000-0005-0000-0000-00005D6E0000}"/>
    <cellStyle name="Hiperłącze 6" xfId="45995" hidden="1" xr:uid="{00000000-0005-0000-0000-00008B6F0000}"/>
    <cellStyle name="Hiperłącze 6" xfId="44832" hidden="1" xr:uid="{00000000-0005-0000-0000-00000D6F0000}"/>
    <cellStyle name="Hiperłącze 6" xfId="39184" hidden="1" xr:uid="{00000000-0005-0000-0000-00006F6C0000}"/>
    <cellStyle name="Hiperłącze 6" xfId="28881" hidden="1" xr:uid="{00000000-0005-0000-0000-0000D2670000}"/>
    <cellStyle name="Hiperłącze 6" xfId="43333" hidden="1" xr:uid="{00000000-0005-0000-0000-0000DF6E0000}"/>
    <cellStyle name="Hiperłącze 6" xfId="42218" hidden="1" xr:uid="{00000000-0005-0000-0000-0000EA6D0000}"/>
    <cellStyle name="Hiperłącze 6" xfId="43639" hidden="1" xr:uid="{00000000-0005-0000-0000-00004B6F0000}"/>
    <cellStyle name="Hiperłącze 6" xfId="35578" hidden="1" xr:uid="{00000000-0005-0000-0000-0000D56A0000}"/>
    <cellStyle name="Hiperłącze 6" xfId="32113" hidden="1" xr:uid="{00000000-0005-0000-0000-000082690000}"/>
    <cellStyle name="Hiperłącze 6" xfId="16401" hidden="1" xr:uid="{00000000-0005-0000-0000-0000DE620000}"/>
    <cellStyle name="Hiperłącze 6" xfId="26043" hidden="1" xr:uid="{00000000-0005-0000-0000-00006A660000}"/>
    <cellStyle name="Hiperłącze 6" xfId="14342" hidden="1" xr:uid="{00000000-0005-0000-0000-000019610000}"/>
    <cellStyle name="Hiperłącze 6" xfId="14545" hidden="1" xr:uid="{00000000-0005-0000-0000-000072610000}"/>
    <cellStyle name="Hiperłącze 6" xfId="31853" hidden="1" xr:uid="{00000000-0005-0000-0000-00006D690000}"/>
    <cellStyle name="Hiperłącze 6" xfId="20560" hidden="1" xr:uid="{00000000-0005-0000-0000-00008C640000}"/>
    <cellStyle name="Hiperłącze 6" xfId="18729" hidden="1" xr:uid="{00000000-0005-0000-0000-00001D630000}"/>
    <cellStyle name="Hiperłącze 6" xfId="34417" hidden="1" xr:uid="{00000000-0005-0000-0000-0000B06B0000}"/>
    <cellStyle name="Hiperłącze 6" xfId="34382" hidden="1" xr:uid="{00000000-0005-0000-0000-0000B66B0000}"/>
    <cellStyle name="Hiperłącze 6" xfId="34319" hidden="1" xr:uid="{00000000-0005-0000-0000-0000BA6B0000}"/>
    <cellStyle name="Hiperłącze 6" xfId="34142" hidden="1" xr:uid="{00000000-0005-0000-0000-0000BC6B0000}"/>
    <cellStyle name="Hiperłącze 6" xfId="34349" hidden="1" xr:uid="{00000000-0005-0000-0000-0000BE6B0000}"/>
    <cellStyle name="Hiperłącze 6" xfId="34138" hidden="1" xr:uid="{00000000-0005-0000-0000-0000C06B0000}"/>
    <cellStyle name="Hiperłącze 6" xfId="37264" hidden="1" xr:uid="{00000000-0005-0000-0000-0000CD6B0000}"/>
    <cellStyle name="Hiperłącze 6" xfId="37325" hidden="1" xr:uid="{00000000-0005-0000-0000-0000D76B0000}"/>
    <cellStyle name="Hiperłącze 6" xfId="37319" hidden="1" xr:uid="{00000000-0005-0000-0000-0000D86B0000}"/>
    <cellStyle name="Hiperłącze 6" xfId="37695" hidden="1" xr:uid="{00000000-0005-0000-0000-0000DA6B0000}"/>
    <cellStyle name="Hiperłącze 6" xfId="37782" hidden="1" xr:uid="{00000000-0005-0000-0000-0000E26B0000}"/>
    <cellStyle name="Hiperłącze 6" xfId="37750" hidden="1" xr:uid="{00000000-0005-0000-0000-0000E36B0000}"/>
    <cellStyle name="Hiperłącze 6" xfId="37814" hidden="1" xr:uid="{00000000-0005-0000-0000-0000E86B0000}"/>
    <cellStyle name="Hiperłącze 6" xfId="37870" hidden="1" xr:uid="{00000000-0005-0000-0000-0000EA6B0000}"/>
    <cellStyle name="Hiperłącze 6" xfId="36867" hidden="1" xr:uid="{00000000-0005-0000-0000-0000976B0000}"/>
    <cellStyle name="Hiperłącze 6" xfId="15656" hidden="1" xr:uid="{00000000-0005-0000-0000-0000F2610000}"/>
    <cellStyle name="Hiperłącze 6" xfId="17351" hidden="1" xr:uid="{00000000-0005-0000-0000-000077620000}"/>
    <cellStyle name="Hiperłącze 6" xfId="20005" hidden="1" xr:uid="{00000000-0005-0000-0000-0000C5630000}"/>
    <cellStyle name="Hiperłącze 6" xfId="20031" hidden="1" xr:uid="{00000000-0005-0000-0000-0000C6630000}"/>
    <cellStyle name="Hiperłącze 6" xfId="19559" hidden="1" xr:uid="{00000000-0005-0000-0000-0000CA630000}"/>
    <cellStyle name="Hiperłącze 6" xfId="19296" hidden="1" xr:uid="{00000000-0005-0000-0000-0000D6630000}"/>
    <cellStyle name="Hiperłącze 6" xfId="19446" hidden="1" xr:uid="{00000000-0005-0000-0000-0000D9630000}"/>
    <cellStyle name="Hiperłącze 6" xfId="19812" hidden="1" xr:uid="{00000000-0005-0000-0000-0000E9630000}"/>
    <cellStyle name="Hiperłącze 6" xfId="19396" hidden="1" xr:uid="{00000000-0005-0000-0000-0000EA630000}"/>
    <cellStyle name="Hiperłącze 6" xfId="19430" hidden="1" xr:uid="{00000000-0005-0000-0000-0000EC630000}"/>
    <cellStyle name="Hiperłącze 6" xfId="19388" hidden="1" xr:uid="{00000000-0005-0000-0000-0000ED630000}"/>
    <cellStyle name="Hiperłącze 6" xfId="20038" hidden="1" xr:uid="{00000000-0005-0000-0000-0000F8630000}"/>
    <cellStyle name="Hiperłącze 6" xfId="20092" hidden="1" xr:uid="{00000000-0005-0000-0000-0000F9630000}"/>
    <cellStyle name="Hiperłącze 6" xfId="14902" hidden="1" xr:uid="{00000000-0005-0000-0000-0000DB610000}"/>
    <cellStyle name="Hiperłącze 6" xfId="13296" hidden="1" xr:uid="{00000000-0005-0000-0000-0000B2600000}"/>
    <cellStyle name="Hiperłącze 6" xfId="16492" hidden="1" xr:uid="{00000000-0005-0000-0000-0000E8620000}"/>
    <cellStyle name="Hiperłącze 6" xfId="17765" hidden="1" xr:uid="{00000000-0005-0000-0000-0000C0620000}"/>
    <cellStyle name="Hiperłącze 6" xfId="16125" hidden="1" xr:uid="{00000000-0005-0000-0000-00008F620000}"/>
    <cellStyle name="Hiperłącze 6" xfId="12712" hidden="1" xr:uid="{00000000-0005-0000-0000-00005C600000}"/>
    <cellStyle name="Hiperłącze 6" xfId="12684" hidden="1" xr:uid="{00000000-0005-0000-0000-000054600000}"/>
    <cellStyle name="Hiperłącze 6" xfId="12487" hidden="1" xr:uid="{00000000-0005-0000-0000-00003C600000}"/>
    <cellStyle name="Hiperłącze 6" xfId="12012" hidden="1" xr:uid="{00000000-0005-0000-0000-00000B600000}"/>
    <cellStyle name="Hiperłącze 6" xfId="10390" hidden="1" xr:uid="{00000000-0005-0000-0000-0000E75F0000}"/>
    <cellStyle name="Hiperłącze 6" xfId="12513" hidden="1" xr:uid="{00000000-0005-0000-0000-000044600000}"/>
    <cellStyle name="Hiperłącze 6" xfId="20101" hidden="1" xr:uid="{00000000-0005-0000-0000-0000FA630000}"/>
    <cellStyle name="Hiperłącze 6" xfId="19498" hidden="1" xr:uid="{00000000-0005-0000-0000-0000D2630000}"/>
    <cellStyle name="Hiperłącze 6" xfId="20275" hidden="1" xr:uid="{00000000-0005-0000-0000-00000D640000}"/>
    <cellStyle name="Hiperłącze 6" xfId="19134" hidden="1" xr:uid="{00000000-0005-0000-0000-000089630000}"/>
    <cellStyle name="Hiperłącze 6" xfId="23937" hidden="1" xr:uid="{00000000-0005-0000-0000-0000F5650000}"/>
    <cellStyle name="Hiperłącze 6" xfId="43093" hidden="1" xr:uid="{00000000-0005-0000-0000-0000716E0000}"/>
    <cellStyle name="Hiperłącze 6" xfId="38940" hidden="1" xr:uid="{00000000-0005-0000-0000-0000C06D0000}"/>
    <cellStyle name="Hiperłącze 6" xfId="42089" hidden="1" xr:uid="{00000000-0005-0000-0000-00002C6E0000}"/>
    <cellStyle name="Hiperłącze 6" xfId="18982" hidden="1" xr:uid="{00000000-0005-0000-0000-000031630000}"/>
    <cellStyle name="Hiperłącze 6" xfId="34474" hidden="1" xr:uid="{00000000-0005-0000-0000-0000206B0000}"/>
    <cellStyle name="Hiperłącze 6" xfId="35845" hidden="1" xr:uid="{00000000-0005-0000-0000-0000FC6A0000}"/>
    <cellStyle name="Hiperłącze 6" xfId="46953" hidden="1" xr:uid="{00000000-0005-0000-0000-000049700000}"/>
    <cellStyle name="Hiperłącze 6" xfId="45317" hidden="1" xr:uid="{00000000-0005-0000-0000-0000646F0000}"/>
    <cellStyle name="Hiperłącze 6" xfId="23517" hidden="1" xr:uid="{00000000-0005-0000-0000-000042650000}"/>
    <cellStyle name="Hiperłącze 6" xfId="18688" hidden="1" xr:uid="{00000000-0005-0000-0000-000018630000}"/>
    <cellStyle name="Hiperłącze 6" xfId="38018" hidden="1" xr:uid="{00000000-0005-0000-0000-0000FA6B0000}"/>
    <cellStyle name="Hiperłącze 6" xfId="17463" hidden="1" xr:uid="{00000000-0005-0000-0000-00009B620000}"/>
    <cellStyle name="Hiperłącze 6" xfId="29334" hidden="1" xr:uid="{00000000-0005-0000-0000-000031680000}"/>
    <cellStyle name="Hiperłącze 6" xfId="30625" hidden="1" xr:uid="{00000000-0005-0000-0000-000081680000}"/>
    <cellStyle name="Hiperłącze 6" xfId="21452" hidden="1" xr:uid="{00000000-0005-0000-0000-000053640000}"/>
    <cellStyle name="Hiperłącze 6" xfId="40128" hidden="1" xr:uid="{00000000-0005-0000-0000-0000ED6C0000}"/>
    <cellStyle name="Hiperłącze 6" xfId="46937" hidden="1" xr:uid="{00000000-0005-0000-0000-00003F700000}"/>
    <cellStyle name="Hiperłącze 6" xfId="37445" hidden="1" xr:uid="{00000000-0005-0000-0000-0000336C0000}"/>
    <cellStyle name="Hiperłącze 6" xfId="19207" hidden="1" xr:uid="{00000000-0005-0000-0000-000094630000}"/>
    <cellStyle name="Hiperłącze 6" xfId="33070" hidden="1" xr:uid="{00000000-0005-0000-0000-0000026A0000}"/>
    <cellStyle name="Hiperłącze 6" xfId="41510" hidden="1" xr:uid="{00000000-0005-0000-0000-00007A6D0000}"/>
    <cellStyle name="Hiperłącze 6" xfId="12551" hidden="1" xr:uid="{00000000-0005-0000-0000-000042600000}"/>
    <cellStyle name="Hiperłącze 6" xfId="33381" hidden="1" xr:uid="{00000000-0005-0000-0000-00000B6A0000}"/>
    <cellStyle name="Hiperłącze 6" xfId="27140" hidden="1" xr:uid="{00000000-0005-0000-0000-00001B670000}"/>
    <cellStyle name="Hiperłącze 6" xfId="33975" hidden="1" xr:uid="{00000000-0005-0000-0000-00004E6A0000}"/>
    <cellStyle name="Hiperłącze 6" xfId="41399" hidden="1" xr:uid="{00000000-0005-0000-0000-0000A96D0000}"/>
    <cellStyle name="Hiperłącze 6" xfId="46567" hidden="1" xr:uid="{00000000-0005-0000-0000-00004B700000}"/>
    <cellStyle name="Hiperłącze 6" xfId="35535" hidden="1" xr:uid="{00000000-0005-0000-0000-0000D86A0000}"/>
    <cellStyle name="Hiperłącze 6" xfId="42708" hidden="1" xr:uid="{00000000-0005-0000-0000-0000496E0000}"/>
    <cellStyle name="Hiperłącze 6" xfId="28920" hidden="1" xr:uid="{00000000-0005-0000-0000-0000D7670000}"/>
    <cellStyle name="Hiperłącze 6" xfId="45821" hidden="1" xr:uid="{00000000-0005-0000-0000-0000776F0000}"/>
    <cellStyle name="Hiperłącze 6" xfId="23067" hidden="1" xr:uid="{00000000-0005-0000-0000-000062650000}"/>
    <cellStyle name="Hiperłącze 6" xfId="25052" hidden="1" xr:uid="{00000000-0005-0000-0000-0000AC660000}"/>
    <cellStyle name="Hiperłącze 6" xfId="39570" hidden="1" xr:uid="{00000000-0005-0000-0000-0000956C0000}"/>
    <cellStyle name="Hiperłącze 6" xfId="27152" hidden="1" xr:uid="{00000000-0005-0000-0000-000019670000}"/>
    <cellStyle name="Hiperłącze 6" xfId="12994" hidden="1" xr:uid="{00000000-0005-0000-0000-00008E600000}"/>
    <cellStyle name="Hiperłącze 6" xfId="33866" hidden="1" xr:uid="{00000000-0005-0000-0000-0000426A0000}"/>
    <cellStyle name="Hiperłącze 6" xfId="37593" hidden="1" xr:uid="{00000000-0005-0000-0000-0000126C0000}"/>
    <cellStyle name="Hiperłącze 6" xfId="19350" hidden="1" xr:uid="{00000000-0005-0000-0000-0000F3630000}"/>
    <cellStyle name="Hiperłącze 6" xfId="25075" hidden="1" xr:uid="{00000000-0005-0000-0000-0000A4660000}"/>
    <cellStyle name="Hiperłącze 6" xfId="16322" hidden="1" xr:uid="{00000000-0005-0000-0000-000070630000}"/>
    <cellStyle name="Hiperłącze 6" xfId="42378" hidden="1" xr:uid="{00000000-0005-0000-0000-0000FD6D0000}"/>
    <cellStyle name="Hiperłącze 6" xfId="11755" hidden="1" xr:uid="{00000000-0005-0000-0000-000067610000}"/>
    <cellStyle name="Hiperłącze 6" xfId="21256" hidden="1" xr:uid="{00000000-0005-0000-0000-0000F5640000}"/>
    <cellStyle name="Hiperłącze 6" xfId="46901" hidden="1" xr:uid="{00000000-0005-0000-0000-00000D700000}"/>
    <cellStyle name="Hiperłącze 6" xfId="18507" hidden="1" xr:uid="{00000000-0005-0000-0000-000040630000}"/>
    <cellStyle name="Hiperłącze 6" xfId="39535" hidden="1" xr:uid="{00000000-0005-0000-0000-0000946C0000}"/>
    <cellStyle name="Hiperłącze 6" xfId="11912" hidden="1" xr:uid="{00000000-0005-0000-0000-0000D9600000}"/>
    <cellStyle name="Hiperłącze 6" xfId="14395" hidden="1" xr:uid="{00000000-0005-0000-0000-00001F610000}"/>
    <cellStyle name="Hiperłącze 6" xfId="18395" hidden="1" xr:uid="{00000000-0005-0000-0000-00005B630000}"/>
    <cellStyle name="Hiperłącze 6" xfId="32183" hidden="1" xr:uid="{00000000-0005-0000-0000-00003F690000}"/>
    <cellStyle name="Hiperłącze 6" xfId="39287" hidden="1" xr:uid="{00000000-0005-0000-0000-0000806C0000}"/>
    <cellStyle name="Hiperłącze 6" xfId="25615" hidden="1" xr:uid="{00000000-0005-0000-0000-00003F660000}"/>
    <cellStyle name="Hiperłącze 6" xfId="20121" hidden="1" xr:uid="{00000000-0005-0000-0000-0000FC630000}"/>
    <cellStyle name="Hiperłącze 6" xfId="20141" hidden="1" xr:uid="{00000000-0005-0000-0000-0000FF630000}"/>
    <cellStyle name="Hiperłącze 6" xfId="20155" hidden="1" xr:uid="{00000000-0005-0000-0000-000003640000}"/>
    <cellStyle name="Hiperłącze 6" xfId="20149" hidden="1" xr:uid="{00000000-0005-0000-0000-000004640000}"/>
    <cellStyle name="Hiperłącze 6" xfId="20229" hidden="1" xr:uid="{00000000-0005-0000-0000-000008640000}"/>
    <cellStyle name="Hiperłącze 6" xfId="20283" hidden="1" xr:uid="{00000000-0005-0000-0000-000009640000}"/>
    <cellStyle name="Hiperłącze 6" xfId="20408" hidden="1" xr:uid="{00000000-0005-0000-0000-00001D640000}"/>
    <cellStyle name="Hiperłącze 6" xfId="20416" hidden="1" xr:uid="{00000000-0005-0000-0000-00001E640000}"/>
    <cellStyle name="Hiperłącze 6" xfId="20432" hidden="1" xr:uid="{00000000-0005-0000-0000-000020640000}"/>
    <cellStyle name="Hiperłącze 6" xfId="20458" hidden="1" xr:uid="{00000000-0005-0000-0000-000028640000}"/>
    <cellStyle name="Hiperłącze 6" xfId="21044" hidden="1" xr:uid="{00000000-0005-0000-0000-000029640000}"/>
    <cellStyle name="Hiperłącze 6" xfId="21072" hidden="1" xr:uid="{00000000-0005-0000-0000-00002C640000}"/>
    <cellStyle name="Hiperłącze 6" xfId="21092" hidden="1" xr:uid="{00000000-0005-0000-0000-00002F640000}"/>
    <cellStyle name="Hiperłącze 6" xfId="12078" hidden="1" xr:uid="{00000000-0005-0000-0000-00000E600000}"/>
    <cellStyle name="Hiperłącze 6" xfId="12976" hidden="1" xr:uid="{00000000-0005-0000-0000-00008A600000}"/>
    <cellStyle name="Hiperłącze 6" xfId="26724" hidden="1" xr:uid="{00000000-0005-0000-0000-0000D3660000}"/>
    <cellStyle name="Hiperłącze 6" xfId="26718" hidden="1" xr:uid="{00000000-0005-0000-0000-0000D4660000}"/>
    <cellStyle name="Hiperłącze 6" xfId="26788" hidden="1" xr:uid="{00000000-0005-0000-0000-0000D8660000}"/>
    <cellStyle name="Hiperłącze 6" xfId="26879" hidden="1" xr:uid="{00000000-0005-0000-0000-0000E3660000}"/>
    <cellStyle name="Hiperłącze 6" xfId="26943" hidden="1" xr:uid="{00000000-0005-0000-0000-0000E5660000}"/>
    <cellStyle name="Hiperłącze 6" xfId="27043" hidden="1" xr:uid="{00000000-0005-0000-0000-0000F5660000}"/>
    <cellStyle name="Hiperłącze 6" xfId="27069" hidden="1" xr:uid="{00000000-0005-0000-0000-0000F6660000}"/>
    <cellStyle name="Hiperłącze 6" xfId="25443" hidden="1" xr:uid="{00000000-0005-0000-0000-000001670000}"/>
    <cellStyle name="Hiperłącze 6" xfId="25440" hidden="1" xr:uid="{00000000-0005-0000-0000-000003670000}"/>
    <cellStyle name="Hiperłącze 6" xfId="11298" hidden="1" xr:uid="{00000000-0005-0000-0000-0000FB5F0000}"/>
    <cellStyle name="Hiperłącze 6" xfId="17337" hidden="1" xr:uid="{00000000-0005-0000-0000-000073620000}"/>
    <cellStyle name="Hiperłącze 6" xfId="16174" hidden="1" xr:uid="{00000000-0005-0000-0000-00007D620000}"/>
    <cellStyle name="Hiperłącze 6" xfId="16183" hidden="1" xr:uid="{00000000-0005-0000-0000-000083620000}"/>
    <cellStyle name="Hiperłącze 6" xfId="17156" hidden="1" xr:uid="{00000000-0005-0000-0000-000059620000}"/>
    <cellStyle name="Hiperłącze 6" xfId="17164" hidden="1" xr:uid="{00000000-0005-0000-0000-00005A620000}"/>
    <cellStyle name="Hiperłącze 6" xfId="17149" hidden="1" xr:uid="{00000000-0005-0000-0000-00005D620000}"/>
    <cellStyle name="Hiperłącze 6" xfId="17053" hidden="1" xr:uid="{00000000-0005-0000-0000-000051620000}"/>
    <cellStyle name="Hiperłącze 6" xfId="17076" hidden="1" xr:uid="{00000000-0005-0000-0000-000052620000}"/>
    <cellStyle name="Hiperłącze 6" xfId="25434" hidden="1" xr:uid="{00000000-0005-0000-0000-000004670000}"/>
    <cellStyle name="Hiperłącze 6" xfId="26814" hidden="1" xr:uid="{00000000-0005-0000-0000-0000E0660000}"/>
    <cellStyle name="Hiperłącze 6" xfId="27169" hidden="1" xr:uid="{00000000-0005-0000-0000-000016670000}"/>
    <cellStyle name="Hiperłącze 6" xfId="25269" hidden="1" xr:uid="{00000000-0005-0000-0000-000099660000}"/>
    <cellStyle name="Hiperłącze 6" xfId="31100" hidden="1" xr:uid="{00000000-0005-0000-0000-0000CF680000}"/>
    <cellStyle name="Hiperłącze 6" xfId="30109" hidden="1" xr:uid="{00000000-0005-0000-0000-00004B680000}"/>
    <cellStyle name="Hiperłącze 6" xfId="46622" hidden="1" xr:uid="{00000000-0005-0000-0000-000038700000}"/>
    <cellStyle name="Hiperłącze 6" xfId="25733" hidden="1" xr:uid="{00000000-0005-0000-0000-00004D660000}"/>
    <cellStyle name="Hiperłącze 6" xfId="16260" hidden="1" xr:uid="{00000000-0005-0000-0000-00007F630000}"/>
    <cellStyle name="Hiperłącze 6" xfId="18770" hidden="1" xr:uid="{00000000-0005-0000-0000-00005F630000}"/>
    <cellStyle name="Hiperłącze 6" xfId="42640" hidden="1" xr:uid="{00000000-0005-0000-0000-0000126E0000}"/>
    <cellStyle name="Hiperłącze 6" xfId="40774" hidden="1" xr:uid="{00000000-0005-0000-0000-00004F6D0000}"/>
    <cellStyle name="Hiperłącze 6" xfId="29470" hidden="1" xr:uid="{00000000-0005-0000-0000-000040680000}"/>
    <cellStyle name="Hiperłącze 6" xfId="25010" hidden="1" xr:uid="{00000000-0005-0000-0000-000032660000}"/>
    <cellStyle name="Hiperłącze 6" xfId="13129" hidden="1" xr:uid="{00000000-0005-0000-0000-0000A0600000}"/>
    <cellStyle name="Hiperłącze 6" xfId="27880" hidden="1" xr:uid="{00000000-0005-0000-0000-000048670000}"/>
    <cellStyle name="Hiperłącze 6" xfId="40738" hidden="1" xr:uid="{00000000-0005-0000-0000-0000466D0000}"/>
    <cellStyle name="Hiperłącze 6" xfId="32605" hidden="1" xr:uid="{00000000-0005-0000-0000-000091690000}"/>
    <cellStyle name="Hiperłącze 6" xfId="23214" hidden="1" xr:uid="{00000000-0005-0000-0000-000028650000}"/>
    <cellStyle name="Hiperłącze 6" xfId="42541" hidden="1" xr:uid="{00000000-0005-0000-0000-00000A6E0000}"/>
    <cellStyle name="Hiperłącze 6" xfId="22217" hidden="1" xr:uid="{00000000-0005-0000-0000-0000BD640000}"/>
    <cellStyle name="Hiperłącze 6" xfId="38987" hidden="1" xr:uid="{00000000-0005-0000-0000-00002C6D0000}"/>
    <cellStyle name="Hiperłącze 6" xfId="24367" hidden="1" xr:uid="{00000000-0005-0000-0000-0000C3650000}"/>
    <cellStyle name="Hiperłącze 6" xfId="15317" hidden="1" xr:uid="{00000000-0005-0000-0000-0000A3610000}"/>
    <cellStyle name="Hiperłącze 6" xfId="24757" hidden="1" xr:uid="{00000000-0005-0000-0000-00001B660000}"/>
    <cellStyle name="Hiperłącze 6" xfId="23883" hidden="1" xr:uid="{00000000-0005-0000-0000-000004660000}"/>
    <cellStyle name="Hiperłącze 6" xfId="33451" hidden="1" xr:uid="{00000000-0005-0000-0000-0000EC690000}"/>
    <cellStyle name="Hiperłącze 6" xfId="46485" hidden="1" xr:uid="{00000000-0005-0000-0000-000048700000}"/>
    <cellStyle name="Hiperłącze 6" xfId="18475" hidden="1" xr:uid="{00000000-0005-0000-0000-00003E630000}"/>
    <cellStyle name="Hiperłącze 6" xfId="43421" hidden="1" xr:uid="{00000000-0005-0000-0000-0000D76F0000}"/>
    <cellStyle name="Hiperłącze 6" xfId="36043" hidden="1" xr:uid="{00000000-0005-0000-0000-0000106B0000}"/>
    <cellStyle name="Hiperłącze 6" xfId="41258" hidden="1" xr:uid="{00000000-0005-0000-0000-00005D6D0000}"/>
    <cellStyle name="Hiperłącze 6" xfId="30090" hidden="1" xr:uid="{00000000-0005-0000-0000-000049680000}"/>
    <cellStyle name="Hiperłącze 6" xfId="33091" hidden="1" xr:uid="{00000000-0005-0000-0000-0000036A0000}"/>
    <cellStyle name="Hiperłącze 6" xfId="22438" hidden="1" xr:uid="{00000000-0005-0000-0000-0000DA640000}"/>
    <cellStyle name="Hiperłącze 6" xfId="15558" hidden="1" xr:uid="{00000000-0005-0000-0000-0000E6610000}"/>
    <cellStyle name="Hiperłącze 6" xfId="17750" hidden="1" xr:uid="{00000000-0005-0000-0000-0000BC620000}"/>
    <cellStyle name="Hiperłącze 6" xfId="21486" hidden="1" xr:uid="{00000000-0005-0000-0000-000051640000}"/>
    <cellStyle name="Hiperłącze 6" xfId="25450" hidden="1" xr:uid="{00000000-0005-0000-0000-0000FE660000}"/>
    <cellStyle name="Hiperłącze 6" xfId="33138" hidden="1" xr:uid="{00000000-0005-0000-0000-0000F9690000}"/>
    <cellStyle name="Hiperłącze 6" xfId="29802" hidden="1" xr:uid="{00000000-0005-0000-0000-0000AD690000}"/>
    <cellStyle name="Hiperłącze 6" xfId="47146" hidden="1" xr:uid="{00000000-0005-0000-0000-000025700000}"/>
    <cellStyle name="Hiperłącze 6" xfId="32260" hidden="1" xr:uid="{00000000-0005-0000-0000-000048690000}"/>
    <cellStyle name="Hiperłącze 6" xfId="41868" hidden="1" xr:uid="{00000000-0005-0000-0000-0000E16D0000}"/>
    <cellStyle name="Hiperłącze 6" xfId="46783" hidden="1" xr:uid="{00000000-0005-0000-0000-0000FF6F0000}"/>
    <cellStyle name="Hiperłącze 6" xfId="22233" hidden="1" xr:uid="{00000000-0005-0000-0000-0000C2640000}"/>
    <cellStyle name="Hiperłącze 6" xfId="14450" hidden="1" xr:uid="{00000000-0005-0000-0000-000025610000}"/>
    <cellStyle name="Hiperłącze 6" xfId="11554" hidden="1" xr:uid="{00000000-0005-0000-0000-000061610000}"/>
    <cellStyle name="Hiperłącze 6" xfId="31675" hidden="1" xr:uid="{00000000-0005-0000-0000-000029690000}"/>
    <cellStyle name="Hiperłącze 6" xfId="22117" hidden="1" xr:uid="{00000000-0005-0000-0000-0000B1640000}"/>
    <cellStyle name="Hiperłącze 6" xfId="30299" hidden="1" xr:uid="{00000000-0005-0000-0000-000012690000}"/>
    <cellStyle name="Hiperłącze 6" xfId="25779" hidden="1" xr:uid="{00000000-0005-0000-0000-000005670000}"/>
    <cellStyle name="Hiperłącze 6" xfId="25541" hidden="1" xr:uid="{00000000-0005-0000-0000-000008670000}"/>
    <cellStyle name="Hiperłącze 6" xfId="25812" hidden="1" xr:uid="{00000000-0005-0000-0000-00000A670000}"/>
    <cellStyle name="Hiperłącze 6" xfId="25480" hidden="1" xr:uid="{00000000-0005-0000-0000-00000D670000}"/>
    <cellStyle name="Hiperłącze 6" xfId="25151" hidden="1" xr:uid="{00000000-0005-0000-0000-000010670000}"/>
    <cellStyle name="Hiperłącze 6" xfId="27234" hidden="1" xr:uid="{00000000-0005-0000-0000-000023670000}"/>
    <cellStyle name="Hiperłącze 6" xfId="27225" hidden="1" xr:uid="{00000000-0005-0000-0000-000024670000}"/>
    <cellStyle name="Hiperłącze 6" xfId="27286" hidden="1" xr:uid="{00000000-0005-0000-0000-000026670000}"/>
    <cellStyle name="Hiperłącze 6" xfId="27689" hidden="1" xr:uid="{00000000-0005-0000-0000-00002D670000}"/>
    <cellStyle name="Hiperłącze 6" xfId="27697" hidden="1" xr:uid="{00000000-0005-0000-0000-00002E670000}"/>
    <cellStyle name="Hiperłącze 6" xfId="27682" hidden="1" xr:uid="{00000000-0005-0000-0000-000031670000}"/>
    <cellStyle name="Hiperłącze 6" xfId="27673" hidden="1" xr:uid="{00000000-0005-0000-0000-000033670000}"/>
    <cellStyle name="Hiperłącze 6" xfId="14833" hidden="1" xr:uid="{00000000-0005-0000-0000-0000E4610000}"/>
    <cellStyle name="Hiperłącze 6" xfId="15001" hidden="1" xr:uid="{00000000-0005-0000-0000-0000C4610000}"/>
    <cellStyle name="Hiperłącze 6" xfId="33654" hidden="1" xr:uid="{00000000-0005-0000-0000-0000266A0000}"/>
    <cellStyle name="Hiperłącze 6" xfId="33616" hidden="1" xr:uid="{00000000-0005-0000-0000-0000276A0000}"/>
    <cellStyle name="Hiperłącze 6" xfId="33752" hidden="1" xr:uid="{00000000-0005-0000-0000-0000326A0000}"/>
    <cellStyle name="Hiperłącze 6" xfId="33768" hidden="1" xr:uid="{00000000-0005-0000-0000-0000366A0000}"/>
    <cellStyle name="Hiperłącze 6" xfId="33885" hidden="1" xr:uid="{00000000-0005-0000-0000-0000446A0000}"/>
    <cellStyle name="Hiperłącze 6" xfId="33984" hidden="1" xr:uid="{00000000-0005-0000-0000-00004F6A0000}"/>
    <cellStyle name="Hiperłącze 6" xfId="34047" hidden="1" xr:uid="{00000000-0005-0000-0000-0000516A0000}"/>
    <cellStyle name="Hiperłącze 6" xfId="17003" hidden="1" xr:uid="{00000000-0005-0000-0000-00004B620000}"/>
    <cellStyle name="Hiperłącze 6" xfId="11584" hidden="1" xr:uid="{00000000-0005-0000-0000-00007E600000}"/>
    <cellStyle name="Hiperłącze 6" xfId="12958" hidden="1" xr:uid="{00000000-0005-0000-0000-000085600000}"/>
    <cellStyle name="Hiperłącze 6" xfId="12950" hidden="1" xr:uid="{00000000-0005-0000-0000-000089600000}"/>
    <cellStyle name="Hiperłącze 6" xfId="12838" hidden="1" xr:uid="{00000000-0005-0000-0000-000065600000}"/>
    <cellStyle name="Hiperłącze 6" xfId="11685" hidden="1" xr:uid="{00000000-0005-0000-0000-00006B600000}"/>
    <cellStyle name="Hiperłącze 6" xfId="12792" hidden="1" xr:uid="{00000000-0005-0000-0000-000060600000}"/>
    <cellStyle name="Hiperłącze 6" xfId="12846" hidden="1" xr:uid="{00000000-0005-0000-0000-000061600000}"/>
    <cellStyle name="Hiperłącze 6" xfId="34056" hidden="1" xr:uid="{00000000-0005-0000-0000-0000526A0000}"/>
    <cellStyle name="Hiperłącze 6" xfId="33729" hidden="1" xr:uid="{00000000-0005-0000-0000-0000316A0000}"/>
    <cellStyle name="Hiperłącze 6" xfId="34021" hidden="1" xr:uid="{00000000-0005-0000-0000-0000586A0000}"/>
    <cellStyle name="Hiperłącze 6" xfId="33531" hidden="1" xr:uid="{00000000-0005-0000-0000-0000F0690000}"/>
    <cellStyle name="Hiperłącze 6" xfId="24098" hidden="1" xr:uid="{00000000-0005-0000-0000-0000F2650000}"/>
    <cellStyle name="Hiperłącze 6" xfId="42489" hidden="1" xr:uid="{00000000-0005-0000-0000-0000076E0000}"/>
    <cellStyle name="Hiperłącze 6" xfId="43768" hidden="1" xr:uid="{00000000-0005-0000-0000-0000866E0000}"/>
    <cellStyle name="Hiperłącze 6" xfId="26377" hidden="1" xr:uid="{00000000-0005-0000-0000-000094660000}"/>
    <cellStyle name="Hiperłącze 6" xfId="26149" hidden="1" xr:uid="{00000000-0005-0000-0000-000077660000}"/>
    <cellStyle name="Hiperłącze 6" xfId="45406" hidden="1" xr:uid="{00000000-0005-0000-0000-0000A66F0000}"/>
    <cellStyle name="Hiperłącze 6" xfId="22891" hidden="1" xr:uid="{00000000-0005-0000-0000-00006A650000}"/>
    <cellStyle name="Hiperłącze 6" xfId="29928" hidden="1" xr:uid="{00000000-0005-0000-0000-00000A690000}"/>
    <cellStyle name="Hiperłącze 6" xfId="13686" hidden="1" xr:uid="{00000000-0005-0000-0000-0000F5600000}"/>
    <cellStyle name="Hiperłącze 6" xfId="11962" hidden="1" xr:uid="{00000000-0005-0000-0000-0000D6600000}"/>
    <cellStyle name="Hiperłącze 6" xfId="20813" hidden="1" xr:uid="{00000000-0005-0000-0000-000086650000}"/>
    <cellStyle name="Hiperłącze 6" xfId="36636" hidden="1" xr:uid="{00000000-0005-0000-0000-0000926B0000}"/>
    <cellStyle name="Hiperłącze 6" xfId="29261" hidden="1" xr:uid="{00000000-0005-0000-0000-000028680000}"/>
    <cellStyle name="Hiperłącze 6" xfId="45641" hidden="1" xr:uid="{00000000-0005-0000-0000-00009F6F0000}"/>
    <cellStyle name="Hiperłącze 6" xfId="32822" hidden="1" xr:uid="{00000000-0005-0000-0000-0000C1690000}"/>
    <cellStyle name="Hiperłącze 6" xfId="32353" hidden="1" xr:uid="{00000000-0005-0000-0000-000089690000}"/>
    <cellStyle name="Hiperłącze 6" xfId="32100" hidden="1" xr:uid="{00000000-0005-0000-0000-00006A690000}"/>
    <cellStyle name="Hiperłącze 6" xfId="30302" hidden="1" xr:uid="{00000000-0005-0000-0000-000015690000}"/>
    <cellStyle name="Hiperłącze 6" xfId="31263" hidden="1" xr:uid="{00000000-0005-0000-0000-0000DD680000}"/>
    <cellStyle name="Hiperłącze 6" xfId="40218" hidden="1" xr:uid="{00000000-0005-0000-0000-0000F26C0000}"/>
    <cellStyle name="Hiperłącze 6" xfId="12478" hidden="1" xr:uid="{00000000-0005-0000-0000-00003B600000}"/>
    <cellStyle name="Hiperłącze 6" xfId="40937" hidden="1" xr:uid="{00000000-0005-0000-0000-0000B36D0000}"/>
    <cellStyle name="Hiperłącze 6" xfId="16079" hidden="1" xr:uid="{00000000-0005-0000-0000-000071630000}"/>
    <cellStyle name="Hiperłącze 6" xfId="22845" hidden="1" xr:uid="{00000000-0005-0000-0000-000073650000}"/>
    <cellStyle name="Hiperłącze 6" xfId="37057" hidden="1" xr:uid="{00000000-0005-0000-0000-0000776B0000}"/>
    <cellStyle name="Hiperłącze 6" xfId="38997" hidden="1" xr:uid="{00000000-0005-0000-0000-0000306D0000}"/>
    <cellStyle name="Hiperłącze 6" xfId="29071" hidden="1" xr:uid="{00000000-0005-0000-0000-0000E2670000}"/>
    <cellStyle name="Hiperłącze 6" xfId="11383" hidden="1" xr:uid="{00000000-0005-0000-0000-000004600000}"/>
    <cellStyle name="Hiperłącze 6" xfId="27814" hidden="1" xr:uid="{00000000-0005-0000-0000-00006F670000}"/>
    <cellStyle name="Hiperłącze 6" xfId="33913" hidden="1" xr:uid="{00000000-0005-0000-0000-00004C6A0000}"/>
    <cellStyle name="Hiperłącze 6" xfId="40272" hidden="1" xr:uid="{00000000-0005-0000-0000-0000006D0000}"/>
    <cellStyle name="Hiperłącze 6" xfId="39899" hidden="1" xr:uid="{00000000-0005-0000-0000-0000BA6C0000}"/>
    <cellStyle name="Hiperłącze 6" xfId="39479" hidden="1" xr:uid="{00000000-0005-0000-0000-0000866C0000}"/>
    <cellStyle name="Hiperłącze 6" xfId="46992" hidden="1" xr:uid="{00000000-0005-0000-0000-000014700000}"/>
    <cellStyle name="Hiperłącze 6" xfId="41660" hidden="1" xr:uid="{00000000-0005-0000-0000-0000B26D0000}"/>
    <cellStyle name="Hiperłącze 6" xfId="19809" hidden="1" xr:uid="{00000000-0005-0000-0000-0000DB630000}"/>
    <cellStyle name="Hiperłącze 6" xfId="45232" hidden="1" xr:uid="{00000000-0005-0000-0000-00005B6F0000}"/>
    <cellStyle name="Hiperłącze 6" xfId="41842" hidden="1" xr:uid="{00000000-0005-0000-0000-0000E86D0000}"/>
    <cellStyle name="Hiperłącze 6" xfId="35738" hidden="1" xr:uid="{00000000-0005-0000-0000-0000EC6A0000}"/>
    <cellStyle name="Hiperłącze 6" xfId="37483" hidden="1" xr:uid="{00000000-0005-0000-0000-00002D6C0000}"/>
    <cellStyle name="Hiperłącze 6" xfId="34013" hidden="1" xr:uid="{00000000-0005-0000-0000-0000536A0000}"/>
    <cellStyle name="Hiperłącze 6" xfId="34027" hidden="1" xr:uid="{00000000-0005-0000-0000-0000576A0000}"/>
    <cellStyle name="Hiperłącze 6" xfId="34613" hidden="1" xr:uid="{00000000-0005-0000-0000-0000596A0000}"/>
    <cellStyle name="Hiperłącze 6" xfId="34641" hidden="1" xr:uid="{00000000-0005-0000-0000-00005C6A0000}"/>
    <cellStyle name="Hiperłącze 6" xfId="34738" hidden="1" xr:uid="{00000000-0005-0000-0000-0000686A0000}"/>
    <cellStyle name="Hiperłącze 6" xfId="34770" hidden="1" xr:uid="{00000000-0005-0000-0000-00006F6A0000}"/>
    <cellStyle name="Hiperłącze 6" xfId="34865" hidden="1" xr:uid="{00000000-0005-0000-0000-0000716A0000}"/>
    <cellStyle name="Hiperłącze 6" xfId="34956" hidden="1" xr:uid="{00000000-0005-0000-0000-0000766A0000}"/>
    <cellStyle name="Hiperłącze 6" xfId="34965" hidden="1" xr:uid="{00000000-0005-0000-0000-00007A6A0000}"/>
    <cellStyle name="Hiperłącze 6" xfId="34921" hidden="1" xr:uid="{00000000-0005-0000-0000-00007C6A0000}"/>
    <cellStyle name="Hiperłącze 6" xfId="17492" hidden="1" xr:uid="{00000000-0005-0000-0000-000096620000}"/>
    <cellStyle name="Hiperłącze 6" xfId="17457" hidden="1" xr:uid="{00000000-0005-0000-0000-00009C620000}"/>
    <cellStyle name="Hiperłącze 6" xfId="17548" hidden="1" xr:uid="{00000000-0005-0000-0000-0000A4620000}"/>
    <cellStyle name="Hiperłącze 6" xfId="17583" hidden="1" xr:uid="{00000000-0005-0000-0000-0000A5620000}"/>
    <cellStyle name="Hiperłącze 6" xfId="17617" hidden="1" xr:uid="{00000000-0005-0000-0000-0000A9620000}"/>
    <cellStyle name="Hiperłącze 6" xfId="17803" hidden="1" xr:uid="{00000000-0005-0000-0000-0000BE620000}"/>
    <cellStyle name="Hiperłącze 6" xfId="17860" hidden="1" xr:uid="{00000000-0005-0000-0000-0000C7620000}"/>
    <cellStyle name="Hiperłącze 6" xfId="17886" hidden="1" xr:uid="{00000000-0005-0000-0000-0000C9620000}"/>
    <cellStyle name="Hiperłącze 6" xfId="12718" hidden="1" xr:uid="{00000000-0005-0000-0000-00005B600000}"/>
    <cellStyle name="Hiperłącze 6" xfId="15288" hidden="1" xr:uid="{00000000-0005-0000-0000-0000D9610000}"/>
    <cellStyle name="Hiperłącze 6" xfId="15277" hidden="1" xr:uid="{00000000-0005-0000-0000-0000DF610000}"/>
    <cellStyle name="Hiperłącze 6" xfId="14826" hidden="1" xr:uid="{00000000-0005-0000-0000-0000E3610000}"/>
    <cellStyle name="Hiperłącze 6" xfId="14922" hidden="1" xr:uid="{00000000-0005-0000-0000-0000C9610000}"/>
    <cellStyle name="Hiperłącze 6" xfId="15272" hidden="1" xr:uid="{00000000-0005-0000-0000-0000CF610000}"/>
    <cellStyle name="Hiperłącze 6" xfId="15014" hidden="1" xr:uid="{00000000-0005-0000-0000-0000C0610000}"/>
    <cellStyle name="Hiperłącze 6" xfId="17912" hidden="1" xr:uid="{00000000-0005-0000-0000-0000CA620000}"/>
    <cellStyle name="Hiperłącze 6" xfId="17691" hidden="1" xr:uid="{00000000-0005-0000-0000-0000AD620000}"/>
    <cellStyle name="Hiperłącze 6" xfId="17948" hidden="1" xr:uid="{00000000-0005-0000-0000-0000D0620000}"/>
    <cellStyle name="Hiperłącze 6" xfId="40227" hidden="1" xr:uid="{00000000-0005-0000-0000-0000F66C0000}"/>
    <cellStyle name="Hiperłącze 6" xfId="42321" hidden="1" xr:uid="{00000000-0005-0000-0000-0000F66D0000}"/>
    <cellStyle name="Hiperłącze 6" xfId="27025" hidden="1" xr:uid="{00000000-0005-0000-0000-0000F8660000}"/>
    <cellStyle name="Hiperłącze 6" xfId="32337" hidden="1" xr:uid="{00000000-0005-0000-0000-00007F690000}"/>
    <cellStyle name="Hiperłącze 6" xfId="45422" hidden="1" xr:uid="{00000000-0005-0000-0000-00009D6F0000}"/>
    <cellStyle name="Hiperłącze 6" xfId="41093" hidden="1" xr:uid="{00000000-0005-0000-0000-00008E6D0000}"/>
    <cellStyle name="Hiperłącze 6" xfId="12631" hidden="1" xr:uid="{00000000-0005-0000-0000-000049600000}"/>
    <cellStyle name="Hiperłącze 6" xfId="12461" hidden="1" xr:uid="{00000000-0005-0000-0000-000039600000}"/>
    <cellStyle name="Hiperłącze 6" xfId="14244" hidden="1" xr:uid="{00000000-0005-0000-0000-000035610000}"/>
    <cellStyle name="Hiperłącze 6" xfId="43395" hidden="1" xr:uid="{00000000-0005-0000-0000-0000DE6F0000}"/>
    <cellStyle name="Hiperłącze 6" xfId="15147" hidden="1" xr:uid="{00000000-0005-0000-0000-00008D610000}"/>
    <cellStyle name="Hiperłącze 6" xfId="32732" hidden="1" xr:uid="{00000000-0005-0000-0000-0000BA690000}"/>
    <cellStyle name="Hiperłącze 6" xfId="39718" hidden="1" xr:uid="{00000000-0005-0000-0000-0000A76C0000}"/>
    <cellStyle name="Hiperłącze 6" xfId="19013" hidden="1" xr:uid="{00000000-0005-0000-0000-000067630000}"/>
    <cellStyle name="Hiperłącze 6" xfId="43428" hidden="1" xr:uid="{00000000-0005-0000-0000-0000D66F0000}"/>
    <cellStyle name="Hiperłącze 6" xfId="22528" hidden="1" xr:uid="{00000000-0005-0000-0000-0000E1640000}"/>
    <cellStyle name="Hiperłącze 6" xfId="25756" hidden="1" xr:uid="{00000000-0005-0000-0000-00004E660000}"/>
    <cellStyle name="Hiperłącze 6" xfId="45506" hidden="1" xr:uid="{00000000-0005-0000-0000-0000BA6F0000}"/>
    <cellStyle name="Hiperłącze 6" xfId="46437" hidden="1" xr:uid="{00000000-0005-0000-0000-000036700000}"/>
    <cellStyle name="Hiperłącze 6" xfId="39197" hidden="1" xr:uid="{00000000-0005-0000-0000-0000736C0000}"/>
    <cellStyle name="Hiperłącze 6" xfId="38249" hidden="1" xr:uid="{00000000-0005-0000-0000-0000436C0000}"/>
    <cellStyle name="Hiperłącze 6" xfId="32831" hidden="1" xr:uid="{00000000-0005-0000-0000-0000C2690000}"/>
    <cellStyle name="Hiperłącze 6" xfId="32167" hidden="1" xr:uid="{00000000-0005-0000-0000-000084690000}"/>
    <cellStyle name="Hiperłącze 6" xfId="42267" hidden="1" xr:uid="{00000000-0005-0000-0000-0000F46D0000}"/>
    <cellStyle name="Hiperłącze 6" xfId="47064" hidden="1" xr:uid="{00000000-0005-0000-0000-00001A700000}"/>
    <cellStyle name="Hiperłącze 6" xfId="42849" hidden="1" xr:uid="{00000000-0005-0000-0000-00005B6E0000}"/>
    <cellStyle name="Hiperłącze 6" xfId="42611" hidden="1" xr:uid="{00000000-0005-0000-0000-0000176E0000}"/>
    <cellStyle name="Hiperłącze 6" xfId="34570" hidden="1" xr:uid="{00000000-0005-0000-0000-00001F6B0000}"/>
    <cellStyle name="Hiperłącze 6" xfId="26321" hidden="1" xr:uid="{00000000-0005-0000-0000-000086660000}"/>
    <cellStyle name="Hiperłącze 6" xfId="43993" hidden="1" xr:uid="{00000000-0005-0000-0000-0000956E0000}"/>
    <cellStyle name="Hiperłącze 6" xfId="42856" hidden="1" xr:uid="{00000000-0005-0000-0000-0000606E0000}"/>
    <cellStyle name="Hiperłącze 6" xfId="41112" hidden="1" xr:uid="{00000000-0005-0000-0000-0000946D0000}"/>
    <cellStyle name="Hiperłącze 6" xfId="45736" hidden="1" xr:uid="{00000000-0005-0000-0000-0000B46F0000}"/>
    <cellStyle name="Hiperłącze 6" xfId="46886" hidden="1" xr:uid="{00000000-0005-0000-0000-000010700000}"/>
    <cellStyle name="Hiperłącze 6" xfId="28245" hidden="1" xr:uid="{00000000-0005-0000-0000-0000B0670000}"/>
    <cellStyle name="Hiperłącze 6" xfId="36260" hidden="1" xr:uid="{00000000-0005-0000-0000-0000406B0000}"/>
    <cellStyle name="Hiperłącze 6" xfId="14627" hidden="1" xr:uid="{00000000-0005-0000-0000-000076610000}"/>
    <cellStyle name="Hiperłącze 6" xfId="32446" hidden="1" xr:uid="{00000000-0005-0000-0000-000055690000}"/>
    <cellStyle name="Hiperłącze 6" xfId="25628" hidden="1" xr:uid="{00000000-0005-0000-0000-000043660000}"/>
    <cellStyle name="Hiperłącze 6" xfId="42369" hidden="1" xr:uid="{00000000-0005-0000-0000-0000FF6D0000}"/>
    <cellStyle name="Hiperłącze 6" xfId="38665" hidden="1" xr:uid="{00000000-0005-0000-0000-0000CC6D0000}"/>
    <cellStyle name="Hiperłącze 6" xfId="43587" hidden="1" xr:uid="{00000000-0005-0000-0000-0000D96F0000}"/>
    <cellStyle name="Hiperłącze 6" xfId="46365" hidden="1" xr:uid="{00000000-0005-0000-0000-0000F86F0000}"/>
    <cellStyle name="Hiperłącze 6" xfId="44971" hidden="1" xr:uid="{00000000-0005-0000-0000-0000236F0000}"/>
    <cellStyle name="Hiperłącze 6" xfId="44384" hidden="1" xr:uid="{00000000-0005-0000-0000-0000CB6E0000}"/>
    <cellStyle name="Hiperłącze 6" xfId="29876" hidden="1" xr:uid="{00000000-0005-0000-0000-00009D690000}"/>
    <cellStyle name="Hiperłącze 6" xfId="35098" hidden="1" xr:uid="{00000000-0005-0000-0000-00008B6A0000}"/>
    <cellStyle name="Hiperłącze 6" xfId="22257" hidden="1" xr:uid="{00000000-0005-0000-0000-0000C7640000}"/>
    <cellStyle name="Hiperłącze 6" xfId="40983" hidden="1" xr:uid="{00000000-0005-0000-0000-0000AA6D0000}"/>
    <cellStyle name="Hiperłącze 6" xfId="38323" hidden="1" xr:uid="{00000000-0005-0000-0000-0000486C0000}"/>
    <cellStyle name="Hiperłącze 6" xfId="42822" hidden="1" xr:uid="{00000000-0005-0000-0000-0000576E0000}"/>
    <cellStyle name="Hiperłącze 6" xfId="28056" hidden="1" xr:uid="{00000000-0005-0000-0000-000088670000}"/>
    <cellStyle name="Hiperłącze 6" xfId="32706" hidden="1" xr:uid="{00000000-0005-0000-0000-0000B9690000}"/>
    <cellStyle name="Hiperłącze 6" xfId="16879" hidden="1" xr:uid="{00000000-0005-0000-0000-00003D620000}"/>
    <cellStyle name="Hiperłącze 6" xfId="14196" hidden="1" xr:uid="{00000000-0005-0000-0000-00000F610000}"/>
    <cellStyle name="Hiperłącze 6" xfId="13595" hidden="1" xr:uid="{00000000-0005-0000-0000-0000E6600000}"/>
    <cellStyle name="Hiperłącze 6" xfId="27841" hidden="1" xr:uid="{00000000-0005-0000-0000-000041670000}"/>
    <cellStyle name="Hiperłącze 6" xfId="34287" hidden="1" xr:uid="{00000000-0005-0000-0000-0000BF6A0000}"/>
    <cellStyle name="Hiperłącze 6" xfId="19745" hidden="1" xr:uid="{00000000-0005-0000-0000-0000B0630000}"/>
    <cellStyle name="Hiperłącze 6" xfId="24714" hidden="1" xr:uid="{00000000-0005-0000-0000-000015660000}"/>
    <cellStyle name="Hiperłącze 6" xfId="38100" hidden="1" xr:uid="{00000000-0005-0000-0000-0000056C0000}"/>
    <cellStyle name="Hiperłącze 6" xfId="11444" hidden="1" xr:uid="{00000000-0005-0000-0000-000006600000}"/>
    <cellStyle name="Hiperłącze 6" xfId="13315" hidden="1" xr:uid="{00000000-0005-0000-0000-0000B4600000}"/>
    <cellStyle name="Hiperłącze 6" xfId="16498" hidden="1" xr:uid="{00000000-0005-0000-0000-0000EB620000}"/>
    <cellStyle name="Hiperłącze 6" xfId="17868" hidden="1" xr:uid="{00000000-0005-0000-0000-0000CC620000}"/>
    <cellStyle name="Hiperłącze 6" xfId="47154" hidden="1" xr:uid="{00000000-0005-0000-0000-000021700000}"/>
    <cellStyle name="Hiperłącze 6" xfId="43911" hidden="1" xr:uid="{00000000-0005-0000-0000-0000916E0000}"/>
    <cellStyle name="Hiperłącze 6" xfId="41354" hidden="1" xr:uid="{00000000-0005-0000-0000-0000696D0000}"/>
    <cellStyle name="Hiperłącze 6" xfId="33522" hidden="1" xr:uid="{00000000-0005-0000-0000-0000EF690000}"/>
    <cellStyle name="Hiperłącze 6" xfId="21564" hidden="1" xr:uid="{00000000-0005-0000-0000-000064640000}"/>
    <cellStyle name="Hiperłącze 6" xfId="14772" hidden="1" xr:uid="{00000000-0005-0000-0000-0000C6610000}"/>
    <cellStyle name="Hiperłącze 6" xfId="17771" hidden="1" xr:uid="{00000000-0005-0000-0000-0000BF620000}"/>
    <cellStyle name="Hiperłącze 6" xfId="12048" hidden="1" xr:uid="{00000000-0005-0000-0000-000014600000}"/>
    <cellStyle name="Hiperłącze 6" xfId="21763" hidden="1" xr:uid="{00000000-0005-0000-0000-00007C640000}"/>
    <cellStyle name="Hiperłącze 6" xfId="42459" hidden="1" xr:uid="{00000000-0005-0000-0000-0000036E0000}"/>
    <cellStyle name="Hiperłącze 6" xfId="16362" hidden="1" xr:uid="{00000000-0005-0000-0000-0000DB620000}"/>
    <cellStyle name="Hiperłącze 6" xfId="15163" hidden="1" xr:uid="{00000000-0005-0000-0000-000092610000}"/>
    <cellStyle name="Hiperłącze 6" xfId="27859" hidden="1" xr:uid="{00000000-0005-0000-0000-000043670000}"/>
    <cellStyle name="Hiperłącze 6" xfId="41058" hidden="1" xr:uid="{00000000-0005-0000-0000-00009C6D0000}"/>
    <cellStyle name="Hiperłącze 6" xfId="11514" hidden="1" xr:uid="{00000000-0005-0000-0000-00006A600000}"/>
    <cellStyle name="Hiperłącze 6" xfId="33875" hidden="1" xr:uid="{00000000-0005-0000-0000-0000436A0000}"/>
    <cellStyle name="Hiperłącze 6" xfId="27060" hidden="1" xr:uid="{00000000-0005-0000-0000-0000F2660000}"/>
    <cellStyle name="Hiperłącze 6" xfId="27117" hidden="1" xr:uid="{00000000-0005-0000-0000-000018670000}"/>
    <cellStyle name="Hiperłącze 6" xfId="27398" hidden="1" xr:uid="{00000000-0005-0000-0000-00007E670000}"/>
    <cellStyle name="Hiperłącze 6" xfId="43217" hidden="1" xr:uid="{00000000-0005-0000-0000-0000D26F0000}"/>
    <cellStyle name="Hiperłącze 6" xfId="41778" hidden="1" xr:uid="{00000000-0005-0000-0000-0000DA6D0000}"/>
    <cellStyle name="Hiperłącze 6" xfId="11345" hidden="1" xr:uid="{00000000-0005-0000-0000-0000FD5F0000}"/>
    <cellStyle name="Hiperłącze 6" xfId="17959" hidden="1" xr:uid="{00000000-0005-0000-0000-0000D4620000}"/>
    <cellStyle name="Hiperłącze 6" xfId="13810" hidden="1" xr:uid="{00000000-0005-0000-0000-000050610000}"/>
    <cellStyle name="Hiperłącze 6" xfId="28209" hidden="1" xr:uid="{00000000-0005-0000-0000-0000AA670000}"/>
    <cellStyle name="Hiperłącze 6" xfId="35935" hidden="1" xr:uid="{00000000-0005-0000-0000-0000046B0000}"/>
    <cellStyle name="Hiperłącze 6" xfId="43868" hidden="1" xr:uid="{00000000-0005-0000-0000-0000426F0000}"/>
    <cellStyle name="Hiperłącze 6" xfId="35704" hidden="1" xr:uid="{00000000-0005-0000-0000-0000E66A0000}"/>
    <cellStyle name="Hiperłącze 6" xfId="46593" hidden="1" xr:uid="{00000000-0005-0000-0000-00003D700000}"/>
    <cellStyle name="Hiperłącze 6" xfId="46301" hidden="1" xr:uid="{00000000-0005-0000-0000-0000EA6F0000}"/>
    <cellStyle name="Hiperłącze 6" xfId="42048" hidden="1" xr:uid="{00000000-0005-0000-0000-00003C6E0000}"/>
    <cellStyle name="Hiperłącze 6" xfId="31728" hidden="1" xr:uid="{00000000-0005-0000-0000-00002F690000}"/>
    <cellStyle name="Hiperłącze 6" xfId="21955" hidden="1" xr:uid="{00000000-0005-0000-0000-0000A4640000}"/>
    <cellStyle name="Hiperłącze 6" xfId="35963" hidden="1" xr:uid="{00000000-0005-0000-0000-00000C6B0000}"/>
    <cellStyle name="Hiperłącze 6" xfId="45109" hidden="1" xr:uid="{00000000-0005-0000-0000-0000336F0000}"/>
    <cellStyle name="Hiperłącze 6" xfId="45765" hidden="1" xr:uid="{00000000-0005-0000-0000-0000736F0000}"/>
    <cellStyle name="Hiperłącze 6" xfId="20524" hidden="1" xr:uid="{00000000-0005-0000-0000-0000A0640000}"/>
    <cellStyle name="Hiperłącze 6" xfId="38801" hidden="1" xr:uid="{00000000-0005-0000-0000-0000D36C0000}"/>
    <cellStyle name="Hiperłącze 6" xfId="25344" hidden="1" xr:uid="{00000000-0005-0000-0000-000095670000}"/>
    <cellStyle name="Hiperłącze 6" xfId="26168" hidden="1" xr:uid="{00000000-0005-0000-0000-00007C660000}"/>
    <cellStyle name="Hiperłącze 6" xfId="43413" hidden="1" xr:uid="{00000000-0005-0000-0000-0000D86F0000}"/>
    <cellStyle name="Hiperłącze 6" xfId="28597" hidden="1" xr:uid="{00000000-0005-0000-0000-0000EC670000}"/>
    <cellStyle name="Hiperłącze 6" xfId="18281" hidden="1" xr:uid="{00000000-0005-0000-0000-00003D630000}"/>
    <cellStyle name="Hiperłącze 6" xfId="44775" hidden="1" xr:uid="{00000000-0005-0000-0000-00000B6F0000}"/>
    <cellStyle name="Hiperłącze 6" xfId="46453" hidden="1" xr:uid="{00000000-0005-0000-0000-00002D700000}"/>
    <cellStyle name="Hiperłącze 6" xfId="19078" hidden="1" xr:uid="{00000000-0005-0000-0000-000083630000}"/>
    <cellStyle name="Hiperłącze 6" xfId="43920" hidden="1" xr:uid="{00000000-0005-0000-0000-0000926E0000}"/>
    <cellStyle name="Hiperłącze 6" xfId="46796" hidden="1" xr:uid="{00000000-0005-0000-0000-000003700000}"/>
    <cellStyle name="Hiperłącze 6" xfId="45490" hidden="1" xr:uid="{00000000-0005-0000-0000-0000BE6F0000}"/>
    <cellStyle name="Hiperłącze 6" xfId="47172" hidden="1" xr:uid="{00000000-0005-0000-0000-000026700000}"/>
    <cellStyle name="Hiperłącze 6" xfId="46700" hidden="1" xr:uid="{00000000-0005-0000-0000-00002A700000}"/>
    <cellStyle name="Hiperłącze 6" xfId="43012" hidden="1" xr:uid="{00000000-0005-0000-0000-00006D6E0000}"/>
    <cellStyle name="Hiperłącze 6" xfId="41687" hidden="1" xr:uid="{00000000-0005-0000-0000-0000D26D0000}"/>
    <cellStyle name="Hiperłącze 6" xfId="41796" hidden="1" xr:uid="{00000000-0005-0000-0000-0000DE6D0000}"/>
    <cellStyle name="Hiperłącze 6" xfId="41814" hidden="1" xr:uid="{00000000-0005-0000-0000-0000E06D0000}"/>
    <cellStyle name="Hiperłącze 6" xfId="42289" hidden="1" xr:uid="{00000000-0005-0000-0000-0000ED6D0000}"/>
    <cellStyle name="Hiperłącze 6" xfId="42305" hidden="1" xr:uid="{00000000-0005-0000-0000-0000F26D0000}"/>
    <cellStyle name="Hiperłącze 6" xfId="42329" hidden="1" xr:uid="{00000000-0005-0000-0000-0000F76D0000}"/>
    <cellStyle name="Hiperłącze 6" xfId="41388" hidden="1" xr:uid="{00000000-0005-0000-0000-0000AF6D0000}"/>
    <cellStyle name="Hiperłącze 6" xfId="41669" hidden="1" xr:uid="{00000000-0005-0000-0000-0000B66D0000}"/>
    <cellStyle name="Hiperłącze 6" xfId="42716" hidden="1" xr:uid="{00000000-0005-0000-0000-00004A6E0000}"/>
    <cellStyle name="Hiperłącze 6" xfId="42782" hidden="1" xr:uid="{00000000-0005-0000-0000-00004D6E0000}"/>
    <cellStyle name="Hiperłącze 6" xfId="44350" hidden="1" xr:uid="{00000000-0005-0000-0000-0000C46E0000}"/>
    <cellStyle name="Hiperłącze 6" xfId="44038" hidden="1" xr:uid="{00000000-0005-0000-0000-00009F6E0000}"/>
    <cellStyle name="Hiperłącze 6" xfId="19088" hidden="1" xr:uid="{00000000-0005-0000-0000-000084630000}"/>
    <cellStyle name="Hiperłącze 6" xfId="18319" hidden="1" xr:uid="{00000000-0005-0000-0000-000063630000}"/>
    <cellStyle name="Hiperłącze 6" xfId="18421" hidden="1" xr:uid="{00000000-0005-0000-0000-00004D630000}"/>
    <cellStyle name="Hiperłącze 6" xfId="34134" hidden="1" xr:uid="{00000000-0005-0000-0000-0000BA6A0000}"/>
    <cellStyle name="Hiperłącze 6" xfId="28555" hidden="1" xr:uid="{00000000-0005-0000-0000-0000EE670000}"/>
    <cellStyle name="Hiperłącze 6" xfId="28752" hidden="1" xr:uid="{00000000-0005-0000-0000-0000C6670000}"/>
    <cellStyle name="Hiperłącze 6" xfId="20635" hidden="1" xr:uid="{00000000-0005-0000-0000-00009E640000}"/>
    <cellStyle name="Hiperłącze 6" xfId="21816" hidden="1" xr:uid="{00000000-0005-0000-0000-00007D640000}"/>
    <cellStyle name="Hiperłącze 6" xfId="38782" hidden="1" xr:uid="{00000000-0005-0000-0000-0000D56C0000}"/>
    <cellStyle name="Hiperłącze 6" xfId="39881" hidden="1" xr:uid="{00000000-0005-0000-0000-0000B56C0000}"/>
    <cellStyle name="Hiperłącze 6" xfId="39694" hidden="1" xr:uid="{00000000-0005-0000-0000-0000A26C0000}"/>
    <cellStyle name="Hiperłącze 6" xfId="39397" hidden="1" xr:uid="{00000000-0005-0000-0000-0000826C0000}"/>
    <cellStyle name="Hiperłącze 6" xfId="32220" hidden="1" xr:uid="{00000000-0005-0000-0000-00003E690000}"/>
    <cellStyle name="Hiperłącze 6" xfId="47091" hidden="1" xr:uid="{00000000-0005-0000-0000-00001F700000}"/>
    <cellStyle name="Hiperłącze 6" xfId="39587" hidden="1" xr:uid="{00000000-0005-0000-0000-0000926C0000}"/>
    <cellStyle name="Hiperłącze 6" xfId="19626" hidden="1" xr:uid="{00000000-0005-0000-0000-0000E4630000}"/>
    <cellStyle name="Hiperłącze 6" xfId="22664" hidden="1" xr:uid="{00000000-0005-0000-0000-00000D650000}"/>
    <cellStyle name="Hiperłącze 6" xfId="15381" hidden="1" xr:uid="{00000000-0005-0000-0000-0000A5610000}"/>
    <cellStyle name="Hiperłącze 6" xfId="15140" hidden="1" xr:uid="{00000000-0005-0000-0000-000091610000}"/>
    <cellStyle name="Hiperłącze 6" xfId="14246" hidden="1" xr:uid="{00000000-0005-0000-0000-00004F610000}"/>
    <cellStyle name="Hiperłącze 6" xfId="13959" hidden="1" xr:uid="{00000000-0005-0000-0000-000031610000}"/>
    <cellStyle name="Hiperłącze 6" xfId="47111" hidden="1" xr:uid="{00000000-0005-0000-0000-000024700000}"/>
    <cellStyle name="Hiperłącze 6" xfId="45062" hidden="1" xr:uid="{00000000-0005-0000-0000-00002D6F0000}"/>
    <cellStyle name="Hiperłącze 6" xfId="29122" hidden="1" xr:uid="{00000000-0005-0000-0000-000012680000}"/>
    <cellStyle name="Hiperłącze 6" xfId="21161" hidden="1" xr:uid="{00000000-0005-0000-0000-000037640000}"/>
    <cellStyle name="Hiperłącze 6" xfId="16788" hidden="1" xr:uid="{00000000-0005-0000-0000-000033620000}"/>
    <cellStyle name="Hiperłącze 6" xfId="14190" hidden="1" xr:uid="{00000000-0005-0000-0000-000010610000}"/>
    <cellStyle name="Hiperłącze 6" xfId="13631" hidden="1" xr:uid="{00000000-0005-0000-0000-0000EF600000}"/>
    <cellStyle name="Hiperłącze 6" xfId="26102" hidden="1" xr:uid="{00000000-0005-0000-0000-000071660000}"/>
    <cellStyle name="Hiperłącze 6" xfId="12506" hidden="1" xr:uid="{00000000-0005-0000-0000-00003F600000}"/>
    <cellStyle name="Hiperłącze 6" xfId="14610" hidden="1" xr:uid="{00000000-0005-0000-0000-000079610000}"/>
    <cellStyle name="Hiperłącze 6" xfId="43224" hidden="1" xr:uid="{00000000-0005-0000-0000-00004F6F0000}"/>
    <cellStyle name="Hiperłącze 6" xfId="13451" hidden="1" xr:uid="{00000000-0005-0000-0000-0000C8600000}"/>
    <cellStyle name="Hiperłącze 6" xfId="13405" hidden="1" xr:uid="{00000000-0005-0000-0000-0000BE600000}"/>
    <cellStyle name="Hiperłącze 6" xfId="15707" hidden="1" xr:uid="{00000000-0005-0000-0000-0000FB610000}"/>
    <cellStyle name="Hiperłącze 6" xfId="21682" hidden="1" xr:uid="{00000000-0005-0000-0000-000069640000}"/>
    <cellStyle name="Hiperłącze 6" xfId="41998" hidden="1" xr:uid="{00000000-0005-0000-0000-00003E6E0000}"/>
    <cellStyle name="Hiperłącze 6" xfId="44660" hidden="1" xr:uid="{00000000-0005-0000-0000-0000FE6E0000}"/>
    <cellStyle name="Hiperłącze 6" xfId="44101" hidden="1" xr:uid="{00000000-0005-0000-0000-0000A16E0000}"/>
    <cellStyle name="Hiperłącze 6" xfId="46007" hidden="1" xr:uid="{00000000-0005-0000-0000-0000896F0000}"/>
    <cellStyle name="Hiperłącze 6" xfId="22394" hidden="1" xr:uid="{00000000-0005-0000-0000-0000DC640000}"/>
    <cellStyle name="Hiperłącze 6" xfId="28720" hidden="1" xr:uid="{00000000-0005-0000-0000-0000BD670000}"/>
    <cellStyle name="Hiperłącze 6" xfId="45521" hidden="1" xr:uid="{00000000-0005-0000-0000-0000B56F0000}"/>
    <cellStyle name="Hiperłącze 6" xfId="39427" hidden="1" xr:uid="{00000000-0005-0000-0000-0000886C0000}"/>
    <cellStyle name="Hiperłącze 6" xfId="29852" hidden="1" xr:uid="{00000000-0005-0000-0000-0000A7690000}"/>
    <cellStyle name="Hiperłącze 6" xfId="34237" hidden="1" xr:uid="{00000000-0005-0000-0000-0000C86A0000}"/>
    <cellStyle name="Hiperłącze 6" xfId="38599" hidden="1" xr:uid="{00000000-0005-0000-0000-0000CB6D0000}"/>
    <cellStyle name="Hiperłącze 6" xfId="46892" hidden="1" xr:uid="{00000000-0005-0000-0000-00000F700000}"/>
    <cellStyle name="Hiperłącze 6" xfId="15426" hidden="1" xr:uid="{00000000-0005-0000-0000-0000AF610000}"/>
    <cellStyle name="Hiperłącze 6" xfId="15171" hidden="1" xr:uid="{00000000-0005-0000-0000-000095610000}"/>
    <cellStyle name="Hiperłącze 6" xfId="19611" hidden="1" xr:uid="{00000000-0005-0000-0000-00009B630000}"/>
    <cellStyle name="Hiperłącze 6" xfId="46964" hidden="1" xr:uid="{00000000-0005-0000-0000-000011700000}"/>
    <cellStyle name="Hiperłącze 6" xfId="33332" hidden="1" xr:uid="{00000000-0005-0000-0000-0000DD690000}"/>
    <cellStyle name="Hiperłącze 6" xfId="38572" hidden="1" xr:uid="{00000000-0005-0000-0000-0000616C0000}"/>
    <cellStyle name="Hiperłącze 6" xfId="12559" hidden="1" xr:uid="{00000000-0005-0000-0000-000045600000}"/>
    <cellStyle name="Hiperłącze 6" xfId="42385" hidden="1" xr:uid="{00000000-0005-0000-0000-0000F96D0000}"/>
    <cellStyle name="Hiperłącze 6" xfId="41760" hidden="1" xr:uid="{00000000-0005-0000-0000-0000D56D0000}"/>
    <cellStyle name="Hiperłącze 6" xfId="47082" hidden="1" xr:uid="{00000000-0005-0000-0000-00001E700000}"/>
    <cellStyle name="Hiperłącze 6" xfId="25828" hidden="1" xr:uid="{00000000-0005-0000-0000-000052660000}"/>
    <cellStyle name="Hiperłącze 6" xfId="47185" hidden="1" xr:uid="{00000000-0005-0000-0000-000057700000}"/>
    <cellStyle name="Hiperłącze 6" xfId="25019" hidden="1" xr:uid="{00000000-0005-0000-0000-000036660000}"/>
    <cellStyle name="Hiperłącze 6" xfId="21013" hidden="1" xr:uid="{00000000-0005-0000-0000-0000F6640000}"/>
    <cellStyle name="Hiperłącze 6" xfId="36016" hidden="1" xr:uid="{00000000-0005-0000-0000-00000D6B0000}"/>
    <cellStyle name="Hiperłącze 6" xfId="44431" hidden="1" xr:uid="{00000000-0005-0000-0000-0000CD6E0000}"/>
    <cellStyle name="Hiperłącze 6" xfId="42116" hidden="1" xr:uid="{00000000-0005-0000-0000-0000226E0000}"/>
    <cellStyle name="Hiperłącze 6" xfId="41962" hidden="1" xr:uid="{00000000-0005-0000-0000-0000386E0000}"/>
    <cellStyle name="Hiperłącze 6" xfId="42078" hidden="1" xr:uid="{00000000-0005-0000-0000-0000306E0000}"/>
    <cellStyle name="Hiperłącze 7" xfId="12119" hidden="1" xr:uid="{00000000-0005-0000-0000-000098700000}"/>
    <cellStyle name="Hiperłącze 7" xfId="35606" hidden="1" xr:uid="{00000000-0005-0000-0000-00005D7B0000}"/>
    <cellStyle name="Hiperłącze 7" xfId="47065" hidden="1" xr:uid="{00000000-0005-0000-0000-00009A800000}"/>
    <cellStyle name="Hiperłącze 7" xfId="40210" hidden="1" xr:uid="{00000000-0005-0000-0000-0000717D0000}"/>
    <cellStyle name="Hiperłącze 7" xfId="12143" hidden="1" xr:uid="{00000000-0005-0000-0000-0000A0700000}"/>
    <cellStyle name="Hiperłącze 7" xfId="12320" hidden="1" xr:uid="{00000000-0005-0000-0000-0000A9700000}"/>
    <cellStyle name="Hiperłącze 7" xfId="11291" hidden="1" xr:uid="{00000000-0005-0000-0000-00007C700000}"/>
    <cellStyle name="Hiperłącze 7" xfId="12312" hidden="1" xr:uid="{00000000-0005-0000-0000-0000AB700000}"/>
    <cellStyle name="Hiperłącze 7" xfId="13297" hidden="1" xr:uid="{00000000-0005-0000-0000-000032710000}"/>
    <cellStyle name="Hiperłącze 7" xfId="43140" hidden="1" xr:uid="{00000000-0005-0000-0000-0000707F0000}"/>
    <cellStyle name="Hiperłącze 7" xfId="12382" hidden="1" xr:uid="{00000000-0005-0000-0000-0000B0700000}"/>
    <cellStyle name="Hiperłącze 7" xfId="12283" hidden="1" xr:uid="{00000000-0005-0000-0000-0000A8700000}"/>
    <cellStyle name="Hiperłącze 7" xfId="34057" hidden="1" xr:uid="{00000000-0005-0000-0000-0000D27A0000}"/>
    <cellStyle name="Hiperłącze 7" xfId="12292" hidden="1" xr:uid="{00000000-0005-0000-0000-0000A7700000}"/>
    <cellStyle name="Hiperłącze 7" xfId="31011" hidden="1" xr:uid="{00000000-0005-0000-0000-000048790000}"/>
    <cellStyle name="Hiperłącze 7" xfId="12420" hidden="1" xr:uid="{00000000-0005-0000-0000-0000B7700000}"/>
    <cellStyle name="Hiperłącze 7" xfId="11373" hidden="1" xr:uid="{00000000-0005-0000-0000-000080700000}"/>
    <cellStyle name="Hiperłącze 7" xfId="12255" hidden="1" xr:uid="{00000000-0005-0000-0000-0000A2700000}"/>
    <cellStyle name="Hiperłącze 7" xfId="12328" hidden="1" xr:uid="{00000000-0005-0000-0000-0000A5700000}"/>
    <cellStyle name="Hiperłącze 7" xfId="31002" hidden="1" xr:uid="{00000000-0005-0000-0000-000044790000}"/>
    <cellStyle name="Hiperłącze 7" xfId="31451" hidden="1" xr:uid="{00000000-0005-0000-0000-00007B790000}"/>
    <cellStyle name="Hiperłącze 7" xfId="13370" hidden="1" xr:uid="{00000000-0005-0000-0000-000035710000}"/>
    <cellStyle name="Hiperłącze 7" xfId="12183" hidden="1" xr:uid="{00000000-0005-0000-0000-00009E700000}"/>
    <cellStyle name="Hiperłącze 7" xfId="12454" hidden="1" xr:uid="{00000000-0005-0000-0000-0000B6700000}"/>
    <cellStyle name="Hiperłącze 7" xfId="46885" hidden="1" xr:uid="{00000000-0005-0000-0000-000090800000}"/>
    <cellStyle name="Hiperłącze 7" xfId="12428" hidden="1" xr:uid="{00000000-0005-0000-0000-0000B5700000}"/>
    <cellStyle name="Hiperłącze 7" xfId="12364" hidden="1" xr:uid="{00000000-0005-0000-0000-0000AE700000}"/>
    <cellStyle name="Hiperłącze 7" xfId="12264" hidden="1" xr:uid="{00000000-0005-0000-0000-0000A3700000}"/>
    <cellStyle name="Hiperłącze 7" xfId="12355" hidden="1" xr:uid="{00000000-0005-0000-0000-0000AD700000}"/>
    <cellStyle name="Hiperłącze 7" xfId="12951" hidden="1" xr:uid="{00000000-0005-0000-0000-000009710000}"/>
    <cellStyle name="Hiperłącze 7" xfId="12497" hidden="1" xr:uid="{00000000-0005-0000-0000-0000C0700000}"/>
    <cellStyle name="Hiperłącze 7" xfId="12246" hidden="1" xr:uid="{00000000-0005-0000-0000-0000A1700000}"/>
    <cellStyle name="Hiperłącze 7" xfId="25499" hidden="1" xr:uid="{00000000-0005-0000-0000-00000B780000}"/>
    <cellStyle name="Hiperłącze 7" xfId="30533" hidden="1" xr:uid="{00000000-0005-0000-0000-0000F1780000}"/>
    <cellStyle name="Hiperłącze 7" xfId="10298" hidden="1" xr:uid="{00000000-0005-0000-0000-00005F700000}"/>
    <cellStyle name="Hiperłącze 7" xfId="10330" hidden="1" xr:uid="{00000000-0005-0000-0000-000061700000}"/>
    <cellStyle name="Hiperłącze 7" xfId="10321" hidden="1" xr:uid="{00000000-0005-0000-0000-000063700000}"/>
    <cellStyle name="Hiperłącze 7" xfId="34465" hidden="1" xr:uid="{00000000-0005-0000-0000-00009C7B0000}"/>
    <cellStyle name="Hiperłącze 7" xfId="24830" hidden="1" xr:uid="{00000000-0005-0000-0000-0000A3760000}"/>
    <cellStyle name="Hiperłącze 7" xfId="11502" hidden="1" xr:uid="{00000000-0005-0000-0000-0000F4700000}"/>
    <cellStyle name="Hiperłącze 7" xfId="47074" hidden="1" xr:uid="{00000000-0005-0000-0000-00009D800000}"/>
    <cellStyle name="Hiperłącze 7" xfId="39104" hidden="1" xr:uid="{00000000-0005-0000-0000-0000AD7D0000}"/>
    <cellStyle name="Hiperłącze 7" xfId="34652" hidden="1" xr:uid="{00000000-0005-0000-0000-0000E07A0000}"/>
    <cellStyle name="Hiperłącze 7" xfId="36044" hidden="1" xr:uid="{00000000-0005-0000-0000-0000907B0000}"/>
    <cellStyle name="Hiperłącze 7" xfId="29098" hidden="1" xr:uid="{00000000-0005-0000-0000-000097780000}"/>
    <cellStyle name="Hiperłącze 7" xfId="12160" hidden="1" xr:uid="{00000000-0005-0000-0000-00009D700000}"/>
    <cellStyle name="Hiperłącze 7" xfId="12552" hidden="1" xr:uid="{00000000-0005-0000-0000-0000C2700000}"/>
    <cellStyle name="Hiperłącze 7" xfId="39137" hidden="1" xr:uid="{00000000-0005-0000-0000-0000E97C0000}"/>
    <cellStyle name="Hiperłącze 7" xfId="12071" hidden="1" xr:uid="{00000000-0005-0000-0000-00008D700000}"/>
    <cellStyle name="Hiperłącze 7" xfId="12445" hidden="1" xr:uid="{00000000-0005-0000-0000-0000B2700000}"/>
    <cellStyle name="Hiperłącze 7" xfId="12346" hidden="1" xr:uid="{00000000-0005-0000-0000-0000AA700000}"/>
    <cellStyle name="Hiperłącze 7" xfId="31620" hidden="1" xr:uid="{00000000-0005-0000-0000-0000A3790000}"/>
    <cellStyle name="Hiperłącze 7" xfId="30836" hidden="1" xr:uid="{00000000-0005-0000-0000-000015790000}"/>
    <cellStyle name="Hiperłącze 7" xfId="28451" hidden="1" xr:uid="{00000000-0005-0000-0000-000086780000}"/>
    <cellStyle name="Hiperłącze 7" xfId="46452" hidden="1" xr:uid="{00000000-0005-0000-0000-0000AD800000}"/>
    <cellStyle name="Hiperłącze 7" xfId="35936" hidden="1" xr:uid="{00000000-0005-0000-0000-0000847B0000}"/>
    <cellStyle name="Hiperłącze 7" xfId="42098" hidden="1" xr:uid="{00000000-0005-0000-0000-0000A87E0000}"/>
    <cellStyle name="Hiperłącze 7" xfId="30065" hidden="1" xr:uid="{00000000-0005-0000-0000-000098790000}"/>
    <cellStyle name="Hiperłącze 7" xfId="10339" hidden="1" xr:uid="{00000000-0005-0000-0000-00005D700000}"/>
    <cellStyle name="Hiperłącze 7" xfId="11355" hidden="1" xr:uid="{00000000-0005-0000-0000-00007E700000}"/>
    <cellStyle name="Hiperłącze 7" xfId="46667" hidden="1" xr:uid="{00000000-0005-0000-0000-0000B4800000}"/>
    <cellStyle name="Hiperłącze 7" xfId="11274" hidden="1" xr:uid="{00000000-0005-0000-0000-000078700000}"/>
    <cellStyle name="Hiperłącze 7" xfId="10429" hidden="1" xr:uid="{00000000-0005-0000-0000-000070700000}"/>
    <cellStyle name="Hiperłącze 7" xfId="10461" hidden="1" xr:uid="{00000000-0005-0000-0000-000069700000}"/>
    <cellStyle name="Hiperłącze 7" xfId="40326" hidden="1" xr:uid="{00000000-0005-0000-0000-0000827D0000}"/>
    <cellStyle name="Hiperłącze 7" xfId="44250" hidden="1" xr:uid="{00000000-0005-0000-0000-0000387F0000}"/>
    <cellStyle name="Hiperłącze 7" xfId="46457" hidden="1" xr:uid="{00000000-0005-0000-0000-0000B3800000}"/>
    <cellStyle name="Hiperłącze 7" xfId="29974" hidden="1" xr:uid="{00000000-0005-0000-0000-00008E790000}"/>
    <cellStyle name="Hiperłącze 7" xfId="10471" hidden="1" xr:uid="{00000000-0005-0000-0000-00006A700000}"/>
    <cellStyle name="Hiperłącze 7" xfId="11265" hidden="1" xr:uid="{00000000-0005-0000-0000-000074700000}"/>
    <cellStyle name="Hiperłącze 7" xfId="10391" hidden="1" xr:uid="{00000000-0005-0000-0000-000067700000}"/>
    <cellStyle name="Hiperłącze 7" xfId="10359" hidden="1" xr:uid="{00000000-0005-0000-0000-000062700000}"/>
    <cellStyle name="Hiperłącze 7" xfId="45703" hidden="1" xr:uid="{00000000-0005-0000-0000-0000E97F0000}"/>
    <cellStyle name="Hiperłącze 7" xfId="15141" hidden="1" xr:uid="{00000000-0005-0000-0000-000011720000}"/>
    <cellStyle name="Hiperłącze 7" xfId="29534" hidden="1" xr:uid="{00000000-0005-0000-0000-0000C2780000}"/>
    <cellStyle name="Hiperłącze 7" xfId="10349" hidden="1" xr:uid="{00000000-0005-0000-0000-00005E700000}"/>
    <cellStyle name="Hiperłącze 7" xfId="11255" hidden="1" xr:uid="{00000000-0005-0000-0000-000073700000}"/>
    <cellStyle name="Hiperłącze 7" xfId="47147" hidden="1" xr:uid="{00000000-0005-0000-0000-0000A5800000}"/>
    <cellStyle name="Hiperłącze 7" xfId="11245" hidden="1" xr:uid="{00000000-0005-0000-0000-000072700000}"/>
    <cellStyle name="Hiperłącze 7" xfId="43215" hidden="1" xr:uid="{00000000-0005-0000-0000-00005A800000}"/>
    <cellStyle name="Hiperłącze 7" xfId="10288" hidden="1" xr:uid="{00000000-0005-0000-0000-000060700000}"/>
    <cellStyle name="Hiperłącze 7" xfId="29389" hidden="1" xr:uid="{00000000-0005-0000-0000-0000BC780000}"/>
    <cellStyle name="Hiperłącze 7" xfId="12576" hidden="1" xr:uid="{00000000-0005-0000-0000-0000C7700000}"/>
    <cellStyle name="Hiperłącze 7" xfId="10481" hidden="1" xr:uid="{00000000-0005-0000-0000-00006E700000}"/>
    <cellStyle name="Hiperłącze 7" xfId="12079" hidden="1" xr:uid="{00000000-0005-0000-0000-00008E700000}"/>
    <cellStyle name="Hiperłącze 7" xfId="40497" hidden="1" xr:uid="{00000000-0005-0000-0000-00009B7D0000}"/>
    <cellStyle name="Hiperłącze 7" xfId="34088" hidden="1" xr:uid="{00000000-0005-0000-0000-00004D7B0000}"/>
    <cellStyle name="Hiperłącze 7" xfId="45782" hidden="1" xr:uid="{00000000-0005-0000-0000-0000ED7F0000}"/>
    <cellStyle name="Hiperłącze 7" xfId="10401" hidden="1" xr:uid="{00000000-0005-0000-0000-000068700000}"/>
    <cellStyle name="Hiperłącze 7" xfId="12013" hidden="1" xr:uid="{00000000-0005-0000-0000-00008B700000}"/>
    <cellStyle name="Hiperłącze 7" xfId="46256" hidden="1" xr:uid="{00000000-0005-0000-0000-00006C800000}"/>
    <cellStyle name="Hiperłącze 7" xfId="46463" hidden="1" xr:uid="{00000000-0005-0000-0000-0000AB800000}"/>
    <cellStyle name="Hiperłącze 7" xfId="10196" hidden="1" xr:uid="{00000000-0005-0000-0000-000059700000}"/>
    <cellStyle name="Hiperłącze 7" xfId="10371" hidden="1" xr:uid="{00000000-0005-0000-0000-000065700000}"/>
    <cellStyle name="Hiperłącze 7" xfId="10410" hidden="1" xr:uid="{00000000-0005-0000-0000-00006C700000}"/>
    <cellStyle name="Hiperłącze 7" xfId="10307" hidden="1" xr:uid="{00000000-0005-0000-0000-000064700000}"/>
    <cellStyle name="Hiperłącze 7" xfId="43511" hidden="1" xr:uid="{00000000-0005-0000-0000-0000BC7F0000}"/>
    <cellStyle name="Hiperłącze 7" xfId="44360" hidden="1" xr:uid="{00000000-0005-0000-0000-0000487F0000}"/>
    <cellStyle name="Hiperłącze 7" xfId="12300" hidden="1" xr:uid="{00000000-0005-0000-0000-0000AC700000}"/>
    <cellStyle name="Hiperłącze 7" xfId="10420" hidden="1" xr:uid="{00000000-0005-0000-0000-00006B700000}"/>
    <cellStyle name="Hiperłącze 7" xfId="13875" hidden="1" xr:uid="{00000000-0005-0000-0000-0000CC710000}"/>
    <cellStyle name="Hiperłącze 7" xfId="17618" hidden="1" xr:uid="{00000000-0005-0000-0000-000029730000}"/>
    <cellStyle name="Hiperłącze 7" xfId="12154" hidden="1" xr:uid="{00000000-0005-0000-0000-00009F700000}"/>
    <cellStyle name="Hiperłącze 7" xfId="12128" hidden="1" xr:uid="{00000000-0005-0000-0000-00009C700000}"/>
    <cellStyle name="Hiperłącze 7" xfId="28778" hidden="1" xr:uid="{00000000-0005-0000-0000-00004C780000}"/>
    <cellStyle name="Hiperłącze 7" xfId="38464" hidden="1" xr:uid="{00000000-0005-0000-0000-0000DB7C0000}"/>
    <cellStyle name="Hiperłącze 7" xfId="40694" hidden="1" xr:uid="{00000000-0005-0000-0000-0000C77D0000}"/>
    <cellStyle name="Hiperłącze 7" xfId="15993" hidden="1" xr:uid="{00000000-0005-0000-0000-00000D730000}"/>
    <cellStyle name="Hiperłącze 7" xfId="44972" hidden="1" xr:uid="{00000000-0005-0000-0000-0000A37F0000}"/>
    <cellStyle name="Hiperłącze 7" xfId="27329" hidden="1" xr:uid="{00000000-0005-0000-0000-0000DD770000}"/>
    <cellStyle name="Hiperłącze 7" xfId="32285" hidden="1" xr:uid="{00000000-0005-0000-0000-0000D0790000}"/>
    <cellStyle name="Hiperłącze 7" xfId="39262" hidden="1" xr:uid="{00000000-0005-0000-0000-0000F87C0000}"/>
    <cellStyle name="Hiperłącze 7" xfId="39037" hidden="1" xr:uid="{00000000-0005-0000-0000-0000BC7D0000}"/>
    <cellStyle name="Hiperłącze 7" xfId="44688" hidden="1" xr:uid="{00000000-0005-0000-0000-0000847F0000}"/>
    <cellStyle name="Hiperłącze 7" xfId="31110" hidden="1" xr:uid="{00000000-0005-0000-0000-000050790000}"/>
    <cellStyle name="Hiperłącze 7" xfId="25661" hidden="1" xr:uid="{00000000-0005-0000-0000-0000C2760000}"/>
    <cellStyle name="Hiperłącze 7" xfId="40952" hidden="1" xr:uid="{00000000-0005-0000-0000-0000307E0000}"/>
    <cellStyle name="Hiperłącze 7" xfId="45711" hidden="1" xr:uid="{00000000-0005-0000-0000-0000EA7F0000}"/>
    <cellStyle name="Hiperłącze 7" xfId="35245" hidden="1" xr:uid="{00000000-0005-0000-0000-00001D7B0000}"/>
    <cellStyle name="Hiperłącze 7" xfId="12436" hidden="1" xr:uid="{00000000-0005-0000-0000-0000B1700000}"/>
    <cellStyle name="Hiperłącze 7" xfId="21433" hidden="1" xr:uid="{00000000-0005-0000-0000-0000D0740000}"/>
    <cellStyle name="Hiperłącze 7" xfId="29866" hidden="1" xr:uid="{00000000-0005-0000-0000-0000257A0000}"/>
    <cellStyle name="Hiperłącze 7" xfId="15445" hidden="1" xr:uid="{00000000-0005-0000-0000-000034720000}"/>
    <cellStyle name="Hiperłącze 7" xfId="39489" hidden="1" xr:uid="{00000000-0005-0000-0000-00000A7D0000}"/>
    <cellStyle name="Hiperłącze 7" xfId="14637" hidden="1" xr:uid="{00000000-0005-0000-0000-0000FA710000}"/>
    <cellStyle name="Hiperłącze 7" xfId="34258" hidden="1" xr:uid="{00000000-0005-0000-0000-0000457B0000}"/>
    <cellStyle name="Hiperłącze 7" xfId="28642" hidden="1" xr:uid="{00000000-0005-0000-0000-000039780000}"/>
    <cellStyle name="Hiperłącze 7" xfId="20328" hidden="1" xr:uid="{00000000-0005-0000-0000-000093740000}"/>
    <cellStyle name="Hiperłącze 7" xfId="34527" hidden="1" xr:uid="{00000000-0005-0000-0000-0000AD7B0000}"/>
    <cellStyle name="Hiperłącze 7" xfId="32760" hidden="1" xr:uid="{00000000-0005-0000-0000-00003F7A0000}"/>
    <cellStyle name="Hiperłącze 7" xfId="37238" hidden="1" xr:uid="{00000000-0005-0000-0000-0000457C0000}"/>
    <cellStyle name="Hiperłącze 7" xfId="29571" hidden="1" xr:uid="{00000000-0005-0000-0000-000040790000}"/>
    <cellStyle name="Hiperłącze 7" xfId="12529" hidden="1" xr:uid="{00000000-0005-0000-0000-0000C1700000}"/>
    <cellStyle name="Hiperłącze 7" xfId="25067" hidden="1" xr:uid="{00000000-0005-0000-0000-00001E770000}"/>
    <cellStyle name="Hiperłącze 7" xfId="43519" hidden="1" xr:uid="{00000000-0005-0000-0000-0000C07F0000}"/>
    <cellStyle name="Hiperłącze 7" xfId="33450" hidden="1" xr:uid="{00000000-0005-0000-0000-00006C7A0000}"/>
    <cellStyle name="Hiperłącze 7" xfId="33137" hidden="1" xr:uid="{00000000-0005-0000-0000-0000797A0000}"/>
    <cellStyle name="Hiperłącze 7" xfId="17592" hidden="1" xr:uid="{00000000-0005-0000-0000-000021730000}"/>
    <cellStyle name="Hiperłącze 7" xfId="20699" hidden="1" xr:uid="{00000000-0005-0000-0000-00000D750000}"/>
    <cellStyle name="Hiperłącze 7" xfId="21521" hidden="1" xr:uid="{00000000-0005-0000-0000-0000DA740000}"/>
    <cellStyle name="Hiperłącze 7" xfId="27960" hidden="1" xr:uid="{00000000-0005-0000-0000-0000CE770000}"/>
    <cellStyle name="Hiperłącze 7" xfId="14628" hidden="1" xr:uid="{00000000-0005-0000-0000-0000F6710000}"/>
    <cellStyle name="Hiperłącze 7" xfId="33895" hidden="1" xr:uid="{00000000-0005-0000-0000-0000C87A0000}"/>
    <cellStyle name="Hiperłącze 7" xfId="37688" hidden="1" xr:uid="{00000000-0005-0000-0000-0000597C0000}"/>
    <cellStyle name="Hiperłącze 7" xfId="26944" hidden="1" xr:uid="{00000000-0005-0000-0000-000065770000}"/>
    <cellStyle name="Hiperłącze 7" xfId="17484" hidden="1" xr:uid="{00000000-0005-0000-0000-000015730000}"/>
    <cellStyle name="Hiperłącze 7" xfId="20378" hidden="1" xr:uid="{00000000-0005-0000-0000-000099740000}"/>
    <cellStyle name="Hiperłącze 7" xfId="18545" hidden="1" xr:uid="{00000000-0005-0000-0000-0000D3730000}"/>
    <cellStyle name="Hiperłącze 7" xfId="44323" hidden="1" xr:uid="{00000000-0005-0000-0000-0000417F0000}"/>
    <cellStyle name="Hiperłącze 7" xfId="28365" hidden="1" xr:uid="{00000000-0005-0000-0000-000073780000}"/>
    <cellStyle name="Hiperłącze 7" xfId="19395" hidden="1" xr:uid="{00000000-0005-0000-0000-00006A740000}"/>
    <cellStyle name="Hiperłącze 7" xfId="19878" hidden="1" xr:uid="{00000000-0005-0000-0000-00003C740000}"/>
    <cellStyle name="Hiperłącze 7" xfId="25587" hidden="1" xr:uid="{00000000-0005-0000-0000-0000BB760000}"/>
    <cellStyle name="Hiperłącze 7" xfId="14611" hidden="1" xr:uid="{00000000-0005-0000-0000-0000F9710000}"/>
    <cellStyle name="Hiperłącze 7" xfId="13831" hidden="1" xr:uid="{00000000-0005-0000-0000-0000CD710000}"/>
    <cellStyle name="Hiperłącze 7" xfId="19089" hidden="1" xr:uid="{00000000-0005-0000-0000-000004740000}"/>
    <cellStyle name="Hiperłącze 7" xfId="18983" hidden="1" xr:uid="{00000000-0005-0000-0000-0000B1730000}"/>
    <cellStyle name="Hiperłącze 7" xfId="13559" hidden="1" xr:uid="{00000000-0005-0000-0000-00006C710000}"/>
    <cellStyle name="Hiperłącze 7" xfId="13415" hidden="1" xr:uid="{00000000-0005-0000-0000-00003F710000}"/>
    <cellStyle name="Hiperłącze 7" xfId="18246" hidden="1" xr:uid="{00000000-0005-0000-0000-0000CE730000}"/>
    <cellStyle name="Hiperłącze 7" xfId="18793" hidden="1" xr:uid="{00000000-0005-0000-0000-0000A1730000}"/>
    <cellStyle name="Hiperłącze 7" xfId="17077" hidden="1" xr:uid="{00000000-0005-0000-0000-0000D2720000}"/>
    <cellStyle name="Hiperłącze 7" xfId="22905" hidden="1" xr:uid="{00000000-0005-0000-0000-0000E5750000}"/>
    <cellStyle name="Hiperłącze 7" xfId="44679" hidden="1" xr:uid="{00000000-0005-0000-0000-0000807F0000}"/>
    <cellStyle name="Hiperłącze 7" xfId="13136" hidden="1" xr:uid="{00000000-0005-0000-0000-00001F710000}"/>
    <cellStyle name="Hiperłącze 7" xfId="33604" hidden="1" xr:uid="{00000000-0005-0000-0000-0000767A0000}"/>
    <cellStyle name="Hiperłącze 7" xfId="30216" hidden="1" xr:uid="{00000000-0005-0000-0000-0000D8780000}"/>
    <cellStyle name="Hiperłącze 7" xfId="15213" hidden="1" xr:uid="{00000000-0005-0000-0000-00001B720000}"/>
    <cellStyle name="Hiperłącze 7" xfId="16108" hidden="1" xr:uid="{00000000-0005-0000-0000-00000E730000}"/>
    <cellStyle name="Hiperłącze 7" xfId="43769" hidden="1" xr:uid="{00000000-0005-0000-0000-0000067F0000}"/>
    <cellStyle name="Hiperłącze 7" xfId="26916" hidden="1" xr:uid="{00000000-0005-0000-0000-00006C770000}"/>
    <cellStyle name="Hiperłącze 7" xfId="37871" hidden="1" xr:uid="{00000000-0005-0000-0000-00006A7C0000}"/>
    <cellStyle name="Hiperłącze 7" xfId="42386" hidden="1" xr:uid="{00000000-0005-0000-0000-0000797E0000}"/>
    <cellStyle name="Hiperłącze 7" xfId="33077" hidden="1" xr:uid="{00000000-0005-0000-0000-00007E7A0000}"/>
    <cellStyle name="Hiperłącze 7" xfId="30176" hidden="1" xr:uid="{00000000-0005-0000-0000-0000CE780000}"/>
    <cellStyle name="Hiperłącze 7" xfId="16653" hidden="1" xr:uid="{00000000-0005-0000-0000-0000AC720000}"/>
    <cellStyle name="Hiperłącze 7" xfId="22860" hidden="1" xr:uid="{00000000-0005-0000-0000-0000F0750000}"/>
    <cellStyle name="Hiperłącze 7" xfId="35908" hidden="1" xr:uid="{00000000-0005-0000-0000-0000817B0000}"/>
    <cellStyle name="Hiperłącze 7" xfId="42183" hidden="1" xr:uid="{00000000-0005-0000-0000-0000997E0000}"/>
    <cellStyle name="Hiperłącze 7" xfId="34894" hidden="1" xr:uid="{00000000-0005-0000-0000-0000F47A0000}"/>
    <cellStyle name="Hiperłącze 7" xfId="15513" hidden="1" xr:uid="{00000000-0005-0000-0000-000068720000}"/>
    <cellStyle name="Hiperłącze 7" xfId="28237" hidden="1" xr:uid="{00000000-0005-0000-0000-00002F780000}"/>
    <cellStyle name="Hiperłącze 7" xfId="27449" hidden="1" xr:uid="{00000000-0005-0000-0000-0000FC770000}"/>
    <cellStyle name="Hiperłącze 7" xfId="14758" hidden="1" xr:uid="{00000000-0005-0000-0000-00004A720000}"/>
    <cellStyle name="Hiperłącze 7" xfId="20372" hidden="1" xr:uid="{00000000-0005-0000-0000-00009B740000}"/>
    <cellStyle name="Hiperłącze 7" xfId="27888" hidden="1" xr:uid="{00000000-0005-0000-0000-0000C7770000}"/>
    <cellStyle name="Hiperłącze 7" xfId="27088" hidden="1" xr:uid="{00000000-0005-0000-0000-000092770000}"/>
    <cellStyle name="Hiperłącze 7" xfId="26953" hidden="1" xr:uid="{00000000-0005-0000-0000-000066770000}"/>
    <cellStyle name="Hiperłącze 7" xfId="26533" hidden="1" xr:uid="{00000000-0005-0000-0000-000035770000}"/>
    <cellStyle name="Hiperłącze 7" xfId="31684" hidden="1" xr:uid="{00000000-0005-0000-0000-0000A5790000}"/>
    <cellStyle name="Hiperłącze 7" xfId="22152" hidden="1" xr:uid="{00000000-0005-0000-0000-00003A750000}"/>
    <cellStyle name="Hiperłącze 7" xfId="32751" hidden="1" xr:uid="{00000000-0005-0000-0000-00003E7A0000}"/>
    <cellStyle name="Hiperłącze 7" xfId="36107" hidden="1" xr:uid="{00000000-0005-0000-0000-0000927B0000}"/>
    <cellStyle name="Hiperłącze 7" xfId="12064" hidden="1" xr:uid="{00000000-0005-0000-0000-000091700000}"/>
    <cellStyle name="Hiperłącze 7" xfId="42347" hidden="1" xr:uid="{00000000-0005-0000-0000-00007C7E0000}"/>
    <cellStyle name="Hiperłącze 7" xfId="24903" hidden="1" xr:uid="{00000000-0005-0000-0000-0000A6760000}"/>
    <cellStyle name="Hiperłącze 7" xfId="38270" hidden="1" xr:uid="{00000000-0005-0000-0000-0000BD7C0000}"/>
    <cellStyle name="Hiperłącze 7" xfId="23034" hidden="1" xr:uid="{00000000-0005-0000-0000-0000D0750000}"/>
    <cellStyle name="Hiperłącze 7" xfId="34691" hidden="1" xr:uid="{00000000-0005-0000-0000-0000DD7A0000}"/>
    <cellStyle name="Hiperłącze 7" xfId="39703" hidden="1" xr:uid="{00000000-0005-0000-0000-0000257D0000}"/>
    <cellStyle name="Hiperłącze 7" xfId="34598" hidden="1" xr:uid="{00000000-0005-0000-0000-0000B07B0000}"/>
    <cellStyle name="Hiperłącze 7" xfId="28471" hidden="1" xr:uid="{00000000-0005-0000-0000-00008B780000}"/>
    <cellStyle name="Hiperłącze 7" xfId="24524" hidden="1" xr:uid="{00000000-0005-0000-0000-000057760000}"/>
    <cellStyle name="Hiperłącze 7" xfId="37222" hidden="1" xr:uid="{00000000-0005-0000-0000-00004B7C0000}"/>
    <cellStyle name="Hiperłącze 7" xfId="36676" hidden="1" xr:uid="{00000000-0005-0000-0000-0000CB7B0000}"/>
    <cellStyle name="Hiperłącze 7" xfId="42726" hidden="1" xr:uid="{00000000-0005-0000-0000-0000CB7E0000}"/>
    <cellStyle name="Hiperłącze 7" xfId="24147" hidden="1" xr:uid="{00000000-0005-0000-0000-00002C760000}"/>
    <cellStyle name="Hiperłącze 7" xfId="20822" hidden="1" xr:uid="{00000000-0005-0000-0000-000002760000}"/>
    <cellStyle name="Hiperłącze 7" xfId="45561" hidden="1" xr:uid="{00000000-0005-0000-0000-00002D800000}"/>
    <cellStyle name="Hiperłącze 7" xfId="45839" hidden="1" xr:uid="{00000000-0005-0000-0000-0000FC7F0000}"/>
    <cellStyle name="Hiperłącze 7" xfId="23215" hidden="1" xr:uid="{00000000-0005-0000-0000-0000A8750000}"/>
    <cellStyle name="Hiperłącze 7" xfId="20502" hidden="1" xr:uid="{00000000-0005-0000-0000-000072750000}"/>
    <cellStyle name="Hiperłącze 7" xfId="22250" hidden="1" xr:uid="{00000000-0005-0000-0000-000046750000}"/>
    <cellStyle name="Hiperłącze 7" xfId="16141" hidden="1" xr:uid="{00000000-0005-0000-0000-000008730000}"/>
    <cellStyle name="Hiperłącze 7" xfId="28575" hidden="1" xr:uid="{00000000-0005-0000-0000-000074780000}"/>
    <cellStyle name="Hiperłącze 7" xfId="21218" hidden="1" xr:uid="{00000000-0005-0000-0000-0000B9740000}"/>
    <cellStyle name="Hiperłącze 7" xfId="36629" hidden="1" xr:uid="{00000000-0005-0000-0000-0000F97B0000}"/>
    <cellStyle name="Hiperłącze 7" xfId="44561" hidden="1" xr:uid="{00000000-0005-0000-0000-0000737F0000}"/>
    <cellStyle name="Hiperłącze 7" xfId="26971" hidden="1" xr:uid="{00000000-0005-0000-0000-00006D770000}"/>
    <cellStyle name="Hiperłącze 7" xfId="19402" hidden="1" xr:uid="{00000000-0005-0000-0000-000066740000}"/>
    <cellStyle name="Hiperłącze 7" xfId="46586" hidden="1" xr:uid="{00000000-0005-0000-0000-0000B9800000}"/>
    <cellStyle name="Hiperłącze 7" xfId="25025" hidden="1" xr:uid="{00000000-0005-0000-0000-000082770000}"/>
    <cellStyle name="Hiperłącze 7" xfId="13271" hidden="1" xr:uid="{00000000-0005-0000-0000-00002A710000}"/>
    <cellStyle name="Hiperłącze 7" xfId="41670" hidden="1" xr:uid="{00000000-0005-0000-0000-0000367E0000}"/>
    <cellStyle name="Hiperłącze 7" xfId="20354" hidden="1" xr:uid="{00000000-0005-0000-0000-000097740000}"/>
    <cellStyle name="Hiperłącze 7" xfId="37113" hidden="1" xr:uid="{00000000-0005-0000-0000-0000277C0000}"/>
    <cellStyle name="Hiperłącze 7" xfId="26813" hidden="1" xr:uid="{00000000-0005-0000-0000-000060770000}"/>
    <cellStyle name="Hiperłącze 7" xfId="37184" hidden="1" xr:uid="{00000000-0005-0000-0000-0000447C0000}"/>
    <cellStyle name="Hiperłącze 7" xfId="46025" hidden="1" xr:uid="{00000000-0005-0000-0000-000006800000}"/>
    <cellStyle name="Hiperłącze 7" xfId="24591" hidden="1" xr:uid="{00000000-0005-0000-0000-000081760000}"/>
    <cellStyle name="Hiperłącze 7" xfId="31978" hidden="1" xr:uid="{00000000-0005-0000-0000-0000077A0000}"/>
    <cellStyle name="Hiperłącze 7" xfId="43861" hidden="1" xr:uid="{00000000-0005-0000-0000-000060800000}"/>
    <cellStyle name="Hiperłącze 7" xfId="26789" hidden="1" xr:uid="{00000000-0005-0000-0000-000058770000}"/>
    <cellStyle name="Hiperłącze 7" xfId="46551" hidden="1" xr:uid="{00000000-0005-0000-0000-0000C5800000}"/>
    <cellStyle name="Hiperłącze 7" xfId="12666" hidden="1" xr:uid="{00000000-0005-0000-0000-0000D2700000}"/>
    <cellStyle name="Hiperłącze 7" xfId="41753" hidden="1" xr:uid="{00000000-0005-0000-0000-0000597E0000}"/>
    <cellStyle name="Hiperłącze 7" xfId="35028" hidden="1" xr:uid="{00000000-0005-0000-0000-0000087B0000}"/>
    <cellStyle name="Hiperłącze 7" xfId="22064" hidden="1" xr:uid="{00000000-0005-0000-0000-000030750000}"/>
    <cellStyle name="Hiperłącze 7" xfId="11468" hidden="1" xr:uid="{00000000-0005-0000-0000-0000FD700000}"/>
    <cellStyle name="Hiperłącze 7" xfId="12175" hidden="1" xr:uid="{00000000-0005-0000-0000-00009A700000}"/>
    <cellStyle name="Hiperłącze 7" xfId="43004" hidden="1" xr:uid="{00000000-0005-0000-0000-0000EA7E0000}"/>
    <cellStyle name="Hiperłącze 7" xfId="45520" hidden="1" xr:uid="{00000000-0005-0000-0000-000035800000}"/>
    <cellStyle name="Hiperłącze 7" xfId="31376" hidden="1" xr:uid="{00000000-0005-0000-0000-00006E790000}"/>
    <cellStyle name="Hiperłącze 7" xfId="15937" hidden="1" xr:uid="{00000000-0005-0000-0000-000097720000}"/>
    <cellStyle name="Hiperłącze 7" xfId="18112" hidden="1" xr:uid="{00000000-0005-0000-0000-000075730000}"/>
    <cellStyle name="Hiperłącze 7" xfId="35883" hidden="1" xr:uid="{00000000-0005-0000-0000-0000797B0000}"/>
    <cellStyle name="Hiperłącze 7" xfId="12241" hidden="1" xr:uid="{00000000-0005-0000-0000-0000EE710000}"/>
    <cellStyle name="Hiperłącze 7" xfId="18802" hidden="1" xr:uid="{00000000-0005-0000-0000-0000A2730000}"/>
    <cellStyle name="Hiperłącze 7" xfId="28138" hidden="1" xr:uid="{00000000-0005-0000-0000-000024780000}"/>
    <cellStyle name="Hiperłącze 7" xfId="33009" hidden="1" xr:uid="{00000000-0005-0000-0000-0000977A0000}"/>
    <cellStyle name="Hiperłącze 7" xfId="40945" hidden="1" xr:uid="{00000000-0005-0000-0000-0000347E0000}"/>
    <cellStyle name="Hiperłącze 7" xfId="41585" hidden="1" xr:uid="{00000000-0005-0000-0000-0000077E0000}"/>
    <cellStyle name="Hiperłącze 7" xfId="34875" hidden="1" xr:uid="{00000000-0005-0000-0000-0000F27A0000}"/>
    <cellStyle name="Hiperłącze 7" xfId="13085" hidden="1" xr:uid="{00000000-0005-0000-0000-000016710000}"/>
    <cellStyle name="Hiperłącze 7" xfId="26349" hidden="1" xr:uid="{00000000-0005-0000-0000-00000E770000}"/>
    <cellStyle name="Hiperłącze 7" xfId="31173" hidden="1" xr:uid="{00000000-0005-0000-0000-000052790000}"/>
    <cellStyle name="Hiperłącze 7" xfId="37070" hidden="1" xr:uid="{00000000-0005-0000-0000-0000F57B0000}"/>
    <cellStyle name="Hiperłącze 7" xfId="40757" hidden="1" xr:uid="{00000000-0005-0000-0000-0000CD7D0000}"/>
    <cellStyle name="Hiperłącze 7" xfId="38362" hidden="1" xr:uid="{00000000-0005-0000-0000-0000CF7C0000}"/>
    <cellStyle name="Hiperłącze 7" xfId="27630" hidden="1" xr:uid="{00000000-0005-0000-0000-0000AB770000}"/>
    <cellStyle name="Hiperłącze 7" xfId="40630" hidden="1" xr:uid="{00000000-0005-0000-0000-0000A27D0000}"/>
    <cellStyle name="Hiperłącze 7" xfId="40236" hidden="1" xr:uid="{00000000-0005-0000-0000-0000797D0000}"/>
    <cellStyle name="Hiperłącze 7" xfId="33858" hidden="1" xr:uid="{00000000-0005-0000-0000-0000C17A0000}"/>
    <cellStyle name="Hiperłącze 7" xfId="13039" hidden="1" xr:uid="{00000000-0005-0000-0000-000018710000}"/>
    <cellStyle name="Hiperłącze 7" xfId="11655" hidden="1" xr:uid="{00000000-0005-0000-0000-0000F1700000}"/>
    <cellStyle name="Hiperłącze 7" xfId="40008" hidden="1" xr:uid="{00000000-0005-0000-0000-0000467D0000}"/>
    <cellStyle name="Hiperłącze 7" xfId="39679" hidden="1" xr:uid="{00000000-0005-0000-0000-00001D7D0000}"/>
    <cellStyle name="Hiperłącze 7" xfId="39175" hidden="1" xr:uid="{00000000-0005-0000-0000-0000F07C0000}"/>
    <cellStyle name="Hiperłącze 7" xfId="38378" hidden="1" xr:uid="{00000000-0005-0000-0000-0000C97C0000}"/>
    <cellStyle name="Hiperłącze 7" xfId="37575" hidden="1" xr:uid="{00000000-0005-0000-0000-0000987C0000}"/>
    <cellStyle name="Hiperłącze 7" xfId="36665" hidden="1" xr:uid="{00000000-0005-0000-0000-0000CA7B0000}"/>
    <cellStyle name="Hiperłącze 7" xfId="15525" hidden="1" xr:uid="{00000000-0005-0000-0000-000067720000}"/>
    <cellStyle name="Hiperłącze 7" xfId="27594" hidden="1" xr:uid="{00000000-0005-0000-0000-0000F3770000}"/>
    <cellStyle name="Hiperłącze 7" xfId="25741" hidden="1" xr:uid="{00000000-0005-0000-0000-0000C9760000}"/>
    <cellStyle name="Hiperłącze 7" xfId="25133" hidden="1" xr:uid="{00000000-0005-0000-0000-000019780000}"/>
    <cellStyle name="Hiperłącze 7" xfId="13379" hidden="1" xr:uid="{00000000-0005-0000-0000-000036710000}"/>
    <cellStyle name="Hiperłącze 7" xfId="36942" hidden="1" xr:uid="{00000000-0005-0000-0000-0000EC7B0000}"/>
    <cellStyle name="Hiperłącze 7" xfId="22385" hidden="1" xr:uid="{00000000-0005-0000-0000-000057750000}"/>
    <cellStyle name="Hiperłącze 7" xfId="33003" hidden="1" xr:uid="{00000000-0005-0000-0000-00009C7A0000}"/>
    <cellStyle name="Hiperłącze 7" xfId="17538" hidden="1" xr:uid="{00000000-0005-0000-0000-000020730000}"/>
    <cellStyle name="Hiperłącze 7" xfId="21580" hidden="1" xr:uid="{00000000-0005-0000-0000-0000E1740000}"/>
    <cellStyle name="Hiperłącze 7" xfId="25717" hidden="1" xr:uid="{00000000-0005-0000-0000-0000D0760000}"/>
    <cellStyle name="Hiperłącze 7" xfId="30257" hidden="1" xr:uid="{00000000-0005-0000-0000-0000DD780000}"/>
    <cellStyle name="Hiperłącze 7" xfId="36090" hidden="1" xr:uid="{00000000-0005-0000-0000-0000957B0000}"/>
    <cellStyle name="Hiperłącze 7" xfId="43706" hidden="1" xr:uid="{00000000-0005-0000-0000-0000FF7E0000}"/>
    <cellStyle name="Hiperłącze 7" xfId="30745" hidden="1" xr:uid="{00000000-0005-0000-0000-00000E790000}"/>
    <cellStyle name="Hiperłącze 7" xfId="30380" hidden="1" xr:uid="{00000000-0005-0000-0000-0000E8780000}"/>
    <cellStyle name="Hiperłącze 7" xfId="29207" hidden="1" xr:uid="{00000000-0005-0000-0000-0000A1780000}"/>
    <cellStyle name="Hiperłącze 7" xfId="28355" hidden="1" xr:uid="{00000000-0005-0000-0000-000072780000}"/>
    <cellStyle name="Hiperłącze 7" xfId="34268" hidden="1" xr:uid="{00000000-0005-0000-0000-00003D7B0000}"/>
    <cellStyle name="Hiperłącze 7" xfId="35132" hidden="1" xr:uid="{00000000-0005-0000-0000-0000147B0000}"/>
    <cellStyle name="Hiperłącze 7" xfId="34748" hidden="1" xr:uid="{00000000-0005-0000-0000-0000EC7A0000}"/>
    <cellStyle name="Hiperłącze 7" xfId="33849" hidden="1" xr:uid="{00000000-0005-0000-0000-0000BE7A0000}"/>
    <cellStyle name="Hiperłącze 7" xfId="32974" hidden="1" xr:uid="{00000000-0005-0000-0000-0000967A0000}"/>
    <cellStyle name="Hiperłącze 7" xfId="33505" hidden="1" xr:uid="{00000000-0005-0000-0000-00006D7A0000}"/>
    <cellStyle name="Hiperłącze 7" xfId="23615" hidden="1" xr:uid="{00000000-0005-0000-0000-000014760000}"/>
    <cellStyle name="Hiperłącze 7" xfId="41733" hidden="1" xr:uid="{00000000-0005-0000-0000-00005C7E0000}"/>
    <cellStyle name="Hiperłącze 7" xfId="24731" hidden="1" xr:uid="{00000000-0005-0000-0000-000097760000}"/>
    <cellStyle name="Hiperłącze 7" xfId="15713" hidden="1" xr:uid="{00000000-0005-0000-0000-000080720000}"/>
    <cellStyle name="Hiperłącze 7" xfId="14459" hidden="1" xr:uid="{00000000-0005-0000-0000-0000A1710000}"/>
    <cellStyle name="Hiperłącze 7" xfId="32046" hidden="1" xr:uid="{00000000-0005-0000-0000-0000EE790000}"/>
    <cellStyle name="Hiperłącze 7" xfId="42913" hidden="1" xr:uid="{00000000-0005-0000-0000-0000E27E0000}"/>
    <cellStyle name="Hiperłącze 7" xfId="25062" hidden="1" xr:uid="{00000000-0005-0000-0000-000022770000}"/>
    <cellStyle name="Hiperłącze 7" xfId="18508" hidden="1" xr:uid="{00000000-0005-0000-0000-0000C0730000}"/>
    <cellStyle name="Hiperłącze 7" xfId="23481" hidden="1" xr:uid="{00000000-0005-0000-0000-0000C8750000}"/>
    <cellStyle name="Hiperłącze 7" xfId="45743" hidden="1" xr:uid="{00000000-0005-0000-0000-0000F07F0000}"/>
    <cellStyle name="Hiperłącze 7" xfId="31676" hidden="1" xr:uid="{00000000-0005-0000-0000-0000A9790000}"/>
    <cellStyle name="Hiperłącze 7" xfId="45116" hidden="1" xr:uid="{00000000-0005-0000-0000-0000B87F0000}"/>
    <cellStyle name="Hiperłącze 7" xfId="43221" hidden="1" xr:uid="{00000000-0005-0000-0000-0000BF7F0000}"/>
    <cellStyle name="Hiperłącze 7" xfId="44794" hidden="1" xr:uid="{00000000-0005-0000-0000-0000907F0000}"/>
    <cellStyle name="Hiperłącze 7" xfId="31539" hidden="1" xr:uid="{00000000-0005-0000-0000-000083790000}"/>
    <cellStyle name="Hiperłącze 7" xfId="31264" hidden="1" xr:uid="{00000000-0005-0000-0000-00005D790000}"/>
    <cellStyle name="Hiperłącze 7" xfId="44274" hidden="1" xr:uid="{00000000-0005-0000-0000-0000407F0000}"/>
    <cellStyle name="Hiperłącze 7" xfId="44003" hidden="1" xr:uid="{00000000-0005-0000-0000-0000167F0000}"/>
    <cellStyle name="Hiperłącze 7" xfId="41997" hidden="1" xr:uid="{00000000-0005-0000-0000-0000BE7E0000}"/>
    <cellStyle name="Hiperłącze 7" xfId="12995" hidden="1" xr:uid="{00000000-0005-0000-0000-00000E710000}"/>
    <cellStyle name="Hiperłącze 7" xfId="27706" hidden="1" xr:uid="{00000000-0005-0000-0000-0000B2770000}"/>
    <cellStyle name="Hiperłącze 7" xfId="17126" hidden="1" xr:uid="{00000000-0005-0000-0000-0000DB720000}"/>
    <cellStyle name="Hiperłącze 7" xfId="14117" hidden="1" xr:uid="{00000000-0005-0000-0000-00007D710000}"/>
    <cellStyle name="Hiperłącze 7" xfId="22975" hidden="1" xr:uid="{00000000-0005-0000-0000-0000D8750000}"/>
    <cellStyle name="Hiperłącze 7" xfId="37310" hidden="1" xr:uid="{00000000-0005-0000-0000-0000537C0000}"/>
    <cellStyle name="Hiperłącze 7" xfId="38688" hidden="1" xr:uid="{00000000-0005-0000-0000-0000BB7D0000}"/>
    <cellStyle name="Hiperłącze 7" xfId="29471" hidden="1" xr:uid="{00000000-0005-0000-0000-0000C0780000}"/>
    <cellStyle name="Hiperłącze 7" xfId="28210" hidden="1" xr:uid="{00000000-0005-0000-0000-00002A780000}"/>
    <cellStyle name="Hiperłącze 7" xfId="13704" hidden="1" xr:uid="{00000000-0005-0000-0000-000072710000}"/>
    <cellStyle name="Hiperłącze 7" xfId="20221" hidden="1" xr:uid="{00000000-0005-0000-0000-000087740000}"/>
    <cellStyle name="Hiperłącze 7" xfId="45237" hidden="1" xr:uid="{00000000-0005-0000-0000-0000DB7F0000}"/>
    <cellStyle name="Hiperłącze 7" xfId="15300" hidden="1" xr:uid="{00000000-0005-0000-0000-000021720000}"/>
    <cellStyle name="Hiperłącze 7" xfId="33523" hidden="1" xr:uid="{00000000-0005-0000-0000-00006F7A0000}"/>
    <cellStyle name="Hiperłącze 7" xfId="20745" hidden="1" xr:uid="{00000000-0005-0000-0000-000009750000}"/>
    <cellStyle name="Hiperłącze 7" xfId="30576" hidden="1" xr:uid="{00000000-0005-0000-0000-0000FB780000}"/>
    <cellStyle name="Hiperłącze 7" xfId="15034" hidden="1" xr:uid="{00000000-0005-0000-0000-00003A720000}"/>
    <cellStyle name="Hiperłącze 7" xfId="28891" hidden="1" xr:uid="{00000000-0005-0000-0000-000053780000}"/>
    <cellStyle name="Hiperłącze 7" xfId="46401" hidden="1" xr:uid="{00000000-0005-0000-0000-000072800000}"/>
    <cellStyle name="Hiperłącze 7" xfId="20600" hidden="1" xr:uid="{00000000-0005-0000-0000-00000A760000}"/>
    <cellStyle name="Hiperłącze 7" xfId="41853" hidden="1" xr:uid="{00000000-0005-0000-0000-0000677E0000}"/>
    <cellStyle name="Hiperłącze 7" xfId="26019" hidden="1" xr:uid="{00000000-0005-0000-0000-0000E2760000}"/>
    <cellStyle name="Hiperłącze 7" xfId="35534" hidden="1" xr:uid="{00000000-0005-0000-0000-0000587B0000}"/>
    <cellStyle name="Hiperłącze 7" xfId="14149" hidden="1" xr:uid="{00000000-0005-0000-0000-000086710000}"/>
    <cellStyle name="Hiperłącze 7" xfId="22656" hidden="1" xr:uid="{00000000-0005-0000-0000-00008A750000}"/>
    <cellStyle name="Hiperłącze 7" xfId="15291" hidden="1" xr:uid="{00000000-0005-0000-0000-000052720000}"/>
    <cellStyle name="Hiperłącze 7" xfId="30782" hidden="1" xr:uid="{00000000-0005-0000-0000-000014790000}"/>
    <cellStyle name="Hiperłącze 7" xfId="38666" hidden="1" xr:uid="{00000000-0005-0000-0000-00004C7E0000}"/>
    <cellStyle name="Hiperłącze 7" xfId="16945" hidden="1" xr:uid="{00000000-0005-0000-0000-0000C7720000}"/>
    <cellStyle name="Hiperłącze 7" xfId="26240" hidden="1" xr:uid="{00000000-0005-0000-0000-000002770000}"/>
    <cellStyle name="Hiperłącze 7" xfId="18030" hidden="1" xr:uid="{00000000-0005-0000-0000-000071730000}"/>
    <cellStyle name="Hiperłącze 7" xfId="45453" hidden="1" xr:uid="{00000000-0005-0000-0000-000038800000}"/>
    <cellStyle name="Hiperłącze 7" xfId="27523" hidden="1" xr:uid="{00000000-0005-0000-0000-0000DE770000}"/>
    <cellStyle name="Hiperłącze 7" xfId="29525" hidden="1" xr:uid="{00000000-0005-0000-0000-0000C1780000}"/>
    <cellStyle name="Hiperłącze 7" xfId="34622" hidden="1" xr:uid="{00000000-0005-0000-0000-0000DA7A0000}"/>
    <cellStyle name="Hiperłącze 7" xfId="24504" hidden="1" xr:uid="{00000000-0005-0000-0000-000053760000}"/>
    <cellStyle name="Hiperłącze 7" xfId="22348" hidden="1" xr:uid="{00000000-0005-0000-0000-000052750000}"/>
    <cellStyle name="Hiperłącze 7" xfId="16503" hidden="1" xr:uid="{00000000-0005-0000-0000-000070730000}"/>
    <cellStyle name="Hiperłącze 7" xfId="26479" hidden="1" xr:uid="{00000000-0005-0000-0000-000034770000}"/>
    <cellStyle name="Hiperłącze 7" xfId="26596" hidden="1" xr:uid="{00000000-0005-0000-0000-000044770000}"/>
    <cellStyle name="Hiperłącze 7" xfId="32309" hidden="1" xr:uid="{00000000-0005-0000-0000-0000C9790000}"/>
    <cellStyle name="Hiperłącze 7" xfId="42013" hidden="1" xr:uid="{00000000-0005-0000-0000-0000BA7E0000}"/>
    <cellStyle name="Hiperłącze 7" xfId="42402" hidden="1" xr:uid="{00000000-0005-0000-0000-00007E7E0000}"/>
    <cellStyle name="Hiperłącze 7" xfId="34295" hidden="1" xr:uid="{00000000-0005-0000-0000-0000407B0000}"/>
    <cellStyle name="Hiperłącze 7" xfId="13279" hidden="1" xr:uid="{00000000-0005-0000-0000-00002E710000}"/>
    <cellStyle name="Hiperłącze 7" xfId="26285" hidden="1" xr:uid="{00000000-0005-0000-0000-00000C770000}"/>
    <cellStyle name="Hiperłącze 7" xfId="17448" hidden="1" xr:uid="{00000000-0005-0000-0000-000017730000}"/>
    <cellStyle name="Hiperłącze 7" xfId="32994" hidden="1" xr:uid="{00000000-0005-0000-0000-00009B7A0000}"/>
    <cellStyle name="Hiperłącze 7" xfId="39297" hidden="1" xr:uid="{00000000-0005-0000-0000-0000FF7C0000}"/>
    <cellStyle name="Hiperłącze 7" xfId="40966" hidden="1" xr:uid="{00000000-0005-0000-0000-00002E7E0000}"/>
    <cellStyle name="Hiperłącze 7" xfId="41538" hidden="1" xr:uid="{00000000-0005-0000-0000-0000FF7D0000}"/>
    <cellStyle name="Hiperłącze 7" xfId="36840" hidden="1" xr:uid="{00000000-0005-0000-0000-0000DA7B0000}"/>
    <cellStyle name="Hiperłącze 7" xfId="22610" hidden="1" xr:uid="{00000000-0005-0000-0000-00008C750000}"/>
    <cellStyle name="Hiperłącze 7" xfId="15328" hidden="1" xr:uid="{00000000-0005-0000-0000-000024720000}"/>
    <cellStyle name="Hiperłącze 7" xfId="19223" hidden="1" xr:uid="{00000000-0005-0000-0000-000018740000}"/>
    <cellStyle name="Hiperłącze 7" xfId="35579" hidden="1" xr:uid="{00000000-0005-0000-0000-0000557B0000}"/>
    <cellStyle name="Hiperłącze 7" xfId="40657" hidden="1" xr:uid="{00000000-0005-0000-0000-0000C27D0000}"/>
    <cellStyle name="Hiperłącze 7" xfId="29363" hidden="1" xr:uid="{00000000-0005-0000-0000-0000B4780000}"/>
    <cellStyle name="Hiperłącze 7" xfId="21790" hidden="1" xr:uid="{00000000-0005-0000-0000-0000F5740000}"/>
    <cellStyle name="Hiperłącze 7" xfId="15673" hidden="1" xr:uid="{00000000-0005-0000-0000-000076720000}"/>
    <cellStyle name="Hiperłącze 7" xfId="40303" hidden="1" xr:uid="{00000000-0005-0000-0000-0000817D0000}"/>
    <cellStyle name="Hiperłącze 7" xfId="38297" hidden="1" xr:uid="{00000000-0005-0000-0000-0000C57C0000}"/>
    <cellStyle name="Hiperłącze 7" xfId="12905" hidden="1" xr:uid="{00000000-0005-0000-0000-000004710000}"/>
    <cellStyle name="Hiperłącze 7" xfId="12619" hidden="1" xr:uid="{00000000-0005-0000-0000-0000CF700000}"/>
    <cellStyle name="Hiperłącze 7" xfId="39999" hidden="1" xr:uid="{00000000-0005-0000-0000-0000427D0000}"/>
    <cellStyle name="Hiperłącze 7" xfId="39507" hidden="1" xr:uid="{00000000-0005-0000-0000-00000E7D0000}"/>
    <cellStyle name="Hiperłącze 7" xfId="38396" hidden="1" xr:uid="{00000000-0005-0000-0000-0000CE7C0000}"/>
    <cellStyle name="Hiperłącze 7" xfId="35172" hidden="1" xr:uid="{00000000-0005-0000-0000-0000127B0000}"/>
    <cellStyle name="Hiperłącze 7" xfId="31336" hidden="1" xr:uid="{00000000-0005-0000-0000-000070790000}"/>
    <cellStyle name="Hiperłącze 7" xfId="45432" hidden="1" xr:uid="{00000000-0005-0000-0000-00001B800000}"/>
    <cellStyle name="Hiperłącze 7" xfId="14727" hidden="1" xr:uid="{00000000-0005-0000-0000-000001720000}"/>
    <cellStyle name="Hiperłącze 7" xfId="45925" hidden="1" xr:uid="{00000000-0005-0000-0000-000032800000}"/>
    <cellStyle name="Hiperłącze 7" xfId="26641" hidden="1" xr:uid="{00000000-0005-0000-0000-000041770000}"/>
    <cellStyle name="Hiperłącze 7" xfId="30772" hidden="1" xr:uid="{00000000-0005-0000-0000-000013790000}"/>
    <cellStyle name="Hiperłącze 7" xfId="45598" hidden="1" xr:uid="{00000000-0005-0000-0000-000027800000}"/>
    <cellStyle name="Hiperłącze 7" xfId="37318" hidden="1" xr:uid="{00000000-0005-0000-0000-0000587C0000}"/>
    <cellStyle name="Hiperłącze 7" xfId="20991" hidden="1" xr:uid="{00000000-0005-0000-0000-000069750000}"/>
    <cellStyle name="Hiperłącze 7" xfId="42063" hidden="1" xr:uid="{00000000-0005-0000-0000-0000A97E0000}"/>
    <cellStyle name="Hiperłącze 7" xfId="16384" hidden="1" xr:uid="{00000000-0005-0000-0000-000064730000}"/>
    <cellStyle name="Hiperłącze 7" xfId="21513" hidden="1" xr:uid="{00000000-0005-0000-0000-0000D9740000}"/>
    <cellStyle name="Hiperłącze 7" xfId="26376" hidden="1" xr:uid="{00000000-0005-0000-0000-000014770000}"/>
    <cellStyle name="Hiperłącze 7" xfId="38109" hidden="1" xr:uid="{00000000-0005-0000-0000-0000817C0000}"/>
    <cellStyle name="Hiperłącze 7" xfId="36451" hidden="1" xr:uid="{00000000-0005-0000-0000-00001D7C0000}"/>
    <cellStyle name="Hiperłącze 7" xfId="36979" hidden="1" xr:uid="{00000000-0005-0000-0000-0000E67B0000}"/>
    <cellStyle name="Hiperłącze 7" xfId="44259" hidden="1" xr:uid="{00000000-0005-0000-0000-00003C7F0000}"/>
    <cellStyle name="Hiperłącze 7" xfId="38708" hidden="1" xr:uid="{00000000-0005-0000-0000-0000BE7D0000}"/>
    <cellStyle name="Hiperłącze 7" xfId="20312" hidden="1" xr:uid="{00000000-0005-0000-0000-000091740000}"/>
    <cellStyle name="Hiperłącze 7" xfId="26980" hidden="1" xr:uid="{00000000-0005-0000-0000-00006E770000}"/>
    <cellStyle name="Hiperłącze 7" xfId="30389" hidden="1" xr:uid="{00000000-0005-0000-0000-0000E7780000}"/>
    <cellStyle name="Hiperłącze 7" xfId="36070" hidden="1" xr:uid="{00000000-0005-0000-0000-0000987B0000}"/>
    <cellStyle name="Hiperłącze 7" xfId="30908" hidden="1" xr:uid="{00000000-0005-0000-0000-000023790000}"/>
    <cellStyle name="Hiperłącze 7" xfId="30452" hidden="1" xr:uid="{00000000-0005-0000-0000-0000ED780000}"/>
    <cellStyle name="Hiperłącze 7" xfId="35763" hidden="1" xr:uid="{00000000-0005-0000-0000-0000747B0000}"/>
    <cellStyle name="Hiperłącze 7" xfId="39111" hidden="1" xr:uid="{00000000-0005-0000-0000-0000B87D0000}"/>
    <cellStyle name="Hiperłącze 7" xfId="29297" hidden="1" xr:uid="{00000000-0005-0000-0000-0000AF780000}"/>
    <cellStyle name="Hiperłącze 7" xfId="28581" hidden="1" xr:uid="{00000000-0005-0000-0000-00006F780000}"/>
    <cellStyle name="Hiperłącze 7" xfId="35404" hidden="1" xr:uid="{00000000-0005-0000-0000-00002F7B0000}"/>
    <cellStyle name="Hiperłącze 7" xfId="34920" hidden="1" xr:uid="{00000000-0005-0000-0000-0000FC7A0000}"/>
    <cellStyle name="Hiperłącze 7" xfId="33794" hidden="1" xr:uid="{00000000-0005-0000-0000-0000BC7A0000}"/>
    <cellStyle name="Hiperłącze 7" xfId="27161" hidden="1" xr:uid="{00000000-0005-0000-0000-000095770000}"/>
    <cellStyle name="Hiperłącze 7" xfId="42932" hidden="1" xr:uid="{00000000-0005-0000-0000-0000E47E0000}"/>
    <cellStyle name="Hiperłącze 7" xfId="25947" hidden="1" xr:uid="{00000000-0005-0000-0000-0000DF760000}"/>
    <cellStyle name="Hiperłącze 7" xfId="23921" hidden="1" xr:uid="{00000000-0005-0000-0000-00007A760000}"/>
    <cellStyle name="Hiperłącze 7" xfId="19410" hidden="1" xr:uid="{00000000-0005-0000-0000-000065740000}"/>
    <cellStyle name="Hiperłącze 7" xfId="23633" hidden="1" xr:uid="{00000000-0005-0000-0000-000017760000}"/>
    <cellStyle name="Hiperłącze 7" xfId="32861" hidden="1" xr:uid="{00000000-0005-0000-0000-00008F7A0000}"/>
    <cellStyle name="Hiperłącze 7" xfId="33260" hidden="1" xr:uid="{00000000-0005-0000-0000-0000527A0000}"/>
    <cellStyle name="Hiperłącze 7" xfId="30916" hidden="1" xr:uid="{00000000-0005-0000-0000-000028790000}"/>
    <cellStyle name="Hiperłącze 7" xfId="43086" hidden="1" xr:uid="{00000000-0005-0000-0000-0000F57E0000}"/>
    <cellStyle name="Hiperłącze 7" xfId="25537" hidden="1" xr:uid="{00000000-0005-0000-0000-000086770000}"/>
    <cellStyle name="Hiperłącze 7" xfId="13667" hidden="1" xr:uid="{00000000-0005-0000-0000-000078710000}"/>
    <cellStyle name="Hiperłącze 7" xfId="45642" hidden="1" xr:uid="{00000000-0005-0000-0000-00001F800000}"/>
    <cellStyle name="Hiperłącze 7" xfId="29680" hidden="1" xr:uid="{00000000-0005-0000-0000-00003E790000}"/>
    <cellStyle name="Hiperłącze 7" xfId="31823" hidden="1" xr:uid="{00000000-0005-0000-0000-0000FA790000}"/>
    <cellStyle name="Hiperłącze 7" xfId="32270" hidden="1" xr:uid="{00000000-0005-0000-0000-0000CC790000}"/>
    <cellStyle name="Hiperłącze 7" xfId="13288" hidden="1" xr:uid="{00000000-0005-0000-0000-000031710000}"/>
    <cellStyle name="Hiperłącze 7" xfId="15890" hidden="1" xr:uid="{00000000-0005-0000-0000-00008F720000}"/>
    <cellStyle name="Hiperłącze 7" xfId="22283" hidden="1" xr:uid="{00000000-0005-0000-0000-00004B750000}"/>
    <cellStyle name="Hiperłącze 7" xfId="42157" hidden="1" xr:uid="{00000000-0005-0000-0000-0000A07E0000}"/>
    <cellStyle name="Hiperłącze 7" xfId="30052" hidden="1" xr:uid="{00000000-0005-0000-0000-000093790000}"/>
    <cellStyle name="Hiperłącze 7" xfId="45136" hidden="1" xr:uid="{00000000-0005-0000-0000-0000B57F0000}"/>
    <cellStyle name="Hiperłącze 7" xfId="44643" hidden="1" xr:uid="{00000000-0005-0000-0000-00007A7F0000}"/>
    <cellStyle name="Hiperłącze 7" xfId="31312" hidden="1" xr:uid="{00000000-0005-0000-0000-000068790000}"/>
    <cellStyle name="Hiperłącze 7" xfId="43131" hidden="1" xr:uid="{00000000-0005-0000-0000-0000697F0000}"/>
    <cellStyle name="Hiperłącze 7" xfId="44202" hidden="1" xr:uid="{00000000-0005-0000-0000-00002D7F0000}"/>
    <cellStyle name="Hiperłącze 7" xfId="43066" hidden="1" xr:uid="{00000000-0005-0000-0000-0000F87E0000}"/>
    <cellStyle name="Hiperłącze 7" xfId="37283" hidden="1" xr:uid="{00000000-0005-0000-0000-00004F7C0000}"/>
    <cellStyle name="Hiperłącze 7" xfId="15337" hidden="1" xr:uid="{00000000-0005-0000-0000-000028720000}"/>
    <cellStyle name="Hiperłącze 7" xfId="34614" hidden="1" xr:uid="{00000000-0005-0000-0000-0000D97A0000}"/>
    <cellStyle name="Hiperłącze 7" xfId="24073" hidden="1" xr:uid="{00000000-0005-0000-0000-00005C760000}"/>
    <cellStyle name="Hiperłącze 7" xfId="21982" hidden="1" xr:uid="{00000000-0005-0000-0000-00002C750000}"/>
    <cellStyle name="Hiperłącze 7" xfId="46293" hidden="1" xr:uid="{00000000-0005-0000-0000-000066800000}"/>
    <cellStyle name="Hiperłącze 7" xfId="35204" hidden="1" xr:uid="{00000000-0005-0000-0000-0000187B0000}"/>
    <cellStyle name="Hiperłącze 7" xfId="41363" hidden="1" xr:uid="{00000000-0005-0000-0000-0000EA7D0000}"/>
    <cellStyle name="Hiperłącze 7" xfId="12040" hidden="1" xr:uid="{00000000-0005-0000-0000-00008F700000}"/>
    <cellStyle name="Hiperłącze 7" xfId="32670" hidden="1" xr:uid="{00000000-0005-0000-0000-0000387A0000}"/>
    <cellStyle name="Hiperłącze 7" xfId="15148" hidden="1" xr:uid="{00000000-0005-0000-0000-00000D720000}"/>
    <cellStyle name="Hiperłącze 7" xfId="20719" hidden="1" xr:uid="{00000000-0005-0000-0000-00000F750000}"/>
    <cellStyle name="Hiperłącze 7" xfId="41163" hidden="1" xr:uid="{00000000-0005-0000-0000-0000237E0000}"/>
    <cellStyle name="Hiperłącze 7" xfId="31074" hidden="1" xr:uid="{00000000-0005-0000-0000-00004A790000}"/>
    <cellStyle name="Hiperłącze 7" xfId="13334" hidden="1" xr:uid="{00000000-0005-0000-0000-000037710000}"/>
    <cellStyle name="Hiperłącze 7" xfId="35359" hidden="1" xr:uid="{00000000-0005-0000-0000-0000257B0000}"/>
    <cellStyle name="Hiperłącze 7" xfId="36459" hidden="1" xr:uid="{00000000-0005-0000-0000-00001A7C0000}"/>
    <cellStyle name="Hiperłącze 7" xfId="39711" hidden="1" xr:uid="{00000000-0005-0000-0000-0000267D0000}"/>
    <cellStyle name="Hiperłącze 7" xfId="21530" hidden="1" xr:uid="{00000000-0005-0000-0000-0000DB740000}"/>
    <cellStyle name="Hiperłącze 7" xfId="43389" hidden="1" xr:uid="{00000000-0005-0000-0000-00004A800000}"/>
    <cellStyle name="Hiperłącze 7" xfId="26126" hidden="1" xr:uid="{00000000-0005-0000-0000-0000F2760000}"/>
    <cellStyle name="Hiperłącze 7" xfId="15482" hidden="1" xr:uid="{00000000-0005-0000-0000-000035720000}"/>
    <cellStyle name="Hiperłącze 7" xfId="19043" hidden="1" xr:uid="{00000000-0005-0000-0000-0000E2730000}"/>
    <cellStyle name="Hiperłącze 7" xfId="18327" hidden="1" xr:uid="{00000000-0005-0000-0000-0000E4730000}"/>
    <cellStyle name="Hiperłącze 7" xfId="16450" hidden="1" xr:uid="{00000000-0005-0000-0000-0000EB730000}"/>
    <cellStyle name="Hiperłącze 7" xfId="16303" hidden="1" xr:uid="{00000000-0005-0000-0000-0000ED730000}"/>
    <cellStyle name="Hiperłącze 7" xfId="16298" hidden="1" xr:uid="{00000000-0005-0000-0000-0000EE730000}"/>
    <cellStyle name="Hiperłącze 7" xfId="16239" hidden="1" xr:uid="{00000000-0005-0000-0000-0000F1730000}"/>
    <cellStyle name="Hiperłącze 7" xfId="16296" hidden="1" xr:uid="{00000000-0005-0000-0000-0000F2730000}"/>
    <cellStyle name="Hiperłącze 7" xfId="14798" hidden="1" xr:uid="{00000000-0005-0000-0000-00003B720000}"/>
    <cellStyle name="Hiperłącze 7" xfId="13342" hidden="1" xr:uid="{00000000-0005-0000-0000-00003C710000}"/>
    <cellStyle name="Hiperłącze 7" xfId="13487" hidden="1" xr:uid="{00000000-0005-0000-0000-000042710000}"/>
    <cellStyle name="Hiperłącze 7" xfId="13442" hidden="1" xr:uid="{00000000-0005-0000-0000-000043710000}"/>
    <cellStyle name="Hiperłącze 7" xfId="13433" hidden="1" xr:uid="{00000000-0005-0000-0000-000044710000}"/>
    <cellStyle name="Hiperłącze 7" xfId="11940" hidden="1" xr:uid="{00000000-0005-0000-0000-000049710000}"/>
    <cellStyle name="Hiperłącze 7" xfId="11832" hidden="1" xr:uid="{00000000-0005-0000-0000-00004A710000}"/>
    <cellStyle name="Hiperłącze 7" xfId="11877" hidden="1" xr:uid="{00000000-0005-0000-0000-00004E710000}"/>
    <cellStyle name="Hiperłącze 7" xfId="11853" hidden="1" xr:uid="{00000000-0005-0000-0000-000050710000}"/>
    <cellStyle name="Hiperłącze 7" xfId="11968" hidden="1" xr:uid="{00000000-0005-0000-0000-000058710000}"/>
    <cellStyle name="Hiperłącze 7" xfId="11545" hidden="1" xr:uid="{00000000-0005-0000-0000-00005B710000}"/>
    <cellStyle name="Hiperłącze 7" xfId="11907" hidden="1" xr:uid="{00000000-0005-0000-0000-00005D710000}"/>
    <cellStyle name="Hiperłącze 7" xfId="13514" hidden="1" xr:uid="{00000000-0005-0000-0000-000062710000}"/>
    <cellStyle name="Hiperłącze 7" xfId="13523" hidden="1" xr:uid="{00000000-0005-0000-0000-000063710000}"/>
    <cellStyle name="Hiperłącze 7" xfId="13587" hidden="1" xr:uid="{00000000-0005-0000-0000-000065710000}"/>
    <cellStyle name="Hiperłącze 7" xfId="13623" hidden="1" xr:uid="{00000000-0005-0000-0000-00006E710000}"/>
    <cellStyle name="Hiperłącze 7" xfId="13695" hidden="1" xr:uid="{00000000-0005-0000-0000-000071710000}"/>
    <cellStyle name="Hiperłącze 7" xfId="14057" hidden="1" xr:uid="{00000000-0005-0000-0000-00007B710000}"/>
    <cellStyle name="Hiperłącze 7" xfId="14066" hidden="1" xr:uid="{00000000-0005-0000-0000-00007C710000}"/>
    <cellStyle name="Hiperłącze 7" xfId="14125" hidden="1" xr:uid="{00000000-0005-0000-0000-00007E710000}"/>
    <cellStyle name="Hiperłącze 7" xfId="14133" hidden="1" xr:uid="{00000000-0005-0000-0000-000082710000}"/>
    <cellStyle name="Hiperłącze 7" xfId="14174" hidden="1" xr:uid="{00000000-0005-0000-0000-00008C710000}"/>
    <cellStyle name="Hiperłącze 7" xfId="14229" hidden="1" xr:uid="{00000000-0005-0000-0000-00008E710000}"/>
    <cellStyle name="Hiperłącze 7" xfId="14189" hidden="1" xr:uid="{00000000-0005-0000-0000-000090710000}"/>
    <cellStyle name="Hiperłącze 7" xfId="14297" hidden="1" xr:uid="{00000000-0005-0000-0000-000094710000}"/>
    <cellStyle name="Hiperłącze 7" xfId="18552" hidden="1" xr:uid="{00000000-0005-0000-0000-0000D4730000}"/>
    <cellStyle name="Hiperłącze 7" xfId="18610" hidden="1" xr:uid="{00000000-0005-0000-0000-00008F730000}"/>
    <cellStyle name="Hiperłącze 7" xfId="16419" hidden="1" xr:uid="{00000000-0005-0000-0000-00006C730000}"/>
    <cellStyle name="Hiperłącze 7" xfId="20976" hidden="1" xr:uid="{00000000-0005-0000-0000-0000FB750000}"/>
    <cellStyle name="Hiperłącze 7" xfId="26830" hidden="1" xr:uid="{00000000-0005-0000-0000-00005D770000}"/>
    <cellStyle name="Hiperłącze 7" xfId="26525" hidden="1" xr:uid="{00000000-0005-0000-0000-000039770000}"/>
    <cellStyle name="Hiperłącze 7" xfId="26413" hidden="1" xr:uid="{00000000-0005-0000-0000-000015770000}"/>
    <cellStyle name="Hiperłącze 7" xfId="25728" hidden="1" xr:uid="{00000000-0005-0000-0000-0000CF760000}"/>
    <cellStyle name="Hiperłącze 7" xfId="24866" hidden="1" xr:uid="{00000000-0005-0000-0000-0000AC760000}"/>
    <cellStyle name="Hiperłącze 7" xfId="24368" hidden="1" xr:uid="{00000000-0005-0000-0000-000043760000}"/>
    <cellStyle name="Hiperłącze 7" xfId="20854" hidden="1" xr:uid="{00000000-0005-0000-0000-0000FC750000}"/>
    <cellStyle name="Hiperłącze 7" xfId="16458" hidden="1" xr:uid="{00000000-0005-0000-0000-0000FD730000}"/>
    <cellStyle name="Hiperłącze 7" xfId="16720" hidden="1" xr:uid="{00000000-0005-0000-0000-000000740000}"/>
    <cellStyle name="Hiperłącze 7" xfId="19061" hidden="1" xr:uid="{00000000-0005-0000-0000-000001740000}"/>
    <cellStyle name="Hiperłącze 7" xfId="19070" hidden="1" xr:uid="{00000000-0005-0000-0000-000002740000}"/>
    <cellStyle name="Hiperłącze 7" xfId="19115" hidden="1" xr:uid="{00000000-0005-0000-0000-00000C740000}"/>
    <cellStyle name="Hiperłącze 7" xfId="19197" hidden="1" xr:uid="{00000000-0005-0000-0000-000010740000}"/>
    <cellStyle name="Hiperłącze 7" xfId="19260" hidden="1" xr:uid="{00000000-0005-0000-0000-000012740000}"/>
    <cellStyle name="Hiperłącze 7" xfId="19269" hidden="1" xr:uid="{00000000-0005-0000-0000-000016740000}"/>
    <cellStyle name="Hiperłącze 7" xfId="19593" hidden="1" xr:uid="{00000000-0005-0000-0000-000019740000}"/>
    <cellStyle name="Hiperłącze 7" xfId="19621" hidden="1" xr:uid="{00000000-0005-0000-0000-00001C740000}"/>
    <cellStyle name="Hiperłącze 7" xfId="19680" hidden="1" xr:uid="{00000000-0005-0000-0000-00001E740000}"/>
    <cellStyle name="Hiperłącze 7" xfId="19633" hidden="1" xr:uid="{00000000-0005-0000-0000-000020740000}"/>
    <cellStyle name="Hiperłącze 7" xfId="19712" hidden="1" xr:uid="{00000000-0005-0000-0000-000027740000}"/>
    <cellStyle name="Hiperłącze 7" xfId="19776" hidden="1" xr:uid="{00000000-0005-0000-0000-00002A740000}"/>
    <cellStyle name="Hiperłącze 7" xfId="13462" hidden="1" xr:uid="{00000000-0005-0000-0000-000047710000}"/>
    <cellStyle name="Hiperłącze 7" xfId="14405" hidden="1" xr:uid="{00000000-0005-0000-0000-0000A0710000}"/>
    <cellStyle name="Hiperłącze 7" xfId="14468" hidden="1" xr:uid="{00000000-0005-0000-0000-0000A2710000}"/>
    <cellStyle name="Hiperłącze 7" xfId="14414" hidden="1" xr:uid="{00000000-0005-0000-0000-0000A4710000}"/>
    <cellStyle name="Hiperłącze 7" xfId="14451" hidden="1" xr:uid="{00000000-0005-0000-0000-0000A5710000}"/>
    <cellStyle name="Hiperłącze 7" xfId="13755" hidden="1" xr:uid="{00000000-0005-0000-0000-0000AD710000}"/>
    <cellStyle name="Hiperłącze 7" xfId="13950" hidden="1" xr:uid="{00000000-0005-0000-0000-0000AE710000}"/>
    <cellStyle name="Hiperłącze 7" xfId="13750" hidden="1" xr:uid="{00000000-0005-0000-0000-0000B2710000}"/>
    <cellStyle name="Hiperłącze 7" xfId="13760" hidden="1" xr:uid="{00000000-0005-0000-0000-0000B3710000}"/>
    <cellStyle name="Hiperłącze 7" xfId="14243" hidden="1" xr:uid="{00000000-0005-0000-0000-0000B6710000}"/>
    <cellStyle name="Hiperłącze 7" xfId="13896" hidden="1" xr:uid="{00000000-0005-0000-0000-0000BD710000}"/>
    <cellStyle name="Hiperłącze 7" xfId="14028" hidden="1" xr:uid="{00000000-0005-0000-0000-0000C4710000}"/>
    <cellStyle name="Hiperłącze 7" xfId="13846" hidden="1" xr:uid="{00000000-0005-0000-0000-0000C6710000}"/>
    <cellStyle name="Hiperłącze 7" xfId="13881" hidden="1" xr:uid="{00000000-0005-0000-0000-0000C7710000}"/>
    <cellStyle name="Hiperłącze 7" xfId="14258" hidden="1" xr:uid="{00000000-0005-0000-0000-0000CF710000}"/>
    <cellStyle name="Hiperłącze 7" xfId="14510" hidden="1" xr:uid="{00000000-0005-0000-0000-0000D1710000}"/>
    <cellStyle name="Hiperłącze 7" xfId="14494" hidden="1" xr:uid="{00000000-0005-0000-0000-0000D7710000}"/>
    <cellStyle name="Hiperłącze 7" xfId="11816" hidden="1" xr:uid="{00000000-0005-0000-0000-0000D9710000}"/>
    <cellStyle name="Hiperłącze 7" xfId="11773" hidden="1" xr:uid="{00000000-0005-0000-0000-0000DE710000}"/>
    <cellStyle name="Hiperłącze 7" xfId="11792" hidden="1" xr:uid="{00000000-0005-0000-0000-0000DF710000}"/>
    <cellStyle name="Hiperłącze 7" xfId="11523" hidden="1" xr:uid="{00000000-0005-0000-0000-0000EC710000}"/>
    <cellStyle name="Hiperłącze 7" xfId="11569" hidden="1" xr:uid="{00000000-0005-0000-0000-0000EF710000}"/>
    <cellStyle name="Hiperłącze 7" xfId="12195" hidden="1" xr:uid="{00000000-0005-0000-0000-0000F0710000}"/>
    <cellStyle name="Hiperłącze 7" xfId="14537" hidden="1" xr:uid="{00000000-0005-0000-0000-0000F1710000}"/>
    <cellStyle name="Hiperłącze 7" xfId="14546" hidden="1" xr:uid="{00000000-0005-0000-0000-0000F2710000}"/>
    <cellStyle name="Hiperłącze 7" xfId="14583" hidden="1" xr:uid="{00000000-0005-0000-0000-0000F7710000}"/>
    <cellStyle name="Hiperłącze 7" xfId="14603" hidden="1" xr:uid="{00000000-0005-0000-0000-0000FB710000}"/>
    <cellStyle name="Hiperłącze 7" xfId="14736" hidden="1" xr:uid="{00000000-0005-0000-0000-000002720000}"/>
    <cellStyle name="Hiperłącze 7" xfId="14691" hidden="1" xr:uid="{00000000-0005-0000-0000-000003720000}"/>
    <cellStyle name="Hiperłącze 7" xfId="14711" hidden="1" xr:uid="{00000000-0005-0000-0000-000007720000}"/>
    <cellStyle name="Hiperłącze 7" xfId="15077" hidden="1" xr:uid="{00000000-0005-0000-0000-00000A720000}"/>
    <cellStyle name="Hiperłącze 7" xfId="15156" hidden="1" xr:uid="{00000000-0005-0000-0000-00000E720000}"/>
    <cellStyle name="Hiperłącze 7" xfId="11769" hidden="1" xr:uid="{00000000-0005-0000-0000-0000E5710000}"/>
    <cellStyle name="Hiperłącze 7" xfId="19704" hidden="1" xr:uid="{00000000-0005-0000-0000-000026740000}"/>
    <cellStyle name="Hiperłącze 7" xfId="27340" hidden="1" xr:uid="{00000000-0005-0000-0000-0000DB770000}"/>
    <cellStyle name="Hiperłącze 7" xfId="13596" hidden="1" xr:uid="{00000000-0005-0000-0000-000066710000}"/>
    <cellStyle name="Hiperłącze 7" xfId="15706" hidden="1" xr:uid="{00000000-0005-0000-0000-00007B720000}"/>
    <cellStyle name="Hiperłącze 7" xfId="17468" hidden="1" xr:uid="{00000000-0005-0000-0000-00001B730000}"/>
    <cellStyle name="Hiperłącze 7" xfId="15400" hidden="1" xr:uid="{00000000-0005-0000-0000-00002A720000}"/>
    <cellStyle name="Hiperłącze 7" xfId="27996" hidden="1" xr:uid="{00000000-0005-0000-0000-0000D3770000}"/>
    <cellStyle name="Hiperłącze 7" xfId="27261" hidden="1" xr:uid="{00000000-0005-0000-0000-0000A5770000}"/>
    <cellStyle name="Hiperłącze 7" xfId="26675" hidden="1" xr:uid="{00000000-0005-0000-0000-00004A770000}"/>
    <cellStyle name="Hiperłącze 7" xfId="25087" hidden="1" xr:uid="{00000000-0005-0000-0000-00001A770000}"/>
    <cellStyle name="Hiperłącze 7" xfId="26062" hidden="1" xr:uid="{00000000-0005-0000-0000-0000EC760000}"/>
    <cellStyle name="Hiperłącze 7" xfId="23842" hidden="1" xr:uid="{00000000-0005-0000-0000-000063760000}"/>
    <cellStyle name="Hiperłącze 7" xfId="24185" hidden="1" xr:uid="{00000000-0005-0000-0000-000033760000}"/>
    <cellStyle name="Hiperłącze 7" xfId="19842" hidden="1" xr:uid="{00000000-0005-0000-0000-000033740000}"/>
    <cellStyle name="Hiperłącze 7" xfId="19852" hidden="1" xr:uid="{00000000-0005-0000-0000-000034740000}"/>
    <cellStyle name="Hiperłącze 7" xfId="19906" hidden="1" xr:uid="{00000000-0005-0000-0000-000035740000}"/>
    <cellStyle name="Hiperłącze 7" xfId="19915" hidden="1" xr:uid="{00000000-0005-0000-0000-000036740000}"/>
    <cellStyle name="Hiperłącze 7" xfId="19898" hidden="1" xr:uid="{00000000-0005-0000-0000-000039740000}"/>
    <cellStyle name="Hiperłącze 7" xfId="20014" hidden="1" xr:uid="{00000000-0005-0000-0000-000041740000}"/>
    <cellStyle name="Hiperłącze 7" xfId="20006" hidden="1" xr:uid="{00000000-0005-0000-0000-000045740000}"/>
    <cellStyle name="Hiperłącze 7" xfId="19565" hidden="1" xr:uid="{00000000-0005-0000-0000-000049740000}"/>
    <cellStyle name="Hiperłącze 7" xfId="19322" hidden="1" xr:uid="{00000000-0005-0000-0000-00004B740000}"/>
    <cellStyle name="Hiperłącze 7" xfId="19505" hidden="1" xr:uid="{00000000-0005-0000-0000-00004E740000}"/>
    <cellStyle name="Hiperłącze 7" xfId="19513" hidden="1" xr:uid="{00000000-0005-0000-0000-000051740000}"/>
    <cellStyle name="Hiperłącze 7" xfId="19306" hidden="1" xr:uid="{00000000-0005-0000-0000-000052740000}"/>
    <cellStyle name="Hiperłącze 7" xfId="19472" hidden="1" xr:uid="{00000000-0005-0000-0000-00005C740000}"/>
    <cellStyle name="Hiperłącze 7" xfId="19277" hidden="1" xr:uid="{00000000-0005-0000-0000-00005E740000}"/>
    <cellStyle name="Hiperłącze 7" xfId="19289" hidden="1" xr:uid="{00000000-0005-0000-0000-00005F740000}"/>
    <cellStyle name="Hiperłącze 7" xfId="19815" hidden="1" xr:uid="{00000000-0005-0000-0000-000062740000}"/>
    <cellStyle name="Hiperłącze 7" xfId="19583" hidden="1" xr:uid="{00000000-0005-0000-0000-000064740000}"/>
    <cellStyle name="Hiperłącze 7" xfId="19343" hidden="1" xr:uid="{00000000-0005-0000-0000-000068740000}"/>
    <cellStyle name="Hiperłącze 7" xfId="19431" hidden="1" xr:uid="{00000000-0005-0000-0000-00006C740000}"/>
    <cellStyle name="Hiperłącze 7" xfId="15237" hidden="1" xr:uid="{00000000-0005-0000-0000-00001D720000}"/>
    <cellStyle name="Hiperłącze 7" xfId="15260" hidden="1" xr:uid="{00000000-0005-0000-0000-00001E720000}"/>
    <cellStyle name="Hiperłącze 7" xfId="15231" hidden="1" xr:uid="{00000000-0005-0000-0000-00001F720000}"/>
    <cellStyle name="Hiperłącze 7" xfId="47155" hidden="1" xr:uid="{00000000-0005-0000-0000-0000A1800000}"/>
    <cellStyle name="Hiperłącze 7" xfId="47173" hidden="1" xr:uid="{00000000-0005-0000-0000-0000A6800000}"/>
    <cellStyle name="Hiperłącze 7" xfId="47164" hidden="1" xr:uid="{00000000-0005-0000-0000-0000A2800000}"/>
    <cellStyle name="Hiperłącze 7" xfId="14673" hidden="1" xr:uid="{00000000-0005-0000-0000-000000720000}"/>
    <cellStyle name="Hiperłącze 7" xfId="14423" hidden="1" xr:uid="{00000000-0005-0000-0000-0000A3710000}"/>
    <cellStyle name="Hiperłącze 7" xfId="20450" hidden="1" xr:uid="{00000000-0005-0000-0000-0000A3740000}"/>
    <cellStyle name="Hiperłącze 7" xfId="20596" hidden="1" xr:uid="{00000000-0005-0000-0000-00007B750000}"/>
    <cellStyle name="Hiperłącze 7" xfId="14157" hidden="1" xr:uid="{00000000-0005-0000-0000-000087710000}"/>
    <cellStyle name="Hiperłącze 7" xfId="12977" hidden="1" xr:uid="{00000000-0005-0000-0000-00000A710000}"/>
    <cellStyle name="Hiperłącze 7" xfId="38734" hidden="1" xr:uid="{00000000-0005-0000-0000-00005A7D0000}"/>
    <cellStyle name="Hiperłącze 7" xfId="39882" hidden="1" xr:uid="{00000000-0005-0000-0000-0000357D0000}"/>
    <cellStyle name="Hiperłącze 7" xfId="39516" hidden="1" xr:uid="{00000000-0005-0000-0000-00000F7D0000}"/>
    <cellStyle name="Hiperłącze 7" xfId="38001" hidden="1" xr:uid="{00000000-0005-0000-0000-0000757C0000}"/>
    <cellStyle name="Hiperłącze 7" xfId="37292" hidden="1" xr:uid="{00000000-0005-0000-0000-0000507C0000}"/>
    <cellStyle name="Hiperłącze 7" xfId="36590" hidden="1" xr:uid="{00000000-0005-0000-0000-0000047C0000}"/>
    <cellStyle name="Hiperłącze 7" xfId="36848" hidden="1" xr:uid="{00000000-0005-0000-0000-0000DE7B0000}"/>
    <cellStyle name="Hiperłącze 7" xfId="34575" hidden="1" xr:uid="{00000000-0005-0000-0000-0000A37B0000}"/>
    <cellStyle name="Hiperłącze 7" xfId="36098" hidden="1" xr:uid="{00000000-0005-0000-0000-0000917B0000}"/>
    <cellStyle name="Hiperłącze 7" xfId="44163" hidden="1" xr:uid="{00000000-0005-0000-0000-0000307F0000}"/>
    <cellStyle name="Hiperłącze 7" xfId="29303" hidden="1" xr:uid="{00000000-0005-0000-0000-0000AD780000}"/>
    <cellStyle name="Hiperłącze 7" xfId="34108" hidden="1" xr:uid="{00000000-0005-0000-0000-0000427B0000}"/>
    <cellStyle name="Hiperłącze 7" xfId="35090" hidden="1" xr:uid="{00000000-0005-0000-0000-00000A7B0000}"/>
    <cellStyle name="Hiperłącze 7" xfId="34957" hidden="1" xr:uid="{00000000-0005-0000-0000-0000F67A0000}"/>
    <cellStyle name="Hiperłącze 7" xfId="34667" hidden="1" xr:uid="{00000000-0005-0000-0000-0000E47A0000}"/>
    <cellStyle name="Hiperłącze 7" xfId="33994" hidden="1" xr:uid="{00000000-0005-0000-0000-0000D07A0000}"/>
    <cellStyle name="Hiperłącze 7" xfId="31830" hidden="1" xr:uid="{00000000-0005-0000-0000-0000FF790000}"/>
    <cellStyle name="Hiperłącze 7" xfId="32402" hidden="1" xr:uid="{00000000-0005-0000-0000-0000D8790000}"/>
    <cellStyle name="Hiperłącze 7" xfId="31756" hidden="1" xr:uid="{00000000-0005-0000-0000-0000B3790000}"/>
    <cellStyle name="Hiperłącze 7" xfId="29998" hidden="1" xr:uid="{00000000-0005-0000-0000-00009F790000}"/>
    <cellStyle name="Hiperłącze 7" xfId="30058" hidden="1" xr:uid="{00000000-0005-0000-0000-00008D790000}"/>
    <cellStyle name="Hiperłącze 7" xfId="43289" hidden="1" xr:uid="{00000000-0005-0000-0000-0000677F0000}"/>
    <cellStyle name="Hiperłącze 7" xfId="44468" hidden="1" xr:uid="{00000000-0005-0000-0000-0000547F0000}"/>
    <cellStyle name="Hiperłącze 7" xfId="42416" hidden="1" xr:uid="{00000000-0005-0000-0000-0000A67E0000}"/>
    <cellStyle name="Hiperłącze 7" xfId="42641" hidden="1" xr:uid="{00000000-0005-0000-0000-0000927E0000}"/>
    <cellStyle name="Hiperłącze 7" xfId="42362" hidden="1" xr:uid="{00000000-0005-0000-0000-0000807E0000}"/>
    <cellStyle name="Hiperłącze 7" xfId="41716" hidden="1" xr:uid="{00000000-0005-0000-0000-0000587E0000}"/>
    <cellStyle name="Hiperłącze 7" xfId="40864" hidden="1" xr:uid="{00000000-0005-0000-0000-00001E7E0000}"/>
    <cellStyle name="Hiperłącze 7" xfId="41457" hidden="1" xr:uid="{00000000-0005-0000-0000-0000F77D0000}"/>
    <cellStyle name="Hiperłącze 7" xfId="39083" hidden="1" xr:uid="{00000000-0005-0000-0000-0000A97D0000}"/>
    <cellStyle name="Hiperłącze 7" xfId="24387" hidden="1" xr:uid="{00000000-0005-0000-0000-000048760000}"/>
    <cellStyle name="Hiperłącze 7" xfId="33663" hidden="1" xr:uid="{00000000-0005-0000-0000-0000A97A0000}"/>
    <cellStyle name="Hiperłącze 7" xfId="19437" hidden="1" xr:uid="{00000000-0005-0000-0000-000067740000}"/>
    <cellStyle name="Hiperłącze 7" xfId="15088" hidden="1" xr:uid="{00000000-0005-0000-0000-00000B720000}"/>
    <cellStyle name="Hiperłącze 7" xfId="13802" hidden="1" xr:uid="{00000000-0005-0000-0000-0000D4710000}"/>
    <cellStyle name="Hiperłącze 7" xfId="16970" hidden="1" xr:uid="{00000000-0005-0000-0000-0000C2720000}"/>
    <cellStyle name="Hiperłącze 7" xfId="16583" hidden="1" xr:uid="{00000000-0005-0000-0000-0000A3720000}"/>
    <cellStyle name="Hiperłącze 7" xfId="25011" hidden="1" xr:uid="{00000000-0005-0000-0000-0000B2760000}"/>
    <cellStyle name="Hiperłącze 7" xfId="33023" hidden="1" xr:uid="{00000000-0005-0000-0000-00008D7A0000}"/>
    <cellStyle name="Hiperłącze 7" xfId="14892" hidden="1" xr:uid="{00000000-0005-0000-0000-000059720000}"/>
    <cellStyle name="Hiperłącze 7" xfId="28697" hidden="1" xr:uid="{00000000-0005-0000-0000-000044780000}"/>
    <cellStyle name="Hiperłącze 7" xfId="25390" hidden="1" xr:uid="{00000000-0005-0000-0000-000009780000}"/>
    <cellStyle name="Hiperłącze 7" xfId="15273" hidden="1" xr:uid="{00000000-0005-0000-0000-00004B720000}"/>
    <cellStyle name="Hiperłącze 7" xfId="27698" hidden="1" xr:uid="{00000000-0005-0000-0000-0000AE770000}"/>
    <cellStyle name="Hiperłącze 7" xfId="26998" hidden="1" xr:uid="{00000000-0005-0000-0000-000070770000}"/>
    <cellStyle name="Hiperłącze 7" xfId="26142" hidden="1" xr:uid="{00000000-0005-0000-0000-0000F6760000}"/>
    <cellStyle name="Hiperłącze 7" xfId="25596" hidden="1" xr:uid="{00000000-0005-0000-0000-0000BC760000}"/>
    <cellStyle name="Hiperłącze 7" xfId="41833" hidden="1" xr:uid="{00000000-0005-0000-0000-0000637E0000}"/>
    <cellStyle name="Hiperłącze 7" xfId="20049" hidden="1" xr:uid="{00000000-0005-0000-0000-000077740000}"/>
    <cellStyle name="Hiperłącze 7" xfId="20037" hidden="1" xr:uid="{00000000-0005-0000-0000-000078740000}"/>
    <cellStyle name="Hiperłącze 7" xfId="20102" hidden="1" xr:uid="{00000000-0005-0000-0000-00007A740000}"/>
    <cellStyle name="Hiperłącze 7" xfId="20122" hidden="1" xr:uid="{00000000-0005-0000-0000-00007C740000}"/>
    <cellStyle name="Hiperłącze 7" xfId="20176" hidden="1" xr:uid="{00000000-0005-0000-0000-00007D740000}"/>
    <cellStyle name="Hiperłącze 7" xfId="20131" hidden="1" xr:uid="{00000000-0005-0000-0000-000080740000}"/>
    <cellStyle name="Hiperłącze 7" xfId="20148" hidden="1" xr:uid="{00000000-0005-0000-0000-000084740000}"/>
    <cellStyle name="Hiperłącze 7" xfId="20293" hidden="1" xr:uid="{00000000-0005-0000-0000-00008A740000}"/>
    <cellStyle name="Hiperłącze 7" xfId="20248" hidden="1" xr:uid="{00000000-0005-0000-0000-00008B740000}"/>
    <cellStyle name="Hiperłącze 7" xfId="20302" hidden="1" xr:uid="{00000000-0005-0000-0000-00008E740000}"/>
    <cellStyle name="Hiperłącze 7" xfId="20385" hidden="1" xr:uid="{00000000-0005-0000-0000-000095740000}"/>
    <cellStyle name="Hiperłącze 7" xfId="20393" hidden="1" xr:uid="{00000000-0005-0000-0000-000096740000}"/>
    <cellStyle name="Hiperłącze 7" xfId="20346" hidden="1" xr:uid="{00000000-0005-0000-0000-000098740000}"/>
    <cellStyle name="Hiperłącze 7" xfId="20417" hidden="1" xr:uid="{00000000-0005-0000-0000-00009E740000}"/>
    <cellStyle name="Hiperłącze 7" xfId="20425" hidden="1" xr:uid="{00000000-0005-0000-0000-00009F740000}"/>
    <cellStyle name="Hiperłącze 7" xfId="21064" hidden="1" xr:uid="{00000000-0005-0000-0000-0000AB740000}"/>
    <cellStyle name="Hiperłącze 7" xfId="21130" hidden="1" xr:uid="{00000000-0005-0000-0000-0000AE740000}"/>
    <cellStyle name="Hiperłącze 7" xfId="21083" hidden="1" xr:uid="{00000000-0005-0000-0000-0000B0740000}"/>
    <cellStyle name="Hiperłącze 7" xfId="21115" hidden="1" xr:uid="{00000000-0005-0000-0000-0000B1740000}"/>
    <cellStyle name="Hiperłącze 7" xfId="21098" hidden="1" xr:uid="{00000000-0005-0000-0000-0000B4740000}"/>
    <cellStyle name="Hiperłącze 7" xfId="21162" hidden="1" xr:uid="{00000000-0005-0000-0000-0000B7740000}"/>
    <cellStyle name="Hiperłącze 7" xfId="21226" hidden="1" xr:uid="{00000000-0005-0000-0000-0000BA740000}"/>
    <cellStyle name="Hiperłącze 7" xfId="21297" hidden="1" xr:uid="{00000000-0005-0000-0000-0000C1740000}"/>
    <cellStyle name="Hiperłącze 7" xfId="21306" hidden="1" xr:uid="{00000000-0005-0000-0000-0000C2740000}"/>
    <cellStyle name="Hiperłącze 7" xfId="14827" hidden="1" xr:uid="{00000000-0005-0000-0000-000063720000}"/>
    <cellStyle name="Hiperłącze 7" xfId="13579" hidden="1" xr:uid="{00000000-0005-0000-0000-000069710000}"/>
    <cellStyle name="Hiperłącze 7" xfId="16130" hidden="1" xr:uid="{00000000-0005-0000-0000-00000B730000}"/>
    <cellStyle name="Hiperłącze 7" xfId="39695" hidden="1" xr:uid="{00000000-0005-0000-0000-0000227D0000}"/>
    <cellStyle name="Hiperłącze 7" xfId="44865" hidden="1" xr:uid="{00000000-0005-0000-0000-0000967F0000}"/>
    <cellStyle name="Hiperłącze 7" xfId="44697" hidden="1" xr:uid="{00000000-0005-0000-0000-0000837F0000}"/>
    <cellStyle name="Hiperłącze 7" xfId="27565" hidden="1" xr:uid="{00000000-0005-0000-0000-0000DC770000}"/>
    <cellStyle name="Hiperłącze 7" xfId="47119" hidden="1" xr:uid="{00000000-0005-0000-0000-0000A3800000}"/>
    <cellStyle name="Hiperłącze 7" xfId="46845" hidden="1" xr:uid="{00000000-0005-0000-0000-000086800000}"/>
    <cellStyle name="Hiperłącze 7" xfId="32606" hidden="1" xr:uid="{00000000-0005-0000-0000-0000117A0000}"/>
    <cellStyle name="Hiperłącze 7" xfId="37754" hidden="1" xr:uid="{00000000-0005-0000-0000-0000637C0000}"/>
    <cellStyle name="Hiperłącze 7" xfId="12047" hidden="1" xr:uid="{00000000-0005-0000-0000-000094700000}"/>
    <cellStyle name="Hiperłącze 7" xfId="21281" hidden="1" xr:uid="{00000000-0005-0000-0000-00001F750000}"/>
    <cellStyle name="Hiperłącze 7" xfId="18527" hidden="1" xr:uid="{00000000-0005-0000-0000-0000BA730000}"/>
    <cellStyle name="Hiperłącze 7" xfId="15135" hidden="1" xr:uid="{00000000-0005-0000-0000-000013720000}"/>
    <cellStyle name="Hiperłącze 7" xfId="22376" hidden="1" xr:uid="{00000000-0005-0000-0000-000058750000}"/>
    <cellStyle name="Hiperłącze 7" xfId="25621" hidden="1" xr:uid="{00000000-0005-0000-0000-0000C4760000}"/>
    <cellStyle name="Hiperłącze 7" xfId="40393" hidden="1" xr:uid="{00000000-0005-0000-0000-00008F7D0000}"/>
    <cellStyle name="Hiperłącze 7" xfId="40228" hidden="1" xr:uid="{00000000-0005-0000-0000-0000767D0000}"/>
    <cellStyle name="Hiperłącze 7" xfId="31951" hidden="1" xr:uid="{00000000-0005-0000-0000-0000057A0000}"/>
    <cellStyle name="Hiperłącze 7" xfId="13183" hidden="1" xr:uid="{00000000-0005-0000-0000-000022710000}"/>
    <cellStyle name="Hiperłącze 7" xfId="38781" hidden="1" xr:uid="{00000000-0005-0000-0000-0000557D0000}"/>
    <cellStyle name="Hiperłącze 7" xfId="39426" hidden="1" xr:uid="{00000000-0005-0000-0000-0000087D0000}"/>
    <cellStyle name="Hiperłącze 7" xfId="38438" hidden="1" xr:uid="{00000000-0005-0000-0000-0000D87C0000}"/>
    <cellStyle name="Hiperłącze 7" xfId="37505" hidden="1" xr:uid="{00000000-0005-0000-0000-0000A57C0000}"/>
    <cellStyle name="Hiperłącze 7" xfId="37165" hidden="1" xr:uid="{00000000-0005-0000-0000-0000427C0000}"/>
    <cellStyle name="Hiperłącze 7" xfId="37042" hidden="1" xr:uid="{00000000-0005-0000-0000-0000F37B0000}"/>
    <cellStyle name="Hiperłącze 7" xfId="36825" hidden="1" xr:uid="{00000000-0005-0000-0000-0000DD7B0000}"/>
    <cellStyle name="Hiperłącze 7" xfId="43634" hidden="1" xr:uid="{00000000-0005-0000-0000-0000C87F0000}"/>
    <cellStyle name="Hiperłącze 7" xfId="30343" hidden="1" xr:uid="{00000000-0005-0000-0000-0000E1780000}"/>
    <cellStyle name="Hiperłącze 7" xfId="29610" hidden="1" xr:uid="{00000000-0005-0000-0000-00002A790000}"/>
    <cellStyle name="Hiperłącze 7" xfId="29509" hidden="1" xr:uid="{00000000-0005-0000-0000-0000C7780000}"/>
    <cellStyle name="Hiperłącze 7" xfId="35811" hidden="1" xr:uid="{00000000-0005-0000-0000-0000757B0000}"/>
    <cellStyle name="Hiperłącze 7" xfId="45090" hidden="1" xr:uid="{00000000-0005-0000-0000-0000B07F0000}"/>
    <cellStyle name="Hiperłącze 7" xfId="32383" hidden="1" xr:uid="{00000000-0005-0000-0000-0000D3790000}"/>
    <cellStyle name="Hiperłącze 7" xfId="29344" hidden="1" xr:uid="{00000000-0005-0000-0000-0000B2780000}"/>
    <cellStyle name="Hiperłącze 7" xfId="28636" hidden="1" xr:uid="{00000000-0005-0000-0000-000081780000}"/>
    <cellStyle name="Hiperłącze 7" xfId="29035" hidden="1" xr:uid="{00000000-0005-0000-0000-000068780000}"/>
    <cellStyle name="Hiperłącze 7" xfId="33737" hidden="1" xr:uid="{00000000-0005-0000-0000-0000AD7A0000}"/>
    <cellStyle name="Hiperłącze 7" xfId="30292" hidden="1" xr:uid="{00000000-0005-0000-0000-0000307A0000}"/>
    <cellStyle name="Hiperłącze 7" xfId="32590" hidden="1" xr:uid="{00000000-0005-0000-0000-0000177A0000}"/>
    <cellStyle name="Hiperłącze 7" xfId="32002" hidden="1" xr:uid="{00000000-0005-0000-0000-0000007A0000}"/>
    <cellStyle name="Hiperłącze 7" xfId="32547" hidden="1" xr:uid="{00000000-0005-0000-0000-0000E5790000}"/>
    <cellStyle name="Hiperłącze 7" xfId="31784" hidden="1" xr:uid="{00000000-0005-0000-0000-0000B5790000}"/>
    <cellStyle name="Hiperłącze 7" xfId="40639" hidden="1" xr:uid="{00000000-0005-0000-0000-0000A67D0000}"/>
    <cellStyle name="Hiperłącze 7" xfId="45298" hidden="1" xr:uid="{00000000-0005-0000-0000-0000DF7F0000}"/>
    <cellStyle name="Hiperłącze 7" xfId="43555" hidden="1" xr:uid="{00000000-0005-0000-0000-0000C77F0000}"/>
    <cellStyle name="Hiperłącze 7" xfId="45081" hidden="1" xr:uid="{00000000-0005-0000-0000-0000AF7F0000}"/>
    <cellStyle name="Hiperłącze 7" xfId="44857" hidden="1" xr:uid="{00000000-0005-0000-0000-0000957F0000}"/>
    <cellStyle name="Hiperłącze 7" xfId="44341" hidden="1" xr:uid="{00000000-0005-0000-0000-0000437F0000}"/>
    <cellStyle name="Hiperłącze 7" xfId="44128" hidden="1" xr:uid="{00000000-0005-0000-0000-0000297F0000}"/>
    <cellStyle name="Hiperłącze 7" xfId="42840" hidden="1" xr:uid="{00000000-0005-0000-0000-0000DC7E0000}"/>
    <cellStyle name="Hiperłącze 7" xfId="41900" hidden="1" xr:uid="{00000000-0005-0000-0000-0000AA7E0000}"/>
    <cellStyle name="Hiperłącze 7" xfId="42314" hidden="1" xr:uid="{00000000-0005-0000-0000-0000757E0000}"/>
    <cellStyle name="Hiperłącze 7" xfId="41502" hidden="1" xr:uid="{00000000-0005-0000-0000-0000F67D0000}"/>
    <cellStyle name="Hiperłącze 7" xfId="40676" hidden="1" xr:uid="{00000000-0005-0000-0000-0000C47D0000}"/>
    <cellStyle name="Hiperłącze 7" xfId="24930" hidden="1" xr:uid="{00000000-0005-0000-0000-0000AE760000}"/>
    <cellStyle name="Hiperłącze 7" xfId="34275" hidden="1" xr:uid="{00000000-0005-0000-0000-0000417B0000}"/>
    <cellStyle name="Hiperłącze 7" xfId="21211" hidden="1" xr:uid="{00000000-0005-0000-0000-0000BD740000}"/>
    <cellStyle name="Hiperłącze 7" xfId="24486" hidden="1" xr:uid="{00000000-0005-0000-0000-000050760000}"/>
    <cellStyle name="Hiperłącze 7" xfId="41235" hidden="1" xr:uid="{00000000-0005-0000-0000-0000E47D0000}"/>
    <cellStyle name="Hiperłącze 7" xfId="35721" hidden="1" xr:uid="{00000000-0005-0000-0000-00006A7B0000}"/>
    <cellStyle name="Hiperłącze 7" xfId="28465" hidden="1" xr:uid="{00000000-0005-0000-0000-000089780000}"/>
    <cellStyle name="Hiperłącze 7" xfId="13766" hidden="1" xr:uid="{00000000-0005-0000-0000-0000AB710000}"/>
    <cellStyle name="Hiperłącze 7" xfId="16074" hidden="1" xr:uid="{00000000-0005-0000-0000-0000FA730000}"/>
    <cellStyle name="Hiperłącze 7" xfId="13641" hidden="1" xr:uid="{00000000-0005-0000-0000-000070710000}"/>
    <cellStyle name="Hiperłącze 7" xfId="25212" hidden="1" xr:uid="{00000000-0005-0000-0000-000025770000}"/>
    <cellStyle name="Hiperłącze 7" xfId="35268" hidden="1" xr:uid="{00000000-0005-0000-0000-00001E7B0000}"/>
    <cellStyle name="Hiperłącze 7" xfId="15391" hidden="1" xr:uid="{00000000-0005-0000-0000-000026720000}"/>
    <cellStyle name="Hiperłącze 7" xfId="15925" hidden="1" xr:uid="{00000000-0005-0000-0000-000098720000}"/>
    <cellStyle name="Hiperłącze 7" xfId="36832" hidden="1" xr:uid="{00000000-0005-0000-0000-0000D97B0000}"/>
    <cellStyle name="Hiperłącze 7" xfId="30023" hidden="1" xr:uid="{00000000-0005-0000-0000-0000247A0000}"/>
    <cellStyle name="Hiperłącze 7" xfId="15845" hidden="1" xr:uid="{00000000-0005-0000-0000-000085720000}"/>
    <cellStyle name="Hiperłącze 7" xfId="46096" hidden="1" xr:uid="{00000000-0005-0000-0000-000018800000}"/>
    <cellStyle name="Hiperłącze 7" xfId="25500" hidden="1" xr:uid="{00000000-0005-0000-0000-000014780000}"/>
    <cellStyle name="Hiperłącze 7" xfId="14792" hidden="1" xr:uid="{00000000-0005-0000-0000-000043720000}"/>
    <cellStyle name="Hiperłącze 7" xfId="25451" hidden="1" xr:uid="{00000000-0005-0000-0000-00007E770000}"/>
    <cellStyle name="Hiperłącze 7" xfId="25048" hidden="1" xr:uid="{00000000-0005-0000-0000-000030770000}"/>
    <cellStyle name="Hiperłącze 7" xfId="40342" hidden="1" xr:uid="{00000000-0005-0000-0000-0000867D0000}"/>
    <cellStyle name="Hiperłącze 7" xfId="43013" hidden="1" xr:uid="{00000000-0005-0000-0000-0000ED7E0000}"/>
    <cellStyle name="Hiperłącze 7" xfId="34250" hidden="1" xr:uid="{00000000-0005-0000-0000-0000467B0000}"/>
    <cellStyle name="Hiperłącze 7" xfId="21397" hidden="1" xr:uid="{00000000-0005-0000-0000-0000CA740000}"/>
    <cellStyle name="Hiperłącze 7" xfId="21424" hidden="1" xr:uid="{00000000-0005-0000-0000-0000CF740000}"/>
    <cellStyle name="Hiperłącze 7" xfId="21451" hidden="1" xr:uid="{00000000-0005-0000-0000-0000D3740000}"/>
    <cellStyle name="Hiperłącze 7" xfId="21505" hidden="1" xr:uid="{00000000-0005-0000-0000-0000D6740000}"/>
    <cellStyle name="Hiperłącze 7" xfId="21471" hidden="1" xr:uid="{00000000-0005-0000-0000-0000D7740000}"/>
    <cellStyle name="Hiperłącze 7" xfId="21459" hidden="1" xr:uid="{00000000-0005-0000-0000-0000D8740000}"/>
    <cellStyle name="Hiperłącze 7" xfId="21539" hidden="1" xr:uid="{00000000-0005-0000-0000-0000DC740000}"/>
    <cellStyle name="Hiperłącze 7" xfId="21683" hidden="1" xr:uid="{00000000-0005-0000-0000-0000E9740000}"/>
    <cellStyle name="Hiperłącze 7" xfId="21691" hidden="1" xr:uid="{00000000-0005-0000-0000-0000EA740000}"/>
    <cellStyle name="Hiperłącze 7" xfId="21652" hidden="1" xr:uid="{00000000-0005-0000-0000-0000EB740000}"/>
    <cellStyle name="Hiperłącze 7" xfId="21699" hidden="1" xr:uid="{00000000-0005-0000-0000-0000EE740000}"/>
    <cellStyle name="Hiperłącze 7" xfId="21670" hidden="1" xr:uid="{00000000-0005-0000-0000-0000EF740000}"/>
    <cellStyle name="Hiperłącze 7" xfId="21754" hidden="1" xr:uid="{00000000-0005-0000-0000-0000F7740000}"/>
    <cellStyle name="Hiperłącze 7" xfId="21782" hidden="1" xr:uid="{00000000-0005-0000-0000-0000F9740000}"/>
    <cellStyle name="Hiperłącze 7" xfId="21762" hidden="1" xr:uid="{00000000-0005-0000-0000-0000FC740000}"/>
    <cellStyle name="Hiperłącze 7" xfId="21826" hidden="1" xr:uid="{00000000-0005-0000-0000-0000FE740000}"/>
    <cellStyle name="Hiperłącze 7" xfId="21853" hidden="1" xr:uid="{00000000-0005-0000-0000-000004750000}"/>
    <cellStyle name="Hiperłącze 7" xfId="21882" hidden="1" xr:uid="{00000000-0005-0000-0000-000007750000}"/>
    <cellStyle name="Hiperłącze 7" xfId="20735" hidden="1" xr:uid="{00000000-0005-0000-0000-00000B750000}"/>
    <cellStyle name="Hiperłącze 7" xfId="20667" hidden="1" xr:uid="{00000000-0005-0000-0000-000018750000}"/>
    <cellStyle name="Hiperłącze 7" xfId="20516" hidden="1" xr:uid="{00000000-0005-0000-0000-000019750000}"/>
    <cellStyle name="Hiperłącze 7" xfId="20530" hidden="1" xr:uid="{00000000-0005-0000-0000-00001C750000}"/>
    <cellStyle name="Hiperłącze 7" xfId="20634" hidden="1" xr:uid="{00000000-0005-0000-0000-00001E750000}"/>
    <cellStyle name="Hiperłącze 7" xfId="21928" hidden="1" xr:uid="{00000000-0005-0000-0000-000021750000}"/>
    <cellStyle name="Hiperłącze 7" xfId="21946" hidden="1" xr:uid="{00000000-0005-0000-0000-000023750000}"/>
    <cellStyle name="Hiperłącze 7" xfId="21956" hidden="1" xr:uid="{00000000-0005-0000-0000-000024750000}"/>
    <cellStyle name="Hiperłącze 7" xfId="21965" hidden="1" xr:uid="{00000000-0005-0000-0000-000028750000}"/>
    <cellStyle name="Hiperłącze 7" xfId="22046" hidden="1" xr:uid="{00000000-0005-0000-0000-00002E750000}"/>
    <cellStyle name="Hiperłącze 7" xfId="22055" hidden="1" xr:uid="{00000000-0005-0000-0000-00002F750000}"/>
    <cellStyle name="Hiperłącze 7" xfId="22127" hidden="1" xr:uid="{00000000-0005-0000-0000-000032750000}"/>
    <cellStyle name="Hiperłącze 7" xfId="22082" hidden="1" xr:uid="{00000000-0005-0000-0000-000033750000}"/>
    <cellStyle name="Hiperłącze 7" xfId="18665" hidden="1" xr:uid="{00000000-0005-0000-0000-000095730000}"/>
    <cellStyle name="Hiperłącze 7" xfId="15737" hidden="1" xr:uid="{00000000-0005-0000-0000-000079720000}"/>
    <cellStyle name="Hiperłącze 7" xfId="14519" hidden="1" xr:uid="{00000000-0005-0000-0000-0000D2710000}"/>
    <cellStyle name="Hiperłącze 7" xfId="14046" hidden="1" xr:uid="{00000000-0005-0000-0000-00007A710000}"/>
    <cellStyle name="Hiperłącze 7" xfId="18148" hidden="1" xr:uid="{00000000-0005-0000-0000-00007E730000}"/>
    <cellStyle name="Hiperłącze 7" xfId="37928" hidden="1" xr:uid="{00000000-0005-0000-0000-0000727C0000}"/>
    <cellStyle name="Hiperłącze 7" xfId="20928" hidden="1" xr:uid="{00000000-0005-0000-0000-00006E750000}"/>
    <cellStyle name="Hiperłącze 7" xfId="30409" hidden="1" xr:uid="{00000000-0005-0000-0000-0000EB780000}"/>
    <cellStyle name="Hiperłącze 7" xfId="31776" hidden="1" xr:uid="{00000000-0005-0000-0000-0000B7790000}"/>
    <cellStyle name="Hiperłącze 7" xfId="28793" hidden="1" xr:uid="{00000000-0005-0000-0000-000050780000}"/>
    <cellStyle name="Hiperłącze 7" xfId="46613" hidden="1" xr:uid="{00000000-0005-0000-0000-0000BC800000}"/>
    <cellStyle name="Hiperłącze 7" xfId="46578" hidden="1" xr:uid="{00000000-0005-0000-0000-0000C7800000}"/>
    <cellStyle name="Hiperłącze 7" xfId="41439" hidden="1" xr:uid="{00000000-0005-0000-0000-0000F47D0000}"/>
    <cellStyle name="Hiperłącze 7" xfId="30754" hidden="1" xr:uid="{00000000-0005-0000-0000-000011790000}"/>
    <cellStyle name="Hiperłącze 7" xfId="12505" hidden="1" xr:uid="{00000000-0005-0000-0000-0000BF700000}"/>
    <cellStyle name="Hiperłącze 7" xfId="41869" hidden="1" xr:uid="{00000000-0005-0000-0000-0000617E0000}"/>
    <cellStyle name="Hiperłącze 7" xfId="23279" hidden="1" xr:uid="{00000000-0005-0000-0000-0000AE750000}"/>
    <cellStyle name="Hiperłącze 7" xfId="43777" hidden="1" xr:uid="{00000000-0005-0000-0000-0000077F0000}"/>
    <cellStyle name="Hiperłącze 7" xfId="15474" hidden="1" xr:uid="{00000000-0005-0000-0000-000037720000}"/>
    <cellStyle name="Hiperłącze 7" xfId="16027" hidden="1" xr:uid="{00000000-0005-0000-0000-000004730000}"/>
    <cellStyle name="Hiperłącze 7" xfId="26928" hidden="1" xr:uid="{00000000-0005-0000-0000-00006B770000}"/>
    <cellStyle name="Hiperłącze 7" xfId="22817" hidden="1" xr:uid="{00000000-0005-0000-0000-0000CB750000}"/>
    <cellStyle name="Hiperłącze 7" xfId="26551" hidden="1" xr:uid="{00000000-0005-0000-0000-00003A770000}"/>
    <cellStyle name="Hiperłącze 7" xfId="40830" hidden="1" xr:uid="{00000000-0005-0000-0000-0000D57D0000}"/>
    <cellStyle name="Hiperłącze 7" xfId="39002" hidden="1" xr:uid="{00000000-0005-0000-0000-0000B47D0000}"/>
    <cellStyle name="Hiperłącze 7" xfId="39407" hidden="1" xr:uid="{00000000-0005-0000-0000-0000037D0000}"/>
    <cellStyle name="Hiperłącze 7" xfId="21442" hidden="1" xr:uid="{00000000-0005-0000-0000-0000D4740000}"/>
    <cellStyle name="Hiperłącze 7" xfId="14574" hidden="1" xr:uid="{00000000-0005-0000-0000-0000F8710000}"/>
    <cellStyle name="Hiperłącze 7" xfId="38288" hidden="1" xr:uid="{00000000-0005-0000-0000-0000C27C0000}"/>
    <cellStyle name="Hiperłącze 7" xfId="13093" hidden="1" xr:uid="{00000000-0005-0000-0000-000019710000}"/>
    <cellStyle name="Hiperłącze 7" xfId="12766" hidden="1" xr:uid="{00000000-0005-0000-0000-0000DD700000}"/>
    <cellStyle name="Hiperłącze 7" xfId="39962" hidden="1" xr:uid="{00000000-0005-0000-0000-0000487D0000}"/>
    <cellStyle name="Hiperłącze 7" xfId="39736" hidden="1" xr:uid="{00000000-0005-0000-0000-00002C7D0000}"/>
    <cellStyle name="Hiperłącze 7" xfId="39435" hidden="1" xr:uid="{00000000-0005-0000-0000-0000077D0000}"/>
    <cellStyle name="Hiperłącze 7" xfId="38560" hidden="1" xr:uid="{00000000-0005-0000-0000-0000E77C0000}"/>
    <cellStyle name="Hiperłącze 7" xfId="38324" hidden="1" xr:uid="{00000000-0005-0000-0000-0000C87C0000}"/>
    <cellStyle name="Hiperłącze 7" xfId="37760" hidden="1" xr:uid="{00000000-0005-0000-0000-0000617C0000}"/>
    <cellStyle name="Hiperłącze 7" xfId="36877" hidden="1" xr:uid="{00000000-0005-0000-0000-00001F7C0000}"/>
    <cellStyle name="Hiperłącze 7" xfId="36819" hidden="1" xr:uid="{00000000-0005-0000-0000-0000DF7B0000}"/>
    <cellStyle name="Hiperłącze 7" xfId="15508" hidden="1" xr:uid="{00000000-0005-0000-0000-000036720000}"/>
    <cellStyle name="Hiperłącze 7" xfId="26667" hidden="1" xr:uid="{00000000-0005-0000-0000-000049770000}"/>
    <cellStyle name="Hiperłącze 7" xfId="18830" hidden="1" xr:uid="{00000000-0005-0000-0000-0000A8730000}"/>
    <cellStyle name="Hiperłącze 7" xfId="27469" hidden="1" xr:uid="{00000000-0005-0000-0000-0000ED770000}"/>
    <cellStyle name="Hiperłącze 7" xfId="12584" hidden="1" xr:uid="{00000000-0005-0000-0000-0000C8700000}"/>
    <cellStyle name="Hiperłącze 7" xfId="21556" hidden="1" xr:uid="{00000000-0005-0000-0000-0000DF740000}"/>
    <cellStyle name="Hiperłącze 7" xfId="29656" hidden="1" xr:uid="{00000000-0005-0000-0000-0000297A0000}"/>
    <cellStyle name="Hiperłącze 7" xfId="29753" hidden="1" xr:uid="{00000000-0005-0000-0000-000033790000}"/>
    <cellStyle name="Hiperłącze 7" xfId="30845" hidden="1" xr:uid="{00000000-0005-0000-0000-000016790000}"/>
    <cellStyle name="Hiperłącze 7" xfId="30488" hidden="1" xr:uid="{00000000-0005-0000-0000-0000F4780000}"/>
    <cellStyle name="Hiperłącze 7" xfId="35819" hidden="1" xr:uid="{00000000-0005-0000-0000-0000767B0000}"/>
    <cellStyle name="Hiperłącze 7" xfId="28537" hidden="1" xr:uid="{00000000-0005-0000-0000-000077780000}"/>
    <cellStyle name="Hiperłącze 7" xfId="35048" hidden="1" xr:uid="{00000000-0005-0000-0000-0000057B0000}"/>
    <cellStyle name="Hiperłącze 7" xfId="33940" hidden="1" xr:uid="{00000000-0005-0000-0000-0000C57A0000}"/>
    <cellStyle name="Hiperłącze 7" xfId="32930" hidden="1" xr:uid="{00000000-0005-0000-0000-0000A47A0000}"/>
    <cellStyle name="Hiperłącze 7" xfId="33379" hidden="1" xr:uid="{00000000-0005-0000-0000-0000857A0000}"/>
    <cellStyle name="Hiperłącze 7" xfId="33478" hidden="1" xr:uid="{00000000-0005-0000-0000-0000657A0000}"/>
    <cellStyle name="Hiperłącze 7" xfId="32787" hidden="1" xr:uid="{00000000-0005-0000-0000-0000437A0000}"/>
    <cellStyle name="Hiperłącze 7" xfId="30021" hidden="1" xr:uid="{00000000-0005-0000-0000-0000237A0000}"/>
    <cellStyle name="Hiperłącze 7" xfId="32124" hidden="1" xr:uid="{00000000-0005-0000-0000-0000047A0000}"/>
    <cellStyle name="Hiperłącze 7" xfId="24091" hidden="1" xr:uid="{00000000-0005-0000-0000-000059760000}"/>
    <cellStyle name="Hiperłącze 7" xfId="14956" hidden="1" xr:uid="{00000000-0005-0000-0000-000048720000}"/>
    <cellStyle name="Hiperłącze 7" xfId="13478" hidden="1" xr:uid="{00000000-0005-0000-0000-000041710000}"/>
    <cellStyle name="Hiperłącze 7" xfId="24113" hidden="1" xr:uid="{00000000-0005-0000-0000-000071760000}"/>
    <cellStyle name="Hiperłącze 7" xfId="45108" hidden="1" xr:uid="{00000000-0005-0000-0000-0000B37F0000}"/>
    <cellStyle name="Hiperłącze 7" xfId="44826" hidden="1" xr:uid="{00000000-0005-0000-0000-0000917F0000}"/>
    <cellStyle name="Hiperłącze 7" xfId="45769" hidden="1" xr:uid="{00000000-0005-0000-0000-0000F37F0000}"/>
    <cellStyle name="Hiperłącze 7" xfId="31394" hidden="1" xr:uid="{00000000-0005-0000-0000-000072790000}"/>
    <cellStyle name="Hiperłącze 7" xfId="35739" hidden="1" xr:uid="{00000000-0005-0000-0000-00006C7B0000}"/>
    <cellStyle name="Hiperłącze 7" xfId="44432" hidden="1" xr:uid="{00000000-0005-0000-0000-00004D7F0000}"/>
    <cellStyle name="Hiperłącze 7" xfId="44074" hidden="1" xr:uid="{00000000-0005-0000-0000-0000287F0000}"/>
    <cellStyle name="Hiperłącze 7" xfId="43713" hidden="1" xr:uid="{00000000-0005-0000-0000-0000047F0000}"/>
    <cellStyle name="Hiperłącze 7" xfId="42950" hidden="1" xr:uid="{00000000-0005-0000-0000-0000E77E0000}"/>
    <cellStyle name="Hiperłącze 7" xfId="42675" hidden="1" xr:uid="{00000000-0005-0000-0000-0000C57E0000}"/>
    <cellStyle name="Hiperłącze 7" xfId="42460" hidden="1" xr:uid="{00000000-0005-0000-0000-0000837E0000}"/>
    <cellStyle name="Hiperłącze 7" xfId="41529" hidden="1" xr:uid="{00000000-0005-0000-0000-0000FE7D0000}"/>
    <cellStyle name="Hiperłącze 7" xfId="18713" hidden="1" xr:uid="{00000000-0005-0000-0000-0000A0730000}"/>
    <cellStyle name="Hiperłącze 7" xfId="15872" hidden="1" xr:uid="{00000000-0005-0000-0000-00008D720000}"/>
    <cellStyle name="Hiperłącze 7" xfId="27747" hidden="1" xr:uid="{00000000-0005-0000-0000-0000BC770000}"/>
    <cellStyle name="Hiperłącze 7" xfId="22037" hidden="1" xr:uid="{00000000-0005-0000-0000-00002D750000}"/>
    <cellStyle name="Hiperłącze 7" xfId="24974" hidden="1" xr:uid="{00000000-0005-0000-0000-0000B8760000}"/>
    <cellStyle name="Hiperłącze 7" xfId="40893" hidden="1" xr:uid="{00000000-0005-0000-0000-0000127E0000}"/>
    <cellStyle name="Hiperłącze 7" xfId="34835" hidden="1" xr:uid="{00000000-0005-0000-0000-0000AA7B0000}"/>
    <cellStyle name="Hiperłącze 7" xfId="18753" hidden="1" xr:uid="{00000000-0005-0000-0000-00009E730000}"/>
    <cellStyle name="Hiperłącze 7" xfId="30633" hidden="1" xr:uid="{00000000-0005-0000-0000-0000FD780000}"/>
    <cellStyle name="Hiperłącze 7" xfId="38837" hidden="1" xr:uid="{00000000-0005-0000-0000-0000497D0000}"/>
    <cellStyle name="Hiperłącze 7" xfId="13860" hidden="1" xr:uid="{00000000-0005-0000-0000-0000C9710000}"/>
    <cellStyle name="Hiperłącze 7" xfId="19784" hidden="1" xr:uid="{00000000-0005-0000-0000-00002E740000}"/>
    <cellStyle name="Hiperłącze 7" xfId="11714" hidden="1" xr:uid="{00000000-0005-0000-0000-0000E1710000}"/>
    <cellStyle name="Hiperłącze 7" xfId="13659" hidden="1" xr:uid="{00000000-0005-0000-0000-000073710000}"/>
    <cellStyle name="Hiperłącze 7" xfId="16070" hidden="1" xr:uid="{00000000-0005-0000-0000-00006B730000}"/>
    <cellStyle name="Hiperłącze 7" xfId="39050" hidden="1" xr:uid="{00000000-0005-0000-0000-0000BD7D0000}"/>
    <cellStyle name="Hiperłącze 7" xfId="44652" hidden="1" xr:uid="{00000000-0005-0000-0000-00007D7F0000}"/>
    <cellStyle name="Hiperłącze 7" xfId="22194" hidden="1" xr:uid="{00000000-0005-0000-0000-000044750000}"/>
    <cellStyle name="Hiperłącze 7" xfId="17282" hidden="1" xr:uid="{00000000-0005-0000-0000-0000EA720000}"/>
    <cellStyle name="Hiperłącze 7" xfId="34169" hidden="1" xr:uid="{00000000-0005-0000-0000-00003A7C0000}"/>
    <cellStyle name="Hiperłącze 7" xfId="33155" hidden="1" xr:uid="{00000000-0005-0000-0000-0000947A0000}"/>
    <cellStyle name="Hiperłącze 7" xfId="17022" hidden="1" xr:uid="{00000000-0005-0000-0000-0000D0720000}"/>
    <cellStyle name="Hiperłącze 7" xfId="42230" hidden="1" xr:uid="{00000000-0005-0000-0000-00006B7E0000}"/>
    <cellStyle name="Hiperłącze 7" xfId="31119" hidden="1" xr:uid="{00000000-0005-0000-0000-000054790000}"/>
    <cellStyle name="Hiperłącze 7" xfId="15689" hidden="1" xr:uid="{00000000-0005-0000-0000-000078720000}"/>
    <cellStyle name="Hiperłącze 7" xfId="28690" hidden="1" xr:uid="{00000000-0005-0000-0000-00003F780000}"/>
    <cellStyle name="Hiperłącze 7" xfId="15059" hidden="1" xr:uid="{00000000-0005-0000-0000-000054720000}"/>
    <cellStyle name="Hiperłącze 7" xfId="27942" hidden="1" xr:uid="{00000000-0005-0000-0000-0000CA770000}"/>
    <cellStyle name="Hiperłącze 7" xfId="24600" hidden="1" xr:uid="{00000000-0005-0000-0000-000082760000}"/>
    <cellStyle name="Hiperłącze 7" xfId="30225" hidden="1" xr:uid="{00000000-0005-0000-0000-0000DC780000}"/>
    <cellStyle name="Hiperłącze 7" xfId="23263" hidden="1" xr:uid="{00000000-0005-0000-0000-0000A9750000}"/>
    <cellStyle name="Hiperłącze 7" xfId="47224" hidden="1" xr:uid="{00000000-0005-0000-0000-0000D6800000}"/>
    <cellStyle name="Hiperłącze 7" xfId="22205" hidden="1" xr:uid="{00000000-0005-0000-0000-000043750000}"/>
    <cellStyle name="Hiperłącze 7" xfId="22242" hidden="1" xr:uid="{00000000-0005-0000-0000-000045750000}"/>
    <cellStyle name="Hiperłącze 7" xfId="22258" hidden="1" xr:uid="{00000000-0005-0000-0000-000047750000}"/>
    <cellStyle name="Hiperłącze 7" xfId="22275" hidden="1" xr:uid="{00000000-0005-0000-0000-00004C750000}"/>
    <cellStyle name="Hiperłącze 7" xfId="22330" hidden="1" xr:uid="{00000000-0005-0000-0000-00004E750000}"/>
    <cellStyle name="Hiperłącze 7" xfId="22301" hidden="1" xr:uid="{00000000-0005-0000-0000-00004F750000}"/>
    <cellStyle name="Hiperłącze 7" xfId="22290" hidden="1" xr:uid="{00000000-0005-0000-0000-000050750000}"/>
    <cellStyle name="Hiperłącze 7" xfId="22357" hidden="1" xr:uid="{00000000-0005-0000-0000-000053750000}"/>
    <cellStyle name="Hiperłącze 7" xfId="22367" hidden="1" xr:uid="{00000000-0005-0000-0000-000054750000}"/>
    <cellStyle name="Hiperłącze 7" xfId="22457" hidden="1" xr:uid="{00000000-0005-0000-0000-00005E750000}"/>
    <cellStyle name="Hiperłącze 7" xfId="22484" hidden="1" xr:uid="{00000000-0005-0000-0000-000064750000}"/>
    <cellStyle name="Hiperłącze 7" xfId="22513" hidden="1" xr:uid="{00000000-0005-0000-0000-000067750000}"/>
    <cellStyle name="Hiperłącze 7" xfId="21012" hidden="1" xr:uid="{00000000-0005-0000-0000-00006D750000}"/>
    <cellStyle name="Hiperłącze 7" xfId="20904" hidden="1" xr:uid="{00000000-0005-0000-0000-000070750000}"/>
    <cellStyle name="Hiperłącze 7" xfId="21019" hidden="1" xr:uid="{00000000-0005-0000-0000-000078750000}"/>
    <cellStyle name="Hiperłącze 7" xfId="21266" hidden="1" xr:uid="{00000000-0005-0000-0000-00007A750000}"/>
    <cellStyle name="Hiperłącze 7" xfId="20945" hidden="1" xr:uid="{00000000-0005-0000-0000-00007C750000}"/>
    <cellStyle name="Hiperłącze 7" xfId="21029" hidden="1" xr:uid="{00000000-0005-0000-0000-000080750000}"/>
    <cellStyle name="Hiperłącze 7" xfId="22565" hidden="1" xr:uid="{00000000-0005-0000-0000-000082750000}"/>
    <cellStyle name="Hiperłącze 7" xfId="22574" hidden="1" xr:uid="{00000000-0005-0000-0000-000083750000}"/>
    <cellStyle name="Hiperłącze 7" xfId="22622" hidden="1" xr:uid="{00000000-0005-0000-0000-00008B750000}"/>
    <cellStyle name="Hiperłącze 7" xfId="22674" hidden="1" xr:uid="{00000000-0005-0000-0000-00008E750000}"/>
    <cellStyle name="Hiperłącze 7" xfId="22701" hidden="1" xr:uid="{00000000-0005-0000-0000-000094750000}"/>
    <cellStyle name="Hiperłącze 7" xfId="22764" hidden="1" xr:uid="{00000000-0005-0000-0000-000096750000}"/>
    <cellStyle name="Hiperłącze 7" xfId="23136" hidden="1" xr:uid="{00000000-0005-0000-0000-00009F750000}"/>
    <cellStyle name="Hiperłącze 7" xfId="23154" hidden="1" xr:uid="{00000000-0005-0000-0000-0000A3750000}"/>
    <cellStyle name="Hiperłącze 7" xfId="23191" hidden="1" xr:uid="{00000000-0005-0000-0000-0000A5750000}"/>
    <cellStyle name="Hiperłącze 7" xfId="23256" hidden="1" xr:uid="{00000000-0005-0000-0000-0000AD750000}"/>
    <cellStyle name="Hiperłącze 7" xfId="23239" hidden="1" xr:uid="{00000000-0005-0000-0000-0000B0750000}"/>
    <cellStyle name="Hiperłącze 7" xfId="23328" hidden="1" xr:uid="{00000000-0005-0000-0000-0000B2750000}"/>
    <cellStyle name="Hiperłącze 7" xfId="23337" hidden="1" xr:uid="{00000000-0005-0000-0000-0000B3750000}"/>
    <cellStyle name="Hiperłącze 7" xfId="23428" hidden="1" xr:uid="{00000000-0005-0000-0000-0000BD750000}"/>
    <cellStyle name="Hiperłącze 7" xfId="23455" hidden="1" xr:uid="{00000000-0005-0000-0000-0000C0750000}"/>
    <cellStyle name="Hiperłącze 7" xfId="23509" hidden="1" xr:uid="{00000000-0005-0000-0000-0000C1750000}"/>
    <cellStyle name="Hiperłącze 7" xfId="23518" hidden="1" xr:uid="{00000000-0005-0000-0000-0000C2750000}"/>
    <cellStyle name="Hiperłącze 7" xfId="23501" hidden="1" xr:uid="{00000000-0005-0000-0000-0000C5750000}"/>
    <cellStyle name="Hiperłącze 7" xfId="23527" hidden="1" xr:uid="{00000000-0005-0000-0000-0000C6750000}"/>
    <cellStyle name="Hiperłącze 7" xfId="23493" hidden="1" xr:uid="{00000000-0005-0000-0000-0000C7750000}"/>
    <cellStyle name="Hiperłącze 7" xfId="23053" hidden="1" xr:uid="{00000000-0005-0000-0000-0000CA750000}"/>
    <cellStyle name="Hiperłącze 7" xfId="22983" hidden="1" xr:uid="{00000000-0005-0000-0000-0000D7750000}"/>
    <cellStyle name="Hiperłącze 7" xfId="22784" hidden="1" xr:uid="{00000000-0005-0000-0000-0000DF750000}"/>
    <cellStyle name="Hiperłącze 7" xfId="22956" hidden="1" xr:uid="{00000000-0005-0000-0000-0000E0750000}"/>
    <cellStyle name="Hiperłącze 7" xfId="23078" hidden="1" xr:uid="{00000000-0005-0000-0000-0000E4750000}"/>
    <cellStyle name="Hiperłącze 7" xfId="22838" hidden="1" xr:uid="{00000000-0005-0000-0000-0000E8750000}"/>
    <cellStyle name="Hiperłącze 7" xfId="22890" hidden="1" xr:uid="{00000000-0005-0000-0000-0000EA750000}"/>
    <cellStyle name="Hiperłącze 7" xfId="22926" hidden="1" xr:uid="{00000000-0005-0000-0000-0000EC750000}"/>
    <cellStyle name="Hiperłącze 7" xfId="23308" hidden="1" xr:uid="{00000000-0005-0000-0000-0000EF750000}"/>
    <cellStyle name="Hiperłącze 7" xfId="23560" hidden="1" xr:uid="{00000000-0005-0000-0000-0000F1750000}"/>
    <cellStyle name="Hiperłącze 7" xfId="20867" hidden="1" xr:uid="{00000000-0005-0000-0000-0000F9750000}"/>
    <cellStyle name="Hiperłącze 7" xfId="19188" hidden="1" xr:uid="{00000000-0005-0000-0000-00000F740000}"/>
    <cellStyle name="Hiperłącze 7" xfId="45806" hidden="1" xr:uid="{00000000-0005-0000-0000-0000F57F0000}"/>
    <cellStyle name="Hiperłącze 7" xfId="45830" hidden="1" xr:uid="{00000000-0005-0000-0000-0000F87F0000}"/>
    <cellStyle name="Hiperłącze 7" xfId="45871" hidden="1" xr:uid="{00000000-0005-0000-0000-0000FD7F0000}"/>
    <cellStyle name="Hiperłącze 7" xfId="45894" hidden="1" xr:uid="{00000000-0005-0000-0000-0000FE7F0000}"/>
    <cellStyle name="Hiperłącze 7" xfId="45952" hidden="1" xr:uid="{00000000-0005-0000-0000-000003800000}"/>
    <cellStyle name="Hiperłącze 7" xfId="45962" hidden="1" xr:uid="{00000000-0005-0000-0000-000004800000}"/>
    <cellStyle name="Hiperłącze 7" xfId="45971" hidden="1" xr:uid="{00000000-0005-0000-0000-000008800000}"/>
    <cellStyle name="Hiperłącze 7" xfId="46043" hidden="1" xr:uid="{00000000-0005-0000-0000-00000D800000}"/>
    <cellStyle name="Hiperłącze 7" xfId="46079" hidden="1" xr:uid="{00000000-0005-0000-0000-000014800000}"/>
    <cellStyle name="Hiperłącze 7" xfId="46108" hidden="1" xr:uid="{00000000-0005-0000-0000-000017800000}"/>
    <cellStyle name="Hiperłącze 7" xfId="45675" hidden="1" xr:uid="{00000000-0005-0000-0000-000019800000}"/>
    <cellStyle name="Hiperłącze 7" xfId="45668" hidden="1" xr:uid="{00000000-0005-0000-0000-00001A800000}"/>
    <cellStyle name="Hiperłącze 7" xfId="45649" hidden="1" xr:uid="{00000000-0005-0000-0000-000020800000}"/>
    <cellStyle name="Hiperłącze 7" xfId="45623" hidden="1" xr:uid="{00000000-0005-0000-0000-000021800000}"/>
    <cellStyle name="Hiperłącze 7" xfId="45426" hidden="1" xr:uid="{00000000-0005-0000-0000-000023800000}"/>
    <cellStyle name="Hiperłącze 7" xfId="45555" hidden="1" xr:uid="{00000000-0005-0000-0000-000029800000}"/>
    <cellStyle name="Hiperłącze 7" xfId="45697" hidden="1" xr:uid="{00000000-0005-0000-0000-000031800000}"/>
    <cellStyle name="Hiperłącze 7" xfId="45686" hidden="1" xr:uid="{00000000-0005-0000-0000-000033800000}"/>
    <cellStyle name="Hiperłącze 7" xfId="45923" hidden="1" xr:uid="{00000000-0005-0000-0000-00003F800000}"/>
    <cellStyle name="Hiperłącze 7" xfId="45475" hidden="1" xr:uid="{00000000-0005-0000-0000-000040800000}"/>
    <cellStyle name="Hiperłącze 7" xfId="45468" hidden="1" xr:uid="{00000000-0005-0000-0000-000044800000}"/>
    <cellStyle name="Hiperłącze 7" xfId="46159" hidden="1" xr:uid="{00000000-0005-0000-0000-000047800000}"/>
    <cellStyle name="Hiperłącze 7" xfId="43464" hidden="1" xr:uid="{00000000-0005-0000-0000-000050800000}"/>
    <cellStyle name="Hiperłącze 7" xfId="43437" hidden="1" xr:uid="{00000000-0005-0000-0000-000052800000}"/>
    <cellStyle name="Hiperłącze 7" xfId="43592" hidden="1" xr:uid="{00000000-0005-0000-0000-000054800000}"/>
    <cellStyle name="Hiperłącze 7" xfId="43862" hidden="1" xr:uid="{00000000-0005-0000-0000-000058800000}"/>
    <cellStyle name="Hiperłącze 7" xfId="43225" hidden="1" xr:uid="{00000000-0005-0000-0000-000059800000}"/>
    <cellStyle name="Hiperłącze 7" xfId="23008" hidden="1" xr:uid="{00000000-0005-0000-0000-0000D1750000}"/>
    <cellStyle name="Hiperłącze 7" xfId="23271" hidden="1" xr:uid="{00000000-0005-0000-0000-0000AA750000}"/>
    <cellStyle name="Hiperłącze 7" xfId="20433" hidden="1" xr:uid="{00000000-0005-0000-0000-0000A0740000}"/>
    <cellStyle name="Hiperłącze 7" xfId="14913" hidden="1" xr:uid="{00000000-0005-0000-0000-000057720000}"/>
    <cellStyle name="Hiperłącze 7" xfId="18371" hidden="1" xr:uid="{00000000-0005-0000-0000-0000D6730000}"/>
    <cellStyle name="Hiperłącze 7" xfId="18920" hidden="1" xr:uid="{00000000-0005-0000-0000-0000AF730000}"/>
    <cellStyle name="Hiperłącze 7" xfId="18192" hidden="1" xr:uid="{00000000-0005-0000-0000-000088730000}"/>
    <cellStyle name="Hiperłącze 7" xfId="17781" hidden="1" xr:uid="{00000000-0005-0000-0000-00003D730000}"/>
    <cellStyle name="Hiperłącze 7" xfId="17493" hidden="1" xr:uid="{00000000-0005-0000-0000-000016730000}"/>
    <cellStyle name="Hiperłącze 7" xfId="17318" hidden="1" xr:uid="{00000000-0005-0000-0000-0000F0720000}"/>
    <cellStyle name="Hiperłącze 7" xfId="14819" hidden="1" xr:uid="{00000000-0005-0000-0000-000058720000}"/>
    <cellStyle name="Hiperłącze 7" xfId="20843" hidden="1" xr:uid="{00000000-0005-0000-0000-0000FF750000}"/>
    <cellStyle name="Hiperłącze 7" xfId="20765" hidden="1" xr:uid="{00000000-0005-0000-0000-000001760000}"/>
    <cellStyle name="Hiperłącze 7" xfId="20975" hidden="1" xr:uid="{00000000-0005-0000-0000-000003760000}"/>
    <cellStyle name="Hiperłącze 7" xfId="20977" hidden="1" xr:uid="{00000000-0005-0000-0000-000004760000}"/>
    <cellStyle name="Hiperłącze 7" xfId="20623" hidden="1" xr:uid="{00000000-0005-0000-0000-00000B760000}"/>
    <cellStyle name="Hiperłącze 7" xfId="20620" hidden="1" xr:uid="{00000000-0005-0000-0000-00000F760000}"/>
    <cellStyle name="Hiperłącze 7" xfId="23605" hidden="1" xr:uid="{00000000-0005-0000-0000-000013760000}"/>
    <cellStyle name="Hiperłącze 7" xfId="23669" hidden="1" xr:uid="{00000000-0005-0000-0000-000015760000}"/>
    <cellStyle name="Hiperłącze 7" xfId="23678" hidden="1" xr:uid="{00000000-0005-0000-0000-000016760000}"/>
    <cellStyle name="Hiperłącze 7" xfId="23696" hidden="1" xr:uid="{00000000-0005-0000-0000-00001D760000}"/>
    <cellStyle name="Hiperłącze 7" xfId="23786" hidden="1" xr:uid="{00000000-0005-0000-0000-000022760000}"/>
    <cellStyle name="Hiperłącze 7" xfId="23741" hidden="1" xr:uid="{00000000-0005-0000-0000-000023760000}"/>
    <cellStyle name="Hiperłącze 7" xfId="23769" hidden="1" xr:uid="{00000000-0005-0000-0000-000025760000}"/>
    <cellStyle name="Hiperłącze 7" xfId="23761" hidden="1" xr:uid="{00000000-0005-0000-0000-000027760000}"/>
    <cellStyle name="Hiperłącze 7" xfId="23393" hidden="1" xr:uid="{00000000-0005-0000-0000-0000B9750000}"/>
    <cellStyle name="Hiperłącze 7" xfId="19998" hidden="1" xr:uid="{00000000-0005-0000-0000-000047740000}"/>
    <cellStyle name="Hiperłącze 7" xfId="45934" hidden="1" xr:uid="{00000000-0005-0000-0000-000001800000}"/>
    <cellStyle name="Hiperłącze 7" xfId="46284" hidden="1" xr:uid="{00000000-0005-0000-0000-000065800000}"/>
    <cellStyle name="Hiperłącze 7" xfId="46276" hidden="1" xr:uid="{00000000-0005-0000-0000-000069800000}"/>
    <cellStyle name="Hiperłącze 7" xfId="46302" hidden="1" xr:uid="{00000000-0005-0000-0000-00006A800000}"/>
    <cellStyle name="Hiperłącze 7" xfId="46311" hidden="1" xr:uid="{00000000-0005-0000-0000-00006D800000}"/>
    <cellStyle name="Hiperłącze 7" xfId="46320" hidden="1" xr:uid="{00000000-0005-0000-0000-00006E800000}"/>
    <cellStyle name="Hiperłącze 7" xfId="46000" hidden="1" xr:uid="{00000000-0005-0000-0000-00000B800000}"/>
    <cellStyle name="Hiperłącze 7" xfId="45722" hidden="1" xr:uid="{00000000-0005-0000-0000-0000EB7F0000}"/>
    <cellStyle name="Hiperłącze 7" xfId="43504" hidden="1" xr:uid="{00000000-0005-0000-0000-0000BB7F0000}"/>
    <cellStyle name="Hiperłącze 7" xfId="45020" hidden="1" xr:uid="{00000000-0005-0000-0000-0000AB7F0000}"/>
    <cellStyle name="Hiperłącze 7" xfId="43271" hidden="1" xr:uid="{00000000-0005-0000-0000-00006B7F0000}"/>
    <cellStyle name="Hiperłącze 7" xfId="43802" hidden="1" xr:uid="{00000000-0005-0000-0000-00000B7F0000}"/>
    <cellStyle name="Hiperłącze 7" xfId="42040" hidden="1" xr:uid="{00000000-0005-0000-0000-0000BB7E0000}"/>
    <cellStyle name="Hiperłącze 7" xfId="41745" hidden="1" xr:uid="{00000000-0005-0000-0000-00005B7E0000}"/>
    <cellStyle name="Hiperłącze 7" xfId="41009" hidden="1" xr:uid="{00000000-0005-0000-0000-00002B7E0000}"/>
    <cellStyle name="Hiperłącze 7" xfId="41324" hidden="1" xr:uid="{00000000-0005-0000-0000-0000EB7D0000}"/>
    <cellStyle name="Hiperłącze 7" xfId="38981" hidden="1" xr:uid="{00000000-0005-0000-0000-0000AB7D0000}"/>
    <cellStyle name="Hiperłącze 7" xfId="38827" hidden="1" xr:uid="{00000000-0005-0000-0000-00004B7D0000}"/>
    <cellStyle name="Hiperłącze 7" xfId="39622" hidden="1" xr:uid="{00000000-0005-0000-0000-00001B7D0000}"/>
    <cellStyle name="Hiperłącze 7" xfId="38342" hidden="1" xr:uid="{00000000-0005-0000-0000-0000CB7C0000}"/>
    <cellStyle name="Hiperłącze 7" xfId="38206" hidden="1" xr:uid="{00000000-0005-0000-0000-0000BB7C0000}"/>
    <cellStyle name="Hiperłącze 7" xfId="37417" hidden="1" xr:uid="{00000000-0005-0000-0000-00008B7C0000}"/>
    <cellStyle name="Hiperłącze 7" xfId="37707" hidden="1" xr:uid="{00000000-0005-0000-0000-00005B7C0000}"/>
    <cellStyle name="Hiperłącze 7" xfId="34165" hidden="1" xr:uid="{00000000-0005-0000-0000-0000AB7B0000}"/>
    <cellStyle name="Hiperłącze 7" xfId="35974" hidden="1" xr:uid="{00000000-0005-0000-0000-00008B7B0000}"/>
    <cellStyle name="Hiperłącze 7" xfId="35852" hidden="1" xr:uid="{00000000-0005-0000-0000-00007B7B0000}"/>
    <cellStyle name="Hiperłącze 7" xfId="35730" hidden="1" xr:uid="{00000000-0005-0000-0000-00006B7B0000}"/>
    <cellStyle name="Hiperłącze 7" xfId="35563" hidden="1" xr:uid="{00000000-0005-0000-0000-00005B7B0000}"/>
    <cellStyle name="Hiperłącze 7" xfId="34932" hidden="1" xr:uid="{00000000-0005-0000-0000-0000FB7A0000}"/>
    <cellStyle name="Hiperłącze 7" xfId="33309" hidden="1" xr:uid="{00000000-0005-0000-0000-00005B7A0000}"/>
    <cellStyle name="Hiperłącze 7" xfId="33184" hidden="1" xr:uid="{00000000-0005-0000-0000-00004B7A0000}"/>
    <cellStyle name="Hiperłącze 7" xfId="29669" hidden="1" xr:uid="{00000000-0005-0000-0000-00002B7A0000}"/>
    <cellStyle name="Hiperłącze 7" xfId="31963" hidden="1" xr:uid="{00000000-0005-0000-0000-00000B7A0000}"/>
    <cellStyle name="Hiperłącze 7" xfId="31668" hidden="1" xr:uid="{00000000-0005-0000-0000-0000AB790000}"/>
    <cellStyle name="Hiperłącze 7" xfId="29935" hidden="1" xr:uid="{00000000-0005-0000-0000-00008B790000}"/>
    <cellStyle name="Hiperłącze 7" xfId="31040" hidden="1" xr:uid="{00000000-0005-0000-0000-00004B790000}"/>
    <cellStyle name="Hiperłącze 7" xfId="24138" hidden="1" xr:uid="{00000000-0005-0000-0000-00002B760000}"/>
    <cellStyle name="Hiperłącze 7" xfId="14306" hidden="1" xr:uid="{00000000-0005-0000-0000-000098710000}"/>
    <cellStyle name="Hiperłącze 7" xfId="43435" hidden="1" xr:uid="{00000000-0005-0000-0000-000055800000}"/>
    <cellStyle name="Hiperłącze 7" xfId="45636" hidden="1" xr:uid="{00000000-0005-0000-0000-000024800000}"/>
    <cellStyle name="Hiperłącze 7" xfId="19807" hidden="1" xr:uid="{00000000-0005-0000-0000-000055740000}"/>
    <cellStyle name="Hiperłącze 7" xfId="21890" hidden="1" xr:uid="{00000000-0005-0000-0000-000005750000}"/>
    <cellStyle name="Hiperłącze 7" xfId="13854" hidden="1" xr:uid="{00000000-0005-0000-0000-0000C5710000}"/>
    <cellStyle name="Hiperłącze 7" xfId="14200" hidden="1" xr:uid="{00000000-0005-0000-0000-00008F710000}"/>
    <cellStyle name="Hiperłącze 7" xfId="16323" hidden="1" xr:uid="{00000000-0005-0000-0000-0000F0730000}"/>
    <cellStyle name="Hiperłącze 7" xfId="18275" hidden="1" xr:uid="{00000000-0005-0000-0000-0000C2730000}"/>
    <cellStyle name="Hiperłącze 7" xfId="18649" hidden="1" xr:uid="{00000000-0005-0000-0000-00008E730000}"/>
    <cellStyle name="Hiperłącze 7" xfId="16370" hidden="1" xr:uid="{00000000-0005-0000-0000-00005C730000}"/>
    <cellStyle name="Hiperłącze 7" xfId="17390" hidden="1" xr:uid="{00000000-0005-0000-0000-0000F6720000}"/>
    <cellStyle name="Hiperłącze 7" xfId="15917" hidden="1" xr:uid="{00000000-0005-0000-0000-000093720000}"/>
    <cellStyle name="Hiperłącze 7" xfId="24174" hidden="1" xr:uid="{00000000-0005-0000-0000-000034760000}"/>
    <cellStyle name="Hiperłącze 7" xfId="24302" hidden="1" xr:uid="{00000000-0005-0000-0000-00003A760000}"/>
    <cellStyle name="Hiperłącze 7" xfId="24255" hidden="1" xr:uid="{00000000-0005-0000-0000-00003C760000}"/>
    <cellStyle name="Hiperłącze 7" xfId="24287" hidden="1" xr:uid="{00000000-0005-0000-0000-00003D760000}"/>
    <cellStyle name="Hiperłącze 7" xfId="24310" hidden="1" xr:uid="{00000000-0005-0000-0000-00003E760000}"/>
    <cellStyle name="Hiperłącze 7" xfId="24350" hidden="1" xr:uid="{00000000-0005-0000-0000-000041760000}"/>
    <cellStyle name="Hiperłącze 7" xfId="24378" hidden="1" xr:uid="{00000000-0005-0000-0000-000044760000}"/>
    <cellStyle name="Hiperłącze 7" xfId="24404" hidden="1" xr:uid="{00000000-0005-0000-0000-00004C760000}"/>
    <cellStyle name="Hiperłącze 7" xfId="24549" hidden="1" xr:uid="{00000000-0005-0000-0000-000052760000}"/>
    <cellStyle name="Hiperłącze 7" xfId="24495" hidden="1" xr:uid="{00000000-0005-0000-0000-000054760000}"/>
    <cellStyle name="Hiperłącze 7" xfId="24532" hidden="1" xr:uid="{00000000-0005-0000-0000-000055760000}"/>
    <cellStyle name="Hiperłącze 7" xfId="24084" hidden="1" xr:uid="{00000000-0005-0000-0000-00005A760000}"/>
    <cellStyle name="Hiperłącze 7" xfId="23837" hidden="1" xr:uid="{00000000-0005-0000-0000-00005D760000}"/>
    <cellStyle name="Hiperłącze 7" xfId="24052" hidden="1" xr:uid="{00000000-0005-0000-0000-000064760000}"/>
    <cellStyle name="Hiperłącze 7" xfId="24014" hidden="1" xr:uid="{00000000-0005-0000-0000-000067760000}"/>
    <cellStyle name="Hiperłącze 7" xfId="23971" hidden="1" xr:uid="{00000000-0005-0000-0000-000069760000}"/>
    <cellStyle name="Hiperłącze 7" xfId="24323" hidden="1" xr:uid="{00000000-0005-0000-0000-00006B760000}"/>
    <cellStyle name="Hiperłącze 7" xfId="23977" hidden="1" xr:uid="{00000000-0005-0000-0000-00006D760000}"/>
    <cellStyle name="Hiperłącze 7" xfId="24341" hidden="1" xr:uid="{00000000-0005-0000-0000-000072760000}"/>
    <cellStyle name="Hiperłącze 7" xfId="24109" hidden="1" xr:uid="{00000000-0005-0000-0000-000074760000}"/>
    <cellStyle name="Hiperłącze 7" xfId="23963" hidden="1" xr:uid="{00000000-0005-0000-0000-000077760000}"/>
    <cellStyle name="Hiperłącze 7" xfId="19152" hidden="1" xr:uid="{00000000-0005-0000-0000-000006740000}"/>
    <cellStyle name="Hiperłącze 7" xfId="20256" hidden="1" xr:uid="{00000000-0005-0000-0000-000090740000}"/>
    <cellStyle name="Hiperłącze 7" xfId="28846" hidden="1" xr:uid="{00000000-0005-0000-0000-00007B780000}"/>
    <cellStyle name="Hiperłącze 7" xfId="28371" hidden="1" xr:uid="{00000000-0005-0000-0000-00006B780000}"/>
    <cellStyle name="Hiperłącze 7" xfId="46993" hidden="1" xr:uid="{00000000-0005-0000-0000-000094800000}"/>
    <cellStyle name="Hiperłącze 7" xfId="47047" hidden="1" xr:uid="{00000000-0005-0000-0000-000095800000}"/>
    <cellStyle name="Hiperłącze 7" xfId="46896" hidden="1" xr:uid="{00000000-0005-0000-0000-00008F800000}"/>
    <cellStyle name="Hiperłącze 7" xfId="33680" hidden="1" xr:uid="{00000000-0005-0000-0000-0000AB7A0000}"/>
    <cellStyle name="Hiperłącze 7" xfId="44776" hidden="1" xr:uid="{00000000-0005-0000-0000-00008B7F0000}"/>
    <cellStyle name="Hiperłącze 7" xfId="25685" hidden="1" xr:uid="{00000000-0005-0000-0000-0000C7760000}"/>
    <cellStyle name="Hiperłącze 7" xfId="22019" hidden="1" xr:uid="{00000000-0005-0000-0000-000026750000}"/>
    <cellStyle name="Hiperłącze 7" xfId="43599" hidden="1" xr:uid="{00000000-0005-0000-0000-00005D800000}"/>
    <cellStyle name="Hiperłącze 7" xfId="43567" hidden="1" xr:uid="{00000000-0005-0000-0000-0000CF7F0000}"/>
    <cellStyle name="Hiperłącze 7" xfId="31467" hidden="1" xr:uid="{00000000-0005-0000-0000-000075790000}"/>
    <cellStyle name="Hiperłącze 7" xfId="31225" hidden="1" xr:uid="{00000000-0005-0000-0000-000060790000}"/>
    <cellStyle name="Hiperłącze 7" xfId="43334" hidden="1" xr:uid="{00000000-0005-0000-0000-00005F7F0000}"/>
    <cellStyle name="Hiperłącze 7" xfId="44226" hidden="1" xr:uid="{00000000-0005-0000-0000-0000357F0000}"/>
    <cellStyle name="Hiperłącze 7" xfId="42028" hidden="1" xr:uid="{00000000-0005-0000-0000-0000B57E0000}"/>
    <cellStyle name="Hiperłącze 7" xfId="39076" hidden="1" xr:uid="{00000000-0005-0000-0000-00004D7E0000}"/>
    <cellStyle name="Hiperłącze 7" xfId="38959" hidden="1" xr:uid="{00000000-0005-0000-0000-0000397E0000}"/>
    <cellStyle name="Hiperłącze 7" xfId="41119" hidden="1" xr:uid="{00000000-0005-0000-0000-00000F7E0000}"/>
    <cellStyle name="Hiperłącze 7" xfId="40766" hidden="1" xr:uid="{00000000-0005-0000-0000-0000CE7D0000}"/>
    <cellStyle name="Hiperłącze 7" xfId="39358" hidden="1" xr:uid="{00000000-0005-0000-0000-0000BA7D0000}"/>
    <cellStyle name="Hiperłącze 7" xfId="29238" hidden="1" xr:uid="{00000000-0005-0000-0000-0000A5780000}"/>
    <cellStyle name="Hiperłącze 7" xfId="12856" hidden="1" xr:uid="{00000000-0005-0000-0000-0000E2700000}"/>
    <cellStyle name="Hiperłącze 7" xfId="13110" hidden="1" xr:uid="{00000000-0005-0000-0000-00001B710000}"/>
    <cellStyle name="Hiperłącze 7" xfId="12793" hidden="1" xr:uid="{00000000-0005-0000-0000-0000E0700000}"/>
    <cellStyle name="Hiperłącze 7" xfId="39900" hidden="1" xr:uid="{00000000-0005-0000-0000-00003A7D0000}"/>
    <cellStyle name="Hiperłącze 7" xfId="39525" hidden="1" xr:uid="{00000000-0005-0000-0000-0000107D0000}"/>
    <cellStyle name="Hiperłącze 7" xfId="39318" hidden="1" xr:uid="{00000000-0005-0000-0000-0000FA7C0000}"/>
    <cellStyle name="Hiperłącze 7" xfId="38589" hidden="1" xr:uid="{00000000-0005-0000-0000-0000E67C0000}"/>
    <cellStyle name="Hiperłącze 7" xfId="34861" hidden="1" xr:uid="{00000000-0005-0000-0000-00003E7C0000}"/>
    <cellStyle name="Hiperłącze 7" xfId="36760" hidden="1" xr:uid="{00000000-0005-0000-0000-0000D57B0000}"/>
    <cellStyle name="Hiperłącze 7" xfId="36261" hidden="1" xr:uid="{00000000-0005-0000-0000-0000C07B0000}"/>
    <cellStyle name="Hiperłącze 7" xfId="34514" hidden="1" xr:uid="{00000000-0005-0000-0000-0000AC7B0000}"/>
    <cellStyle name="Hiperłącze 7" xfId="36116" hidden="1" xr:uid="{00000000-0005-0000-0000-0000967B0000}"/>
    <cellStyle name="Hiperłącze 7" xfId="35917" hidden="1" xr:uid="{00000000-0005-0000-0000-0000827B0000}"/>
    <cellStyle name="Hiperłącze 7" xfId="31720" hidden="1" xr:uid="{00000000-0005-0000-0000-0000AE790000}"/>
    <cellStyle name="Hiperłącze 7" xfId="29201" hidden="1" xr:uid="{00000000-0005-0000-0000-0000A3780000}"/>
    <cellStyle name="Hiperłącze 7" xfId="28862" hidden="1" xr:uid="{00000000-0005-0000-0000-00008F780000}"/>
    <cellStyle name="Hiperłącze 7" xfId="33904" hidden="1" xr:uid="{00000000-0005-0000-0000-0000C77A0000}"/>
    <cellStyle name="Hiperłącze 7" xfId="33724" hidden="1" xr:uid="{00000000-0005-0000-0000-0000B37A0000}"/>
    <cellStyle name="Hiperłącze 7" xfId="33327" hidden="1" xr:uid="{00000000-0005-0000-0000-00005F7A0000}"/>
    <cellStyle name="Hiperłącze 7" xfId="32651" hidden="1" xr:uid="{00000000-0005-0000-0000-0000337A0000}"/>
    <cellStyle name="Hiperłącze 7" xfId="29889" hidden="1" xr:uid="{00000000-0005-0000-0000-00001F7A0000}"/>
    <cellStyle name="Hiperłącze 7" xfId="32317" hidden="1" xr:uid="{00000000-0005-0000-0000-0000CA790000}"/>
    <cellStyle name="Hiperłącze 7" xfId="31602" hidden="1" xr:uid="{00000000-0005-0000-0000-0000A1790000}"/>
    <cellStyle name="Hiperłącze 7" xfId="38196" hidden="1" xr:uid="{00000000-0005-0000-0000-0000BA7C0000}"/>
    <cellStyle name="Hiperłącze 7" xfId="24102" hidden="1" xr:uid="{00000000-0005-0000-0000-000073760000}"/>
    <cellStyle name="Hiperłącze 7" xfId="15124" hidden="1" xr:uid="{00000000-0005-0000-0000-000014720000}"/>
    <cellStyle name="Hiperłącze 7" xfId="32278" hidden="1" xr:uid="{00000000-0005-0000-0000-0000CB790000}"/>
    <cellStyle name="Hiperłącze 7" xfId="40086" hidden="1" xr:uid="{00000000-0005-0000-0000-00006B7D0000}"/>
    <cellStyle name="Hiperłącze 7" xfId="20442" hidden="1" xr:uid="{00000000-0005-0000-0000-0000A4740000}"/>
    <cellStyle name="Hiperłącze 7" xfId="45854" hidden="1" xr:uid="{00000000-0005-0000-0000-000000800000}"/>
    <cellStyle name="Hiperłącze 7" xfId="17511" hidden="1" xr:uid="{00000000-0005-0000-0000-00001D730000}"/>
    <cellStyle name="Hiperłącze 7" xfId="37546" hidden="1" xr:uid="{00000000-0005-0000-0000-00009D7C0000}"/>
    <cellStyle name="Hiperłącze 7" xfId="18258" hidden="1" xr:uid="{00000000-0005-0000-0000-0000CF730000}"/>
    <cellStyle name="Hiperłącze 7" xfId="19744" hidden="1" xr:uid="{00000000-0005-0000-0000-000030740000}"/>
    <cellStyle name="Hiperłącze 7" xfId="15069" hidden="1" xr:uid="{00000000-0005-0000-0000-000009720000}"/>
    <cellStyle name="Hiperłącze 7" xfId="13839" hidden="1" xr:uid="{00000000-0005-0000-0000-0000CA710000}"/>
    <cellStyle name="Hiperłącze 7" xfId="19665" hidden="1" xr:uid="{00000000-0005-0000-0000-000021740000}"/>
    <cellStyle name="Hiperłącze 7" xfId="27933" hidden="1" xr:uid="{00000000-0005-0000-0000-0000C6770000}"/>
    <cellStyle name="Hiperłącze 7" xfId="16248" hidden="1" xr:uid="{00000000-0005-0000-0000-0000EA730000}"/>
    <cellStyle name="Hiperłącze 7" xfId="16414" hidden="1" xr:uid="{00000000-0005-0000-0000-000067730000}"/>
    <cellStyle name="Hiperłącze 7" xfId="17564" hidden="1" xr:uid="{00000000-0005-0000-0000-000028730000}"/>
    <cellStyle name="Hiperłącze 7" xfId="17191" hidden="1" xr:uid="{00000000-0005-0000-0000-0000E2720000}"/>
    <cellStyle name="Hiperłącze 7" xfId="14878" hidden="1" xr:uid="{00000000-0005-0000-0000-000056720000}"/>
    <cellStyle name="Hiperłącze 7" xfId="24583" hidden="1" xr:uid="{00000000-0005-0000-0000-000085760000}"/>
    <cellStyle name="Hiperłącze 7" xfId="24575" hidden="1" xr:uid="{00000000-0005-0000-0000-000087760000}"/>
    <cellStyle name="Hiperłącze 7" xfId="24563" hidden="1" xr:uid="{00000000-0005-0000-0000-000088760000}"/>
    <cellStyle name="Hiperłącze 7" xfId="24625" hidden="1" xr:uid="{00000000-0005-0000-0000-00008A760000}"/>
    <cellStyle name="Hiperłącze 7" xfId="24634" hidden="1" xr:uid="{00000000-0005-0000-0000-00008B760000}"/>
    <cellStyle name="Hiperłącze 7" xfId="24699" hidden="1" xr:uid="{00000000-0005-0000-0000-00008E760000}"/>
    <cellStyle name="Hiperłącze 7" xfId="24678" hidden="1" xr:uid="{00000000-0005-0000-0000-000093760000}"/>
    <cellStyle name="Hiperłącze 7" xfId="24787" hidden="1" xr:uid="{00000000-0005-0000-0000-000099760000}"/>
    <cellStyle name="Hiperłącze 7" xfId="24795" hidden="1" xr:uid="{00000000-0005-0000-0000-00009A760000}"/>
    <cellStyle name="Hiperłącze 7" xfId="24780" hidden="1" xr:uid="{00000000-0005-0000-0000-00009D760000}"/>
    <cellStyle name="Hiperłącze 7" xfId="24894" hidden="1" xr:uid="{00000000-0005-0000-0000-0000A5760000}"/>
    <cellStyle name="Hiperłącze 7" xfId="24858" hidden="1" xr:uid="{00000000-0005-0000-0000-0000A7760000}"/>
    <cellStyle name="Hiperłącze 7" xfId="24886" hidden="1" xr:uid="{00000000-0005-0000-0000-0000A9760000}"/>
    <cellStyle name="Hiperłącze 7" xfId="24912" hidden="1" xr:uid="{00000000-0005-0000-0000-0000AA760000}"/>
    <cellStyle name="Hiperłącze 7" xfId="25002" hidden="1" xr:uid="{00000000-0005-0000-0000-0000B1760000}"/>
    <cellStyle name="Hiperłącze 7" xfId="24957" hidden="1" xr:uid="{00000000-0005-0000-0000-0000B4760000}"/>
    <cellStyle name="Hiperłącze 7" xfId="25653" hidden="1" xr:uid="{00000000-0005-0000-0000-0000BE760000}"/>
    <cellStyle name="Hiperłącze 7" xfId="25638" hidden="1" xr:uid="{00000000-0005-0000-0000-0000C1760000}"/>
    <cellStyle name="Hiperłącze 7" xfId="25632" hidden="1" xr:uid="{00000000-0005-0000-0000-0000C3760000}"/>
    <cellStyle name="Hiperłącze 7" xfId="25669" hidden="1" xr:uid="{00000000-0005-0000-0000-0000C5760000}"/>
    <cellStyle name="Hiperłącze 7" xfId="25693" hidden="1" xr:uid="{00000000-0005-0000-0000-0000C8760000}"/>
    <cellStyle name="Hiperłącze 7" xfId="25749" hidden="1" xr:uid="{00000000-0005-0000-0000-0000CA760000}"/>
    <cellStyle name="Hiperłącze 7" xfId="25734" hidden="1" xr:uid="{00000000-0005-0000-0000-0000CD760000}"/>
    <cellStyle name="Hiperłącze 7" xfId="25757" hidden="1" xr:uid="{00000000-0005-0000-0000-0000CE760000}"/>
    <cellStyle name="Hiperłącze 7" xfId="25829" hidden="1" xr:uid="{00000000-0005-0000-0000-0000D2760000}"/>
    <cellStyle name="Hiperłącze 7" xfId="13726" hidden="1" xr:uid="{00000000-0005-0000-0000-0000BA710000}"/>
    <cellStyle name="Hiperłącze 7" xfId="19924" hidden="1" xr:uid="{00000000-0005-0000-0000-00003A740000}"/>
    <cellStyle name="Hiperłącze 7" xfId="21844" hidden="1" xr:uid="{00000000-0005-0000-0000-000000750000}"/>
    <cellStyle name="Hiperłącze 7" xfId="22738" hidden="1" xr:uid="{00000000-0005-0000-0000-000095750000}"/>
    <cellStyle name="Hiperłącze 7" xfId="41779" hidden="1" xr:uid="{00000000-0005-0000-0000-00005A7E0000}"/>
    <cellStyle name="Hiperłącze 7" xfId="30443" hidden="1" xr:uid="{00000000-0005-0000-0000-0000EA780000}"/>
    <cellStyle name="Hiperłącze 7" xfId="30192" hidden="1" xr:uid="{00000000-0005-0000-0000-0000D5780000}"/>
    <cellStyle name="Hiperłącze 7" xfId="28955" hidden="1" xr:uid="{00000000-0005-0000-0000-000055780000}"/>
    <cellStyle name="Hiperłącze 7" xfId="14343" hidden="1" xr:uid="{00000000-0005-0000-0000-000099710000}"/>
    <cellStyle name="Hiperłącze 7" xfId="46965" hidden="1" xr:uid="{00000000-0005-0000-0000-000091800000}"/>
    <cellStyle name="Hiperłącze 7" xfId="47206" hidden="1" xr:uid="{00000000-0005-0000-0000-0000D1800000}"/>
    <cellStyle name="Hiperłącze 7" xfId="35040" hidden="1" xr:uid="{00000000-0005-0000-0000-0000077B0000}"/>
    <cellStyle name="Hiperłącze 7" xfId="41924" hidden="1" xr:uid="{00000000-0005-0000-0000-0000A27E0000}"/>
    <cellStyle name="Hiperłącze 7" xfId="12002" hidden="1" xr:uid="{00000000-0005-0000-0000-00008A700000}"/>
    <cellStyle name="Hiperłącze 7" xfId="27531" hidden="1" xr:uid="{00000000-0005-0000-0000-0000E1770000}"/>
    <cellStyle name="Hiperłącze 7" xfId="33369" hidden="1" xr:uid="{00000000-0005-0000-0000-00008B7A0000}"/>
    <cellStyle name="Hiperłącze 7" xfId="29702" hidden="1" xr:uid="{00000000-0005-0000-0000-00003B790000}"/>
    <cellStyle name="Hiperłącze 7" xfId="26781" hidden="1" xr:uid="{00000000-0005-0000-0000-000057770000}"/>
    <cellStyle name="Hiperłącze 7" xfId="45072" hidden="1" xr:uid="{00000000-0005-0000-0000-0000AE7F0000}"/>
    <cellStyle name="Hiperłącze 7" xfId="31729" hidden="1" xr:uid="{00000000-0005-0000-0000-0000AF790000}"/>
    <cellStyle name="Hiperłącze 7" xfId="29956" hidden="1" xr:uid="{00000000-0005-0000-0000-000094790000}"/>
    <cellStyle name="Hiperłącze 7" xfId="36862" hidden="1" xr:uid="{00000000-0005-0000-0000-0000067C0000}"/>
    <cellStyle name="Hiperłącze 7" xfId="45217" hidden="1" xr:uid="{00000000-0005-0000-0000-0000D77F0000}"/>
    <cellStyle name="Hiperłącze 7" xfId="44954" hidden="1" xr:uid="{00000000-0005-0000-0000-0000A17F0000}"/>
    <cellStyle name="Hiperłącze 7" xfId="31182" hidden="1" xr:uid="{00000000-0005-0000-0000-000056790000}"/>
    <cellStyle name="Hiperłącze 7" xfId="44485" hidden="1" xr:uid="{00000000-0005-0000-0000-0000587F0000}"/>
    <cellStyle name="Hiperłącze 7" xfId="44066" hidden="1" xr:uid="{00000000-0005-0000-0000-0000237F0000}"/>
    <cellStyle name="Hiperłącze 7" xfId="42958" hidden="1" xr:uid="{00000000-0005-0000-0000-0000EC7E0000}"/>
    <cellStyle name="Hiperłącze 7" xfId="42799" hidden="1" xr:uid="{00000000-0005-0000-0000-0000D27E0000}"/>
    <cellStyle name="Hiperłącze 7" xfId="42201" hidden="1" xr:uid="{00000000-0005-0000-0000-0000B47E0000}"/>
    <cellStyle name="Hiperłącze 7" xfId="41024" hidden="1" xr:uid="{00000000-0005-0000-0000-0000277E0000}"/>
    <cellStyle name="Hiperłącze 7" xfId="41126" hidden="1" xr:uid="{00000000-0005-0000-0000-0000107E0000}"/>
    <cellStyle name="Hiperłącze 7" xfId="40822" hidden="1" xr:uid="{00000000-0005-0000-0000-0000D77D0000}"/>
    <cellStyle name="Hiperłącze 7" xfId="17757" hidden="1" xr:uid="{00000000-0005-0000-0000-00003B730000}"/>
    <cellStyle name="Hiperłącze 7" xfId="20681" hidden="1" xr:uid="{00000000-0005-0000-0000-000016750000}"/>
    <cellStyle name="Hiperłącze 7" xfId="13551" hidden="1" xr:uid="{00000000-0005-0000-0000-000067710000}"/>
    <cellStyle name="Hiperłącze 7" xfId="40540" hidden="1" xr:uid="{00000000-0005-0000-0000-00009D7D0000}"/>
    <cellStyle name="Hiperłącze 7" xfId="30525" hidden="1" xr:uid="{00000000-0005-0000-0000-0000F5780000}"/>
    <cellStyle name="Hiperłącze 7" xfId="36697" hidden="1" xr:uid="{00000000-0005-0000-0000-0000D07B0000}"/>
    <cellStyle name="Hiperłącze 7" xfId="13143" hidden="1" xr:uid="{00000000-0005-0000-0000-000024710000}"/>
    <cellStyle name="Hiperłącze 7" xfId="12931" hidden="1" xr:uid="{00000000-0005-0000-0000-00000C710000}"/>
    <cellStyle name="Hiperłącze 7" xfId="11675" hidden="1" xr:uid="{00000000-0005-0000-0000-0000F0700000}"/>
    <cellStyle name="Hiperłącze 7" xfId="39751" hidden="1" xr:uid="{00000000-0005-0000-0000-0000307D0000}"/>
    <cellStyle name="Hiperłącze 7" xfId="38509" hidden="1" xr:uid="{00000000-0005-0000-0000-0000DE7C0000}"/>
    <cellStyle name="Hiperłącze 7" xfId="37346" hidden="1" xr:uid="{00000000-0005-0000-0000-0000517C0000}"/>
    <cellStyle name="Hiperłącze 7" xfId="36495" hidden="1" xr:uid="{00000000-0005-0000-0000-00001C7C0000}"/>
    <cellStyle name="Hiperłącze 7" xfId="36370" hidden="1" xr:uid="{00000000-0005-0000-0000-0000027C0000}"/>
    <cellStyle name="Hiperłącze 7" xfId="36916" hidden="1" xr:uid="{00000000-0005-0000-0000-0000E47B0000}"/>
    <cellStyle name="Hiperłącze 7" xfId="36657" hidden="1" xr:uid="{00000000-0005-0000-0000-0000C97B0000}"/>
    <cellStyle name="Hiperłącze 7" xfId="32261" hidden="1" xr:uid="{00000000-0005-0000-0000-0000C8790000}"/>
    <cellStyle name="Hiperłącze 7" xfId="29562" hidden="1" xr:uid="{00000000-0005-0000-0000-000039790000}"/>
    <cellStyle name="Hiperłącze 7" xfId="30890" hidden="1" xr:uid="{00000000-0005-0000-0000-000020790000}"/>
    <cellStyle name="Hiperłącze 7" xfId="30665" hidden="1" xr:uid="{00000000-0005-0000-0000-000006790000}"/>
    <cellStyle name="Hiperłącze 7" xfId="29318" hidden="1" xr:uid="{00000000-0005-0000-0000-0000AA780000}"/>
    <cellStyle name="Hiperłącze 7" xfId="29123" hidden="1" xr:uid="{00000000-0005-0000-0000-000092780000}"/>
    <cellStyle name="Hiperłącze 7" xfId="28847" hidden="1" xr:uid="{00000000-0005-0000-0000-000076780000}"/>
    <cellStyle name="Hiperłącze 7" xfId="28982" hidden="1" xr:uid="{00000000-0005-0000-0000-00005D780000}"/>
    <cellStyle name="Hiperłącze 7" xfId="35459" hidden="1" xr:uid="{00000000-0005-0000-0000-0000357B0000}"/>
    <cellStyle name="Hiperłącze 7" xfId="34707" hidden="1" xr:uid="{00000000-0005-0000-0000-0000E27A0000}"/>
    <cellStyle name="Hiperłącze 7" xfId="33949" hidden="1" xr:uid="{00000000-0005-0000-0000-0000C67A0000}"/>
    <cellStyle name="Hiperłącze 7" xfId="33033" hidden="1" xr:uid="{00000000-0005-0000-0000-0000907A0000}"/>
    <cellStyle name="Hiperłącze 7" xfId="33541" hidden="1" xr:uid="{00000000-0005-0000-0000-0000747A0000}"/>
    <cellStyle name="Hiperłącze 7" xfId="32527" hidden="1" xr:uid="{00000000-0005-0000-0000-0000E8790000}"/>
    <cellStyle name="Hiperłącze 7" xfId="17439" hidden="1" xr:uid="{00000000-0005-0000-0000-000018730000}"/>
    <cellStyle name="Hiperłącze 7" xfId="44725" hidden="1" xr:uid="{00000000-0005-0000-0000-0000857F0000}"/>
    <cellStyle name="Hiperłącze 7" xfId="25820" hidden="1" xr:uid="{00000000-0005-0000-0000-0000D1760000}"/>
    <cellStyle name="Hiperłącze 7" xfId="16780" hidden="1" xr:uid="{00000000-0005-0000-0000-0000B2720000}"/>
    <cellStyle name="Hiperłącze 7" xfId="31936" hidden="1" xr:uid="{00000000-0005-0000-0000-00000A7A0000}"/>
    <cellStyle name="Hiperłącze 7" xfId="40382" hidden="1" xr:uid="{00000000-0005-0000-0000-0000907D0000}"/>
    <cellStyle name="Hiperłącze 7" xfId="20559" hidden="1" xr:uid="{00000000-0005-0000-0000-00000C750000}"/>
    <cellStyle name="Hiperłącze 7" xfId="35343" hidden="1" xr:uid="{00000000-0005-0000-0000-00002B7B0000}"/>
    <cellStyle name="Hiperłącze 7" xfId="20774" hidden="1" xr:uid="{00000000-0005-0000-0000-0000FA750000}"/>
    <cellStyle name="Hiperłącze 7" xfId="45571" hidden="1" xr:uid="{00000000-0005-0000-0000-000030800000}"/>
    <cellStyle name="Hiperłącze 7" xfId="22692" hidden="1" xr:uid="{00000000-0005-0000-0000-000090750000}"/>
    <cellStyle name="Hiperłącze 7" xfId="21548" hidden="1" xr:uid="{00000000-0005-0000-0000-0000E0740000}"/>
    <cellStyle name="Hiperłącze 7" xfId="39909" hidden="1" xr:uid="{00000000-0005-0000-0000-00003D7D0000}"/>
    <cellStyle name="Hiperłącze 7" xfId="27440" hidden="1" xr:uid="{00000000-0005-0000-0000-0000FB770000}"/>
    <cellStyle name="Hiperłącze 7" xfId="20057" hidden="1" xr:uid="{00000000-0005-0000-0000-000075740000}"/>
    <cellStyle name="Hiperłącze 7" xfId="41145" hidden="1" xr:uid="{00000000-0005-0000-0000-00000A7E0000}"/>
    <cellStyle name="Hiperłącze 7" xfId="34436" hidden="1" xr:uid="{00000000-0005-0000-0000-0000297C0000}"/>
    <cellStyle name="Hiperłącze 7" xfId="19461" hidden="1" xr:uid="{00000000-0005-0000-0000-000060740000}"/>
    <cellStyle name="Hiperłącze 7" xfId="28075" hidden="1" xr:uid="{00000000-0005-0000-0000-000005780000}"/>
    <cellStyle name="Hiperłącze 7" xfId="14502" hidden="1" xr:uid="{00000000-0005-0000-0000-0000D5710000}"/>
    <cellStyle name="Hiperłącze 7" xfId="19235" hidden="1" xr:uid="{00000000-0005-0000-0000-000017740000}"/>
    <cellStyle name="Hiperłącze 7" xfId="14221" hidden="1" xr:uid="{00000000-0005-0000-0000-00008A710000}"/>
    <cellStyle name="Hiperłącze 7" xfId="18884" hidden="1" xr:uid="{00000000-0005-0000-0000-0000A6730000}"/>
    <cellStyle name="Hiperłącze 7" xfId="17867" hidden="1" xr:uid="{00000000-0005-0000-0000-00004C730000}"/>
    <cellStyle name="Hiperłącze 7" xfId="23803" hidden="1" xr:uid="{00000000-0005-0000-0000-00006E760000}"/>
    <cellStyle name="Hiperłącze 7" xfId="40057" hidden="1" xr:uid="{00000000-0005-0000-0000-0000687D0000}"/>
    <cellStyle name="Hiperłącze 7" xfId="15953" hidden="1" xr:uid="{00000000-0005-0000-0000-000091720000}"/>
    <cellStyle name="Hiperłącze 7" xfId="17556" hidden="1" xr:uid="{00000000-0005-0000-0000-000023730000}"/>
    <cellStyle name="Hiperłącze 7" xfId="26028" hidden="1" xr:uid="{00000000-0005-0000-0000-0000E6760000}"/>
    <cellStyle name="Hiperłącze 7" xfId="25982" hidden="1" xr:uid="{00000000-0005-0000-0000-0000E8760000}"/>
    <cellStyle name="Hiperłącze 7" xfId="26044" hidden="1" xr:uid="{00000000-0005-0000-0000-0000EA760000}"/>
    <cellStyle name="Hiperłącze 7" xfId="26110" hidden="1" xr:uid="{00000000-0005-0000-0000-0000ED760000}"/>
    <cellStyle name="Hiperłącze 7" xfId="26118" hidden="1" xr:uid="{00000000-0005-0000-0000-0000EE760000}"/>
    <cellStyle name="Hiperłącze 7" xfId="26079" hidden="1" xr:uid="{00000000-0005-0000-0000-0000EF760000}"/>
    <cellStyle name="Hiperłącze 7" xfId="26103" hidden="1" xr:uid="{00000000-0005-0000-0000-0000F1760000}"/>
    <cellStyle name="Hiperłącze 7" xfId="26182" hidden="1" xr:uid="{00000000-0005-0000-0000-000000770000}"/>
    <cellStyle name="Hiperłącze 7" xfId="26249" hidden="1" xr:uid="{00000000-0005-0000-0000-000003770000}"/>
    <cellStyle name="Hiperłącze 7" xfId="26313" hidden="1" xr:uid="{00000000-0005-0000-0000-000005770000}"/>
    <cellStyle name="Hiperłącze 7" xfId="26268" hidden="1" xr:uid="{00000000-0005-0000-0000-000008770000}"/>
    <cellStyle name="Hiperłącze 7" xfId="26305" hidden="1" xr:uid="{00000000-0005-0000-0000-000009770000}"/>
    <cellStyle name="Hiperłącze 7" xfId="26421" hidden="1" xr:uid="{00000000-0005-0000-0000-000011770000}"/>
    <cellStyle name="Hiperłącze 7" xfId="26430" hidden="1" xr:uid="{00000000-0005-0000-0000-000012770000}"/>
    <cellStyle name="Hiperłącze 7" xfId="26405" hidden="1" xr:uid="{00000000-0005-0000-0000-000017770000}"/>
    <cellStyle name="Hiperłącze 7" xfId="26393" hidden="1" xr:uid="{00000000-0005-0000-0000-000018770000}"/>
    <cellStyle name="Hiperłącze 7" xfId="25268" hidden="1" xr:uid="{00000000-0005-0000-0000-000019770000}"/>
    <cellStyle name="Hiperłącze 7" xfId="25249" hidden="1" xr:uid="{00000000-0005-0000-0000-000020770000}"/>
    <cellStyle name="Hiperłącze 7" xfId="25230" hidden="1" xr:uid="{00000000-0005-0000-0000-000023770000}"/>
    <cellStyle name="Hiperłącze 7" xfId="25190" hidden="1" xr:uid="{00000000-0005-0000-0000-000028770000}"/>
    <cellStyle name="Hiperłącze 7" xfId="25053" hidden="1" xr:uid="{00000000-0005-0000-0000-00002C770000}"/>
    <cellStyle name="Hiperłącze 7" xfId="26542" hidden="1" xr:uid="{00000000-0005-0000-0000-000036770000}"/>
    <cellStyle name="Hiperłącze 7" xfId="26505" hidden="1" xr:uid="{00000000-0005-0000-0000-00003C770000}"/>
    <cellStyle name="Hiperłącze 7" xfId="26560" hidden="1" xr:uid="{00000000-0005-0000-0000-00003D770000}"/>
    <cellStyle name="Hiperłącze 7" xfId="26587" hidden="1" xr:uid="{00000000-0005-0000-0000-000040770000}"/>
    <cellStyle name="Hiperłącze 7" xfId="26650" hidden="1" xr:uid="{00000000-0005-0000-0000-000042770000}"/>
    <cellStyle name="Hiperłącze 7" xfId="26605" hidden="1" xr:uid="{00000000-0005-0000-0000-000043770000}"/>
    <cellStyle name="Hiperłącze 7" xfId="26625" hidden="1" xr:uid="{00000000-0005-0000-0000-000047770000}"/>
    <cellStyle name="Hiperłącze 7" xfId="26693" hidden="1" xr:uid="{00000000-0005-0000-0000-00004C770000}"/>
    <cellStyle name="Hiperłącze 7" xfId="26702" hidden="1" xr:uid="{00000000-0005-0000-0000-000050770000}"/>
    <cellStyle name="Hiperłącze 7" xfId="26757" hidden="1" xr:uid="{00000000-0005-0000-0000-000052770000}"/>
    <cellStyle name="Hiperłącze 7" xfId="26798" hidden="1" xr:uid="{00000000-0005-0000-0000-00005C770000}"/>
    <cellStyle name="Hiperłącze 7" xfId="26862" hidden="1" xr:uid="{00000000-0005-0000-0000-000061770000}"/>
    <cellStyle name="Hiperłącze 7" xfId="26853" hidden="1" xr:uid="{00000000-0005-0000-0000-00005E770000}"/>
    <cellStyle name="Hiperłącze 7" xfId="18782" hidden="1" xr:uid="{00000000-0005-0000-0000-0000DF730000}"/>
    <cellStyle name="Hiperłącze 7" xfId="20160" hidden="1" xr:uid="{00000000-0005-0000-0000-000083740000}"/>
    <cellStyle name="Hiperłącze 7" xfId="22647" hidden="1" xr:uid="{00000000-0005-0000-0000-000086750000}"/>
    <cellStyle name="Hiperłącze 7" xfId="39866" hidden="1" xr:uid="{00000000-0005-0000-0000-00003B7D0000}"/>
    <cellStyle name="Hiperłącze 7" xfId="45497" hidden="1" xr:uid="{00000000-0005-0000-0000-00003D800000}"/>
    <cellStyle name="Hiperłącze 7" xfId="20940" hidden="1" xr:uid="{00000000-0005-0000-0000-000077750000}"/>
    <cellStyle name="Hiperłącze 7" xfId="41420" hidden="1" xr:uid="{00000000-0005-0000-0000-0000F27D0000}"/>
    <cellStyle name="Hiperłącze 7" xfId="27107" hidden="1" xr:uid="{00000000-0005-0000-0000-000094770000}"/>
    <cellStyle name="Hiperłącze 7" xfId="18581" hidden="1" xr:uid="{00000000-0005-0000-0000-00008B730000}"/>
    <cellStyle name="Hiperłącze 7" xfId="36134" hidden="1" xr:uid="{00000000-0005-0000-0000-0000B27B0000}"/>
    <cellStyle name="Hiperłącze 7" xfId="15172" hidden="1" xr:uid="{00000000-0005-0000-0000-000015720000}"/>
    <cellStyle name="Hiperłącze 7" xfId="46646" hidden="1" xr:uid="{00000000-0005-0000-0000-0000AE800000}"/>
    <cellStyle name="Hiperłącze 7" xfId="46917" hidden="1" xr:uid="{00000000-0005-0000-0000-00008A800000}"/>
    <cellStyle name="Hiperłącze 7" xfId="29875" hidden="1" xr:uid="{00000000-0005-0000-0000-00001D7A0000}"/>
    <cellStyle name="Hiperłącze 7" xfId="26002" hidden="1" xr:uid="{00000000-0005-0000-0000-0000E5760000}"/>
    <cellStyle name="Hiperłącze 7" xfId="44285" hidden="1" xr:uid="{00000000-0005-0000-0000-00003F7F0000}"/>
    <cellStyle name="Hiperłącze 7" xfId="12391" hidden="1" xr:uid="{00000000-0005-0000-0000-0000B4700000}"/>
    <cellStyle name="Hiperłącze 7" xfId="33148" hidden="1" xr:uid="{00000000-0005-0000-0000-0000937A0000}"/>
    <cellStyle name="Hiperłącze 7" xfId="27755" hidden="1" xr:uid="{00000000-0005-0000-0000-0000BB770000}"/>
    <cellStyle name="Hiperłącze 7" xfId="35467" hidden="1" xr:uid="{00000000-0005-0000-0000-0000317B0000}"/>
    <cellStyle name="Hiperłącze 7" xfId="19161" hidden="1" xr:uid="{00000000-0005-0000-0000-00000A740000}"/>
    <cellStyle name="Hiperłącze 7" xfId="21644" hidden="1" xr:uid="{00000000-0005-0000-0000-0000EC740000}"/>
    <cellStyle name="Hiperłącze 7" xfId="12022" hidden="1" xr:uid="{00000000-0005-0000-0000-00008C700000}"/>
    <cellStyle name="Hiperłącze 7" xfId="15309" hidden="1" xr:uid="{00000000-0005-0000-0000-000022720000}"/>
    <cellStyle name="Hiperłącze 7" xfId="18929" hidden="1" xr:uid="{00000000-0005-0000-0000-0000B0730000}"/>
    <cellStyle name="Hiperłącze 7" xfId="31992" hidden="1" xr:uid="{00000000-0005-0000-0000-0000FD790000}"/>
    <cellStyle name="Hiperłącze 7" xfId="32411" hidden="1" xr:uid="{00000000-0005-0000-0000-0000D7790000}"/>
    <cellStyle name="Hiperłącze 7" xfId="44477" hidden="1" xr:uid="{00000000-0005-0000-0000-0000537F0000}"/>
    <cellStyle name="Hiperłącze 7" xfId="26053" hidden="1" xr:uid="{00000000-0005-0000-0000-0000EB760000}"/>
    <cellStyle name="Hiperłącze 7" xfId="35099" hidden="1" xr:uid="{00000000-0005-0000-0000-00000B7B0000}"/>
    <cellStyle name="Hiperłącze 7" xfId="43826" hidden="1" xr:uid="{00000000-0005-0000-0000-00000D7F0000}"/>
    <cellStyle name="Hiperłącze 7" xfId="31639" hidden="1" xr:uid="{00000000-0005-0000-0000-0000A8790000}"/>
    <cellStyle name="Hiperłącze 7" xfId="13175" hidden="1" xr:uid="{00000000-0005-0000-0000-00001E710000}"/>
    <cellStyle name="Hiperłącze 7" xfId="45063" hidden="1" xr:uid="{00000000-0005-0000-0000-0000AD7F0000}"/>
    <cellStyle name="Hiperłącze 7" xfId="44705" hidden="1" xr:uid="{00000000-0005-0000-0000-0000887F0000}"/>
    <cellStyle name="Hiperłącze 7" xfId="31280" hidden="1" xr:uid="{00000000-0005-0000-0000-000062790000}"/>
    <cellStyle name="Hiperłącze 7" xfId="38262" hidden="1" xr:uid="{00000000-0005-0000-0000-0000C17C0000}"/>
    <cellStyle name="Hiperłącze 7" xfId="44497" hidden="1" xr:uid="{00000000-0005-0000-0000-0000577F0000}"/>
    <cellStyle name="Hiperłącze 7" xfId="44178" hidden="1" xr:uid="{00000000-0005-0000-0000-0000347F0000}"/>
    <cellStyle name="Hiperłącze 7" xfId="43921" hidden="1" xr:uid="{00000000-0005-0000-0000-0000127F0000}"/>
    <cellStyle name="Hiperłącze 7" xfId="42131" hidden="1" xr:uid="{00000000-0005-0000-0000-0000A17E0000}"/>
    <cellStyle name="Hiperłącze 7" xfId="41725" hidden="1" xr:uid="{00000000-0005-0000-0000-0000577E0000}"/>
    <cellStyle name="Hiperłącze 7" xfId="41100" hidden="1" xr:uid="{00000000-0005-0000-0000-0000117E0000}"/>
    <cellStyle name="Hiperłącze 7" xfId="19135" hidden="1" xr:uid="{00000000-0005-0000-0000-000009740000}"/>
    <cellStyle name="Hiperłącze 7" xfId="11845" hidden="1" xr:uid="{00000000-0005-0000-0000-00004C710000}"/>
    <cellStyle name="Hiperłącze 7" xfId="26710" hidden="1" xr:uid="{00000000-0005-0000-0000-00004F770000}"/>
    <cellStyle name="Hiperłącze 7" xfId="14003" hidden="1" xr:uid="{00000000-0005-0000-0000-0000AA710000}"/>
    <cellStyle name="Hiperłącze 7" xfId="44543" hidden="1" xr:uid="{00000000-0005-0000-0000-0000717F0000}"/>
    <cellStyle name="Hiperłącze 7" xfId="41307" hidden="1" xr:uid="{00000000-0005-0000-0000-0000E87D0000}"/>
    <cellStyle name="Hiperłącze 7" xfId="26150" hidden="1" xr:uid="{00000000-0005-0000-0000-0000F7760000}"/>
    <cellStyle name="Hiperłącze 7" xfId="34412" hidden="1" xr:uid="{00000000-0005-0000-0000-00002F7C0000}"/>
    <cellStyle name="Hiperłącze 7" xfId="21109" hidden="1" xr:uid="{00000000-0005-0000-0000-0000B3740000}"/>
    <cellStyle name="Hiperłącze 7" xfId="24707" hidden="1" xr:uid="{00000000-0005-0000-0000-000092760000}"/>
    <cellStyle name="Hiperłącze 7" xfId="17109" hidden="1" xr:uid="{00000000-0005-0000-0000-0000D8720000}"/>
    <cellStyle name="Hiperłącze 7" xfId="40549" hidden="1" xr:uid="{00000000-0005-0000-0000-00009E7D0000}"/>
    <cellStyle name="Hiperłącze 7" xfId="12839" hidden="1" xr:uid="{00000000-0005-0000-0000-0000E5700000}"/>
    <cellStyle name="Hiperłącze 7" xfId="39655" hidden="1" xr:uid="{00000000-0005-0000-0000-0000247D0000}"/>
    <cellStyle name="Hiperłącze 7" xfId="38493" hidden="1" xr:uid="{00000000-0005-0000-0000-0000DA7C0000}"/>
    <cellStyle name="Hiperłącze 7" xfId="38178" hidden="1" xr:uid="{00000000-0005-0000-0000-0000B67C0000}"/>
    <cellStyle name="Hiperłącze 7" xfId="37621" hidden="1" xr:uid="{00000000-0005-0000-0000-0000947C0000}"/>
    <cellStyle name="Hiperłącze 7" xfId="37919" hidden="1" xr:uid="{00000000-0005-0000-0000-0000717C0000}"/>
    <cellStyle name="Hiperłącze 7" xfId="37210" hidden="1" xr:uid="{00000000-0005-0000-0000-00004C7C0000}"/>
    <cellStyle name="Hiperłącze 7" xfId="34343" hidden="1" xr:uid="{00000000-0005-0000-0000-00002A7C0000}"/>
    <cellStyle name="Hiperłącze 7" xfId="36552" hidden="1" xr:uid="{00000000-0005-0000-0000-0000077C0000}"/>
    <cellStyle name="Hiperłącze 7" xfId="36888" hidden="1" xr:uid="{00000000-0005-0000-0000-0000E17B0000}"/>
    <cellStyle name="Hiperłącze 7" xfId="29900" hidden="1" xr:uid="{00000000-0005-0000-0000-00001C7A0000}"/>
    <cellStyle name="Hiperłącze 7" xfId="16700" hidden="1" xr:uid="{00000000-0005-0000-0000-0000AA720000}"/>
    <cellStyle name="Hiperłącze 7" xfId="19672" hidden="1" xr:uid="{00000000-0005-0000-0000-00001D740000}"/>
    <cellStyle name="Hiperłącze 7" xfId="45886" hidden="1" xr:uid="{00000000-0005-0000-0000-0000FA7F0000}"/>
    <cellStyle name="Hiperłącze 7" xfId="32854" hidden="1" xr:uid="{00000000-0005-0000-0000-00008A7A0000}"/>
    <cellStyle name="Hiperłącze 7" xfId="30737" hidden="1" xr:uid="{00000000-0005-0000-0000-00000A790000}"/>
    <cellStyle name="Hiperłącze 7" xfId="30434" hidden="1" xr:uid="{00000000-0005-0000-0000-0000E6780000}"/>
    <cellStyle name="Hiperłącze 7" xfId="31101" hidden="1" xr:uid="{00000000-0005-0000-0000-00004F790000}"/>
    <cellStyle name="Hiperłącze 7" xfId="35679" hidden="1" xr:uid="{00000000-0005-0000-0000-0000657B0000}"/>
    <cellStyle name="Hiperłącze 7" xfId="40449" hidden="1" xr:uid="{00000000-0005-0000-0000-0000937D0000}"/>
    <cellStyle name="Hiperłącze 7" xfId="29214" hidden="1" xr:uid="{00000000-0005-0000-0000-00009D780000}"/>
    <cellStyle name="Hiperłącze 7" xfId="28856" hidden="1" xr:uid="{00000000-0005-0000-0000-000075780000}"/>
    <cellStyle name="Hiperłącze 7" xfId="34276" hidden="1" xr:uid="{00000000-0005-0000-0000-0000437B0000}"/>
    <cellStyle name="Hiperłącze 7" xfId="35305" hidden="1" xr:uid="{00000000-0005-0000-0000-0000247B0000}"/>
    <cellStyle name="Hiperłącze 7" xfId="34993" hidden="1" xr:uid="{00000000-0005-0000-0000-0000FF7A0000}"/>
    <cellStyle name="Hiperłącze 7" xfId="33777" hidden="1" xr:uid="{00000000-0005-0000-0000-0000B77A0000}"/>
    <cellStyle name="Hiperłącze 7" xfId="33159" hidden="1" xr:uid="{00000000-0005-0000-0000-0000917A0000}"/>
    <cellStyle name="Hiperłącze 7" xfId="44597" hidden="1" xr:uid="{00000000-0005-0000-0000-00007C7F0000}"/>
    <cellStyle name="Hiperłącze 7" xfId="22730" hidden="1" xr:uid="{00000000-0005-0000-0000-000097750000}"/>
    <cellStyle name="Hiperłącze 7" xfId="19416" hidden="1" xr:uid="{00000000-0005-0000-0000-000069740000}"/>
    <cellStyle name="Hiperłącze 7" xfId="13713" hidden="1" xr:uid="{00000000-0005-0000-0000-000076710000}"/>
    <cellStyle name="Hiperłącze 7" xfId="26749" hidden="1" xr:uid="{00000000-0005-0000-0000-00004E770000}"/>
    <cellStyle name="Hiperłącze 7" xfId="25956" hidden="1" xr:uid="{00000000-0005-0000-0000-0000E0760000}"/>
    <cellStyle name="Hiperłącze 7" xfId="29895" hidden="1" xr:uid="{00000000-0005-0000-0000-0000207A0000}"/>
    <cellStyle name="Hiperłącze 7" xfId="30944" hidden="1" xr:uid="{00000000-0005-0000-0000-000021790000}"/>
    <cellStyle name="Hiperłącze 7" xfId="21736" hidden="1" xr:uid="{00000000-0005-0000-0000-0000F4740000}"/>
    <cellStyle name="Hiperłącze 7" xfId="28156" hidden="1" xr:uid="{00000000-0005-0000-0000-000027780000}"/>
    <cellStyle name="Hiperłącze 7" xfId="29381" hidden="1" xr:uid="{00000000-0005-0000-0000-0000B7780000}"/>
    <cellStyle name="Hiperłącze 7" xfId="46239" hidden="1" xr:uid="{00000000-0005-0000-0000-000068800000}"/>
    <cellStyle name="Hiperłącze 7" xfId="24294" hidden="1" xr:uid="{00000000-0005-0000-0000-000039760000}"/>
    <cellStyle name="Hiperłącze 7" xfId="37832" hidden="1" xr:uid="{00000000-0005-0000-0000-00006B7C0000}"/>
    <cellStyle name="Hiperłącze 7" xfId="23687" hidden="1" xr:uid="{00000000-0005-0000-0000-00001A760000}"/>
    <cellStyle name="Hiperłącze 7" xfId="45541" hidden="1" xr:uid="{00000000-0005-0000-0000-00003C800000}"/>
    <cellStyle name="Hiperłącze 7" xfId="23021" hidden="1" xr:uid="{00000000-0005-0000-0000-0000D4750000}"/>
    <cellStyle name="Hiperłącze 7" xfId="22475" hidden="1" xr:uid="{00000000-0005-0000-0000-000060750000}"/>
    <cellStyle name="Hiperłącze 7" xfId="32564" hidden="1" xr:uid="{00000000-0005-0000-0000-0000E2790000}"/>
    <cellStyle name="Hiperłącze 7" xfId="30129" hidden="1" xr:uid="{00000000-0005-0000-0000-0000D0780000}"/>
    <cellStyle name="Hiperłącze 7" xfId="14664" hidden="1" xr:uid="{00000000-0005-0000-0000-0000FF710000}"/>
    <cellStyle name="Hiperłącze 7" xfId="21487" hidden="1" xr:uid="{00000000-0005-0000-0000-0000D1740000}"/>
    <cellStyle name="Hiperłącze 7" xfId="41797" hidden="1" xr:uid="{00000000-0005-0000-0000-00005E7E0000}"/>
    <cellStyle name="Hiperłącze 7" xfId="37600" hidden="1" xr:uid="{00000000-0005-0000-0000-00008E7C0000}"/>
    <cellStyle name="Hiperłącze 7" xfId="21154" hidden="1" xr:uid="{00000000-0005-0000-0000-0000B6740000}"/>
    <cellStyle name="Hiperłącze 7" xfId="26773" hidden="1" xr:uid="{00000000-0005-0000-0000-000056770000}"/>
    <cellStyle name="Hiperłącze 7" xfId="34122" hidden="1" xr:uid="{00000000-0005-0000-0000-0000447B0000}"/>
    <cellStyle name="Hiperłącze 7" xfId="19445" hidden="1" xr:uid="{00000000-0005-0000-0000-000059740000}"/>
    <cellStyle name="Hiperłącze 7" xfId="14719" hidden="1" xr:uid="{00000000-0005-0000-0000-000005720000}"/>
    <cellStyle name="Hiperłącze 7" xfId="15641" hidden="1" xr:uid="{00000000-0005-0000-0000-00006D720000}"/>
    <cellStyle name="Hiperłącze 7" xfId="14213" hidden="1" xr:uid="{00000000-0005-0000-0000-000089710000}"/>
    <cellStyle name="Hiperłącze 7" xfId="32624" hidden="1" xr:uid="{00000000-0005-0000-0000-0000167A0000}"/>
    <cellStyle name="Hiperłącze 7" xfId="35082" hidden="1" xr:uid="{00000000-0005-0000-0000-0000097B0000}"/>
    <cellStyle name="Hiperłącze 7" xfId="14315" hidden="1" xr:uid="{00000000-0005-0000-0000-000097710000}"/>
    <cellStyle name="Hiperłącze 7" xfId="28050" hidden="1" xr:uid="{00000000-0005-0000-0000-0000D6770000}"/>
    <cellStyle name="Hiperłącze 7" xfId="46338" hidden="1" xr:uid="{00000000-0005-0000-0000-000070800000}"/>
    <cellStyle name="Hiperłącze 7" xfId="26908" hidden="1" xr:uid="{00000000-0005-0000-0000-000067770000}"/>
    <cellStyle name="Hiperłącze 7" xfId="26899" hidden="1" xr:uid="{00000000-0005-0000-0000-000068770000}"/>
    <cellStyle name="Hiperłącze 7" xfId="26989" hidden="1" xr:uid="{00000000-0005-0000-0000-00006F770000}"/>
    <cellStyle name="Hiperłącze 7" xfId="27052" hidden="1" xr:uid="{00000000-0005-0000-0000-000071770000}"/>
    <cellStyle name="Hiperłącze 7" xfId="27061" hidden="1" xr:uid="{00000000-0005-0000-0000-000072770000}"/>
    <cellStyle name="Hiperłącze 7" xfId="27016" hidden="1" xr:uid="{00000000-0005-0000-0000-000073770000}"/>
    <cellStyle name="Hiperłącze 7" xfId="27070" hidden="1" xr:uid="{00000000-0005-0000-0000-000076770000}"/>
    <cellStyle name="Hiperłącze 7" xfId="27036" hidden="1" xr:uid="{00000000-0005-0000-0000-000077770000}"/>
    <cellStyle name="Hiperłącze 7" xfId="25433" hidden="1" xr:uid="{00000000-0005-0000-0000-000084770000}"/>
    <cellStyle name="Hiperłącze 7" xfId="25542" hidden="1" xr:uid="{00000000-0005-0000-0000-000088770000}"/>
    <cellStyle name="Hiperłącze 7" xfId="25487" hidden="1" xr:uid="{00000000-0005-0000-0000-000089770000}"/>
    <cellStyle name="Hiperłącze 7" xfId="25468" hidden="1" xr:uid="{00000000-0005-0000-0000-00008C770000}"/>
    <cellStyle name="Hiperłącze 7" xfId="27079" hidden="1" xr:uid="{00000000-0005-0000-0000-000091770000}"/>
    <cellStyle name="Hiperłącze 7" xfId="27097" hidden="1" xr:uid="{00000000-0005-0000-0000-000093770000}"/>
    <cellStyle name="Hiperłącze 7" xfId="27170" hidden="1" xr:uid="{00000000-0005-0000-0000-000096770000}"/>
    <cellStyle name="Hiperłącze 7" xfId="27116" hidden="1" xr:uid="{00000000-0005-0000-0000-000098770000}"/>
    <cellStyle name="Hiperłącze 7" xfId="27278" hidden="1" xr:uid="{00000000-0005-0000-0000-0000A2770000}"/>
    <cellStyle name="Hiperłącze 7" xfId="27224" hidden="1" xr:uid="{00000000-0005-0000-0000-0000A4770000}"/>
    <cellStyle name="Hiperłącze 7" xfId="27241" hidden="1" xr:uid="{00000000-0005-0000-0000-0000A8770000}"/>
    <cellStyle name="Hiperłącze 7" xfId="27619" hidden="1" xr:uid="{00000000-0005-0000-0000-0000AA770000}"/>
    <cellStyle name="Hiperłącze 7" xfId="27651" hidden="1" xr:uid="{00000000-0005-0000-0000-0000B0770000}"/>
    <cellStyle name="Hiperłącze 7" xfId="27666" hidden="1" xr:uid="{00000000-0005-0000-0000-0000B4770000}"/>
    <cellStyle name="Hiperłącze 7" xfId="27786" hidden="1" xr:uid="{00000000-0005-0000-0000-0000B9770000}"/>
    <cellStyle name="Hiperłącze 7" xfId="27773" hidden="1" xr:uid="{00000000-0005-0000-0000-0000BF770000}"/>
    <cellStyle name="Hiperłącze 7" xfId="27842" hidden="1" xr:uid="{00000000-0005-0000-0000-0000C1770000}"/>
    <cellStyle name="Hiperłącze 7" xfId="27860" hidden="1" xr:uid="{00000000-0005-0000-0000-0000C3770000}"/>
    <cellStyle name="Hiperłącze 7" xfId="27951" hidden="1" xr:uid="{00000000-0005-0000-0000-0000CD770000}"/>
    <cellStyle name="Hiperłącze 7" xfId="28041" hidden="1" xr:uid="{00000000-0005-0000-0000-0000D2770000}"/>
    <cellStyle name="Hiperłącze 7" xfId="27987" hidden="1" xr:uid="{00000000-0005-0000-0000-0000D4770000}"/>
    <cellStyle name="Hiperłącze 7" xfId="27583" hidden="1" xr:uid="{00000000-0005-0000-0000-0000D9770000}"/>
    <cellStyle name="Hiperłącze 7" xfId="26517" hidden="1" xr:uid="{00000000-0005-0000-0000-00003B770000}"/>
    <cellStyle name="Hiperłącze 7" xfId="25258" hidden="1" xr:uid="{00000000-0005-0000-0000-00001B770000}"/>
    <cellStyle name="Hiperłącze 7" xfId="26175" hidden="1" xr:uid="{00000000-0005-0000-0000-0000FB760000}"/>
    <cellStyle name="Hiperłącze 7" xfId="23385" hidden="1" xr:uid="{00000000-0005-0000-0000-0000BB750000}"/>
    <cellStyle name="Hiperłącze 7" xfId="22161" hidden="1" xr:uid="{00000000-0005-0000-0000-00003B750000}"/>
    <cellStyle name="Hiperłącze 7" xfId="20656" hidden="1" xr:uid="{00000000-0005-0000-0000-00001B750000}"/>
    <cellStyle name="Hiperłącze 7" xfId="21774" hidden="1" xr:uid="{00000000-0005-0000-0000-0000FB740000}"/>
    <cellStyle name="Hiperłącze 7" xfId="21187" hidden="1" xr:uid="{00000000-0005-0000-0000-0000BB740000}"/>
    <cellStyle name="Hiperłącze 7" xfId="20112" hidden="1" xr:uid="{00000000-0005-0000-0000-00007B740000}"/>
    <cellStyle name="Hiperłącze 7" xfId="19797" hidden="1" xr:uid="{00000000-0005-0000-0000-00005B740000}"/>
    <cellStyle name="Hiperłącze 7" xfId="16097" hidden="1" xr:uid="{00000000-0005-0000-0000-0000FB730000}"/>
    <cellStyle name="Hiperłącze 7" xfId="15366" hidden="1" xr:uid="{00000000-0005-0000-0000-00002B720000}"/>
    <cellStyle name="Hiperłącze 7" xfId="15418" hidden="1" xr:uid="{00000000-0005-0000-0000-00002E720000}"/>
    <cellStyle name="Hiperłącze 7" xfId="15462" hidden="1" xr:uid="{00000000-0005-0000-0000-000038720000}"/>
    <cellStyle name="Hiperłącze 7" xfId="15041" hidden="1" xr:uid="{00000000-0005-0000-0000-000039720000}"/>
    <cellStyle name="Hiperłącze 7" xfId="15023" hidden="1" xr:uid="{00000000-0005-0000-0000-00003C720000}"/>
    <cellStyle name="Hiperłącze 7" xfId="15008" hidden="1" xr:uid="{00000000-0005-0000-0000-00003F720000}"/>
    <cellStyle name="Hiperłącze 7" xfId="14782" hidden="1" xr:uid="{00000000-0005-0000-0000-000042720000}"/>
    <cellStyle name="Hiperłącze 7" xfId="15002" hidden="1" xr:uid="{00000000-0005-0000-0000-000044720000}"/>
    <cellStyle name="Hiperłącze 7" xfId="14964" hidden="1" xr:uid="{00000000-0005-0000-0000-000047720000}"/>
    <cellStyle name="Hiperłącze 7" xfId="14921" hidden="1" xr:uid="{00000000-0005-0000-0000-000049720000}"/>
    <cellStyle name="Hiperłącze 7" xfId="14948" hidden="1" xr:uid="{00000000-0005-0000-0000-00004C720000}"/>
    <cellStyle name="Hiperłącze 7" xfId="14927" hidden="1" xr:uid="{00000000-0005-0000-0000-00004D720000}"/>
    <cellStyle name="Hiperłącze 7" xfId="23596" hidden="1" xr:uid="{00000000-0005-0000-0000-000012760000}"/>
    <cellStyle name="Hiperłącze 7" xfId="27324" hidden="1" xr:uid="{00000000-0005-0000-0000-0000E2770000}"/>
    <cellStyle name="Hiperłącze 7" xfId="27334" hidden="1" xr:uid="{00000000-0005-0000-0000-0000E3770000}"/>
    <cellStyle name="Hiperłącze 7" xfId="27825" hidden="1" xr:uid="{00000000-0005-0000-0000-0000E5770000}"/>
    <cellStyle name="Hiperłącze 7" xfId="27463" hidden="1" xr:uid="{00000000-0005-0000-0000-0000E9770000}"/>
    <cellStyle name="Hiperłącze 7" xfId="27307" hidden="1" xr:uid="{00000000-0005-0000-0000-0000EF770000}"/>
    <cellStyle name="Hiperłącze 7" xfId="27479" hidden="1" xr:uid="{00000000-0005-0000-0000-0000F0770000}"/>
    <cellStyle name="Hiperłącze 7" xfId="27601" hidden="1" xr:uid="{00000000-0005-0000-0000-0000F4770000}"/>
    <cellStyle name="Hiperłącze 7" xfId="27428" hidden="1" xr:uid="{00000000-0005-0000-0000-0000F5770000}"/>
    <cellStyle name="Hiperłącze 7" xfId="27361" hidden="1" xr:uid="{00000000-0005-0000-0000-0000F8770000}"/>
    <cellStyle name="Hiperłącze 7" xfId="28083" hidden="1" xr:uid="{00000000-0005-0000-0000-000001780000}"/>
    <cellStyle name="Hiperłącze 7" xfId="27376" hidden="1" xr:uid="{00000000-0005-0000-0000-000004780000}"/>
    <cellStyle name="Hiperłącze 7" xfId="28101" hidden="1" xr:uid="{00000000-0005-0000-0000-000006780000}"/>
    <cellStyle name="Hiperłącze 7" xfId="25377" hidden="1" xr:uid="{00000000-0005-0000-0000-00000C780000}"/>
    <cellStyle name="Hiperłącze 7" xfId="25347" hidden="1" xr:uid="{00000000-0005-0000-0000-00000E780000}"/>
    <cellStyle name="Hiperłącze 7" xfId="25372" hidden="1" xr:uid="{00000000-0005-0000-0000-000010780000}"/>
    <cellStyle name="Hiperłącze 7" xfId="25288" hidden="1" xr:uid="{00000000-0005-0000-0000-000011780000}"/>
    <cellStyle name="Hiperłącze 7" xfId="25328" hidden="1" xr:uid="{00000000-0005-0000-0000-000017780000}"/>
    <cellStyle name="Hiperłącze 7" xfId="25097" hidden="1" xr:uid="{00000000-0005-0000-0000-00001C780000}"/>
    <cellStyle name="Hiperłącze 7" xfId="28119" hidden="1" xr:uid="{00000000-0005-0000-0000-000022780000}"/>
    <cellStyle name="Hiperłącze 7" xfId="28164" hidden="1" xr:uid="{00000000-0005-0000-0000-00002C780000}"/>
    <cellStyle name="Hiperłącze 7" xfId="28219" hidden="1" xr:uid="{00000000-0005-0000-0000-00002D780000}"/>
    <cellStyle name="Hiperłącze 7" xfId="28246" hidden="1" xr:uid="{00000000-0005-0000-0000-000030780000}"/>
    <cellStyle name="Hiperłącze 7" xfId="28292" hidden="1" xr:uid="{00000000-0005-0000-0000-000035780000}"/>
    <cellStyle name="Hiperłącze 7" xfId="28284" hidden="1" xr:uid="{00000000-0005-0000-0000-000037780000}"/>
    <cellStyle name="Hiperłącze 7" xfId="28729" hidden="1" xr:uid="{00000000-0005-0000-0000-00003E780000}"/>
    <cellStyle name="Hiperłącze 7" xfId="28714" hidden="1" xr:uid="{00000000-0005-0000-0000-000041780000}"/>
    <cellStyle name="Hiperłącze 7" xfId="28708" hidden="1" xr:uid="{00000000-0005-0000-0000-000043780000}"/>
    <cellStyle name="Hiperłącze 7" xfId="28745" hidden="1" xr:uid="{00000000-0005-0000-0000-000045780000}"/>
    <cellStyle name="Hiperłącze 7" xfId="28817" hidden="1" xr:uid="{00000000-0005-0000-0000-000049780000}"/>
    <cellStyle name="Hiperłącze 7" xfId="28825" hidden="1" xr:uid="{00000000-0005-0000-0000-00004A780000}"/>
    <cellStyle name="Hiperłącze 7" xfId="14937" hidden="1" xr:uid="{00000000-0005-0000-0000-000050720000}"/>
    <cellStyle name="Hiperłącze 7" xfId="28024" hidden="1" xr:uid="{00000000-0005-0000-0000-0000D5770000}"/>
    <cellStyle name="Hiperłącze 7" xfId="27690" hidden="1" xr:uid="{00000000-0005-0000-0000-0000AD770000}"/>
    <cellStyle name="Hiperłącze 7" xfId="23401" hidden="1" xr:uid="{00000000-0005-0000-0000-0000B5750000}"/>
    <cellStyle name="Hiperłącze 7" xfId="22801" hidden="1" xr:uid="{00000000-0005-0000-0000-0000D2750000}"/>
    <cellStyle name="Hiperłącze 7" xfId="23207" hidden="1" xr:uid="{00000000-0005-0000-0000-0000A7750000}"/>
    <cellStyle name="Hiperłącze 7" xfId="20958" hidden="1" xr:uid="{00000000-0005-0000-0000-00007D750000}"/>
    <cellStyle name="Hiperłącze 7" xfId="22028" hidden="1" xr:uid="{00000000-0005-0000-0000-00002A750000}"/>
    <cellStyle name="Hiperłącze 7" xfId="21835" hidden="1" xr:uid="{00000000-0005-0000-0000-0000FF740000}"/>
    <cellStyle name="Hiperłącze 7" xfId="21479" hidden="1" xr:uid="{00000000-0005-0000-0000-0000D5740000}"/>
    <cellStyle name="Hiperłącze 7" xfId="20168" hidden="1" xr:uid="{00000000-0005-0000-0000-000081740000}"/>
    <cellStyle name="Hiperłącze 7" xfId="14886" hidden="1" xr:uid="{00000000-0005-0000-0000-000055720000}"/>
    <cellStyle name="Hiperłącze 7" xfId="14898" hidden="1" xr:uid="{00000000-0005-0000-0000-00005B720000}"/>
    <cellStyle name="Hiperłącze 7" xfId="14863" hidden="1" xr:uid="{00000000-0005-0000-0000-00005D720000}"/>
    <cellStyle name="Hiperłącze 7" xfId="14855" hidden="1" xr:uid="{00000000-0005-0000-0000-00005E720000}"/>
    <cellStyle name="Hiperłącze 7" xfId="14841" hidden="1" xr:uid="{00000000-0005-0000-0000-000060720000}"/>
    <cellStyle name="Hiperłącze 7" xfId="14834" hidden="1" xr:uid="{00000000-0005-0000-0000-000064720000}"/>
    <cellStyle name="Hiperłącze 7" xfId="15575" hidden="1" xr:uid="{00000000-0005-0000-0000-00006A720000}"/>
    <cellStyle name="Hiperłącze 7" xfId="15602" hidden="1" xr:uid="{00000000-0005-0000-0000-000070720000}"/>
    <cellStyle name="Hiperłącze 7" xfId="15657" hidden="1" xr:uid="{00000000-0005-0000-0000-000072720000}"/>
    <cellStyle name="Hiperłącze 7" xfId="15628" hidden="1" xr:uid="{00000000-0005-0000-0000-000073720000}"/>
    <cellStyle name="Hiperłącze 7" xfId="15681" hidden="1" xr:uid="{00000000-0005-0000-0000-000077720000}"/>
    <cellStyle name="Hiperłącze 7" xfId="15730" hidden="1" xr:uid="{00000000-0005-0000-0000-00007D720000}"/>
    <cellStyle name="Hiperłącze 7" xfId="15763" hidden="1" xr:uid="{00000000-0005-0000-0000-000081720000}"/>
    <cellStyle name="Hiperłącze 7" xfId="15772" hidden="1" xr:uid="{00000000-0005-0000-0000-000082720000}"/>
    <cellStyle name="Hiperłącze 7" xfId="15791" hidden="1" xr:uid="{00000000-0005-0000-0000-000084720000}"/>
    <cellStyle name="Hiperłącze 7" xfId="15854" hidden="1" xr:uid="{00000000-0005-0000-0000-000086720000}"/>
    <cellStyle name="Hiperłącze 7" xfId="15800" hidden="1" xr:uid="{00000000-0005-0000-0000-000088720000}"/>
    <cellStyle name="Hiperłącze 7" xfId="15881" hidden="1" xr:uid="{00000000-0005-0000-0000-00008E720000}"/>
    <cellStyle name="Hiperłącze 7" xfId="24477" hidden="1" xr:uid="{00000000-0005-0000-0000-00004F760000}"/>
    <cellStyle name="Hiperłącze 7" xfId="27383" hidden="1" xr:uid="{00000000-0005-0000-0000-000000780000}"/>
    <cellStyle name="Hiperłącze 7" xfId="28910" hidden="1" xr:uid="{00000000-0005-0000-0000-000058780000}"/>
    <cellStyle name="Hiperłącze 7" xfId="28947" hidden="1" xr:uid="{00000000-0005-0000-0000-000059780000}"/>
    <cellStyle name="Hiperłącze 7" xfId="46948" hidden="1" xr:uid="{00000000-0005-0000-0000-0000B5800000}"/>
    <cellStyle name="Hiperłącze 7" xfId="46939" hidden="1" xr:uid="{00000000-0005-0000-0000-0000B6800000}"/>
    <cellStyle name="Hiperłącze 7" xfId="28055" hidden="1" xr:uid="{00000000-0005-0000-0000-000008780000}"/>
    <cellStyle name="Hiperłącze 7" xfId="27816" hidden="1" xr:uid="{00000000-0005-0000-0000-0000E6770000}"/>
    <cellStyle name="Hiperłącze 7" xfId="29735" hidden="1" xr:uid="{00000000-0005-0000-0000-000035790000}"/>
    <cellStyle name="Hiperłącze 7" xfId="30649" hidden="1" xr:uid="{00000000-0005-0000-0000-000002790000}"/>
    <cellStyle name="Hiperłącze 7" xfId="29444" hidden="1" xr:uid="{00000000-0005-0000-0000-0000BD780000}"/>
    <cellStyle name="Hiperłącze 7" xfId="29148" hidden="1" xr:uid="{00000000-0005-0000-0000-00009A780000}"/>
    <cellStyle name="Hiperłącze 7" xfId="34314" hidden="1" xr:uid="{00000000-0005-0000-0000-0000397B0000}"/>
    <cellStyle name="Hiperłącze 7" xfId="35314" hidden="1" xr:uid="{00000000-0005-0000-0000-0000287B0000}"/>
    <cellStyle name="Hiperłącze 7" xfId="32951" hidden="1" xr:uid="{00000000-0005-0000-0000-00009E7A0000}"/>
    <cellStyle name="Hiperłącze 7" xfId="33130" hidden="1" xr:uid="{00000000-0005-0000-0000-00007A7A0000}"/>
    <cellStyle name="Hiperłącze 7" xfId="32807" hidden="1" xr:uid="{00000000-0005-0000-0000-0000477A0000}"/>
    <cellStyle name="Hiperłącze 7" xfId="32356" hidden="1" xr:uid="{00000000-0005-0000-0000-0000027A0000}"/>
    <cellStyle name="Hiperłącze 7" xfId="32492" hidden="1" xr:uid="{00000000-0005-0000-0000-0000DF790000}"/>
    <cellStyle name="Hiperłącze 7" xfId="30010" hidden="1" xr:uid="{00000000-0005-0000-0000-000099790000}"/>
    <cellStyle name="Hiperłącze 7" xfId="43761" hidden="1" xr:uid="{00000000-0005-0000-0000-0000057F0000}"/>
    <cellStyle name="Hiperłącze 7" xfId="43724" hidden="1" xr:uid="{00000000-0005-0000-0000-0000037F0000}"/>
    <cellStyle name="Hiperłącze 7" xfId="43103" hidden="1" xr:uid="{00000000-0005-0000-0000-0000F27E0000}"/>
    <cellStyle name="Hiperłącze 7" xfId="42005" hidden="1" xr:uid="{00000000-0005-0000-0000-0000BD7E0000}"/>
    <cellStyle name="Hiperłącze 7" xfId="42090" hidden="1" xr:uid="{00000000-0005-0000-0000-0000AC7E0000}"/>
    <cellStyle name="Hiperłącze 7" xfId="42479" hidden="1" xr:uid="{00000000-0005-0000-0000-0000887E0000}"/>
    <cellStyle name="Hiperłącze 7" xfId="40810" hidden="1" xr:uid="{00000000-0005-0000-0000-0000D87D0000}"/>
    <cellStyle name="Hiperłącze 7" xfId="40585" hidden="1" xr:uid="{00000000-0005-0000-0000-0000A37D0000}"/>
    <cellStyle name="Hiperłącze 7" xfId="40440" hidden="1" xr:uid="{00000000-0005-0000-0000-0000927D0000}"/>
    <cellStyle name="Hiperłącze 7" xfId="40271" hidden="1" xr:uid="{00000000-0005-0000-0000-0000807D0000}"/>
    <cellStyle name="Hiperłącze 7" xfId="39874" hidden="1" xr:uid="{00000000-0005-0000-0000-0000397D0000}"/>
    <cellStyle name="Hiperłącze 7" xfId="39597" hidden="1" xr:uid="{00000000-0005-0000-0000-0000167D0000}"/>
    <cellStyle name="Hiperłącze 7" xfId="39201" hidden="1" xr:uid="{00000000-0005-0000-0000-0000F37C0000}"/>
    <cellStyle name="Hiperłącze 7" xfId="38573" hidden="1" xr:uid="{00000000-0005-0000-0000-0000E17C0000}"/>
    <cellStyle name="Hiperłącze 7" xfId="37174" hidden="1" xr:uid="{00000000-0005-0000-0000-0000437C0000}"/>
    <cellStyle name="Hiperłącze 7" xfId="36429" hidden="1" xr:uid="{00000000-0005-0000-0000-0000207C0000}"/>
    <cellStyle name="Hiperłącze 7" xfId="36988" hidden="1" xr:uid="{00000000-0005-0000-0000-0000EA7B0000}"/>
    <cellStyle name="Hiperłącze 7" xfId="36299" hidden="1" xr:uid="{00000000-0005-0000-0000-0000C77B0000}"/>
    <cellStyle name="Hiperłącze 7" xfId="35615" hidden="1" xr:uid="{00000000-0005-0000-0000-00005E7B0000}"/>
    <cellStyle name="Hiperłącze 7" xfId="19960" hidden="1" xr:uid="{00000000-0005-0000-0000-000040740000}"/>
    <cellStyle name="Hiperłącze 7" xfId="42322" hidden="1" xr:uid="{00000000-0005-0000-0000-0000767E0000}"/>
    <cellStyle name="Hiperłącze 7" xfId="43907" hidden="1" xr:uid="{00000000-0005-0000-0000-00005E800000}"/>
    <cellStyle name="Hiperłącze 7" xfId="28753" hidden="1" xr:uid="{00000000-0005-0000-0000-000046780000}"/>
    <cellStyle name="Hiperłącze 7" xfId="25345" hidden="1" xr:uid="{00000000-0005-0000-0000-000012780000}"/>
    <cellStyle name="Hiperłącze 7" xfId="25139" hidden="1" xr:uid="{00000000-0005-0000-0000-00008E770000}"/>
    <cellStyle name="Hiperłącze 7" xfId="25229" hidden="1" xr:uid="{00000000-0005-0000-0000-000021770000}"/>
    <cellStyle name="Hiperłącze 7" xfId="20481" hidden="1" xr:uid="{00000000-0005-0000-0000-0000A1740000}"/>
    <cellStyle name="Hiperłącze 7" xfId="22090" hidden="1" xr:uid="{00000000-0005-0000-0000-000038750000}"/>
    <cellStyle name="Hiperłącze 7" xfId="20829" hidden="1" xr:uid="{00000000-0005-0000-0000-0000FD750000}"/>
    <cellStyle name="Hiperłącze 7" xfId="45657" hidden="1" xr:uid="{00000000-0005-0000-0000-00001C800000}"/>
    <cellStyle name="Hiperłącze 7" xfId="23437" hidden="1" xr:uid="{00000000-0005-0000-0000-0000BE750000}"/>
    <cellStyle name="Hiperłącze 7" xfId="22584" hidden="1" xr:uid="{00000000-0005-0000-0000-000084750000}"/>
    <cellStyle name="Hiperłącze 7" xfId="22307" hidden="1" xr:uid="{00000000-0005-0000-0000-00004D750000}"/>
    <cellStyle name="Hiperłącze 7" xfId="21595" hidden="1" xr:uid="{00000000-0005-0000-0000-0000DE740000}"/>
    <cellStyle name="Hiperłącze 7" xfId="21045" hidden="1" xr:uid="{00000000-0005-0000-0000-0000A9740000}"/>
    <cellStyle name="Hiperłącze 7" xfId="15908" hidden="1" xr:uid="{00000000-0005-0000-0000-000094720000}"/>
    <cellStyle name="Hiperłącze 7" xfId="16527" hidden="1" xr:uid="{00000000-0005-0000-0000-00009A720000}"/>
    <cellStyle name="Hiperłącze 7" xfId="16538" hidden="1" xr:uid="{00000000-0005-0000-0000-00009B720000}"/>
    <cellStyle name="Hiperłącze 7" xfId="16596" hidden="1" xr:uid="{00000000-0005-0000-0000-00009D720000}"/>
    <cellStyle name="Hiperłącze 7" xfId="16604" hidden="1" xr:uid="{00000000-0005-0000-0000-00009E720000}"/>
    <cellStyle name="Hiperłącze 7" xfId="16565" hidden="1" xr:uid="{00000000-0005-0000-0000-00009F720000}"/>
    <cellStyle name="Hiperłącze 7" xfId="16612" hidden="1" xr:uid="{00000000-0005-0000-0000-0000A2720000}"/>
    <cellStyle name="Hiperłącze 7" xfId="16620" hidden="1" xr:uid="{00000000-0005-0000-0000-0000A5720000}"/>
    <cellStyle name="Hiperłącze 7" xfId="16661" hidden="1" xr:uid="{00000000-0005-0000-0000-0000AB720000}"/>
    <cellStyle name="Hiperłącze 7" xfId="16679" hidden="1" xr:uid="{00000000-0005-0000-0000-0000AF720000}"/>
    <cellStyle name="Hiperłącze 7" xfId="16799" hidden="1" xr:uid="{00000000-0005-0000-0000-0000B4720000}"/>
    <cellStyle name="Hiperłącze 7" xfId="16862" hidden="1" xr:uid="{00000000-0005-0000-0000-0000B6720000}"/>
    <cellStyle name="Hiperłącze 7" xfId="16845" hidden="1" xr:uid="{00000000-0005-0000-0000-0000B9720000}"/>
    <cellStyle name="Hiperłącze 7" xfId="16825" hidden="1" xr:uid="{00000000-0005-0000-0000-0000BC720000}"/>
    <cellStyle name="Hiperłącze 7" xfId="16961" hidden="1" xr:uid="{00000000-0005-0000-0000-0000C1720000}"/>
    <cellStyle name="Hiperłącze 7" xfId="16987" hidden="1" xr:uid="{00000000-0005-0000-0000-0000C9720000}"/>
    <cellStyle name="Hiperłącze 7" xfId="17013" hidden="1" xr:uid="{00000000-0005-0000-0000-0000CC720000}"/>
    <cellStyle name="Hiperłącze 7" xfId="17069" hidden="1" xr:uid="{00000000-0005-0000-0000-0000CE720000}"/>
    <cellStyle name="Hiperłącze 7" xfId="17030" hidden="1" xr:uid="{00000000-0005-0000-0000-0000CF720000}"/>
    <cellStyle name="Hiperłącze 7" xfId="17048" hidden="1" xr:uid="{00000000-0005-0000-0000-0000D3720000}"/>
    <cellStyle name="Hiperłącze 7" xfId="17037" hidden="1" xr:uid="{00000000-0005-0000-0000-0000D4720000}"/>
    <cellStyle name="Hiperłącze 7" xfId="17165" hidden="1" xr:uid="{00000000-0005-0000-0000-0000DA720000}"/>
    <cellStyle name="Hiperłącze 7" xfId="17150" hidden="1" xr:uid="{00000000-0005-0000-0000-0000DD720000}"/>
    <cellStyle name="Hiperłącze 7" xfId="17173" hidden="1" xr:uid="{00000000-0005-0000-0000-0000DE720000}"/>
    <cellStyle name="Hiperłącze 7" xfId="25039" hidden="1" xr:uid="{00000000-0005-0000-0000-000029770000}"/>
    <cellStyle name="Hiperłącze 7" xfId="35074" hidden="1" xr:uid="{00000000-0005-0000-0000-0000067B0000}"/>
    <cellStyle name="Hiperłącze 7" xfId="11694" hidden="1" xr:uid="{00000000-0005-0000-0000-0000E9700000}"/>
    <cellStyle name="Hiperłącze 7" xfId="15109" hidden="1" xr:uid="{00000000-0005-0000-0000-000010720000}"/>
    <cellStyle name="Hiperłącze 7" xfId="47031" hidden="1" xr:uid="{00000000-0005-0000-0000-00009B800000}"/>
    <cellStyle name="Hiperłącze 7" xfId="46983" hidden="1" xr:uid="{00000000-0005-0000-0000-000093800000}"/>
    <cellStyle name="Hiperłącze 7" xfId="46717" hidden="1" xr:uid="{00000000-0005-0000-0000-0000C3800000}"/>
    <cellStyle name="Hiperłącze 7" xfId="37660" hidden="1" xr:uid="{00000000-0005-0000-0000-0000897C0000}"/>
    <cellStyle name="Hiperłącze 7" xfId="33292" hidden="1" xr:uid="{00000000-0005-0000-0000-0000587A0000}"/>
    <cellStyle name="Hiperłącze 7" xfId="46680" hidden="1" xr:uid="{00000000-0005-0000-0000-0000B0800000}"/>
    <cellStyle name="Hiperłącze 7" xfId="28176" hidden="1" xr:uid="{00000000-0005-0000-0000-00002B780000}"/>
    <cellStyle name="Hiperłącze 7" xfId="26633" hidden="1" xr:uid="{00000000-0005-0000-0000-000045770000}"/>
    <cellStyle name="Hiperłącze 7" xfId="28804" hidden="1" xr:uid="{00000000-0005-0000-0000-00004F780000}"/>
    <cellStyle name="Hiperłącze 7" xfId="29791" hidden="1" xr:uid="{00000000-0005-0000-0000-000029790000}"/>
    <cellStyle name="Hiperłącze 7" xfId="30763" hidden="1" xr:uid="{00000000-0005-0000-0000-000012790000}"/>
    <cellStyle name="Hiperłącze 7" xfId="35506" hidden="1" xr:uid="{00000000-0005-0000-0000-0000527B0000}"/>
    <cellStyle name="Hiperłącze 7" xfId="41267" hidden="1" xr:uid="{00000000-0005-0000-0000-0000DE7D0000}"/>
    <cellStyle name="Hiperłącze 7" xfId="28625" hidden="1" xr:uid="{00000000-0005-0000-0000-000083780000}"/>
    <cellStyle name="Hiperłącze 7" xfId="35422" hidden="1" xr:uid="{00000000-0005-0000-0000-0000347B0000}"/>
    <cellStyle name="Hiperłącze 7" xfId="34803" hidden="1" xr:uid="{00000000-0005-0000-0000-0000EE7A0000}"/>
    <cellStyle name="Hiperłącze 7" xfId="33876" hidden="1" xr:uid="{00000000-0005-0000-0000-0000C37A0000}"/>
    <cellStyle name="Hiperłącze 7" xfId="33205" hidden="1" xr:uid="{00000000-0005-0000-0000-0000507A0000}"/>
    <cellStyle name="Hiperłącze 7" xfId="32733" hidden="1" xr:uid="{00000000-0005-0000-0000-00003A7A0000}"/>
    <cellStyle name="Hiperłącze 7" xfId="31857" hidden="1" xr:uid="{00000000-0005-0000-0000-0000F3790000}"/>
    <cellStyle name="Hiperłącze 7" xfId="31792" hidden="1" xr:uid="{00000000-0005-0000-0000-0000B1790000}"/>
    <cellStyle name="Hiperłącze 7" xfId="13059" hidden="1" xr:uid="{00000000-0005-0000-0000-000015710000}"/>
    <cellStyle name="Hiperłącze 7" xfId="44833" hidden="1" xr:uid="{00000000-0005-0000-0000-00008D7F0000}"/>
    <cellStyle name="Hiperłącze 7" xfId="45171" hidden="1" xr:uid="{00000000-0005-0000-0000-0000D17F0000}"/>
    <cellStyle name="Hiperłącze 7" xfId="44785" hidden="1" xr:uid="{00000000-0005-0000-0000-00008C7F0000}"/>
    <cellStyle name="Hiperłącze 7" xfId="31521" hidden="1" xr:uid="{00000000-0005-0000-0000-000080790000}"/>
    <cellStyle name="Hiperłącze 7" xfId="38996" hidden="1" xr:uid="{00000000-0005-0000-0000-0000B07D0000}"/>
    <cellStyle name="Hiperłącze 7" xfId="44377" hidden="1" xr:uid="{00000000-0005-0000-0000-00004C7F0000}"/>
    <cellStyle name="Hiperłącze 7" xfId="44189" hidden="1" xr:uid="{00000000-0005-0000-0000-0000337F0000}"/>
    <cellStyle name="Hiperłącze 7" xfId="42632" hidden="1" xr:uid="{00000000-0005-0000-0000-0000917E0000}"/>
    <cellStyle name="Hiperłącze 7" xfId="41059" hidden="1" xr:uid="{00000000-0005-0000-0000-00001C7E0000}"/>
    <cellStyle name="Hiperłącze 7" xfId="41619" hidden="1" xr:uid="{00000000-0005-0000-0000-0000067E0000}"/>
    <cellStyle name="Hiperłącze 7" xfId="41342" hidden="1" xr:uid="{00000000-0005-0000-0000-0000EF7D0000}"/>
    <cellStyle name="Hiperłącze 7" xfId="41180" hidden="1" xr:uid="{00000000-0005-0000-0000-0000D97D0000}"/>
    <cellStyle name="Hiperłącze 7" xfId="40648" hidden="1" xr:uid="{00000000-0005-0000-0000-0000C17D0000}"/>
    <cellStyle name="Hiperłącze 7" xfId="38975" hidden="1" xr:uid="{00000000-0005-0000-0000-0000AA7D0000}"/>
    <cellStyle name="Hiperłącze 7" xfId="35870" hidden="1" xr:uid="{00000000-0005-0000-0000-00007F7B0000}"/>
    <cellStyle name="Hiperłącze 7" xfId="13263" hidden="1" xr:uid="{00000000-0005-0000-0000-000029710000}"/>
    <cellStyle name="Hiperłącze 7" xfId="13022" hidden="1" xr:uid="{00000000-0005-0000-0000-000014710000}"/>
    <cellStyle name="Hiperłącze 7" xfId="12230" hidden="1" xr:uid="{00000000-0005-0000-0000-0000FF700000}"/>
    <cellStyle name="Hiperłącze 7" xfId="12819" hidden="1" xr:uid="{00000000-0005-0000-0000-0000E8700000}"/>
    <cellStyle name="Hiperłącze 7" xfId="37908" hidden="1" xr:uid="{00000000-0005-0000-0000-0000AF7C0000}"/>
    <cellStyle name="Hiperłącze 7" xfId="37583" hidden="1" xr:uid="{00000000-0005-0000-0000-0000977C0000}"/>
    <cellStyle name="Hiperłącze 7" xfId="37355" hidden="1" xr:uid="{00000000-0005-0000-0000-0000527C0000}"/>
    <cellStyle name="Hiperłącze 7" xfId="36515" hidden="1" xr:uid="{00000000-0005-0000-0000-00000D7C0000}"/>
    <cellStyle name="Hiperłącze 7" xfId="36333" hidden="1" xr:uid="{00000000-0005-0000-0000-0000C67B0000}"/>
    <cellStyle name="Hiperłącze 7" xfId="34560" hidden="1" xr:uid="{00000000-0005-0000-0000-0000997B0000}"/>
    <cellStyle name="Hiperłącze 7" xfId="20409" hidden="1" xr:uid="{00000000-0005-0000-0000-00009D740000}"/>
    <cellStyle name="Hiperłącze 7" xfId="43753" hidden="1" xr:uid="{00000000-0005-0000-0000-0000027F0000}"/>
    <cellStyle name="Hiperłącze 7" xfId="17157" hidden="1" xr:uid="{00000000-0005-0000-0000-0000D9720000}"/>
    <cellStyle name="Hiperłącze 7" xfId="29781" hidden="1" xr:uid="{00000000-0005-0000-0000-00002B790000}"/>
    <cellStyle name="Hiperłącze 7" xfId="36216" hidden="1" xr:uid="{00000000-0005-0000-0000-0000B67B0000}"/>
    <cellStyle name="Hiperłącze 7" xfId="31431" hidden="1" xr:uid="{00000000-0005-0000-0000-000077790000}"/>
    <cellStyle name="Hiperłącze 7" xfId="28264" hidden="1" xr:uid="{00000000-0005-0000-0000-000033780000}"/>
    <cellStyle name="Hiperłącze 7" xfId="27490" hidden="1" xr:uid="{00000000-0005-0000-0000-0000EC770000}"/>
    <cellStyle name="Hiperłącze 7" xfId="15374" hidden="1" xr:uid="{00000000-0005-0000-0000-000029720000}"/>
    <cellStyle name="Hiperłącze 7" xfId="42904" hidden="1" xr:uid="{00000000-0005-0000-0000-0000E17E0000}"/>
    <cellStyle name="Hiperłącze 7" xfId="22806" hidden="1" xr:uid="{00000000-0005-0000-0000-0000CD750000}"/>
    <cellStyle name="Hiperłącze 7" xfId="24238" hidden="1" xr:uid="{00000000-0005-0000-0000-000037760000}"/>
    <cellStyle name="Hiperłącze 7" xfId="31863" hidden="1" xr:uid="{00000000-0005-0000-0000-0000EB790000}"/>
    <cellStyle name="Hiperłącze 7" xfId="41384" hidden="1" xr:uid="{00000000-0005-0000-0000-00001B7E0000}"/>
    <cellStyle name="Hiperłącze 7" xfId="23795" hidden="1" xr:uid="{00000000-0005-0000-0000-000026760000}"/>
    <cellStyle name="Hiperłącze 7" xfId="14110" hidden="1" xr:uid="{00000000-0005-0000-0000-000081710000}"/>
    <cellStyle name="Hiperłącze 7" xfId="45908" hidden="1" xr:uid="{00000000-0005-0000-0000-000026800000}"/>
    <cellStyle name="Hiperłącze 7" xfId="23183" hidden="1" xr:uid="{00000000-0005-0000-0000-0000A2750000}"/>
    <cellStyle name="Hiperłącze 7" xfId="22413" hidden="1" xr:uid="{00000000-0005-0000-0000-000059750000}"/>
    <cellStyle name="Hiperłącze 7" xfId="20707" hidden="1" xr:uid="{00000000-0005-0000-0000-000013750000}"/>
    <cellStyle name="Hiperłącze 7" xfId="21343" hidden="1" xr:uid="{00000000-0005-0000-0000-0000C7740000}"/>
    <cellStyle name="Hiperłącze 7" xfId="37497" hidden="1" xr:uid="{00000000-0005-0000-0000-0000A67C0000}"/>
    <cellStyle name="Hiperłącze 7" xfId="20468" hidden="1" xr:uid="{00000000-0005-0000-0000-0000A7740000}"/>
    <cellStyle name="Hiperłącze 7" xfId="17264" hidden="1" xr:uid="{00000000-0005-0000-0000-0000E5720000}"/>
    <cellStyle name="Hiperłącze 7" xfId="17300" hidden="1" xr:uid="{00000000-0005-0000-0000-0000EE720000}"/>
    <cellStyle name="Hiperłącze 7" xfId="17309" hidden="1" xr:uid="{00000000-0005-0000-0000-0000EF720000}"/>
    <cellStyle name="Hiperłącze 7" xfId="17372" hidden="1" xr:uid="{00000000-0005-0000-0000-0000F1720000}"/>
    <cellStyle name="Hiperłącze 7" xfId="17327" hidden="1" xr:uid="{00000000-0005-0000-0000-0000F4720000}"/>
    <cellStyle name="Hiperłącze 7" xfId="17364" hidden="1" xr:uid="{00000000-0005-0000-0000-0000F5720000}"/>
    <cellStyle name="Hiperłącze 7" xfId="16033" hidden="1" xr:uid="{00000000-0005-0000-0000-0000FC720000}"/>
    <cellStyle name="Hiperłącze 7" xfId="16013" hidden="1" xr:uid="{00000000-0005-0000-0000-000002730000}"/>
    <cellStyle name="Hiperłącze 7" xfId="16181" hidden="1" xr:uid="{00000000-0005-0000-0000-000003730000}"/>
    <cellStyle name="Hiperłącze 7" xfId="16155" hidden="1" xr:uid="{00000000-0005-0000-0000-000006730000}"/>
    <cellStyle name="Hiperłącze 7" xfId="16148" hidden="1" xr:uid="{00000000-0005-0000-0000-000007730000}"/>
    <cellStyle name="Hiperłącze 7" xfId="16755" hidden="1" xr:uid="{00000000-0005-0000-0000-00000F730000}"/>
    <cellStyle name="Hiperłącze 7" xfId="15999" hidden="1" xr:uid="{00000000-0005-0000-0000-000010730000}"/>
    <cellStyle name="Hiperłącze 7" xfId="17420" hidden="1" xr:uid="{00000000-0005-0000-0000-000013730000}"/>
    <cellStyle name="Hiperłącze 7" xfId="17430" hidden="1" xr:uid="{00000000-0005-0000-0000-000014730000}"/>
    <cellStyle name="Hiperłącze 7" xfId="17502" hidden="1" xr:uid="{00000000-0005-0000-0000-00001A730000}"/>
    <cellStyle name="Hiperłącze 7" xfId="17601" hidden="1" xr:uid="{00000000-0005-0000-0000-000022730000}"/>
    <cellStyle name="Hiperłącze 7" xfId="17626" hidden="1" xr:uid="{00000000-0005-0000-0000-00002A730000}"/>
    <cellStyle name="Hiperłącze 7" xfId="17692" hidden="1" xr:uid="{00000000-0005-0000-0000-00002D730000}"/>
    <cellStyle name="Hiperłącze 7" xfId="17661" hidden="1" xr:uid="{00000000-0005-0000-0000-00002F730000}"/>
    <cellStyle name="Hiperłącze 7" xfId="17685" hidden="1" xr:uid="{00000000-0005-0000-0000-000031730000}"/>
    <cellStyle name="Hiperłącze 7" xfId="17668" hidden="1" xr:uid="{00000000-0005-0000-0000-000034730000}"/>
    <cellStyle name="Hiperłącze 7" xfId="17724" hidden="1" xr:uid="{00000000-0005-0000-0000-000036730000}"/>
    <cellStyle name="Hiperłącze 7" xfId="17732" hidden="1" xr:uid="{00000000-0005-0000-0000-000037730000}"/>
    <cellStyle name="Hiperłącze 7" xfId="17775" hidden="1" xr:uid="{00000000-0005-0000-0000-00003F730000}"/>
    <cellStyle name="Hiperłącze 7" xfId="17764" hidden="1" xr:uid="{00000000-0005-0000-0000-000040730000}"/>
    <cellStyle name="Hiperłącze 7" xfId="17813" hidden="1" xr:uid="{00000000-0005-0000-0000-000041730000}"/>
    <cellStyle name="Hiperłącze 7" xfId="17895" hidden="1" xr:uid="{00000000-0005-0000-0000-000045730000}"/>
    <cellStyle name="Hiperłącze 7" xfId="24359" hidden="1" xr:uid="{00000000-0005-0000-0000-000042760000}"/>
    <cellStyle name="Hiperłącze 7" xfId="25082" hidden="1" xr:uid="{00000000-0005-0000-0000-00001C770000}"/>
    <cellStyle name="Hiperłącze 7" xfId="25335" hidden="1" xr:uid="{00000000-0005-0000-0000-000016780000}"/>
    <cellStyle name="Hiperłącze 7" xfId="26367" hidden="1" xr:uid="{00000000-0005-0000-0000-000010770000}"/>
    <cellStyle name="Hiperłącze 7" xfId="33487" hidden="1" xr:uid="{00000000-0005-0000-0000-0000667A0000}"/>
    <cellStyle name="Hiperłącze 7" xfId="18130" hidden="1" xr:uid="{00000000-0005-0000-0000-00007A730000}"/>
    <cellStyle name="Hiperłącze 7" xfId="15196" hidden="1" xr:uid="{00000000-0005-0000-0000-000018720000}"/>
    <cellStyle name="Hiperłącze 7" xfId="40477" hidden="1" xr:uid="{00000000-0005-0000-0000-0000977D0000}"/>
    <cellStyle name="Hiperłącze 7" xfId="43189" hidden="1" xr:uid="{00000000-0005-0000-0000-00005C800000}"/>
    <cellStyle name="Hiperłącze 7" xfId="27576" hidden="1" xr:uid="{00000000-0005-0000-0000-0000DA770000}"/>
    <cellStyle name="Hiperłącze 7" xfId="46813" hidden="1" xr:uid="{00000000-0005-0000-0000-00007D800000}"/>
    <cellStyle name="Hiperłącze 7" xfId="39666" hidden="1" xr:uid="{00000000-0005-0000-0000-0000237D0000}"/>
    <cellStyle name="Hiperłącze 7" xfId="43606" hidden="1" xr:uid="{00000000-0005-0000-0000-0000B97F0000}"/>
    <cellStyle name="Hiperłącze 7" xfId="11303" hidden="1" xr:uid="{00000000-0005-0000-0000-00007B700000}"/>
    <cellStyle name="Hiperłącze 7" xfId="14387" hidden="1" xr:uid="{00000000-0005-0000-0000-00009E710000}"/>
    <cellStyle name="Hiperłącze 7" xfId="18938" hidden="1" xr:uid="{00000000-0005-0000-0000-0000B4730000}"/>
    <cellStyle name="Hiperłącze 7" xfId="38279" hidden="1" xr:uid="{00000000-0005-0000-0000-0000BE7C0000}"/>
    <cellStyle name="Hiperłącze 7" xfId="22772" hidden="1" xr:uid="{00000000-0005-0000-0000-0000DE750000}"/>
    <cellStyle name="Hiperłącze 7" xfId="18430" hidden="1" xr:uid="{00000000-0005-0000-0000-0000D0730000}"/>
    <cellStyle name="Hiperłącze 7" xfId="20519" hidden="1" xr:uid="{00000000-0005-0000-0000-00001D750000}"/>
    <cellStyle name="Hiperłącze 7" xfId="34588" hidden="1" xr:uid="{00000000-0005-0000-0000-0000A87B0000}"/>
    <cellStyle name="Hiperłącze 7" xfId="36008" hidden="1" xr:uid="{00000000-0005-0000-0000-00008A7B0000}"/>
    <cellStyle name="Hiperłącze 7" xfId="34795" hidden="1" xr:uid="{00000000-0005-0000-0000-0000EA7A0000}"/>
    <cellStyle name="Hiperłącze 7" xfId="29752" hidden="1" xr:uid="{00000000-0005-0000-0000-000031790000}"/>
    <cellStyle name="Hiperłącze 7" xfId="30517" hidden="1" xr:uid="{00000000-0005-0000-0000-0000F7780000}"/>
    <cellStyle name="Hiperłącze 7" xfId="33745" hidden="1" xr:uid="{00000000-0005-0000-0000-0000AE7A0000}"/>
    <cellStyle name="Hiperłącze 7" xfId="29262" hidden="1" xr:uid="{00000000-0005-0000-0000-0000A8780000}"/>
    <cellStyle name="Hiperłącze 7" xfId="28588" hidden="1" xr:uid="{00000000-0005-0000-0000-000070780000}"/>
    <cellStyle name="Hiperłącze 7" xfId="35351" hidden="1" xr:uid="{00000000-0005-0000-0000-0000297B0000}"/>
    <cellStyle name="Hiperłącze 7" xfId="35164" hidden="1" xr:uid="{00000000-0005-0000-0000-00000E7B0000}"/>
    <cellStyle name="Hiperłącze 7" xfId="34780" hidden="1" xr:uid="{00000000-0005-0000-0000-0000ED7A0000}"/>
    <cellStyle name="Hiperłącze 7" xfId="33976" hidden="1" xr:uid="{00000000-0005-0000-0000-0000CE7A0000}"/>
    <cellStyle name="Hiperłącze 7" xfId="33713" hidden="1" xr:uid="{00000000-0005-0000-0000-0000B47A0000}"/>
    <cellStyle name="Hiperłącze 7" xfId="29820" hidden="1" xr:uid="{00000000-0005-0000-0000-00001A7A0000}"/>
    <cellStyle name="Hiperłącze 7" xfId="31818" hidden="1" xr:uid="{00000000-0005-0000-0000-0000FE790000}"/>
    <cellStyle name="Hiperłącze 7" xfId="22946" hidden="1" xr:uid="{00000000-0005-0000-0000-0000DD750000}"/>
    <cellStyle name="Hiperłącze 7" xfId="22002" hidden="1" xr:uid="{00000000-0005-0000-0000-000029750000}"/>
    <cellStyle name="Hiperłącze 7" xfId="26469" hidden="1" xr:uid="{00000000-0005-0000-0000-000033770000}"/>
    <cellStyle name="Hiperłącze 7" xfId="46088" hidden="1" xr:uid="{00000000-0005-0000-0000-000013800000}"/>
    <cellStyle name="Hiperłącze 7" xfId="11391" hidden="1" xr:uid="{00000000-0005-0000-0000-000083700000}"/>
    <cellStyle name="Hiperłącze 7" xfId="17219" hidden="1" xr:uid="{00000000-0005-0000-0000-0000E8720000}"/>
    <cellStyle name="Hiperłącze 7" xfId="41547" hidden="1" xr:uid="{00000000-0005-0000-0000-0000007E0000}"/>
    <cellStyle name="Hiperłącze 7" xfId="45245" hidden="1" xr:uid="{00000000-0005-0000-0000-0000D97F0000}"/>
    <cellStyle name="Hiperłącze 7" xfId="43543" hidden="1" xr:uid="{00000000-0005-0000-0000-0000BE7F0000}"/>
    <cellStyle name="Hiperłącze 7" xfId="44945" hidden="1" xr:uid="{00000000-0005-0000-0000-00009E7F0000}"/>
    <cellStyle name="Hiperłącze 7" xfId="31575" hidden="1" xr:uid="{00000000-0005-0000-0000-000081790000}"/>
    <cellStyle name="Hiperłącze 7" xfId="44136" hidden="1" xr:uid="{00000000-0005-0000-0000-00002A7F0000}"/>
    <cellStyle name="Hiperłącze 7" xfId="43833" hidden="1" xr:uid="{00000000-0005-0000-0000-0000097F0000}"/>
    <cellStyle name="Hiperłącze 7" xfId="42283" hidden="1" xr:uid="{00000000-0005-0000-0000-0000717E0000}"/>
    <cellStyle name="Hiperłącze 7" xfId="41707" hidden="1" xr:uid="{00000000-0005-0000-0000-0000547E0000}"/>
    <cellStyle name="Hiperłącze 7" xfId="41636" hidden="1" xr:uid="{00000000-0005-0000-0000-0000377E0000}"/>
    <cellStyle name="Hiperłącze 7" xfId="41075" hidden="1" xr:uid="{00000000-0005-0000-0000-0000177E0000}"/>
    <cellStyle name="Hiperłącze 7" xfId="41511" hidden="1" xr:uid="{00000000-0005-0000-0000-0000FA7D0000}"/>
    <cellStyle name="Hiperłącze 7" xfId="41259" hidden="1" xr:uid="{00000000-0005-0000-0000-0000DD7D0000}"/>
    <cellStyle name="Hiperłącze 7" xfId="19539" hidden="1" xr:uid="{00000000-0005-0000-0000-000050740000}"/>
    <cellStyle name="Hiperłącze 7" xfId="22882" hidden="1" xr:uid="{00000000-0005-0000-0000-0000ED750000}"/>
    <cellStyle name="Hiperłącze 7" xfId="25789" hidden="1" xr:uid="{00000000-0005-0000-0000-00008A770000}"/>
    <cellStyle name="Hiperłącze 7" xfId="30828" hidden="1" xr:uid="{00000000-0005-0000-0000-000019790000}"/>
    <cellStyle name="Hiperłącze 7" xfId="12886" hidden="1" xr:uid="{00000000-0005-0000-0000-000002710000}"/>
    <cellStyle name="Hiperłącze 7" xfId="12802" hidden="1" xr:uid="{00000000-0005-0000-0000-0000E4700000}"/>
    <cellStyle name="Hiperłącze 7" xfId="13354" hidden="1" xr:uid="{00000000-0005-0000-0000-00003B710000}"/>
    <cellStyle name="Hiperłącze 7" xfId="38773" hidden="1" xr:uid="{00000000-0005-0000-0000-0000567D0000}"/>
    <cellStyle name="Hiperłącze 7" xfId="39891" hidden="1" xr:uid="{00000000-0005-0000-0000-0000367D0000}"/>
    <cellStyle name="Hiperłącze 7" xfId="38453" hidden="1" xr:uid="{00000000-0005-0000-0000-0000DC7C0000}"/>
    <cellStyle name="Hiperłącze 7" xfId="38216" hidden="1" xr:uid="{00000000-0005-0000-0000-0000BC7C0000}"/>
    <cellStyle name="Hiperłącze 7" xfId="37682" hidden="1" xr:uid="{00000000-0005-0000-0000-0000A17C0000}"/>
    <cellStyle name="Hiperłącze 7" xfId="38118" hidden="1" xr:uid="{00000000-0005-0000-0000-0000827C0000}"/>
    <cellStyle name="Hiperłącze 7" xfId="37247" hidden="1" xr:uid="{00000000-0005-0000-0000-0000467C0000}"/>
    <cellStyle name="Hiperłącze 7" xfId="36934" hidden="1" xr:uid="{00000000-0005-0000-0000-0000E77B0000}"/>
    <cellStyle name="Hiperłącze 7" xfId="25179" hidden="1" xr:uid="{00000000-0005-0000-0000-00002B770000}"/>
    <cellStyle name="Hiperłącze 7" xfId="24198" hidden="1" xr:uid="{00000000-0005-0000-0000-00002D760000}"/>
    <cellStyle name="Hiperłącze 7" xfId="30657" hidden="1" xr:uid="{00000000-0005-0000-0000-000005790000}"/>
    <cellStyle name="Hiperłącze 7" xfId="17804" hidden="1" xr:uid="{00000000-0005-0000-0000-00003E730000}"/>
    <cellStyle name="Hiperłącze 7" xfId="14646" hidden="1" xr:uid="{00000000-0005-0000-0000-0000FD710000}"/>
    <cellStyle name="Hiperłącze 7" xfId="36422" hidden="1" xr:uid="{00000000-0005-0000-0000-0000247C0000}"/>
    <cellStyle name="Hiperłącze 7" xfId="32483" hidden="1" xr:uid="{00000000-0005-0000-0000-0000DE790000}"/>
    <cellStyle name="Hiperłącze 7" xfId="27659" hidden="1" xr:uid="{00000000-0005-0000-0000-0000AF770000}"/>
    <cellStyle name="Hiperłącze 7" xfId="40147" hidden="1" xr:uid="{00000000-0005-0000-0000-00006F7D0000}"/>
    <cellStyle name="Hiperłącze 7" xfId="19737" hidden="1" xr:uid="{00000000-0005-0000-0000-00002B740000}"/>
    <cellStyle name="Hiperłącze 7" xfId="25507" hidden="1" xr:uid="{00000000-0005-0000-0000-00001D780000}"/>
    <cellStyle name="Hiperłącze 7" xfId="27730" hidden="1" xr:uid="{00000000-0005-0000-0000-0000B7770000}"/>
    <cellStyle name="Hiperłącze 7" xfId="26097" hidden="1" xr:uid="{00000000-0005-0000-0000-0000F3760000}"/>
    <cellStyle name="Hiperłącze 7" xfId="34521" hidden="1" xr:uid="{00000000-0005-0000-0000-0000AF7B0000}"/>
    <cellStyle name="Hiperłącze 7" xfId="31385" hidden="1" xr:uid="{00000000-0005-0000-0000-000071790000}"/>
    <cellStyle name="Hiperłącze 7" xfId="25866" hidden="1" xr:uid="{00000000-0005-0000-0000-0000D7760000}"/>
    <cellStyle name="Hiperłącze 7" xfId="24339" hidden="1" xr:uid="{00000000-0005-0000-0000-00007F760000}"/>
    <cellStyle name="Hiperłącze 7" xfId="33165" hidden="1" xr:uid="{00000000-0005-0000-0000-0000497A0000}"/>
    <cellStyle name="Hiperłącze 7" xfId="42551" hidden="1" xr:uid="{00000000-0005-0000-0000-00008D7E0000}"/>
    <cellStyle name="Hiperłącze 7" xfId="23808" hidden="1" xr:uid="{00000000-0005-0000-0000-00006A760000}"/>
    <cellStyle name="Hiperłącze 7" xfId="16907" hidden="1" xr:uid="{00000000-0005-0000-0000-0000C0720000}"/>
    <cellStyle name="Hiperłącze 7" xfId="40375" hidden="1" xr:uid="{00000000-0005-0000-0000-00008B7D0000}"/>
    <cellStyle name="Hiperłącze 7" xfId="23661" hidden="1" xr:uid="{00000000-0005-0000-0000-000019760000}"/>
    <cellStyle name="Hiperłącze 7" xfId="43444" hidden="1" xr:uid="{00000000-0005-0000-0000-00004D800000}"/>
    <cellStyle name="Hiperłącze 7" xfId="23116" hidden="1" xr:uid="{00000000-0005-0000-0000-00009C750000}"/>
    <cellStyle name="Hiperłącze 7" xfId="34497" hidden="1" xr:uid="{00000000-0005-0000-0000-00009E7B0000}"/>
    <cellStyle name="Hiperłącze 7" xfId="31567" hidden="1" xr:uid="{00000000-0005-0000-0000-000085790000}"/>
    <cellStyle name="Hiperłącze 7" xfId="19387" hidden="1" xr:uid="{00000000-0005-0000-0000-00006D740000}"/>
    <cellStyle name="Hiperłącze 7" xfId="44012" hidden="1" xr:uid="{00000000-0005-0000-0000-00001A7F0000}"/>
    <cellStyle name="Hiperłącze 7" xfId="20544" hidden="1" xr:uid="{00000000-0005-0000-0000-00000E750000}"/>
    <cellStyle name="Hiperłącze 7" xfId="17940" hidden="1" xr:uid="{00000000-0005-0000-0000-00004F730000}"/>
    <cellStyle name="Hiperłącze 7" xfId="18021" hidden="1" xr:uid="{00000000-0005-0000-0000-000056730000}"/>
    <cellStyle name="Hiperłącze 7" xfId="17987" hidden="1" xr:uid="{00000000-0005-0000-0000-000057730000}"/>
    <cellStyle name="Hiperłącze 7" xfId="16465" hidden="1" xr:uid="{00000000-0005-0000-0000-000059730000}"/>
    <cellStyle name="Hiperłącze 7" xfId="16486" hidden="1" xr:uid="{00000000-0005-0000-0000-00005D730000}"/>
    <cellStyle name="Hiperłącze 7" xfId="16402" hidden="1" xr:uid="{00000000-0005-0000-0000-00005E730000}"/>
    <cellStyle name="Hiperłącze 7" xfId="16080" hidden="1" xr:uid="{00000000-0005-0000-0000-00005F730000}"/>
    <cellStyle name="Hiperłącze 7" xfId="16482" hidden="1" xr:uid="{00000000-0005-0000-0000-000061730000}"/>
    <cellStyle name="Hiperłącze 7" xfId="16480" hidden="1" xr:uid="{00000000-0005-0000-0000-000063730000}"/>
    <cellStyle name="Hiperłącze 7" xfId="18048" hidden="1" xr:uid="{00000000-0005-0000-0000-000073730000}"/>
    <cellStyle name="Hiperłącze 7" xfId="18121" hidden="1" xr:uid="{00000000-0005-0000-0000-000076730000}"/>
    <cellStyle name="Hiperłącze 7" xfId="18104" hidden="1" xr:uid="{00000000-0005-0000-0000-000079730000}"/>
    <cellStyle name="Hiperłącze 7" xfId="18184" hidden="1" xr:uid="{00000000-0005-0000-0000-000083730000}"/>
    <cellStyle name="Hiperłącze 7" xfId="18175" hidden="1" xr:uid="{00000000-0005-0000-0000-000084730000}"/>
    <cellStyle name="Hiperłącze 7" xfId="18212" hidden="1" xr:uid="{00000000-0005-0000-0000-000085730000}"/>
    <cellStyle name="Hiperłącze 7" xfId="18238" hidden="1" xr:uid="{00000000-0005-0000-0000-000086730000}"/>
    <cellStyle name="Hiperłącze 7" xfId="18570" hidden="1" xr:uid="{00000000-0005-0000-0000-00008A730000}"/>
    <cellStyle name="Hiperłącze 7" xfId="18590" hidden="1" xr:uid="{00000000-0005-0000-0000-00008C730000}"/>
    <cellStyle name="Hiperłącze 7" xfId="18641" hidden="1" xr:uid="{00000000-0005-0000-0000-00008D730000}"/>
    <cellStyle name="Hiperłącze 7" xfId="18617" hidden="1" xr:uid="{00000000-0005-0000-0000-000094730000}"/>
    <cellStyle name="Hiperłącze 7" xfId="18681" hidden="1" xr:uid="{00000000-0005-0000-0000-000097730000}"/>
    <cellStyle name="Hiperłącze 7" xfId="18730" hidden="1" xr:uid="{00000000-0005-0000-0000-00009D730000}"/>
    <cellStyle name="Hiperłącze 7" xfId="18724" hidden="1" xr:uid="{00000000-0005-0000-0000-00009F730000}"/>
    <cellStyle name="Hiperłącze 7" xfId="18839" hidden="1" xr:uid="{00000000-0005-0000-0000-0000A7730000}"/>
    <cellStyle name="Hiperłącze 7" xfId="18992" hidden="1" xr:uid="{00000000-0005-0000-0000-0000B2730000}"/>
    <cellStyle name="Hiperłącze 7" xfId="18947" hidden="1" xr:uid="{00000000-0005-0000-0000-0000B3730000}"/>
    <cellStyle name="Hiperłącze 7" xfId="19001" hidden="1" xr:uid="{00000000-0005-0000-0000-0000B6730000}"/>
    <cellStyle name="Hiperłącze 7" xfId="18955" hidden="1" xr:uid="{00000000-0005-0000-0000-0000B8730000}"/>
    <cellStyle name="Hiperłącze 7" xfId="18534" hidden="1" xr:uid="{00000000-0005-0000-0000-0000B9730000}"/>
    <cellStyle name="Hiperłącze 7" xfId="18482" hidden="1" xr:uid="{00000000-0005-0000-0000-0000C1730000}"/>
    <cellStyle name="Hiperłącze 7" xfId="18495" hidden="1" xr:uid="{00000000-0005-0000-0000-0000C4730000}"/>
    <cellStyle name="Hiperłącze 7" xfId="18776" hidden="1" xr:uid="{00000000-0005-0000-0000-0000C5730000}"/>
    <cellStyle name="Hiperłącze 7" xfId="18767" hidden="1" xr:uid="{00000000-0005-0000-0000-0000C6730000}"/>
    <cellStyle name="Hiperłącze 7" xfId="18449" hidden="1" xr:uid="{00000000-0005-0000-0000-0000C8730000}"/>
    <cellStyle name="Hiperłącze 7" xfId="18251" hidden="1" xr:uid="{00000000-0005-0000-0000-0000CA730000}"/>
    <cellStyle name="Hiperłącze 7" xfId="18766" hidden="1" xr:uid="{00000000-0005-0000-0000-0000CB730000}"/>
    <cellStyle name="Hiperłącze 7" xfId="18385" hidden="1" xr:uid="{00000000-0005-0000-0000-0000D9730000}"/>
    <cellStyle name="Hiperłącze 7" xfId="18334" hidden="1" xr:uid="{00000000-0005-0000-0000-0000E0730000}"/>
    <cellStyle name="Hiperłącze 7" xfId="18364" hidden="1" xr:uid="{00000000-0005-0000-0000-0000DA730000}"/>
    <cellStyle name="Hiperłącze 7" xfId="25886" hidden="1" xr:uid="{00000000-0005-0000-0000-0000DB760000}"/>
    <cellStyle name="Hiperłącze 7" xfId="21870" hidden="1" xr:uid="{00000000-0005-0000-0000-000008750000}"/>
    <cellStyle name="Hiperłącze 7" xfId="24812" hidden="1" xr:uid="{00000000-0005-0000-0000-0000A1760000}"/>
    <cellStyle name="Hiperłącze 7" xfId="44120" hidden="1" xr:uid="{00000000-0005-0000-0000-0000267F0000}"/>
    <cellStyle name="Hiperłącze 7" xfId="28228" hidden="1" xr:uid="{00000000-0005-0000-0000-00002E780000}"/>
    <cellStyle name="Hiperłącze 7" xfId="27215" hidden="1" xr:uid="{00000000-0005-0000-0000-0000A0770000}"/>
    <cellStyle name="Hiperłącze 7" xfId="32687" hidden="1" xr:uid="{00000000-0005-0000-0000-00003C7A0000}"/>
    <cellStyle name="Hiperłącze 7" xfId="11838" hidden="1" xr:uid="{00000000-0005-0000-0000-00004B710000}"/>
    <cellStyle name="Hiperłącze 7" xfId="19576" hidden="1" xr:uid="{00000000-0005-0000-0000-000063740000}"/>
    <cellStyle name="Hiperłącze 7" xfId="41220" hidden="1" xr:uid="{00000000-0005-0000-0000-0000E07D0000}"/>
    <cellStyle name="Hiperłącze 7" xfId="45028" hidden="1" xr:uid="{00000000-0005-0000-0000-0000A97F0000}"/>
    <cellStyle name="Hiperłącze 7" xfId="30820" hidden="1" xr:uid="{00000000-0005-0000-0000-00001B790000}"/>
    <cellStyle name="Hiperłącze 7" xfId="46753" hidden="1" xr:uid="{00000000-0005-0000-0000-00007B800000}"/>
    <cellStyle name="Hiperłącze 7" xfId="29055" hidden="1" xr:uid="{00000000-0005-0000-0000-000065780000}"/>
    <cellStyle name="Hiperłącze 7" xfId="37138" hidden="1" xr:uid="{00000000-0005-0000-0000-0000227C0000}"/>
    <cellStyle name="Hiperłącze 7" xfId="17822" hidden="1" xr:uid="{00000000-0005-0000-0000-000042730000}"/>
    <cellStyle name="Hiperłącze 7" xfId="28428" hidden="1" xr:uid="{00000000-0005-0000-0000-00008E780000}"/>
    <cellStyle name="Hiperłącze 7" xfId="10239" hidden="1" xr:uid="{00000000-0005-0000-0000-00005B700000}"/>
    <cellStyle name="Hiperłącze 7" xfId="37678" hidden="1" xr:uid="{00000000-0005-0000-0000-0000A47C0000}"/>
    <cellStyle name="Hiperłącze 7" xfId="13687" hidden="1" xr:uid="{00000000-0005-0000-0000-000075710000}"/>
    <cellStyle name="Hiperłącze 7" xfId="38631" hidden="1" xr:uid="{00000000-0005-0000-0000-0000527D0000}"/>
    <cellStyle name="Hiperłącze 7" xfId="20574" hidden="1" xr:uid="{00000000-0005-0000-0000-00000C760000}"/>
    <cellStyle name="Hiperłącze 7" xfId="26259" hidden="1" xr:uid="{00000000-0005-0000-0000-000004770000}"/>
    <cellStyle name="Hiperłącze 7" xfId="31530" hidden="1" xr:uid="{00000000-0005-0000-0000-000084790000}"/>
    <cellStyle name="Hiperłącze 7" xfId="28661" hidden="1" xr:uid="{00000000-0005-0000-0000-00003B780000}"/>
    <cellStyle name="Hiperłącze 7" xfId="23942" hidden="1" xr:uid="{00000000-0005-0000-0000-000079760000}"/>
    <cellStyle name="Hiperłącze 7" xfId="45512" hidden="1" xr:uid="{00000000-0005-0000-0000-000036800000}"/>
    <cellStyle name="Hiperłącze 7" xfId="41697" hidden="1" xr:uid="{00000000-0005-0000-0000-0000537E0000}"/>
    <cellStyle name="Hiperłącze 7" xfId="36596" hidden="1" xr:uid="{00000000-0005-0000-0000-0000FF7B0000}"/>
    <cellStyle name="Hiperłącze 7" xfId="36768" hidden="1" xr:uid="{00000000-0005-0000-0000-0000D67B0000}"/>
    <cellStyle name="Hiperłącze 7" xfId="29190" hidden="1" xr:uid="{00000000-0005-0000-0000-0000A4780000}"/>
    <cellStyle name="Hiperłącze 7" xfId="16363" hidden="1" xr:uid="{00000000-0005-0000-0000-00005B730000}"/>
    <cellStyle name="Hiperłącze 7" xfId="39727" hidden="1" xr:uid="{00000000-0005-0000-0000-0000287D0000}"/>
    <cellStyle name="Hiperłącze 7" xfId="32067" hidden="1" xr:uid="{00000000-0005-0000-0000-0000F4790000}"/>
    <cellStyle name="Hiperłącze 7" xfId="34577" hidden="1" xr:uid="{00000000-0005-0000-0000-0000A17B0000}"/>
    <cellStyle name="Hiperłącze 7" xfId="33841" hidden="1" xr:uid="{00000000-0005-0000-0000-0000BA7A0000}"/>
    <cellStyle name="Hiperłącze 7" xfId="30609" hidden="1" xr:uid="{00000000-0005-0000-0000-000004790000}"/>
    <cellStyle name="Hiperłącze 7" xfId="35891" hidden="1" xr:uid="{00000000-0005-0000-0000-00007A7B0000}"/>
    <cellStyle name="Hiperłącze 7" xfId="35525" hidden="1" xr:uid="{00000000-0005-0000-0000-0000547B0000}"/>
    <cellStyle name="Hiperłącze 7" xfId="43841" hidden="1" xr:uid="{00000000-0005-0000-0000-00000A7F0000}"/>
    <cellStyle name="Hiperłącze 7" xfId="29254" hidden="1" xr:uid="{00000000-0005-0000-0000-0000A7780000}"/>
    <cellStyle name="Hiperłącze 7" xfId="28864" hidden="1" xr:uid="{00000000-0005-0000-0000-000082780000}"/>
    <cellStyle name="Hiperłącze 7" xfId="28991" hidden="1" xr:uid="{00000000-0005-0000-0000-00005E780000}"/>
    <cellStyle name="Hiperłącze 7" xfId="35056" hidden="1" xr:uid="{00000000-0005-0000-0000-0000017B0000}"/>
    <cellStyle name="Hiperłącze 7" xfId="34020" hidden="1" xr:uid="{00000000-0005-0000-0000-0000D87A0000}"/>
    <cellStyle name="Hiperłącze 7" xfId="33017" hidden="1" xr:uid="{00000000-0005-0000-0000-0000897A0000}"/>
    <cellStyle name="Hiperłącze 7" xfId="32325" hidden="1" xr:uid="{00000000-0005-0000-0000-0000CE790000}"/>
    <cellStyle name="Hiperłącze 7" xfId="20610" hidden="1" xr:uid="{00000000-0005-0000-0000-000009760000}"/>
    <cellStyle name="Hiperłącze 7" xfId="45980" hidden="1" xr:uid="{00000000-0005-0000-0000-000007800000}"/>
    <cellStyle name="Hiperłącze 7" xfId="21146" hidden="1" xr:uid="{00000000-0005-0000-0000-0000B5740000}"/>
    <cellStyle name="Hiperłącze 7" xfId="45532" hidden="1" xr:uid="{00000000-0005-0000-0000-00003B800000}"/>
    <cellStyle name="Hiperłącze 7" xfId="29489" hidden="1" xr:uid="{00000000-0005-0000-0000-0000C3780000}"/>
    <cellStyle name="Hiperłącze 7" xfId="31906" hidden="1" xr:uid="{00000000-0005-0000-0000-0000107A0000}"/>
    <cellStyle name="Hiperłącze 7" xfId="16488" hidden="1" xr:uid="{00000000-0005-0000-0000-000066730000}"/>
    <cellStyle name="Hiperłącze 7" xfId="42211" hidden="1" xr:uid="{00000000-0005-0000-0000-0000697E0000}"/>
    <cellStyle name="Hiperłącze 7" xfId="24994" hidden="1" xr:uid="{00000000-0005-0000-0000-0000B5760000}"/>
    <cellStyle name="Hiperłącze 7" xfId="16038" hidden="1" xr:uid="{00000000-0005-0000-0000-0000FA720000}"/>
    <cellStyle name="Hiperłącze 7" xfId="21179" hidden="1" xr:uid="{00000000-0005-0000-0000-0000BC740000}"/>
    <cellStyle name="Hiperłącze 7" xfId="44759" hidden="1" xr:uid="{00000000-0005-0000-0000-0000897F0000}"/>
    <cellStyle name="Hiperłącze 7" xfId="30004" hidden="1" xr:uid="{00000000-0005-0000-0000-00009D790000}"/>
    <cellStyle name="Hiperłącze 7" xfId="45162" hidden="1" xr:uid="{00000000-0005-0000-0000-0000B67F0000}"/>
    <cellStyle name="Hiperłącze 7" xfId="44820" hidden="1" xr:uid="{00000000-0005-0000-0000-0000937F0000}"/>
    <cellStyle name="Hiperłącze 7" xfId="40847" hidden="1" xr:uid="{00000000-0005-0000-0000-0000D27D0000}"/>
    <cellStyle name="Hiperłącze 7" xfId="44094" hidden="1" xr:uid="{00000000-0005-0000-0000-0000257F0000}"/>
    <cellStyle name="Hiperłącze 7" xfId="43745" hidden="1" xr:uid="{00000000-0005-0000-0000-0000FE7E0000}"/>
    <cellStyle name="Hiperłącze 7" xfId="42831" hidden="1" xr:uid="{00000000-0005-0000-0000-0000D87E0000}"/>
    <cellStyle name="Hiperłącze 7" xfId="42194" hidden="1" xr:uid="{00000000-0005-0000-0000-0000B37E0000}"/>
    <cellStyle name="Hiperłącze 7" xfId="42516" hidden="1" xr:uid="{00000000-0005-0000-0000-0000897E0000}"/>
    <cellStyle name="Hiperłącze 7" xfId="41824" hidden="1" xr:uid="{00000000-0005-0000-0000-0000647E0000}"/>
    <cellStyle name="Hiperłącze 7" xfId="38916" hidden="1" xr:uid="{00000000-0005-0000-0000-00003E7E0000}"/>
    <cellStyle name="Hiperłącze 7" xfId="19251" hidden="1" xr:uid="{00000000-0005-0000-0000-000011740000}"/>
    <cellStyle name="Hiperłącze 7" xfId="37129" hidden="1" xr:uid="{00000000-0005-0000-0000-0000217C0000}"/>
    <cellStyle name="Hiperłącze 7" xfId="20230" hidden="1" xr:uid="{00000000-0005-0000-0000-000088740000}"/>
    <cellStyle name="Hiperłącze 7" xfId="23777" hidden="1" xr:uid="{00000000-0005-0000-0000-000021760000}"/>
    <cellStyle name="Hiperłącze 7" xfId="27544" hidden="1" xr:uid="{00000000-0005-0000-0000-0000E4770000}"/>
    <cellStyle name="Hiperłącze 7" xfId="37540" hidden="1" xr:uid="{00000000-0005-0000-0000-0000997C0000}"/>
    <cellStyle name="Hiperłącze 7" xfId="21916" hidden="1" xr:uid="{00000000-0005-0000-0000-000006750000}"/>
    <cellStyle name="Hiperłącze 7" xfId="26613" hidden="1" xr:uid="{00000000-0005-0000-0000-000048770000}"/>
    <cellStyle name="Hiperłącze 7" xfId="18441" hidden="1" xr:uid="{00000000-0005-0000-0000-0000CC730000}"/>
    <cellStyle name="Hiperłącze 7" xfId="13325" hidden="1" xr:uid="{00000000-0005-0000-0000-000038710000}"/>
    <cellStyle name="Hiperłącze 7" xfId="40414" hidden="1" xr:uid="{00000000-0005-0000-0000-00008A7D0000}"/>
    <cellStyle name="Hiperłącze 7" xfId="12914" hidden="1" xr:uid="{00000000-0005-0000-0000-000008710000}"/>
    <cellStyle name="Hiperłącze 7" xfId="12986" hidden="1" xr:uid="{00000000-0005-0000-0000-00000D710000}"/>
    <cellStyle name="Hiperłącze 7" xfId="12811" hidden="1" xr:uid="{00000000-0005-0000-0000-0000E3700000}"/>
    <cellStyle name="Hiperłącze 7" xfId="40102" hidden="1" xr:uid="{00000000-0005-0000-0000-0000657D0000}"/>
    <cellStyle name="Hiperłącze 7" xfId="39954" hidden="1" xr:uid="{00000000-0005-0000-0000-0000437D0000}"/>
    <cellStyle name="Hiperłącze 7" xfId="39613" hidden="1" xr:uid="{00000000-0005-0000-0000-00001A7D0000}"/>
    <cellStyle name="Hiperłącze 7" xfId="38333" hidden="1" xr:uid="{00000000-0005-0000-0000-0000CC7C0000}"/>
    <cellStyle name="Hiperłącze 7" xfId="37973" hidden="1" xr:uid="{00000000-0005-0000-0000-00007C7C0000}"/>
    <cellStyle name="Hiperłącze 7" xfId="30137" hidden="1" xr:uid="{00000000-0005-0000-0000-0000CF780000}"/>
    <cellStyle name="Hiperłącze 7" xfId="23936" hidden="1" xr:uid="{00000000-0005-0000-0000-000075760000}"/>
    <cellStyle name="Hiperłącze 7" xfId="27851" hidden="1" xr:uid="{00000000-0005-0000-0000-0000C2770000}"/>
    <cellStyle name="Hiperłącze 7" xfId="18391" hidden="1" xr:uid="{00000000-0005-0000-0000-0000DB730000}"/>
    <cellStyle name="Hiperłącze 7" xfId="33193" hidden="1" xr:uid="{00000000-0005-0000-0000-00004C7A0000}"/>
    <cellStyle name="Hiperłącze 7" xfId="13809" hidden="1" xr:uid="{00000000-0005-0000-0000-0000D0710000}"/>
    <cellStyle name="Hiperłącze 7" xfId="43249" hidden="1" xr:uid="{00000000-0005-0000-0000-00006E7F0000}"/>
    <cellStyle name="Hiperłącze 7" xfId="20083" hidden="1" xr:uid="{00000000-0005-0000-0000-000076740000}"/>
    <cellStyle name="Hiperłącze 7" xfId="27738" hidden="1" xr:uid="{00000000-0005-0000-0000-0000B8770000}"/>
    <cellStyle name="Hiperłącze 7" xfId="16644" hidden="1" xr:uid="{00000000-0005-0000-0000-0000A8720000}"/>
    <cellStyle name="Hiperłącze 7" xfId="13984" hidden="1" xr:uid="{00000000-0005-0000-0000-0000B0710000}"/>
    <cellStyle name="Hiperłącze 7" xfId="28786" hidden="1" xr:uid="{00000000-0005-0000-0000-00004B780000}"/>
    <cellStyle name="Hiperłącze 7" xfId="38941" hidden="1" xr:uid="{00000000-0005-0000-0000-0000407E0000}"/>
    <cellStyle name="Hiperłącze 7" xfId="17520" hidden="1" xr:uid="{00000000-0005-0000-0000-00001E730000}"/>
    <cellStyle name="Hiperłącze 7" xfId="15188" hidden="1" xr:uid="{00000000-0005-0000-0000-000017720000}"/>
    <cellStyle name="Hiperłącze 7" xfId="23310" hidden="1" xr:uid="{00000000-0005-0000-0000-0000E2750000}"/>
    <cellStyle name="Hiperłącze 7" xfId="47215" hidden="1" xr:uid="{00000000-0005-0000-0000-0000D2800000}"/>
    <cellStyle name="Hiperłącze 7" xfId="19098" hidden="1" xr:uid="{00000000-0005-0000-0000-000008740000}"/>
    <cellStyle name="Hiperłącze 7" xfId="34398" hidden="1" xr:uid="{00000000-0005-0000-0000-00002D7C0000}"/>
    <cellStyle name="Hiperłącze 7" xfId="21415" hidden="1" xr:uid="{00000000-0005-0000-0000-0000CE740000}"/>
    <cellStyle name="Hiperłącze 7" xfId="31240" hidden="1" xr:uid="{00000000-0005-0000-0000-000064790000}"/>
    <cellStyle name="Hiperłącze 7" xfId="27908" hidden="1" xr:uid="{00000000-0005-0000-0000-0000CB770000}"/>
    <cellStyle name="Hiperłącze 7" xfId="30962" hidden="1" xr:uid="{00000000-0005-0000-0000-000026790000}"/>
    <cellStyle name="Hiperłącze 7" xfId="23544" hidden="1" xr:uid="{00000000-0005-0000-0000-0000F7750000}"/>
    <cellStyle name="Hiperłącze 7" xfId="43644" hidden="1" xr:uid="{00000000-0005-0000-0000-0000D07F0000}"/>
    <cellStyle name="Hiperłącze 7" xfId="36647" hidden="1" xr:uid="{00000000-0005-0000-0000-0000147C0000}"/>
    <cellStyle name="Hiperłącze 7" xfId="24660" hidden="1" xr:uid="{00000000-0005-0000-0000-00008F760000}"/>
    <cellStyle name="Hiperłącze 7" xfId="21574" hidden="1" xr:uid="{00000000-0005-0000-0000-0000E3740000}"/>
    <cellStyle name="Hiperłącze 7" xfId="26167" hidden="1" xr:uid="{00000000-0005-0000-0000-0000FC760000}"/>
    <cellStyle name="Hiperłącze 7" xfId="45045" hidden="1" xr:uid="{00000000-0005-0000-0000-0000A67F0000}"/>
    <cellStyle name="Hiperłącze 7" xfId="47019" hidden="1" xr:uid="{00000000-0005-0000-0000-00009C800000}"/>
    <cellStyle name="Hiperłącze 7" xfId="41934" hidden="1" xr:uid="{00000000-0005-0000-0000-0000A37E0000}"/>
    <cellStyle name="Hiperłącze 7" xfId="11933" hidden="1" xr:uid="{00000000-0005-0000-0000-0000ED710000}"/>
    <cellStyle name="Hiperłącze 7" xfId="15976" hidden="1" xr:uid="{00000000-0005-0000-0000-000062730000}"/>
    <cellStyle name="Hiperłącze 7" xfId="20674" hidden="1" xr:uid="{00000000-0005-0000-0000-000017750000}"/>
    <cellStyle name="Hiperłącze 7" xfId="22010" hidden="1" xr:uid="{00000000-0005-0000-0000-000025750000}"/>
    <cellStyle name="Hiperłącze 7" xfId="45917" hidden="1" xr:uid="{00000000-0005-0000-0000-000025800000}"/>
    <cellStyle name="Hiperłącze 7" xfId="38010" hidden="1" xr:uid="{00000000-0005-0000-0000-0000767C0000}"/>
    <cellStyle name="Hiperłącze 7" xfId="34189" hidden="1" xr:uid="{00000000-0005-0000-0000-00003F7C0000}"/>
    <cellStyle name="Hiperłącze 7" xfId="43785" hidden="1" xr:uid="{00000000-0005-0000-0000-0000087F0000}"/>
    <cellStyle name="Hiperłącze 7" xfId="30184" hidden="1" xr:uid="{00000000-0005-0000-0000-0000D2780000}"/>
    <cellStyle name="Hiperłącze 7" xfId="22439" hidden="1" xr:uid="{00000000-0005-0000-0000-00005A750000}"/>
    <cellStyle name="Hiperłącze 7" xfId="26199" hidden="1" xr:uid="{00000000-0005-0000-0000-0000FD760000}"/>
    <cellStyle name="Hiperłącze 7" xfId="35011" hidden="1" xr:uid="{00000000-0005-0000-0000-0000047B0000}"/>
    <cellStyle name="Hiperłącze 7" xfId="28480" hidden="1" xr:uid="{00000000-0005-0000-0000-00008C780000}"/>
    <cellStyle name="Hiperłącze 7" xfId="37062" hidden="1" xr:uid="{00000000-0005-0000-0000-0000F77B0000}"/>
    <cellStyle name="Hiperłącze 7" xfId="34699" hidden="1" xr:uid="{00000000-0005-0000-0000-0000DE7A0000}"/>
    <cellStyle name="Hiperłącze 7" xfId="12215" hidden="1" xr:uid="{00000000-0005-0000-0000-00005A710000}"/>
    <cellStyle name="Hiperłącze 7" xfId="22853" hidden="1" xr:uid="{00000000-0005-0000-0000-0000F4750000}"/>
    <cellStyle name="Hiperłącze 7" xfId="28201" hidden="1" xr:uid="{00000000-0005-0000-0000-000026780000}"/>
    <cellStyle name="Hiperłącze 7" xfId="36324" hidden="1" xr:uid="{00000000-0005-0000-0000-0000C27B0000}"/>
    <cellStyle name="Hiperłącze 7" xfId="36053" hidden="1" xr:uid="{00000000-0005-0000-0000-0000947B0000}"/>
    <cellStyle name="Hiperłącze 7" xfId="31190" hidden="1" xr:uid="{00000000-0005-0000-0000-000059790000}"/>
    <cellStyle name="Hiperłącze 7" xfId="30928" hidden="1" xr:uid="{00000000-0005-0000-0000-000027790000}"/>
    <cellStyle name="Hiperłącze 7" xfId="30505" hidden="1" xr:uid="{00000000-0005-0000-0000-0000F8780000}"/>
    <cellStyle name="Hiperłącze 7" xfId="35597" hidden="1" xr:uid="{00000000-0005-0000-0000-00005A7B0000}"/>
    <cellStyle name="Hiperłącze 7" xfId="34066" hidden="1" xr:uid="{00000000-0005-0000-0000-0000D67A0000}"/>
    <cellStyle name="Hiperłącze 7" xfId="29114" hidden="1" xr:uid="{00000000-0005-0000-0000-000091780000}"/>
    <cellStyle name="Hiperłącze 7" xfId="29009" hidden="1" xr:uid="{00000000-0005-0000-0000-000060780000}"/>
    <cellStyle name="Hiperłącze 7" xfId="35277" hidden="1" xr:uid="{00000000-0005-0000-0000-0000217B0000}"/>
    <cellStyle name="Hiperłącze 7" xfId="34866" hidden="1" xr:uid="{00000000-0005-0000-0000-0000F17A0000}"/>
    <cellStyle name="Hiperłącze 7" xfId="42815" hidden="1" xr:uid="{00000000-0005-0000-0000-0000D67E0000}"/>
    <cellStyle name="Hiperłącze 7" xfId="38799" hidden="1" xr:uid="{00000000-0005-0000-0000-0000537D0000}"/>
    <cellStyle name="Hiperłącze 7" xfId="13992" hidden="1" xr:uid="{00000000-0005-0000-0000-0000AC710000}"/>
    <cellStyle name="Hiperłącze 7" xfId="28721" hidden="1" xr:uid="{00000000-0005-0000-0000-00003D780000}"/>
    <cellStyle name="Hiperłącze 7" xfId="14278" hidden="1" xr:uid="{00000000-0005-0000-0000-000092710000}"/>
    <cellStyle name="Hiperłącze 7" xfId="21937" hidden="1" xr:uid="{00000000-0005-0000-0000-000022750000}"/>
    <cellStyle name="Hiperłącze 7" xfId="43211" hidden="1" xr:uid="{00000000-0005-0000-0000-0000CB7F0000}"/>
    <cellStyle name="Hiperłącze 7" xfId="31048" hidden="1" xr:uid="{00000000-0005-0000-0000-000049790000}"/>
    <cellStyle name="Hiperłącze 7" xfId="33252" hidden="1" xr:uid="{00000000-0005-0000-0000-00004E7A0000}"/>
    <cellStyle name="Hiperłącze 7" xfId="35899" hidden="1" xr:uid="{00000000-0005-0000-0000-00007E7B0000}"/>
    <cellStyle name="Hiperłącze 7" xfId="41134" hidden="1" xr:uid="{00000000-0005-0000-0000-00000C7E0000}"/>
    <cellStyle name="Hiperłącze 7" xfId="26340" hidden="1" xr:uid="{00000000-0005-0000-0000-00000D770000}"/>
    <cellStyle name="Hiperłącze 7" xfId="16116" hidden="1" xr:uid="{00000000-0005-0000-0000-00000A730000}"/>
    <cellStyle name="Hiperłącze 7" xfId="20539" hidden="1" xr:uid="{00000000-0005-0000-0000-000012750000}"/>
    <cellStyle name="Hiperłącze 7" xfId="11382" hidden="1" xr:uid="{00000000-0005-0000-0000-000084700000}"/>
    <cellStyle name="Hiperłącze 7" xfId="32573" hidden="1" xr:uid="{00000000-0005-0000-0000-0000E6790000}"/>
    <cellStyle name="Hiperłącze 7" xfId="39783" hidden="1" xr:uid="{00000000-0005-0000-0000-00002A7D0000}"/>
    <cellStyle name="Hiperłącze 7" xfId="23587" hidden="1" xr:uid="{00000000-0005-0000-0000-000011760000}"/>
    <cellStyle name="Hiperłącze 7" xfId="18076" hidden="1" xr:uid="{00000000-0005-0000-0000-000077730000}"/>
    <cellStyle name="Hiperłącze 7" xfId="22755" hidden="1" xr:uid="{00000000-0005-0000-0000-000092750000}"/>
    <cellStyle name="Hiperłącze 7" xfId="40730" hidden="1" xr:uid="{00000000-0005-0000-0000-0000C57D0000}"/>
    <cellStyle name="Hiperłącze 7" xfId="29662" hidden="1" xr:uid="{00000000-0005-0000-0000-00009E790000}"/>
    <cellStyle name="Hiperłącze 7" xfId="43629" hidden="1" xr:uid="{00000000-0005-0000-0000-0000C67F0000}"/>
    <cellStyle name="Hiperłącze 7" xfId="44809" hidden="1" xr:uid="{00000000-0005-0000-0000-0000947F0000}"/>
    <cellStyle name="Hiperłącze 7" xfId="31503" hidden="1" xr:uid="{00000000-0005-0000-0000-00007E790000}"/>
    <cellStyle name="Hiperłącze 7" xfId="36752" hidden="1" xr:uid="{00000000-0005-0000-0000-0000D27B0000}"/>
    <cellStyle name="Hiperłącze 7" xfId="43360" hidden="1" xr:uid="{00000000-0005-0000-0000-0000597F0000}"/>
    <cellStyle name="Hiperłącze 7" xfId="44048" hidden="1" xr:uid="{00000000-0005-0000-0000-0000207F0000}"/>
    <cellStyle name="Hiperłącze 7" xfId="43040" hidden="1" xr:uid="{00000000-0005-0000-0000-0000F07E0000}"/>
    <cellStyle name="Hiperłącze 7" xfId="42049" hidden="1" xr:uid="{00000000-0005-0000-0000-0000BC7E0000}"/>
    <cellStyle name="Hiperłącze 7" xfId="22967" hidden="1" xr:uid="{00000000-0005-0000-0000-0000DC750000}"/>
    <cellStyle name="Hiperłącze 7" xfId="37893" hidden="1" xr:uid="{00000000-0005-0000-0000-0000967C0000}"/>
    <cellStyle name="Hiperłącze 7" xfId="21371" hidden="1" xr:uid="{00000000-0005-0000-0000-0000C9740000}"/>
    <cellStyle name="Hiperłącze 7" xfId="19379" hidden="1" xr:uid="{00000000-0005-0000-0000-00006E740000}"/>
    <cellStyle name="Hiperłącze 7" xfId="15837" hidden="1" xr:uid="{00000000-0005-0000-0000-000089720000}"/>
    <cellStyle name="Hiperłącze 7" xfId="19206" hidden="1" xr:uid="{00000000-0005-0000-0000-000014740000}"/>
    <cellStyle name="Hiperłącze 7" xfId="41761" hidden="1" xr:uid="{00000000-0005-0000-0000-0000557E0000}"/>
    <cellStyle name="Hiperłącze 7" xfId="41170" hidden="1" xr:uid="{00000000-0005-0000-0000-0000247E0000}"/>
    <cellStyle name="Hiperłącze 7" xfId="31547" hidden="1" xr:uid="{00000000-0005-0000-0000-000088790000}"/>
    <cellStyle name="Hiperłącze 7" xfId="39246" hidden="1" xr:uid="{00000000-0005-0000-0000-0000F67C0000}"/>
    <cellStyle name="Hiperłącze 7" xfId="21257" hidden="1" xr:uid="{00000000-0005-0000-0000-000075750000}"/>
    <cellStyle name="Hiperłącze 7" xfId="28032" hidden="1" xr:uid="{00000000-0005-0000-0000-0000D1770000}"/>
    <cellStyle name="Hiperłącze 7" xfId="14182" hidden="1" xr:uid="{00000000-0005-0000-0000-00008B710000}"/>
    <cellStyle name="Hiperłącze 7" xfId="46016" hidden="1" xr:uid="{00000000-0005-0000-0000-000005800000}"/>
    <cellStyle name="Hiperłącze 7" xfId="40838" hidden="1" xr:uid="{00000000-0005-0000-0000-0000D17D0000}"/>
    <cellStyle name="Hiperłącze 7" xfId="40558" hidden="1" xr:uid="{00000000-0005-0000-0000-00009F7D0000}"/>
    <cellStyle name="Hiperłącze 7" xfId="24270" hidden="1" xr:uid="{00000000-0005-0000-0000-000040760000}"/>
    <cellStyle name="Hiperłącze 7" xfId="18706" hidden="1" xr:uid="{00000000-0005-0000-0000-00009B730000}"/>
    <cellStyle name="Hiperłącze 7" xfId="40576" hidden="1" xr:uid="{00000000-0005-0000-0000-0000A47D0000}"/>
    <cellStyle name="Hiperłącze 7" xfId="40165" hidden="1" xr:uid="{00000000-0005-0000-0000-0000747D0000}"/>
    <cellStyle name="Hiperłącze 7" xfId="12895" hidden="1" xr:uid="{00000000-0005-0000-0000-000003710000}"/>
    <cellStyle name="Hiperłącze 7" xfId="12608" hidden="1" xr:uid="{00000000-0005-0000-0000-0000D0700000}"/>
    <cellStyle name="Hiperłącze 7" xfId="39982" hidden="1" xr:uid="{00000000-0005-0000-0000-0000457D0000}"/>
    <cellStyle name="Hiperłącze 7" xfId="39563" hidden="1" xr:uid="{00000000-0005-0000-0000-0000177D0000}"/>
    <cellStyle name="Hiperłącze 7" xfId="38517" hidden="1" xr:uid="{00000000-0005-0000-0000-0000DF7C0000}"/>
    <cellStyle name="Hiperłącze 7" xfId="37526" hidden="1" xr:uid="{00000000-0005-0000-0000-0000AC7C0000}"/>
    <cellStyle name="Hiperłącze 7" xfId="32841" hidden="1" xr:uid="{00000000-0005-0000-0000-0000467A0000}"/>
    <cellStyle name="Hiperłącze 7" xfId="46061" hidden="1" xr:uid="{00000000-0005-0000-0000-00000F800000}"/>
    <cellStyle name="Hiperłącze 7" xfId="36640" hidden="1" xr:uid="{00000000-0005-0000-0000-0000137C0000}"/>
    <cellStyle name="Hiperłącze 7" xfId="24948" hidden="1" xr:uid="{00000000-0005-0000-0000-0000B0760000}"/>
    <cellStyle name="Hiperłącze 7" xfId="14396" hidden="1" xr:uid="{00000000-0005-0000-0000-00009F710000}"/>
    <cellStyle name="Hiperłącze 7" xfId="43078" hidden="1" xr:uid="{00000000-0005-0000-0000-0000F77E0000}"/>
    <cellStyle name="Hiperłącze 7" xfId="36179" hidden="1" xr:uid="{00000000-0005-0000-0000-0000BC7B0000}"/>
    <cellStyle name="Hiperłącze 7" xfId="12479" hidden="1" xr:uid="{00000000-0005-0000-0000-0000BB700000}"/>
    <cellStyle name="Hiperłącze 7" xfId="43794" hidden="1" xr:uid="{00000000-0005-0000-0000-00000C7F0000}"/>
    <cellStyle name="Hiperłącze 7" xfId="28769" hidden="1" xr:uid="{00000000-0005-0000-0000-000048780000}"/>
    <cellStyle name="Hiperłącze 7" xfId="17547" hidden="1" xr:uid="{00000000-0005-0000-0000-000024730000}"/>
    <cellStyle name="Hiperłącze 7" xfId="37024" hidden="1" xr:uid="{00000000-0005-0000-0000-0000F07B0000}"/>
    <cellStyle name="Hiperłącze 7" xfId="45751" hidden="1" xr:uid="{00000000-0005-0000-0000-0000EF7F0000}"/>
    <cellStyle name="Hiperłącze 7" xfId="26010" hidden="1" xr:uid="{00000000-0005-0000-0000-0000E1760000}"/>
    <cellStyle name="Hiperłącze 7" xfId="42941" hidden="1" xr:uid="{00000000-0005-0000-0000-0000E87E0000}"/>
    <cellStyle name="Hiperłącze 7" xfId="26193" hidden="1" xr:uid="{00000000-0005-0000-0000-0000FF760000}"/>
    <cellStyle name="Hiperłącze 7" xfId="12731" hidden="1" xr:uid="{00000000-0005-0000-0000-0000D9700000}"/>
    <cellStyle name="Hiperłącze 7" xfId="41485" hidden="1" xr:uid="{00000000-0005-0000-0000-0000F97D0000}"/>
    <cellStyle name="Hiperłącze 7" xfId="21091" hidden="1" xr:uid="{00000000-0005-0000-0000-0000AF740000}"/>
    <cellStyle name="Hiperłącze 7" xfId="13306" hidden="1" xr:uid="{00000000-0005-0000-0000-000033710000}"/>
    <cellStyle name="Hiperłącze 7" xfId="42855" hidden="1" xr:uid="{00000000-0005-0000-0000-0000E07E0000}"/>
    <cellStyle name="Hiperłącze 7" xfId="10443" hidden="1" xr:uid="{00000000-0005-0000-0000-00006F700000}"/>
    <cellStyle name="Hiperłącze 7" xfId="17248" hidden="1" xr:uid="{00000000-0005-0000-0000-0000EB720000}"/>
    <cellStyle name="Hiperłącze 7" xfId="41465" hidden="1" xr:uid="{00000000-0005-0000-0000-0000FC7D0000}"/>
    <cellStyle name="Hiperłącze 7" xfId="20606" hidden="1" xr:uid="{00000000-0005-0000-0000-00006F750000}"/>
    <cellStyle name="Hiperłącze 7" xfId="34763" hidden="1" xr:uid="{00000000-0005-0000-0000-0000F07A0000}"/>
    <cellStyle name="Hiperłącze 7" xfId="28318" hidden="1" xr:uid="{00000000-0005-0000-0000-000036780000}"/>
    <cellStyle name="Hiperłącze 7" xfId="43049" hidden="1" xr:uid="{00000000-0005-0000-0000-0000F47E0000}"/>
    <cellStyle name="Hiperłącze 7" xfId="43482" hidden="1" xr:uid="{00000000-0005-0000-0000-000049800000}"/>
    <cellStyle name="Hiperłącze 7" xfId="16789" hidden="1" xr:uid="{00000000-0005-0000-0000-0000B3720000}"/>
    <cellStyle name="Hiperłącze 7" xfId="31747" hidden="1" xr:uid="{00000000-0005-0000-0000-0000B4790000}"/>
    <cellStyle name="Hiperłącze 7" xfId="40903" hidden="1" xr:uid="{00000000-0005-0000-0000-0000137E0000}"/>
    <cellStyle name="Hiperłącze 7" xfId="32742" hidden="1" xr:uid="{00000000-0005-0000-0000-00003D7A0000}"/>
    <cellStyle name="Hiperłącze 7" xfId="45353" hidden="1" xr:uid="{00000000-0005-0000-0000-0000E57F0000}"/>
    <cellStyle name="Hiperłącze 7" xfId="21907" hidden="1" xr:uid="{00000000-0005-0000-0000-000002750000}"/>
    <cellStyle name="Hiperłącze 7" xfId="16740" hidden="1" xr:uid="{00000000-0005-0000-0000-00006A730000}"/>
    <cellStyle name="Hiperłącze 7" xfId="38921" hidden="1" xr:uid="{00000000-0005-0000-0000-00003D7E0000}"/>
    <cellStyle name="Hiperłącze 7" xfId="38692" hidden="1" xr:uid="{00000000-0005-0000-0000-00004A7E0000}"/>
    <cellStyle name="Hiperłącze 7" xfId="44145" hidden="1" xr:uid="{00000000-0005-0000-0000-00002B7F0000}"/>
    <cellStyle name="Hiperłącze 7" xfId="17529" hidden="1" xr:uid="{00000000-0005-0000-0000-00001F730000}"/>
    <cellStyle name="Hiperłącze 7" xfId="17381" hidden="1" xr:uid="{00000000-0005-0000-0000-0000F2720000}"/>
    <cellStyle name="Hiperłącze 7" xfId="22911" hidden="1" xr:uid="{00000000-0005-0000-0000-0000E9750000}"/>
    <cellStyle name="Hiperłącze 7" xfId="25020" hidden="1" xr:uid="{00000000-0005-0000-0000-0000B6760000}"/>
    <cellStyle name="Hiperłącze 7" xfId="43966" hidden="1" xr:uid="{00000000-0005-0000-0000-00001C7F0000}"/>
    <cellStyle name="Hiperłącze 7" xfId="33442" hidden="1" xr:uid="{00000000-0005-0000-0000-0000677A0000}"/>
    <cellStyle name="Hiperłącze 7" xfId="17679" hidden="1" xr:uid="{00000000-0005-0000-0000-000033730000}"/>
    <cellStyle name="Hiperłącze 7" xfId="20805" hidden="1" xr:uid="{00000000-0005-0000-0000-000007760000}"/>
    <cellStyle name="Hiperłącze 7" xfId="16808" hidden="1" xr:uid="{00000000-0005-0000-0000-0000B8720000}"/>
    <cellStyle name="Hiperłącze 7" xfId="24058" hidden="1" xr:uid="{00000000-0005-0000-0000-00005F760000}"/>
    <cellStyle name="Hiperłącze 7" xfId="43174" hidden="1" xr:uid="{00000000-0005-0000-0000-00005C7F0000}"/>
    <cellStyle name="Hiperłącze 7" xfId="15817" hidden="1" xr:uid="{00000000-0005-0000-0000-00008C720000}"/>
    <cellStyle name="Hiperłącze 7" xfId="15550" hidden="1" xr:uid="{00000000-0005-0000-0000-000062720000}"/>
    <cellStyle name="Hiperłącze 7" xfId="19316" hidden="1" xr:uid="{00000000-0005-0000-0000-000053740000}"/>
    <cellStyle name="Hiperłącze 7" xfId="28255" hidden="1" xr:uid="{00000000-0005-0000-0000-000034780000}"/>
    <cellStyle name="Hiperłącze 7" xfId="28067" hidden="1" xr:uid="{00000000-0005-0000-0000-000007780000}"/>
    <cellStyle name="Hiperłącze 7" xfId="15427" hidden="1" xr:uid="{00000000-0005-0000-0000-00002F720000}"/>
    <cellStyle name="Hiperłącze 7" xfId="26806" hidden="1" xr:uid="{00000000-0005-0000-0000-00005B770000}"/>
    <cellStyle name="Hiperłącze 7" xfId="27639" hidden="1" xr:uid="{00000000-0005-0000-0000-0000AC770000}"/>
    <cellStyle name="Hiperłącze 7" xfId="25780" hidden="1" xr:uid="{00000000-0005-0000-0000-000085770000}"/>
    <cellStyle name="Hiperłącze 7" xfId="26728" hidden="1" xr:uid="{00000000-0005-0000-0000-000053770000}"/>
    <cellStyle name="Hiperłącze 7" xfId="25165" hidden="1" xr:uid="{00000000-0005-0000-0000-00002A770000}"/>
    <cellStyle name="Hiperłącze 7" xfId="35377" hidden="1" xr:uid="{00000000-0005-0000-0000-00002A7B0000}"/>
    <cellStyle name="Hiperłącze 7" xfId="18737" hidden="1" xr:uid="{00000000-0005-0000-0000-000099730000}"/>
    <cellStyle name="Hiperłącze 7" xfId="40048" hidden="1" xr:uid="{00000000-0005-0000-0000-0000647D0000}"/>
    <cellStyle name="Hiperłącze 7" xfId="42373" hidden="1" xr:uid="{00000000-0005-0000-0000-00007F7E0000}"/>
    <cellStyle name="Hiperłącze 7" xfId="17653" hidden="1" xr:uid="{00000000-0005-0000-0000-000030730000}"/>
    <cellStyle name="Hiperłącze 7" xfId="35748" hidden="1" xr:uid="{00000000-0005-0000-0000-0000707B0000}"/>
    <cellStyle name="Hiperłącze 7" xfId="24803" hidden="1" xr:uid="{00000000-0005-0000-0000-00009E760000}"/>
    <cellStyle name="Hiperłącze 7" xfId="32982" hidden="1" xr:uid="{00000000-0005-0000-0000-0000957A0000}"/>
    <cellStyle name="Hiperłącze 7" xfId="22665" hidden="1" xr:uid="{00000000-0005-0000-0000-00008D750000}"/>
    <cellStyle name="Hiperłącze 7" xfId="33052" hidden="1" xr:uid="{00000000-0005-0000-0000-0000887A0000}"/>
    <cellStyle name="Hiperłącze 7" xfId="38404" hidden="1" xr:uid="{00000000-0005-0000-0000-0000D17C0000}"/>
    <cellStyle name="Hiperłącze 7" xfId="41878" hidden="1" xr:uid="{00000000-0005-0000-0000-0000627E0000}"/>
    <cellStyle name="Hiperłącze 7" xfId="38715" hidden="1" xr:uid="{00000000-0005-0000-0000-00004B7E0000}"/>
    <cellStyle name="Hiperłącze 7" xfId="24424" hidden="1" xr:uid="{00000000-0005-0000-0000-000049760000}"/>
    <cellStyle name="Hiperłącze 7" xfId="11565" hidden="1" xr:uid="{00000000-0005-0000-0000-00005E710000}"/>
    <cellStyle name="Hiperłącze 7" xfId="32431" hidden="1" xr:uid="{00000000-0005-0000-0000-0000DB790000}"/>
    <cellStyle name="Hiperłącze 7" xfId="37985" hidden="1" xr:uid="{00000000-0005-0000-0000-00007B7C0000}"/>
    <cellStyle name="Hiperłącze 7" xfId="43679" hidden="1" xr:uid="{00000000-0005-0000-0000-0000FB7E0000}"/>
    <cellStyle name="Hiperłącze 7" xfId="45489" hidden="1" xr:uid="{00000000-0005-0000-0000-00003E800000}"/>
    <cellStyle name="Hiperłącze 7" xfId="45988" hidden="1" xr:uid="{00000000-0005-0000-0000-00000C800000}"/>
    <cellStyle name="Hiperłącze 7" xfId="22874" hidden="1" xr:uid="{00000000-0005-0000-0000-0000EE750000}"/>
    <cellStyle name="Hiperłącze 7" xfId="23464" hidden="1" xr:uid="{00000000-0005-0000-0000-0000C4750000}"/>
    <cellStyle name="Hiperłącze 7" xfId="22718" hidden="1" xr:uid="{00000000-0005-0000-0000-000098750000}"/>
    <cellStyle name="Hiperłącze 7" xfId="20883" hidden="1" xr:uid="{00000000-0005-0000-0000-00006A750000}"/>
    <cellStyle name="Hiperłącze 7" xfId="22187" hidden="1" xr:uid="{00000000-0005-0000-0000-00003F750000}"/>
    <cellStyle name="Hiperłącze 7" xfId="20689" hidden="1" xr:uid="{00000000-0005-0000-0000-000015750000}"/>
    <cellStyle name="Hiperłącze 7" xfId="25929" hidden="1" xr:uid="{00000000-0005-0000-0000-0000DD760000}"/>
    <cellStyle name="Hiperłącze 7" xfId="19052" hidden="1" xr:uid="{00000000-0005-0000-0000-0000E6730000}"/>
    <cellStyle name="Hiperłącze 7" xfId="39069" hidden="1" xr:uid="{00000000-0005-0000-0000-0000447E0000}"/>
    <cellStyle name="Hiperłącze 7" xfId="32302" hidden="1" xr:uid="{00000000-0005-0000-0000-0000CD790000}"/>
    <cellStyle name="Hiperłącze 7" xfId="30240" hidden="1" xr:uid="{00000000-0005-0000-0000-0000E0780000}"/>
    <cellStyle name="Hiperłącze 7" xfId="11488" hidden="1" xr:uid="{00000000-0005-0000-0000-0000F2700000}"/>
    <cellStyle name="Hiperłącze 7" xfId="20337" hidden="1" xr:uid="{00000000-0005-0000-0000-000094740000}"/>
    <cellStyle name="Hiperłącze 7" xfId="13470" hidden="1" xr:uid="{00000000-0005-0000-0000-000045710000}"/>
    <cellStyle name="Hiperłącze 7" xfId="44210" hidden="1" xr:uid="{00000000-0005-0000-0000-00002E7F0000}"/>
    <cellStyle name="Hiperłącze 7" xfId="35413" hidden="1" xr:uid="{00000000-0005-0000-0000-0000307B0000}"/>
    <cellStyle name="Hiperłącze 7" xfId="39974" hidden="1" xr:uid="{00000000-0005-0000-0000-0000477D0000}"/>
    <cellStyle name="Hiperłącze 7" xfId="13733" hidden="1" xr:uid="{00000000-0005-0000-0000-0000BF710000}"/>
    <cellStyle name="Hiperłącze 7" xfId="19547" hidden="1" xr:uid="{00000000-0005-0000-0000-00004C740000}"/>
    <cellStyle name="Hiperłącze 7" xfId="15117" hidden="1" xr:uid="{00000000-0005-0000-0000-00000F720000}"/>
    <cellStyle name="Hiperłącze 7" xfId="11926" hidden="1" xr:uid="{00000000-0005-0000-0000-0000E4710000}"/>
    <cellStyle name="Hiperłącze 7" xfId="13917" hidden="1" xr:uid="{00000000-0005-0000-0000-0000BC710000}"/>
    <cellStyle name="Hiperłącze 7" xfId="19659" hidden="1" xr:uid="{00000000-0005-0000-0000-000023740000}"/>
    <cellStyle name="Hiperłącze 7" xfId="16094" hidden="1" xr:uid="{00000000-0005-0000-0000-0000FF730000}"/>
    <cellStyle name="Hiperłącze 7" xfId="13605" hidden="1" xr:uid="{00000000-0005-0000-0000-00006A710000}"/>
    <cellStyle name="Hiperłącze 7" xfId="13424" hidden="1" xr:uid="{00000000-0005-0000-0000-000040710000}"/>
    <cellStyle name="Hiperłącze 7" xfId="18847" hidden="1" xr:uid="{00000000-0005-0000-0000-0000AC730000}"/>
    <cellStyle name="Hiperłącze 7" xfId="18084" hidden="1" xr:uid="{00000000-0005-0000-0000-00007C730000}"/>
    <cellStyle name="Hiperłącze 7" xfId="23884" hidden="1" xr:uid="{00000000-0005-0000-0000-000084760000}"/>
    <cellStyle name="Hiperłącze 7" xfId="44086" hidden="1" xr:uid="{00000000-0005-0000-0000-0000277F0000}"/>
    <cellStyle name="Hiperłącze 7" xfId="17093" hidden="1" xr:uid="{00000000-0005-0000-0000-0000D6720000}"/>
    <cellStyle name="Hiperłącze 7" xfId="32021" hidden="1" xr:uid="{00000000-0005-0000-0000-0000F8790000}"/>
    <cellStyle name="Hiperłącze 7" xfId="12640" hidden="1" xr:uid="{00000000-0005-0000-0000-0000CA700000}"/>
    <cellStyle name="Hiperłącze 7" xfId="22322" hidden="1" xr:uid="{00000000-0005-0000-0000-00004A750000}"/>
    <cellStyle name="Hiperłącze 7" xfId="15567" hidden="1" xr:uid="{00000000-0005-0000-0000-000069720000}"/>
    <cellStyle name="Hiperłącze 7" xfId="30602" hidden="1" xr:uid="{00000000-0005-0000-0000-0000FF780000}"/>
    <cellStyle name="Hiperłącze 7" xfId="22448" hidden="1" xr:uid="{00000000-0005-0000-0000-00005D750000}"/>
    <cellStyle name="Hiperłącze 7" xfId="29372" hidden="1" xr:uid="{00000000-0005-0000-0000-0000B8780000}"/>
    <cellStyle name="Hiperłącze 7" xfId="36577" hidden="1" xr:uid="{00000000-0005-0000-0000-0000017C0000}"/>
    <cellStyle name="Hiperłącze 7" xfId="16817" hidden="1" xr:uid="{00000000-0005-0000-0000-0000B7720000}"/>
    <cellStyle name="Hiperłącze 7" xfId="29868" hidden="1" xr:uid="{00000000-0005-0000-0000-0000227A0000}"/>
    <cellStyle name="Hiperłącze 7" xfId="22226" hidden="1" xr:uid="{00000000-0005-0000-0000-00003E750000}"/>
    <cellStyle name="Hiperłącze 7" xfId="37815" hidden="1" xr:uid="{00000000-0005-0000-0000-0000687C0000}"/>
    <cellStyle name="Hiperłącze 7" xfId="31020" hidden="1" xr:uid="{00000000-0005-0000-0000-000047790000}"/>
    <cellStyle name="Hiperłącze 7" xfId="44898" hidden="1" xr:uid="{00000000-0005-0000-0000-00009B7F0000}"/>
    <cellStyle name="Hiperłącze 7" xfId="31368" hidden="1" xr:uid="{00000000-0005-0000-0000-00006A790000}"/>
    <cellStyle name="Hiperłącze 7" xfId="45731" hidden="1" xr:uid="{00000000-0005-0000-0000-0000EC7F0000}"/>
    <cellStyle name="Hiperłącze 7" xfId="12136" hidden="1" xr:uid="{00000000-0005-0000-0000-00009B700000}"/>
    <cellStyle name="Hiperłącze 7" xfId="40244" hidden="1" xr:uid="{00000000-0005-0000-0000-00007A7D0000}"/>
    <cellStyle name="Hiperłącze 7" xfId="17995" hidden="1" xr:uid="{00000000-0005-0000-0000-000055730000}"/>
    <cellStyle name="Hiperłącze 7" xfId="23957" hidden="1" xr:uid="{00000000-0005-0000-0000-00007C760000}"/>
    <cellStyle name="Hiperłącze 7" xfId="20812" hidden="1" xr:uid="{00000000-0005-0000-0000-000006760000}"/>
    <cellStyle name="Hiperłącze 7" xfId="30397" hidden="1" xr:uid="{00000000-0005-0000-0000-0000EC780000}"/>
    <cellStyle name="Hiperłącze 7" xfId="39417" hidden="1" xr:uid="{00000000-0005-0000-0000-0000047D0000}"/>
    <cellStyle name="Hiperłącze 7" xfId="11346" hidden="1" xr:uid="{00000000-0005-0000-0000-00007D700000}"/>
    <cellStyle name="Hiperłącze 7" xfId="36861" hidden="1" xr:uid="{00000000-0005-0000-0000-00000B7C0000}"/>
    <cellStyle name="Hiperłącze 7" xfId="17796" hidden="1" xr:uid="{00000000-0005-0000-0000-00003A730000}"/>
    <cellStyle name="Hiperłącze 7" xfId="25498" hidden="1" xr:uid="{00000000-0005-0000-0000-000013780000}"/>
    <cellStyle name="Hiperłącze 7" xfId="42524" hidden="1" xr:uid="{00000000-0005-0000-0000-0000857E0000}"/>
    <cellStyle name="Hiperłącze 7" xfId="32598" hidden="1" xr:uid="{00000000-0005-0000-0000-0000157A0000}"/>
    <cellStyle name="Hiperłącze 7" xfId="33785" hidden="1" xr:uid="{00000000-0005-0000-0000-0000B87A0000}"/>
    <cellStyle name="Hiperłącze 7" xfId="36685" hidden="1" xr:uid="{00000000-0005-0000-0000-0000CC7B0000}"/>
    <cellStyle name="Hiperłącze 7" xfId="43896" hidden="1" xr:uid="{00000000-0005-0000-0000-00006F7F0000}"/>
    <cellStyle name="Hiperłącze 7" xfId="46202" hidden="1" xr:uid="{00000000-0005-0000-0000-000061800000}"/>
    <cellStyle name="Hiperłącze 7" xfId="22630" hidden="1" xr:uid="{00000000-0005-0000-0000-000089750000}"/>
    <cellStyle name="Hiperłącze 7" xfId="40722" hidden="1" xr:uid="{00000000-0005-0000-0000-0000C97D0000}"/>
    <cellStyle name="Hiperłącze 7" xfId="38144" hidden="1" xr:uid="{00000000-0005-0000-0000-0000B77C0000}"/>
    <cellStyle name="Hiperłącze 7" xfId="33761" hidden="1" xr:uid="{00000000-0005-0000-0000-0000B57A0000}"/>
    <cellStyle name="Hiperłącze 7" xfId="42034" hidden="1" xr:uid="{00000000-0005-0000-0000-0000B97E0000}"/>
    <cellStyle name="Hiperłącze 7" xfId="42735" hidden="1" xr:uid="{00000000-0005-0000-0000-0000CC7E0000}"/>
    <cellStyle name="Hiperłącze 7" xfId="19813" hidden="1" xr:uid="{00000000-0005-0000-0000-00006F740000}"/>
    <cellStyle name="Hiperłącze 7" xfId="18893" hidden="1" xr:uid="{00000000-0005-0000-0000-0000AA730000}"/>
    <cellStyle name="Hiperłącze 7" xfId="16432" hidden="1" xr:uid="{00000000-0005-0000-0000-00006D730000}"/>
    <cellStyle name="Hiperłącze 7" xfId="23569" hidden="1" xr:uid="{00000000-0005-0000-0000-0000F2750000}"/>
    <cellStyle name="Hiperłącze 7" xfId="28670" hidden="1" xr:uid="{00000000-0005-0000-0000-00003C780000}"/>
    <cellStyle name="Hiperłącze 7" xfId="39303" hidden="1" xr:uid="{00000000-0005-0000-0000-0000FD7C0000}"/>
    <cellStyle name="Hiperłącze 7" xfId="42569" hidden="1" xr:uid="{00000000-0005-0000-0000-00008F7E0000}"/>
    <cellStyle name="Hiperłącze 7" xfId="33276" hidden="1" xr:uid="{00000000-0005-0000-0000-0000567A0000}"/>
    <cellStyle name="Hiperłącze 7" xfId="22266" hidden="1" xr:uid="{00000000-0005-0000-0000-000048750000}"/>
    <cellStyle name="Hiperłącze 7" xfId="27762" hidden="1" xr:uid="{00000000-0005-0000-0000-0000C0770000}"/>
    <cellStyle name="Hiperłącze 7" xfId="17456" hidden="1" xr:uid="{00000000-0005-0000-0000-00001C730000}"/>
    <cellStyle name="Hiperłącze 7" xfId="17236" hidden="1" xr:uid="{00000000-0005-0000-0000-0000EC720000}"/>
    <cellStyle name="Hiperłącze 7" xfId="24684" hidden="1" xr:uid="{00000000-0005-0000-0000-000091760000}"/>
    <cellStyle name="Hiperłącze 7" xfId="39238" hidden="1" xr:uid="{00000000-0005-0000-0000-0000F57C0000}"/>
    <cellStyle name="Hiperłącze 7" xfId="31128" hidden="1" xr:uid="{00000000-0005-0000-0000-000053790000}"/>
    <cellStyle name="Hiperłącze 7" xfId="35659" hidden="1" xr:uid="{00000000-0005-0000-0000-0000687B0000}"/>
    <cellStyle name="Hiperłącze 7" xfId="24921" hidden="1" xr:uid="{00000000-0005-0000-0000-0000AD760000}"/>
    <cellStyle name="Hiperłącze 7" xfId="16708" hidden="1" xr:uid="{00000000-0005-0000-0000-0000AE720000}"/>
    <cellStyle name="Hiperłącze 7" xfId="43590" hidden="1" xr:uid="{00000000-0005-0000-0000-000053800000}"/>
    <cellStyle name="Hiperłącze 7" xfId="37301" hidden="1" xr:uid="{00000000-0005-0000-0000-0000547C0000}"/>
    <cellStyle name="Hiperłącze 7" xfId="31702" hidden="1" xr:uid="{00000000-0005-0000-0000-0000AA790000}"/>
    <cellStyle name="Hiperłącze 7" xfId="46654" hidden="1" xr:uid="{00000000-0005-0000-0000-0000B1800000}"/>
    <cellStyle name="Hiperłącze 7" xfId="15593" hidden="1" xr:uid="{00000000-0005-0000-0000-00006C720000}"/>
    <cellStyle name="Hiperłącze 7" xfId="25529" hidden="1" xr:uid="{00000000-0005-0000-0000-000083770000}"/>
    <cellStyle name="Hiperłącze 7" xfId="25769" hidden="1" xr:uid="{00000000-0005-0000-0000-000020780000}"/>
    <cellStyle name="Hiperłącze 7" xfId="27506" hidden="1" xr:uid="{00000000-0005-0000-0000-0000E7770000}"/>
    <cellStyle name="Hiperłącze 7" xfId="15354" hidden="1" xr:uid="{00000000-0005-0000-0000-00002C720000}"/>
    <cellStyle name="Hiperłącze 7" xfId="27969" hidden="1" xr:uid="{00000000-0005-0000-0000-0000CF770000}"/>
    <cellStyle name="Hiperłącze 7" xfId="25481" hidden="1" xr:uid="{00000000-0005-0000-0000-00008D770000}"/>
    <cellStyle name="Hiperłącze 7" xfId="23473" hidden="1" xr:uid="{00000000-0005-0000-0000-0000C3750000}"/>
    <cellStyle name="Hiperłącze 7" xfId="19215" hidden="1" xr:uid="{00000000-0005-0000-0000-000013740000}"/>
    <cellStyle name="Hiperłącze 7" xfId="12775" hidden="1" xr:uid="{00000000-0005-0000-0000-0000DE700000}"/>
    <cellStyle name="Hiperłącze 7" xfId="29590" hidden="1" xr:uid="{00000000-0005-0000-0000-00002E790000}"/>
    <cellStyle name="Hiperłącze 7" xfId="12959" hidden="1" xr:uid="{00000000-0005-0000-0000-000005710000}"/>
    <cellStyle name="Hiperłącze 7" xfId="42667" hidden="1" xr:uid="{00000000-0005-0000-0000-0000C77E0000}"/>
    <cellStyle name="Hiperłącze 7" xfId="36486" hidden="1" xr:uid="{00000000-0005-0000-0000-00001B7C0000}"/>
    <cellStyle name="Hiperłącze 7" xfId="11591" hidden="1" xr:uid="{00000000-0005-0000-0000-0000FA700000}"/>
    <cellStyle name="Hiperłącze 7" xfId="26741" hidden="1" xr:uid="{00000000-0005-0000-0000-00004D770000}"/>
    <cellStyle name="Hiperłącze 7" xfId="26385" hidden="1" xr:uid="{00000000-0005-0000-0000-000013770000}"/>
    <cellStyle name="Hiperłącze 7" xfId="38350" hidden="1" xr:uid="{00000000-0005-0000-0000-0000D07C0000}"/>
    <cellStyle name="Hiperłącze 7" xfId="30312" hidden="1" xr:uid="{00000000-0005-0000-0000-00009A790000}"/>
    <cellStyle name="Hiperłącze 7" xfId="33609" hidden="1" xr:uid="{00000000-0005-0000-0000-0000A87A0000}"/>
    <cellStyle name="Hiperłącze 7" xfId="34381" hidden="1" xr:uid="{00000000-0005-0000-0000-0000367C0000}"/>
    <cellStyle name="Hiperłącze 7" xfId="42616" hidden="1" xr:uid="{00000000-0005-0000-0000-0000977E0000}"/>
    <cellStyle name="Hiperłącze 7" xfId="26569" hidden="1" xr:uid="{00000000-0005-0000-0000-00003E770000}"/>
    <cellStyle name="Hiperłącze 7" xfId="25911" hidden="1" xr:uid="{00000000-0005-0000-0000-0000D6760000}"/>
    <cellStyle name="Hiperłącze 7" xfId="24840" hidden="1" xr:uid="{00000000-0005-0000-0000-0000A4760000}"/>
    <cellStyle name="Hiperłącze 7" xfId="13542" hidden="1" xr:uid="{00000000-0005-0000-0000-000068710000}"/>
    <cellStyle name="Hiperłącze 7" xfId="16880" hidden="1" xr:uid="{00000000-0005-0000-0000-0000BD720000}"/>
    <cellStyle name="Hiperłącze 7" xfId="36925" hidden="1" xr:uid="{00000000-0005-0000-0000-0000E87B0000}"/>
    <cellStyle name="Hiperłącze 7" xfId="43112" hidden="1" xr:uid="{00000000-0005-0000-0000-0000F67E0000}"/>
    <cellStyle name="Hiperłącze 7" xfId="42848" hidden="1" xr:uid="{00000000-0005-0000-0000-0000DB7E0000}"/>
    <cellStyle name="Hiperłącze 7" xfId="24459" hidden="1" xr:uid="{00000000-0005-0000-0000-00004D760000}"/>
    <cellStyle name="Hiperłącze 7" xfId="17887" hidden="1" xr:uid="{00000000-0005-0000-0000-000049730000}"/>
    <cellStyle name="Hiperłącze 7" xfId="35221" hidden="1" xr:uid="{00000000-0005-0000-0000-00001B7B0000}"/>
    <cellStyle name="Hiperłącze 7" xfId="42355" hidden="1" xr:uid="{00000000-0005-0000-0000-00007B7E0000}"/>
    <cellStyle name="Hiperłącze 7" xfId="23749" hidden="1" xr:uid="{00000000-0005-0000-0000-000028760000}"/>
    <cellStyle name="Hiperłącze 7" xfId="16572" hidden="1" xr:uid="{00000000-0005-0000-0000-0000A4720000}"/>
    <cellStyle name="Hiperłącze 7" xfId="43439" hidden="1" xr:uid="{00000000-0005-0000-0000-00004E800000}"/>
    <cellStyle name="Hiperłącze 7" xfId="46008" hidden="1" xr:uid="{00000000-0005-0000-0000-000009800000}"/>
    <cellStyle name="Hiperłącze 7" xfId="23082" hidden="1" xr:uid="{00000000-0005-0000-0000-0000E1750000}"/>
    <cellStyle name="Hiperłącze 7" xfId="23224" hidden="1" xr:uid="{00000000-0005-0000-0000-0000AC750000}"/>
    <cellStyle name="Hiperłącze 7" xfId="20896" hidden="1" xr:uid="{00000000-0005-0000-0000-00006C750000}"/>
    <cellStyle name="Hiperłącze 7" xfId="42744" hidden="1" xr:uid="{00000000-0005-0000-0000-0000D07E0000}"/>
    <cellStyle name="Hiperłącze 7" xfId="18379" hidden="1" xr:uid="{00000000-0005-0000-0000-0000D5730000}"/>
    <cellStyle name="Hiperłącze 7" xfId="41806" hidden="1" xr:uid="{00000000-0005-0000-0000-00005F7E0000}"/>
    <cellStyle name="Hiperłącze 7" xfId="41429" hidden="1" xr:uid="{00000000-0005-0000-0000-0000F37D0000}"/>
    <cellStyle name="Hiperłącze 7" xfId="36225" hidden="1" xr:uid="{00000000-0005-0000-0000-0000BA7B0000}"/>
    <cellStyle name="Hiperłącze 7" xfId="40406" hidden="1" xr:uid="{00000000-0005-0000-0000-0000897D0000}"/>
    <cellStyle name="Hiperłącze 7" xfId="39207" hidden="1" xr:uid="{00000000-0005-0000-0000-0000F17C0000}"/>
    <cellStyle name="Hiperłącze 7" xfId="22170" hidden="1" xr:uid="{00000000-0005-0000-0000-00003C750000}"/>
    <cellStyle name="Hiperłącze 7" xfId="21817" hidden="1" xr:uid="{00000000-0005-0000-0000-0000FD740000}"/>
    <cellStyle name="Hiperłącze 7" xfId="33924" hidden="1" xr:uid="{00000000-0005-0000-0000-0000CB7A0000}"/>
    <cellStyle name="Hiperłącze 7" xfId="17879" hidden="1" xr:uid="{00000000-0005-0000-0000-00004B730000}"/>
    <cellStyle name="Hiperłącze 7" xfId="43912" hidden="1" xr:uid="{00000000-0005-0000-0000-0000117F0000}"/>
    <cellStyle name="Hiperłącze 7" xfId="29166" hidden="1" xr:uid="{00000000-0005-0000-0000-00009C780000}"/>
    <cellStyle name="Hiperłącze 7" xfId="34815" hidden="1" xr:uid="{00000000-0005-0000-0000-0000407C0000}"/>
    <cellStyle name="Hiperłącze 7" xfId="31329" hidden="1" xr:uid="{00000000-0005-0000-0000-00006B790000}"/>
    <cellStyle name="Hiperłącze 7" xfId="20489" hidden="1" xr:uid="{00000000-0005-0000-0000-0000A2740000}"/>
    <cellStyle name="Hiperłącze 7" xfId="20074" hidden="1" xr:uid="{00000000-0005-0000-0000-000072740000}"/>
    <cellStyle name="Hiperłącze 7" xfId="28833" hidden="1" xr:uid="{00000000-0005-0000-0000-00004E780000}"/>
    <cellStyle name="Hiperłącze 7" xfId="32237" hidden="1" xr:uid="{00000000-0005-0000-0000-0000C5790000}"/>
    <cellStyle name="Hiperłącze 7" xfId="37460" hidden="1" xr:uid="{00000000-0005-0000-0000-0000B07C0000}"/>
    <cellStyle name="Hiperłącze 7" xfId="18602" hidden="1" xr:uid="{00000000-0005-0000-0000-000090730000}"/>
    <cellStyle name="Hiperłącze 7" xfId="19870" hidden="1" xr:uid="{00000000-0005-0000-0000-000037740000}"/>
    <cellStyle name="Hiperłącze 7" xfId="14269" hidden="1" xr:uid="{00000000-0005-0000-0000-000091710000}"/>
    <cellStyle name="Hiperłącze 7" xfId="11771" hidden="1" xr:uid="{00000000-0005-0000-0000-0000E2710000}"/>
    <cellStyle name="Hiperłącze 7" xfId="14477" hidden="1" xr:uid="{00000000-0005-0000-0000-0000A6710000}"/>
    <cellStyle name="Hiperłącze 7" xfId="19127" hidden="1" xr:uid="{00000000-0005-0000-0000-00000B740000}"/>
    <cellStyle name="Hiperłącze 7" xfId="11955" hidden="1" xr:uid="{00000000-0005-0000-0000-000053710000}"/>
    <cellStyle name="Hiperłącze 7" xfId="11913" hidden="1" xr:uid="{00000000-0005-0000-0000-000059710000}"/>
    <cellStyle name="Hiperłącze 7" xfId="16341" hidden="1" xr:uid="{00000000-0005-0000-0000-0000E9730000}"/>
    <cellStyle name="Hiperłącze 7" xfId="26331" hidden="1" xr:uid="{00000000-0005-0000-0000-00000A770000}"/>
    <cellStyle name="Hiperłącze 7" xfId="43304" hidden="1" xr:uid="{00000000-0005-0000-0000-0000657F0000}"/>
    <cellStyle name="Hiperłącze 7" xfId="22593" hidden="1" xr:uid="{00000000-0005-0000-0000-000088750000}"/>
    <cellStyle name="Hiperłącze 7" xfId="41624" hidden="1" xr:uid="{00000000-0005-0000-0000-0000387E0000}"/>
    <cellStyle name="Hiperłącze 7" xfId="37634" hidden="1" xr:uid="{00000000-0005-0000-0000-0000907C0000}"/>
    <cellStyle name="Hiperłącze 7" xfId="12058" hidden="1" xr:uid="{00000000-0005-0000-0000-000093700000}"/>
    <cellStyle name="Hiperłącze 7" xfId="22746" hidden="1" xr:uid="{00000000-0005-0000-0000-000091750000}"/>
    <cellStyle name="Hiperłącze 7" xfId="17101" hidden="1" xr:uid="{00000000-0005-0000-0000-0000D7720000}"/>
    <cellStyle name="Hiperłącze 7" xfId="47110" hidden="1" xr:uid="{00000000-0005-0000-0000-0000A4800000}"/>
    <cellStyle name="Hiperłącze 7" xfId="42560" hidden="1" xr:uid="{00000000-0005-0000-0000-00008E7E0000}"/>
    <cellStyle name="Hiperłącze 7" xfId="21603" hidden="1" xr:uid="{00000000-0005-0000-0000-0000E2740000}"/>
    <cellStyle name="Hiperłącze 7" xfId="29688" hidden="1" xr:uid="{00000000-0005-0000-0000-00003A790000}"/>
    <cellStyle name="Hiperłącze 7" xfId="37839" hidden="1" xr:uid="{00000000-0005-0000-0000-0000707C0000}"/>
    <cellStyle name="Hiperłącze 7" xfId="17402" hidden="1" xr:uid="{00000000-0005-0000-0000-000011730000}"/>
    <cellStyle name="Hiperłącze 7" xfId="29279" hidden="1" xr:uid="{00000000-0005-0000-0000-0000AB780000}"/>
    <cellStyle name="Hiperłącze 7" xfId="28964" hidden="1" xr:uid="{00000000-0005-0000-0000-000056780000}"/>
    <cellStyle name="Hiperłącze 7" xfId="23293" hidden="1" xr:uid="{00000000-0005-0000-0000-0000D6750000}"/>
    <cellStyle name="Hiperłącze 7" xfId="25838" hidden="1" xr:uid="{00000000-0005-0000-0000-0000D3760000}"/>
    <cellStyle name="Hiperłącze 7" xfId="23653" hidden="1" xr:uid="{00000000-0005-0000-0000-00001B760000}"/>
    <cellStyle name="Hiperłącze 7" xfId="43296" hidden="1" xr:uid="{00000000-0005-0000-0000-0000667F0000}"/>
    <cellStyle name="Hiperłącze 7" xfId="13167" hidden="1" xr:uid="{00000000-0005-0000-0000-00001D710000}"/>
    <cellStyle name="Hiperłącze 7" xfId="42277" hidden="1" xr:uid="{00000000-0005-0000-0000-0000737E0000}"/>
    <cellStyle name="Hiperłącze 7" xfId="31288" hidden="1" xr:uid="{00000000-0005-0000-0000-000065790000}"/>
    <cellStyle name="Hiperłącze 7" xfId="35476" hidden="1" xr:uid="{00000000-0005-0000-0000-0000327B0000}"/>
    <cellStyle name="Hiperłącze 7" xfId="35485" hidden="1" xr:uid="{00000000-0005-0000-0000-0000367B0000}"/>
    <cellStyle name="Hiperłącze 7" xfId="35439" hidden="1" xr:uid="{00000000-0005-0000-0000-0000387B0000}"/>
    <cellStyle name="Hiperłącze 7" xfId="34133" hidden="1" xr:uid="{00000000-0005-0000-0000-00003A7B0000}"/>
    <cellStyle name="Hiperłącze 7" xfId="34128" hidden="1" xr:uid="{00000000-0005-0000-0000-00003C7B0000}"/>
    <cellStyle name="Hiperłącze 7" xfId="34288" hidden="1" xr:uid="{00000000-0005-0000-0000-00003F7B0000}"/>
    <cellStyle name="Hiperłącze 7" xfId="34243" hidden="1" xr:uid="{00000000-0005-0000-0000-0000477B0000}"/>
    <cellStyle name="Hiperłącze 7" xfId="31321" hidden="1" xr:uid="{00000000-0005-0000-0000-00006C790000}"/>
    <cellStyle name="Hiperłącze 7" xfId="28927" hidden="1" xr:uid="{00000000-0005-0000-0000-00005C780000}"/>
    <cellStyle name="Hiperłącze 7" xfId="29000" hidden="1" xr:uid="{00000000-0005-0000-0000-00005F780000}"/>
    <cellStyle name="Hiperłącze 7" xfId="29027" hidden="1" xr:uid="{00000000-0005-0000-0000-000063780000}"/>
    <cellStyle name="Hiperłącze 7" xfId="29018" hidden="1" xr:uid="{00000000-0005-0000-0000-000064780000}"/>
    <cellStyle name="Hiperłącze 7" xfId="28614" hidden="1" xr:uid="{00000000-0005-0000-0000-000069780000}"/>
    <cellStyle name="Hiperłącze 7" xfId="28607" hidden="1" xr:uid="{00000000-0005-0000-0000-00006A780000}"/>
    <cellStyle name="Hiperłącze 7" xfId="28554" hidden="1" xr:uid="{00000000-0005-0000-0000-00006E780000}"/>
    <cellStyle name="Hiperłącze 7" xfId="28562" hidden="1" xr:uid="{00000000-0005-0000-0000-000071780000}"/>
    <cellStyle name="Hiperłącze 7" xfId="28494" hidden="1" xr:uid="{00000000-0005-0000-0000-000079780000}"/>
    <cellStyle name="Hiperłącze 7" xfId="28521" hidden="1" xr:uid="{00000000-0005-0000-0000-00007C780000}"/>
    <cellStyle name="Hiperłącze 7" xfId="28500" hidden="1" xr:uid="{00000000-0005-0000-0000-00007D780000}"/>
    <cellStyle name="Hiperłącze 7" xfId="28338" hidden="1" xr:uid="{00000000-0005-0000-0000-00007F780000}"/>
    <cellStyle name="Hiperłącze 7" xfId="28632" hidden="1" xr:uid="{00000000-0005-0000-0000-000084780000}"/>
    <cellStyle name="Hiperłącze 7" xfId="28459" hidden="1" xr:uid="{00000000-0005-0000-0000-000085780000}"/>
    <cellStyle name="Hiperłącze 7" xfId="28486" hidden="1" xr:uid="{00000000-0005-0000-0000-000087780000}"/>
    <cellStyle name="Hiperłącze 7" xfId="28436" hidden="1" xr:uid="{00000000-0005-0000-0000-00008D780000}"/>
    <cellStyle name="Hiperłącze 7" xfId="28407" hidden="1" xr:uid="{00000000-0005-0000-0000-000094780000}"/>
    <cellStyle name="Hiperłącze 7" xfId="29132" hidden="1" xr:uid="{00000000-0005-0000-0000-000096780000}"/>
    <cellStyle name="Hiperłącze 7" xfId="29175" hidden="1" xr:uid="{00000000-0005-0000-0000-0000A0780000}"/>
    <cellStyle name="Hiperłącze 7" xfId="29230" hidden="1" xr:uid="{00000000-0005-0000-0000-0000A2780000}"/>
    <cellStyle name="Hiperłącze 7" xfId="29246" hidden="1" xr:uid="{00000000-0005-0000-0000-0000A6780000}"/>
    <cellStyle name="Hiperłącze 7" xfId="29310" hidden="1" xr:uid="{00000000-0005-0000-0000-0000A9780000}"/>
    <cellStyle name="Hiperłącze 7" xfId="29353" hidden="1" xr:uid="{00000000-0005-0000-0000-0000B3780000}"/>
    <cellStyle name="Hiperłącze 7" xfId="29417" hidden="1" xr:uid="{00000000-0005-0000-0000-0000B5780000}"/>
    <cellStyle name="Hiperłącze 7" xfId="29409" hidden="1" xr:uid="{00000000-0005-0000-0000-0000B9780000}"/>
    <cellStyle name="Hiperłącze 7" xfId="29435" hidden="1" xr:uid="{00000000-0005-0000-0000-0000BA780000}"/>
    <cellStyle name="Hiperłącze 7" xfId="35228" hidden="1" xr:uid="{00000000-0005-0000-0000-0000207B0000}"/>
    <cellStyle name="Hiperłącze 7" xfId="34966" hidden="1" xr:uid="{00000000-0005-0000-0000-0000FA7A0000}"/>
    <cellStyle name="Hiperłącze 7" xfId="33730" hidden="1" xr:uid="{00000000-0005-0000-0000-0000B17A0000}"/>
    <cellStyle name="Hiperłącze 7" xfId="40074" hidden="1" xr:uid="{00000000-0005-0000-0000-00006C7D0000}"/>
    <cellStyle name="Hiperłącze 7" xfId="42986" hidden="1" xr:uid="{00000000-0005-0000-0000-0000E57E0000}"/>
    <cellStyle name="Hiperłącze 7" xfId="42431" hidden="1" xr:uid="{00000000-0005-0000-0000-0000BF7E0000}"/>
    <cellStyle name="Hiperłącze 7" xfId="42604" hidden="1" xr:uid="{00000000-0005-0000-0000-0000987E0000}"/>
    <cellStyle name="Hiperłącze 7" xfId="39384" hidden="1" xr:uid="{00000000-0005-0000-0000-00004E7E0000}"/>
    <cellStyle name="Hiperłącze 7" xfId="40930" hidden="1" xr:uid="{00000000-0005-0000-0000-0000287E0000}"/>
    <cellStyle name="Hiperłącze 7" xfId="41565" hidden="1" xr:uid="{00000000-0005-0000-0000-0000037E0000}"/>
    <cellStyle name="Hiperłącze 7" xfId="40129" hidden="1" xr:uid="{00000000-0005-0000-0000-00006D7D0000}"/>
    <cellStyle name="Hiperłącze 7" xfId="34099" hidden="1" xr:uid="{00000000-0005-0000-0000-00004C7B0000}"/>
    <cellStyle name="Hiperłącze 7" xfId="34203" hidden="1" xr:uid="{00000000-0005-0000-0000-00004E7B0000}"/>
    <cellStyle name="Hiperłącze 7" xfId="34094" hidden="1" xr:uid="{00000000-0005-0000-0000-0000507B0000}"/>
    <cellStyle name="Hiperłącze 7" xfId="35497" hidden="1" xr:uid="{00000000-0005-0000-0000-0000517B0000}"/>
    <cellStyle name="Hiperłącze 7" xfId="35515" hidden="1" xr:uid="{00000000-0005-0000-0000-0000537B0000}"/>
    <cellStyle name="Hiperłącze 7" xfId="35551" hidden="1" xr:uid="{00000000-0005-0000-0000-00005C7B0000}"/>
    <cellStyle name="Hiperłącze 7" xfId="35633" hidden="1" xr:uid="{00000000-0005-0000-0000-0000607B0000}"/>
    <cellStyle name="Hiperłącze 7" xfId="35696" hidden="1" xr:uid="{00000000-0005-0000-0000-0000627B0000}"/>
    <cellStyle name="Hiperłącze 7" xfId="35651" hidden="1" xr:uid="{00000000-0005-0000-0000-0000637B0000}"/>
    <cellStyle name="Hiperłącze 7" xfId="35713" hidden="1" xr:uid="{00000000-0005-0000-0000-0000697B0000}"/>
    <cellStyle name="Hiperłącze 7" xfId="35795" hidden="1" xr:uid="{00000000-0005-0000-0000-00006E7B0000}"/>
    <cellStyle name="Hiperłącze 7" xfId="35756" hidden="1" xr:uid="{00000000-0005-0000-0000-00006F7B0000}"/>
    <cellStyle name="Hiperłącze 7" xfId="35780" hidden="1" xr:uid="{00000000-0005-0000-0000-0000717B0000}"/>
    <cellStyle name="Hiperłącze 7" xfId="35774" hidden="1" xr:uid="{00000000-0005-0000-0000-0000737B0000}"/>
    <cellStyle name="Hiperłącze 7" xfId="35844" hidden="1" xr:uid="{00000000-0005-0000-0000-00007C7B0000}"/>
    <cellStyle name="Hiperłącze 7" xfId="31611" hidden="1" xr:uid="{00000000-0005-0000-0000-0000A2790000}"/>
    <cellStyle name="Hiperłącze 7" xfId="29517" hidden="1" xr:uid="{00000000-0005-0000-0000-0000C5780000}"/>
    <cellStyle name="Hiperłącze 7" xfId="29497" hidden="1" xr:uid="{00000000-0005-0000-0000-0000C8780000}"/>
    <cellStyle name="Hiperłącze 7" xfId="30099" hidden="1" xr:uid="{00000000-0005-0000-0000-0000CA780000}"/>
    <cellStyle name="Hiperłącze 7" xfId="30119" hidden="1" xr:uid="{00000000-0005-0000-0000-0000CC780000}"/>
    <cellStyle name="Hiperłącze 7" xfId="30168" hidden="1" xr:uid="{00000000-0005-0000-0000-0000CD780000}"/>
    <cellStyle name="Hiperłącze 7" xfId="30144" hidden="1" xr:uid="{00000000-0005-0000-0000-0000D4780000}"/>
    <cellStyle name="Hiperłącze 7" xfId="30200" hidden="1" xr:uid="{00000000-0005-0000-0000-0000D6780000}"/>
    <cellStyle name="Hiperłącze 7" xfId="30264" hidden="1" xr:uid="{00000000-0005-0000-0000-0000D9780000}"/>
    <cellStyle name="Hiperłącze 7" xfId="30272" hidden="1" xr:uid="{00000000-0005-0000-0000-0000DA780000}"/>
    <cellStyle name="Hiperłącze 7" xfId="30280" hidden="1" xr:uid="{00000000-0005-0000-0000-0000DE780000}"/>
    <cellStyle name="Hiperłącze 7" xfId="30371" hidden="1" xr:uid="{00000000-0005-0000-0000-0000E4780000}"/>
    <cellStyle name="Hiperłącze 7" xfId="30417" hidden="1" xr:uid="{00000000-0005-0000-0000-0000E9780000}"/>
    <cellStyle name="Hiperłącze 7" xfId="30470" hidden="1" xr:uid="{00000000-0005-0000-0000-0000EF780000}"/>
    <cellStyle name="Hiperłącze 7" xfId="30479" hidden="1" xr:uid="{00000000-0005-0000-0000-0000F0780000}"/>
    <cellStyle name="Hiperłącze 7" xfId="30551" hidden="1" xr:uid="{00000000-0005-0000-0000-0000F6780000}"/>
    <cellStyle name="Hiperłącze 7" xfId="30567" hidden="1" xr:uid="{00000000-0005-0000-0000-0000FA780000}"/>
    <cellStyle name="Hiperłącze 7" xfId="30594" hidden="1" xr:uid="{00000000-0005-0000-0000-000000790000}"/>
    <cellStyle name="Hiperłącze 7" xfId="30620" hidden="1" xr:uid="{00000000-0005-0000-0000-000003790000}"/>
    <cellStyle name="Hiperłącze 7" xfId="30681" hidden="1" xr:uid="{00000000-0005-0000-0000-000008790000}"/>
    <cellStyle name="Hiperłącze 7" xfId="30729" hidden="1" xr:uid="{00000000-0005-0000-0000-000009790000}"/>
    <cellStyle name="Hiperłącze 7" xfId="30690" hidden="1" xr:uid="{00000000-0005-0000-0000-00000C790000}"/>
    <cellStyle name="Hiperłącze 7" xfId="30716" hidden="1" xr:uid="{00000000-0005-0000-0000-00000F790000}"/>
    <cellStyle name="Hiperłącze 7" xfId="30854" hidden="1" xr:uid="{00000000-0005-0000-0000-00001A790000}"/>
    <cellStyle name="Hiperłącze 7" xfId="30808" hidden="1" xr:uid="{00000000-0005-0000-0000-00001C790000}"/>
    <cellStyle name="Hiperłącze 7" xfId="30863" hidden="1" xr:uid="{00000000-0005-0000-0000-00001D790000}"/>
    <cellStyle name="Hiperłącze 7" xfId="30872" hidden="1" xr:uid="{00000000-0005-0000-0000-00001E790000}"/>
    <cellStyle name="Hiperłącze 7" xfId="30881" hidden="1" xr:uid="{00000000-0005-0000-0000-00001F790000}"/>
    <cellStyle name="Hiperłącze 7" xfId="30936" hidden="1" xr:uid="{00000000-0005-0000-0000-000025790000}"/>
    <cellStyle name="Hiperłącze 7" xfId="29765" hidden="1" xr:uid="{00000000-0005-0000-0000-00002F790000}"/>
    <cellStyle name="Hiperłącze 7" xfId="29772" hidden="1" xr:uid="{00000000-0005-0000-0000-000030790000}"/>
    <cellStyle name="Hiperłącze 7" xfId="29585" hidden="1" xr:uid="{00000000-0005-0000-0000-000032790000}"/>
    <cellStyle name="Hiperłącze 7" xfId="29720" hidden="1" xr:uid="{00000000-0005-0000-0000-000037790000}"/>
    <cellStyle name="Hiperłącze 7" xfId="29576" hidden="1" xr:uid="{00000000-0005-0000-0000-00003C790000}"/>
    <cellStyle name="Hiperłącze 7" xfId="30327" hidden="1" xr:uid="{00000000-0005-0000-0000-00003F790000}"/>
    <cellStyle name="Hiperłącze 7" xfId="35827" hidden="1" xr:uid="{00000000-0005-0000-0000-0000777B0000}"/>
    <cellStyle name="Hiperłącze 7" xfId="43145" hidden="1" xr:uid="{00000000-0005-0000-0000-00006C7F0000}"/>
    <cellStyle name="Hiperłącze 7" xfId="29426" hidden="1" xr:uid="{00000000-0005-0000-0000-0000B6780000}"/>
    <cellStyle name="Hiperłącze 7" xfId="28392" hidden="1" xr:uid="{00000000-0005-0000-0000-000088780000}"/>
    <cellStyle name="Hiperłącze 7" xfId="31738" hidden="1" xr:uid="{00000000-0005-0000-0000-0000B0790000}"/>
    <cellStyle name="Hiperłącze 7" xfId="33348" hidden="1" xr:uid="{00000000-0005-0000-0000-00005A7A0000}"/>
    <cellStyle name="Hiperłącze 7" xfId="44881" hidden="1" xr:uid="{00000000-0005-0000-0000-0000987F0000}"/>
    <cellStyle name="Hiperłącze 7" xfId="43322" hidden="1" xr:uid="{00000000-0005-0000-0000-0000637F0000}"/>
    <cellStyle name="Hiperłącze 7" xfId="44218" hidden="1" xr:uid="{00000000-0005-0000-0000-0000327F0000}"/>
    <cellStyle name="Hiperłącze 7" xfId="42776" hidden="1" xr:uid="{00000000-0005-0000-0000-0000D17E0000}"/>
    <cellStyle name="Hiperłącze 7" xfId="42123" hidden="1" xr:uid="{00000000-0005-0000-0000-00009E7E0000}"/>
    <cellStyle name="Hiperłącze 7" xfId="42290" hidden="1" xr:uid="{00000000-0005-0000-0000-00006D7E0000}"/>
    <cellStyle name="Hiperłącze 7" xfId="41152" hidden="1" xr:uid="{00000000-0005-0000-0000-0000097E0000}"/>
    <cellStyle name="Hiperłącze 7" xfId="40605" hidden="1" xr:uid="{00000000-0005-0000-0000-0000A77D0000}"/>
    <cellStyle name="Hiperłącze 7" xfId="35859" hidden="1" xr:uid="{00000000-0005-0000-0000-0000807B0000}"/>
    <cellStyle name="Hiperłącze 7" xfId="35999" hidden="1" xr:uid="{00000000-0005-0000-0000-0000867B0000}"/>
    <cellStyle name="Hiperłącze 7" xfId="35954" hidden="1" xr:uid="{00000000-0005-0000-0000-0000877B0000}"/>
    <cellStyle name="Hiperłącze 7" xfId="35945" hidden="1" xr:uid="{00000000-0005-0000-0000-0000887B0000}"/>
    <cellStyle name="Hiperłącze 7" xfId="35982" hidden="1" xr:uid="{00000000-0005-0000-0000-0000897B0000}"/>
    <cellStyle name="Hiperłącze 7" xfId="35962" hidden="1" xr:uid="{00000000-0005-0000-0000-00008C7B0000}"/>
    <cellStyle name="Hiperłącze 7" xfId="36035" hidden="1" xr:uid="{00000000-0005-0000-0000-00008F7B0000}"/>
    <cellStyle name="Hiperłącze 7" xfId="36082" hidden="1" xr:uid="{00000000-0005-0000-0000-0000977B0000}"/>
    <cellStyle name="Hiperłącze 7" xfId="34581" hidden="1" xr:uid="{00000000-0005-0000-0000-00009D7B0000}"/>
    <cellStyle name="Hiperłącze 7" xfId="34175" hidden="1" xr:uid="{00000000-0005-0000-0000-00009F7B0000}"/>
    <cellStyle name="Hiperłącze 7" xfId="34473" hidden="1" xr:uid="{00000000-0005-0000-0000-0000A07B0000}"/>
    <cellStyle name="Hiperłącze 7" xfId="34826" hidden="1" xr:uid="{00000000-0005-0000-0000-0000A57B0000}"/>
    <cellStyle name="Hiperłącze 7" xfId="34583" hidden="1" xr:uid="{00000000-0005-0000-0000-0000A67B0000}"/>
    <cellStyle name="Hiperłącze 7" xfId="34185" hidden="1" xr:uid="{00000000-0005-0000-0000-0000AE7B0000}"/>
    <cellStyle name="Hiperłącze 7" xfId="36143" hidden="1" xr:uid="{00000000-0005-0000-0000-0000B37B0000}"/>
    <cellStyle name="Hiperłącze 7" xfId="36207" hidden="1" xr:uid="{00000000-0005-0000-0000-0000B57B0000}"/>
    <cellStyle name="Hiperłącze 7" xfId="36171" hidden="1" xr:uid="{00000000-0005-0000-0000-0000B77B0000}"/>
    <cellStyle name="Hiperłącze 7" xfId="36199" hidden="1" xr:uid="{00000000-0005-0000-0000-0000B97B0000}"/>
    <cellStyle name="Hiperłącze 7" xfId="36243" hidden="1" xr:uid="{00000000-0005-0000-0000-0000BE7B0000}"/>
    <cellStyle name="Hiperłącze 7" xfId="36315" hidden="1" xr:uid="{00000000-0005-0000-0000-0000C17B0000}"/>
    <cellStyle name="Hiperłącze 7" xfId="31251" hidden="1" xr:uid="{00000000-0005-0000-0000-000063790000}"/>
    <cellStyle name="Hiperłącze 7" xfId="32106" hidden="1" xr:uid="{00000000-0005-0000-0000-0000E9790000}"/>
    <cellStyle name="Hiperłącze 7" xfId="31083" hidden="1" xr:uid="{00000000-0005-0000-0000-00004D790000}"/>
    <cellStyle name="Hiperłącze 7" xfId="31092" hidden="1" xr:uid="{00000000-0005-0000-0000-00004E790000}"/>
    <cellStyle name="Hiperłącze 7" xfId="11311" hidden="1" xr:uid="{00000000-0005-0000-0000-000079700000}"/>
    <cellStyle name="Hiperłącze 7" xfId="11337" hidden="1" xr:uid="{00000000-0005-0000-0000-00007A700000}"/>
    <cellStyle name="Hiperłącze 7" xfId="11328" hidden="1" xr:uid="{00000000-0005-0000-0000-000076700000}"/>
    <cellStyle name="Hiperłącze 7" xfId="29745" hidden="1" xr:uid="{00000000-0005-0000-0000-00002D790000}"/>
    <cellStyle name="Hiperłącze 7" xfId="30542" hidden="1" xr:uid="{00000000-0005-0000-0000-0000F2780000}"/>
    <cellStyle name="Hiperłącze 7" xfId="36375" hidden="1" xr:uid="{00000000-0005-0000-0000-0000FD7B0000}"/>
    <cellStyle name="Hiperłącze 7" xfId="33470" hidden="1" xr:uid="{00000000-0005-0000-0000-0000697A0000}"/>
    <cellStyle name="Hiperłącze 7" xfId="29271" hidden="1" xr:uid="{00000000-0005-0000-0000-0000AC780000}"/>
    <cellStyle name="Hiperłącze 7" xfId="28650" hidden="1" xr:uid="{00000000-0005-0000-0000-00003A780000}"/>
    <cellStyle name="Hiperłącze 7" xfId="15283" hidden="1" xr:uid="{00000000-0005-0000-0000-000045720000}"/>
    <cellStyle name="Hiperłącze 7" xfId="15490" hidden="1" xr:uid="{00000000-0005-0000-0000-000031720000}"/>
    <cellStyle name="Hiperłącze 7" xfId="27978" hidden="1" xr:uid="{00000000-0005-0000-0000-0000D0770000}"/>
    <cellStyle name="Hiperłącze 7" xfId="27611" hidden="1" xr:uid="{00000000-0005-0000-0000-0000A9770000}"/>
    <cellStyle name="Hiperłącze 7" xfId="26451" hidden="1" xr:uid="{00000000-0005-0000-0000-000031770000}"/>
    <cellStyle name="Hiperłącze 7" xfId="25974" hidden="1" xr:uid="{00000000-0005-0000-0000-0000E3760000}"/>
    <cellStyle name="Hiperłącze 7" xfId="25645" hidden="1" xr:uid="{00000000-0005-0000-0000-0000BD760000}"/>
    <cellStyle name="Hiperłącze 7" xfId="24715" hidden="1" xr:uid="{00000000-0005-0000-0000-000095760000}"/>
    <cellStyle name="Hiperłącze 7" xfId="24512" hidden="1" xr:uid="{00000000-0005-0000-0000-000058760000}"/>
    <cellStyle name="Hiperłącze 7" xfId="24441" hidden="1" xr:uid="{00000000-0005-0000-0000-000046760000}"/>
    <cellStyle name="Hiperłącze 7" xfId="11894" hidden="1" xr:uid="{00000000-0005-0000-0000-00005C710000}"/>
    <cellStyle name="Hiperłącze 7" xfId="23578" hidden="1" xr:uid="{00000000-0005-0000-0000-0000F6750000}"/>
    <cellStyle name="Hiperłącze 7" xfId="46052" hidden="1" xr:uid="{00000000-0005-0000-0000-00000E800000}"/>
    <cellStyle name="Hiperłącze 7" xfId="23000" hidden="1" xr:uid="{00000000-0005-0000-0000-0000CE750000}"/>
    <cellStyle name="Hiperłącze 7" xfId="23199" hidden="1" xr:uid="{00000000-0005-0000-0000-0000A6750000}"/>
    <cellStyle name="Hiperłącze 7" xfId="22710" hidden="1" xr:uid="{00000000-0005-0000-0000-000093750000}"/>
    <cellStyle name="Hiperłącze 7" xfId="20952" hidden="1" xr:uid="{00000000-0005-0000-0000-00007F750000}"/>
    <cellStyle name="Hiperłącze 7" xfId="20889" hidden="1" xr:uid="{00000000-0005-0000-0000-00006B750000}"/>
    <cellStyle name="Hiperłącze 7" xfId="20140" hidden="1" xr:uid="{00000000-0005-0000-0000-00007F740000}"/>
    <cellStyle name="Hiperłącze 7" xfId="19422" hidden="1" xr:uid="{00000000-0005-0000-0000-00006B740000}"/>
    <cellStyle name="Hiperłącze 7" xfId="19480" hidden="1" xr:uid="{00000000-0005-0000-0000-000058740000}"/>
    <cellStyle name="Hiperłącze 7" xfId="19969" hidden="1" xr:uid="{00000000-0005-0000-0000-000044740000}"/>
    <cellStyle name="Hiperłącze 7" xfId="19824" hidden="1" xr:uid="{00000000-0005-0000-0000-000031740000}"/>
    <cellStyle name="Hiperłącze 7" xfId="15454" hidden="1" xr:uid="{00000000-0005-0000-0000-000033720000}"/>
    <cellStyle name="Hiperłącze 7" xfId="14078" hidden="1" xr:uid="{00000000-0005-0000-0000-000080710000}"/>
    <cellStyle name="Hiperłącze 7" xfId="13614" hidden="1" xr:uid="{00000000-0005-0000-0000-00006D710000}"/>
    <cellStyle name="Hiperłącze 7" xfId="18229" hidden="1" xr:uid="{00000000-0005-0000-0000-000082730000}"/>
    <cellStyle name="Hiperłącze 7" xfId="16426" hidden="1" xr:uid="{00000000-0005-0000-0000-00006F730000}"/>
    <cellStyle name="Hiperłącze 7" xfId="17859" hidden="1" xr:uid="{00000000-0005-0000-0000-000047730000}"/>
    <cellStyle name="Hiperłącze 7" xfId="17356" hidden="1" xr:uid="{00000000-0005-0000-0000-0000F7720000}"/>
    <cellStyle name="Hiperłącze 7" xfId="17210" hidden="1" xr:uid="{00000000-0005-0000-0000-0000E4720000}"/>
    <cellStyle name="Hiperłącze 7" xfId="15945" hidden="1" xr:uid="{00000000-0005-0000-0000-000095720000}"/>
    <cellStyle name="Hiperłącze 7" xfId="15649" hidden="1" xr:uid="{00000000-0005-0000-0000-00006E720000}"/>
    <cellStyle name="Hiperłącze 7" xfId="22430" hidden="1" xr:uid="{00000000-0005-0000-0000-000056750000}"/>
    <cellStyle name="Hiperłącze 7" xfId="36234" hidden="1" xr:uid="{00000000-0005-0000-0000-0000BD7B0000}"/>
    <cellStyle name="Hiperłącze 7" xfId="45345" hidden="1" xr:uid="{00000000-0005-0000-0000-0000E77F0000}"/>
    <cellStyle name="Hiperłącze 7" xfId="29713" hidden="1" xr:uid="{00000000-0005-0000-0000-000038790000}"/>
    <cellStyle name="Hiperłącze 7" xfId="30641" hidden="1" xr:uid="{00000000-0005-0000-0000-0000FE780000}"/>
    <cellStyle name="Hiperłącze 7" xfId="32013" hidden="1" xr:uid="{00000000-0005-0000-0000-0000FC790000}"/>
    <cellStyle name="Hiperłącze 7" xfId="29081" hidden="1" xr:uid="{00000000-0005-0000-0000-000066780000}"/>
    <cellStyle name="Hiperłącze 7" xfId="41400" hidden="1" xr:uid="{00000000-0005-0000-0000-00002F7E0000}"/>
    <cellStyle name="Hiperłącze 7" xfId="22144" hidden="1" xr:uid="{00000000-0005-0000-0000-000039750000}"/>
    <cellStyle name="Hiperłącze 7" xfId="42895" hidden="1" xr:uid="{00000000-0005-0000-0000-0000DE7E0000}"/>
    <cellStyle name="Hiperłącze 7" xfId="45225" hidden="1" xr:uid="{00000000-0005-0000-0000-0000DC7F0000}"/>
    <cellStyle name="Hiperłącze 7" xfId="44922" hidden="1" xr:uid="{00000000-0005-0000-0000-00009D7F0000}"/>
    <cellStyle name="Hiperłącze 7" xfId="31494" hidden="1" xr:uid="{00000000-0005-0000-0000-00007D790000}"/>
    <cellStyle name="Hiperłącze 7" xfId="39471" hidden="1" xr:uid="{00000000-0005-0000-0000-0000057D0000}"/>
    <cellStyle name="Hiperłącze 7" xfId="43660" hidden="1" xr:uid="{00000000-0005-0000-0000-0000F97E0000}"/>
    <cellStyle name="Hiperłącze 7" xfId="42338" hidden="1" xr:uid="{00000000-0005-0000-0000-0000787E0000}"/>
    <cellStyle name="Hiperłącze 7" xfId="38866" hidden="1" xr:uid="{00000000-0005-0000-0000-00003A7E0000}"/>
    <cellStyle name="Hiperłącze 7" xfId="41493" hidden="1" xr:uid="{00000000-0005-0000-0000-0000F57D0000}"/>
    <cellStyle name="Hiperłącze 7" xfId="40253" hidden="1" xr:uid="{00000000-0005-0000-0000-00007B7D0000}"/>
    <cellStyle name="Hiperłącze 7" xfId="36744" hidden="1" xr:uid="{00000000-0005-0000-0000-0000CE7B0000}"/>
    <cellStyle name="Hiperłącze 7" xfId="36705" hidden="1" xr:uid="{00000000-0005-0000-0000-0000CF7B0000}"/>
    <cellStyle name="Hiperłącze 7" xfId="36729" hidden="1" xr:uid="{00000000-0005-0000-0000-0000D17B0000}"/>
    <cellStyle name="Hiperłącze 7" xfId="36723" hidden="1" xr:uid="{00000000-0005-0000-0000-0000D37B0000}"/>
    <cellStyle name="Hiperłącze 7" xfId="36712" hidden="1" xr:uid="{00000000-0005-0000-0000-0000D47B0000}"/>
    <cellStyle name="Hiperłącze 7" xfId="36776" hidden="1" xr:uid="{00000000-0005-0000-0000-0000D77B0000}"/>
    <cellStyle name="Hiperłącze 7" xfId="36793" hidden="1" xr:uid="{00000000-0005-0000-0000-0000DC7B0000}"/>
    <cellStyle name="Hiperłącze 7" xfId="36897" hidden="1" xr:uid="{00000000-0005-0000-0000-0000E27B0000}"/>
    <cellStyle name="Hiperłącze 7" xfId="36906" hidden="1" xr:uid="{00000000-0005-0000-0000-0000E37B0000}"/>
    <cellStyle name="Hiperłącze 7" xfId="36970" hidden="1" xr:uid="{00000000-0005-0000-0000-0000E57B0000}"/>
    <cellStyle name="Hiperłącze 7" xfId="36997" hidden="1" xr:uid="{00000000-0005-0000-0000-0000ED7B0000}"/>
    <cellStyle name="Hiperłącze 7" xfId="37015" hidden="1" xr:uid="{00000000-0005-0000-0000-0000EF7B0000}"/>
    <cellStyle name="Hiperłącze 7" xfId="37078" hidden="1" xr:uid="{00000000-0005-0000-0000-0000F17B0000}"/>
    <cellStyle name="Hiperłącze 7" xfId="37087" hidden="1" xr:uid="{00000000-0005-0000-0000-0000F27B0000}"/>
    <cellStyle name="Hiperłącze 7" xfId="37050" hidden="1" xr:uid="{00000000-0005-0000-0000-0000F87B0000}"/>
    <cellStyle name="Hiperłącze 7" xfId="36611" hidden="1" xr:uid="{00000000-0005-0000-0000-0000FC7B0000}"/>
    <cellStyle name="Hiperłącze 7" xfId="36871" hidden="1" xr:uid="{00000000-0005-0000-0000-0000057C0000}"/>
    <cellStyle name="Hiperłącze 7" xfId="36544" hidden="1" xr:uid="{00000000-0005-0000-0000-0000087C0000}"/>
    <cellStyle name="Hiperłącze 7" xfId="36346" hidden="1" xr:uid="{00000000-0005-0000-0000-00000A7C0000}"/>
    <cellStyle name="Hiperłącze 7" xfId="36536" hidden="1" xr:uid="{00000000-0005-0000-0000-00000C7C0000}"/>
    <cellStyle name="Hiperłącze 7" xfId="36353" hidden="1" xr:uid="{00000000-0005-0000-0000-00000F7C0000}"/>
    <cellStyle name="Hiperłącze 7" xfId="36651" hidden="1" xr:uid="{00000000-0005-0000-0000-0000117C0000}"/>
    <cellStyle name="Hiperłącze 7" xfId="36474" hidden="1" xr:uid="{00000000-0005-0000-0000-0000157C0000}"/>
    <cellStyle name="Hiperłącze 7" xfId="36480" hidden="1" xr:uid="{00000000-0005-0000-0000-0000197C0000}"/>
    <cellStyle name="Hiperłącze 7" xfId="44841" hidden="1" xr:uid="{00000000-0005-0000-0000-00008E7F0000}"/>
    <cellStyle name="Hiperłącze 7" xfId="30060" hidden="1" xr:uid="{00000000-0005-0000-0000-000096790000}"/>
    <cellStyle name="Hiperłącze 7" xfId="33220" hidden="1" xr:uid="{00000000-0005-0000-0000-0000547A0000}"/>
    <cellStyle name="Hiperłącze 7" xfId="34723" hidden="1" xr:uid="{00000000-0005-0000-0000-0000E67A0000}"/>
    <cellStyle name="Hiperłącze 7" xfId="24756" hidden="1" xr:uid="{00000000-0005-0000-0000-00009B760000}"/>
    <cellStyle name="Hiperłącze 7" xfId="14021" hidden="1" xr:uid="{00000000-0005-0000-0000-0000C3710000}"/>
    <cellStyle name="Hiperłącze 7" xfId="13977" hidden="1" xr:uid="{00000000-0005-0000-0000-0000AF710000}"/>
    <cellStyle name="Hiperłącze 7" xfId="19179" hidden="1" xr:uid="{00000000-0005-0000-0000-00000E740000}"/>
    <cellStyle name="Hiperłącze 7" xfId="43134" hidden="1" xr:uid="{00000000-0005-0000-0000-00006D7F0000}"/>
    <cellStyle name="Hiperłącze 7" xfId="11283" hidden="1" xr:uid="{00000000-0005-0000-0000-000077700000}"/>
    <cellStyle name="Hiperłącze 7" xfId="12373" hidden="1" xr:uid="{00000000-0005-0000-0000-0000AF700000}"/>
    <cellStyle name="Hiperłącze 7" xfId="18474" hidden="1" xr:uid="{00000000-0005-0000-0000-0000BE730000}"/>
    <cellStyle name="Hiperłącze 7" xfId="25242" hidden="1" xr:uid="{00000000-0005-0000-0000-00001F770000}"/>
    <cellStyle name="Hiperłącze 7" xfId="46447" hidden="1" xr:uid="{00000000-0005-0000-0000-0000B2800000}"/>
    <cellStyle name="Hiperłącze 7" xfId="12632" hidden="1" xr:uid="{00000000-0005-0000-0000-0000C9700000}"/>
    <cellStyle name="Hiperłącze 7" xfId="29605" hidden="1" xr:uid="{00000000-0005-0000-0000-00002C790000}"/>
    <cellStyle name="Hiperłącze 7" xfId="30974" hidden="1" xr:uid="{00000000-0005-0000-0000-000041790000}"/>
    <cellStyle name="Hiperłącze 7" xfId="37377" hidden="1" xr:uid="{00000000-0005-0000-0000-00009A7C0000}"/>
    <cellStyle name="Hiperłącze 7" xfId="38914" hidden="1" xr:uid="{00000000-0005-0000-0000-0000427E0000}"/>
    <cellStyle name="Hiperłącze 7" xfId="15745" hidden="1" xr:uid="{00000000-0005-0000-0000-00007A720000}"/>
    <cellStyle name="Hiperłącze 7" xfId="15541" hidden="1" xr:uid="{00000000-0005-0000-0000-000061720000}"/>
    <cellStyle name="Hiperłącze 7" xfId="21073" hidden="1" xr:uid="{00000000-0005-0000-0000-0000AC740000}"/>
    <cellStyle name="Hiperłącze 7" xfId="28682" hidden="1" xr:uid="{00000000-0005-0000-0000-000040780000}"/>
    <cellStyle name="Hiperłącze 7" xfId="25352" hidden="1" xr:uid="{00000000-0005-0000-0000-00000D780000}"/>
    <cellStyle name="Hiperłącze 7" xfId="15346" hidden="1" xr:uid="{00000000-0005-0000-0000-000027720000}"/>
    <cellStyle name="Hiperłącze 7" xfId="27916" hidden="1" xr:uid="{00000000-0005-0000-0000-0000C9770000}"/>
    <cellStyle name="Hiperłącze 7" xfId="27125" hidden="1" xr:uid="{00000000-0005-0000-0000-000097770000}"/>
    <cellStyle name="Hiperłącze 7" xfId="26880" hidden="1" xr:uid="{00000000-0005-0000-0000-000063770000}"/>
    <cellStyle name="Hiperłącze 7" xfId="26684" hidden="1" xr:uid="{00000000-0005-0000-0000-00004B770000}"/>
    <cellStyle name="Hiperłącze 7" xfId="24878" hidden="1" xr:uid="{00000000-0005-0000-0000-0000AB760000}"/>
    <cellStyle name="Hiperłącze 7" xfId="24667" hidden="1" xr:uid="{00000000-0005-0000-0000-000094760000}"/>
    <cellStyle name="Hiperłącze 7" xfId="24065" hidden="1" xr:uid="{00000000-0005-0000-0000-000060760000}"/>
    <cellStyle name="Hiperłącze 7" xfId="44267" hidden="1" xr:uid="{00000000-0005-0000-0000-00003B7F0000}"/>
    <cellStyle name="Hiperłącze 7" xfId="32894" hidden="1" xr:uid="{00000000-0005-0000-0000-00007B7A0000}"/>
    <cellStyle name="Hiperłącze 7" xfId="44389" hidden="1" xr:uid="{00000000-0005-0000-0000-00004B7F0000}"/>
    <cellStyle name="Hiperłącze 7" xfId="24119" hidden="1" xr:uid="{00000000-0005-0000-0000-000029760000}"/>
    <cellStyle name="Hiperłącze 7" xfId="11778" hidden="1" xr:uid="{00000000-0005-0000-0000-0000DD710000}"/>
    <cellStyle name="Hiperłącze 7" xfId="20093" hidden="1" xr:uid="{00000000-0005-0000-0000-000079740000}"/>
    <cellStyle name="Hiperłącze 7" xfId="43380" hidden="1" xr:uid="{00000000-0005-0000-0000-000051800000}"/>
    <cellStyle name="Hiperłącze 7" xfId="45526" hidden="1" xr:uid="{00000000-0005-0000-0000-000039800000}"/>
    <cellStyle name="Hiperłącze 7" xfId="45421" hidden="1" xr:uid="{00000000-0005-0000-0000-00001D800000}"/>
    <cellStyle name="Hiperłącze 7" xfId="45943" hidden="1" xr:uid="{00000000-0005-0000-0000-000002800000}"/>
    <cellStyle name="Hiperłącze 7" xfId="21014" hidden="1" xr:uid="{00000000-0005-0000-0000-000076750000}"/>
    <cellStyle name="Hiperłącze 7" xfId="21717" hidden="1" xr:uid="{00000000-0005-0000-0000-0000F2740000}"/>
    <cellStyle name="Hiperłącze 7" xfId="21194" hidden="1" xr:uid="{00000000-0005-0000-0000-0000C0740000}"/>
    <cellStyle name="Hiperłącze 7" xfId="20457" hidden="1" xr:uid="{00000000-0005-0000-0000-0000A8740000}"/>
    <cellStyle name="Hiperłącze 7" xfId="20239" hidden="1" xr:uid="{00000000-0005-0000-0000-00008C740000}"/>
    <cellStyle name="Hiperłącze 7" xfId="19351" hidden="1" xr:uid="{00000000-0005-0000-0000-000073740000}"/>
    <cellStyle name="Hiperłącze 7" xfId="15962" hidden="1" xr:uid="{00000000-0005-0000-0000-000092720000}"/>
    <cellStyle name="Hiperłącze 7" xfId="15097" hidden="1" xr:uid="{00000000-0005-0000-0000-00000C720000}"/>
    <cellStyle name="Hiperłącze 7" xfId="14565" hidden="1" xr:uid="{00000000-0005-0000-0000-0000F4710000}"/>
    <cellStyle name="Hiperłącze 7" xfId="11803" hidden="1" xr:uid="{00000000-0005-0000-0000-0000DC710000}"/>
    <cellStyle name="Hiperłącze 7" xfId="14260" hidden="1" xr:uid="{00000000-0005-0000-0000-0000C2710000}"/>
    <cellStyle name="Hiperłącze 7" xfId="13632" hidden="1" xr:uid="{00000000-0005-0000-0000-00006F710000}"/>
    <cellStyle name="Hiperłącze 7" xfId="12206" hidden="1" xr:uid="{00000000-0005-0000-0000-000055710000}"/>
    <cellStyle name="Hiperłącze 7" xfId="13397" hidden="1" xr:uid="{00000000-0005-0000-0000-00003D710000}"/>
    <cellStyle name="Hiperłącze 7" xfId="19006" hidden="1" xr:uid="{00000000-0005-0000-0000-0000E8730000}"/>
    <cellStyle name="Hiperłącze 7" xfId="18745" hidden="1" xr:uid="{00000000-0005-0000-0000-00009A730000}"/>
    <cellStyle name="Hiperłącze 7" xfId="18166" hidden="1" xr:uid="{00000000-0005-0000-0000-000080730000}"/>
    <cellStyle name="Hiperłącze 7" xfId="17922" hidden="1" xr:uid="{00000000-0005-0000-0000-00004D730000}"/>
    <cellStyle name="Hiperłącze 7" xfId="16668" hidden="1" xr:uid="{00000000-0005-0000-0000-0000B0720000}"/>
    <cellStyle name="Hiperłącze 7" xfId="40982" hidden="1" xr:uid="{00000000-0005-0000-0000-00002A7E0000}"/>
    <cellStyle name="Hiperłącze 7" xfId="22846" hidden="1" xr:uid="{00000000-0005-0000-0000-0000F3750000}"/>
    <cellStyle name="Hiperłącze 7" xfId="36407" hidden="1" xr:uid="{00000000-0005-0000-0000-0000187C0000}"/>
    <cellStyle name="Hiperłącze 7" xfId="40739" hidden="1" xr:uid="{00000000-0005-0000-0000-0000C67D0000}"/>
    <cellStyle name="Hiperłącze 7" xfId="17054" hidden="1" xr:uid="{00000000-0005-0000-0000-0000D1720000}"/>
    <cellStyle name="Hiperłącze 7" xfId="23705" hidden="1" xr:uid="{00000000-0005-0000-0000-00001E760000}"/>
    <cellStyle name="Hiperłącze 7" xfId="33396" hidden="1" xr:uid="{00000000-0005-0000-0000-0000617A0000}"/>
    <cellStyle name="Hiperłącze 7" xfId="30953" hidden="1" xr:uid="{00000000-0005-0000-0000-000022790000}"/>
    <cellStyle name="Hiperłącze 7" xfId="34236" hidden="1" xr:uid="{00000000-0005-0000-0000-0000487B0000}"/>
    <cellStyle name="Hiperłącze 7" xfId="28400" hidden="1" xr:uid="{00000000-0005-0000-0000-000093780000}"/>
    <cellStyle name="Hiperłącze 7" xfId="34684" hidden="1" xr:uid="{00000000-0005-0000-0000-0000E17A0000}"/>
    <cellStyle name="Hiperłącze 7" xfId="32724" hidden="1" xr:uid="{00000000-0005-0000-0000-0000367A0000}"/>
    <cellStyle name="Hiperłącze 7" xfId="23027" hidden="1" xr:uid="{00000000-0005-0000-0000-0000CF750000}"/>
    <cellStyle name="Hiperłącze 7" xfId="31156" hidden="1" xr:uid="{00000000-0005-0000-0000-000055790000}"/>
    <cellStyle name="Hiperłącze 7" xfId="32296" hidden="1" xr:uid="{00000000-0005-0000-0000-0000CF790000}"/>
    <cellStyle name="Hiperłącze 7" xfId="24652" hidden="1" xr:uid="{00000000-0005-0000-0000-000090760000}"/>
    <cellStyle name="Hiperłącze 7" xfId="21406" hidden="1" xr:uid="{00000000-0005-0000-0000-0000CD740000}"/>
    <cellStyle name="Hiperłącze 7" xfId="32142" hidden="1" xr:uid="{00000000-0005-0000-0000-0000BA790000}"/>
    <cellStyle name="Hiperłącze 7" xfId="11684" hidden="1" xr:uid="{00000000-0005-0000-0000-0000EB700000}"/>
    <cellStyle name="Hiperłącze 7" xfId="44991" hidden="1" xr:uid="{00000000-0005-0000-0000-0000A87F0000}"/>
    <cellStyle name="Hiperłącze 7" xfId="31413" hidden="1" xr:uid="{00000000-0005-0000-0000-000074790000}"/>
    <cellStyle name="Hiperłącze 7" xfId="43159" hidden="1" xr:uid="{00000000-0005-0000-0000-00005E7F0000}"/>
    <cellStyle name="Hiperłącze 7" xfId="42020" hidden="1" xr:uid="{00000000-0005-0000-0000-0000B67E0000}"/>
    <cellStyle name="Hiperłącze 7" xfId="41788" hidden="1" xr:uid="{00000000-0005-0000-0000-00005D7E0000}"/>
    <cellStyle name="Hiperłącze 7" xfId="18348" hidden="1" xr:uid="{00000000-0005-0000-0000-0000DE730000}"/>
    <cellStyle name="Hiperłącze 7" xfId="23532" hidden="1" xr:uid="{00000000-0005-0000-0000-0000F8750000}"/>
    <cellStyle name="Hiperłącze 7" xfId="40613" hidden="1" xr:uid="{00000000-0005-0000-0000-0000A57D0000}"/>
    <cellStyle name="Hiperłącze 7" xfId="41644" hidden="1" xr:uid="{00000000-0005-0000-0000-0000357E0000}"/>
    <cellStyle name="Hiperłącze 7" xfId="34423" hidden="1" xr:uid="{00000000-0005-0000-0000-00002C7C0000}"/>
    <cellStyle name="Hiperłącze 7" xfId="34393" hidden="1" xr:uid="{00000000-0005-0000-0000-00002E7C0000}"/>
    <cellStyle name="Hiperłącze 7" xfId="34544" hidden="1" xr:uid="{00000000-0005-0000-0000-0000337C0000}"/>
    <cellStyle name="Hiperłącze 7" xfId="34546" hidden="1" xr:uid="{00000000-0005-0000-0000-0000347C0000}"/>
    <cellStyle name="Hiperłącze 7" xfId="34389" hidden="1" xr:uid="{00000000-0005-0000-0000-0000357C0000}"/>
    <cellStyle name="Hiperłącze 7" xfId="34374" hidden="1" xr:uid="{00000000-0005-0000-0000-0000377C0000}"/>
    <cellStyle name="Hiperłącze 7" xfId="37156" hidden="1" xr:uid="{00000000-0005-0000-0000-0000417C0000}"/>
    <cellStyle name="Hiperłącze 7" xfId="37193" hidden="1" xr:uid="{00000000-0005-0000-0000-0000487C0000}"/>
    <cellStyle name="Hiperłącze 7" xfId="37230" hidden="1" xr:uid="{00000000-0005-0000-0000-0000497C0000}"/>
    <cellStyle name="Hiperłącze 7" xfId="37265" hidden="1" xr:uid="{00000000-0005-0000-0000-00004D7C0000}"/>
    <cellStyle name="Hiperłącze 7" xfId="37274" hidden="1" xr:uid="{00000000-0005-0000-0000-00004E7C0000}"/>
    <cellStyle name="Hiperłącze 7" xfId="37364" hidden="1" xr:uid="{00000000-0005-0000-0000-0000567C0000}"/>
    <cellStyle name="Hiperłącze 7" xfId="37330" hidden="1" xr:uid="{00000000-0005-0000-0000-0000577C0000}"/>
    <cellStyle name="Hiperłącze 7" xfId="37716" hidden="1" xr:uid="{00000000-0005-0000-0000-00005C7C0000}"/>
    <cellStyle name="Hiperłącze 7" xfId="37767" hidden="1" xr:uid="{00000000-0005-0000-0000-00005D7C0000}"/>
    <cellStyle name="Hiperłącze 7" xfId="37775" hidden="1" xr:uid="{00000000-0005-0000-0000-00005E7C0000}"/>
    <cellStyle name="Hiperłącze 7" xfId="37743" hidden="1" xr:uid="{00000000-0005-0000-0000-0000647C0000}"/>
    <cellStyle name="Hiperłącze 7" xfId="37807" hidden="1" xr:uid="{00000000-0005-0000-0000-0000677C0000}"/>
    <cellStyle name="Hiperłącze 7" xfId="37824" hidden="1" xr:uid="{00000000-0005-0000-0000-00006C7C0000}"/>
    <cellStyle name="Hiperłącze 7" xfId="37879" hidden="1" xr:uid="{00000000-0005-0000-0000-00006E7C0000}"/>
    <cellStyle name="Hiperłącze 7" xfId="38019" hidden="1" xr:uid="{00000000-0005-0000-0000-00007A7C0000}"/>
    <cellStyle name="Hiperłącze 7" xfId="38046" hidden="1" xr:uid="{00000000-0005-0000-0000-00007F7C0000}"/>
    <cellStyle name="Hiperłącze 7" xfId="38055" hidden="1" xr:uid="{00000000-0005-0000-0000-0000807C0000}"/>
    <cellStyle name="Hiperłącze 7" xfId="38073" hidden="1" xr:uid="{00000000-0005-0000-0000-0000837C0000}"/>
    <cellStyle name="Hiperłącze 7" xfId="38101" hidden="1" xr:uid="{00000000-0005-0000-0000-0000857C0000}"/>
    <cellStyle name="Hiperłącze 7" xfId="38127" hidden="1" xr:uid="{00000000-0005-0000-0000-0000867C0000}"/>
    <cellStyle name="Hiperłącze 7" xfId="37653" hidden="1" xr:uid="{00000000-0005-0000-0000-00008A7C0000}"/>
    <cellStyle name="Hiperłącze 7" xfId="37627" hidden="1" xr:uid="{00000000-0005-0000-0000-00008F7C0000}"/>
    <cellStyle name="Hiperłącze 7" xfId="37411" hidden="1" xr:uid="{00000000-0005-0000-0000-0000937C0000}"/>
    <cellStyle name="Hiperłącze 7" xfId="37902" hidden="1" xr:uid="{00000000-0005-0000-0000-0000957C0000}"/>
    <cellStyle name="Hiperłącze 7" xfId="37372" hidden="1" xr:uid="{00000000-0005-0000-0000-00009E7C0000}"/>
    <cellStyle name="Hiperłącze 7" xfId="37671" hidden="1" xr:uid="{00000000-0005-0000-0000-0000A37C0000}"/>
    <cellStyle name="Hiperłącze 7" xfId="37556" hidden="1" xr:uid="{00000000-0005-0000-0000-0000A07C0000}"/>
    <cellStyle name="Hiperłącze 7" xfId="32465" hidden="1" xr:uid="{00000000-0005-0000-0000-0000DA790000}"/>
    <cellStyle name="Hiperłącze 7" xfId="34032" hidden="1" xr:uid="{00000000-0005-0000-0000-0000D77A0000}"/>
    <cellStyle name="Hiperłącze 7" xfId="30626" hidden="1" xr:uid="{00000000-0005-0000-0000-000001790000}"/>
    <cellStyle name="Hiperłącze 7" xfId="29183" hidden="1" xr:uid="{00000000-0005-0000-0000-00009F780000}"/>
    <cellStyle name="Hiperłącze 7" xfId="33932" hidden="1" xr:uid="{00000000-0005-0000-0000-0000C97A0000}"/>
    <cellStyle name="Hiperłącze 7" xfId="25042" hidden="1" xr:uid="{00000000-0005-0000-0000-00002D770000}"/>
    <cellStyle name="Hiperłącze 7" xfId="38477" hidden="1" xr:uid="{00000000-0005-0000-0000-0000D57C0000}"/>
    <cellStyle name="Hiperłącze 7" xfId="41940" hidden="1" xr:uid="{00000000-0005-0000-0000-00009B7E0000}"/>
    <cellStyle name="Hiperłącze 7" xfId="19451" hidden="1" xr:uid="{00000000-0005-0000-0000-00005D740000}"/>
    <cellStyle name="Hiperłącze 7" xfId="45333" hidden="1" xr:uid="{00000000-0005-0000-0000-0000E87F0000}"/>
    <cellStyle name="Hiperłącze 7" xfId="12032" hidden="1" xr:uid="{00000000-0005-0000-0000-000090700000}"/>
    <cellStyle name="Hiperłącze 7" xfId="11236" hidden="1" xr:uid="{00000000-0005-0000-0000-000071700000}"/>
    <cellStyle name="Hiperłącze 7" xfId="17182" hidden="1" xr:uid="{00000000-0005-0000-0000-0000E1720000}"/>
    <cellStyle name="Hiperłącze 7" xfId="34192" hidden="1" xr:uid="{00000000-0005-0000-0000-00003B7C0000}"/>
    <cellStyle name="Hiperłącze 7" xfId="27683" hidden="1" xr:uid="{00000000-0005-0000-0000-0000B1770000}"/>
    <cellStyle name="Hiperłącze 7" xfId="46878" hidden="1" xr:uid="{00000000-0005-0000-0000-00008B800000}"/>
    <cellStyle name="Hiperłącze 7" xfId="17949" hidden="1" xr:uid="{00000000-0005-0000-0000-000050730000}"/>
    <cellStyle name="Hiperłącze 7" xfId="39605" hidden="1" xr:uid="{00000000-0005-0000-0000-0000197D0000}"/>
    <cellStyle name="Hiperłącze 7" xfId="19026" hidden="1" xr:uid="{00000000-0005-0000-0000-0000E5730000}"/>
    <cellStyle name="Hiperłącze 7" xfId="31304" hidden="1" xr:uid="{00000000-0005-0000-0000-000067790000}"/>
    <cellStyle name="Hiperłącze 7" xfId="32832" hidden="1" xr:uid="{00000000-0005-0000-0000-0000427A0000}"/>
    <cellStyle name="Hiperłącze 7" xfId="46621" hidden="1" xr:uid="{00000000-0005-0000-0000-0000B8800000}"/>
    <cellStyle name="Hiperłącze 7" xfId="39837" hidden="1" xr:uid="{00000000-0005-0000-0000-0000387D0000}"/>
    <cellStyle name="Hiperłącze 7" xfId="41983" hidden="1" xr:uid="{00000000-0005-0000-0000-0000C07E0000}"/>
    <cellStyle name="Hiperłącze 7" xfId="16925" hidden="1" xr:uid="{00000000-0005-0000-0000-0000C3720000}"/>
    <cellStyle name="Hiperłącze 7" xfId="16557" hidden="1" xr:uid="{00000000-0005-0000-0000-0000A0720000}"/>
    <cellStyle name="Hiperłącze 7" xfId="27870" hidden="1" xr:uid="{00000000-0005-0000-0000-0000C4770000}"/>
    <cellStyle name="Hiperłącze 7" xfId="34334" hidden="1" xr:uid="{00000000-0005-0000-0000-0000317C0000}"/>
    <cellStyle name="Hiperłącze 7" xfId="30899" hidden="1" xr:uid="{00000000-0005-0000-0000-000024790000}"/>
    <cellStyle name="Hiperłącze 7" xfId="25531" hidden="1" xr:uid="{00000000-0005-0000-0000-000081770000}"/>
    <cellStyle name="Hiperłącze 7" xfId="15617" hidden="1" xr:uid="{00000000-0005-0000-0000-000074720000}"/>
    <cellStyle name="Hiperłącze 7" xfId="25770" hidden="1" xr:uid="{00000000-0005-0000-0000-000018780000}"/>
    <cellStyle name="Hiperłącze 7" xfId="27420" hidden="1" xr:uid="{00000000-0005-0000-0000-0000F6770000}"/>
    <cellStyle name="Hiperłącze 7" xfId="15499" hidden="1" xr:uid="{00000000-0005-0000-0000-000032720000}"/>
    <cellStyle name="Hiperłącze 7" xfId="22405" hidden="1" xr:uid="{00000000-0005-0000-0000-00005B750000}"/>
    <cellStyle name="Hiperłącze 7" xfId="27879" hidden="1" xr:uid="{00000000-0005-0000-0000-0000C8770000}"/>
    <cellStyle name="Hiperłącze 7" xfId="27253" hidden="1" xr:uid="{00000000-0005-0000-0000-0000A7770000}"/>
    <cellStyle name="Hiperłącze 7" xfId="25463" hidden="1" xr:uid="{00000000-0005-0000-0000-000087770000}"/>
    <cellStyle name="Hiperłącze 7" xfId="25222" hidden="1" xr:uid="{00000000-0005-0000-0000-00001D770000}"/>
    <cellStyle name="Hiperłącze 7" xfId="25857" hidden="1" xr:uid="{00000000-0005-0000-0000-0000D8760000}"/>
    <cellStyle name="Hiperłącze 7" xfId="24723" hidden="1" xr:uid="{00000000-0005-0000-0000-000096760000}"/>
    <cellStyle name="Hiperłącze 7" xfId="31296" hidden="1" xr:uid="{00000000-0005-0000-0000-000066790000}"/>
    <cellStyle name="Hiperłącze 7" xfId="44102" hidden="1" xr:uid="{00000000-0005-0000-0000-0000217F0000}"/>
    <cellStyle name="Hiperłącze 7" xfId="37401" hidden="1" xr:uid="{00000000-0005-0000-0000-0000927C0000}"/>
    <cellStyle name="Hiperłącze 7" xfId="44661" hidden="1" xr:uid="{00000000-0005-0000-0000-00007E7F0000}"/>
    <cellStyle name="Hiperłącze 7" xfId="27557" hidden="1" xr:uid="{00000000-0005-0000-0000-0000E0770000}"/>
    <cellStyle name="Hiperłącze 7" xfId="23987" hidden="1" xr:uid="{00000000-0005-0000-0000-000070760000}"/>
    <cellStyle name="Hiperłącze 7" xfId="34553" hidden="1" xr:uid="{00000000-0005-0000-0000-00003D7C0000}"/>
    <cellStyle name="Hiperłącze 7" xfId="21496" hidden="1" xr:uid="{00000000-0005-0000-0000-0000D2740000}"/>
    <cellStyle name="Hiperłącze 7" xfId="30022" hidden="1" xr:uid="{00000000-0005-0000-0000-00001B7A0000}"/>
    <cellStyle name="Hiperłącze 7" xfId="36954" hidden="1" xr:uid="{00000000-0005-0000-0000-0000EB7B0000}"/>
    <cellStyle name="Hiperłącze 7" xfId="40909" hidden="1" xr:uid="{00000000-0005-0000-0000-00000B7E0000}"/>
    <cellStyle name="Hiperłącze 7" xfId="24127" hidden="1" xr:uid="{00000000-0005-0000-0000-00002A760000}"/>
    <cellStyle name="Hiperłącze 7" xfId="46133" hidden="1" xr:uid="{00000000-0005-0000-0000-000012800000}"/>
    <cellStyle name="Hiperłącze 7" xfId="23356" hidden="1" xr:uid="{00000000-0005-0000-0000-0000B8750000}"/>
    <cellStyle name="Hiperłącze 7" xfId="21006" hidden="1" xr:uid="{00000000-0005-0000-0000-000073750000}"/>
    <cellStyle name="Hiperłącze 7" xfId="22339" hidden="1" xr:uid="{00000000-0005-0000-0000-000051750000}"/>
    <cellStyle name="Hiperłącze 7" xfId="22118" hidden="1" xr:uid="{00000000-0005-0000-0000-000031750000}"/>
    <cellStyle name="Hiperłącze 7" xfId="20726" hidden="1" xr:uid="{00000000-0005-0000-0000-000010750000}"/>
    <cellStyle name="Hiperłącze 7" xfId="21676" hidden="1" xr:uid="{00000000-0005-0000-0000-0000ED740000}"/>
    <cellStyle name="Hiperłącze 7" xfId="21351" hidden="1" xr:uid="{00000000-0005-0000-0000-0000CC740000}"/>
    <cellStyle name="Hiperłącze 7" xfId="21122" hidden="1" xr:uid="{00000000-0005-0000-0000-0000AD740000}"/>
    <cellStyle name="Hiperłącze 7" xfId="17133" hidden="1" xr:uid="{00000000-0005-0000-0000-0000E0720000}"/>
    <cellStyle name="Hiperłącze 7" xfId="40784" hidden="1" xr:uid="{00000000-0005-0000-0000-0000D07D0000}"/>
    <cellStyle name="Hiperłącze 7" xfId="31459" hidden="1" xr:uid="{00000000-0005-0000-0000-000079790000}"/>
    <cellStyle name="Hiperłącze 7" xfId="29063" hidden="1" xr:uid="{00000000-0005-0000-0000-000061780000}"/>
    <cellStyle name="Hiperłącze 7" xfId="17850" hidden="1" xr:uid="{00000000-0005-0000-0000-000048730000}"/>
    <cellStyle name="Hiperłącze 7" xfId="11798" hidden="1" xr:uid="{00000000-0005-0000-0000-0000E0710000}"/>
    <cellStyle name="Hiperłącze 7" xfId="13721" hidden="1" xr:uid="{00000000-0005-0000-0000-0000BE710000}"/>
    <cellStyle name="Hiperłącze 7" xfId="15220" hidden="1" xr:uid="{00000000-0005-0000-0000-000020720000}"/>
    <cellStyle name="Hiperłącze 7" xfId="19243" hidden="1" xr:uid="{00000000-0005-0000-0000-000015740000}"/>
    <cellStyle name="Hiperłącze 7" xfId="23723" hidden="1" xr:uid="{00000000-0005-0000-0000-000020760000}"/>
    <cellStyle name="Hiperłącze 7" xfId="14038" hidden="1" xr:uid="{00000000-0005-0000-0000-000079710000}"/>
    <cellStyle name="Hiperłącze 7" xfId="11859" hidden="1" xr:uid="{00000000-0005-0000-0000-000054710000}"/>
    <cellStyle name="Hiperłącze 7" xfId="16294" hidden="1" xr:uid="{00000000-0005-0000-0000-0000F5730000}"/>
    <cellStyle name="Hiperłącze 7" xfId="18312" hidden="1" xr:uid="{00000000-0005-0000-0000-0000D8730000}"/>
    <cellStyle name="Hiperłącze 7" xfId="18975" hidden="1" xr:uid="{00000000-0005-0000-0000-0000B5730000}"/>
    <cellStyle name="Hiperłącze 7" xfId="18039" hidden="1" xr:uid="{00000000-0005-0000-0000-000072730000}"/>
    <cellStyle name="Hiperłącze 7" xfId="17931" hidden="1" xr:uid="{00000000-0005-0000-0000-00004E730000}"/>
    <cellStyle name="Hiperłącze 7" xfId="27300" hidden="1" xr:uid="{00000000-0005-0000-0000-0000EA770000}"/>
    <cellStyle name="Hiperłącze 7" xfId="34739" hidden="1" xr:uid="{00000000-0005-0000-0000-0000E87A0000}"/>
    <cellStyle name="Hiperłącze 7" xfId="32200" hidden="1" xr:uid="{00000000-0005-0000-0000-0000C3790000}"/>
    <cellStyle name="Hiperłącze 7" xfId="44423" hidden="1" xr:uid="{00000000-0005-0000-0000-00004A7F0000}"/>
    <cellStyle name="Hiperłącze 7" xfId="37608" hidden="1" xr:uid="{00000000-0005-0000-0000-0000917C0000}"/>
    <cellStyle name="Hiperłącze 7" xfId="37147" hidden="1" xr:uid="{00000000-0005-0000-0000-0000267C0000}"/>
    <cellStyle name="Hiperłącze 7" xfId="17200" hidden="1" xr:uid="{00000000-0005-0000-0000-0000E3720000}"/>
    <cellStyle name="Hiperłącze 7" xfId="14619" hidden="1" xr:uid="{00000000-0005-0000-0000-0000F5710000}"/>
    <cellStyle name="Hiperłącze 7" xfId="33173" hidden="1" xr:uid="{00000000-0005-0000-0000-00004A7A0000}"/>
    <cellStyle name="Hiperłącze 7" xfId="12943" hidden="1" xr:uid="{00000000-0005-0000-0000-00000B710000}"/>
    <cellStyle name="Hiperłącze 7" xfId="14287" hidden="1" xr:uid="{00000000-0005-0000-0000-000093710000}"/>
    <cellStyle name="Hiperłącze 7" xfId="30091" hidden="1" xr:uid="{00000000-0005-0000-0000-0000C9780000}"/>
    <cellStyle name="Hiperłącze 7" xfId="35990" hidden="1" xr:uid="{00000000-0005-0000-0000-0000857B0000}"/>
    <cellStyle name="Hiperłącze 7" xfId="30722" hidden="1" xr:uid="{00000000-0005-0000-0000-00000D790000}"/>
    <cellStyle name="Hiperłącze 7" xfId="29222" hidden="1" xr:uid="{00000000-0005-0000-0000-00009E780000}"/>
    <cellStyle name="Hiperłącze 7" xfId="35295" hidden="1" xr:uid="{00000000-0005-0000-0000-0000237B0000}"/>
    <cellStyle name="Hiperłącze 7" xfId="33753" hidden="1" xr:uid="{00000000-0005-0000-0000-0000B27A0000}"/>
    <cellStyle name="Hiperłącze 7" xfId="16692" hidden="1" xr:uid="{00000000-0005-0000-0000-0000A9720000}"/>
    <cellStyle name="Hiperłącze 7" xfId="14010" hidden="1" xr:uid="{00000000-0005-0000-0000-0000A9710000}"/>
    <cellStyle name="Hiperłącze 7" xfId="45180" hidden="1" xr:uid="{00000000-0005-0000-0000-0000D27F0000}"/>
    <cellStyle name="Hiperłącze 7" xfId="30293" hidden="1" xr:uid="{00000000-0005-0000-0000-0000287A0000}"/>
    <cellStyle name="Hiperłącze 7" xfId="25938" hidden="1" xr:uid="{00000000-0005-0000-0000-0000DE760000}"/>
    <cellStyle name="Hiperłącze 7" xfId="21994" hidden="1" xr:uid="{00000000-0005-0000-0000-00002B750000}"/>
    <cellStyle name="Hiperłącze 7" xfId="31920" hidden="1" xr:uid="{00000000-0005-0000-0000-00000E7A0000}"/>
    <cellStyle name="Hiperłącze 7" xfId="37567" hidden="1" xr:uid="{00000000-0005-0000-0000-00009C7C0000}"/>
    <cellStyle name="Hiperłącze 7" xfId="16286" hidden="1" xr:uid="{00000000-0005-0000-0000-0000F6730000}"/>
    <cellStyle name="Hiperłącze 7" xfId="31801" hidden="1" xr:uid="{00000000-0005-0000-0000-0000B2790000}"/>
    <cellStyle name="Hiperłącze 7" xfId="45208" hidden="1" xr:uid="{00000000-0005-0000-0000-0000D87F0000}"/>
    <cellStyle name="Hiperłącze 7" xfId="40286" hidden="1" xr:uid="{00000000-0005-0000-0000-0000847D0000}"/>
    <cellStyle name="Hiperłącze 7" xfId="43314" hidden="1" xr:uid="{00000000-0005-0000-0000-00005D7F0000}"/>
    <cellStyle name="Hiperłącze 7" xfId="41355" hidden="1" xr:uid="{00000000-0005-0000-0000-0000E97D0000}"/>
    <cellStyle name="Hiperłącze 7" xfId="18501" hidden="1" xr:uid="{00000000-0005-0000-0000-0000BF730000}"/>
    <cellStyle name="Hiperłącze 7" xfId="44609" hidden="1" xr:uid="{00000000-0005-0000-0000-00007B7F0000}"/>
    <cellStyle name="Hiperłącze 7" xfId="39534" hidden="1" xr:uid="{00000000-0005-0000-0000-0000147D0000}"/>
    <cellStyle name="Hiperłącze 7" xfId="10205" hidden="1" xr:uid="{00000000-0005-0000-0000-00005A700000}"/>
    <cellStyle name="Hiperłącze 7" xfId="37511" hidden="1" xr:uid="{00000000-0005-0000-0000-0000A97C0000}"/>
    <cellStyle name="Hiperłącze 7" xfId="37490" hidden="1" xr:uid="{00000000-0005-0000-0000-0000AA7C0000}"/>
    <cellStyle name="Hiperłącze 7" xfId="38160" hidden="1" xr:uid="{00000000-0005-0000-0000-0000B17C0000}"/>
    <cellStyle name="Hiperłącze 7" xfId="37446" hidden="1" xr:uid="{00000000-0005-0000-0000-0000B37C0000}"/>
    <cellStyle name="Hiperłącze 7" xfId="37453" hidden="1" xr:uid="{00000000-0005-0000-0000-0000B47C0000}"/>
    <cellStyle name="Hiperłącze 7" xfId="38152" hidden="1" xr:uid="{00000000-0005-0000-0000-0000B57C0000}"/>
    <cellStyle name="Hiperłącze 7" xfId="38132" hidden="1" xr:uid="{00000000-0005-0000-0000-0000B87C0000}"/>
    <cellStyle name="Hiperłącze 7" xfId="38187" hidden="1" xr:uid="{00000000-0005-0000-0000-0000B97C0000}"/>
    <cellStyle name="Hiperłącze 7" xfId="38242" hidden="1" xr:uid="{00000000-0005-0000-0000-0000C47C0000}"/>
    <cellStyle name="Hiperłącze 7" xfId="38306" hidden="1" xr:uid="{00000000-0005-0000-0000-0000C67C0000}"/>
    <cellStyle name="Hiperłącze 7" xfId="38370" hidden="1" xr:uid="{00000000-0005-0000-0000-0000CD7C0000}"/>
    <cellStyle name="Hiperłącze 7" xfId="38412" hidden="1" xr:uid="{00000000-0005-0000-0000-0000D27C0000}"/>
    <cellStyle name="Hiperłącze 7" xfId="38429" hidden="1" xr:uid="{00000000-0005-0000-0000-0000D47C0000}"/>
    <cellStyle name="Hiperłącze 7" xfId="38446" hidden="1" xr:uid="{00000000-0005-0000-0000-0000D77C0000}"/>
    <cellStyle name="Hiperłącze 7" xfId="38470" hidden="1" xr:uid="{00000000-0005-0000-0000-0000D97C0000}"/>
    <cellStyle name="Hiperłącze 7" xfId="38581" hidden="1" xr:uid="{00000000-0005-0000-0000-0000E27C0000}"/>
    <cellStyle name="Hiperłącze 7" xfId="38534" hidden="1" xr:uid="{00000000-0005-0000-0000-0000E47C0000}"/>
    <cellStyle name="Hiperłącze 7" xfId="38549" hidden="1" xr:uid="{00000000-0005-0000-0000-0000E87C0000}"/>
    <cellStyle name="Hiperłącze 7" xfId="39145" hidden="1" xr:uid="{00000000-0005-0000-0000-0000EA7C0000}"/>
    <cellStyle name="Hiperłącze 7" xfId="39165" hidden="1" xr:uid="{00000000-0005-0000-0000-0000EC7C0000}"/>
    <cellStyle name="Hiperłącze 7" xfId="39190" hidden="1" xr:uid="{00000000-0005-0000-0000-0000F47C0000}"/>
    <cellStyle name="Hiperłącze 7" xfId="39310" hidden="1" xr:uid="{00000000-0005-0000-0000-0000F97C0000}"/>
    <cellStyle name="Hiperłącze 7" xfId="39326" hidden="1" xr:uid="{00000000-0005-0000-0000-0000FE7C0000}"/>
    <cellStyle name="Hiperłącze 7" xfId="39286" hidden="1" xr:uid="{00000000-0005-0000-0000-0000007D0000}"/>
    <cellStyle name="Hiperłącze 7" xfId="39398" hidden="1" xr:uid="{00000000-0005-0000-0000-0000027D0000}"/>
    <cellStyle name="Hiperłącze 7" xfId="39443" hidden="1" xr:uid="{00000000-0005-0000-0000-00000C7D0000}"/>
    <cellStyle name="Hiperłącze 7" xfId="39579" hidden="1" xr:uid="{00000000-0005-0000-0000-0000117D0000}"/>
    <cellStyle name="Hiperłącze 7" xfId="39543" hidden="1" xr:uid="{00000000-0005-0000-0000-0000137D0000}"/>
    <cellStyle name="Hiperłącze 7" xfId="39551" hidden="1" xr:uid="{00000000-0005-0000-0000-0000187D0000}"/>
    <cellStyle name="Hiperłącze 7" xfId="39631" hidden="1" xr:uid="{00000000-0005-0000-0000-00001C7D0000}"/>
    <cellStyle name="Hiperłącze 7" xfId="39687" hidden="1" xr:uid="{00000000-0005-0000-0000-00001E7D0000}"/>
    <cellStyle name="Hiperłącze 7" xfId="39648" hidden="1" xr:uid="{00000000-0005-0000-0000-00001F7D0000}"/>
    <cellStyle name="Hiperłącze 7" xfId="39775" hidden="1" xr:uid="{00000000-0005-0000-0000-0000297D0000}"/>
    <cellStyle name="Hiperłącze 7" xfId="39768" hidden="1" xr:uid="{00000000-0005-0000-0000-00002D7D0000}"/>
    <cellStyle name="Hiperłącze 7" xfId="39791" hidden="1" xr:uid="{00000000-0005-0000-0000-00002E7D0000}"/>
    <cellStyle name="Hiperłącze 7" xfId="39762" hidden="1" xr:uid="{00000000-0005-0000-0000-00002F7D0000}"/>
    <cellStyle name="Hiperłącze 7" xfId="39800" hidden="1" xr:uid="{00000000-0005-0000-0000-0000317D0000}"/>
    <cellStyle name="Hiperłącze 7" xfId="39818" hidden="1" xr:uid="{00000000-0005-0000-0000-0000337D0000}"/>
    <cellStyle name="Hiperłącze 7" xfId="39828" hidden="1" xr:uid="{00000000-0005-0000-0000-0000347D0000}"/>
    <cellStyle name="Hiperłącze 7" xfId="39846" hidden="1" xr:uid="{00000000-0005-0000-0000-0000377D0000}"/>
    <cellStyle name="Hiperłącze 7" xfId="39990" hidden="1" xr:uid="{00000000-0005-0000-0000-0000417D0000}"/>
    <cellStyle name="Hiperłącze 7" xfId="38636" hidden="1" xr:uid="{00000000-0005-0000-0000-00004E7D0000}"/>
    <cellStyle name="Hiperłącze 7" xfId="38811" hidden="1" xr:uid="{00000000-0005-0000-0000-00004F7D0000}"/>
    <cellStyle name="Hiperłącze 7" xfId="38798" hidden="1" xr:uid="{00000000-0005-0000-0000-0000517D0000}"/>
    <cellStyle name="Hiperłącze 7" xfId="38645" hidden="1" xr:uid="{00000000-0005-0000-0000-0000547D0000}"/>
    <cellStyle name="Hiperłącze 7" xfId="38766" hidden="1" xr:uid="{00000000-0005-0000-0000-0000577D0000}"/>
    <cellStyle name="Hiperłącze 7" xfId="38608" hidden="1" xr:uid="{00000000-0005-0000-0000-0000597D0000}"/>
    <cellStyle name="Hiperłącze 7" xfId="38622" hidden="1" xr:uid="{00000000-0005-0000-0000-00005C7D0000}"/>
    <cellStyle name="Hiperłącze 7" xfId="38726" hidden="1" xr:uid="{00000000-0005-0000-0000-00005E7D0000}"/>
    <cellStyle name="Hiperłącze 7" xfId="40020" hidden="1" xr:uid="{00000000-0005-0000-0000-0000617D0000}"/>
    <cellStyle name="Hiperłącze 7" xfId="40029" hidden="1" xr:uid="{00000000-0005-0000-0000-0000627D0000}"/>
    <cellStyle name="Hiperłącze 7" xfId="35624" hidden="1" xr:uid="{00000000-0005-0000-0000-00005F7B0000}"/>
    <cellStyle name="Hiperłącze 7" xfId="14242" hidden="1" xr:uid="{00000000-0005-0000-0000-0000BB710000}"/>
    <cellStyle name="Hiperłącze 7" xfId="12601" hidden="1" xr:uid="{00000000-0005-0000-0000-0000CB700000}"/>
    <cellStyle name="Hiperłącze 7" xfId="12625" hidden="1" xr:uid="{00000000-0005-0000-0000-0000CD700000}"/>
    <cellStyle name="Hiperłącze 7" xfId="12657" hidden="1" xr:uid="{00000000-0005-0000-0000-0000D1700000}"/>
    <cellStyle name="Hiperłącze 7" xfId="12748" hidden="1" xr:uid="{00000000-0005-0000-0000-0000D6700000}"/>
    <cellStyle name="Hiperłącze 7" xfId="12703" hidden="1" xr:uid="{00000000-0005-0000-0000-0000D7700000}"/>
    <cellStyle name="Hiperłącze 7" xfId="12723" hidden="1" xr:uid="{00000000-0005-0000-0000-0000DB700000}"/>
    <cellStyle name="Hiperłącze 7" xfId="12711" hidden="1" xr:uid="{00000000-0005-0000-0000-0000DC700000}"/>
    <cellStyle name="Hiperłącze 7" xfId="12784" hidden="1" xr:uid="{00000000-0005-0000-0000-0000DF700000}"/>
    <cellStyle name="Hiperłącze 7" xfId="12831" hidden="1" xr:uid="{00000000-0005-0000-0000-0000E7700000}"/>
    <cellStyle name="Hiperłącze 7" xfId="11513" hidden="1" xr:uid="{00000000-0005-0000-0000-0000EA700000}"/>
    <cellStyle name="Hiperłącze 7" xfId="11508" hidden="1" xr:uid="{00000000-0005-0000-0000-0000EC700000}"/>
    <cellStyle name="Hiperłącze 7" xfId="11648" hidden="1" xr:uid="{00000000-0005-0000-0000-0000ED700000}"/>
    <cellStyle name="Hiperłącze 7" xfId="11656" hidden="1" xr:uid="{00000000-0005-0000-0000-0000F3700000}"/>
    <cellStyle name="Hiperłącze 7" xfId="11638" hidden="1" xr:uid="{00000000-0005-0000-0000-0000F5700000}"/>
    <cellStyle name="Hiperłącze 7" xfId="11630" hidden="1" xr:uid="{00000000-0005-0000-0000-0000F6700000}"/>
    <cellStyle name="Hiperłącze 7" xfId="11479" hidden="1" xr:uid="{00000000-0005-0000-0000-0000FC700000}"/>
    <cellStyle name="Hiperłącze 7" xfId="11474" hidden="1" xr:uid="{00000000-0005-0000-0000-000000710000}"/>
    <cellStyle name="Hiperłącze 7" xfId="12968" hidden="1" xr:uid="{00000000-0005-0000-0000-000006710000}"/>
    <cellStyle name="Hiperłącze 7" xfId="13004" hidden="1" xr:uid="{00000000-0005-0000-0000-00000F710000}"/>
    <cellStyle name="Hiperłącze 7" xfId="13031" hidden="1" xr:uid="{00000000-0005-0000-0000-000013710000}"/>
    <cellStyle name="Hiperłącze 7" xfId="13051" hidden="1" xr:uid="{00000000-0005-0000-0000-000017710000}"/>
    <cellStyle name="Hiperłącze 7" xfId="13101" hidden="1" xr:uid="{00000000-0005-0000-0000-00001A710000}"/>
    <cellStyle name="Hiperłącze 7" xfId="13128" hidden="1" xr:uid="{00000000-0005-0000-0000-000020710000}"/>
    <cellStyle name="Hiperłącze 7" xfId="13154" hidden="1" xr:uid="{00000000-0005-0000-0000-000023710000}"/>
    <cellStyle name="Hiperłącze 7" xfId="13191" hidden="1" xr:uid="{00000000-0005-0000-0000-000025710000}"/>
    <cellStyle name="Hiperłącze 7" xfId="13207" hidden="1" xr:uid="{00000000-0005-0000-0000-000027710000}"/>
    <cellStyle name="Hiperłącze 7" xfId="13232" hidden="1" xr:uid="{00000000-0005-0000-0000-00002B710000}"/>
    <cellStyle name="Hiperłącze 7" xfId="13224" hidden="1" xr:uid="{00000000-0005-0000-0000-00002C710000}"/>
    <cellStyle name="Hiperłącze 7" xfId="40111" hidden="1" xr:uid="{00000000-0005-0000-0000-0000667D0000}"/>
    <cellStyle name="Hiperłącze 7" xfId="39571" hidden="1" xr:uid="{00000000-0005-0000-0000-0000157D0000}"/>
    <cellStyle name="Hiperłącze 7" xfId="39222" hidden="1" xr:uid="{00000000-0005-0000-0000-0000EE7C0000}"/>
    <cellStyle name="Hiperłącze 7" xfId="30037" hidden="1" xr:uid="{00000000-0005-0000-0000-000089790000}"/>
    <cellStyle name="Hiperłącze 7" xfId="35286" hidden="1" xr:uid="{00000000-0005-0000-0000-0000227B0000}"/>
    <cellStyle name="Hiperłącze 7" xfId="34903" hidden="1" xr:uid="{00000000-0005-0000-0000-0000F87A0000}"/>
    <cellStyle name="Hiperłącze 7" xfId="33985" hidden="1" xr:uid="{00000000-0005-0000-0000-0000CF7A0000}"/>
    <cellStyle name="Hiperłącze 7" xfId="33104" hidden="1" xr:uid="{00000000-0005-0000-0000-00007F7A0000}"/>
    <cellStyle name="Hiperłącze 7" xfId="33268" hidden="1" xr:uid="{00000000-0005-0000-0000-0000557A0000}"/>
    <cellStyle name="Hiperłącze 7" xfId="30030" hidden="1" xr:uid="{00000000-0005-0000-0000-00002D7A0000}"/>
    <cellStyle name="Hiperłącze 7" xfId="32419" hidden="1" xr:uid="{00000000-0005-0000-0000-0000DC790000}"/>
    <cellStyle name="Hiperłącze 7" xfId="40120" hidden="1" xr:uid="{00000000-0005-0000-0000-00006A7D0000}"/>
    <cellStyle name="Hiperłącze 7" xfId="40156" hidden="1" xr:uid="{00000000-0005-0000-0000-0000707D0000}"/>
    <cellStyle name="Hiperłącze 7" xfId="40219" hidden="1" xr:uid="{00000000-0005-0000-0000-0000727D0000}"/>
    <cellStyle name="Hiperłącze 7" xfId="40174" hidden="1" xr:uid="{00000000-0005-0000-0000-0000737D0000}"/>
    <cellStyle name="Hiperłącze 7" xfId="40202" hidden="1" xr:uid="{00000000-0005-0000-0000-0000757D0000}"/>
    <cellStyle name="Hiperłącze 7" xfId="40194" hidden="1" xr:uid="{00000000-0005-0000-0000-0000777D0000}"/>
    <cellStyle name="Hiperłącze 7" xfId="40279" hidden="1" xr:uid="{00000000-0005-0000-0000-00007F7D0000}"/>
    <cellStyle name="Hiperłącze 7" xfId="40334" hidden="1" xr:uid="{00000000-0005-0000-0000-0000857D0000}"/>
    <cellStyle name="Hiperłącze 7" xfId="40350" hidden="1" xr:uid="{00000000-0005-0000-0000-0000877D0000}"/>
    <cellStyle name="Hiperłącze 7" xfId="40358" hidden="1" xr:uid="{00000000-0005-0000-0000-0000887D0000}"/>
    <cellStyle name="Hiperłącze 7" xfId="40367" hidden="1" xr:uid="{00000000-0005-0000-0000-00008C7D0000}"/>
    <cellStyle name="Hiperłącze 7" xfId="40513" hidden="1" xr:uid="{00000000-0005-0000-0000-0000957D0000}"/>
    <cellStyle name="Hiperłącze 7" xfId="40522" hidden="1" xr:uid="{00000000-0005-0000-0000-0000967D0000}"/>
    <cellStyle name="Hiperłącze 7" xfId="40468" hidden="1" xr:uid="{00000000-0005-0000-0000-0000987D0000}"/>
    <cellStyle name="Hiperłącze 7" xfId="40531" hidden="1" xr:uid="{00000000-0005-0000-0000-00009A7D0000}"/>
    <cellStyle name="Hiperłącze 7" xfId="40485" hidden="1" xr:uid="{00000000-0005-0000-0000-00009C7D0000}"/>
    <cellStyle name="Hiperłącze 7" xfId="40567" hidden="1" xr:uid="{00000000-0005-0000-0000-0000A07D0000}"/>
    <cellStyle name="Hiperłącze 7" xfId="34452" hidden="1" xr:uid="{00000000-0005-0000-0000-00009A7B0000}"/>
    <cellStyle name="Hiperłącze 7" xfId="12865" hidden="1" xr:uid="{00000000-0005-0000-0000-0000E6700000}"/>
    <cellStyle name="Hiperłącze 7" xfId="13362" hidden="1" xr:uid="{00000000-0005-0000-0000-000039710000}"/>
    <cellStyle name="Hiperłącze 7" xfId="13388" hidden="1" xr:uid="{00000000-0005-0000-0000-00003A710000}"/>
    <cellStyle name="Hiperłącze 7" xfId="12103" hidden="1" xr:uid="{00000000-0005-0000-0000-000096700000}"/>
    <cellStyle name="Hiperłącze 7" xfId="12111" hidden="1" xr:uid="{00000000-0005-0000-0000-000097700000}"/>
    <cellStyle name="Hiperłącze 7" xfId="11493" hidden="1" xr:uid="{00000000-0005-0000-0000-0000EE700000}"/>
    <cellStyle name="Hiperłącze 7" xfId="12648" hidden="1" xr:uid="{00000000-0005-0000-0000-0000CE700000}"/>
    <cellStyle name="Hiperłącze 7" xfId="14699" hidden="1" xr:uid="{00000000-0005-0000-0000-000008720000}"/>
    <cellStyle name="Hiperłącze 7" xfId="14482" hidden="1" xr:uid="{00000000-0005-0000-0000-0000D8710000}"/>
    <cellStyle name="Hiperłącze 7" xfId="13933" hidden="1" xr:uid="{00000000-0005-0000-0000-0000B7710000}"/>
    <cellStyle name="Hiperłącze 7" xfId="13679" hidden="1" xr:uid="{00000000-0005-0000-0000-000077710000}"/>
    <cellStyle name="Hiperłącze 7" xfId="16328" hidden="1" xr:uid="{00000000-0005-0000-0000-0000EC730000}"/>
    <cellStyle name="Hiperłącze 7" xfId="18400" hidden="1" xr:uid="{00000000-0005-0000-0000-0000DC730000}"/>
    <cellStyle name="Hiperłącze 7" xfId="16357" hidden="1" xr:uid="{00000000-0005-0000-0000-00005A730000}"/>
    <cellStyle name="Hiperłącze 7" xfId="17788" hidden="1" xr:uid="{00000000-0005-0000-0000-000039730000}"/>
    <cellStyle name="Hiperłącze 7" xfId="15990" hidden="1" xr:uid="{00000000-0005-0000-0000-000009730000}"/>
    <cellStyle name="Hiperłącze 7" xfId="16933" hidden="1" xr:uid="{00000000-0005-0000-0000-0000C8720000}"/>
    <cellStyle name="Hiperłącze 7" xfId="16636" hidden="1" xr:uid="{00000000-0005-0000-0000-0000A7720000}"/>
    <cellStyle name="Hiperłącze 7" xfId="15559" hidden="1" xr:uid="{00000000-0005-0000-0000-000066720000}"/>
    <cellStyle name="Hiperłącze 7" xfId="25412" hidden="1" xr:uid="{00000000-0005-0000-0000-00007B770000}"/>
    <cellStyle name="Hiperłącze 7" xfId="25514" hidden="1" xr:uid="{00000000-0005-0000-0000-000079770000}"/>
    <cellStyle name="Hiperłącze 7" xfId="26936" hidden="1" xr:uid="{00000000-0005-0000-0000-000069770000}"/>
    <cellStyle name="Hiperłącze 7" xfId="26497" hidden="1" xr:uid="{00000000-0005-0000-0000-000037770000}"/>
    <cellStyle name="Hiperłącze 7" xfId="25197" hidden="1" xr:uid="{00000000-0005-0000-0000-000027770000}"/>
    <cellStyle name="Hiperłącze 7" xfId="24039" hidden="1" xr:uid="{00000000-0005-0000-0000-000061760000}"/>
    <cellStyle name="Hiperłącze 7" xfId="24167" hidden="1" xr:uid="{00000000-0005-0000-0000-00002F760000}"/>
    <cellStyle name="Hiperłącze 7" xfId="23714" hidden="1" xr:uid="{00000000-0005-0000-0000-00001F760000}"/>
    <cellStyle name="Hiperłącze 7" xfId="21292" hidden="1" xr:uid="{00000000-0005-0000-0000-00000E760000}"/>
    <cellStyle name="Hiperłącze 7" xfId="23042" hidden="1" xr:uid="{00000000-0005-0000-0000-0000CC750000}"/>
    <cellStyle name="Hiperłącze 7" xfId="23232" hidden="1" xr:uid="{00000000-0005-0000-0000-0000AB750000}"/>
    <cellStyle name="Hiperłącze 7" xfId="23096" hidden="1" xr:uid="{00000000-0005-0000-0000-00009A750000}"/>
    <cellStyle name="Hiperłącze 7" xfId="20964" hidden="1" xr:uid="{00000000-0005-0000-0000-000079750000}"/>
    <cellStyle name="Hiperłącze 7" xfId="21611" hidden="1" xr:uid="{00000000-0005-0000-0000-0000E5740000}"/>
    <cellStyle name="Hiperłącze 7" xfId="21325" hidden="1" xr:uid="{00000000-0005-0000-0000-0000C4740000}"/>
    <cellStyle name="Hiperłącze 7" xfId="20320" hidden="1" xr:uid="{00000000-0005-0000-0000-000092740000}"/>
    <cellStyle name="Hiperłącze 7" xfId="20065" hidden="1" xr:uid="{00000000-0005-0000-0000-000071740000}"/>
    <cellStyle name="Hiperłącze 7" xfId="19641" hidden="1" xr:uid="{00000000-0005-0000-0000-00001F740000}"/>
    <cellStyle name="Hiperłącze 7" xfId="29642" hidden="1" xr:uid="{00000000-0005-0000-0000-00009B790000}"/>
    <cellStyle name="Hiperłącze 7" xfId="26134" hidden="1" xr:uid="{00000000-0005-0000-0000-0000F5760000}"/>
    <cellStyle name="Hiperłącze 7" xfId="29453" hidden="1" xr:uid="{00000000-0005-0000-0000-0000BE780000}"/>
    <cellStyle name="Hiperłącze 7" xfId="13215" hidden="1" xr:uid="{00000000-0005-0000-0000-000028710000}"/>
    <cellStyle name="Hiperłącze 7" xfId="11623" hidden="1" xr:uid="{00000000-0005-0000-0000-0000F7700000}"/>
    <cellStyle name="Hiperłącze 7" xfId="34533" hidden="1" xr:uid="{00000000-0005-0000-0000-0000A97B0000}"/>
    <cellStyle name="Hiperłącze 7" xfId="37791" hidden="1" xr:uid="{00000000-0005-0000-0000-0000657C0000}"/>
    <cellStyle name="Hiperłącze 7" xfId="31986" hidden="1" xr:uid="{00000000-0005-0000-0000-0000F9790000}"/>
    <cellStyle name="Hiperłącze 7" xfId="33044" hidden="1" xr:uid="{00000000-0005-0000-0000-00008C7A0000}"/>
    <cellStyle name="Hiperłącze 7" xfId="34211" hidden="1" xr:uid="{00000000-0005-0000-0000-00004A7B0000}"/>
    <cellStyle name="Hiperłącze 7" xfId="28510" hidden="1" xr:uid="{00000000-0005-0000-0000-000080780000}"/>
    <cellStyle name="Hiperłącze 7" xfId="35156" hidden="1" xr:uid="{00000000-0005-0000-0000-00000D7B0000}"/>
    <cellStyle name="Hiperłącze 7" xfId="34040" hidden="1" xr:uid="{00000000-0005-0000-0000-0000D57A0000}"/>
    <cellStyle name="Hiperłącze 7" xfId="32937" hidden="1" xr:uid="{00000000-0005-0000-0000-0000A07A0000}"/>
    <cellStyle name="Hiperłącze 7" xfId="32661" hidden="1" xr:uid="{00000000-0005-0000-0000-0000347A0000}"/>
    <cellStyle name="Hiperłącze 7" xfId="32128" hidden="1" xr:uid="{00000000-0005-0000-0000-0000017A0000}"/>
    <cellStyle name="Hiperłącze 7" xfId="40593" hidden="1" xr:uid="{00000000-0005-0000-0000-0000A87D0000}"/>
    <cellStyle name="Hiperłącze 7" xfId="39020" hidden="1" xr:uid="{00000000-0005-0000-0000-0000AE7D0000}"/>
    <cellStyle name="Hiperłącze 7" xfId="39100" hidden="1" xr:uid="{00000000-0005-0000-0000-0000B17D0000}"/>
    <cellStyle name="Hiperłącze 7" xfId="38594" hidden="1" xr:uid="{00000000-0005-0000-0000-0000B27D0000}"/>
    <cellStyle name="Hiperłącze 7" xfId="39098" hidden="1" xr:uid="{00000000-0005-0000-0000-0000B37D0000}"/>
    <cellStyle name="Hiperłącze 7" xfId="39106" hidden="1" xr:uid="{00000000-0005-0000-0000-0000B67D0000}"/>
    <cellStyle name="Hiperłącze 7" xfId="39056" hidden="1" xr:uid="{00000000-0005-0000-0000-0000B97D0000}"/>
    <cellStyle name="Hiperłącze 7" xfId="39044" hidden="1" xr:uid="{00000000-0005-0000-0000-0000BF7D0000}"/>
    <cellStyle name="Hiperłącze 7" xfId="40666" hidden="1" xr:uid="{00000000-0005-0000-0000-0000C37D0000}"/>
    <cellStyle name="Hiperłącze 7" xfId="40685" hidden="1" xr:uid="{00000000-0005-0000-0000-0000C87D0000}"/>
    <cellStyle name="Hiperłącze 7" xfId="40748" hidden="1" xr:uid="{00000000-0005-0000-0000-0000CA7D0000}"/>
    <cellStyle name="Hiperłącze 7" xfId="40702" hidden="1" xr:uid="{00000000-0005-0000-0000-0000CC7D0000}"/>
    <cellStyle name="Hiperłącze 7" xfId="40775" hidden="1" xr:uid="{00000000-0005-0000-0000-0000CF7D0000}"/>
    <cellStyle name="Hiperłącze 7" xfId="40793" hidden="1" xr:uid="{00000000-0005-0000-0000-0000D47D0000}"/>
    <cellStyle name="Hiperłącze 7" xfId="41208" hidden="1" xr:uid="{00000000-0005-0000-0000-0000DC7D0000}"/>
    <cellStyle name="Hiperłącze 7" xfId="41228" hidden="1" xr:uid="{00000000-0005-0000-0000-0000DF7D0000}"/>
    <cellStyle name="Hiperłącze 7" xfId="41252" hidden="1" xr:uid="{00000000-0005-0000-0000-0000E17D0000}"/>
    <cellStyle name="Hiperłącze 7" xfId="41275" hidden="1" xr:uid="{00000000-0005-0000-0000-0000E27D0000}"/>
    <cellStyle name="Hiperłącze 7" xfId="41291" hidden="1" xr:uid="{00000000-0005-0000-0000-0000E67D0000}"/>
    <cellStyle name="Hiperłącze 7" xfId="41299" hidden="1" xr:uid="{00000000-0005-0000-0000-0000E77D0000}"/>
    <cellStyle name="Hiperłącze 7" xfId="41348" hidden="1" xr:uid="{00000000-0005-0000-0000-0000ED7D0000}"/>
    <cellStyle name="Hiperłącze 7" xfId="41331" hidden="1" xr:uid="{00000000-0005-0000-0000-0000F07D0000}"/>
    <cellStyle name="Hiperłącze 7" xfId="41411" hidden="1" xr:uid="{00000000-0005-0000-0000-0000F17D0000}"/>
    <cellStyle name="Hiperłącze 7" xfId="37856" hidden="1" xr:uid="{00000000-0005-0000-0000-00006D7C0000}"/>
    <cellStyle name="Hiperłącze 7" xfId="18516" hidden="1" xr:uid="{00000000-0005-0000-0000-0000BC730000}"/>
    <cellStyle name="Hiperłącze 7" xfId="46142" hidden="1" xr:uid="{00000000-0005-0000-0000-000016800000}"/>
    <cellStyle name="Hiperłącze 7" xfId="45758" hidden="1" xr:uid="{00000000-0005-0000-0000-0000F47F0000}"/>
    <cellStyle name="Hiperłącze 7" xfId="12536" hidden="1" xr:uid="{00000000-0005-0000-0000-0000BD700000}"/>
    <cellStyle name="Hiperłącze 7" xfId="12544" hidden="1" xr:uid="{00000000-0005-0000-0000-0000BE700000}"/>
    <cellStyle name="Hiperłącze 7" xfId="12408" hidden="1" xr:uid="{00000000-0005-0000-0000-0000B8700000}"/>
    <cellStyle name="Hiperłącze 7" xfId="21974" hidden="1" xr:uid="{00000000-0005-0000-0000-000027750000}"/>
    <cellStyle name="Hiperłącze 7" xfId="17476" hidden="1" xr:uid="{00000000-0005-0000-0000-000019730000}"/>
    <cellStyle name="Hiperłącze 7" xfId="12087" hidden="1" xr:uid="{00000000-0005-0000-0000-000092700000}"/>
    <cellStyle name="Hiperłącze 7" xfId="38081" hidden="1" xr:uid="{00000000-0005-0000-0000-0000887C0000}"/>
    <cellStyle name="Hiperłącze 7" xfId="13239" hidden="1" xr:uid="{00000000-0005-0000-0000-000030710000}"/>
    <cellStyle name="Hiperłącze 7" xfId="14591" hidden="1" xr:uid="{00000000-0005-0000-0000-0000FC710000}"/>
    <cellStyle name="Hiperłącze 7" xfId="11754" hidden="1" xr:uid="{00000000-0005-0000-0000-0000E7710000}"/>
    <cellStyle name="Hiperłącze 7" xfId="19079" hidden="1" xr:uid="{00000000-0005-0000-0000-000003740000}"/>
    <cellStyle name="Hiperłącze 7" xfId="24324" hidden="1" xr:uid="{00000000-0005-0000-0000-000066760000}"/>
    <cellStyle name="Hiperłącze 7" xfId="13505" hidden="1" xr:uid="{00000000-0005-0000-0000-000061710000}"/>
    <cellStyle name="Hiperłącze 7" xfId="19018" hidden="1" xr:uid="{00000000-0005-0000-0000-0000E7730000}"/>
    <cellStyle name="Hiperłącze 7" xfId="18875" hidden="1" xr:uid="{00000000-0005-0000-0000-0000A5730000}"/>
    <cellStyle name="Hiperłącze 7" xfId="18139" hidden="1" xr:uid="{00000000-0005-0000-0000-00007D730000}"/>
    <cellStyle name="Hiperłącze 7" xfId="17576" hidden="1" xr:uid="{00000000-0005-0000-0000-000027730000}"/>
    <cellStyle name="Hiperłącze 7" xfId="16173" hidden="1" xr:uid="{00000000-0005-0000-0000-0000FD720000}"/>
    <cellStyle name="Hiperłącze 7" xfId="16871" hidden="1" xr:uid="{00000000-0005-0000-0000-0000BA720000}"/>
    <cellStyle name="Hiperłącze 7" xfId="15698" hidden="1" xr:uid="{00000000-0005-0000-0000-00007C720000}"/>
    <cellStyle name="Hiperłącze 7" xfId="46184" hidden="1" xr:uid="{00000000-0005-0000-0000-000042800000}"/>
    <cellStyle name="Hiperłącze 7" xfId="27413" hidden="1" xr:uid="{00000000-0005-0000-0000-0000FA770000}"/>
    <cellStyle name="Hiperłącze 7" xfId="28272" hidden="1" xr:uid="{00000000-0005-0000-0000-000038780000}"/>
    <cellStyle name="Hiperłącze 7" xfId="27434" hidden="1" xr:uid="{00000000-0005-0000-0000-0000F9770000}"/>
    <cellStyle name="Hiperłącze 7" xfId="14753" hidden="1" xr:uid="{00000000-0005-0000-0000-00004E720000}"/>
    <cellStyle name="Hiperłącze 7" xfId="24263" hidden="1" xr:uid="{00000000-0005-0000-0000-00003B760000}"/>
    <cellStyle name="Hiperłącze 7" xfId="27794" hidden="1" xr:uid="{00000000-0005-0000-0000-0000BA770000}"/>
    <cellStyle name="Hiperłącze 7" xfId="27287" hidden="1" xr:uid="{00000000-0005-0000-0000-0000A6770000}"/>
    <cellStyle name="Hiperłącze 7" xfId="25552" hidden="1" xr:uid="{00000000-0005-0000-0000-000090770000}"/>
    <cellStyle name="Hiperłącze 7" xfId="24763" hidden="1" xr:uid="{00000000-0005-0000-0000-0000A0760000}"/>
    <cellStyle name="Hiperłącze 7" xfId="24643" hidden="1" xr:uid="{00000000-0005-0000-0000-00008C760000}"/>
    <cellStyle name="Hiperłącze 7" xfId="23928" hidden="1" xr:uid="{00000000-0005-0000-0000-000076760000}"/>
    <cellStyle name="Hiperłącze 7" xfId="23832" hidden="1" xr:uid="{00000000-0005-0000-0000-000062760000}"/>
    <cellStyle name="Hiperłącze 7" xfId="24416" hidden="1" xr:uid="{00000000-0005-0000-0000-00004B760000}"/>
    <cellStyle name="Hiperłącze 7" xfId="24230" hidden="1" xr:uid="{00000000-0005-0000-0000-000036760000}"/>
    <cellStyle name="Hiperłącze 7" xfId="19761" hidden="1" xr:uid="{00000000-0005-0000-0000-00002D740000}"/>
    <cellStyle name="Hiperłącze 7" xfId="43427" hidden="1" xr:uid="{00000000-0005-0000-0000-000056800000}"/>
    <cellStyle name="Hiperłącze 7" xfId="45582" hidden="1" xr:uid="{00000000-0005-0000-0000-00002C800000}"/>
    <cellStyle name="Hiperłącze 7" xfId="46116" hidden="1" xr:uid="{00000000-0005-0000-0000-000015800000}"/>
    <cellStyle name="Hiperłącze 7" xfId="22529" hidden="1" xr:uid="{00000000-0005-0000-0000-000061750000}"/>
    <cellStyle name="Hiperłącze 7" xfId="22073" hidden="1" xr:uid="{00000000-0005-0000-0000-000034750000}"/>
    <cellStyle name="Hiperłącze 7" xfId="21726" hidden="1" xr:uid="{00000000-0005-0000-0000-0000F3740000}"/>
    <cellStyle name="Hiperłącze 7" xfId="21138" hidden="1" xr:uid="{00000000-0005-0000-0000-0000B2740000}"/>
    <cellStyle name="Hiperłącze 7" xfId="19365" hidden="1" xr:uid="{00000000-0005-0000-0000-000070740000}"/>
    <cellStyle name="Hiperłącze 7" xfId="20032" hidden="1" xr:uid="{00000000-0005-0000-0000-000046740000}"/>
    <cellStyle name="Hiperłącze 7" xfId="32348" hidden="1" xr:uid="{00000000-0005-0000-0000-0000F5790000}"/>
    <cellStyle name="Hiperłącze 7" xfId="27024" hidden="1" xr:uid="{00000000-0005-0000-0000-000078770000}"/>
    <cellStyle name="Hiperłącze 7" xfId="41316" hidden="1" xr:uid="{00000000-0005-0000-0000-0000EC7D0000}"/>
    <cellStyle name="Hiperłącze 7" xfId="30983" hidden="1" xr:uid="{00000000-0005-0000-0000-000042790000}"/>
    <cellStyle name="Hiperłącze 7" xfId="19587" hidden="1" xr:uid="{00000000-0005-0000-0000-000061740000}"/>
    <cellStyle name="Hiperłącze 7" xfId="15274" hidden="1" xr:uid="{00000000-0005-0000-0000-000046720000}"/>
    <cellStyle name="Hiperłącze 7" xfId="36569" hidden="1" xr:uid="{00000000-0005-0000-0000-0000FE7B0000}"/>
    <cellStyle name="Hiperłącze 7" xfId="12675" hidden="1" xr:uid="{00000000-0005-0000-0000-0000D3700000}"/>
    <cellStyle name="Hiperłącze 7" xfId="39918" hidden="1" xr:uid="{00000000-0005-0000-0000-00003E7D0000}"/>
    <cellStyle name="Hiperłącze 7" xfId="26845" hidden="1" xr:uid="{00000000-0005-0000-0000-00005A770000}"/>
    <cellStyle name="Hiperłącze 7" xfId="35213" hidden="1" xr:uid="{00000000-0005-0000-0000-00001C7B0000}"/>
    <cellStyle name="Hiperłącze 7" xfId="35926" hidden="1" xr:uid="{00000000-0005-0000-0000-0000837B0000}"/>
    <cellStyle name="Hiperłącze 7" xfId="29727" hidden="1" xr:uid="{00000000-0005-0000-0000-000036790000}"/>
    <cellStyle name="Hiperłącze 7" xfId="30497" hidden="1" xr:uid="{00000000-0005-0000-0000-0000F3780000}"/>
    <cellStyle name="Hiperłącze 7" xfId="35803" hidden="1" xr:uid="{00000000-0005-0000-0000-0000727B0000}"/>
    <cellStyle name="Hiperłącze 7" xfId="44505" hidden="1" xr:uid="{00000000-0005-0000-0000-0000557F0000}"/>
    <cellStyle name="Hiperłącze 7" xfId="28444" hidden="1" xr:uid="{00000000-0005-0000-0000-00008A780000}"/>
    <cellStyle name="Hiperłącze 7" xfId="35451" hidden="1" xr:uid="{00000000-0005-0000-0000-0000377B0000}"/>
    <cellStyle name="Hiperłącze 7" xfId="33689" hidden="1" xr:uid="{00000000-0005-0000-0000-0000AC7A0000}"/>
    <cellStyle name="Hiperłącze 7" xfId="33433" hidden="1" xr:uid="{00000000-0005-0000-0000-0000687A0000}"/>
    <cellStyle name="Hiperłącze 7" xfId="29870" hidden="1" xr:uid="{00000000-0005-0000-0000-00001E7A0000}"/>
    <cellStyle name="Hiperłącze 7" xfId="22234" hidden="1" xr:uid="{00000000-0005-0000-0000-000042750000}"/>
    <cellStyle name="Hiperłącze 7" xfId="32099" hidden="1" xr:uid="{00000000-0005-0000-0000-0000EA790000}"/>
    <cellStyle name="Hiperłącze 7" xfId="41601" hidden="1" xr:uid="{00000000-0005-0000-0000-0000017E0000}"/>
    <cellStyle name="Hiperłącze 7" xfId="41610" hidden="1" xr:uid="{00000000-0005-0000-0000-0000027E0000}"/>
    <cellStyle name="Hiperłącze 7" xfId="41556" hidden="1" xr:uid="{00000000-0005-0000-0000-0000047E0000}"/>
    <cellStyle name="Hiperłącze 7" xfId="41593" hidden="1" xr:uid="{00000000-0005-0000-0000-0000057E0000}"/>
    <cellStyle name="Hiperłącze 7" xfId="41573" hidden="1" xr:uid="{00000000-0005-0000-0000-0000087E0000}"/>
    <cellStyle name="Hiperłącze 7" xfId="41092" hidden="1" xr:uid="{00000000-0005-0000-0000-00000E7E0000}"/>
    <cellStyle name="Hiperłącze 7" xfId="41113" hidden="1" xr:uid="{00000000-0005-0000-0000-0000147E0000}"/>
    <cellStyle name="Hiperłącze 7" xfId="41394" hidden="1" xr:uid="{00000000-0005-0000-0000-0000157E0000}"/>
    <cellStyle name="Hiperłącze 7" xfId="41067" hidden="1" xr:uid="{00000000-0005-0000-0000-0000187E0000}"/>
    <cellStyle name="Hiperłącze 7" xfId="41032" hidden="1" xr:uid="{00000000-0005-0000-0000-0000197E0000}"/>
    <cellStyle name="Hiperłącze 7" xfId="41174" hidden="1" xr:uid="{00000000-0005-0000-0000-0000217E0000}"/>
    <cellStyle name="Hiperłącze 7" xfId="41402" hidden="1" xr:uid="{00000000-0005-0000-0000-0000227E0000}"/>
    <cellStyle name="Hiperłącze 7" xfId="40997" hidden="1" xr:uid="{00000000-0005-0000-0000-0000257E0000}"/>
    <cellStyle name="Hiperłącze 7" xfId="40989" hidden="1" xr:uid="{00000000-0005-0000-0000-0000267E0000}"/>
    <cellStyle name="Hiperłącze 7" xfId="41018" hidden="1" xr:uid="{00000000-0005-0000-0000-00002C7E0000}"/>
    <cellStyle name="Hiperłącze 7" xfId="41652" hidden="1" xr:uid="{00000000-0005-0000-0000-0000317E0000}"/>
    <cellStyle name="Hiperłącze 7" xfId="38946" hidden="1" xr:uid="{00000000-0005-0000-0000-00003C7E0000}"/>
    <cellStyle name="Hiperłącze 7" xfId="38935" hidden="1" xr:uid="{00000000-0005-0000-0000-00003F7E0000}"/>
    <cellStyle name="Hiperłącze 7" xfId="38857" hidden="1" xr:uid="{00000000-0005-0000-0000-0000417E0000}"/>
    <cellStyle name="Hiperłącze 7" xfId="39067" hidden="1" xr:uid="{00000000-0005-0000-0000-0000437E0000}"/>
    <cellStyle name="Hiperłącze 7" xfId="38904" hidden="1" xr:uid="{00000000-0005-0000-0000-0000467E0000}"/>
    <cellStyle name="Hiperłącze 7" xfId="39339" hidden="1" xr:uid="{00000000-0005-0000-0000-0000487E0000}"/>
    <cellStyle name="Hiperłącze 7" xfId="38702" hidden="1" xr:uid="{00000000-0005-0000-0000-0000497E0000}"/>
    <cellStyle name="Hiperłącze 7" xfId="39338" hidden="1" xr:uid="{00000000-0005-0000-0000-0000507E0000}"/>
    <cellStyle name="Hiperłącze 7" xfId="41679" hidden="1" xr:uid="{00000000-0005-0000-0000-0000517E0000}"/>
    <cellStyle name="Hiperłącze 7" xfId="41688" hidden="1" xr:uid="{00000000-0005-0000-0000-0000527E0000}"/>
    <cellStyle name="Hiperłącze 7" xfId="41770" hidden="1" xr:uid="{00000000-0005-0000-0000-0000567E0000}"/>
    <cellStyle name="Hiperłącze 7" xfId="36017" hidden="1" xr:uid="{00000000-0005-0000-0000-00008D7B0000}"/>
    <cellStyle name="Hiperłącze 7" xfId="37728" hidden="1" xr:uid="{00000000-0005-0000-0000-0000607C0000}"/>
    <cellStyle name="Hiperłącze 7" xfId="11605" hidden="1" xr:uid="{00000000-0005-0000-0000-0000FB700000}"/>
    <cellStyle name="Hiperłącze 7" xfId="37338" hidden="1" xr:uid="{00000000-0005-0000-0000-0000557C0000}"/>
    <cellStyle name="Hiperłącze 7" xfId="42415" hidden="1" xr:uid="{00000000-0005-0000-0000-0000AB7E0000}"/>
    <cellStyle name="Hiperłącze 7" xfId="45847" hidden="1" xr:uid="{00000000-0005-0000-0000-0000FB7F0000}"/>
    <cellStyle name="Hiperłącze 7" xfId="23732" hidden="1" xr:uid="{00000000-0005-0000-0000-000024760000}"/>
    <cellStyle name="Hiperłącze 7" xfId="29462" hidden="1" xr:uid="{00000000-0005-0000-0000-0000BF780000}"/>
    <cellStyle name="Hiperłącze 7" xfId="12470" hidden="1" xr:uid="{00000000-0005-0000-0000-0000BA700000}"/>
    <cellStyle name="Hiperłącze 7" xfId="10381" hidden="1" xr:uid="{00000000-0005-0000-0000-000066700000}"/>
    <cellStyle name="Hiperłącze 7" xfId="23365" hidden="1" xr:uid="{00000000-0005-0000-0000-0000B7750000}"/>
    <cellStyle name="Hiperłącze 7" xfId="25702" hidden="1" xr:uid="{00000000-0005-0000-0000-0000CC760000}"/>
    <cellStyle name="Hiperłącze 7" xfId="47139" hidden="1" xr:uid="{00000000-0005-0000-0000-0000A7800000}"/>
    <cellStyle name="Hiperłącze 7" xfId="44552" hidden="1" xr:uid="{00000000-0005-0000-0000-0000727F0000}"/>
    <cellStyle name="Hiperłącze 7" xfId="41976" hidden="1" xr:uid="{00000000-0005-0000-0000-0000C47E0000}"/>
    <cellStyle name="Hiperłącze 7" xfId="22102" hidden="1" xr:uid="{00000000-0005-0000-0000-000037750000}"/>
    <cellStyle name="Hiperłącze 7" xfId="35331" hidden="1" xr:uid="{00000000-0005-0000-0000-00002C7B0000}"/>
    <cellStyle name="Hiperłącze 7" xfId="42866" hidden="1" xr:uid="{00000000-0005-0000-0000-0000DF7E0000}"/>
    <cellStyle name="Hiperłącze 7" xfId="33586" hidden="1" xr:uid="{00000000-0005-0000-0000-0000717A0000}"/>
    <cellStyle name="Hiperłącze 7" xfId="19526" hidden="1" xr:uid="{00000000-0005-0000-0000-000054740000}"/>
    <cellStyle name="Hiperłącze 7" xfId="19861" hidden="1" xr:uid="{00000000-0005-0000-0000-000038740000}"/>
    <cellStyle name="Hiperłącze 7" xfId="25614" hidden="1" xr:uid="{00000000-0005-0000-0000-0000BF760000}"/>
    <cellStyle name="Hiperłącze 7" xfId="14682" hidden="1" xr:uid="{00000000-0005-0000-0000-000004720000}"/>
    <cellStyle name="Hiperłącze 7" xfId="13823" hidden="1" xr:uid="{00000000-0005-0000-0000-0000CE710000}"/>
    <cellStyle name="Hiperłącze 7" xfId="16438" hidden="1" xr:uid="{00000000-0005-0000-0000-000069730000}"/>
    <cellStyle name="Hiperłącze 7" xfId="14093" hidden="1" xr:uid="{00000000-0005-0000-0000-000084710000}"/>
    <cellStyle name="Hiperłącze 7" xfId="11555" hidden="1" xr:uid="{00000000-0005-0000-0000-00004F710000}"/>
    <cellStyle name="Hiperłącze 7" xfId="18356" hidden="1" xr:uid="{00000000-0005-0000-0000-0000DD730000}"/>
    <cellStyle name="Hiperłącze 7" xfId="18285" hidden="1" xr:uid="{00000000-0005-0000-0000-0000C3730000}"/>
    <cellStyle name="Hiperłącze 7" xfId="18821" hidden="1" xr:uid="{00000000-0005-0000-0000-0000A4730000}"/>
    <cellStyle name="Hiperłącze 7" xfId="18204" hidden="1" xr:uid="{00000000-0005-0000-0000-000087730000}"/>
    <cellStyle name="Hiperłącze 7" xfId="16090" hidden="1" xr:uid="{00000000-0005-0000-0000-00006E730000}"/>
    <cellStyle name="Hiperłącze 7" xfId="16018" hidden="1" xr:uid="{00000000-0005-0000-0000-0000FE720000}"/>
    <cellStyle name="Hiperłącze 7" xfId="16916" hidden="1" xr:uid="{00000000-0005-0000-0000-0000C4720000}"/>
    <cellStyle name="Hiperłącze 7" xfId="34304" hidden="1" xr:uid="{00000000-0005-0000-0000-00003B7B0000}"/>
    <cellStyle name="Hiperłącze 7" xfId="37965" hidden="1" xr:uid="{00000000-0005-0000-0000-0000777C0000}"/>
    <cellStyle name="Hiperłącze 7" xfId="28529" hidden="1" xr:uid="{00000000-0005-0000-0000-000078780000}"/>
    <cellStyle name="Hiperłącze 7" xfId="46673" hidden="1" xr:uid="{00000000-0005-0000-0000-0000AF800000}"/>
    <cellStyle name="Hiperłącze 7" xfId="41477" hidden="1" xr:uid="{00000000-0005-0000-0000-0000FB7D0000}"/>
    <cellStyle name="Hiperłącze 7" xfId="24609" hidden="1" xr:uid="{00000000-0005-0000-0000-000086760000}"/>
    <cellStyle name="Hiperłącze 7" xfId="28737" hidden="1" xr:uid="{00000000-0005-0000-0000-000042780000}"/>
    <cellStyle name="Hiperłącze 7" xfId="28147" hidden="1" xr:uid="{00000000-0005-0000-0000-000028780000}"/>
    <cellStyle name="Hiperłącze 7" xfId="25297" hidden="1" xr:uid="{00000000-0005-0000-0000-00000A780000}"/>
    <cellStyle name="Hiperłącze 7" xfId="14765" hidden="1" xr:uid="{00000000-0005-0000-0000-00004F720000}"/>
    <cellStyle name="Hiperłącze 7" xfId="27197" hidden="1" xr:uid="{00000000-0005-0000-0000-00009E770000}"/>
    <cellStyle name="Hiperłącze 7" xfId="25129" hidden="1" xr:uid="{00000000-0005-0000-0000-00007F770000}"/>
    <cellStyle name="Hiperłącze 7" xfId="26071" hidden="1" xr:uid="{00000000-0005-0000-0000-0000F0760000}"/>
    <cellStyle name="Hiperłącze 7" xfId="25902" hidden="1" xr:uid="{00000000-0005-0000-0000-0000D5760000}"/>
    <cellStyle name="Hiperłącze 7" xfId="25576" hidden="1" xr:uid="{00000000-0005-0000-0000-0000BA760000}"/>
    <cellStyle name="Hiperłącze 7" xfId="24748" hidden="1" xr:uid="{00000000-0005-0000-0000-00009C760000}"/>
    <cellStyle name="Hiperłącze 7" xfId="23891" hidden="1" xr:uid="{00000000-0005-0000-0000-000080760000}"/>
    <cellStyle name="Hiperłącze 7" xfId="24333" hidden="1" xr:uid="{00000000-0005-0000-0000-000065760000}"/>
    <cellStyle name="Hiperłącze 7" xfId="32153" hidden="1" xr:uid="{00000000-0005-0000-0000-0000BB790000}"/>
    <cellStyle name="Hiperłącze 7" xfId="34225" hidden="1" xr:uid="{00000000-0005-0000-0000-00004B7B0000}"/>
    <cellStyle name="Hiperłącze 7" xfId="39156" hidden="1" xr:uid="{00000000-0005-0000-0000-0000EB7C0000}"/>
    <cellStyle name="Hiperłącze 7" xfId="42508" hidden="1" xr:uid="{00000000-0005-0000-0000-00008B7E0000}"/>
    <cellStyle name="Hiperłącze 7" xfId="45399" hidden="1" xr:uid="{00000000-0005-0000-0000-00002F800000}"/>
    <cellStyle name="Hiperłącze 7" xfId="46124" hidden="1" xr:uid="{00000000-0005-0000-0000-000011800000}"/>
    <cellStyle name="Hiperłącze 7" xfId="45814" hidden="1" xr:uid="{00000000-0005-0000-0000-0000F67F0000}"/>
    <cellStyle name="Hiperłącze 7" xfId="22932" hidden="1" xr:uid="{00000000-0005-0000-0000-0000E7750000}"/>
    <cellStyle name="Hiperłącze 7" xfId="23060" hidden="1" xr:uid="{00000000-0005-0000-0000-0000C9750000}"/>
    <cellStyle name="Hiperłącze 7" xfId="20910" hidden="1" xr:uid="{00000000-0005-0000-0000-000074750000}"/>
    <cellStyle name="Hiperłącze 7" xfId="22421" hidden="1" xr:uid="{00000000-0005-0000-0000-000055750000}"/>
    <cellStyle name="Hiperłącze 7" xfId="22218" hidden="1" xr:uid="{00000000-0005-0000-0000-00003D750000}"/>
    <cellStyle name="Hiperłącze 7" xfId="20525" hidden="1" xr:uid="{00000000-0005-0000-0000-000020750000}"/>
    <cellStyle name="Hiperłącze 7" xfId="21635" hidden="1" xr:uid="{00000000-0005-0000-0000-0000E8740000}"/>
    <cellStyle name="Hiperłącze 7" xfId="37850" hidden="1" xr:uid="{00000000-0005-0000-0000-00006F7C0000}"/>
    <cellStyle name="Hiperłącze 7" xfId="33284" hidden="1" xr:uid="{00000000-0005-0000-0000-0000577A0000}"/>
    <cellStyle name="Hiperłącze 7" xfId="11925" hidden="1" xr:uid="{00000000-0005-0000-0000-0000DB710000}"/>
    <cellStyle name="Hiperłącze 7" xfId="38712" hidden="1" xr:uid="{00000000-0005-0000-0000-00004F7E0000}"/>
    <cellStyle name="Hiperłącze 7" xfId="43627" hidden="1" xr:uid="{00000000-0005-0000-0000-0000BD7F0000}"/>
    <cellStyle name="Hiperłącze 7" xfId="21334" hidden="1" xr:uid="{00000000-0005-0000-0000-0000C8740000}"/>
    <cellStyle name="Hiperłącze 7" xfId="16628" hidden="1" xr:uid="{00000000-0005-0000-0000-0000A6720000}"/>
    <cellStyle name="Hiperłącze 7" xfId="39183" hidden="1" xr:uid="{00000000-0005-0000-0000-0000EF7C0000}"/>
    <cellStyle name="Hiperłącze 7" xfId="20824" hidden="1" xr:uid="{00000000-0005-0000-0000-0000FE750000}"/>
    <cellStyle name="Hiperłącze 7" xfId="29929" hidden="1" xr:uid="{00000000-0005-0000-0000-00008A790000}"/>
    <cellStyle name="Hiperłącze 7" xfId="12877" hidden="1" xr:uid="{00000000-0005-0000-0000-000001710000}"/>
    <cellStyle name="Hiperłącze 7" xfId="39254" hidden="1" xr:uid="{00000000-0005-0000-0000-0000F77C0000}"/>
    <cellStyle name="Hiperłącze 7" xfId="34179" hidden="1" xr:uid="{00000000-0005-0000-0000-0000397C0000}"/>
    <cellStyle name="Hiperłącze 7" xfId="19282" hidden="1" xr:uid="{00000000-0005-0000-0000-00005A740000}"/>
    <cellStyle name="Hiperłącze 7" xfId="15015" hidden="1" xr:uid="{00000000-0005-0000-0000-000040720000}"/>
    <cellStyle name="Hiperłącze 7" xfId="36443" hidden="1" xr:uid="{00000000-0005-0000-0000-00001E7C0000}"/>
    <cellStyle name="Hiperłącze 7" xfId="36287" hidden="1" xr:uid="{00000000-0005-0000-0000-0000C87B0000}"/>
    <cellStyle name="Hiperłącze 7" xfId="16004" hidden="1" xr:uid="{00000000-0005-0000-0000-00000C730000}"/>
    <cellStyle name="Hiperłącze 7" xfId="26297" hidden="1" xr:uid="{00000000-0005-0000-0000-00000B770000}"/>
    <cellStyle name="Hiperłącze 7" xfId="36153" hidden="1" xr:uid="{00000000-0005-0000-0000-0000B47B0000}"/>
    <cellStyle name="Hiperłącze 7" xfId="40802" hidden="1" xr:uid="{00000000-0005-0000-0000-0000D37D0000}"/>
    <cellStyle name="Hiperłącze 7" xfId="30585" hidden="1" xr:uid="{00000000-0005-0000-0000-0000FC780000}"/>
    <cellStyle name="Hiperłącze 7" xfId="35705" hidden="1" xr:uid="{00000000-0005-0000-0000-0000667B0000}"/>
    <cellStyle name="Hiperłącze 7" xfId="29326" hidden="1" xr:uid="{00000000-0005-0000-0000-0000AE780000}"/>
    <cellStyle name="Hiperłącze 7" xfId="34787" hidden="1" xr:uid="{00000000-0005-0000-0000-0000E97A0000}"/>
    <cellStyle name="Hiperłącze 7" xfId="19558" hidden="1" xr:uid="{00000000-0005-0000-0000-00004A740000}"/>
    <cellStyle name="Hiperłącze 7" xfId="15052" hidden="1" xr:uid="{00000000-0005-0000-0000-000053720000}"/>
    <cellStyle name="Hiperłącze 7" xfId="32253" hidden="1" xr:uid="{00000000-0005-0000-0000-0000C7790000}"/>
    <cellStyle name="Hiperłącze 7" xfId="25475" hidden="1" xr:uid="{00000000-0005-0000-0000-00008F770000}"/>
    <cellStyle name="Hiperłącze 7" xfId="33414" hidden="1" xr:uid="{00000000-0005-0000-0000-0000637A0000}"/>
    <cellStyle name="Hiperłącze 7" xfId="41815" hidden="1" xr:uid="{00000000-0005-0000-0000-0000607E0000}"/>
    <cellStyle name="Hiperłącze 7" xfId="41841" hidden="1" xr:uid="{00000000-0005-0000-0000-0000687E0000}"/>
    <cellStyle name="Hiperłącze 7" xfId="42219" hidden="1" xr:uid="{00000000-0005-0000-0000-00006A7E0000}"/>
    <cellStyle name="Hiperłącze 7" xfId="42298" hidden="1" xr:uid="{00000000-0005-0000-0000-00006E7E0000}"/>
    <cellStyle name="Hiperłącze 7" xfId="42259" hidden="1" xr:uid="{00000000-0005-0000-0000-00006F7E0000}"/>
    <cellStyle name="Hiperłącze 7" xfId="42251" hidden="1" xr:uid="{00000000-0005-0000-0000-0000707E0000}"/>
    <cellStyle name="Hiperłącze 7" xfId="42306" hidden="1" xr:uid="{00000000-0005-0000-0000-0000727E0000}"/>
    <cellStyle name="Hiperłącze 7" xfId="42266" hidden="1" xr:uid="{00000000-0005-0000-0000-0000747E0000}"/>
    <cellStyle name="Hiperłącze 7" xfId="42470" hidden="1" xr:uid="{00000000-0005-0000-0000-0000847E0000}"/>
    <cellStyle name="Hiperłącze 7" xfId="42488" hidden="1" xr:uid="{00000000-0005-0000-0000-0000877E0000}"/>
    <cellStyle name="Hiperłącze 7" xfId="42542" hidden="1" xr:uid="{00000000-0005-0000-0000-00008A7E0000}"/>
    <cellStyle name="Hiperłącze 7" xfId="42596" hidden="1" xr:uid="{00000000-0005-0000-0000-0000937E0000}"/>
    <cellStyle name="Hiperłącze 7" xfId="42587" hidden="1" xr:uid="{00000000-0005-0000-0000-0000947E0000}"/>
    <cellStyle name="Hiperłącze 7" xfId="42624" hidden="1" xr:uid="{00000000-0005-0000-0000-0000957E0000}"/>
    <cellStyle name="Hiperłącze 7" xfId="42650" hidden="1" xr:uid="{00000000-0005-0000-0000-0000967E0000}"/>
    <cellStyle name="Hiperłącze 7" xfId="42176" hidden="1" xr:uid="{00000000-0005-0000-0000-00009A7E0000}"/>
    <cellStyle name="Hiperłącze 7" xfId="42165" hidden="1" xr:uid="{00000000-0005-0000-0000-00009C7E0000}"/>
    <cellStyle name="Hiperłącze 7" xfId="41929" hidden="1" xr:uid="{00000000-0005-0000-0000-00009D7E0000}"/>
    <cellStyle name="Hiperłącze 7" xfId="42144" hidden="1" xr:uid="{00000000-0005-0000-0000-0000A47E0000}"/>
    <cellStyle name="Hiperłącze 7" xfId="42106" hidden="1" xr:uid="{00000000-0005-0000-0000-0000A77E0000}"/>
    <cellStyle name="Hiperłącze 7" xfId="42069" hidden="1" xr:uid="{00000000-0005-0000-0000-0000AD7E0000}"/>
    <cellStyle name="Hiperłącze 7" xfId="41907" hidden="1" xr:uid="{00000000-0005-0000-0000-0000AF7E0000}"/>
    <cellStyle name="Hiperłącze 7" xfId="42055" hidden="1" xr:uid="{00000000-0005-0000-0000-0000B77E0000}"/>
    <cellStyle name="Hiperłącze 7" xfId="42692" hidden="1" xr:uid="{00000000-0005-0000-0000-0000C27E0000}"/>
    <cellStyle name="Hiperłącze 7" xfId="41969" hidden="1" xr:uid="{00000000-0005-0000-0000-0000C37E0000}"/>
    <cellStyle name="Hiperłącze 7" xfId="42701" hidden="1" xr:uid="{00000000-0005-0000-0000-0000C67E0000}"/>
    <cellStyle name="Hiperłącze 7" xfId="42655" hidden="1" xr:uid="{00000000-0005-0000-0000-0000C87E0000}"/>
    <cellStyle name="Hiperłącze 7" xfId="42709" hidden="1" xr:uid="{00000000-0005-0000-0000-0000C97E0000}"/>
    <cellStyle name="Hiperłącze 7" xfId="42791" hidden="1" xr:uid="{00000000-0005-0000-0000-0000CE7E0000}"/>
    <cellStyle name="Hiperłącze 7" xfId="42770" hidden="1" xr:uid="{00000000-0005-0000-0000-0000D37E0000}"/>
    <cellStyle name="Hiperłącze 7" xfId="42759" hidden="1" xr:uid="{00000000-0005-0000-0000-0000D47E0000}"/>
    <cellStyle name="Hiperłącze 7" xfId="42807" hidden="1" xr:uid="{00000000-0005-0000-0000-0000D57E0000}"/>
    <cellStyle name="Hiperłącze 7" xfId="42879" hidden="1" xr:uid="{00000000-0005-0000-0000-0000D97E0000}"/>
    <cellStyle name="Hiperłącze 7" xfId="42887" hidden="1" xr:uid="{00000000-0005-0000-0000-0000DA7E0000}"/>
    <cellStyle name="Hiperłącze 7" xfId="42995" hidden="1" xr:uid="{00000000-0005-0000-0000-0000E67E0000}"/>
    <cellStyle name="Hiperłącze 7" xfId="43031" hidden="1" xr:uid="{00000000-0005-0000-0000-0000EF7E0000}"/>
    <cellStyle name="Hiperłącze 7" xfId="42978" hidden="1" xr:uid="{00000000-0005-0000-0000-0000E97E0000}"/>
    <cellStyle name="Hiperłącze 7" xfId="39640" hidden="1" xr:uid="{00000000-0005-0000-0000-0000207D0000}"/>
    <cellStyle name="Hiperłącze 7" xfId="33333" hidden="1" xr:uid="{00000000-0005-0000-0000-00005D7A0000}"/>
    <cellStyle name="Hiperłącze 7" xfId="36962" hidden="1" xr:uid="{00000000-0005-0000-0000-0000E97B0000}"/>
    <cellStyle name="Hiperłącze 7" xfId="27896" hidden="1" xr:uid="{00000000-0005-0000-0000-0000CC770000}"/>
    <cellStyle name="Hiperłącze 7" xfId="13067" hidden="1" xr:uid="{00000000-0005-0000-0000-000011710000}"/>
    <cellStyle name="Hiperłącze 7" xfId="38525" hidden="1" xr:uid="{00000000-0005-0000-0000-0000E07C0000}"/>
    <cellStyle name="Hiperłącze 7" xfId="17144" hidden="1" xr:uid="{00000000-0005-0000-0000-0000DF720000}"/>
    <cellStyle name="Hiperłącze 7" xfId="44039" hidden="1" xr:uid="{00000000-0005-0000-0000-00001F7F0000}"/>
    <cellStyle name="Hiperłącze 7" xfId="32213" hidden="1" xr:uid="{00000000-0005-0000-0000-0000BD790000}"/>
    <cellStyle name="Hiperłącze 7" xfId="24006" hidden="1" xr:uid="{00000000-0005-0000-0000-000068760000}"/>
    <cellStyle name="Hiperłącze 7" xfId="25343" hidden="1" xr:uid="{00000000-0005-0000-0000-000015780000}"/>
    <cellStyle name="Hiperłącze 7" xfId="30992" hidden="1" xr:uid="{00000000-0005-0000-0000-000043790000}"/>
    <cellStyle name="Hiperłącze 7" xfId="11436" hidden="1" xr:uid="{00000000-0005-0000-0000-000082700000}"/>
    <cellStyle name="Hiperłącze 7" xfId="13496" hidden="1" xr:uid="{00000000-0005-0000-0000-000046710000}"/>
    <cellStyle name="Hiperłącze 7" xfId="21388" hidden="1" xr:uid="{00000000-0005-0000-0000-0000C6740000}"/>
    <cellStyle name="Hiperłącze 7" xfId="41861" hidden="1" xr:uid="{00000000-0005-0000-0000-0000657E0000}"/>
    <cellStyle name="Hiperłącze 7" xfId="13571" hidden="1" xr:uid="{00000000-0005-0000-0000-00006B710000}"/>
    <cellStyle name="Hiperłącze 7" xfId="47190" hidden="1" xr:uid="{00000000-0005-0000-0000-0000D7800000}"/>
    <cellStyle name="Hiperłącze 7" xfId="22179" hidden="1" xr:uid="{00000000-0005-0000-0000-000040750000}"/>
    <cellStyle name="Hiperłącze 7" xfId="44397" hidden="1" xr:uid="{00000000-0005-0000-0000-0000497F0000}"/>
    <cellStyle name="Hiperłącze 7" xfId="23071" hidden="1" xr:uid="{00000000-0005-0000-0000-0000E3750000}"/>
    <cellStyle name="Hiperłącze 7" xfId="35571" hidden="1" xr:uid="{00000000-0005-0000-0000-0000597B0000}"/>
    <cellStyle name="Hiperłącze 7" xfId="37256" hidden="1" xr:uid="{00000000-0005-0000-0000-00004A7C0000}"/>
    <cellStyle name="Hiperłącze 7" xfId="46706" hidden="1" xr:uid="{00000000-0005-0000-0000-0000A9800000}"/>
    <cellStyle name="Hiperłącze 7" xfId="31164" hidden="1" xr:uid="{00000000-0005-0000-0000-000051790000}"/>
    <cellStyle name="Hiperłącze 7" xfId="36279" hidden="1" xr:uid="{00000000-0005-0000-0000-0000C37B0000}"/>
    <cellStyle name="Hiperłącze 7" xfId="25848" hidden="1" xr:uid="{00000000-0005-0000-0000-0000D4760000}"/>
    <cellStyle name="Hiperłącze 7" xfId="20474" hidden="1" xr:uid="{00000000-0005-0000-0000-0000A5740000}"/>
    <cellStyle name="Hiperłącze 7" xfId="20185" hidden="1" xr:uid="{00000000-0005-0000-0000-00007E740000}"/>
    <cellStyle name="Hiperłącze 7" xfId="14086" hidden="1" xr:uid="{00000000-0005-0000-0000-00007F710000}"/>
    <cellStyle name="Hiperłącze 7" xfId="42239" hidden="1" xr:uid="{00000000-0005-0000-0000-00006C7E0000}"/>
    <cellStyle name="Hiperłącze 7" xfId="23373" hidden="1" xr:uid="{00000000-0005-0000-0000-0000BC750000}"/>
    <cellStyle name="Hiperłącze 7" xfId="16837" hidden="1" xr:uid="{00000000-0005-0000-0000-0000BB720000}"/>
    <cellStyle name="Hiperłącze 7" xfId="19311" hidden="1" xr:uid="{00000000-0005-0000-0000-00004D740000}"/>
    <cellStyle name="Hiperłącze 7" xfId="28810" hidden="1" xr:uid="{00000000-0005-0000-0000-00004D780000}"/>
    <cellStyle name="Hiperłącze 7" xfId="11723" hidden="1" xr:uid="{00000000-0005-0000-0000-0000DA710000}"/>
    <cellStyle name="Hiperłącze 7" xfId="19768" hidden="1" xr:uid="{00000000-0005-0000-0000-000029740000}"/>
    <cellStyle name="Hiperłącze 7" xfId="19143" hidden="1" xr:uid="{00000000-0005-0000-0000-000005740000}"/>
    <cellStyle name="Hiperłącze 7" xfId="25427" hidden="1" xr:uid="{00000000-0005-0000-0000-000080770000}"/>
    <cellStyle name="Hiperłącze 7" xfId="14104" hidden="1" xr:uid="{00000000-0005-0000-0000-000083710000}"/>
    <cellStyle name="Hiperłącze 7" xfId="11978" hidden="1" xr:uid="{00000000-0005-0000-0000-000060710000}"/>
    <cellStyle name="Hiperłącze 7" xfId="13406" hidden="1" xr:uid="{00000000-0005-0000-0000-00003E710000}"/>
    <cellStyle name="Hiperłącze 7" xfId="18967" hidden="1" xr:uid="{00000000-0005-0000-0000-0000B7730000}"/>
    <cellStyle name="Hiperłącze 7" xfId="18634" hidden="1" xr:uid="{00000000-0005-0000-0000-000091730000}"/>
    <cellStyle name="Hiperłącze 7" xfId="17904" hidden="1" xr:uid="{00000000-0005-0000-0000-000046730000}"/>
    <cellStyle name="Hiperłącze 7" xfId="16193" hidden="1" xr:uid="{00000000-0005-0000-0000-0000FF720000}"/>
    <cellStyle name="Hiperłącze 7" xfId="35588" hidden="1" xr:uid="{00000000-0005-0000-0000-0000567B0000}"/>
    <cellStyle name="Hiperłącze 7" xfId="28360" hidden="1" xr:uid="{00000000-0005-0000-0000-00006D780000}"/>
    <cellStyle name="Hiperłącze 7" xfId="31928" hidden="1" xr:uid="{00000000-0005-0000-0000-00000D7A0000}"/>
    <cellStyle name="Hiperłącze 7" xfId="30161" hidden="1" xr:uid="{00000000-0005-0000-0000-0000D1780000}"/>
    <cellStyle name="Hiperłącze 7" xfId="14378" hidden="1" xr:uid="{00000000-0005-0000-0000-00009D710000}"/>
    <cellStyle name="Hiperłącze 7" xfId="17085" hidden="1" xr:uid="{00000000-0005-0000-0000-0000D5720000}"/>
    <cellStyle name="Hiperłącze 7" xfId="42330" hidden="1" xr:uid="{00000000-0005-0000-0000-0000777E0000}"/>
    <cellStyle name="Hiperłącze 7" xfId="26036" hidden="1" xr:uid="{00000000-0005-0000-0000-0000E9760000}"/>
    <cellStyle name="Hiperłącze 7" xfId="36341" hidden="1" xr:uid="{00000000-0005-0000-0000-00000E7C0000}"/>
    <cellStyle name="Hiperłącze 7" xfId="40898" hidden="1" xr:uid="{00000000-0005-0000-0000-00000D7E0000}"/>
    <cellStyle name="Hiperłącze 7" xfId="31892" hidden="1" xr:uid="{00000000-0005-0000-0000-0000137A0000}"/>
    <cellStyle name="Hiperłącze 7" xfId="15863" hidden="1" xr:uid="{00000000-0005-0000-0000-00008A720000}"/>
    <cellStyle name="Hiperłącze 7" xfId="28110" hidden="1" xr:uid="{00000000-0005-0000-0000-000021780000}"/>
    <cellStyle name="Hiperłącze 7" xfId="27831" hidden="1" xr:uid="{00000000-0005-0000-0000-0000FF770000}"/>
    <cellStyle name="Hiperłącze 7" xfId="23848" hidden="1" xr:uid="{00000000-0005-0000-0000-00005B760000}"/>
    <cellStyle name="Hiperłącze 7" xfId="27153" hidden="1" xr:uid="{00000000-0005-0000-0000-000099770000}"/>
    <cellStyle name="Hiperłącze 7" xfId="27007" hidden="1" xr:uid="{00000000-0005-0000-0000-000074770000}"/>
    <cellStyle name="Hiperłącze 7" xfId="26734" hidden="1" xr:uid="{00000000-0005-0000-0000-000051770000}"/>
    <cellStyle name="Hiperłącze 7" xfId="25157" hidden="1" xr:uid="{00000000-0005-0000-0000-00002E770000}"/>
    <cellStyle name="Hiperłącze 7" xfId="26277" hidden="1" xr:uid="{00000000-0005-0000-0000-000007770000}"/>
    <cellStyle name="Hiperłącze 7" xfId="25965" hidden="1" xr:uid="{00000000-0005-0000-0000-0000E4760000}"/>
    <cellStyle name="Hiperłącze 7" xfId="25606" hidden="1" xr:uid="{00000000-0005-0000-0000-0000C0760000}"/>
    <cellStyle name="Hiperłącze 7" xfId="24739" hidden="1" xr:uid="{00000000-0005-0000-0000-000098760000}"/>
    <cellStyle name="Hiperłącze 7" xfId="21379" hidden="1" xr:uid="{00000000-0005-0000-0000-0000C5740000}"/>
    <cellStyle name="Hiperłącze 7" xfId="32555" hidden="1" xr:uid="{00000000-0005-0000-0000-0000E1790000}"/>
    <cellStyle name="Hiperłącze 7" xfId="35787" hidden="1" xr:uid="{00000000-0005-0000-0000-00006D7B0000}"/>
    <cellStyle name="Hiperłącze 7" xfId="12593" hidden="1" xr:uid="{00000000-0005-0000-0000-0000CC700000}"/>
    <cellStyle name="Hiperłącze 7" xfId="22136" hidden="1" xr:uid="{00000000-0005-0000-0000-000036750000}"/>
    <cellStyle name="Hiperłącze 7" xfId="33462" hidden="1" xr:uid="{00000000-0005-0000-0000-00006B7A0000}"/>
    <cellStyle name="Hiperłącze 7" xfId="37517" hidden="1" xr:uid="{00000000-0005-0000-0000-0000AB7C0000}"/>
    <cellStyle name="Hiperłącze 7" xfId="42970" hidden="1" xr:uid="{00000000-0005-0000-0000-0000EB7E0000}"/>
    <cellStyle name="Hiperłącze 7" xfId="28939" hidden="1" xr:uid="{00000000-0005-0000-0000-00005B780000}"/>
    <cellStyle name="Hiperłącze 7" xfId="23624" hidden="1" xr:uid="{00000000-0005-0000-0000-000018760000}"/>
    <cellStyle name="Hiperłącze 7" xfId="15724" hidden="1" xr:uid="{00000000-0005-0000-0000-00007F720000}"/>
    <cellStyle name="Hiperłącze 7" xfId="45505" hidden="1" xr:uid="{00000000-0005-0000-0000-00003A800000}"/>
    <cellStyle name="Hiperłącze 7" xfId="46070" hidden="1" xr:uid="{00000000-0005-0000-0000-000010800000}"/>
    <cellStyle name="Hiperłącze 7" xfId="23552" hidden="1" xr:uid="{00000000-0005-0000-0000-0000F5750000}"/>
    <cellStyle name="Hiperłącze 7" xfId="23302" hidden="1" xr:uid="{00000000-0005-0000-0000-0000D5750000}"/>
    <cellStyle name="Hiperłącze 7" xfId="23250" hidden="1" xr:uid="{00000000-0005-0000-0000-0000AF750000}"/>
    <cellStyle name="Hiperłącze 7" xfId="22521" hidden="1" xr:uid="{00000000-0005-0000-0000-000065750000}"/>
    <cellStyle name="Hiperłącze 7" xfId="20642" hidden="1" xr:uid="{00000000-0005-0000-0000-00001A750000}"/>
    <cellStyle name="Hiperłącze 7" xfId="14431" hidden="1" xr:uid="{00000000-0005-0000-0000-0000A8710000}"/>
    <cellStyle name="Hiperłącze 7" xfId="39389" hidden="1" xr:uid="{00000000-0005-0000-0000-0000017D0000}"/>
    <cellStyle name="Hiperłącze 7" xfId="36252" hidden="1" xr:uid="{00000000-0005-0000-0000-0000BF7B0000}"/>
    <cellStyle name="Hiperłącze 7" xfId="27455" hidden="1" xr:uid="{00000000-0005-0000-0000-0000F7770000}"/>
    <cellStyle name="Hiperłącze 7" xfId="29140" hidden="1" xr:uid="{00000000-0005-0000-0000-000099780000}"/>
    <cellStyle name="Hiperłącze 7" xfId="42823" hidden="1" xr:uid="{00000000-0005-0000-0000-0000D77E0000}"/>
    <cellStyle name="Hiperłącze 7" xfId="41887" hidden="1" xr:uid="{00000000-0005-0000-0000-0000667E0000}"/>
    <cellStyle name="Hiperłącze 7" xfId="20268" hidden="1" xr:uid="{00000000-0005-0000-0000-00008F740000}"/>
    <cellStyle name="Hiperłącze 7" xfId="32883" hidden="1" xr:uid="{00000000-0005-0000-0000-00007D7A0000}"/>
    <cellStyle name="Hiperłącze 7" xfId="17610" hidden="1" xr:uid="{00000000-0005-0000-0000-000026730000}"/>
    <cellStyle name="Hiperłącze 7" xfId="41448" hidden="1" xr:uid="{00000000-0005-0000-0000-0000F87D0000}"/>
    <cellStyle name="Hiperłącze 7" xfId="46175" hidden="1" xr:uid="{00000000-0005-0000-0000-000041800000}"/>
    <cellStyle name="Hiperłącze 7" xfId="38912" hidden="1" xr:uid="{00000000-0005-0000-0000-0000457E0000}"/>
    <cellStyle name="Hiperłącze 7" xfId="38698" hidden="1" xr:uid="{00000000-0005-0000-0000-0000AF7D0000}"/>
    <cellStyle name="Hiperłącze 7" xfId="26322" hidden="1" xr:uid="{00000000-0005-0000-0000-000006770000}"/>
    <cellStyle name="Hiperłącze 7" xfId="40431" hidden="1" xr:uid="{00000000-0005-0000-0000-0000917D0000}"/>
    <cellStyle name="Hiperłącze 7" xfId="13013" hidden="1" xr:uid="{00000000-0005-0000-0000-000010710000}"/>
    <cellStyle name="Hiperłącze 7" xfId="39945" hidden="1" xr:uid="{00000000-0005-0000-0000-0000447D0000}"/>
    <cellStyle name="Hiperłącze 7" xfId="38387" hidden="1" xr:uid="{00000000-0005-0000-0000-0000CA7C0000}"/>
    <cellStyle name="Hiperłącze 7" xfId="35671" hidden="1" xr:uid="{00000000-0005-0000-0000-0000677B0000}"/>
    <cellStyle name="Hiperłącze 7" xfId="20284" hidden="1" xr:uid="{00000000-0005-0000-0000-000089740000}"/>
    <cellStyle name="Hiperłącze 7" xfId="43591" hidden="1" xr:uid="{00000000-0005-0000-0000-00004B800000}"/>
    <cellStyle name="Hiperłącze 7" xfId="43022" hidden="1" xr:uid="{00000000-0005-0000-0000-0000EE7E0000}"/>
    <cellStyle name="Hiperłącze 7" xfId="34418" hidden="1" xr:uid="{00000000-0005-0000-0000-0000307C0000}"/>
    <cellStyle name="Hiperłącze 7" xfId="17708" hidden="1" xr:uid="{00000000-0005-0000-0000-000032730000}"/>
    <cellStyle name="Hiperłącze 7" xfId="25804" hidden="1" xr:uid="{00000000-0005-0000-0000-00002F770000}"/>
    <cellStyle name="Hiperłącze 7" xfId="36879" hidden="1" xr:uid="{00000000-0005-0000-0000-0000127C0000}"/>
    <cellStyle name="Hiperłącze 7" xfId="29942" hidden="1" xr:uid="{00000000-0005-0000-0000-00008C790000}"/>
    <cellStyle name="Hiperłącze 7" xfId="43469" hidden="1" xr:uid="{00000000-0005-0000-0000-00004C800000}"/>
    <cellStyle name="Hiperłącze 7" xfId="36125" hidden="1" xr:uid="{00000000-0005-0000-0000-0000B17B0000}"/>
    <cellStyle name="Hiperłącze 7" xfId="29599" hidden="1" xr:uid="{00000000-0005-0000-0000-000034790000}"/>
    <cellStyle name="Hiperłącze 7" xfId="29047" hidden="1" xr:uid="{00000000-0005-0000-0000-000067780000}"/>
    <cellStyle name="Hiperłącze 7" xfId="29335" hidden="1" xr:uid="{00000000-0005-0000-0000-0000B1780000}"/>
    <cellStyle name="Hiperłącze 7" xfId="21234" hidden="1" xr:uid="{00000000-0005-0000-0000-0000BE740000}"/>
    <cellStyle name="Hiperłącze 7" xfId="24159" hidden="1" xr:uid="{00000000-0005-0000-0000-000030760000}"/>
    <cellStyle name="Hiperłącze 7" xfId="12739" hidden="1" xr:uid="{00000000-0005-0000-0000-0000D5700000}"/>
    <cellStyle name="Hiperłącze 7" xfId="30251" hidden="1" xr:uid="{00000000-0005-0000-0000-0000DF780000}"/>
    <cellStyle name="Hiperłącze 7" xfId="34816" hidden="1" xr:uid="{00000000-0005-0000-0000-0000387C0000}"/>
    <cellStyle name="Hiperłącze 7" xfId="38748" hidden="1" xr:uid="{00000000-0005-0000-0000-00005B7D0000}"/>
    <cellStyle name="Hiperłącze 7" xfId="43094" hidden="1" xr:uid="{00000000-0005-0000-0000-0000F17E0000}"/>
    <cellStyle name="Hiperłącze 7" xfId="43058" hidden="1" xr:uid="{00000000-0005-0000-0000-0000F37E0000}"/>
    <cellStyle name="Hiperłącze 7" xfId="43668" hidden="1" xr:uid="{00000000-0005-0000-0000-0000FA7E0000}"/>
    <cellStyle name="Hiperłącze 7" xfId="43688" hidden="1" xr:uid="{00000000-0005-0000-0000-0000FC7E0000}"/>
    <cellStyle name="Hiperłącze 7" xfId="43737" hidden="1" xr:uid="{00000000-0005-0000-0000-0000FD7E0000}"/>
    <cellStyle name="Hiperłącze 7" xfId="43698" hidden="1" xr:uid="{00000000-0005-0000-0000-0000007F0000}"/>
    <cellStyle name="Hiperłącze 7" xfId="43730" hidden="1" xr:uid="{00000000-0005-0000-0000-0000017F0000}"/>
    <cellStyle name="Hiperłącze 7" xfId="43820" hidden="1" xr:uid="{00000000-0005-0000-0000-00000F7F0000}"/>
    <cellStyle name="Hiperłącze 7" xfId="43809" hidden="1" xr:uid="{00000000-0005-0000-0000-0000107F0000}"/>
    <cellStyle name="Hiperłącze 7" xfId="43940" hidden="1" xr:uid="{00000000-0005-0000-0000-0000147F0000}"/>
    <cellStyle name="Hiperłącze 7" xfId="43958" hidden="1" xr:uid="{00000000-0005-0000-0000-0000177F0000}"/>
    <cellStyle name="Hiperłącze 7" xfId="43949" hidden="1" xr:uid="{00000000-0005-0000-0000-0000187F0000}"/>
    <cellStyle name="Hiperłącze 7" xfId="44021" hidden="1" xr:uid="{00000000-0005-0000-0000-00001D7F0000}"/>
    <cellStyle name="Hiperłącze 7" xfId="44030" hidden="1" xr:uid="{00000000-0005-0000-0000-00001E7F0000}"/>
    <cellStyle name="Hiperłącze 7" xfId="44111" hidden="1" xr:uid="{00000000-0005-0000-0000-0000227F0000}"/>
    <cellStyle name="Hiperłącze 7" xfId="44057" hidden="1" xr:uid="{00000000-0005-0000-0000-0000247F0000}"/>
    <cellStyle name="Hiperłącze 7" xfId="44154" hidden="1" xr:uid="{00000000-0005-0000-0000-00002C7F0000}"/>
    <cellStyle name="Hiperłącze 7" xfId="44195" hidden="1" xr:uid="{00000000-0005-0000-0000-0000317F0000}"/>
    <cellStyle name="Hiperłącze 7" xfId="44234" hidden="1" xr:uid="{00000000-0005-0000-0000-0000367F0000}"/>
    <cellStyle name="Hiperłącze 7" xfId="44242" hidden="1" xr:uid="{00000000-0005-0000-0000-0000377F0000}"/>
    <cellStyle name="Hiperłącze 7" xfId="44298" hidden="1" xr:uid="{00000000-0005-0000-0000-0000397F0000}"/>
    <cellStyle name="Hiperłącze 7" xfId="44332" hidden="1" xr:uid="{00000000-0005-0000-0000-0000427F0000}"/>
    <cellStyle name="Hiperłącze 7" xfId="44405" hidden="1" xr:uid="{00000000-0005-0000-0000-0000457F0000}"/>
    <cellStyle name="Hiperłącze 7" xfId="44450" hidden="1" xr:uid="{00000000-0005-0000-0000-00004F7F0000}"/>
    <cellStyle name="Hiperłącze 7" xfId="44459" hidden="1" xr:uid="{00000000-0005-0000-0000-0000507F0000}"/>
    <cellStyle name="Hiperłącze 7" xfId="44522" hidden="1" xr:uid="{00000000-0005-0000-0000-0000527F0000}"/>
    <cellStyle name="Hiperłącze 7" xfId="44531" hidden="1" xr:uid="{00000000-0005-0000-0000-0000567F0000}"/>
    <cellStyle name="Hiperłącze 7" xfId="43341" hidden="1" xr:uid="{00000000-0005-0000-0000-0000607F0000}"/>
    <cellStyle name="Hiperłącze 7" xfId="43154" hidden="1" xr:uid="{00000000-0005-0000-0000-0000627F0000}"/>
    <cellStyle name="Hiperłącze 7" xfId="43168" hidden="1" xr:uid="{00000000-0005-0000-0000-0000647F0000}"/>
    <cellStyle name="Hiperłącze 7" xfId="43282" hidden="1" xr:uid="{00000000-0005-0000-0000-0000687F0000}"/>
    <cellStyle name="Hiperłącze 7" xfId="42922" hidden="1" xr:uid="{00000000-0005-0000-0000-0000E37E0000}"/>
    <cellStyle name="Hiperłącze 7" xfId="42150" hidden="1" xr:uid="{00000000-0005-0000-0000-00009F7E0000}"/>
    <cellStyle name="Hiperłącze 7" xfId="42379" hidden="1" xr:uid="{00000000-0005-0000-0000-00007D7E0000}"/>
    <cellStyle name="Hiperłącze 7" xfId="39719" hidden="1" xr:uid="{00000000-0005-0000-0000-0000277D0000}"/>
    <cellStyle name="Hiperłącze 7" xfId="37384" hidden="1" xr:uid="{00000000-0005-0000-0000-00009F7C0000}"/>
    <cellStyle name="Hiperłącze 7" xfId="38028" hidden="1" xr:uid="{00000000-0005-0000-0000-00007D7C0000}"/>
    <cellStyle name="Hiperłącze 7" xfId="37696" hidden="1" xr:uid="{00000000-0005-0000-0000-00005A7C0000}"/>
    <cellStyle name="Hiperłącze 7" xfId="36466" hidden="1" xr:uid="{00000000-0005-0000-0000-0000167C0000}"/>
    <cellStyle name="Hiperłącze 7" xfId="37033" hidden="1" xr:uid="{00000000-0005-0000-0000-0000F47B0000}"/>
    <cellStyle name="Hiperłącze 7" xfId="36026" hidden="1" xr:uid="{00000000-0005-0000-0000-00008E7B0000}"/>
    <cellStyle name="Hiperłącze 7" xfId="34085" hidden="1" xr:uid="{00000000-0005-0000-0000-0000497B0000}"/>
    <cellStyle name="Hiperłącze 7" xfId="31198" hidden="1" xr:uid="{00000000-0005-0000-0000-00005A790000}"/>
    <cellStyle name="Hiperłącze 7" xfId="31216" hidden="1" xr:uid="{00000000-0005-0000-0000-00005C790000}"/>
    <cellStyle name="Hiperłącze 7" xfId="31272" hidden="1" xr:uid="{00000000-0005-0000-0000-00005E790000}"/>
    <cellStyle name="Hiperłącze 7" xfId="31233" hidden="1" xr:uid="{00000000-0005-0000-0000-00005F790000}"/>
    <cellStyle name="Hiperłącze 7" xfId="31360" hidden="1" xr:uid="{00000000-0005-0000-0000-000069790000}"/>
    <cellStyle name="Hiperłącze 7" xfId="31353" hidden="1" xr:uid="{00000000-0005-0000-0000-00006D790000}"/>
    <cellStyle name="Hiperłącze 7" xfId="31347" hidden="1" xr:uid="{00000000-0005-0000-0000-00006F790000}"/>
    <cellStyle name="Hiperłącze 7" xfId="31403" hidden="1" xr:uid="{00000000-0005-0000-0000-000073790000}"/>
    <cellStyle name="Hiperłącze 7" xfId="31476" hidden="1" xr:uid="{00000000-0005-0000-0000-000076790000}"/>
    <cellStyle name="Hiperłącze 7" xfId="31422" hidden="1" xr:uid="{00000000-0005-0000-0000-000078790000}"/>
    <cellStyle name="Hiperłącze 7" xfId="31485" hidden="1" xr:uid="{00000000-0005-0000-0000-00007A790000}"/>
    <cellStyle name="Hiperłącze 7" xfId="31439" hidden="1" xr:uid="{00000000-0005-0000-0000-00007C790000}"/>
    <cellStyle name="Hiperłącze 7" xfId="31512" hidden="1" xr:uid="{00000000-0005-0000-0000-00007F790000}"/>
    <cellStyle name="Hiperłącze 7" xfId="31593" hidden="1" xr:uid="{00000000-0005-0000-0000-000086790000}"/>
    <cellStyle name="Hiperłącze 7" xfId="43978" hidden="1" xr:uid="{00000000-0005-0000-0000-00001B7F0000}"/>
    <cellStyle name="Hiperłącze 7" xfId="44571" hidden="1" xr:uid="{00000000-0005-0000-0000-0000747F0000}"/>
    <cellStyle name="Hiperłącze 7" xfId="44634" hidden="1" xr:uid="{00000000-0005-0000-0000-0000767F0000}"/>
    <cellStyle name="Hiperłącze 7" xfId="44580" hidden="1" xr:uid="{00000000-0005-0000-0000-0000787F0000}"/>
    <cellStyle name="Hiperłącze 7" xfId="44617" hidden="1" xr:uid="{00000000-0005-0000-0000-0000797F0000}"/>
    <cellStyle name="Hiperłącze 7" xfId="44733" hidden="1" xr:uid="{00000000-0005-0000-0000-0000817F0000}"/>
    <cellStyle name="Hiperłącze 7" xfId="44742" hidden="1" xr:uid="{00000000-0005-0000-0000-0000827F0000}"/>
    <cellStyle name="Hiperłącze 7" xfId="44751" hidden="1" xr:uid="{00000000-0005-0000-0000-0000867F0000}"/>
    <cellStyle name="Hiperłącze 7" xfId="44717" hidden="1" xr:uid="{00000000-0005-0000-0000-0000877F0000}"/>
    <cellStyle name="Hiperłącze 7" xfId="44767" hidden="1" xr:uid="{00000000-0005-0000-0000-00008A7F0000}"/>
    <cellStyle name="Hiperłącze 7" xfId="44802" hidden="1" xr:uid="{00000000-0005-0000-0000-00008F7F0000}"/>
    <cellStyle name="Hiperłącze 7" xfId="44873" hidden="1" xr:uid="{00000000-0005-0000-0000-0000977F0000}"/>
    <cellStyle name="Hiperłącze 7" xfId="44929" hidden="1" xr:uid="{00000000-0005-0000-0000-0000997F0000}"/>
    <cellStyle name="Hiperłącze 7" xfId="44937" hidden="1" xr:uid="{00000000-0005-0000-0000-00009A7F0000}"/>
    <cellStyle name="Hiperłącze 7" xfId="44963" hidden="1" xr:uid="{00000000-0005-0000-0000-0000A27F0000}"/>
    <cellStyle name="Hiperłącze 7" xfId="44982" hidden="1" xr:uid="{00000000-0005-0000-0000-0000A47F0000}"/>
    <cellStyle name="Hiperłącze 7" xfId="45054" hidden="1" xr:uid="{00000000-0005-0000-0000-0000AA7F0000}"/>
    <cellStyle name="Hiperłącze 7" xfId="45008" hidden="1" xr:uid="{00000000-0005-0000-0000-0000AC7F0000}"/>
    <cellStyle name="Hiperłącze 7" xfId="45144" hidden="1" xr:uid="{00000000-0005-0000-0000-0000B17F0000}"/>
    <cellStyle name="Hiperłącze 7" xfId="45153" hidden="1" xr:uid="{00000000-0005-0000-0000-0000B27F0000}"/>
    <cellStyle name="Hiperłącze 7" xfId="45128" hidden="1" xr:uid="{00000000-0005-0000-0000-0000B77F0000}"/>
    <cellStyle name="Hiperłącze 7" xfId="43117" hidden="1" xr:uid="{00000000-0005-0000-0000-0000C27F0000}"/>
    <cellStyle name="Hiperłącze 7" xfId="43621" hidden="1" xr:uid="{00000000-0005-0000-0000-0000C37F0000}"/>
    <cellStyle name="Hiperłącze 7" xfId="43525" hidden="1" xr:uid="{00000000-0005-0000-0000-0000C47F0000}"/>
    <cellStyle name="Hiperłącze 7" xfId="43881" hidden="1" xr:uid="{00000000-0005-0000-0000-0000CA7F0000}"/>
    <cellStyle name="Hiperłącze 7" xfId="43231" hidden="1" xr:uid="{00000000-0005-0000-0000-0000CE7F0000}"/>
    <cellStyle name="Hiperłącze 7" xfId="45253" hidden="1" xr:uid="{00000000-0005-0000-0000-0000D57F0000}"/>
    <cellStyle name="Hiperłącze 7" xfId="45262" hidden="1" xr:uid="{00000000-0005-0000-0000-0000D67F0000}"/>
    <cellStyle name="Hiperłącze 7" xfId="45271" hidden="1" xr:uid="{00000000-0005-0000-0000-0000DA7F0000}"/>
    <cellStyle name="Hiperłącze 7" xfId="45280" hidden="1" xr:uid="{00000000-0005-0000-0000-0000DD7F0000}"/>
    <cellStyle name="Hiperłącze 7" xfId="45361" hidden="1" xr:uid="{00000000-0005-0000-0000-0000E17F0000}"/>
    <cellStyle name="Hiperłącze 7" xfId="45370" hidden="1" xr:uid="{00000000-0005-0000-0000-0000E27F0000}"/>
    <cellStyle name="Hiperłącze 7" xfId="31584" hidden="1" xr:uid="{00000000-0005-0000-0000-000082790000}"/>
    <cellStyle name="Hiperłącze 7" xfId="31148" hidden="1" xr:uid="{00000000-0005-0000-0000-000057790000}"/>
    <cellStyle name="Hiperłącze 7" xfId="44306" hidden="1" xr:uid="{00000000-0005-0000-0000-00003A7F0000}"/>
    <cellStyle name="Hiperłącze 7" xfId="43849" hidden="1" xr:uid="{00000000-0005-0000-0000-00000E7F0000}"/>
    <cellStyle name="Hiperłącze 7" xfId="40974" hidden="1" xr:uid="{00000000-0005-0000-0000-00002D7E0000}"/>
    <cellStyle name="Hiperłącze 7" xfId="39936" hidden="1" xr:uid="{00000000-0005-0000-0000-0000407D0000}"/>
    <cellStyle name="Hiperłącze 7" xfId="39588" hidden="1" xr:uid="{00000000-0005-0000-0000-0000127D0000}"/>
    <cellStyle name="Hiperłącze 7" xfId="38566" hidden="1" xr:uid="{00000000-0005-0000-0000-0000E57C0000}"/>
    <cellStyle name="Hiperłącze 7" xfId="37406" hidden="1" xr:uid="{00000000-0005-0000-0000-00008D7C0000}"/>
    <cellStyle name="Hiperłącze 7" xfId="37736" hidden="1" xr:uid="{00000000-0005-0000-0000-00005F7C0000}"/>
    <cellStyle name="Hiperłącze 7" xfId="34391" hidden="1" xr:uid="{00000000-0005-0000-0000-0000327C0000}"/>
    <cellStyle name="Hiperłącze 7" xfId="36784" hidden="1" xr:uid="{00000000-0005-0000-0000-0000D87B0000}"/>
    <cellStyle name="Hiperłącze 7" xfId="35876" hidden="1" xr:uid="{00000000-0005-0000-0000-00007D7B0000}"/>
    <cellStyle name="Hiperłącze 7" xfId="29652" hidden="1" xr:uid="{00000000-0005-0000-0000-00008F790000}"/>
    <cellStyle name="Hiperłącze 7" xfId="29950" hidden="1" xr:uid="{00000000-0005-0000-0000-000090790000}"/>
    <cellStyle name="Hiperłącze 7" xfId="30054" hidden="1" xr:uid="{00000000-0005-0000-0000-000091790000}"/>
    <cellStyle name="Hiperłącze 7" xfId="29548" hidden="1" xr:uid="{00000000-0005-0000-0000-000092790000}"/>
    <cellStyle name="Hiperłącze 7" xfId="30303" hidden="1" xr:uid="{00000000-0005-0000-0000-000095790000}"/>
    <cellStyle name="Hiperłącze 7" xfId="29991" hidden="1" xr:uid="{00000000-0005-0000-0000-00009C790000}"/>
    <cellStyle name="Hiperłącze 7" xfId="30075" hidden="1" xr:uid="{00000000-0005-0000-0000-0000A0790000}"/>
    <cellStyle name="Hiperłącze 7" xfId="31630" hidden="1" xr:uid="{00000000-0005-0000-0000-0000A4790000}"/>
    <cellStyle name="Hiperłącze 7" xfId="31693" hidden="1" xr:uid="{00000000-0005-0000-0000-0000A6790000}"/>
    <cellStyle name="Hiperłącze 7" xfId="31648" hidden="1" xr:uid="{00000000-0005-0000-0000-0000A7790000}"/>
    <cellStyle name="Hiperłącze 7" xfId="31656" hidden="1" xr:uid="{00000000-0005-0000-0000-0000AC790000}"/>
    <cellStyle name="Hiperłącze 7" xfId="31711" hidden="1" xr:uid="{00000000-0005-0000-0000-0000AD790000}"/>
    <cellStyle name="Hiperłącze 7" xfId="31810" hidden="1" xr:uid="{00000000-0005-0000-0000-0000B6790000}"/>
    <cellStyle name="Hiperłącze 7" xfId="31764" hidden="1" xr:uid="{00000000-0005-0000-0000-0000B8790000}"/>
    <cellStyle name="Hiperłącze 7" xfId="32134" hidden="1" xr:uid="{00000000-0005-0000-0000-0000B9790000}"/>
    <cellStyle name="Hiperłącze 7" xfId="32162" hidden="1" xr:uid="{00000000-0005-0000-0000-0000BC790000}"/>
    <cellStyle name="Hiperłącze 7" xfId="32221" hidden="1" xr:uid="{00000000-0005-0000-0000-0000BE790000}"/>
    <cellStyle name="Hiperłącze 7" xfId="32229" hidden="1" xr:uid="{00000000-0005-0000-0000-0000C2790000}"/>
    <cellStyle name="Hiperłącze 7" xfId="32245" hidden="1" xr:uid="{00000000-0005-0000-0000-0000C6790000}"/>
    <cellStyle name="Hiperłącze 7" xfId="44849" hidden="1" xr:uid="{00000000-0005-0000-0000-0000927F0000}"/>
    <cellStyle name="Hiperłącze 7" xfId="45775" hidden="1" xr:uid="{00000000-0005-0000-0000-0000F17F0000}"/>
    <cellStyle name="Hiperłącze 7" xfId="45798" hidden="1" xr:uid="{00000000-0005-0000-0000-0000F27F0000}"/>
    <cellStyle name="Hiperłącze 7" xfId="11419" hidden="1" xr:uid="{00000000-0005-0000-0000-000085700000}"/>
    <cellStyle name="Hiperłącze 7" xfId="11994" hidden="1" xr:uid="{00000000-0005-0000-0000-000089700000}"/>
    <cellStyle name="Hiperłącze 7" xfId="11445" hidden="1" xr:uid="{00000000-0005-0000-0000-000086700000}"/>
    <cellStyle name="Hiperłącze 7" xfId="45189" hidden="1" xr:uid="{00000000-0005-0000-0000-0000D37F0000}"/>
    <cellStyle name="Hiperłącze 7" xfId="44589" hidden="1" xr:uid="{00000000-0005-0000-0000-0000777F0000}"/>
    <cellStyle name="Hiperłącze 7" xfId="32338" hidden="1" xr:uid="{00000000-0005-0000-0000-0000FB790000}"/>
    <cellStyle name="Hiperłącze 7" xfId="39744" hidden="1" xr:uid="{00000000-0005-0000-0000-00002B7D0000}"/>
    <cellStyle name="Hiperłącze 7" xfId="43350" hidden="1" xr:uid="{00000000-0005-0000-0000-00005B7F0000}"/>
    <cellStyle name="Hiperłącze 7" xfId="45547" hidden="1" xr:uid="{00000000-0005-0000-0000-000037800000}"/>
    <cellStyle name="Hiperłącze 7" xfId="22917" hidden="1" xr:uid="{00000000-0005-0000-0000-0000EB750000}"/>
    <cellStyle name="Hiperłącze 7" xfId="22940" hidden="1" xr:uid="{00000000-0005-0000-0000-0000D9750000}"/>
    <cellStyle name="Hiperłącze 7" xfId="23143" hidden="1" xr:uid="{00000000-0005-0000-0000-0000A4750000}"/>
    <cellStyle name="Hiperłącze 7" xfId="20553" hidden="1" xr:uid="{00000000-0005-0000-0000-000014750000}"/>
    <cellStyle name="Hiperłącze 7" xfId="21708" hidden="1" xr:uid="{00000000-0005-0000-0000-0000F1740000}"/>
    <cellStyle name="Hiperłącze 7" xfId="21053" hidden="1" xr:uid="{00000000-0005-0000-0000-0000AA740000}"/>
    <cellStyle name="Hiperłącze 7" xfId="20212" hidden="1" xr:uid="{00000000-0005-0000-0000-000086740000}"/>
    <cellStyle name="Hiperłącze 7" xfId="19532" hidden="1" xr:uid="{00000000-0005-0000-0000-00004F740000}"/>
    <cellStyle name="Hiperłącze 7" xfId="19942" hidden="1" xr:uid="{00000000-0005-0000-0000-00003E740000}"/>
    <cellStyle name="Hiperłącze 7" xfId="27233" hidden="1" xr:uid="{00000000-0005-0000-0000-0000A3770000}"/>
    <cellStyle name="Hiperłącze 7" xfId="14165" hidden="1" xr:uid="{00000000-0005-0000-0000-000088710000}"/>
    <cellStyle name="Hiperłącze 7" xfId="18320" hidden="1" xr:uid="{00000000-0005-0000-0000-0000E3730000}"/>
    <cellStyle name="Hiperłącze 7" xfId="18902" hidden="1" xr:uid="{00000000-0005-0000-0000-0000AD730000}"/>
    <cellStyle name="Hiperłącze 7" xfId="18698" hidden="1" xr:uid="{00000000-0005-0000-0000-00009C730000}"/>
    <cellStyle name="Hiperłącze 7" xfId="18562" hidden="1" xr:uid="{00000000-0005-0000-0000-000089730000}"/>
    <cellStyle name="Hiperłącze 7" xfId="16953" hidden="1" xr:uid="{00000000-0005-0000-0000-0000C5720000}"/>
    <cellStyle name="Hiperłącze 7" xfId="16589" hidden="1" xr:uid="{00000000-0005-0000-0000-0000A1720000}"/>
    <cellStyle name="Hiperłącze 7" xfId="15753" hidden="1" xr:uid="{00000000-0005-0000-0000-00007E720000}"/>
    <cellStyle name="Hiperłącze 7" xfId="15584" hidden="1" xr:uid="{00000000-0005-0000-0000-00006B720000}"/>
    <cellStyle name="Hiperłącze 7" xfId="14871" hidden="1" xr:uid="{00000000-0005-0000-0000-00005A720000}"/>
    <cellStyle name="Hiperłącze 7" xfId="28016" hidden="1" xr:uid="{00000000-0005-0000-0000-0000D7770000}"/>
    <cellStyle name="Hiperłącze 7" xfId="27924" hidden="1" xr:uid="{00000000-0005-0000-0000-0000C5770000}"/>
    <cellStyle name="Hiperłącze 7" xfId="27269" hidden="1" xr:uid="{00000000-0005-0000-0000-0000A1770000}"/>
    <cellStyle name="Hiperłącze 7" xfId="26358" hidden="1" xr:uid="{00000000-0005-0000-0000-00000F770000}"/>
    <cellStyle name="Hiperłącze 7" xfId="26222" hidden="1" xr:uid="{00000000-0005-0000-0000-0000FE760000}"/>
    <cellStyle name="Hiperłącze 7" xfId="25894" hidden="1" xr:uid="{00000000-0005-0000-0000-0000D9760000}"/>
    <cellStyle name="Hiperłącze 7" xfId="24821" hidden="1" xr:uid="{00000000-0005-0000-0000-0000A2760000}"/>
    <cellStyle name="Hiperłącze 7" xfId="23905" hidden="1" xr:uid="{00000000-0005-0000-0000-00007E760000}"/>
    <cellStyle name="Hiperłącze 7" xfId="24222" hidden="1" xr:uid="{00000000-0005-0000-0000-000035760000}"/>
    <cellStyle name="Hiperłącze 7" xfId="36062" hidden="1" xr:uid="{00000000-0005-0000-0000-0000937B0000}"/>
    <cellStyle name="Hiperłącze 7" xfId="16731" hidden="1" xr:uid="{00000000-0005-0000-0000-000065730000}"/>
    <cellStyle name="Hiperłącze 7" xfId="32206" hidden="1" xr:uid="{00000000-0005-0000-0000-0000C1790000}"/>
    <cellStyle name="Hiperłącze 7" xfId="45289" hidden="1" xr:uid="{00000000-0005-0000-0000-0000DE7F0000}"/>
    <cellStyle name="Hiperłącze 7" xfId="45000" hidden="1" xr:uid="{00000000-0005-0000-0000-0000A77F0000}"/>
    <cellStyle name="Hiperłącze 7" xfId="40856" hidden="1" xr:uid="{00000000-0005-0000-0000-0000D67D0000}"/>
    <cellStyle name="Hiperłącze 7" xfId="39032" hidden="1" xr:uid="{00000000-0005-0000-0000-0000B77D0000}"/>
    <cellStyle name="Hiperłącze 7" xfId="36622" hidden="1" xr:uid="{00000000-0005-0000-0000-0000FA7B0000}"/>
    <cellStyle name="Hiperłącze 7" xfId="17913" hidden="1" xr:uid="{00000000-0005-0000-0000-00004A730000}"/>
    <cellStyle name="Hiperłącze 7" xfId="40138" hidden="1" xr:uid="{00000000-0005-0000-0000-00006E7D0000}"/>
    <cellStyle name="Hiperłącze 7" xfId="13199" hidden="1" xr:uid="{00000000-0005-0000-0000-000026710000}"/>
    <cellStyle name="Hiperłącze 7" xfId="11668" hidden="1" xr:uid="{00000000-0005-0000-0000-0000EF700000}"/>
    <cellStyle name="Hiperłącze 7" xfId="38617" hidden="1" xr:uid="{00000000-0005-0000-0000-0000607D0000}"/>
    <cellStyle name="Hiperłącze 7" xfId="39214" hidden="1" xr:uid="{00000000-0005-0000-0000-0000ED7C0000}"/>
    <cellStyle name="Hiperłącze 7" xfId="38169" hidden="1" xr:uid="{00000000-0005-0000-0000-0000B27C0000}"/>
    <cellStyle name="Hiperłącze 7" xfId="34143" hidden="1" xr:uid="{00000000-0005-0000-0000-00003C7C0000}"/>
    <cellStyle name="Hiperłącze 7" xfId="36380" hidden="1" xr:uid="{00000000-0005-0000-0000-0000037C0000}"/>
    <cellStyle name="Hiperłącze 7" xfId="36307" hidden="1" xr:uid="{00000000-0005-0000-0000-0000C57B0000}"/>
    <cellStyle name="Hiperłącze 7" xfId="32365" hidden="1" xr:uid="{00000000-0005-0000-0000-0000D1790000}"/>
    <cellStyle name="Hiperłącze 7" xfId="32374" hidden="1" xr:uid="{00000000-0005-0000-0000-0000D2790000}"/>
    <cellStyle name="Hiperłącze 7" xfId="32393" hidden="1" xr:uid="{00000000-0005-0000-0000-0000D4790000}"/>
    <cellStyle name="Hiperłącze 7" xfId="32447" hidden="1" xr:uid="{00000000-0005-0000-0000-0000D5790000}"/>
    <cellStyle name="Hiperłącze 7" xfId="32456" hidden="1" xr:uid="{00000000-0005-0000-0000-0000D6790000}"/>
    <cellStyle name="Hiperłącze 7" xfId="32439" hidden="1" xr:uid="{00000000-0005-0000-0000-0000D9790000}"/>
    <cellStyle name="Hiperłącze 7" xfId="32474" hidden="1" xr:uid="{00000000-0005-0000-0000-0000DD790000}"/>
    <cellStyle name="Hiperłącze 7" xfId="32519" hidden="1" xr:uid="{00000000-0005-0000-0000-0000E3790000}"/>
    <cellStyle name="Hiperłącze 7" xfId="32510" hidden="1" xr:uid="{00000000-0005-0000-0000-0000E4790000}"/>
    <cellStyle name="Hiperłącze 7" xfId="32539" hidden="1" xr:uid="{00000000-0005-0000-0000-0000E7790000}"/>
    <cellStyle name="Hiperłącze 7" xfId="31852" hidden="1" xr:uid="{00000000-0005-0000-0000-0000ED790000}"/>
    <cellStyle name="Hiperłącze 7" xfId="32073" hidden="1" xr:uid="{00000000-0005-0000-0000-0000EF790000}"/>
    <cellStyle name="Hiperłącze 7" xfId="32054" hidden="1" xr:uid="{00000000-0005-0000-0000-0000F1790000}"/>
    <cellStyle name="Hiperłącze 7" xfId="32339" hidden="1" xr:uid="{00000000-0005-0000-0000-0000F6790000}"/>
    <cellStyle name="Hiperłącze 7" xfId="32029" hidden="1" xr:uid="{00000000-0005-0000-0000-0000F7790000}"/>
    <cellStyle name="Hiperłącze 7" xfId="32117" hidden="1" xr:uid="{00000000-0005-0000-0000-0000037A0000}"/>
    <cellStyle name="Hiperłącze 7" xfId="31943" hidden="1" xr:uid="{00000000-0005-0000-0000-0000067A0000}"/>
    <cellStyle name="Hiperłącze 7" xfId="31884" hidden="1" xr:uid="{00000000-0005-0000-0000-0000087A0000}"/>
    <cellStyle name="Hiperłącze 7" xfId="31957" hidden="1" xr:uid="{00000000-0005-0000-0000-0000097A0000}"/>
    <cellStyle name="Hiperłącze 7" xfId="31972" hidden="1" xr:uid="{00000000-0005-0000-0000-00000C7A0000}"/>
    <cellStyle name="Hiperłącze 7" xfId="32354" hidden="1" xr:uid="{00000000-0005-0000-0000-00000F7A0000}"/>
    <cellStyle name="Hiperłącze 7" xfId="32615" hidden="1" xr:uid="{00000000-0005-0000-0000-0000127A0000}"/>
    <cellStyle name="Hiperłącze 7" xfId="32578" hidden="1" xr:uid="{00000000-0005-0000-0000-0000187A0000}"/>
    <cellStyle name="Hiperłącze 7" xfId="29913" hidden="1" xr:uid="{00000000-0005-0000-0000-0000197A0000}"/>
    <cellStyle name="Hiperłącze 7" xfId="40182" hidden="1" xr:uid="{00000000-0005-0000-0000-0000787D0000}"/>
    <cellStyle name="Hiperłącze 7" xfId="44291" hidden="1" xr:uid="{00000000-0005-0000-0000-00003D7F0000}"/>
    <cellStyle name="Hiperłącze 7" xfId="41038" hidden="1" xr:uid="{00000000-0005-0000-0000-00001D7E0000}"/>
    <cellStyle name="Hiperłącze 7" xfId="27369" hidden="1" xr:uid="{00000000-0005-0000-0000-000003780000}"/>
    <cellStyle name="Hiperłącze 7" xfId="27605" hidden="1" xr:uid="{00000000-0005-0000-0000-0000F1770000}"/>
    <cellStyle name="Hiperłącze 7" xfId="12512" hidden="1" xr:uid="{00000000-0005-0000-0000-0000C4700000}"/>
    <cellStyle name="Hiperłącze 7" xfId="12488" hidden="1" xr:uid="{00000000-0005-0000-0000-0000BC700000}"/>
    <cellStyle name="Hiperłącze 7" xfId="10452" hidden="1" xr:uid="{00000000-0005-0000-0000-00006D700000}"/>
    <cellStyle name="Hiperłącze 7" xfId="26659" hidden="1" xr:uid="{00000000-0005-0000-0000-000046770000}"/>
    <cellStyle name="Hiperłącze 7" xfId="21862" hidden="1" xr:uid="{00000000-0005-0000-0000-000003750000}"/>
    <cellStyle name="Hiperłącze 7" xfId="46268" hidden="1" xr:uid="{00000000-0005-0000-0000-00006B800000}"/>
    <cellStyle name="Hiperłącze 7" xfId="33550" hidden="1" xr:uid="{00000000-0005-0000-0000-0000737A0000}"/>
    <cellStyle name="Hiperłącze 7" xfId="42717" hidden="1" xr:uid="{00000000-0005-0000-0000-0000CA7E0000}"/>
    <cellStyle name="Hiperłącze 7" xfId="45379" hidden="1" xr:uid="{00000000-0005-0000-0000-0000E67F0000}"/>
    <cellStyle name="Hiperłącze 7" xfId="33802" hidden="1" xr:uid="{00000000-0005-0000-0000-0000BB7A0000}"/>
    <cellStyle name="Hiperłącze 7" xfId="34545" hidden="1" xr:uid="{00000000-0005-0000-0000-00002B7C0000}"/>
    <cellStyle name="Hiperłącze 7" xfId="23641" hidden="1" xr:uid="{00000000-0005-0000-0000-00001C760000}"/>
    <cellStyle name="Hiperłącze 7" xfId="20820" hidden="1" xr:uid="{00000000-0005-0000-0000-000005760000}"/>
    <cellStyle name="Hiperłącze 7" xfId="17004" hidden="1" xr:uid="{00000000-0005-0000-0000-0000CB720000}"/>
    <cellStyle name="Hiperłącze 7" xfId="43458" hidden="1" xr:uid="{00000000-0005-0000-0000-00004F800000}"/>
    <cellStyle name="Hiperłącze 7" xfId="22897" hidden="1" xr:uid="{00000000-0005-0000-0000-0000E6750000}"/>
    <cellStyle name="Hiperłącze 7" xfId="23175" hidden="1" xr:uid="{00000000-0005-0000-0000-00009E750000}"/>
    <cellStyle name="Hiperłącze 7" xfId="21008" hidden="1" xr:uid="{00000000-0005-0000-0000-000071750000}"/>
    <cellStyle name="Hiperłącze 7" xfId="22211" hidden="1" xr:uid="{00000000-0005-0000-0000-000041750000}"/>
    <cellStyle name="Hiperłącze 7" xfId="21563" hidden="1" xr:uid="{00000000-0005-0000-0000-0000E4740000}"/>
    <cellStyle name="Hiperłącze 7" xfId="20401" hidden="1" xr:uid="{00000000-0005-0000-0000-00009A740000}"/>
    <cellStyle name="Hiperłącze 7" xfId="20203" hidden="1" xr:uid="{00000000-0005-0000-0000-000085740000}"/>
    <cellStyle name="Hiperłącze 7" xfId="28309" hidden="1" xr:uid="{00000000-0005-0000-0000-000032780000}"/>
    <cellStyle name="Hiperłącze 7" xfId="13890" hidden="1" xr:uid="{00000000-0005-0000-0000-0000B9710000}"/>
    <cellStyle name="Hiperłącze 7" xfId="14655" hidden="1" xr:uid="{00000000-0005-0000-0000-0000FE710000}"/>
    <cellStyle name="Hiperłącze 7" xfId="13925" hidden="1" xr:uid="{00000000-0005-0000-0000-0000B8710000}"/>
    <cellStyle name="Hiperłącze 7" xfId="19648" hidden="1" xr:uid="{00000000-0005-0000-0000-000024740000}"/>
    <cellStyle name="Hiperłącze 7" xfId="25146" hidden="1" xr:uid="{00000000-0005-0000-0000-00001B780000}"/>
    <cellStyle name="Hiperłącze 7" xfId="16547" hidden="1" xr:uid="{00000000-0005-0000-0000-00009C720000}"/>
    <cellStyle name="Hiperłącze 7" xfId="14206" hidden="1" xr:uid="{00000000-0005-0000-0000-00008D710000}"/>
    <cellStyle name="Hiperłącze 7" xfId="11901" hidden="1" xr:uid="{00000000-0005-0000-0000-00005F710000}"/>
    <cellStyle name="Hiperłącze 7" xfId="13450" hidden="1" xr:uid="{00000000-0005-0000-0000-000048710000}"/>
    <cellStyle name="Hiperłącze 7" xfId="16493" hidden="1" xr:uid="{00000000-0005-0000-0000-000068730000}"/>
    <cellStyle name="Hiperłącze 7" xfId="17336" hidden="1" xr:uid="{00000000-0005-0000-0000-0000F3720000}"/>
    <cellStyle name="Hiperłącze 7" xfId="17118" hidden="1" xr:uid="{00000000-0005-0000-0000-0000DC720000}"/>
    <cellStyle name="Hiperłącze 7" xfId="16979" hidden="1" xr:uid="{00000000-0005-0000-0000-0000C6720000}"/>
    <cellStyle name="Hiperłącze 7" xfId="16685" hidden="1" xr:uid="{00000000-0005-0000-0000-0000AD720000}"/>
    <cellStyle name="Hiperłącze 7" xfId="15971" hidden="1" xr:uid="{00000000-0005-0000-0000-000096720000}"/>
    <cellStyle name="Hiperłącze 7" xfId="24191" hidden="1" xr:uid="{00000000-0005-0000-0000-000031760000}"/>
    <cellStyle name="Hiperłącze 7" xfId="28761" hidden="1" xr:uid="{00000000-0005-0000-0000-000047780000}"/>
    <cellStyle name="Hiperłącze 7" xfId="28300" hidden="1" xr:uid="{00000000-0005-0000-0000-000031780000}"/>
    <cellStyle name="Hiperłącze 7" xfId="25123" hidden="1" xr:uid="{00000000-0005-0000-0000-00001A780000}"/>
    <cellStyle name="Hiperłącze 7" xfId="28092" hidden="1" xr:uid="{00000000-0005-0000-0000-000002780000}"/>
    <cellStyle name="Hiperłącze 7" xfId="27714" hidden="1" xr:uid="{00000000-0005-0000-0000-0000B5770000}"/>
    <cellStyle name="Hiperłącze 7" xfId="27188" hidden="1" xr:uid="{00000000-0005-0000-0000-00009D770000}"/>
    <cellStyle name="Hiperłącze 7" xfId="26717" hidden="1" xr:uid="{00000000-0005-0000-0000-000054770000}"/>
    <cellStyle name="Hiperłącze 7" xfId="25204" hidden="1" xr:uid="{00000000-0005-0000-0000-000026770000}"/>
    <cellStyle name="Hiperłącze 7" xfId="26086" hidden="1" xr:uid="{00000000-0005-0000-0000-0000F4760000}"/>
    <cellStyle name="Hiperłącze 7" xfId="23913" hidden="1" xr:uid="{00000000-0005-0000-0000-00007D760000}"/>
    <cellStyle name="Hiperłącze 7" xfId="24468" hidden="1" xr:uid="{00000000-0005-0000-0000-00004E760000}"/>
    <cellStyle name="Hiperłącze 7" xfId="37096" hidden="1" xr:uid="{00000000-0005-0000-0000-0000F67B0000}"/>
    <cellStyle name="Hiperłącze 7" xfId="16449" hidden="1" xr:uid="{00000000-0005-0000-0000-0000F3730000}"/>
    <cellStyle name="Hiperłącze 7" xfId="31899" hidden="1" xr:uid="{00000000-0005-0000-0000-0000147A0000}"/>
    <cellStyle name="Hiperłącze 7" xfId="34458" hidden="1" xr:uid="{00000000-0005-0000-0000-00009B7B0000}"/>
    <cellStyle name="Hiperłącze 7" xfId="23998" hidden="1" xr:uid="{00000000-0005-0000-0000-00006C760000}"/>
    <cellStyle name="Hiperłącze 7" xfId="19601" hidden="1" xr:uid="{00000000-0005-0000-0000-00001A740000}"/>
    <cellStyle name="Hiperłącze 7" xfId="11889" hidden="1" xr:uid="{00000000-0005-0000-0000-000057710000}"/>
    <cellStyle name="Hiperłącze 7" xfId="44670" hidden="1" xr:uid="{00000000-0005-0000-0000-00007F7F0000}"/>
    <cellStyle name="Hiperłącze 7" xfId="31136" hidden="1" xr:uid="{00000000-0005-0000-0000-000058790000}"/>
    <cellStyle name="Hiperłącze 7" xfId="44351" hidden="1" xr:uid="{00000000-0005-0000-0000-0000447F0000}"/>
    <cellStyle name="Hiperłącze 7" xfId="37863" hidden="1" xr:uid="{00000000-0005-0000-0000-0000697C0000}"/>
    <cellStyle name="Hiperłącze 7" xfId="39854" hidden="1" xr:uid="{00000000-0005-0000-0000-00003C7D0000}"/>
    <cellStyle name="Hiperłącze 7" xfId="38988" hidden="1" xr:uid="{00000000-0005-0000-0000-0000AC7D0000}"/>
    <cellStyle name="Hiperłącze 7" xfId="20194" hidden="1" xr:uid="{00000000-0005-0000-0000-000082740000}"/>
    <cellStyle name="Hiperłącze 7" xfId="17344" hidden="1" xr:uid="{00000000-0005-0000-0000-0000F8720000}"/>
    <cellStyle name="Hiperłącze 7" xfId="40505" hidden="1" xr:uid="{00000000-0005-0000-0000-0000997D0000}"/>
    <cellStyle name="Hiperłącze 7" xfId="28326" hidden="1" xr:uid="{00000000-0005-0000-0000-00007E780000}"/>
    <cellStyle name="Hiperłącze 7" xfId="11465" hidden="1" xr:uid="{00000000-0005-0000-0000-0000F9700000}"/>
    <cellStyle name="Hiperłącze 7" xfId="38759" hidden="1" xr:uid="{00000000-0005-0000-0000-0000587D0000}"/>
    <cellStyle name="Hiperłącze 7" xfId="38234" hidden="1" xr:uid="{00000000-0005-0000-0000-0000BF7C0000}"/>
    <cellStyle name="Hiperłącze 7" xfId="37947" hidden="1" xr:uid="{00000000-0005-0000-0000-0000747C0000}"/>
    <cellStyle name="Hiperłącze 7" xfId="36415" hidden="1" xr:uid="{00000000-0005-0000-0000-0000237C0000}"/>
    <cellStyle name="Hiperłącze 7" xfId="26890" hidden="1" xr:uid="{00000000-0005-0000-0000-000064770000}"/>
    <cellStyle name="Hiperłącze 7" xfId="16279" hidden="1" xr:uid="{00000000-0005-0000-0000-0000F7730000}"/>
    <cellStyle name="Hiperłącze 7" xfId="29811" hidden="1" xr:uid="{00000000-0005-0000-0000-0000217A0000}"/>
    <cellStyle name="Hiperłącze 7" xfId="29858" hidden="1" xr:uid="{00000000-0005-0000-0000-0000267A0000}"/>
    <cellStyle name="Hiperłącze 7" xfId="29646" hidden="1" xr:uid="{00000000-0005-0000-0000-00002A7A0000}"/>
    <cellStyle name="Hiperłącze 7" xfId="29620" hidden="1" xr:uid="{00000000-0005-0000-0000-00002C7A0000}"/>
    <cellStyle name="Hiperłącze 7" xfId="30338" hidden="1" xr:uid="{00000000-0005-0000-0000-00002E7A0000}"/>
    <cellStyle name="Hiperłącze 7" xfId="29666" hidden="1" xr:uid="{00000000-0005-0000-0000-00002F7A0000}"/>
    <cellStyle name="Hiperłącze 7" xfId="32642" hidden="1" xr:uid="{00000000-0005-0000-0000-0000327A0000}"/>
    <cellStyle name="Hiperłącze 7" xfId="32707" hidden="1" xr:uid="{00000000-0005-0000-0000-0000397A0000}"/>
    <cellStyle name="Hiperłącze 7" xfId="32769" hidden="1" xr:uid="{00000000-0005-0000-0000-0000407A0000}"/>
    <cellStyle name="Hiperłącze 7" xfId="32823" hidden="1" xr:uid="{00000000-0005-0000-0000-0000417A0000}"/>
    <cellStyle name="Hiperłącze 7" xfId="32778" hidden="1" xr:uid="{00000000-0005-0000-0000-0000447A0000}"/>
    <cellStyle name="Hiperłącze 7" xfId="32815" hidden="1" xr:uid="{00000000-0005-0000-0000-0000457A0000}"/>
    <cellStyle name="Hiperłącze 7" xfId="33244" hidden="1" xr:uid="{00000000-0005-0000-0000-00004D7A0000}"/>
    <cellStyle name="Hiperłącze 7" xfId="33213" hidden="1" xr:uid="{00000000-0005-0000-0000-00004F7A0000}"/>
    <cellStyle name="Hiperłącze 7" xfId="33237" hidden="1" xr:uid="{00000000-0005-0000-0000-0000517A0000}"/>
    <cellStyle name="Hiperłącze 7" xfId="33231" hidden="1" xr:uid="{00000000-0005-0000-0000-0000537A0000}"/>
    <cellStyle name="Hiperłącze 7" xfId="33340" hidden="1" xr:uid="{00000000-0005-0000-0000-0000597A0000}"/>
    <cellStyle name="Hiperłącze 7" xfId="33301" hidden="1" xr:uid="{00000000-0005-0000-0000-00005C7A0000}"/>
    <cellStyle name="Hiperłącze 7" xfId="33316" hidden="1" xr:uid="{00000000-0005-0000-0000-0000607A0000}"/>
    <cellStyle name="Hiperłącze 7" xfId="33496" hidden="1" xr:uid="{00000000-0005-0000-0000-00006A7A0000}"/>
    <cellStyle name="Hiperłącze 7" xfId="33514" hidden="1" xr:uid="{00000000-0005-0000-0000-00006E7A0000}"/>
    <cellStyle name="Hiperłącze 7" xfId="33532" hidden="1" xr:uid="{00000000-0005-0000-0000-0000707A0000}"/>
    <cellStyle name="Hiperłącze 7" xfId="33595" hidden="1" xr:uid="{00000000-0005-0000-0000-0000727A0000}"/>
    <cellStyle name="Hiperłącze 7" xfId="33578" hidden="1" xr:uid="{00000000-0005-0000-0000-0000757A0000}"/>
    <cellStyle name="Hiperłącze 7" xfId="33570" hidden="1" xr:uid="{00000000-0005-0000-0000-0000777A0000}"/>
    <cellStyle name="Hiperłącze 7" xfId="33558" hidden="1" xr:uid="{00000000-0005-0000-0000-0000787A0000}"/>
    <cellStyle name="Hiperłącze 7" xfId="33119" hidden="1" xr:uid="{00000000-0005-0000-0000-00007C7A0000}"/>
    <cellStyle name="Hiperłącze 7" xfId="32878" hidden="1" xr:uid="{00000000-0005-0000-0000-0000827A0000}"/>
    <cellStyle name="Hiperłącze 7" xfId="32888" hidden="1" xr:uid="{00000000-0005-0000-0000-0000837A0000}"/>
    <cellStyle name="Hiperłącze 7" xfId="33370" hidden="1" xr:uid="{00000000-0005-0000-0000-0000867A0000}"/>
    <cellStyle name="Hiperłącze 7" xfId="33060" hidden="1" xr:uid="{00000000-0005-0000-0000-0000877A0000}"/>
    <cellStyle name="Hiperłącze 7" xfId="42425" hidden="1" xr:uid="{00000000-0005-0000-0000-0000A57E0000}"/>
    <cellStyle name="Hiperłącze 7" xfId="40422" hidden="1" xr:uid="{00000000-0005-0000-0000-00008E7D0000}"/>
    <cellStyle name="Hiperłącze 7" xfId="45036" hidden="1" xr:uid="{00000000-0005-0000-0000-0000A57F0000}"/>
    <cellStyle name="Hiperłącze 7" xfId="44441" hidden="1" xr:uid="{00000000-0005-0000-0000-00004E7F0000}"/>
    <cellStyle name="Hiperłącze 7" xfId="42496" hidden="1" xr:uid="{00000000-0005-0000-0000-00008C7E0000}"/>
    <cellStyle name="Hiperłącze 7" xfId="20706" hidden="1" xr:uid="{00000000-0005-0000-0000-000011750000}"/>
    <cellStyle name="Hiperłącze 7" xfId="33809" hidden="1" xr:uid="{00000000-0005-0000-0000-0000C07A0000}"/>
    <cellStyle name="Hiperłącze 7" xfId="31065" hidden="1" xr:uid="{00000000-0005-0000-0000-000046790000}"/>
    <cellStyle name="Hiperłącze 7" xfId="15781" hidden="1" xr:uid="{00000000-0005-0000-0000-000083720000}"/>
    <cellStyle name="Hiperłącze 7" xfId="13250" hidden="1" xr:uid="{00000000-0005-0000-0000-00002F710000}"/>
    <cellStyle name="Hiperłącze 7" xfId="43257" hidden="1" xr:uid="{00000000-0005-0000-0000-00006A7F0000}"/>
    <cellStyle name="Hiperłącze 7" xfId="12337" hidden="1" xr:uid="{00000000-0005-0000-0000-0000A6700000}"/>
    <cellStyle name="Hiperłącze 7" xfId="23948" hidden="1" xr:uid="{00000000-0005-0000-0000-00007B760000}"/>
    <cellStyle name="Hiperłącze 7" xfId="11761" hidden="1" xr:uid="{00000000-0005-0000-0000-0000E6710000}"/>
    <cellStyle name="Hiperłącze 7" xfId="47056" hidden="1" xr:uid="{00000000-0005-0000-0000-000096800000}"/>
    <cellStyle name="Hiperłącze 7" xfId="29480" hidden="1" xr:uid="{00000000-0005-0000-0000-0000C4780000}"/>
    <cellStyle name="Hiperłącze 7" xfId="34984" hidden="1" xr:uid="{00000000-0005-0000-0000-0000FE7A0000}"/>
    <cellStyle name="Hiperłącze 7" xfId="25535" hidden="1" xr:uid="{00000000-0005-0000-0000-00007D770000}"/>
    <cellStyle name="Hiperłącze 7" xfId="38791" hidden="1" xr:uid="{00000000-0005-0000-0000-00004D7D0000}"/>
    <cellStyle name="Hiperłącze 7" xfId="37482" hidden="1" xr:uid="{00000000-0005-0000-0000-0000AD7C0000}"/>
    <cellStyle name="Hiperłącze 7" xfId="35260" hidden="1" xr:uid="{00000000-0005-0000-0000-00001A7B0000}"/>
    <cellStyle name="Hiperłącze 7" xfId="38037" hidden="1" xr:uid="{00000000-0005-0000-0000-00007E7C0000}"/>
    <cellStyle name="Hiperłącze 7" xfId="24031" hidden="1" xr:uid="{00000000-0005-0000-0000-00005E760000}"/>
    <cellStyle name="Hiperłącze 7" xfId="24281" hidden="1" xr:uid="{00000000-0005-0000-0000-00003F760000}"/>
    <cellStyle name="Hiperłącze 7" xfId="23088" hidden="1" xr:uid="{00000000-0005-0000-0000-000099750000}"/>
    <cellStyle name="Hiperłącze 7" xfId="32699" hidden="1" xr:uid="{00000000-0005-0000-0000-00003B7A0000}"/>
    <cellStyle name="Hiperłącze 7" xfId="41199" hidden="1" xr:uid="{00000000-0005-0000-0000-0000DB7D0000}"/>
    <cellStyle name="Hiperłącze 7" xfId="22393" hidden="1" xr:uid="{00000000-0005-0000-0000-00005C750000}"/>
    <cellStyle name="Hiperłącze 7" xfId="46193" hidden="1" xr:uid="{00000000-0005-0000-0000-000046800000}"/>
    <cellStyle name="Hiperłącze 7" xfId="46034" hidden="1" xr:uid="{00000000-0005-0000-0000-00000A800000}"/>
    <cellStyle name="Hiperłącze 7" xfId="22777" hidden="1" xr:uid="{00000000-0005-0000-0000-0000DA750000}"/>
    <cellStyle name="Hiperłącze 7" xfId="23446" hidden="1" xr:uid="{00000000-0005-0000-0000-0000BF750000}"/>
    <cellStyle name="Hiperłącze 7" xfId="23167" hidden="1" xr:uid="{00000000-0005-0000-0000-00009D750000}"/>
    <cellStyle name="Hiperłącze 7" xfId="20616" hidden="1" xr:uid="{00000000-0005-0000-0000-00007E750000}"/>
    <cellStyle name="Hiperłącze 7" xfId="22538" hidden="1" xr:uid="{00000000-0005-0000-0000-000062750000}"/>
    <cellStyle name="Hiperłącze 7" xfId="21898" hidden="1" xr:uid="{00000000-0005-0000-0000-000001750000}"/>
    <cellStyle name="Hiperłącze 7" xfId="21315" hidden="1" xr:uid="{00000000-0005-0000-0000-0000C3740000}"/>
    <cellStyle name="Hiperłącze 7" xfId="20497" hidden="1" xr:uid="{00000000-0005-0000-0000-0000A6740000}"/>
    <cellStyle name="Hiperłącze 7" xfId="38651" hidden="1" xr:uid="{00000000-0005-0000-0000-00004C7D0000}"/>
    <cellStyle name="Hiperłącze 7" xfId="37642" hidden="1" xr:uid="{00000000-0005-0000-0000-00008C7C0000}"/>
    <cellStyle name="Hiperłącze 7" xfId="41961" hidden="1" xr:uid="{00000000-0005-0000-0000-0000B87E0000}"/>
    <cellStyle name="Hiperłącze 7" xfId="12685" hidden="1" xr:uid="{00000000-0005-0000-0000-0000D4700000}"/>
    <cellStyle name="Hiperłącze 7" xfId="47092" hidden="1" xr:uid="{00000000-0005-0000-0000-00009F800000}"/>
    <cellStyle name="Hiperłącze 7" xfId="32715" hidden="1" xr:uid="{00000000-0005-0000-0000-0000357A0000}"/>
    <cellStyle name="Hiperłącze 7" xfId="17291" hidden="1" xr:uid="{00000000-0005-0000-0000-0000ED720000}"/>
    <cellStyle name="Hiperłącze 7" xfId="14745" hidden="1" xr:uid="{00000000-0005-0000-0000-000006720000}"/>
    <cellStyle name="Hiperłącze 7" xfId="11572" hidden="1" xr:uid="{00000000-0005-0000-0000-0000EB710000}"/>
    <cellStyle name="Hiperłącze 7" xfId="13866" hidden="1" xr:uid="{00000000-0005-0000-0000-0000CB710000}"/>
    <cellStyle name="Hiperłącze 7" xfId="19696" hidden="1" xr:uid="{00000000-0005-0000-0000-000025740000}"/>
    <cellStyle name="Hiperłącze 7" xfId="11963" hidden="1" xr:uid="{00000000-0005-0000-0000-000056710000}"/>
    <cellStyle name="Hiperłącze 7" xfId="18291" hidden="1" xr:uid="{00000000-0005-0000-0000-0000BB730000}"/>
    <cellStyle name="Hiperłącze 7" xfId="18157" hidden="1" xr:uid="{00000000-0005-0000-0000-00007F730000}"/>
    <cellStyle name="Hiperłącze 7" xfId="16378" hidden="1" xr:uid="{00000000-0005-0000-0000-000060730000}"/>
    <cellStyle name="Hiperłącze 7" xfId="17831" hidden="1" xr:uid="{00000000-0005-0000-0000-000043730000}"/>
    <cellStyle name="Hiperłącze 7" xfId="17584" hidden="1" xr:uid="{00000000-0005-0000-0000-000025730000}"/>
    <cellStyle name="Hiperłącze 7" xfId="16163" hidden="1" xr:uid="{00000000-0005-0000-0000-000005730000}"/>
    <cellStyle name="Hiperłącze 7" xfId="17228" hidden="1" xr:uid="{00000000-0005-0000-0000-0000E7720000}"/>
    <cellStyle name="Hiperłącze 7" xfId="16995" hidden="1" xr:uid="{00000000-0005-0000-0000-0000CA720000}"/>
    <cellStyle name="Hiperłącze 7" xfId="34479" hidden="1" xr:uid="{00000000-0005-0000-0000-0000A47B0000}"/>
    <cellStyle name="Hiperłącze 7" xfId="38611" hidden="1" xr:uid="{00000000-0005-0000-0000-00005D7D0000}"/>
    <cellStyle name="Hiperłącze 7" xfId="43994" hidden="1" xr:uid="{00000000-0005-0000-0000-0000157F0000}"/>
    <cellStyle name="Hiperłącze 7" xfId="36191" hidden="1" xr:uid="{00000000-0005-0000-0000-0000BB7B0000}"/>
    <cellStyle name="Hiperłącze 7" xfId="25815" hidden="1" xr:uid="{00000000-0005-0000-0000-00001E780000}"/>
    <cellStyle name="Hiperłącze 7" xfId="27397" hidden="1" xr:uid="{00000000-0005-0000-0000-0000FE770000}"/>
    <cellStyle name="Hiperłącze 7" xfId="28973" hidden="1" xr:uid="{00000000-0005-0000-0000-00005A780000}"/>
    <cellStyle name="Hiperłącze 7" xfId="14989" hidden="1" xr:uid="{00000000-0005-0000-0000-000041720000}"/>
    <cellStyle name="Hiperłącze 7" xfId="19612" hidden="1" xr:uid="{00000000-0005-0000-0000-00001B740000}"/>
    <cellStyle name="Hiperłącze 7" xfId="27802" hidden="1" xr:uid="{00000000-0005-0000-0000-0000BE770000}"/>
    <cellStyle name="Hiperłącze 7" xfId="27133" hidden="1" xr:uid="{00000000-0005-0000-0000-00009C770000}"/>
    <cellStyle name="Hiperłącze 7" xfId="25406" hidden="1" xr:uid="{00000000-0005-0000-0000-00007A770000}"/>
    <cellStyle name="Hiperłącze 7" xfId="26824" hidden="1" xr:uid="{00000000-0005-0000-0000-00005F770000}"/>
    <cellStyle name="Hiperłącze 7" xfId="26578" hidden="1" xr:uid="{00000000-0005-0000-0000-00003F770000}"/>
    <cellStyle name="Hiperłącze 7" xfId="26231" hidden="1" xr:uid="{00000000-0005-0000-0000-000001770000}"/>
    <cellStyle name="Hiperłącze 7" xfId="24774" hidden="1" xr:uid="{00000000-0005-0000-0000-00009F760000}"/>
    <cellStyle name="Hiperłącze 7" xfId="42079" hidden="1" xr:uid="{00000000-0005-0000-0000-0000B07E0000}"/>
    <cellStyle name="Hiperłącze 7" xfId="40621" hidden="1" xr:uid="{00000000-0005-0000-0000-0000A17D0000}"/>
    <cellStyle name="Hiperłącze 7" xfId="39455" hidden="1" xr:uid="{00000000-0005-0000-0000-00000B7D0000}"/>
    <cellStyle name="Hiperłącze 7" xfId="33085" hidden="1" xr:uid="{00000000-0005-0000-0000-0000817A0000}"/>
    <cellStyle name="Hiperłącze 7" xfId="36603" hidden="1" xr:uid="{00000000-0005-0000-0000-0000007C0000}"/>
    <cellStyle name="Hiperłącze 7" xfId="25677" hidden="1" xr:uid="{00000000-0005-0000-0000-0000C6760000}"/>
    <cellStyle name="Hiperłącze 7" xfId="19798" hidden="1" xr:uid="{00000000-0005-0000-0000-000056740000}"/>
    <cellStyle name="Hiperłącze 7" xfId="41895" hidden="1" xr:uid="{00000000-0005-0000-0000-0000AE7E0000}"/>
    <cellStyle name="Hiperłącze 7" xfId="23292" hidden="1" xr:uid="{00000000-0005-0000-0000-0000DB750000}"/>
    <cellStyle name="Hiperłącze 7" xfId="44890" hidden="1" xr:uid="{00000000-0005-0000-0000-00009C7F0000}"/>
    <cellStyle name="Hiperłącze 7" xfId="31559" hidden="1" xr:uid="{00000000-0005-0000-0000-000087790000}"/>
    <cellStyle name="Hiperłącze 7" xfId="45099" hidden="1" xr:uid="{00000000-0005-0000-0000-0000B47F0000}"/>
    <cellStyle name="Hiperłącze 7" xfId="44369" hidden="1" xr:uid="{00000000-0005-0000-0000-0000477F0000}"/>
    <cellStyle name="Hiperłącze 7" xfId="42394" hidden="1" xr:uid="{00000000-0005-0000-0000-00007A7E0000}"/>
    <cellStyle name="Hiperłącze 7" xfId="24396" hidden="1" xr:uid="{00000000-0005-0000-0000-000047760000}"/>
    <cellStyle name="Hiperłącze 7" xfId="27815" hidden="1" xr:uid="{00000000-0005-0000-0000-0000EB770000}"/>
    <cellStyle name="Hiperłącze 7" xfId="30352" hidden="1" xr:uid="{00000000-0005-0000-0000-0000E2780000}"/>
    <cellStyle name="Hiperłącze 7" xfId="41520" hidden="1" xr:uid="{00000000-0005-0000-0000-0000FD7D0000}"/>
    <cellStyle name="Hiperłącze 7" xfId="21587" hidden="1" xr:uid="{00000000-0005-0000-0000-0000DD740000}"/>
    <cellStyle name="Hiperłącze 7" xfId="18003" hidden="1" xr:uid="{00000000-0005-0000-0000-000051730000}"/>
    <cellStyle name="Hiperłącze 7" xfId="41246" hidden="1" xr:uid="{00000000-0005-0000-0000-0000E37D0000}"/>
    <cellStyle name="Hiperłącze 7" xfId="30461" hidden="1" xr:uid="{00000000-0005-0000-0000-0000EE780000}"/>
    <cellStyle name="Hiperłącze 7" xfId="15382" hidden="1" xr:uid="{00000000-0005-0000-0000-000025720000}"/>
    <cellStyle name="Hiperłącze 7" xfId="40399" hidden="1" xr:uid="{00000000-0005-0000-0000-00008D7D0000}"/>
    <cellStyle name="Hiperłącze 7" xfId="13160" hidden="1" xr:uid="{00000000-0005-0000-0000-000021710000}"/>
    <cellStyle name="Hiperłącze 7" xfId="40094" hidden="1" xr:uid="{00000000-0005-0000-0000-0000697D0000}"/>
    <cellStyle name="Hiperłącze 7" xfId="39463" hidden="1" xr:uid="{00000000-0005-0000-0000-0000097D0000}"/>
    <cellStyle name="Hiperłącze 7" xfId="36801" hidden="1" xr:uid="{00000000-0005-0000-0000-0000DB7B0000}"/>
    <cellStyle name="Hiperłącze 7" xfId="13971" hidden="1" xr:uid="{00000000-0005-0000-0000-0000B4710000}"/>
    <cellStyle name="Hiperłącze 7" xfId="34940" hidden="1" xr:uid="{00000000-0005-0000-0000-0000F97A0000}"/>
    <cellStyle name="Hiperłącze 7" xfId="12400" hidden="1" xr:uid="{00000000-0005-0000-0000-0000B3700000}"/>
    <cellStyle name="Hiperłącze 7" xfId="33387" hidden="1" xr:uid="{00000000-0005-0000-0000-0000927A0000}"/>
    <cellStyle name="Hiperłącze 7" xfId="32915" hidden="1" xr:uid="{00000000-0005-0000-0000-0000987A0000}"/>
    <cellStyle name="Hiperłącze 7" xfId="32967" hidden="1" xr:uid="{00000000-0005-0000-0000-00009A7A0000}"/>
    <cellStyle name="Hiperłącze 7" xfId="33385" hidden="1" xr:uid="{00000000-0005-0000-0000-00009F7A0000}"/>
    <cellStyle name="Hiperłącze 7" xfId="33637" hidden="1" xr:uid="{00000000-0005-0000-0000-0000A17A0000}"/>
    <cellStyle name="Hiperłącze 7" xfId="33646" hidden="1" xr:uid="{00000000-0005-0000-0000-0000A27A0000}"/>
    <cellStyle name="Hiperłącze 7" xfId="32923" hidden="1" xr:uid="{00000000-0005-0000-0000-0000A37A0000}"/>
    <cellStyle name="Hiperłącze 7" xfId="33629" hidden="1" xr:uid="{00000000-0005-0000-0000-0000A57A0000}"/>
    <cellStyle name="Hiperłącze 7" xfId="33621" hidden="1" xr:uid="{00000000-0005-0000-0000-0000A77A0000}"/>
    <cellStyle name="Hiperłącze 7" xfId="33698" hidden="1" xr:uid="{00000000-0005-0000-0000-0000B07A0000}"/>
    <cellStyle name="Hiperłącze 7" xfId="33769" hidden="1" xr:uid="{00000000-0005-0000-0000-0000B67A0000}"/>
    <cellStyle name="Hiperłącze 7" xfId="33833" hidden="1" xr:uid="{00000000-0005-0000-0000-0000B97A0000}"/>
    <cellStyle name="Hiperłącze 7" xfId="33820" hidden="1" xr:uid="{00000000-0005-0000-0000-0000BF7A0000}"/>
    <cellStyle name="Hiperłącze 7" xfId="33867" hidden="1" xr:uid="{00000000-0005-0000-0000-0000C27A0000}"/>
    <cellStyle name="Hiperłącze 7" xfId="33958" hidden="1" xr:uid="{00000000-0005-0000-0000-0000CA7A0000}"/>
    <cellStyle name="Hiperłącze 7" xfId="33912" hidden="1" xr:uid="{00000000-0005-0000-0000-0000CC7A0000}"/>
    <cellStyle name="Hiperłącze 7" xfId="33967" hidden="1" xr:uid="{00000000-0005-0000-0000-0000CD7A0000}"/>
    <cellStyle name="Hiperłącze 7" xfId="34048" hidden="1" xr:uid="{00000000-0005-0000-0000-0000D17A0000}"/>
    <cellStyle name="Hiperłącze 7" xfId="34012" hidden="1" xr:uid="{00000000-0005-0000-0000-0000D37A0000}"/>
    <cellStyle name="Hiperłącze 7" xfId="34003" hidden="1" xr:uid="{00000000-0005-0000-0000-0000D47A0000}"/>
    <cellStyle name="Hiperłącze 7" xfId="34642" hidden="1" xr:uid="{00000000-0005-0000-0000-0000DC7A0000}"/>
    <cellStyle name="Hiperłącze 7" xfId="34660" hidden="1" xr:uid="{00000000-0005-0000-0000-0000DF7A0000}"/>
    <cellStyle name="Hiperłącze 7" xfId="34715" hidden="1" xr:uid="{00000000-0005-0000-0000-0000E57A0000}"/>
    <cellStyle name="Hiperłącze 7" xfId="34731" hidden="1" xr:uid="{00000000-0005-0000-0000-0000E77A0000}"/>
    <cellStyle name="Hiperłącze 7" xfId="34774" hidden="1" xr:uid="{00000000-0005-0000-0000-0000EF7A0000}"/>
    <cellStyle name="Hiperłącze 7" xfId="34884" hidden="1" xr:uid="{00000000-0005-0000-0000-0000F37A0000}"/>
    <cellStyle name="Hiperłącze 7" xfId="34948" hidden="1" xr:uid="{00000000-0005-0000-0000-0000F57A0000}"/>
    <cellStyle name="Hiperłącze 7" xfId="34975" hidden="1" xr:uid="{00000000-0005-0000-0000-0000FD7A0000}"/>
    <cellStyle name="Hiperłącze 7" xfId="35002" hidden="1" xr:uid="{00000000-0005-0000-0000-0000007B0000}"/>
    <cellStyle name="Hiperłącze 7" xfId="35065" hidden="1" xr:uid="{00000000-0005-0000-0000-0000027B0000}"/>
    <cellStyle name="Hiperłącze 7" xfId="35020" hidden="1" xr:uid="{00000000-0005-0000-0000-0000037B0000}"/>
    <cellStyle name="Hiperłącze 7" xfId="35108" hidden="1" xr:uid="{00000000-0005-0000-0000-00000C7B0000}"/>
    <cellStyle name="Hiperłącze 7" xfId="35125" hidden="1" xr:uid="{00000000-0005-0000-0000-00000F7B0000}"/>
    <cellStyle name="Hiperłącze 7" xfId="35117" hidden="1" xr:uid="{00000000-0005-0000-0000-0000107B0000}"/>
    <cellStyle name="Hiperłącze 7" xfId="35149" hidden="1" xr:uid="{00000000-0005-0000-0000-0000117B0000}"/>
    <cellStyle name="Hiperłącze 7" xfId="35143" hidden="1" xr:uid="{00000000-0005-0000-0000-0000137B0000}"/>
    <cellStyle name="Hiperłącze 7" xfId="35180" hidden="1" xr:uid="{00000000-0005-0000-0000-0000157B0000}"/>
    <cellStyle name="Hiperłącze 7" xfId="35188" hidden="1" xr:uid="{00000000-0005-0000-0000-0000167B0000}"/>
    <cellStyle name="Hiperłącze 7" xfId="35252" hidden="1" xr:uid="{00000000-0005-0000-0000-0000197B0000}"/>
    <cellStyle name="Hiperłącze 7" xfId="35368" hidden="1" xr:uid="{00000000-0005-0000-0000-0000267B0000}"/>
    <cellStyle name="Hiperłącze 7" xfId="35395" hidden="1" xr:uid="{00000000-0005-0000-0000-00002E7B0000}"/>
    <cellStyle name="Hiperłącze 7" xfId="35386" hidden="1" xr:uid="{00000000-0005-0000-0000-00002D7B0000}"/>
    <cellStyle name="Hiperłącze 7" xfId="13795" hidden="1" xr:uid="{00000000-0005-0000-0000-0000D3710000}"/>
    <cellStyle name="Hiperłącze 7" xfId="41385" hidden="1" xr:uid="{00000000-0005-0000-0000-0000167E0000}"/>
    <cellStyle name="Hiperłącze 7" xfId="18784" hidden="1" xr:uid="{00000000-0005-0000-0000-0000D2730000}"/>
    <cellStyle name="Hiperłącze 7" xfId="23410" hidden="1" xr:uid="{00000000-0005-0000-0000-0000B6750000}"/>
    <cellStyle name="Hiperłącze 7" xfId="16451" hidden="1" xr:uid="{00000000-0005-0000-0000-0000F4730000}"/>
    <cellStyle name="Hiperłącze 7" xfId="43872" hidden="1" xr:uid="{00000000-0005-0000-0000-0000C57F0000}"/>
    <cellStyle name="Hiperłącze 7" xfId="44171" hidden="1" xr:uid="{00000000-0005-0000-0000-00002F7F0000}"/>
    <cellStyle name="Hiperłącze 7" xfId="21619" hidden="1" xr:uid="{00000000-0005-0000-0000-0000E6740000}"/>
    <cellStyle name="Hiperłącze 7" xfId="28596" hidden="1" xr:uid="{00000000-0005-0000-0000-00006C780000}"/>
    <cellStyle name="Hiperłącze 7" xfId="36162" hidden="1" xr:uid="{00000000-0005-0000-0000-0000B87B0000}"/>
    <cellStyle name="Hiperłącze 7" xfId="17061" hidden="1" xr:uid="{00000000-0005-0000-0000-0000CD720000}"/>
    <cellStyle name="Hiperłącze 7" xfId="14528" hidden="1" xr:uid="{00000000-0005-0000-0000-0000D6710000}"/>
    <cellStyle name="Hiperłącze 7" xfId="37892" hidden="1" xr:uid="{00000000-0005-0000-0000-00009B7C0000}"/>
    <cellStyle name="Hiperłącze 7" xfId="12274" hidden="1" xr:uid="{00000000-0005-0000-0000-0000A4700000}"/>
    <cellStyle name="Hiperłącze 7" xfId="45865" hidden="1" xr:uid="{00000000-0005-0000-0000-0000FF7F0000}"/>
    <cellStyle name="Hiperłącze 7" xfId="25920" hidden="1" xr:uid="{00000000-0005-0000-0000-0000DA760000}"/>
    <cellStyle name="Hiperłącze 7" xfId="18280" hidden="1" xr:uid="{00000000-0005-0000-0000-0000BD730000}"/>
    <cellStyle name="Hiperłącze 7" xfId="33098" hidden="1" xr:uid="{00000000-0005-0000-0000-0000847A0000}"/>
    <cellStyle name="Hiperłącze 7" xfId="45392" hidden="1" xr:uid="{00000000-0005-0000-0000-00002A800000}"/>
    <cellStyle name="Hiperłącze 7" xfId="46392" hidden="1" xr:uid="{00000000-0005-0000-0000-000071800000}"/>
    <cellStyle name="Hiperłącze 7" xfId="26871" hidden="1" xr:uid="{00000000-0005-0000-0000-000062770000}"/>
    <cellStyle name="Hiperłącze 7" xfId="29086" hidden="1" xr:uid="{00000000-0005-0000-0000-000098780000}"/>
    <cellStyle name="Hiperłącze 7" xfId="14787" hidden="1" xr:uid="{00000000-0005-0000-0000-00003D720000}"/>
    <cellStyle name="Hiperłącze 7" xfId="40318" hidden="1" xr:uid="{00000000-0005-0000-0000-00007E7D0000}"/>
    <cellStyle name="Hiperłącze 7" xfId="42533" hidden="1" xr:uid="{00000000-0005-0000-0000-0000867E0000}"/>
    <cellStyle name="Hiperłącze 7" xfId="19720" hidden="1" xr:uid="{00000000-0005-0000-0000-000028740000}"/>
    <cellStyle name="Hiperłącze 7" xfId="43623" hidden="1" xr:uid="{00000000-0005-0000-0000-0000C17F0000}"/>
    <cellStyle name="Hiperłącze 7" xfId="42433" hidden="1" xr:uid="{00000000-0005-0000-0000-0000B27E0000}"/>
    <cellStyle name="Hiperłącze 7" xfId="12923" hidden="1" xr:uid="{00000000-0005-0000-0000-000007710000}"/>
    <cellStyle name="Hiperłącze 7" xfId="17958" hidden="1" xr:uid="{00000000-0005-0000-0000-000054730000}"/>
    <cellStyle name="Hiperłącze 7" xfId="24986" hidden="1" xr:uid="{00000000-0005-0000-0000-0000B7760000}"/>
    <cellStyle name="Hiperłącze 7" xfId="24691" hidden="1" xr:uid="{00000000-0005-0000-0000-00008D760000}"/>
    <cellStyle name="Hiperłącze 7" xfId="18867" hidden="1" xr:uid="{00000000-0005-0000-0000-0000A9730000}"/>
    <cellStyle name="Hiperłącze 7" xfId="45461" hidden="1" xr:uid="{00000000-0005-0000-0000-000043800000}"/>
    <cellStyle name="Hiperłącze 7" xfId="32959" hidden="1" xr:uid="{00000000-0005-0000-0000-00009D7A0000}"/>
    <cellStyle name="Hiperłącze 7" xfId="15318" hidden="1" xr:uid="{00000000-0005-0000-0000-000023720000}"/>
    <cellStyle name="Hiperłącze 7" xfId="20361" hidden="1" xr:uid="{00000000-0005-0000-0000-00009C740000}"/>
    <cellStyle name="Hiperłącze 7" xfId="24558" hidden="1" xr:uid="{00000000-0005-0000-0000-000056760000}"/>
    <cellStyle name="Hiperłącze 7" xfId="22501" hidden="1" xr:uid="{00000000-0005-0000-0000-000068750000}"/>
    <cellStyle name="Hiperłącze 7" xfId="39279" hidden="1" xr:uid="{00000000-0005-0000-0000-0000FB7C0000}"/>
    <cellStyle name="Hiperłącze 7" xfId="24206" hidden="1" xr:uid="{00000000-0005-0000-0000-00002E760000}"/>
    <cellStyle name="Hiperłącze 7" xfId="21247" hidden="1" xr:uid="{00000000-0005-0000-0000-000008760000}"/>
    <cellStyle name="Hiperłącze 7" xfId="18096" hidden="1" xr:uid="{00000000-0005-0000-0000-00007B730000}"/>
    <cellStyle name="Hiperłącze 7" xfId="46167" hidden="1" xr:uid="{00000000-0005-0000-0000-000045800000}"/>
    <cellStyle name="Hiperłącze 7" xfId="45615" hidden="1" xr:uid="{00000000-0005-0000-0000-00001E800000}"/>
    <cellStyle name="Hiperłącze 7" xfId="45822" hidden="1" xr:uid="{00000000-0005-0000-0000-0000F77F0000}"/>
    <cellStyle name="Hiperłącze 7" xfId="23319" hidden="1" xr:uid="{00000000-0005-0000-0000-0000B1750000}"/>
    <cellStyle name="Hiperłącze 7" xfId="22602" hidden="1" xr:uid="{00000000-0005-0000-0000-000087750000}"/>
    <cellStyle name="Hiperłącze 7" xfId="22493" hidden="1" xr:uid="{00000000-0005-0000-0000-000063750000}"/>
    <cellStyle name="Hiperłącze 7" xfId="22110" hidden="1" xr:uid="{00000000-0005-0000-0000-000035750000}"/>
    <cellStyle name="Hiperłącze 7" xfId="19358" hidden="1" xr:uid="{00000000-0005-0000-0000-000074740000}"/>
    <cellStyle name="Hiperłącze 7" xfId="40262" hidden="1" xr:uid="{00000000-0005-0000-0000-00007C7D0000}"/>
    <cellStyle name="Hiperłącze 7" xfId="12757" hidden="1" xr:uid="{00000000-0005-0000-0000-0000DA700000}"/>
    <cellStyle name="Hiperłącze 7" xfId="36525" hidden="1" xr:uid="{00000000-0005-0000-0000-0000107C0000}"/>
    <cellStyle name="Hiperłącze 7" xfId="11583" hidden="1" xr:uid="{00000000-0005-0000-0000-0000FE700000}"/>
    <cellStyle name="Hiperłącze 7" xfId="46220" hidden="1" xr:uid="{00000000-0005-0000-0000-000063800000}"/>
    <cellStyle name="Hiperłącze 7" xfId="21170" hidden="1" xr:uid="{00000000-0005-0000-0000-0000B8740000}"/>
    <cellStyle name="Hiperłącze 7" xfId="33671" hidden="1" xr:uid="{00000000-0005-0000-0000-0000AA7A0000}"/>
    <cellStyle name="Hiperłącze 7" xfId="17975" hidden="1" xr:uid="{00000000-0005-0000-0000-000058730000}"/>
    <cellStyle name="Hiperłącze 7" xfId="41661" hidden="1" xr:uid="{00000000-0005-0000-0000-0000327E0000}"/>
    <cellStyle name="Hiperłącze 7" xfId="32679" hidden="1" xr:uid="{00000000-0005-0000-0000-0000377A0000}"/>
    <cellStyle name="Hiperłącze 7" xfId="36501" hidden="1" xr:uid="{00000000-0005-0000-0000-0000177C0000}"/>
    <cellStyle name="Hiperłącze 7" xfId="14252" hidden="1" xr:uid="{00000000-0005-0000-0000-0000B5710000}"/>
    <cellStyle name="Hiperłącze 7" xfId="20023" hidden="1" xr:uid="{00000000-0005-0000-0000-000042740000}"/>
    <cellStyle name="Hiperłącze 7" xfId="27044" hidden="1" xr:uid="{00000000-0005-0000-0000-000075770000}"/>
    <cellStyle name="Hiperłącze 7" xfId="11924" hidden="1" xr:uid="{00000000-0005-0000-0000-0000E3710000}"/>
    <cellStyle name="Hiperłącze 7" xfId="13906" hidden="1" xr:uid="{00000000-0005-0000-0000-0000C0710000}"/>
    <cellStyle name="Hiperłącze 7" xfId="16898" hidden="1" xr:uid="{00000000-0005-0000-0000-0000BF720000}"/>
    <cellStyle name="Hiperłącze 7" xfId="11957" hidden="1" xr:uid="{00000000-0005-0000-0000-000051710000}"/>
    <cellStyle name="Hiperłącze 7" xfId="16317" hidden="1" xr:uid="{00000000-0005-0000-0000-0000EF730000}"/>
    <cellStyle name="Hiperłącze 7" xfId="18414" hidden="1" xr:uid="{00000000-0005-0000-0000-0000C9730000}"/>
    <cellStyle name="Hiperłącze 7" xfId="18811" hidden="1" xr:uid="{00000000-0005-0000-0000-0000A3730000}"/>
    <cellStyle name="Hiperłącze 7" xfId="18067" hidden="1" xr:uid="{00000000-0005-0000-0000-000078730000}"/>
    <cellStyle name="Hiperłącze 7" xfId="17967" hidden="1" xr:uid="{00000000-0005-0000-0000-000053730000}"/>
    <cellStyle name="Hiperłącze 7" xfId="17644" hidden="1" xr:uid="{00000000-0005-0000-0000-00002C730000}"/>
    <cellStyle name="Hiperłącze 7" xfId="35687" hidden="1" xr:uid="{00000000-0005-0000-0000-0000617B0000}"/>
    <cellStyle name="Hiperłącze 7" xfId="25874" hidden="1" xr:uid="{00000000-0005-0000-0000-0000DC760000}"/>
    <cellStyle name="Hiperłącze 7" xfId="36808" hidden="1" xr:uid="{00000000-0005-0000-0000-0000E07B0000}"/>
    <cellStyle name="Hiperłącze 7" xfId="40459" hidden="1" xr:uid="{00000000-0005-0000-0000-0000947D0000}"/>
    <cellStyle name="Hiperłącze 7" xfId="44625" hidden="1" xr:uid="{00000000-0005-0000-0000-0000757F0000}"/>
    <cellStyle name="Hiperłącze 7" xfId="16853" hidden="1" xr:uid="{00000000-0005-0000-0000-0000B5720000}"/>
    <cellStyle name="Hiperłącze 7" xfId="26837" hidden="1" xr:uid="{00000000-0005-0000-0000-000059770000}"/>
    <cellStyle name="Hiperłącze 7" xfId="37799" hidden="1" xr:uid="{00000000-0005-0000-0000-0000667C0000}"/>
    <cellStyle name="Hiperłącze 7" xfId="42752" hidden="1" xr:uid="{00000000-0005-0000-0000-0000CF7E0000}"/>
    <cellStyle name="Hiperłącze 7" xfId="35196" hidden="1" xr:uid="{00000000-0005-0000-0000-0000177B0000}"/>
    <cellStyle name="Hiperłącze 7" xfId="28919" hidden="1" xr:uid="{00000000-0005-0000-0000-000057780000}"/>
    <cellStyle name="Hiperłącze 7" xfId="15665" hidden="1" xr:uid="{00000000-0005-0000-0000-000075720000}"/>
    <cellStyle name="Hiperłącze 7" xfId="28128" hidden="1" xr:uid="{00000000-0005-0000-0000-000023780000}"/>
    <cellStyle name="Hiperłącze 7" xfId="28184" hidden="1" xr:uid="{00000000-0005-0000-0000-000029780000}"/>
    <cellStyle name="Hiperłącze 7" xfId="27405" hidden="1" xr:uid="{00000000-0005-0000-0000-0000FD770000}"/>
    <cellStyle name="Hiperłącze 7" xfId="15063" hidden="1" xr:uid="{00000000-0005-0000-0000-000051720000}"/>
    <cellStyle name="Hiperłącze 7" xfId="15409" hidden="1" xr:uid="{00000000-0005-0000-0000-00002D720000}"/>
    <cellStyle name="Hiperłącze 7" xfId="27145" hidden="1" xr:uid="{00000000-0005-0000-0000-00009B770000}"/>
    <cellStyle name="Hiperłącze 7" xfId="25119" hidden="1" xr:uid="{00000000-0005-0000-0000-00008B770000}"/>
    <cellStyle name="Hiperłącze 7" xfId="26488" hidden="1" xr:uid="{00000000-0005-0000-0000-000038770000}"/>
    <cellStyle name="Hiperłącze 7" xfId="43238" hidden="1" xr:uid="{00000000-0005-0000-0000-00005B800000}"/>
    <cellStyle name="Hiperłącze 7" xfId="39230" hidden="1" xr:uid="{00000000-0005-0000-0000-0000F27C0000}"/>
    <cellStyle name="Hiperłącze 7" xfId="41371" hidden="1" xr:uid="{00000000-0005-0000-0000-0000EE7D0000}"/>
    <cellStyle name="Hiperłącze 7" xfId="44513" hidden="1" xr:uid="{00000000-0005-0000-0000-0000517F0000}"/>
    <cellStyle name="Hiperłącze 7" xfId="35323" hidden="1" xr:uid="{00000000-0005-0000-0000-0000277B0000}"/>
    <cellStyle name="Hiperłącze 7" xfId="21799" hidden="1" xr:uid="{00000000-0005-0000-0000-0000F6740000}"/>
    <cellStyle name="Hiperłącze 7" xfId="30559" hidden="1" xr:uid="{00000000-0005-0000-0000-0000F9780000}"/>
    <cellStyle name="Hiperłącze 7" xfId="14369" hidden="1" xr:uid="{00000000-0005-0000-0000-00009A710000}"/>
    <cellStyle name="Hiperłącze 7" xfId="36736" hidden="1" xr:uid="{00000000-0005-0000-0000-0000CD7B0000}"/>
    <cellStyle name="Hiperłącze 7" xfId="44414" hidden="1" xr:uid="{00000000-0005-0000-0000-0000467F0000}"/>
    <cellStyle name="Hiperłącze 7" xfId="32501" hidden="1" xr:uid="{00000000-0005-0000-0000-0000E0790000}"/>
    <cellStyle name="Hiperłącze 7" xfId="30208" hidden="1" xr:uid="{00000000-0005-0000-0000-0000D7780000}"/>
    <cellStyle name="Hiperłącze 7" xfId="45325" hidden="1" xr:uid="{00000000-0005-0000-0000-0000E37F0000}"/>
    <cellStyle name="Hiperłącze 7" xfId="17700" hidden="1" xr:uid="{00000000-0005-0000-0000-00002E730000}"/>
    <cellStyle name="Hiperłącze 7" xfId="33356" hidden="1" xr:uid="{00000000-0005-0000-0000-00005E7A0000}"/>
    <cellStyle name="Hiperłącze 7" xfId="31056" hidden="1" xr:uid="{00000000-0005-0000-0000-000045790000}"/>
    <cellStyle name="Hiperłącze 7" xfId="38818" hidden="1" xr:uid="{00000000-0005-0000-0000-0000507D0000}"/>
    <cellStyle name="Hiperłącze 7" xfId="13316" hidden="1" xr:uid="{00000000-0005-0000-0000-000034710000}"/>
    <cellStyle name="Hiperłącze 7" xfId="10249" hidden="1" xr:uid="{00000000-0005-0000-0000-00005C700000}"/>
    <cellStyle name="Hiperłącze 7" xfId="35543" hidden="1" xr:uid="{00000000-0005-0000-0000-0000577B0000}"/>
    <cellStyle name="Hiperłącze 7" xfId="25994" hidden="1" xr:uid="{00000000-0005-0000-0000-0000E7760000}"/>
    <cellStyle name="Hiperłącze 7" xfId="37101" hidden="1" xr:uid="{00000000-0005-0000-0000-0000287C0000}"/>
    <cellStyle name="Hiperłącze 7" xfId="19107" hidden="1" xr:uid="{00000000-0005-0000-0000-000007740000}"/>
    <cellStyle name="Hiperłącze 7" xfId="43179" hidden="1" xr:uid="{00000000-0005-0000-0000-00005A7F0000}"/>
    <cellStyle name="Hiperłącze 7" xfId="34756" hidden="1" xr:uid="{00000000-0005-0000-0000-0000EB7A0000}"/>
    <cellStyle name="Hiperłącze 7" xfId="40066" hidden="1" xr:uid="{00000000-0005-0000-0000-0000677D0000}"/>
    <cellStyle name="Hiperłącze 7" xfId="11549" hidden="1" xr:uid="{00000000-0005-0000-0000-0000EA710000}"/>
    <cellStyle name="Hiperłącze 7" xfId="25710" hidden="1" xr:uid="{00000000-0005-0000-0000-0000CB760000}"/>
    <cellStyle name="Hiperłącze 7" xfId="41188" hidden="1" xr:uid="{00000000-0005-0000-0000-0000DA7D0000}"/>
    <cellStyle name="Hiperłącze 7" xfId="37202" hidden="1" xr:uid="{00000000-0005-0000-0000-0000477C0000}"/>
    <cellStyle name="Hiperłącze 7" xfId="42451" hidden="1" xr:uid="{00000000-0005-0000-0000-0000827E0000}"/>
    <cellStyle name="Hiperłącze 7" xfId="29157" hidden="1" xr:uid="{00000000-0005-0000-0000-00009B780000}"/>
    <cellStyle name="Hiperłącze 7" xfId="12560" hidden="1" xr:uid="{00000000-0005-0000-0000-0000C5700000}"/>
    <cellStyle name="Hiperłącze 7" xfId="14335" hidden="1" xr:uid="{00000000-0005-0000-0000-00009B710000}"/>
    <cellStyle name="Hiperłącze 7" xfId="18628" hidden="1" xr:uid="{00000000-0005-0000-0000-000093730000}"/>
    <cellStyle name="Hiperłącze 7" xfId="30791" hidden="1" xr:uid="{00000000-0005-0000-0000-000018790000}"/>
    <cellStyle name="Hiperłącze 7" xfId="33655" hidden="1" xr:uid="{00000000-0005-0000-0000-0000A67A0000}"/>
    <cellStyle name="Hiperłącze 7" xfId="37956" hidden="1" xr:uid="{00000000-0005-0000-0000-0000787C0000}"/>
    <cellStyle name="Hiperłącze 7" xfId="38093" hidden="1" xr:uid="{00000000-0005-0000-0000-0000877C0000}"/>
    <cellStyle name="Hiperłącze 7" xfId="11616" hidden="1" xr:uid="{00000000-0005-0000-0000-0000F8700000}"/>
    <cellStyle name="Hiperłącze 7" xfId="26460" hidden="1" xr:uid="{00000000-0005-0000-0000-000032770000}"/>
    <cellStyle name="Hiperłącze 7" xfId="26206" hidden="1" xr:uid="{00000000-0005-0000-0000-0000F9760000}"/>
    <cellStyle name="Hiperłącze 7" xfId="16084" hidden="1" xr:uid="{00000000-0005-0000-0000-0000F9730000}"/>
    <cellStyle name="Hiperłącze 7" xfId="45907" hidden="1" xr:uid="{00000000-0005-0000-0000-00002B800000}"/>
    <cellStyle name="Hiperłącze 7" xfId="38225" hidden="1" xr:uid="{00000000-0005-0000-0000-0000C07C0000}"/>
    <cellStyle name="Hiperłącze 7" xfId="38897" hidden="1" xr:uid="{00000000-0005-0000-0000-0000477E0000}"/>
    <cellStyle name="Hiperłącze 7" xfId="23347" hidden="1" xr:uid="{00000000-0005-0000-0000-0000B4750000}"/>
    <cellStyle name="Hiperłącze 7" xfId="45590" hidden="1" xr:uid="{00000000-0005-0000-0000-000028800000}"/>
    <cellStyle name="Hiperłącze 7" xfId="24939" hidden="1" xr:uid="{00000000-0005-0000-0000-0000AF760000}"/>
    <cellStyle name="Hiperłącze 7" xfId="23877" hidden="1" xr:uid="{00000000-0005-0000-0000-000083760000}"/>
    <cellStyle name="Hiperłącze 7" xfId="22314" hidden="1" xr:uid="{00000000-0005-0000-0000-000049750000}"/>
    <cellStyle name="Hiperłącze 7" xfId="28331" hidden="1" xr:uid="{00000000-0005-0000-0000-00007A780000}"/>
    <cellStyle name="Hiperłącze 7" xfId="40038" hidden="1" xr:uid="{00000000-0005-0000-0000-0000637D0000}"/>
    <cellStyle name="Hiperłącze 7" xfId="43498" hidden="1" xr:uid="{00000000-0005-0000-0000-0000BA7F0000}"/>
    <cellStyle name="Hiperłącze 7" xfId="23869" hidden="1" xr:uid="{00000000-0005-0000-0000-000078760000}"/>
    <cellStyle name="Hiperłącze 7" xfId="24450" hidden="1" xr:uid="{00000000-0005-0000-0000-00004A760000}"/>
    <cellStyle name="Hiperłącze 7" xfId="16048" hidden="1" xr:uid="{00000000-0005-0000-0000-0000FC730000}"/>
    <cellStyle name="Hiperłącze 7" xfId="34633" hidden="1" xr:uid="{00000000-0005-0000-0000-0000DB7A0000}"/>
    <cellStyle name="Hiperłącze 7" xfId="40714" hidden="1" xr:uid="{00000000-0005-0000-0000-0000CB7D0000}"/>
    <cellStyle name="Hiperłącze 7" xfId="20984" hidden="1" xr:uid="{00000000-0005-0000-0000-00000D760000}"/>
    <cellStyle name="Hiperłącze 7" xfId="22638" hidden="1" xr:uid="{00000000-0005-0000-0000-000085750000}"/>
    <cellStyle name="Hiperłącze 7" xfId="45387" hidden="1" xr:uid="{00000000-0005-0000-0000-00002E800000}"/>
    <cellStyle name="Hiperłącze 7" xfId="45878" hidden="1" xr:uid="{00000000-0005-0000-0000-0000F97F0000}"/>
    <cellStyle name="Hiperłącze 7" xfId="22811" hidden="1" xr:uid="{00000000-0005-0000-0000-0000D3750000}"/>
    <cellStyle name="Hiperłącze 7" xfId="23160" hidden="1" xr:uid="{00000000-0005-0000-0000-0000A1750000}"/>
    <cellStyle name="Hiperłącze 7" xfId="22547" hidden="1" xr:uid="{00000000-0005-0000-0000-000066750000}"/>
    <cellStyle name="Hiperłącze 7" xfId="18457" hidden="1" xr:uid="{00000000-0005-0000-0000-0000C7730000}"/>
    <cellStyle name="Hiperłącze 7" xfId="14981" hidden="1" xr:uid="{00000000-0005-0000-0000-00003E720000}"/>
    <cellStyle name="Hiperłącze 7" xfId="30155" hidden="1" xr:uid="{00000000-0005-0000-0000-0000D3780000}"/>
    <cellStyle name="Hiperłącze 7" xfId="45199" hidden="1" xr:uid="{00000000-0005-0000-0000-0000D47F0000}"/>
    <cellStyle name="Hiperłącze 7" xfId="29106" hidden="1" xr:uid="{00000000-0005-0000-0000-000095780000}"/>
    <cellStyle name="Hiperłącze 7" xfId="38064" hidden="1" xr:uid="{00000000-0005-0000-0000-0000847C0000}"/>
    <cellStyle name="Hiperłącze 7" xfId="12196" hidden="1" xr:uid="{00000000-0005-0000-0000-0000E8710000}"/>
    <cellStyle name="Hiperłącze 7" xfId="29401" hidden="1" xr:uid="{00000000-0005-0000-0000-0000BB780000}"/>
    <cellStyle name="Hiperłącze 7" xfId="21745" hidden="1" xr:uid="{00000000-0005-0000-0000-0000F8740000}"/>
    <cellStyle name="Hiperłącze 7" xfId="24214" hidden="1" xr:uid="{00000000-0005-0000-0000-000032760000}"/>
    <cellStyle name="Hiperłącze 7" xfId="16219" hidden="1" xr:uid="{00000000-0005-0000-0000-0000F9720000}"/>
    <cellStyle name="Hiperłącze 7" xfId="42578" hidden="1" xr:uid="{00000000-0005-0000-0000-0000907E0000}"/>
    <cellStyle name="Hiperłącze 7" xfId="32795" hidden="1" xr:uid="{00000000-0005-0000-0000-0000487A0000}"/>
    <cellStyle name="Hiperłącze 7" xfId="37937" hidden="1" xr:uid="{00000000-0005-0000-0000-0000737C0000}"/>
    <cellStyle name="Hiperłącze 7" xfId="47101" hidden="1" xr:uid="{00000000-0005-0000-0000-0000A0800000}"/>
    <cellStyle name="Hiperłącze 7" xfId="21205" hidden="1" xr:uid="{00000000-0005-0000-0000-0000BF740000}"/>
    <cellStyle name="Hiperłącze 7" xfId="20276" hidden="1" xr:uid="{00000000-0005-0000-0000-00008D740000}"/>
    <cellStyle name="Hiperłącze 7" xfId="23107" hidden="1" xr:uid="{00000000-0005-0000-0000-00009B750000}"/>
    <cellStyle name="Hiperłącze 7" xfId="40297" hidden="1" xr:uid="{00000000-0005-0000-0000-0000837D0000}"/>
    <cellStyle name="Hiperłącze 7" xfId="33826" hidden="1" xr:uid="{00000000-0005-0000-0000-0000BD7A0000}"/>
    <cellStyle name="Hiperłącze 7" xfId="39271" hidden="1" xr:uid="{00000000-0005-0000-0000-0000FC7C0000}"/>
    <cellStyle name="Hiperłącze 7" xfId="16771" hidden="1" xr:uid="{00000000-0005-0000-0000-0000B1720000}"/>
    <cellStyle name="Hiperłącze 7" xfId="19978" hidden="1" xr:uid="{00000000-0005-0000-0000-000043740000}"/>
    <cellStyle name="Hiperłącze 7" xfId="14555" hidden="1" xr:uid="{00000000-0005-0000-0000-0000F3710000}"/>
    <cellStyle name="Hiperłącze 7" xfId="14032" hidden="1" xr:uid="{00000000-0005-0000-0000-0000C1710000}"/>
    <cellStyle name="Hiperłącze 7" xfId="19688" hidden="1" xr:uid="{00000000-0005-0000-0000-000022740000}"/>
    <cellStyle name="Hiperłącze 7" xfId="24617" hidden="1" xr:uid="{00000000-0005-0000-0000-000089760000}"/>
    <cellStyle name="Hiperłącze 7" xfId="14141" hidden="1" xr:uid="{00000000-0005-0000-0000-000085710000}"/>
    <cellStyle name="Hiperłącze 7" xfId="11961" hidden="1" xr:uid="{00000000-0005-0000-0000-00004D710000}"/>
    <cellStyle name="Hiperłącze 7" xfId="19034" hidden="1" xr:uid="{00000000-0005-0000-0000-0000E1730000}"/>
    <cellStyle name="Hiperłącze 7" xfId="18911" hidden="1" xr:uid="{00000000-0005-0000-0000-0000AE730000}"/>
    <cellStyle name="Hiperłącze 7" xfId="18058" hidden="1" xr:uid="{00000000-0005-0000-0000-000074730000}"/>
    <cellStyle name="Hiperłącze 7" xfId="38656" hidden="1" xr:uid="{00000000-0005-0000-0000-00004A7D0000}"/>
    <cellStyle name="Hiperłącze 7" xfId="26765" hidden="1" xr:uid="{00000000-0005-0000-0000-000055770000}"/>
    <cellStyle name="Hiperłącze 7" xfId="37121" hidden="1" xr:uid="{00000000-0005-0000-0000-0000257C0000}"/>
    <cellStyle name="Hiperłącze 7" xfId="36270" hidden="1" xr:uid="{00000000-0005-0000-0000-0000C47B0000}"/>
    <cellStyle name="Hiperłącze 7" xfId="32182" hidden="1" xr:uid="{00000000-0005-0000-0000-0000BF790000}"/>
    <cellStyle name="Hiperłącze 7" xfId="35642" hidden="1" xr:uid="{00000000-0005-0000-0000-0000647B0000}"/>
    <cellStyle name="Hiperłącze 7" xfId="17841" hidden="1" xr:uid="{00000000-0005-0000-0000-000044730000}"/>
    <cellStyle name="Hiperłącze 7" xfId="17411" hidden="1" xr:uid="{00000000-0005-0000-0000-000012730000}"/>
    <cellStyle name="Hiperłącze 7" xfId="19729" hidden="1" xr:uid="{00000000-0005-0000-0000-00002C740000}"/>
    <cellStyle name="Hiperłącze 7" xfId="27722" hidden="1" xr:uid="{00000000-0005-0000-0000-0000B6770000}"/>
    <cellStyle name="Hiperłącze 7" xfId="38501" hidden="1" xr:uid="{00000000-0005-0000-0000-0000DD7C0000}"/>
    <cellStyle name="Hiperłącze 7" xfId="43321" hidden="1" xr:uid="{00000000-0005-0000-0000-0000617F0000}"/>
    <cellStyle name="Hiperłącze 7" xfId="29286" hidden="1" xr:uid="{00000000-0005-0000-0000-0000B0780000}"/>
    <cellStyle name="Hiperłącze 7" xfId="12694" hidden="1" xr:uid="{00000000-0005-0000-0000-0000D8700000}"/>
    <cellStyle name="Hiperłącze 7" xfId="16889" hidden="1" xr:uid="{00000000-0005-0000-0000-0000BE720000}"/>
    <cellStyle name="Hiperłącze 7" xfId="31207" hidden="1" xr:uid="{00000000-0005-0000-0000-00005B790000}"/>
    <cellStyle name="Hiperłącze 7" xfId="15829" hidden="1" xr:uid="{00000000-0005-0000-0000-00008B720000}"/>
    <cellStyle name="Hiperłącze 7" xfId="39349" hidden="1" xr:uid="{00000000-0005-0000-0000-0000B57D0000}"/>
    <cellStyle name="Hiperłącze 7" xfId="34678" hidden="1" xr:uid="{00000000-0005-0000-0000-0000E37A0000}"/>
    <cellStyle name="Hiperłącze 7" xfId="15899" hidden="1" xr:uid="{00000000-0005-0000-0000-000090720000}"/>
    <cellStyle name="Hiperłącze 7" xfId="15289" hidden="1" xr:uid="{00000000-0005-0000-0000-00005F720000}"/>
    <cellStyle name="Hiperłącze 7" xfId="25143" hidden="1" xr:uid="{00000000-0005-0000-0000-00001F780000}"/>
    <cellStyle name="Hiperłącze 7" xfId="27498" hidden="1" xr:uid="{00000000-0005-0000-0000-0000E8770000}"/>
    <cellStyle name="Hiperłącze 7" xfId="15436" hidden="1" xr:uid="{00000000-0005-0000-0000-000030720000}"/>
    <cellStyle name="Hiperłącze 7" xfId="28004" hidden="1" xr:uid="{00000000-0005-0000-0000-0000D8770000}"/>
    <cellStyle name="Hiperłącze 7" xfId="27206" hidden="1" xr:uid="{00000000-0005-0000-0000-00009F770000}"/>
    <cellStyle name="Hiperłącze 7" xfId="26962" hidden="1" xr:uid="{00000000-0005-0000-0000-00006A770000}"/>
    <cellStyle name="Hiperłącze 7" xfId="21659" hidden="1" xr:uid="{00000000-0005-0000-0000-0000F0740000}"/>
    <cellStyle name="Hiperłącze 7" xfId="39927" hidden="1" xr:uid="{00000000-0005-0000-0000-00003F7D0000}"/>
    <cellStyle name="Hiperłącze 7" xfId="18657" hidden="1" xr:uid="{00000000-0005-0000-0000-000092730000}"/>
    <cellStyle name="Hiperłącze 7" xfId="34509" hidden="1" xr:uid="{00000000-0005-0000-0000-0000A77B0000}"/>
    <cellStyle name="Hiperłącze 7" xfId="33111" hidden="1" xr:uid="{00000000-0005-0000-0000-0000807A0000}"/>
    <cellStyle name="Hiperłącze 7" xfId="29543" hidden="1" xr:uid="{00000000-0005-0000-0000-0000C6780000}"/>
    <cellStyle name="Hiperłącze 7" xfId="18420" hidden="1" xr:uid="{00000000-0005-0000-0000-0000CD730000}"/>
    <cellStyle name="Hiperłącze 7" xfId="23815" hidden="1" xr:uid="{00000000-0005-0000-0000-00006F760000}"/>
    <cellStyle name="Hiperłącze 7" xfId="46938" hidden="1" xr:uid="{00000000-0005-0000-0000-0000BB800000}"/>
    <cellStyle name="Hiperłącze 7" xfId="16209" hidden="1" xr:uid="{00000000-0005-0000-0000-0000FB720000}"/>
    <cellStyle name="Hiperłącze 7" xfId="45307" hidden="1" xr:uid="{00000000-0005-0000-0000-0000E07F0000}"/>
    <cellStyle name="Hiperłącze 7" xfId="33424" hidden="1" xr:uid="{00000000-0005-0000-0000-0000647A0000}"/>
    <cellStyle name="Hiperłącze 7" xfId="24849" hidden="1" xr:uid="{00000000-0005-0000-0000-0000A8760000}"/>
    <cellStyle name="Hiperłącze 7" xfId="15205" hidden="1" xr:uid="{00000000-0005-0000-0000-00001C720000}"/>
    <cellStyle name="Hiperłącze 7" xfId="46230" hidden="1" xr:uid="{00000000-0005-0000-0000-000064800000}"/>
    <cellStyle name="Hiperłącze 7" xfId="18406" hidden="1" xr:uid="{00000000-0005-0000-0000-0000D7730000}"/>
    <cellStyle name="Hiperłącze 7" xfId="42442" hidden="1" xr:uid="{00000000-0005-0000-0000-0000817E0000}"/>
    <cellStyle name="Hiperłącze 7" xfId="27833" hidden="1" xr:uid="{00000000-0005-0000-0000-0000F2770000}"/>
    <cellStyle name="Hiperłącze 7" xfId="17273" hidden="1" xr:uid="{00000000-0005-0000-0000-0000E6720000}"/>
    <cellStyle name="Hiperłącze 7" xfId="36509" hidden="1" xr:uid="{00000000-0005-0000-0000-0000097C0000}"/>
    <cellStyle name="Hiperłącze 7" xfId="24966" hidden="1" xr:uid="{00000000-0005-0000-0000-0000B3760000}"/>
    <cellStyle name="Hiperłącze 7" xfId="28882" hidden="1" xr:uid="{00000000-0005-0000-0000-000052780000}"/>
    <cellStyle name="Hiperłącze 7" xfId="18556" hidden="1" xr:uid="{00000000-0005-0000-0000-0000D1730000}"/>
    <cellStyle name="Hiperłącze 7" xfId="46861" hidden="1" xr:uid="{00000000-0005-0000-0000-000088800000}"/>
    <cellStyle name="Hiperłącze 7" xfId="29851" hidden="1" xr:uid="{00000000-0005-0000-0000-0000277A0000}"/>
    <cellStyle name="Hiperłącze 7" xfId="17256" hidden="1" xr:uid="{00000000-0005-0000-0000-0000E9720000}"/>
    <cellStyle name="Hiperłącze 7" xfId="38485" hidden="1" xr:uid="{00000000-0005-0000-0000-0000D67C0000}"/>
    <cellStyle name="Hiperłącze 7" xfId="23128" hidden="1" xr:uid="{00000000-0005-0000-0000-0000A0750000}"/>
    <cellStyle name="Hiperłącze 7" xfId="43573" hidden="1" xr:uid="{00000000-0005-0000-0000-0000CD7F0000}"/>
    <cellStyle name="Hiperłącze 7" xfId="16721" hidden="1" xr:uid="{00000000-0005-0000-0000-0000F8730000}"/>
    <cellStyle name="Hiperłącze 7" xfId="13119" hidden="1" xr:uid="{00000000-0005-0000-0000-00001C710000}"/>
    <cellStyle name="Hiperłącze 7" xfId="32088" hidden="1" xr:uid="{00000000-0005-0000-0000-0000EC790000}"/>
    <cellStyle name="Hiperłącze 7" xfId="19488" hidden="1" xr:uid="{00000000-0005-0000-0000-000057740000}"/>
    <cellStyle name="Hiperłącze 7" xfId="16180" hidden="1" xr:uid="{00000000-0005-0000-0000-000001730000}"/>
    <cellStyle name="Hiperłącze 7" xfId="21627" hidden="1" xr:uid="{00000000-0005-0000-0000-0000E7740000}"/>
    <cellStyle name="Hiperłącze 7" xfId="15164" hidden="1" xr:uid="{00000000-0005-0000-0000-000012720000}"/>
    <cellStyle name="Hiperłącze 7" xfId="47002" hidden="1" xr:uid="{00000000-0005-0000-0000-000098800000}"/>
    <cellStyle name="Hiperłącze 7" xfId="37783" hidden="1" xr:uid="{00000000-0005-0000-0000-0000627C0000}"/>
    <cellStyle name="Hiperłącze 7" xfId="33706" hidden="1" xr:uid="{00000000-0005-0000-0000-0000AF7A0000}"/>
    <cellStyle name="Hiperłącze 7" xfId="17635" hidden="1" xr:uid="{00000000-0005-0000-0000-00002B730000}"/>
    <cellStyle name="Hiperłącze 7" xfId="17740" hidden="1" xr:uid="{00000000-0005-0000-0000-000038730000}"/>
    <cellStyle name="Hiperłącze 7" xfId="40938" hidden="1" xr:uid="{00000000-0005-0000-0000-0000337E0000}"/>
    <cellStyle name="Hiperłącze 7" xfId="33405" hidden="1" xr:uid="{00000000-0005-0000-0000-0000627A0000}"/>
    <cellStyle name="Hiperłącze 7" xfId="32633" hidden="1" xr:uid="{00000000-0005-0000-0000-0000317A0000}"/>
    <cellStyle name="Hiperłącze 7" xfId="39498" hidden="1" xr:uid="{00000000-0005-0000-0000-00000D7D0000}"/>
    <cellStyle name="Hiperłącze 7" xfId="43579" hidden="1" xr:uid="{00000000-0005-0000-0000-0000C97F0000}"/>
    <cellStyle name="Hiperłącze 7" xfId="18220" hidden="1" xr:uid="{00000000-0005-0000-0000-000081730000}"/>
    <cellStyle name="Hiperłącze 7" xfId="21808" hidden="1" xr:uid="{00000000-0005-0000-0000-0000FA740000}"/>
    <cellStyle name="Hiperłącze 7" xfId="37532" hidden="1" xr:uid="{00000000-0005-0000-0000-0000A77C0000}"/>
    <cellStyle name="Hiperłącze 7" xfId="41003" hidden="1" xr:uid="{00000000-0005-0000-0000-0000297E0000}"/>
    <cellStyle name="Hiperłącze 7" xfId="31847" hidden="1" xr:uid="{00000000-0005-0000-0000-0000F2790000}"/>
    <cellStyle name="Hiperłącze 7" xfId="43986" hidden="1" xr:uid="{00000000-0005-0000-0000-0000197F0000}"/>
    <cellStyle name="Hiperłącze 7" xfId="27677" hidden="1" xr:uid="{00000000-0005-0000-0000-0000B3770000}"/>
    <cellStyle name="Hiperłącze 7" xfId="11451" hidden="1" xr:uid="{00000000-0005-0000-0000-000052710000}"/>
    <cellStyle name="Hiperłącze 7" xfId="32189" hidden="1" xr:uid="{00000000-0005-0000-0000-0000C4790000}"/>
    <cellStyle name="Hiperłącze 7" xfId="29986" hidden="1" xr:uid="{00000000-0005-0000-0000-000097790000}"/>
    <cellStyle name="Hiperłącze 7" xfId="39672" hidden="1" xr:uid="{00000000-0005-0000-0000-0000217D0000}"/>
    <cellStyle name="Hiperłącze 7" xfId="43560" hidden="1" xr:uid="{00000000-0005-0000-0000-0000CC7F0000}"/>
    <cellStyle name="Hiperłącze 7" xfId="44905" hidden="1" xr:uid="{00000000-0005-0000-0000-0000A07F0000}"/>
    <cellStyle name="Hiperłącze 7" xfId="31257" hidden="1" xr:uid="{00000000-0005-0000-0000-000061790000}"/>
    <cellStyle name="Hiperłącze 7" xfId="42683" hidden="1" xr:uid="{00000000-0005-0000-0000-0000C17E0000}"/>
    <cellStyle name="Hiperłącze 7" xfId="44314" hidden="1" xr:uid="{00000000-0005-0000-0000-00003E7F0000}"/>
    <cellStyle name="Hiperłącze 7" xfId="43930" hidden="1" xr:uid="{00000000-0005-0000-0000-0000137F0000}"/>
    <cellStyle name="Hiperłącze 7" xfId="42872" hidden="1" xr:uid="{00000000-0005-0000-0000-0000DD7E0000}"/>
    <cellStyle name="Hiperłącze 7" xfId="42205" hidden="1" xr:uid="{00000000-0005-0000-0000-0000B17E0000}"/>
    <cellStyle name="Hiperłącze 7" xfId="41283" hidden="1" xr:uid="{00000000-0005-0000-0000-0000E57D0000}"/>
    <cellStyle name="Hiperłącze 7" xfId="35431" hidden="1" xr:uid="{00000000-0005-0000-0000-0000337B0000}"/>
    <cellStyle name="Hiperłącze 7" xfId="27295" hidden="1" xr:uid="{00000000-0005-0000-0000-0000EE770000}"/>
    <cellStyle name="Hiperłącze 7" xfId="46147" hidden="1" xr:uid="{00000000-0005-0000-0000-000048800000}"/>
    <cellStyle name="Hiperłącze 7" xfId="17716" hidden="1" xr:uid="{00000000-0005-0000-0000-000035730000}"/>
    <cellStyle name="Hiperłącze 7" xfId="13958" hidden="1" xr:uid="{00000000-0005-0000-0000-0000B1710000}"/>
    <cellStyle name="Hiperłącze 7" xfId="45790" hidden="1" xr:uid="{00000000-0005-0000-0000-0000EE7F0000}"/>
    <cellStyle name="Hiperłącze 7" xfId="41048" hidden="1" xr:uid="{00000000-0005-0000-0000-0000207E0000}"/>
    <cellStyle name="Hiperłącze 7" xfId="25419" hidden="1" xr:uid="{00000000-0005-0000-0000-00007C770000}"/>
    <cellStyle name="Hiperłącze 7" xfId="37474" hidden="1" xr:uid="{00000000-0005-0000-0000-0000AE7C0000}"/>
    <cellStyle name="Hiperłącze 7" xfId="20564" hidden="1" xr:uid="{00000000-0005-0000-0000-00000A750000}"/>
    <cellStyle name="Hiperłącze 7" xfId="26158" hidden="1" xr:uid="{00000000-0005-0000-0000-0000F8760000}"/>
    <cellStyle name="Hiperłącze 7" xfId="17749" hidden="1" xr:uid="{00000000-0005-0000-0000-00003C730000}"/>
    <cellStyle name="Hiperłącze 7" xfId="14443" hidden="1" xr:uid="{00000000-0005-0000-0000-0000A7710000}"/>
    <cellStyle name="Hiperłącze 7" xfId="39121" hidden="1" xr:uid="{00000000-0005-0000-0000-0000C07D0000}"/>
    <cellStyle name="Hiperłącze 7" xfId="34113" hidden="1" xr:uid="{00000000-0005-0000-0000-00003E7B0000}"/>
    <cellStyle name="Hiperłącze 7" xfId="19755" hidden="1" xr:uid="{00000000-0005-0000-0000-00002F740000}"/>
    <cellStyle name="Hiperłącze 7" xfId="26439" hidden="1" xr:uid="{00000000-0005-0000-0000-000016770000}"/>
    <cellStyle name="Hiperłącze 7" xfId="18859" hidden="1" xr:uid="{00000000-0005-0000-0000-0000AB730000}"/>
    <cellStyle name="Hiperłącze 7" xfId="40310" hidden="1" xr:uid="{00000000-0005-0000-0000-00007D7D0000}"/>
    <cellStyle name="Hiperłącze 7" xfId="13076" hidden="1" xr:uid="{00000000-0005-0000-0000-000012710000}"/>
    <cellStyle name="Hiperłącze 7" xfId="12847" hidden="1" xr:uid="{00000000-0005-0000-0000-0000E1700000}"/>
    <cellStyle name="Hiperłącze 7" xfId="39373" hidden="1" xr:uid="{00000000-0005-0000-0000-00005F7D0000}"/>
    <cellStyle name="Hiperłącze 7" xfId="39809" hidden="1" xr:uid="{00000000-0005-0000-0000-0000327D0000}"/>
    <cellStyle name="Hiperłącze 7" xfId="39480" hidden="1" xr:uid="{00000000-0005-0000-0000-0000067D0000}"/>
    <cellStyle name="Hiperłącze 7" xfId="38420" hidden="1" xr:uid="{00000000-0005-0000-0000-0000D37C0000}"/>
    <cellStyle name="Hiperłącze 7" xfId="37438" hidden="1" xr:uid="{00000000-0005-0000-0000-0000A87C0000}"/>
    <cellStyle name="Hiperłącze 7" xfId="37993" hidden="1" xr:uid="{00000000-0005-0000-0000-0000797C0000}"/>
    <cellStyle name="Hiperłącze 7" xfId="15634" hidden="1" xr:uid="{00000000-0005-0000-0000-000071720000}"/>
    <cellStyle name="Hiperłącze 7" xfId="32849" hidden="1" xr:uid="{00000000-0005-0000-0000-00008E7A0000}"/>
    <cellStyle name="Hiperłącze 7" xfId="16200" hidden="1" xr:uid="{00000000-0005-0000-0000-000000730000}"/>
    <cellStyle name="Hiperłącze 7" xfId="19951" hidden="1" xr:uid="{00000000-0005-0000-0000-00003F740000}"/>
    <cellStyle name="Hiperłącze 7" xfId="46248" hidden="1" xr:uid="{00000000-0005-0000-0000-000067800000}"/>
    <cellStyle name="Hiperłącze 7" xfId="26214" hidden="1" xr:uid="{00000000-0005-0000-0000-0000FA760000}"/>
    <cellStyle name="Hiperłącze 7" xfId="37006" hidden="1" xr:uid="{00000000-0005-0000-0000-0000EE7B0000}"/>
    <cellStyle name="Hiperłącze 7" xfId="18012" hidden="1" xr:uid="{00000000-0005-0000-0000-000052730000}"/>
    <cellStyle name="Hiperłącze 7" xfId="35239" hidden="1" xr:uid="{00000000-0005-0000-0000-00001F7B0000}"/>
    <cellStyle name="Hiperłącze 7" xfId="18673" hidden="1" xr:uid="{00000000-0005-0000-0000-000096730000}"/>
    <cellStyle name="Hiperłącze 7" xfId="23419" hidden="1" xr:uid="{00000000-0005-0000-0000-0000BA750000}"/>
    <cellStyle name="Hiperłącze 7" xfId="19890" hidden="1" xr:uid="{00000000-0005-0000-0000-00003B740000}"/>
    <cellStyle name="Hiperłącze 7" xfId="31028" hidden="1" xr:uid="{00000000-0005-0000-0000-00004C790000}"/>
    <cellStyle name="Hiperłącze 7" xfId="34071" hidden="1" xr:uid="{00000000-0005-0000-0000-0000A27B0000}"/>
    <cellStyle name="Hiperłącze 7" xfId="30705" hidden="1" xr:uid="{00000000-0005-0000-0000-000010790000}"/>
    <cellStyle name="Hiperłącze 7" xfId="30800" hidden="1" xr:uid="{00000000-0005-0000-0000-000017790000}"/>
    <cellStyle name="Hiperłącze 7" xfId="30425" hidden="1" xr:uid="{00000000-0005-0000-0000-0000E5780000}"/>
    <cellStyle name="Hiperłącze 7" xfId="35835" hidden="1" xr:uid="{00000000-0005-0000-0000-0000787B0000}"/>
    <cellStyle name="Hiperłącze 7" xfId="34850" hidden="1" xr:uid="{00000000-0005-0000-0000-00004F7B0000}"/>
    <cellStyle name="Hiperłącze 7" xfId="28414" hidden="1" xr:uid="{00000000-0005-0000-0000-000090780000}"/>
    <cellStyle name="Hiperłącze 7" xfId="29072" hidden="1" xr:uid="{00000000-0005-0000-0000-000062780000}"/>
    <cellStyle name="Hiperłącze 7" xfId="34912" hidden="1" xr:uid="{00000000-0005-0000-0000-0000F77A0000}"/>
    <cellStyle name="Hiperłącze 7" xfId="33886" hidden="1" xr:uid="{00000000-0005-0000-0000-0000C47A0000}"/>
    <cellStyle name="Hiperłącze 7" xfId="32988" hidden="1" xr:uid="{00000000-0005-0000-0000-0000997A0000}"/>
    <cellStyle name="Hiperłącze 7" xfId="40869" hidden="1" xr:uid="{00000000-0005-0000-0000-00001A7E0000}"/>
    <cellStyle name="Hiperłącze 7" xfId="14351" hidden="1" xr:uid="{00000000-0005-0000-0000-000095710000}"/>
    <cellStyle name="Hiperłącze 7" xfId="42783" hidden="1" xr:uid="{00000000-0005-0000-0000-0000CD7E0000}"/>
    <cellStyle name="Hiperłącze 7" xfId="22466" hidden="1" xr:uid="{00000000-0005-0000-0000-00005F750000}"/>
    <cellStyle name="Hiperłącze 7" xfId="30361" hidden="1" xr:uid="{00000000-0005-0000-0000-0000E3780000}"/>
    <cellStyle name="Hiperłącze 7" xfId="38315" hidden="1" xr:uid="{00000000-0005-0000-0000-0000C77C0000}"/>
    <cellStyle name="Hiperłącze 7" xfId="32174" hidden="1" xr:uid="{00000000-0005-0000-0000-0000C0790000}"/>
    <cellStyle name="Hiperłącze 7" xfId="12167" hidden="1" xr:uid="{00000000-0005-0000-0000-000099700000}"/>
    <cellStyle name="Hiperłącze 7" xfId="38254" hidden="1" xr:uid="{00000000-0005-0000-0000-0000C37C0000}"/>
    <cellStyle name="Hiperłącze 7" xfId="43420" hidden="1" xr:uid="{00000000-0005-0000-0000-000057800000}"/>
    <cellStyle name="Hiperłącze 7" xfId="25568" hidden="1" xr:uid="{00000000-0005-0000-0000-0000B9760000}"/>
    <cellStyle name="Hiperłącze 7" xfId="32080" hidden="1" xr:uid="{00000000-0005-0000-0000-0000F0790000}"/>
    <cellStyle name="Hiperłącze 7" xfId="21363" hidden="1" xr:uid="{00000000-0005-0000-0000-0000CB740000}"/>
    <cellStyle name="Hiperłącze 7" xfId="37910" hidden="1" xr:uid="{00000000-0005-0000-0000-0000A27C0000}"/>
    <cellStyle name="Hiperłącze 7" xfId="25076" hidden="1" xr:uid="{00000000-0005-0000-0000-000024770000}"/>
    <cellStyle name="Hiperłącze 7" xfId="15533" hidden="1" xr:uid="{00000000-0005-0000-0000-000065720000}"/>
    <cellStyle name="Hiperłącze 7" xfId="30233" hidden="1" xr:uid="{00000000-0005-0000-0000-0000DB780000}"/>
    <cellStyle name="Hiperłącze 7" xfId="13787" hidden="1" xr:uid="{00000000-0005-0000-0000-0000C8710000}"/>
    <cellStyle name="Hiperłącze 7" xfId="19170" hidden="1" xr:uid="{00000000-0005-0000-0000-00000D740000}"/>
    <cellStyle name="Hiperłącze 7" xfId="15244" hidden="1" xr:uid="{00000000-0005-0000-0000-000019720000}"/>
    <cellStyle name="Hiperłącze 7" xfId="46423" hidden="1" xr:uid="{00000000-0005-0000-0000-0000BA800000}"/>
    <cellStyle name="Hiperłącze 7" xfId="46629" hidden="1" xr:uid="{00000000-0005-0000-0000-0000B7800000}"/>
    <cellStyle name="Hiperłącze 7" xfId="21246" hidden="1" xr:uid="{00000000-0005-0000-0000-000010760000}"/>
    <cellStyle name="Hiperłącze 7" xfId="27179" hidden="1" xr:uid="{00000000-0005-0000-0000-00009A770000}"/>
    <cellStyle name="Hiperłącze 7" xfId="12523" hidden="1" xr:uid="{00000000-0005-0000-0000-0000C3700000}"/>
    <cellStyle name="Hiperłącze 7" xfId="14907" hidden="1" xr:uid="{00000000-0005-0000-0000-00005C720000}"/>
    <cellStyle name="Hiperłącze 7" xfId="46602" hidden="1" xr:uid="{00000000-0005-0000-0000-0000C0800000}"/>
    <cellStyle name="Hiperłącze 7" xfId="46536" hidden="1" xr:uid="{00000000-0005-0000-0000-0000CA800000}"/>
    <cellStyle name="Hiperłącze 7" xfId="47011" hidden="1" xr:uid="{00000000-0005-0000-0000-000097800000}"/>
    <cellStyle name="Hiperłącze 7" xfId="46528" hidden="1" xr:uid="{00000000-0005-0000-0000-0000CD800000}"/>
    <cellStyle name="Hiperłącze 7" xfId="28873" hidden="1" xr:uid="{00000000-0005-0000-0000-000051780000}"/>
    <cellStyle name="Hiperłącze 7" xfId="45316" hidden="1" xr:uid="{00000000-0005-0000-0000-0000E47F0000}"/>
    <cellStyle name="Hiperłącze 7" xfId="14323" hidden="1" xr:uid="{00000000-0005-0000-0000-00009C710000}"/>
    <cellStyle name="Hiperłącze 7" xfId="46499" hidden="1" xr:uid="{00000000-0005-0000-0000-0000D4800000}"/>
    <cellStyle name="Hiperłącze 7" xfId="46557" hidden="1" xr:uid="{00000000-0005-0000-0000-0000C9800000}"/>
    <cellStyle name="Hiperłącze 7" xfId="22556" hidden="1" xr:uid="{00000000-0005-0000-0000-000081750000}"/>
    <cellStyle name="Hiperłącze 7" xfId="46484" hidden="1" xr:uid="{00000000-0005-0000-0000-0000C8800000}"/>
    <cellStyle name="Hiperłącze 7" xfId="30110" hidden="1" xr:uid="{00000000-0005-0000-0000-0000CB780000}"/>
    <cellStyle name="Hiperłącze 7" xfId="46563" hidden="1" xr:uid="{00000000-0005-0000-0000-0000CB800000}"/>
    <cellStyle name="Hiperłącze 7" xfId="14360" hidden="1" xr:uid="{00000000-0005-0000-0000-000096710000}"/>
    <cellStyle name="Hiperłącze 7" xfId="47083" hidden="1" xr:uid="{00000000-0005-0000-0000-00009E800000}"/>
    <cellStyle name="Hiperłącze 7" xfId="46724" hidden="1" xr:uid="{00000000-0005-0000-0000-0000C4800000}"/>
    <cellStyle name="Hiperłącze 7" xfId="46543" hidden="1" xr:uid="{00000000-0005-0000-0000-0000C6800000}"/>
    <cellStyle name="Hiperłącze 7" xfId="30698" hidden="1" xr:uid="{00000000-0005-0000-0000-00000B790000}"/>
    <cellStyle name="Hiperłącze 7" xfId="16766" hidden="1" xr:uid="{00000000-0005-0000-0000-0000FE730000}"/>
    <cellStyle name="Hiperłącze 7" xfId="28901" hidden="1" xr:uid="{00000000-0005-0000-0000-000054780000}"/>
    <cellStyle name="Hiperłącze 7" xfId="46418" hidden="1" xr:uid="{00000000-0005-0000-0000-0000BE800000}"/>
    <cellStyle name="Hiperłącze 7" xfId="46430" hidden="1" xr:uid="{00000000-0005-0000-0000-0000BF800000}"/>
    <cellStyle name="Hiperłącze 7" xfId="46492" hidden="1" xr:uid="{00000000-0005-0000-0000-0000D3800000}"/>
    <cellStyle name="Hiperłącze 7" xfId="12462" hidden="1" xr:uid="{00000000-0005-0000-0000-0000B9700000}"/>
    <cellStyle name="Hiperłącze 7" xfId="47178" hidden="1" xr:uid="{00000000-0005-0000-0000-0000D8800000}"/>
    <cellStyle name="Hiperłącze 7" xfId="46506" hidden="1" xr:uid="{00000000-0005-0000-0000-0000D0800000}"/>
    <cellStyle name="Hiperłącze 7" xfId="46956" hidden="1" xr:uid="{00000000-0005-0000-0000-0000C2800000}"/>
    <cellStyle name="Hiperłącze 7" xfId="46954" hidden="1" xr:uid="{00000000-0005-0000-0000-0000CF800000}"/>
    <cellStyle name="Hiperłącze 7" xfId="28192" hidden="1" xr:uid="{00000000-0005-0000-0000-000025780000}"/>
    <cellStyle name="Hiperłącze 7" xfId="38542" hidden="1" xr:uid="{00000000-0005-0000-0000-0000E37C0000}"/>
    <cellStyle name="Hiperłącze 7" xfId="46800" hidden="1" xr:uid="{00000000-0005-0000-0000-000083800000}"/>
    <cellStyle name="Hiperłącze 7" xfId="46728" hidden="1" xr:uid="{00000000-0005-0000-0000-0000C1800000}"/>
    <cellStyle name="Hiperłącze 7" xfId="44916" hidden="1" xr:uid="{00000000-0005-0000-0000-00009F7F0000}"/>
    <cellStyle name="Hiperłącze 7" xfId="39068" hidden="1" xr:uid="{00000000-0005-0000-0000-00003B7E0000}"/>
    <cellStyle name="Hiperłącze 7" xfId="46410" hidden="1" xr:uid="{00000000-0005-0000-0000-000076800000}"/>
    <cellStyle name="Hiperłącze 7" xfId="46364" hidden="1" xr:uid="{00000000-0005-0000-0000-000078800000}"/>
    <cellStyle name="Hiperłącze 7" xfId="46742" hidden="1" xr:uid="{00000000-0005-0000-0000-00007A800000}"/>
    <cellStyle name="Hiperłącze 7" xfId="30673" hidden="1" xr:uid="{00000000-0005-0000-0000-000007790000}"/>
    <cellStyle name="Hiperłącze 7" xfId="24540" hidden="1" xr:uid="{00000000-0005-0000-0000-000051760000}"/>
    <cellStyle name="Hiperłącze 7" xfId="40876" hidden="1" xr:uid="{00000000-0005-0000-0000-00001F7E0000}"/>
    <cellStyle name="Hiperłącze 7" xfId="25366" hidden="1" xr:uid="{00000000-0005-0000-0000-00000F780000}"/>
    <cellStyle name="Hiperłącze 7" xfId="12568" hidden="1" xr:uid="{00000000-0005-0000-0000-0000C6700000}"/>
    <cellStyle name="Hiperłącze 7" xfId="16519" hidden="1" xr:uid="{00000000-0005-0000-0000-000099720000}"/>
    <cellStyle name="Hiperłącze 7" xfId="22683" hidden="1" xr:uid="{00000000-0005-0000-0000-00008F750000}"/>
    <cellStyle name="Hiperłącze 7" xfId="24432" hidden="1" xr:uid="{00000000-0005-0000-0000-000045760000}"/>
    <cellStyle name="Hiperłącze 7" xfId="46789" hidden="1" xr:uid="{00000000-0005-0000-0000-000084800000}"/>
    <cellStyle name="Hiperłącze 7" xfId="45693" hidden="1" xr:uid="{00000000-0005-0000-0000-000034800000}"/>
    <cellStyle name="Hiperłącze 7" xfId="46592" hidden="1" xr:uid="{00000000-0005-0000-0000-0000BD800000}"/>
    <cellStyle name="Hiperłącze 7" xfId="46356" hidden="1" xr:uid="{00000000-0005-0000-0000-000073800000}"/>
    <cellStyle name="Hiperłącze 7" xfId="27779" hidden="1" xr:uid="{00000000-0005-0000-0000-0000BD770000}"/>
    <cellStyle name="Hiperłącze 7" xfId="46699" hidden="1" xr:uid="{00000000-0005-0000-0000-0000AA800000}"/>
    <cellStyle name="Hiperłącze 7" xfId="47198" hidden="1" xr:uid="{00000000-0005-0000-0000-0000D5800000}"/>
    <cellStyle name="Hiperłącze 7" xfId="46572" hidden="1" xr:uid="{00000000-0005-0000-0000-0000CC800000}"/>
    <cellStyle name="Hiperłącze 7" xfId="46520" hidden="1" xr:uid="{00000000-0005-0000-0000-0000CE800000}"/>
    <cellStyle name="Hiperłącze 7" xfId="19986" hidden="1" xr:uid="{00000000-0005-0000-0000-000048740000}"/>
    <cellStyle name="Hiperłącze 7" xfId="36386" hidden="1" xr:uid="{00000000-0005-0000-0000-0000FB7B0000}"/>
    <cellStyle name="Hiperłącze 7" xfId="45416" hidden="1" xr:uid="{00000000-0005-0000-0000-000022800000}"/>
    <cellStyle name="Hiperłącze 7" xfId="11427" hidden="1" xr:uid="{00000000-0005-0000-0000-000081700000}"/>
    <cellStyle name="Hiperłącze 7" xfId="24246" hidden="1" xr:uid="{00000000-0005-0000-0000-000038760000}"/>
    <cellStyle name="Hiperłącze 7" xfId="18689" hidden="1" xr:uid="{00000000-0005-0000-0000-000098730000}"/>
    <cellStyle name="Hiperłącze 7" xfId="19933" hidden="1" xr:uid="{00000000-0005-0000-0000-00003D740000}"/>
    <cellStyle name="Hiperłącze 7" xfId="13650" hidden="1" xr:uid="{00000000-0005-0000-0000-000074710000}"/>
    <cellStyle name="Hiperłącze 7" xfId="46347" hidden="1" xr:uid="{00000000-0005-0000-0000-000074800000}"/>
    <cellStyle name="Hiperłącze 7" xfId="47039" hidden="1" xr:uid="{00000000-0005-0000-0000-000099800000}"/>
    <cellStyle name="Hiperłącze 7" xfId="11399" hidden="1" xr:uid="{00000000-0005-0000-0000-000088700000}"/>
    <cellStyle name="Hiperłącze 7" xfId="46974" hidden="1" xr:uid="{00000000-0005-0000-0000-000092800000}"/>
    <cellStyle name="Hiperłącze 7" xfId="46909" hidden="1" xr:uid="{00000000-0005-0000-0000-000089800000}"/>
    <cellStyle name="Hiperłącze 7" xfId="46806" hidden="1" xr:uid="{00000000-0005-0000-0000-000081800000}"/>
    <cellStyle name="Hiperłącze 7" xfId="15610" hidden="1" xr:uid="{00000000-0005-0000-0000-00006F720000}"/>
    <cellStyle name="Hiperłącze 7" xfId="11559" hidden="1" xr:uid="{00000000-0005-0000-0000-0000E9710000}"/>
    <cellStyle name="Hiperłącze 7" xfId="13533" hidden="1" xr:uid="{00000000-0005-0000-0000-000064710000}"/>
    <cellStyle name="Hiperłącze 7" xfId="11411" hidden="1" xr:uid="{00000000-0005-0000-0000-000087700000}"/>
    <cellStyle name="Hiperłącze 7" xfId="19833" hidden="1" xr:uid="{00000000-0005-0000-0000-000032740000}"/>
    <cellStyle name="Hiperłącze 7" xfId="46376" hidden="1" xr:uid="{00000000-0005-0000-0000-000077800000}"/>
    <cellStyle name="Hiperłącze 7" xfId="46925" hidden="1" xr:uid="{00000000-0005-0000-0000-00008E800000}"/>
    <cellStyle name="Hiperłącze 7" xfId="46688" hidden="1" xr:uid="{00000000-0005-0000-0000-0000AC800000}"/>
    <cellStyle name="Hiperłącze 7" xfId="46734" hidden="1" xr:uid="{00000000-0005-0000-0000-000079800000}"/>
    <cellStyle name="Hiperłącze 7" xfId="46762" hidden="1" xr:uid="{00000000-0005-0000-0000-00007C800000}"/>
    <cellStyle name="Hiperłącze 7" xfId="15180" hidden="1" xr:uid="{00000000-0005-0000-0000-000016720000}"/>
    <cellStyle name="Hiperłącze 7" xfId="29565" hidden="1" xr:uid="{00000000-0005-0000-0000-00003D790000}"/>
    <cellStyle name="Hiperłącze 7" xfId="46211" hidden="1" xr:uid="{00000000-0005-0000-0000-000062800000}"/>
    <cellStyle name="Hiperłącze 7" xfId="46384" hidden="1" xr:uid="{00000000-0005-0000-0000-000075800000}"/>
    <cellStyle name="Hiperłącze 7" xfId="46902" hidden="1" xr:uid="{00000000-0005-0000-0000-00008D800000}"/>
    <cellStyle name="Hiperłącze 7" xfId="11319" hidden="1" xr:uid="{00000000-0005-0000-0000-000075700000}"/>
    <cellStyle name="Hiperłącze 7" xfId="46870" hidden="1" xr:uid="{00000000-0005-0000-0000-00008C800000}"/>
    <cellStyle name="Hiperłącze 7" xfId="46837" hidden="1" xr:uid="{00000000-0005-0000-0000-000085800000}"/>
    <cellStyle name="Hiperłącze 7" xfId="13256" hidden="1" xr:uid="{00000000-0005-0000-0000-00002D710000}"/>
    <cellStyle name="Hiperłącze 7" xfId="46829" hidden="1" xr:uid="{00000000-0005-0000-0000-000082800000}"/>
    <cellStyle name="Hiperłącze 7" xfId="43235" hidden="1" xr:uid="{00000000-0005-0000-0000-00005F800000}"/>
    <cellStyle name="Hiperłącze 7" xfId="27550" hidden="1" xr:uid="{00000000-0005-0000-0000-0000DF770000}"/>
    <cellStyle name="Hiperłącze 7" xfId="46853" hidden="1" xr:uid="{00000000-0005-0000-0000-000087800000}"/>
    <cellStyle name="Hiperłącze 7" xfId="46782" hidden="1" xr:uid="{00000000-0005-0000-0000-00007F800000}"/>
    <cellStyle name="Hiperłącze 7" xfId="15809" hidden="1" xr:uid="{00000000-0005-0000-0000-000087720000}"/>
    <cellStyle name="Hiperłącze 7" xfId="46821" hidden="1" xr:uid="{00000000-0005-0000-0000-00007E800000}"/>
    <cellStyle name="Hiperłącze 7" xfId="20849" hidden="1" xr:uid="{00000000-0005-0000-0000-000000760000}"/>
    <cellStyle name="Hiperłącze 7" xfId="15252" hidden="1" xr:uid="{00000000-0005-0000-0000-00001A720000}"/>
    <cellStyle name="Hiperłącze 7" xfId="46774" hidden="1" xr:uid="{00000000-0005-0000-0000-000080800000}"/>
    <cellStyle name="Hiperłącze 7" xfId="47127" hidden="1" xr:uid="{00000000-0005-0000-0000-0000A8800000}"/>
    <cellStyle name="Hiperłącze 7" xfId="12095" hidden="1" xr:uid="{00000000-0005-0000-0000-000095700000}"/>
    <cellStyle name="Hiperłącze 7" xfId="11364" hidden="1" xr:uid="{00000000-0005-0000-0000-00007F700000}"/>
    <cellStyle name="Hiperłącze 7" xfId="46329" hidden="1" xr:uid="{00000000-0005-0000-0000-00006F800000}"/>
    <cellStyle name="Hiperłącze 8" xfId="23200" hidden="1" xr:uid="{00000000-0005-0000-0000-000026860000}"/>
    <cellStyle name="Hiperłącze 8" xfId="20313" hidden="1" xr:uid="{00000000-0005-0000-0000-000011850000}"/>
    <cellStyle name="Hiperłącze 8" xfId="22198" hidden="1" xr:uid="{00000000-0005-0000-0000-0000C4850000}"/>
    <cellStyle name="Hiperłącze 8" xfId="37481" hidden="1" xr:uid="{00000000-0005-0000-0000-00002D8D0000}"/>
    <cellStyle name="Hiperłącze 8" xfId="14478" hidden="1" xr:uid="{00000000-0005-0000-0000-000026820000}"/>
    <cellStyle name="Hiperłącze 8" xfId="16232" hidden="1" xr:uid="{00000000-0005-0000-0000-000080840000}"/>
    <cellStyle name="Hiperłącze 8" xfId="24005" hidden="1" xr:uid="{00000000-0005-0000-0000-0000E8860000}"/>
    <cellStyle name="Hiperłącze 8" xfId="47133" hidden="1" xr:uid="{00000000-0005-0000-0000-000027910000}"/>
    <cellStyle name="Hiperłącze 8" xfId="38271" hidden="1" xr:uid="{00000000-0005-0000-0000-00003D8D0000}"/>
    <cellStyle name="Hiperłącze 8" xfId="10250" hidden="1" xr:uid="{00000000-0005-0000-0000-0000DC800000}"/>
    <cellStyle name="Hiperłącze 8" xfId="10314" hidden="1" xr:uid="{00000000-0005-0000-0000-0000E3800000}"/>
    <cellStyle name="Hiperłącze 8" xfId="12120" hidden="1" xr:uid="{00000000-0005-0000-0000-000018810000}"/>
    <cellStyle name="Hiperłącze 8" xfId="10453" hidden="1" xr:uid="{00000000-0005-0000-0000-0000ED800000}"/>
    <cellStyle name="Hiperłącze 8" xfId="11246" hidden="1" xr:uid="{00000000-0005-0000-0000-0000F2800000}"/>
    <cellStyle name="Hiperłącze 8" xfId="12104" hidden="1" xr:uid="{00000000-0005-0000-0000-000016810000}"/>
    <cellStyle name="Hiperłącze 8" xfId="12072" hidden="1" xr:uid="{00000000-0005-0000-0000-00000D810000}"/>
    <cellStyle name="Hiperłącze 8" xfId="12031" hidden="1" xr:uid="{00000000-0005-0000-0000-000010810000}"/>
    <cellStyle name="Hiperłącze 8" xfId="12023" hidden="1" xr:uid="{00000000-0005-0000-0000-00000C810000}"/>
    <cellStyle name="Hiperłącze 8" xfId="12003" hidden="1" xr:uid="{00000000-0005-0000-0000-00000A810000}"/>
    <cellStyle name="Hiperłącze 8" xfId="11320" hidden="1" xr:uid="{00000000-0005-0000-0000-0000F5800000}"/>
    <cellStyle name="Hiperłącze 8" xfId="11329" hidden="1" xr:uid="{00000000-0005-0000-0000-0000F6800000}"/>
    <cellStyle name="Hiperłącze 8" xfId="11273" hidden="1" xr:uid="{00000000-0005-0000-0000-0000F8800000}"/>
    <cellStyle name="Hiperłącze 8" xfId="10311" hidden="1" xr:uid="{00000000-0005-0000-0000-0000E4800000}"/>
    <cellStyle name="Hiperłącze 8" xfId="10372" hidden="1" xr:uid="{00000000-0005-0000-0000-0000E5800000}"/>
    <cellStyle name="Hiperłącze 8" xfId="19097" hidden="1" xr:uid="{00000000-0005-0000-0000-000088840000}"/>
    <cellStyle name="Hiperłącze 8" xfId="19002" hidden="1" xr:uid="{00000000-0005-0000-0000-000036840000}"/>
    <cellStyle name="Hiperłącze 8" xfId="19286" hidden="1" xr:uid="{00000000-0005-0000-0000-0000D9840000}"/>
    <cellStyle name="Hiperłącze 8" xfId="19564" hidden="1" xr:uid="{00000000-0005-0000-0000-0000C9840000}"/>
    <cellStyle name="Hiperłącze 8" xfId="14181" hidden="1" xr:uid="{00000000-0005-0000-0000-00000B820000}"/>
    <cellStyle name="Hiperłącze 8" xfId="13871" hidden="1" xr:uid="{00000000-0005-0000-0000-00004C820000}"/>
    <cellStyle name="Hiperłącze 8" xfId="11266" hidden="1" xr:uid="{00000000-0005-0000-0000-0000F4800000}"/>
    <cellStyle name="Hiperłącze 8" xfId="23920" hidden="1" xr:uid="{00000000-0005-0000-0000-0000FA860000}"/>
    <cellStyle name="Hiperłącze 8" xfId="23264" hidden="1" xr:uid="{00000000-0005-0000-0000-000029860000}"/>
    <cellStyle name="Hiperłącze 8" xfId="13348" hidden="1" xr:uid="{00000000-0005-0000-0000-0000BB810000}"/>
    <cellStyle name="Hiperłącze 8" xfId="15064" hidden="1" xr:uid="{00000000-0005-0000-0000-0000D1820000}"/>
    <cellStyle name="Hiperłącze 8" xfId="18635" hidden="1" xr:uid="{00000000-0005-0000-0000-000011840000}"/>
    <cellStyle name="Hiperłącze 8" xfId="13135" hidden="1" xr:uid="{00000000-0005-0000-0000-00009F810000}"/>
    <cellStyle name="Hiperłącze 8" xfId="25103" hidden="1" xr:uid="{00000000-0005-0000-0000-000092880000}"/>
    <cellStyle name="Hiperłącze 8" xfId="12996" hidden="1" xr:uid="{00000000-0005-0000-0000-00008E810000}"/>
    <cellStyle name="Hiperłącze 8" xfId="11507" hidden="1" xr:uid="{00000000-0005-0000-0000-00006C810000}"/>
    <cellStyle name="Hiperłącze 8" xfId="15053" hidden="1" xr:uid="{00000000-0005-0000-0000-0000D3820000}"/>
    <cellStyle name="Hiperłącze 8" xfId="13853" hidden="1" xr:uid="{00000000-0005-0000-0000-000045820000}"/>
    <cellStyle name="Hiperłącze 8" xfId="28310" hidden="1" xr:uid="{00000000-0005-0000-0000-0000B2880000}"/>
    <cellStyle name="Hiperłącze 8" xfId="19992" hidden="1" xr:uid="{00000000-0005-0000-0000-0000C7840000}"/>
    <cellStyle name="Hiperłącze 8" xfId="15329" hidden="1" xr:uid="{00000000-0005-0000-0000-0000A4820000}"/>
    <cellStyle name="Hiperłącze 8" xfId="14737" hidden="1" xr:uid="{00000000-0005-0000-0000-000082820000}"/>
    <cellStyle name="Hiperłącze 8" xfId="20123" hidden="1" xr:uid="{00000000-0005-0000-0000-0000FC840000}"/>
    <cellStyle name="Hiperłącze 8" xfId="19512" hidden="1" xr:uid="{00000000-0005-0000-0000-0000D1840000}"/>
    <cellStyle name="Hiperłącze 8" xfId="11760" hidden="1" xr:uid="{00000000-0005-0000-0000-000066820000}"/>
    <cellStyle name="Hiperłącze 8" xfId="14379" hidden="1" xr:uid="{00000000-0005-0000-0000-00001D820000}"/>
    <cellStyle name="Hiperłącze 8" xfId="27986" hidden="1" xr:uid="{00000000-0005-0000-0000-000054880000}"/>
    <cellStyle name="Hiperłącze 8" xfId="12412" hidden="1" xr:uid="{00000000-0005-0000-0000-000038810000}"/>
    <cellStyle name="Hiperłącze 8" xfId="23796" hidden="1" xr:uid="{00000000-0005-0000-0000-0000A6860000}"/>
    <cellStyle name="Hiperłącze 8" xfId="14933" hidden="1" xr:uid="{00000000-0005-0000-0000-0000D0820000}"/>
    <cellStyle name="Hiperłącze 8" xfId="20959" hidden="1" xr:uid="{00000000-0005-0000-0000-0000FD850000}"/>
    <cellStyle name="Hiperłącze 8" xfId="30258" hidden="1" xr:uid="{00000000-0005-0000-0000-00005D890000}"/>
    <cellStyle name="Hiperłącze 8" xfId="24949" hidden="1" xr:uid="{00000000-0005-0000-0000-000030870000}"/>
    <cellStyle name="Hiperłącze 8" xfId="23127" hidden="1" xr:uid="{00000000-0005-0000-0000-000020860000}"/>
    <cellStyle name="Hiperłącze 8" xfId="19162" hidden="1" xr:uid="{00000000-0005-0000-0000-00008A840000}"/>
    <cellStyle name="Hiperłącze 8" xfId="13471" hidden="1" xr:uid="{00000000-0005-0000-0000-0000C5810000}"/>
    <cellStyle name="Hiperłącze 8" xfId="37376" hidden="1" xr:uid="{00000000-0005-0000-0000-00001A8D0000}"/>
    <cellStyle name="Hiperłącze 8" xfId="14413" hidden="1" xr:uid="{00000000-0005-0000-0000-000024820000}"/>
    <cellStyle name="Hiperłącze 8" xfId="44603" hidden="1" xr:uid="{00000000-0005-0000-0000-0000FB8F0000}"/>
    <cellStyle name="Hiperłącze 8" xfId="39263" hidden="1" xr:uid="{00000000-0005-0000-0000-0000788D0000}"/>
    <cellStyle name="Hiperłącze 8" xfId="42033" hidden="1" xr:uid="{00000000-0005-0000-0000-0000398F0000}"/>
    <cellStyle name="Hiperłącze 8" xfId="47010" hidden="1" xr:uid="{00000000-0005-0000-0000-000017910000}"/>
    <cellStyle name="Hiperłącze 8" xfId="18255" hidden="1" xr:uid="{00000000-0005-0000-0000-000049840000}"/>
    <cellStyle name="Hiperłącze 8" xfId="18822" hidden="1" xr:uid="{00000000-0005-0000-0000-000024840000}"/>
    <cellStyle name="Hiperłącze 8" xfId="16358" hidden="1" xr:uid="{00000000-0005-0000-0000-0000DA830000}"/>
    <cellStyle name="Hiperłącze 8" xfId="26332" hidden="1" xr:uid="{00000000-0005-0000-0000-00008A870000}"/>
    <cellStyle name="Hiperłącze 8" xfId="36519" hidden="1" xr:uid="{00000000-0005-0000-0000-00008F8C0000}"/>
    <cellStyle name="Hiperłącze 8" xfId="23645" hidden="1" xr:uid="{00000000-0005-0000-0000-00009C860000}"/>
    <cellStyle name="Hiperłącze 8" xfId="14222" hidden="1" xr:uid="{00000000-0005-0000-0000-00000A820000}"/>
    <cellStyle name="Hiperłącze 8" xfId="22873" hidden="1" xr:uid="{00000000-0005-0000-0000-00006E860000}"/>
    <cellStyle name="Hiperłącze 8" xfId="15882" hidden="1" xr:uid="{00000000-0005-0000-0000-00000E830000}"/>
    <cellStyle name="Hiperłącze 8" xfId="22950" hidden="1" xr:uid="{00000000-0005-0000-0000-00005F860000}"/>
    <cellStyle name="Hiperłącze 8" xfId="28193" hidden="1" xr:uid="{00000000-0005-0000-0000-0000A5880000}"/>
    <cellStyle name="Hiperłącze 8" xfId="20260" hidden="1" xr:uid="{00000000-0005-0000-0000-000010850000}"/>
    <cellStyle name="Hiperłącze 8" xfId="16008" hidden="1" xr:uid="{00000000-0005-0000-0000-000086830000}"/>
    <cellStyle name="Hiperłącze 8" xfId="42579" hidden="1" xr:uid="{00000000-0005-0000-0000-0000108F0000}"/>
    <cellStyle name="Hiperłącze 8" xfId="16693" hidden="1" xr:uid="{00000000-0005-0000-0000-000029830000}"/>
    <cellStyle name="Hiperłącze 8" xfId="30907" hidden="1" xr:uid="{00000000-0005-0000-0000-0000A3890000}"/>
    <cellStyle name="Hiperłącze 8" xfId="29158" hidden="1" xr:uid="{00000000-0005-0000-0000-00001B890000}"/>
    <cellStyle name="Hiperłącze 8" xfId="30162" hidden="1" xr:uid="{00000000-0005-0000-0000-000051890000}"/>
    <cellStyle name="Hiperłącze 8" xfId="29311" hidden="1" xr:uid="{00000000-0005-0000-0000-000029890000}"/>
    <cellStyle name="Hiperłącze 8" xfId="16278" hidden="1" xr:uid="{00000000-0005-0000-0000-000077840000}"/>
    <cellStyle name="Hiperłącze 8" xfId="12135" hidden="1" xr:uid="{00000000-0005-0000-0000-00001B810000}"/>
    <cellStyle name="Hiperłącze 8" xfId="14072" hidden="1" xr:uid="{00000000-0005-0000-0000-000044820000}"/>
    <cellStyle name="Hiperłącze 8" xfId="18340" hidden="1" xr:uid="{00000000-0005-0000-0000-00005F840000}"/>
    <cellStyle name="Hiperłącze 8" xfId="40359" hidden="1" xr:uid="{00000000-0005-0000-0000-0000088E0000}"/>
    <cellStyle name="Hiperłącze 8" xfId="25175" hidden="1" xr:uid="{00000000-0005-0000-0000-0000AF870000}"/>
    <cellStyle name="Hiperłącze 8" xfId="20758" hidden="1" xr:uid="{00000000-0005-0000-0000-000090860000}"/>
    <cellStyle name="Hiperłącze 8" xfId="27313" hidden="1" xr:uid="{00000000-0005-0000-0000-000066880000}"/>
    <cellStyle name="Hiperłącze 8" xfId="27247" hidden="1" xr:uid="{00000000-0005-0000-0000-000027880000}"/>
    <cellStyle name="Hiperłącze 8" xfId="25758" hidden="1" xr:uid="{00000000-0005-0000-0000-00004E870000}"/>
    <cellStyle name="Hiperłącze 8" xfId="26634" hidden="1" xr:uid="{00000000-0005-0000-0000-0000C5870000}"/>
    <cellStyle name="Hiperłącze 8" xfId="25243" hidden="1" xr:uid="{00000000-0005-0000-0000-00009F870000}"/>
    <cellStyle name="Hiperłącze 8" xfId="34333" hidden="1" xr:uid="{00000000-0005-0000-0000-0000B18C0000}"/>
    <cellStyle name="Hiperłącze 8" xfId="16032" hidden="1" xr:uid="{00000000-0005-0000-0000-00007C830000}"/>
    <cellStyle name="Hiperłącze 8" xfId="17102" hidden="1" xr:uid="{00000000-0005-0000-0000-000057830000}"/>
    <cellStyle name="Hiperłącze 8" xfId="25646" hidden="1" xr:uid="{00000000-0005-0000-0000-00003D870000}"/>
    <cellStyle name="Hiperłącze 8" xfId="16831" hidden="1" xr:uid="{00000000-0005-0000-0000-00003B830000}"/>
    <cellStyle name="Hiperłącze 8" xfId="17460" hidden="1" xr:uid="{00000000-0005-0000-0000-00009C830000}"/>
    <cellStyle name="Hiperłącze 8" xfId="24139" hidden="1" xr:uid="{00000000-0005-0000-0000-0000AB860000}"/>
    <cellStyle name="Hiperłącze 8" xfId="19227" hidden="1" xr:uid="{00000000-0005-0000-0000-000098840000}"/>
    <cellStyle name="Hiperłącze 8" xfId="24601" hidden="1" xr:uid="{00000000-0005-0000-0000-000002870000}"/>
    <cellStyle name="Hiperłącze 8" xfId="22601" hidden="1" xr:uid="{00000000-0005-0000-0000-000007860000}"/>
    <cellStyle name="Hiperłącze 8" xfId="23670" hidden="1" xr:uid="{00000000-0005-0000-0000-000095860000}"/>
    <cellStyle name="Hiperłącze 8" xfId="40121" hidden="1" xr:uid="{00000000-0005-0000-0000-0000EA8D0000}"/>
    <cellStyle name="Hiperłącze 8" xfId="27612" hidden="1" xr:uid="{00000000-0005-0000-0000-000029880000}"/>
    <cellStyle name="Hiperłącze 8" xfId="22889" hidden="1" xr:uid="{00000000-0005-0000-0000-00006A860000}"/>
    <cellStyle name="Hiperłącze 8" xfId="26721" hidden="1" xr:uid="{00000000-0005-0000-0000-0000D4870000}"/>
    <cellStyle name="Hiperłącze 8" xfId="36442" hidden="1" xr:uid="{00000000-0005-0000-0000-00009E8C0000}"/>
    <cellStyle name="Hiperłącze 8" xfId="24395" hidden="1" xr:uid="{00000000-0005-0000-0000-0000C7860000}"/>
    <cellStyle name="Hiperłącze 8" xfId="20804" hidden="1" xr:uid="{00000000-0005-0000-0000-000087860000}"/>
    <cellStyle name="Hiperłącze 8" xfId="25488" hidden="1" xr:uid="{00000000-0005-0000-0000-000009880000}"/>
    <cellStyle name="Hiperłącze 8" xfId="30426" hidden="1" xr:uid="{00000000-0005-0000-0000-000065890000}"/>
    <cellStyle name="Hiperłącze 8" xfId="28391" hidden="1" xr:uid="{00000000-0005-0000-0000-000008890000}"/>
    <cellStyle name="Hiperłącze 8" xfId="15808" hidden="1" xr:uid="{00000000-0005-0000-0000-000007830000}"/>
    <cellStyle name="Hiperłącze 8" xfId="39051" hidden="1" xr:uid="{00000000-0005-0000-0000-00003D8E0000}"/>
    <cellStyle name="Hiperłącze 8" xfId="40649" hidden="1" xr:uid="{00000000-0005-0000-0000-0000418E0000}"/>
    <cellStyle name="Hiperłącze 8" xfId="40740" hidden="1" xr:uid="{00000000-0005-0000-0000-0000468E0000}"/>
    <cellStyle name="Hiperłącze 8" xfId="40693" hidden="1" xr:uid="{00000000-0005-0000-0000-0000478E0000}"/>
    <cellStyle name="Hiperłącze 8" xfId="40684" hidden="1" xr:uid="{00000000-0005-0000-0000-0000488E0000}"/>
    <cellStyle name="Hiperłącze 8" xfId="40767" hidden="1" xr:uid="{00000000-0005-0000-0000-00004E8E0000}"/>
    <cellStyle name="Hiperłącze 8" xfId="40839" hidden="1" xr:uid="{00000000-0005-0000-0000-0000518E0000}"/>
    <cellStyle name="Hiperłącze 8" xfId="40801" hidden="1" xr:uid="{00000000-0005-0000-0000-0000538E0000}"/>
    <cellStyle name="Hiperłącze 8" xfId="40792" hidden="1" xr:uid="{00000000-0005-0000-0000-0000548E0000}"/>
    <cellStyle name="Hiperłącze 8" xfId="39122" hidden="1" xr:uid="{00000000-0005-0000-0000-0000408E0000}"/>
    <cellStyle name="Hiperłącze 8" xfId="16064" hidden="1" xr:uid="{00000000-0005-0000-0000-0000E2830000}"/>
    <cellStyle name="Hiperłącze 8" xfId="10436" hidden="1" xr:uid="{00000000-0005-0000-0000-0000EF800000}"/>
    <cellStyle name="Hiperłącze 8" xfId="38736" hidden="1" xr:uid="{00000000-0005-0000-0000-0000DD8D0000}"/>
    <cellStyle name="Hiperłącze 8" xfId="15410" hidden="1" xr:uid="{00000000-0005-0000-0000-0000AD820000}"/>
    <cellStyle name="Hiperłącze 8" xfId="11654" hidden="1" xr:uid="{00000000-0005-0000-0000-000071810000}"/>
    <cellStyle name="Hiperłącze 8" xfId="23912" hidden="1" xr:uid="{00000000-0005-0000-0000-0000FD860000}"/>
    <cellStyle name="Hiperłącze 8" xfId="11531" hidden="1" xr:uid="{00000000-0005-0000-0000-00005E820000}"/>
    <cellStyle name="Hiperłącze 8" xfId="17029" hidden="1" xr:uid="{00000000-0005-0000-0000-00004F830000}"/>
    <cellStyle name="Hiperłącze 8" xfId="17078" hidden="1" xr:uid="{00000000-0005-0000-0000-000052830000}"/>
    <cellStyle name="Hiperłącze 8" xfId="17041" hidden="1" xr:uid="{00000000-0005-0000-0000-000054830000}"/>
    <cellStyle name="Hiperłącze 8" xfId="17158" hidden="1" xr:uid="{00000000-0005-0000-0000-000059830000}"/>
    <cellStyle name="Hiperłącze 8" xfId="17174" hidden="1" xr:uid="{00000000-0005-0000-0000-00005E830000}"/>
    <cellStyle name="Hiperłącze 8" xfId="17137" hidden="1" xr:uid="{00000000-0005-0000-0000-000060830000}"/>
    <cellStyle name="Hiperłącze 8" xfId="17211" hidden="1" xr:uid="{00000000-0005-0000-0000-000064830000}"/>
    <cellStyle name="Hiperłącze 8" xfId="17218" hidden="1" xr:uid="{00000000-0005-0000-0000-000068830000}"/>
    <cellStyle name="Hiperłącze 8" xfId="17257" hidden="1" xr:uid="{00000000-0005-0000-0000-000069830000}"/>
    <cellStyle name="Hiperłącze 8" xfId="17242" hidden="1" xr:uid="{00000000-0005-0000-0000-00006B830000}"/>
    <cellStyle name="Hiperłącze 8" xfId="17326" hidden="1" xr:uid="{00000000-0005-0000-0000-000074830000}"/>
    <cellStyle name="Hiperłącze 8" xfId="17348" hidden="1" xr:uid="{00000000-0005-0000-0000-000078830000}"/>
    <cellStyle name="Hiperłącze 8" xfId="16216" hidden="1" xr:uid="{00000000-0005-0000-0000-00007A830000}"/>
    <cellStyle name="Hiperłącze 8" xfId="16752" hidden="1" xr:uid="{00000000-0005-0000-0000-00007D830000}"/>
    <cellStyle name="Hiperłącze 8" xfId="16168" hidden="1" xr:uid="{00000000-0005-0000-0000-00007E830000}"/>
    <cellStyle name="Hiperłącze 8" xfId="16201" hidden="1" xr:uid="{00000000-0005-0000-0000-000080830000}"/>
    <cellStyle name="Hiperłącze 8" xfId="16179" hidden="1" xr:uid="{00000000-0005-0000-0000-000081830000}"/>
    <cellStyle name="Hiperłącze 8" xfId="16184" hidden="1" xr:uid="{00000000-0005-0000-0000-000083830000}"/>
    <cellStyle name="Hiperłącze 8" xfId="16162" hidden="1" xr:uid="{00000000-0005-0000-0000-000085830000}"/>
    <cellStyle name="Hiperłącze 8" xfId="17447" hidden="1" xr:uid="{00000000-0005-0000-0000-000097830000}"/>
    <cellStyle name="Hiperłącze 8" xfId="17438" hidden="1" xr:uid="{00000000-0005-0000-0000-000098830000}"/>
    <cellStyle name="Hiperłącze 8" xfId="17477" hidden="1" xr:uid="{00000000-0005-0000-0000-000099830000}"/>
    <cellStyle name="Hiperłącze 8" xfId="23510" hidden="1" xr:uid="{00000000-0005-0000-0000-000041860000}"/>
    <cellStyle name="Hiperłącze 8" xfId="17896" hidden="1" xr:uid="{00000000-0005-0000-0000-0000C5830000}"/>
    <cellStyle name="Hiperłącze 8" xfId="37843" hidden="1" xr:uid="{00000000-0005-0000-0000-0000F08C0000}"/>
    <cellStyle name="Hiperłącze 8" xfId="26186" hidden="1" xr:uid="{00000000-0005-0000-0000-000080870000}"/>
    <cellStyle name="Hiperłącze 8" xfId="26241" hidden="1" xr:uid="{00000000-0005-0000-0000-000082870000}"/>
    <cellStyle name="Hiperłącze 8" xfId="26267" hidden="1" xr:uid="{00000000-0005-0000-0000-000088870000}"/>
    <cellStyle name="Hiperłącze 8" xfId="26306" hidden="1" xr:uid="{00000000-0005-0000-0000-000089870000}"/>
    <cellStyle name="Hiperłącze 8" xfId="26350" hidden="1" xr:uid="{00000000-0005-0000-0000-00008E870000}"/>
    <cellStyle name="Hiperłącze 8" xfId="26368" hidden="1" xr:uid="{00000000-0005-0000-0000-000090870000}"/>
    <cellStyle name="Hiperłącze 8" xfId="26431" hidden="1" xr:uid="{00000000-0005-0000-0000-000092870000}"/>
    <cellStyle name="Hiperłącze 8" xfId="26440" hidden="1" xr:uid="{00000000-0005-0000-0000-000096870000}"/>
    <cellStyle name="Hiperłącze 8" xfId="26399" hidden="1" xr:uid="{00000000-0005-0000-0000-000097870000}"/>
    <cellStyle name="Hiperłącze 8" xfId="25801" hidden="1" xr:uid="{00000000-0005-0000-0000-00009D870000}"/>
    <cellStyle name="Hiperłącze 8" xfId="25250" hidden="1" xr:uid="{00000000-0005-0000-0000-0000A0870000}"/>
    <cellStyle name="Hiperłącze 8" xfId="25233" hidden="1" xr:uid="{00000000-0005-0000-0000-0000A3870000}"/>
    <cellStyle name="Hiperłącze 8" xfId="25164" hidden="1" xr:uid="{00000000-0005-0000-0000-0000AA870000}"/>
    <cellStyle name="Hiperłącze 8" xfId="25156" hidden="1" xr:uid="{00000000-0005-0000-0000-0000AE870000}"/>
    <cellStyle name="Hiperłącze 8" xfId="25177" hidden="1" xr:uid="{00000000-0005-0000-0000-0000B0870000}"/>
    <cellStyle name="Hiperłącze 8" xfId="26480" hidden="1" xr:uid="{00000000-0005-0000-0000-0000B4870000}"/>
    <cellStyle name="Hiperłącze 8" xfId="26543" hidden="1" xr:uid="{00000000-0005-0000-0000-0000B6870000}"/>
    <cellStyle name="Hiperłącze 8" xfId="26526" hidden="1" xr:uid="{00000000-0005-0000-0000-0000B9870000}"/>
    <cellStyle name="Hiperłącze 8" xfId="26509" hidden="1" xr:uid="{00000000-0005-0000-0000-0000BC870000}"/>
    <cellStyle name="Hiperłącze 8" xfId="26561" hidden="1" xr:uid="{00000000-0005-0000-0000-0000BD870000}"/>
    <cellStyle name="Hiperłącze 8" xfId="26588" hidden="1" xr:uid="{00000000-0005-0000-0000-0000C0870000}"/>
    <cellStyle name="Hiperłącze 8" xfId="26604" hidden="1" xr:uid="{00000000-0005-0000-0000-0000C3870000}"/>
    <cellStyle name="Hiperłącze 8" xfId="43972" hidden="1" xr:uid="{00000000-0005-0000-0000-00009B8F0000}"/>
    <cellStyle name="Hiperłącze 8" xfId="22128" hidden="1" xr:uid="{00000000-0005-0000-0000-0000B2850000}"/>
    <cellStyle name="Hiperłącze 8" xfId="20461" hidden="1" xr:uid="{00000000-0005-0000-0000-000028850000}"/>
    <cellStyle name="Hiperłącze 8" xfId="25921" hidden="1" xr:uid="{00000000-0005-0000-0000-00005A870000}"/>
    <cellStyle name="Hiperłącze 8" xfId="11969" hidden="1" xr:uid="{00000000-0005-0000-0000-0000D8810000}"/>
    <cellStyle name="Hiperłącze 8" xfId="19652" hidden="1" xr:uid="{00000000-0005-0000-0000-0000A4840000}"/>
    <cellStyle name="Hiperłącze 8" xfId="19613" hidden="1" xr:uid="{00000000-0005-0000-0000-00009B840000}"/>
    <cellStyle name="Hiperłącze 8" xfId="23472" hidden="1" xr:uid="{00000000-0005-0000-0000-000043860000}"/>
    <cellStyle name="Hiperłącze 8" xfId="25613" hidden="1" xr:uid="{00000000-0005-0000-0000-00003F870000}"/>
    <cellStyle name="Hiperłącze 8" xfId="31111" hidden="1" xr:uid="{00000000-0005-0000-0000-0000D0890000}"/>
    <cellStyle name="Hiperłącze 8" xfId="18250" hidden="1" xr:uid="{00000000-0005-0000-0000-00004A840000}"/>
    <cellStyle name="Hiperłącze 8" xfId="16466" hidden="1" xr:uid="{00000000-0005-0000-0000-0000D9830000}"/>
    <cellStyle name="Hiperłącze 8" xfId="17814" hidden="1" xr:uid="{00000000-0005-0000-0000-0000C1830000}"/>
    <cellStyle name="Hiperłącze 8" xfId="13077" hidden="1" xr:uid="{00000000-0005-0000-0000-000092810000}"/>
    <cellStyle name="Hiperłącze 8" xfId="19276" hidden="1" xr:uid="{00000000-0005-0000-0000-0000DE840000}"/>
    <cellStyle name="Hiperłącze 8" xfId="21567" hidden="1" xr:uid="{00000000-0005-0000-0000-000064850000}"/>
    <cellStyle name="Hiperłącze 8" xfId="11446" hidden="1" xr:uid="{00000000-0005-0000-0000-000006810000}"/>
    <cellStyle name="Hiperłącze 8" xfId="17151" hidden="1" xr:uid="{00000000-0005-0000-0000-00005D830000}"/>
    <cellStyle name="Hiperłącze 8" xfId="26029" hidden="1" xr:uid="{00000000-0005-0000-0000-000066870000}"/>
    <cellStyle name="Hiperłącze 8" xfId="24767" hidden="1" xr:uid="{00000000-0005-0000-0000-000020870000}"/>
    <cellStyle name="Hiperłącze 8" xfId="24567" hidden="1" xr:uid="{00000000-0005-0000-0000-000008870000}"/>
    <cellStyle name="Hiperłącze 8" xfId="27124" hidden="1" xr:uid="{00000000-0005-0000-0000-000017880000}"/>
    <cellStyle name="Hiperłącze 8" xfId="23420" hidden="1" xr:uid="{00000000-0005-0000-0000-00003A860000}"/>
    <cellStyle name="Hiperłącze 8" xfId="23147" hidden="1" xr:uid="{00000000-0005-0000-0000-000024860000}"/>
    <cellStyle name="Hiperłącze 8" xfId="24460" hidden="1" xr:uid="{00000000-0005-0000-0000-0000CD860000}"/>
    <cellStyle name="Hiperłącze 8" xfId="24247" hidden="1" xr:uid="{00000000-0005-0000-0000-0000B8860000}"/>
    <cellStyle name="Hiperłącze 8" xfId="23570" hidden="1" xr:uid="{00000000-0005-0000-0000-000072860000}"/>
    <cellStyle name="Hiperłącze 8" xfId="25420" hidden="1" xr:uid="{00000000-0005-0000-0000-0000FC870000}"/>
    <cellStyle name="Hiperłącze 8" xfId="26863" hidden="1" xr:uid="{00000000-0005-0000-0000-0000E1870000}"/>
    <cellStyle name="Hiperłącze 8" xfId="26676" hidden="1" xr:uid="{00000000-0005-0000-0000-0000CA870000}"/>
    <cellStyle name="Hiperłącze 8" xfId="20587" hidden="1" xr:uid="{00000000-0005-0000-0000-00007C860000}"/>
    <cellStyle name="Hiperłącze 8" xfId="16732" hidden="1" xr:uid="{00000000-0005-0000-0000-0000E5830000}"/>
    <cellStyle name="Hiperłącze 8" xfId="29026" hidden="1" xr:uid="{00000000-0005-0000-0000-0000E3880000}"/>
    <cellStyle name="Hiperłącze 8" xfId="29056" hidden="1" xr:uid="{00000000-0005-0000-0000-0000E5880000}"/>
    <cellStyle name="Hiperłącze 8" xfId="29082" hidden="1" xr:uid="{00000000-0005-0000-0000-0000E6880000}"/>
    <cellStyle name="Hiperłącze 8" xfId="29041" hidden="1" xr:uid="{00000000-0005-0000-0000-0000E7880000}"/>
    <cellStyle name="Hiperłącze 8" xfId="19189" hidden="1" xr:uid="{00000000-0005-0000-0000-00008F840000}"/>
    <cellStyle name="Hiperłącze 8" xfId="15907" hidden="1" xr:uid="{00000000-0005-0000-0000-000014830000}"/>
    <cellStyle name="Hiperłącze 8" xfId="29292" hidden="1" xr:uid="{00000000-0005-0000-0000-00002F890000}"/>
    <cellStyle name="Hiperłącze 8" xfId="22331" hidden="1" xr:uid="{00000000-0005-0000-0000-0000CE850000}"/>
    <cellStyle name="Hiperłącze 8" xfId="22029" hidden="1" xr:uid="{00000000-0005-0000-0000-0000AA850000}"/>
    <cellStyle name="Hiperłącze 8" xfId="12801" hidden="1" xr:uid="{00000000-0005-0000-0000-000064810000}"/>
    <cellStyle name="Hiperłącze 8" xfId="13565" hidden="1" xr:uid="{00000000-0005-0000-0000-0000EB810000}"/>
    <cellStyle name="Hiperłącze 8" xfId="26619" hidden="1" xr:uid="{00000000-0005-0000-0000-0000C7870000}"/>
    <cellStyle name="Hiperłącze 8" xfId="26685" hidden="1" xr:uid="{00000000-0005-0000-0000-0000CB870000}"/>
    <cellStyle name="Hiperłącze 8" xfId="26758" hidden="1" xr:uid="{00000000-0005-0000-0000-0000D2870000}"/>
    <cellStyle name="Hiperłącze 8" xfId="26782" hidden="1" xr:uid="{00000000-0005-0000-0000-0000D7870000}"/>
    <cellStyle name="Hiperłącze 8" xfId="26797" hidden="1" xr:uid="{00000000-0005-0000-0000-0000DC870000}"/>
    <cellStyle name="Hiperłącze 8" xfId="26854" hidden="1" xr:uid="{00000000-0005-0000-0000-0000DE870000}"/>
    <cellStyle name="Hiperłącze 8" xfId="26817" hidden="1" xr:uid="{00000000-0005-0000-0000-0000E0870000}"/>
    <cellStyle name="Hiperłącze 8" xfId="26954" hidden="1" xr:uid="{00000000-0005-0000-0000-0000E6870000}"/>
    <cellStyle name="Hiperłącze 8" xfId="26898" hidden="1" xr:uid="{00000000-0005-0000-0000-0000E8870000}"/>
    <cellStyle name="Hiperłącze 8" xfId="26920" hidden="1" xr:uid="{00000000-0005-0000-0000-0000EC870000}"/>
    <cellStyle name="Hiperłącze 8" xfId="26972" hidden="1" xr:uid="{00000000-0005-0000-0000-0000ED870000}"/>
    <cellStyle name="Hiperłącze 8" xfId="26999" hidden="1" xr:uid="{00000000-0005-0000-0000-0000F0870000}"/>
    <cellStyle name="Hiperłącze 8" xfId="27053" hidden="1" xr:uid="{00000000-0005-0000-0000-0000F1870000}"/>
    <cellStyle name="Hiperłącze 8" xfId="27015" hidden="1" xr:uid="{00000000-0005-0000-0000-0000F3870000}"/>
    <cellStyle name="Hiperłącze 8" xfId="25452" hidden="1" xr:uid="{00000000-0005-0000-0000-0000FE870000}"/>
    <cellStyle name="Hiperłącze 8" xfId="25523" hidden="1" xr:uid="{00000000-0005-0000-0000-0000FF870000}"/>
    <cellStyle name="Hiperłącze 8" xfId="22805" hidden="1" xr:uid="{00000000-0005-0000-0000-00004D860000}"/>
    <cellStyle name="Hiperłącze 8" xfId="22999" hidden="1" xr:uid="{00000000-0005-0000-0000-00004E860000}"/>
    <cellStyle name="Hiperłącze 8" xfId="22992" hidden="1" xr:uid="{00000000-0005-0000-0000-000052860000}"/>
    <cellStyle name="Hiperłącze 8" xfId="22781" hidden="1" xr:uid="{00000000-0005-0000-0000-000059860000}"/>
    <cellStyle name="Hiperłącze 8" xfId="22789" hidden="1" xr:uid="{00000000-0005-0000-0000-00005C860000}"/>
    <cellStyle name="Hiperłącze 8" xfId="23083" hidden="1" xr:uid="{00000000-0005-0000-0000-000061860000}"/>
    <cellStyle name="Hiperłącze 8" xfId="22830" hidden="1" xr:uid="{00000000-0005-0000-0000-000062860000}"/>
    <cellStyle name="Hiperłącze 8" xfId="23122" hidden="1" xr:uid="{00000000-0005-0000-0000-000064860000}"/>
    <cellStyle name="Hiperłącze 8" xfId="22933" hidden="1" xr:uid="{00000000-0005-0000-0000-000067860000}"/>
    <cellStyle name="Hiperłącze 8" xfId="22881" hidden="1" xr:uid="{00000000-0005-0000-0000-00006D860000}"/>
    <cellStyle name="Hiperłącze 8" xfId="22866" hidden="1" xr:uid="{00000000-0005-0000-0000-00006F860000}"/>
    <cellStyle name="Hiperłącze 8" xfId="22859" hidden="1" xr:uid="{00000000-0005-0000-0000-000070860000}"/>
    <cellStyle name="Hiperłącze 8" xfId="23538" hidden="1" xr:uid="{00000000-0005-0000-0000-000077860000}"/>
    <cellStyle name="Hiperłącze 8" xfId="23536" hidden="1" xr:uid="{00000000-0005-0000-0000-000078860000}"/>
    <cellStyle name="Hiperłącze 8" xfId="20582" hidden="1" xr:uid="{00000000-0005-0000-0000-00007E860000}"/>
    <cellStyle name="Hiperłącze 8" xfId="20764" hidden="1" xr:uid="{00000000-0005-0000-0000-000081860000}"/>
    <cellStyle name="Hiperłącze 8" xfId="20811" hidden="1" xr:uid="{00000000-0005-0000-0000-000086860000}"/>
    <cellStyle name="Hiperłącze 8" xfId="23007" hidden="1" xr:uid="{00000000-0005-0000-0000-000051860000}"/>
    <cellStyle name="Hiperłącze 8" xfId="17672" hidden="1" xr:uid="{00000000-0005-0000-0000-0000B4830000}"/>
    <cellStyle name="Hiperłącze 8" xfId="17431" hidden="1" xr:uid="{00000000-0005-0000-0000-000094830000}"/>
    <cellStyle name="Hiperłącze 8" xfId="16613" hidden="1" xr:uid="{00000000-0005-0000-0000-000022830000}"/>
    <cellStyle name="Hiperłącze 8" xfId="15773" hidden="1" xr:uid="{00000000-0005-0000-0000-000002830000}"/>
    <cellStyle name="Hiperłącze 8" xfId="21768" hidden="1" xr:uid="{00000000-0005-0000-0000-00007B850000}"/>
    <cellStyle name="Hiperłącze 8" xfId="26174" hidden="1" xr:uid="{00000000-0005-0000-0000-00007B870000}"/>
    <cellStyle name="Hiperłącze 8" xfId="30185" hidden="1" xr:uid="{00000000-0005-0000-0000-000052890000}"/>
    <cellStyle name="Hiperłącze 8" xfId="29336" hidden="1" xr:uid="{00000000-0005-0000-0000-000031890000}"/>
    <cellStyle name="Hiperłącze 8" xfId="29001" hidden="1" xr:uid="{00000000-0005-0000-0000-0000DF880000}"/>
    <cellStyle name="Hiperłącze 8" xfId="28220" hidden="1" xr:uid="{00000000-0005-0000-0000-0000AD880000}"/>
    <cellStyle name="Hiperłącze 8" xfId="25110" hidden="1" xr:uid="{00000000-0005-0000-0000-00008C880000}"/>
    <cellStyle name="Hiperłącze 8" xfId="27445" hidden="1" xr:uid="{00000000-0005-0000-0000-00007C880000}"/>
    <cellStyle name="Hiperłącze 8" xfId="27575" hidden="1" xr:uid="{00000000-0005-0000-0000-00005A880000}"/>
    <cellStyle name="Hiperłącze 8" xfId="26534" hidden="1" xr:uid="{00000000-0005-0000-0000-0000B5870000}"/>
    <cellStyle name="Hiperłącze 8" xfId="26260" hidden="1" xr:uid="{00000000-0005-0000-0000-000084870000}"/>
    <cellStyle name="Hiperłącze 8" xfId="25662" hidden="1" xr:uid="{00000000-0005-0000-0000-000042870000}"/>
    <cellStyle name="Hiperłącze 8" xfId="25003" hidden="1" xr:uid="{00000000-0005-0000-0000-000031870000}"/>
    <cellStyle name="Hiperłącze 8" xfId="24813" hidden="1" xr:uid="{00000000-0005-0000-0000-000021870000}"/>
    <cellStyle name="Hiperłącze 8" xfId="23890" hidden="1" xr:uid="{00000000-0005-0000-0000-000000870000}"/>
    <cellStyle name="Hiperłącze 8" xfId="24059" hidden="1" xr:uid="{00000000-0005-0000-0000-0000DF860000}"/>
    <cellStyle name="Hiperłącze 8" xfId="24311" hidden="1" xr:uid="{00000000-0005-0000-0000-0000BE860000}"/>
    <cellStyle name="Hiperłącze 8" xfId="20793" hidden="1" xr:uid="{00000000-0005-0000-0000-00008C860000}"/>
    <cellStyle name="Hiperłącze 8" xfId="22592" hidden="1" xr:uid="{00000000-0005-0000-0000-000008860000}"/>
    <cellStyle name="Hiperłącze 8" xfId="40078" hidden="1" xr:uid="{00000000-0005-0000-0000-0000EC8D0000}"/>
    <cellStyle name="Hiperłącze 8" xfId="40130" hidden="1" xr:uid="{00000000-0005-0000-0000-0000ED8D0000}"/>
    <cellStyle name="Hiperłącze 8" xfId="40139" hidden="1" xr:uid="{00000000-0005-0000-0000-0000EE8D0000}"/>
    <cellStyle name="Hiperłącze 8" xfId="16128" hidden="1" xr:uid="{00000000-0005-0000-0000-000090830000}"/>
    <cellStyle name="Hiperłącze 8" xfId="40584" hidden="1" xr:uid="{00000000-0005-0000-0000-0000238E0000}"/>
    <cellStyle name="Hiperłącze 8" xfId="18167" hidden="1" xr:uid="{00000000-0005-0000-0000-000000840000}"/>
    <cellStyle name="Hiperłącze 8" xfId="18434" hidden="1" xr:uid="{00000000-0005-0000-0000-00004B840000}"/>
    <cellStyle name="Hiperłącze 8" xfId="20789" hidden="1" xr:uid="{00000000-0005-0000-0000-00008B860000}"/>
    <cellStyle name="Hiperłącze 8" xfId="21040" hidden="1" xr:uid="{00000000-0005-0000-0000-00008D860000}"/>
    <cellStyle name="Hiperłącze 8" xfId="23606" hidden="1" xr:uid="{00000000-0005-0000-0000-000093860000}"/>
    <cellStyle name="Hiperłącze 8" xfId="23623" hidden="1" xr:uid="{00000000-0005-0000-0000-000098860000}"/>
    <cellStyle name="Hiperłącze 8" xfId="23688" hidden="1" xr:uid="{00000000-0005-0000-0000-00009A860000}"/>
    <cellStyle name="Hiperłącze 8" xfId="23706" hidden="1" xr:uid="{00000000-0005-0000-0000-00009E860000}"/>
    <cellStyle name="Hiperłącze 8" xfId="23778" hidden="1" xr:uid="{00000000-0005-0000-0000-0000A1860000}"/>
    <cellStyle name="Hiperłącze 8" xfId="23731" hidden="1" xr:uid="{00000000-0005-0000-0000-0000A4860000}"/>
    <cellStyle name="Hiperłącze 8" xfId="23770" hidden="1" xr:uid="{00000000-0005-0000-0000-0000A5860000}"/>
    <cellStyle name="Hiperłącze 8" xfId="23755" hidden="1" xr:uid="{00000000-0005-0000-0000-0000A7860000}"/>
    <cellStyle name="Hiperłącze 8" xfId="23753" hidden="1" xr:uid="{00000000-0005-0000-0000-0000A8860000}"/>
    <cellStyle name="Hiperłącze 8" xfId="24166" hidden="1" xr:uid="{00000000-0005-0000-0000-0000AF860000}"/>
    <cellStyle name="Hiperłącze 8" xfId="24158" hidden="1" xr:uid="{00000000-0005-0000-0000-0000B0860000}"/>
    <cellStyle name="Hiperłącze 8" xfId="24180" hidden="1" xr:uid="{00000000-0005-0000-0000-0000B3860000}"/>
    <cellStyle name="Hiperłącze 8" xfId="24231" hidden="1" xr:uid="{00000000-0005-0000-0000-0000B6860000}"/>
    <cellStyle name="Hiperłącze 8" xfId="24351" hidden="1" xr:uid="{00000000-0005-0000-0000-0000C1860000}"/>
    <cellStyle name="Hiperłącze 8" xfId="24369" hidden="1" xr:uid="{00000000-0005-0000-0000-0000C3860000}"/>
    <cellStyle name="Hiperłącze 8" xfId="24379" hidden="1" xr:uid="{00000000-0005-0000-0000-0000C4860000}"/>
    <cellStyle name="Hiperłącze 8" xfId="24386" hidden="1" xr:uid="{00000000-0005-0000-0000-0000C8860000}"/>
    <cellStyle name="Hiperłącze 8" xfId="24451" hidden="1" xr:uid="{00000000-0005-0000-0000-0000CA860000}"/>
    <cellStyle name="Hiperłącze 8" xfId="24478" hidden="1" xr:uid="{00000000-0005-0000-0000-0000CF860000}"/>
    <cellStyle name="Hiperłącze 8" xfId="24550" hidden="1" xr:uid="{00000000-0005-0000-0000-0000D2860000}"/>
    <cellStyle name="Hiperłącze 8" xfId="24503" hidden="1" xr:uid="{00000000-0005-0000-0000-0000D3860000}"/>
    <cellStyle name="Hiperłącze 8" xfId="24518" hidden="1" xr:uid="{00000000-0005-0000-0000-0000D7860000}"/>
    <cellStyle name="Hiperłącze 8" xfId="24072" hidden="1" xr:uid="{00000000-0005-0000-0000-0000DC860000}"/>
    <cellStyle name="Hiperłącze 8" xfId="43499" hidden="1" xr:uid="{00000000-0005-0000-0000-00003A900000}"/>
    <cellStyle name="Hiperłącze 8" xfId="30100" hidden="1" xr:uid="{00000000-0005-0000-0000-00004A890000}"/>
    <cellStyle name="Hiperłącze 8" xfId="28408" hidden="1" xr:uid="{00000000-0005-0000-0000-000014890000}"/>
    <cellStyle name="Hiperłącze 8" xfId="28528" hidden="1" xr:uid="{00000000-0005-0000-0000-0000F8880000}"/>
    <cellStyle name="Hiperłącze 8" xfId="22945" hidden="1" xr:uid="{00000000-0005-0000-0000-00005D860000}"/>
    <cellStyle name="Hiperłącze 8" xfId="23820" hidden="1" xr:uid="{00000000-0005-0000-0000-0000EC860000}"/>
    <cellStyle name="Hiperłącze 8" xfId="12235" hidden="1" xr:uid="{00000000-0005-0000-0000-000068820000}"/>
    <cellStyle name="Hiperłącze 8" xfId="27843" hidden="1" xr:uid="{00000000-0005-0000-0000-000041880000}"/>
    <cellStyle name="Hiperłącze 8" xfId="27970" hidden="1" xr:uid="{00000000-0005-0000-0000-00004F880000}"/>
    <cellStyle name="Hiperłącze 8" xfId="17403" hidden="1" xr:uid="{00000000-0005-0000-0000-000091830000}"/>
    <cellStyle name="Hiperłącze 8" xfId="41823" hidden="1" xr:uid="{00000000-0005-0000-0000-0000E48E0000}"/>
    <cellStyle name="Hiperłącze 8" xfId="39757" hidden="1" xr:uid="{00000000-0005-0000-0000-0000AF8D0000}"/>
    <cellStyle name="Hiperłącze 8" xfId="41133" hidden="1" xr:uid="{00000000-0005-0000-0000-00008C8E0000}"/>
    <cellStyle name="Hiperłącze 8" xfId="38690" hidden="1" xr:uid="{00000000-0005-0000-0000-00003A8E0000}"/>
    <cellStyle name="Hiperłącze 8" xfId="21030" hidden="1" xr:uid="{00000000-0005-0000-0000-000000860000}"/>
    <cellStyle name="Hiperłącze 8" xfId="14361" hidden="1" xr:uid="{00000000-0005-0000-0000-000016820000}"/>
    <cellStyle name="Hiperłącze 8" xfId="25281" hidden="1" xr:uid="{00000000-0005-0000-0000-0000A0880000}"/>
    <cellStyle name="Hiperłącze 8" xfId="29472" hidden="1" xr:uid="{00000000-0005-0000-0000-000040890000}"/>
    <cellStyle name="Hiperłącze 8" xfId="36989" hidden="1" xr:uid="{00000000-0005-0000-0000-00006A8C0000}"/>
    <cellStyle name="Hiperłącze 8" xfId="19640" hidden="1" xr:uid="{00000000-0005-0000-0000-00009F840000}"/>
    <cellStyle name="Hiperłącze 8" xfId="22771" hidden="1" xr:uid="{00000000-0005-0000-0000-00005E860000}"/>
    <cellStyle name="Hiperłącze 8" xfId="10382" hidden="1" xr:uid="{00000000-0005-0000-0000-0000E6800000}"/>
    <cellStyle name="Hiperłącze 8" xfId="30496" hidden="1" xr:uid="{00000000-0005-0000-0000-000073890000}"/>
    <cellStyle name="Hiperłącze 8" xfId="26963" hidden="1" xr:uid="{00000000-0005-0000-0000-0000EA870000}"/>
    <cellStyle name="Hiperłącze 8" xfId="26709" hidden="1" xr:uid="{00000000-0005-0000-0000-0000CF870000}"/>
    <cellStyle name="Hiperłącze 8" xfId="26452" hidden="1" xr:uid="{00000000-0005-0000-0000-0000B1870000}"/>
    <cellStyle name="Hiperłącze 8" xfId="21020" hidden="1" xr:uid="{00000000-0005-0000-0000-0000F8850000}"/>
    <cellStyle name="Hiperłącze 8" xfId="15989" hidden="1" xr:uid="{00000000-0005-0000-0000-000089830000}"/>
    <cellStyle name="Hiperłącze 8" xfId="17301" hidden="1" xr:uid="{00000000-0005-0000-0000-00006E830000}"/>
    <cellStyle name="Hiperłącze 8" xfId="26063" hidden="1" xr:uid="{00000000-0005-0000-0000-00006C870000}"/>
    <cellStyle name="Hiperłącze 8" xfId="25839" hidden="1" xr:uid="{00000000-0005-0000-0000-000053870000}"/>
    <cellStyle name="Hiperłącze 8" xfId="24592" hidden="1" xr:uid="{00000000-0005-0000-0000-000001870000}"/>
    <cellStyle name="Hiperłącze 8" xfId="23463" hidden="1" xr:uid="{00000000-0005-0000-0000-000044860000}"/>
    <cellStyle name="Hiperłącze 8" xfId="23192" hidden="1" xr:uid="{00000000-0005-0000-0000-000025860000}"/>
    <cellStyle name="Hiperłącze 8" xfId="22657" hidden="1" xr:uid="{00000000-0005-0000-0000-00000A860000}"/>
    <cellStyle name="Hiperłącze 8" xfId="38102" hidden="1" xr:uid="{00000000-0005-0000-0000-0000058D0000}"/>
    <cellStyle name="Hiperłącze 8" xfId="40723" hidden="1" xr:uid="{00000000-0005-0000-0000-0000498E0000}"/>
    <cellStyle name="Hiperłącze 8" xfId="19925" hidden="1" xr:uid="{00000000-0005-0000-0000-0000BA840000}"/>
    <cellStyle name="Hiperłącze 8" xfId="36345" hidden="1" xr:uid="{00000000-0005-0000-0000-00008A8C0000}"/>
    <cellStyle name="Hiperłącze 8" xfId="36652" hidden="1" xr:uid="{00000000-0005-0000-0000-0000918C0000}"/>
    <cellStyle name="Hiperłącze 8" xfId="36465" hidden="1" xr:uid="{00000000-0005-0000-0000-0000968C0000}"/>
    <cellStyle name="Hiperłącze 8" xfId="36502" hidden="1" xr:uid="{00000000-0005-0000-0000-0000978C0000}"/>
    <cellStyle name="Hiperłącze 8" xfId="36406" hidden="1" xr:uid="{00000000-0005-0000-0000-0000988C0000}"/>
    <cellStyle name="Hiperłącze 8" xfId="36458" hidden="1" xr:uid="{00000000-0005-0000-0000-00009A8C0000}"/>
    <cellStyle name="Hiperłącze 8" xfId="28008" hidden="1" xr:uid="{00000000-0005-0000-0000-000058880000}"/>
    <cellStyle name="Hiperłącze 8" xfId="12127" hidden="1" xr:uid="{00000000-0005-0000-0000-00001C810000}"/>
    <cellStyle name="Hiperłącze 8" xfId="37845" hidden="1" xr:uid="{00000000-0005-0000-0000-0000EF8C0000}"/>
    <cellStyle name="Hiperłącze 8" xfId="15864" hidden="1" xr:uid="{00000000-0005-0000-0000-00000A830000}"/>
    <cellStyle name="Hiperłącze 8" xfId="20657" hidden="1" xr:uid="{00000000-0005-0000-0000-00009B850000}"/>
    <cellStyle name="Hiperłącze 8" xfId="11979" hidden="1" xr:uid="{00000000-0005-0000-0000-0000E0810000}"/>
    <cellStyle name="Hiperłącze 8" xfId="22837" hidden="1" xr:uid="{00000000-0005-0000-0000-000068860000}"/>
    <cellStyle name="Hiperłącze 8" xfId="22648" hidden="1" xr:uid="{00000000-0005-0000-0000-000006860000}"/>
    <cellStyle name="Hiperłącze 8" xfId="22616" hidden="1" xr:uid="{00000000-0005-0000-0000-00000B860000}"/>
    <cellStyle name="Hiperłącze 8" xfId="22614" hidden="1" xr:uid="{00000000-0005-0000-0000-00000C860000}"/>
    <cellStyle name="Hiperłącze 8" xfId="22747" hidden="1" xr:uid="{00000000-0005-0000-0000-000011860000}"/>
    <cellStyle name="Hiperłącze 8" xfId="22739" hidden="1" xr:uid="{00000000-0005-0000-0000-000015860000}"/>
    <cellStyle name="Hiperłącze 8" xfId="22724" hidden="1" xr:uid="{00000000-0005-0000-0000-000017860000}"/>
    <cellStyle name="Hiperłącze 8" xfId="23089" hidden="1" xr:uid="{00000000-0005-0000-0000-000019860000}"/>
    <cellStyle name="Hiperłącze 8" xfId="23135" hidden="1" xr:uid="{00000000-0005-0000-0000-00001F860000}"/>
    <cellStyle name="Hiperłącze 8" xfId="23161" hidden="1" xr:uid="{00000000-0005-0000-0000-000021860000}"/>
    <cellStyle name="Hiperłącze 8" xfId="23216" hidden="1" xr:uid="{00000000-0005-0000-0000-000028860000}"/>
    <cellStyle name="Hiperłącze 8" xfId="23272" hidden="1" xr:uid="{00000000-0005-0000-0000-00002A860000}"/>
    <cellStyle name="Hiperłącze 8" xfId="23257" hidden="1" xr:uid="{00000000-0005-0000-0000-00002D860000}"/>
    <cellStyle name="Hiperłącze 8" xfId="23320" hidden="1" xr:uid="{00000000-0005-0000-0000-000031860000}"/>
    <cellStyle name="Hiperłącze 8" xfId="23338" hidden="1" xr:uid="{00000000-0005-0000-0000-000033860000}"/>
    <cellStyle name="Hiperłącze 8" xfId="23402" hidden="1" xr:uid="{00000000-0005-0000-0000-000035860000}"/>
    <cellStyle name="Hiperłącze 8" xfId="23411" hidden="1" xr:uid="{00000000-0005-0000-0000-000036860000}"/>
    <cellStyle name="Hiperłącze 8" xfId="23456" hidden="1" xr:uid="{00000000-0005-0000-0000-000040860000}"/>
    <cellStyle name="Hiperłącze 8" xfId="23528" hidden="1" xr:uid="{00000000-0005-0000-0000-000046860000}"/>
    <cellStyle name="Hiperłącze 8" xfId="23487" hidden="1" xr:uid="{00000000-0005-0000-0000-000047860000}"/>
    <cellStyle name="Hiperłącze 8" xfId="22693" hidden="1" xr:uid="{00000000-0005-0000-0000-000010860000}"/>
    <cellStyle name="Hiperłącze 8" xfId="17021" hidden="1" xr:uid="{00000000-0005-0000-0000-000050830000}"/>
    <cellStyle name="Hiperłącze 8" xfId="29345" hidden="1" xr:uid="{00000000-0005-0000-0000-000032890000}"/>
    <cellStyle name="Hiperłącze 8" xfId="23836" hidden="1" xr:uid="{00000000-0005-0000-0000-0000DD860000}"/>
    <cellStyle name="Hiperłącze 8" xfId="24066" hidden="1" xr:uid="{00000000-0005-0000-0000-0000E0860000}"/>
    <cellStyle name="Hiperłącze 8" xfId="24046" hidden="1" xr:uid="{00000000-0005-0000-0000-0000E3860000}"/>
    <cellStyle name="Hiperłącze 8" xfId="23821" hidden="1" xr:uid="{00000000-0005-0000-0000-0000E6860000}"/>
    <cellStyle name="Hiperłącze 8" xfId="23991" hidden="1" xr:uid="{00000000-0005-0000-0000-0000EB860000}"/>
    <cellStyle name="Hiperłącze 8" xfId="23976" hidden="1" xr:uid="{00000000-0005-0000-0000-0000ED860000}"/>
    <cellStyle name="Hiperłącze 8" xfId="24114" hidden="1" xr:uid="{00000000-0005-0000-0000-0000F1860000}"/>
    <cellStyle name="Hiperłącze 8" xfId="23927" hidden="1" xr:uid="{00000000-0005-0000-0000-0000F6860000}"/>
    <cellStyle name="Hiperłącze 8" xfId="23941" hidden="1" xr:uid="{00000000-0005-0000-0000-0000F9860000}"/>
    <cellStyle name="Hiperłącze 8" xfId="23953" hidden="1" xr:uid="{00000000-0005-0000-0000-0000FC860000}"/>
    <cellStyle name="Hiperłącze 8" xfId="23897" hidden="1" xr:uid="{00000000-0005-0000-0000-0000FF860000}"/>
    <cellStyle name="Hiperłącze 8" xfId="24610" hidden="1" xr:uid="{00000000-0005-0000-0000-000006870000}"/>
    <cellStyle name="Hiperłącze 8" xfId="24569" hidden="1" xr:uid="{00000000-0005-0000-0000-000007870000}"/>
    <cellStyle name="Hiperłącze 8" xfId="24618" hidden="1" xr:uid="{00000000-0005-0000-0000-000009870000}"/>
    <cellStyle name="Hiperłącze 8" xfId="24692" hidden="1" xr:uid="{00000000-0005-0000-0000-00000D870000}"/>
    <cellStyle name="Hiperłącze 8" xfId="24685" hidden="1" xr:uid="{00000000-0005-0000-0000-000011870000}"/>
    <cellStyle name="Hiperłącze 8" xfId="24708" hidden="1" xr:uid="{00000000-0005-0000-0000-000012870000}"/>
    <cellStyle name="Hiperłącze 8" xfId="24732" hidden="1" xr:uid="{00000000-0005-0000-0000-000017870000}"/>
    <cellStyle name="Hiperłącze 8" xfId="28370" hidden="1" xr:uid="{00000000-0005-0000-0000-0000EB880000}"/>
    <cellStyle name="Hiperłącze 8" xfId="41421" hidden="1" xr:uid="{00000000-0005-0000-0000-0000728E0000}"/>
    <cellStyle name="Hiperłącze 8" xfId="40245" hidden="1" xr:uid="{00000000-0005-0000-0000-0000FA8D0000}"/>
    <cellStyle name="Hiperłącze 8" xfId="24199" hidden="1" xr:uid="{00000000-0005-0000-0000-0000AD860000}"/>
    <cellStyle name="Hiperłącze 8" xfId="11297" hidden="1" xr:uid="{00000000-0005-0000-0000-0000FB800000}"/>
    <cellStyle name="Hiperłącze 8" xfId="12112" hidden="1" xr:uid="{00000000-0005-0000-0000-000017810000}"/>
    <cellStyle name="Hiperłącze 8" xfId="30273" hidden="1" xr:uid="{00000000-0005-0000-0000-00005A890000}"/>
    <cellStyle name="Hiperłącze 8" xfId="21282" hidden="1" xr:uid="{00000000-0005-0000-0000-000084860000}"/>
    <cellStyle name="Hiperłącze 8" xfId="37381" hidden="1" xr:uid="{00000000-0005-0000-0000-0000198D0000}"/>
    <cellStyle name="Hiperłącze 8" xfId="37920" hidden="1" xr:uid="{00000000-0005-0000-0000-0000F18C0000}"/>
    <cellStyle name="Hiperłącze 8" xfId="36521" hidden="1" xr:uid="{00000000-0005-0000-0000-0000908C0000}"/>
    <cellStyle name="Hiperłącze 8" xfId="36621" hidden="1" xr:uid="{00000000-0005-0000-0000-00007A8C0000}"/>
    <cellStyle name="Hiperłącze 8" xfId="11799" hidden="1" xr:uid="{00000000-0005-0000-0000-000060820000}"/>
    <cellStyle name="Hiperłącze 8" xfId="40532" hidden="1" xr:uid="{00000000-0005-0000-0000-00001A8E0000}"/>
    <cellStyle name="Hiperłącze 8" xfId="20367" hidden="1" xr:uid="{00000000-0005-0000-0000-00001B850000}"/>
    <cellStyle name="Hiperłącze 8" xfId="20598" hidden="1" xr:uid="{00000000-0005-0000-0000-0000FA850000}"/>
    <cellStyle name="Hiperłącze 8" xfId="24425" hidden="1" xr:uid="{00000000-0005-0000-0000-0000C9860000}"/>
    <cellStyle name="Hiperłącze 8" xfId="20787" hidden="1" xr:uid="{00000000-0005-0000-0000-00008F860000}"/>
    <cellStyle name="Hiperłącze 8" xfId="20773" hidden="1" xr:uid="{00000000-0005-0000-0000-00007A860000}"/>
    <cellStyle name="Hiperłącze 8" xfId="27045" hidden="1" xr:uid="{00000000-0005-0000-0000-0000F5870000}"/>
    <cellStyle name="Hiperłącze 8" xfId="26872" hidden="1" xr:uid="{00000000-0005-0000-0000-0000E2870000}"/>
    <cellStyle name="Hiperłącze 8" xfId="26750" hidden="1" xr:uid="{00000000-0005-0000-0000-0000CE870000}"/>
    <cellStyle name="Hiperłącze 8" xfId="25189" hidden="1" xr:uid="{00000000-0005-0000-0000-0000A8870000}"/>
    <cellStyle name="Hiperłącze 8" xfId="26111" hidden="1" xr:uid="{00000000-0005-0000-0000-00006D870000}"/>
    <cellStyle name="Hiperłącze 8" xfId="25686" hidden="1" xr:uid="{00000000-0005-0000-0000-000047870000}"/>
    <cellStyle name="Hiperłącze 8" xfId="24804" hidden="1" xr:uid="{00000000-0005-0000-0000-00001E870000}"/>
    <cellStyle name="Hiperłącze 8" xfId="17070" hidden="1" xr:uid="{00000000-0005-0000-0000-00004E830000}"/>
    <cellStyle name="Hiperłącze 8" xfId="20394" hidden="1" xr:uid="{00000000-0005-0000-0000-000016850000}"/>
    <cellStyle name="Hiperłącze 8" xfId="20345" hidden="1" xr:uid="{00000000-0005-0000-0000-000018850000}"/>
    <cellStyle name="Hiperłącze 8" xfId="20379" hidden="1" xr:uid="{00000000-0005-0000-0000-000019850000}"/>
    <cellStyle name="Hiperłącze 8" xfId="20402" hidden="1" xr:uid="{00000000-0005-0000-0000-00001A850000}"/>
    <cellStyle name="Hiperłącze 8" xfId="10331" hidden="1" xr:uid="{00000000-0005-0000-0000-0000E1800000}"/>
    <cellStyle name="Hiperłącze 8" xfId="22431" hidden="1" xr:uid="{00000000-0005-0000-0000-0000D6850000}"/>
    <cellStyle name="Hiperłącze 8" xfId="21506" hidden="1" xr:uid="{00000000-0005-0000-0000-000056850000}"/>
    <cellStyle name="Hiperłącze 8" xfId="41364" hidden="1" xr:uid="{00000000-0005-0000-0000-00006A8E0000}"/>
    <cellStyle name="Hiperłącze 8" xfId="40785" hidden="1" xr:uid="{00000000-0005-0000-0000-0000508E0000}"/>
    <cellStyle name="Hiperłącze 8" xfId="24796" hidden="1" xr:uid="{00000000-0005-0000-0000-00001A870000}"/>
    <cellStyle name="Hiperłącze 8" xfId="24781" hidden="1" xr:uid="{00000000-0005-0000-0000-00001D870000}"/>
    <cellStyle name="Hiperłącze 8" xfId="24841" hidden="1" xr:uid="{00000000-0005-0000-0000-000024870000}"/>
    <cellStyle name="Hiperłącze 8" xfId="24857" hidden="1" xr:uid="{00000000-0005-0000-0000-000027870000}"/>
    <cellStyle name="Hiperłącze 8" xfId="24922" hidden="1" xr:uid="{00000000-0005-0000-0000-00002D870000}"/>
    <cellStyle name="Hiperłącze 8" xfId="24931" hidden="1" xr:uid="{00000000-0005-0000-0000-00002E870000}"/>
    <cellStyle name="Hiperłącze 8" xfId="24956" hidden="1" xr:uid="{00000000-0005-0000-0000-000034870000}"/>
    <cellStyle name="Hiperłącze 8" xfId="24995" hidden="1" xr:uid="{00000000-0005-0000-0000-000035870000}"/>
    <cellStyle name="Hiperłącze 8" xfId="24978" hidden="1" xr:uid="{00000000-0005-0000-0000-000038870000}"/>
    <cellStyle name="Hiperłącze 8" xfId="25577" hidden="1" xr:uid="{00000000-0005-0000-0000-00003A870000}"/>
    <cellStyle name="Hiperłącze 8" xfId="25597" hidden="1" xr:uid="{00000000-0005-0000-0000-00003C870000}"/>
    <cellStyle name="Hiperłącze 8" xfId="25654" hidden="1" xr:uid="{00000000-0005-0000-0000-00003E870000}"/>
    <cellStyle name="Hiperłącze 8" xfId="25605" hidden="1" xr:uid="{00000000-0005-0000-0000-000040870000}"/>
    <cellStyle name="Hiperłącze 8" xfId="25742" hidden="1" xr:uid="{00000000-0005-0000-0000-000049870000}"/>
    <cellStyle name="Hiperłącze 8" xfId="25701" hidden="1" xr:uid="{00000000-0005-0000-0000-00004C870000}"/>
    <cellStyle name="Hiperłącze 8" xfId="25735" hidden="1" xr:uid="{00000000-0005-0000-0000-00004D870000}"/>
    <cellStyle name="Hiperłącze 8" xfId="25821" hidden="1" xr:uid="{00000000-0005-0000-0000-000051870000}"/>
    <cellStyle name="Hiperłącze 8" xfId="25903" hidden="1" xr:uid="{00000000-0005-0000-0000-000055870000}"/>
    <cellStyle name="Hiperłącze 8" xfId="25939" hidden="1" xr:uid="{00000000-0005-0000-0000-00005E870000}"/>
    <cellStyle name="Hiperłącze 8" xfId="25957" hidden="1" xr:uid="{00000000-0005-0000-0000-000060870000}"/>
    <cellStyle name="Hiperłącze 8" xfId="26011" hidden="1" xr:uid="{00000000-0005-0000-0000-000061870000}"/>
    <cellStyle name="Hiperłącze 8" xfId="25988" hidden="1" xr:uid="{00000000-0005-0000-0000-000067870000}"/>
    <cellStyle name="Hiperłącze 8" xfId="25986" hidden="1" xr:uid="{00000000-0005-0000-0000-000068870000}"/>
    <cellStyle name="Hiperłącze 8" xfId="26045" hidden="1" xr:uid="{00000000-0005-0000-0000-00006A870000}"/>
    <cellStyle name="Hiperłącze 8" xfId="26070" hidden="1" xr:uid="{00000000-0005-0000-0000-000070870000}"/>
    <cellStyle name="Hiperłącze 8" xfId="26104" hidden="1" xr:uid="{00000000-0005-0000-0000-000071870000}"/>
    <cellStyle name="Hiperłącze 8" xfId="26090" hidden="1" xr:uid="{00000000-0005-0000-0000-000074870000}"/>
    <cellStyle name="Hiperłącze 8" xfId="26159" hidden="1" xr:uid="{00000000-0005-0000-0000-000078870000}"/>
    <cellStyle name="Hiperłącze 8" xfId="25721" hidden="1" xr:uid="{00000000-0005-0000-0000-000050870000}"/>
    <cellStyle name="Hiperłącze 8" xfId="14250" hidden="1" xr:uid="{00000000-0005-0000-0000-00004B820000}"/>
    <cellStyle name="Hiperłącze 8" xfId="46891" hidden="1" xr:uid="{00000000-0005-0000-0000-00000F910000}"/>
    <cellStyle name="Hiperłącze 8" xfId="37628" hidden="1" xr:uid="{00000000-0005-0000-0000-00000F8D0000}"/>
    <cellStyle name="Hiperłącze 8" xfId="37293" hidden="1" xr:uid="{00000000-0005-0000-0000-0000D08C0000}"/>
    <cellStyle name="Hiperłącze 8" xfId="34151" hidden="1" xr:uid="{00000000-0005-0000-0000-0000AE8C0000}"/>
    <cellStyle name="Hiperłącze 8" xfId="24013" hidden="1" xr:uid="{00000000-0005-0000-0000-0000E7860000}"/>
    <cellStyle name="Hiperłącze 8" xfId="22722" hidden="1" xr:uid="{00000000-0005-0000-0000-000018860000}"/>
    <cellStyle name="Hiperłącze 8" xfId="26359" hidden="1" xr:uid="{00000000-0005-0000-0000-00008F870000}"/>
    <cellStyle name="Hiperłącze 8" xfId="12922" hidden="1" xr:uid="{00000000-0005-0000-0000-000087810000}"/>
    <cellStyle name="Hiperłącze 8" xfId="26037" hidden="1" xr:uid="{00000000-0005-0000-0000-000069870000}"/>
    <cellStyle name="Hiperłącze 8" xfId="22349" hidden="1" xr:uid="{00000000-0005-0000-0000-0000D2850000}"/>
    <cellStyle name="Hiperłącze 8" xfId="25588" hidden="1" xr:uid="{00000000-0005-0000-0000-00003B870000}"/>
    <cellStyle name="Hiperłącze 8" xfId="23015" hidden="1" xr:uid="{00000000-0005-0000-0000-000053860000}"/>
    <cellStyle name="Hiperłącze 8" xfId="22251" hidden="1" xr:uid="{00000000-0005-0000-0000-0000C6850000}"/>
    <cellStyle name="Hiperłącze 8" xfId="41109" hidden="1" xr:uid="{00000000-0005-0000-0000-0000948E0000}"/>
    <cellStyle name="Hiperłącze 8" xfId="20992" hidden="1" xr:uid="{00000000-0005-0000-0000-0000E9850000}"/>
    <cellStyle name="Hiperłącze 8" xfId="20538" hidden="1" xr:uid="{00000000-0005-0000-0000-000092850000}"/>
    <cellStyle name="Hiperłącze 8" xfId="21718" hidden="1" xr:uid="{00000000-0005-0000-0000-000072850000}"/>
    <cellStyle name="Hiperłącze 8" xfId="16954" hidden="1" xr:uid="{00000000-0005-0000-0000-000045830000}"/>
    <cellStyle name="Hiperłącze 8" xfId="15453" hidden="1" xr:uid="{00000000-0005-0000-0000-0000B3820000}"/>
    <cellStyle name="Hiperłącze 8" xfId="13363" hidden="1" xr:uid="{00000000-0005-0000-0000-0000B9810000}"/>
    <cellStyle name="Hiperłącze 8" xfId="38072" hidden="1" xr:uid="{00000000-0005-0000-0000-0000038D0000}"/>
    <cellStyle name="Hiperłącze 8" xfId="17701" hidden="1" xr:uid="{00000000-0005-0000-0000-0000AE830000}"/>
    <cellStyle name="Hiperłącze 8" xfId="27995" hidden="1" xr:uid="{00000000-0005-0000-0000-000053880000}"/>
    <cellStyle name="Hiperłącze 8" xfId="26314" hidden="1" xr:uid="{00000000-0005-0000-0000-000085870000}"/>
    <cellStyle name="Hiperłącze 8" xfId="19785" hidden="1" xr:uid="{00000000-0005-0000-0000-0000AE840000}"/>
    <cellStyle name="Hiperłącze 8" xfId="16456" hidden="1" xr:uid="{00000000-0005-0000-0000-000079840000}"/>
    <cellStyle name="Hiperłącze 8" xfId="28681" hidden="1" xr:uid="{00000000-0005-0000-0000-0000C0880000}"/>
    <cellStyle name="Hiperłącze 8" xfId="24788" hidden="1" xr:uid="{00000000-0005-0000-0000-000019870000}"/>
    <cellStyle name="Hiperłącze 8" xfId="23245" hidden="1" xr:uid="{00000000-0005-0000-0000-00002F860000}"/>
    <cellStyle name="Hiperłącze 8" xfId="22684" hidden="1" xr:uid="{00000000-0005-0000-0000-00000F860000}"/>
    <cellStyle name="Hiperłącze 8" xfId="24433" hidden="1" xr:uid="{00000000-0005-0000-0000-0000C5860000}"/>
    <cellStyle name="Hiperłącze 8" xfId="16872" hidden="1" xr:uid="{00000000-0005-0000-0000-00003A830000}"/>
    <cellStyle name="Hiperłącze 8" xfId="23052" hidden="1" xr:uid="{00000000-0005-0000-0000-00004A860000}"/>
    <cellStyle name="Hiperłącze 8" xfId="27943" hidden="1" xr:uid="{00000000-0005-0000-0000-00004A880000}"/>
    <cellStyle name="Hiperłącze 8" xfId="17201" hidden="1" xr:uid="{00000000-0005-0000-0000-000063830000}"/>
    <cellStyle name="Hiperłącze 8" xfId="22847" hidden="1" xr:uid="{00000000-0005-0000-0000-000073860000}"/>
    <cellStyle name="Hiperłącze 8" xfId="26937" hidden="1" xr:uid="{00000000-0005-0000-0000-0000E9870000}"/>
    <cellStyle name="Hiperłącze 8" xfId="25038" hidden="1" xr:uid="{00000000-0005-0000-0000-0000A9870000}"/>
    <cellStyle name="Hiperłącze 8" xfId="17485" hidden="1" xr:uid="{00000000-0005-0000-0000-000095830000}"/>
    <cellStyle name="Hiperłącze 8" xfId="17310" hidden="1" xr:uid="{00000000-0005-0000-0000-00006F830000}"/>
    <cellStyle name="Hiperłącze 8" xfId="26003" hidden="1" xr:uid="{00000000-0005-0000-0000-000065870000}"/>
    <cellStyle name="Hiperłącze 8" xfId="24895" hidden="1" xr:uid="{00000000-0005-0000-0000-000025870000}"/>
    <cellStyle name="Hiperłącze 8" xfId="28606" hidden="1" xr:uid="{00000000-0005-0000-0000-0000EA880000}"/>
    <cellStyle name="Hiperłącze 8" xfId="18333" hidden="1" xr:uid="{00000000-0005-0000-0000-000060840000}"/>
    <cellStyle name="Hiperłącze 8" xfId="21861" hidden="1" xr:uid="{00000000-0005-0000-0000-000083850000}"/>
    <cellStyle name="Hiperłącze 8" xfId="27595" hidden="1" xr:uid="{00000000-0005-0000-0000-000073880000}"/>
    <cellStyle name="Hiperłącze 8" xfId="17981" hidden="1" xr:uid="{00000000-0005-0000-0000-0000D7830000}"/>
    <cellStyle name="Hiperłącze 8" xfId="16395" hidden="1" xr:uid="{00000000-0005-0000-0000-0000DD830000}"/>
    <cellStyle name="Hiperłącze 8" xfId="16483" hidden="1" xr:uid="{00000000-0005-0000-0000-0000E1830000}"/>
    <cellStyle name="Hiperłącze 8" xfId="16390" hidden="1" xr:uid="{00000000-0005-0000-0000-0000E3830000}"/>
    <cellStyle name="Hiperłącze 8" xfId="16388" hidden="1" xr:uid="{00000000-0005-0000-0000-0000E4830000}"/>
    <cellStyle name="Hiperłącze 8" xfId="16415" hidden="1" xr:uid="{00000000-0005-0000-0000-0000E7830000}"/>
    <cellStyle name="Hiperłącze 8" xfId="16497" hidden="1" xr:uid="{00000000-0005-0000-0000-0000EB830000}"/>
    <cellStyle name="Hiperłącze 8" xfId="16418" hidden="1" xr:uid="{00000000-0005-0000-0000-0000EC830000}"/>
    <cellStyle name="Hiperłącze 8" xfId="16433" hidden="1" xr:uid="{00000000-0005-0000-0000-0000ED830000}"/>
    <cellStyle name="Hiperłącze 8" xfId="16403" hidden="1" xr:uid="{00000000-0005-0000-0000-0000DE830000}"/>
    <cellStyle name="Hiperłącze 8" xfId="26444" hidden="1" xr:uid="{00000000-0005-0000-0000-00009E880000}"/>
    <cellStyle name="Hiperłącze 8" xfId="13978" hidden="1" xr:uid="{00000000-0005-0000-0000-00002F820000}"/>
    <cellStyle name="Hiperłącze 8" xfId="15197" hidden="1" xr:uid="{00000000-0005-0000-0000-000098820000}"/>
    <cellStyle name="Hiperłącze 8" xfId="19520" hidden="1" xr:uid="{00000000-0005-0000-0000-0000D3840000}"/>
    <cellStyle name="Hiperłącze 8" xfId="11989" hidden="1" xr:uid="{00000000-0005-0000-0000-00006D820000}"/>
    <cellStyle name="Hiperłącze 8" xfId="14511" hidden="1" xr:uid="{00000000-0005-0000-0000-000051820000}"/>
    <cellStyle name="Hiperłącze 8" xfId="13957" hidden="1" xr:uid="{00000000-0005-0000-0000-000031820000}"/>
    <cellStyle name="Hiperłącze 8" xfId="13324" hidden="1" xr:uid="{00000000-0005-0000-0000-0000B8810000}"/>
    <cellStyle name="Hiperłącze 8" xfId="19378" hidden="1" xr:uid="{00000000-0005-0000-0000-0000EE840000}"/>
    <cellStyle name="Hiperłącze 8" xfId="12480" hidden="1" xr:uid="{00000000-0005-0000-0000-00003B810000}"/>
    <cellStyle name="Hiperłącze 8" xfId="25482" hidden="1" xr:uid="{00000000-0005-0000-0000-00000D880000}"/>
    <cellStyle name="Hiperłącze 8" xfId="13615" hidden="1" xr:uid="{00000000-0005-0000-0000-0000ED810000}"/>
    <cellStyle name="Hiperłącze 8" xfId="12676" hidden="1" xr:uid="{00000000-0005-0000-0000-000053810000}"/>
    <cellStyle name="Hiperłącze 8" xfId="12365" hidden="1" xr:uid="{00000000-0005-0000-0000-00002E810000}"/>
    <cellStyle name="Hiperłącze 8" xfId="13380" hidden="1" xr:uid="{00000000-0005-0000-0000-0000B6810000}"/>
    <cellStyle name="Hiperłącze 8" xfId="27404" hidden="1" xr:uid="{00000000-0005-0000-0000-00007D880000}"/>
    <cellStyle name="Hiperłącze 8" xfId="14941" hidden="1" xr:uid="{00000000-0005-0000-0000-0000CB820000}"/>
    <cellStyle name="Hiperłącze 8" xfId="13949" hidden="1" xr:uid="{00000000-0005-0000-0000-00002E820000}"/>
    <cellStyle name="Hiperłącze 8" xfId="27180" hidden="1" xr:uid="{00000000-0005-0000-0000-00001A880000}"/>
    <cellStyle name="Hiperłącze 8" xfId="18481" hidden="1" xr:uid="{00000000-0005-0000-0000-000041840000}"/>
    <cellStyle name="Hiperłącze 8" xfId="26831" hidden="1" xr:uid="{00000000-0005-0000-0000-0000DD870000}"/>
    <cellStyle name="Hiperłącze 8" xfId="11256" hidden="1" xr:uid="{00000000-0005-0000-0000-0000F3800000}"/>
    <cellStyle name="Hiperłącze 8" xfId="11282" hidden="1" xr:uid="{00000000-0005-0000-0000-0000F7800000}"/>
    <cellStyle name="Hiperłącze 8" xfId="30150" hidden="1" xr:uid="{00000000-0005-0000-0000-000053890000}"/>
    <cellStyle name="Hiperłącze 8" xfId="13168" hidden="1" xr:uid="{00000000-0005-0000-0000-00009D810000}"/>
    <cellStyle name="Hiperłącze 8" xfId="39270" hidden="1" xr:uid="{00000000-0005-0000-0000-00007C8D0000}"/>
    <cellStyle name="Hiperłącze 8" xfId="30954" hidden="1" xr:uid="{00000000-0005-0000-0000-0000A2890000}"/>
    <cellStyle name="Hiperłącze 8" xfId="15738" hidden="1" xr:uid="{00000000-0005-0000-0000-0000F9820000}"/>
    <cellStyle name="Hiperłącze 8" xfId="15690" hidden="1" xr:uid="{00000000-0005-0000-0000-0000F8820000}"/>
    <cellStyle name="Hiperłącze 8" xfId="15792" hidden="1" xr:uid="{00000000-0005-0000-0000-000004830000}"/>
    <cellStyle name="Hiperłącze 8" xfId="15891" hidden="1" xr:uid="{00000000-0005-0000-0000-00000F830000}"/>
    <cellStyle name="Hiperłącze 8" xfId="15954" hidden="1" xr:uid="{00000000-0005-0000-0000-000011830000}"/>
    <cellStyle name="Hiperłącze 8" xfId="15946" hidden="1" xr:uid="{00000000-0005-0000-0000-000015830000}"/>
    <cellStyle name="Hiperłącze 8" xfId="16915" hidden="1" xr:uid="{00000000-0005-0000-0000-000044830000}"/>
    <cellStyle name="Hiperłącze 8" xfId="16937" hidden="1" xr:uid="{00000000-0005-0000-0000-000048830000}"/>
    <cellStyle name="Hiperłącze 8" xfId="16890" hidden="1" xr:uid="{00000000-0005-0000-0000-00003E830000}"/>
    <cellStyle name="Hiperłącze 8" xfId="16908" hidden="1" xr:uid="{00000000-0005-0000-0000-000040830000}"/>
    <cellStyle name="Hiperłącze 8" xfId="16807" hidden="1" xr:uid="{00000000-0005-0000-0000-000038830000}"/>
    <cellStyle name="Hiperłącze 8" xfId="16816" hidden="1" xr:uid="{00000000-0005-0000-0000-000037830000}"/>
    <cellStyle name="Hiperłącze 8" xfId="15873" hidden="1" xr:uid="{00000000-0005-0000-0000-00000D830000}"/>
    <cellStyle name="Hiperłącze 8" xfId="16597" hidden="1" xr:uid="{00000000-0005-0000-0000-00001D830000}"/>
    <cellStyle name="Hiperłącze 8" xfId="16548" hidden="1" xr:uid="{00000000-0005-0000-0000-00001C830000}"/>
    <cellStyle name="Hiperłącze 8" xfId="16564" hidden="1" xr:uid="{00000000-0005-0000-0000-00001F830000}"/>
    <cellStyle name="Hiperłącze 8" xfId="15782" hidden="1" xr:uid="{00000000-0005-0000-0000-000003830000}"/>
    <cellStyle name="Hiperłącze 8" xfId="15855" hidden="1" xr:uid="{00000000-0005-0000-0000-000006830000}"/>
    <cellStyle name="Hiperłącze 8" xfId="15799" hidden="1" xr:uid="{00000000-0005-0000-0000-000008830000}"/>
    <cellStyle name="Hiperłącze 8" xfId="15764" hidden="1" xr:uid="{00000000-0005-0000-0000-000001830000}"/>
    <cellStyle name="Hiperłącze 8" xfId="13127" hidden="1" xr:uid="{00000000-0005-0000-0000-0000A0810000}"/>
    <cellStyle name="Hiperłącze 8" xfId="28427" hidden="1" xr:uid="{00000000-0005-0000-0000-00000E890000}"/>
    <cellStyle name="Hiperłącze 8" xfId="38280" hidden="1" xr:uid="{00000000-0005-0000-0000-00003E8D0000}"/>
    <cellStyle name="Hiperłącze 8" xfId="27787" hidden="1" xr:uid="{00000000-0005-0000-0000-000039880000}"/>
    <cellStyle name="Hiperłącze 8" xfId="30362" hidden="1" xr:uid="{00000000-0005-0000-0000-000063890000}"/>
    <cellStyle name="Hiperłącze 8" xfId="26487" hidden="1" xr:uid="{00000000-0005-0000-0000-0000B8870000}"/>
    <cellStyle name="Hiperłącze 8" xfId="26881" hidden="1" xr:uid="{00000000-0005-0000-0000-0000E3870000}"/>
    <cellStyle name="Hiperłącze 8" xfId="37510" hidden="1" xr:uid="{00000000-0005-0000-0000-0000298D0000}"/>
    <cellStyle name="Hiperłącze 8" xfId="15697" hidden="1" xr:uid="{00000000-0005-0000-0000-0000FC820000}"/>
    <cellStyle name="Hiperłącze 8" xfId="12207" hidden="1" xr:uid="{00000000-0005-0000-0000-0000D5810000}"/>
    <cellStyle name="Hiperłącze 8" xfId="16005" hidden="1" xr:uid="{00000000-0005-0000-0000-00008C830000}"/>
    <cellStyle name="Hiperłącze 8" xfId="26470" hidden="1" xr:uid="{00000000-0005-0000-0000-0000B3870000}"/>
    <cellStyle name="Hiperłącze 8" xfId="28933" hidden="1" xr:uid="{00000000-0005-0000-0000-0000DB880000}"/>
    <cellStyle name="Hiperłącze 8" xfId="12987" hidden="1" xr:uid="{00000000-0005-0000-0000-00008D810000}"/>
    <cellStyle name="Hiperłącze 8" xfId="38161" hidden="1" xr:uid="{00000000-0005-0000-0000-0000318D0000}"/>
    <cellStyle name="Hiperłącze 8" xfId="24887" hidden="1" xr:uid="{00000000-0005-0000-0000-000029870000}"/>
    <cellStyle name="Hiperłącze 8" xfId="23964" hidden="1" xr:uid="{00000000-0005-0000-0000-0000F7860000}"/>
    <cellStyle name="Hiperłącze 8" xfId="12321" hidden="1" xr:uid="{00000000-0005-0000-0000-000029810000}"/>
    <cellStyle name="Hiperłącze 8" xfId="24716" hidden="1" xr:uid="{00000000-0005-0000-0000-000015870000}"/>
    <cellStyle name="Hiperłącze 8" xfId="23807" hidden="1" xr:uid="{00000000-0005-0000-0000-0000EA860000}"/>
    <cellStyle name="Hiperłącze 8" xfId="23243" hidden="1" xr:uid="{00000000-0005-0000-0000-000030860000}"/>
    <cellStyle name="Hiperłącze 8" xfId="13967" hidden="1" xr:uid="{00000000-0005-0000-0000-000034820000}"/>
    <cellStyle name="Hiperłącze 8" xfId="20410" hidden="1" xr:uid="{00000000-0005-0000-0000-00001D850000}"/>
    <cellStyle name="Hiperłącze 8" xfId="20094" hidden="1" xr:uid="{00000000-0005-0000-0000-0000F9840000}"/>
    <cellStyle name="Hiperłącze 8" xfId="27312" hidden="1" xr:uid="{00000000-0005-0000-0000-00006C880000}"/>
    <cellStyle name="Hiperłącze 8" xfId="24410" hidden="1" xr:uid="{00000000-0005-0000-0000-0000CB860000}"/>
    <cellStyle name="Hiperłącze 8" xfId="23715" hidden="1" xr:uid="{00000000-0005-0000-0000-00009F860000}"/>
    <cellStyle name="Hiperłącze 8" xfId="20941" hidden="1" xr:uid="{00000000-0005-0000-0000-0000F7850000}"/>
    <cellStyle name="Hiperłącze 8" xfId="28834" hidden="1" xr:uid="{00000000-0005-0000-0000-0000CE880000}"/>
    <cellStyle name="Hiperłącze 8" xfId="20866" hidden="1" xr:uid="{00000000-0005-0000-0000-000079860000}"/>
    <cellStyle name="Hiperłącze 8" xfId="10360" hidden="1" xr:uid="{00000000-0005-0000-0000-0000E2800000}"/>
    <cellStyle name="Hiperłącze 8" xfId="15972" hidden="1" xr:uid="{00000000-0005-0000-0000-000016830000}"/>
    <cellStyle name="Hiperłącze 8" xfId="27558" hidden="1" xr:uid="{00000000-0005-0000-0000-000060880000}"/>
    <cellStyle name="Hiperłącze 8" xfId="25057" hidden="1" xr:uid="{00000000-0005-0000-0000-0000A6870000}"/>
    <cellStyle name="Hiperłącze 8" xfId="10433" hidden="1" xr:uid="{00000000-0005-0000-0000-0000F0800000}"/>
    <cellStyle name="Hiperłącze 8" xfId="17292" hidden="1" xr:uid="{00000000-0005-0000-0000-00006D830000}"/>
    <cellStyle name="Hiperłącze 8" xfId="38188" hidden="1" xr:uid="{00000000-0005-0000-0000-0000398D0000}"/>
    <cellStyle name="Hiperłącze 8" xfId="39033" hidden="1" xr:uid="{00000000-0005-0000-0000-0000378E0000}"/>
    <cellStyle name="Hiperłącze 8" xfId="24030" hidden="1" xr:uid="{00000000-0005-0000-0000-0000DE860000}"/>
    <cellStyle name="Hiperłącze 8" xfId="26341" hidden="1" xr:uid="{00000000-0005-0000-0000-00008D870000}"/>
    <cellStyle name="Hiperłącze 8" xfId="33719" hidden="1" xr:uid="{00000000-0005-0000-0000-0000338B0000}"/>
    <cellStyle name="Hiperłącze 8" xfId="19198" hidden="1" xr:uid="{00000000-0005-0000-0000-000090840000}"/>
    <cellStyle name="Hiperłącze 8" xfId="18090" hidden="1" xr:uid="{00000000-0005-0000-0000-0000FB830000}"/>
    <cellStyle name="Hiperłącze 8" xfId="28643" hidden="1" xr:uid="{00000000-0005-0000-0000-0000B9880000}"/>
    <cellStyle name="Hiperłącze 8" xfId="10297" hidden="1" xr:uid="{00000000-0005-0000-0000-0000DF800000}"/>
    <cellStyle name="Hiperłącze 8" xfId="17166" hidden="1" xr:uid="{00000000-0005-0000-0000-00005A830000}"/>
    <cellStyle name="Hiperłącze 8" xfId="13524" hidden="1" xr:uid="{00000000-0005-0000-0000-0000E3810000}"/>
    <cellStyle name="Hiperłącze 8" xfId="20828" hidden="1" xr:uid="{00000000-0005-0000-0000-00007D860000}"/>
    <cellStyle name="Hiperłącze 8" xfId="31057" hidden="1" xr:uid="{00000000-0005-0000-0000-0000C5890000}"/>
    <cellStyle name="Hiperłącze 8" xfId="29584" hidden="1" xr:uid="{00000000-0005-0000-0000-0000B2890000}"/>
    <cellStyle name="Hiperłącze 8" xfId="18328" hidden="1" xr:uid="{00000000-0005-0000-0000-000064840000}"/>
    <cellStyle name="Hiperłącze 8" xfId="40095" hidden="1" xr:uid="{00000000-0005-0000-0000-0000E98D0000}"/>
    <cellStyle name="Hiperłącze 8" xfId="22557" hidden="1" xr:uid="{00000000-0005-0000-0000-000001860000}"/>
    <cellStyle name="Hiperłącze 8" xfId="40021" hidden="1" xr:uid="{00000000-0005-0000-0000-0000E18D0000}"/>
    <cellStyle name="Hiperłącze 8" xfId="38110" hidden="1" xr:uid="{00000000-0005-0000-0000-0000018D0000}"/>
    <cellStyle name="Hiperłącze 8" xfId="26981" hidden="1" xr:uid="{00000000-0005-0000-0000-0000EE870000}"/>
    <cellStyle name="Hiperłącze 8" xfId="37533" hidden="1" xr:uid="{00000000-0005-0000-0000-0000278D0000}"/>
    <cellStyle name="Hiperłącze 8" xfId="37948" hidden="1" xr:uid="{00000000-0005-0000-0000-0000F48C0000}"/>
    <cellStyle name="Hiperłącze 8" xfId="37166" hidden="1" xr:uid="{00000000-0005-0000-0000-0000C28C0000}"/>
    <cellStyle name="Hiperłącze 8" xfId="13859" hidden="1" xr:uid="{00000000-0005-0000-0000-000049820000}"/>
    <cellStyle name="Hiperłącze 8" xfId="29354" hidden="1" xr:uid="{00000000-0005-0000-0000-000033890000}"/>
    <cellStyle name="Hiperłącze 8" xfId="11312" hidden="1" xr:uid="{00000000-0005-0000-0000-0000F9800000}"/>
    <cellStyle name="Hiperłącze 8" xfId="19834" hidden="1" xr:uid="{00000000-0005-0000-0000-0000B2840000}"/>
    <cellStyle name="Hiperłącze 8" xfId="22235" hidden="1" xr:uid="{00000000-0005-0000-0000-0000C2850000}"/>
    <cellStyle name="Hiperłącze 8" xfId="22294" hidden="1" xr:uid="{00000000-0005-0000-0000-0000D0850000}"/>
    <cellStyle name="Hiperłącze 8" xfId="21737" hidden="1" xr:uid="{00000000-0005-0000-0000-000074850000}"/>
    <cellStyle name="Hiperłącze 8" xfId="13216" hidden="1" xr:uid="{00000000-0005-0000-0000-0000A8810000}"/>
    <cellStyle name="Hiperłącze 8" xfId="20066" hidden="1" xr:uid="{00000000-0005-0000-0000-0000F1840000}"/>
    <cellStyle name="Hiperłącze 8" xfId="13822" hidden="1" xr:uid="{00000000-0005-0000-0000-00004E820000}"/>
    <cellStyle name="Hiperłącze 8" xfId="44137" hidden="1" xr:uid="{00000000-0005-0000-0000-0000AA8F0000}"/>
    <cellStyle name="Hiperłącze 8" xfId="23184" hidden="1" xr:uid="{00000000-0005-0000-0000-000022860000}"/>
    <cellStyle name="Hiperłącze 8" xfId="20434" hidden="1" xr:uid="{00000000-0005-0000-0000-000020850000}"/>
    <cellStyle name="Hiperłącze 8" xfId="24276" hidden="1" xr:uid="{00000000-0005-0000-0000-0000BF860000}"/>
    <cellStyle name="Hiperłącze 8" xfId="25670" hidden="1" xr:uid="{00000000-0005-0000-0000-000045870000}"/>
    <cellStyle name="Hiperłącze 8" xfId="35781" hidden="1" xr:uid="{00000000-0005-0000-0000-0000F18B0000}"/>
    <cellStyle name="Hiperłącze 8" xfId="22522" hidden="1" xr:uid="{00000000-0005-0000-0000-0000E5850000}"/>
    <cellStyle name="Hiperłącze 8" xfId="22056" hidden="1" xr:uid="{00000000-0005-0000-0000-0000AF850000}"/>
    <cellStyle name="Hiperłącze 8" xfId="46500" hidden="1" xr:uid="{00000000-0005-0000-0000-000054910000}"/>
    <cellStyle name="Hiperłącze 8" xfId="20534" hidden="1" xr:uid="{00000000-0005-0000-0000-000096850000}"/>
    <cellStyle name="Hiperłącze 8" xfId="16988" hidden="1" xr:uid="{00000000-0005-0000-0000-000049830000}"/>
    <cellStyle name="Hiperłącze 8" xfId="16218" hidden="1" xr:uid="{00000000-0005-0000-0000-000079830000}"/>
    <cellStyle name="Hiperłącze 8" xfId="24239" hidden="1" xr:uid="{00000000-0005-0000-0000-0000B7860000}"/>
    <cellStyle name="Hiperłącze 8" xfId="42097" hidden="1" xr:uid="{00000000-0005-0000-0000-0000288F0000}"/>
    <cellStyle name="Hiperłącze 8" xfId="14270" hidden="1" xr:uid="{00000000-0005-0000-0000-000011820000}"/>
    <cellStyle name="Hiperłącze 8" xfId="27768" hidden="1" xr:uid="{00000000-0005-0000-0000-00003F880000}"/>
    <cellStyle name="Hiperłącze 8" xfId="14797" hidden="1" xr:uid="{00000000-0005-0000-0000-0000BB820000}"/>
    <cellStyle name="Hiperłącze 8" xfId="13830" hidden="1" xr:uid="{00000000-0005-0000-0000-00004D820000}"/>
    <cellStyle name="Hiperłącze 8" xfId="16061" hidden="1" xr:uid="{00000000-0005-0000-0000-00006C840000}"/>
    <cellStyle name="Hiperłącze 8" xfId="19071" hidden="1" xr:uid="{00000000-0005-0000-0000-000082840000}"/>
    <cellStyle name="Hiperłącze 8" xfId="39107" hidden="1" xr:uid="{00000000-0005-0000-0000-0000368E0000}"/>
    <cellStyle name="Hiperłącze 8" xfId="13714" hidden="1" xr:uid="{00000000-0005-0000-0000-0000F6810000}"/>
    <cellStyle name="Hiperłącze 8" xfId="12577" hidden="1" xr:uid="{00000000-0005-0000-0000-000047810000}"/>
    <cellStyle name="Hiperłącze 8" xfId="11738" hidden="1" xr:uid="{00000000-0005-0000-0000-00006B820000}"/>
    <cellStyle name="Hiperłącze 8" xfId="13720" hidden="1" xr:uid="{00000000-0005-0000-0000-00003E820000}"/>
    <cellStyle name="Hiperłącze 8" xfId="15931" hidden="1" xr:uid="{00000000-0005-0000-0000-000017830000}"/>
    <cellStyle name="Hiperłącze 8" xfId="12848" hidden="1" xr:uid="{00000000-0005-0000-0000-000061810000}"/>
    <cellStyle name="Hiperłącze 8" xfId="25316" hidden="1" xr:uid="{00000000-0005-0000-0000-00009C880000}"/>
    <cellStyle name="Hiperłącze 8" xfId="13642" hidden="1" xr:uid="{00000000-0005-0000-0000-0000F0810000}"/>
    <cellStyle name="Hiperłącze 8" xfId="12516" hidden="1" xr:uid="{00000000-0005-0000-0000-000044810000}"/>
    <cellStyle name="Hiperłącze 8" xfId="12767" hidden="1" xr:uid="{00000000-0005-0000-0000-00005D810000}"/>
    <cellStyle name="Hiperłącze 8" xfId="13245" hidden="1" xr:uid="{00000000-0005-0000-0000-0000AF810000}"/>
    <cellStyle name="Hiperłącze 8" xfId="13506" hidden="1" xr:uid="{00000000-0005-0000-0000-0000E1810000}"/>
    <cellStyle name="Hiperłącze 8" xfId="20075" hidden="1" xr:uid="{00000000-0005-0000-0000-0000F2840000}"/>
    <cellStyle name="Hiperłącze 8" xfId="13398" hidden="1" xr:uid="{00000000-0005-0000-0000-0000BD810000}"/>
    <cellStyle name="Hiperłącze 8" xfId="13068" hidden="1" xr:uid="{00000000-0005-0000-0000-000091810000}"/>
    <cellStyle name="Hiperłącze 8" xfId="27475" hidden="1" xr:uid="{00000000-0005-0000-0000-000070880000}"/>
    <cellStyle name="Hiperłącze 8" xfId="12810" hidden="1" xr:uid="{00000000-0005-0000-0000-000063810000}"/>
    <cellStyle name="Hiperłącze 8" xfId="14988" hidden="1" xr:uid="{00000000-0005-0000-0000-0000C1820000}"/>
    <cellStyle name="Hiperłącze 8" xfId="17652" hidden="1" xr:uid="{00000000-0005-0000-0000-0000B0830000}"/>
    <cellStyle name="Hiperłącze 8" xfId="13808" hidden="1" xr:uid="{00000000-0005-0000-0000-000050820000}"/>
    <cellStyle name="Hiperłącze 8" xfId="36473" hidden="1" xr:uid="{00000000-0005-0000-0000-0000958C0000}"/>
    <cellStyle name="Hiperłącze 8" xfId="15070" hidden="1" xr:uid="{00000000-0005-0000-0000-000089820000}"/>
    <cellStyle name="Hiperłącze 8" xfId="19386" hidden="1" xr:uid="{00000000-0005-0000-0000-0000ED840000}"/>
    <cellStyle name="Hiperłącze 8" xfId="20007" hidden="1" xr:uid="{00000000-0005-0000-0000-0000C5840000}"/>
    <cellStyle name="Hiperłącze 8" xfId="29223" hidden="1" xr:uid="{00000000-0005-0000-0000-00001E890000}"/>
    <cellStyle name="Hiperłącze 8" xfId="27419" hidden="1" xr:uid="{00000000-0005-0000-0000-000076880000}"/>
    <cellStyle name="Hiperłącze 8" xfId="35460" hidden="1" xr:uid="{00000000-0005-0000-0000-0000B58B0000}"/>
    <cellStyle name="Hiperłącze 8" xfId="20154" hidden="1" xr:uid="{00000000-0005-0000-0000-000003850000}"/>
    <cellStyle name="Hiperłącze 8" xfId="27115" hidden="1" xr:uid="{00000000-0005-0000-0000-000018880000}"/>
    <cellStyle name="Hiperłącze 8" xfId="18705" hidden="1" xr:uid="{00000000-0005-0000-0000-00001B840000}"/>
    <cellStyle name="Hiperłącze 8" xfId="22296" hidden="1" xr:uid="{00000000-0005-0000-0000-0000CF850000}"/>
    <cellStyle name="Hiperłącze 8" xfId="18623" hidden="1" xr:uid="{00000000-0005-0000-0000-000013840000}"/>
    <cellStyle name="Hiperłącze 8" xfId="18666" hidden="1" xr:uid="{00000000-0005-0000-0000-000015840000}"/>
    <cellStyle name="Hiperłącze 8" xfId="18746" hidden="1" xr:uid="{00000000-0005-0000-0000-00001A840000}"/>
    <cellStyle name="Hiperłącze 8" xfId="18731" hidden="1" xr:uid="{00000000-0005-0000-0000-00001D840000}"/>
    <cellStyle name="Hiperłącze 8" xfId="18812" hidden="1" xr:uid="{00000000-0005-0000-0000-000023840000}"/>
    <cellStyle name="Hiperłącze 8" xfId="18838" hidden="1" xr:uid="{00000000-0005-0000-0000-000027840000}"/>
    <cellStyle name="Hiperłącze 8" xfId="18829" hidden="1" xr:uid="{00000000-0005-0000-0000-000028840000}"/>
    <cellStyle name="Hiperłącze 8" xfId="18853" hidden="1" xr:uid="{00000000-0005-0000-0000-00002B840000}"/>
    <cellStyle name="Hiperłącze 8" xfId="18930" hidden="1" xr:uid="{00000000-0005-0000-0000-000030840000}"/>
    <cellStyle name="Hiperłącze 8" xfId="18993" hidden="1" xr:uid="{00000000-0005-0000-0000-000032840000}"/>
    <cellStyle name="Hiperłącze 8" xfId="18976" hidden="1" xr:uid="{00000000-0005-0000-0000-000035840000}"/>
    <cellStyle name="Hiperłącze 8" xfId="18961" hidden="1" xr:uid="{00000000-0005-0000-0000-000037840000}"/>
    <cellStyle name="Hiperłącze 8" xfId="18515" hidden="1" xr:uid="{00000000-0005-0000-0000-00003C840000}"/>
    <cellStyle name="Hiperłącze 8" xfId="18279" hidden="1" xr:uid="{00000000-0005-0000-0000-00003D840000}"/>
    <cellStyle name="Hiperłącze 8" xfId="18466" hidden="1" xr:uid="{00000000-0005-0000-0000-000042840000}"/>
    <cellStyle name="Hiperłącze 8" xfId="18264" hidden="1" xr:uid="{00000000-0005-0000-0000-000046840000}"/>
    <cellStyle name="Hiperłącze 8" xfId="18419" hidden="1" xr:uid="{00000000-0005-0000-0000-00004D840000}"/>
    <cellStyle name="Hiperłącze 8" xfId="18424" hidden="1" xr:uid="{00000000-0005-0000-0000-00004F840000}"/>
    <cellStyle name="Hiperłącze 8" xfId="18304" hidden="1" xr:uid="{00000000-0005-0000-0000-000052840000}"/>
    <cellStyle name="Hiperłącze 8" xfId="18378" hidden="1" xr:uid="{00000000-0005-0000-0000-000055840000}"/>
    <cellStyle name="Hiperłącze 8" xfId="18311" hidden="1" xr:uid="{00000000-0005-0000-0000-000058840000}"/>
    <cellStyle name="Hiperłącze 8" xfId="18347" hidden="1" xr:uid="{00000000-0005-0000-0000-00005E840000}"/>
    <cellStyle name="Hiperłącze 8" xfId="19035" hidden="1" xr:uid="{00000000-0005-0000-0000-000061840000}"/>
    <cellStyle name="Hiperłącze 8" xfId="18321" hidden="1" xr:uid="{00000000-0005-0000-0000-000063840000}"/>
    <cellStyle name="Hiperłącze 8" xfId="19010" hidden="1" xr:uid="{00000000-0005-0000-0000-000068840000}"/>
    <cellStyle name="Hiperłącze 8" xfId="18245" hidden="1" xr:uid="{00000000-0005-0000-0000-00004E840000}"/>
    <cellStyle name="Hiperłącze 8" xfId="41715" hidden="1" xr:uid="{00000000-0005-0000-0000-0000D88E0000}"/>
    <cellStyle name="Hiperłącze 8" xfId="46869" hidden="1" xr:uid="{00000000-0005-0000-0000-00000C910000}"/>
    <cellStyle name="Hiperłącze 8" xfId="36074" hidden="1" xr:uid="{00000000-0005-0000-0000-0000188C0000}"/>
    <cellStyle name="Hiperłącze 8" xfId="31817" hidden="1" xr:uid="{00000000-0005-0000-0000-00007E8A0000}"/>
    <cellStyle name="Hiperłącze 8" xfId="33894" hidden="1" xr:uid="{00000000-0005-0000-0000-0000488B0000}"/>
    <cellStyle name="Hiperłącze 8" xfId="32607" hidden="1" xr:uid="{00000000-0005-0000-0000-0000918A0000}"/>
    <cellStyle name="Hiperłącze 8" xfId="38797" hidden="1" xr:uid="{00000000-0005-0000-0000-0000D18D0000}"/>
    <cellStyle name="Hiperłącze 8" xfId="39434" hidden="1" xr:uid="{00000000-0005-0000-0000-0000878D0000}"/>
    <cellStyle name="Hiperłącze 8" xfId="37574" hidden="1" xr:uid="{00000000-0005-0000-0000-0000188D0000}"/>
    <cellStyle name="Hiperłącze 8" xfId="36586" hidden="1" xr:uid="{00000000-0005-0000-0000-0000848C0000}"/>
    <cellStyle name="Hiperłącze 8" xfId="47048" hidden="1" xr:uid="{00000000-0005-0000-0000-000015910000}"/>
    <cellStyle name="Hiperłącze 8" xfId="47001" hidden="1" xr:uid="{00000000-0005-0000-0000-000018910000}"/>
    <cellStyle name="Hiperłącze 8" xfId="47075" hidden="1" xr:uid="{00000000-0005-0000-0000-00001D910000}"/>
    <cellStyle name="Hiperłącze 8" xfId="47102" hidden="1" xr:uid="{00000000-0005-0000-0000-000020910000}"/>
    <cellStyle name="Hiperłącze 8" xfId="47156" hidden="1" xr:uid="{00000000-0005-0000-0000-000021910000}"/>
    <cellStyle name="Hiperłącze 8" xfId="47165" hidden="1" xr:uid="{00000000-0005-0000-0000-000022910000}"/>
    <cellStyle name="Hiperłącze 8" xfId="46705" hidden="1" xr:uid="{00000000-0005-0000-0000-000029910000}"/>
    <cellStyle name="Hiperłącze 8" xfId="32716" hidden="1" xr:uid="{00000000-0005-0000-0000-0000B58A0000}"/>
    <cellStyle name="Hiperłącze 8" xfId="17966" hidden="1" xr:uid="{00000000-0005-0000-0000-0000D3830000}"/>
    <cellStyle name="Hiperłącze 8" xfId="27564" hidden="1" xr:uid="{00000000-0005-0000-0000-00005C880000}"/>
    <cellStyle name="Hiperłącze 8" xfId="19205" hidden="1" xr:uid="{00000000-0005-0000-0000-000094840000}"/>
    <cellStyle name="Hiperłącze 8" xfId="40848" hidden="1" xr:uid="{00000000-0005-0000-0000-0000528E0000}"/>
    <cellStyle name="Hiperłącze 8" xfId="15719" hidden="1" xr:uid="{00000000-0005-0000-0000-0000FF820000}"/>
    <cellStyle name="Hiperłącze 8" xfId="24671" hidden="1" xr:uid="{00000000-0005-0000-0000-000014870000}"/>
    <cellStyle name="Hiperłącze 8" xfId="22639" hidden="1" xr:uid="{00000000-0005-0000-0000-000005860000}"/>
    <cellStyle name="Hiperłącze 8" xfId="24192" hidden="1" xr:uid="{00000000-0005-0000-0000-0000B1860000}"/>
    <cellStyle name="Hiperłącze 8" xfId="26276" hidden="1" xr:uid="{00000000-0005-0000-0000-000087870000}"/>
    <cellStyle name="Hiperłącze 8" xfId="22776" hidden="1" xr:uid="{00000000-0005-0000-0000-00005A860000}"/>
    <cellStyle name="Hiperłącze 8" xfId="19415" hidden="1" xr:uid="{00000000-0005-0000-0000-0000E9840000}"/>
    <cellStyle name="Hiperłącze 8" xfId="37430" hidden="1" xr:uid="{00000000-0005-0000-0000-0000228D0000}"/>
    <cellStyle name="Hiperłącze 8" xfId="36479" hidden="1" xr:uid="{00000000-0005-0000-0000-0000998C0000}"/>
    <cellStyle name="Hiperłącze 8" xfId="20195" hidden="1" xr:uid="{00000000-0005-0000-0000-000002850000}"/>
    <cellStyle name="Hiperłącze 8" xfId="19252" hidden="1" xr:uid="{00000000-0005-0000-0000-000091840000}"/>
    <cellStyle name="Hiperłącze 8" xfId="19270" hidden="1" xr:uid="{00000000-0005-0000-0000-000096840000}"/>
    <cellStyle name="Hiperłącze 8" xfId="19594" hidden="1" xr:uid="{00000000-0005-0000-0000-000099840000}"/>
    <cellStyle name="Hiperłącze 8" xfId="19602" hidden="1" xr:uid="{00000000-0005-0000-0000-00009A840000}"/>
    <cellStyle name="Hiperłącze 8" xfId="19681" hidden="1" xr:uid="{00000000-0005-0000-0000-00009E840000}"/>
    <cellStyle name="Hiperłącze 8" xfId="19689" hidden="1" xr:uid="{00000000-0005-0000-0000-0000A2840000}"/>
    <cellStyle name="Hiperłącze 8" xfId="26461" hidden="1" xr:uid="{00000000-0005-0000-0000-0000B2870000}"/>
    <cellStyle name="Hiperłącze 8" xfId="47057" hidden="1" xr:uid="{00000000-0005-0000-0000-000016910000}"/>
    <cellStyle name="Hiperłącze 8" xfId="18355" hidden="1" xr:uid="{00000000-0005-0000-0000-00005D840000}"/>
    <cellStyle name="Hiperłącze 8" xfId="16504" hidden="1" xr:uid="{00000000-0005-0000-0000-0000F0830000}"/>
    <cellStyle name="Hiperłącze 8" xfId="44990" hidden="1" xr:uid="{00000000-0005-0000-0000-000028900000}"/>
    <cellStyle name="Hiperłącze 8" xfId="43474" hidden="1" xr:uid="{00000000-0005-0000-0000-0000CB900000}"/>
    <cellStyle name="Hiperłącze 8" xfId="41486" hidden="1" xr:uid="{00000000-0005-0000-0000-0000798E0000}"/>
    <cellStyle name="Hiperłącze 8" xfId="39572" hidden="1" xr:uid="{00000000-0005-0000-0000-0000958D0000}"/>
    <cellStyle name="Hiperłącze 8" xfId="43041" hidden="1" xr:uid="{00000000-0005-0000-0000-0000708F0000}"/>
    <cellStyle name="Hiperłącze 8" xfId="43465" hidden="1" xr:uid="{00000000-0005-0000-0000-0000D0900000}"/>
    <cellStyle name="Hiperłącze 8" xfId="36036" hidden="1" xr:uid="{00000000-0005-0000-0000-00000F8C0000}"/>
    <cellStyle name="Hiperłącze 8" xfId="43325" hidden="1" xr:uid="{00000000-0005-0000-0000-0000E38F0000}"/>
    <cellStyle name="Hiperłącze 8" xfId="43815" hidden="1" xr:uid="{00000000-0005-0000-0000-00008F8F0000}"/>
    <cellStyle name="Hiperłącze 8" xfId="28450" hidden="1" xr:uid="{00000000-0005-0000-0000-000006890000}"/>
    <cellStyle name="Hiperłącze 8" xfId="29905" hidden="1" xr:uid="{00000000-0005-0000-0000-00009B8A0000}"/>
    <cellStyle name="Hiperłącze 8" xfId="38316" hidden="1" xr:uid="{00000000-0005-0000-0000-0000478D0000}"/>
    <cellStyle name="Hiperłącze 8" xfId="24940" hidden="1" xr:uid="{00000000-0005-0000-0000-00002F870000}"/>
    <cellStyle name="Hiperłącze 8" xfId="34388" hidden="1" xr:uid="{00000000-0005-0000-0000-0000B58C0000}"/>
    <cellStyle name="Hiperłącze 8" xfId="20303" hidden="1" xr:uid="{00000000-0005-0000-0000-00000E850000}"/>
    <cellStyle name="Hiperłącze 8" xfId="20262" hidden="1" xr:uid="{00000000-0005-0000-0000-00000F850000}"/>
    <cellStyle name="Hiperłącze 8" xfId="46754" hidden="1" xr:uid="{00000000-0005-0000-0000-0000FB900000}"/>
    <cellStyle name="Hiperłącze 8" xfId="46262" hidden="1" xr:uid="{00000000-0005-0000-0000-0000EB900000}"/>
    <cellStyle name="Hiperłącze 8" xfId="45994" hidden="1" xr:uid="{00000000-0005-0000-0000-00008B900000}"/>
    <cellStyle name="Hiperłącze 8" xfId="45846" hidden="1" xr:uid="{00000000-0005-0000-0000-00007B900000}"/>
    <cellStyle name="Hiperłącze 8" xfId="45723" hidden="1" xr:uid="{00000000-0005-0000-0000-00006B900000}"/>
    <cellStyle name="Hiperłącze 8" xfId="45014" hidden="1" xr:uid="{00000000-0005-0000-0000-00002B900000}"/>
    <cellStyle name="Hiperłącze 8" xfId="43349" hidden="1" xr:uid="{00000000-0005-0000-0000-0000DB8F0000}"/>
    <cellStyle name="Hiperłącze 8" xfId="44415" hidden="1" xr:uid="{00000000-0005-0000-0000-0000C68F0000}"/>
    <cellStyle name="Hiperłącze 8" xfId="20130" hidden="1" xr:uid="{00000000-0005-0000-0000-000000850000}"/>
    <cellStyle name="Hiperłącze 8" xfId="47066" hidden="1" xr:uid="{00000000-0005-0000-0000-00001A910000}"/>
    <cellStyle name="Hiperłącze 8" xfId="18658" hidden="1" xr:uid="{00000000-0005-0000-0000-000012840000}"/>
    <cellStyle name="Hiperłącze 8" xfId="12247" hidden="1" xr:uid="{00000000-0005-0000-0000-000021810000}"/>
    <cellStyle name="Hiperłącze 8" xfId="11529" hidden="1" xr:uid="{00000000-0005-0000-0000-000062820000}"/>
    <cellStyle name="Hiperłącze 8" xfId="28689" hidden="1" xr:uid="{00000000-0005-0000-0000-0000BF880000}"/>
    <cellStyle name="Hiperłącze 8" xfId="16980" hidden="1" xr:uid="{00000000-0005-0000-0000-000046830000}"/>
    <cellStyle name="Hiperłącze 8" xfId="15717" hidden="1" xr:uid="{00000000-0005-0000-0000-000000830000}"/>
    <cellStyle name="Hiperłącze 8" xfId="15253" hidden="1" xr:uid="{00000000-0005-0000-0000-00009A820000}"/>
    <cellStyle name="Hiperłącze 8" xfId="11753" hidden="1" xr:uid="{00000000-0005-0000-0000-000067820000}"/>
    <cellStyle name="Hiperłącze 8" xfId="15392" hidden="1" xr:uid="{00000000-0005-0000-0000-0000A6820000}"/>
    <cellStyle name="Hiperłącze 8" xfId="30136" hidden="1" xr:uid="{00000000-0005-0000-0000-00004F890000}"/>
    <cellStyle name="Hiperłącze 8" xfId="11914" hidden="1" xr:uid="{00000000-0005-0000-0000-0000D9810000}"/>
    <cellStyle name="Hiperłącze 8" xfId="11661" hidden="1" xr:uid="{00000000-0005-0000-0000-000074810000}"/>
    <cellStyle name="Hiperłącze 8" xfId="15009" hidden="1" xr:uid="{00000000-0005-0000-0000-0000BF820000}"/>
    <cellStyle name="Hiperłącze 8" xfId="13043" hidden="1" xr:uid="{00000000-0005-0000-0000-000098810000}"/>
    <cellStyle name="Hiperłącze 8" xfId="29194" hidden="1" xr:uid="{00000000-0005-0000-0000-000024890000}"/>
    <cellStyle name="Hiperłącze 8" xfId="26384" hidden="1" xr:uid="{00000000-0005-0000-0000-000093870000}"/>
    <cellStyle name="Hiperłącze 8" xfId="14926" hidden="1" xr:uid="{00000000-0005-0000-0000-0000CD820000}"/>
    <cellStyle name="Hiperłącze 8" xfId="17265" hidden="1" xr:uid="{00000000-0005-0000-0000-000065830000}"/>
    <cellStyle name="Hiperłącze 8" xfId="37365" hidden="1" xr:uid="{00000000-0005-0000-0000-0000D68C0000}"/>
    <cellStyle name="Hiperłącze 8" xfId="20418" hidden="1" xr:uid="{00000000-0005-0000-0000-00001E850000}"/>
    <cellStyle name="Hiperłącze 8" xfId="20426" hidden="1" xr:uid="{00000000-0005-0000-0000-00001F850000}"/>
    <cellStyle name="Hiperłącze 8" xfId="20386" hidden="1" xr:uid="{00000000-0005-0000-0000-000015850000}"/>
    <cellStyle name="Hiperłącze 8" xfId="19261" hidden="1" xr:uid="{00000000-0005-0000-0000-000092840000}"/>
    <cellStyle name="Hiperłącze 8" xfId="19457" hidden="1" xr:uid="{00000000-0005-0000-0000-0000E0840000}"/>
    <cellStyle name="Hiperłącze 8" xfId="19310" hidden="1" xr:uid="{00000000-0005-0000-0000-0000CD840000}"/>
    <cellStyle name="Hiperłącze 8" xfId="14298" hidden="1" xr:uid="{00000000-0005-0000-0000-000014820000}"/>
    <cellStyle name="Hiperłącze 8" xfId="14111" hidden="1" xr:uid="{00000000-0005-0000-0000-000001820000}"/>
    <cellStyle name="Hiperłącze 8" xfId="13633" hidden="1" xr:uid="{00000000-0005-0000-0000-0000EF810000}"/>
    <cellStyle name="Hiperłącze 8" xfId="12600" hidden="1" xr:uid="{00000000-0005-0000-0000-00004B810000}"/>
    <cellStyle name="Hiperłącze 8" xfId="13176" hidden="1" xr:uid="{00000000-0005-0000-0000-00009E810000}"/>
    <cellStyle name="Hiperłącze 8" xfId="12937" hidden="1" xr:uid="{00000000-0005-0000-0000-00008B810000}"/>
    <cellStyle name="Hiperłącze 8" xfId="25805" hidden="1" xr:uid="{00000000-0005-0000-0000-000094880000}"/>
    <cellStyle name="Hiperłącze 8" xfId="20238" hidden="1" xr:uid="{00000000-0005-0000-0000-00000C850000}"/>
    <cellStyle name="Hiperłącze 8" xfId="38541" hidden="1" xr:uid="{00000000-0005-0000-0000-0000638D0000}"/>
    <cellStyle name="Hiperłącze 8" xfId="18959" hidden="1" xr:uid="{00000000-0005-0000-0000-000038840000}"/>
    <cellStyle name="Hiperłącze 8" xfId="22065" hidden="1" xr:uid="{00000000-0005-0000-0000-0000B0850000}"/>
    <cellStyle name="Hiperłącze 8" xfId="28777" hidden="1" xr:uid="{00000000-0005-0000-0000-0000CC880000}"/>
    <cellStyle name="Hiperłącze 8" xfId="34584" hidden="1" xr:uid="{00000000-0005-0000-0000-0000268C0000}"/>
    <cellStyle name="Hiperłącze 8" xfId="33253" hidden="1" xr:uid="{00000000-0005-0000-0000-0000CE8A0000}"/>
    <cellStyle name="Hiperłącze 8" xfId="38582" hidden="1" xr:uid="{00000000-0005-0000-0000-0000628D0000}"/>
    <cellStyle name="Hiperłącze 8" xfId="21171" hidden="1" xr:uid="{00000000-0005-0000-0000-000038850000}"/>
    <cellStyle name="Hiperłącze 8" xfId="32277" hidden="1" xr:uid="{00000000-0005-0000-0000-00004B8A0000}"/>
    <cellStyle name="Hiperłącze 8" xfId="34985" hidden="1" xr:uid="{00000000-0005-0000-0000-00007E8B0000}"/>
    <cellStyle name="Hiperłącze 8" xfId="29700" hidden="1" xr:uid="{00000000-0005-0000-0000-0000C0890000}"/>
    <cellStyle name="Hiperłącze 8" xfId="17950" hidden="1" xr:uid="{00000000-0005-0000-0000-0000D0830000}"/>
    <cellStyle name="Hiperłącze 8" xfId="39639" hidden="1" xr:uid="{00000000-0005-0000-0000-0000A08D0000}"/>
    <cellStyle name="Hiperłącze 8" xfId="32943" hidden="1" xr:uid="{00000000-0005-0000-0000-00001F8B0000}"/>
    <cellStyle name="Hiperłącze 8" xfId="33166" hidden="1" xr:uid="{00000000-0005-0000-0000-0000C98A0000}"/>
    <cellStyle name="Hiperłącze 8" xfId="29896" hidden="1" xr:uid="{00000000-0005-0000-0000-0000A08A0000}"/>
    <cellStyle name="Hiperłącze 8" xfId="31019" hidden="1" xr:uid="{00000000-0005-0000-0000-0000C7890000}"/>
    <cellStyle name="Hiperłącze 8" xfId="33454" hidden="1" xr:uid="{00000000-0005-0000-0000-0000EC8A0000}"/>
    <cellStyle name="Hiperłącze 8" xfId="24755" hidden="1" xr:uid="{00000000-0005-0000-0000-00001B870000}"/>
    <cellStyle name="Hiperłącze 8" xfId="20490" hidden="1" xr:uid="{00000000-0005-0000-0000-000022850000}"/>
    <cellStyle name="Hiperłącze 8" xfId="38574" hidden="1" xr:uid="{00000000-0005-0000-0000-0000618D0000}"/>
    <cellStyle name="Hiperłącze 8" xfId="37239" hidden="1" xr:uid="{00000000-0005-0000-0000-0000C58C0000}"/>
    <cellStyle name="Hiperłącze 8" xfId="24541" hidden="1" xr:uid="{00000000-0005-0000-0000-0000D1860000}"/>
    <cellStyle name="Hiperłącze 8" xfId="38047" hidden="1" xr:uid="{00000000-0005-0000-0000-0000FF8C0000}"/>
    <cellStyle name="Hiperłącze 8" xfId="21090" hidden="1" xr:uid="{00000000-0005-0000-0000-00002F850000}"/>
    <cellStyle name="Hiperłącze 8" xfId="21139" hidden="1" xr:uid="{00000000-0005-0000-0000-000032850000}"/>
    <cellStyle name="Hiperłącze 8" xfId="21104" hidden="1" xr:uid="{00000000-0005-0000-0000-000033850000}"/>
    <cellStyle name="Hiperłącze 8" xfId="20463" hidden="1" xr:uid="{00000000-0005-0000-0000-000027850000}"/>
    <cellStyle name="Hiperłącze 8" xfId="46877" hidden="1" xr:uid="{00000000-0005-0000-0000-00000B910000}"/>
    <cellStyle name="Hiperłącze 8" xfId="33801" hidden="1" xr:uid="{00000000-0005-0000-0000-00003B8B0000}"/>
    <cellStyle name="Hiperłącze 8" xfId="34358" hidden="1" xr:uid="{00000000-0005-0000-0000-0000BB8C0000}"/>
    <cellStyle name="Hiperłącze 8" xfId="35205" hidden="1" xr:uid="{00000000-0005-0000-0000-0000988B0000}"/>
    <cellStyle name="Hiperłącze 8" xfId="34788" hidden="1" xr:uid="{00000000-0005-0000-0000-0000698B0000}"/>
    <cellStyle name="Hiperłącze 8" xfId="34058" hidden="1" xr:uid="{00000000-0005-0000-0000-0000528B0000}"/>
    <cellStyle name="Hiperłącze 8" xfId="32582" hidden="1" xr:uid="{00000000-0005-0000-0000-0000988A0000}"/>
    <cellStyle name="Hiperłącze 8" xfId="39901" hidden="1" xr:uid="{00000000-0005-0000-0000-0000BA8D0000}"/>
    <cellStyle name="Hiperłącze 8" xfId="33059" hidden="1" xr:uid="{00000000-0005-0000-0000-0000078B0000}"/>
    <cellStyle name="Hiperłącze 8" xfId="33224" hidden="1" xr:uid="{00000000-0005-0000-0000-0000D48A0000}"/>
    <cellStyle name="Hiperłącze 8" xfId="32752" hidden="1" xr:uid="{00000000-0005-0000-0000-0000BE8A0000}"/>
    <cellStyle name="Hiperłącze 8" xfId="35953" hidden="1" xr:uid="{00000000-0005-0000-0000-0000078C0000}"/>
    <cellStyle name="Hiperłącze 8" xfId="20365" hidden="1" xr:uid="{00000000-0005-0000-0000-00001C850000}"/>
    <cellStyle name="Hiperłącze 8" xfId="46462" hidden="1" xr:uid="{00000000-0005-0000-0000-00002B910000}"/>
    <cellStyle name="Hiperłącze 8" xfId="10340" hidden="1" xr:uid="{00000000-0005-0000-0000-0000DD800000}"/>
    <cellStyle name="Hiperłącze 8" xfId="18198" hidden="1" xr:uid="{00000000-0005-0000-0000-000007840000}"/>
    <cellStyle name="Hiperłącze 8" xfId="19762" hidden="1" xr:uid="{00000000-0005-0000-0000-0000AD840000}"/>
    <cellStyle name="Hiperłącze 8" xfId="14705" hidden="1" xr:uid="{00000000-0005-0000-0000-000087820000}"/>
    <cellStyle name="Hiperłącze 8" xfId="29208" hidden="1" xr:uid="{00000000-0005-0000-0000-000021890000}"/>
    <cellStyle name="Hiperłącze 8" xfId="26701" hidden="1" xr:uid="{00000000-0005-0000-0000-0000D0870000}"/>
    <cellStyle name="Hiperłącze 8" xfId="10409" hidden="1" xr:uid="{00000000-0005-0000-0000-0000EC800000}"/>
    <cellStyle name="Hiperłącze 8" xfId="21827" hidden="1" xr:uid="{00000000-0005-0000-0000-00007E850000}"/>
    <cellStyle name="Hiperłącze 8" xfId="27232" hidden="1" xr:uid="{00000000-0005-0000-0000-000023880000}"/>
    <cellStyle name="Hiperłącze 8" xfId="21497" hidden="1" xr:uid="{00000000-0005-0000-0000-000052850000}"/>
    <cellStyle name="Hiperłącze 8" xfId="25012" hidden="1" xr:uid="{00000000-0005-0000-0000-000032870000}"/>
    <cellStyle name="Hiperłącze 8" xfId="24644" hidden="1" xr:uid="{00000000-0005-0000-0000-00000C870000}"/>
    <cellStyle name="Hiperłącze 8" xfId="23117" hidden="1" xr:uid="{00000000-0005-0000-0000-00001C860000}"/>
    <cellStyle name="Hiperłącze 8" xfId="17086" hidden="1" xr:uid="{00000000-0005-0000-0000-000055830000}"/>
    <cellStyle name="Hiperłącze 8" xfId="16072" hidden="1" xr:uid="{00000000-0005-0000-0000-0000EA830000}"/>
    <cellStyle name="Hiperłącze 8" xfId="15963" hidden="1" xr:uid="{00000000-0005-0000-0000-000012830000}"/>
    <cellStyle name="Hiperłącze 8" xfId="20850" hidden="1" xr:uid="{00000000-0005-0000-0000-000080860000}"/>
    <cellStyle name="Hiperłącze 8" xfId="26694" hidden="1" xr:uid="{00000000-0005-0000-0000-0000CC870000}"/>
    <cellStyle name="Hiperłącze 8" xfId="28715" hidden="1" xr:uid="{00000000-0005-0000-0000-0000C1880000}"/>
    <cellStyle name="Hiperłącze 8" xfId="25267" hidden="1" xr:uid="{00000000-0005-0000-0000-000099870000}"/>
    <cellStyle name="Hiperłącze 8" xfId="17117" hidden="1" xr:uid="{00000000-0005-0000-0000-00005C830000}"/>
    <cellStyle name="Hiperłącze 8" xfId="27028" hidden="1" xr:uid="{00000000-0005-0000-0000-0000F8870000}"/>
    <cellStyle name="Hiperłącze 8" xfId="15594" hidden="1" xr:uid="{00000000-0005-0000-0000-0000EC820000}"/>
    <cellStyle name="Hiperłącze 8" xfId="21163" hidden="1" xr:uid="{00000000-0005-0000-0000-000037850000}"/>
    <cellStyle name="Hiperłącze 8" xfId="19721" hidden="1" xr:uid="{00000000-0005-0000-0000-0000A8840000}"/>
    <cellStyle name="Hiperłącze 8" xfId="40667" hidden="1" xr:uid="{00000000-0005-0000-0000-0000438E0000}"/>
    <cellStyle name="Hiperłącze 8" xfId="32214" hidden="1" xr:uid="{00000000-0005-0000-0000-00003D8A0000}"/>
    <cellStyle name="Hiperłącze 8" xfId="14629" hidden="1" xr:uid="{00000000-0005-0000-0000-000076820000}"/>
    <cellStyle name="Hiperłącze 8" xfId="45887" hidden="1" xr:uid="{00000000-0005-0000-0000-00007A900000}"/>
    <cellStyle name="Hiperłącze 8" xfId="38170" hidden="1" xr:uid="{00000000-0005-0000-0000-0000328D0000}"/>
    <cellStyle name="Hiperłącze 8" xfId="21398" hidden="1" xr:uid="{00000000-0005-0000-0000-00004A850000}"/>
    <cellStyle name="Hiperłącze 8" xfId="21357" hidden="1" xr:uid="{00000000-0005-0000-0000-00004B850000}"/>
    <cellStyle name="Hiperłącze 8" xfId="21355" hidden="1" xr:uid="{00000000-0005-0000-0000-00004C850000}"/>
    <cellStyle name="Hiperłącze 8" xfId="21235" hidden="1" xr:uid="{00000000-0005-0000-0000-00003E850000}"/>
    <cellStyle name="Hiperłącze 8" xfId="17365" hidden="1" xr:uid="{00000000-0005-0000-0000-000075830000}"/>
    <cellStyle name="Hiperłącze 8" xfId="23787" hidden="1" xr:uid="{00000000-0005-0000-0000-0000A2860000}"/>
    <cellStyle name="Hiperłącze 8" xfId="23878" hidden="1" xr:uid="{00000000-0005-0000-0000-000003870000}"/>
    <cellStyle name="Hiperłącze 8" xfId="23429" hidden="1" xr:uid="{00000000-0005-0000-0000-00003D860000}"/>
    <cellStyle name="Hiperłącze 8" xfId="24083" hidden="1" xr:uid="{00000000-0005-0000-0000-0000DA860000}"/>
    <cellStyle name="Hiperłącze 8" xfId="24274" hidden="1" xr:uid="{00000000-0005-0000-0000-0000C0860000}"/>
    <cellStyle name="Hiperłącze 8" xfId="25235" hidden="1" xr:uid="{00000000-0005-0000-0000-0000A4870000}"/>
    <cellStyle name="Hiperłącze 8" xfId="23394" hidden="1" xr:uid="{00000000-0005-0000-0000-000039860000}"/>
    <cellStyle name="Hiperłącze 8" xfId="25543" hidden="1" xr:uid="{00000000-0005-0000-0000-000008880000}"/>
    <cellStyle name="Hiperłącze 8" xfId="15635" hidden="1" xr:uid="{00000000-0005-0000-0000-0000F1820000}"/>
    <cellStyle name="Hiperłącze 8" xfId="23072" hidden="1" xr:uid="{00000000-0005-0000-0000-000063860000}"/>
    <cellStyle name="Hiperłącze 8" xfId="25444" hidden="1" xr:uid="{00000000-0005-0000-0000-0000FD870000}"/>
    <cellStyle name="Hiperłącze 8" xfId="26846" hidden="1" xr:uid="{00000000-0005-0000-0000-0000DA870000}"/>
    <cellStyle name="Hiperłącze 8" xfId="25228" hidden="1" xr:uid="{00000000-0005-0000-0000-0000A1870000}"/>
    <cellStyle name="Hiperłącze 8" xfId="17094" hidden="1" xr:uid="{00000000-0005-0000-0000-000056830000}"/>
    <cellStyle name="Hiperłącze 8" xfId="28931" hidden="1" xr:uid="{00000000-0005-0000-0000-0000DC880000}"/>
    <cellStyle name="Hiperłącze 8" xfId="15731" hidden="1" xr:uid="{00000000-0005-0000-0000-0000FD820000}"/>
    <cellStyle name="Hiperłącze 8" xfId="20515" hidden="1" xr:uid="{00000000-0005-0000-0000-000099850000}"/>
    <cellStyle name="Hiperłącze 8" xfId="14971" hidden="1" xr:uid="{00000000-0005-0000-0000-0000C5820000}"/>
    <cellStyle name="Hiperłącze 8" xfId="27631" hidden="1" xr:uid="{00000000-0005-0000-0000-00002B880000}"/>
    <cellStyle name="Hiperłącze 8" xfId="27658" hidden="1" xr:uid="{00000000-0005-0000-0000-00002F880000}"/>
    <cellStyle name="Hiperłącze 8" xfId="26291" hidden="1" xr:uid="{00000000-0005-0000-0000-00008B870000}"/>
    <cellStyle name="Hiperłącze 8" xfId="41832" hidden="1" xr:uid="{00000000-0005-0000-0000-0000E38E0000}"/>
    <cellStyle name="Hiperłącze 8" xfId="47109" hidden="1" xr:uid="{00000000-0005-0000-0000-000024910000}"/>
    <cellStyle name="Hiperłącze 8" xfId="16333" hidden="1" xr:uid="{00000000-0005-0000-0000-00006B840000}"/>
    <cellStyle name="Hiperłącze 8" xfId="16247" hidden="1" xr:uid="{00000000-0005-0000-0000-00006A840000}"/>
    <cellStyle name="Hiperłącze 8" xfId="16293" hidden="1" xr:uid="{00000000-0005-0000-0000-000075840000}"/>
    <cellStyle name="Hiperłącze 8" xfId="17395" hidden="1" xr:uid="{00000000-0005-0000-0000-00007E840000}"/>
    <cellStyle name="Hiperłącze 8" xfId="19062" hidden="1" xr:uid="{00000000-0005-0000-0000-000081840000}"/>
    <cellStyle name="Hiperłącze 8" xfId="19090" hidden="1" xr:uid="{00000000-0005-0000-0000-000084840000}"/>
    <cellStyle name="Hiperłącze 8" xfId="19106" hidden="1" xr:uid="{00000000-0005-0000-0000-000087840000}"/>
    <cellStyle name="Hiperłącze 8" xfId="19843" hidden="1" xr:uid="{00000000-0005-0000-0000-0000B3840000}"/>
    <cellStyle name="Hiperłącze 8" xfId="19777" hidden="1" xr:uid="{00000000-0005-0000-0000-0000AA840000}"/>
    <cellStyle name="Hiperłącze 8" xfId="19728" hidden="1" xr:uid="{00000000-0005-0000-0000-0000AC840000}"/>
    <cellStyle name="Hiperłącze 8" xfId="19697" hidden="1" xr:uid="{00000000-0005-0000-0000-0000A5840000}"/>
    <cellStyle name="Hiperłącze 8" xfId="19654" hidden="1" xr:uid="{00000000-0005-0000-0000-0000A3840000}"/>
    <cellStyle name="Hiperłącze 8" xfId="19119" hidden="1" xr:uid="{00000000-0005-0000-0000-00008C840000}"/>
    <cellStyle name="Hiperłącze 8" xfId="19121" hidden="1" xr:uid="{00000000-0005-0000-0000-00008B840000}"/>
    <cellStyle name="Hiperłącze 8" xfId="19171" hidden="1" xr:uid="{00000000-0005-0000-0000-00008D840000}"/>
    <cellStyle name="Hiperłącze 8" xfId="16312" hidden="1" xr:uid="{00000000-0005-0000-0000-000073840000}"/>
    <cellStyle name="Hiperłącze 8" xfId="16285" hidden="1" xr:uid="{00000000-0005-0000-0000-000076840000}"/>
    <cellStyle name="Hiperłącze 8" xfId="16760" hidden="1" xr:uid="{00000000-0005-0000-0000-000078840000}"/>
    <cellStyle name="Hiperłącze 8" xfId="16054" hidden="1" xr:uid="{00000000-0005-0000-0000-000072840000}"/>
    <cellStyle name="Hiperłącze 8" xfId="27900" hidden="1" xr:uid="{00000000-0005-0000-0000-00004C880000}"/>
    <cellStyle name="Hiperłącze 8" xfId="17741" hidden="1" xr:uid="{00000000-0005-0000-0000-0000B8830000}"/>
    <cellStyle name="Hiperłącze 8" xfId="41014" hidden="1" xr:uid="{00000000-0005-0000-0000-0000AC8E0000}"/>
    <cellStyle name="Hiperłącze 8" xfId="25809" hidden="1" xr:uid="{00000000-0005-0000-0000-000098880000}"/>
    <cellStyle name="Hiperłącze 8" xfId="28102" hidden="1" xr:uid="{00000000-0005-0000-0000-000086880000}"/>
    <cellStyle name="Hiperłącze 8" xfId="15383" hidden="1" xr:uid="{00000000-0005-0000-0000-0000A5820000}"/>
    <cellStyle name="Hiperłącze 8" xfId="14770" hidden="1" xr:uid="{00000000-0005-0000-0000-0000CC820000}"/>
    <cellStyle name="Hiperłącze 8" xfId="41066" hidden="1" xr:uid="{00000000-0005-0000-0000-0000988E0000}"/>
    <cellStyle name="Hiperłącze 8" xfId="26570" hidden="1" xr:uid="{00000000-0005-0000-0000-0000BE870000}"/>
    <cellStyle name="Hiperłącze 8" xfId="19352" hidden="1" xr:uid="{00000000-0005-0000-0000-0000F3840000}"/>
    <cellStyle name="Hiperłącze 8" xfId="15224" hidden="1" xr:uid="{00000000-0005-0000-0000-0000A0820000}"/>
    <cellStyle name="Hiperłącze 8" xfId="18290" hidden="1" xr:uid="{00000000-0005-0000-0000-00003B840000}"/>
    <cellStyle name="Hiperłącze 8" xfId="26200" hidden="1" xr:uid="{00000000-0005-0000-0000-00007D870000}"/>
    <cellStyle name="Hiperłącze 8" xfId="40863" hidden="1" xr:uid="{00000000-0005-0000-0000-00009E8E0000}"/>
    <cellStyle name="Hiperłącze 8" xfId="14469" hidden="1" xr:uid="{00000000-0005-0000-0000-000022820000}"/>
    <cellStyle name="Hiperłącze 8" xfId="13688" hidden="1" xr:uid="{00000000-0005-0000-0000-0000F5810000}"/>
    <cellStyle name="Hiperłącze 8" xfId="26774" hidden="1" xr:uid="{00000000-0005-0000-0000-0000D6870000}"/>
    <cellStyle name="Hiperłącze 8" xfId="14193" hidden="1" xr:uid="{00000000-0005-0000-0000-000010820000}"/>
    <cellStyle name="Hiperłącze 8" xfId="13580" hidden="1" xr:uid="{00000000-0005-0000-0000-0000E9810000}"/>
    <cellStyle name="Hiperłącze 8" xfId="12496" hidden="1" xr:uid="{00000000-0005-0000-0000-000040810000}"/>
    <cellStyle name="Hiperłącze 8" xfId="18946" hidden="1" xr:uid="{00000000-0005-0000-0000-000033840000}"/>
    <cellStyle name="Hiperłącze 8" xfId="37032" hidden="1" xr:uid="{00000000-0005-0000-0000-0000748C0000}"/>
    <cellStyle name="Hiperłącze 8" xfId="27530" hidden="1" xr:uid="{00000000-0005-0000-0000-000061880000}"/>
    <cellStyle name="Hiperłącze 8" xfId="11870" hidden="1" xr:uid="{00000000-0005-0000-0000-0000CD810000}"/>
    <cellStyle name="Hiperłącze 8" xfId="13147" hidden="1" xr:uid="{00000000-0005-0000-0000-0000A4810000}"/>
    <cellStyle name="Hiperłącze 8" xfId="28651" hidden="1" xr:uid="{00000000-0005-0000-0000-0000BA880000}"/>
    <cellStyle name="Hiperłącze 8" xfId="25105" hidden="1" xr:uid="{00000000-0005-0000-0000-00008E880000}"/>
    <cellStyle name="Hiperłącze 8" xfId="12896" hidden="1" xr:uid="{00000000-0005-0000-0000-000083810000}"/>
    <cellStyle name="Hiperłącze 8" xfId="27707" hidden="1" xr:uid="{00000000-0005-0000-0000-000032880000}"/>
    <cellStyle name="Hiperłącze 8" xfId="19144" hidden="1" xr:uid="{00000000-0005-0000-0000-000085840000}"/>
    <cellStyle name="Hiperłącze 8" xfId="16829" hidden="1" xr:uid="{00000000-0005-0000-0000-00003C830000}"/>
    <cellStyle name="Hiperłącze 8" xfId="27620" hidden="1" xr:uid="{00000000-0005-0000-0000-00002A880000}"/>
    <cellStyle name="Hiperłącze 8" xfId="19295" hidden="1" xr:uid="{00000000-0005-0000-0000-0000D6840000}"/>
    <cellStyle name="Hiperłącze 8" xfId="40988" hidden="1" xr:uid="{00000000-0005-0000-0000-0000A68E0000}"/>
    <cellStyle name="Hiperłącze 8" xfId="28464" hidden="1" xr:uid="{00000000-0005-0000-0000-000009890000}"/>
    <cellStyle name="Hiperłącze 8" xfId="12213" hidden="1" xr:uid="{00000000-0005-0000-0000-0000DE810000}"/>
    <cellStyle name="Hiperłącze 8" xfId="14647" hidden="1" xr:uid="{00000000-0005-0000-0000-00007D820000}"/>
    <cellStyle name="Hiperłącze 8" xfId="43272" hidden="1" xr:uid="{00000000-0005-0000-0000-0000EB8F0000}"/>
    <cellStyle name="Hiperłącze 8" xfId="23561" hidden="1" xr:uid="{00000000-0005-0000-0000-000071860000}"/>
    <cellStyle name="Hiperłącze 8" xfId="16107" hidden="1" xr:uid="{00000000-0005-0000-0000-00008E830000}"/>
    <cellStyle name="Hiperłącze 8" xfId="27795" hidden="1" xr:uid="{00000000-0005-0000-0000-00003A880000}"/>
    <cellStyle name="Hiperłącze 8" xfId="19968" hidden="1" xr:uid="{00000000-0005-0000-0000-0000C4840000}"/>
    <cellStyle name="Hiperłącze 8" xfId="28506" hidden="1" xr:uid="{00000000-0005-0000-0000-000000890000}"/>
    <cellStyle name="Hiperłącze 8" xfId="12969" hidden="1" xr:uid="{00000000-0005-0000-0000-000086810000}"/>
    <cellStyle name="Hiperłącze 8" xfId="46285" hidden="1" xr:uid="{00000000-0005-0000-0000-0000E5900000}"/>
    <cellStyle name="Hiperłącze 8" xfId="46661" hidden="1" xr:uid="{00000000-0005-0000-0000-000033910000}"/>
    <cellStyle name="Hiperłącze 8" xfId="22153" hidden="1" xr:uid="{00000000-0005-0000-0000-0000BA850000}"/>
    <cellStyle name="Hiperłącze 8" xfId="28703" hidden="1" xr:uid="{00000000-0005-0000-0000-0000C3880000}"/>
    <cellStyle name="Hiperłącze 8" xfId="12096" hidden="1" xr:uid="{00000000-0005-0000-0000-000015810000}"/>
    <cellStyle name="Hiperłącze 8" xfId="41982" hidden="1" xr:uid="{00000000-0005-0000-0000-0000408F0000}"/>
    <cellStyle name="Hiperłącze 8" xfId="41412" hidden="1" xr:uid="{00000000-0005-0000-0000-0000718E0000}"/>
    <cellStyle name="Hiperłącze 8" xfId="11691" hidden="1" xr:uid="{00000000-0005-0000-0000-00006A810000}"/>
    <cellStyle name="Hiperłącze 8" xfId="41082" hidden="1" xr:uid="{00000000-0005-0000-0000-0000958E0000}"/>
    <cellStyle name="Hiperłącze 8" xfId="39112" hidden="1" xr:uid="{00000000-0005-0000-0000-0000388E0000}"/>
    <cellStyle name="Hiperłącze 8" xfId="24303" hidden="1" xr:uid="{00000000-0005-0000-0000-0000BA860000}"/>
    <cellStyle name="Hiperłącze 8" xfId="18140" hidden="1" xr:uid="{00000000-0005-0000-0000-0000FD830000}"/>
    <cellStyle name="Hiperłącze 8" xfId="12088" hidden="1" xr:uid="{00000000-0005-0000-0000-000012810000}"/>
    <cellStyle name="Hiperłącze 8" xfId="20897" hidden="1" xr:uid="{00000000-0005-0000-0000-0000EC850000}"/>
    <cellStyle name="Hiperłącze 8" xfId="10206" hidden="1" xr:uid="{00000000-0005-0000-0000-0000DA800000}"/>
    <cellStyle name="Hiperłącze 8" xfId="10462" hidden="1" xr:uid="{00000000-0005-0000-0000-0000E9800000}"/>
    <cellStyle name="Hiperłącze 8" xfId="37248" hidden="1" xr:uid="{00000000-0005-0000-0000-0000C68C0000}"/>
    <cellStyle name="Hiperłącze 8" xfId="26414" hidden="1" xr:uid="{00000000-0005-0000-0000-000095870000}"/>
    <cellStyle name="Hiperłącze 8" xfId="23377" hidden="1" xr:uid="{00000000-0005-0000-0000-00003C860000}"/>
    <cellStyle name="Hiperłącze 8" xfId="24288" hidden="1" xr:uid="{00000000-0005-0000-0000-0000BD860000}"/>
    <cellStyle name="Hiperłącze 8" xfId="32466" hidden="1" xr:uid="{00000000-0005-0000-0000-00005A8A0000}"/>
    <cellStyle name="Hiperłącze 8" xfId="12399" hidden="1" xr:uid="{00000000-0005-0000-0000-000033810000}"/>
    <cellStyle name="Hiperłącze 8" xfId="37056" hidden="1" xr:uid="{00000000-0005-0000-0000-0000778C0000}"/>
    <cellStyle name="Hiperłącze 8" xfId="13479" hidden="1" xr:uid="{00000000-0005-0000-0000-0000C1810000}"/>
    <cellStyle name="Hiperłącze 8" xfId="39255" hidden="1" xr:uid="{00000000-0005-0000-0000-0000778D0000}"/>
    <cellStyle name="Hiperłącze 8" xfId="11295" hidden="1" xr:uid="{00000000-0005-0000-0000-0000FC800000}"/>
    <cellStyle name="Hiperłącze 8" xfId="38038" hidden="1" xr:uid="{00000000-0005-0000-0000-0000FE8C0000}"/>
    <cellStyle name="Hiperłącze 8" xfId="37590" hidden="1" xr:uid="{00000000-0005-0000-0000-0000158D0000}"/>
    <cellStyle name="Hiperłącze 8" xfId="37800" hidden="1" xr:uid="{00000000-0005-0000-0000-0000E68C0000}"/>
    <cellStyle name="Hiperłącze 8" xfId="19853" hidden="1" xr:uid="{00000000-0005-0000-0000-0000B4840000}"/>
    <cellStyle name="Hiperłącze 8" xfId="19588" hidden="1" xr:uid="{00000000-0005-0000-0000-0000E1840000}"/>
    <cellStyle name="Hiperłącze 8" xfId="14158" hidden="1" xr:uid="{00000000-0005-0000-0000-000007820000}"/>
    <cellStyle name="Hiperłącze 8" xfId="31244" hidden="1" xr:uid="{00000000-0005-0000-0000-0000E4890000}"/>
    <cellStyle name="Hiperłącze 8" xfId="20819" hidden="1" xr:uid="{00000000-0005-0000-0000-000085860000}"/>
    <cellStyle name="Hiperłącze 8" xfId="16605" hidden="1" xr:uid="{00000000-0005-0000-0000-00001E830000}"/>
    <cellStyle name="Hiperłącze 8" xfId="25750" hidden="1" xr:uid="{00000000-0005-0000-0000-00004A870000}"/>
    <cellStyle name="Hiperłącze 8" xfId="24254" hidden="1" xr:uid="{00000000-0005-0000-0000-0000BC860000}"/>
    <cellStyle name="Hiperłącze 8" xfId="22212" hidden="1" xr:uid="{00000000-0005-0000-0000-0000C1850000}"/>
    <cellStyle name="Hiperłącze 8" xfId="22422" hidden="1" xr:uid="{00000000-0005-0000-0000-0000D5850000}"/>
    <cellStyle name="Hiperłącze 8" xfId="22922" hidden="1" xr:uid="{00000000-0005-0000-0000-00006C860000}"/>
    <cellStyle name="Hiperłącze 8" xfId="27062" hidden="1" xr:uid="{00000000-0005-0000-0000-0000F2870000}"/>
    <cellStyle name="Hiperłącze 8" xfId="24090" hidden="1" xr:uid="{00000000-0005-0000-0000-0000D9860000}"/>
    <cellStyle name="Hiperłącze 8" xfId="24207" hidden="1" xr:uid="{00000000-0005-0000-0000-0000AE860000}"/>
    <cellStyle name="Hiperłącze 8" xfId="19153" hidden="1" xr:uid="{00000000-0005-0000-0000-000086840000}"/>
    <cellStyle name="Hiperłącze 8" xfId="25973" hidden="1" xr:uid="{00000000-0005-0000-0000-000063870000}"/>
    <cellStyle name="Hiperłącze 8" xfId="17335" hidden="1" xr:uid="{00000000-0005-0000-0000-000073830000}"/>
    <cellStyle name="Hiperłącze 8" xfId="26990" hidden="1" xr:uid="{00000000-0005-0000-0000-0000EF870000}"/>
    <cellStyle name="Hiperłącze 8" xfId="25723" hidden="1" xr:uid="{00000000-0005-0000-0000-00004F870000}"/>
    <cellStyle name="Hiperłącze 8" xfId="25081" hidden="1" xr:uid="{00000000-0005-0000-0000-00009C870000}"/>
    <cellStyle name="Hiperłącze 8" xfId="22974" hidden="1" xr:uid="{00000000-0005-0000-0000-000058860000}"/>
    <cellStyle name="Hiperłącze 8" xfId="23447" hidden="1" xr:uid="{00000000-0005-0000-0000-00003F860000}"/>
    <cellStyle name="Hiperłącze 8" xfId="25196" hidden="1" xr:uid="{00000000-0005-0000-0000-0000A7870000}"/>
    <cellStyle name="Hiperłącze 8" xfId="26188" hidden="1" xr:uid="{00000000-0005-0000-0000-00007F870000}"/>
    <cellStyle name="Hiperłącze 8" xfId="17005" hidden="1" xr:uid="{00000000-0005-0000-0000-00004B830000}"/>
    <cellStyle name="Hiperłącze 8" xfId="24848" hidden="1" xr:uid="{00000000-0005-0000-0000-000028870000}"/>
    <cellStyle name="Hiperłącze 8" xfId="20338" hidden="1" xr:uid="{00000000-0005-0000-0000-000014850000}"/>
    <cellStyle name="Hiperłącze 8" xfId="25678" hidden="1" xr:uid="{00000000-0005-0000-0000-000046870000}"/>
    <cellStyle name="Hiperłącze 8" xfId="40388" hidden="1" xr:uid="{00000000-0005-0000-0000-00000F8E0000}"/>
    <cellStyle name="Hiperłącze 8" xfId="23935" hidden="1" xr:uid="{00000000-0005-0000-0000-0000F5860000}"/>
    <cellStyle name="Hiperłącze 8" xfId="23355" hidden="1" xr:uid="{00000000-0005-0000-0000-000038860000}"/>
    <cellStyle name="Hiperłącze 8" xfId="22709" hidden="1" xr:uid="{00000000-0005-0000-0000-000013860000}"/>
    <cellStyle name="Hiperłącze 8" xfId="16439" hidden="1" xr:uid="{00000000-0005-0000-0000-0000E9830000}"/>
    <cellStyle name="Hiperłącze 8" xfId="17055" hidden="1" xr:uid="{00000000-0005-0000-0000-000051830000}"/>
    <cellStyle name="Hiperłącze 8" xfId="38263" hidden="1" xr:uid="{00000000-0005-0000-0000-0000418D0000}"/>
    <cellStyle name="Hiperłącze 8" xfId="36800" hidden="1" xr:uid="{00000000-0005-0000-0000-00005B8C0000}"/>
    <cellStyle name="Hiperłącze 8" xfId="25505" hidden="1" xr:uid="{00000000-0005-0000-0000-000099880000}"/>
    <cellStyle name="Hiperłącze 8" xfId="21800" hidden="1" xr:uid="{00000000-0005-0000-0000-000076850000}"/>
    <cellStyle name="Hiperłącze 8" xfId="10402" hidden="1" xr:uid="{00000000-0005-0000-0000-0000E8800000}"/>
    <cellStyle name="Hiperłącze 8" xfId="21665" hidden="1" xr:uid="{00000000-0005-0000-0000-00006F850000}"/>
    <cellStyle name="Hiperłącze 8" xfId="21791" hidden="1" xr:uid="{00000000-0005-0000-0000-000075850000}"/>
    <cellStyle name="Hiperłącze 8" xfId="21744" hidden="1" xr:uid="{00000000-0005-0000-0000-000078850000}"/>
    <cellStyle name="Hiperłącze 8" xfId="21818" hidden="1" xr:uid="{00000000-0005-0000-0000-00007D850000}"/>
    <cellStyle name="Hiperłącze 8" xfId="21899" hidden="1" xr:uid="{00000000-0005-0000-0000-000081850000}"/>
    <cellStyle name="Hiperłącze 8" xfId="21908" hidden="1" xr:uid="{00000000-0005-0000-0000-000082850000}"/>
    <cellStyle name="Hiperłącze 8" xfId="21891" hidden="1" xr:uid="{00000000-0005-0000-0000-000085850000}"/>
    <cellStyle name="Hiperłącze 8" xfId="20742" hidden="1" xr:uid="{00000000-0005-0000-0000-00008A850000}"/>
    <cellStyle name="Hiperłącze 8" xfId="20558" hidden="1" xr:uid="{00000000-0005-0000-0000-00008C850000}"/>
    <cellStyle name="Hiperłącze 8" xfId="20720" hidden="1" xr:uid="{00000000-0005-0000-0000-00008F850000}"/>
    <cellStyle name="Hiperłącze 8" xfId="20727" hidden="1" xr:uid="{00000000-0005-0000-0000-000090850000}"/>
    <cellStyle name="Hiperłącze 8" xfId="20705" hidden="1" xr:uid="{00000000-0005-0000-0000-000091850000}"/>
    <cellStyle name="Hiperłącze 8" xfId="20688" hidden="1" xr:uid="{00000000-0005-0000-0000-000095850000}"/>
    <cellStyle name="Hiperłącze 8" xfId="20673" hidden="1" xr:uid="{00000000-0005-0000-0000-000097850000}"/>
    <cellStyle name="Hiperłącze 8" xfId="20633" hidden="1" xr:uid="{00000000-0005-0000-0000-00009E850000}"/>
    <cellStyle name="Hiperłącze 8" xfId="21947" hidden="1" xr:uid="{00000000-0005-0000-0000-0000A3850000}"/>
    <cellStyle name="Hiperłącze 8" xfId="22003" hidden="1" xr:uid="{00000000-0005-0000-0000-0000A9850000}"/>
    <cellStyle name="Hiperłącze 8" xfId="21986" hidden="1" xr:uid="{00000000-0005-0000-0000-0000AC850000}"/>
    <cellStyle name="Hiperłącze 8" xfId="22047" hidden="1" xr:uid="{00000000-0005-0000-0000-0000AE850000}"/>
    <cellStyle name="Hiperłącze 8" xfId="22072" hidden="1" xr:uid="{00000000-0005-0000-0000-0000B4850000}"/>
    <cellStyle name="Hiperłącze 8" xfId="22096" hidden="1" xr:uid="{00000000-0005-0000-0000-0000B7850000}"/>
    <cellStyle name="Hiperłącze 8" xfId="22145" hidden="1" xr:uid="{00000000-0005-0000-0000-0000B9850000}"/>
    <cellStyle name="Hiperłącze 8" xfId="22171" hidden="1" xr:uid="{00000000-0005-0000-0000-0000BC850000}"/>
    <cellStyle name="Hiperłącze 8" xfId="22011" hidden="1" xr:uid="{00000000-0005-0000-0000-0000A5850000}"/>
    <cellStyle name="Hiperłącze 8" xfId="30814" hidden="1" xr:uid="{00000000-0005-0000-0000-00009B890000}"/>
    <cellStyle name="Hiperłącze 8" xfId="35220" hidden="1" xr:uid="{00000000-0005-0000-0000-00009B8B0000}"/>
    <cellStyle name="Hiperłącze 8" xfId="39623" hidden="1" xr:uid="{00000000-0005-0000-0000-00009B8D0000}"/>
    <cellStyle name="Hiperłącze 8" xfId="43202" hidden="1" xr:uid="{00000000-0005-0000-0000-0000CC900000}"/>
    <cellStyle name="Hiperłącze 8" xfId="44671" hidden="1" xr:uid="{00000000-0005-0000-0000-0000FF8F0000}"/>
    <cellStyle name="Hiperłącze 8" xfId="42763" hidden="1" xr:uid="{00000000-0005-0000-0000-0000548F0000}"/>
    <cellStyle name="Hiperłącze 8" xfId="41953" hidden="1" xr:uid="{00000000-0005-0000-0000-0000328F0000}"/>
    <cellStyle name="Hiperłącze 8" xfId="38885" hidden="1" xr:uid="{00000000-0005-0000-0000-0000CC8E0000}"/>
    <cellStyle name="Hiperłącze 8" xfId="40622" hidden="1" xr:uid="{00000000-0005-0000-0000-0000218E0000}"/>
    <cellStyle name="Hiperłącze 8" xfId="35296" hidden="1" xr:uid="{00000000-0005-0000-0000-0000A38B0000}"/>
    <cellStyle name="Hiperłącze 8" xfId="35369" hidden="1" xr:uid="{00000000-0005-0000-0000-0000A68B0000}"/>
    <cellStyle name="Hiperłącze 8" xfId="35352" hidden="1" xr:uid="{00000000-0005-0000-0000-0000A98B0000}"/>
    <cellStyle name="Hiperłącze 8" xfId="35387" hidden="1" xr:uid="{00000000-0005-0000-0000-0000AD8B0000}"/>
    <cellStyle name="Hiperłącze 8" xfId="35405" hidden="1" xr:uid="{00000000-0005-0000-0000-0000AF8B0000}"/>
    <cellStyle name="Hiperłącze 8" xfId="35486" hidden="1" xr:uid="{00000000-0005-0000-0000-0000B68B0000}"/>
    <cellStyle name="Hiperłącze 8" xfId="43113" hidden="1" xr:uid="{00000000-0005-0000-0000-0000768F0000}"/>
    <cellStyle name="Hiperłącze 8" xfId="21102" hidden="1" xr:uid="{00000000-0005-0000-0000-000034850000}"/>
    <cellStyle name="Hiperłącze 8" xfId="16846" hidden="1" xr:uid="{00000000-0005-0000-0000-000039830000}"/>
    <cellStyle name="Hiperłącze 8" xfId="22505" hidden="1" xr:uid="{00000000-0005-0000-0000-0000E8850000}"/>
    <cellStyle name="Hiperłącze 8" xfId="28413" hidden="1" xr:uid="{00000000-0005-0000-0000-000010890000}"/>
    <cellStyle name="Hiperłącze 8" xfId="16324" hidden="1" xr:uid="{00000000-0005-0000-0000-000070840000}"/>
    <cellStyle name="Hiperłącze 8" xfId="14195" hidden="1" xr:uid="{00000000-0005-0000-0000-00000F820000}"/>
    <cellStyle name="Hiperłącze 8" xfId="13371" hidden="1" xr:uid="{00000000-0005-0000-0000-0000B5810000}"/>
    <cellStyle name="Hiperłącze 8" xfId="14582" hidden="1" xr:uid="{00000000-0005-0000-0000-000077820000}"/>
    <cellStyle name="Hiperłącze 8" xfId="28254" hidden="1" xr:uid="{00000000-0005-0000-0000-0000B4880000}"/>
    <cellStyle name="Hiperłącze 8" xfId="27515" hidden="1" xr:uid="{00000000-0005-0000-0000-000062880000}"/>
    <cellStyle name="Hiperłącze 8" xfId="41127" hidden="1" xr:uid="{00000000-0005-0000-0000-0000908E0000}"/>
    <cellStyle name="Hiperłącze 8" xfId="40441" hidden="1" xr:uid="{00000000-0005-0000-0000-0000128E0000}"/>
    <cellStyle name="Hiperłącze 8" xfId="22816" hidden="1" xr:uid="{00000000-0005-0000-0000-00004B860000}"/>
    <cellStyle name="Hiperłącze 8" xfId="23041" hidden="1" xr:uid="{00000000-0005-0000-0000-00004C860000}"/>
    <cellStyle name="Hiperłącze 8" xfId="22548" hidden="1" xr:uid="{00000000-0005-0000-0000-0000E6850000}"/>
    <cellStyle name="Hiperłącze 8" xfId="20884" hidden="1" xr:uid="{00000000-0005-0000-0000-0000EA850000}"/>
    <cellStyle name="Hiperłącze 8" xfId="20890" hidden="1" xr:uid="{00000000-0005-0000-0000-0000EB850000}"/>
    <cellStyle name="Hiperłącze 8" xfId="20921" hidden="1" xr:uid="{00000000-0005-0000-0000-0000ED850000}"/>
    <cellStyle name="Hiperłącze 8" xfId="20916" hidden="1" xr:uid="{00000000-0005-0000-0000-0000F3850000}"/>
    <cellStyle name="Hiperłącze 8" xfId="15226" hidden="1" xr:uid="{00000000-0005-0000-0000-00009F820000}"/>
    <cellStyle name="Hiperłącze 8" xfId="35306" hidden="1" xr:uid="{00000000-0005-0000-0000-0000A48B0000}"/>
    <cellStyle name="Hiperłącze 8" xfId="21416" hidden="1" xr:uid="{00000000-0005-0000-0000-00004E850000}"/>
    <cellStyle name="Hiperłącze 8" xfId="33194" hidden="1" xr:uid="{00000000-0005-0000-0000-0000CC8A0000}"/>
    <cellStyle name="Hiperłącze 8" xfId="35714" hidden="1" xr:uid="{00000000-0005-0000-0000-0000E98B0000}"/>
    <cellStyle name="Hiperłącze 8" xfId="29518" hidden="1" xr:uid="{00000000-0005-0000-0000-000045890000}"/>
    <cellStyle name="Hiperłącze 8" xfId="42354" hidden="1" xr:uid="{00000000-0005-0000-0000-0000FB8E0000}"/>
    <cellStyle name="Hiperłącze 8" xfId="31685" hidden="1" xr:uid="{00000000-0005-0000-0000-0000258A0000}"/>
    <cellStyle name="Hiperłącze 8" xfId="34671" hidden="1" xr:uid="{00000000-0005-0000-0000-0000648B0000}"/>
    <cellStyle name="Hiperłącze 8" xfId="39589" hidden="1" xr:uid="{00000000-0005-0000-0000-0000928D0000}"/>
    <cellStyle name="Hiperłącze 8" xfId="31927" hidden="1" xr:uid="{00000000-0005-0000-0000-00008D8A0000}"/>
    <cellStyle name="Hiperłącze 8" xfId="32207" hidden="1" xr:uid="{00000000-0005-0000-0000-0000418A0000}"/>
    <cellStyle name="Hiperłącze 8" xfId="17957" hidden="1" xr:uid="{00000000-0005-0000-0000-0000D4830000}"/>
    <cellStyle name="Hiperłącze 8" xfId="36666" hidden="1" xr:uid="{00000000-0005-0000-0000-00004A8C0000}"/>
    <cellStyle name="Hiperłącze 8" xfId="40939" hidden="1" xr:uid="{00000000-0005-0000-0000-0000B38E0000}"/>
    <cellStyle name="Hiperłącze 8" xfId="14435" hidden="1" xr:uid="{00000000-0005-0000-0000-000028820000}"/>
    <cellStyle name="Hiperłącze 8" xfId="38989" hidden="1" xr:uid="{00000000-0005-0000-0000-00002C8E0000}"/>
    <cellStyle name="Hiperłącze 8" xfId="36933" hidden="1" xr:uid="{00000000-0005-0000-0000-0000678C0000}"/>
    <cellStyle name="Hiperłącze 8" xfId="35706" hidden="1" xr:uid="{00000000-0005-0000-0000-0000E68B0000}"/>
    <cellStyle name="Hiperłącze 8" xfId="35665" hidden="1" xr:uid="{00000000-0005-0000-0000-0000E78B0000}"/>
    <cellStyle name="Hiperłącze 8" xfId="35722" hidden="1" xr:uid="{00000000-0005-0000-0000-0000EA8B0000}"/>
    <cellStyle name="Hiperłącze 8" xfId="35796" hidden="1" xr:uid="{00000000-0005-0000-0000-0000EE8B0000}"/>
    <cellStyle name="Hiperłącze 8" xfId="35755" hidden="1" xr:uid="{00000000-0005-0000-0000-0000EF8B0000}"/>
    <cellStyle name="Hiperłącze 8" xfId="35769" hidden="1" xr:uid="{00000000-0005-0000-0000-0000F38B0000}"/>
    <cellStyle name="Hiperłącze 8" xfId="35836" hidden="1" xr:uid="{00000000-0005-0000-0000-0000F88B0000}"/>
    <cellStyle name="Hiperłącze 8" xfId="32061" hidden="1" xr:uid="{00000000-0005-0000-0000-0000738A0000}"/>
    <cellStyle name="Hiperłącze 8" xfId="23059" hidden="1" xr:uid="{00000000-0005-0000-0000-000049860000}"/>
    <cellStyle name="Hiperłącze 8" xfId="35313" hidden="1" xr:uid="{00000000-0005-0000-0000-0000A88B0000}"/>
    <cellStyle name="Hiperłącze 8" xfId="21700" hidden="1" xr:uid="{00000000-0005-0000-0000-00006E850000}"/>
    <cellStyle name="Hiperłącze 8" xfId="26742" hidden="1" xr:uid="{00000000-0005-0000-0000-0000CD870000}"/>
    <cellStyle name="Hiperłącze 8" xfId="24487" hidden="1" xr:uid="{00000000-0005-0000-0000-0000D0860000}"/>
    <cellStyle name="Hiperłącze 8" xfId="17412" hidden="1" xr:uid="{00000000-0005-0000-0000-000092830000}"/>
    <cellStyle name="Hiperłącze 8" xfId="27353" hidden="1" xr:uid="{00000000-0005-0000-0000-000072880000}"/>
    <cellStyle name="Hiperłącze 8" xfId="24584" hidden="1" xr:uid="{00000000-0005-0000-0000-000005870000}"/>
    <cellStyle name="Hiperłącze 8" xfId="24533" hidden="1" xr:uid="{00000000-0005-0000-0000-0000D5860000}"/>
    <cellStyle name="Hiperłącze 8" xfId="24651" hidden="1" xr:uid="{00000000-0005-0000-0000-000010870000}"/>
    <cellStyle name="Hiperłącze 8" xfId="18674" hidden="1" xr:uid="{00000000-0005-0000-0000-000016840000}"/>
    <cellStyle name="Hiperłącze 8" xfId="17240" hidden="1" xr:uid="{00000000-0005-0000-0000-00006C830000}"/>
    <cellStyle name="Hiperłącze 8" xfId="24904" hidden="1" xr:uid="{00000000-0005-0000-0000-000026870000}"/>
    <cellStyle name="Hiperłącze 8" xfId="26323" hidden="1" xr:uid="{00000000-0005-0000-0000-000086870000}"/>
    <cellStyle name="Hiperłącze 8" xfId="16738" hidden="1" xr:uid="{00000000-0005-0000-0000-0000EE830000}"/>
    <cellStyle name="Hiperłącze 8" xfId="14690" hidden="1" xr:uid="{00000000-0005-0000-0000-000083820000}"/>
    <cellStyle name="Hiperłącze 8" xfId="28033" hidden="1" xr:uid="{00000000-0005-0000-0000-000051880000}"/>
    <cellStyle name="Hiperłącze 8" xfId="35019" hidden="1" xr:uid="{00000000-0005-0000-0000-0000838B0000}"/>
    <cellStyle name="Hiperłącze 8" xfId="40749" hidden="1" xr:uid="{00000000-0005-0000-0000-00004A8E0000}"/>
    <cellStyle name="Hiperłącze 8" xfId="37071" hidden="1" xr:uid="{00000000-0005-0000-0000-0000758C0000}"/>
    <cellStyle name="Hiperłącze 8" xfId="37097" hidden="1" xr:uid="{00000000-0005-0000-0000-0000768C0000}"/>
    <cellStyle name="Hiperłącze 8" xfId="22483" hidden="1" xr:uid="{00000000-0005-0000-0000-0000E4850000}"/>
    <cellStyle name="Hiperłącze 8" xfId="23223" hidden="1" xr:uid="{00000000-0005-0000-0000-00002C860000}"/>
    <cellStyle name="Hiperłącze 8" xfId="23097" hidden="1" xr:uid="{00000000-0005-0000-0000-00001A860000}"/>
    <cellStyle name="Hiperłącze 8" xfId="21286" hidden="1" xr:uid="{00000000-0005-0000-0000-000088860000}"/>
    <cellStyle name="Hiperłącze 8" xfId="23579" hidden="1" xr:uid="{00000000-0005-0000-0000-000076860000}"/>
    <cellStyle name="Hiperłącze 8" xfId="22904" hidden="1" xr:uid="{00000000-0005-0000-0000-000065860000}"/>
    <cellStyle name="Hiperłącze 8" xfId="27071" hidden="1" xr:uid="{00000000-0005-0000-0000-0000F6870000}"/>
    <cellStyle name="Hiperłącze 8" xfId="25217" hidden="1" xr:uid="{00000000-0005-0000-0000-00009E870000}"/>
    <cellStyle name="Hiperłącze 8" xfId="26215" hidden="1" xr:uid="{00000000-0005-0000-0000-00007A870000}"/>
    <cellStyle name="Hiperłącze 8" xfId="25964" hidden="1" xr:uid="{00000000-0005-0000-0000-000064870000}"/>
    <cellStyle name="Hiperłącze 8" xfId="36980" hidden="1" xr:uid="{00000000-0005-0000-0000-0000668C0000}"/>
    <cellStyle name="Hiperłącze 8" xfId="41579" hidden="1" xr:uid="{00000000-0005-0000-0000-0000878E0000}"/>
    <cellStyle name="Hiperłącze 8" xfId="20712" hidden="1" xr:uid="{00000000-0005-0000-0000-000094850000}"/>
    <cellStyle name="Hiperłącze 8" xfId="42452" hidden="1" xr:uid="{00000000-0005-0000-0000-0000028F0000}"/>
    <cellStyle name="Hiperłącze 8" xfId="45879" hidden="1" xr:uid="{00000000-0005-0000-0000-000079900000}"/>
    <cellStyle name="Hiperłącze 8" xfId="17593" hidden="1" xr:uid="{00000000-0005-0000-0000-0000A1830000}"/>
    <cellStyle name="Hiperłącze 8" xfId="41392" hidden="1" xr:uid="{00000000-0005-0000-0000-0000AB8E0000}"/>
    <cellStyle name="Hiperłącze 8" xfId="46663" hidden="1" xr:uid="{00000000-0005-0000-0000-000034910000}"/>
    <cellStyle name="Hiperłącze 8" xfId="45496" hidden="1" xr:uid="{00000000-0005-0000-0000-0000BD900000}"/>
    <cellStyle name="Hiperłącze 8" xfId="45154" hidden="1" xr:uid="{00000000-0005-0000-0000-000032900000}"/>
    <cellStyle name="Hiperłącze 8" xfId="43481" hidden="1" xr:uid="{00000000-0005-0000-0000-0000C9900000}"/>
    <cellStyle name="Hiperłącze 8" xfId="18502" hidden="1" xr:uid="{00000000-0005-0000-0000-00003F840000}"/>
    <cellStyle name="Hiperłącze 8" xfId="46926" hidden="1" xr:uid="{00000000-0005-0000-0000-00000E910000}"/>
    <cellStyle name="Hiperłącze 8" xfId="43359" hidden="1" xr:uid="{00000000-0005-0000-0000-0000D98F0000}"/>
    <cellStyle name="Hiperłącze 8" xfId="43793" hidden="1" xr:uid="{00000000-0005-0000-0000-00008C8F0000}"/>
    <cellStyle name="Hiperłącze 8" xfId="42923" hidden="1" xr:uid="{00000000-0005-0000-0000-0000638F0000}"/>
    <cellStyle name="Hiperłącze 8" xfId="46247" hidden="1" xr:uid="{00000000-0005-0000-0000-0000E7900000}"/>
    <cellStyle name="Hiperłącze 8" xfId="43850" hidden="1" xr:uid="{00000000-0005-0000-0000-00008E8F0000}"/>
    <cellStyle name="Hiperłącze 8" xfId="18601" hidden="1" xr:uid="{00000000-0005-0000-0000-000010840000}"/>
    <cellStyle name="Hiperłącze 8" xfId="32326" hidden="1" xr:uid="{00000000-0005-0000-0000-00004E8A0000}"/>
    <cellStyle name="Hiperłącze 8" xfId="46368" hidden="1" xr:uid="{00000000-0005-0000-0000-0000F8900000}"/>
    <cellStyle name="Hiperłącze 8" xfId="13280" hidden="1" xr:uid="{00000000-0005-0000-0000-0000AE810000}"/>
    <cellStyle name="Hiperłącze 8" xfId="41430" hidden="1" xr:uid="{00000000-0005-0000-0000-0000738E0000}"/>
    <cellStyle name="Hiperłącze 8" xfId="36559" hidden="1" xr:uid="{00000000-0005-0000-0000-0000858C0000}"/>
    <cellStyle name="Hiperłącze 8" xfId="36543" hidden="1" xr:uid="{00000000-0005-0000-0000-0000888C0000}"/>
    <cellStyle name="Hiperłącze 8" xfId="36350" hidden="1" xr:uid="{00000000-0005-0000-0000-0000898C0000}"/>
    <cellStyle name="Hiperłącze 8" xfId="36374" hidden="1" xr:uid="{00000000-0005-0000-0000-00007D8C0000}"/>
    <cellStyle name="Hiperłącze 8" xfId="35680" hidden="1" xr:uid="{00000000-0005-0000-0000-0000E58B0000}"/>
    <cellStyle name="Hiperłącze 8" xfId="36253" hidden="1" xr:uid="{00000000-0005-0000-0000-00003F8C0000}"/>
    <cellStyle name="Hiperłącze 8" xfId="34589" hidden="1" xr:uid="{00000000-0005-0000-0000-0000288C0000}"/>
    <cellStyle name="Hiperłącze 8" xfId="43580" hidden="1" xr:uid="{00000000-0005-0000-0000-000049900000}"/>
    <cellStyle name="Hiperłącze 8" xfId="44946" hidden="1" xr:uid="{00000000-0005-0000-0000-00001E900000}"/>
    <cellStyle name="Hiperłącze 8" xfId="44709" hidden="1" xr:uid="{00000000-0005-0000-0000-000008900000}"/>
    <cellStyle name="Hiperłącze 8" xfId="44562" hidden="1" xr:uid="{00000000-0005-0000-0000-0000F38F0000}"/>
    <cellStyle name="Hiperłącze 8" xfId="41928" hidden="1" xr:uid="{00000000-0005-0000-0000-00001D8F0000}"/>
    <cellStyle name="Hiperłącze 8" xfId="43931" hidden="1" xr:uid="{00000000-0005-0000-0000-0000938F0000}"/>
    <cellStyle name="Hiperłącze 8" xfId="43746" hidden="1" xr:uid="{00000000-0005-0000-0000-00007E8F0000}"/>
    <cellStyle name="Hiperłącze 8" xfId="41052" hidden="1" xr:uid="{00000000-0005-0000-0000-00009B8E0000}"/>
    <cellStyle name="Hiperłącze 8" xfId="37041" hidden="1" xr:uid="{00000000-0005-0000-0000-0000738C0000}"/>
    <cellStyle name="Hiperłącze 8" xfId="27731" hidden="1" xr:uid="{00000000-0005-0000-0000-000037880000}"/>
    <cellStyle name="Hiperłącze 8" xfId="21852" hidden="1" xr:uid="{00000000-0005-0000-0000-000084850000}"/>
    <cellStyle name="Hiperłącze 8" xfId="21264" hidden="1" xr:uid="{00000000-0005-0000-0000-0000FE850000}"/>
    <cellStyle name="Hiperłącze 8" xfId="24103" hidden="1" xr:uid="{00000000-0005-0000-0000-0000F3860000}"/>
    <cellStyle name="Hiperłącze 8" xfId="36963" hidden="1" xr:uid="{00000000-0005-0000-0000-0000698C0000}"/>
    <cellStyle name="Hiperłącze 8" xfId="15033" hidden="1" xr:uid="{00000000-0005-0000-0000-0000BA820000}"/>
    <cellStyle name="Hiperłącze 8" xfId="27262" hidden="1" xr:uid="{00000000-0005-0000-0000-000025880000}"/>
    <cellStyle name="Hiperłącze 8" xfId="37284" hidden="1" xr:uid="{00000000-0005-0000-0000-0000CF8C0000}"/>
    <cellStyle name="Hiperłącze 8" xfId="15846" hidden="1" xr:uid="{00000000-0005-0000-0000-000005830000}"/>
    <cellStyle name="Hiperłącze 8" xfId="37148" hidden="1" xr:uid="{00000000-0005-0000-0000-0000A68C0000}"/>
    <cellStyle name="Hiperłącze 8" xfId="14002" hidden="1" xr:uid="{00000000-0005-0000-0000-00002A820000}"/>
    <cellStyle name="Hiperłącze 8" xfId="12356" hidden="1" xr:uid="{00000000-0005-0000-0000-00002D810000}"/>
    <cellStyle name="Hiperłącze 8" xfId="19952" hidden="1" xr:uid="{00000000-0005-0000-0000-0000BF840000}"/>
    <cellStyle name="Hiperłącze 8" xfId="21372" hidden="1" xr:uid="{00000000-0005-0000-0000-000049850000}"/>
    <cellStyle name="Hiperłącze 8" xfId="27389" hidden="1" xr:uid="{00000000-0005-0000-0000-00007F880000}"/>
    <cellStyle name="Hiperłącze 8" xfId="12913" hidden="1" xr:uid="{00000000-0005-0000-0000-000088810000}"/>
    <cellStyle name="Hiperłącze 8" xfId="15509" hidden="1" xr:uid="{00000000-0005-0000-0000-0000B6820000}"/>
    <cellStyle name="Hiperłącze 8" xfId="16186" hidden="1" xr:uid="{00000000-0005-0000-0000-000084830000}"/>
    <cellStyle name="Hiperłącze 8" xfId="14703" hidden="1" xr:uid="{00000000-0005-0000-0000-000088820000}"/>
    <cellStyle name="Hiperłącze 8" xfId="20033" hidden="1" xr:uid="{00000000-0005-0000-0000-0000C6840000}"/>
    <cellStyle name="Hiperłącze 8" xfId="14854" hidden="1" xr:uid="{00000000-0005-0000-0000-0000DE820000}"/>
    <cellStyle name="Hiperłącze 8" xfId="34781" hidden="1" xr:uid="{00000000-0005-0000-0000-00006D8B0000}"/>
    <cellStyle name="Hiperłącze 8" xfId="36514" hidden="1" xr:uid="{00000000-0005-0000-0000-00008D8C0000}"/>
    <cellStyle name="Hiperłącze 8" xfId="27746" hidden="1" xr:uid="{00000000-0005-0000-0000-00003C880000}"/>
    <cellStyle name="Hiperłącze 8" xfId="41260" hidden="1" xr:uid="{00000000-0005-0000-0000-00005D8E0000}"/>
    <cellStyle name="Hiperłącze 8" xfId="46071" hidden="1" xr:uid="{00000000-0005-0000-0000-000090900000}"/>
    <cellStyle name="Hiperłącze 8" xfId="33010" hidden="1" xr:uid="{00000000-0005-0000-0000-0000178B0000}"/>
    <cellStyle name="Hiperłącze 8" xfId="41042" hidden="1" xr:uid="{00000000-0005-0000-0000-00009F8E0000}"/>
    <cellStyle name="Hiperłącze 8" xfId="36491" hidden="1" xr:uid="{00000000-0005-0000-0000-00009C8C0000}"/>
    <cellStyle name="Hiperłącze 8" xfId="36435" hidden="1" xr:uid="{00000000-0005-0000-0000-00009F8C0000}"/>
    <cellStyle name="Hiperłącze 8" xfId="36428" hidden="1" xr:uid="{00000000-0005-0000-0000-0000A08C0000}"/>
    <cellStyle name="Hiperłącze 8" xfId="36641" hidden="1" xr:uid="{00000000-0005-0000-0000-0000938C0000}"/>
    <cellStyle name="Hiperłącze 8" xfId="19450" hidden="1" xr:uid="{00000000-0005-0000-0000-0000DD840000}"/>
    <cellStyle name="Hiperłącze 8" xfId="13208" hidden="1" xr:uid="{00000000-0005-0000-0000-0000A7810000}"/>
    <cellStyle name="Hiperłącze 8" xfId="14085" hidden="1" xr:uid="{00000000-0005-0000-0000-0000FF810000}"/>
    <cellStyle name="Hiperłącze 8" xfId="12641" hidden="1" xr:uid="{00000000-0005-0000-0000-00004A810000}"/>
    <cellStyle name="Hiperłącze 8" xfId="11972" hidden="1" xr:uid="{00000000-0005-0000-0000-0000DB810000}"/>
    <cellStyle name="Hiperłącze 8" xfId="13488" hidden="1" xr:uid="{00000000-0005-0000-0000-0000C2810000}"/>
    <cellStyle name="Hiperłącze 8" xfId="15130" hidden="1" xr:uid="{00000000-0005-0000-0000-000093820000}"/>
    <cellStyle name="Hiperłącze 8" xfId="28319" hidden="1" xr:uid="{00000000-0005-0000-0000-0000B6880000}"/>
    <cellStyle name="Hiperłącze 8" xfId="25272" hidden="1" xr:uid="{00000000-0005-0000-0000-00009A880000}"/>
    <cellStyle name="Hiperłącze 8" xfId="11643" hidden="1" xr:uid="{00000000-0005-0000-0000-00006E810000}"/>
    <cellStyle name="Hiperłącze 8" xfId="15551" hidden="1" xr:uid="{00000000-0005-0000-0000-0000E2820000}"/>
    <cellStyle name="Hiperłącze 8" xfId="14996" hidden="1" xr:uid="{00000000-0005-0000-0000-0000C3820000}"/>
    <cellStyle name="Hiperłącze 8" xfId="15116" hidden="1" xr:uid="{00000000-0005-0000-0000-00008F820000}"/>
    <cellStyle name="Hiperłącze 8" xfId="19281" hidden="1" xr:uid="{00000000-0005-0000-0000-0000DA840000}"/>
    <cellStyle name="Hiperłącze 8" xfId="17693" hidden="1" xr:uid="{00000000-0005-0000-0000-0000AD830000}"/>
    <cellStyle name="Hiperłącze 8" xfId="16056" hidden="1" xr:uid="{00000000-0005-0000-0000-00006E840000}"/>
    <cellStyle name="Hiperłącze 8" xfId="37864" hidden="1" xr:uid="{00000000-0005-0000-0000-0000E98C0000}"/>
    <cellStyle name="Hiperłącze 8" xfId="24870" hidden="1" xr:uid="{00000000-0005-0000-0000-00002C870000}"/>
    <cellStyle name="Hiperłącze 8" xfId="15821" hidden="1" xr:uid="{00000000-0005-0000-0000-00000C830000}"/>
    <cellStyle name="Hiperłącze 8" xfId="15900" hidden="1" xr:uid="{00000000-0005-0000-0000-000010830000}"/>
    <cellStyle name="Hiperłącze 8" xfId="14597" hidden="1" xr:uid="{00000000-0005-0000-0000-00007B820000}"/>
    <cellStyle name="Hiperłącze 8" xfId="30937" hidden="1" xr:uid="{00000000-0005-0000-0000-0000A5890000}"/>
    <cellStyle name="Hiperłącze 8" xfId="35477" hidden="1" xr:uid="{00000000-0005-0000-0000-0000B28B0000}"/>
    <cellStyle name="Hiperłącze 8" xfId="22178" hidden="1" xr:uid="{00000000-0005-0000-0000-0000C0850000}"/>
    <cellStyle name="Hiperłącze 8" xfId="22323" hidden="1" xr:uid="{00000000-0005-0000-0000-0000CA850000}"/>
    <cellStyle name="Hiperłącze 8" xfId="22585" hidden="1" xr:uid="{00000000-0005-0000-0000-000004860000}"/>
    <cellStyle name="Hiperłącze 8" xfId="22368" hidden="1" xr:uid="{00000000-0005-0000-0000-0000D4850000}"/>
    <cellStyle name="Hiperłącze 8" xfId="22440" hidden="1" xr:uid="{00000000-0005-0000-0000-0000DA850000}"/>
    <cellStyle name="Hiperłącze 8" xfId="22575" hidden="1" xr:uid="{00000000-0005-0000-0000-000003860000}"/>
    <cellStyle name="Hiperłącze 8" xfId="20965" hidden="1" xr:uid="{00000000-0005-0000-0000-0000F9850000}"/>
    <cellStyle name="Hiperłącze 8" xfId="20944" hidden="1" xr:uid="{00000000-0005-0000-0000-0000FC850000}"/>
    <cellStyle name="Hiperłącze 8" xfId="21015" hidden="1" xr:uid="{00000000-0005-0000-0000-0000F6850000}"/>
    <cellStyle name="Hiperłącze 8" xfId="20914" hidden="1" xr:uid="{00000000-0005-0000-0000-0000F4850000}"/>
    <cellStyle name="Hiperłącze 8" xfId="22458" hidden="1" xr:uid="{00000000-0005-0000-0000-0000DE850000}"/>
    <cellStyle name="Hiperłącze 8" xfId="22449" hidden="1" xr:uid="{00000000-0005-0000-0000-0000DD850000}"/>
    <cellStyle name="Hiperłącze 8" xfId="22467" hidden="1" xr:uid="{00000000-0005-0000-0000-0000DF850000}"/>
    <cellStyle name="Hiperłącze 8" xfId="22267" hidden="1" xr:uid="{00000000-0005-0000-0000-0000C8850000}"/>
    <cellStyle name="Hiperłącze 8" xfId="22282" hidden="1" xr:uid="{00000000-0005-0000-0000-0000CB850000}"/>
    <cellStyle name="Hiperłącze 8" xfId="22274" hidden="1" xr:uid="{00000000-0005-0000-0000-0000CC850000}"/>
    <cellStyle name="Hiperłącze 8" xfId="16701" hidden="1" xr:uid="{00000000-0005-0000-0000-00002A830000}"/>
    <cellStyle name="Hiperłącze 8" xfId="15666" hidden="1" xr:uid="{00000000-0005-0000-0000-0000F5820000}"/>
    <cellStyle name="Hiperłącze 8" xfId="30543" hidden="1" xr:uid="{00000000-0005-0000-0000-000072890000}"/>
    <cellStyle name="Hiperłącze 8" xfId="17319" hidden="1" xr:uid="{00000000-0005-0000-0000-000070830000}"/>
    <cellStyle name="Hiperłącze 8" xfId="17139" hidden="1" xr:uid="{00000000-0005-0000-0000-00005F830000}"/>
    <cellStyle name="Hiperłącze 8" xfId="24659" hidden="1" xr:uid="{00000000-0005-0000-0000-00000F870000}"/>
    <cellStyle name="Hiperłącze 8" xfId="25865" hidden="1" xr:uid="{00000000-0005-0000-0000-000057870000}"/>
    <cellStyle name="Hiperłącze 8" xfId="30344" hidden="1" xr:uid="{00000000-0005-0000-0000-000061890000}"/>
    <cellStyle name="Hiperłącze 8" xfId="15375" hidden="1" xr:uid="{00000000-0005-0000-0000-0000A9820000}"/>
    <cellStyle name="Hiperłącze 8" xfId="23438" hidden="1" xr:uid="{00000000-0005-0000-0000-00003E860000}"/>
    <cellStyle name="Hiperłącze 8" xfId="24635" hidden="1" xr:uid="{00000000-0005-0000-0000-00000B870000}"/>
    <cellStyle name="Hiperłącze 8" xfId="23028" hidden="1" xr:uid="{00000000-0005-0000-0000-00004F860000}"/>
    <cellStyle name="Hiperłącze 8" xfId="12870" hidden="1" xr:uid="{00000000-0005-0000-0000-00006E820000}"/>
    <cellStyle name="Hiperłącze 8" xfId="15568" hidden="1" xr:uid="{00000000-0005-0000-0000-0000E9820000}"/>
    <cellStyle name="Hiperłącze 8" xfId="23616" hidden="1" xr:uid="{00000000-0005-0000-0000-000094860000}"/>
    <cellStyle name="Hiperłącze 8" xfId="25563" hidden="1" xr:uid="{00000000-0005-0000-0000-00009D880000}"/>
    <cellStyle name="Hiperłącze 8" xfId="20838" hidden="1" xr:uid="{00000000-0005-0000-0000-000083860000}"/>
    <cellStyle name="Hiperłącze 8" xfId="22952" hidden="1" xr:uid="{00000000-0005-0000-0000-000060860000}"/>
    <cellStyle name="Hiperłącze 8" xfId="26922" hidden="1" xr:uid="{00000000-0005-0000-0000-0000EB870000}"/>
    <cellStyle name="Hiperłącze 8" xfId="21278" hidden="1" xr:uid="{00000000-0005-0000-0000-00008D850000}"/>
    <cellStyle name="Hiperłącze 8" xfId="40157" hidden="1" xr:uid="{00000000-0005-0000-0000-0000F08D0000}"/>
    <cellStyle name="Hiperłącze 8" xfId="16881" hidden="1" xr:uid="{00000000-0005-0000-0000-00003D830000}"/>
    <cellStyle name="Hiperłącze 8" xfId="26496" hidden="1" xr:uid="{00000000-0005-0000-0000-0000B7870000}"/>
    <cellStyle name="Hiperłącze 8" xfId="26422" hidden="1" xr:uid="{00000000-0005-0000-0000-000091870000}"/>
    <cellStyle name="Hiperłącze 8" xfId="16126" hidden="1" xr:uid="{00000000-0005-0000-0000-00008F830000}"/>
    <cellStyle name="Hiperłącze 8" xfId="17274" hidden="1" xr:uid="{00000000-0005-0000-0000-000066830000}"/>
    <cellStyle name="Hiperłącze 8" xfId="26127" hidden="1" xr:uid="{00000000-0005-0000-0000-000072870000}"/>
    <cellStyle name="Hiperłącze 8" xfId="16637" hidden="1" xr:uid="{00000000-0005-0000-0000-000027830000}"/>
    <cellStyle name="Hiperłącze 8" xfId="22414" hidden="1" xr:uid="{00000000-0005-0000-0000-0000D9850000}"/>
    <cellStyle name="Hiperłącze 8" xfId="26907" hidden="1" xr:uid="{00000000-0005-0000-0000-0000E7870000}"/>
    <cellStyle name="Hiperłącze 8" xfId="23149" hidden="1" xr:uid="{00000000-0005-0000-0000-000023860000}"/>
    <cellStyle name="Hiperłącze 8" xfId="30471" hidden="1" xr:uid="{00000000-0005-0000-0000-00006F890000}"/>
    <cellStyle name="Hiperłącze 8" xfId="18022" hidden="1" xr:uid="{00000000-0005-0000-0000-0000D6830000}"/>
    <cellStyle name="Hiperłącze 8" xfId="22990" hidden="1" xr:uid="{00000000-0005-0000-0000-000055860000}"/>
    <cellStyle name="Hiperłącze 8" xfId="23812" hidden="1" xr:uid="{00000000-0005-0000-0000-0000E9860000}"/>
    <cellStyle name="Hiperłącze 8" xfId="35828" hidden="1" xr:uid="{00000000-0005-0000-0000-0000F78B0000}"/>
    <cellStyle name="Hiperłącze 8" xfId="11606" hidden="1" xr:uid="{00000000-0005-0000-0000-00007B810000}"/>
    <cellStyle name="Hiperłącze 8" xfId="19359" hidden="1" xr:uid="{00000000-0005-0000-0000-0000F4840000}"/>
    <cellStyle name="Hiperłącze 8" xfId="15929" hidden="1" xr:uid="{00000000-0005-0000-0000-000018830000}"/>
    <cellStyle name="Hiperłącze 8" xfId="22756" hidden="1" xr:uid="{00000000-0005-0000-0000-000012860000}"/>
    <cellStyle name="Hiperłącze 8" xfId="25382" hidden="1" xr:uid="{00000000-0005-0000-0000-00008B880000}"/>
    <cellStyle name="Hiperłącze 8" xfId="26135" hidden="1" xr:uid="{00000000-0005-0000-0000-000075870000}"/>
    <cellStyle name="Hiperłącze 8" xfId="34902" hidden="1" xr:uid="{00000000-0005-0000-0000-0000788B0000}"/>
    <cellStyle name="Hiperłącze 8" xfId="34263" hidden="1" xr:uid="{00000000-0005-0000-0000-0000BE8B0000}"/>
    <cellStyle name="Hiperłącze 8" xfId="38085" hidden="1" xr:uid="{00000000-0005-0000-0000-0000088D0000}"/>
    <cellStyle name="Hiperłącze 8" xfId="27198" hidden="1" xr:uid="{00000000-0005-0000-0000-00001E880000}"/>
    <cellStyle name="Hiperłącze 8" xfId="31460" hidden="1" xr:uid="{00000000-0005-0000-0000-0000F9890000}"/>
    <cellStyle name="Hiperłącze 8" xfId="25880" hidden="1" xr:uid="{00000000-0005-0000-0000-00005B870000}"/>
    <cellStyle name="Hiperłącze 8" xfId="30281" hidden="1" xr:uid="{00000000-0005-0000-0000-00005E890000}"/>
    <cellStyle name="Hiperłącze 8" xfId="28443" hidden="1" xr:uid="{00000000-0005-0000-0000-00000A890000}"/>
    <cellStyle name="Hiperłącze 8" xfId="13407" hidden="1" xr:uid="{00000000-0005-0000-0000-0000BE810000}"/>
    <cellStyle name="Hiperłącze 8" xfId="21522" hidden="1" xr:uid="{00000000-0005-0000-0000-00005A850000}"/>
    <cellStyle name="Hiperłącze 8" xfId="27139" hidden="1" xr:uid="{00000000-0005-0000-0000-00001B880000}"/>
    <cellStyle name="Hiperłącze 8" xfId="11390" hidden="1" xr:uid="{00000000-0005-0000-0000-000003810000}"/>
    <cellStyle name="Hiperłącze 8" xfId="27803" hidden="1" xr:uid="{00000000-0005-0000-0000-00003E880000}"/>
    <cellStyle name="Hiperłącze 8" xfId="27279" hidden="1" xr:uid="{00000000-0005-0000-0000-000022880000}"/>
    <cellStyle name="Hiperłącze 8" xfId="39036" hidden="1" xr:uid="{00000000-0005-0000-0000-00003C8E0000}"/>
    <cellStyle name="Hiperłącze 8" xfId="14681" hidden="1" xr:uid="{00000000-0005-0000-0000-000084820000}"/>
    <cellStyle name="Hiperłącze 8" xfId="12463" hidden="1" xr:uid="{00000000-0005-0000-0000-000039810000}"/>
    <cellStyle name="Hiperłącze 8" xfId="13441" hidden="1" xr:uid="{00000000-0005-0000-0000-0000C3810000}"/>
    <cellStyle name="Hiperłącze 8" xfId="26819" hidden="1" xr:uid="{00000000-0005-0000-0000-0000DF870000}"/>
    <cellStyle name="Hiperłącze 8" xfId="39115" hidden="1" xr:uid="{00000000-0005-0000-0000-00003B8E0000}"/>
    <cellStyle name="Hiperłącze 8" xfId="27917" hidden="1" xr:uid="{00000000-0005-0000-0000-000049880000}"/>
    <cellStyle name="Hiperłącze 8" xfId="41807" hidden="1" xr:uid="{00000000-0005-0000-0000-0000DF8E0000}"/>
    <cellStyle name="Hiperłącze 8" xfId="25538" hidden="1" xr:uid="{00000000-0005-0000-0000-000006880000}"/>
    <cellStyle name="Hiperłącze 8" xfId="41337" hidden="1" xr:uid="{00000000-0005-0000-0000-00006F8E0000}"/>
    <cellStyle name="Hiperłącze 8" xfId="41564" hidden="1" xr:uid="{00000000-0005-0000-0000-0000838E0000}"/>
    <cellStyle name="Hiperłącze 8" xfId="41181" hidden="1" xr:uid="{00000000-0005-0000-0000-0000598E0000}"/>
    <cellStyle name="Hiperłącze 8" xfId="22340" hidden="1" xr:uid="{00000000-0005-0000-0000-0000D1850000}"/>
    <cellStyle name="Hiperłącze 8" xfId="23280" hidden="1" xr:uid="{00000000-0005-0000-0000-00002E860000}"/>
    <cellStyle name="Hiperłącze 8" xfId="29535" hidden="1" xr:uid="{00000000-0005-0000-0000-000042890000}"/>
    <cellStyle name="Hiperłącze 8" xfId="43597" hidden="1" xr:uid="{00000000-0005-0000-0000-0000D9900000}"/>
    <cellStyle name="Hiperłącze 8" xfId="17183" hidden="1" xr:uid="{00000000-0005-0000-0000-000061830000}"/>
    <cellStyle name="Hiperłącze 8" xfId="19180" hidden="1" xr:uid="{00000000-0005-0000-0000-00008E840000}"/>
    <cellStyle name="Hiperłącze 8" xfId="13779" hidden="1" xr:uid="{00000000-0005-0000-0000-000042820000}"/>
    <cellStyle name="Hiperłącze 8" xfId="10240" hidden="1" xr:uid="{00000000-0005-0000-0000-0000DB800000}"/>
    <cellStyle name="Hiperłącze 8" xfId="10482" hidden="1" xr:uid="{00000000-0005-0000-0000-0000EE800000}"/>
    <cellStyle name="Hiperłącze 8" xfId="11483" hidden="1" xr:uid="{00000000-0005-0000-0000-000076810000}"/>
    <cellStyle name="Hiperłącze 8" xfId="14891" hidden="1" xr:uid="{00000000-0005-0000-0000-0000D9820000}"/>
    <cellStyle name="Hiperłącze 8" xfId="11547" hidden="1" xr:uid="{00000000-0005-0000-0000-0000DA810000}"/>
    <cellStyle name="Hiperłącze 8" xfId="13289" hidden="1" xr:uid="{00000000-0005-0000-0000-0000B1810000}"/>
    <cellStyle name="Hiperłącze 8" xfId="22375" hidden="1" xr:uid="{00000000-0005-0000-0000-0000D8850000}"/>
    <cellStyle name="Hiperłącze 8" xfId="28139" hidden="1" xr:uid="{00000000-0005-0000-0000-0000A4880000}"/>
    <cellStyle name="Hiperłącze 8" xfId="27433" hidden="1" xr:uid="{00000000-0005-0000-0000-000079880000}"/>
    <cellStyle name="Hiperłącze 8" xfId="14877" hidden="1" xr:uid="{00000000-0005-0000-0000-0000D6820000}"/>
    <cellStyle name="Hiperłącze 8" xfId="37768" hidden="1" xr:uid="{00000000-0005-0000-0000-0000DD8C0000}"/>
    <cellStyle name="Hiperłącze 8" xfId="15078" hidden="1" xr:uid="{00000000-0005-0000-0000-00008A820000}"/>
    <cellStyle name="Hiperłącze 8" xfId="12866" hidden="1" xr:uid="{00000000-0005-0000-0000-000066810000}"/>
    <cellStyle name="Hiperłącze 8" xfId="11356" hidden="1" xr:uid="{00000000-0005-0000-0000-0000FE800000}"/>
    <cellStyle name="Hiperłącze 8" xfId="15128" hidden="1" xr:uid="{00000000-0005-0000-0000-000094820000}"/>
    <cellStyle name="Hiperłącze 8" xfId="19916" hidden="1" xr:uid="{00000000-0005-0000-0000-0000B6840000}"/>
    <cellStyle name="Hiperłącze 8" xfId="14460" hidden="1" xr:uid="{00000000-0005-0000-0000-000021820000}"/>
    <cellStyle name="Hiperłącze 8" xfId="19705" hidden="1" xr:uid="{00000000-0005-0000-0000-0000A6840000}"/>
    <cellStyle name="Hiperłącze 8" xfId="13738" hidden="1" xr:uid="{00000000-0005-0000-0000-00003C820000}"/>
    <cellStyle name="Hiperłącze 8" xfId="29017" hidden="1" xr:uid="{00000000-0005-0000-0000-0000E4880000}"/>
    <cellStyle name="Hiperłącze 8" xfId="13705" hidden="1" xr:uid="{00000000-0005-0000-0000-0000F2810000}"/>
    <cellStyle name="Hiperłącze 8" xfId="12585" hidden="1" xr:uid="{00000000-0005-0000-0000-000048810000}"/>
    <cellStyle name="Hiperłącze 8" xfId="12329" hidden="1" xr:uid="{00000000-0005-0000-0000-000025810000}"/>
    <cellStyle name="Hiperłącze 8" xfId="21333" hidden="1" xr:uid="{00000000-0005-0000-0000-000048850000}"/>
    <cellStyle name="Hiperłącze 8" xfId="19882" hidden="1" xr:uid="{00000000-0005-0000-0000-0000BC840000}"/>
    <cellStyle name="Hiperłącze 8" xfId="40973" hidden="1" xr:uid="{00000000-0005-0000-0000-0000AD8E0000}"/>
    <cellStyle name="Hiperłącze 8" xfId="34833" hidden="1" xr:uid="{00000000-0005-0000-0000-00002E8C0000}"/>
    <cellStyle name="Hiperłącze 8" xfId="17373" hidden="1" xr:uid="{00000000-0005-0000-0000-000071830000}"/>
    <cellStyle name="Hiperłącze 8" xfId="37231" hidden="1" xr:uid="{00000000-0005-0000-0000-0000C98C0000}"/>
    <cellStyle name="Hiperłącze 8" xfId="27739" hidden="1" xr:uid="{00000000-0005-0000-0000-000038880000}"/>
    <cellStyle name="Hiperłącze 8" xfId="37201" hidden="1" xr:uid="{00000000-0005-0000-0000-0000C78C0000}"/>
    <cellStyle name="Hiperłącze 8" xfId="37266" hidden="1" xr:uid="{00000000-0005-0000-0000-0000CD8C0000}"/>
    <cellStyle name="Hiperłącze 8" xfId="37356" hidden="1" xr:uid="{00000000-0005-0000-0000-0000D28C0000}"/>
    <cellStyle name="Hiperłącze 8" xfId="37309" hidden="1" xr:uid="{00000000-0005-0000-0000-0000D38C0000}"/>
    <cellStyle name="Hiperłącze 8" xfId="37339" hidden="1" xr:uid="{00000000-0005-0000-0000-0000D58C0000}"/>
    <cellStyle name="Hiperłącze 8" xfId="37697" hidden="1" xr:uid="{00000000-0005-0000-0000-0000DA8C0000}"/>
    <cellStyle name="Hiperłącze 8" xfId="37717" hidden="1" xr:uid="{00000000-0005-0000-0000-0000DC8C0000}"/>
    <cellStyle name="Hiperłącze 8" xfId="37776" hidden="1" xr:uid="{00000000-0005-0000-0000-0000DE8C0000}"/>
    <cellStyle name="Hiperłącze 8" xfId="37727" hidden="1" xr:uid="{00000000-0005-0000-0000-0000E08C0000}"/>
    <cellStyle name="Hiperłącze 8" xfId="37761" hidden="1" xr:uid="{00000000-0005-0000-0000-0000E18C0000}"/>
    <cellStyle name="Hiperłącze 8" xfId="37257" hidden="1" xr:uid="{00000000-0005-0000-0000-0000CA8C0000}"/>
    <cellStyle name="Hiperłącze 8" xfId="29463" hidden="1" xr:uid="{00000000-0005-0000-0000-00003F890000}"/>
    <cellStyle name="Hiperłącze 8" xfId="22384" hidden="1" xr:uid="{00000000-0005-0000-0000-0000D7850000}"/>
    <cellStyle name="Hiperłącze 8" xfId="35650" hidden="1" xr:uid="{00000000-0005-0000-0000-0000E38B0000}"/>
    <cellStyle name="Hiperłącze 8" xfId="26651" hidden="1" xr:uid="{00000000-0005-0000-0000-0000C2870000}"/>
    <cellStyle name="Hiperłącze 8" xfId="22896" hidden="1" xr:uid="{00000000-0005-0000-0000-000066860000}"/>
    <cellStyle name="Hiperłącze 8" xfId="15165" hidden="1" xr:uid="{00000000-0005-0000-0000-000092820000}"/>
    <cellStyle name="Hiperłącze 8" xfId="26054" hidden="1" xr:uid="{00000000-0005-0000-0000-00006B870000}"/>
    <cellStyle name="Hiperłącze 8" xfId="27645" hidden="1" xr:uid="{00000000-0005-0000-0000-000074880000}"/>
    <cellStyle name="Hiperłącze 8" xfId="27456" hidden="1" xr:uid="{00000000-0005-0000-0000-000077880000}"/>
    <cellStyle name="Hiperłącze 8" xfId="27396" hidden="1" xr:uid="{00000000-0005-0000-0000-00007E880000}"/>
    <cellStyle name="Hiperłącze 8" xfId="27382" hidden="1" xr:uid="{00000000-0005-0000-0000-000080880000}"/>
    <cellStyle name="Hiperłącze 8" xfId="28093" hidden="1" xr:uid="{00000000-0005-0000-0000-000082880000}"/>
    <cellStyle name="Hiperłącze 8" xfId="27370" hidden="1" xr:uid="{00000000-0005-0000-0000-000083880000}"/>
    <cellStyle name="Hiperłącze 8" xfId="28076" hidden="1" xr:uid="{00000000-0005-0000-0000-000085880000}"/>
    <cellStyle name="Hiperłącze 8" xfId="28059" hidden="1" xr:uid="{00000000-0005-0000-0000-000088880000}"/>
    <cellStyle name="Hiperłącze 8" xfId="25351" hidden="1" xr:uid="{00000000-0005-0000-0000-00008D880000}"/>
    <cellStyle name="Hiperłącze 8" xfId="25373" hidden="1" xr:uid="{00000000-0005-0000-0000-000090880000}"/>
    <cellStyle name="Hiperłącze 8" xfId="25287" hidden="1" xr:uid="{00000000-0005-0000-0000-000091880000}"/>
    <cellStyle name="Hiperłącze 8" xfId="25361" hidden="1" xr:uid="{00000000-0005-0000-0000-000093880000}"/>
    <cellStyle name="Hiperłącze 8" xfId="25310" hidden="1" xr:uid="{00000000-0005-0000-0000-00009F880000}"/>
    <cellStyle name="Hiperłącze 8" xfId="28120" hidden="1" xr:uid="{00000000-0005-0000-0000-0000A2880000}"/>
    <cellStyle name="Hiperłącze 8" xfId="28202" hidden="1" xr:uid="{00000000-0005-0000-0000-0000A6880000}"/>
    <cellStyle name="Hiperłącze 8" xfId="28155" hidden="1" xr:uid="{00000000-0005-0000-0000-0000A7880000}"/>
    <cellStyle name="Hiperłącze 8" xfId="28146" hidden="1" xr:uid="{00000000-0005-0000-0000-0000A8880000}"/>
    <cellStyle name="Hiperłącze 8" xfId="28211" hidden="1" xr:uid="{00000000-0005-0000-0000-0000AA880000}"/>
    <cellStyle name="Hiperłącze 8" xfId="28170" hidden="1" xr:uid="{00000000-0005-0000-0000-0000AB880000}"/>
    <cellStyle name="Hiperłącze 8" xfId="28229" hidden="1" xr:uid="{00000000-0005-0000-0000-0000AE880000}"/>
    <cellStyle name="Hiperłącze 8" xfId="28247" hidden="1" xr:uid="{00000000-0005-0000-0000-0000B0880000}"/>
    <cellStyle name="Hiperłącze 8" xfId="28263" hidden="1" xr:uid="{00000000-0005-0000-0000-0000B3880000}"/>
    <cellStyle name="Hiperłącze 8" xfId="28701" hidden="1" xr:uid="{00000000-0005-0000-0000-0000C4880000}"/>
    <cellStyle name="Hiperłącze 8" xfId="28746" hidden="1" xr:uid="{00000000-0005-0000-0000-0000C5880000}"/>
    <cellStyle name="Hiperłącze 8" xfId="28754" hidden="1" xr:uid="{00000000-0005-0000-0000-0000C6880000}"/>
    <cellStyle name="Hiperłącze 8" xfId="20084" hidden="1" xr:uid="{00000000-0005-0000-0000-0000F6840000}"/>
    <cellStyle name="Hiperłącze 8" xfId="28344" hidden="1" xr:uid="{00000000-0005-0000-0000-0000F6880000}"/>
    <cellStyle name="Hiperłącze 8" xfId="21938" hidden="1" xr:uid="{00000000-0005-0000-0000-0000A2850000}"/>
    <cellStyle name="Hiperłącze 8" xfId="13030" hidden="1" xr:uid="{00000000-0005-0000-0000-000093810000}"/>
    <cellStyle name="Hiperłącze 8" xfId="13021" hidden="1" xr:uid="{00000000-0005-0000-0000-000094810000}"/>
    <cellStyle name="Hiperłącze 8" xfId="13102" hidden="1" xr:uid="{00000000-0005-0000-0000-00009A810000}"/>
    <cellStyle name="Hiperłącze 8" xfId="13111" hidden="1" xr:uid="{00000000-0005-0000-0000-00009B810000}"/>
    <cellStyle name="Hiperłącze 8" xfId="13161" hidden="1" xr:uid="{00000000-0005-0000-0000-0000A1810000}"/>
    <cellStyle name="Hiperłącze 8" xfId="13149" hidden="1" xr:uid="{00000000-0005-0000-0000-0000A3810000}"/>
    <cellStyle name="Hiperłącze 8" xfId="13200" hidden="1" xr:uid="{00000000-0005-0000-0000-0000A6810000}"/>
    <cellStyle name="Hiperłącze 8" xfId="13264" hidden="1" xr:uid="{00000000-0005-0000-0000-0000A9810000}"/>
    <cellStyle name="Hiperłącze 8" xfId="13272" hidden="1" xr:uid="{00000000-0005-0000-0000-0000AA810000}"/>
    <cellStyle name="Hiperłącze 8" xfId="13223" hidden="1" xr:uid="{00000000-0005-0000-0000-0000AC810000}"/>
    <cellStyle name="Hiperłącze 8" xfId="13257" hidden="1" xr:uid="{00000000-0005-0000-0000-0000AD810000}"/>
    <cellStyle name="Hiperłącze 8" xfId="13307" hidden="1" xr:uid="{00000000-0005-0000-0000-0000B3810000}"/>
    <cellStyle name="Hiperłącze 8" xfId="13317" hidden="1" xr:uid="{00000000-0005-0000-0000-0000B4810000}"/>
    <cellStyle name="Hiperłącze 8" xfId="13333" hidden="1" xr:uid="{00000000-0005-0000-0000-0000B7810000}"/>
    <cellStyle name="Hiperłącze 8" xfId="13416" hidden="1" xr:uid="{00000000-0005-0000-0000-0000BF810000}"/>
    <cellStyle name="Hiperłącze 8" xfId="13432" hidden="1" xr:uid="{00000000-0005-0000-0000-0000C4810000}"/>
    <cellStyle name="Hiperłącze 8" xfId="13497" hidden="1" xr:uid="{00000000-0005-0000-0000-0000C6810000}"/>
    <cellStyle name="Hiperłącze 8" xfId="11833" hidden="1" xr:uid="{00000000-0005-0000-0000-0000CA810000}"/>
    <cellStyle name="Hiperłącze 8" xfId="11846" hidden="1" xr:uid="{00000000-0005-0000-0000-0000CC810000}"/>
    <cellStyle name="Hiperłącze 8" xfId="11852" hidden="1" xr:uid="{00000000-0005-0000-0000-0000D0810000}"/>
    <cellStyle name="Hiperłącze 8" xfId="11865" hidden="1" xr:uid="{00000000-0005-0000-0000-0000D3810000}"/>
    <cellStyle name="Hiperłącze 8" xfId="11863" hidden="1" xr:uid="{00000000-0005-0000-0000-0000D4810000}"/>
    <cellStyle name="Hiperłącze 8" xfId="11890" hidden="1" xr:uid="{00000000-0005-0000-0000-0000D7810000}"/>
    <cellStyle name="Hiperłącze 8" xfId="11893" hidden="1" xr:uid="{00000000-0005-0000-0000-0000DC810000}"/>
    <cellStyle name="Hiperłącze 8" xfId="33334" hidden="1" xr:uid="{00000000-0005-0000-0000-0000DD8A0000}"/>
    <cellStyle name="Hiperłącze 8" xfId="18396" hidden="1" xr:uid="{00000000-0005-0000-0000-00005C840000}"/>
    <cellStyle name="Hiperłącze 8" xfId="16377" hidden="1" xr:uid="{00000000-0005-0000-0000-0000E0830000}"/>
    <cellStyle name="Hiperłącze 8" xfId="17858" hidden="1" xr:uid="{00000000-0005-0000-0000-0000C7830000}"/>
    <cellStyle name="Hiperłącze 8" xfId="12823" hidden="1" xr:uid="{00000000-0005-0000-0000-000068810000}"/>
    <cellStyle name="Hiperłącze 8" xfId="24559" hidden="1" xr:uid="{00000000-0005-0000-0000-0000D6860000}"/>
    <cellStyle name="Hiperłącze 8" xfId="16556" hidden="1" xr:uid="{00000000-0005-0000-0000-000020830000}"/>
    <cellStyle name="Hiperłącze 8" xfId="16686" hidden="1" xr:uid="{00000000-0005-0000-0000-00002D830000}"/>
    <cellStyle name="Hiperłącze 8" xfId="20043" hidden="1" xr:uid="{00000000-0005-0000-0000-0000F7840000}"/>
    <cellStyle name="Hiperłącze 8" xfId="30963" hidden="1" xr:uid="{00000000-0005-0000-0000-0000A6890000}"/>
    <cellStyle name="Hiperłącze 8" xfId="42595" hidden="1" xr:uid="{00000000-0005-0000-0000-0000138F0000}"/>
    <cellStyle name="Hiperłącze 8" xfId="23847" hidden="1" xr:uid="{00000000-0005-0000-0000-0000DB860000}"/>
    <cellStyle name="Hiperłącze 8" xfId="28476" hidden="1" xr:uid="{00000000-0005-0000-0000-00000C890000}"/>
    <cellStyle name="Hiperłącze 8" xfId="28546" hidden="1" xr:uid="{00000000-0005-0000-0000-0000F2880000}"/>
    <cellStyle name="Hiperłącze 8" xfId="20749" hidden="1" xr:uid="{00000000-0005-0000-0000-00008A860000}"/>
    <cellStyle name="Hiperłącze 8" xfId="17391" hidden="1" xr:uid="{00000000-0005-0000-0000-000076830000}"/>
    <cellStyle name="Hiperłącze 8" xfId="18196" hidden="1" xr:uid="{00000000-0005-0000-0000-000008840000}"/>
    <cellStyle name="Hiperłącze 8" xfId="40056" hidden="1" xr:uid="{00000000-0005-0000-0000-0000E88D0000}"/>
    <cellStyle name="Hiperłącze 8" xfId="20903" hidden="1" xr:uid="{00000000-0005-0000-0000-0000F0850000}"/>
    <cellStyle name="Hiperłącze 8" xfId="11693" hidden="1" xr:uid="{00000000-0005-0000-0000-000069810000}"/>
    <cellStyle name="Hiperłącze 8" xfId="27377" hidden="1" xr:uid="{00000000-0005-0000-0000-000084880000}"/>
    <cellStyle name="Hiperłącze 8" xfId="12715" hidden="1" xr:uid="{00000000-0005-0000-0000-00005C810000}"/>
    <cellStyle name="Hiperłącze 8" xfId="15468" hidden="1" xr:uid="{00000000-0005-0000-0000-0000B7820000}"/>
    <cellStyle name="Hiperłącze 8" xfId="15261" hidden="1" xr:uid="{00000000-0005-0000-0000-00009E820000}"/>
    <cellStyle name="Hiperłącze 8" xfId="12080" hidden="1" xr:uid="{00000000-0005-0000-0000-00000E810000}"/>
    <cellStyle name="Hiperłącze 8" xfId="19371" hidden="1" xr:uid="{00000000-0005-0000-0000-0000EF840000}"/>
    <cellStyle name="Hiperłącze 8" xfId="19487" hidden="1" xr:uid="{00000000-0005-0000-0000-0000D7840000}"/>
    <cellStyle name="Hiperłącze 8" xfId="11793" hidden="1" xr:uid="{00000000-0005-0000-0000-00005F820000}"/>
    <cellStyle name="Hiperłącze 8" xfId="13786" hidden="1" xr:uid="{00000000-0005-0000-0000-000048820000}"/>
    <cellStyle name="Hiperłącze 8" xfId="14118" hidden="1" xr:uid="{00000000-0005-0000-0000-0000FD810000}"/>
    <cellStyle name="Hiperłącze 8" xfId="12667" hidden="1" xr:uid="{00000000-0005-0000-0000-000052810000}"/>
    <cellStyle name="Hiperłącze 8" xfId="12455" hidden="1" xr:uid="{00000000-0005-0000-0000-000036810000}"/>
    <cellStyle name="Hiperłącze 8" xfId="12161" hidden="1" xr:uid="{00000000-0005-0000-0000-00001D810000}"/>
    <cellStyle name="Hiperłącze 8" xfId="41503" hidden="1" xr:uid="{00000000-0005-0000-0000-0000768E0000}"/>
    <cellStyle name="Hiperłącze 8" xfId="29141" hidden="1" xr:uid="{00000000-0005-0000-0000-000019890000}"/>
    <cellStyle name="Hiperłącze 8" xfId="40415" hidden="1" xr:uid="{00000000-0005-0000-0000-00000A8E0000}"/>
    <cellStyle name="Hiperłącze 8" xfId="40423" hidden="1" xr:uid="{00000000-0005-0000-0000-00000E8E0000}"/>
    <cellStyle name="Hiperłącze 8" xfId="40386" hidden="1" xr:uid="{00000000-0005-0000-0000-0000108E0000}"/>
    <cellStyle name="Hiperłącze 8" xfId="40432" hidden="1" xr:uid="{00000000-0005-0000-0000-0000118E0000}"/>
    <cellStyle name="Hiperłącze 8" xfId="40450" hidden="1" xr:uid="{00000000-0005-0000-0000-0000138E0000}"/>
    <cellStyle name="Hiperłącze 8" xfId="16863" hidden="1" xr:uid="{00000000-0005-0000-0000-000036830000}"/>
    <cellStyle name="Hiperłącze 8" xfId="27887" hidden="1" xr:uid="{00000000-0005-0000-0000-000047880000}"/>
    <cellStyle name="Hiperłącze 8" xfId="41253" hidden="1" xr:uid="{00000000-0005-0000-0000-0000618E0000}"/>
    <cellStyle name="Hiperłącze 8" xfId="16223" hidden="1" xr:uid="{00000000-0005-0000-0000-00007A840000}"/>
    <cellStyle name="Hiperłącze 8" xfId="18596" hidden="1" xr:uid="{00000000-0005-0000-0000-000054840000}"/>
    <cellStyle name="Hiperłącze 8" xfId="22982" hidden="1" xr:uid="{00000000-0005-0000-0000-000057860000}"/>
    <cellStyle name="Hiperłącze 8" xfId="11659" hidden="1" xr:uid="{00000000-0005-0000-0000-000073810000}"/>
    <cellStyle name="Hiperłącze 8" xfId="12176" hidden="1" xr:uid="{00000000-0005-0000-0000-00001A810000}"/>
    <cellStyle name="Hiperłącze 8" xfId="12184" hidden="1" xr:uid="{00000000-0005-0000-0000-00001E810000}"/>
    <cellStyle name="Hiperłącze 8" xfId="12149" hidden="1" xr:uid="{00000000-0005-0000-0000-00001F810000}"/>
    <cellStyle name="Hiperłącze 8" xfId="12291" hidden="1" xr:uid="{00000000-0005-0000-0000-000027810000}"/>
    <cellStyle name="Hiperłącze 8" xfId="12347" hidden="1" xr:uid="{00000000-0005-0000-0000-00002A810000}"/>
    <cellStyle name="Hiperłącze 8" xfId="12306" hidden="1" xr:uid="{00000000-0005-0000-0000-00002B810000}"/>
    <cellStyle name="Hiperłącze 8" xfId="12383" hidden="1" xr:uid="{00000000-0005-0000-0000-000030810000}"/>
    <cellStyle name="Hiperłącze 8" xfId="12446" hidden="1" xr:uid="{00000000-0005-0000-0000-000032810000}"/>
    <cellStyle name="Hiperłącze 8" xfId="12390" hidden="1" xr:uid="{00000000-0005-0000-0000-000034810000}"/>
    <cellStyle name="Hiperłącze 8" xfId="12471" hidden="1" xr:uid="{00000000-0005-0000-0000-00003A810000}"/>
    <cellStyle name="Hiperłącze 8" xfId="12537" hidden="1" xr:uid="{00000000-0005-0000-0000-00003D810000}"/>
    <cellStyle name="Hiperłącze 8" xfId="12530" hidden="1" xr:uid="{00000000-0005-0000-0000-000041810000}"/>
    <cellStyle name="Hiperłącze 8" xfId="12518" hidden="1" xr:uid="{00000000-0005-0000-0000-000043810000}"/>
    <cellStyle name="Hiperłącze 8" xfId="12561" hidden="1" xr:uid="{00000000-0005-0000-0000-000045810000}"/>
    <cellStyle name="Hiperłącze 8" xfId="12569" hidden="1" xr:uid="{00000000-0005-0000-0000-000046810000}"/>
    <cellStyle name="Hiperłącze 8" xfId="12649" hidden="1" xr:uid="{00000000-0005-0000-0000-00004E810000}"/>
    <cellStyle name="Hiperłącze 8" xfId="12686" hidden="1" xr:uid="{00000000-0005-0000-0000-000054810000}"/>
    <cellStyle name="Hiperłącze 8" xfId="12740" hidden="1" xr:uid="{00000000-0005-0000-0000-000055810000}"/>
    <cellStyle name="Hiperłącze 8" xfId="19884" hidden="1" xr:uid="{00000000-0005-0000-0000-0000BB840000}"/>
    <cellStyle name="Hiperłącze 8" xfId="16263" hidden="1" xr:uid="{00000000-0005-0000-0000-00007B840000}"/>
    <cellStyle name="Hiperłącze 8" xfId="11908" hidden="1" xr:uid="{00000000-0005-0000-0000-0000DD810000}"/>
    <cellStyle name="Hiperłącze 8" xfId="11981" hidden="1" xr:uid="{00000000-0005-0000-0000-0000DF810000}"/>
    <cellStyle name="Hiperłącze 8" xfId="13515" hidden="1" xr:uid="{00000000-0005-0000-0000-0000E2810000}"/>
    <cellStyle name="Hiperłącze 8" xfId="13588" hidden="1" xr:uid="{00000000-0005-0000-0000-0000E5810000}"/>
    <cellStyle name="Hiperłącze 8" xfId="13606" hidden="1" xr:uid="{00000000-0005-0000-0000-0000EA810000}"/>
    <cellStyle name="Hiperłącze 8" xfId="13563" hidden="1" xr:uid="{00000000-0005-0000-0000-0000EC810000}"/>
    <cellStyle name="Hiperłącze 8" xfId="13624" hidden="1" xr:uid="{00000000-0005-0000-0000-0000EE810000}"/>
    <cellStyle name="Hiperłącze 8" xfId="13649" hidden="1" xr:uid="{00000000-0005-0000-0000-0000F4810000}"/>
    <cellStyle name="Hiperłącze 8" xfId="13673" hidden="1" xr:uid="{00000000-0005-0000-0000-0000F7810000}"/>
    <cellStyle name="Hiperłącze 8" xfId="14039" hidden="1" xr:uid="{00000000-0005-0000-0000-0000F9810000}"/>
    <cellStyle name="Hiperłącze 8" xfId="14047" hidden="1" xr:uid="{00000000-0005-0000-0000-0000FA810000}"/>
    <cellStyle name="Hiperłącze 8" xfId="14134" hidden="1" xr:uid="{00000000-0005-0000-0000-000002820000}"/>
    <cellStyle name="Hiperłącze 8" xfId="14099" hidden="1" xr:uid="{00000000-0005-0000-0000-000003820000}"/>
    <cellStyle name="Hiperłącze 8" xfId="14214" hidden="1" xr:uid="{00000000-0005-0000-0000-000009820000}"/>
    <cellStyle name="Hiperłącze 8" xfId="14173" hidden="1" xr:uid="{00000000-0005-0000-0000-00000C820000}"/>
    <cellStyle name="Hiperłącze 8" xfId="14207" hidden="1" xr:uid="{00000000-0005-0000-0000-00000D820000}"/>
    <cellStyle name="Hiperłącze 8" xfId="14279" hidden="1" xr:uid="{00000000-0005-0000-0000-000012820000}"/>
    <cellStyle name="Hiperłącze 8" xfId="17756" hidden="1" xr:uid="{00000000-0005-0000-0000-0000BB830000}"/>
    <cellStyle name="Hiperłącze 8" xfId="29454" hidden="1" xr:uid="{00000000-0005-0000-0000-00003E890000}"/>
    <cellStyle name="Hiperłącze 8" xfId="28883" hidden="1" xr:uid="{00000000-0005-0000-0000-0000D2880000}"/>
    <cellStyle name="Hiperłącze 8" xfId="28238" hidden="1" xr:uid="{00000000-0005-0000-0000-0000AF880000}"/>
    <cellStyle name="Hiperłącze 8" xfId="27861" hidden="1" xr:uid="{00000000-0005-0000-0000-000043880000}"/>
    <cellStyle name="Hiperłącze 8" xfId="27216" hidden="1" xr:uid="{00000000-0005-0000-0000-000020880000}"/>
    <cellStyle name="Hiperłącze 8" xfId="18717" hidden="1" xr:uid="{00000000-0005-0000-0000-000020840000}"/>
    <cellStyle name="Hiperłącze 8" xfId="12935" hidden="1" xr:uid="{00000000-0005-0000-0000-00008C810000}"/>
    <cellStyle name="Hiperłącze 8" xfId="41577" hidden="1" xr:uid="{00000000-0005-0000-0000-0000888E0000}"/>
    <cellStyle name="Hiperłącze 8" xfId="41241" hidden="1" xr:uid="{00000000-0005-0000-0000-0000638E0000}"/>
    <cellStyle name="Hiperłącze 8" xfId="40407" hidden="1" xr:uid="{00000000-0005-0000-0000-0000098E0000}"/>
    <cellStyle name="Hiperłącze 8" xfId="24469" hidden="1" xr:uid="{00000000-0005-0000-0000-0000CE860000}"/>
    <cellStyle name="Hiperłącze 8" xfId="28582" hidden="1" xr:uid="{00000000-0005-0000-0000-0000EF880000}"/>
    <cellStyle name="Hiperłącze 8" xfId="16924" hidden="1" xr:uid="{00000000-0005-0000-0000-000043830000}"/>
    <cellStyle name="Hiperłącze 8" xfId="11237" hidden="1" xr:uid="{00000000-0005-0000-0000-0000F1800000}"/>
    <cellStyle name="Hiperłącze 8" xfId="11839" hidden="1" xr:uid="{00000000-0005-0000-0000-0000CB810000}"/>
    <cellStyle name="Hiperłącze 8" xfId="13086" hidden="1" xr:uid="{00000000-0005-0000-0000-000096810000}"/>
    <cellStyle name="Hiperłącze 8" xfId="12906" hidden="1" xr:uid="{00000000-0005-0000-0000-000084810000}"/>
    <cellStyle name="Hiperłącze 8" xfId="14903" hidden="1" xr:uid="{00000000-0005-0000-0000-0000DC820000}"/>
    <cellStyle name="Hiperłącze 8" xfId="14757" hidden="1" xr:uid="{00000000-0005-0000-0000-0000CA820000}"/>
    <cellStyle name="Hiperłącze 8" xfId="15466" hidden="1" xr:uid="{00000000-0005-0000-0000-0000B8820000}"/>
    <cellStyle name="Hiperłącze 8" xfId="15173" hidden="1" xr:uid="{00000000-0005-0000-0000-000095820000}"/>
    <cellStyle name="Hiperłącze 8" xfId="14547" hidden="1" xr:uid="{00000000-0005-0000-0000-000072820000}"/>
    <cellStyle name="Hiperłącze 8" xfId="13895" hidden="1" xr:uid="{00000000-0005-0000-0000-00003D820000}"/>
    <cellStyle name="Hiperłącze 8" xfId="14305" hidden="1" xr:uid="{00000000-0005-0000-0000-000018820000}"/>
    <cellStyle name="Hiperłącze 8" xfId="19899" hidden="1" xr:uid="{00000000-0005-0000-0000-0000B9840000}"/>
    <cellStyle name="Hiperłącze 8" xfId="37025" hidden="1" xr:uid="{00000000-0005-0000-0000-0000708C0000}"/>
    <cellStyle name="Hiperłącze 8" xfId="37079" hidden="1" xr:uid="{00000000-0005-0000-0000-0000718C0000}"/>
    <cellStyle name="Hiperłącze 8" xfId="37088" hidden="1" xr:uid="{00000000-0005-0000-0000-0000728C0000}"/>
    <cellStyle name="Hiperłącze 8" xfId="27684" hidden="1" xr:uid="{00000000-0005-0000-0000-000031880000}"/>
    <cellStyle name="Hiperłącze 8" xfId="28671" hidden="1" xr:uid="{00000000-0005-0000-0000-0000BC880000}"/>
    <cellStyle name="Hiperłącze 8" xfId="34342" hidden="1" xr:uid="{00000000-0005-0000-0000-0000AA8C0000}"/>
    <cellStyle name="Hiperłącze 8" xfId="29380" hidden="1" xr:uid="{00000000-0005-0000-0000-000037890000}"/>
    <cellStyle name="Hiperłącze 8" xfId="29182" hidden="1" xr:uid="{00000000-0005-0000-0000-00001F890000}"/>
    <cellStyle name="Hiperłącze 8" xfId="14352" hidden="1" xr:uid="{00000000-0005-0000-0000-000015820000}"/>
    <cellStyle name="Hiperłącze 8" xfId="14314" hidden="1" xr:uid="{00000000-0005-0000-0000-000017820000}"/>
    <cellStyle name="Hiperłącze 8" xfId="14344" hidden="1" xr:uid="{00000000-0005-0000-0000-000019820000}"/>
    <cellStyle name="Hiperłącze 8" xfId="14406" hidden="1" xr:uid="{00000000-0005-0000-0000-000020820000}"/>
    <cellStyle name="Hiperłącze 8" xfId="14452" hidden="1" xr:uid="{00000000-0005-0000-0000-000025820000}"/>
    <cellStyle name="Hiperłącze 8" xfId="14437" hidden="1" xr:uid="{00000000-0005-0000-0000-000027820000}"/>
    <cellStyle name="Hiperłącze 8" xfId="13991" hidden="1" xr:uid="{00000000-0005-0000-0000-00002C820000}"/>
    <cellStyle name="Hiperłącze 8" xfId="13985" hidden="1" xr:uid="{00000000-0005-0000-0000-000030820000}"/>
    <cellStyle name="Hiperłącze 8" xfId="13942" hidden="1" xr:uid="{00000000-0005-0000-0000-000032820000}"/>
    <cellStyle name="Hiperłącze 8" xfId="13965" hidden="1" xr:uid="{00000000-0005-0000-0000-000033820000}"/>
    <cellStyle name="Hiperłącze 8" xfId="13940" hidden="1" xr:uid="{00000000-0005-0000-0000-000035820000}"/>
    <cellStyle name="Hiperłącze 8" xfId="13932" hidden="1" xr:uid="{00000000-0005-0000-0000-000037820000}"/>
    <cellStyle name="Hiperłącze 8" xfId="13900" hidden="1" xr:uid="{00000000-0005-0000-0000-00003F820000}"/>
    <cellStyle name="Hiperłącze 8" xfId="13902" hidden="1" xr:uid="{00000000-0005-0000-0000-000040820000}"/>
    <cellStyle name="Hiperłącze 8" xfId="14022" hidden="1" xr:uid="{00000000-0005-0000-0000-000043820000}"/>
    <cellStyle name="Hiperłącze 8" xfId="13845" hidden="1" xr:uid="{00000000-0005-0000-0000-000046820000}"/>
    <cellStyle name="Hiperłącze 8" xfId="13838" hidden="1" xr:uid="{00000000-0005-0000-0000-00004A820000}"/>
    <cellStyle name="Hiperłącze 8" xfId="14520" hidden="1" xr:uid="{00000000-0005-0000-0000-000052820000}"/>
    <cellStyle name="Hiperłącze 8" xfId="13803" hidden="1" xr:uid="{00000000-0005-0000-0000-000054820000}"/>
    <cellStyle name="Hiperłącze 8" xfId="14503" hidden="1" xr:uid="{00000000-0005-0000-0000-000055820000}"/>
    <cellStyle name="Hiperłącze 8" xfId="11722" hidden="1" xr:uid="{00000000-0005-0000-0000-00005A820000}"/>
    <cellStyle name="Hiperłącze 8" xfId="11808" hidden="1" xr:uid="{00000000-0005-0000-0000-00005B820000}"/>
    <cellStyle name="Hiperłącze 8" xfId="11787" hidden="1" xr:uid="{00000000-0005-0000-0000-000063820000}"/>
    <cellStyle name="Hiperłącze 8" xfId="12231" hidden="1" xr:uid="{00000000-0005-0000-0000-000064820000}"/>
    <cellStyle name="Hiperłącze 8" xfId="11768" hidden="1" xr:uid="{00000000-0005-0000-0000-000065820000}"/>
    <cellStyle name="Hiperłącze 8" xfId="11931" hidden="1" xr:uid="{00000000-0005-0000-0000-000069820000}"/>
    <cellStyle name="Hiperłącze 8" xfId="13882" hidden="1" xr:uid="{00000000-0005-0000-0000-000047820000}"/>
    <cellStyle name="Hiperłącze 8" xfId="24262" hidden="1" xr:uid="{00000000-0005-0000-0000-0000BB860000}"/>
    <cellStyle name="Hiperłącze 8" xfId="35246" hidden="1" xr:uid="{00000000-0005-0000-0000-00009D8B0000}"/>
    <cellStyle name="Hiperłącze 8" xfId="41539" hidden="1" xr:uid="{00000000-0005-0000-0000-00007F8E0000}"/>
    <cellStyle name="Hiperłącze 8" xfId="40677" hidden="1" xr:uid="{00000000-0005-0000-0000-0000448E0000}"/>
    <cellStyle name="Hiperłącze 8" xfId="40614" hidden="1" xr:uid="{00000000-0005-0000-0000-0000258E0000}"/>
    <cellStyle name="Hiperłącze 8" xfId="13597" hidden="1" xr:uid="{00000000-0005-0000-0000-0000E6810000}"/>
    <cellStyle name="Hiperłącze 8" xfId="28276" hidden="1" xr:uid="{00000000-0005-0000-0000-0000B8880000}"/>
    <cellStyle name="Hiperłącze 8" xfId="14674" hidden="1" xr:uid="{00000000-0005-0000-0000-000080820000}"/>
    <cellStyle name="Hiperłącze 8" xfId="26143" hidden="1" xr:uid="{00000000-0005-0000-0000-000076870000}"/>
    <cellStyle name="Hiperłącze 8" xfId="10419" hidden="1" xr:uid="{00000000-0005-0000-0000-0000EB800000}"/>
    <cellStyle name="Hiperłącze 8" xfId="12794" hidden="1" xr:uid="{00000000-0005-0000-0000-000060810000}"/>
    <cellStyle name="Hiperłącze 8" xfId="28722" hidden="1" xr:uid="{00000000-0005-0000-0000-0000BD880000}"/>
    <cellStyle name="Hiperłącze 8" xfId="39304" hidden="1" xr:uid="{00000000-0005-0000-0000-00007D8D0000}"/>
    <cellStyle name="Hiperłącze 8" xfId="11365" hidden="1" xr:uid="{00000000-0005-0000-0000-0000FF800000}"/>
    <cellStyle name="Hiperłącze 8" xfId="37371" hidden="1" xr:uid="{00000000-0005-0000-0000-00001E8D0000}"/>
    <cellStyle name="Hiperłącze 8" xfId="37185" hidden="1" xr:uid="{00000000-0005-0000-0000-0000C48C0000}"/>
    <cellStyle name="Hiperłącze 8" xfId="19748" hidden="1" xr:uid="{00000000-0005-0000-0000-0000B0840000}"/>
    <cellStyle name="Hiperłącze 8" xfId="24747" hidden="1" xr:uid="{00000000-0005-0000-0000-00001C870000}"/>
    <cellStyle name="Hiperłącze 8" xfId="25211" hidden="1" xr:uid="{00000000-0005-0000-0000-0000A5870000}"/>
    <cellStyle name="Hiperłącze 8" xfId="41440" hidden="1" xr:uid="{00000000-0005-0000-0000-0000748E0000}"/>
    <cellStyle name="Hiperłącze 8" xfId="20321" hidden="1" xr:uid="{00000000-0005-0000-0000-000012850000}"/>
    <cellStyle name="Hiperłącze 8" xfId="16772" hidden="1" xr:uid="{00000000-0005-0000-0000-000031830000}"/>
    <cellStyle name="Hiperłącze 8" xfId="14620" hidden="1" xr:uid="{00000000-0005-0000-0000-000075820000}"/>
    <cellStyle name="Hiperłącze 8" xfId="13541" hidden="1" xr:uid="{00000000-0005-0000-0000-0000E8810000}"/>
    <cellStyle name="Hiperłącze 8" xfId="22308" hidden="1" xr:uid="{00000000-0005-0000-0000-0000CD850000}"/>
    <cellStyle name="Hiperłącze 8" xfId="14288" hidden="1" xr:uid="{00000000-0005-0000-0000-000013820000}"/>
    <cellStyle name="Hiperłącze 8" xfId="12504" hidden="1" xr:uid="{00000000-0005-0000-0000-00003F810000}"/>
    <cellStyle name="Hiperłącze 8" xfId="12256" hidden="1" xr:uid="{00000000-0005-0000-0000-000022810000}"/>
    <cellStyle name="Hiperłącze 8" xfId="13456" hidden="1" xr:uid="{00000000-0005-0000-0000-0000C7810000}"/>
    <cellStyle name="Hiperłącze 8" xfId="19713" hidden="1" xr:uid="{00000000-0005-0000-0000-0000A7840000}"/>
    <cellStyle name="Hiperłącze 8" xfId="28293" hidden="1" xr:uid="{00000000-0005-0000-0000-0000B5880000}"/>
    <cellStyle name="Hiperłącze 8" xfId="25334" hidden="1" xr:uid="{00000000-0005-0000-0000-000096880000}"/>
    <cellStyle name="Hiperłącze 8" xfId="27412" hidden="1" xr:uid="{00000000-0005-0000-0000-00007A880000}"/>
    <cellStyle name="Hiperłącze 8" xfId="11593" hidden="1" xr:uid="{00000000-0005-0000-0000-00007D810000}"/>
    <cellStyle name="Hiperłącze 8" xfId="12857" hidden="1" xr:uid="{00000000-0005-0000-0000-000062810000}"/>
    <cellStyle name="Hiperłącze 8" xfId="15181" hidden="1" xr:uid="{00000000-0005-0000-0000-000096820000}"/>
    <cellStyle name="Hiperłącze 8" xfId="20103" hidden="1" xr:uid="{00000000-0005-0000-0000-0000FA840000}"/>
    <cellStyle name="Hiperłącze 8" xfId="19479" hidden="1" xr:uid="{00000000-0005-0000-0000-0000D8840000}"/>
    <cellStyle name="Hiperłącze 8" xfId="14486" hidden="1" xr:uid="{00000000-0005-0000-0000-000058820000}"/>
    <cellStyle name="Hiperłącze 8" xfId="13924" hidden="1" xr:uid="{00000000-0005-0000-0000-000038820000}"/>
    <cellStyle name="Hiperłącze 8" xfId="22137" hidden="1" xr:uid="{00000000-0005-0000-0000-0000B6850000}"/>
    <cellStyle name="Hiperłącze 8" xfId="37300" hidden="1" xr:uid="{00000000-0005-0000-0000-0000D48C0000}"/>
    <cellStyle name="Hiperłącze 8" xfId="17014" hidden="1" xr:uid="{00000000-0005-0000-0000-00004C830000}"/>
    <cellStyle name="Hiperłącze 8" xfId="21155" hidden="1" xr:uid="{00000000-0005-0000-0000-000036850000}"/>
    <cellStyle name="Hiperłącze 8" xfId="21178" hidden="1" xr:uid="{00000000-0005-0000-0000-00003C850000}"/>
    <cellStyle name="Hiperłącze 8" xfId="21298" hidden="1" xr:uid="{00000000-0005-0000-0000-000041850000}"/>
    <cellStyle name="Hiperłącze 8" xfId="21316" hidden="1" xr:uid="{00000000-0005-0000-0000-000043850000}"/>
    <cellStyle name="Hiperłącze 8" xfId="21326" hidden="1" xr:uid="{00000000-0005-0000-0000-000044850000}"/>
    <cellStyle name="Hiperłącze 8" xfId="21389" hidden="1" xr:uid="{00000000-0005-0000-0000-000046850000}"/>
    <cellStyle name="Hiperłącze 8" xfId="11536" hidden="1" xr:uid="{00000000-0005-0000-0000-00005C820000}"/>
    <cellStyle name="Hiperłącze 8" xfId="22631" hidden="1" xr:uid="{00000000-0005-0000-0000-000009860000}"/>
    <cellStyle name="Hiperłącze 8" xfId="21307" hidden="1" xr:uid="{00000000-0005-0000-0000-000042850000}"/>
    <cellStyle name="Hiperłącze 8" xfId="27288" hidden="1" xr:uid="{00000000-0005-0000-0000-000026880000}"/>
    <cellStyle name="Hiperłącze 8" xfId="41708" hidden="1" xr:uid="{00000000-0005-0000-0000-0000D48E0000}"/>
    <cellStyle name="Hiperłącze 8" xfId="24724" hidden="1" xr:uid="{00000000-0005-0000-0000-000016870000}"/>
    <cellStyle name="Hiperłącze 8" xfId="14067" hidden="1" xr:uid="{00000000-0005-0000-0000-0000FC810000}"/>
    <cellStyle name="Hiperłącze 8" xfId="24408" hidden="1" xr:uid="{00000000-0005-0000-0000-0000CC860000}"/>
    <cellStyle name="Hiperłącze 8" xfId="19869" hidden="1" xr:uid="{00000000-0005-0000-0000-0000B7840000}"/>
    <cellStyle name="Hiperłącze 8" xfId="19934" hidden="1" xr:uid="{00000000-0005-0000-0000-0000BD840000}"/>
    <cellStyle name="Hiperłącze 8" xfId="19943" hidden="1" xr:uid="{00000000-0005-0000-0000-0000BE840000}"/>
    <cellStyle name="Hiperłącze 8" xfId="19977" hidden="1" xr:uid="{00000000-0005-0000-0000-0000C3840000}"/>
    <cellStyle name="Hiperłącze 8" xfId="19990" hidden="1" xr:uid="{00000000-0005-0000-0000-0000C8840000}"/>
    <cellStyle name="Hiperłącze 8" xfId="19557" hidden="1" xr:uid="{00000000-0005-0000-0000-0000CA840000}"/>
    <cellStyle name="Hiperłącze 8" xfId="19546" hidden="1" xr:uid="{00000000-0005-0000-0000-0000CC840000}"/>
    <cellStyle name="Hiperłącze 8" xfId="19533" hidden="1" xr:uid="{00000000-0005-0000-0000-0000CF840000}"/>
    <cellStyle name="Hiperłącze 8" xfId="19497" hidden="1" xr:uid="{00000000-0005-0000-0000-0000D2840000}"/>
    <cellStyle name="Hiperłącze 8" xfId="19522" hidden="1" xr:uid="{00000000-0005-0000-0000-0000D4840000}"/>
    <cellStyle name="Hiperłącze 8" xfId="19294" hidden="1" xr:uid="{00000000-0005-0000-0000-0000DC840000}"/>
    <cellStyle name="Hiperłącze 8" xfId="19455" hidden="1" xr:uid="{00000000-0005-0000-0000-0000DF840000}"/>
    <cellStyle name="Hiperłącze 8" xfId="19335" hidden="1" xr:uid="{00000000-0005-0000-0000-0000E2840000}"/>
    <cellStyle name="Hiperłącze 8" xfId="19409" hidden="1" xr:uid="{00000000-0005-0000-0000-0000E5840000}"/>
    <cellStyle name="Hiperłącze 8" xfId="19438" hidden="1" xr:uid="{00000000-0005-0000-0000-0000E7840000}"/>
    <cellStyle name="Hiperłącze 8" xfId="19342" hidden="1" xr:uid="{00000000-0005-0000-0000-0000E8840000}"/>
    <cellStyle name="Hiperłącze 8" xfId="19394" hidden="1" xr:uid="{00000000-0005-0000-0000-0000EA840000}"/>
    <cellStyle name="Hiperłącze 8" xfId="19805" hidden="1" xr:uid="{00000000-0005-0000-0000-0000EB840000}"/>
    <cellStyle name="Hiperłącze 8" xfId="20058" hidden="1" xr:uid="{00000000-0005-0000-0000-0000F5840000}"/>
    <cellStyle name="Hiperłącze 8" xfId="20177" hidden="1" xr:uid="{00000000-0005-0000-0000-0000FD840000}"/>
    <cellStyle name="Hiperłącze 8" xfId="20186" hidden="1" xr:uid="{00000000-0005-0000-0000-0000FE840000}"/>
    <cellStyle name="Hiperłącze 8" xfId="20024" hidden="1" xr:uid="{00000000-0005-0000-0000-0000C2840000}"/>
    <cellStyle name="Hiperłącze 8" xfId="27427" hidden="1" xr:uid="{00000000-0005-0000-0000-000075880000}"/>
    <cellStyle name="Hiperłącze 8" xfId="41239" hidden="1" xr:uid="{00000000-0005-0000-0000-0000648E0000}"/>
    <cellStyle name="Hiperłącze 8" xfId="14538" hidden="1" xr:uid="{00000000-0005-0000-0000-000071820000}"/>
    <cellStyle name="Hiperłącze 8" xfId="14556" hidden="1" xr:uid="{00000000-0005-0000-0000-000073820000}"/>
    <cellStyle name="Hiperłącze 8" xfId="14573" hidden="1" xr:uid="{00000000-0005-0000-0000-000078820000}"/>
    <cellStyle name="Hiperłącze 8" xfId="14612" hidden="1" xr:uid="{00000000-0005-0000-0000-000079820000}"/>
    <cellStyle name="Hiperłącze 8" xfId="14665" hidden="1" xr:uid="{00000000-0005-0000-0000-00007F820000}"/>
    <cellStyle name="Hiperłącze 8" xfId="14728" hidden="1" xr:uid="{00000000-0005-0000-0000-000081820000}"/>
    <cellStyle name="Hiperłącze 8" xfId="14720" hidden="1" xr:uid="{00000000-0005-0000-0000-000085820000}"/>
    <cellStyle name="Hiperłącze 8" xfId="14746" hidden="1" xr:uid="{00000000-0005-0000-0000-000086820000}"/>
    <cellStyle name="Hiperłącze 8" xfId="15089" hidden="1" xr:uid="{00000000-0005-0000-0000-00008B820000}"/>
    <cellStyle name="Hiperłącze 8" xfId="15157" hidden="1" xr:uid="{00000000-0005-0000-0000-00008E820000}"/>
    <cellStyle name="Hiperłącze 8" xfId="15142" hidden="1" xr:uid="{00000000-0005-0000-0000-000091820000}"/>
    <cellStyle name="Hiperłącze 8" xfId="15189" hidden="1" xr:uid="{00000000-0005-0000-0000-000097820000}"/>
    <cellStyle name="Hiperłącze 8" xfId="15212" hidden="1" xr:uid="{00000000-0005-0000-0000-00009B820000}"/>
    <cellStyle name="Hiperłącze 8" xfId="15238" hidden="1" xr:uid="{00000000-0005-0000-0000-00009D820000}"/>
    <cellStyle name="Hiperłącze 8" xfId="15301" hidden="1" xr:uid="{00000000-0005-0000-0000-0000A1820000}"/>
    <cellStyle name="Hiperłącze 8" xfId="15310" hidden="1" xr:uid="{00000000-0005-0000-0000-0000A2820000}"/>
    <cellStyle name="Hiperłącze 8" xfId="15319" hidden="1" xr:uid="{00000000-0005-0000-0000-0000A3820000}"/>
    <cellStyle name="Hiperłącze 8" xfId="15345" hidden="1" xr:uid="{00000000-0005-0000-0000-0000A7820000}"/>
    <cellStyle name="Hiperłącze 8" xfId="15336" hidden="1" xr:uid="{00000000-0005-0000-0000-0000A8820000}"/>
    <cellStyle name="Hiperłącze 8" xfId="15419" hidden="1" xr:uid="{00000000-0005-0000-0000-0000AE820000}"/>
    <cellStyle name="Hiperłącze 8" xfId="40523" hidden="1" xr:uid="{00000000-0005-0000-0000-0000168E0000}"/>
    <cellStyle name="Hiperłącze 8" xfId="38056" hidden="1" xr:uid="{00000000-0005-0000-0000-0000008D0000}"/>
    <cellStyle name="Hiperłącze 8" xfId="36568" hidden="1" xr:uid="{00000000-0005-0000-0000-00007E8C0000}"/>
    <cellStyle name="Hiperłącze 8" xfId="13815" hidden="1" xr:uid="{00000000-0005-0000-0000-00004F820000}"/>
    <cellStyle name="Hiperłącze 8" xfId="26642" hidden="1" xr:uid="{00000000-0005-0000-0000-0000C1870000}"/>
    <cellStyle name="Hiperłącze 8" xfId="21258" hidden="1" xr:uid="{00000000-0005-0000-0000-0000F5850000}"/>
    <cellStyle name="Hiperłącze 8" xfId="22566" hidden="1" xr:uid="{00000000-0005-0000-0000-000002860000}"/>
    <cellStyle name="Hiperłącze 8" xfId="12658" hidden="1" xr:uid="{00000000-0005-0000-0000-000051810000}"/>
    <cellStyle name="Hiperłącze 8" xfId="13739" hidden="1" xr:uid="{00000000-0005-0000-0000-000036820000}"/>
    <cellStyle name="Hiperłącze 8" xfId="46889" hidden="1" xr:uid="{00000000-0005-0000-0000-000010910000}"/>
    <cellStyle name="Hiperłącze 8" xfId="21929" hidden="1" xr:uid="{00000000-0005-0000-0000-0000A1850000}"/>
    <cellStyle name="Hiperłącze 8" xfId="21219" hidden="1" xr:uid="{00000000-0005-0000-0000-000039850000}"/>
    <cellStyle name="Hiperłącze 8" xfId="20449" hidden="1" xr:uid="{00000000-0005-0000-0000-000023850000}"/>
    <cellStyle name="Hiperłącze 8" xfId="26232" hidden="1" xr:uid="{00000000-0005-0000-0000-000081870000}"/>
    <cellStyle name="Hiperłącze 8" xfId="34373" hidden="1" xr:uid="{00000000-0005-0000-0000-0000B78C0000}"/>
    <cellStyle name="Hiperłącze 8" xfId="27080" hidden="1" xr:uid="{00000000-0005-0000-0000-000011880000}"/>
    <cellStyle name="Hiperłącze 8" xfId="19769" hidden="1" xr:uid="{00000000-0005-0000-0000-0000A9840000}"/>
    <cellStyle name="Hiperłącze 8" xfId="11815" hidden="1" xr:uid="{00000000-0005-0000-0000-000059820000}"/>
    <cellStyle name="Hiperłącze 8" xfId="14370" hidden="1" xr:uid="{00000000-0005-0000-0000-00001A820000}"/>
    <cellStyle name="Hiperłącze 8" xfId="14097" hidden="1" xr:uid="{00000000-0005-0000-0000-000004820000}"/>
    <cellStyle name="Hiperłącze 8" xfId="16208" hidden="1" xr:uid="{00000000-0005-0000-0000-00007B830000}"/>
    <cellStyle name="Hiperłącze 8" xfId="12633" hidden="1" xr:uid="{00000000-0005-0000-0000-000049810000}"/>
    <cellStyle name="Hiperłącze 8" xfId="12429" hidden="1" xr:uid="{00000000-0005-0000-0000-000035810000}"/>
    <cellStyle name="Hiperłącze 8" xfId="12147" hidden="1" xr:uid="{00000000-0005-0000-0000-000020810000}"/>
    <cellStyle name="Hiperłącze 8" xfId="13346" hidden="1" xr:uid="{00000000-0005-0000-0000-0000BC810000}"/>
    <cellStyle name="Hiperłącze 8" xfId="11480" hidden="1" xr:uid="{00000000-0005-0000-0000-00007C810000}"/>
    <cellStyle name="Hiperłącze 8" xfId="14847" hidden="1" xr:uid="{00000000-0005-0000-0000-0000DF820000}"/>
    <cellStyle name="Hiperłącze 8" xfId="14762" hidden="1" xr:uid="{00000000-0005-0000-0000-0000C9820000}"/>
    <cellStyle name="Hiperłącze 8" xfId="15444" hidden="1" xr:uid="{00000000-0005-0000-0000-0000B4820000}"/>
    <cellStyle name="Hiperłącze 8" xfId="27606" hidden="1" xr:uid="{00000000-0005-0000-0000-000071880000}"/>
    <cellStyle name="Hiperłącze 8" xfId="17674" hidden="1" xr:uid="{00000000-0005-0000-0000-0000B3830000}"/>
    <cellStyle name="Hiperłącze 8" xfId="17717" hidden="1" xr:uid="{00000000-0005-0000-0000-0000B5830000}"/>
    <cellStyle name="Hiperłącze 8" xfId="17725" hidden="1" xr:uid="{00000000-0005-0000-0000-0000B6830000}"/>
    <cellStyle name="Hiperłącze 8" xfId="17733" hidden="1" xr:uid="{00000000-0005-0000-0000-0000B7830000}"/>
    <cellStyle name="Hiperłącze 8" xfId="22530" hidden="1" xr:uid="{00000000-0005-0000-0000-0000E1850000}"/>
    <cellStyle name="Hiperłącze 8" xfId="19080" hidden="1" xr:uid="{00000000-0005-0000-0000-000083840000}"/>
    <cellStyle name="Hiperłącze 8" xfId="18066" hidden="1" xr:uid="{00000000-0005-0000-0000-0000F8830000}"/>
    <cellStyle name="Hiperłącze 8" xfId="10392" hidden="1" xr:uid="{00000000-0005-0000-0000-0000E7800000}"/>
    <cellStyle name="Hiperłącze 8" xfId="37955" hidden="1" xr:uid="{00000000-0005-0000-0000-0000F88C0000}"/>
    <cellStyle name="Hiperłącze 8" xfId="27551" hidden="1" xr:uid="{00000000-0005-0000-0000-00005F880000}"/>
    <cellStyle name="Hiperłącze 8" xfId="15491" hidden="1" xr:uid="{00000000-0005-0000-0000-0000B1820000}"/>
    <cellStyle name="Hiperłącze 8" xfId="15483" hidden="1" xr:uid="{00000000-0005-0000-0000-0000B5820000}"/>
    <cellStyle name="Hiperłącze 8" xfId="15022" hidden="1" xr:uid="{00000000-0005-0000-0000-0000BC820000}"/>
    <cellStyle name="Hiperłącze 8" xfId="15016" hidden="1" xr:uid="{00000000-0005-0000-0000-0000C0820000}"/>
    <cellStyle name="Hiperłącze 8" xfId="14771" hidden="1" xr:uid="{00000000-0005-0000-0000-0000C6820000}"/>
    <cellStyle name="Hiperłącze 8" xfId="14955" hidden="1" xr:uid="{00000000-0005-0000-0000-0000C8820000}"/>
    <cellStyle name="Hiperłącze 8" xfId="14752" hidden="1" xr:uid="{00000000-0005-0000-0000-0000CE820000}"/>
    <cellStyle name="Hiperłącze 8" xfId="14931" hidden="1" xr:uid="{00000000-0005-0000-0000-0000CF820000}"/>
    <cellStyle name="Hiperłącze 8" xfId="14811" hidden="1" xr:uid="{00000000-0005-0000-0000-0000D2820000}"/>
    <cellStyle name="Hiperłącze 8" xfId="15103" hidden="1" xr:uid="{00000000-0005-0000-0000-0000D4820000}"/>
    <cellStyle name="Hiperłącze 8" xfId="14914" hidden="1" xr:uid="{00000000-0005-0000-0000-0000D7820000}"/>
    <cellStyle name="Hiperłącze 8" xfId="14818" hidden="1" xr:uid="{00000000-0005-0000-0000-0000D8820000}"/>
    <cellStyle name="Hiperłącze 8" xfId="14870" hidden="1" xr:uid="{00000000-0005-0000-0000-0000DA820000}"/>
    <cellStyle name="Hiperłącze 8" xfId="14828" hidden="1" xr:uid="{00000000-0005-0000-0000-0000E3820000}"/>
    <cellStyle name="Hiperłącze 8" xfId="14835" hidden="1" xr:uid="{00000000-0005-0000-0000-0000E4820000}"/>
    <cellStyle name="Hiperłącze 8" xfId="12758" hidden="1" xr:uid="{00000000-0005-0000-0000-00005A810000}"/>
    <cellStyle name="Hiperłącze 8" xfId="12717" hidden="1" xr:uid="{00000000-0005-0000-0000-00005B810000}"/>
    <cellStyle name="Hiperłącze 8" xfId="12785" hidden="1" xr:uid="{00000000-0005-0000-0000-00005F810000}"/>
    <cellStyle name="Hiperłącze 8" xfId="12840" hidden="1" xr:uid="{00000000-0005-0000-0000-000065810000}"/>
    <cellStyle name="Hiperłącze 8" xfId="11683" hidden="1" xr:uid="{00000000-0005-0000-0000-00006B810000}"/>
    <cellStyle name="Hiperłącze 8" xfId="12227" hidden="1" xr:uid="{00000000-0005-0000-0000-00006D810000}"/>
    <cellStyle name="Hiperłącze 8" xfId="11669" hidden="1" xr:uid="{00000000-0005-0000-0000-00006F810000}"/>
    <cellStyle name="Hiperłącze 8" xfId="11487" hidden="1" xr:uid="{00000000-0005-0000-0000-000072810000}"/>
    <cellStyle name="Hiperłącze 8" xfId="11622" hidden="1" xr:uid="{00000000-0005-0000-0000-000077810000}"/>
    <cellStyle name="Hiperłącze 8" xfId="11615" hidden="1" xr:uid="{00000000-0005-0000-0000-000078810000}"/>
    <cellStyle name="Hiperłącze 8" xfId="11590" hidden="1" xr:uid="{00000000-0005-0000-0000-00007A810000}"/>
    <cellStyle name="Hiperłącze 8" xfId="12878" hidden="1" xr:uid="{00000000-0005-0000-0000-000081810000}"/>
    <cellStyle name="Hiperłącze 8" xfId="12887" hidden="1" xr:uid="{00000000-0005-0000-0000-000082810000}"/>
    <cellStyle name="Hiperłącze 8" xfId="12960" hidden="1" xr:uid="{00000000-0005-0000-0000-000085810000}"/>
    <cellStyle name="Hiperłącze 8" xfId="12952" hidden="1" xr:uid="{00000000-0005-0000-0000-000089810000}"/>
    <cellStyle name="Hiperłącze 8" xfId="12978" hidden="1" xr:uid="{00000000-0005-0000-0000-00008A810000}"/>
    <cellStyle name="Hiperłącze 8" xfId="12776" hidden="1" xr:uid="{00000000-0005-0000-0000-00005E810000}"/>
    <cellStyle name="Hiperłącze 8" xfId="25912" hidden="1" xr:uid="{00000000-0005-0000-0000-000056870000}"/>
    <cellStyle name="Hiperłącze 8" xfId="31404" hidden="1" xr:uid="{00000000-0005-0000-0000-0000F3890000}"/>
    <cellStyle name="Hiperłącze 8" xfId="20654" hidden="1" xr:uid="{00000000-0005-0000-0000-0000A0850000}"/>
    <cellStyle name="Hiperłącze 8" xfId="21836" hidden="1" xr:uid="{00000000-0005-0000-0000-00007F850000}"/>
    <cellStyle name="Hiperłącze 8" xfId="21227" hidden="1" xr:uid="{00000000-0005-0000-0000-00003A850000}"/>
    <cellStyle name="Hiperłącze 8" xfId="14638" hidden="1" xr:uid="{00000000-0005-0000-0000-00007A820000}"/>
    <cellStyle name="Hiperłącze 8" xfId="19321" hidden="1" xr:uid="{00000000-0005-0000-0000-0000CB840000}"/>
    <cellStyle name="Hiperłącze 8" xfId="13184" hidden="1" xr:uid="{00000000-0005-0000-0000-0000A2810000}"/>
    <cellStyle name="Hiperłącze 8" xfId="20844" hidden="1" xr:uid="{00000000-0005-0000-0000-00007F860000}"/>
    <cellStyle name="Hiperłącze 8" xfId="11464" hidden="1" xr:uid="{00000000-0005-0000-0000-000079810000}"/>
    <cellStyle name="Hiperłącze 8" xfId="16261" hidden="1" xr:uid="{00000000-0005-0000-0000-00007F840000}"/>
    <cellStyle name="Hiperłącze 8" xfId="14885" hidden="1" xr:uid="{00000000-0005-0000-0000-0000D5820000}"/>
    <cellStyle name="Hiperłącze 8" xfId="15705" hidden="1" xr:uid="{00000000-0005-0000-0000-0000FB820000}"/>
    <cellStyle name="Hiperłącze 8" xfId="16238" hidden="1" xr:uid="{00000000-0005-0000-0000-000071840000}"/>
    <cellStyle name="Hiperłącze 8" xfId="19427" hidden="1" xr:uid="{00000000-0005-0000-0000-0000EC840000}"/>
    <cellStyle name="Hiperłącze 8" xfId="37496" hidden="1" xr:uid="{00000000-0005-0000-0000-0000268D0000}"/>
    <cellStyle name="Hiperłącze 8" xfId="19229" hidden="1" xr:uid="{00000000-0005-0000-0000-000097840000}"/>
    <cellStyle name="Hiperłącze 8" xfId="18533" hidden="1" xr:uid="{00000000-0005-0000-0000-000039840000}"/>
    <cellStyle name="Hiperłącze 8" xfId="18690" hidden="1" xr:uid="{00000000-0005-0000-0000-000018840000}"/>
    <cellStyle name="Hiperłącze 8" xfId="18049" hidden="1" xr:uid="{00000000-0005-0000-0000-0000F3830000}"/>
    <cellStyle name="Hiperłącze 8" xfId="27304" hidden="1" xr:uid="{00000000-0005-0000-0000-000069880000}"/>
    <cellStyle name="Hiperłącze 8" xfId="26668" hidden="1" xr:uid="{00000000-0005-0000-0000-0000C9870000}"/>
    <cellStyle name="Hiperłącze 8" xfId="24223" hidden="1" xr:uid="{00000000-0005-0000-0000-0000B5860000}"/>
    <cellStyle name="Hiperłącze 8" xfId="22111" hidden="1" xr:uid="{00000000-0005-0000-0000-0000B5850000}"/>
    <cellStyle name="Hiperłącze 8" xfId="28992" hidden="1" xr:uid="{00000000-0005-0000-0000-0000DE880000}"/>
    <cellStyle name="Hiperłącze 8" xfId="15358" hidden="1" xr:uid="{00000000-0005-0000-0000-0000AC820000}"/>
    <cellStyle name="Hiperłącze 8" xfId="13045" hidden="1" xr:uid="{00000000-0005-0000-0000-000097810000}"/>
    <cellStyle name="Hiperłącze 8" xfId="16971" hidden="1" xr:uid="{00000000-0005-0000-0000-000042830000}"/>
    <cellStyle name="Hiperłącze 8" xfId="15838" hidden="1" xr:uid="{00000000-0005-0000-0000-000009830000}"/>
    <cellStyle name="Hiperłącze 8" xfId="28061" hidden="1" xr:uid="{00000000-0005-0000-0000-000087880000}"/>
    <cellStyle name="Hiperłącze 8" xfId="15437" hidden="1" xr:uid="{00000000-0005-0000-0000-0000B0820000}"/>
    <cellStyle name="Hiperłącze 8" xfId="15149" hidden="1" xr:uid="{00000000-0005-0000-0000-00008D820000}"/>
    <cellStyle name="Hiperłącze 8" xfId="19577" hidden="1" xr:uid="{00000000-0005-0000-0000-0000E3840000}"/>
    <cellStyle name="Hiperłącze 8" xfId="20015" hidden="1" xr:uid="{00000000-0005-0000-0000-0000C1840000}"/>
    <cellStyle name="Hiperłącze 8" xfId="14529" hidden="1" xr:uid="{00000000-0005-0000-0000-000056820000}"/>
    <cellStyle name="Hiperłącze 8" xfId="27522" hidden="1" xr:uid="{00000000-0005-0000-0000-00005E880000}"/>
    <cellStyle name="Hiperłącze 8" xfId="20169" hidden="1" xr:uid="{00000000-0005-0000-0000-000001850000}"/>
    <cellStyle name="Hiperłącze 8" xfId="13243" hidden="1" xr:uid="{00000000-0005-0000-0000-0000B0810000}"/>
    <cellStyle name="Hiperłącze 8" xfId="25296" hidden="1" xr:uid="{00000000-0005-0000-0000-00008A880000}"/>
    <cellStyle name="Hiperłącze 8" xfId="14126" hidden="1" xr:uid="{00000000-0005-0000-0000-0000FE810000}"/>
    <cellStyle name="Hiperłącze 8" xfId="12545" hidden="1" xr:uid="{00000000-0005-0000-0000-00003E810000}"/>
    <cellStyle name="Hiperłącze 8" xfId="13120" hidden="1" xr:uid="{00000000-0005-0000-0000-00009C810000}"/>
    <cellStyle name="Hiperłącze 8" xfId="28738" hidden="1" xr:uid="{00000000-0005-0000-0000-0000C2880000}"/>
    <cellStyle name="Hiperłącze 8" xfId="25327" hidden="1" xr:uid="{00000000-0005-0000-0000-000097880000}"/>
    <cellStyle name="Hiperłącze 8" xfId="11637" hidden="1" xr:uid="{00000000-0005-0000-0000-000075810000}"/>
    <cellStyle name="Hiperłącze 8" xfId="14980" hidden="1" xr:uid="{00000000-0005-0000-0000-0000BE820000}"/>
    <cellStyle name="Hiperłącze 8" xfId="40514" hidden="1" xr:uid="{00000000-0005-0000-0000-0000158E0000}"/>
    <cellStyle name="Hiperłącze 8" xfId="13005" hidden="1" xr:uid="{00000000-0005-0000-0000-00008F810000}"/>
    <cellStyle name="Hiperłącze 8" xfId="15642" hidden="1" xr:uid="{00000000-0005-0000-0000-0000ED820000}"/>
    <cellStyle name="Hiperłącze 8" xfId="18868" hidden="1" xr:uid="{00000000-0005-0000-0000-000029840000}"/>
    <cellStyle name="Hiperłącze 8" xfId="17996" hidden="1" xr:uid="{00000000-0005-0000-0000-0000D5830000}"/>
    <cellStyle name="Hiperłącze 8" xfId="10472" hidden="1" xr:uid="{00000000-0005-0000-0000-0000EA800000}"/>
    <cellStyle name="Hiperłącze 8" xfId="28435" hidden="1" xr:uid="{00000000-0005-0000-0000-00000D890000}"/>
    <cellStyle name="Hiperłącze 8" xfId="29124" hidden="1" xr:uid="{00000000-0005-0000-0000-000012890000}"/>
    <cellStyle name="Hiperłącze 8" xfId="29107" hidden="1" xr:uid="{00000000-0005-0000-0000-000015890000}"/>
    <cellStyle name="Hiperłącze 8" xfId="29092" hidden="1" xr:uid="{00000000-0005-0000-0000-000017890000}"/>
    <cellStyle name="Hiperłącze 8" xfId="29090" hidden="1" xr:uid="{00000000-0005-0000-0000-000018890000}"/>
    <cellStyle name="Hiperłącze 8" xfId="29215" hidden="1" xr:uid="{00000000-0005-0000-0000-00001D890000}"/>
    <cellStyle name="Hiperłącze 8" xfId="29174" hidden="1" xr:uid="{00000000-0005-0000-0000-000020890000}"/>
    <cellStyle name="Hiperłącze 8" xfId="29231" hidden="1" xr:uid="{00000000-0005-0000-0000-000022890000}"/>
    <cellStyle name="Hiperłącze 8" xfId="29196" hidden="1" xr:uid="{00000000-0005-0000-0000-000023890000}"/>
    <cellStyle name="Hiperłącze 8" xfId="29115" hidden="1" xr:uid="{00000000-0005-0000-0000-000011890000}"/>
    <cellStyle name="Hiperłącze 8" xfId="26660" hidden="1" xr:uid="{00000000-0005-0000-0000-0000C6870000}"/>
    <cellStyle name="Hiperłącze 8" xfId="24980" hidden="1" xr:uid="{00000000-0005-0000-0000-000037870000}"/>
    <cellStyle name="Hiperłącze 8" xfId="21677" hidden="1" xr:uid="{00000000-0005-0000-0000-00006D850000}"/>
    <cellStyle name="Hiperłącze 8" xfId="25180" hidden="1" xr:uid="{00000000-0005-0000-0000-0000AB870000}"/>
    <cellStyle name="Hiperłącze 8" xfId="17283" hidden="1" xr:uid="{00000000-0005-0000-0000-00006A830000}"/>
    <cellStyle name="Hiperłącze 8" xfId="26166" hidden="1" xr:uid="{00000000-0005-0000-0000-00007C870000}"/>
    <cellStyle name="Hiperłącze 8" xfId="25930" hidden="1" xr:uid="{00000000-0005-0000-0000-00005D870000}"/>
    <cellStyle name="Hiperłącze 8" xfId="25569" hidden="1" xr:uid="{00000000-0005-0000-0000-000039870000}"/>
    <cellStyle name="Hiperłącze 8" xfId="24178" hidden="1" xr:uid="{00000000-0005-0000-0000-0000B4860000}"/>
    <cellStyle name="Hiperłącze 8" xfId="16140" hidden="1" xr:uid="{00000000-0005-0000-0000-000088830000}"/>
    <cellStyle name="Hiperłącze 8" xfId="22765" hidden="1" xr:uid="{00000000-0005-0000-0000-000016860000}"/>
    <cellStyle name="Hiperłącze 8" xfId="24700" hidden="1" xr:uid="{00000000-0005-0000-0000-00000E870000}"/>
    <cellStyle name="Hiperłącze 8" xfId="23802" hidden="1" xr:uid="{00000000-0005-0000-0000-0000EE860000}"/>
    <cellStyle name="Hiperłącze 8" xfId="23502" hidden="1" xr:uid="{00000000-0005-0000-0000-000045860000}"/>
    <cellStyle name="Hiperłącze 8" xfId="23168" hidden="1" xr:uid="{00000000-0005-0000-0000-00001D860000}"/>
    <cellStyle name="Hiperłącze 8" xfId="24215" hidden="1" xr:uid="{00000000-0005-0000-0000-0000B2860000}"/>
    <cellStyle name="Hiperłącze 8" xfId="16781" hidden="1" xr:uid="{00000000-0005-0000-0000-000032830000}"/>
    <cellStyle name="Hiperłącze 8" xfId="26891" hidden="1" xr:uid="{00000000-0005-0000-0000-0000E4870000}"/>
    <cellStyle name="Hiperłącze 8" xfId="13231" hidden="1" xr:uid="{00000000-0005-0000-0000-0000AB810000}"/>
    <cellStyle name="Hiperłącze 8" xfId="25021" hidden="1" xr:uid="{00000000-0005-0000-0000-000036870000}"/>
    <cellStyle name="Hiperłącze 8" xfId="12065" hidden="1" xr:uid="{00000000-0005-0000-0000-000011810000}"/>
    <cellStyle name="Hiperłącze 8" xfId="18803" hidden="1" xr:uid="{00000000-0005-0000-0000-000022840000}"/>
    <cellStyle name="Hiperłącze 8" xfId="14009" hidden="1" xr:uid="{00000000-0005-0000-0000-000029820000}"/>
    <cellStyle name="Hiperłącze 8" xfId="12437" hidden="1" xr:uid="{00000000-0005-0000-0000-000031810000}"/>
    <cellStyle name="Hiperłącze 8" xfId="22397" hidden="1" xr:uid="{00000000-0005-0000-0000-0000DC850000}"/>
    <cellStyle name="Hiperłącze 8" xfId="22476" hidden="1" xr:uid="{00000000-0005-0000-0000-0000E0850000}"/>
    <cellStyle name="Hiperłącze 8" xfId="41151" hidden="1" xr:uid="{00000000-0005-0000-0000-0000898E0000}"/>
    <cellStyle name="Hiperłącze 8" xfId="23632" hidden="1" xr:uid="{00000000-0005-0000-0000-000097860000}"/>
    <cellStyle name="Hiperłącze 8" xfId="35820" hidden="1" xr:uid="{00000000-0005-0000-0000-0000F68B0000}"/>
    <cellStyle name="Hiperłącze 8" xfId="41816" hidden="1" xr:uid="{00000000-0005-0000-0000-0000E08E0000}"/>
    <cellStyle name="Hiperłącze 8" xfId="27162" hidden="1" xr:uid="{00000000-0005-0000-0000-000015880000}"/>
    <cellStyle name="Hiperłącze 8" xfId="27108" hidden="1" xr:uid="{00000000-0005-0000-0000-000014880000}"/>
    <cellStyle name="Hiperłącze 8" xfId="27691" hidden="1" xr:uid="{00000000-0005-0000-0000-00002D880000}"/>
    <cellStyle name="Hiperłącze 8" xfId="27699" hidden="1" xr:uid="{00000000-0005-0000-0000-00002E880000}"/>
    <cellStyle name="Hiperłącze 8" xfId="27650" hidden="1" xr:uid="{00000000-0005-0000-0000-000030880000}"/>
    <cellStyle name="Hiperłącze 8" xfId="27672" hidden="1" xr:uid="{00000000-0005-0000-0000-000033880000}"/>
    <cellStyle name="Hiperłącze 8" xfId="27670" hidden="1" xr:uid="{00000000-0005-0000-0000-000034880000}"/>
    <cellStyle name="Hiperłącze 8" xfId="27497" hidden="1" xr:uid="{00000000-0005-0000-0000-000068880000}"/>
    <cellStyle name="Hiperłącze 8" xfId="27468" hidden="1" xr:uid="{00000000-0005-0000-0000-00006D880000}"/>
    <cellStyle name="Hiperłącze 8" xfId="27538" hidden="1" xr:uid="{00000000-0005-0000-0000-000063880000}"/>
    <cellStyle name="Hiperłącze 8" xfId="27540" hidden="1" xr:uid="{00000000-0005-0000-0000-000064880000}"/>
    <cellStyle name="Hiperłącze 8" xfId="27328" hidden="1" xr:uid="{00000000-0005-0000-0000-00005D880000}"/>
    <cellStyle name="Hiperłącze 8" xfId="27582" hidden="1" xr:uid="{00000000-0005-0000-0000-000059880000}"/>
    <cellStyle name="Hiperłącze 8" xfId="27640" hidden="1" xr:uid="{00000000-0005-0000-0000-00002C880000}"/>
    <cellStyle name="Hiperłącze 8" xfId="13671" hidden="1" xr:uid="{00000000-0005-0000-0000-0000F8810000}"/>
    <cellStyle name="Hiperłącze 8" xfId="27780" hidden="1" xr:uid="{00000000-0005-0000-0000-00003D880000}"/>
    <cellStyle name="Hiperłącze 8" xfId="27766" hidden="1" xr:uid="{00000000-0005-0000-0000-000040880000}"/>
    <cellStyle name="Hiperłącze 8" xfId="27270" hidden="1" xr:uid="{00000000-0005-0000-0000-000021880000}"/>
    <cellStyle name="Hiperłącze 8" xfId="27223" hidden="1" xr:uid="{00000000-0005-0000-0000-000024880000}"/>
    <cellStyle name="Hiperłącze 8" xfId="27245" hidden="1" xr:uid="{00000000-0005-0000-0000-000028880000}"/>
    <cellStyle name="Hiperłącze 8" xfId="27207" hidden="1" xr:uid="{00000000-0005-0000-0000-00001F880000}"/>
    <cellStyle name="Hiperłącze 8" xfId="27171" hidden="1" xr:uid="{00000000-0005-0000-0000-000016880000}"/>
    <cellStyle name="Hiperłącze 8" xfId="23662" hidden="1" xr:uid="{00000000-0005-0000-0000-000099860000}"/>
    <cellStyle name="Hiperłącze 8" xfId="22358" hidden="1" xr:uid="{00000000-0005-0000-0000-0000D3850000}"/>
    <cellStyle name="Hiperłącze 8" xfId="13550" hidden="1" xr:uid="{00000000-0005-0000-0000-0000E7810000}"/>
    <cellStyle name="Hiperłącze 8" xfId="35430" hidden="1" xr:uid="{00000000-0005-0000-0000-0000B38B0000}"/>
    <cellStyle name="Hiperłącze 8" xfId="10350" hidden="1" xr:uid="{00000000-0005-0000-0000-0000DE800000}"/>
    <cellStyle name="Hiperłącze 8" xfId="40868" hidden="1" xr:uid="{00000000-0005-0000-0000-00009A8E0000}"/>
    <cellStyle name="Hiperłącze 8" xfId="11878" hidden="1" xr:uid="{00000000-0005-0000-0000-0000CE810000}"/>
    <cellStyle name="Hiperłącze 8" xfId="12414" hidden="1" xr:uid="{00000000-0005-0000-0000-000037810000}"/>
    <cellStyle name="Hiperłącze 8" xfId="41002" hidden="1" xr:uid="{00000000-0005-0000-0000-0000A98E0000}"/>
    <cellStyle name="Hiperłącze 8" xfId="27154" hidden="1" xr:uid="{00000000-0005-0000-0000-000019880000}"/>
    <cellStyle name="Hiperłącze 8" xfId="24494" hidden="1" xr:uid="{00000000-0005-0000-0000-0000D4860000}"/>
    <cellStyle name="Hiperłącze 8" xfId="28278" hidden="1" xr:uid="{00000000-0005-0000-0000-0000B7880000}"/>
    <cellStyle name="Hiperłącze 8" xfId="11941" hidden="1" xr:uid="{00000000-0005-0000-0000-0000C9810000}"/>
    <cellStyle name="Hiperłącze 8" xfId="40335" hidden="1" xr:uid="{00000000-0005-0000-0000-0000058E0000}"/>
    <cellStyle name="Hiperłącze 8" xfId="47148" hidden="1" xr:uid="{00000000-0005-0000-0000-000025910000}"/>
    <cellStyle name="Hiperłącze 8" xfId="35360" hidden="1" xr:uid="{00000000-0005-0000-0000-0000A58B0000}"/>
    <cellStyle name="Hiperłącze 8" xfId="12825" hidden="1" xr:uid="{00000000-0005-0000-0000-000067810000}"/>
    <cellStyle name="Hiperłącze 8" xfId="14973" hidden="1" xr:uid="{00000000-0005-0000-0000-0000C2820000}"/>
    <cellStyle name="Hiperłącze 8" xfId="28770" hidden="1" xr:uid="{00000000-0005-0000-0000-0000C8880000}"/>
    <cellStyle name="Hiperłącze 8" xfId="23231" hidden="1" xr:uid="{00000000-0005-0000-0000-00002B860000}"/>
    <cellStyle name="Hiperłącze 8" xfId="15360" hidden="1" xr:uid="{00000000-0005-0000-0000-0000AB820000}"/>
    <cellStyle name="Hiperłącze 8" xfId="14656" hidden="1" xr:uid="{00000000-0005-0000-0000-00007E820000}"/>
    <cellStyle name="Hiperłącze 8" xfId="19627" hidden="1" xr:uid="{00000000-0005-0000-0000-0000E4840000}"/>
    <cellStyle name="Hiperłącze 8" xfId="26020" hidden="1" xr:uid="{00000000-0005-0000-0000-000062870000}"/>
    <cellStyle name="Hiperłącze 8" xfId="17797" hidden="1" xr:uid="{00000000-0005-0000-0000-0000BA830000}"/>
    <cellStyle name="Hiperłącze 8" xfId="17421" hidden="1" xr:uid="{00000000-0005-0000-0000-000093830000}"/>
    <cellStyle name="Hiperłącze 8" xfId="18456" hidden="1" xr:uid="{00000000-0005-0000-0000-000047840000}"/>
    <cellStyle name="Hiperłącze 8" xfId="11777" hidden="1" xr:uid="{00000000-0005-0000-0000-00005D820000}"/>
    <cellStyle name="Hiperłącze 8" xfId="13754" hidden="1" xr:uid="{00000000-0005-0000-0000-00002D820000}"/>
    <cellStyle name="Hiperłącze 8" xfId="37007" hidden="1" xr:uid="{00000000-0005-0000-0000-00006E8C0000}"/>
    <cellStyle name="Hiperłącze 8" xfId="40229" hidden="1" xr:uid="{00000000-0005-0000-0000-0000F68D0000}"/>
    <cellStyle name="Hiperłącze 8" xfId="14142" hidden="1" xr:uid="{00000000-0005-0000-0000-000005820000}"/>
    <cellStyle name="Hiperłącze 8" xfId="12275" hidden="1" xr:uid="{00000000-0005-0000-0000-000024810000}"/>
    <cellStyle name="Hiperłącze 8" xfId="12265" hidden="1" xr:uid="{00000000-0005-0000-0000-000023810000}"/>
    <cellStyle name="Hiperłącze 8" xfId="22315" hidden="1" xr:uid="{00000000-0005-0000-0000-0000C9850000}"/>
    <cellStyle name="Hiperłącze 8" xfId="27715" hidden="1" xr:uid="{00000000-0005-0000-0000-000035880000}"/>
    <cellStyle name="Hiperłącze 8" xfId="14058" hidden="1" xr:uid="{00000000-0005-0000-0000-0000FB810000}"/>
    <cellStyle name="Hiperłącze 8" xfId="13389" hidden="1" xr:uid="{00000000-0005-0000-0000-0000BA810000}"/>
    <cellStyle name="Hiperłącze 8" xfId="21588" hidden="1" xr:uid="{00000000-0005-0000-0000-00005D850000}"/>
    <cellStyle name="Hiperłącze 8" xfId="25342" hidden="1" xr:uid="{00000000-0005-0000-0000-000095880000}"/>
    <cellStyle name="Hiperłącze 8" xfId="35396" hidden="1" xr:uid="{00000000-0005-0000-0000-0000AE8B0000}"/>
    <cellStyle name="Hiperłącze 8" xfId="37157" hidden="1" xr:uid="{00000000-0005-0000-0000-0000C18C0000}"/>
    <cellStyle name="Hiperłącze 8" xfId="11707" hidden="1" xr:uid="{00000000-0005-0000-0000-000070820000}"/>
    <cellStyle name="Hiperłącze 8" xfId="13425" hidden="1" xr:uid="{00000000-0005-0000-0000-0000C0810000}"/>
    <cellStyle name="Hiperłącze 8" xfId="45560" hidden="1" xr:uid="{00000000-0005-0000-0000-0000AD900000}"/>
    <cellStyle name="Hiperłącze 8" xfId="17494" hidden="1" xr:uid="{00000000-0005-0000-0000-000096830000}"/>
    <cellStyle name="Hiperłącze 8" xfId="15823" hidden="1" xr:uid="{00000000-0005-0000-0000-00000B830000}"/>
    <cellStyle name="Hiperłącze 8" xfId="23300" hidden="1" xr:uid="{00000000-0005-0000-0000-00006B860000}"/>
    <cellStyle name="Hiperłącze 8" xfId="22243" hidden="1" xr:uid="{00000000-0005-0000-0000-0000C5850000}"/>
    <cellStyle name="Hiperłącze 8" xfId="22186" hidden="1" xr:uid="{00000000-0005-0000-0000-0000BF850000}"/>
    <cellStyle name="Hiperłącze 8" xfId="28084" hidden="1" xr:uid="{00000000-0005-0000-0000-000081880000}"/>
    <cellStyle name="Hiperłącze 8" xfId="24048" hidden="1" xr:uid="{00000000-0005-0000-0000-0000E4860000}"/>
    <cellStyle name="Hiperłącze 8" xfId="14166" hidden="1" xr:uid="{00000000-0005-0000-0000-000008820000}"/>
    <cellStyle name="Hiperłącze 8" xfId="44333" hidden="1" xr:uid="{00000000-0005-0000-0000-0000C28F0000}"/>
    <cellStyle name="Hiperłącze 8" xfId="42307" hidden="1" xr:uid="{00000000-0005-0000-0000-0000F28E0000}"/>
    <cellStyle name="Hiperłącze 8" xfId="15658" hidden="1" xr:uid="{00000000-0005-0000-0000-0000F2820000}"/>
    <cellStyle name="Hiperłącze 8" xfId="36998" hidden="1" xr:uid="{00000000-0005-0000-0000-00006D8C0000}"/>
    <cellStyle name="Hiperłącze 8" xfId="19825" hidden="1" xr:uid="{00000000-0005-0000-0000-0000B1840000}"/>
    <cellStyle name="Hiperłącze 8" xfId="36917" hidden="1" xr:uid="{00000000-0005-0000-0000-0000648C0000}"/>
    <cellStyle name="Hiperłącze 8" xfId="22081" hidden="1" xr:uid="{00000000-0005-0000-0000-0000B3850000}"/>
    <cellStyle name="Hiperłącze 8" xfId="12553" hidden="1" xr:uid="{00000000-0005-0000-0000-000042810000}"/>
    <cellStyle name="Hiperłącze 8" xfId="42299" hidden="1" xr:uid="{00000000-0005-0000-0000-0000EE8E0000}"/>
    <cellStyle name="Hiperłącze 8" xfId="22020" hidden="1" xr:uid="{00000000-0005-0000-0000-0000A6850000}"/>
    <cellStyle name="Hiperłącze 8" xfId="21663" hidden="1" xr:uid="{00000000-0005-0000-0000-000070850000}"/>
    <cellStyle name="Hiperłącze 8" xfId="25849" hidden="1" xr:uid="{00000000-0005-0000-0000-000054870000}"/>
    <cellStyle name="Hiperłącze 8" xfId="39124" hidden="1" xr:uid="{00000000-0005-0000-0000-00003F8E0000}"/>
    <cellStyle name="Hiperłącze 8" xfId="13910" hidden="1" xr:uid="{00000000-0005-0000-0000-00003B820000}"/>
    <cellStyle name="Hiperłącze 8" xfId="41292" hidden="1" xr:uid="{00000000-0005-0000-0000-0000668E0000}"/>
    <cellStyle name="Hiperłącze 8" xfId="22539" hidden="1" xr:uid="{00000000-0005-0000-0000-0000E2850000}"/>
    <cellStyle name="Hiperłącze 8" xfId="16939" hidden="1" xr:uid="{00000000-0005-0000-0000-000047830000}"/>
    <cellStyle name="Hiperłącze 8" xfId="16302" hidden="1" xr:uid="{00000000-0005-0000-0000-00006D840000}"/>
    <cellStyle name="Hiperłącze 8" xfId="16514" hidden="1" xr:uid="{00000000-0005-0000-0000-00007D840000}"/>
    <cellStyle name="Hiperłącze 8" xfId="18738" hidden="1" xr:uid="{00000000-0005-0000-0000-000019840000}"/>
    <cellStyle name="Hiperłącze 8" xfId="23740" hidden="1" xr:uid="{00000000-0005-0000-0000-0000A3860000}"/>
    <cellStyle name="Hiperłącze 8" xfId="16131" hidden="1" xr:uid="{00000000-0005-0000-0000-00008B830000}"/>
    <cellStyle name="Hiperłącze 8" xfId="25878" hidden="1" xr:uid="{00000000-0005-0000-0000-00005C870000}"/>
    <cellStyle name="Hiperłącze 8" xfId="33506" hidden="1" xr:uid="{00000000-0005-0000-0000-0000ED8A0000}"/>
    <cellStyle name="Hiperłącze 8" xfId="14566" hidden="1" xr:uid="{00000000-0005-0000-0000-000074820000}"/>
    <cellStyle name="Hiperłącze 8" xfId="41628" hidden="1" xr:uid="{00000000-0005-0000-0000-0000B88E0000}"/>
    <cellStyle name="Hiperłącze 8" xfId="13730" hidden="1" xr:uid="{00000000-0005-0000-0000-000039820000}"/>
    <cellStyle name="Hiperłącze 8" xfId="14840" hidden="1" xr:uid="{00000000-0005-0000-0000-0000E0820000}"/>
    <cellStyle name="Hiperłącze 8" xfId="43638" hidden="1" xr:uid="{00000000-0005-0000-0000-00004B900000}"/>
    <cellStyle name="Hiperłącze 8" xfId="36293" hidden="1" xr:uid="{00000000-0005-0000-0000-0000478C0000}"/>
    <cellStyle name="Hiperłącze 8" xfId="19214" hidden="1" xr:uid="{00000000-0005-0000-0000-000093840000}"/>
    <cellStyle name="Hiperłącze 8" xfId="18384" hidden="1" xr:uid="{00000000-0005-0000-0000-000059840000}"/>
    <cellStyle name="Hiperłącze 8" xfId="30586" hidden="1" xr:uid="{00000000-0005-0000-0000-00007C890000}"/>
    <cellStyle name="Hiperłącze 8" xfId="18473" hidden="1" xr:uid="{00000000-0005-0000-0000-00003E840000}"/>
    <cellStyle name="Hiperłącze 8" xfId="27294" hidden="1" xr:uid="{00000000-0005-0000-0000-00006E880000}"/>
    <cellStyle name="Hiperłącze 8" xfId="28129" hidden="1" xr:uid="{00000000-0005-0000-0000-0000A3880000}"/>
    <cellStyle name="Hiperłącze 8" xfId="11736" hidden="1" xr:uid="{00000000-0005-0000-0000-00006F820000}"/>
    <cellStyle name="Hiperłącze 8" xfId="40009" hidden="1" xr:uid="{00000000-0005-0000-0000-0000C68D0000}"/>
    <cellStyle name="Hiperłącze 8" xfId="25709" hidden="1" xr:uid="{00000000-0005-0000-0000-00004B870000}"/>
    <cellStyle name="Hiperłącze 8" xfId="10197" hidden="1" xr:uid="{00000000-0005-0000-0000-0000D9800000}"/>
    <cellStyle name="Hiperłącze 8" xfId="26735" hidden="1" xr:uid="{00000000-0005-0000-0000-0000D1870000}"/>
    <cellStyle name="Hiperłącze 8" xfId="25856" hidden="1" xr:uid="{00000000-0005-0000-0000-000058870000}"/>
    <cellStyle name="Hiperłącze 8" xfId="15746" hidden="1" xr:uid="{00000000-0005-0000-0000-0000FA820000}"/>
    <cellStyle name="Hiperłącze 8" xfId="15916" hidden="1" xr:uid="{00000000-0005-0000-0000-000013830000}"/>
    <cellStyle name="Hiperłącze 8" xfId="26397" hidden="1" xr:uid="{00000000-0005-0000-0000-000098870000}"/>
    <cellStyle name="Hiperłącze 8" xfId="34356" hidden="1" xr:uid="{00000000-0005-0000-0000-0000BF8C0000}"/>
    <cellStyle name="Hiperłącze 8" xfId="26223" hidden="1" xr:uid="{00000000-0005-0000-0000-00007E870000}"/>
    <cellStyle name="Hiperłącze 8" xfId="23868" hidden="1" xr:uid="{00000000-0005-0000-0000-0000F8860000}"/>
    <cellStyle name="Hiperłącze 8" xfId="23364" hidden="1" xr:uid="{00000000-0005-0000-0000-000037860000}"/>
    <cellStyle name="Hiperłącze 8" xfId="26207" hidden="1" xr:uid="{00000000-0005-0000-0000-000079870000}"/>
    <cellStyle name="Hiperłącze 8" xfId="25694" hidden="1" xr:uid="{00000000-0005-0000-0000-000048870000}"/>
    <cellStyle name="Hiperłącze 8" xfId="27723" hidden="1" xr:uid="{00000000-0005-0000-0000-000036880000}"/>
    <cellStyle name="Hiperłącze 8" xfId="23017" hidden="1" xr:uid="{00000000-0005-0000-0000-000054860000}"/>
    <cellStyle name="Hiperłącze 8" xfId="15204" hidden="1" xr:uid="{00000000-0005-0000-0000-00009C820000}"/>
    <cellStyle name="Hiperłącze 8" xfId="23861" hidden="1" xr:uid="{00000000-0005-0000-0000-0000F2860000}"/>
    <cellStyle name="Hiperłącze 8" xfId="23348" hidden="1" xr:uid="{00000000-0005-0000-0000-000034860000}"/>
    <cellStyle name="Hiperłącze 8" xfId="23035" hidden="1" xr:uid="{00000000-0005-0000-0000-000050860000}"/>
    <cellStyle name="Hiperłącze 8" xfId="24128" hidden="1" xr:uid="{00000000-0005-0000-0000-0000AA860000}"/>
    <cellStyle name="Hiperłącze 8" xfId="24023" hidden="1" xr:uid="{00000000-0005-0000-0000-0000E2860000}"/>
    <cellStyle name="Hiperłącze 8" xfId="16118" hidden="1" xr:uid="{00000000-0005-0000-0000-00008D830000}"/>
    <cellStyle name="Hiperłącze 8" xfId="24295" hidden="1" xr:uid="{00000000-0005-0000-0000-0000B9860000}"/>
    <cellStyle name="Hiperłącze 8" xfId="20982" hidden="1" xr:uid="{00000000-0005-0000-0000-000089860000}"/>
    <cellStyle name="Hiperłącze 8" xfId="26092" hidden="1" xr:uid="{00000000-0005-0000-0000-000073870000}"/>
    <cellStyle name="Hiperłącze 8" xfId="18239" hidden="1" xr:uid="{00000000-0005-0000-0000-000006840000}"/>
    <cellStyle name="Hiperłącze 8" xfId="22790" hidden="1" xr:uid="{00000000-0005-0000-0000-000056860000}"/>
    <cellStyle name="Hiperłącze 8" xfId="26790" hidden="1" xr:uid="{00000000-0005-0000-0000-0000D8870000}"/>
    <cellStyle name="Hiperłącze 8" xfId="29010" hidden="1" xr:uid="{00000000-0005-0000-0000-0000E0880000}"/>
    <cellStyle name="Hiperłącze 8" xfId="25895" hidden="1" xr:uid="{00000000-0005-0000-0000-000059870000}"/>
    <cellStyle name="Hiperłącze 8" xfId="21198" hidden="1" xr:uid="{00000000-0005-0000-0000-000040850000}"/>
    <cellStyle name="Hiperłącze 8" xfId="25265" hidden="1" xr:uid="{00000000-0005-0000-0000-00009A870000}"/>
    <cellStyle name="Hiperłącze 8" xfId="16147" hidden="1" xr:uid="{00000000-0005-0000-0000-000087830000}"/>
    <cellStyle name="Hiperłącze 8" xfId="17125" hidden="1" xr:uid="{00000000-0005-0000-0000-00005B830000}"/>
    <cellStyle name="Hiperłącze 8" xfId="40776" hidden="1" xr:uid="{00000000-0005-0000-0000-00004F8E0000}"/>
    <cellStyle name="Hiperłącze 8" xfId="17546" hidden="1" xr:uid="{00000000-0005-0000-0000-0000A4830000}"/>
    <cellStyle name="Hiperłącze 8" xfId="47131" hidden="1" xr:uid="{00000000-0005-0000-0000-000028910000}"/>
    <cellStyle name="Hiperłącze 8" xfId="17521" hidden="1" xr:uid="{00000000-0005-0000-0000-00009E830000}"/>
    <cellStyle name="Hiperłącze 8" xfId="16962" hidden="1" xr:uid="{00000000-0005-0000-0000-000041830000}"/>
    <cellStyle name="Hiperłącze 8" xfId="12039" hidden="1" xr:uid="{00000000-0005-0000-0000-00000F810000}"/>
    <cellStyle name="Hiperłącze 8" xfId="30193" hidden="1" xr:uid="{00000000-0005-0000-0000-000055890000}"/>
    <cellStyle name="Hiperłącze 8" xfId="18885" hidden="1" xr:uid="{00000000-0005-0000-0000-000026840000}"/>
    <cellStyle name="Hiperłącze 8" xfId="16267" hidden="1" xr:uid="{00000000-0005-0000-0000-00007C840000}"/>
    <cellStyle name="Hiperłącze 8" xfId="30120" hidden="1" xr:uid="{00000000-0005-0000-0000-00004C890000}"/>
    <cellStyle name="Hiperłącze 8" xfId="30177" hidden="1" xr:uid="{00000000-0005-0000-0000-00004E890000}"/>
    <cellStyle name="Hiperłącze 8" xfId="30148" hidden="1" xr:uid="{00000000-0005-0000-0000-000054890000}"/>
    <cellStyle name="Hiperłącze 8" xfId="30265" hidden="1" xr:uid="{00000000-0005-0000-0000-000059890000}"/>
    <cellStyle name="Hiperłącze 8" xfId="30246" hidden="1" xr:uid="{00000000-0005-0000-0000-00005F890000}"/>
    <cellStyle name="Hiperłącze 8" xfId="30353" hidden="1" xr:uid="{00000000-0005-0000-0000-000062890000}"/>
    <cellStyle name="Hiperłącze 8" xfId="30372" hidden="1" xr:uid="{00000000-0005-0000-0000-000064890000}"/>
    <cellStyle name="Hiperłącze 8" xfId="30444" hidden="1" xr:uid="{00000000-0005-0000-0000-00006A890000}"/>
    <cellStyle name="Hiperłącze 8" xfId="30453" hidden="1" xr:uid="{00000000-0005-0000-0000-00006D890000}"/>
    <cellStyle name="Hiperłącze 8" xfId="30462" hidden="1" xr:uid="{00000000-0005-0000-0000-00006E890000}"/>
    <cellStyle name="Hiperłącze 8" xfId="30534" hidden="1" xr:uid="{00000000-0005-0000-0000-000071890000}"/>
    <cellStyle name="Hiperłącze 8" xfId="30232" hidden="1" xr:uid="{00000000-0005-0000-0000-00005B890000}"/>
    <cellStyle name="Hiperłącze 8" xfId="28662" hidden="1" xr:uid="{00000000-0005-0000-0000-0000BB880000}"/>
    <cellStyle name="Hiperłącze 8" xfId="25312" hidden="1" xr:uid="{00000000-0005-0000-0000-00009B880000}"/>
    <cellStyle name="Hiperłącze 8" xfId="27823" hidden="1" xr:uid="{00000000-0005-0000-0000-00007B880000}"/>
    <cellStyle name="Hiperłącze 8" xfId="26511" hidden="1" xr:uid="{00000000-0005-0000-0000-0000BB870000}"/>
    <cellStyle name="Hiperłącze 8" xfId="24331" hidden="1" xr:uid="{00000000-0005-0000-0000-0000FB860000}"/>
    <cellStyle name="Hiperłącze 8" xfId="20859" hidden="1" xr:uid="{00000000-0005-0000-0000-00007B860000}"/>
    <cellStyle name="Hiperłącze 8" xfId="23379" hidden="1" xr:uid="{00000000-0005-0000-0000-00003B860000}"/>
    <cellStyle name="Hiperłącze 8" xfId="22399" hidden="1" xr:uid="{00000000-0005-0000-0000-0000DB850000}"/>
    <cellStyle name="Hiperłącze 8" xfId="21186" hidden="1" xr:uid="{00000000-0005-0000-0000-00003B850000}"/>
    <cellStyle name="Hiperłącze 8" xfId="15534" hidden="1" xr:uid="{00000000-0005-0000-0000-0000E5820000}"/>
    <cellStyle name="Hiperłącze 8" xfId="15585" hidden="1" xr:uid="{00000000-0005-0000-0000-0000EB820000}"/>
    <cellStyle name="Hiperłącze 8" xfId="15650" hidden="1" xr:uid="{00000000-0005-0000-0000-0000EE820000}"/>
    <cellStyle name="Hiperłącze 8" xfId="15601" hidden="1" xr:uid="{00000000-0005-0000-0000-0000F0820000}"/>
    <cellStyle name="Hiperłącze 8" xfId="15682" hidden="1" xr:uid="{00000000-0005-0000-0000-0000F7820000}"/>
    <cellStyle name="Hiperłącze 8" xfId="22960" hidden="1" xr:uid="{00000000-0005-0000-0000-00005B860000}"/>
    <cellStyle name="Hiperłącze 8" xfId="28589" hidden="1" xr:uid="{00000000-0005-0000-0000-0000F0880000}"/>
    <cellStyle name="Hiperłącze 8" xfId="39174" hidden="1" xr:uid="{00000000-0005-0000-0000-0000708D0000}"/>
    <cellStyle name="Hiperłącze 8" xfId="31340" hidden="1" xr:uid="{00000000-0005-0000-0000-0000F0890000}"/>
    <cellStyle name="Hiperłącze 8" xfId="38826" hidden="1" xr:uid="{00000000-0005-0000-0000-0000CB8D0000}"/>
    <cellStyle name="Hiperłącze 8" xfId="41671" hidden="1" xr:uid="{00000000-0005-0000-0000-0000B68E0000}"/>
    <cellStyle name="Hiperłącze 8" xfId="43697" hidden="1" xr:uid="{00000000-0005-0000-0000-0000808F0000}"/>
    <cellStyle name="Hiperłącze 8" xfId="45698" hidden="1" xr:uid="{00000000-0005-0000-0000-0000B1900000}"/>
    <cellStyle name="Hiperłącze 8" xfId="43288" hidden="1" xr:uid="{00000000-0005-0000-0000-0000E78F0000}"/>
    <cellStyle name="Hiperłącze 8" xfId="36718" hidden="1" xr:uid="{00000000-0005-0000-0000-0000538C0000}"/>
    <cellStyle name="Hiperłącze 8" xfId="35927" hidden="1" xr:uid="{00000000-0005-0000-0000-0000038C0000}"/>
    <cellStyle name="Hiperłącze 8" xfId="21957" hidden="1" xr:uid="{00000000-0005-0000-0000-0000A4850000}"/>
    <cellStyle name="Hiperłącze 8" xfId="21131" hidden="1" xr:uid="{00000000-0005-0000-0000-00002E850000}"/>
    <cellStyle name="Hiperłącze 8" xfId="31443" hidden="1" xr:uid="{00000000-0005-0000-0000-0000FC890000}"/>
    <cellStyle name="Hiperłącze 8" xfId="31495" hidden="1" xr:uid="{00000000-0005-0000-0000-0000FD890000}"/>
    <cellStyle name="Hiperłącze 8" xfId="30855" hidden="1" xr:uid="{00000000-0005-0000-0000-00009A890000}"/>
    <cellStyle name="Hiperłącze 8" xfId="30873" hidden="1" xr:uid="{00000000-0005-0000-0000-00009E890000}"/>
    <cellStyle name="Hiperłącze 8" xfId="30882" hidden="1" xr:uid="{00000000-0005-0000-0000-00009F890000}"/>
    <cellStyle name="Hiperłącze 8" xfId="30945" hidden="1" xr:uid="{00000000-0005-0000-0000-0000A1890000}"/>
    <cellStyle name="Hiperłącze 8" xfId="30922" hidden="1" xr:uid="{00000000-0005-0000-0000-0000A7890000}"/>
    <cellStyle name="Hiperłącze 8" xfId="44801" hidden="1" xr:uid="{00000000-0005-0000-0000-00000F900000}"/>
    <cellStyle name="Hiperłącze 8" xfId="15560" hidden="1" xr:uid="{00000000-0005-0000-0000-0000E6820000}"/>
    <cellStyle name="Hiperłącze 8" xfId="28487" hidden="1" xr:uid="{00000000-0005-0000-0000-000007890000}"/>
    <cellStyle name="Hiperłącze 8" xfId="14329" hidden="1" xr:uid="{00000000-0005-0000-0000-00001B820000}"/>
    <cellStyle name="Hiperłącze 8" xfId="16629" hidden="1" xr:uid="{00000000-0005-0000-0000-000026830000}"/>
    <cellStyle name="Hiperłącze 8" xfId="37735" hidden="1" xr:uid="{00000000-0005-0000-0000-0000DF8C0000}"/>
    <cellStyle name="Hiperłącze 8" xfId="27513" hidden="1" xr:uid="{00000000-0005-0000-0000-000065880000}"/>
    <cellStyle name="Hiperłącze 8" xfId="15401" hidden="1" xr:uid="{00000000-0005-0000-0000-0000AA820000}"/>
    <cellStyle name="Hiperłącze 8" xfId="19907" hidden="1" xr:uid="{00000000-0005-0000-0000-0000B5840000}"/>
    <cellStyle name="Hiperłącze 8" xfId="14033" hidden="1" xr:uid="{00000000-0005-0000-0000-000041820000}"/>
    <cellStyle name="Hiperłącze 8" xfId="13094" hidden="1" xr:uid="{00000000-0005-0000-0000-000099810000}"/>
    <cellStyle name="Hiperłącze 8" xfId="39021" hidden="1" xr:uid="{00000000-0005-0000-0000-00002E8E0000}"/>
    <cellStyle name="Hiperłącze 8" xfId="16012" hidden="1" xr:uid="{00000000-0005-0000-0000-000082830000}"/>
    <cellStyle name="Hiperłącze 8" xfId="22200" hidden="1" xr:uid="{00000000-0005-0000-0000-0000C3850000}"/>
    <cellStyle name="Hiperłącze 8" xfId="43948" hidden="1" xr:uid="{00000000-0005-0000-0000-0000988F0000}"/>
    <cellStyle name="Hiperłącze 8" xfId="21380" hidden="1" xr:uid="{00000000-0005-0000-0000-000045850000}"/>
    <cellStyle name="Hiperłącze 8" xfId="17512" hidden="1" xr:uid="{00000000-0005-0000-0000-00009D830000}"/>
    <cellStyle name="Hiperłącze 8" xfId="16576" hidden="1" xr:uid="{00000000-0005-0000-0000-000024830000}"/>
    <cellStyle name="Hiperłącze 8" xfId="16621" hidden="1" xr:uid="{00000000-0005-0000-0000-000025830000}"/>
    <cellStyle name="Hiperłącze 8" xfId="16645" hidden="1" xr:uid="{00000000-0005-0000-0000-000028830000}"/>
    <cellStyle name="Hiperłącze 8" xfId="16660" hidden="1" xr:uid="{00000000-0005-0000-0000-00002B830000}"/>
    <cellStyle name="Hiperłącze 8" xfId="16652" hidden="1" xr:uid="{00000000-0005-0000-0000-00002C830000}"/>
    <cellStyle name="Hiperłącze 8" xfId="16672" hidden="1" xr:uid="{00000000-0005-0000-0000-000030830000}"/>
    <cellStyle name="Hiperłącze 8" xfId="16854" hidden="1" xr:uid="{00000000-0005-0000-0000-000035830000}"/>
    <cellStyle name="Hiperłącze 8" xfId="13454" hidden="1" xr:uid="{00000000-0005-0000-0000-0000C8810000}"/>
    <cellStyle name="Hiperłącze 8" xfId="31486" hidden="1" xr:uid="{00000000-0005-0000-0000-0000FA890000}"/>
    <cellStyle name="Hiperłącze 8" xfId="15576" hidden="1" xr:uid="{00000000-0005-0000-0000-0000EA820000}"/>
    <cellStyle name="Hiperłącze 8" xfId="29247" hidden="1" xr:uid="{00000000-0005-0000-0000-000026890000}"/>
    <cellStyle name="Hiperłącze 8" xfId="34876" hidden="1" xr:uid="{00000000-0005-0000-0000-0000728B0000}"/>
    <cellStyle name="Hiperłącze 8" xfId="31991" hidden="1" xr:uid="{00000000-0005-0000-0000-00007D8A0000}"/>
    <cellStyle name="Hiperłącze 8" xfId="38607" hidden="1" xr:uid="{00000000-0005-0000-0000-0000D98D0000}"/>
    <cellStyle name="Hiperłącze 8" xfId="36108" hidden="1" xr:uid="{00000000-0005-0000-0000-0000128C0000}"/>
    <cellStyle name="Hiperłącze 8" xfId="29804" hidden="1" xr:uid="{00000000-0005-0000-0000-0000B08A0000}"/>
    <cellStyle name="Hiperłącze 8" xfId="31876" hidden="1" xr:uid="{00000000-0005-0000-0000-0000828A0000}"/>
    <cellStyle name="Hiperłącze 8" xfId="32693" hidden="1" xr:uid="{00000000-0005-0000-0000-0000BB8A0000}"/>
    <cellStyle name="Hiperłącze 8" xfId="41200" hidden="1" xr:uid="{00000000-0005-0000-0000-00005B8E0000}"/>
    <cellStyle name="Hiperłącze 8" xfId="39829" hidden="1" xr:uid="{00000000-0005-0000-0000-0000B48D0000}"/>
    <cellStyle name="Hiperłącze 8" xfId="33204" hidden="1" xr:uid="{00000000-0005-0000-0000-0000D08A0000}"/>
    <cellStyle name="Hiperłącze 8" xfId="39006" hidden="1" xr:uid="{00000000-0005-0000-0000-0000348E0000}"/>
    <cellStyle name="Hiperłącze 8" xfId="44553" hidden="1" xr:uid="{00000000-0005-0000-0000-0000F28F0000}"/>
    <cellStyle name="Hiperłącze 8" xfId="35804" hidden="1" xr:uid="{00000000-0005-0000-0000-0000F28B0000}"/>
    <cellStyle name="Hiperłącze 8" xfId="14963" hidden="1" xr:uid="{00000000-0005-0000-0000-0000C7820000}"/>
    <cellStyle name="Hiperłącze 8" xfId="21604" hidden="1" xr:uid="{00000000-0005-0000-0000-000062850000}"/>
    <cellStyle name="Hiperłącze 8" xfId="17627" hidden="1" xr:uid="{00000000-0005-0000-0000-0000AA830000}"/>
    <cellStyle name="Hiperłącze 8" xfId="17636" hidden="1" xr:uid="{00000000-0005-0000-0000-0000AB830000}"/>
    <cellStyle name="Hiperłącze 8" xfId="30790" hidden="1" xr:uid="{00000000-0005-0000-0000-000098890000}"/>
    <cellStyle name="Hiperłącze 8" xfId="31273" hidden="1" xr:uid="{00000000-0005-0000-0000-0000DE890000}"/>
    <cellStyle name="Hiperłącze 8" xfId="31084" hidden="1" xr:uid="{00000000-0005-0000-0000-0000CD890000}"/>
    <cellStyle name="Hiperłącze 8" xfId="31770" hidden="1" xr:uid="{00000000-0005-0000-0000-0000378A0000}"/>
    <cellStyle name="Hiperłącze 8" xfId="31694" hidden="1" xr:uid="{00000000-0005-0000-0000-0000268A0000}"/>
    <cellStyle name="Hiperłącze 8" xfId="30304" hidden="1" xr:uid="{00000000-0005-0000-0000-0000158A0000}"/>
    <cellStyle name="Hiperłącze 8" xfId="35261" hidden="1" xr:uid="{00000000-0005-0000-0000-00009A8B0000}"/>
    <cellStyle name="Hiperłącze 8" xfId="33887" hidden="1" xr:uid="{00000000-0005-0000-0000-0000448B0000}"/>
    <cellStyle name="Hiperłącze 8" xfId="33647" hidden="1" xr:uid="{00000000-0005-0000-0000-0000228B0000}"/>
    <cellStyle name="Hiperłącze 8" xfId="32866" hidden="1" xr:uid="{00000000-0005-0000-0000-00000C8B0000}"/>
    <cellStyle name="Hiperłącze 8" xfId="17462" hidden="1" xr:uid="{00000000-0005-0000-0000-00009B830000}"/>
    <cellStyle name="Hiperłącze 8" xfId="30799" hidden="1" xr:uid="{00000000-0005-0000-0000-000097890000}"/>
    <cellStyle name="Hiperłącze 8" xfId="30111" hidden="1" xr:uid="{00000000-0005-0000-0000-00004B890000}"/>
    <cellStyle name="Hiperłącze 8" xfId="22675" hidden="1" xr:uid="{00000000-0005-0000-0000-00000E860000}"/>
    <cellStyle name="Hiperłącze 8" xfId="26119" hidden="1" xr:uid="{00000000-0005-0000-0000-00006E870000}"/>
    <cellStyle name="Hiperłącze 8" xfId="40065" hidden="1" xr:uid="{00000000-0005-0000-0000-0000E78D0000}"/>
    <cellStyle name="Hiperłącze 8" xfId="27299" hidden="1" xr:uid="{00000000-0005-0000-0000-00006A880000}"/>
    <cellStyle name="Hiperłącze 8" xfId="27189" hidden="1" xr:uid="{00000000-0005-0000-0000-00001D880000}"/>
    <cellStyle name="Hiperłącze 8" xfId="25167" hidden="1" xr:uid="{00000000-0005-0000-0000-0000AD870000}"/>
    <cellStyle name="Hiperłącze 8" xfId="24872" hidden="1" xr:uid="{00000000-0005-0000-0000-00002B870000}"/>
    <cellStyle name="Hiperłącze 8" xfId="26552" hidden="1" xr:uid="{00000000-0005-0000-0000-0000BA870000}"/>
    <cellStyle name="Hiperłącze 8" xfId="41555" hidden="1" xr:uid="{00000000-0005-0000-0000-0000848E0000}"/>
    <cellStyle name="Hiperłącze 8" xfId="25515" hidden="1" xr:uid="{00000000-0005-0000-0000-0000F9870000}"/>
    <cellStyle name="Hiperłącze 8" xfId="24516" hidden="1" xr:uid="{00000000-0005-0000-0000-0000D8860000}"/>
    <cellStyle name="Hiperłącze 8" xfId="22910" hidden="1" xr:uid="{00000000-0005-0000-0000-000069860000}"/>
    <cellStyle name="Hiperłącze 8" xfId="26766" hidden="1" xr:uid="{00000000-0005-0000-0000-0000D5870000}"/>
    <cellStyle name="Hiperłącze 8" xfId="23588" hidden="1" xr:uid="{00000000-0005-0000-0000-000091860000}"/>
    <cellStyle name="Hiperłącze 8" xfId="40831" hidden="1" xr:uid="{00000000-0005-0000-0000-0000558E0000}"/>
    <cellStyle name="Hiperłącze 8" xfId="13192" hidden="1" xr:uid="{00000000-0005-0000-0000-0000A5810000}"/>
    <cellStyle name="Hiperłącze 8" xfId="26945" hidden="1" xr:uid="{00000000-0005-0000-0000-0000E5870000}"/>
    <cellStyle name="Hiperłącze 8" xfId="45396" hidden="1" xr:uid="{00000000-0005-0000-0000-0000A9900000}"/>
    <cellStyle name="Hiperłącze 8" xfId="21874" hidden="1" xr:uid="{00000000-0005-0000-0000-000088850000}"/>
    <cellStyle name="Hiperłącze 8" xfId="17789" hidden="1" xr:uid="{00000000-0005-0000-0000-0000B9830000}"/>
    <cellStyle name="Hiperłącze 8" xfId="17748" hidden="1" xr:uid="{00000000-0005-0000-0000-0000BC830000}"/>
    <cellStyle name="Hiperłącze 8" xfId="17782" hidden="1" xr:uid="{00000000-0005-0000-0000-0000BD830000}"/>
    <cellStyle name="Hiperłącze 8" xfId="17686" hidden="1" xr:uid="{00000000-0005-0000-0000-0000B1830000}"/>
    <cellStyle name="Hiperłącze 8" xfId="16578" hidden="1" xr:uid="{00000000-0005-0000-0000-000023830000}"/>
    <cellStyle name="Hiperłącze 8" xfId="17350" hidden="1" xr:uid="{00000000-0005-0000-0000-000077830000}"/>
    <cellStyle name="Hiperłącze 8" xfId="17192" hidden="1" xr:uid="{00000000-0005-0000-0000-000062830000}"/>
    <cellStyle name="Hiperłącze 8" xfId="25639" hidden="1" xr:uid="{00000000-0005-0000-0000-000041870000}"/>
    <cellStyle name="Hiperłącze 8" xfId="24740" hidden="1" xr:uid="{00000000-0005-0000-0000-000018870000}"/>
    <cellStyle name="Hiperłącze 8" xfId="23885" hidden="1" xr:uid="{00000000-0005-0000-0000-000004870000}"/>
    <cellStyle name="Hiperłącze 8" xfId="23983" hidden="1" xr:uid="{00000000-0005-0000-0000-0000F0860000}"/>
    <cellStyle name="Hiperłącze 8" xfId="23208" hidden="1" xr:uid="{00000000-0005-0000-0000-000027860000}"/>
    <cellStyle name="Hiperłącze 8" xfId="23679" hidden="1" xr:uid="{00000000-0005-0000-0000-000096860000}"/>
    <cellStyle name="Hiperłącze 8" xfId="20580" hidden="1" xr:uid="{00000000-0005-0000-0000-000082860000}"/>
    <cellStyle name="Hiperłącze 8" xfId="27483" hidden="1" xr:uid="{00000000-0005-0000-0000-00006B880000}"/>
    <cellStyle name="Hiperłącze 8" xfId="17568" hidden="1" xr:uid="{00000000-0005-0000-0000-0000A8830000}"/>
    <cellStyle name="Hiperłącze 8" xfId="35555" hidden="1" xr:uid="{00000000-0005-0000-0000-0000DC8B0000}"/>
    <cellStyle name="Hiperłącze 8" xfId="29395" hidden="1" xr:uid="{00000000-0005-0000-0000-00003B890000}"/>
    <cellStyle name="Hiperłącze 8" xfId="47040" hidden="1" xr:uid="{00000000-0005-0000-0000-000019910000}"/>
    <cellStyle name="Hiperłącze 8" xfId="29890" hidden="1" xr:uid="{00000000-0005-0000-0000-00009F8A0000}"/>
    <cellStyle name="Hiperłącze 8" xfId="17530" hidden="1" xr:uid="{00000000-0005-0000-0000-00009F830000}"/>
    <cellStyle name="Hiperłącze 8" xfId="45029" hidden="1" xr:uid="{00000000-0005-0000-0000-000029900000}"/>
    <cellStyle name="Hiperłącze 8" xfId="35598" hidden="1" xr:uid="{00000000-0005-0000-0000-0000DA8B0000}"/>
    <cellStyle name="Hiperłącze 8" xfId="38397" hidden="1" xr:uid="{00000000-0005-0000-0000-00004E8D0000}"/>
    <cellStyle name="Hiperłącze 8" xfId="17979" hidden="1" xr:uid="{00000000-0005-0000-0000-0000D8830000}"/>
    <cellStyle name="Hiperłącze 8" xfId="44013" hidden="1" xr:uid="{00000000-0005-0000-0000-00009A8F0000}"/>
    <cellStyle name="Hiperłącze 8" xfId="46260" hidden="1" xr:uid="{00000000-0005-0000-0000-0000EC900000}"/>
    <cellStyle name="Hiperłącze 8" xfId="42443" hidden="1" xr:uid="{00000000-0005-0000-0000-0000018F0000}"/>
    <cellStyle name="Hiperłącze 8" xfId="28384" hidden="1" xr:uid="{00000000-0005-0000-0000-000002890000}"/>
    <cellStyle name="Hiperłącze 8" xfId="34498" hidden="1" xr:uid="{00000000-0005-0000-0000-00001E8C0000}"/>
    <cellStyle name="Hiperłącze 8" xfId="45953" hidden="1" xr:uid="{00000000-0005-0000-0000-000083900000}"/>
    <cellStyle name="Hiperłącze 8" xfId="45037" hidden="1" xr:uid="{00000000-0005-0000-0000-000025900000}"/>
    <cellStyle name="Hiperłącze 8" xfId="34428" hidden="1" xr:uid="{00000000-0005-0000-0000-0000AB8C0000}"/>
    <cellStyle name="Hiperłącze 8" xfId="44588" hidden="1" xr:uid="{00000000-0005-0000-0000-0000F78F0000}"/>
    <cellStyle name="Hiperłącze 8" xfId="42478" hidden="1" xr:uid="{00000000-0005-0000-0000-0000088F0000}"/>
    <cellStyle name="Hiperłącze 8" xfId="43559" hidden="1" xr:uid="{00000000-0005-0000-0000-00004C900000}"/>
    <cellStyle name="Hiperłącze 8" xfId="15500" hidden="1" xr:uid="{00000000-0005-0000-0000-0000B2820000}"/>
    <cellStyle name="Hiperłącze 8" xfId="17768" hidden="1" xr:uid="{00000000-0005-0000-0000-0000C0830000}"/>
    <cellStyle name="Hiperłącze 8" xfId="35607" hidden="1" xr:uid="{00000000-0005-0000-0000-0000DD8B0000}"/>
    <cellStyle name="Hiperłącze 8" xfId="21727" hidden="1" xr:uid="{00000000-0005-0000-0000-000073850000}"/>
    <cellStyle name="Hiperłącze 8" xfId="26250" hidden="1" xr:uid="{00000000-0005-0000-0000-000083870000}"/>
    <cellStyle name="Hiperłącze 8" xfId="11713" hidden="1" xr:uid="{00000000-0005-0000-0000-000061820000}"/>
    <cellStyle name="Hiperłącze 8" xfId="22119" hidden="1" xr:uid="{00000000-0005-0000-0000-0000B1850000}"/>
    <cellStyle name="Hiperłącze 8" xfId="17932" hidden="1" xr:uid="{00000000-0005-0000-0000-0000CE830000}"/>
    <cellStyle name="Hiperłącze 8" xfId="18004" hidden="1" xr:uid="{00000000-0005-0000-0000-0000D1830000}"/>
    <cellStyle name="Hiperłącze 8" xfId="18013" hidden="1" xr:uid="{00000000-0005-0000-0000-0000D2830000}"/>
    <cellStyle name="Hiperłącze 8" xfId="17905" hidden="1" xr:uid="{00000000-0005-0000-0000-0000C6830000}"/>
    <cellStyle name="Hiperłącze 8" xfId="31342" hidden="1" xr:uid="{00000000-0005-0000-0000-0000EF890000}"/>
    <cellStyle name="Hiperłącze 8" xfId="45607" hidden="1" xr:uid="{00000000-0005-0000-0000-0000A2900000}"/>
    <cellStyle name="Hiperłącze 8" xfId="43032" hidden="1" xr:uid="{00000000-0005-0000-0000-00006F8F0000}"/>
    <cellStyle name="Hiperłącze 8" xfId="46910" hidden="1" xr:uid="{00000000-0005-0000-0000-000009910000}"/>
    <cellStyle name="Hiperłącze 8" xfId="43434" hidden="1" xr:uid="{00000000-0005-0000-0000-0000D5900000}"/>
    <cellStyle name="Hiperłącze 8" xfId="45537" hidden="1" xr:uid="{00000000-0005-0000-0000-0000BC900000}"/>
    <cellStyle name="Hiperłącze 8" xfId="44743" hidden="1" xr:uid="{00000000-0005-0000-0000-000002900000}"/>
    <cellStyle name="Hiperłącze 8" xfId="36200" hidden="1" xr:uid="{00000000-0005-0000-0000-0000398C0000}"/>
    <cellStyle name="Hiperłącze 8" xfId="45704" hidden="1" xr:uid="{00000000-0005-0000-0000-000069900000}"/>
    <cellStyle name="Hiperłącze 8" xfId="43645" hidden="1" xr:uid="{00000000-0005-0000-0000-000050900000}"/>
    <cellStyle name="Hiperłącze 8" xfId="45145" hidden="1" xr:uid="{00000000-0005-0000-0000-000031900000}"/>
    <cellStyle name="Hiperłącze 8" xfId="44882" hidden="1" xr:uid="{00000000-0005-0000-0000-000018900000}"/>
    <cellStyle name="Hiperłącze 8" xfId="42164" hidden="1" xr:uid="{00000000-0005-0000-0000-00001C8F0000}"/>
    <cellStyle name="Hiperłącze 8" xfId="40164" hidden="1" xr:uid="{00000000-0005-0000-0000-0000F48D0000}"/>
    <cellStyle name="Hiperłącze 8" xfId="41662" hidden="1" xr:uid="{00000000-0005-0000-0000-0000B28E0000}"/>
    <cellStyle name="Hiperłącze 8" xfId="18682" hidden="1" xr:uid="{00000000-0005-0000-0000-000017840000}"/>
    <cellStyle name="Hiperłącze 8" xfId="33277" hidden="1" xr:uid="{00000000-0005-0000-0000-0000D68A0000}"/>
    <cellStyle name="Hiperłącze 8" xfId="38478" hidden="1" xr:uid="{00000000-0005-0000-0000-0000558D0000}"/>
    <cellStyle name="Hiperłącze 8" xfId="38471" hidden="1" xr:uid="{00000000-0005-0000-0000-0000598D0000}"/>
    <cellStyle name="Hiperłącze 8" xfId="43256" hidden="1" xr:uid="{00000000-0005-0000-0000-0000EA8F0000}"/>
    <cellStyle name="Hiperłącze 8" xfId="11405" hidden="1" xr:uid="{00000000-0005-0000-0000-000007810000}"/>
    <cellStyle name="Hiperłącze 8" xfId="15623" hidden="1" xr:uid="{00000000-0005-0000-0000-0000F3820000}"/>
    <cellStyle name="Hiperłącze 8" xfId="30511" hidden="1" xr:uid="{00000000-0005-0000-0000-000077890000}"/>
    <cellStyle name="Hiperłącze 8" xfId="30601" hidden="1" xr:uid="{00000000-0005-0000-0000-00007F890000}"/>
    <cellStyle name="Hiperłącze 8" xfId="29719" hidden="1" xr:uid="{00000000-0005-0000-0000-0000B7890000}"/>
    <cellStyle name="Hiperłącze 8" xfId="30730" hidden="1" xr:uid="{00000000-0005-0000-0000-000089890000}"/>
    <cellStyle name="Hiperłącze 8" xfId="30711" hidden="1" xr:uid="{00000000-0005-0000-0000-00008F890000}"/>
    <cellStyle name="Hiperłącze 8" xfId="29580" hidden="1" xr:uid="{00000000-0005-0000-0000-0000B6890000}"/>
    <cellStyle name="Hiperłącze 8" xfId="29604" hidden="1" xr:uid="{00000000-0005-0000-0000-0000AC890000}"/>
    <cellStyle name="Hiperłącze 8" xfId="29766" hidden="1" xr:uid="{00000000-0005-0000-0000-0000AF890000}"/>
    <cellStyle name="Hiperłącze 8" xfId="29788" hidden="1" xr:uid="{00000000-0005-0000-0000-0000AA890000}"/>
    <cellStyle name="Hiperłącze 8" xfId="30920" hidden="1" xr:uid="{00000000-0005-0000-0000-0000A8890000}"/>
    <cellStyle name="Hiperłącze 8" xfId="30764" hidden="1" xr:uid="{00000000-0005-0000-0000-000092890000}"/>
    <cellStyle name="Hiperłącze 8" xfId="37994" hidden="1" xr:uid="{00000000-0005-0000-0000-0000F98C0000}"/>
    <cellStyle name="Hiperłącze 8" xfId="30773" hidden="1" xr:uid="{00000000-0005-0000-0000-000093890000}"/>
    <cellStyle name="Hiperłącze 8" xfId="30634" hidden="1" xr:uid="{00000000-0005-0000-0000-00007D890000}"/>
    <cellStyle name="Hiperłącze 8" xfId="30593" hidden="1" xr:uid="{00000000-0005-0000-0000-000080890000}"/>
    <cellStyle name="Hiperłącze 8" xfId="30627" hidden="1" xr:uid="{00000000-0005-0000-0000-000081890000}"/>
    <cellStyle name="Hiperłącze 8" xfId="38233" hidden="1" xr:uid="{00000000-0005-0000-0000-00003F8D0000}"/>
    <cellStyle name="Hiperłącze 8" xfId="37652" hidden="1" xr:uid="{00000000-0005-0000-0000-00000A8D0000}"/>
    <cellStyle name="Hiperłącze 8" xfId="39836" hidden="1" xr:uid="{00000000-0005-0000-0000-0000B88D0000}"/>
    <cellStyle name="Hiperłącze 8" xfId="39720" hidden="1" xr:uid="{00000000-0005-0000-0000-0000A78D0000}"/>
    <cellStyle name="Hiperłącze 8" xfId="32734" hidden="1" xr:uid="{00000000-0005-0000-0000-0000BA8A0000}"/>
    <cellStyle name="Hiperłącze 8" xfId="33112" hidden="1" xr:uid="{00000000-0005-0000-0000-0000008B0000}"/>
    <cellStyle name="Hiperłącze 8" xfId="30755" hidden="1" xr:uid="{00000000-0005-0000-0000-000091890000}"/>
    <cellStyle name="Hiperłącze 8" xfId="44662" hidden="1" xr:uid="{00000000-0005-0000-0000-0000FE8F0000}"/>
    <cellStyle name="Hiperłącze 8" xfId="42151" hidden="1" xr:uid="{00000000-0005-0000-0000-00001F8F0000}"/>
    <cellStyle name="Hiperłącze 8" xfId="32548" hidden="1" xr:uid="{00000000-0005-0000-0000-0000658A0000}"/>
    <cellStyle name="Hiperłącze 8" xfId="35165" hidden="1" xr:uid="{00000000-0005-0000-0000-00008E8B0000}"/>
    <cellStyle name="Hiperłącze 8" xfId="20652" hidden="1" xr:uid="{00000000-0005-0000-0000-00009F850000}"/>
    <cellStyle name="Hiperłącze 8" xfId="37749" hidden="1" xr:uid="{00000000-0005-0000-0000-0000E38C0000}"/>
    <cellStyle name="Hiperłącze 8" xfId="32254" hidden="1" xr:uid="{00000000-0005-0000-0000-0000478A0000}"/>
    <cellStyle name="Hiperłącze 8" xfId="34592" hidden="1" xr:uid="{00000000-0005-0000-0000-00002B8C0000}"/>
    <cellStyle name="Hiperłącze 8" xfId="31785" hidden="1" xr:uid="{00000000-0005-0000-0000-0000358A0000}"/>
    <cellStyle name="Hiperłącze 8" xfId="30055" hidden="1" xr:uid="{00000000-0005-0000-0000-0000118A0000}"/>
    <cellStyle name="Hiperłącze 8" xfId="35116" hidden="1" xr:uid="{00000000-0005-0000-0000-0000908B0000}"/>
    <cellStyle name="Hiperłącze 8" xfId="33562" hidden="1" xr:uid="{00000000-0005-0000-0000-0000F88A0000}"/>
    <cellStyle name="Hiperłącze 8" xfId="31662" hidden="1" xr:uid="{00000000-0005-0000-0000-00002B8A0000}"/>
    <cellStyle name="Hiperłącze 8" xfId="39704" hidden="1" xr:uid="{00000000-0005-0000-0000-0000A58D0000}"/>
    <cellStyle name="Hiperłącze 8" xfId="34659" hidden="1" xr:uid="{00000000-0005-0000-0000-00005F8B0000}"/>
    <cellStyle name="Hiperłącze 8" xfId="33834" hidden="1" xr:uid="{00000000-0005-0000-0000-0000398B0000}"/>
    <cellStyle name="Hiperłącze 8" xfId="38725" hidden="1" xr:uid="{00000000-0005-0000-0000-0000DE8D0000}"/>
    <cellStyle name="Hiperłącze 8" xfId="39755" hidden="1" xr:uid="{00000000-0005-0000-0000-0000B08D0000}"/>
    <cellStyle name="Hiperłącze 8" xfId="32999" hidden="1" xr:uid="{00000000-0005-0000-0000-00001C8B0000}"/>
    <cellStyle name="Hiperłącze 8" xfId="28799" hidden="1" xr:uid="{00000000-0005-0000-0000-0000CF880000}"/>
    <cellStyle name="Hiperłącze 8" xfId="29740" hidden="1" xr:uid="{00000000-0005-0000-0000-0000AE890000}"/>
    <cellStyle name="Hiperłącze 8" xfId="44777" hidden="1" xr:uid="{00000000-0005-0000-0000-00000B900000}"/>
    <cellStyle name="Hiperłącze 8" xfId="31199" hidden="1" xr:uid="{00000000-0005-0000-0000-0000DA890000}"/>
    <cellStyle name="Hiperłącze 8" xfId="44056" hidden="1" xr:uid="{00000000-0005-0000-0000-0000A48F0000}"/>
    <cellStyle name="Hiperłącze 8" xfId="35157" hidden="1" xr:uid="{00000000-0005-0000-0000-00008D8B0000}"/>
    <cellStyle name="Hiperłącze 8" xfId="42250" hidden="1" xr:uid="{00000000-0005-0000-0000-0000F08E0000}"/>
    <cellStyle name="Hiperłącze 8" xfId="21973" hidden="1" xr:uid="{00000000-0005-0000-0000-0000A7850000}"/>
    <cellStyle name="Hiperłącze 8" xfId="43607" hidden="1" xr:uid="{00000000-0005-0000-0000-000039900000}"/>
    <cellStyle name="Hiperłącze 8" xfId="42625" hidden="1" xr:uid="{00000000-0005-0000-0000-0000158F0000}"/>
    <cellStyle name="Hiperłącze 8" xfId="38533" hidden="1" xr:uid="{00000000-0005-0000-0000-0000648D0000}"/>
    <cellStyle name="Hiperłącze 8" xfId="32074" hidden="1" xr:uid="{00000000-0005-0000-0000-00006F8A0000}"/>
    <cellStyle name="Hiperłącze 8" xfId="25257" hidden="1" xr:uid="{00000000-0005-0000-0000-00009B870000}"/>
    <cellStyle name="Hiperłącze 8" xfId="33269" hidden="1" xr:uid="{00000000-0005-0000-0000-0000D58A0000}"/>
    <cellStyle name="Hiperłącze 8" xfId="15098" hidden="1" xr:uid="{00000000-0005-0000-0000-00008C820000}"/>
    <cellStyle name="Hiperłącze 8" xfId="16674" hidden="1" xr:uid="{00000000-0005-0000-0000-00002F830000}"/>
    <cellStyle name="Hiperłącze 8" xfId="20041" hidden="1" xr:uid="{00000000-0005-0000-0000-0000F8840000}"/>
    <cellStyle name="Hiperłącze 8" xfId="35991" hidden="1" xr:uid="{00000000-0005-0000-0000-0000058C0000}"/>
    <cellStyle name="Hiperłącze 8" xfId="12693" hidden="1" xr:uid="{00000000-0005-0000-0000-000058810000}"/>
    <cellStyle name="Hiperłącze 8" xfId="37550" hidden="1" xr:uid="{00000000-0005-0000-0000-00001F8D0000}"/>
    <cellStyle name="Hiperłącze 8" xfId="37964" hidden="1" xr:uid="{00000000-0005-0000-0000-0000F78C0000}"/>
    <cellStyle name="Hiperłącze 8" xfId="37105" hidden="1" xr:uid="{00000000-0005-0000-0000-0000A88C0000}"/>
    <cellStyle name="Hiperłącze 8" xfId="46102" hidden="1" xr:uid="{00000000-0005-0000-0000-000097900000}"/>
    <cellStyle name="Hiperłącze 8" xfId="28571" hidden="1" xr:uid="{00000000-0005-0000-0000-0000F4880000}"/>
    <cellStyle name="Hiperłącze 8" xfId="43987" hidden="1" xr:uid="{00000000-0005-0000-0000-0000998F0000}"/>
    <cellStyle name="Hiperłącze 8" xfId="32708" hidden="1" xr:uid="{00000000-0005-0000-0000-0000B98A0000}"/>
    <cellStyle name="Hiperłącze 8" xfId="42940" hidden="1" xr:uid="{00000000-0005-0000-0000-0000688F0000}"/>
    <cellStyle name="Hiperłącze 8" xfId="34221" hidden="1" xr:uid="{00000000-0005-0000-0000-0000CF8B0000}"/>
    <cellStyle name="Hiperłącze 8" xfId="42832" hidden="1" xr:uid="{00000000-0005-0000-0000-0000588F0000}"/>
    <cellStyle name="Hiperłącze 8" xfId="32893" hidden="1" xr:uid="{00000000-0005-0000-0000-0000FB8A0000}"/>
    <cellStyle name="Hiperłącze 8" xfId="40173" hidden="1" xr:uid="{00000000-0005-0000-0000-0000F38D0000}"/>
    <cellStyle name="Hiperłącze 8" xfId="36704" hidden="1" xr:uid="{00000000-0005-0000-0000-00004F8C0000}"/>
    <cellStyle name="Hiperłącze 8" xfId="19504" hidden="1" xr:uid="{00000000-0005-0000-0000-0000CE840000}"/>
    <cellStyle name="Hiperłącze 8" xfId="36924" hidden="1" xr:uid="{00000000-0005-0000-0000-0000688C0000}"/>
    <cellStyle name="Hiperłącze 8" xfId="35740" hidden="1" xr:uid="{00000000-0005-0000-0000-0000EC8B0000}"/>
    <cellStyle name="Hiperłącze 8" xfId="21000" hidden="1" xr:uid="{00000000-0005-0000-0000-0000EF850000}"/>
    <cellStyle name="Hiperłącze 8" xfId="21569" hidden="1" xr:uid="{00000000-0005-0000-0000-000063850000}"/>
    <cellStyle name="Hiperłącze 8" xfId="20641" hidden="1" xr:uid="{00000000-0005-0000-0000-00009A850000}"/>
    <cellStyle name="Hiperłącze 8" xfId="21709" hidden="1" xr:uid="{00000000-0005-0000-0000-000071850000}"/>
    <cellStyle name="Hiperłącze 8" xfId="38354" hidden="1" xr:uid="{00000000-0005-0000-0000-0000508D0000}"/>
    <cellStyle name="Hiperłącze 8" xfId="29687" hidden="1" xr:uid="{00000000-0005-0000-0000-0000BA890000}"/>
    <cellStyle name="Hiperłącze 8" xfId="33564" hidden="1" xr:uid="{00000000-0005-0000-0000-0000F78A0000}"/>
    <cellStyle name="Hiperłącze 8" xfId="38179" hidden="1" xr:uid="{00000000-0005-0000-0000-0000368D0000}"/>
    <cellStyle name="Hiperłącze 8" xfId="17823" hidden="1" xr:uid="{00000000-0005-0000-0000-0000C2830000}"/>
    <cellStyle name="Hiperłącze 8" xfId="45481" hidden="1" xr:uid="{00000000-0005-0000-0000-0000BF900000}"/>
    <cellStyle name="Hiperłącze 8" xfId="43827" hidden="1" xr:uid="{00000000-0005-0000-0000-00008D8F0000}"/>
    <cellStyle name="Hiperłącze 8" xfId="42231" hidden="1" xr:uid="{00000000-0005-0000-0000-0000EB8E0000}"/>
    <cellStyle name="Hiperłącze 8" xfId="46596" hidden="1" xr:uid="{00000000-0005-0000-0000-00003F910000}"/>
    <cellStyle name="Hiperłącze 8" xfId="45216" hidden="1" xr:uid="{00000000-0005-0000-0000-000057900000}"/>
    <cellStyle name="Hiperłącze 8" xfId="11403" hidden="1" xr:uid="{00000000-0005-0000-0000-000008810000}"/>
    <cellStyle name="Hiperłącze 8" xfId="43426" hidden="1" xr:uid="{00000000-0005-0000-0000-0000D6900000}"/>
    <cellStyle name="Hiperłącze 8" xfId="45386" hidden="1" xr:uid="{00000000-0005-0000-0000-0000AE900000}"/>
    <cellStyle name="Hiperłącze 8" xfId="29133" hidden="1" xr:uid="{00000000-0005-0000-0000-000016890000}"/>
    <cellStyle name="Hiperłącze 8" xfId="36269" hidden="1" xr:uid="{00000000-0005-0000-0000-0000448C0000}"/>
    <cellStyle name="Hiperłącze 8" xfId="34490" hidden="1" xr:uid="{00000000-0005-0000-0000-00001D8C0000}"/>
    <cellStyle name="Hiperłącze 8" xfId="43873" hidden="1" xr:uid="{00000000-0005-0000-0000-000045900000}"/>
    <cellStyle name="Hiperłącze 8" xfId="35865" hidden="1" xr:uid="{00000000-0005-0000-0000-0000FF8B0000}"/>
    <cellStyle name="Hiperłącze 8" xfId="36971" hidden="1" xr:uid="{00000000-0005-0000-0000-0000658C0000}"/>
    <cellStyle name="Hiperłącze 8" xfId="44280" hidden="1" xr:uid="{00000000-0005-0000-0000-0000BF8F0000}"/>
    <cellStyle name="Hiperłącze 8" xfId="39418" hidden="1" xr:uid="{00000000-0005-0000-0000-0000848D0000}"/>
    <cellStyle name="Hiperłącze 8" xfId="44752" hidden="1" xr:uid="{00000000-0005-0000-0000-000006900000}"/>
    <cellStyle name="Hiperłącze 8" xfId="42395" hidden="1" xr:uid="{00000000-0005-0000-0000-0000FA8E0000}"/>
    <cellStyle name="Hiperłącze 8" xfId="43922" hidden="1" xr:uid="{00000000-0005-0000-0000-0000928F0000}"/>
    <cellStyle name="Hiperłącze 8" xfId="17555" hidden="1" xr:uid="{00000000-0005-0000-0000-0000A3830000}"/>
    <cellStyle name="Hiperłącze 8" xfId="46729" hidden="1" xr:uid="{00000000-0005-0000-0000-000041910000}"/>
    <cellStyle name="Hiperłącze 8" xfId="37016" hidden="1" xr:uid="{00000000-0005-0000-0000-00006F8C0000}"/>
    <cellStyle name="Hiperłącze 8" xfId="42933" hidden="1" xr:uid="{00000000-0005-0000-0000-0000648F0000}"/>
    <cellStyle name="Hiperłącze 8" xfId="46294" hidden="1" xr:uid="{00000000-0005-0000-0000-0000E6900000}"/>
    <cellStyle name="Hiperłącze 8" xfId="28626" hidden="1" xr:uid="{00000000-0005-0000-0000-000003890000}"/>
    <cellStyle name="Hiperłącze 8" xfId="44368" hidden="1" xr:uid="{00000000-0005-0000-0000-0000C78F0000}"/>
    <cellStyle name="Hiperłącze 8" xfId="43719" hidden="1" xr:uid="{00000000-0005-0000-0000-0000838F0000}"/>
    <cellStyle name="Hiperłącze 8" xfId="47093" hidden="1" xr:uid="{00000000-0005-0000-0000-00001F910000}"/>
    <cellStyle name="Hiperłącze 8" xfId="39688" hidden="1" xr:uid="{00000000-0005-0000-0000-00009E8D0000}"/>
    <cellStyle name="Hiperłącze 8" xfId="21425" hidden="1" xr:uid="{00000000-0005-0000-0000-00004F850000}"/>
    <cellStyle name="Hiperłącze 8" xfId="34242" hidden="1" xr:uid="{00000000-0005-0000-0000-0000C78B0000}"/>
    <cellStyle name="Hiperłącze 8" xfId="18075" hidden="1" xr:uid="{00000000-0005-0000-0000-0000F7830000}"/>
    <cellStyle name="Hiperłącze 8" xfId="18088" hidden="1" xr:uid="{00000000-0005-0000-0000-0000FC830000}"/>
    <cellStyle name="Hiperłącze 8" xfId="18221" hidden="1" xr:uid="{00000000-0005-0000-0000-000001840000}"/>
    <cellStyle name="Hiperłącze 8" xfId="18230" hidden="1" xr:uid="{00000000-0005-0000-0000-000002840000}"/>
    <cellStyle name="Hiperłącze 8" xfId="18174" hidden="1" xr:uid="{00000000-0005-0000-0000-000004840000}"/>
    <cellStyle name="Hiperłącze 8" xfId="18563" hidden="1" xr:uid="{00000000-0005-0000-0000-000009840000}"/>
    <cellStyle name="Hiperłącze 8" xfId="18571" hidden="1" xr:uid="{00000000-0005-0000-0000-00000A840000}"/>
    <cellStyle name="Hiperłącze 8" xfId="18591" hidden="1" xr:uid="{00000000-0005-0000-0000-00000C840000}"/>
    <cellStyle name="Hiperłącze 8" xfId="18650" hidden="1" xr:uid="{00000000-0005-0000-0000-00000E840000}"/>
    <cellStyle name="Hiperłącze 8" xfId="18609" hidden="1" xr:uid="{00000000-0005-0000-0000-00000F840000}"/>
    <cellStyle name="Hiperłącze 8" xfId="18131" hidden="1" xr:uid="{00000000-0005-0000-0000-0000FA830000}"/>
    <cellStyle name="Hiperłącze 8" xfId="36358" hidden="1" xr:uid="{00000000-0005-0000-0000-00008C8C0000}"/>
    <cellStyle name="Hiperłącze 8" xfId="30689" hidden="1" xr:uid="{00000000-0005-0000-0000-00008C890000}"/>
    <cellStyle name="Hiperłącze 8" xfId="16590" hidden="1" xr:uid="{00000000-0005-0000-0000-000021830000}"/>
    <cellStyle name="Hiperłącze 8" xfId="34732" hidden="1" xr:uid="{00000000-0005-0000-0000-0000678B0000}"/>
    <cellStyle name="Hiperłącze 8" xfId="30061" hidden="1" xr:uid="{00000000-0005-0000-0000-0000168A0000}"/>
    <cellStyle name="Hiperłącze 8" xfId="44734" hidden="1" xr:uid="{00000000-0005-0000-0000-000001900000}"/>
    <cellStyle name="Hiperłącze 8" xfId="33149" hidden="1" xr:uid="{00000000-0005-0000-0000-0000138B0000}"/>
    <cellStyle name="Hiperłącze 8" xfId="36052" hidden="1" xr:uid="{00000000-0005-0000-0000-0000148C0000}"/>
    <cellStyle name="Hiperłącze 8" xfId="36076" hidden="1" xr:uid="{00000000-0005-0000-0000-0000178C0000}"/>
    <cellStyle name="Hiperłącze 8" xfId="34561" hidden="1" xr:uid="{00000000-0005-0000-0000-0000198C0000}"/>
    <cellStyle name="Hiperłącze 8" xfId="34569" hidden="1" xr:uid="{00000000-0005-0000-0000-00001F8C0000}"/>
    <cellStyle name="Hiperłącze 8" xfId="34578" hidden="1" xr:uid="{00000000-0005-0000-0000-0000218C0000}"/>
    <cellStyle name="Hiperłącze 8" xfId="34483" hidden="1" xr:uid="{00000000-0005-0000-0000-0000248C0000}"/>
    <cellStyle name="Hiperłącze 8" xfId="34510" hidden="1" xr:uid="{00000000-0005-0000-0000-0000278C0000}"/>
    <cellStyle name="Hiperłącze 8" xfId="34167" hidden="1" xr:uid="{00000000-0005-0000-0000-00002A8C0000}"/>
    <cellStyle name="Hiperłącze 8" xfId="34601" hidden="1" xr:uid="{00000000-0005-0000-0000-00002F8C0000}"/>
    <cellStyle name="Hiperłącze 8" xfId="34599" hidden="1" xr:uid="{00000000-0005-0000-0000-0000308C0000}"/>
    <cellStyle name="Hiperłącze 8" xfId="36135" hidden="1" xr:uid="{00000000-0005-0000-0000-0000328C0000}"/>
    <cellStyle name="Hiperłącze 8" xfId="36235" hidden="1" xr:uid="{00000000-0005-0000-0000-00003D8C0000}"/>
    <cellStyle name="Hiperłącze 8" xfId="36262" hidden="1" xr:uid="{00000000-0005-0000-0000-0000408C0000}"/>
    <cellStyle name="Hiperłącze 8" xfId="36325" hidden="1" xr:uid="{00000000-0005-0000-0000-0000428C0000}"/>
    <cellStyle name="Hiperłącze 8" xfId="36308" hidden="1" xr:uid="{00000000-0005-0000-0000-0000458C0000}"/>
    <cellStyle name="Hiperłącze 8" xfId="36334" hidden="1" xr:uid="{00000000-0005-0000-0000-0000468C0000}"/>
    <cellStyle name="Hiperłącze 8" xfId="36291" hidden="1" xr:uid="{00000000-0005-0000-0000-0000488C0000}"/>
    <cellStyle name="Hiperłącze 8" xfId="36658" hidden="1" xr:uid="{00000000-0005-0000-0000-0000498C0000}"/>
    <cellStyle name="Hiperłącze 8" xfId="36686" hidden="1" xr:uid="{00000000-0005-0000-0000-00004C8C0000}"/>
    <cellStyle name="Hiperłącze 8" xfId="36745" hidden="1" xr:uid="{00000000-0005-0000-0000-00004E8C0000}"/>
    <cellStyle name="Hiperłącze 8" xfId="36730" hidden="1" xr:uid="{00000000-0005-0000-0000-0000518C0000}"/>
    <cellStyle name="Hiperłącze 8" xfId="36889" hidden="1" xr:uid="{00000000-0005-0000-0000-0000618C0000}"/>
    <cellStyle name="Hiperłącze 8" xfId="36898" hidden="1" xr:uid="{00000000-0005-0000-0000-0000628C0000}"/>
    <cellStyle name="Hiperłącze 8" xfId="36907" hidden="1" xr:uid="{00000000-0005-0000-0000-0000638C0000}"/>
    <cellStyle name="Hiperłącze 8" xfId="41960" hidden="1" xr:uid="{00000000-0005-0000-0000-0000388F0000}"/>
    <cellStyle name="Hiperłącze 8" xfId="36399" hidden="1" xr:uid="{00000000-0005-0000-0000-0000928C0000}"/>
    <cellStyle name="Hiperłącze 8" xfId="30217" hidden="1" xr:uid="{00000000-0005-0000-0000-000058890000}"/>
    <cellStyle name="Hiperłącze 8" xfId="46053" hidden="1" xr:uid="{00000000-0005-0000-0000-00008E900000}"/>
    <cellStyle name="Hiperłącze 8" xfId="46062" hidden="1" xr:uid="{00000000-0005-0000-0000-00008F900000}"/>
    <cellStyle name="Hiperłącze 8" xfId="46117" hidden="1" xr:uid="{00000000-0005-0000-0000-000095900000}"/>
    <cellStyle name="Hiperłącze 8" xfId="46143" hidden="1" xr:uid="{00000000-0005-0000-0000-000096900000}"/>
    <cellStyle name="Hiperłącze 8" xfId="45656" hidden="1" xr:uid="{00000000-0005-0000-0000-00009C900000}"/>
    <cellStyle name="Hiperłącze 8" xfId="45614" hidden="1" xr:uid="{00000000-0005-0000-0000-00009E900000}"/>
    <cellStyle name="Hiperłącze 8" xfId="45622" hidden="1" xr:uid="{00000000-0005-0000-0000-0000A1900000}"/>
    <cellStyle name="Hiperłącze 8" xfId="45632" hidden="1" xr:uid="{00000000-0005-0000-0000-0000A4900000}"/>
    <cellStyle name="Hiperłącze 8" xfId="45605" hidden="1" xr:uid="{00000000-0005-0000-0000-0000A5900000}"/>
    <cellStyle name="Hiperłącze 8" xfId="45589" hidden="1" xr:uid="{00000000-0005-0000-0000-0000A8900000}"/>
    <cellStyle name="Hiperłącze 8" xfId="45404" hidden="1" xr:uid="{00000000-0005-0000-0000-0000AC900000}"/>
    <cellStyle name="Hiperłącze 8" xfId="45565" hidden="1" xr:uid="{00000000-0005-0000-0000-0000AF900000}"/>
    <cellStyle name="Hiperłącze 8" xfId="45445" hidden="1" xr:uid="{00000000-0005-0000-0000-0000B2900000}"/>
    <cellStyle name="Hiperłącze 8" xfId="45525" hidden="1" xr:uid="{00000000-0005-0000-0000-0000B9900000}"/>
    <cellStyle name="Hiperłącze 8" xfId="45488" hidden="1" xr:uid="{00000000-0005-0000-0000-0000BE900000}"/>
    <cellStyle name="Hiperłącze 8" xfId="45474" hidden="1" xr:uid="{00000000-0005-0000-0000-0000C0900000}"/>
    <cellStyle name="Hiperłącze 8" xfId="45469" hidden="1" xr:uid="{00000000-0005-0000-0000-0000C4900000}"/>
    <cellStyle name="Hiperłącze 8" xfId="46194" hidden="1" xr:uid="{00000000-0005-0000-0000-0000C6900000}"/>
    <cellStyle name="Hiperłącze 8" xfId="43388" hidden="1" xr:uid="{00000000-0005-0000-0000-0000CA900000}"/>
    <cellStyle name="Hiperłącze 8" xfId="43443" hidden="1" xr:uid="{00000000-0005-0000-0000-0000CD900000}"/>
    <cellStyle name="Hiperłącze 8" xfId="43197" hidden="1" xr:uid="{00000000-0005-0000-0000-0000CE900000}"/>
    <cellStyle name="Hiperłącze 8" xfId="43379" hidden="1" xr:uid="{00000000-0005-0000-0000-0000D1900000}"/>
    <cellStyle name="Hiperłącze 8" xfId="43897" hidden="1" xr:uid="{00000000-0005-0000-0000-0000D4900000}"/>
    <cellStyle name="Hiperłącze 8" xfId="13765" hidden="1" xr:uid="{00000000-0005-0000-0000-00002B820000}"/>
    <cellStyle name="Hiperłącze 8" xfId="41044" hidden="1" xr:uid="{00000000-0005-0000-0000-0000A08E0000}"/>
    <cellStyle name="Hiperłącze 8" xfId="40640" hidden="1" xr:uid="{00000000-0005-0000-0000-0000268E0000}"/>
    <cellStyle name="Hiperłącze 8" xfId="40400" hidden="1" xr:uid="{00000000-0005-0000-0000-00000D8E0000}"/>
    <cellStyle name="Hiperłącze 8" xfId="45324" hidden="1" xr:uid="{00000000-0005-0000-0000-000063900000}"/>
    <cellStyle name="Hiperłącze 8" xfId="32118" hidden="1" xr:uid="{00000000-0005-0000-0000-0000838A0000}"/>
    <cellStyle name="Hiperłącze 8" xfId="39138" hidden="1" xr:uid="{00000000-0005-0000-0000-0000698D0000}"/>
    <cellStyle name="Hiperłącze 8" xfId="39247" hidden="1" xr:uid="{00000000-0005-0000-0000-0000768D0000}"/>
    <cellStyle name="Hiperłącze 8" xfId="42012" hidden="1" xr:uid="{00000000-0005-0000-0000-00003A8F0000}"/>
    <cellStyle name="Hiperłącze 8" xfId="43556" hidden="1" xr:uid="{00000000-0005-0000-0000-000047900000}"/>
    <cellStyle name="Hiperłącze 8" xfId="23176" hidden="1" xr:uid="{00000000-0005-0000-0000-00001E860000}"/>
    <cellStyle name="Hiperłącze 8" xfId="37552" hidden="1" xr:uid="{00000000-0005-0000-0000-0000208D0000}"/>
    <cellStyle name="Hiperłącze 8" xfId="37107" hidden="1" xr:uid="{00000000-0005-0000-0000-0000A78C0000}"/>
    <cellStyle name="Hiperłącze 8" xfId="36340" hidden="1" xr:uid="{00000000-0005-0000-0000-00008E8C0000}"/>
    <cellStyle name="Hiperłącze 8" xfId="32135" hidden="1" xr:uid="{00000000-0005-0000-0000-0000398A0000}"/>
    <cellStyle name="Hiperłącze 8" xfId="39919" hidden="1" xr:uid="{00000000-0005-0000-0000-0000BE8D0000}"/>
    <cellStyle name="Hiperłącze 8" xfId="40758" hidden="1" xr:uid="{00000000-0005-0000-0000-00004D8E0000}"/>
    <cellStyle name="Hiperłącze 8" xfId="30898" hidden="1" xr:uid="{00000000-0005-0000-0000-0000A4890000}"/>
    <cellStyle name="Hiperłącze 8" xfId="45315" hidden="1" xr:uid="{00000000-0005-0000-0000-000064900000}"/>
    <cellStyle name="Hiperłącze 8" xfId="34485" hidden="1" xr:uid="{00000000-0005-0000-0000-0000238C0000}"/>
    <cellStyle name="Hiperłącze 8" xfId="45776" hidden="1" xr:uid="{00000000-0005-0000-0000-000071900000}"/>
    <cellStyle name="Hiperłącze 8" xfId="45046" hidden="1" xr:uid="{00000000-0005-0000-0000-000026900000}"/>
    <cellStyle name="Hiperłącze 8" xfId="44834" hidden="1" xr:uid="{00000000-0005-0000-0000-00000D900000}"/>
    <cellStyle name="Hiperłącze 8" xfId="46645" hidden="1" xr:uid="{00000000-0005-0000-0000-00002E910000}"/>
    <cellStyle name="Hiperłącze 8" xfId="42206" hidden="1" xr:uid="{00000000-0005-0000-0000-0000318F0000}"/>
    <cellStyle name="Hiperłącze 8" xfId="42182" hidden="1" xr:uid="{00000000-0005-0000-0000-0000198F0000}"/>
    <cellStyle name="Hiperłącze 8" xfId="44442" hidden="1" xr:uid="{00000000-0005-0000-0000-0000CE8F0000}"/>
    <cellStyle name="Hiperłącze 8" xfId="44243" hidden="1" xr:uid="{00000000-0005-0000-0000-0000B78F0000}"/>
    <cellStyle name="Hiperłącze 8" xfId="43014" hidden="1" xr:uid="{00000000-0005-0000-0000-00006D8F0000}"/>
    <cellStyle name="Hiperłącze 8" xfId="46966" hidden="1" xr:uid="{00000000-0005-0000-0000-000011910000}"/>
    <cellStyle name="Hiperłącze 8" xfId="46385" hidden="1" xr:uid="{00000000-0005-0000-0000-0000F5900000}"/>
    <cellStyle name="Hiperłącze 8" xfId="43408" hidden="1" xr:uid="{00000000-0005-0000-0000-0000DC900000}"/>
    <cellStyle name="Hiperłącze 8" xfId="43072" hidden="1" xr:uid="{00000000-0005-0000-0000-0000778F0000}"/>
    <cellStyle name="Hiperłącze 8" xfId="34851" hidden="1" xr:uid="{00000000-0005-0000-0000-0000B48C0000}"/>
    <cellStyle name="Hiperłącze 8" xfId="20498" hidden="1" xr:uid="{00000000-0005-0000-0000-000026850000}"/>
    <cellStyle name="Hiperłącze 8" xfId="21046" hidden="1" xr:uid="{00000000-0005-0000-0000-000029850000}"/>
    <cellStyle name="Hiperłącze 8" xfId="21065" hidden="1" xr:uid="{00000000-0005-0000-0000-00002B850000}"/>
    <cellStyle name="Hiperłącze 8" xfId="21074" hidden="1" xr:uid="{00000000-0005-0000-0000-00002C850000}"/>
    <cellStyle name="Hiperłącze 8" xfId="21123" hidden="1" xr:uid="{00000000-0005-0000-0000-00002D850000}"/>
    <cellStyle name="Hiperłącze 8" xfId="39292" hidden="1" xr:uid="{00000000-0005-0000-0000-00007F8D0000}"/>
    <cellStyle name="Hiperłącze 8" xfId="35663" hidden="1" xr:uid="{00000000-0005-0000-0000-0000E88B0000}"/>
    <cellStyle name="Hiperłącze 8" xfId="21753" hidden="1" xr:uid="{00000000-0005-0000-0000-000077850000}"/>
    <cellStyle name="Hiperłącze 8" xfId="38674" hidden="1" xr:uid="{00000000-0005-0000-0000-0000BE8E0000}"/>
    <cellStyle name="Hiperłącze 8" xfId="41074" hidden="1" xr:uid="{00000000-0005-0000-0000-0000978E0000}"/>
    <cellStyle name="Hiperłącze 8" xfId="31551" hidden="1" xr:uid="{00000000-0005-0000-0000-0000088A0000}"/>
    <cellStyle name="Hiperłącze 8" xfId="45229" hidden="1" xr:uid="{00000000-0005-0000-0000-00005C900000}"/>
    <cellStyle name="Hiperłącze 8" xfId="43901" hidden="1" xr:uid="{00000000-0005-0000-0000-0000D8900000}"/>
    <cellStyle name="Hiperłącze 8" xfId="43655" hidden="1" xr:uid="{00000000-0005-0000-0000-0000DD900000}"/>
    <cellStyle name="Hiperłącze 8" xfId="46231" hidden="1" xr:uid="{00000000-0005-0000-0000-0000E4900000}"/>
    <cellStyle name="Hiperłącze 8" xfId="46277" hidden="1" xr:uid="{00000000-0005-0000-0000-0000E9900000}"/>
    <cellStyle name="Hiperłącze 8" xfId="46303" hidden="1" xr:uid="{00000000-0005-0000-0000-0000EA900000}"/>
    <cellStyle name="Hiperłącze 8" xfId="46330" hidden="1" xr:uid="{00000000-0005-0000-0000-0000EF900000}"/>
    <cellStyle name="Hiperłącze 8" xfId="46393" hidden="1" xr:uid="{00000000-0005-0000-0000-0000F1900000}"/>
    <cellStyle name="Hiperłącze 8" xfId="46355" hidden="1" xr:uid="{00000000-0005-0000-0000-0000F3900000}"/>
    <cellStyle name="Hiperłącze 8" xfId="46735" hidden="1" xr:uid="{00000000-0005-0000-0000-0000F9900000}"/>
    <cellStyle name="Hiperłącze 8" xfId="46763" hidden="1" xr:uid="{00000000-0005-0000-0000-0000FC900000}"/>
    <cellStyle name="Hiperłącze 8" xfId="46773" hidden="1" xr:uid="{00000000-0005-0000-0000-000000910000}"/>
    <cellStyle name="Hiperłącze 8" xfId="46807" hidden="1" xr:uid="{00000000-0005-0000-0000-000001910000}"/>
    <cellStyle name="Hiperłącze 8" xfId="46793" hidden="1" xr:uid="{00000000-0005-0000-0000-000004910000}"/>
    <cellStyle name="Hiperłącze 8" xfId="46838" hidden="1" xr:uid="{00000000-0005-0000-0000-000005910000}"/>
    <cellStyle name="Hiperłącze 8" xfId="46854" hidden="1" xr:uid="{00000000-0005-0000-0000-000007910000}"/>
    <cellStyle name="Hiperłącze 8" xfId="46984" hidden="1" xr:uid="{00000000-0005-0000-0000-000013910000}"/>
    <cellStyle name="Hiperłącze 8" xfId="46994" hidden="1" xr:uid="{00000000-0005-0000-0000-000014910000}"/>
    <cellStyle name="Hiperłącze 8" xfId="42676" hidden="1" xr:uid="{00000000-0005-0000-0000-0000458F0000}"/>
    <cellStyle name="Hiperłącze 8" xfId="42702" hidden="1" xr:uid="{00000000-0005-0000-0000-0000468F0000}"/>
    <cellStyle name="Hiperłącze 8" xfId="42784" hidden="1" xr:uid="{00000000-0005-0000-0000-00004D8F0000}"/>
    <cellStyle name="Hiperłącze 8" xfId="42751" hidden="1" xr:uid="{00000000-0005-0000-0000-00004F8F0000}"/>
    <cellStyle name="Hiperłącze 8" xfId="42800" hidden="1" xr:uid="{00000000-0005-0000-0000-0000528F0000}"/>
    <cellStyle name="Hiperłącze 8" xfId="42808" hidden="1" xr:uid="{00000000-0005-0000-0000-0000558F0000}"/>
    <cellStyle name="Hiperłącze 8" xfId="42888" hidden="1" xr:uid="{00000000-0005-0000-0000-00005A8F0000}"/>
    <cellStyle name="Hiperłącze 8" xfId="42839" hidden="1" xr:uid="{00000000-0005-0000-0000-00005C8F0000}"/>
    <cellStyle name="Hiperłącze 8" xfId="42896" hidden="1" xr:uid="{00000000-0005-0000-0000-00005E8F0000}"/>
    <cellStyle name="Hiperłącze 8" xfId="42914" hidden="1" xr:uid="{00000000-0005-0000-0000-0000628F0000}"/>
    <cellStyle name="Hiperłącze 8" xfId="42949" hidden="1" xr:uid="{00000000-0005-0000-0000-0000678F0000}"/>
    <cellStyle name="Hiperłącze 8" xfId="42979" hidden="1" xr:uid="{00000000-0005-0000-0000-0000698F0000}"/>
    <cellStyle name="Hiperłącze 8" xfId="43005" hidden="1" xr:uid="{00000000-0005-0000-0000-00006A8F0000}"/>
    <cellStyle name="Hiperłącze 8" xfId="43104" hidden="1" xr:uid="{00000000-0005-0000-0000-0000728F0000}"/>
    <cellStyle name="Hiperłącze 8" xfId="43057" hidden="1" xr:uid="{00000000-0005-0000-0000-0000738F0000}"/>
    <cellStyle name="Hiperłącze 8" xfId="43661" hidden="1" xr:uid="{00000000-0005-0000-0000-0000798F0000}"/>
    <cellStyle name="Hiperłącze 8" xfId="43738" hidden="1" xr:uid="{00000000-0005-0000-0000-00007D8F0000}"/>
    <cellStyle name="Hiperłącze 8" xfId="43754" hidden="1" xr:uid="{00000000-0005-0000-0000-0000828F0000}"/>
    <cellStyle name="Hiperłącze 8" xfId="42710" hidden="1" xr:uid="{00000000-0005-0000-0000-0000498F0000}"/>
    <cellStyle name="Hiperłącze 8" xfId="37324" hidden="1" xr:uid="{00000000-0005-0000-0000-0000D78C0000}"/>
    <cellStyle name="Hiperłącze 8" xfId="36604" hidden="1" xr:uid="{00000000-0005-0000-0000-0000808C0000}"/>
    <cellStyle name="Hiperłącze 8" xfId="36737" hidden="1" xr:uid="{00000000-0005-0000-0000-00004D8C0000}"/>
    <cellStyle name="Hiperłącze 8" xfId="35641" hidden="1" xr:uid="{00000000-0005-0000-0000-0000E48B0000}"/>
    <cellStyle name="Hiperłącze 8" xfId="34107" hidden="1" xr:uid="{00000000-0005-0000-0000-0000C28B0000}"/>
    <cellStyle name="Hiperłącze 8" xfId="41284" hidden="1" xr:uid="{00000000-0005-0000-0000-0000658E0000}"/>
    <cellStyle name="Hiperłącze 8" xfId="45979" hidden="1" xr:uid="{00000000-0005-0000-0000-000087900000}"/>
    <cellStyle name="Hiperłącze 8" xfId="20531" hidden="1" xr:uid="{00000000-0005-0000-0000-00009C850000}"/>
    <cellStyle name="Hiperłącze 8" xfId="21783" hidden="1" xr:uid="{00000000-0005-0000-0000-000079850000}"/>
    <cellStyle name="Hiperłącze 8" xfId="20475" hidden="1" xr:uid="{00000000-0005-0000-0000-000025850000}"/>
    <cellStyle name="Hiperłącze 8" xfId="32006" hidden="1" xr:uid="{00000000-0005-0000-0000-00007B8A0000}"/>
    <cellStyle name="Hiperłącze 8" xfId="36529" hidden="1" xr:uid="{00000000-0005-0000-0000-00008B8C0000}"/>
    <cellStyle name="Hiperłącze 8" xfId="39449" hidden="1" xr:uid="{00000000-0005-0000-0000-00008B8D0000}"/>
    <cellStyle name="Hiperłącze 8" xfId="44146" hidden="1" xr:uid="{00000000-0005-0000-0000-0000AB8F0000}"/>
    <cellStyle name="Hiperłącze 8" xfId="46168" hidden="1" xr:uid="{00000000-0005-0000-0000-0000C5900000}"/>
    <cellStyle name="Hiperłącze 8" xfId="46125" hidden="1" xr:uid="{00000000-0005-0000-0000-000091900000}"/>
    <cellStyle name="Hiperłącze 8" xfId="45860" hidden="1" xr:uid="{00000000-0005-0000-0000-00007F900000}"/>
    <cellStyle name="Hiperłącze 8" xfId="43213" hidden="1" xr:uid="{00000000-0005-0000-0000-00004A900000}"/>
    <cellStyle name="Hiperłącze 8" xfId="45120" hidden="1" xr:uid="{00000000-0005-0000-0000-000038900000}"/>
    <cellStyle name="Hiperłącze 8" xfId="44999" hidden="1" xr:uid="{00000000-0005-0000-0000-000027900000}"/>
    <cellStyle name="Hiperłącze 8" xfId="44687" hidden="1" xr:uid="{00000000-0005-0000-0000-000004900000}"/>
    <cellStyle name="Hiperłącze 8" xfId="43320" hidden="1" xr:uid="{00000000-0005-0000-0000-0000E18F0000}"/>
    <cellStyle name="Hiperłącze 8" xfId="44155" hidden="1" xr:uid="{00000000-0005-0000-0000-0000AC8F0000}"/>
    <cellStyle name="Hiperłącze 8" xfId="43786" hidden="1" xr:uid="{00000000-0005-0000-0000-0000888F0000}"/>
    <cellStyle name="Hiperłącze 8" xfId="42346" hidden="1" xr:uid="{00000000-0005-0000-0000-0000FC8E0000}"/>
    <cellStyle name="Hiperłącze 8" xfId="17585" hidden="1" xr:uid="{00000000-0005-0000-0000-0000A5830000}"/>
    <cellStyle name="Hiperłącze 8" xfId="17611" hidden="1" xr:uid="{00000000-0005-0000-0000-0000A6830000}"/>
    <cellStyle name="Hiperłącze 8" xfId="17570" hidden="1" xr:uid="{00000000-0005-0000-0000-0000A7830000}"/>
    <cellStyle name="Hiperłącze 8" xfId="36833" hidden="1" xr:uid="{00000000-0005-0000-0000-0000598C0000}"/>
    <cellStyle name="Hiperłącze 8" xfId="16371" hidden="1" xr:uid="{00000000-0005-0000-0000-0000DC830000}"/>
    <cellStyle name="Hiperłącze 8" xfId="37347" hidden="1" xr:uid="{00000000-0005-0000-0000-0000D18C0000}"/>
    <cellStyle name="Hiperłącze 8" xfId="34551" hidden="1" xr:uid="{00000000-0005-0000-0000-0000B98C0000}"/>
    <cellStyle name="Hiperłącze 8" xfId="43762" hidden="1" xr:uid="{00000000-0005-0000-0000-0000858F0000}"/>
    <cellStyle name="Hiperłącze 8" xfId="43778" hidden="1" xr:uid="{00000000-0005-0000-0000-0000878F0000}"/>
    <cellStyle name="Hiperłącze 8" xfId="43834" hidden="1" xr:uid="{00000000-0005-0000-0000-0000898F0000}"/>
    <cellStyle name="Hiperłącze 8" xfId="43813" hidden="1" xr:uid="{00000000-0005-0000-0000-0000908F0000}"/>
    <cellStyle name="Hiperłącze 8" xfId="43995" hidden="1" xr:uid="{00000000-0005-0000-0000-0000958F0000}"/>
    <cellStyle name="Hiperłącze 8" xfId="43957" hidden="1" xr:uid="{00000000-0005-0000-0000-0000978F0000}"/>
    <cellStyle name="Hiperłącze 8" xfId="43970" hidden="1" xr:uid="{00000000-0005-0000-0000-00009C8F0000}"/>
    <cellStyle name="Hiperłącze 8" xfId="44049" hidden="1" xr:uid="{00000000-0005-0000-0000-0000A08F0000}"/>
    <cellStyle name="Hiperłącze 8" xfId="44112" hidden="1" xr:uid="{00000000-0005-0000-0000-0000A28F0000}"/>
    <cellStyle name="Hiperłącze 8" xfId="44065" hidden="1" xr:uid="{00000000-0005-0000-0000-0000A38F0000}"/>
    <cellStyle name="Hiperłącze 8" xfId="44095" hidden="1" xr:uid="{00000000-0005-0000-0000-0000A58F0000}"/>
    <cellStyle name="Hiperłącze 8" xfId="44121" hidden="1" xr:uid="{00000000-0005-0000-0000-0000A68F0000}"/>
    <cellStyle name="Hiperłącze 8" xfId="44211" hidden="1" xr:uid="{00000000-0005-0000-0000-0000AE8F0000}"/>
    <cellStyle name="Hiperłącze 8" xfId="44170" hidden="1" xr:uid="{00000000-0005-0000-0000-0000AF8F0000}"/>
    <cellStyle name="Hiperłącze 8" xfId="44219" hidden="1" xr:uid="{00000000-0005-0000-0000-0000B28F0000}"/>
    <cellStyle name="Hiperłącze 8" xfId="44227" hidden="1" xr:uid="{00000000-0005-0000-0000-0000B58F0000}"/>
    <cellStyle name="Hiperłącze 8" xfId="44251" hidden="1" xr:uid="{00000000-0005-0000-0000-0000B88F0000}"/>
    <cellStyle name="Hiperłącze 8" xfId="44324" hidden="1" xr:uid="{00000000-0005-0000-0000-0000C18F0000}"/>
    <cellStyle name="Hiperłącze 8" xfId="44342" hidden="1" xr:uid="{00000000-0005-0000-0000-0000C38F0000}"/>
    <cellStyle name="Hiperłącze 8" xfId="44352" hidden="1" xr:uid="{00000000-0005-0000-0000-0000C48F0000}"/>
    <cellStyle name="Hiperłącze 8" xfId="44398" hidden="1" xr:uid="{00000000-0005-0000-0000-0000C98F0000}"/>
    <cellStyle name="Hiperłącze 8" xfId="44424" hidden="1" xr:uid="{00000000-0005-0000-0000-0000CA8F0000}"/>
    <cellStyle name="Hiperłącze 8" xfId="44460" hidden="1" xr:uid="{00000000-0005-0000-0000-0000D08F0000}"/>
    <cellStyle name="Hiperłącze 8" xfId="44476" hidden="1" xr:uid="{00000000-0005-0000-0000-0000D38F0000}"/>
    <cellStyle name="Hiperłącze 8" xfId="44467" hidden="1" xr:uid="{00000000-0005-0000-0000-0000D48F0000}"/>
    <cellStyle name="Hiperłącze 8" xfId="44489" hidden="1" xr:uid="{00000000-0005-0000-0000-0000D88F0000}"/>
    <cellStyle name="Hiperłącze 8" xfId="44235" hidden="1" xr:uid="{00000000-0005-0000-0000-0000B68F0000}"/>
    <cellStyle name="Hiperłącze 8" xfId="15542" hidden="1" xr:uid="{00000000-0005-0000-0000-0000E1820000}"/>
    <cellStyle name="Hiperłącze 8" xfId="20710" hidden="1" xr:uid="{00000000-0005-0000-0000-000093850000}"/>
    <cellStyle name="Hiperłącze 8" xfId="21540" hidden="1" xr:uid="{00000000-0005-0000-0000-00005C850000}"/>
    <cellStyle name="Hiperłącze 8" xfId="21200" hidden="1" xr:uid="{00000000-0005-0000-0000-00003F850000}"/>
    <cellStyle name="Hiperłącze 8" xfId="42816" hidden="1" xr:uid="{00000000-0005-0000-0000-0000568F0000}"/>
    <cellStyle name="Hiperłącze 8" xfId="36769" hidden="1" xr:uid="{00000000-0005-0000-0000-0000568C0000}"/>
    <cellStyle name="Hiperłącze 8" xfId="43267" hidden="1" xr:uid="{00000000-0005-0000-0000-0000EF8F0000}"/>
    <cellStyle name="Hiperłącze 8" xfId="32950" hidden="1" xr:uid="{00000000-0005-0000-0000-00001E8B0000}"/>
    <cellStyle name="Hiperłącze 8" xfId="46606" hidden="1" xr:uid="{00000000-0005-0000-0000-00003B910000}"/>
    <cellStyle name="Hiperłącze 8" xfId="45231" hidden="1" xr:uid="{00000000-0005-0000-0000-00005B900000}"/>
    <cellStyle name="Hiperłącze 8" xfId="36841" hidden="1" xr:uid="{00000000-0005-0000-0000-00005A8C0000}"/>
    <cellStyle name="Hiperłącze 8" xfId="19666" hidden="1" xr:uid="{00000000-0005-0000-0000-0000A1840000}"/>
    <cellStyle name="Hiperłącze 8" xfId="17227" hidden="1" xr:uid="{00000000-0005-0000-0000-000067830000}"/>
    <cellStyle name="Hiperłącze 8" xfId="18448" hidden="1" xr:uid="{00000000-0005-0000-0000-000048840000}"/>
    <cellStyle name="Hiperłącze 8" xfId="18059" hidden="1" xr:uid="{00000000-0005-0000-0000-0000F4830000}"/>
    <cellStyle name="Hiperłącze 8" xfId="42272" hidden="1" xr:uid="{00000000-0005-0000-0000-0000F38E0000}"/>
    <cellStyle name="Hiperłącze 8" xfId="32842" hidden="1" xr:uid="{00000000-0005-0000-0000-0000C68A0000}"/>
    <cellStyle name="Hiperłącze 8" xfId="33918" hidden="1" xr:uid="{00000000-0005-0000-0000-00004B8B0000}"/>
    <cellStyle name="Hiperłącze 8" xfId="20744" hidden="1" xr:uid="{00000000-0005-0000-0000-000089850000}"/>
    <cellStyle name="Hiperłącze 8" xfId="28811" hidden="1" xr:uid="{00000000-0005-0000-0000-0000CD880000}"/>
    <cellStyle name="Hiperłącze 8" xfId="39319" hidden="1" xr:uid="{00000000-0005-0000-0000-00007A8D0000}"/>
    <cellStyle name="Hiperłącze 8" xfId="43327" hidden="1" xr:uid="{00000000-0005-0000-0000-0000E48F0000}"/>
    <cellStyle name="Hiperłącze 8" xfId="42824" hidden="1" xr:uid="{00000000-0005-0000-0000-0000578F0000}"/>
    <cellStyle name="Hiperłącze 8" xfId="30650" hidden="1" xr:uid="{00000000-0005-0000-0000-000082890000}"/>
    <cellStyle name="Hiperłącze 8" xfId="22227" hidden="1" xr:uid="{00000000-0005-0000-0000-0000BE850000}"/>
    <cellStyle name="Hiperłącze 8" xfId="46822" hidden="1" xr:uid="{00000000-0005-0000-0000-0000FE900000}"/>
    <cellStyle name="Hiperłącze 8" xfId="46203" hidden="1" xr:uid="{00000000-0005-0000-0000-0000E1900000}"/>
    <cellStyle name="Hiperłącze 8" xfId="46176" hidden="1" xr:uid="{00000000-0005-0000-0000-0000C1900000}"/>
    <cellStyle name="Hiperłącze 8" xfId="42220" hidden="1" xr:uid="{00000000-0005-0000-0000-0000EA8E0000}"/>
    <cellStyle name="Hiperłącze 8" xfId="36753" hidden="1" xr:uid="{00000000-0005-0000-0000-0000528C0000}"/>
    <cellStyle name="Hiperłącze 8" xfId="36208" hidden="1" xr:uid="{00000000-0005-0000-0000-0000358C0000}"/>
    <cellStyle name="Hiperłącze 8" xfId="45831" hidden="1" xr:uid="{00000000-0005-0000-0000-000078900000}"/>
    <cellStyle name="Hiperłącze 8" xfId="45281" hidden="1" xr:uid="{00000000-0005-0000-0000-00005D900000}"/>
    <cellStyle name="Hiperłącze 8" xfId="44726" hidden="1" xr:uid="{00000000-0005-0000-0000-000005900000}"/>
    <cellStyle name="Hiperłącze 8" xfId="42045" hidden="1" xr:uid="{00000000-0005-0000-0000-00003C8F0000}"/>
    <cellStyle name="Hiperłącze 8" xfId="42175" hidden="1" xr:uid="{00000000-0005-0000-0000-00001A8F0000}"/>
    <cellStyle name="Hiperłącze 8" xfId="42403" hidden="1" xr:uid="{00000000-0005-0000-0000-0000FE8E0000}"/>
    <cellStyle name="Hiperłącze 8" xfId="44078" hidden="1" xr:uid="{00000000-0005-0000-0000-0000A88F0000}"/>
    <cellStyle name="Hiperłącze 8" xfId="30401" hidden="1" xr:uid="{00000000-0005-0000-0000-00006C890000}"/>
    <cellStyle name="Hiperłącze 8" xfId="18183" hidden="1" xr:uid="{00000000-0005-0000-0000-000003840000}"/>
    <cellStyle name="Hiperłącze 8" xfId="39533" hidden="1" xr:uid="{00000000-0005-0000-0000-0000948D0000}"/>
    <cellStyle name="Hiperłącze 8" xfId="28553" hidden="1" xr:uid="{00000000-0005-0000-0000-0000EE880000}"/>
    <cellStyle name="Hiperłącze 8" xfId="28544" hidden="1" xr:uid="{00000000-0005-0000-0000-0000F5880000}"/>
    <cellStyle name="Hiperłącze 8" xfId="28330" hidden="1" xr:uid="{00000000-0005-0000-0000-0000FA880000}"/>
    <cellStyle name="Hiperłącze 8" xfId="28343" hidden="1" xr:uid="{00000000-0005-0000-0000-0000FC880000}"/>
    <cellStyle name="Hiperłącze 8" xfId="28499" hidden="1" xr:uid="{00000000-0005-0000-0000-0000FD880000}"/>
    <cellStyle name="Hiperłącze 8" xfId="28504" hidden="1" xr:uid="{00000000-0005-0000-0000-0000FF880000}"/>
    <cellStyle name="Hiperłącze 8" xfId="44383" hidden="1" xr:uid="{00000000-0005-0000-0000-0000CB8F0000}"/>
    <cellStyle name="Hiperłącze 8" xfId="29577" hidden="1" xr:uid="{00000000-0005-0000-0000-0000BC890000}"/>
    <cellStyle name="Hiperłącze 8" xfId="28514" hidden="1" xr:uid="{00000000-0005-0000-0000-0000FB880000}"/>
    <cellStyle name="Hiperłącze 8" xfId="34235" hidden="1" xr:uid="{00000000-0005-0000-0000-0000C88B0000}"/>
    <cellStyle name="Hiperłącze 8" xfId="22492" hidden="1" xr:uid="{00000000-0005-0000-0000-0000E3850000}"/>
    <cellStyle name="Hiperłącze 8" xfId="33540" hidden="1" xr:uid="{00000000-0005-0000-0000-0000F48A0000}"/>
    <cellStyle name="Hiperłącze 8" xfId="42962" hidden="1" xr:uid="{00000000-0005-0000-0000-00006C8F0000}"/>
    <cellStyle name="Hiperłącze 8" xfId="31827" hidden="1" xr:uid="{00000000-0005-0000-0000-0000798A0000}"/>
    <cellStyle name="Hiperłącze 8" xfId="42387" hidden="1" xr:uid="{00000000-0005-0000-0000-0000F98E0000}"/>
    <cellStyle name="Hiperłącze 8" xfId="42368" hidden="1" xr:uid="{00000000-0005-0000-0000-0000FF8E0000}"/>
    <cellStyle name="Hiperłącze 8" xfId="42366" hidden="1" xr:uid="{00000000-0005-0000-0000-0000008F0000}"/>
    <cellStyle name="Hiperłącze 8" xfId="42525" hidden="1" xr:uid="{00000000-0005-0000-0000-0000058F0000}"/>
    <cellStyle name="Hiperłącze 8" xfId="42543" hidden="1" xr:uid="{00000000-0005-0000-0000-00000A8F0000}"/>
    <cellStyle name="Hiperłącze 8" xfId="42500" hidden="1" xr:uid="{00000000-0005-0000-0000-00000C8F0000}"/>
    <cellStyle name="Hiperłącze 8" xfId="42561" hidden="1" xr:uid="{00000000-0005-0000-0000-00000E8F0000}"/>
    <cellStyle name="Hiperłącze 8" xfId="42586" hidden="1" xr:uid="{00000000-0005-0000-0000-0000148F0000}"/>
    <cellStyle name="Hiperłącze 8" xfId="42651" hidden="1" xr:uid="{00000000-0005-0000-0000-0000168F0000}"/>
    <cellStyle name="Hiperłącze 8" xfId="42122" hidden="1" xr:uid="{00000000-0005-0000-0000-00001E8F0000}"/>
    <cellStyle name="Hiperłącze 8" xfId="42130" hidden="1" xr:uid="{00000000-0005-0000-0000-0000218F0000}"/>
    <cellStyle name="Hiperłącze 8" xfId="42138" hidden="1" xr:uid="{00000000-0005-0000-0000-0000238F0000}"/>
    <cellStyle name="Hiperłącze 8" xfId="42105" hidden="1" xr:uid="{00000000-0005-0000-0000-0000278F0000}"/>
    <cellStyle name="Hiperłącze 8" xfId="41904" hidden="1" xr:uid="{00000000-0005-0000-0000-0000298F0000}"/>
    <cellStyle name="Hiperłącze 8" xfId="41899" hidden="1" xr:uid="{00000000-0005-0000-0000-00002A8F0000}"/>
    <cellStyle name="Hiperłącze 8" xfId="41912" hidden="1" xr:uid="{00000000-0005-0000-0000-00002C8F0000}"/>
    <cellStyle name="Hiperłącze 8" xfId="42068" hidden="1" xr:uid="{00000000-0005-0000-0000-00002D8F0000}"/>
    <cellStyle name="Hiperłącze 8" xfId="42056" hidden="1" xr:uid="{00000000-0005-0000-0000-0000378F0000}"/>
    <cellStyle name="Hiperłącze 8" xfId="41996" hidden="1" xr:uid="{00000000-0005-0000-0000-00003E8F0000}"/>
    <cellStyle name="Hiperłącze 8" xfId="41989" hidden="1" xr:uid="{00000000-0005-0000-0000-00003F8F0000}"/>
    <cellStyle name="Hiperłącze 8" xfId="42471" hidden="1" xr:uid="{00000000-0005-0000-0000-0000048F0000}"/>
    <cellStyle name="Hiperłącze 8" xfId="36091" hidden="1" xr:uid="{00000000-0005-0000-0000-0000158C0000}"/>
    <cellStyle name="Hiperłącze 8" xfId="21809" hidden="1" xr:uid="{00000000-0005-0000-0000-00007A850000}"/>
    <cellStyle name="Hiperłącze 8" xfId="43335" hidden="1" xr:uid="{00000000-0005-0000-0000-0000DF8F0000}"/>
    <cellStyle name="Hiperłącze 8" xfId="43153" hidden="1" xr:uid="{00000000-0005-0000-0000-0000E28F0000}"/>
    <cellStyle name="Hiperłącze 8" xfId="43149" hidden="1" xr:uid="{00000000-0005-0000-0000-0000E68F0000}"/>
    <cellStyle name="Hiperłącze 8" xfId="43281" hidden="1" xr:uid="{00000000-0005-0000-0000-0000E88F0000}"/>
    <cellStyle name="Hiperłącze 8" xfId="43248" hidden="1" xr:uid="{00000000-0005-0000-0000-0000EE8F0000}"/>
    <cellStyle name="Hiperłącze 8" xfId="43269" hidden="1" xr:uid="{00000000-0005-0000-0000-0000F08F0000}"/>
    <cellStyle name="Hiperłącze 8" xfId="44572" hidden="1" xr:uid="{00000000-0005-0000-0000-0000F48F0000}"/>
    <cellStyle name="Hiperłącze 8" xfId="44626" hidden="1" xr:uid="{00000000-0005-0000-0000-0000F58F0000}"/>
    <cellStyle name="Hiperłącze 8" xfId="44644" hidden="1" xr:uid="{00000000-0005-0000-0000-0000FA8F0000}"/>
    <cellStyle name="Hiperłącze 8" xfId="44653" hidden="1" xr:uid="{00000000-0005-0000-0000-0000FD8F0000}"/>
    <cellStyle name="Hiperłącze 8" xfId="44680" hidden="1" xr:uid="{00000000-0005-0000-0000-000000900000}"/>
    <cellStyle name="Hiperłącze 8" xfId="44696" hidden="1" xr:uid="{00000000-0005-0000-0000-000003900000}"/>
    <cellStyle name="Hiperłącze 8" xfId="44768" hidden="1" xr:uid="{00000000-0005-0000-0000-00000A900000}"/>
    <cellStyle name="Hiperłącze 8" xfId="44786" hidden="1" xr:uid="{00000000-0005-0000-0000-00000C900000}"/>
    <cellStyle name="Hiperłącze 8" xfId="44793" hidden="1" xr:uid="{00000000-0005-0000-0000-000010900000}"/>
    <cellStyle name="Hiperłącze 8" xfId="44850" hidden="1" xr:uid="{00000000-0005-0000-0000-000012900000}"/>
    <cellStyle name="Hiperłącze 8" xfId="44866" hidden="1" xr:uid="{00000000-0005-0000-0000-000016900000}"/>
    <cellStyle name="Hiperłącze 8" xfId="44874" hidden="1" xr:uid="{00000000-0005-0000-0000-000017900000}"/>
    <cellStyle name="Hiperłącze 8" xfId="44923" hidden="1" xr:uid="{00000000-0005-0000-0000-00001D900000}"/>
    <cellStyle name="Hiperłącze 8" xfId="21116" hidden="1" xr:uid="{00000000-0005-0000-0000-000031850000}"/>
    <cellStyle name="Hiperłącze 8" xfId="18851" hidden="1" xr:uid="{00000000-0005-0000-0000-00002C840000}"/>
    <cellStyle name="Hiperłącze 8" xfId="17709" hidden="1" xr:uid="{00000000-0005-0000-0000-0000B2830000}"/>
    <cellStyle name="Hiperłącze 8" xfId="44315" hidden="1" xr:uid="{00000000-0005-0000-0000-0000BE8F0000}"/>
    <cellStyle name="Hiperłącze 8" xfId="34724" hidden="1" xr:uid="{00000000-0005-0000-0000-0000668B0000}"/>
    <cellStyle name="Hiperłącze 8" xfId="29790" hidden="1" xr:uid="{00000000-0005-0000-0000-0000A9890000}"/>
    <cellStyle name="Hiperłącze 8" xfId="29734" hidden="1" xr:uid="{00000000-0005-0000-0000-0000B5890000}"/>
    <cellStyle name="Hiperłącze 8" xfId="46321" hidden="1" xr:uid="{00000000-0005-0000-0000-0000EE900000}"/>
    <cellStyle name="Hiperłącze 8" xfId="44080" hidden="1" xr:uid="{00000000-0005-0000-0000-0000A78F0000}"/>
    <cellStyle name="Hiperłącze 8" xfId="25413" hidden="1" xr:uid="{00000000-0005-0000-0000-0000FB870000}"/>
    <cellStyle name="Hiperłącze 8" xfId="30209" hidden="1" xr:uid="{00000000-0005-0000-0000-000057890000}"/>
    <cellStyle name="Hiperłącze 8" xfId="28569" hidden="1" xr:uid="{00000000-0005-0000-0000-0000F3880000}"/>
    <cellStyle name="Hiperłącze 8" xfId="28983" hidden="1" xr:uid="{00000000-0005-0000-0000-0000DD880000}"/>
    <cellStyle name="Hiperłącze 8" xfId="33613" hidden="1" xr:uid="{00000000-0005-0000-0000-0000288B0000}"/>
    <cellStyle name="Hiperłącze 8" xfId="16494" hidden="1" xr:uid="{00000000-0005-0000-0000-0000E8830000}"/>
    <cellStyle name="Hiperłącze 8" xfId="35421" hidden="1" xr:uid="{00000000-0005-0000-0000-0000B48B0000}"/>
    <cellStyle name="Hiperłącze 8" xfId="42240" hidden="1" xr:uid="{00000000-0005-0000-0000-0000EC8E0000}"/>
    <cellStyle name="Hiperłącze 8" xfId="44359" hidden="1" xr:uid="{00000000-0005-0000-0000-0000C88F0000}"/>
    <cellStyle name="Hiperłącze 8" xfId="43842" hidden="1" xr:uid="{00000000-0005-0000-0000-00008A8F0000}"/>
    <cellStyle name="Hiperłącze 8" xfId="43048" hidden="1" xr:uid="{00000000-0005-0000-0000-0000748F0000}"/>
    <cellStyle name="Hiperłącze 8" xfId="42718" hidden="1" xr:uid="{00000000-0005-0000-0000-00004A8F0000}"/>
    <cellStyle name="Hiperłącze 8" xfId="46862" hidden="1" xr:uid="{00000000-0005-0000-0000-000008910000}"/>
    <cellStyle name="Hiperłącze 8" xfId="46346" hidden="1" xr:uid="{00000000-0005-0000-0000-0000F4900000}"/>
    <cellStyle name="Hiperłącze 8" xfId="43402" hidden="1" xr:uid="{00000000-0005-0000-0000-0000DF900000}"/>
    <cellStyle name="Hiperłącze 8" xfId="45511" hidden="1" xr:uid="{00000000-0005-0000-0000-0000B6900000}"/>
    <cellStyle name="Hiperłącze 8" xfId="45823" hidden="1" xr:uid="{00000000-0005-0000-0000-000077900000}"/>
    <cellStyle name="Hiperłącze 8" xfId="43574" hidden="1" xr:uid="{00000000-0005-0000-0000-00004D900000}"/>
    <cellStyle name="Hiperłącze 8" xfId="44973" hidden="1" xr:uid="{00000000-0005-0000-0000-000023900000}"/>
    <cellStyle name="Hiperłącze 8" xfId="36099" hidden="1" xr:uid="{00000000-0005-0000-0000-0000118C0000}"/>
    <cellStyle name="Hiperłącze 8" xfId="40237" hidden="1" xr:uid="{00000000-0005-0000-0000-0000F98D0000}"/>
    <cellStyle name="Hiperłącze 8" xfId="40263" hidden="1" xr:uid="{00000000-0005-0000-0000-0000FC8D0000}"/>
    <cellStyle name="Hiperłącze 8" xfId="40311" hidden="1" xr:uid="{00000000-0005-0000-0000-0000FD8D0000}"/>
    <cellStyle name="Hiperłącze 8" xfId="40319" hidden="1" xr:uid="{00000000-0005-0000-0000-0000FE8D0000}"/>
    <cellStyle name="Hiperłącze 8" xfId="30837" hidden="1" xr:uid="{00000000-0005-0000-0000-000095890000}"/>
    <cellStyle name="Hiperłącze 8" xfId="38903" hidden="1" xr:uid="{00000000-0005-0000-0000-0000C68E0000}"/>
    <cellStyle name="Hiperłącze 8" xfId="39356" hidden="1" xr:uid="{00000000-0005-0000-0000-00003E8E0000}"/>
    <cellStyle name="Hiperłącze 8" xfId="46512" hidden="1" xr:uid="{00000000-0005-0000-0000-00004F910000}"/>
    <cellStyle name="Hiperłącze 8" xfId="18876" hidden="1" xr:uid="{00000000-0005-0000-0000-000025840000}"/>
    <cellStyle name="Hiperłącze 8" xfId="18582" hidden="1" xr:uid="{00000000-0005-0000-0000-00000B840000}"/>
    <cellStyle name="Hiperłącze 8" xfId="44909" hidden="1" xr:uid="{00000000-0005-0000-0000-000020900000}"/>
    <cellStyle name="Hiperłącze 8" xfId="44983" hidden="1" xr:uid="{00000000-0005-0000-0000-000024900000}"/>
    <cellStyle name="Hiperłącze 8" xfId="45055" hidden="1" xr:uid="{00000000-0005-0000-0000-00002A900000}"/>
    <cellStyle name="Hiperłącze 8" xfId="45073" hidden="1" xr:uid="{00000000-0005-0000-0000-00002E900000}"/>
    <cellStyle name="Hiperłącze 8" xfId="45098" hidden="1" xr:uid="{00000000-0005-0000-0000-000034900000}"/>
    <cellStyle name="Hiperłącze 8" xfId="45137" hidden="1" xr:uid="{00000000-0005-0000-0000-000035900000}"/>
    <cellStyle name="Hiperłącze 8" xfId="43512" hidden="1" xr:uid="{00000000-0005-0000-0000-00003C900000}"/>
    <cellStyle name="Hiperłącze 8" xfId="43536" hidden="1" xr:uid="{00000000-0005-0000-0000-00003D900000}"/>
    <cellStyle name="Hiperłącze 8" xfId="43518" hidden="1" xr:uid="{00000000-0005-0000-0000-000040900000}"/>
    <cellStyle name="Hiperłącze 8" xfId="43205" hidden="1" xr:uid="{00000000-0005-0000-0000-000042900000}"/>
    <cellStyle name="Hiperłącze 8" xfId="43529" hidden="1" xr:uid="{00000000-0005-0000-0000-000044900000}"/>
    <cellStyle name="Hiperłącze 8" xfId="43630" hidden="1" xr:uid="{00000000-0005-0000-0000-000046900000}"/>
    <cellStyle name="Hiperłącze 8" xfId="43635" hidden="1" xr:uid="{00000000-0005-0000-0000-000048900000}"/>
    <cellStyle name="Hiperłącze 8" xfId="45172" hidden="1" xr:uid="{00000000-0005-0000-0000-000051900000}"/>
    <cellStyle name="Hiperłącze 8" xfId="45181" hidden="1" xr:uid="{00000000-0005-0000-0000-000052900000}"/>
    <cellStyle name="Hiperłącze 8" xfId="45254" hidden="1" xr:uid="{00000000-0005-0000-0000-000055900000}"/>
    <cellStyle name="Hiperłącze 8" xfId="45263" hidden="1" xr:uid="{00000000-0005-0000-0000-000056900000}"/>
    <cellStyle name="Hiperłącze 8" xfId="45272" hidden="1" xr:uid="{00000000-0005-0000-0000-00005A900000}"/>
    <cellStyle name="Hiperłącze 8" xfId="45299" hidden="1" xr:uid="{00000000-0005-0000-0000-00005F900000}"/>
    <cellStyle name="Hiperłącze 8" xfId="45337" hidden="1" xr:uid="{00000000-0005-0000-0000-000068900000}"/>
    <cellStyle name="Hiperłącze 8" xfId="45712" hidden="1" xr:uid="{00000000-0005-0000-0000-00006A900000}"/>
    <cellStyle name="Hiperłącze 8" xfId="45732" hidden="1" xr:uid="{00000000-0005-0000-0000-00006C900000}"/>
    <cellStyle name="Hiperłącze 8" xfId="45799" hidden="1" xr:uid="{00000000-0005-0000-0000-000072900000}"/>
    <cellStyle name="Hiperłącze 8" xfId="45764" hidden="1" xr:uid="{00000000-0005-0000-0000-000073900000}"/>
    <cellStyle name="Hiperłącze 8" xfId="45807" hidden="1" xr:uid="{00000000-0005-0000-0000-000075900000}"/>
    <cellStyle name="Hiperłącze 8" xfId="45838" hidden="1" xr:uid="{00000000-0005-0000-0000-00007C900000}"/>
    <cellStyle name="Hiperłącze 8" xfId="45872" hidden="1" xr:uid="{00000000-0005-0000-0000-00007D900000}"/>
    <cellStyle name="Hiperłącze 8" xfId="45858" hidden="1" xr:uid="{00000000-0005-0000-0000-000080900000}"/>
    <cellStyle name="Hiperłącze 8" xfId="45963" hidden="1" xr:uid="{00000000-0005-0000-0000-000084900000}"/>
    <cellStyle name="Hiperłącze 8" xfId="46017" hidden="1" xr:uid="{00000000-0005-0000-0000-000085900000}"/>
    <cellStyle name="Hiperłącze 8" xfId="45246" hidden="1" xr:uid="{00000000-0005-0000-0000-000059900000}"/>
    <cellStyle name="Hiperłącze 8" xfId="33105" hidden="1" xr:uid="{00000000-0005-0000-0000-0000FF8A0000}"/>
    <cellStyle name="Hiperłącze 8" xfId="12612" hidden="1" xr:uid="{00000000-0005-0000-0000-000050810000}"/>
    <cellStyle name="Hiperłącze 8" xfId="30201" hidden="1" xr:uid="{00000000-0005-0000-0000-000056890000}"/>
    <cellStyle name="Hiperłącze 8" xfId="29427" hidden="1" xr:uid="{00000000-0005-0000-0000-000036890000}"/>
    <cellStyle name="Hiperłącze 8" xfId="28401" hidden="1" xr:uid="{00000000-0005-0000-0000-000013890000}"/>
    <cellStyle name="Hiperłącze 8" xfId="43130" hidden="1" xr:uid="{00000000-0005-0000-0000-0000E98F0000}"/>
    <cellStyle name="Hiperłącze 8" xfId="42552" hidden="1" xr:uid="{00000000-0005-0000-0000-00000D8F0000}"/>
    <cellStyle name="Hiperłącze 8" xfId="45420" hidden="1" xr:uid="{00000000-0005-0000-0000-00009D900000}"/>
    <cellStyle name="Hiperłącze 8" xfId="31721" hidden="1" xr:uid="{00000000-0005-0000-0000-00002E8A0000}"/>
    <cellStyle name="Hiperłącze 8" xfId="45762" hidden="1" xr:uid="{00000000-0005-0000-0000-000074900000}"/>
    <cellStyle name="Hiperłącze 8" xfId="38672" hidden="1" xr:uid="{00000000-0005-0000-0000-0000C28E0000}"/>
    <cellStyle name="Hiperłącze 8" xfId="43531" hidden="1" xr:uid="{00000000-0005-0000-0000-000043900000}"/>
    <cellStyle name="Hiperłącze 8" xfId="42736" hidden="1" xr:uid="{00000000-0005-0000-0000-00004C8F0000}"/>
    <cellStyle name="Hiperłącze 8" xfId="41645" hidden="1" xr:uid="{00000000-0005-0000-0000-0000B58E0000}"/>
    <cellStyle name="Hiperłącze 8" xfId="41894" hidden="1" xr:uid="{00000000-0005-0000-0000-00002E8F0000}"/>
    <cellStyle name="Hiperłącze 8" xfId="18426" hidden="1" xr:uid="{00000000-0005-0000-0000-000050840000}"/>
    <cellStyle name="Hiperłącze 8" xfId="41780" hidden="1" xr:uid="{00000000-0005-0000-0000-0000DA8E0000}"/>
    <cellStyle name="Hiperłącze 8" xfId="41530" hidden="1" xr:uid="{00000000-0005-0000-0000-00007E8E0000}"/>
    <cellStyle name="Hiperłącze 8" xfId="41209" hidden="1" xr:uid="{00000000-0005-0000-0000-00005C8E0000}"/>
    <cellStyle name="Hiperłącze 8" xfId="35983" hidden="1" xr:uid="{00000000-0005-0000-0000-0000098C0000}"/>
    <cellStyle name="Hiperłącze 8" xfId="34804" hidden="1" xr:uid="{00000000-0005-0000-0000-00006E8B0000}"/>
    <cellStyle name="Hiperłącze 8" xfId="32518" hidden="1" xr:uid="{00000000-0005-0000-0000-0000638A0000}"/>
    <cellStyle name="Hiperłącze 8" xfId="30403" hidden="1" xr:uid="{00000000-0005-0000-0000-00006B890000}"/>
    <cellStyle name="Hiperłącze 8" xfId="36628" hidden="1" xr:uid="{00000000-0005-0000-0000-0000798C0000}"/>
    <cellStyle name="Hiperłącze 8" xfId="44897" hidden="1" xr:uid="{00000000-0005-0000-0000-00001B900000}"/>
    <cellStyle name="Hiperłącze 8" xfId="46134" hidden="1" xr:uid="{00000000-0005-0000-0000-000092900000}"/>
    <cellStyle name="Hiperłącze 8" xfId="39490" hidden="1" xr:uid="{00000000-0005-0000-0000-00008A8D0000}"/>
    <cellStyle name="Hiperłącze 8" xfId="38413" hidden="1" xr:uid="{00000000-0005-0000-0000-0000528D0000}"/>
    <cellStyle name="Hiperłącze 8" xfId="20152" hidden="1" xr:uid="{00000000-0005-0000-0000-000004850000}"/>
    <cellStyle name="Hiperłącze 8" xfId="44911" hidden="1" xr:uid="{00000000-0005-0000-0000-00001F900000}"/>
    <cellStyle name="Hiperłącze 8" xfId="44601" hidden="1" xr:uid="{00000000-0005-0000-0000-0000FC8F0000}"/>
    <cellStyle name="Hiperłącze 8" xfId="42113" hidden="1" xr:uid="{00000000-0005-0000-0000-0000258F0000}"/>
    <cellStyle name="Hiperłącze 8" xfId="42461" hidden="1" xr:uid="{00000000-0005-0000-0000-0000038F0000}"/>
    <cellStyle name="Hiperłącze 8" xfId="44406" hidden="1" xr:uid="{00000000-0005-0000-0000-0000C58F0000}"/>
    <cellStyle name="Hiperłącze 8" xfId="35900" hidden="1" xr:uid="{00000000-0005-0000-0000-0000FE8B0000}"/>
    <cellStyle name="Hiperłącze 8" xfId="42693" hidden="1" xr:uid="{00000000-0005-0000-0000-0000428F0000}"/>
    <cellStyle name="Hiperłącze 8" xfId="45575" hidden="1" xr:uid="{00000000-0005-0000-0000-0000AB900000}"/>
    <cellStyle name="Hiperłącze 8" xfId="34534" hidden="1" xr:uid="{00000000-0005-0000-0000-0000298C0000}"/>
    <cellStyle name="Hiperłącze 8" xfId="43023" hidden="1" xr:uid="{00000000-0005-0000-0000-00006E8F0000}"/>
    <cellStyle name="Hiperłącze 8" xfId="46814" hidden="1" xr:uid="{00000000-0005-0000-0000-0000FD900000}"/>
    <cellStyle name="Hiperłącze 8" xfId="45452" hidden="1" xr:uid="{00000000-0005-0000-0000-0000B8900000}"/>
    <cellStyle name="Hiperłącze 8" xfId="36814" hidden="1" xr:uid="{00000000-0005-0000-0000-00005F8C0000}"/>
    <cellStyle name="Hiperłącze 8" xfId="36217" hidden="1" xr:uid="{00000000-0005-0000-0000-0000368C0000}"/>
    <cellStyle name="Hiperłącze 8" xfId="45742" hidden="1" xr:uid="{00000000-0005-0000-0000-000070900000}"/>
    <cellStyle name="Hiperłącze 8" xfId="45012" hidden="1" xr:uid="{00000000-0005-0000-0000-00002C900000}"/>
    <cellStyle name="Hiperłącze 8" xfId="21082" hidden="1" xr:uid="{00000000-0005-0000-0000-000030850000}"/>
    <cellStyle name="Hiperłącze 8" xfId="46035" hidden="1" xr:uid="{00000000-0005-0000-0000-00008A900000}"/>
    <cellStyle name="Hiperłącze 8" xfId="38138" hidden="1" xr:uid="{00000000-0005-0000-0000-0000378D0000}"/>
    <cellStyle name="Hiperłącze 8" xfId="41372" hidden="1" xr:uid="{00000000-0005-0000-0000-00006E8E0000}"/>
    <cellStyle name="Hiperłącze 8" xfId="40491" hidden="1" xr:uid="{00000000-0005-0000-0000-00001B8E0000}"/>
    <cellStyle name="Hiperłącze 8" xfId="37122" hidden="1" xr:uid="{00000000-0005-0000-0000-0000A58C0000}"/>
    <cellStyle name="Hiperłącze 8" xfId="34397" hidden="1" xr:uid="{00000000-0005-0000-0000-0000AD8C0000}"/>
    <cellStyle name="Hiperłącze 8" xfId="34419" hidden="1" xr:uid="{00000000-0005-0000-0000-0000B08C0000}"/>
    <cellStyle name="Hiperłącze 8" xfId="34149" hidden="1" xr:uid="{00000000-0005-0000-0000-0000B28C0000}"/>
    <cellStyle name="Hiperłącze 8" xfId="34407" hidden="1" xr:uid="{00000000-0005-0000-0000-0000B38C0000}"/>
    <cellStyle name="Hiperłącze 8" xfId="34380" hidden="1" xr:uid="{00000000-0005-0000-0000-0000B68C0000}"/>
    <cellStyle name="Hiperłącze 8" xfId="34318" hidden="1" xr:uid="{00000000-0005-0000-0000-0000BA8C0000}"/>
    <cellStyle name="Hiperłącze 8" xfId="34362" hidden="1" xr:uid="{00000000-0005-0000-0000-0000BC8C0000}"/>
    <cellStyle name="Hiperłącze 8" xfId="34609" hidden="1" xr:uid="{00000000-0005-0000-0000-0000BD8C0000}"/>
    <cellStyle name="Hiperłącze 8" xfId="34156" hidden="1" xr:uid="{00000000-0005-0000-0000-0000AC8C0000}"/>
    <cellStyle name="Hiperłącze 8" xfId="34755" hidden="1" xr:uid="{00000000-0005-0000-0000-00006B8B0000}"/>
    <cellStyle name="Hiperłącze 8" xfId="33397" hidden="1" xr:uid="{00000000-0005-0000-0000-0000E18A0000}"/>
    <cellStyle name="Hiperłącze 8" xfId="29239" hidden="1" xr:uid="{00000000-0005-0000-0000-000025890000}"/>
    <cellStyle name="Hiperłącze 8" xfId="34049" hidden="1" xr:uid="{00000000-0005-0000-0000-0000518B0000}"/>
    <cellStyle name="Hiperłącze 8" xfId="39810" hidden="1" xr:uid="{00000000-0005-0000-0000-0000B28D0000}"/>
    <cellStyle name="Hiperłącze 8" xfId="32924" hidden="1" xr:uid="{00000000-0005-0000-0000-0000238B0000}"/>
    <cellStyle name="Hiperłącze 8" xfId="33067" hidden="1" xr:uid="{00000000-0005-0000-0000-0000058B0000}"/>
    <cellStyle name="Hiperłącze 8" xfId="33415" hidden="1" xr:uid="{00000000-0005-0000-0000-0000E38A0000}"/>
    <cellStyle name="Hiperłącze 8" xfId="32565" hidden="1" xr:uid="{00000000-0005-0000-0000-0000628A0000}"/>
    <cellStyle name="Hiperłącze 8" xfId="38812" hidden="1" xr:uid="{00000000-0005-0000-0000-0000CF8D0000}"/>
    <cellStyle name="Hiperłącze 8" xfId="31049" hidden="1" xr:uid="{00000000-0005-0000-0000-0000C9890000}"/>
    <cellStyle name="Hiperłącze 8" xfId="47118" hidden="1" xr:uid="{00000000-0005-0000-0000-000023910000}"/>
    <cellStyle name="Hiperłącze 8" xfId="29819" hidden="1" xr:uid="{00000000-0005-0000-0000-00009A8A0000}"/>
    <cellStyle name="Hiperłącze 8" xfId="31477" hidden="1" xr:uid="{00000000-0005-0000-0000-0000F6890000}"/>
    <cellStyle name="Hiperłącze 8" xfId="31102" hidden="1" xr:uid="{00000000-0005-0000-0000-0000CF890000}"/>
    <cellStyle name="Hiperłącze 8" xfId="32502" hidden="1" xr:uid="{00000000-0005-0000-0000-0000608A0000}"/>
    <cellStyle name="Hiperłącze 8" xfId="39278" hidden="1" xr:uid="{00000000-0005-0000-0000-00007B8D0000}"/>
    <cellStyle name="Hiperłącze 8" xfId="35032" hidden="1" xr:uid="{00000000-0005-0000-0000-0000888B0000}"/>
    <cellStyle name="Hiperłącze 8" xfId="45405" hidden="1" xr:uid="{00000000-0005-0000-0000-0000A6900000}"/>
    <cellStyle name="Hiperłącze 8" xfId="33320" hidden="1" xr:uid="{00000000-0005-0000-0000-0000E08A0000}"/>
    <cellStyle name="Hiperłącze 8" xfId="46653" hidden="1" xr:uid="{00000000-0005-0000-0000-000031910000}"/>
    <cellStyle name="Hiperłącze 8" xfId="37390" hidden="1" xr:uid="{00000000-0005-0000-0000-0000168D0000}"/>
    <cellStyle name="Hiperłącze 8" xfId="46339" hidden="1" xr:uid="{00000000-0005-0000-0000-0000F0900000}"/>
    <cellStyle name="Hiperłącze 8" xfId="30709" hidden="1" xr:uid="{00000000-0005-0000-0000-000090890000}"/>
    <cellStyle name="Hiperłącze 8" xfId="30783" hidden="1" xr:uid="{00000000-0005-0000-0000-000094890000}"/>
    <cellStyle name="Hiperłącze 8" xfId="20644" hidden="1" xr:uid="{00000000-0005-0000-0000-00009D850000}"/>
    <cellStyle name="Hiperłącze 8" xfId="32246" hidden="1" xr:uid="{00000000-0005-0000-0000-0000468A0000}"/>
    <cellStyle name="Hiperłącze 8" xfId="16790" hidden="1" xr:uid="{00000000-0005-0000-0000-000033830000}"/>
    <cellStyle name="Hiperłącze 8" xfId="20929" hidden="1" xr:uid="{00000000-0005-0000-0000-0000EE850000}"/>
    <cellStyle name="Hiperłącze 8" xfId="35443" hidden="1" xr:uid="{00000000-0005-0000-0000-0000B88B0000}"/>
    <cellStyle name="Hiperłącze 8" xfId="35445" hidden="1" xr:uid="{00000000-0005-0000-0000-0000B78B0000}"/>
    <cellStyle name="Hiperłącze 8" xfId="34281" hidden="1" xr:uid="{00000000-0005-0000-0000-0000C48B0000}"/>
    <cellStyle name="Hiperłącze 8" xfId="34223" hidden="1" xr:uid="{00000000-0005-0000-0000-0000D08B0000}"/>
    <cellStyle name="Hiperłącze 8" xfId="35507" hidden="1" xr:uid="{00000000-0005-0000-0000-0000D28B0000}"/>
    <cellStyle name="Hiperłącze 8" xfId="35580" hidden="1" xr:uid="{00000000-0005-0000-0000-0000D58B0000}"/>
    <cellStyle name="Hiperłącze 8" xfId="35589" hidden="1" xr:uid="{00000000-0005-0000-0000-0000D68B0000}"/>
    <cellStyle name="Hiperłącze 8" xfId="35944" hidden="1" xr:uid="{00000000-0005-0000-0000-0000088C0000}"/>
    <cellStyle name="Hiperłącze 8" xfId="36018" hidden="1" xr:uid="{00000000-0005-0000-0000-00000D8C0000}"/>
    <cellStyle name="Hiperłącze 8" xfId="35918" hidden="1" xr:uid="{00000000-0005-0000-0000-0000028C0000}"/>
    <cellStyle name="Hiperłącze 8" xfId="35937" hidden="1" xr:uid="{00000000-0005-0000-0000-0000048C0000}"/>
    <cellStyle name="Hiperłącze 8" xfId="35877" hidden="1" xr:uid="{00000000-0005-0000-0000-0000FD8B0000}"/>
    <cellStyle name="Hiperłącze 8" xfId="35892" hidden="1" xr:uid="{00000000-0005-0000-0000-0000FA8B0000}"/>
    <cellStyle name="Hiperłącze 8" xfId="34202" hidden="1" xr:uid="{00000000-0005-0000-0000-0000CE8B0000}"/>
    <cellStyle name="Hiperłącze 8" xfId="35625" hidden="1" xr:uid="{00000000-0005-0000-0000-0000DF8B0000}"/>
    <cellStyle name="Hiperłącze 8" xfId="35616" hidden="1" xr:uid="{00000000-0005-0000-0000-0000DE8B0000}"/>
    <cellStyle name="Hiperłącze 8" xfId="35688" hidden="1" xr:uid="{00000000-0005-0000-0000-0000E18B0000}"/>
    <cellStyle name="Hiperłącze 8" xfId="34279" hidden="1" xr:uid="{00000000-0005-0000-0000-0000C38B0000}"/>
    <cellStyle name="Hiperłącze 8" xfId="34103" hidden="1" xr:uid="{00000000-0005-0000-0000-0000C68B0000}"/>
    <cellStyle name="Hiperłącze 8" xfId="34210" hidden="1" xr:uid="{00000000-0005-0000-0000-0000CA8B0000}"/>
    <cellStyle name="Hiperłącze 8" xfId="34274" hidden="1" xr:uid="{00000000-0005-0000-0000-0000C18B0000}"/>
    <cellStyle name="Hiperłącze 8" xfId="34313" hidden="1" xr:uid="{00000000-0005-0000-0000-0000B98B0000}"/>
    <cellStyle name="Hiperłącze 8" xfId="32262" hidden="1" xr:uid="{00000000-0005-0000-0000-0000488A0000}"/>
    <cellStyle name="Hiperłącze 8" xfId="21480" hidden="1" xr:uid="{00000000-0005-0000-0000-000055850000}"/>
    <cellStyle name="Hiperłącze 8" xfId="15621" hidden="1" xr:uid="{00000000-0005-0000-0000-0000F4820000}"/>
    <cellStyle name="Hiperłącze 8" xfId="47216" hidden="1" xr:uid="{00000000-0005-0000-0000-000052910000}"/>
    <cellStyle name="Hiperłącze 8" xfId="22038" hidden="1" xr:uid="{00000000-0005-0000-0000-0000AD850000}"/>
    <cellStyle name="Hiperłącze 8" xfId="46151" hidden="1" xr:uid="{00000000-0005-0000-0000-0000C8900000}"/>
    <cellStyle name="Hiperłącze 8" xfId="46411" hidden="1" xr:uid="{00000000-0005-0000-0000-0000F6900000}"/>
    <cellStyle name="Hiperłącze 8" xfId="22162" hidden="1" xr:uid="{00000000-0005-0000-0000-0000BB850000}"/>
    <cellStyle name="Hiperłącze 8" xfId="34127" hidden="1" xr:uid="{00000000-0005-0000-0000-0000BC8B0000}"/>
    <cellStyle name="Hiperłącze 8" xfId="32129" hidden="1" xr:uid="{00000000-0005-0000-0000-0000818A0000}"/>
    <cellStyle name="Hiperłącze 8" xfId="36761" hidden="1" xr:uid="{00000000-0005-0000-0000-0000558C0000}"/>
    <cellStyle name="Hiperłącze 8" xfId="45462" hidden="1" xr:uid="{00000000-0005-0000-0000-0000C3900000}"/>
    <cellStyle name="Hiperłącze 8" xfId="20482" hidden="1" xr:uid="{00000000-0005-0000-0000-000021850000}"/>
    <cellStyle name="Hiperłącze 8" xfId="31746" hidden="1" xr:uid="{00000000-0005-0000-0000-0000348A0000}"/>
    <cellStyle name="Hiperłącze 8" xfId="15519" hidden="1" xr:uid="{00000000-0005-0000-0000-0000E7820000}"/>
    <cellStyle name="Hiperłącze 8" xfId="45371" hidden="1" xr:uid="{00000000-0005-0000-0000-000062900000}"/>
    <cellStyle name="Hiperłącze 8" xfId="45091" hidden="1" xr:uid="{00000000-0005-0000-0000-000030900000}"/>
    <cellStyle name="Hiperłącze 8" xfId="44618" hidden="1" xr:uid="{00000000-0005-0000-0000-0000F98F0000}"/>
    <cellStyle name="Hiperłącze 8" xfId="31265" hidden="1" xr:uid="{00000000-0005-0000-0000-0000DD890000}"/>
    <cellStyle name="Hiperłącze 8" xfId="44938" hidden="1" xr:uid="{00000000-0005-0000-0000-00001A900000}"/>
    <cellStyle name="Hiperłącze 8" xfId="43259" hidden="1" xr:uid="{00000000-0005-0000-0000-0000ED8F0000}"/>
    <cellStyle name="Hiperłącze 8" xfId="41913" hidden="1" xr:uid="{00000000-0005-0000-0000-0000268F0000}"/>
    <cellStyle name="Hiperłącze 8" xfId="32853" hidden="1" xr:uid="{00000000-0005-0000-0000-00000A8B0000}"/>
    <cellStyle name="Hiperłącze 8" xfId="40304" hidden="1" xr:uid="{00000000-0005-0000-0000-0000018E0000}"/>
    <cellStyle name="Hiperłącze 8" xfId="38733" hidden="1" xr:uid="{00000000-0005-0000-0000-0000DA8D0000}"/>
    <cellStyle name="Hiperłącze 8" xfId="40908" hidden="1" xr:uid="{00000000-0005-0000-0000-00008B8E0000}"/>
    <cellStyle name="Hiperłącze 8" xfId="44381" hidden="1" xr:uid="{00000000-0005-0000-0000-0000CC8F0000}"/>
    <cellStyle name="Hiperłącze 8" xfId="44022" hidden="1" xr:uid="{00000000-0005-0000-0000-00009D8F0000}"/>
    <cellStyle name="Hiperłącze 8" xfId="42212" hidden="1" xr:uid="{00000000-0005-0000-0000-0000E98E0000}"/>
    <cellStyle name="Hiperłącze 8" xfId="20329" hidden="1" xr:uid="{00000000-0005-0000-0000-000013850000}"/>
    <cellStyle name="Hiperłącze 8" xfId="43087" hidden="1" xr:uid="{00000000-0005-0000-0000-0000758F0000}"/>
    <cellStyle name="Hiperłącze 8" xfId="46221" hidden="1" xr:uid="{00000000-0005-0000-0000-0000E3900000}"/>
    <cellStyle name="Hiperłącze 8" xfId="30642" hidden="1" xr:uid="{00000000-0005-0000-0000-00007E890000}"/>
    <cellStyle name="Hiperłącze 8" xfId="35542" hidden="1" xr:uid="{00000000-0005-0000-0000-0000D78B0000}"/>
    <cellStyle name="Hiperłącze 8" xfId="42964" hidden="1" xr:uid="{00000000-0005-0000-0000-00006B8F0000}"/>
    <cellStyle name="Hiperłącze 8" xfId="45519" hidden="1" xr:uid="{00000000-0005-0000-0000-0000B5900000}"/>
    <cellStyle name="Hiperłącze 8" xfId="30723" hidden="1" xr:uid="{00000000-0005-0000-0000-00008D890000}"/>
    <cellStyle name="Hiperłącze 8" xfId="36154" hidden="1" xr:uid="{00000000-0005-0000-0000-0000348C0000}"/>
    <cellStyle name="Hiperłącze 8" xfId="15609" hidden="1" xr:uid="{00000000-0005-0000-0000-0000EF820000}"/>
    <cellStyle name="Hiperłącze 8" xfId="18031" hidden="1" xr:uid="{00000000-0005-0000-0000-0000F1830000}"/>
    <cellStyle name="Hiperłącze 8" xfId="43342" hidden="1" xr:uid="{00000000-0005-0000-0000-0000E08F0000}"/>
    <cellStyle name="Hiperłącze 8" xfId="45667" hidden="1" xr:uid="{00000000-0005-0000-0000-00009A900000}"/>
    <cellStyle name="Hiperłącze 8" xfId="26289" hidden="1" xr:uid="{00000000-0005-0000-0000-00008C870000}"/>
    <cellStyle name="Hiperłącze 8" xfId="39146" hidden="1" xr:uid="{00000000-0005-0000-0000-00006A8D0000}"/>
    <cellStyle name="Hiperłącze 8" xfId="37214" hidden="1" xr:uid="{00000000-0005-0000-0000-0000CC8C0000}"/>
    <cellStyle name="Hiperłącze 8" xfId="29703" hidden="1" xr:uid="{00000000-0005-0000-0000-0000BB890000}"/>
    <cellStyle name="Hiperłącze 8" xfId="30568" hidden="1" xr:uid="{00000000-0005-0000-0000-00007A890000}"/>
    <cellStyle name="Hiperłącze 8" xfId="30487" hidden="1" xr:uid="{00000000-0005-0000-0000-000074890000}"/>
    <cellStyle name="Hiperłącze 8" xfId="34472" hidden="1" xr:uid="{00000000-0005-0000-0000-0000208C0000}"/>
    <cellStyle name="Hiperłącze 8" xfId="31905" hidden="1" xr:uid="{00000000-0005-0000-0000-0000908A0000}"/>
    <cellStyle name="Hiperłącze 8" xfId="43070" hidden="1" xr:uid="{00000000-0005-0000-0000-0000788F0000}"/>
    <cellStyle name="Hiperłącze 8" xfId="24360" hidden="1" xr:uid="{00000000-0005-0000-0000-0000C2860000}"/>
    <cellStyle name="Hiperłącze 8" xfId="21032" hidden="1" xr:uid="{00000000-0005-0000-0000-0000FF850000}"/>
    <cellStyle name="Hiperłącze 8" xfId="38217" hidden="1" xr:uid="{00000000-0005-0000-0000-00003C8D0000}"/>
    <cellStyle name="Hiperłącze 8" xfId="17602" hidden="1" xr:uid="{00000000-0005-0000-0000-0000A2830000}"/>
    <cellStyle name="Hiperłącze 8" xfId="42270" hidden="1" xr:uid="{00000000-0005-0000-0000-0000F48E0000}"/>
    <cellStyle name="Hiperłącze 8" xfId="17503" hidden="1" xr:uid="{00000000-0005-0000-0000-00009A830000}"/>
    <cellStyle name="Hiperłącze 8" xfId="30418" hidden="1" xr:uid="{00000000-0005-0000-0000-000069890000}"/>
    <cellStyle name="Hiperłącze 8" xfId="46830" hidden="1" xr:uid="{00000000-0005-0000-0000-000002910000}"/>
    <cellStyle name="Hiperłącze 8" xfId="21023" hidden="1" xr:uid="{00000000-0005-0000-0000-0000FB850000}"/>
    <cellStyle name="Hiperłącze 8" xfId="30224" hidden="1" xr:uid="{00000000-0005-0000-0000-00005C890000}"/>
    <cellStyle name="Hiperłącze 8" xfId="29263" hidden="1" xr:uid="{00000000-0005-0000-0000-000028890000}"/>
    <cellStyle name="Hiperłącze 8" xfId="32882" hidden="1" xr:uid="{00000000-0005-0000-0000-0000FD8A0000}"/>
    <cellStyle name="Hiperłącze 8" xfId="45200" hidden="1" xr:uid="{00000000-0005-0000-0000-000054900000}"/>
    <cellStyle name="Hiperłącze 8" xfId="21766" hidden="1" xr:uid="{00000000-0005-0000-0000-00007C850000}"/>
    <cellStyle name="Hiperłącze 8" xfId="30846" hidden="1" xr:uid="{00000000-0005-0000-0000-000096890000}"/>
    <cellStyle name="Hiperłącze 8" xfId="39517" hidden="1" xr:uid="{00000000-0005-0000-0000-00008F8D0000}"/>
    <cellStyle name="Hiperłącze 8" xfId="41653" hidden="1" xr:uid="{00000000-0005-0000-0000-0000B18E0000}"/>
    <cellStyle name="Hiperłącze 8" xfId="38942" hidden="1" xr:uid="{00000000-0005-0000-0000-0000C08E0000}"/>
    <cellStyle name="Hiperłącze 8" xfId="41268" hidden="1" xr:uid="{00000000-0005-0000-0000-00005E8E0000}"/>
    <cellStyle name="Hiperłącze 8" xfId="32366" hidden="1" xr:uid="{00000000-0005-0000-0000-0000518A0000}"/>
    <cellStyle name="Hiperłącze 8" xfId="38630" hidden="1" xr:uid="{00000000-0005-0000-0000-0000D28D0000}"/>
    <cellStyle name="Hiperłącze 8" xfId="33094" hidden="1" xr:uid="{00000000-0005-0000-0000-0000048B0000}"/>
    <cellStyle name="Hiperłącze 8" xfId="13725" hidden="1" xr:uid="{00000000-0005-0000-0000-00003A820000}"/>
    <cellStyle name="Hiperłącze 8" xfId="42610" hidden="1" xr:uid="{00000000-0005-0000-0000-0000178F0000}"/>
    <cellStyle name="Hiperłącze 8" xfId="40290" hidden="1" xr:uid="{00000000-0005-0000-0000-0000048E0000}"/>
    <cellStyle name="Hiperłącze 8" xfId="44129" hidden="1" xr:uid="{00000000-0005-0000-0000-0000A98F0000}"/>
    <cellStyle name="Hiperłącze 8" xfId="43879" hidden="1" xr:uid="{00000000-0005-0000-0000-00004E900000}"/>
    <cellStyle name="Hiperłącze 8" xfId="27979" hidden="1" xr:uid="{00000000-0005-0000-0000-000050880000}"/>
    <cellStyle name="Hiperłącze 8" xfId="16194" hidden="1" xr:uid="{00000000-0005-0000-0000-00007F830000}"/>
    <cellStyle name="Hiperłącze 8" xfId="41771" hidden="1" xr:uid="{00000000-0005-0000-0000-0000D68E0000}"/>
    <cellStyle name="Hiperłącze 8" xfId="41037" hidden="1" xr:uid="{00000000-0005-0000-0000-00009D8E0000}"/>
    <cellStyle name="Hiperłącze 8" xfId="10287" hidden="1" xr:uid="{00000000-0005-0000-0000-0000E0800000}"/>
    <cellStyle name="Hiperłącze 8" xfId="41611" hidden="1" xr:uid="{00000000-0005-0000-0000-0000828E0000}"/>
    <cellStyle name="Hiperłącze 8" xfId="36027" hidden="1" xr:uid="{00000000-0005-0000-0000-00000E8C0000}"/>
    <cellStyle name="Hiperłącze 8" xfId="36316" hidden="1" xr:uid="{00000000-0005-0000-0000-0000418C0000}"/>
    <cellStyle name="Hiperłącze 8" xfId="43309" hidden="1" xr:uid="{00000000-0005-0000-0000-0000DE8F0000}"/>
    <cellStyle name="Hiperłącze 8" xfId="19401" hidden="1" xr:uid="{00000000-0005-0000-0000-0000E6840000}"/>
    <cellStyle name="Hiperłącze 8" xfId="32824" hidden="1" xr:uid="{00000000-0005-0000-0000-0000C18A0000}"/>
    <cellStyle name="Hiperłącze 8" xfId="47182" hidden="1" xr:uid="{00000000-0005-0000-0000-000058910000}"/>
    <cellStyle name="Hiperłącze 8" xfId="34958" hidden="1" xr:uid="{00000000-0005-0000-0000-0000768B0000}"/>
    <cellStyle name="Hiperłącze 8" xfId="33084" hidden="1" xr:uid="{00000000-0005-0000-0000-0000018B0000}"/>
    <cellStyle name="Hiperłącze 8" xfId="38246" hidden="1" xr:uid="{00000000-0005-0000-0000-0000448D0000}"/>
    <cellStyle name="Hiperłącze 8" xfId="38457" hidden="1" xr:uid="{00000000-0005-0000-0000-00005C8D0000}"/>
    <cellStyle name="Hiperłącze 8" xfId="16506" hidden="1" xr:uid="{00000000-0005-0000-0000-0000EF830000}"/>
    <cellStyle name="Hiperłącze 8" xfId="33630" hidden="1" xr:uid="{00000000-0005-0000-0000-0000258B0000}"/>
    <cellStyle name="Hiperłącze 8" xfId="30328" hidden="1" xr:uid="{00000000-0005-0000-0000-0000A48A0000}"/>
    <cellStyle name="Hiperłącze 8" xfId="31361" hidden="1" xr:uid="{00000000-0005-0000-0000-0000E9890000}"/>
    <cellStyle name="Hiperłącze 8" xfId="33638" hidden="1" xr:uid="{00000000-0005-0000-0000-0000218B0000}"/>
    <cellStyle name="Hiperłącze 8" xfId="33587" hidden="1" xr:uid="{00000000-0005-0000-0000-0000F18A0000}"/>
    <cellStyle name="Hiperłącze 8" xfId="35533" hidden="1" xr:uid="{00000000-0005-0000-0000-0000D88B0000}"/>
    <cellStyle name="Hiperłącze 8" xfId="31568" hidden="1" xr:uid="{00000000-0005-0000-0000-0000058A0000}"/>
    <cellStyle name="Hiperłącze 8" xfId="35100" hidden="1" xr:uid="{00000000-0005-0000-0000-00008B8B0000}"/>
    <cellStyle name="Hiperłącze 8" xfId="29628" hidden="1" xr:uid="{00000000-0005-0000-0000-00009E8A0000}"/>
    <cellStyle name="Hiperłącze 8" xfId="31297" hidden="1" xr:uid="{00000000-0005-0000-0000-0000E6890000}"/>
    <cellStyle name="Hiperłącze 8" xfId="31576" hidden="1" xr:uid="{00000000-0005-0000-0000-0000018A0000}"/>
    <cellStyle name="Hiperłącze 8" xfId="32401" hidden="1" xr:uid="{00000000-0005-0000-0000-0000588A0000}"/>
    <cellStyle name="Hiperłącze 8" xfId="31919" hidden="1" xr:uid="{00000000-0005-0000-0000-00008E8A0000}"/>
    <cellStyle name="Hiperłącze 8" xfId="38804" hidden="1" xr:uid="{00000000-0005-0000-0000-0000D48D0000}"/>
    <cellStyle name="Hiperłącze 8" xfId="32533" hidden="1" xr:uid="{00000000-0005-0000-0000-0000678A0000}"/>
    <cellStyle name="Hiperłącze 8" xfId="31768" hidden="1" xr:uid="{00000000-0005-0000-0000-0000388A0000}"/>
    <cellStyle name="Hiperłącze 8" xfId="33377" hidden="1" xr:uid="{00000000-0005-0000-0000-00001B8B0000}"/>
    <cellStyle name="Hiperłącze 8" xfId="40708" hidden="1" xr:uid="{00000000-0005-0000-0000-00004B8E0000}"/>
    <cellStyle name="Hiperłącze 8" xfId="31553" hidden="1" xr:uid="{00000000-0005-0000-0000-0000078A0000}"/>
    <cellStyle name="Hiperłącze 8" xfId="34976" hidden="1" xr:uid="{00000000-0005-0000-0000-00007D8B0000}"/>
    <cellStyle name="Hiperłącze 8" xfId="36610" hidden="1" xr:uid="{00000000-0005-0000-0000-00007C8C0000}"/>
    <cellStyle name="Hiperłącze 8" xfId="33069" hidden="1" xr:uid="{00000000-0005-0000-0000-0000028B0000}"/>
    <cellStyle name="Hiperłącze 8" xfId="28335" hidden="1" xr:uid="{00000000-0005-0000-0000-0000F9880000}"/>
    <cellStyle name="Hiperłącze 8" xfId="33859" hidden="1" xr:uid="{00000000-0005-0000-0000-0000418B0000}"/>
    <cellStyle name="Hiperłącze 8" xfId="38786" hidden="1" xr:uid="{00000000-0005-0000-0000-0000CE8D0000}"/>
    <cellStyle name="Hiperłącze 8" xfId="39661" hidden="1" xr:uid="{00000000-0005-0000-0000-0000A38D0000}"/>
    <cellStyle name="Hiperłącze 8" xfId="21620" hidden="1" xr:uid="{00000000-0005-0000-0000-000066850000}"/>
    <cellStyle name="Hiperłącze 8" xfId="40080" hidden="1" xr:uid="{00000000-0005-0000-0000-0000EB8D0000}"/>
    <cellStyle name="Hiperłącze 8" xfId="27089" hidden="1" xr:uid="{00000000-0005-0000-0000-000012880000}"/>
    <cellStyle name="Hiperłącze 8" xfId="40103" hidden="1" xr:uid="{00000000-0005-0000-0000-0000E58D0000}"/>
    <cellStyle name="Hiperłącze 8" xfId="46674" hidden="1" xr:uid="{00000000-0005-0000-0000-00002F910000}"/>
    <cellStyle name="Hiperłącze 8" xfId="37880" hidden="1" xr:uid="{00000000-0005-0000-0000-0000EE8C0000}"/>
    <cellStyle name="Hiperłącze 8" xfId="41323" hidden="1" xr:uid="{00000000-0005-0000-0000-00006B8E0000}"/>
    <cellStyle name="Hiperłącze 8" xfId="38936" hidden="1" xr:uid="{00000000-0005-0000-0000-0000BF8E0000}"/>
    <cellStyle name="Hiperłącze 8" xfId="37792" hidden="1" xr:uid="{00000000-0005-0000-0000-0000E58C0000}"/>
    <cellStyle name="Hiperłącze 8" xfId="37808" hidden="1" xr:uid="{00000000-0005-0000-0000-0000E78C0000}"/>
    <cellStyle name="Hiperłącze 8" xfId="37857" hidden="1" xr:uid="{00000000-0005-0000-0000-0000ED8C0000}"/>
    <cellStyle name="Hiperłącze 8" xfId="37929" hidden="1" xr:uid="{00000000-0005-0000-0000-0000F28C0000}"/>
    <cellStyle name="Hiperłącze 8" xfId="38011" hidden="1" xr:uid="{00000000-0005-0000-0000-0000F68C0000}"/>
    <cellStyle name="Hiperłącze 8" xfId="38020" hidden="1" xr:uid="{00000000-0005-0000-0000-0000FA8C0000}"/>
    <cellStyle name="Hiperłącze 8" xfId="37977" hidden="1" xr:uid="{00000000-0005-0000-0000-0000FC8C0000}"/>
    <cellStyle name="Hiperłącze 8" xfId="38119" hidden="1" xr:uid="{00000000-0005-0000-0000-0000028D0000}"/>
    <cellStyle name="Hiperłącze 8" xfId="38063" hidden="1" xr:uid="{00000000-0005-0000-0000-0000048D0000}"/>
    <cellStyle name="Hiperłącze 8" xfId="38128" hidden="1" xr:uid="{00000000-0005-0000-0000-0000068D0000}"/>
    <cellStyle name="Hiperłącze 8" xfId="37659" hidden="1" xr:uid="{00000000-0005-0000-0000-0000098D0000}"/>
    <cellStyle name="Hiperłącze 8" xfId="37641" hidden="1" xr:uid="{00000000-0005-0000-0000-00000C8D0000}"/>
    <cellStyle name="Hiperłącze 8" xfId="37607" hidden="1" xr:uid="{00000000-0005-0000-0000-0000118D0000}"/>
    <cellStyle name="Hiperłącze 8" xfId="37592" hidden="1" xr:uid="{00000000-0005-0000-0000-0000128D0000}"/>
    <cellStyle name="Hiperłącze 8" xfId="37615" hidden="1" xr:uid="{00000000-0005-0000-0000-0000138D0000}"/>
    <cellStyle name="Hiperłącze 8" xfId="37582" hidden="1" xr:uid="{00000000-0005-0000-0000-0000178D0000}"/>
    <cellStyle name="Hiperłącze 8" xfId="37389" hidden="1" xr:uid="{00000000-0005-0000-0000-00001C8D0000}"/>
    <cellStyle name="Hiperłącze 8" xfId="37672" hidden="1" xr:uid="{00000000-0005-0000-0000-0000238D0000}"/>
    <cellStyle name="Hiperłącze 8" xfId="37504" hidden="1" xr:uid="{00000000-0005-0000-0000-0000258D0000}"/>
    <cellStyle name="Hiperłącze 8" xfId="37437" hidden="1" xr:uid="{00000000-0005-0000-0000-0000288D0000}"/>
    <cellStyle name="Hiperłącze 8" xfId="37522" hidden="1" xr:uid="{00000000-0005-0000-0000-00002C8D0000}"/>
    <cellStyle name="Hiperłącze 8" xfId="37466" hidden="1" xr:uid="{00000000-0005-0000-0000-00002F8D0000}"/>
    <cellStyle name="Hiperłącze 8" xfId="38153" hidden="1" xr:uid="{00000000-0005-0000-0000-0000358D0000}"/>
    <cellStyle name="Hiperłącze 8" xfId="38136" hidden="1" xr:uid="{00000000-0005-0000-0000-0000388D0000}"/>
    <cellStyle name="Hiperłącze 8" xfId="38197" hidden="1" xr:uid="{00000000-0005-0000-0000-00003A8D0000}"/>
    <cellStyle name="Hiperłącze 8" xfId="38224" hidden="1" xr:uid="{00000000-0005-0000-0000-0000408D0000}"/>
    <cellStyle name="Hiperłącze 8" xfId="37722" hidden="1" xr:uid="{00000000-0005-0000-0000-0000248D0000}"/>
    <cellStyle name="Hiperłącze 8" xfId="19244" hidden="1" xr:uid="{00000000-0005-0000-0000-000095840000}"/>
    <cellStyle name="Hiperłącze 8" xfId="12626" hidden="1" xr:uid="{00000000-0005-0000-0000-00004D810000}"/>
    <cellStyle name="Hiperłącze 8" xfId="27360" hidden="1" xr:uid="{00000000-0005-0000-0000-000078880000}"/>
    <cellStyle name="Hiperłącze 8" xfId="22259" hidden="1" xr:uid="{00000000-0005-0000-0000-0000C7850000}"/>
    <cellStyle name="Hiperłącze 8" xfId="24120" hidden="1" xr:uid="{00000000-0005-0000-0000-0000A9860000}"/>
    <cellStyle name="Hiperłącze 8" xfId="25061" hidden="1" xr:uid="{00000000-0005-0000-0000-0000A2870000}"/>
    <cellStyle name="Hiperłącze 8" xfId="24021" hidden="1" xr:uid="{00000000-0005-0000-0000-0000E5860000}"/>
    <cellStyle name="Hiperłącze 8" xfId="16115" hidden="1" xr:uid="{00000000-0005-0000-0000-00008A830000}"/>
    <cellStyle name="Hiperłącze 8" xfId="16899" hidden="1" xr:uid="{00000000-0005-0000-0000-00003F830000}"/>
    <cellStyle name="Hiperłącze 8" xfId="26805" hidden="1" xr:uid="{00000000-0005-0000-0000-0000DB870000}"/>
    <cellStyle name="Hiperłącze 8" xfId="29039" hidden="1" xr:uid="{00000000-0005-0000-0000-0000E8880000}"/>
    <cellStyle name="Hiperłącze 8" xfId="12749" hidden="1" xr:uid="{00000000-0005-0000-0000-000056810000}"/>
    <cellStyle name="Hiperłącze 8" xfId="12732" hidden="1" xr:uid="{00000000-0005-0000-0000-000059810000}"/>
    <cellStyle name="Hiperłącze 8" xfId="11347" hidden="1" xr:uid="{00000000-0005-0000-0000-0000FD800000}"/>
    <cellStyle name="Hiperłącze 8" xfId="11374" hidden="1" xr:uid="{00000000-0005-0000-0000-000000810000}"/>
    <cellStyle name="Hiperłącze 8" xfId="11428" hidden="1" xr:uid="{00000000-0005-0000-0000-000001810000}"/>
    <cellStyle name="Hiperłącze 8" xfId="11437" hidden="1" xr:uid="{00000000-0005-0000-0000-000002810000}"/>
    <cellStyle name="Hiperłącze 8" xfId="11995" hidden="1" xr:uid="{00000000-0005-0000-0000-000009810000}"/>
    <cellStyle name="Hiperłącze 8" xfId="24626" hidden="1" xr:uid="{00000000-0005-0000-0000-00000A870000}"/>
    <cellStyle name="Hiperłącze 8" xfId="37459" hidden="1" xr:uid="{00000000-0005-0000-0000-0000308D0000}"/>
    <cellStyle name="Hiperłącze 8" xfId="37130" hidden="1" xr:uid="{00000000-0005-0000-0000-0000A18C0000}"/>
    <cellStyle name="Hiperłącze 8" xfId="43801" hidden="1" xr:uid="{00000000-0005-0000-0000-00008B8F0000}"/>
    <cellStyle name="Hiperłącze 8" xfId="39182" hidden="1" xr:uid="{00000000-0005-0000-0000-00006F8D0000}"/>
    <cellStyle name="Hiperłącze 8" xfId="18642" hidden="1" xr:uid="{00000000-0005-0000-0000-00000D840000}"/>
    <cellStyle name="Hiperłącze 8" xfId="34296" hidden="1" xr:uid="{00000000-0005-0000-0000-0000C08B0000}"/>
    <cellStyle name="Hiperłącze 8" xfId="44930" hidden="1" xr:uid="{00000000-0005-0000-0000-000019900000}"/>
    <cellStyle name="Hiperłącze 8" xfId="42339" hidden="1" xr:uid="{00000000-0005-0000-0000-0000F88E0000}"/>
    <cellStyle name="Hiperłącze 8" xfId="44162" hidden="1" xr:uid="{00000000-0005-0000-0000-0000B08F0000}"/>
    <cellStyle name="Hiperłącze 8" xfId="46078" hidden="1" xr:uid="{00000000-0005-0000-0000-000094900000}"/>
    <cellStyle name="Hiperłącze 8" xfId="21342" hidden="1" xr:uid="{00000000-0005-0000-0000-000047850000}"/>
    <cellStyle name="Hiperłącze 8" xfId="38836" hidden="1" xr:uid="{00000000-0005-0000-0000-0000C98D0000}"/>
    <cellStyle name="Hiperłącze 8" xfId="23647" hidden="1" xr:uid="{00000000-0005-0000-0000-00009B860000}"/>
    <cellStyle name="Hiperłącze 8" xfId="28325" hidden="1" xr:uid="{00000000-0005-0000-0000-0000FE880000}"/>
    <cellStyle name="Hiperłącze 8" xfId="40049" hidden="1" xr:uid="{00000000-0005-0000-0000-0000E48D0000}"/>
    <cellStyle name="Hiperłącze 8" xfId="39215" hidden="1" xr:uid="{00000000-0005-0000-0000-00006D8D0000}"/>
    <cellStyle name="Hiperłącze 8" xfId="39223" hidden="1" xr:uid="{00000000-0005-0000-0000-00006E8D0000}"/>
    <cellStyle name="Hiperłącze 8" xfId="39208" hidden="1" xr:uid="{00000000-0005-0000-0000-0000718D0000}"/>
    <cellStyle name="Hiperłącze 8" xfId="39194" hidden="1" xr:uid="{00000000-0005-0000-0000-0000748D0000}"/>
    <cellStyle name="Hiperłącze 8" xfId="39239" hidden="1" xr:uid="{00000000-0005-0000-0000-0000758D0000}"/>
    <cellStyle name="Hiperłącze 8" xfId="39311" hidden="1" xr:uid="{00000000-0005-0000-0000-0000798D0000}"/>
    <cellStyle name="Hiperłącze 8" xfId="39327" hidden="1" xr:uid="{00000000-0005-0000-0000-00007E8D0000}"/>
    <cellStyle name="Hiperłącze 8" xfId="46185" hidden="1" xr:uid="{00000000-0005-0000-0000-0000C2900000}"/>
    <cellStyle name="Hiperłącze 8" xfId="12702" hidden="1" xr:uid="{00000000-0005-0000-0000-000057810000}"/>
    <cellStyle name="Hiperłącze 8" xfId="37454" hidden="1" xr:uid="{00000000-0005-0000-0000-0000348D0000}"/>
    <cellStyle name="Hiperłącze 8" xfId="34327" hidden="1" xr:uid="{00000000-0005-0000-0000-0000C08C0000}"/>
    <cellStyle name="Hiperłącze 8" xfId="15040" hidden="1" xr:uid="{00000000-0005-0000-0000-0000B9820000}"/>
    <cellStyle name="Hiperłącze 8" xfId="11958" hidden="1" xr:uid="{00000000-0005-0000-0000-0000D1810000}"/>
    <cellStyle name="Hiperłącze 8" xfId="18937" hidden="1" xr:uid="{00000000-0005-0000-0000-000034840000}"/>
    <cellStyle name="Hiperłącze 8" xfId="17062" hidden="1" xr:uid="{00000000-0005-0000-0000-00004D830000}"/>
    <cellStyle name="Hiperłącze 8" xfId="14077" hidden="1" xr:uid="{00000000-0005-0000-0000-000000820000}"/>
    <cellStyle name="Hiperłącze 8" xfId="11964" hidden="1" xr:uid="{00000000-0005-0000-0000-0000D6810000}"/>
    <cellStyle name="Hiperłącze 8" xfId="28185" hidden="1" xr:uid="{00000000-0005-0000-0000-0000A9880000}"/>
    <cellStyle name="Hiperłącze 8" xfId="27473" hidden="1" xr:uid="{00000000-0005-0000-0000-00006F880000}"/>
    <cellStyle name="Hiperłącze 8" xfId="19495" hidden="1" xr:uid="{00000000-0005-0000-0000-0000D5840000}"/>
    <cellStyle name="Hiperłącze 8" xfId="14397" hidden="1" xr:uid="{00000000-0005-0000-0000-00001F820000}"/>
    <cellStyle name="Hiperłącze 8" xfId="21407" hidden="1" xr:uid="{00000000-0005-0000-0000-00004D850000}"/>
    <cellStyle name="Hiperłącze 8" xfId="23981" hidden="1" xr:uid="{00000000-0005-0000-0000-0000EF860000}"/>
    <cellStyle name="Hiperłącze 8" xfId="15754" hidden="1" xr:uid="{00000000-0005-0000-0000-0000FE820000}"/>
    <cellStyle name="Hiperłącze 8" xfId="45163" hidden="1" xr:uid="{00000000-0005-0000-0000-000036900000}"/>
    <cellStyle name="Hiperłącze 8" xfId="29149" hidden="1" xr:uid="{00000000-0005-0000-0000-00001A890000}"/>
    <cellStyle name="Hiperłącze 8" xfId="40211" hidden="1" xr:uid="{00000000-0005-0000-0000-0000F18D0000}"/>
    <cellStyle name="Hiperłącze 8" xfId="40220" hidden="1" xr:uid="{00000000-0005-0000-0000-0000F28D0000}"/>
    <cellStyle name="Hiperłącze 8" xfId="12489" hidden="1" xr:uid="{00000000-0005-0000-0000-00003C810000}"/>
    <cellStyle name="Hiperłącze 8" xfId="12304" hidden="1" xr:uid="{00000000-0005-0000-0000-00002C810000}"/>
    <cellStyle name="Hiperłącze 8" xfId="13014" hidden="1" xr:uid="{00000000-0005-0000-0000-000090810000}"/>
    <cellStyle name="Hiperłącze 8" xfId="11603" hidden="1" xr:uid="{00000000-0005-0000-0000-000080810000}"/>
    <cellStyle name="Hiperłącze 8" xfId="11676" hidden="1" xr:uid="{00000000-0005-0000-0000-000070810000}"/>
    <cellStyle name="Hiperłącze 8" xfId="14862" hidden="1" xr:uid="{00000000-0005-0000-0000-0000DD820000}"/>
    <cellStyle name="Hiperłącze 8" xfId="14786" hidden="1" xr:uid="{00000000-0005-0000-0000-0000BD820000}"/>
    <cellStyle name="Hiperłącze 8" xfId="11742" hidden="1" xr:uid="{00000000-0005-0000-0000-00006C820000}"/>
    <cellStyle name="Hiperłącze 8" xfId="14488" hidden="1" xr:uid="{00000000-0005-0000-0000-000057820000}"/>
    <cellStyle name="Hiperłącze 8" xfId="40030" hidden="1" xr:uid="{00000000-0005-0000-0000-0000E28D0000}"/>
    <cellStyle name="Hiperłącze 8" xfId="11338" hidden="1" xr:uid="{00000000-0005-0000-0000-0000FA800000}"/>
    <cellStyle name="Hiperłącze 8" xfId="37747" hidden="1" xr:uid="{00000000-0005-0000-0000-0000E48C0000}"/>
    <cellStyle name="Hiperłącze 8" xfId="30975" hidden="1" xr:uid="{00000000-0005-0000-0000-0000C1890000}"/>
    <cellStyle name="Hiperłącze 8" xfId="32973" hidden="1" xr:uid="{00000000-0005-0000-0000-0000168B0000}"/>
    <cellStyle name="Hiperłącze 8" xfId="20204" hidden="1" xr:uid="{00000000-0005-0000-0000-000005850000}"/>
    <cellStyle name="Hiperłącze 8" xfId="36009" hidden="1" xr:uid="{00000000-0005-0000-0000-00000A8C0000}"/>
    <cellStyle name="Hiperłącze 8" xfId="34289" hidden="1" xr:uid="{00000000-0005-0000-0000-0000BF8B0000}"/>
    <cellStyle name="Hiperłącze 8" xfId="34011" hidden="1" xr:uid="{00000000-0005-0000-0000-0000538B0000}"/>
    <cellStyle name="Hiperłącze 8" xfId="32958" hidden="1" xr:uid="{00000000-0005-0000-0000-00001D8B0000}"/>
    <cellStyle name="Hiperłącze 8" xfId="34651" hidden="1" xr:uid="{00000000-0005-0000-0000-0000608B0000}"/>
    <cellStyle name="Hiperłącze 8" xfId="20666" hidden="1" xr:uid="{00000000-0005-0000-0000-000098850000}"/>
    <cellStyle name="Hiperłącze 8" xfId="35269" hidden="1" xr:uid="{00000000-0005-0000-0000-00009E8B0000}"/>
    <cellStyle name="Hiperłącze 8" xfId="31950" hidden="1" xr:uid="{00000000-0005-0000-0000-0000858A0000}"/>
    <cellStyle name="Hiperłącze 8" xfId="30011" hidden="1" xr:uid="{00000000-0005-0000-0000-0000198A0000}"/>
    <cellStyle name="Hiperłącze 8" xfId="34967" hidden="1" xr:uid="{00000000-0005-0000-0000-00007A8B0000}"/>
    <cellStyle name="Hiperłącze 8" xfId="32173" hidden="1" xr:uid="{00000000-0005-0000-0000-0000408A0000}"/>
    <cellStyle name="Hiperłącze 8" xfId="21643" hidden="1" xr:uid="{00000000-0005-0000-0000-00006C850000}"/>
    <cellStyle name="Hiperłącze 8" xfId="45650" hidden="1" xr:uid="{00000000-0005-0000-0000-0000A0900000}"/>
    <cellStyle name="Hiperłącze 8" xfId="35083" hidden="1" xr:uid="{00000000-0005-0000-0000-0000898B0000}"/>
    <cellStyle name="Hiperłącze 8" xfId="34513" hidden="1" xr:uid="{00000000-0005-0000-0000-00002C8C0000}"/>
    <cellStyle name="Hiperłącze 8" xfId="29445" hidden="1" xr:uid="{00000000-0005-0000-0000-00003D890000}"/>
    <cellStyle name="Hiperłącze 8" xfId="40327" hidden="1" xr:uid="{00000000-0005-0000-0000-0000028E0000}"/>
    <cellStyle name="Hiperłącze 8" xfId="40292" hidden="1" xr:uid="{00000000-0005-0000-0000-0000038E0000}"/>
    <cellStyle name="Hiperłącze 8" xfId="40186" hidden="1" xr:uid="{00000000-0005-0000-0000-0000F88D0000}"/>
    <cellStyle name="Hiperłącze 8" xfId="39166" hidden="1" xr:uid="{00000000-0005-0000-0000-00006C8D0000}"/>
    <cellStyle name="Hiperłącze 8" xfId="39928" hidden="1" xr:uid="{00000000-0005-0000-0000-0000BF8D0000}"/>
    <cellStyle name="Hiperłącze 8" xfId="39784" hidden="1" xr:uid="{00000000-0005-0000-0000-0000AA8D0000}"/>
    <cellStyle name="Hiperłącze 8" xfId="33497" hidden="1" xr:uid="{00000000-0005-0000-0000-0000EA8A0000}"/>
    <cellStyle name="Hiperłącze 8" xfId="32786" hidden="1" xr:uid="{00000000-0005-0000-0000-0000C38A0000}"/>
    <cellStyle name="Hiperłącze 8" xfId="29833" hidden="1" xr:uid="{00000000-0005-0000-0000-0000AF8A0000}"/>
    <cellStyle name="Hiperłącze 8" xfId="29633" hidden="1" xr:uid="{00000000-0005-0000-0000-00009C8A0000}"/>
    <cellStyle name="Hiperłącze 8" xfId="31191" hidden="1" xr:uid="{00000000-0005-0000-0000-0000D9890000}"/>
    <cellStyle name="Hiperłącze 8" xfId="32238" hidden="1" xr:uid="{00000000-0005-0000-0000-0000458A0000}"/>
    <cellStyle name="Hiperłącze 8" xfId="31793" hidden="1" xr:uid="{00000000-0005-0000-0000-0000318A0000}"/>
    <cellStyle name="Hiperłącze 8" xfId="35968" hidden="1" xr:uid="{00000000-0005-0000-0000-00000B8C0000}"/>
    <cellStyle name="Hiperłącze 8" xfId="40148" hidden="1" xr:uid="{00000000-0005-0000-0000-0000EF8D0000}"/>
    <cellStyle name="Hiperłącze 8" xfId="16528" hidden="1" xr:uid="{00000000-0005-0000-0000-00001A830000}"/>
    <cellStyle name="Hiperłącze 8" xfId="37405" hidden="1" xr:uid="{00000000-0005-0000-0000-00000D8D0000}"/>
    <cellStyle name="Hiperłącze 8" xfId="25437" hidden="1" xr:uid="{00000000-0005-0000-0000-000004880000}"/>
    <cellStyle name="Hiperłącze 8" xfId="13696" hidden="1" xr:uid="{00000000-0005-0000-0000-0000F1810000}"/>
    <cellStyle name="Hiperłącze 8" xfId="40112" hidden="1" xr:uid="{00000000-0005-0000-0000-0000E68D0000}"/>
    <cellStyle name="Hiperłącze 8" xfId="24831" hidden="1" xr:uid="{00000000-0005-0000-0000-000023870000}"/>
    <cellStyle name="Hiperłącze 8" xfId="16520" hidden="1" xr:uid="{00000000-0005-0000-0000-000019830000}"/>
    <cellStyle name="Hiperłącze 8" xfId="16756" hidden="1" xr:uid="{00000000-0005-0000-0000-000074840000}"/>
    <cellStyle name="Hiperłącze 8" xfId="40550" hidden="1" xr:uid="{00000000-0005-0000-0000-00001E8E0000}"/>
    <cellStyle name="Hiperłącze 8" xfId="23697" hidden="1" xr:uid="{00000000-0005-0000-0000-00009D860000}"/>
    <cellStyle name="Hiperłącze 8" xfId="26838" hidden="1" xr:uid="{00000000-0005-0000-0000-0000D9870000}"/>
    <cellStyle name="Hiperłącze 8" xfId="22666" hidden="1" xr:uid="{00000000-0005-0000-0000-00000D860000}"/>
    <cellStyle name="Hiperłącze 8" xfId="36450" hidden="1" xr:uid="{00000000-0005-0000-0000-00009D8C0000}"/>
    <cellStyle name="Hiperłącze 8" xfId="17110" hidden="1" xr:uid="{00000000-0005-0000-0000-000058830000}"/>
    <cellStyle name="Hiperłącze 8" xfId="26151" hidden="1" xr:uid="{00000000-0005-0000-0000-000077870000}"/>
    <cellStyle name="Hiperłącze 8" xfId="24769" hidden="1" xr:uid="{00000000-0005-0000-0000-00001F870000}"/>
    <cellStyle name="Hiperłącze 8" xfId="24153" hidden="1" xr:uid="{00000000-0005-0000-0000-0000F4860000}"/>
    <cellStyle name="Hiperłącze 8" xfId="22700" hidden="1" xr:uid="{00000000-0005-0000-0000-000014860000}"/>
    <cellStyle name="Hiperłącze 8" xfId="25627" hidden="1" xr:uid="{00000000-0005-0000-0000-000043870000}"/>
    <cellStyle name="Hiperłącze 8" xfId="44955" hidden="1" xr:uid="{00000000-0005-0000-0000-000021900000}"/>
    <cellStyle name="Hiperłącze 8" xfId="40343" hidden="1" xr:uid="{00000000-0005-0000-0000-0000068E0000}"/>
    <cellStyle name="Hiperłącze 8" xfId="16539" hidden="1" xr:uid="{00000000-0005-0000-0000-00001B830000}"/>
    <cellStyle name="Hiperłącze 8" xfId="29278" hidden="1" xr:uid="{00000000-0005-0000-0000-00002B890000}"/>
    <cellStyle name="Hiperłącze 8" xfId="33672" hidden="1" xr:uid="{00000000-0005-0000-0000-00002A8B0000}"/>
    <cellStyle name="Hiperłącze 8" xfId="44523" hidden="1" xr:uid="{00000000-0005-0000-0000-0000D28F0000}"/>
    <cellStyle name="Hiperłącze 8" xfId="30388" hidden="1" xr:uid="{00000000-0005-0000-0000-000067890000}"/>
    <cellStyle name="Hiperłącze 8" xfId="40460" hidden="1" xr:uid="{00000000-0005-0000-0000-0000148E0000}"/>
    <cellStyle name="Hiperłącze 8" xfId="40476" hidden="1" xr:uid="{00000000-0005-0000-0000-0000178E0000}"/>
    <cellStyle name="Hiperłącze 8" xfId="40467" hidden="1" xr:uid="{00000000-0005-0000-0000-0000188E0000}"/>
    <cellStyle name="Hiperłącze 8" xfId="40366" hidden="1" xr:uid="{00000000-0005-0000-0000-00000C8E0000}"/>
    <cellStyle name="Hiperłącze 8" xfId="12592" hidden="1" xr:uid="{00000000-0005-0000-0000-00004C810000}"/>
    <cellStyle name="Hiperłącze 8" xfId="26375" hidden="1" xr:uid="{00000000-0005-0000-0000-000094870000}"/>
    <cellStyle name="Hiperłącze 8" xfId="22854" hidden="1" xr:uid="{00000000-0005-0000-0000-000074860000}"/>
    <cellStyle name="Hiperłącze 8" xfId="27006" hidden="1" xr:uid="{00000000-0005-0000-0000-0000F4870000}"/>
    <cellStyle name="Hiperłącze 8" xfId="26595" hidden="1" xr:uid="{00000000-0005-0000-0000-0000C4870000}"/>
    <cellStyle name="Hiperłącze 8" xfId="25054" hidden="1" xr:uid="{00000000-0005-0000-0000-0000AC870000}"/>
    <cellStyle name="Hiperłącze 8" xfId="23904" hidden="1" xr:uid="{00000000-0005-0000-0000-0000FE860000}"/>
    <cellStyle name="Hiperłącze 8" xfId="17382" hidden="1" xr:uid="{00000000-0005-0000-0000-000072830000}"/>
    <cellStyle name="Hiperłącze 8" xfId="25948" hidden="1" xr:uid="{00000000-0005-0000-0000-00005F870000}"/>
    <cellStyle name="Hiperłącze 8" xfId="25625" hidden="1" xr:uid="{00000000-0005-0000-0000-000044870000}"/>
    <cellStyle name="Hiperłącze 8" xfId="24913" hidden="1" xr:uid="{00000000-0005-0000-0000-00002A870000}"/>
    <cellStyle name="Hiperłącze 8" xfId="24673" hidden="1" xr:uid="{00000000-0005-0000-0000-000013870000}"/>
    <cellStyle name="Hiperłącze 8" xfId="27505" hidden="1" xr:uid="{00000000-0005-0000-0000-000067880000}"/>
    <cellStyle name="Hiperłącze 8" xfId="40270" hidden="1" xr:uid="{00000000-0005-0000-0000-0000008E0000}"/>
    <cellStyle name="Hiperłącze 8" xfId="12014" hidden="1" xr:uid="{00000000-0005-0000-0000-00000B810000}"/>
    <cellStyle name="Hiperłącze 8" xfId="30509" hidden="1" xr:uid="{00000000-0005-0000-0000-000078890000}"/>
    <cellStyle name="Hiperłącze 8" xfId="37322" hidden="1" xr:uid="{00000000-0005-0000-0000-0000D88C0000}"/>
    <cellStyle name="Hiperłącze 8" xfId="39464" hidden="1" xr:uid="{00000000-0005-0000-0000-0000898D0000}"/>
    <cellStyle name="Hiperłącze 8" xfId="33815" hidden="1" xr:uid="{00000000-0005-0000-0000-00003F8B0000}"/>
    <cellStyle name="Hiperłącze 8" xfId="21465" hidden="1" xr:uid="{00000000-0005-0000-0000-000057850000}"/>
    <cellStyle name="Hiperłącze 8" xfId="46212" hidden="1" xr:uid="{00000000-0005-0000-0000-0000E2900000}"/>
    <cellStyle name="Hiperłącze 8" xfId="30682" hidden="1" xr:uid="{00000000-0005-0000-0000-000088890000}"/>
    <cellStyle name="Hiperłącze 8" xfId="41300" hidden="1" xr:uid="{00000000-0005-0000-0000-0000678E0000}"/>
    <cellStyle name="Hiperłącze 8" xfId="46422" hidden="1" xr:uid="{00000000-0005-0000-0000-00003A910000}"/>
    <cellStyle name="Hiperłącze 8" xfId="39057" hidden="1" xr:uid="{00000000-0005-0000-0000-0000398E0000}"/>
    <cellStyle name="Hiperłącze 8" xfId="45380" hidden="1" xr:uid="{00000000-0005-0000-0000-000066900000}"/>
    <cellStyle name="Hiperłącze 8" xfId="45122" hidden="1" xr:uid="{00000000-0005-0000-0000-000037900000}"/>
    <cellStyle name="Hiperłącze 8" xfId="44827" hidden="1" xr:uid="{00000000-0005-0000-0000-000011900000}"/>
    <cellStyle name="Hiperłącze 8" xfId="42633" hidden="1" xr:uid="{00000000-0005-0000-0000-0000118F0000}"/>
    <cellStyle name="Hiperłącze 8" xfId="34453" hidden="1" xr:uid="{00000000-0005-0000-0000-00001A8C0000}"/>
    <cellStyle name="Hiperłącze 8" xfId="37683" hidden="1" xr:uid="{00000000-0005-0000-0000-0000218D0000}"/>
    <cellStyle name="Hiperłącze 8" xfId="35516" hidden="1" xr:uid="{00000000-0005-0000-0000-0000D38B0000}"/>
    <cellStyle name="Hiperłącze 8" xfId="43689" hidden="1" xr:uid="{00000000-0005-0000-0000-00007C8F0000}"/>
    <cellStyle name="Hiperłącze 8" xfId="44536" hidden="1" xr:uid="{00000000-0005-0000-0000-0000DE900000}"/>
    <cellStyle name="Hiperłącze 8" xfId="20213" hidden="1" xr:uid="{00000000-0005-0000-0000-000006850000}"/>
    <cellStyle name="Hiperłącze 8" xfId="45597" hidden="1" xr:uid="{00000000-0005-0000-0000-0000A7900000}"/>
    <cellStyle name="Hiperłącze 8" xfId="34159" hidden="1" xr:uid="{00000000-0005-0000-0000-0000228C0000}"/>
    <cellStyle name="Hiperłącze 8" xfId="46903" hidden="1" xr:uid="{00000000-0005-0000-0000-00000D910000}"/>
    <cellStyle name="Hiperłącze 8" xfId="35378" hidden="1" xr:uid="{00000000-0005-0000-0000-0000AA8B0000}"/>
    <cellStyle name="Hiperłącze 8" xfId="40541" hidden="1" xr:uid="{00000000-0005-0000-0000-00001D8E0000}"/>
    <cellStyle name="Hiperłącze 8" xfId="39196" hidden="1" xr:uid="{00000000-0005-0000-0000-0000738D0000}"/>
    <cellStyle name="Hiperłącze 8" xfId="36716" hidden="1" xr:uid="{00000000-0005-0000-0000-0000548C0000}"/>
    <cellStyle name="Hiperłącze 8" xfId="18149" hidden="1" xr:uid="{00000000-0005-0000-0000-0000FE830000}"/>
    <cellStyle name="Hiperłącze 8" xfId="21921" hidden="1" xr:uid="{00000000-0005-0000-0000-00008E860000}"/>
    <cellStyle name="Hiperłącze 8" xfId="33738" hidden="1" xr:uid="{00000000-0005-0000-0000-00002D8B0000}"/>
    <cellStyle name="Hiperłącze 8" xfId="11601" hidden="1" xr:uid="{00000000-0005-0000-0000-00007F810000}"/>
    <cellStyle name="Hiperłącze 8" xfId="15517" hidden="1" xr:uid="{00000000-0005-0000-0000-0000E8820000}"/>
    <cellStyle name="Hiperłącze 8" xfId="39101" hidden="1" xr:uid="{00000000-0005-0000-0000-0000318E0000}"/>
    <cellStyle name="Hiperłącze 8" xfId="38682" hidden="1" xr:uid="{00000000-0005-0000-0000-0000328E0000}"/>
    <cellStyle name="Hiperłącze 8" xfId="39008" hidden="1" xr:uid="{00000000-0005-0000-0000-0000338E0000}"/>
    <cellStyle name="Hiperłącze 8" xfId="40575" hidden="1" xr:uid="{00000000-0005-0000-0000-0000248E0000}"/>
    <cellStyle name="Hiperłącze 8" xfId="36183" hidden="1" xr:uid="{00000000-0005-0000-0000-00003C8C0000}"/>
    <cellStyle name="Hiperłącze 8" xfId="44040" hidden="1" xr:uid="{00000000-0005-0000-0000-00009F8F0000}"/>
    <cellStyle name="Hiperłącze 8" xfId="44711" hidden="1" xr:uid="{00000000-0005-0000-0000-000007900000}"/>
    <cellStyle name="Hiperłącze 8" xfId="42019" hidden="1" xr:uid="{00000000-0005-0000-0000-0000368F0000}"/>
    <cellStyle name="Hiperłącze 8" xfId="43173" hidden="1" xr:uid="{00000000-0005-0000-0000-0000DC8F0000}"/>
    <cellStyle name="Hiperłącze 8" xfId="44278" hidden="1" xr:uid="{00000000-0005-0000-0000-0000C08F0000}"/>
    <cellStyle name="Hiperłącze 8" xfId="44103" hidden="1" xr:uid="{00000000-0005-0000-0000-0000A18F0000}"/>
    <cellStyle name="Hiperłącze 8" xfId="45687" hidden="1" xr:uid="{00000000-0005-0000-0000-0000B3900000}"/>
    <cellStyle name="Hiperłącze 8" xfId="42075" hidden="1" xr:uid="{00000000-0005-0000-0000-0000308F0000}"/>
    <cellStyle name="Hiperłącze 8" xfId="46743" hidden="1" xr:uid="{00000000-0005-0000-0000-0000FA900000}"/>
    <cellStyle name="Hiperłącze 8" xfId="35414" hidden="1" xr:uid="{00000000-0005-0000-0000-0000B08B0000}"/>
    <cellStyle name="Hiperłącze 8" xfId="42873" hidden="1" xr:uid="{00000000-0005-0000-0000-00005D8F0000}"/>
    <cellStyle name="Hiperłącze 8" xfId="46975" hidden="1" xr:uid="{00000000-0005-0000-0000-000012910000}"/>
    <cellStyle name="Hiperłącze 8" xfId="46312" hidden="1" xr:uid="{00000000-0005-0000-0000-0000ED900000}"/>
    <cellStyle name="Hiperłącze 8" xfId="45567" hidden="1" xr:uid="{00000000-0005-0000-0000-0000B0900000}"/>
    <cellStyle name="Hiperłącze 8" xfId="34466" hidden="1" xr:uid="{00000000-0005-0000-0000-00001C8C0000}"/>
    <cellStyle name="Hiperłącze 8" xfId="44031" hidden="1" xr:uid="{00000000-0005-0000-0000-00009E8F0000}"/>
    <cellStyle name="Hiperłącze 8" xfId="34847" hidden="1" xr:uid="{00000000-0005-0000-0000-0000BD8B0000}"/>
    <cellStyle name="Hiperłącze 8" xfId="41594" hidden="1" xr:uid="{00000000-0005-0000-0000-0000858E0000}"/>
    <cellStyle name="Hiperłącze 8" xfId="35057" hidden="1" xr:uid="{00000000-0005-0000-0000-0000818B0000}"/>
    <cellStyle name="Hiperłącze 8" xfId="46718" hidden="1" xr:uid="{00000000-0005-0000-0000-000043910000}"/>
    <cellStyle name="Hiperłącze 8" xfId="46579" hidden="1" xr:uid="{00000000-0005-0000-0000-000047910000}"/>
    <cellStyle name="Hiperłącze 8" xfId="37823" hidden="1" xr:uid="{00000000-0005-0000-0000-0000EC8C0000}"/>
    <cellStyle name="Hiperłącze 8" xfId="46100" hidden="1" xr:uid="{00000000-0005-0000-0000-000098900000}"/>
    <cellStyle name="Hiperłącze 8" xfId="19632" hidden="1" xr:uid="{00000000-0005-0000-0000-0000A0840000}"/>
    <cellStyle name="Hiperłącze 8" xfId="11381" hidden="1" xr:uid="{00000000-0005-0000-0000-000004810000}"/>
    <cellStyle name="Hiperłącze 8" xfId="38248" hidden="1" xr:uid="{00000000-0005-0000-0000-0000438D0000}"/>
    <cellStyle name="Hiperłącze 8" xfId="38289" hidden="1" xr:uid="{00000000-0005-0000-0000-0000428D0000}"/>
    <cellStyle name="Hiperłącze 8" xfId="38371" hidden="1" xr:uid="{00000000-0005-0000-0000-00004D8D0000}"/>
    <cellStyle name="Hiperłącze 8" xfId="38437" hidden="1" xr:uid="{00000000-0005-0000-0000-0000588D0000}"/>
    <cellStyle name="Hiperłącze 8" xfId="38494" hidden="1" xr:uid="{00000000-0005-0000-0000-00005A8D0000}"/>
    <cellStyle name="Hiperłącze 8" xfId="38510" hidden="1" xr:uid="{00000000-0005-0000-0000-00005E8D0000}"/>
    <cellStyle name="Hiperłącze 8" xfId="39447" hidden="1" xr:uid="{00000000-0005-0000-0000-00008C8D0000}"/>
    <cellStyle name="Hiperłącze 8" xfId="39526" hidden="1" xr:uid="{00000000-0005-0000-0000-0000908D0000}"/>
    <cellStyle name="Hiperłącze 8" xfId="39481" hidden="1" xr:uid="{00000000-0005-0000-0000-0000868D0000}"/>
    <cellStyle name="Hiperłącze 8" xfId="39425" hidden="1" xr:uid="{00000000-0005-0000-0000-0000888D0000}"/>
    <cellStyle name="Hiperłącze 8" xfId="39390" hidden="1" xr:uid="{00000000-0005-0000-0000-0000818D0000}"/>
    <cellStyle name="Hiperłącze 8" xfId="39290" hidden="1" xr:uid="{00000000-0005-0000-0000-0000808D0000}"/>
    <cellStyle name="Hiperłącze 8" xfId="38486" hidden="1" xr:uid="{00000000-0005-0000-0000-0000568D0000}"/>
    <cellStyle name="Hiperłącze 8" xfId="38590" hidden="1" xr:uid="{00000000-0005-0000-0000-0000668D0000}"/>
    <cellStyle name="Hiperłącze 8" xfId="38567" hidden="1" xr:uid="{00000000-0005-0000-0000-0000658D0000}"/>
    <cellStyle name="Hiperłącze 8" xfId="38555" hidden="1" xr:uid="{00000000-0005-0000-0000-0000678D0000}"/>
    <cellStyle name="Hiperłącze 8" xfId="38332" hidden="1" xr:uid="{00000000-0005-0000-0000-00004C8D0000}"/>
    <cellStyle name="Hiperłącze 8" xfId="38356" hidden="1" xr:uid="{00000000-0005-0000-0000-00004F8D0000}"/>
    <cellStyle name="Hiperłącze 8" xfId="38405" hidden="1" xr:uid="{00000000-0005-0000-0000-0000518D0000}"/>
    <cellStyle name="Hiperłącze 8" xfId="38388" hidden="1" xr:uid="{00000000-0005-0000-0000-00004A8D0000}"/>
    <cellStyle name="Hiperłącze 8" xfId="45431" hidden="1" xr:uid="{00000000-0005-0000-0000-00009B900000}"/>
    <cellStyle name="Hiperłącze 8" xfId="34435" hidden="1" xr:uid="{00000000-0005-0000-0000-0000A98C0000}"/>
    <cellStyle name="Hiperłącze 8" xfId="19053" hidden="1" xr:uid="{00000000-0005-0000-0000-000066840000}"/>
    <cellStyle name="Hiperłącze 8" xfId="35557" hidden="1" xr:uid="{00000000-0005-0000-0000-0000DB8B0000}"/>
    <cellStyle name="Hiperłącze 8" xfId="37979" hidden="1" xr:uid="{00000000-0005-0000-0000-0000FB8C0000}"/>
    <cellStyle name="Hiperłącze 8" xfId="34700" hidden="1" xr:uid="{00000000-0005-0000-0000-00005E8B0000}"/>
    <cellStyle name="Hiperłącze 8" xfId="35034" hidden="1" xr:uid="{00000000-0005-0000-0000-0000878B0000}"/>
    <cellStyle name="Hiperłącze 8" xfId="18546" hidden="1" xr:uid="{00000000-0005-0000-0000-000053840000}"/>
    <cellStyle name="Hiperłącze 8" xfId="38298" hidden="1" xr:uid="{00000000-0005-0000-0000-0000458D0000}"/>
    <cellStyle name="Hiperłącze 8" xfId="43459" hidden="1" xr:uid="{00000000-0005-0000-0000-0000CF900000}"/>
    <cellStyle name="Hiperłącze 8" xfId="38802" hidden="1" xr:uid="{00000000-0005-0000-0000-0000D38D0000}"/>
    <cellStyle name="Hiperłącze 8" xfId="34615" hidden="1" xr:uid="{00000000-0005-0000-0000-0000598B0000}"/>
    <cellStyle name="Hiperłącze 8" xfId="37635" hidden="1" xr:uid="{00000000-0005-0000-0000-0000108D0000}"/>
    <cellStyle name="Hiperłącze 8" xfId="46009" hidden="1" xr:uid="{00000000-0005-0000-0000-000089900000}"/>
    <cellStyle name="Hiperłącze 8" xfId="18363" hidden="1" xr:uid="{00000000-0005-0000-0000-00005A840000}"/>
    <cellStyle name="Hiperłącze 8" xfId="33226" hidden="1" xr:uid="{00000000-0005-0000-0000-0000D38A0000}"/>
    <cellStyle name="Hiperłącze 8" xfId="29884" hidden="1" xr:uid="{00000000-0005-0000-0000-0000A38A0000}"/>
    <cellStyle name="Hiperłącze 8" xfId="46238" hidden="1" xr:uid="{00000000-0005-0000-0000-0000E8900000}"/>
    <cellStyle name="Hiperłącze 8" xfId="32770" hidden="1" xr:uid="{00000000-0005-0000-0000-0000C08A0000}"/>
    <cellStyle name="Hiperłącze 8" xfId="32625" hidden="1" xr:uid="{00000000-0005-0000-0000-0000968A0000}"/>
    <cellStyle name="Hiperłącze 8" xfId="31281" hidden="1" xr:uid="{00000000-0005-0000-0000-0000E2890000}"/>
    <cellStyle name="Hiperłącze 8" xfId="38087" hidden="1" xr:uid="{00000000-0005-0000-0000-0000078D0000}"/>
    <cellStyle name="Hiperłącze 8" xfId="28918" hidden="1" xr:uid="{00000000-0005-0000-0000-0000D7880000}"/>
    <cellStyle name="Hiperłącze 8" xfId="42423" hidden="1" xr:uid="{00000000-0005-0000-0000-00003B8F0000}"/>
    <cellStyle name="Hiperłącze 8" xfId="35966" hidden="1" xr:uid="{00000000-0005-0000-0000-00000C8C0000}"/>
    <cellStyle name="Hiperłącze 8" xfId="32020" hidden="1" xr:uid="{00000000-0005-0000-0000-0000788A0000}"/>
    <cellStyle name="Hiperłącze 8" xfId="32303" hidden="1" xr:uid="{00000000-0005-0000-0000-00004D8A0000}"/>
    <cellStyle name="Hiperłącze 8" xfId="29780" hidden="1" xr:uid="{00000000-0005-0000-0000-0000AB890000}"/>
    <cellStyle name="Hiperłącze 8" xfId="36948" hidden="1" xr:uid="{00000000-0005-0000-0000-00006B8C0000}"/>
    <cellStyle name="Hiperłącze 8" xfId="31677" hidden="1" xr:uid="{00000000-0005-0000-0000-0000298A0000}"/>
    <cellStyle name="Hiperłącze 8" xfId="46535" hidden="1" xr:uid="{00000000-0005-0000-0000-00004A910000}"/>
    <cellStyle name="Hiperłącze 8" xfId="38518" hidden="1" xr:uid="{00000000-0005-0000-0000-00005F8D0000}"/>
    <cellStyle name="Hiperłącze 8" xfId="35863" hidden="1" xr:uid="{00000000-0005-0000-0000-0000008C0000}"/>
    <cellStyle name="Hiperłącze 8" xfId="46476" hidden="1" xr:uid="{00000000-0005-0000-0000-000042910000}"/>
    <cellStyle name="Hiperłącze 8" xfId="39883" hidden="1" xr:uid="{00000000-0005-0000-0000-0000B58D0000}"/>
    <cellStyle name="Hiperłącze 8" xfId="19044" hidden="1" xr:uid="{00000000-0005-0000-0000-000062840000}"/>
    <cellStyle name="Hiperłącze 8" xfId="21434" hidden="1" xr:uid="{00000000-0005-0000-0000-000050850000}"/>
    <cellStyle name="Hiperłącze 8" xfId="31935" hidden="1" xr:uid="{00000000-0005-0000-0000-00008A8A0000}"/>
    <cellStyle name="Hiperłącze 8" xfId="33717" hidden="1" xr:uid="{00000000-0005-0000-0000-0000348B0000}"/>
    <cellStyle name="Hiperłącze 8" xfId="14595" hidden="1" xr:uid="{00000000-0005-0000-0000-00007C820000}"/>
    <cellStyle name="Hiperłącze 8" xfId="41698" hidden="1" xr:uid="{00000000-0005-0000-0000-0000D38E0000}"/>
    <cellStyle name="Hiperłącze 8" xfId="42659" hidden="1" xr:uid="{00000000-0005-0000-0000-0000488F0000}"/>
    <cellStyle name="Hiperłącze 8" xfId="36777" hidden="1" xr:uid="{00000000-0005-0000-0000-0000578C0000}"/>
    <cellStyle name="Hiperłącze 8" xfId="46493" hidden="1" xr:uid="{00000000-0005-0000-0000-000053910000}"/>
    <cellStyle name="Hiperłącze 8" xfId="39696" hidden="1" xr:uid="{00000000-0005-0000-0000-0000A28D0000}"/>
    <cellStyle name="Hiperłącze 8" xfId="42765" hidden="1" xr:uid="{00000000-0005-0000-0000-0000538F0000}"/>
    <cellStyle name="Hiperłącze 8" xfId="31660" hidden="1" xr:uid="{00000000-0005-0000-0000-00002C8A0000}"/>
    <cellStyle name="Hiperłącze 8" xfId="12338" hidden="1" xr:uid="{00000000-0005-0000-0000-000026810000}"/>
    <cellStyle name="Hiperłącze 8" xfId="12053" hidden="1" xr:uid="{00000000-0005-0000-0000-000013810000}"/>
    <cellStyle name="Hiperłącze 8" xfId="40929" hidden="1" xr:uid="{00000000-0005-0000-0000-0000A88E0000}"/>
    <cellStyle name="Hiperłącze 8" xfId="20231" hidden="1" xr:uid="{00000000-0005-0000-0000-000008850000}"/>
    <cellStyle name="Hiperłącze 8" xfId="29758" hidden="1" xr:uid="{00000000-0005-0000-0000-0000B4890000}"/>
    <cellStyle name="Hiperłącze 8" xfId="20139" hidden="1" xr:uid="{00000000-0005-0000-0000-0000FF840000}"/>
    <cellStyle name="Hiperłącze 8" xfId="18903" hidden="1" xr:uid="{00000000-0005-0000-0000-00002D840000}"/>
    <cellStyle name="Hiperłącze 8" xfId="35173" hidden="1" xr:uid="{00000000-0005-0000-0000-0000928B0000}"/>
    <cellStyle name="Hiperłącze 8" xfId="18557" hidden="1" xr:uid="{00000000-0005-0000-0000-000051840000}"/>
    <cellStyle name="Hiperłącze 8" xfId="18794" hidden="1" xr:uid="{00000000-0005-0000-0000-000021840000}"/>
    <cellStyle name="Hiperłącze 8" xfId="18040" hidden="1" xr:uid="{00000000-0005-0000-0000-0000F2830000}"/>
    <cellStyle name="Hiperłącze 8" xfId="44299" hidden="1" xr:uid="{00000000-0005-0000-0000-0000B98F0000}"/>
    <cellStyle name="Hiperłącze 8" xfId="37275" hidden="1" xr:uid="{00000000-0005-0000-0000-0000CE8C0000}"/>
    <cellStyle name="Hiperłącze 8" xfId="29751" hidden="1" xr:uid="{00000000-0005-0000-0000-0000B1890000}"/>
    <cellStyle name="Hiperłącze 8" xfId="41798" hidden="1" xr:uid="{00000000-0005-0000-0000-0000DE8E0000}"/>
    <cellStyle name="Hiperłącze 8" xfId="30526" hidden="1" xr:uid="{00000000-0005-0000-0000-000075890000}"/>
    <cellStyle name="Hiperłącze 8" xfId="30658" hidden="1" xr:uid="{00000000-0005-0000-0000-000085890000}"/>
    <cellStyle name="Hiperłącze 8" xfId="29270" hidden="1" xr:uid="{00000000-0005-0000-0000-00002C890000}"/>
    <cellStyle name="Hiperłącze 8" xfId="45630" hidden="1" xr:uid="{00000000-0005-0000-0000-0000A3900000}"/>
    <cellStyle name="Hiperłącze 8" xfId="42195" hidden="1" xr:uid="{00000000-0005-0000-0000-0000338F0000}"/>
    <cellStyle name="Hiperłącze 8" xfId="44292" hidden="1" xr:uid="{00000000-0005-0000-0000-0000BD8F0000}"/>
    <cellStyle name="Hiperłącze 8" xfId="24148" hidden="1" xr:uid="{00000000-0005-0000-0000-0000AC860000}"/>
    <cellStyle name="Hiperłącze 8" xfId="31118" hidden="1" xr:uid="{00000000-0005-0000-0000-0000D4890000}"/>
    <cellStyle name="Hiperłącze 8" xfId="28974" hidden="1" xr:uid="{00000000-0005-0000-0000-0000DA880000}"/>
    <cellStyle name="Hiperłącze 8" xfId="32087" hidden="1" xr:uid="{00000000-0005-0000-0000-00006C8A0000}"/>
    <cellStyle name="Hiperłącze 8" xfId="33515" hidden="1" xr:uid="{00000000-0005-0000-0000-0000EE8A0000}"/>
    <cellStyle name="Hiperłącze 8" xfId="16709" hidden="1" xr:uid="{00000000-0005-0000-0000-00002E830000}"/>
    <cellStyle name="Hiperłącze 8" xfId="30829" hidden="1" xr:uid="{00000000-0005-0000-0000-000099890000}"/>
    <cellStyle name="Hiperłącze 8" xfId="30435" hidden="1" xr:uid="{00000000-0005-0000-0000-000066890000}"/>
    <cellStyle name="Hiperłącze 8" xfId="27754" hidden="1" xr:uid="{00000000-0005-0000-0000-00003B880000}"/>
    <cellStyle name="Hiperłącze 8" xfId="30169" hidden="1" xr:uid="{00000000-0005-0000-0000-00004D890000}"/>
    <cellStyle name="Hiperłącze 8" xfId="39580" hidden="1" xr:uid="{00000000-0005-0000-0000-0000918D0000}"/>
    <cellStyle name="Hiperłącze 8" xfId="39991" hidden="1" xr:uid="{00000000-0005-0000-0000-0000C18D0000}"/>
    <cellStyle name="Hiperłącze 8" xfId="32725" hidden="1" xr:uid="{00000000-0005-0000-0000-0000B68A0000}"/>
    <cellStyle name="Hiperłącze 8" xfId="23329" hidden="1" xr:uid="{00000000-0005-0000-0000-000032860000}"/>
    <cellStyle name="Hiperłącze 8" xfId="43731" hidden="1" xr:uid="{00000000-0005-0000-0000-0000818F0000}"/>
    <cellStyle name="Hiperłącze 8" xfId="35634" hidden="1" xr:uid="{00000000-0005-0000-0000-0000E08B0000}"/>
    <cellStyle name="Hiperłącze 8" xfId="45190" hidden="1" xr:uid="{00000000-0005-0000-0000-000053900000}"/>
    <cellStyle name="Hiperłącze 8" xfId="44258" hidden="1" xr:uid="{00000000-0005-0000-0000-0000BC8F0000}"/>
    <cellStyle name="Hiperłącze 8" xfId="40951" hidden="1" xr:uid="{00000000-0005-0000-0000-0000B08E0000}"/>
    <cellStyle name="Hiperłącze 8" xfId="38911" hidden="1" xr:uid="{00000000-0005-0000-0000-0000C58E0000}"/>
    <cellStyle name="Hiperłącze 8" xfId="18105" hidden="1" xr:uid="{00000000-0005-0000-0000-0000F9830000}"/>
    <cellStyle name="Hiperłącze 8" xfId="42996" hidden="1" xr:uid="{00000000-0005-0000-0000-0000668F0000}"/>
    <cellStyle name="Hiperłącze 8" xfId="46846" hidden="1" xr:uid="{00000000-0005-0000-0000-000006910000}"/>
    <cellStyle name="Hiperłącze 8" xfId="43357" hidden="1" xr:uid="{00000000-0005-0000-0000-0000DA8F0000}"/>
    <cellStyle name="Hiperłącze 8" xfId="44203" hidden="1" xr:uid="{00000000-0005-0000-0000-0000AD8F0000}"/>
    <cellStyle name="Hiperłącze 8" xfId="38526" hidden="1" xr:uid="{00000000-0005-0000-0000-0000608D0000}"/>
    <cellStyle name="Hiperłącze 8" xfId="45791" hidden="1" xr:uid="{00000000-0005-0000-0000-00006E900000}"/>
    <cellStyle name="Hiperłącze 8" xfId="36226" hidden="1" xr:uid="{00000000-0005-0000-0000-00003A8C0000}"/>
    <cellStyle name="Hiperłącze 8" xfId="46795" hidden="1" xr:uid="{00000000-0005-0000-0000-000003910000}"/>
    <cellStyle name="Hiperłącze 8" xfId="45207" hidden="1" xr:uid="{00000000-0005-0000-0000-000058900000}"/>
    <cellStyle name="Hiperłącze 8" xfId="45391" hidden="1" xr:uid="{00000000-0005-0000-0000-0000AA900000}"/>
    <cellStyle name="Hiperłącze 8" xfId="42777" hidden="1" xr:uid="{00000000-0005-0000-0000-0000518F0000}"/>
    <cellStyle name="Hiperłącze 8" xfId="42245" hidden="1" xr:uid="{00000000-0005-0000-0000-0000348F0000}"/>
    <cellStyle name="Hiperłącze 8" xfId="45548" hidden="1" xr:uid="{00000000-0005-0000-0000-0000B7900000}"/>
    <cellStyle name="Hiperłącze 8" xfId="45992" hidden="1" xr:uid="{00000000-0005-0000-0000-00008C900000}"/>
    <cellStyle name="Hiperłącze 8" xfId="36045" hidden="1" xr:uid="{00000000-0005-0000-0000-0000108C0000}"/>
    <cellStyle name="Hiperłącze 8" xfId="45290" hidden="1" xr:uid="{00000000-0005-0000-0000-00005E900000}"/>
    <cellStyle name="Hiperłącze 8" xfId="45082" hidden="1" xr:uid="{00000000-0005-0000-0000-00002F900000}"/>
    <cellStyle name="Hiperłącze 8" xfId="40188" hidden="1" xr:uid="{00000000-0005-0000-0000-0000F78D0000}"/>
    <cellStyle name="Hiperłącze 8" xfId="45362" hidden="1" xr:uid="{00000000-0005-0000-0000-000061900000}"/>
    <cellStyle name="Hiperłącze 8" xfId="17849" hidden="1" xr:uid="{00000000-0005-0000-0000-0000C8830000}"/>
    <cellStyle name="Hiperłącze 8" xfId="44579" hidden="1" xr:uid="{00000000-0005-0000-0000-0000F88F0000}"/>
    <cellStyle name="Hiperłącze 8" xfId="42073" hidden="1" xr:uid="{00000000-0005-0000-0000-00002F8F0000}"/>
    <cellStyle name="Hiperłącze 8" xfId="42487" hidden="1" xr:uid="{00000000-0005-0000-0000-0000078F0000}"/>
    <cellStyle name="Hiperłącze 8" xfId="34855" hidden="1" xr:uid="{00000000-0005-0000-0000-0000B88C0000}"/>
    <cellStyle name="Hiperłącze 8" xfId="36117" hidden="1" xr:uid="{00000000-0005-0000-0000-0000168C0000}"/>
    <cellStyle name="Hiperłącze 8" xfId="15674" hidden="1" xr:uid="{00000000-0005-0000-0000-0000F6820000}"/>
    <cellStyle name="Hiperłącze 8" xfId="28730" hidden="1" xr:uid="{00000000-0005-0000-0000-0000BE880000}"/>
    <cellStyle name="Hiperłącze 8" xfId="34303" hidden="1" xr:uid="{00000000-0005-0000-0000-0000BB8B0000}"/>
    <cellStyle name="Hiperłącze 8" xfId="41219" hidden="1" xr:uid="{00000000-0005-0000-0000-0000608E0000}"/>
    <cellStyle name="Hiperłącze 8" xfId="30613" hidden="1" xr:uid="{00000000-0005-0000-0000-000084890000}"/>
    <cellStyle name="Hiperłącze 8" xfId="40814" hidden="1" xr:uid="{00000000-0005-0000-0000-0000588E0000}"/>
    <cellStyle name="Hiperłącze 8" xfId="41189" hidden="1" xr:uid="{00000000-0005-0000-0000-00005A8E0000}"/>
    <cellStyle name="Hiperłącze 8" xfId="41227" hidden="1" xr:uid="{00000000-0005-0000-0000-00005F8E0000}"/>
    <cellStyle name="Hiperłącze 8" xfId="41276" hidden="1" xr:uid="{00000000-0005-0000-0000-0000628E0000}"/>
    <cellStyle name="Hiperłącze 8" xfId="41308" hidden="1" xr:uid="{00000000-0005-0000-0000-0000688E0000}"/>
    <cellStyle name="Hiperłącze 8" xfId="41315" hidden="1" xr:uid="{00000000-0005-0000-0000-00006C8E0000}"/>
    <cellStyle name="Hiperłącze 8" xfId="41349" hidden="1" xr:uid="{00000000-0005-0000-0000-00006D8E0000}"/>
    <cellStyle name="Hiperłącze 8" xfId="41335" hidden="1" xr:uid="{00000000-0005-0000-0000-0000708E0000}"/>
    <cellStyle name="Hiperłącze 8" xfId="41494" hidden="1" xr:uid="{00000000-0005-0000-0000-0000758E0000}"/>
    <cellStyle name="Hiperłącze 8" xfId="41456" hidden="1" xr:uid="{00000000-0005-0000-0000-0000778E0000}"/>
    <cellStyle name="Hiperłącze 8" xfId="41512" hidden="1" xr:uid="{00000000-0005-0000-0000-00007A8E0000}"/>
    <cellStyle name="Hiperłącze 8" xfId="41469" hidden="1" xr:uid="{00000000-0005-0000-0000-00007C8E0000}"/>
    <cellStyle name="Hiperłącze 8" xfId="41521" hidden="1" xr:uid="{00000000-0005-0000-0000-00007D8E0000}"/>
    <cellStyle name="Hiperłącze 8" xfId="41602" hidden="1" xr:uid="{00000000-0005-0000-0000-0000818E0000}"/>
    <cellStyle name="Hiperłącze 8" xfId="41620" hidden="1" xr:uid="{00000000-0005-0000-0000-0000868E0000}"/>
    <cellStyle name="Hiperłącze 8" xfId="41144" hidden="1" xr:uid="{00000000-0005-0000-0000-00008A8E0000}"/>
    <cellStyle name="Hiperłącze 8" xfId="41099" hidden="1" xr:uid="{00000000-0005-0000-0000-0000918E0000}"/>
    <cellStyle name="Hiperłącze 8" xfId="41107" hidden="1" xr:uid="{00000000-0005-0000-0000-0000938E0000}"/>
    <cellStyle name="Hiperłącze 8" xfId="40882" hidden="1" xr:uid="{00000000-0005-0000-0000-0000968E0000}"/>
    <cellStyle name="Hiperłącze 8" xfId="40873" hidden="1" xr:uid="{00000000-0005-0000-0000-0000998E0000}"/>
    <cellStyle name="Hiperłącze 8" xfId="40881" hidden="1" xr:uid="{00000000-0005-0000-0000-00009C8E0000}"/>
    <cellStyle name="Hiperłącze 8" xfId="40922" hidden="1" xr:uid="{00000000-0005-0000-0000-0000A28E0000}"/>
    <cellStyle name="Hiperłącze 8" xfId="40996" hidden="1" xr:uid="{00000000-0005-0000-0000-0000A58E0000}"/>
    <cellStyle name="Hiperłącze 8" xfId="41025" hidden="1" xr:uid="{00000000-0005-0000-0000-0000A78E0000}"/>
    <cellStyle name="Hiperłącze 8" xfId="40981" hidden="1" xr:uid="{00000000-0005-0000-0000-0000AA8E0000}"/>
    <cellStyle name="Hiperłącze 8" xfId="41084" hidden="1" xr:uid="{00000000-0005-0000-0000-0000928E0000}"/>
    <cellStyle name="Hiperłącze 8" xfId="22507" hidden="1" xr:uid="{00000000-0005-0000-0000-0000E7850000}"/>
    <cellStyle name="Hiperłącze 8" xfId="27030" hidden="1" xr:uid="{00000000-0005-0000-0000-0000F7870000}"/>
    <cellStyle name="Hiperłącze 8" xfId="17043" hidden="1" xr:uid="{00000000-0005-0000-0000-000053830000}"/>
    <cellStyle name="Hiperłącze 8" xfId="11539" hidden="1" xr:uid="{00000000-0005-0000-0000-0000D2810000}"/>
    <cellStyle name="Hiperłącze 8" xfId="15108" hidden="1" xr:uid="{00000000-0005-0000-0000-000090820000}"/>
    <cellStyle name="Hiperłącze 8" xfId="13534" hidden="1" xr:uid="{00000000-0005-0000-0000-0000E4810000}"/>
    <cellStyle name="Hiperłącze 8" xfId="19364" hidden="1" xr:uid="{00000000-0005-0000-0000-0000F0840000}"/>
    <cellStyle name="Hiperłącze 8" xfId="19736" hidden="1" xr:uid="{00000000-0005-0000-0000-0000AB840000}"/>
    <cellStyle name="Hiperłącze 8" xfId="19136" hidden="1" xr:uid="{00000000-0005-0000-0000-000089840000}"/>
    <cellStyle name="Hiperłącze 8" xfId="16364" hidden="1" xr:uid="{00000000-0005-0000-0000-0000DB830000}"/>
    <cellStyle name="Hiperłącze 8" xfId="25426" hidden="1" xr:uid="{00000000-0005-0000-0000-000000880000}"/>
    <cellStyle name="Hiperłącze 8" xfId="25439" hidden="1" xr:uid="{00000000-0005-0000-0000-000003880000}"/>
    <cellStyle name="Hiperłącze 8" xfId="25464" hidden="1" xr:uid="{00000000-0005-0000-0000-000007880000}"/>
    <cellStyle name="Hiperłącze 8" xfId="25121" hidden="1" xr:uid="{00000000-0005-0000-0000-00000A880000}"/>
    <cellStyle name="Hiperłącze 8" xfId="25467" hidden="1" xr:uid="{00000000-0005-0000-0000-00000C880000}"/>
    <cellStyle name="Hiperłącze 8" xfId="27098" hidden="1" xr:uid="{00000000-0005-0000-0000-000013880000}"/>
    <cellStyle name="Hiperłącze 8" xfId="14150" hidden="1" xr:uid="{00000000-0005-0000-0000-000006820000}"/>
    <cellStyle name="Hiperłącze 8" xfId="40506" hidden="1" xr:uid="{00000000-0005-0000-0000-0000198E0000}"/>
    <cellStyle name="Hiperłącze 8" xfId="35843" hidden="1" xr:uid="{00000000-0005-0000-0000-0000FC8B0000}"/>
    <cellStyle name="Hiperłącze 8" xfId="41724" hidden="1" xr:uid="{00000000-0005-0000-0000-0000D78E0000}"/>
    <cellStyle name="Hiperłącze 8" xfId="21684" hidden="1" xr:uid="{00000000-0005-0000-0000-000069850000}"/>
    <cellStyle name="Hiperłącze 8" xfId="38325" hidden="1" xr:uid="{00000000-0005-0000-0000-0000488D0000}"/>
    <cellStyle name="Hiperłącze 8" xfId="32761" hidden="1" xr:uid="{00000000-0005-0000-0000-0000BF8A0000}"/>
    <cellStyle name="Hiperłącze 8" xfId="29712" hidden="1" xr:uid="{00000000-0005-0000-0000-0000B8890000}"/>
    <cellStyle name="Hiperłącze 8" xfId="32493" hidden="1" xr:uid="{00000000-0005-0000-0000-00005F8A0000}"/>
    <cellStyle name="Hiperłącze 8" xfId="33746" hidden="1" xr:uid="{00000000-0005-0000-0000-00002E8B0000}"/>
    <cellStyle name="Hiperłącze 8" xfId="29936" hidden="1" xr:uid="{00000000-0005-0000-0000-00000B8A0000}"/>
    <cellStyle name="Hiperłącze 8" xfId="42083" hidden="1" xr:uid="{00000000-0005-0000-0000-00002B8F0000}"/>
    <cellStyle name="Hiperłącze 8" xfId="18263" hidden="1" xr:uid="{00000000-0005-0000-0000-00004C840000}"/>
    <cellStyle name="Hiperłącze 8" xfId="17871" hidden="1" xr:uid="{00000000-0005-0000-0000-0000CC830000}"/>
    <cellStyle name="Hiperłącze 8" xfId="41970" hidden="1" xr:uid="{00000000-0005-0000-0000-0000438F0000}"/>
    <cellStyle name="Hiperłącze 8" xfId="41977" hidden="1" xr:uid="{00000000-0005-0000-0000-0000448F0000}"/>
    <cellStyle name="Hiperłącze 8" xfId="41754" hidden="1" xr:uid="{00000000-0005-0000-0000-0000D98E0000}"/>
    <cellStyle name="Hiperłącze 8" xfId="41737" hidden="1" xr:uid="{00000000-0005-0000-0000-0000DC8E0000}"/>
    <cellStyle name="Hiperłącze 8" xfId="41789" hidden="1" xr:uid="{00000000-0005-0000-0000-0000DD8E0000}"/>
    <cellStyle name="Hiperłącze 8" xfId="41870" hidden="1" xr:uid="{00000000-0005-0000-0000-0000E18E0000}"/>
    <cellStyle name="Hiperłącze 8" xfId="41862" hidden="1" xr:uid="{00000000-0005-0000-0000-0000E58E0000}"/>
    <cellStyle name="Hiperłącze 8" xfId="34024" hidden="1" xr:uid="{00000000-0005-0000-0000-0000588B0000}"/>
    <cellStyle name="Hiperłącze 8" xfId="25532" hidden="1" xr:uid="{00000000-0005-0000-0000-000001880000}"/>
    <cellStyle name="Hiperłącze 8" xfId="41175" hidden="1" xr:uid="{00000000-0005-0000-0000-0000A18E0000}"/>
    <cellStyle name="Hiperłącze 8" xfId="39350" hidden="1" xr:uid="{00000000-0005-0000-0000-0000358E0000}"/>
    <cellStyle name="Hiperłącze 8" xfId="24822" hidden="1" xr:uid="{00000000-0005-0000-0000-000022870000}"/>
    <cellStyle name="Hiperłącze 8" xfId="27878" hidden="1" xr:uid="{00000000-0005-0000-0000-000048880000}"/>
    <cellStyle name="Hiperłącze 8" xfId="20694" hidden="1" xr:uid="{00000000-0005-0000-0000-00008E850000}"/>
    <cellStyle name="Hiperłącze 8" xfId="19860" hidden="1" xr:uid="{00000000-0005-0000-0000-0000B8840000}"/>
    <cellStyle name="Hiperłącze 8" xfId="23553" hidden="1" xr:uid="{00000000-0005-0000-0000-000075860000}"/>
    <cellStyle name="Hiperłącze 8" xfId="26579" hidden="1" xr:uid="{00000000-0005-0000-0000-0000BF870000}"/>
    <cellStyle name="Hiperłącze 8" xfId="16996" hidden="1" xr:uid="{00000000-0005-0000-0000-00004A830000}"/>
    <cellStyle name="Hiperłącze 8" xfId="24038" hidden="1" xr:uid="{00000000-0005-0000-0000-0000E1860000}"/>
    <cellStyle name="Hiperłącze 8" xfId="23597" hidden="1" xr:uid="{00000000-0005-0000-0000-000092860000}"/>
    <cellStyle name="Hiperłącze 8" xfId="37139" hidden="1" xr:uid="{00000000-0005-0000-0000-0000A28C0000}"/>
    <cellStyle name="Hiperłącze 8" xfId="28168" hidden="1" xr:uid="{00000000-0005-0000-0000-0000AC880000}"/>
    <cellStyle name="Hiperłącze 8" xfId="16318" hidden="1" xr:uid="{00000000-0005-0000-0000-00006F840000}"/>
    <cellStyle name="Hiperłącze 8" xfId="33341" hidden="1" xr:uid="{00000000-0005-0000-0000-0000D98A0000}"/>
    <cellStyle name="Hiperłącze 8" xfId="16489" hidden="1" xr:uid="{00000000-0005-0000-0000-0000E6830000}"/>
    <cellStyle name="Hiperłącze 8" xfId="28762" hidden="1" xr:uid="{00000000-0005-0000-0000-0000C7880000}"/>
    <cellStyle name="Hiperłącze 8" xfId="28826" hidden="1" xr:uid="{00000000-0005-0000-0000-0000CA880000}"/>
    <cellStyle name="Hiperłącze 8" xfId="27925" hidden="1" xr:uid="{00000000-0005-0000-0000-000045880000}"/>
    <cellStyle name="Hiperłącze 8" xfId="27934" hidden="1" xr:uid="{00000000-0005-0000-0000-000046880000}"/>
    <cellStyle name="Hiperłącze 8" xfId="27902" hidden="1" xr:uid="{00000000-0005-0000-0000-00004B880000}"/>
    <cellStyle name="Hiperłącze 8" xfId="27952" hidden="1" xr:uid="{00000000-0005-0000-0000-00004D880000}"/>
    <cellStyle name="Hiperłącze 8" xfId="27961" hidden="1" xr:uid="{00000000-0005-0000-0000-00004E880000}"/>
    <cellStyle name="Hiperłącze 8" xfId="28042" hidden="1" xr:uid="{00000000-0005-0000-0000-000052880000}"/>
    <cellStyle name="Hiperłącze 8" xfId="28010" hidden="1" xr:uid="{00000000-0005-0000-0000-000057880000}"/>
    <cellStyle name="Hiperłącze 8" xfId="24442" hidden="1" xr:uid="{00000000-0005-0000-0000-0000C6860000}"/>
    <cellStyle name="Hiperłącze 8" xfId="42684" hidden="1" xr:uid="{00000000-0005-0000-0000-0000418F0000}"/>
    <cellStyle name="Hiperłącze 8" xfId="25781" hidden="1" xr:uid="{00000000-0005-0000-0000-000005880000}"/>
    <cellStyle name="Hiperłącze 8" xfId="40816" hidden="1" xr:uid="{00000000-0005-0000-0000-0000578E0000}"/>
    <cellStyle name="Hiperłącze 8" xfId="43373" hidden="1" xr:uid="{00000000-0005-0000-0000-0000E0900000}"/>
    <cellStyle name="Hiperłącze 8" xfId="44514" hidden="1" xr:uid="{00000000-0005-0000-0000-0000D18F0000}"/>
    <cellStyle name="Hiperłącze 8" xfId="36792" hidden="1" xr:uid="{00000000-0005-0000-0000-00005C8C0000}"/>
    <cellStyle name="Hiperłącze 8" xfId="39508" hidden="1" xr:uid="{00000000-0005-0000-0000-00008E8D0000}"/>
    <cellStyle name="Hiperłącze 8" xfId="38379" hidden="1" xr:uid="{00000000-0005-0000-0000-0000498D0000}"/>
    <cellStyle name="Hiperłącze 8" xfId="44760" hidden="1" xr:uid="{00000000-0005-0000-0000-000009900000}"/>
    <cellStyle name="Hiperłącze 8" xfId="44532" hidden="1" xr:uid="{00000000-0005-0000-0000-0000D68F0000}"/>
    <cellStyle name="Hiperłącze 8" xfId="44858" hidden="1" xr:uid="{00000000-0005-0000-0000-000015900000}"/>
    <cellStyle name="Hiperłącze 8" xfId="37816" hidden="1" xr:uid="{00000000-0005-0000-0000-0000E88C0000}"/>
    <cellStyle name="Hiperłącze 8" xfId="36144" hidden="1" xr:uid="{00000000-0005-0000-0000-0000338C0000}"/>
    <cellStyle name="Hiperłącze 8" xfId="45064" hidden="1" xr:uid="{00000000-0005-0000-0000-00002D900000}"/>
    <cellStyle name="Hiperłącze 8" xfId="46087" hidden="1" xr:uid="{00000000-0005-0000-0000-000093900000}"/>
    <cellStyle name="Hiperłącze 8" xfId="35490" hidden="1" xr:uid="{00000000-0005-0000-0000-0000BE8C0000}"/>
    <cellStyle name="Hiperłącze 8" xfId="33842" hidden="1" xr:uid="{00000000-0005-0000-0000-00003A8B0000}"/>
    <cellStyle name="Hiperłącze 8" xfId="43505" hidden="1" xr:uid="{00000000-0005-0000-0000-00003B900000}"/>
    <cellStyle name="Hiperłącze 8" xfId="39769" hidden="1" xr:uid="{00000000-0005-0000-0000-0000AD8D0000}"/>
    <cellStyle name="Hiperłącze 8" xfId="18213" hidden="1" xr:uid="{00000000-0005-0000-0000-000005840000}"/>
    <cellStyle name="Hiperłącze 8" xfId="28909" hidden="1" xr:uid="{00000000-0005-0000-0000-0000D8880000}"/>
    <cellStyle name="Hiperłącze 8" xfId="28948" hidden="1" xr:uid="{00000000-0005-0000-0000-0000D9880000}"/>
    <cellStyle name="Hiperłącze 8" xfId="28797" hidden="1" xr:uid="{00000000-0005-0000-0000-0000D0880000}"/>
    <cellStyle name="Hiperłącze 8" xfId="41762" hidden="1" xr:uid="{00000000-0005-0000-0000-0000D58E0000}"/>
    <cellStyle name="Hiperłącze 8" xfId="42115" hidden="1" xr:uid="{00000000-0005-0000-0000-0000228F0000}"/>
    <cellStyle name="Hiperłącze 8" xfId="42570" hidden="1" xr:uid="{00000000-0005-0000-0000-00000F8F0000}"/>
    <cellStyle name="Hiperłącze 8" xfId="43717" hidden="1" xr:uid="{00000000-0005-0000-0000-0000848F0000}"/>
    <cellStyle name="Hiperłącze 8" xfId="43095" hidden="1" xr:uid="{00000000-0005-0000-0000-0000718F0000}"/>
    <cellStyle name="Hiperłącze 8" xfId="42861" hidden="1" xr:uid="{00000000-0005-0000-0000-00005F8F0000}"/>
    <cellStyle name="Hiperłącze 8" xfId="46918" hidden="1" xr:uid="{00000000-0005-0000-0000-00000A910000}"/>
    <cellStyle name="Hiperłącze 8" xfId="45674" hidden="1" xr:uid="{00000000-0005-0000-0000-000099900000}"/>
    <cellStyle name="Hiperłącze 8" xfId="46026" hidden="1" xr:uid="{00000000-0005-0000-0000-000086900000}"/>
    <cellStyle name="Hiperłącze 8" xfId="45750" hidden="1" xr:uid="{00000000-0005-0000-0000-00006F900000}"/>
    <cellStyle name="Hiperłącze 8" xfId="28818" hidden="1" xr:uid="{00000000-0005-0000-0000-0000C9880000}"/>
    <cellStyle name="Hiperłącze 8" xfId="18489" hidden="1" xr:uid="{00000000-0005-0000-0000-000043840000}"/>
    <cellStyle name="Hiperłącze 8" xfId="41548" hidden="1" xr:uid="{00000000-0005-0000-0000-0000808E0000}"/>
    <cellStyle name="Hiperłącze 8" xfId="19961" hidden="1" xr:uid="{00000000-0005-0000-0000-0000C0840000}"/>
    <cellStyle name="Hiperłącze 8" xfId="11582" hidden="1" xr:uid="{00000000-0005-0000-0000-00007E810000}"/>
    <cellStyle name="Hiperłącze 8" xfId="35468" hidden="1" xr:uid="{00000000-0005-0000-0000-0000B18B0000}"/>
    <cellStyle name="Hiperłącze 8" xfId="36946" hidden="1" xr:uid="{00000000-0005-0000-0000-00006C8C0000}"/>
    <cellStyle name="Hiperłącze 8" xfId="19012" hidden="1" xr:uid="{00000000-0005-0000-0000-000067840000}"/>
    <cellStyle name="Hiperłącze 8" xfId="12051" hidden="1" xr:uid="{00000000-0005-0000-0000-000014810000}"/>
    <cellStyle name="Hiperłącze 8" xfId="28301" hidden="1" xr:uid="{00000000-0005-0000-0000-0000B1880000}"/>
    <cellStyle name="Hiperłącze 8" xfId="14998" hidden="1" xr:uid="{00000000-0005-0000-0000-0000C4820000}"/>
    <cellStyle name="Hiperłącze 8" xfId="11949" hidden="1" xr:uid="{00000000-0005-0000-0000-0000CF810000}"/>
    <cellStyle name="Hiperłącze 8" xfId="37617" hidden="1" xr:uid="{00000000-0005-0000-0000-0000148D0000}"/>
    <cellStyle name="Hiperłącze 8" xfId="12614" hidden="1" xr:uid="{00000000-0005-0000-0000-00004F810000}"/>
    <cellStyle name="Hiperłącze 8" xfId="11698" hidden="1" xr:uid="{00000000-0005-0000-0000-00006A820000}"/>
    <cellStyle name="Hiperłącze 8" xfId="14327" hidden="1" xr:uid="{00000000-0005-0000-0000-00001C820000}"/>
    <cellStyle name="Hiperłącze 8" xfId="13658" hidden="1" xr:uid="{00000000-0005-0000-0000-0000F3810000}"/>
    <cellStyle name="Hiperłącze 8" xfId="12282" hidden="1" xr:uid="{00000000-0005-0000-0000-000028810000}"/>
    <cellStyle name="Hiperłącze 8" xfId="14388" hidden="1" xr:uid="{00000000-0005-0000-0000-00001E820000}"/>
    <cellStyle name="Hiperłącze 8" xfId="37784" hidden="1" xr:uid="{00000000-0005-0000-0000-0000E28C0000}"/>
    <cellStyle name="Hiperłącze 8" xfId="23724" hidden="1" xr:uid="{00000000-0005-0000-0000-0000A0860000}"/>
    <cellStyle name="Hiperłącze 8" xfId="19750" hidden="1" xr:uid="{00000000-0005-0000-0000-0000AF840000}"/>
    <cellStyle name="Hiperłącze 8" xfId="17645" hidden="1" xr:uid="{00000000-0005-0000-0000-0000AC830000}"/>
    <cellStyle name="Hiperłącze 8" xfId="32410" hidden="1" xr:uid="{00000000-0005-0000-0000-0000578A0000}"/>
    <cellStyle name="Hiperłącze 8" xfId="18912" hidden="1" xr:uid="{00000000-0005-0000-0000-00002E840000}"/>
    <cellStyle name="Hiperłącze 8" xfId="28613" hidden="1" xr:uid="{00000000-0005-0000-0000-0000E9880000}"/>
    <cellStyle name="Hiperłącze 8" xfId="28595" hidden="1" xr:uid="{00000000-0005-0000-0000-0000EC880000}"/>
    <cellStyle name="Hiperłącze 8" xfId="28359" hidden="1" xr:uid="{00000000-0005-0000-0000-0000ED880000}"/>
    <cellStyle name="Hiperłącze 8" xfId="29064" hidden="1" xr:uid="{00000000-0005-0000-0000-0000E1880000}"/>
    <cellStyle name="Hiperłącze 8" xfId="27871" hidden="1" xr:uid="{00000000-0005-0000-0000-000044880000}"/>
    <cellStyle name="Hiperłącze 8" xfId="28111" hidden="1" xr:uid="{00000000-0005-0000-0000-0000A1880000}"/>
    <cellStyle name="Hiperłącze 8" xfId="25389" hidden="1" xr:uid="{00000000-0005-0000-0000-000089880000}"/>
    <cellStyle name="Hiperłącze 8" xfId="15281" hidden="1" xr:uid="{00000000-0005-0000-0000-0000DB820000}"/>
    <cellStyle name="Hiperłącze 8" xfId="15428" hidden="1" xr:uid="{00000000-0005-0000-0000-0000AF820000}"/>
    <cellStyle name="Hiperłącze 8" xfId="15245" hidden="1" xr:uid="{00000000-0005-0000-0000-000099820000}"/>
    <cellStyle name="Hiperłącze 8" xfId="25830" hidden="1" xr:uid="{00000000-0005-0000-0000-000052870000}"/>
    <cellStyle name="Hiperłącze 8" xfId="19465" hidden="1" xr:uid="{00000000-0005-0000-0000-0000DB840000}"/>
    <cellStyle name="Hiperłącze 8" xfId="13796" hidden="1" xr:uid="{00000000-0005-0000-0000-000053820000}"/>
    <cellStyle name="Hiperłącze 8" xfId="14422" hidden="1" xr:uid="{00000000-0005-0000-0000-000023820000}"/>
    <cellStyle name="Hiperłącze 8" xfId="14230" hidden="1" xr:uid="{00000000-0005-0000-0000-00000E820000}"/>
    <cellStyle name="Hiperłącze 8" xfId="18407" hidden="1" xr:uid="{00000000-0005-0000-0000-000057840000}"/>
    <cellStyle name="Hiperłącze 8" xfId="28965" hidden="1" xr:uid="{00000000-0005-0000-0000-0000D6880000}"/>
    <cellStyle name="Hiperłącze 8" xfId="47207" hidden="1" xr:uid="{00000000-0005-0000-0000-000051910000}"/>
    <cellStyle name="Hiperłącze 8" xfId="40706" hidden="1" xr:uid="{00000000-0005-0000-0000-00004C8E0000}"/>
    <cellStyle name="Hiperłącze 8" xfId="42284" hidden="1" xr:uid="{00000000-0005-0000-0000-0000F18E0000}"/>
    <cellStyle name="Hiperłącze 8" xfId="44635" hidden="1" xr:uid="{00000000-0005-0000-0000-0000F68F0000}"/>
    <cellStyle name="Hiperłącze 8" xfId="31631" hidden="1" xr:uid="{00000000-0005-0000-0000-0000248A0000}"/>
    <cellStyle name="Hiperłącze 8" xfId="34949" hidden="1" xr:uid="{00000000-0005-0000-0000-0000758B0000}"/>
    <cellStyle name="Hiperłącze 8" xfId="46435" hidden="1" xr:uid="{00000000-0005-0000-0000-00003C910000}"/>
    <cellStyle name="Hiperłącze 8" xfId="29418" hidden="1" xr:uid="{00000000-0005-0000-0000-000035890000}"/>
    <cellStyle name="Hiperłącze 8" xfId="34257" hidden="1" xr:uid="{00000000-0005-0000-0000-0000C58B0000}"/>
    <cellStyle name="Hiperłącze 8" xfId="28854" hidden="1" xr:uid="{00000000-0005-0000-0000-00000B890000}"/>
    <cellStyle name="Hiperłącze 8" xfId="33300" hidden="1" xr:uid="{00000000-0005-0000-0000-0000DC8A0000}"/>
    <cellStyle name="Hiperłącze 8" xfId="32678" hidden="1" xr:uid="{00000000-0005-0000-0000-0000B78A0000}"/>
    <cellStyle name="Hiperłącze 8" xfId="31093" hidden="1" xr:uid="{00000000-0005-0000-0000-0000CE890000}"/>
    <cellStyle name="Hiperłącze 8" xfId="39680" hidden="1" xr:uid="{00000000-0005-0000-0000-00009D8D0000}"/>
    <cellStyle name="Hiperłącze 8" xfId="38995" hidden="1" xr:uid="{00000000-0005-0000-0000-0000308E0000}"/>
    <cellStyle name="Hiperłącze 8" xfId="38459" hidden="1" xr:uid="{00000000-0005-0000-0000-00005B8D0000}"/>
    <cellStyle name="Hiperłącze 8" xfId="31730" hidden="1" xr:uid="{00000000-0005-0000-0000-00002F8A0000}"/>
    <cellStyle name="Hiperłącze 8" xfId="34867" hidden="1" xr:uid="{00000000-0005-0000-0000-0000718B0000}"/>
    <cellStyle name="Hiperłącze 8" xfId="36849" hidden="1" xr:uid="{00000000-0005-0000-0000-00005E8C0000}"/>
    <cellStyle name="Hiperłącze 8" xfId="33813" hidden="1" xr:uid="{00000000-0005-0000-0000-0000408B0000}"/>
    <cellStyle name="Hiperłącze 8" xfId="39659" hidden="1" xr:uid="{00000000-0005-0000-0000-0000A48D0000}"/>
    <cellStyle name="Hiperłącze 8" xfId="35212" hidden="1" xr:uid="{00000000-0005-0000-0000-00009C8B0000}"/>
    <cellStyle name="Hiperłącze 8" xfId="26617" hidden="1" xr:uid="{00000000-0005-0000-0000-0000C8870000}"/>
    <cellStyle name="Hiperłącze 8" xfId="28561" hidden="1" xr:uid="{00000000-0005-0000-0000-0000F1880000}"/>
    <cellStyle name="Hiperłącze 8" xfId="47199" hidden="1" xr:uid="{00000000-0005-0000-0000-000055910000}"/>
    <cellStyle name="Hiperłącze 8" xfId="21531" hidden="1" xr:uid="{00000000-0005-0000-0000-00005B850000}"/>
    <cellStyle name="Hiperłącze 8" xfId="13060" hidden="1" xr:uid="{00000000-0005-0000-0000-000095810000}"/>
    <cellStyle name="Hiperłącze 8" xfId="43303" hidden="1" xr:uid="{00000000-0005-0000-0000-0000E58F0000}"/>
    <cellStyle name="Hiperłącze 8" xfId="26078" hidden="1" xr:uid="{00000000-0005-0000-0000-00006F870000}"/>
    <cellStyle name="Hiperłącze 8" xfId="18774" hidden="1" xr:uid="{00000000-0005-0000-0000-00005B840000}"/>
    <cellStyle name="Hiperłącze 8" xfId="28637" hidden="1" xr:uid="{00000000-0005-0000-0000-000001890000}"/>
    <cellStyle name="Hiperłącze 8" xfId="28676" hidden="1" xr:uid="{00000000-0005-0000-0000-000004890000}"/>
    <cellStyle name="Hiperłącze 8" xfId="28458" hidden="1" xr:uid="{00000000-0005-0000-0000-000005890000}"/>
    <cellStyle name="Hiperłącze 8" xfId="28536" hidden="1" xr:uid="{00000000-0005-0000-0000-0000F7880000}"/>
    <cellStyle name="Hiperłącze 8" xfId="39910" hidden="1" xr:uid="{00000000-0005-0000-0000-0000BD8D0000}"/>
    <cellStyle name="Hiperłącze 8" xfId="32289" hidden="1" xr:uid="{00000000-0005-0000-0000-0000508A0000}"/>
    <cellStyle name="Hiperłącze 8" xfId="30967" hidden="1" xr:uid="{00000000-0005-0000-0000-0000AE8A0000}"/>
    <cellStyle name="Hiperłącze 8" xfId="31377" hidden="1" xr:uid="{00000000-0005-0000-0000-0000EE890000}"/>
    <cellStyle name="Hiperłącze 8" xfId="31979" hidden="1" xr:uid="{00000000-0005-0000-0000-0000878A0000}"/>
    <cellStyle name="Hiperłącze 8" xfId="31851" hidden="1" xr:uid="{00000000-0005-0000-0000-00006D8A0000}"/>
    <cellStyle name="Hiperłącze 8" xfId="33959" hidden="1" xr:uid="{00000000-0005-0000-0000-00004A8B0000}"/>
    <cellStyle name="Hiperłącze 8" xfId="31328" hidden="1" xr:uid="{00000000-0005-0000-0000-0000EB890000}"/>
    <cellStyle name="Hiperłącze 8" xfId="35337" hidden="1" xr:uid="{00000000-0005-0000-0000-0000AB8B0000}"/>
    <cellStyle name="Hiperłącze 8" xfId="38207" hidden="1" xr:uid="{00000000-0005-0000-0000-00003B8D0000}"/>
    <cellStyle name="Hiperłącze 8" xfId="29962" hidden="1" xr:uid="{00000000-0005-0000-0000-0000138A0000}"/>
    <cellStyle name="Hiperłącze 8" xfId="35232" hidden="1" xr:uid="{00000000-0005-0000-0000-0000A08B0000}"/>
    <cellStyle name="Hiperłącze 8" xfId="34994" hidden="1" xr:uid="{00000000-0005-0000-0000-00007F8B0000}"/>
    <cellStyle name="Hiperłącze 8" xfId="33903" hidden="1" xr:uid="{00000000-0005-0000-0000-0000478B0000}"/>
    <cellStyle name="Hiperłącze 8" xfId="39875" hidden="1" xr:uid="{00000000-0005-0000-0000-0000B98D0000}"/>
    <cellStyle name="Hiperłącze 8" xfId="37054" hidden="1" xr:uid="{00000000-0005-0000-0000-0000788C0000}"/>
    <cellStyle name="Hiperłącze 8" xfId="38307" hidden="1" xr:uid="{00000000-0005-0000-0000-0000468D0000}"/>
    <cellStyle name="Hiperłącze 8" xfId="30128" hidden="1" xr:uid="{00000000-0005-0000-0000-000050890000}"/>
    <cellStyle name="Hiperłącze 8" xfId="45107" hidden="1" xr:uid="{00000000-0005-0000-0000-000033900000}"/>
    <cellStyle name="Hiperłącze 8" xfId="34213" hidden="1" xr:uid="{00000000-0005-0000-0000-0000CD8B0000}"/>
    <cellStyle name="Hiperłącze 8" xfId="35498" hidden="1" xr:uid="{00000000-0005-0000-0000-0000D18B0000}"/>
    <cellStyle name="Hiperłącze 8" xfId="33754" hidden="1" xr:uid="{00000000-0005-0000-0000-0000328B0000}"/>
    <cellStyle name="Hiperłącze 8" xfId="21009" hidden="1" xr:uid="{00000000-0005-0000-0000-0000F1850000}"/>
    <cellStyle name="Hiperłącze 8" xfId="25787" hidden="1" xr:uid="{00000000-0005-0000-0000-00000E880000}"/>
    <cellStyle name="Hiperłącze 8" xfId="40958" hidden="1" xr:uid="{00000000-0005-0000-0000-0000AF8E0000}"/>
    <cellStyle name="Hiperłącze 8" xfId="40965" hidden="1" xr:uid="{00000000-0005-0000-0000-0000AE8E0000}"/>
    <cellStyle name="Hiperłącze 8" xfId="38958" hidden="1" xr:uid="{00000000-0005-0000-0000-0000B98E0000}"/>
    <cellStyle name="Hiperłącze 8" xfId="42331" hidden="1" xr:uid="{00000000-0005-0000-0000-0000F78E0000}"/>
    <cellStyle name="Hiperłącze 8" xfId="39374" hidden="1" xr:uid="{00000000-0005-0000-0000-0000C48E0000}"/>
    <cellStyle name="Hiperłącze 8" xfId="38841" hidden="1" xr:uid="{00000000-0005-0000-0000-0000CA8E0000}"/>
    <cellStyle name="Hiperłącze 8" xfId="42323" hidden="1" xr:uid="{00000000-0005-0000-0000-0000F68E0000}"/>
    <cellStyle name="Hiperłącze 8" xfId="42291" hidden="1" xr:uid="{00000000-0005-0000-0000-0000ED8E0000}"/>
    <cellStyle name="Hiperłącze 8" xfId="42258" hidden="1" xr:uid="{00000000-0005-0000-0000-0000EF8E0000}"/>
    <cellStyle name="Hiperłącze 8" xfId="41845" hidden="1" xr:uid="{00000000-0005-0000-0000-0000E88E0000}"/>
    <cellStyle name="Hiperłącze 8" xfId="41888" hidden="1" xr:uid="{00000000-0005-0000-0000-0000E68E0000}"/>
    <cellStyle name="Hiperłącze 8" xfId="38879" hidden="1" xr:uid="{00000000-0005-0000-0000-0000CF8E0000}"/>
    <cellStyle name="Hiperłącze 8" xfId="40013" hidden="1" xr:uid="{00000000-0005-0000-0000-0000CE8E0000}"/>
    <cellStyle name="Hiperłącze 8" xfId="38850" hidden="1" xr:uid="{00000000-0005-0000-0000-0000D08E0000}"/>
    <cellStyle name="Hiperłącze 8" xfId="41630" hidden="1" xr:uid="{00000000-0005-0000-0000-0000B78E0000}"/>
    <cellStyle name="Hiperłącze 8" xfId="38865" hidden="1" xr:uid="{00000000-0005-0000-0000-0000BA8E0000}"/>
    <cellStyle name="Hiperłącze 8" xfId="38679" hidden="1" xr:uid="{00000000-0005-0000-0000-0000BC8E0000}"/>
    <cellStyle name="Hiperłącze 8" xfId="40946" hidden="1" xr:uid="{00000000-0005-0000-0000-0000B48E0000}"/>
    <cellStyle name="Hiperłącze 8" xfId="35788" hidden="1" xr:uid="{00000000-0005-0000-0000-0000ED8B0000}"/>
    <cellStyle name="Hiperłącze 8" xfId="40278" hidden="1" xr:uid="{00000000-0005-0000-0000-0000FF8D0000}"/>
    <cellStyle name="Hiperłącze 8" xfId="22219" hidden="1" xr:uid="{00000000-0005-0000-0000-0000BD850000}"/>
    <cellStyle name="Hiperłącze 8" xfId="36170" hidden="1" xr:uid="{00000000-0005-0000-0000-0000378C0000}"/>
    <cellStyle name="Hiperłącze 8" xfId="34827" hidden="1" xr:uid="{00000000-0005-0000-0000-0000258C0000}"/>
    <cellStyle name="Hiperłącze 8" xfId="44813" hidden="1" xr:uid="{00000000-0005-0000-0000-000014900000}"/>
    <cellStyle name="Hiperłącze 8" xfId="43647" hidden="1" xr:uid="{00000000-0005-0000-0000-00004F900000}"/>
    <cellStyle name="Hiperłącze 8" xfId="21988" hidden="1" xr:uid="{00000000-0005-0000-0000-0000AB850000}"/>
    <cellStyle name="Hiperłącze 8" xfId="34673" hidden="1" xr:uid="{00000000-0005-0000-0000-0000638B0000}"/>
    <cellStyle name="Hiperłącze 8" xfId="42027" hidden="1" xr:uid="{00000000-0005-0000-0000-0000358F0000}"/>
    <cellStyle name="Hiperłącze 8" xfId="44842" hidden="1" xr:uid="{00000000-0005-0000-0000-00000E900000}"/>
    <cellStyle name="Hiperłącze 8" xfId="42661" hidden="1" xr:uid="{00000000-0005-0000-0000-0000478F0000}"/>
    <cellStyle name="Hiperłącze 8" xfId="32931" hidden="1" xr:uid="{00000000-0005-0000-0000-0000248B0000}"/>
    <cellStyle name="Hiperłącze 8" xfId="35322" hidden="1" xr:uid="{00000000-0005-0000-0000-0000A78B0000}"/>
    <cellStyle name="Hiperłącze 8" xfId="43913" hidden="1" xr:uid="{00000000-0005-0000-0000-0000918F0000}"/>
    <cellStyle name="Hiperłącze 8" xfId="42987" hidden="1" xr:uid="{00000000-0005-0000-0000-0000658F0000}"/>
    <cellStyle name="Hiperłącze 8" xfId="34926" hidden="1" xr:uid="{00000000-0005-0000-0000-00007B8B0000}"/>
    <cellStyle name="Hiperłącze 8" xfId="43705" hidden="1" xr:uid="{00000000-0005-0000-0000-00007F8F0000}"/>
    <cellStyle name="Hiperłącze 8" xfId="42880" hidden="1" xr:uid="{00000000-0005-0000-0000-0000598F0000}"/>
    <cellStyle name="Hiperłącze 8" xfId="46781" hidden="1" xr:uid="{00000000-0005-0000-0000-0000FF900000}"/>
    <cellStyle name="Hiperłącze 8" xfId="41447" hidden="1" xr:uid="{00000000-0005-0000-0000-0000788E0000}"/>
    <cellStyle name="Hiperłącze 8" xfId="17619" hidden="1" xr:uid="{00000000-0005-0000-0000-0000A9830000}"/>
    <cellStyle name="Hiperłącze 8" xfId="35909" hidden="1" xr:uid="{00000000-0005-0000-0000-0000018C0000}"/>
    <cellStyle name="Hiperłącze 8" xfId="46153" hidden="1" xr:uid="{00000000-0005-0000-0000-0000C7900000}"/>
    <cellStyle name="Hiperłącze 8" xfId="45643" hidden="1" xr:uid="{00000000-0005-0000-0000-00009F900000}"/>
    <cellStyle name="Hiperłącze 8" xfId="36785" hidden="1" xr:uid="{00000000-0005-0000-0000-0000588C0000}"/>
    <cellStyle name="Hiperłącze 8" xfId="34528" hidden="1" xr:uid="{00000000-0005-0000-0000-00002D8C0000}"/>
    <cellStyle name="Hiperłącze 8" xfId="45895" hidden="1" xr:uid="{00000000-0005-0000-0000-00007E900000}"/>
    <cellStyle name="Hiperłącze 8" xfId="35526" hidden="1" xr:uid="{00000000-0005-0000-0000-0000D48B0000}"/>
    <cellStyle name="Hiperłącze 8" xfId="39378" hidden="1" xr:uid="{00000000-0005-0000-0000-0000C88E0000}"/>
    <cellStyle name="Hiperłącze 8" xfId="47084" hidden="1" xr:uid="{00000000-0005-0000-0000-00001E910000}"/>
    <cellStyle name="Hiperłącze 8" xfId="34100" hidden="1" xr:uid="{00000000-0005-0000-0000-0000CC8B0000}"/>
    <cellStyle name="Hiperłącze 8" xfId="42608" hidden="1" xr:uid="{00000000-0005-0000-0000-0000188F0000}"/>
    <cellStyle name="Hiperłącze 8" xfId="22094" hidden="1" xr:uid="{00000000-0005-0000-0000-0000B8850000}"/>
    <cellStyle name="Hiperłącze 8" xfId="36423" hidden="1" xr:uid="{00000000-0005-0000-0000-0000A48C0000}"/>
    <cellStyle name="Hiperłącze 8" xfId="42792" hidden="1" xr:uid="{00000000-0005-0000-0000-00004E8F0000}"/>
    <cellStyle name="Hiperłącze 8" xfId="43146" hidden="1" xr:uid="{00000000-0005-0000-0000-0000EC8F0000}"/>
    <cellStyle name="Hiperłącze 8" xfId="28051" hidden="1" xr:uid="{00000000-0005-0000-0000-000056880000}"/>
    <cellStyle name="Hiperłącze 8" xfId="31603" hidden="1" xr:uid="{00000000-0005-0000-0000-0000218A0000}"/>
    <cellStyle name="Hiperłącze 8" xfId="38780" hidden="1" xr:uid="{00000000-0005-0000-0000-0000D58D0000}"/>
    <cellStyle name="Hiperłącze 8" xfId="35572" hidden="1" xr:uid="{00000000-0005-0000-0000-0000D98B0000}"/>
    <cellStyle name="Hiperłącze 8" xfId="42534" hidden="1" xr:uid="{00000000-0005-0000-0000-0000068F0000}"/>
    <cellStyle name="Hiperłącze 8" xfId="36869" hidden="1" xr:uid="{00000000-0005-0000-0000-00009B8C0000}"/>
    <cellStyle name="Hiperłącze 8" xfId="45935" hidden="1" xr:uid="{00000000-0005-0000-0000-000081900000}"/>
    <cellStyle name="Hiperłącze 8" xfId="26723" hidden="1" xr:uid="{00000000-0005-0000-0000-0000D3870000}"/>
    <cellStyle name="Hiperłącze 8" xfId="27137" hidden="1" xr:uid="{00000000-0005-0000-0000-00001C880000}"/>
    <cellStyle name="Hiperłącze 8" xfId="30480" hidden="1" xr:uid="{00000000-0005-0000-0000-000070890000}"/>
    <cellStyle name="Hiperłącze 8" xfId="36812" hidden="1" xr:uid="{00000000-0005-0000-0000-0000608C0000}"/>
    <cellStyle name="Hiperłącze 8" xfId="46636" hidden="1" xr:uid="{00000000-0005-0000-0000-000035910000}"/>
    <cellStyle name="Hiperłącze 8" xfId="23485" hidden="1" xr:uid="{00000000-0005-0000-0000-000048860000}"/>
    <cellStyle name="Hiperłącze 8" xfId="45354" hidden="1" xr:uid="{00000000-0005-0000-0000-000065900000}"/>
    <cellStyle name="Hiperłącze 8" xfId="21964" hidden="1" xr:uid="{00000000-0005-0000-0000-0000A8850000}"/>
    <cellStyle name="Hiperłącze 8" xfId="21488" hidden="1" xr:uid="{00000000-0005-0000-0000-000051850000}"/>
    <cellStyle name="Hiperłącze 8" xfId="32531" hidden="1" xr:uid="{00000000-0005-0000-0000-0000688A0000}"/>
    <cellStyle name="Hiperłącze 8" xfId="40658" hidden="1" xr:uid="{00000000-0005-0000-0000-0000428E0000}"/>
    <cellStyle name="Hiperłącze 8" xfId="46638" hidden="1" xr:uid="{00000000-0005-0000-0000-000032910000}"/>
    <cellStyle name="Hiperłącze 8" xfId="30891" hidden="1" xr:uid="{00000000-0005-0000-0000-0000A0890000}"/>
    <cellStyle name="Hiperłącze 8" xfId="47184" hidden="1" xr:uid="{00000000-0005-0000-0000-000057910000}"/>
    <cellStyle name="Hiperłącze 8" xfId="46427" hidden="1" xr:uid="{00000000-0005-0000-0000-000039910000}"/>
    <cellStyle name="Hiperłącze 8" xfId="18122" hidden="1" xr:uid="{00000000-0005-0000-0000-0000F6830000}"/>
    <cellStyle name="Hiperłącze 8" xfId="33793" hidden="1" xr:uid="{00000000-0005-0000-0000-00003C8B0000}"/>
    <cellStyle name="Hiperłącze 8" xfId="31354" hidden="1" xr:uid="{00000000-0005-0000-0000-0000ED890000}"/>
    <cellStyle name="Hiperłącze 8" xfId="32105" hidden="1" xr:uid="{00000000-0005-0000-0000-0000698A0000}"/>
    <cellStyle name="Hiperłącze 8" xfId="13298" hidden="1" xr:uid="{00000000-0005-0000-0000-0000B2810000}"/>
    <cellStyle name="Hiperłącze 8" xfId="46402" hidden="1" xr:uid="{00000000-0005-0000-0000-0000F2900000}"/>
    <cellStyle name="Hiperłącze 8" xfId="18113" hidden="1" xr:uid="{00000000-0005-0000-0000-0000F5830000}"/>
    <cellStyle name="Hiperłącze 8" xfId="45915" hidden="1" xr:uid="{00000000-0005-0000-0000-0000BB900000}"/>
    <cellStyle name="Hiperłącze 8" xfId="19622" hidden="1" xr:uid="{00000000-0005-0000-0000-00009C840000}"/>
    <cellStyle name="Hiperłącze 8" xfId="47023" hidden="1" xr:uid="{00000000-0005-0000-0000-00001C910000}"/>
    <cellStyle name="Hiperłącze 8" xfId="18894" hidden="1" xr:uid="{00000000-0005-0000-0000-00002A840000}"/>
    <cellStyle name="Hiperłącze 8" xfId="18509" hidden="1" xr:uid="{00000000-0005-0000-0000-000040840000}"/>
    <cellStyle name="Hiperłącze 8" xfId="18621" hidden="1" xr:uid="{00000000-0005-0000-0000-000014840000}"/>
    <cellStyle name="Hiperłącze 8" xfId="38856" hidden="1" xr:uid="{00000000-0005-0000-0000-0000C18E0000}"/>
    <cellStyle name="Hiperłącze 8" xfId="42140" hidden="1" xr:uid="{00000000-0005-0000-0000-0000248F0000}"/>
    <cellStyle name="Hiperłącze 8" xfId="20734" hidden="1" xr:uid="{00000000-0005-0000-0000-00008B850000}"/>
    <cellStyle name="Hiperłącze 8" xfId="12168" hidden="1" xr:uid="{00000000-0005-0000-0000-000019810000}"/>
    <cellStyle name="Hiperłącze 8" xfId="25555" hidden="1" xr:uid="{00000000-0005-0000-0000-00000F880000}"/>
    <cellStyle name="Hiperłącze 8" xfId="38553" hidden="1" xr:uid="{00000000-0005-0000-0000-0000688D0000}"/>
    <cellStyle name="Hiperłącze 8" xfId="33579" hidden="1" xr:uid="{00000000-0005-0000-0000-0000F58A0000}"/>
    <cellStyle name="Hiperłącze 8" xfId="32098" hidden="1" xr:uid="{00000000-0005-0000-0000-00006A8A0000}"/>
    <cellStyle name="Hiperłącze 8" xfId="30552" hidden="1" xr:uid="{00000000-0005-0000-0000-000076890000}"/>
    <cellStyle name="Hiperłącze 8" xfId="30738" hidden="1" xr:uid="{00000000-0005-0000-0000-00008A890000}"/>
    <cellStyle name="Hiperłącze 8" xfId="29990" hidden="1" xr:uid="{00000000-0005-0000-0000-00001C8A0000}"/>
    <cellStyle name="Hiperłącze 8" xfId="35189" hidden="1" xr:uid="{00000000-0005-0000-0000-0000968B0000}"/>
    <cellStyle name="Hiperłącze 8" xfId="31942" hidden="1" xr:uid="{00000000-0005-0000-0000-0000868A0000}"/>
    <cellStyle name="Hiperłącze 8" xfId="32423" hidden="1" xr:uid="{00000000-0005-0000-0000-00005C8A0000}"/>
    <cellStyle name="Hiperłącze 8" xfId="39074" hidden="1" xr:uid="{00000000-0005-0000-0000-0000C98E0000}"/>
    <cellStyle name="Hiperłącze 8" xfId="33037" hidden="1" xr:uid="{00000000-0005-0000-0000-00000B8B0000}"/>
    <cellStyle name="Hiperłącze 8" xfId="39860" hidden="1" xr:uid="{00000000-0005-0000-0000-0000BB8D0000}"/>
    <cellStyle name="Hiperłącze 8" xfId="35138" hidden="1" xr:uid="{00000000-0005-0000-0000-0000938B0000}"/>
    <cellStyle name="Hiperłącze 8" xfId="29479" hidden="1" xr:uid="{00000000-0005-0000-0000-000044890000}"/>
    <cellStyle name="Hiperłącze 8" xfId="33868" hidden="1" xr:uid="{00000000-0005-0000-0000-0000428B0000}"/>
    <cellStyle name="Hiperłącze 8" xfId="30038" hidden="1" xr:uid="{00000000-0005-0000-0000-0000098A0000}"/>
    <cellStyle name="Hiperłącze 8" xfId="30812" hidden="1" xr:uid="{00000000-0005-0000-0000-00009C890000}"/>
    <cellStyle name="Hiperłącze 8" xfId="33968" hidden="1" xr:uid="{00000000-0005-0000-0000-00004D8B0000}"/>
    <cellStyle name="Hiperłącze 8" xfId="33656" hidden="1" xr:uid="{00000000-0005-0000-0000-0000268B0000}"/>
    <cellStyle name="Hiperłącze 8" xfId="39542" hidden="1" xr:uid="{00000000-0005-0000-0000-0000938D0000}"/>
    <cellStyle name="Hiperłącze 8" xfId="33261" hidden="1" xr:uid="{00000000-0005-0000-0000-0000D28A0000}"/>
    <cellStyle name="Hiperłącze 8" xfId="39399" hidden="1" xr:uid="{00000000-0005-0000-0000-0000828D0000}"/>
    <cellStyle name="Hiperłącze 8" xfId="33524" hidden="1" xr:uid="{00000000-0005-0000-0000-0000EF8A0000}"/>
    <cellStyle name="Hiperłącze 8" xfId="21054" hidden="1" xr:uid="{00000000-0005-0000-0000-00002A850000}"/>
    <cellStyle name="Hiperłącze 8" xfId="29810" hidden="1" xr:uid="{00000000-0005-0000-0000-0000A18A0000}"/>
    <cellStyle name="Hiperłącze 8" xfId="31369" hidden="1" xr:uid="{00000000-0005-0000-0000-0000EA890000}"/>
    <cellStyle name="Hiperłącze 8" xfId="31066" hidden="1" xr:uid="{00000000-0005-0000-0000-0000C6890000}"/>
    <cellStyle name="Hiperłącze 8" xfId="39092" hidden="1" xr:uid="{00000000-0005-0000-0000-00002F8E0000}"/>
    <cellStyle name="Hiperłącze 8" xfId="39606" hidden="1" xr:uid="{00000000-0005-0000-0000-0000998D0000}"/>
    <cellStyle name="Hiperłącze 8" xfId="16340" hidden="1" xr:uid="{00000000-0005-0000-0000-000069840000}"/>
    <cellStyle name="Hiperłącze 8" xfId="25367" hidden="1" xr:uid="{00000000-0005-0000-0000-00008F880000}"/>
    <cellStyle name="Hiperłącze 8" xfId="36161" hidden="1" xr:uid="{00000000-0005-0000-0000-0000388C0000}"/>
    <cellStyle name="Hiperłącze 8" xfId="29327" hidden="1" xr:uid="{00000000-0005-0000-0000-00002E890000}"/>
    <cellStyle name="Hiperłącze 8" xfId="46505" hidden="1" xr:uid="{00000000-0005-0000-0000-000050910000}"/>
    <cellStyle name="Hiperłącze 8" xfId="29255" hidden="1" xr:uid="{00000000-0005-0000-0000-000027890000}"/>
    <cellStyle name="Hiperłącze 8" xfId="29304" hidden="1" xr:uid="{00000000-0005-0000-0000-00002D890000}"/>
    <cellStyle name="Hiperłącze 8" xfId="29364" hidden="1" xr:uid="{00000000-0005-0000-0000-000034890000}"/>
    <cellStyle name="Hiperłącze 8" xfId="29371" hidden="1" xr:uid="{00000000-0005-0000-0000-000038890000}"/>
    <cellStyle name="Hiperłącze 8" xfId="29410" hidden="1" xr:uid="{00000000-0005-0000-0000-000039890000}"/>
    <cellStyle name="Hiperłącze 8" xfId="29393" hidden="1" xr:uid="{00000000-0005-0000-0000-00003C890000}"/>
    <cellStyle name="Hiperłącze 8" xfId="29526" hidden="1" xr:uid="{00000000-0005-0000-0000-000041890000}"/>
    <cellStyle name="Hiperłącze 8" xfId="29488" hidden="1" xr:uid="{00000000-0005-0000-0000-000043890000}"/>
    <cellStyle name="Hiperłącze 8" xfId="29544" hidden="1" xr:uid="{00000000-0005-0000-0000-000046890000}"/>
    <cellStyle name="Hiperłącze 8" xfId="29503" hidden="1" xr:uid="{00000000-0005-0000-0000-000047890000}"/>
    <cellStyle name="Hiperłącze 8" xfId="29501" hidden="1" xr:uid="{00000000-0005-0000-0000-000048890000}"/>
    <cellStyle name="Hiperłącze 8" xfId="29290" hidden="1" xr:uid="{00000000-0005-0000-0000-000030890000}"/>
    <cellStyle name="Hiperłącze 8" xfId="21917" hidden="1" xr:uid="{00000000-0005-0000-0000-000086850000}"/>
    <cellStyle name="Hiperłącze 8" xfId="38896" hidden="1" xr:uid="{00000000-0005-0000-0000-0000C78E0000}"/>
    <cellStyle name="Hiperłącze 8" xfId="27852" hidden="1" xr:uid="{00000000-0005-0000-0000-000042880000}"/>
    <cellStyle name="Hiperłącze 8" xfId="43453" hidden="1" xr:uid="{00000000-0005-0000-0000-0000D3900000}"/>
    <cellStyle name="Hiperłącze 8" xfId="25546" hidden="1" xr:uid="{00000000-0005-0000-0000-00000B880000}"/>
    <cellStyle name="Hiperłącze 8" xfId="42859" hidden="1" xr:uid="{00000000-0005-0000-0000-0000608F0000}"/>
    <cellStyle name="Hiperłącze 8" xfId="33916" hidden="1" xr:uid="{00000000-0005-0000-0000-00004C8B0000}"/>
    <cellStyle name="Hiperłącze 8" xfId="45815" hidden="1" xr:uid="{00000000-0005-0000-0000-000076900000}"/>
    <cellStyle name="Hiperłącze 8" xfId="40374" hidden="1" xr:uid="{00000000-0005-0000-0000-00000B8E0000}"/>
    <cellStyle name="Hiperłącze 8" xfId="38749" hidden="1" xr:uid="{00000000-0005-0000-0000-0000DB8D0000}"/>
    <cellStyle name="Hiperłącze 8" xfId="39157" hidden="1" xr:uid="{00000000-0005-0000-0000-00006B8D0000}"/>
    <cellStyle name="Hiperłącze 8" xfId="38341" hidden="1" xr:uid="{00000000-0005-0000-0000-00004B8D0000}"/>
    <cellStyle name="Hiperłącze 8" xfId="37900" hidden="1" xr:uid="{00000000-0005-0000-0000-00002B8D0000}"/>
    <cellStyle name="Hiperłącze 8" xfId="37560" hidden="1" xr:uid="{00000000-0005-0000-0000-00001B8D0000}"/>
    <cellStyle name="Hiperłącze 8" xfId="37831" hidden="1" xr:uid="{00000000-0005-0000-0000-0000EB8C0000}"/>
    <cellStyle name="Hiperłącze 8" xfId="37216" hidden="1" xr:uid="{00000000-0005-0000-0000-0000CB8C0000}"/>
    <cellStyle name="Hiperłącze 8" xfId="36385" hidden="1" xr:uid="{00000000-0005-0000-0000-00007B8C0000}"/>
    <cellStyle name="Hiperłącze 8" xfId="36677" hidden="1" xr:uid="{00000000-0005-0000-0000-00004B8C0000}"/>
    <cellStyle name="Hiperłącze 8" xfId="36185" hidden="1" xr:uid="{00000000-0005-0000-0000-00003B8C0000}"/>
    <cellStyle name="Hiperłącze 8" xfId="34459" hidden="1" xr:uid="{00000000-0005-0000-0000-00001B8C0000}"/>
    <cellStyle name="Hiperłącze 8" xfId="35851" hidden="1" xr:uid="{00000000-0005-0000-0000-0000FB8B0000}"/>
    <cellStyle name="Hiperłącze 8" xfId="34634" hidden="1" xr:uid="{00000000-0005-0000-0000-00005B8B0000}"/>
    <cellStyle name="Hiperłącze 8" xfId="33681" hidden="1" xr:uid="{00000000-0005-0000-0000-00002B8B0000}"/>
    <cellStyle name="Hiperłącze 8" xfId="33456" hidden="1" xr:uid="{00000000-0005-0000-0000-0000EB8A0000}"/>
    <cellStyle name="Hiperłącze 8" xfId="33308" hidden="1" xr:uid="{00000000-0005-0000-0000-0000DB8A0000}"/>
    <cellStyle name="Hiperłącze 8" xfId="33185" hidden="1" xr:uid="{00000000-0005-0000-0000-0000CB8A0000}"/>
    <cellStyle name="Hiperłącze 8" xfId="29835" hidden="1" xr:uid="{00000000-0005-0000-0000-0000AB8A0000}"/>
    <cellStyle name="Hiperłącze 8" xfId="32346" hidden="1" xr:uid="{00000000-0005-0000-0000-00008B8A0000}"/>
    <cellStyle name="Hiperłącze 8" xfId="31862" hidden="1" xr:uid="{00000000-0005-0000-0000-00006B8A0000}"/>
    <cellStyle name="Hiperłącze 8" xfId="32154" hidden="1" xr:uid="{00000000-0005-0000-0000-00003B8A0000}"/>
    <cellStyle name="Hiperłącze 8" xfId="30069" hidden="1" xr:uid="{00000000-0005-0000-0000-00001B8A0000}"/>
    <cellStyle name="Hiperłącze 8" xfId="20285" hidden="1" xr:uid="{00000000-0005-0000-0000-000009850000}"/>
    <cellStyle name="Hiperłącze 8" xfId="20294" hidden="1" xr:uid="{00000000-0005-0000-0000-00000A850000}"/>
    <cellStyle name="Hiperłącze 8" xfId="20247" hidden="1" xr:uid="{00000000-0005-0000-0000-00000B850000}"/>
    <cellStyle name="Hiperłącze 8" xfId="38765" hidden="1" xr:uid="{00000000-0005-0000-0000-0000D78D0000}"/>
    <cellStyle name="Hiperłącze 8" xfId="21212" hidden="1" xr:uid="{00000000-0005-0000-0000-00003D850000}"/>
    <cellStyle name="Hiperłącze 8" xfId="40731" hidden="1" xr:uid="{00000000-0005-0000-0000-0000458E0000}"/>
    <cellStyle name="Hiperłącze 8" xfId="41120" hidden="1" xr:uid="{00000000-0005-0000-0000-00008F8E0000}"/>
    <cellStyle name="Hiperłącze 8" xfId="32143" hidden="1" xr:uid="{00000000-0005-0000-0000-00003A8A0000}"/>
    <cellStyle name="Hiperłącze 8" xfId="32163" hidden="1" xr:uid="{00000000-0005-0000-0000-00003C8A0000}"/>
    <cellStyle name="Hiperłącze 8" xfId="32230" hidden="1" xr:uid="{00000000-0005-0000-0000-0000428A0000}"/>
    <cellStyle name="Hiperłącze 8" xfId="32195" hidden="1" xr:uid="{00000000-0005-0000-0000-0000438A0000}"/>
    <cellStyle name="Hiperłącze 8" xfId="32310" hidden="1" xr:uid="{00000000-0005-0000-0000-0000498A0000}"/>
    <cellStyle name="Hiperłącze 8" xfId="32269" hidden="1" xr:uid="{00000000-0005-0000-0000-00004C8A0000}"/>
    <cellStyle name="Hiperłącze 8" xfId="32291" hidden="1" xr:uid="{00000000-0005-0000-0000-00004F8A0000}"/>
    <cellStyle name="Hiperłącze 8" xfId="32375" hidden="1" xr:uid="{00000000-0005-0000-0000-0000528A0000}"/>
    <cellStyle name="Hiperłącze 8" xfId="32384" hidden="1" xr:uid="{00000000-0005-0000-0000-0000538A0000}"/>
    <cellStyle name="Hiperłącze 8" xfId="32448" hidden="1" xr:uid="{00000000-0005-0000-0000-0000558A0000}"/>
    <cellStyle name="Hiperłącze 8" xfId="32457" hidden="1" xr:uid="{00000000-0005-0000-0000-0000568A0000}"/>
    <cellStyle name="Hiperłącze 8" xfId="32475" hidden="1" xr:uid="{00000000-0005-0000-0000-00005D8A0000}"/>
    <cellStyle name="Hiperłącze 8" xfId="32484" hidden="1" xr:uid="{00000000-0005-0000-0000-00005E8A0000}"/>
    <cellStyle name="Hiperłącze 8" xfId="32556" hidden="1" xr:uid="{00000000-0005-0000-0000-0000618A0000}"/>
    <cellStyle name="Hiperłącze 8" xfId="32509" hidden="1" xr:uid="{00000000-0005-0000-0000-0000648A0000}"/>
    <cellStyle name="Hiperłącze 8" xfId="32045" hidden="1" xr:uid="{00000000-0005-0000-0000-00006E8A0000}"/>
    <cellStyle name="Hiperłącze 8" xfId="32081" hidden="1" xr:uid="{00000000-0005-0000-0000-0000708A0000}"/>
    <cellStyle name="Hiperłącze 8" xfId="32053" hidden="1" xr:uid="{00000000-0005-0000-0000-0000718A0000}"/>
    <cellStyle name="Hiperłącze 8" xfId="32036" hidden="1" xr:uid="{00000000-0005-0000-0000-0000758A0000}"/>
    <cellStyle name="Hiperłącze 8" xfId="32028" hidden="1" xr:uid="{00000000-0005-0000-0000-0000778A0000}"/>
    <cellStyle name="Hiperłącze 8" xfId="31835" hidden="1" xr:uid="{00000000-0005-0000-0000-00007C8A0000}"/>
    <cellStyle name="Hiperłącze 8" xfId="31996" hidden="1" xr:uid="{00000000-0005-0000-0000-00007F8A0000}"/>
    <cellStyle name="Hiperłącze 8" xfId="31998" hidden="1" xr:uid="{00000000-0005-0000-0000-0000808A0000}"/>
    <cellStyle name="Hiperłącze 8" xfId="32168" hidden="1" xr:uid="{00000000-0005-0000-0000-0000848A0000}"/>
    <cellStyle name="Hiperłącze 8" xfId="31883" hidden="1" xr:uid="{00000000-0005-0000-0000-0000888A0000}"/>
    <cellStyle name="Hiperłącze 8" xfId="24965" hidden="1" xr:uid="{00000000-0005-0000-0000-000033870000}"/>
    <cellStyle name="Hiperłącze 8" xfId="37447" hidden="1" xr:uid="{00000000-0005-0000-0000-0000338D0000}"/>
    <cellStyle name="Hiperłącze 8" xfId="34413" hidden="1" xr:uid="{00000000-0005-0000-0000-0000AF8C0000}"/>
    <cellStyle name="Hiperłącze 8" xfId="36691" hidden="1" xr:uid="{00000000-0005-0000-0000-0000948C0000}"/>
    <cellStyle name="Hiperłącze 8" xfId="29967" hidden="1" xr:uid="{00000000-0005-0000-0000-00000D8A0000}"/>
    <cellStyle name="Hiperłącze 8" xfId="30028" hidden="1" xr:uid="{00000000-0005-0000-0000-0000A98A0000}"/>
    <cellStyle name="Hiperłącze 8" xfId="44491" hidden="1" xr:uid="{00000000-0005-0000-0000-0000D78F0000}"/>
    <cellStyle name="Hiperłącze 8" xfId="35697" hidden="1" xr:uid="{00000000-0005-0000-0000-0000E28B0000}"/>
    <cellStyle name="Hiperłącze 8" xfId="35747" hidden="1" xr:uid="{00000000-0005-0000-0000-0000F08B0000}"/>
    <cellStyle name="Hiperłącze 8" xfId="38758" hidden="1" xr:uid="{00000000-0005-0000-0000-0000D88D0000}"/>
    <cellStyle name="Hiperłącze 8" xfId="20590" hidden="1" xr:uid="{00000000-0005-0000-0000-0000F2850000}"/>
    <cellStyle name="Hiperłącze 8" xfId="19540" hidden="1" xr:uid="{00000000-0005-0000-0000-0000D0840000}"/>
    <cellStyle name="Hiperłącze 8" xfId="43893" hidden="1" xr:uid="{00000000-0005-0000-0000-0000DD8F0000}"/>
    <cellStyle name="Hiperłącze 8" xfId="21450" hidden="1" xr:uid="{00000000-0005-0000-0000-000053850000}"/>
    <cellStyle name="Hiperłącze 8" xfId="29756" hidden="1" xr:uid="{00000000-0005-0000-0000-0000B3890000}"/>
    <cellStyle name="Hiperłącze 8" xfId="43770" hidden="1" xr:uid="{00000000-0005-0000-0000-0000868F0000}"/>
    <cellStyle name="Hiperłącze 8" xfId="36244" hidden="1" xr:uid="{00000000-0005-0000-0000-00003E8C0000}"/>
    <cellStyle name="Hiperłącze 8" xfId="37689" hidden="1" xr:uid="{00000000-0005-0000-0000-0000D98C0000}"/>
    <cellStyle name="Hiperłącze 8" xfId="17539" hidden="1" xr:uid="{00000000-0005-0000-0000-0000A0830000}"/>
    <cellStyle name="Hiperłącze 8" xfId="41879" hidden="1" xr:uid="{00000000-0005-0000-0000-0000E28E0000}"/>
    <cellStyle name="Hiperłącze 8" xfId="29975" hidden="1" xr:uid="{00000000-0005-0000-0000-00000E8A0000}"/>
    <cellStyle name="Hiperłącze 8" xfId="46519" hidden="1" xr:uid="{00000000-0005-0000-0000-00004E910000}"/>
    <cellStyle name="Hiperłącze 8" xfId="37416" hidden="1" xr:uid="{00000000-0005-0000-0000-00000B8D0000}"/>
    <cellStyle name="Hiperłącze 8" xfId="31522" hidden="1" xr:uid="{00000000-0005-0000-0000-0000008A0000}"/>
    <cellStyle name="Hiperłącze 8" xfId="34895" hidden="1" xr:uid="{00000000-0005-0000-0000-0000748B0000}"/>
    <cellStyle name="Hiperłącze 8" xfId="34026" hidden="1" xr:uid="{00000000-0005-0000-0000-0000578B0000}"/>
    <cellStyle name="Hiperłącze 8" xfId="30324" hidden="1" xr:uid="{00000000-0005-0000-0000-0000AD890000}"/>
    <cellStyle name="Hiperłącze 8" xfId="38819" hidden="1" xr:uid="{00000000-0005-0000-0000-0000D08D0000}"/>
    <cellStyle name="Hiperłącze 8" xfId="39892" hidden="1" xr:uid="{00000000-0005-0000-0000-0000B68D0000}"/>
    <cellStyle name="Hiperłącze 8" xfId="33199" hidden="1" xr:uid="{00000000-0005-0000-0000-0000148B0000}"/>
    <cellStyle name="Hiperłącze 8" xfId="33118" hidden="1" xr:uid="{00000000-0005-0000-0000-0000FC8A0000}"/>
    <cellStyle name="Hiperłącze 8" xfId="29839" hidden="1" xr:uid="{00000000-0005-0000-0000-0000AC8A0000}"/>
    <cellStyle name="Hiperłącze 8" xfId="31468" hidden="1" xr:uid="{00000000-0005-0000-0000-0000F5890000}"/>
    <cellStyle name="Hiperłącze 8" xfId="31142" hidden="1" xr:uid="{00000000-0005-0000-0000-0000D7890000}"/>
    <cellStyle name="Hiperłącze 8" xfId="29690" hidden="1" xr:uid="{00000000-0005-0000-0000-0000BD890000}"/>
    <cellStyle name="Hiperłącze 8" xfId="18984" hidden="1" xr:uid="{00000000-0005-0000-0000-000031840000}"/>
    <cellStyle name="Hiperłącze 8" xfId="21581" hidden="1" xr:uid="{00000000-0005-0000-0000-000061850000}"/>
    <cellStyle name="Hiperłącze 8" xfId="17805" hidden="1" xr:uid="{00000000-0005-0000-0000-0000BE830000}"/>
    <cellStyle name="Hiperłącze 8" xfId="17842" hidden="1" xr:uid="{00000000-0005-0000-0000-0000C4830000}"/>
    <cellStyle name="Hiperłącze 8" xfId="17888" hidden="1" xr:uid="{00000000-0005-0000-0000-0000C9830000}"/>
    <cellStyle name="Hiperłącze 8" xfId="17914" hidden="1" xr:uid="{00000000-0005-0000-0000-0000CA830000}"/>
    <cellStyle name="Hiperłącze 8" xfId="17873" hidden="1" xr:uid="{00000000-0005-0000-0000-0000CB830000}"/>
    <cellStyle name="Hiperłącze 8" xfId="17923" hidden="1" xr:uid="{00000000-0005-0000-0000-0000CD830000}"/>
    <cellStyle name="Hiperłącze 8" xfId="35884" hidden="1" xr:uid="{00000000-0005-0000-0000-0000F98B0000}"/>
    <cellStyle name="Hiperłącze 8" xfId="43404" hidden="1" xr:uid="{00000000-0005-0000-0000-0000DB900000}"/>
    <cellStyle name="Hiperłącze 8" xfId="18697" hidden="1" xr:uid="{00000000-0005-0000-0000-00001C840000}"/>
    <cellStyle name="Hiperłącze 8" xfId="38421" hidden="1" xr:uid="{00000000-0005-0000-0000-0000538D0000}"/>
    <cellStyle name="Hiperłącze 8" xfId="37489" hidden="1" xr:uid="{00000000-0005-0000-0000-00002A8D0000}"/>
    <cellStyle name="Hiperłącze 8" xfId="42743" hidden="1" xr:uid="{00000000-0005-0000-0000-0000508F0000}"/>
    <cellStyle name="Hiperłącze 8" xfId="30066" hidden="1" xr:uid="{00000000-0005-0000-0000-0000188A0000}"/>
    <cellStyle name="Hiperłącze 8" xfId="29561" hidden="1" xr:uid="{00000000-0005-0000-0000-0000B9890000}"/>
    <cellStyle name="Hiperłącze 8" xfId="29679" hidden="1" xr:uid="{00000000-0005-0000-0000-0000BE890000}"/>
    <cellStyle name="Hiperłącze 8" xfId="29698" hidden="1" xr:uid="{00000000-0005-0000-0000-0000BF890000}"/>
    <cellStyle name="Hiperłącze 8" xfId="30993" hidden="1" xr:uid="{00000000-0005-0000-0000-0000C3890000}"/>
    <cellStyle name="Hiperłącze 8" xfId="31010" hidden="1" xr:uid="{00000000-0005-0000-0000-0000C8890000}"/>
    <cellStyle name="Hiperłącze 8" xfId="31075" hidden="1" xr:uid="{00000000-0005-0000-0000-0000CA890000}"/>
    <cellStyle name="Hiperłącze 8" xfId="31032" hidden="1" xr:uid="{00000000-0005-0000-0000-0000CC890000}"/>
    <cellStyle name="Hiperłącze 8" xfId="31165" hidden="1" xr:uid="{00000000-0005-0000-0000-0000D1890000}"/>
    <cellStyle name="Hiperłącze 8" xfId="31127" hidden="1" xr:uid="{00000000-0005-0000-0000-0000D3890000}"/>
    <cellStyle name="Hiperłącze 8" xfId="31157" hidden="1" xr:uid="{00000000-0005-0000-0000-0000D5890000}"/>
    <cellStyle name="Hiperłącze 8" xfId="31217" hidden="1" xr:uid="{00000000-0005-0000-0000-0000DC890000}"/>
    <cellStyle name="Hiperłącze 8" xfId="31232" hidden="1" xr:uid="{00000000-0005-0000-0000-0000DF890000}"/>
    <cellStyle name="Hiperłącze 8" xfId="31246" hidden="1" xr:uid="{00000000-0005-0000-0000-0000E3890000}"/>
    <cellStyle name="Hiperłącze 8" xfId="31289" hidden="1" xr:uid="{00000000-0005-0000-0000-0000E5890000}"/>
    <cellStyle name="Hiperłącze 8" xfId="31305" hidden="1" xr:uid="{00000000-0005-0000-0000-0000E7890000}"/>
    <cellStyle name="Hiperłącze 8" xfId="31313" hidden="1" xr:uid="{00000000-0005-0000-0000-0000E8890000}"/>
    <cellStyle name="Hiperłącze 8" xfId="31386" hidden="1" xr:uid="{00000000-0005-0000-0000-0000F1890000}"/>
    <cellStyle name="Hiperłącze 8" xfId="31430" hidden="1" xr:uid="{00000000-0005-0000-0000-0000F7890000}"/>
    <cellStyle name="Hiperłącze 8" xfId="31421" hidden="1" xr:uid="{00000000-0005-0000-0000-0000F8890000}"/>
    <cellStyle name="Hiperłącze 8" xfId="31003" hidden="1" xr:uid="{00000000-0005-0000-0000-0000C4890000}"/>
    <cellStyle name="Hiperłącze 8" xfId="39555" hidden="1" xr:uid="{00000000-0005-0000-0000-0000988D0000}"/>
    <cellStyle name="Hiperłącze 8" xfId="38430" hidden="1" xr:uid="{00000000-0005-0000-0000-0000548D0000}"/>
    <cellStyle name="Hiperłącze 8" xfId="31956" hidden="1" xr:uid="{00000000-0005-0000-0000-0000898A0000}"/>
    <cellStyle name="Hiperłącze 8" xfId="31968" hidden="1" xr:uid="{00000000-0005-0000-0000-00008C8A0000}"/>
    <cellStyle name="Hiperłącze 8" xfId="31912" hidden="1" xr:uid="{00000000-0005-0000-0000-00008F8A0000}"/>
    <cellStyle name="Hiperłącze 8" xfId="32616" hidden="1" xr:uid="{00000000-0005-0000-0000-0000928A0000}"/>
    <cellStyle name="Hiperłącze 8" xfId="32584" hidden="1" xr:uid="{00000000-0005-0000-0000-0000978A0000}"/>
    <cellStyle name="Hiperłącze 8" xfId="29912" hidden="1" xr:uid="{00000000-0005-0000-0000-0000998A0000}"/>
    <cellStyle name="Hiperłącze 8" xfId="29874" hidden="1" xr:uid="{00000000-0005-0000-0000-00009D8A0000}"/>
    <cellStyle name="Hiperłącze 8" xfId="29626" hidden="1" xr:uid="{00000000-0005-0000-0000-0000A28A0000}"/>
    <cellStyle name="Hiperłącze 8" xfId="29865" hidden="1" xr:uid="{00000000-0005-0000-0000-0000A58A0000}"/>
    <cellStyle name="Hiperłącze 8" xfId="29850" hidden="1" xr:uid="{00000000-0005-0000-0000-0000A78A0000}"/>
    <cellStyle name="Hiperłącze 8" xfId="30332" hidden="1" xr:uid="{00000000-0005-0000-0000-0000A88A0000}"/>
    <cellStyle name="Hiperłącze 8" xfId="32634" hidden="1" xr:uid="{00000000-0005-0000-0000-0000B18A0000}"/>
    <cellStyle name="Hiperłącze 8" xfId="32643" hidden="1" xr:uid="{00000000-0005-0000-0000-0000B28A0000}"/>
    <cellStyle name="Hiperłącze 8" xfId="32662" hidden="1" xr:uid="{00000000-0005-0000-0000-0000B48A0000}"/>
    <cellStyle name="Hiperłącze 8" xfId="32669" hidden="1" xr:uid="{00000000-0005-0000-0000-0000B88A0000}"/>
    <cellStyle name="Hiperłącze 8" xfId="32691" hidden="1" xr:uid="{00000000-0005-0000-0000-0000BC8A0000}"/>
    <cellStyle name="Hiperłącze 8" xfId="32743" hidden="1" xr:uid="{00000000-0005-0000-0000-0000BD8A0000}"/>
    <cellStyle name="Hiperłącze 8" xfId="32833" hidden="1" xr:uid="{00000000-0005-0000-0000-0000C28A0000}"/>
    <cellStyle name="Hiperłącze 8" xfId="36551" hidden="1" xr:uid="{00000000-0005-0000-0000-0000878C0000}"/>
    <cellStyle name="Hiperłącze 8" xfId="21876" hidden="1" xr:uid="{00000000-0005-0000-0000-000087850000}"/>
    <cellStyle name="Hiperłącze 8" xfId="20353" hidden="1" xr:uid="{00000000-0005-0000-0000-000017850000}"/>
    <cellStyle name="Hiperłącze 8" xfId="32425" hidden="1" xr:uid="{00000000-0005-0000-0000-00005B8A0000}"/>
    <cellStyle name="Hiperłącze 8" xfId="47025" hidden="1" xr:uid="{00000000-0005-0000-0000-00001B910000}"/>
    <cellStyle name="Hiperłącze 8" xfId="46628" hidden="1" xr:uid="{00000000-0005-0000-0000-000037910000}"/>
    <cellStyle name="Hiperłącze 8" xfId="37938" hidden="1" xr:uid="{00000000-0005-0000-0000-0000F38C0000}"/>
    <cellStyle name="Hiperłącze 8" xfId="31755" hidden="1" xr:uid="{00000000-0005-0000-0000-0000338A0000}"/>
    <cellStyle name="Hiperłącze 8" xfId="18491" hidden="1" xr:uid="{00000000-0005-0000-0000-000044840000}"/>
    <cellStyle name="Hiperłącze 8" xfId="18754" hidden="1" xr:uid="{00000000-0005-0000-0000-00001E840000}"/>
    <cellStyle name="Hiperłącze 8" xfId="17832" hidden="1" xr:uid="{00000000-0005-0000-0000-0000C3830000}"/>
    <cellStyle name="Hiperłącze 8" xfId="17660" hidden="1" xr:uid="{00000000-0005-0000-0000-0000AF830000}"/>
    <cellStyle name="Hiperłącze 8" xfId="44451" hidden="1" xr:uid="{00000000-0005-0000-0000-0000CF8F0000}"/>
    <cellStyle name="Hiperłącze 8" xfId="21147" hidden="1" xr:uid="{00000000-0005-0000-0000-000035850000}"/>
    <cellStyle name="Hiperłącze 8" xfId="37473" hidden="1" xr:uid="{00000000-0005-0000-0000-00002E8D0000}"/>
    <cellStyle name="Hiperłącze 8" xfId="30746" hidden="1" xr:uid="{00000000-0005-0000-0000-00008E890000}"/>
    <cellStyle name="Hiperłącze 8" xfId="31836" hidden="1" xr:uid="{00000000-0005-0000-0000-0000768A0000}"/>
    <cellStyle name="Hiperłącze 8" xfId="32222" hidden="1" xr:uid="{00000000-0005-0000-0000-00003E8A0000}"/>
    <cellStyle name="Hiperłącze 8" xfId="31703" hidden="1" xr:uid="{00000000-0005-0000-0000-00002A8A0000}"/>
    <cellStyle name="Hiperłącze 8" xfId="35253" hidden="1" xr:uid="{00000000-0005-0000-0000-0000998B0000}"/>
    <cellStyle name="Hiperłącze 8" xfId="35075" hidden="1" xr:uid="{00000000-0005-0000-0000-0000868B0000}"/>
    <cellStyle name="Hiperłącze 8" xfId="34885" hidden="1" xr:uid="{00000000-0005-0000-0000-0000738B0000}"/>
    <cellStyle name="Hiperłącze 8" xfId="33977" hidden="1" xr:uid="{00000000-0005-0000-0000-00004E8B0000}"/>
    <cellStyle name="Hiperłącze 8" xfId="32981" hidden="1" xr:uid="{00000000-0005-0000-0000-0000158B0000}"/>
    <cellStyle name="Hiperłącze 8" xfId="33533" hidden="1" xr:uid="{00000000-0005-0000-0000-0000F08A0000}"/>
    <cellStyle name="Hiperłącze 8" xfId="32799" hidden="1" xr:uid="{00000000-0005-0000-0000-0000C88A0000}"/>
    <cellStyle name="Hiperłącze 8" xfId="39598" hidden="1" xr:uid="{00000000-0005-0000-0000-0000968D0000}"/>
    <cellStyle name="Hiperłącze 8" xfId="28874" hidden="1" xr:uid="{00000000-0005-0000-0000-0000D1880000}"/>
    <cellStyle name="Hiperłącze 8" xfId="28892" hidden="1" xr:uid="{00000000-0005-0000-0000-0000D3880000}"/>
    <cellStyle name="Hiperłącze 8" xfId="28902" hidden="1" xr:uid="{00000000-0005-0000-0000-0000D4880000}"/>
    <cellStyle name="Hiperłącze 8" xfId="28956" hidden="1" xr:uid="{00000000-0005-0000-0000-0000D5880000}"/>
    <cellStyle name="Hiperłącze 8" xfId="46556" hidden="1" xr:uid="{00000000-0005-0000-0000-000049910000}"/>
    <cellStyle name="Hiperłącze 8" xfId="30697" hidden="1" xr:uid="{00000000-0005-0000-0000-00008B890000}"/>
    <cellStyle name="Hiperłącze 8" xfId="28420" hidden="1" xr:uid="{00000000-0005-0000-0000-00000F890000}"/>
    <cellStyle name="Hiperłącze 8" xfId="21845" hidden="1" xr:uid="{00000000-0005-0000-0000-000080850000}"/>
    <cellStyle name="Hiperłącze 8" xfId="21628" hidden="1" xr:uid="{00000000-0005-0000-0000-000067850000}"/>
    <cellStyle name="Hiperłącze 8" xfId="32816" hidden="1" xr:uid="{00000000-0005-0000-0000-0000C58A0000}"/>
    <cellStyle name="Hiperłącze 8" xfId="32801" hidden="1" xr:uid="{00000000-0005-0000-0000-0000C78A0000}"/>
    <cellStyle name="Hiperłącze 8" xfId="33245" hidden="1" xr:uid="{00000000-0005-0000-0000-0000CD8A0000}"/>
    <cellStyle name="Hiperłącze 8" xfId="33238" hidden="1" xr:uid="{00000000-0005-0000-0000-0000D18A0000}"/>
    <cellStyle name="Hiperłącze 8" xfId="33285" hidden="1" xr:uid="{00000000-0005-0000-0000-0000D78A0000}"/>
    <cellStyle name="Hiperłącze 8" xfId="33293" hidden="1" xr:uid="{00000000-0005-0000-0000-0000D88A0000}"/>
    <cellStyle name="Hiperłącze 8" xfId="33357" hidden="1" xr:uid="{00000000-0005-0000-0000-0000DE8A0000}"/>
    <cellStyle name="Hiperłącze 8" xfId="33322" hidden="1" xr:uid="{00000000-0005-0000-0000-0000DF8A0000}"/>
    <cellStyle name="Hiperłącze 8" xfId="33406" hidden="1" xr:uid="{00000000-0005-0000-0000-0000E28A0000}"/>
    <cellStyle name="Hiperłącze 8" xfId="33425" hidden="1" xr:uid="{00000000-0005-0000-0000-0000E48A0000}"/>
    <cellStyle name="Hiperłącze 8" xfId="33479" hidden="1" xr:uid="{00000000-0005-0000-0000-0000E58A0000}"/>
    <cellStyle name="Hiperłącze 8" xfId="33441" hidden="1" xr:uid="{00000000-0005-0000-0000-0000E78A0000}"/>
    <cellStyle name="Hiperłącze 8" xfId="33471" hidden="1" xr:uid="{00000000-0005-0000-0000-0000E98A0000}"/>
    <cellStyle name="Hiperłącze 8" xfId="33596" hidden="1" xr:uid="{00000000-0005-0000-0000-0000F28A0000}"/>
    <cellStyle name="Hiperłącze 8" xfId="33549" hidden="1" xr:uid="{00000000-0005-0000-0000-0000F38A0000}"/>
    <cellStyle name="Hiperłącze 8" xfId="33605" hidden="1" xr:uid="{00000000-0005-0000-0000-0000F68A0000}"/>
    <cellStyle name="Hiperłącze 8" xfId="33136" hidden="1" xr:uid="{00000000-0005-0000-0000-0000F98A0000}"/>
    <cellStyle name="Hiperłącze 8" xfId="33076" hidden="1" xr:uid="{00000000-0005-0000-0000-0000FE8A0000}"/>
    <cellStyle name="Hiperłącze 8" xfId="32867" hidden="1" xr:uid="{00000000-0005-0000-0000-0000068B0000}"/>
    <cellStyle name="Hiperłącze 8" xfId="33051" hidden="1" xr:uid="{00000000-0005-0000-0000-0000088B0000}"/>
    <cellStyle name="Hiperłącze 8" xfId="32858" hidden="1" xr:uid="{00000000-0005-0000-0000-0000098B0000}"/>
    <cellStyle name="Hiperłącze 8" xfId="33027" hidden="1" xr:uid="{00000000-0005-0000-0000-00000F8B0000}"/>
    <cellStyle name="Hiperłącze 8" xfId="33029" hidden="1" xr:uid="{00000000-0005-0000-0000-0000108B0000}"/>
    <cellStyle name="Hiperłącze 8" xfId="32907" hidden="1" xr:uid="{00000000-0005-0000-0000-0000128B0000}"/>
    <cellStyle name="Hiperłącze 8" xfId="32914" hidden="1" xr:uid="{00000000-0005-0000-0000-0000188B0000}"/>
    <cellStyle name="Hiperłącze 8" xfId="32987" hidden="1" xr:uid="{00000000-0005-0000-0000-0000198B0000}"/>
    <cellStyle name="Hiperłącze 8" xfId="32966" hidden="1" xr:uid="{00000000-0005-0000-0000-00001A8B0000}"/>
    <cellStyle name="Hiperłącze 8" xfId="32936" hidden="1" xr:uid="{00000000-0005-0000-0000-0000208B0000}"/>
    <cellStyle name="Hiperłącze 8" xfId="33129" hidden="1" xr:uid="{00000000-0005-0000-0000-0000FA8A0000}"/>
    <cellStyle name="Hiperłącze 8" xfId="44307" hidden="1" xr:uid="{00000000-0005-0000-0000-0000BA8F0000}"/>
    <cellStyle name="Hiperłącze 8" xfId="25407" hidden="1" xr:uid="{00000000-0005-0000-0000-0000FA870000}"/>
    <cellStyle name="Hiperłącze 8" xfId="18526" hidden="1" xr:uid="{00000000-0005-0000-0000-00003A840000}"/>
    <cellStyle name="Hiperłącze 8" xfId="18158" hidden="1" xr:uid="{00000000-0005-0000-0000-0000FF830000}"/>
    <cellStyle name="Hiperłącze 8" xfId="16474" hidden="1" xr:uid="{00000000-0005-0000-0000-0000DF830000}"/>
    <cellStyle name="Hiperłącze 8" xfId="31893" hidden="1" xr:uid="{00000000-0005-0000-0000-0000938A0000}"/>
    <cellStyle name="Hiperłącze 8" xfId="31034" hidden="1" xr:uid="{00000000-0005-0000-0000-0000CB890000}"/>
    <cellStyle name="Hiperłącze 8" xfId="33770" hidden="1" xr:uid="{00000000-0005-0000-0000-0000368B0000}"/>
    <cellStyle name="Hiperłącze 8" xfId="45944" hidden="1" xr:uid="{00000000-0005-0000-0000-000082900000}"/>
    <cellStyle name="Hiperłącze 8" xfId="30674" hidden="1" xr:uid="{00000000-0005-0000-0000-000087890000}"/>
    <cellStyle name="Hiperłącze 8" xfId="37545" hidden="1" xr:uid="{00000000-0005-0000-0000-00001D8D0000}"/>
    <cellStyle name="Hiperłącze 8" xfId="31529" hidden="1" xr:uid="{00000000-0005-0000-0000-0000048A0000}"/>
    <cellStyle name="Hiperłącze 8" xfId="30577" hidden="1" xr:uid="{00000000-0005-0000-0000-00007B890000}"/>
    <cellStyle name="Hiperłącze 8" xfId="16800" hidden="1" xr:uid="{00000000-0005-0000-0000-000034830000}"/>
    <cellStyle name="Hiperłącze 8" xfId="30864" hidden="1" xr:uid="{00000000-0005-0000-0000-00009D890000}"/>
    <cellStyle name="Hiperłącze 8" xfId="30092" hidden="1" xr:uid="{00000000-0005-0000-0000-000049890000}"/>
    <cellStyle name="Hiperłącze 8" xfId="29319" hidden="1" xr:uid="{00000000-0005-0000-0000-00002A890000}"/>
    <cellStyle name="Hiperłącze 8" xfId="39499" hidden="1" xr:uid="{00000000-0005-0000-0000-00008D8D0000}"/>
    <cellStyle name="Hiperłącze 8" xfId="44964" hidden="1" xr:uid="{00000000-0005-0000-0000-000022900000}"/>
    <cellStyle name="Hiperłącze 8" xfId="45737" hidden="1" xr:uid="{00000000-0005-0000-0000-0000B4900000}"/>
    <cellStyle name="Hiperłącze 8" xfId="18921" hidden="1" xr:uid="{00000000-0005-0000-0000-00002F840000}"/>
    <cellStyle name="Hiperłącze 8" xfId="40203" hidden="1" xr:uid="{00000000-0005-0000-0000-0000F58D0000}"/>
    <cellStyle name="Hiperłącze 8" xfId="35767" hidden="1" xr:uid="{00000000-0005-0000-0000-0000F48B0000}"/>
    <cellStyle name="Hiperłącze 8" xfId="33690" hidden="1" xr:uid="{00000000-0005-0000-0000-00002C8B0000}"/>
    <cellStyle name="Hiperłącze 8" xfId="32599" hidden="1" xr:uid="{00000000-0005-0000-0000-0000958A0000}"/>
    <cellStyle name="Hiperłącze 8" xfId="38920" hidden="1" xr:uid="{00000000-0005-0000-0000-0000BD8E0000}"/>
    <cellStyle name="Hiperłącze 8" xfId="36826" hidden="1" xr:uid="{00000000-0005-0000-0000-00005D8C0000}"/>
    <cellStyle name="Hiperłącze 8" xfId="32777" hidden="1" xr:uid="{00000000-0005-0000-0000-0000C48A0000}"/>
    <cellStyle name="Hiperłącze 8" xfId="31258" hidden="1" xr:uid="{00000000-0005-0000-0000-0000E1890000}"/>
    <cellStyle name="Hiperłącze 8" xfId="30984" hidden="1" xr:uid="{00000000-0005-0000-0000-0000C2890000}"/>
    <cellStyle name="Hiperłącze 8" xfId="32038" hidden="1" xr:uid="{00000000-0005-0000-0000-0000728A0000}"/>
    <cellStyle name="Hiperłącze 8" xfId="39408" hidden="1" xr:uid="{00000000-0005-0000-0000-0000838D0000}"/>
    <cellStyle name="Hiperłącze 8" xfId="31445" hidden="1" xr:uid="{00000000-0005-0000-0000-0000FB890000}"/>
    <cellStyle name="Hiperłącze 8" xfId="35731" hidden="1" xr:uid="{00000000-0005-0000-0000-0000EB8B0000}"/>
    <cellStyle name="Hiperłącze 8" xfId="39743" hidden="1" xr:uid="{00000000-0005-0000-0000-0000AB8D0000}"/>
    <cellStyle name="Hiperłącze 8" xfId="31621" hidden="1" xr:uid="{00000000-0005-0000-0000-0000238A0000}"/>
    <cellStyle name="Hiperłącze 8" xfId="31594" hidden="1" xr:uid="{00000000-0005-0000-0000-0000068A0000}"/>
    <cellStyle name="Hiperłącze 8" xfId="33986" hidden="1" xr:uid="{00000000-0005-0000-0000-00004F8B0000}"/>
    <cellStyle name="Hiperłącze 8" xfId="38623" hidden="1" xr:uid="{00000000-0005-0000-0000-0000DC8D0000}"/>
    <cellStyle name="Hiperłącze 8" xfId="39845" hidden="1" xr:uid="{00000000-0005-0000-0000-0000B78D0000}"/>
    <cellStyle name="Hiperłącze 8" xfId="33022" hidden="1" xr:uid="{00000000-0005-0000-0000-00000D8B0000}"/>
    <cellStyle name="Hiperłącze 8" xfId="33212" hidden="1" xr:uid="{00000000-0005-0000-0000-0000CF8A0000}"/>
    <cellStyle name="Hiperłącze 8" xfId="36359" hidden="1" xr:uid="{00000000-0005-0000-0000-0000868C0000}"/>
    <cellStyle name="Hiperłącze 8" xfId="41214" hidden="1" xr:uid="{00000000-0005-0000-0000-0000A48E0000}"/>
    <cellStyle name="Hiperłącze 8" xfId="29436" hidden="1" xr:uid="{00000000-0005-0000-0000-00003A890000}"/>
    <cellStyle name="Hiperłącze 8" xfId="36061" hidden="1" xr:uid="{00000000-0005-0000-0000-0000138C0000}"/>
    <cellStyle name="Hiperłącze 8" xfId="40489" hidden="1" xr:uid="{00000000-0005-0000-0000-00001C8E0000}"/>
    <cellStyle name="Hiperłącze 8" xfId="40631" hidden="1" xr:uid="{00000000-0005-0000-0000-0000228E0000}"/>
    <cellStyle name="Hiperłącze 8" xfId="40599" hidden="1" xr:uid="{00000000-0005-0000-0000-0000278E0000}"/>
    <cellStyle name="Hiperłącze 8" xfId="39084" hidden="1" xr:uid="{00000000-0005-0000-0000-0000298E0000}"/>
    <cellStyle name="Hiperłącze 8" xfId="38976" hidden="1" xr:uid="{00000000-0005-0000-0000-00002A8E0000}"/>
    <cellStyle name="Hiperłącze 8" xfId="39013" hidden="1" xr:uid="{00000000-0005-0000-0000-00002D8E0000}"/>
    <cellStyle name="Hiperłącze 8" xfId="33160" hidden="1" xr:uid="{00000000-0005-0000-0000-0000118B0000}"/>
    <cellStyle name="Hiperłącze 8" xfId="42380" hidden="1" xr:uid="{00000000-0005-0000-0000-0000FD8E0000}"/>
    <cellStyle name="Hiperłącze 8" xfId="40597" hidden="1" xr:uid="{00000000-0005-0000-0000-0000288E0000}"/>
    <cellStyle name="Hiperłącze 8" xfId="46417" hidden="1" xr:uid="{00000000-0005-0000-0000-00003E910000}"/>
    <cellStyle name="Hiperłącze 8" xfId="20113" hidden="1" xr:uid="{00000000-0005-0000-0000-0000FB840000}"/>
    <cellStyle name="Hiperłącze 8" xfId="44889" hidden="1" xr:uid="{00000000-0005-0000-0000-00001C900000}"/>
    <cellStyle name="Hiperłącze 8" xfId="45783" hidden="1" xr:uid="{00000000-0005-0000-0000-00006D900000}"/>
    <cellStyle name="Hiperłącze 8" xfId="29795" hidden="1" xr:uid="{00000000-0005-0000-0000-0000AA8A0000}"/>
    <cellStyle name="Hiperłącze 8" xfId="44433" hidden="1" xr:uid="{00000000-0005-0000-0000-0000CD8F0000}"/>
    <cellStyle name="Hiperłącze 8" xfId="39557" hidden="1" xr:uid="{00000000-0005-0000-0000-0000978D0000}"/>
    <cellStyle name="Hiperłącze 8" xfId="39614" hidden="1" xr:uid="{00000000-0005-0000-0000-00009A8D0000}"/>
    <cellStyle name="Hiperłącze 8" xfId="39632" hidden="1" xr:uid="{00000000-0005-0000-0000-00009C8D0000}"/>
    <cellStyle name="Hiperłącze 8" xfId="39673" hidden="1" xr:uid="{00000000-0005-0000-0000-0000A18D0000}"/>
    <cellStyle name="Hiperłącze 8" xfId="39712" hidden="1" xr:uid="{00000000-0005-0000-0000-0000A68D0000}"/>
    <cellStyle name="Hiperłącze 8" xfId="39728" hidden="1" xr:uid="{00000000-0005-0000-0000-0000A88D0000}"/>
    <cellStyle name="Hiperłącze 8" xfId="39735" hidden="1" xr:uid="{00000000-0005-0000-0000-0000AC8D0000}"/>
    <cellStyle name="Hiperłącze 8" xfId="39792" hidden="1" xr:uid="{00000000-0005-0000-0000-0000AE8D0000}"/>
    <cellStyle name="Hiperłącze 8" xfId="39801" hidden="1" xr:uid="{00000000-0005-0000-0000-0000B18D0000}"/>
    <cellStyle name="Hiperłącze 8" xfId="39819" hidden="1" xr:uid="{00000000-0005-0000-0000-0000B38D0000}"/>
    <cellStyle name="Hiperłącze 8" xfId="39858" hidden="1" xr:uid="{00000000-0005-0000-0000-0000BC8D0000}"/>
    <cellStyle name="Hiperłącze 8" xfId="39937" hidden="1" xr:uid="{00000000-0005-0000-0000-0000C08D0000}"/>
    <cellStyle name="Hiperłącze 8" xfId="40000" hidden="1" xr:uid="{00000000-0005-0000-0000-0000C28D0000}"/>
    <cellStyle name="Hiperłącze 8" xfId="39944" hidden="1" xr:uid="{00000000-0005-0000-0000-0000C48D0000}"/>
    <cellStyle name="Hiperłącze 8" xfId="39983" hidden="1" xr:uid="{00000000-0005-0000-0000-0000C58D0000}"/>
    <cellStyle name="Hiperłącze 8" xfId="39968" hidden="1" xr:uid="{00000000-0005-0000-0000-0000C78D0000}"/>
    <cellStyle name="Hiperłącze 8" xfId="39966" hidden="1" xr:uid="{00000000-0005-0000-0000-0000C88D0000}"/>
    <cellStyle name="Hiperłącze 8" xfId="38834" hidden="1" xr:uid="{00000000-0005-0000-0000-0000CA8D0000}"/>
    <cellStyle name="Hiperłącze 8" xfId="38650" hidden="1" xr:uid="{00000000-0005-0000-0000-0000CC8D0000}"/>
    <cellStyle name="Hiperłącze 8" xfId="38626" hidden="1" xr:uid="{00000000-0005-0000-0000-0000D68D0000}"/>
    <cellStyle name="Hiperłącze 8" xfId="38744" hidden="1" xr:uid="{00000000-0005-0000-0000-0000DF8D0000}"/>
    <cellStyle name="Hiperłącze 8" xfId="38746" hidden="1" xr:uid="{00000000-0005-0000-0000-0000E08D0000}"/>
    <cellStyle name="Hiperłącze 8" xfId="31395" hidden="1" xr:uid="{00000000-0005-0000-0000-0000F2890000}"/>
    <cellStyle name="Hiperłącze 8" xfId="40254" hidden="1" xr:uid="{00000000-0005-0000-0000-0000FB8D0000}"/>
    <cellStyle name="Hiperłącze 8" xfId="18719" hidden="1" xr:uid="{00000000-0005-0000-0000-00001F840000}"/>
    <cellStyle name="Hiperłącze 8" xfId="33615" hidden="1" xr:uid="{00000000-0005-0000-0000-0000278B0000}"/>
    <cellStyle name="Hiperłącze 8" xfId="33664" hidden="1" xr:uid="{00000000-0005-0000-0000-0000298B0000}"/>
    <cellStyle name="Hiperłącze 8" xfId="33705" hidden="1" xr:uid="{00000000-0005-0000-0000-00002F8B0000}"/>
    <cellStyle name="Hiperłącze 8" xfId="33697" hidden="1" xr:uid="{00000000-0005-0000-0000-0000308B0000}"/>
    <cellStyle name="Hiperłącze 8" xfId="33762" hidden="1" xr:uid="{00000000-0005-0000-0000-0000358B0000}"/>
    <cellStyle name="Hiperłącze 8" xfId="33778" hidden="1" xr:uid="{00000000-0005-0000-0000-0000378B0000}"/>
    <cellStyle name="Hiperłącze 8" xfId="33786" hidden="1" xr:uid="{00000000-0005-0000-0000-0000388B0000}"/>
    <cellStyle name="Hiperłącze 8" xfId="33827" hidden="1" xr:uid="{00000000-0005-0000-0000-00003D8B0000}"/>
    <cellStyle name="Hiperłącze 8" xfId="33850" hidden="1" xr:uid="{00000000-0005-0000-0000-00003E8B0000}"/>
    <cellStyle name="Hiperłącze 8" xfId="33877" hidden="1" xr:uid="{00000000-0005-0000-0000-0000438B0000}"/>
    <cellStyle name="Hiperłącze 8" xfId="33950" hidden="1" xr:uid="{00000000-0005-0000-0000-0000468B0000}"/>
    <cellStyle name="Hiperłącze 8" xfId="33933" hidden="1" xr:uid="{00000000-0005-0000-0000-0000498B0000}"/>
    <cellStyle name="Hiperłącze 8" xfId="33995" hidden="1" xr:uid="{00000000-0005-0000-0000-0000508B0000}"/>
    <cellStyle name="Hiperłącze 8" xfId="34002" hidden="1" xr:uid="{00000000-0005-0000-0000-0000548B0000}"/>
    <cellStyle name="Hiperłącze 8" xfId="34067" hidden="1" xr:uid="{00000000-0005-0000-0000-0000568B0000}"/>
    <cellStyle name="Hiperłącze 8" xfId="34623" hidden="1" xr:uid="{00000000-0005-0000-0000-00005A8B0000}"/>
    <cellStyle name="Hiperłącze 8" xfId="34643" hidden="1" xr:uid="{00000000-0005-0000-0000-00005C8B0000}"/>
    <cellStyle name="Hiperłącze 8" xfId="34692" hidden="1" xr:uid="{00000000-0005-0000-0000-00005D8B0000}"/>
    <cellStyle name="Hiperłącze 8" xfId="34685" hidden="1" xr:uid="{00000000-0005-0000-0000-0000618B0000}"/>
    <cellStyle name="Hiperłącze 8" xfId="34708" hidden="1" xr:uid="{00000000-0005-0000-0000-0000628B0000}"/>
    <cellStyle name="Hiperłącze 8" xfId="34716" hidden="1" xr:uid="{00000000-0005-0000-0000-0000658B0000}"/>
    <cellStyle name="Hiperłącze 8" xfId="34740" hidden="1" xr:uid="{00000000-0005-0000-0000-0000688B0000}"/>
    <cellStyle name="Hiperłącze 8" xfId="27339" hidden="1" xr:uid="{00000000-0005-0000-0000-00005B880000}"/>
    <cellStyle name="Hiperłącze 8" xfId="30379" hidden="1" xr:uid="{00000000-0005-0000-0000-000068890000}"/>
    <cellStyle name="Hiperłącze 8" xfId="29073" hidden="1" xr:uid="{00000000-0005-0000-0000-0000E2880000}"/>
    <cellStyle name="Hiperłącze 8" xfId="33092" hidden="1" xr:uid="{00000000-0005-0000-0000-0000038B0000}"/>
    <cellStyle name="Hiperłącze 8" xfId="43195" hidden="1" xr:uid="{00000000-0005-0000-0000-0000D2900000}"/>
    <cellStyle name="Hiperłącze 8" xfId="41847" hidden="1" xr:uid="{00000000-0005-0000-0000-0000E78E0000}"/>
    <cellStyle name="Hiperłącze 8" xfId="42315" hidden="1" xr:uid="{00000000-0005-0000-0000-0000F58E0000}"/>
    <cellStyle name="Hiperłącze 8" xfId="31414" hidden="1" xr:uid="{00000000-0005-0000-0000-0000F4890000}"/>
    <cellStyle name="Hiperłącze 8" xfId="33432" hidden="1" xr:uid="{00000000-0005-0000-0000-0000E88A0000}"/>
    <cellStyle name="Hiperłącze 8" xfId="12374" hidden="1" xr:uid="{00000000-0005-0000-0000-00002F810000}"/>
    <cellStyle name="Hiperłącze 8" xfId="41091" hidden="1" xr:uid="{00000000-0005-0000-0000-00008E8E0000}"/>
    <cellStyle name="Hiperłącze 8" xfId="40559" hidden="1" xr:uid="{00000000-0005-0000-0000-00001F8E0000}"/>
    <cellStyle name="Hiperłącze 8" xfId="40351" hidden="1" xr:uid="{00000000-0005-0000-0000-0000078E0000}"/>
    <cellStyle name="Hiperłącze 8" xfId="46044" hidden="1" xr:uid="{00000000-0005-0000-0000-00008D900000}"/>
    <cellStyle name="Hiperłącze 8" xfId="42158" hidden="1" xr:uid="{00000000-0005-0000-0000-0000208F0000}"/>
    <cellStyle name="Hiperłącze 8" xfId="29167" hidden="1" xr:uid="{00000000-0005-0000-0000-00001C890000}"/>
    <cellStyle name="Hiperłącze 8" xfId="47174" hidden="1" xr:uid="{00000000-0005-0000-0000-000026910000}"/>
    <cellStyle name="Hiperłącze 8" xfId="39472" hidden="1" xr:uid="{00000000-0005-0000-0000-0000858D0000}"/>
    <cellStyle name="Hiperłącze 8" xfId="32848" hidden="1" xr:uid="{00000000-0005-0000-0000-00000E8B0000}"/>
    <cellStyle name="Hiperłącze 8" xfId="33174" hidden="1" xr:uid="{00000000-0005-0000-0000-0000CA8A0000}"/>
    <cellStyle name="Hiperłącze 8" xfId="32652" hidden="1" xr:uid="{00000000-0005-0000-0000-0000B38A0000}"/>
    <cellStyle name="Hiperłącze 8" xfId="34311" hidden="1" xr:uid="{00000000-0005-0000-0000-0000BA8B0000}"/>
    <cellStyle name="Hiperłącze 8" xfId="31320" hidden="1" xr:uid="{00000000-0005-0000-0000-0000EC890000}"/>
    <cellStyle name="Hiperłącze 8" xfId="31183" hidden="1" xr:uid="{00000000-0005-0000-0000-0000D6890000}"/>
    <cellStyle name="Hiperłącze 8" xfId="31822" hidden="1" xr:uid="{00000000-0005-0000-0000-00007A8A0000}"/>
    <cellStyle name="Hiperłącze 8" xfId="32574" hidden="1" xr:uid="{00000000-0005-0000-0000-0000668A0000}"/>
    <cellStyle name="Hiperłącze 8" xfId="31612" hidden="1" xr:uid="{00000000-0005-0000-0000-0000228A0000}"/>
    <cellStyle name="Hiperłącze 8" xfId="35234" hidden="1" xr:uid="{00000000-0005-0000-0000-00009F8B0000}"/>
    <cellStyle name="Hiperłącze 8" xfId="35049" hidden="1" xr:uid="{00000000-0005-0000-0000-0000858B0000}"/>
    <cellStyle name="Hiperłącze 8" xfId="34769" hidden="1" xr:uid="{00000000-0005-0000-0000-00006F8B0000}"/>
    <cellStyle name="Hiperłącze 8" xfId="20277" hidden="1" xr:uid="{00000000-0005-0000-0000-00000D850000}"/>
    <cellStyle name="Hiperłącze 8" xfId="38982" hidden="1" xr:uid="{00000000-0005-0000-0000-00002B8E0000}"/>
    <cellStyle name="Hiperłącze 8" xfId="36597" hidden="1" xr:uid="{00000000-0005-0000-0000-00007F8C0000}"/>
    <cellStyle name="Hiperłącze 8" xfId="36576" hidden="1" xr:uid="{00000000-0005-0000-0000-0000818C0000}"/>
    <cellStyle name="Hiperłącze 8" xfId="36561" hidden="1" xr:uid="{00000000-0005-0000-0000-0000828C0000}"/>
    <cellStyle name="Hiperłącze 8" xfId="36584" hidden="1" xr:uid="{00000000-0005-0000-0000-0000838C0000}"/>
    <cellStyle name="Hiperłącze 8" xfId="41689" hidden="1" xr:uid="{00000000-0005-0000-0000-0000D28E0000}"/>
    <cellStyle name="Hiperłącze 8" xfId="38502" hidden="1" xr:uid="{00000000-0005-0000-0000-00005D8D0000}"/>
    <cellStyle name="Hiperłącze 8" xfId="37192" hidden="1" xr:uid="{00000000-0005-0000-0000-0000C88C0000}"/>
    <cellStyle name="Hiperłącze 8" xfId="30615" hidden="1" xr:uid="{00000000-0005-0000-0000-000083890000}"/>
    <cellStyle name="Hiperłącze 8" xfId="30244" hidden="1" xr:uid="{00000000-0005-0000-0000-000060890000}"/>
    <cellStyle name="Hiperłącze 8" xfId="42847" hidden="1" xr:uid="{00000000-0005-0000-0000-00005B8F0000}"/>
    <cellStyle name="Hiperłącze 8" xfId="34747" hidden="1" xr:uid="{00000000-0005-0000-0000-00006C8B0000}"/>
    <cellStyle name="Hiperłącze 8" xfId="34767" hidden="1" xr:uid="{00000000-0005-0000-0000-0000708B0000}"/>
    <cellStyle name="Hiperłącze 8" xfId="34911" hidden="1" xr:uid="{00000000-0005-0000-0000-0000778B0000}"/>
    <cellStyle name="Hiperłącze 8" xfId="34924" hidden="1" xr:uid="{00000000-0005-0000-0000-00007C8B0000}"/>
    <cellStyle name="Hiperłącze 8" xfId="35003" hidden="1" xr:uid="{00000000-0005-0000-0000-0000808B0000}"/>
    <cellStyle name="Hiperłącze 8" xfId="35066" hidden="1" xr:uid="{00000000-0005-0000-0000-0000828B0000}"/>
    <cellStyle name="Hiperłącze 8" xfId="35010" hidden="1" xr:uid="{00000000-0005-0000-0000-0000848B0000}"/>
    <cellStyle name="Hiperłącze 8" xfId="35091" hidden="1" xr:uid="{00000000-0005-0000-0000-00008A8B0000}"/>
    <cellStyle name="Hiperłącze 8" xfId="35109" hidden="1" xr:uid="{00000000-0005-0000-0000-00008C8B0000}"/>
    <cellStyle name="Hiperłącze 8" xfId="35124" hidden="1" xr:uid="{00000000-0005-0000-0000-00008F8B0000}"/>
    <cellStyle name="Hiperłącze 8" xfId="35150" hidden="1" xr:uid="{00000000-0005-0000-0000-0000918B0000}"/>
    <cellStyle name="Hiperłącze 8" xfId="35136" hidden="1" xr:uid="{00000000-0005-0000-0000-0000948B0000}"/>
    <cellStyle name="Hiperłącze 8" xfId="35181" hidden="1" xr:uid="{00000000-0005-0000-0000-0000958B0000}"/>
    <cellStyle name="Hiperłącze 8" xfId="35197" hidden="1" xr:uid="{00000000-0005-0000-0000-0000978B0000}"/>
    <cellStyle name="Hiperłącze 8" xfId="35278" hidden="1" xr:uid="{00000000-0005-0000-0000-0000A18B0000}"/>
    <cellStyle name="Hiperłącze 8" xfId="35287" hidden="1" xr:uid="{00000000-0005-0000-0000-0000A28B0000}"/>
    <cellStyle name="Hiperłącze 8" xfId="31504" hidden="1" xr:uid="{00000000-0005-0000-0000-0000FE890000}"/>
    <cellStyle name="Hiperłącze 8" xfId="31513" hidden="1" xr:uid="{00000000-0005-0000-0000-0000FF890000}"/>
    <cellStyle name="Hiperłącze 8" xfId="31538" hidden="1" xr:uid="{00000000-0005-0000-0000-0000038A0000}"/>
    <cellStyle name="Hiperłącze 8" xfId="29930" hidden="1" xr:uid="{00000000-0005-0000-0000-00000A8A0000}"/>
    <cellStyle name="Hiperłącze 8" xfId="29943" hidden="1" xr:uid="{00000000-0005-0000-0000-00000C8A0000}"/>
    <cellStyle name="Hiperłącze 8" xfId="29949" hidden="1" xr:uid="{00000000-0005-0000-0000-0000108A0000}"/>
    <cellStyle name="Hiperłącze 8" xfId="29636" hidden="1" xr:uid="{00000000-0005-0000-0000-0000128A0000}"/>
    <cellStyle name="Hiperłącze 8" xfId="29960" hidden="1" xr:uid="{00000000-0005-0000-0000-0000148A0000}"/>
    <cellStyle name="Hiperłącze 8" xfId="29987" hidden="1" xr:uid="{00000000-0005-0000-0000-0000178A0000}"/>
    <cellStyle name="Hiperłącze 8" xfId="30005" hidden="1" xr:uid="{00000000-0005-0000-0000-00001D8A0000}"/>
    <cellStyle name="Hiperłącze 8" xfId="30078" hidden="1" xr:uid="{00000000-0005-0000-0000-00001F8A0000}"/>
    <cellStyle name="Hiperłącze 8" xfId="30076" hidden="1" xr:uid="{00000000-0005-0000-0000-0000208A0000}"/>
    <cellStyle name="Hiperłącze 8" xfId="31647" hidden="1" xr:uid="{00000000-0005-0000-0000-0000278A0000}"/>
    <cellStyle name="Hiperłącze 8" xfId="31638" hidden="1" xr:uid="{00000000-0005-0000-0000-0000288A0000}"/>
    <cellStyle name="Hiperłącze 8" xfId="31712" hidden="1" xr:uid="{00000000-0005-0000-0000-00002D8A0000}"/>
    <cellStyle name="Hiperłącze 8" xfId="31739" hidden="1" xr:uid="{00000000-0005-0000-0000-0000308A0000}"/>
    <cellStyle name="Hiperłącze 8" xfId="31802" hidden="1" xr:uid="{00000000-0005-0000-0000-0000328A0000}"/>
    <cellStyle name="Hiperłącze 8" xfId="31585" hidden="1" xr:uid="{00000000-0005-0000-0000-0000028A0000}"/>
    <cellStyle name="Hiperłącze 8" xfId="45308" hidden="1" xr:uid="{00000000-0005-0000-0000-000060900000}"/>
    <cellStyle name="Hiperłącze 8" xfId="23519" hidden="1" xr:uid="{00000000-0005-0000-0000-000042860000}"/>
    <cellStyle name="Hiperłącze 8" xfId="25113" hidden="1" xr:uid="{00000000-0005-0000-0000-000002880000}"/>
    <cellStyle name="Hiperłącze 8" xfId="40897" hidden="1" xr:uid="{00000000-0005-0000-0000-00008D8E0000}"/>
    <cellStyle name="Hiperłącze 8" xfId="41356" hidden="1" xr:uid="{00000000-0005-0000-0000-0000698E0000}"/>
    <cellStyle name="Hiperłącze 8" xfId="40568" hidden="1" xr:uid="{00000000-0005-0000-0000-0000208E0000}"/>
    <cellStyle name="Hiperłącze 8" xfId="33731" hidden="1" xr:uid="{00000000-0005-0000-0000-0000318B0000}"/>
    <cellStyle name="Hiperłącze 8" xfId="39776" hidden="1" xr:uid="{00000000-0005-0000-0000-0000A98D0000}"/>
    <cellStyle name="Hiperłącze 8" xfId="32318" hidden="1" xr:uid="{00000000-0005-0000-0000-00004A8A0000}"/>
    <cellStyle name="Hiperłącze 8" xfId="43669" hidden="1" xr:uid="{00000000-0005-0000-0000-00007A8F0000}"/>
    <cellStyle name="Hiperłącze 8" xfId="30310" hidden="1" xr:uid="{00000000-0005-0000-0000-00001E8A0000}"/>
    <cellStyle name="Hiperłącze 8" xfId="38445" hidden="1" xr:uid="{00000000-0005-0000-0000-0000578D0000}"/>
    <cellStyle name="Hiperłącze 8" xfId="30046" hidden="1" xr:uid="{00000000-0005-0000-0000-00000F8A0000}"/>
    <cellStyle name="Hiperłącze 8" xfId="36278" hidden="1" xr:uid="{00000000-0005-0000-0000-0000438C0000}"/>
    <cellStyle name="Hiperłącze 8" xfId="28785" hidden="1" xr:uid="{00000000-0005-0000-0000-0000CB880000}"/>
    <cellStyle name="Hiperłącze 8" xfId="39370" hidden="1" xr:uid="{00000000-0005-0000-0000-0000CD8D0000}"/>
    <cellStyle name="Hiperłącze 8" xfId="23108" hidden="1" xr:uid="{00000000-0005-0000-0000-00001B860000}"/>
    <cellStyle name="Hiperłącze 8" xfId="39231" hidden="1" xr:uid="{00000000-0005-0000-0000-0000728D0000}"/>
    <cellStyle name="Hiperłącze 8" xfId="11420" hidden="1" xr:uid="{00000000-0005-0000-0000-000005810000}"/>
    <cellStyle name="Hiperłącze 8" xfId="37599" hidden="1" xr:uid="{00000000-0005-0000-0000-00000E8D0000}"/>
    <cellStyle name="Hiperłącze 8" xfId="37872" hidden="1" xr:uid="{00000000-0005-0000-0000-0000EA8C0000}"/>
    <cellStyle name="Hiperłącze 8" xfId="37175" hidden="1" xr:uid="{00000000-0005-0000-0000-0000C38C0000}"/>
    <cellStyle name="Hiperłącze 8" xfId="38951" hidden="1" xr:uid="{00000000-0005-0000-0000-0000BB8E0000}"/>
    <cellStyle name="Hiperłącze 8" xfId="43364" hidden="1" xr:uid="{00000000-0005-0000-0000-0000DA900000}"/>
    <cellStyle name="Hiperłącze 8" xfId="44184" hidden="1" xr:uid="{00000000-0005-0000-0000-0000B38F0000}"/>
    <cellStyle name="Hiperłącze 8" xfId="41164" hidden="1" xr:uid="{00000000-0005-0000-0000-0000A38E0000}"/>
    <cellStyle name="Hiperłącze 8" xfId="20441" hidden="1" xr:uid="{00000000-0005-0000-0000-000024850000}"/>
    <cellStyle name="Hiperłącze 8" xfId="34041" hidden="1" xr:uid="{00000000-0005-0000-0000-0000558B0000}"/>
    <cellStyle name="Hiperłącze 8" xfId="32181" hidden="1" xr:uid="{00000000-0005-0000-0000-00003F8A0000}"/>
    <cellStyle name="Hiperłącze 8" xfId="36000" hidden="1" xr:uid="{00000000-0005-0000-0000-0000068C0000}"/>
    <cellStyle name="Hiperłącze 8" xfId="34084" hidden="1" xr:uid="{00000000-0005-0000-0000-0000C98B0000}"/>
    <cellStyle name="Hiperłącze 8" xfId="37708" hidden="1" xr:uid="{00000000-0005-0000-0000-0000DB8C0000}"/>
    <cellStyle name="Hiperłącze 8" xfId="34796" hidden="1" xr:uid="{00000000-0005-0000-0000-00006A8B0000}"/>
    <cellStyle name="Hiperłącze 8" xfId="33941" hidden="1" xr:uid="{00000000-0005-0000-0000-0000458B0000}"/>
    <cellStyle name="Hiperłącze 8" xfId="17770" hidden="1" xr:uid="{00000000-0005-0000-0000-0000BF830000}"/>
    <cellStyle name="Hiperłącze 8" xfId="39953" hidden="1" xr:uid="{00000000-0005-0000-0000-0000C38D0000}"/>
    <cellStyle name="Hiperłącze 8" xfId="39647" hidden="1" xr:uid="{00000000-0005-0000-0000-00009F8D0000}"/>
    <cellStyle name="Hiperłącze 8" xfId="33488" hidden="1" xr:uid="{00000000-0005-0000-0000-0000E68A0000}"/>
    <cellStyle name="Hiperłącze 8" xfId="42727" hidden="1" xr:uid="{00000000-0005-0000-0000-00004B8F0000}"/>
    <cellStyle name="Hiperłącze 8" xfId="40039" hidden="1" xr:uid="{00000000-0005-0000-0000-0000E38D0000}"/>
    <cellStyle name="Hiperłącze 8" xfId="32440" hidden="1" xr:uid="{00000000-0005-0000-0000-0000598A0000}"/>
    <cellStyle name="Hiperłącze 8" xfId="41739" hidden="1" xr:uid="{00000000-0005-0000-0000-0000DB8E0000}"/>
    <cellStyle name="Hiperłącze 8" xfId="30086" hidden="1" xr:uid="{00000000-0005-0000-0000-0000AD8A0000}"/>
    <cellStyle name="Hiperłącze 8" xfId="31224" hidden="1" xr:uid="{00000000-0005-0000-0000-0000E0890000}"/>
    <cellStyle name="Hiperłącze 8" xfId="32193" hidden="1" xr:uid="{00000000-0005-0000-0000-0000448A0000}"/>
    <cellStyle name="Hiperłącze 8" xfId="20222" hidden="1" xr:uid="{00000000-0005-0000-0000-000007850000}"/>
    <cellStyle name="Hiperłącze 8" xfId="34226" hidden="1" xr:uid="{00000000-0005-0000-0000-0000CB8B0000}"/>
    <cellStyle name="Hiperłącze 8" xfId="29644" hidden="1" xr:uid="{00000000-0005-0000-0000-00001A8A0000}"/>
    <cellStyle name="Hiperłącze 8" xfId="34941" hidden="1" xr:uid="{00000000-0005-0000-0000-0000798B0000}"/>
    <cellStyle name="Hiperłącze 8" xfId="17941" hidden="1" xr:uid="{00000000-0005-0000-0000-0000CF830000}"/>
    <cellStyle name="Hiperłącze 8" xfId="32063" hidden="1" xr:uid="{00000000-0005-0000-0000-0000748A0000}"/>
    <cellStyle name="Hiperłącze 8" xfId="31811" hidden="1" xr:uid="{00000000-0005-0000-0000-0000368A0000}"/>
    <cellStyle name="Hiperłącze 8" xfId="35335" hidden="1" xr:uid="{00000000-0005-0000-0000-0000AC8B0000}"/>
    <cellStyle name="Hiperłącze 8" xfId="38029" hidden="1" xr:uid="{00000000-0005-0000-0000-0000FD8C0000}"/>
    <cellStyle name="Hiperłącze 8" xfId="36416" hidden="1" xr:uid="{00000000-0005-0000-0000-0000A38C0000}"/>
    <cellStyle name="Hiperłącze 8" xfId="30666" hidden="1" xr:uid="{00000000-0005-0000-0000-000086890000}"/>
    <cellStyle name="Hiperłącze 8" xfId="21441" hidden="1" xr:uid="{00000000-0005-0000-0000-000054850000}"/>
    <cellStyle name="Hiperłącze 8" xfId="21514" hidden="1" xr:uid="{00000000-0005-0000-0000-000059850000}"/>
    <cellStyle name="Hiperłącze 8" xfId="21596" hidden="1" xr:uid="{00000000-0005-0000-0000-00005E850000}"/>
    <cellStyle name="Hiperłącze 8" xfId="21555" hidden="1" xr:uid="{00000000-0005-0000-0000-00005F850000}"/>
    <cellStyle name="Hiperłącze 8" xfId="21547" hidden="1" xr:uid="{00000000-0005-0000-0000-000060850000}"/>
    <cellStyle name="Hiperłącze 8" xfId="21612" hidden="1" xr:uid="{00000000-0005-0000-0000-000065850000}"/>
    <cellStyle name="Hiperłącze 8" xfId="21636" hidden="1" xr:uid="{00000000-0005-0000-0000-000068850000}"/>
    <cellStyle name="Hiperłącze 8" xfId="21692" hidden="1" xr:uid="{00000000-0005-0000-0000-00006A850000}"/>
    <cellStyle name="Hiperłącze 8" xfId="21651" hidden="1" xr:uid="{00000000-0005-0000-0000-00006B850000}"/>
    <cellStyle name="Hiperłącze 8" xfId="21463" hidden="1" xr:uid="{00000000-0005-0000-0000-000058850000}"/>
    <cellStyle name="Hiperłącze 8" xfId="31208" hidden="1" xr:uid="{00000000-0005-0000-0000-0000DB890000}"/>
    <cellStyle name="Hiperłącze 8" xfId="43419" hidden="1" xr:uid="{00000000-0005-0000-0000-0000D7900000}"/>
    <cellStyle name="Hiperłącze 8" xfId="43615" hidden="1" xr:uid="{00000000-0005-0000-0000-00003F900000}"/>
    <cellStyle name="Hiperłącze 8" xfId="40857" hidden="1" xr:uid="{00000000-0005-0000-0000-0000568E0000}"/>
    <cellStyle name="Hiperłącze 8" xfId="45504" hidden="1" xr:uid="{00000000-0005-0000-0000-0000BA900000}"/>
    <cellStyle name="Hiperłącze 8" xfId="36126" hidden="1" xr:uid="{00000000-0005-0000-0000-0000318C0000}"/>
    <cellStyle name="Hiperłącze 8" xfId="45970" hidden="1" xr:uid="{00000000-0005-0000-0000-000088900000}"/>
    <cellStyle name="Hiperłącze 8" xfId="45339" hidden="1" xr:uid="{00000000-0005-0000-0000-000067900000}"/>
    <cellStyle name="Hiperłącze 8" xfId="43624" hidden="1" xr:uid="{00000000-0005-0000-0000-000041900000}"/>
    <cellStyle name="Hiperłącze 8" xfId="44182" hidden="1" xr:uid="{00000000-0005-0000-0000-0000B48F0000}"/>
    <cellStyle name="Hiperłącze 8" xfId="36696" hidden="1" xr:uid="{00000000-0005-0000-0000-0000508C0000}"/>
    <cellStyle name="Hiperłącze 8" xfId="42517" hidden="1" xr:uid="{00000000-0005-0000-0000-0000098F0000}"/>
    <cellStyle name="Hiperłącze 8" xfId="44815" hidden="1" xr:uid="{00000000-0005-0000-0000-000013900000}"/>
    <cellStyle name="Hiperłącze 8" xfId="44544" hidden="1" xr:uid="{00000000-0005-0000-0000-0000F18F0000}"/>
    <cellStyle name="Hiperłącze 8" xfId="42004" hidden="1" xr:uid="{00000000-0005-0000-0000-00003D8F0000}"/>
    <cellStyle name="Hiperłącze 8" xfId="42642" hidden="1" xr:uid="{00000000-0005-0000-0000-0000128F0000}"/>
    <cellStyle name="Hiperłącze 8" xfId="44506" hidden="1" xr:uid="{00000000-0005-0000-0000-0000D58F0000}"/>
    <cellStyle name="Hiperłącze 8" xfId="44196" hidden="1" xr:uid="{00000000-0005-0000-0000-0000B18F0000}"/>
    <cellStyle name="Hiperłącze 8" xfId="35812" hidden="1" xr:uid="{00000000-0005-0000-0000-0000F58B0000}"/>
    <cellStyle name="Hiperłącze 8" xfId="46370" hidden="1" xr:uid="{00000000-0005-0000-0000-0000F7900000}"/>
    <cellStyle name="Hiperłącze 8" xfId="32394" hidden="1" xr:uid="{00000000-0005-0000-0000-0000548A0000}"/>
    <cellStyle name="Hiperłącze 8" xfId="43544" hidden="1" xr:uid="{00000000-0005-0000-0000-00003E900000}"/>
    <cellStyle name="Hiperłącze 8" xfId="29773" hidden="1" xr:uid="{00000000-0005-0000-0000-0000B0890000}"/>
    <cellStyle name="Hiperłącze 8" xfId="38002" hidden="1" xr:uid="{00000000-0005-0000-0000-0000F58C0000}"/>
    <cellStyle name="Hiperłącze 8" xfId="33349" hidden="1" xr:uid="{00000000-0005-0000-0000-0000DA8A0000}"/>
    <cellStyle name="Hiperłącze 8" xfId="31174" hidden="1" xr:uid="{00000000-0005-0000-0000-0000D2890000}"/>
    <cellStyle name="Hiperłącze 8" xfId="39132" hidden="1" xr:uid="{00000000-0005-0000-0000-0000CD8E0000}"/>
    <cellStyle name="Hiperłącze 8" xfId="41680" hidden="1" xr:uid="{00000000-0005-0000-0000-0000D18E0000}"/>
    <cellStyle name="Hiperłącze 8" xfId="18464" hidden="1" xr:uid="{00000000-0005-0000-0000-000045840000}"/>
    <cellStyle name="Hiperłącze 8" xfId="43941" hidden="1" xr:uid="{00000000-0005-0000-0000-0000948F0000}"/>
    <cellStyle name="Hiperłącze 8" xfId="28025" hidden="1" xr:uid="{00000000-0005-0000-0000-000055880000}"/>
    <cellStyle name="Hiperłącze 8" xfId="19673" hidden="1" xr:uid="{00000000-0005-0000-0000-00009D840000}"/>
    <cellStyle name="Hiperłącze 8" xfId="46681" hidden="1" xr:uid="{00000000-0005-0000-0000-000030910000}"/>
    <cellStyle name="Hiperłącze 8" xfId="46687" hidden="1" xr:uid="{00000000-0005-0000-0000-00002C910000}"/>
    <cellStyle name="Hiperłącze 8" xfId="46698" hidden="1" xr:uid="{00000000-0005-0000-0000-00002A910000}"/>
    <cellStyle name="Hiperłącze 8" xfId="46550" hidden="1" xr:uid="{00000000-0005-0000-0000-000045910000}"/>
    <cellStyle name="Hiperłącze 8" xfId="46542" hidden="1" xr:uid="{00000000-0005-0000-0000-000046910000}"/>
    <cellStyle name="Hiperłącze 8" xfId="46483" hidden="1" xr:uid="{00000000-0005-0000-0000-000048910000}"/>
    <cellStyle name="Hiperłącze 8" xfId="46568" hidden="1" xr:uid="{00000000-0005-0000-0000-00004C910000}"/>
    <cellStyle name="Hiperłącze 8" xfId="46527" hidden="1" xr:uid="{00000000-0005-0000-0000-00004D910000}"/>
    <cellStyle name="Hiperłącze 8" xfId="38881" hidden="1" xr:uid="{00000000-0005-0000-0000-0000CB8E0000}"/>
    <cellStyle name="Hiperłącze 8" xfId="41471" hidden="1" xr:uid="{00000000-0005-0000-0000-00007B8E0000}"/>
    <cellStyle name="Hiperłącze 8" xfId="41939" hidden="1" xr:uid="{00000000-0005-0000-0000-00001B8F0000}"/>
    <cellStyle name="Hiperłącze 8" xfId="42502" hidden="1" xr:uid="{00000000-0005-0000-0000-00000B8F0000}"/>
    <cellStyle name="Hiperłącze 8" xfId="43680" hidden="1" xr:uid="{00000000-0005-0000-0000-00007B8F0000}"/>
    <cellStyle name="Hiperłącze 8" xfId="44266" hidden="1" xr:uid="{00000000-0005-0000-0000-0000BB8F0000}"/>
    <cellStyle name="Hiperłącze 8" xfId="46768" hidden="1" xr:uid="{00000000-0005-0000-0000-000044910000}"/>
    <cellStyle name="Hiperłącze 8" xfId="29857" hidden="1" xr:uid="{00000000-0005-0000-0000-0000A68A0000}"/>
    <cellStyle name="Hiperłącze 8" xfId="19027" hidden="1" xr:uid="{00000000-0005-0000-0000-000065840000}"/>
    <cellStyle name="Hiperłącze 8" xfId="47225" hidden="1" xr:uid="{00000000-0005-0000-0000-000056910000}"/>
    <cellStyle name="Hiperłącze 8" xfId="46946" hidden="1" xr:uid="{00000000-0005-0000-0000-00004B910000}"/>
    <cellStyle name="Hiperłącze 8" xfId="46620" hidden="1" xr:uid="{00000000-0005-0000-0000-000038910000}"/>
    <cellStyle name="Hiperłącze 8" xfId="46591" hidden="1" xr:uid="{00000000-0005-0000-0000-00003D910000}"/>
    <cellStyle name="Hiperłącze 8" xfId="46598" hidden="1" xr:uid="{00000000-0005-0000-0000-000040910000}"/>
    <cellStyle name="Hiperłącze 8" xfId="46436" hidden="1" xr:uid="{00000000-0005-0000-0000-000036910000}"/>
    <cellStyle name="Hiperłącze 8" xfId="46451" hidden="1" xr:uid="{00000000-0005-0000-0000-00002D910000}"/>
    <cellStyle name="Hiperłącze 8" xfId="44004" hidden="1" xr:uid="{00000000-0005-0000-0000-0000968F0000}"/>
    <cellStyle name="Hiperłącze 8" xfId="38930" hidden="1" xr:uid="{00000000-0005-0000-0000-0000C38E0000}"/>
    <cellStyle name="Hiperłącze 8" xfId="31900" hidden="1" xr:uid="{00000000-0005-0000-0000-0000948A0000}"/>
    <cellStyle name="Hiperłącze 8" xfId="25553" hidden="1" xr:uid="{00000000-0005-0000-0000-000010880000}"/>
    <cellStyle name="Hiperłącze 8" xfId="30560" hidden="1" xr:uid="{00000000-0005-0000-0000-000079890000}"/>
    <cellStyle name="Hiperłącze 8" xfId="18370" hidden="1" xr:uid="{00000000-0005-0000-0000-000056840000}"/>
    <cellStyle name="Hiperłącze 8" xfId="42905" hidden="1" xr:uid="{00000000-0005-0000-0000-0000618F0000}"/>
    <cellStyle name="Hiperłącze 8" xfId="31140" hidden="1" xr:uid="{00000000-0005-0000-0000-0000D8890000}"/>
    <cellStyle name="Hiperłącze 9" xfId="22482" hidden="1" xr:uid="{00000000-0005-0000-0000-000064960000}"/>
    <cellStyle name="Hiperłącze 9" xfId="22228" hidden="1" xr:uid="{00000000-0005-0000-0000-00003E960000}"/>
    <cellStyle name="Hiperłącze 9" xfId="32476" hidden="1" xr:uid="{00000000-0005-0000-0000-0000DD9A0000}"/>
    <cellStyle name="Hiperłącze 9" xfId="31754" hidden="1" xr:uid="{00000000-0005-0000-0000-0000B39A0000}"/>
    <cellStyle name="Hiperłącze 9" xfId="29057" hidden="1" xr:uid="{00000000-0005-0000-0000-000065990000}"/>
    <cellStyle name="Hiperłącze 9" xfId="40832" hidden="1" xr:uid="{00000000-0005-0000-0000-0000D59E0000}"/>
    <cellStyle name="Hiperłącze 9" xfId="27574" hidden="1" xr:uid="{00000000-0005-0000-0000-0000DA980000}"/>
    <cellStyle name="Hiperłącze 9" xfId="27926" hidden="1" xr:uid="{00000000-0005-0000-0000-0000C5980000}"/>
    <cellStyle name="Hiperłącze 9" xfId="37448" hidden="1" xr:uid="{00000000-0005-0000-0000-0000B39D0000}"/>
    <cellStyle name="Hiperłącze 9" xfId="25285" hidden="1" xr:uid="{00000000-0005-0000-0000-00000E990000}"/>
    <cellStyle name="Hiperłącze 9" xfId="35115" hidden="1" xr:uid="{00000000-0005-0000-0000-0000109C0000}"/>
    <cellStyle name="Hiperłącze 9" xfId="28652" hidden="1" xr:uid="{00000000-0005-0000-0000-00003A990000}"/>
    <cellStyle name="Hiperłącze 9" xfId="36807" hidden="1" xr:uid="{00000000-0005-0000-0000-0000E09C0000}"/>
    <cellStyle name="Hiperłącze 9" xfId="29125" hidden="1" xr:uid="{00000000-0005-0000-0000-000092990000}"/>
    <cellStyle name="Hiperłącze 9" xfId="28975" hidden="1" xr:uid="{00000000-0005-0000-0000-00005A990000}"/>
    <cellStyle name="Hiperłącze 9" xfId="29034" hidden="1" xr:uid="{00000000-0005-0000-0000-000068990000}"/>
    <cellStyle name="Hiperłącze 9" xfId="31985" hidden="1" xr:uid="{00000000-0005-0000-0000-0000F99A0000}"/>
    <cellStyle name="Hiperłącze 9" xfId="20339" hidden="1" xr:uid="{00000000-0005-0000-0000-000094950000}"/>
    <cellStyle name="Hiperłącze 9" xfId="46855" hidden="1" xr:uid="{00000000-0005-0000-0000-000087A10000}"/>
    <cellStyle name="Hiperłącze 9" xfId="30210" hidden="1" xr:uid="{00000000-0005-0000-0000-0000D7990000}"/>
    <cellStyle name="Hiperłącze 9" xfId="27338" hidden="1" xr:uid="{00000000-0005-0000-0000-0000DB980000}"/>
    <cellStyle name="Hiperłącze 9" xfId="17167" hidden="1" xr:uid="{00000000-0005-0000-0000-0000DA930000}"/>
    <cellStyle name="Hiperłącze 9" xfId="26173" hidden="1" xr:uid="{00000000-0005-0000-0000-0000FB970000}"/>
    <cellStyle name="Hiperłącze 9" xfId="13006" hidden="1" xr:uid="{00000000-0005-0000-0000-00000F920000}"/>
    <cellStyle name="Hiperłącze 9" xfId="11463" hidden="1" xr:uid="{00000000-0005-0000-0000-0000F9910000}"/>
    <cellStyle name="Hiperłącze 9" xfId="15874" hidden="1" xr:uid="{00000000-0005-0000-0000-00008D930000}"/>
    <cellStyle name="Hiperłącze 9" xfId="22998" hidden="1" xr:uid="{00000000-0005-0000-0000-0000CE960000}"/>
    <cellStyle name="Hiperłącze 9" xfId="23126" hidden="1" xr:uid="{00000000-0005-0000-0000-0000A0960000}"/>
    <cellStyle name="Hiperłącze 9" xfId="21005" hidden="1" xr:uid="{00000000-0005-0000-0000-000073960000}"/>
    <cellStyle name="Hiperłącze 9" xfId="22260" hidden="1" xr:uid="{00000000-0005-0000-0000-000047960000}"/>
    <cellStyle name="Hiperłącze 9" xfId="22066" hidden="1" xr:uid="{00000000-0005-0000-0000-000030960000}"/>
    <cellStyle name="Hiperłącze 9" xfId="32231" hidden="1" xr:uid="{00000000-0005-0000-0000-0000C29A0000}"/>
    <cellStyle name="Hiperłącze 9" xfId="31314" hidden="1" xr:uid="{00000000-0005-0000-0000-0000689A0000}"/>
    <cellStyle name="Hiperłącze 9" xfId="14648" hidden="1" xr:uid="{00000000-0005-0000-0000-0000FD920000}"/>
    <cellStyle name="Hiperłącze 9" xfId="11726" hidden="1" xr:uid="{00000000-0005-0000-0000-0000CF920000}"/>
    <cellStyle name="Hiperłącze 9" xfId="21546" hidden="1" xr:uid="{00000000-0005-0000-0000-0000E0950000}"/>
    <cellStyle name="Hiperłącze 9" xfId="21350" hidden="1" xr:uid="{00000000-0005-0000-0000-0000CC950000}"/>
    <cellStyle name="Hiperłącze 9" xfId="21108" hidden="1" xr:uid="{00000000-0005-0000-0000-0000B3950000}"/>
    <cellStyle name="Hiperłącze 9" xfId="20411" hidden="1" xr:uid="{00000000-0005-0000-0000-00009D950000}"/>
    <cellStyle name="Hiperłącze 9" xfId="20232" hidden="1" xr:uid="{00000000-0005-0000-0000-000088950000}"/>
    <cellStyle name="Hiperłącze 9" xfId="19363" hidden="1" xr:uid="{00000000-0005-0000-0000-000070950000}"/>
    <cellStyle name="Hiperłącze 9" xfId="40255" hidden="1" xr:uid="{00000000-0005-0000-0000-00007B9E0000}"/>
    <cellStyle name="Hiperłącze 9" xfId="42041" hidden="1" xr:uid="{00000000-0005-0000-0000-0000BB9F0000}"/>
    <cellStyle name="Hiperłącze 9" xfId="16495" hidden="1" xr:uid="{00000000-0005-0000-0000-000068940000}"/>
    <cellStyle name="Hiperłącze 9" xfId="31713" hidden="1" xr:uid="{00000000-0005-0000-0000-0000AD9A0000}"/>
    <cellStyle name="Hiperłącze 9" xfId="22858" hidden="1" xr:uid="{00000000-0005-0000-0000-0000F0960000}"/>
    <cellStyle name="Hiperłącze 9" xfId="23562" hidden="1" xr:uid="{00000000-0005-0000-0000-0000F1960000}"/>
    <cellStyle name="Hiperłącze 9" xfId="22855" hidden="1" xr:uid="{00000000-0005-0000-0000-0000F4960000}"/>
    <cellStyle name="Hiperłącze 9" xfId="23554" hidden="1" xr:uid="{00000000-0005-0000-0000-0000F5960000}"/>
    <cellStyle name="Hiperłącze 9" xfId="20772" hidden="1" xr:uid="{00000000-0005-0000-0000-0000FA960000}"/>
    <cellStyle name="Hiperłącze 9" xfId="22934" hidden="1" xr:uid="{00000000-0005-0000-0000-0000E7960000}"/>
    <cellStyle name="Hiperłącze 9" xfId="11357" hidden="1" xr:uid="{00000000-0005-0000-0000-00007E910000}"/>
    <cellStyle name="Hiperłącze 9" xfId="11375" hidden="1" xr:uid="{00000000-0005-0000-0000-000080910000}"/>
    <cellStyle name="Hiperłącze 9" xfId="11438" hidden="1" xr:uid="{00000000-0005-0000-0000-000082910000}"/>
    <cellStyle name="Hiperłącze 9" xfId="11421" hidden="1" xr:uid="{00000000-0005-0000-0000-000085910000}"/>
    <cellStyle name="Hiperłącze 9" xfId="11996" hidden="1" xr:uid="{00000000-0005-0000-0000-000089910000}"/>
    <cellStyle name="Hiperłącze 9" xfId="12038" hidden="1" xr:uid="{00000000-0005-0000-0000-00008F910000}"/>
    <cellStyle name="Hiperłącze 9" xfId="12046" hidden="1" xr:uid="{00000000-0005-0000-0000-000094910000}"/>
    <cellStyle name="Hiperłącze 9" xfId="12097" hidden="1" xr:uid="{00000000-0005-0000-0000-000095910000}"/>
    <cellStyle name="Hiperłącze 9" xfId="12105" hidden="1" xr:uid="{00000000-0005-0000-0000-000096910000}"/>
    <cellStyle name="Hiperłącze 9" xfId="12185" hidden="1" xr:uid="{00000000-0005-0000-0000-00009E910000}"/>
    <cellStyle name="Hiperłącze 9" xfId="12153" hidden="1" xr:uid="{00000000-0005-0000-0000-00009F910000}"/>
    <cellStyle name="Hiperłącze 9" xfId="10418" hidden="1" xr:uid="{00000000-0005-0000-0000-00006B910000}"/>
    <cellStyle name="Hiperłącze 9" xfId="10483" hidden="1" xr:uid="{00000000-0005-0000-0000-00006E910000}"/>
    <cellStyle name="Hiperłącze 9" xfId="11247" hidden="1" xr:uid="{00000000-0005-0000-0000-000072910000}"/>
    <cellStyle name="Hiperłącze 9" xfId="11330" hidden="1" xr:uid="{00000000-0005-0000-0000-000076910000}"/>
    <cellStyle name="Hiperłącze 9" xfId="30955" hidden="1" xr:uid="{00000000-0005-0000-0000-0000229A0000}"/>
    <cellStyle name="Hiperłącze 9" xfId="23036" hidden="1" xr:uid="{00000000-0005-0000-0000-0000D0960000}"/>
    <cellStyle name="Hiperłącze 9" xfId="23006" hidden="1" xr:uid="{00000000-0005-0000-0000-0000D1960000}"/>
    <cellStyle name="Hiperłącze 9" xfId="22939" hidden="1" xr:uid="{00000000-0005-0000-0000-0000D9960000}"/>
    <cellStyle name="Hiperłącze 9" xfId="22785" hidden="1" xr:uid="{00000000-0005-0000-0000-0000DF960000}"/>
    <cellStyle name="Hiperłącze 9" xfId="11690" hidden="1" xr:uid="{00000000-0005-0000-0000-0000EA910000}"/>
    <cellStyle name="Hiperłącze 9" xfId="26201" hidden="1" xr:uid="{00000000-0005-0000-0000-0000FD970000}"/>
    <cellStyle name="Hiperłącze 9" xfId="26192" hidden="1" xr:uid="{00000000-0005-0000-0000-0000FF970000}"/>
    <cellStyle name="Hiperłącze 9" xfId="26181" hidden="1" xr:uid="{00000000-0005-0000-0000-000000980000}"/>
    <cellStyle name="Hiperłącze 9" xfId="26233" hidden="1" xr:uid="{00000000-0005-0000-0000-000001980000}"/>
    <cellStyle name="Hiperłącze 9" xfId="26242" hidden="1" xr:uid="{00000000-0005-0000-0000-000002980000}"/>
    <cellStyle name="Hiperłącze 9" xfId="26266" hidden="1" xr:uid="{00000000-0005-0000-0000-000008980000}"/>
    <cellStyle name="Hiperłącze 9" xfId="26077" hidden="1" xr:uid="{00000000-0005-0000-0000-0000EF970000}"/>
    <cellStyle name="Hiperłącze 9" xfId="13648" hidden="1" xr:uid="{00000000-0005-0000-0000-000074920000}"/>
    <cellStyle name="Hiperłącze 9" xfId="13715" hidden="1" xr:uid="{00000000-0005-0000-0000-000076920000}"/>
    <cellStyle name="Hiperłącze 9" xfId="14068" hidden="1" xr:uid="{00000000-0005-0000-0000-00007C920000}"/>
    <cellStyle name="Hiperłącze 9" xfId="14119" hidden="1" xr:uid="{00000000-0005-0000-0000-00007D920000}"/>
    <cellStyle name="Hiperłącze 9" xfId="12266" hidden="1" xr:uid="{00000000-0005-0000-0000-0000A3910000}"/>
    <cellStyle name="Hiperłącze 9" xfId="12276" hidden="1" xr:uid="{00000000-0005-0000-0000-0000A4910000}"/>
    <cellStyle name="Hiperłącze 9" xfId="12290" hidden="1" xr:uid="{00000000-0005-0000-0000-0000A7910000}"/>
    <cellStyle name="Hiperłącze 9" xfId="12438" hidden="1" xr:uid="{00000000-0005-0000-0000-0000B1910000}"/>
    <cellStyle name="Hiperłącze 9" xfId="12447" hidden="1" xr:uid="{00000000-0005-0000-0000-0000B2910000}"/>
    <cellStyle name="Hiperłącze 9" xfId="12398" hidden="1" xr:uid="{00000000-0005-0000-0000-0000B3910000}"/>
    <cellStyle name="Hiperłącze 9" xfId="12456" hidden="1" xr:uid="{00000000-0005-0000-0000-0000B6910000}"/>
    <cellStyle name="Hiperłącze 9" xfId="12538" hidden="1" xr:uid="{00000000-0005-0000-0000-0000BD910000}"/>
    <cellStyle name="Hiperłącze 9" xfId="12546" hidden="1" xr:uid="{00000000-0005-0000-0000-0000BE910000}"/>
    <cellStyle name="Hiperłącze 9" xfId="12503" hidden="1" xr:uid="{00000000-0005-0000-0000-0000BF910000}"/>
    <cellStyle name="Hiperłącze 9" xfId="11984" hidden="1" xr:uid="{00000000-0005-0000-0000-00005E920000}"/>
    <cellStyle name="Hiperłącze 9" xfId="11977" hidden="1" xr:uid="{00000000-0005-0000-0000-000060920000}"/>
    <cellStyle name="Hiperłącze 9" xfId="13589" hidden="1" xr:uid="{00000000-0005-0000-0000-000065920000}"/>
    <cellStyle name="Hiperłącze 9" xfId="13549" hidden="1" xr:uid="{00000000-0005-0000-0000-000067920000}"/>
    <cellStyle name="Hiperłącze 9" xfId="13570" hidden="1" xr:uid="{00000000-0005-0000-0000-00006B920000}"/>
    <cellStyle name="Hiperłącze 9" xfId="46719" hidden="1" xr:uid="{00000000-0005-0000-0000-0000C3A10000}"/>
    <cellStyle name="Hiperłącze 9" xfId="25904" hidden="1" xr:uid="{00000000-0005-0000-0000-0000D5970000}"/>
    <cellStyle name="Hiperłącze 9" xfId="25940" hidden="1" xr:uid="{00000000-0005-0000-0000-0000DE970000}"/>
    <cellStyle name="Hiperłącze 9" xfId="26012" hidden="1" xr:uid="{00000000-0005-0000-0000-0000E1970000}"/>
    <cellStyle name="Hiperłącze 9" xfId="26030" hidden="1" xr:uid="{00000000-0005-0000-0000-0000E6970000}"/>
    <cellStyle name="Hiperłącze 9" xfId="25981" hidden="1" xr:uid="{00000000-0005-0000-0000-0000E8970000}"/>
    <cellStyle name="Hiperłącze 9" xfId="26055" hidden="1" xr:uid="{00000000-0005-0000-0000-0000EB970000}"/>
    <cellStyle name="Hiperłącze 9" xfId="11267" hidden="1" xr:uid="{00000000-0005-0000-0000-000074910000}"/>
    <cellStyle name="Hiperłącze 9" xfId="38790" hidden="1" xr:uid="{00000000-0005-0000-0000-00004D9E0000}"/>
    <cellStyle name="Hiperłącze 9" xfId="39876" hidden="1" xr:uid="{00000000-0005-0000-0000-0000399E0000}"/>
    <cellStyle name="Hiperłącze 9" xfId="39721" hidden="1" xr:uid="{00000000-0005-0000-0000-0000279E0000}"/>
    <cellStyle name="Hiperłącze 9" xfId="39532" hidden="1" xr:uid="{00000000-0005-0000-0000-0000149E0000}"/>
    <cellStyle name="Hiperłącze 9" xfId="39391" hidden="1" xr:uid="{00000000-0005-0000-0000-0000019E0000}"/>
    <cellStyle name="Hiperłącze 9" xfId="45381" hidden="1" xr:uid="{00000000-0005-0000-0000-0000E6A00000}"/>
    <cellStyle name="Hiperłącze 9" xfId="45074" hidden="1" xr:uid="{00000000-0005-0000-0000-0000AEA00000}"/>
    <cellStyle name="Hiperłącze 9" xfId="44138" hidden="1" xr:uid="{00000000-0005-0000-0000-00002AA00000}"/>
    <cellStyle name="Hiperłącze 9" xfId="44204" hidden="1" xr:uid="{00000000-0005-0000-0000-00002DA00000}"/>
    <cellStyle name="Hiperłącze 9" xfId="44169" hidden="1" xr:uid="{00000000-0005-0000-0000-00002FA00000}"/>
    <cellStyle name="Hiperłącze 9" xfId="44228" hidden="1" xr:uid="{00000000-0005-0000-0000-000035A00000}"/>
    <cellStyle name="Hiperłącze 9" xfId="44236" hidden="1" xr:uid="{00000000-0005-0000-0000-000036A00000}"/>
    <cellStyle name="Hiperłącze 9" xfId="12511" hidden="1" xr:uid="{00000000-0005-0000-0000-0000C4910000}"/>
    <cellStyle name="Hiperłącze 9" xfId="12562" hidden="1" xr:uid="{00000000-0005-0000-0000-0000C5910000}"/>
    <cellStyle name="Hiperłącze 9" xfId="12586" hidden="1" xr:uid="{00000000-0005-0000-0000-0000C8910000}"/>
    <cellStyle name="Hiperłącze 9" xfId="12642" hidden="1" xr:uid="{00000000-0005-0000-0000-0000CA910000}"/>
    <cellStyle name="Hiperłącze 9" xfId="12599" hidden="1" xr:uid="{00000000-0005-0000-0000-0000CB910000}"/>
    <cellStyle name="Hiperłącze 9" xfId="12618" hidden="1" xr:uid="{00000000-0005-0000-0000-0000CF910000}"/>
    <cellStyle name="Hiperłącze 9" xfId="12701" hidden="1" xr:uid="{00000000-0005-0000-0000-0000D7910000}"/>
    <cellStyle name="Hiperłącze 9" xfId="12692" hidden="1" xr:uid="{00000000-0005-0000-0000-0000D8910000}"/>
    <cellStyle name="Hiperłącze 9" xfId="12733" hidden="1" xr:uid="{00000000-0005-0000-0000-0000D9910000}"/>
    <cellStyle name="Hiperłącze 9" xfId="12786" hidden="1" xr:uid="{00000000-0005-0000-0000-0000DF910000}"/>
    <cellStyle name="Hiperłącze 9" xfId="12809" hidden="1" xr:uid="{00000000-0005-0000-0000-0000E3910000}"/>
    <cellStyle name="Hiperłącze 9" xfId="12841" hidden="1" xr:uid="{00000000-0005-0000-0000-0000E5910000}"/>
    <cellStyle name="Hiperłącze 9" xfId="12830" hidden="1" xr:uid="{00000000-0005-0000-0000-0000E7910000}"/>
    <cellStyle name="Hiperłącze 9" xfId="43808" hidden="1" xr:uid="{00000000-0005-0000-0000-000010A00000}"/>
    <cellStyle name="Hiperłącze 9" xfId="43923" hidden="1" xr:uid="{00000000-0005-0000-0000-000012A00000}"/>
    <cellStyle name="Hiperłącze 9" xfId="43947" hidden="1" xr:uid="{00000000-0005-0000-0000-000018A00000}"/>
    <cellStyle name="Hiperłącze 9" xfId="44032" hidden="1" xr:uid="{00000000-0005-0000-0000-00001EA00000}"/>
    <cellStyle name="Hiperłącze 9" xfId="12495" hidden="1" xr:uid="{00000000-0005-0000-0000-0000C0910000}"/>
    <cellStyle name="Hiperłącze 9" xfId="46204" hidden="1" xr:uid="{00000000-0005-0000-0000-000061A10000}"/>
    <cellStyle name="Hiperłącze 9" xfId="27327" hidden="1" xr:uid="{00000000-0005-0000-0000-0000DD980000}"/>
    <cellStyle name="Hiperłącze 9" xfId="27740" hidden="1" xr:uid="{00000000-0005-0000-0000-0000B8980000}"/>
    <cellStyle name="Hiperłącze 9" xfId="26669" hidden="1" xr:uid="{00000000-0005-0000-0000-000049980000}"/>
    <cellStyle name="Hiperłącze 9" xfId="36236" hidden="1" xr:uid="{00000000-0005-0000-0000-0000BD9C0000}"/>
    <cellStyle name="Hiperłącze 9" xfId="36069" hidden="1" xr:uid="{00000000-0005-0000-0000-0000989C0000}"/>
    <cellStyle name="Hiperłącze 9" xfId="34201" hidden="1" xr:uid="{00000000-0005-0000-0000-00004E9C0000}"/>
    <cellStyle name="Hiperłącze 9" xfId="42980" hidden="1" xr:uid="{00000000-0005-0000-0000-0000E99F0000}"/>
    <cellStyle name="Hiperłącze 9" xfId="42825" hidden="1" xr:uid="{00000000-0005-0000-0000-0000D79F0000}"/>
    <cellStyle name="Hiperłącze 9" xfId="42121" hidden="1" xr:uid="{00000000-0005-0000-0000-00009E9F0000}"/>
    <cellStyle name="Hiperłącze 9" xfId="41863" hidden="1" xr:uid="{00000000-0005-0000-0000-0000659F0000}"/>
    <cellStyle name="Hiperłącze 9" xfId="41382" hidden="1" xr:uid="{00000000-0005-0000-0000-00001A9F0000}"/>
    <cellStyle name="Hiperłącze 9" xfId="41504" hidden="1" xr:uid="{00000000-0005-0000-0000-0000F69E0000}"/>
    <cellStyle name="Hiperłącze 9" xfId="41277" hidden="1" xr:uid="{00000000-0005-0000-0000-0000E29E0000}"/>
    <cellStyle name="Hiperłącze 9" xfId="40475" hidden="1" xr:uid="{00000000-0005-0000-0000-0000979E0000}"/>
    <cellStyle name="Hiperłącze 9" xfId="29536" hidden="1" xr:uid="{00000000-0005-0000-0000-0000C2990000}"/>
    <cellStyle name="Hiperłącze 9" xfId="32608" hidden="1" xr:uid="{00000000-0005-0000-0000-0000119B0000}"/>
    <cellStyle name="Hiperłącze 9" xfId="29733" hidden="1" xr:uid="{00000000-0005-0000-0000-0000359A0000}"/>
    <cellStyle name="Hiperłącze 9" xfId="28612" hidden="1" xr:uid="{00000000-0005-0000-0000-000069990000}"/>
    <cellStyle name="Hiperłącze 9" xfId="29232" hidden="1" xr:uid="{00000000-0005-0000-0000-0000A2990000}"/>
    <cellStyle name="Hiperłącze 9" xfId="28819" hidden="1" xr:uid="{00000000-0005-0000-0000-000049990000}"/>
    <cellStyle name="Hiperłącze 9" xfId="13201" hidden="1" xr:uid="{00000000-0005-0000-0000-000026920000}"/>
    <cellStyle name="Hiperłącze 9" xfId="28755" hidden="1" xr:uid="{00000000-0005-0000-0000-000046990000}"/>
    <cellStyle name="Hiperłącze 9" xfId="45768" hidden="1" xr:uid="{00000000-0005-0000-0000-0000F3A00000}"/>
    <cellStyle name="Hiperłącze 9" xfId="21918" hidden="1" xr:uid="{00000000-0005-0000-0000-000006960000}"/>
    <cellStyle name="Hiperłącze 9" xfId="26441" hidden="1" xr:uid="{00000000-0005-0000-0000-000016980000}"/>
    <cellStyle name="Hiperłącze 9" xfId="42396" hidden="1" xr:uid="{00000000-0005-0000-0000-00007A9F0000}"/>
    <cellStyle name="Hiperłącze 9" xfId="41714" hidden="1" xr:uid="{00000000-0005-0000-0000-0000589F0000}"/>
    <cellStyle name="Hiperłącze 9" xfId="42626" hidden="1" xr:uid="{00000000-0005-0000-0000-0000959F0000}"/>
    <cellStyle name="Hiperłącze 9" xfId="42018" hidden="1" xr:uid="{00000000-0005-0000-0000-0000B69F0000}"/>
    <cellStyle name="Hiperłącze 9" xfId="28849" hidden="1" xr:uid="{00000000-0005-0000-0000-000088990000}"/>
    <cellStyle name="Hiperłącze 9" xfId="12710" hidden="1" xr:uid="{00000000-0005-0000-0000-0000DC910000}"/>
    <cellStyle name="Hiperłącze 9" xfId="41699" hidden="1" xr:uid="{00000000-0005-0000-0000-0000539F0000}"/>
    <cellStyle name="Hiperłącze 9" xfId="25864" hidden="1" xr:uid="{00000000-0005-0000-0000-0000D7970000}"/>
    <cellStyle name="Hiperłącze 9" xfId="12311" hidden="1" xr:uid="{00000000-0005-0000-0000-0000AB910000}"/>
    <cellStyle name="Hiperłącze 9" xfId="26224" hidden="1" xr:uid="{00000000-0005-0000-0000-0000FE970000}"/>
    <cellStyle name="Hiperłącze 9" xfId="12134" hidden="1" xr:uid="{00000000-0005-0000-0000-00009B910000}"/>
    <cellStyle name="Hiperłącze 9" xfId="22848" hidden="1" xr:uid="{00000000-0005-0000-0000-0000F3960000}"/>
    <cellStyle name="Hiperłącze 9" xfId="11767" hidden="1" xr:uid="{00000000-0005-0000-0000-0000E5920000}"/>
    <cellStyle name="Hiperłącze 9" xfId="17374" hidden="1" xr:uid="{00000000-0005-0000-0000-0000F1930000}"/>
    <cellStyle name="Hiperłącze 9" xfId="17392" hidden="1" xr:uid="{00000000-0005-0000-0000-0000F6930000}"/>
    <cellStyle name="Hiperłącze 9" xfId="19631" hidden="1" xr:uid="{00000000-0005-0000-0000-000020950000}"/>
    <cellStyle name="Hiperłącze 9" xfId="30856" hidden="1" xr:uid="{00000000-0005-0000-0000-00001A9A0000}"/>
    <cellStyle name="Hiperłącze 9" xfId="16824" hidden="1" xr:uid="{00000000-0005-0000-0000-0000BC930000}"/>
    <cellStyle name="Hiperłącze 9" xfId="25873" hidden="1" xr:uid="{00000000-0005-0000-0000-0000DC970000}"/>
    <cellStyle name="Hiperłącze 9" xfId="27918" hidden="1" xr:uid="{00000000-0005-0000-0000-0000C9980000}"/>
    <cellStyle name="Hiperłącze 9" xfId="40560" hidden="1" xr:uid="{00000000-0005-0000-0000-00009F9E0000}"/>
    <cellStyle name="Hiperłącze 9" xfId="40140" hidden="1" xr:uid="{00000000-0005-0000-0000-00006E9E0000}"/>
    <cellStyle name="Hiperłącze 9" xfId="16909" hidden="1" xr:uid="{00000000-0005-0000-0000-0000C0930000}"/>
    <cellStyle name="Hiperłącze 9" xfId="11238" hidden="1" xr:uid="{00000000-0005-0000-0000-000071910000}"/>
    <cellStyle name="Hiperłącze 9" xfId="14747" hidden="1" xr:uid="{00000000-0005-0000-0000-000006930000}"/>
    <cellStyle name="Hiperłącze 9" xfId="32019" hidden="1" xr:uid="{00000000-0005-0000-0000-0000F89A0000}"/>
    <cellStyle name="Hiperłącze 9" xfId="36441" hidden="1" xr:uid="{00000000-0005-0000-0000-00001E9D0000}"/>
    <cellStyle name="Hiperłącze 9" xfId="15010" hidden="1" xr:uid="{00000000-0005-0000-0000-00003F930000}"/>
    <cellStyle name="Hiperłącze 9" xfId="18732" hidden="1" xr:uid="{00000000-0005-0000-0000-00009D940000}"/>
    <cellStyle name="Hiperłącze 9" xfId="15595" hidden="1" xr:uid="{00000000-0005-0000-0000-00006C930000}"/>
    <cellStyle name="Hiperłącze 9" xfId="37858" hidden="1" xr:uid="{00000000-0005-0000-0000-00006D9D0000}"/>
    <cellStyle name="Hiperłącze 9" xfId="34853" hidden="1" xr:uid="{00000000-0005-0000-0000-0000409D0000}"/>
    <cellStyle name="Hiperłącze 9" xfId="36400" hidden="1" xr:uid="{00000000-0005-0000-0000-0000129D0000}"/>
    <cellStyle name="Hiperłącze 9" xfId="44984" hidden="1" xr:uid="{00000000-0005-0000-0000-0000A4A00000}"/>
    <cellStyle name="Hiperłącze 9" xfId="36990" hidden="1" xr:uid="{00000000-0005-0000-0000-0000EA9C0000}"/>
    <cellStyle name="Hiperłącze 9" xfId="25141" hidden="1" xr:uid="{00000000-0005-0000-0000-00001E990000}"/>
    <cellStyle name="Hiperłącze 9" xfId="30892" hidden="1" xr:uid="{00000000-0005-0000-0000-0000209A0000}"/>
    <cellStyle name="Hiperłącze 9" xfId="22112" hidden="1" xr:uid="{00000000-0005-0000-0000-000035960000}"/>
    <cellStyle name="Hiperłącze 9" xfId="44828" hidden="1" xr:uid="{00000000-0005-0000-0000-000091A00000}"/>
    <cellStyle name="Hiperłącze 9" xfId="43343" hidden="1" xr:uid="{00000000-0005-0000-0000-000060A00000}"/>
    <cellStyle name="Hiperłącze 9" xfId="39125" hidden="1" xr:uid="{00000000-0005-0000-0000-0000BF9E0000}"/>
    <cellStyle name="Hiperłącze 9" xfId="27761" hidden="1" xr:uid="{00000000-0005-0000-0000-0000C0980000}"/>
    <cellStyle name="Hiperłącze 9" xfId="14839" hidden="1" xr:uid="{00000000-0005-0000-0000-000060930000}"/>
    <cellStyle name="Hiperłącze 9" xfId="15712" hidden="1" xr:uid="{00000000-0005-0000-0000-000080930000}"/>
    <cellStyle name="Hiperłącze 9" xfId="31595" hidden="1" xr:uid="{00000000-0005-0000-0000-0000869A0000}"/>
    <cellStyle name="Hiperłącze 9" xfId="27190" hidden="1" xr:uid="{00000000-0005-0000-0000-00009D980000}"/>
    <cellStyle name="Hiperłącze 9" xfId="26982" hidden="1" xr:uid="{00000000-0005-0000-0000-00006E980000}"/>
    <cellStyle name="Hiperłącze 9" xfId="40451" hidden="1" xr:uid="{00000000-0005-0000-0000-0000939E0000}"/>
    <cellStyle name="Hiperłącze 9" xfId="34597" hidden="1" xr:uid="{00000000-0005-0000-0000-0000B09C0000}"/>
    <cellStyle name="Hiperłącze 9" xfId="15376" hidden="1" xr:uid="{00000000-0005-0000-0000-000029930000}"/>
    <cellStyle name="Hiperłącze 9" xfId="24923" hidden="1" xr:uid="{00000000-0005-0000-0000-0000AD970000}"/>
    <cellStyle name="Hiperłącze 9" xfId="34168" hidden="1" xr:uid="{00000000-0005-0000-0000-0000AA9C0000}"/>
    <cellStyle name="Hiperłącze 9" xfId="26415" hidden="1" xr:uid="{00000000-0005-0000-0000-000015980000}"/>
    <cellStyle name="Hiperłącze 9" xfId="35517" hidden="1" xr:uid="{00000000-0005-0000-0000-0000539C0000}"/>
    <cellStyle name="Hiperłącze 9" xfId="43670" hidden="1" xr:uid="{00000000-0005-0000-0000-0000FA9F0000}"/>
    <cellStyle name="Hiperłącze 9" xfId="11614" hidden="1" xr:uid="{00000000-0005-0000-0000-0000F8910000}"/>
    <cellStyle name="Hiperłącze 9" xfId="40484" hidden="1" xr:uid="{00000000-0005-0000-0000-00009C9E0000}"/>
    <cellStyle name="Hiperłącze 9" xfId="33203" hidden="1" xr:uid="{00000000-0005-0000-0000-0000509B0000}"/>
    <cellStyle name="Hiperłącze 9" xfId="35438" hidden="1" xr:uid="{00000000-0005-0000-0000-0000389C0000}"/>
    <cellStyle name="Hiperłącze 9" xfId="42544" hidden="1" xr:uid="{00000000-0005-0000-0000-00008A9F0000}"/>
    <cellStyle name="Hiperłącze 9" xfId="41781" hidden="1" xr:uid="{00000000-0005-0000-0000-00005A9F0000}"/>
    <cellStyle name="Hiperłącze 9" xfId="29774" hidden="1" xr:uid="{00000000-0005-0000-0000-0000309A0000}"/>
    <cellStyle name="Hiperłącze 9" xfId="46095" hidden="1" xr:uid="{00000000-0005-0000-0000-000018A10000}"/>
    <cellStyle name="Hiperłącze 9" xfId="40014" hidden="1" xr:uid="{00000000-0005-0000-0000-0000399F0000}"/>
    <cellStyle name="Hiperłącze 9" xfId="41081" hidden="1" xr:uid="{00000000-0005-0000-0000-0000169F0000}"/>
    <cellStyle name="Hiperłącze 9" xfId="41254" hidden="1" xr:uid="{00000000-0005-0000-0000-0000E19E0000}"/>
    <cellStyle name="Hiperłącze 9" xfId="28239" hidden="1" xr:uid="{00000000-0005-0000-0000-00002F990000}"/>
    <cellStyle name="Hiperłącze 9" xfId="39442" hidden="1" xr:uid="{00000000-0005-0000-0000-00000C9E0000}"/>
    <cellStyle name="Hiperłącze 9" xfId="25102" hidden="1" xr:uid="{00000000-0005-0000-0000-000012990000}"/>
    <cellStyle name="Hiperłącze 9" xfId="38700" hidden="1" xr:uid="{00000000-0005-0000-0000-0000B69E0000}"/>
    <cellStyle name="Hiperłącze 9" xfId="35715" hidden="1" xr:uid="{00000000-0005-0000-0000-0000699C0000}"/>
    <cellStyle name="Hiperłącze 9" xfId="25295" hidden="1" xr:uid="{00000000-0005-0000-0000-00000A990000}"/>
    <cellStyle name="Hiperłącze 9" xfId="22740" hidden="1" xr:uid="{00000000-0005-0000-0000-000095960000}"/>
    <cellStyle name="Hiperłącze 9" xfId="14796" hidden="1" xr:uid="{00000000-0005-0000-0000-00003B930000}"/>
    <cellStyle name="Hiperłącze 9" xfId="42728" hidden="1" xr:uid="{00000000-0005-0000-0000-0000CB9F0000}"/>
    <cellStyle name="Hiperłącze 9" xfId="26594" hidden="1" xr:uid="{00000000-0005-0000-0000-000044980000}"/>
    <cellStyle name="Hiperłącze 9" xfId="38299" hidden="1" xr:uid="{00000000-0005-0000-0000-0000C59D0000}"/>
    <cellStyle name="Hiperłącze 9" xfId="37413" hidden="1" xr:uid="{00000000-0005-0000-0000-0000949D0000}"/>
    <cellStyle name="Hiperłącze 9" xfId="24403" hidden="1" xr:uid="{00000000-0005-0000-0000-00004C970000}"/>
    <cellStyle name="Hiperłącze 9" xfId="33911" hidden="1" xr:uid="{00000000-0005-0000-0000-0000CC9B0000}"/>
    <cellStyle name="Hiperłącze 9" xfId="37954" hidden="1" xr:uid="{00000000-0005-0000-0000-0000789D0000}"/>
    <cellStyle name="Hiperłącze 9" xfId="13472" hidden="1" xr:uid="{00000000-0005-0000-0000-000045920000}"/>
    <cellStyle name="Hiperłącze 9" xfId="31231" hidden="1" xr:uid="{00000000-0005-0000-0000-00005F9A0000}"/>
    <cellStyle name="Hiperłącze 9" xfId="23503" hidden="1" xr:uid="{00000000-0005-0000-0000-0000C5960000}"/>
    <cellStyle name="Hiperłącze 9" xfId="25466" hidden="1" xr:uid="{00000000-0005-0000-0000-00008C980000}"/>
    <cellStyle name="Hiperłącze 9" xfId="40515" hidden="1" xr:uid="{00000000-0005-0000-0000-0000959E0000}"/>
    <cellStyle name="Hiperłącze 9" xfId="19900" hidden="1" xr:uid="{00000000-0005-0000-0000-000039950000}"/>
    <cellStyle name="Hiperłącze 9" xfId="34977" hidden="1" xr:uid="{00000000-0005-0000-0000-0000FD9B0000}"/>
    <cellStyle name="Hiperłącze 9" xfId="42224" hidden="1" xr:uid="{00000000-0005-0000-0000-0000B49F0000}"/>
    <cellStyle name="Hiperłącze 9" xfId="19262" hidden="1" xr:uid="{00000000-0005-0000-0000-000012950000}"/>
    <cellStyle name="Hiperłącze 9" xfId="29609" hidden="1" xr:uid="{00000000-0005-0000-0000-00002B9A0000}"/>
    <cellStyle name="Hiperłącze 9" xfId="31050" hidden="1" xr:uid="{00000000-0005-0000-0000-0000499A0000}"/>
    <cellStyle name="Hiperłącze 9" xfId="13162" hidden="1" xr:uid="{00000000-0005-0000-0000-000021920000}"/>
    <cellStyle name="Hiperłącze 9" xfId="28747" hidden="1" xr:uid="{00000000-0005-0000-0000-000045990000}"/>
    <cellStyle name="Hiperłącze 9" xfId="36981" hidden="1" xr:uid="{00000000-0005-0000-0000-0000E69C0000}"/>
    <cellStyle name="Hiperłącze 9" xfId="28434" hidden="1" xr:uid="{00000000-0005-0000-0000-00008D990000}"/>
    <cellStyle name="Hiperłącze 9" xfId="35050" hidden="1" xr:uid="{00000000-0005-0000-0000-0000059C0000}"/>
    <cellStyle name="Hiperłącze 9" xfId="25122" hidden="1" xr:uid="{00000000-0005-0000-0000-00008A980000}"/>
    <cellStyle name="Hiperłącze 9" xfId="29767" hidden="1" xr:uid="{00000000-0005-0000-0000-00002F9A0000}"/>
    <cellStyle name="Hiperłącze 9" xfId="17006" hidden="1" xr:uid="{00000000-0005-0000-0000-0000CB930000}"/>
    <cellStyle name="Hiperłącze 9" xfId="30643" hidden="1" xr:uid="{00000000-0005-0000-0000-0000FE990000}"/>
    <cellStyle name="Hiperłącze 9" xfId="39097" hidden="1" xr:uid="{00000000-0005-0000-0000-0000B39E0000}"/>
    <cellStyle name="Hiperłącze 9" xfId="40238" hidden="1" xr:uid="{00000000-0005-0000-0000-0000799E0000}"/>
    <cellStyle name="Hiperłącze 9" xfId="26796" hidden="1" xr:uid="{00000000-0005-0000-0000-00005C980000}"/>
    <cellStyle name="Hiperłącze 9" xfId="15955" hidden="1" xr:uid="{00000000-0005-0000-0000-000091930000}"/>
    <cellStyle name="Hiperłącze 9" xfId="10296" hidden="1" xr:uid="{00000000-0005-0000-0000-00005F910000}"/>
    <cellStyle name="Hiperłącze 9" xfId="39830" hidden="1" xr:uid="{00000000-0005-0000-0000-0000349E0000}"/>
    <cellStyle name="Hiperłącze 9" xfId="33878" hidden="1" xr:uid="{00000000-0005-0000-0000-0000C39B0000}"/>
    <cellStyle name="Hiperłącze 9" xfId="14987" hidden="1" xr:uid="{00000000-0005-0000-0000-000041930000}"/>
    <cellStyle name="Hiperłącze 9" xfId="25840" hidden="1" xr:uid="{00000000-0005-0000-0000-0000D3970000}"/>
    <cellStyle name="Hiperłącze 9" xfId="38591" hidden="1" xr:uid="{00000000-0005-0000-0000-0000E69D0000}"/>
    <cellStyle name="Hiperłącze 9" xfId="37606" hidden="1" xr:uid="{00000000-0005-0000-0000-0000919D0000}"/>
    <cellStyle name="Hiperłącze 9" xfId="44538" hidden="1" xr:uid="{00000000-0005-0000-0000-000054A10000}"/>
    <cellStyle name="Hiperłącze 9" xfId="33969" hidden="1" xr:uid="{00000000-0005-0000-0000-0000CD9B0000}"/>
    <cellStyle name="Hiperłącze 9" xfId="33696" hidden="1" xr:uid="{00000000-0005-0000-0000-0000B09B0000}"/>
    <cellStyle name="Hiperłącze 9" xfId="36427" hidden="1" xr:uid="{00000000-0005-0000-0000-0000209D0000}"/>
    <cellStyle name="Hiperłącze 9" xfId="45215" hidden="1" xr:uid="{00000000-0005-0000-0000-0000D7A00000}"/>
    <cellStyle name="Hiperłącze 9" xfId="43608" hidden="1" xr:uid="{00000000-0005-0000-0000-0000B9A00000}"/>
    <cellStyle name="Hiperłącze 9" xfId="43169" hidden="1" xr:uid="{00000000-0005-0000-0000-000064A00000}"/>
    <cellStyle name="Hiperłącze 9" xfId="27692" hidden="1" xr:uid="{00000000-0005-0000-0000-0000AD980000}"/>
    <cellStyle name="Hiperłącze 9" xfId="27163" hidden="1" xr:uid="{00000000-0005-0000-0000-000095980000}"/>
    <cellStyle name="Hiperłącze 9" xfId="27035" hidden="1" xr:uid="{00000000-0005-0000-0000-000077980000}"/>
    <cellStyle name="Hiperłącze 9" xfId="26847" hidden="1" xr:uid="{00000000-0005-0000-0000-00005A980000}"/>
    <cellStyle name="Hiperłącze 9" xfId="42285" hidden="1" xr:uid="{00000000-0005-0000-0000-0000719F0000}"/>
    <cellStyle name="Hiperłącze 9" xfId="36178" hidden="1" xr:uid="{00000000-0005-0000-0000-0000BC9C0000}"/>
    <cellStyle name="Hiperłącze 9" xfId="12768" hidden="1" xr:uid="{00000000-0005-0000-0000-0000DD910000}"/>
    <cellStyle name="Hiperłącze 9" xfId="33648" hidden="1" xr:uid="{00000000-0005-0000-0000-0000A29B0000}"/>
    <cellStyle name="Hiperłącze 9" xfId="21851" hidden="1" xr:uid="{00000000-0005-0000-0000-000004960000}"/>
    <cellStyle name="Hiperłącze 9" xfId="20885" hidden="1" xr:uid="{00000000-0005-0000-0000-00006A960000}"/>
    <cellStyle name="Hiperłącze 9" xfId="38895" hidden="1" xr:uid="{00000000-0005-0000-0000-0000479F0000}"/>
    <cellStyle name="Hiperłącze 9" xfId="37939" hidden="1" xr:uid="{00000000-0005-0000-0000-0000739D0000}"/>
    <cellStyle name="Hiperłącze 9" xfId="19674" hidden="1" xr:uid="{00000000-0005-0000-0000-00001D950000}"/>
    <cellStyle name="Hiperłącze 9" xfId="15901" hidden="1" xr:uid="{00000000-0005-0000-0000-000090930000}"/>
    <cellStyle name="Hiperłącze 9" xfId="23265" hidden="1" xr:uid="{00000000-0005-0000-0000-0000A9960000}"/>
    <cellStyle name="Hiperłącze 9" xfId="25489" hidden="1" xr:uid="{00000000-0005-0000-0000-000089980000}"/>
    <cellStyle name="Hiperłącze 9" xfId="19028" hidden="1" xr:uid="{00000000-0005-0000-0000-0000E5940000}"/>
    <cellStyle name="Hiperłącze 9" xfId="40507" hidden="1" xr:uid="{00000000-0005-0000-0000-0000999E0000}"/>
    <cellStyle name="Hiperłącze 9" xfId="14412" hidden="1" xr:uid="{00000000-0005-0000-0000-0000A4920000}"/>
    <cellStyle name="Hiperłącze 9" xfId="46213" hidden="1" xr:uid="{00000000-0005-0000-0000-000062A10000}"/>
    <cellStyle name="Hiperłącze 9" xfId="20665" hidden="1" xr:uid="{00000000-0005-0000-0000-000018960000}"/>
    <cellStyle name="Hiperłącze 9" xfId="31450" hidden="1" xr:uid="{00000000-0005-0000-0000-00007B9A0000}"/>
    <cellStyle name="Hiperłącze 9" xfId="30006" hidden="1" xr:uid="{00000000-0005-0000-0000-00009D9A0000}"/>
    <cellStyle name="Hiperłącze 9" xfId="27818" hidden="1" xr:uid="{00000000-0005-0000-0000-0000F8980000}"/>
    <cellStyle name="Hiperłącze 9" xfId="37149" hidden="1" xr:uid="{00000000-0005-0000-0000-0000269D0000}"/>
    <cellStyle name="Hiperłącze 9" xfId="43575" hidden="1" xr:uid="{00000000-0005-0000-0000-0000CDA00000}"/>
    <cellStyle name="Hiperłącze 9" xfId="14470" hidden="1" xr:uid="{00000000-0005-0000-0000-0000A2920000}"/>
    <cellStyle name="Hiperłącze 9" xfId="16981" hidden="1" xr:uid="{00000000-0005-0000-0000-0000C6930000}"/>
    <cellStyle name="Hiperłącze 9" xfId="14530" hidden="1" xr:uid="{00000000-0005-0000-0000-0000D6920000}"/>
    <cellStyle name="Hiperłącze 9" xfId="25922" hidden="1" xr:uid="{00000000-0005-0000-0000-0000DA970000}"/>
    <cellStyle name="Hiperłącze 9" xfId="11398" hidden="1" xr:uid="{00000000-0005-0000-0000-000088910000}"/>
    <cellStyle name="Hiperłącze 9" xfId="12627" hidden="1" xr:uid="{00000000-0005-0000-0000-0000CD910000}"/>
    <cellStyle name="Hiperłącze 9" xfId="43704" hidden="1" xr:uid="{00000000-0005-0000-0000-0000FF9F0000}"/>
    <cellStyle name="Hiperłącze 9" xfId="35151" hidden="1" xr:uid="{00000000-0005-0000-0000-0000119C0000}"/>
    <cellStyle name="Hiperłącze 9" xfId="40131" hidden="1" xr:uid="{00000000-0005-0000-0000-00006D9E0000}"/>
    <cellStyle name="Hiperłącze 9" xfId="44005" hidden="1" xr:uid="{00000000-0005-0000-0000-000016A00000}"/>
    <cellStyle name="Hiperłącze 9" xfId="17175" hidden="1" xr:uid="{00000000-0005-0000-0000-0000DE930000}"/>
    <cellStyle name="Hiperłącze 9" xfId="28938" hidden="1" xr:uid="{00000000-0005-0000-0000-00005B990000}"/>
    <cellStyle name="Hiperłącze 9" xfId="16630" hidden="1" xr:uid="{00000000-0005-0000-0000-0000A6930000}"/>
    <cellStyle name="Hiperłącze 9" xfId="43295" hidden="1" xr:uid="{00000000-0005-0000-0000-000066A00000}"/>
    <cellStyle name="Hiperłącze 9" xfId="17997" hidden="1" xr:uid="{00000000-0005-0000-0000-000055940000}"/>
    <cellStyle name="Hiperłącze 9" xfId="17974" hidden="1" xr:uid="{00000000-0005-0000-0000-000058940000}"/>
    <cellStyle name="Hiperłącze 9" xfId="16365" hidden="1" xr:uid="{00000000-0005-0000-0000-00005B940000}"/>
    <cellStyle name="Hiperłącze 9" xfId="16470" hidden="1" xr:uid="{00000000-0005-0000-0000-00005C940000}"/>
    <cellStyle name="Hiperłącze 9" xfId="16396" hidden="1" xr:uid="{00000000-0005-0000-0000-00005D940000}"/>
    <cellStyle name="Hiperłącze 9" xfId="16479" hidden="1" xr:uid="{00000000-0005-0000-0000-000063940000}"/>
    <cellStyle name="Hiperłącze 9" xfId="16733" hidden="1" xr:uid="{00000000-0005-0000-0000-000065940000}"/>
    <cellStyle name="Hiperłącze 9" xfId="16737" hidden="1" xr:uid="{00000000-0005-0000-0000-00006B940000}"/>
    <cellStyle name="Hiperłącze 9" xfId="46711" hidden="1" xr:uid="{00000000-0005-0000-0000-0000C1A10000}"/>
    <cellStyle name="Hiperłącze 9" xfId="46747" hidden="1" xr:uid="{00000000-0005-0000-0000-0000C4A10000}"/>
    <cellStyle name="Hiperłącze 9" xfId="46541" hidden="1" xr:uid="{00000000-0005-0000-0000-0000C6A10000}"/>
    <cellStyle name="Hiperłącze 9" xfId="46573" hidden="1" xr:uid="{00000000-0005-0000-0000-0000CCA10000}"/>
    <cellStyle name="Hiperłącze 9" xfId="46526" hidden="1" xr:uid="{00000000-0005-0000-0000-0000CDA10000}"/>
    <cellStyle name="Hiperłącze 9" xfId="46494" hidden="1" xr:uid="{00000000-0005-0000-0000-0000D3A10000}"/>
    <cellStyle name="Hiperłącze 9" xfId="46933" hidden="1" xr:uid="{00000000-0005-0000-0000-0000D8A10000}"/>
    <cellStyle name="Hiperłącze 9" xfId="46267" hidden="1" xr:uid="{00000000-0005-0000-0000-00006BA10000}"/>
    <cellStyle name="Hiperłącze 9" xfId="43405" hidden="1" xr:uid="{00000000-0005-0000-0000-00005BA10000}"/>
    <cellStyle name="Hiperłącze 9" xfId="43473" hidden="1" xr:uid="{00000000-0005-0000-0000-00004BA10000}"/>
    <cellStyle name="Hiperłącze 9" xfId="45533" hidden="1" xr:uid="{00000000-0005-0000-0000-00003BA10000}"/>
    <cellStyle name="Hiperłącze 9" xfId="45999" hidden="1" xr:uid="{00000000-0005-0000-0000-00000BA10000}"/>
    <cellStyle name="Hiperłącze 9" xfId="43273" hidden="1" xr:uid="{00000000-0005-0000-0000-00006BA00000}"/>
    <cellStyle name="Hiperłącze 9" xfId="43178" hidden="1" xr:uid="{00000000-0005-0000-0000-00005BA00000}"/>
    <cellStyle name="Hiperłącze 9" xfId="44265" hidden="1" xr:uid="{00000000-0005-0000-0000-00003BA00000}"/>
    <cellStyle name="Hiperłącze 9" xfId="44147" hidden="1" xr:uid="{00000000-0005-0000-0000-00002BA00000}"/>
    <cellStyle name="Hiperłącze 9" xfId="17545" hidden="1" xr:uid="{00000000-0005-0000-0000-000024940000}"/>
    <cellStyle name="Hiperłącze 9" xfId="12879" hidden="1" xr:uid="{00000000-0005-0000-0000-000001920000}"/>
    <cellStyle name="Hiperłącze 9" xfId="14890" hidden="1" xr:uid="{00000000-0005-0000-0000-000059930000}"/>
    <cellStyle name="Hiperłącze 9" xfId="23185" hidden="1" xr:uid="{00000000-0005-0000-0000-0000A2960000}"/>
    <cellStyle name="Hiperłącze 9" xfId="22172" hidden="1" xr:uid="{00000000-0005-0000-0000-00003C960000}"/>
    <cellStyle name="Hiperłącze 9" xfId="29955" hidden="1" xr:uid="{00000000-0005-0000-0000-0000949A0000}"/>
    <cellStyle name="Hiperłącze 9" xfId="12214" hidden="1" xr:uid="{00000000-0005-0000-0000-0000EA920000}"/>
    <cellStyle name="Hiperłącze 9" xfId="15793" hidden="1" xr:uid="{00000000-0005-0000-0000-000084930000}"/>
    <cellStyle name="Hiperłącze 9" xfId="25181" hidden="1" xr:uid="{00000000-0005-0000-0000-00002B980000}"/>
    <cellStyle name="Hiperłącze 9" xfId="38994" hidden="1" xr:uid="{00000000-0005-0000-0000-0000B09E0000}"/>
    <cellStyle name="Hiperłącze 9" xfId="32617" hidden="1" xr:uid="{00000000-0005-0000-0000-0000129B0000}"/>
    <cellStyle name="Hiperłącze 9" xfId="33691" hidden="1" xr:uid="{00000000-0005-0000-0000-0000AC9B0000}"/>
    <cellStyle name="Hiperłącze 9" xfId="37753" hidden="1" xr:uid="{00000000-0005-0000-0000-0000639D0000}"/>
    <cellStyle name="Hiperłącze 9" xfId="28680" hidden="1" xr:uid="{00000000-0005-0000-0000-000040990000}"/>
    <cellStyle name="Hiperłącze 9" xfId="28203" hidden="1" xr:uid="{00000000-0005-0000-0000-000026990000}"/>
    <cellStyle name="Hiperłącze 9" xfId="30774" hidden="1" xr:uid="{00000000-0005-0000-0000-0000139A0000}"/>
    <cellStyle name="Hiperłącze 9" xfId="16172" hidden="1" xr:uid="{00000000-0005-0000-0000-0000FD930000}"/>
    <cellStyle name="Hiperłącze 9" xfId="17111" hidden="1" xr:uid="{00000000-0005-0000-0000-0000D8930000}"/>
    <cellStyle name="Hiperłącze 9" xfId="16791" hidden="1" xr:uid="{00000000-0005-0000-0000-0000B3930000}"/>
    <cellStyle name="Hiperłącze 9" xfId="16434" hidden="1" xr:uid="{00000000-0005-0000-0000-00006D940000}"/>
    <cellStyle name="Hiperłącze 9" xfId="16509" hidden="1" xr:uid="{00000000-0005-0000-0000-00006E940000}"/>
    <cellStyle name="Hiperłącze 9" xfId="16502" hidden="1" xr:uid="{00000000-0005-0000-0000-000070940000}"/>
    <cellStyle name="Hiperłącze 9" xfId="18032" hidden="1" xr:uid="{00000000-0005-0000-0000-000071940000}"/>
    <cellStyle name="Hiperłącze 9" xfId="18060" hidden="1" xr:uid="{00000000-0005-0000-0000-000074940000}"/>
    <cellStyle name="Hiperłącze 9" xfId="18074" hidden="1" xr:uid="{00000000-0005-0000-0000-000077940000}"/>
    <cellStyle name="Hiperłącze 9" xfId="18141" hidden="1" xr:uid="{00000000-0005-0000-0000-00007D940000}"/>
    <cellStyle name="Hiperłącze 9" xfId="18572" hidden="1" xr:uid="{00000000-0005-0000-0000-00008A940000}"/>
    <cellStyle name="Hiperłącze 9" xfId="18583" hidden="1" xr:uid="{00000000-0005-0000-0000-00008B940000}"/>
    <cellStyle name="Hiperłącze 9" xfId="18592" hidden="1" xr:uid="{00000000-0005-0000-0000-00008C940000}"/>
    <cellStyle name="Hiperłącze 9" xfId="18659" hidden="1" xr:uid="{00000000-0005-0000-0000-000092940000}"/>
    <cellStyle name="Hiperłącze 9" xfId="18627" hidden="1" xr:uid="{00000000-0005-0000-0000-000093940000}"/>
    <cellStyle name="Hiperłącze 9" xfId="18616" hidden="1" xr:uid="{00000000-0005-0000-0000-000094940000}"/>
    <cellStyle name="Hiperłącze 9" xfId="18675" hidden="1" xr:uid="{00000000-0005-0000-0000-000096940000}"/>
    <cellStyle name="Hiperłącze 9" xfId="18683" hidden="1" xr:uid="{00000000-0005-0000-0000-000097940000}"/>
    <cellStyle name="Hiperłącze 9" xfId="18747" hidden="1" xr:uid="{00000000-0005-0000-0000-00009A940000}"/>
    <cellStyle name="Hiperłącze 9" xfId="18704" hidden="1" xr:uid="{00000000-0005-0000-0000-00009B940000}"/>
    <cellStyle name="Hiperłącze 9" xfId="18755" hidden="1" xr:uid="{00000000-0005-0000-0000-00009E940000}"/>
    <cellStyle name="Hiperłącze 9" xfId="18804" hidden="1" xr:uid="{00000000-0005-0000-0000-0000A2940000}"/>
    <cellStyle name="Hiperłącze 9" xfId="18922" hidden="1" xr:uid="{00000000-0005-0000-0000-0000AF940000}"/>
    <cellStyle name="Hiperłącze 9" xfId="18994" hidden="1" xr:uid="{00000000-0005-0000-0000-0000B2940000}"/>
    <cellStyle name="Hiperłącze 9" xfId="18945" hidden="1" xr:uid="{00000000-0005-0000-0000-0000B3940000}"/>
    <cellStyle name="Hiperłącze 9" xfId="19003" hidden="1" xr:uid="{00000000-0005-0000-0000-0000B6940000}"/>
    <cellStyle name="Hiperłącze 9" xfId="18966" hidden="1" xr:uid="{00000000-0005-0000-0000-0000B7940000}"/>
    <cellStyle name="Hiperłącze 9" xfId="18954" hidden="1" xr:uid="{00000000-0005-0000-0000-0000B8940000}"/>
    <cellStyle name="Hiperłącze 9" xfId="18274" hidden="1" xr:uid="{00000000-0005-0000-0000-0000C2940000}"/>
    <cellStyle name="Hiperłącze 9" xfId="32873" hidden="1" xr:uid="{00000000-0005-0000-0000-0000859B0000}"/>
    <cellStyle name="Hiperłącze 9" xfId="15420" hidden="1" xr:uid="{00000000-0005-0000-0000-00002E930000}"/>
    <cellStyle name="Hiperłącze 9" xfId="30569" hidden="1" xr:uid="{00000000-0005-0000-0000-0000FA990000}"/>
    <cellStyle name="Hiperłącze 9" xfId="30635" hidden="1" xr:uid="{00000000-0005-0000-0000-0000FD990000}"/>
    <cellStyle name="Hiperłącze 9" xfId="30600" hidden="1" xr:uid="{00000000-0005-0000-0000-0000FF990000}"/>
    <cellStyle name="Hiperłącze 9" xfId="30619" hidden="1" xr:uid="{00000000-0005-0000-0000-0000039A0000}"/>
    <cellStyle name="Hiperłącze 9" xfId="11481" hidden="1" xr:uid="{00000000-0005-0000-0000-0000FC910000}"/>
    <cellStyle name="Hiperłącze 9" xfId="47000" hidden="1" xr:uid="{00000000-0005-0000-0000-000098A10000}"/>
    <cellStyle name="Hiperłącze 9" xfId="33167" hidden="1" xr:uid="{00000000-0005-0000-0000-0000499B0000}"/>
    <cellStyle name="Hiperłącze 9" xfId="33606" hidden="1" xr:uid="{00000000-0005-0000-0000-0000769B0000}"/>
    <cellStyle name="Hiperłącze 9" xfId="33034" hidden="1" xr:uid="{00000000-0005-0000-0000-0000909B0000}"/>
    <cellStyle name="Hiperłącze 9" xfId="32847" hidden="1" xr:uid="{00000000-0005-0000-0000-00008E9B0000}"/>
    <cellStyle name="Hiperłącze 9" xfId="44050" hidden="1" xr:uid="{00000000-0005-0000-0000-000020A00000}"/>
    <cellStyle name="Hiperłącze 9" xfId="45332" hidden="1" xr:uid="{00000000-0005-0000-0000-0000E8A00000}"/>
    <cellStyle name="Hiperłącze 9" xfId="30178" hidden="1" xr:uid="{00000000-0005-0000-0000-0000CE990000}"/>
    <cellStyle name="Hiperłącze 9" xfId="39491" hidden="1" xr:uid="{00000000-0005-0000-0000-00000A9E0000}"/>
    <cellStyle name="Hiperłącze 9" xfId="39232" hidden="1" xr:uid="{00000000-0005-0000-0000-0000F29D0000}"/>
    <cellStyle name="Hiperłącze 9" xfId="39638" hidden="1" xr:uid="{00000000-0005-0000-0000-0000209E0000}"/>
    <cellStyle name="Hiperłącze 9" xfId="39902" hidden="1" xr:uid="{00000000-0005-0000-0000-00003A9E0000}"/>
    <cellStyle name="Hiperłącze 9" xfId="29799" hidden="1" xr:uid="{00000000-0005-0000-0000-0000299B0000}"/>
    <cellStyle name="Hiperłącze 9" xfId="27813" hidden="1" xr:uid="{00000000-0005-0000-0000-0000EA980000}"/>
    <cellStyle name="Hiperłącze 9" xfId="47175" hidden="1" xr:uid="{00000000-0005-0000-0000-0000A6A10000}"/>
    <cellStyle name="Hiperłącze 9" xfId="27378" hidden="1" xr:uid="{00000000-0005-0000-0000-000004990000}"/>
    <cellStyle name="Hiperłącze 9" xfId="46799" hidden="1" xr:uid="{00000000-0005-0000-0000-000083A10000}"/>
    <cellStyle name="Hiperłącze 9" xfId="22004" hidden="1" xr:uid="{00000000-0005-0000-0000-000029960000}"/>
    <cellStyle name="Hiperłącze 9" xfId="18346" hidden="1" xr:uid="{00000000-0005-0000-0000-0000DE940000}"/>
    <cellStyle name="Hiperłącze 9" xfId="36842" hidden="1" xr:uid="{00000000-0005-0000-0000-0000DA9C0000}"/>
    <cellStyle name="Hiperłącze 9" xfId="16891" hidden="1" xr:uid="{00000000-0005-0000-0000-0000BE930000}"/>
    <cellStyle name="Hiperłącze 9" xfId="31223" hidden="1" xr:uid="{00000000-0005-0000-0000-0000609A0000}"/>
    <cellStyle name="Hiperłącze 9" xfId="46967" hidden="1" xr:uid="{00000000-0005-0000-0000-000091A10000}"/>
    <cellStyle name="Hiperłącze 9" xfId="37726" hidden="1" xr:uid="{00000000-0005-0000-0000-0000609D0000}"/>
    <cellStyle name="Hiperłącze 9" xfId="36472" hidden="1" xr:uid="{00000000-0005-0000-0000-0000159D0000}"/>
    <cellStyle name="Hiperłącze 9" xfId="44563" hidden="1" xr:uid="{00000000-0005-0000-0000-000073A00000}"/>
    <cellStyle name="Hiperłącze 9" xfId="43537" hidden="1" xr:uid="{00000000-0005-0000-0000-0000BDA00000}"/>
    <cellStyle name="Hiperłącze 9" xfId="38977" hidden="1" xr:uid="{00000000-0005-0000-0000-0000AA9E0000}"/>
    <cellStyle name="Hiperłącze 9" xfId="43033" hidden="1" xr:uid="{00000000-0005-0000-0000-0000EF9F0000}"/>
    <cellStyle name="Hiperłącze 9" xfId="21801" hidden="1" xr:uid="{00000000-0005-0000-0000-0000F6950000}"/>
    <cellStyle name="Hiperłącze 9" xfId="14942" hidden="1" xr:uid="{00000000-0005-0000-0000-00004B930000}"/>
    <cellStyle name="Hiperłącze 9" xfId="26351" hidden="1" xr:uid="{00000000-0005-0000-0000-00000E980000}"/>
    <cellStyle name="Hiperłącze 9" xfId="41572" hidden="1" xr:uid="{00000000-0005-0000-0000-0000089F0000}"/>
    <cellStyle name="Hiperłącze 9" xfId="35837" hidden="1" xr:uid="{00000000-0005-0000-0000-0000789C0000}"/>
    <cellStyle name="Hiperłącze 9" xfId="43771" hidden="1" xr:uid="{00000000-0005-0000-0000-000006A00000}"/>
    <cellStyle name="Hiperłącze 9" xfId="37658" hidden="1" xr:uid="{00000000-0005-0000-0000-0000899D0000}"/>
    <cellStyle name="Hiperłącze 9" xfId="30218" hidden="1" xr:uid="{00000000-0005-0000-0000-0000D8990000}"/>
    <cellStyle name="Hiperłącze 9" xfId="18472" hidden="1" xr:uid="{00000000-0005-0000-0000-0000BE940000}"/>
    <cellStyle name="Hiperłącze 9" xfId="42778" hidden="1" xr:uid="{00000000-0005-0000-0000-0000D19F0000}"/>
    <cellStyle name="Hiperłącze 9" xfId="42091" hidden="1" xr:uid="{00000000-0005-0000-0000-0000AC9F0000}"/>
    <cellStyle name="Hiperłącze 9" xfId="41852" hidden="1" xr:uid="{00000000-0005-0000-0000-0000679F0000}"/>
    <cellStyle name="Hiperłącze 9" xfId="29264" hidden="1" xr:uid="{00000000-0005-0000-0000-0000A8990000}"/>
    <cellStyle name="Hiperłącze 9" xfId="32035" hidden="1" xr:uid="{00000000-0005-0000-0000-0000F69A0000}"/>
    <cellStyle name="Hiperłącze 9" xfId="46135" hidden="1" xr:uid="{00000000-0005-0000-0000-000012A10000}"/>
    <cellStyle name="Hiperłącze 9" xfId="38845" hidden="1" xr:uid="{00000000-0005-0000-0000-0000499F0000}"/>
    <cellStyle name="Hiperłącze 9" xfId="41026" hidden="1" xr:uid="{00000000-0005-0000-0000-0000279F0000}"/>
    <cellStyle name="Hiperłącze 9" xfId="41563" hidden="1" xr:uid="{00000000-0005-0000-0000-0000039F0000}"/>
    <cellStyle name="Hiperłącze 9" xfId="41269" hidden="1" xr:uid="{00000000-0005-0000-0000-0000DE9E0000}"/>
    <cellStyle name="Hiperłącze 9" xfId="12607" hidden="1" xr:uid="{00000000-0005-0000-0000-0000D0910000}"/>
    <cellStyle name="Hiperłącze 9" xfId="29508" hidden="1" xr:uid="{00000000-0005-0000-0000-0000C7990000}"/>
    <cellStyle name="Hiperłącze 9" xfId="40172" hidden="1" xr:uid="{00000000-0005-0000-0000-0000739E0000}"/>
    <cellStyle name="Hiperłącze 9" xfId="36354" hidden="1" xr:uid="{00000000-0005-0000-0000-00000F9D0000}"/>
    <cellStyle name="Hiperłącze 9" xfId="11486" hidden="1" xr:uid="{00000000-0005-0000-0000-0000F2910000}"/>
    <cellStyle name="Hiperłącze 9" xfId="10361" hidden="1" xr:uid="{00000000-0005-0000-0000-000062910000}"/>
    <cellStyle name="Hiperłącze 9" xfId="39633" hidden="1" xr:uid="{00000000-0005-0000-0000-00001C9E0000}"/>
    <cellStyle name="Hiperłącze 9" xfId="39248" hidden="1" xr:uid="{00000000-0005-0000-0000-0000F69D0000}"/>
    <cellStyle name="Hiperłącze 9" xfId="14793" hidden="1" xr:uid="{00000000-0005-0000-0000-000043930000}"/>
    <cellStyle name="Hiperłącze 9" xfId="24964" hidden="1" xr:uid="{00000000-0005-0000-0000-0000B3970000}"/>
    <cellStyle name="Hiperłącze 9" xfId="38495" hidden="1" xr:uid="{00000000-0005-0000-0000-0000DA9D0000}"/>
    <cellStyle name="Hiperłącze 9" xfId="38223" hidden="1" xr:uid="{00000000-0005-0000-0000-0000C09D0000}"/>
    <cellStyle name="Hiperłącze 9" xfId="37581" hidden="1" xr:uid="{00000000-0005-0000-0000-0000979D0000}"/>
    <cellStyle name="Hiperłącze 9" xfId="47030" hidden="1" xr:uid="{00000000-0005-0000-0000-00009BA10000}"/>
    <cellStyle name="Hiperłącze 9" xfId="27953" hidden="1" xr:uid="{00000000-0005-0000-0000-0000CD980000}"/>
    <cellStyle name="Hiperłącze 9" xfId="33835" hidden="1" xr:uid="{00000000-0005-0000-0000-0000B99B0000}"/>
    <cellStyle name="Hiperłącze 9" xfId="33270" hidden="1" xr:uid="{00000000-0005-0000-0000-0000559B0000}"/>
    <cellStyle name="Hiperłącze 9" xfId="28367" hidden="1" xr:uid="{00000000-0005-0000-0000-000074990000}"/>
    <cellStyle name="Hiperłącze 9" xfId="23462" hidden="1" xr:uid="{00000000-0005-0000-0000-0000C4960000}"/>
    <cellStyle name="Hiperłącze 9" xfId="31290" hidden="1" xr:uid="{00000000-0005-0000-0000-0000659A0000}"/>
    <cellStyle name="Hiperłącze 9" xfId="27132" hidden="1" xr:uid="{00000000-0005-0000-0000-00009C980000}"/>
    <cellStyle name="Hiperłącze 9" xfId="25320" hidden="1" xr:uid="{00000000-0005-0000-0000-000018990000}"/>
    <cellStyle name="Hiperłącze 9" xfId="18369" hidden="1" xr:uid="{00000000-0005-0000-0000-0000D6940000}"/>
    <cellStyle name="Hiperłącze 9" xfId="18278" hidden="1" xr:uid="{00000000-0005-0000-0000-0000BD940000}"/>
    <cellStyle name="Hiperłącze 9" xfId="29711" hidden="1" xr:uid="{00000000-0005-0000-0000-0000389A0000}"/>
    <cellStyle name="Hiperłącze 9" xfId="46549" hidden="1" xr:uid="{00000000-0005-0000-0000-0000C5A10000}"/>
    <cellStyle name="Hiperłącze 9" xfId="23543" hidden="1" xr:uid="{00000000-0005-0000-0000-0000F7960000}"/>
    <cellStyle name="Hiperłącze 9" xfId="38389" hidden="1" xr:uid="{00000000-0005-0000-0000-0000CA9D0000}"/>
    <cellStyle name="Hiperłącze 9" xfId="28707" hidden="1" xr:uid="{00000000-0005-0000-0000-000043990000}"/>
    <cellStyle name="Hiperłącze 9" xfId="35869" hidden="1" xr:uid="{00000000-0005-0000-0000-00007F9C0000}"/>
    <cellStyle name="Hiperłącze 9" xfId="10373" hidden="1" xr:uid="{00000000-0005-0000-0000-000065910000}"/>
    <cellStyle name="Hiperłącze 9" xfId="12795" hidden="1" xr:uid="{00000000-0005-0000-0000-0000E0910000}"/>
    <cellStyle name="Hiperłącze 9" xfId="25850" hidden="1" xr:uid="{00000000-0005-0000-0000-0000D4970000}"/>
    <cellStyle name="Hiperłącze 9" xfId="22770" hidden="1" xr:uid="{00000000-0005-0000-0000-0000DE960000}"/>
    <cellStyle name="Hiperłącze 9" xfId="19444" hidden="1" xr:uid="{00000000-0005-0000-0000-000059950000}"/>
    <cellStyle name="Hiperłącze 9" xfId="28121" hidden="1" xr:uid="{00000000-0005-0000-0000-000022990000}"/>
    <cellStyle name="Hiperłącze 9" xfId="41010" hidden="1" xr:uid="{00000000-0005-0000-0000-00002B9F0000}"/>
    <cellStyle name="Hiperłącze 9" xfId="32304" hidden="1" xr:uid="{00000000-0005-0000-0000-0000CD9A0000}"/>
    <cellStyle name="Hiperłącze 9" xfId="26120" hidden="1" xr:uid="{00000000-0005-0000-0000-0000EE970000}"/>
    <cellStyle name="Hiperłącze 9" xfId="24140" hidden="1" xr:uid="{00000000-0005-0000-0000-00002B970000}"/>
    <cellStyle name="Hiperłącze 9" xfId="10383" hidden="1" xr:uid="{00000000-0005-0000-0000-000066910000}"/>
    <cellStyle name="Hiperłącze 9" xfId="33934" hidden="1" xr:uid="{00000000-0005-0000-0000-0000C99B0000}"/>
    <cellStyle name="Hiperłącze 9" xfId="15947" hidden="1" xr:uid="{00000000-0005-0000-0000-000095930000}"/>
    <cellStyle name="Hiperłącze 9" xfId="30865" hidden="1" xr:uid="{00000000-0005-0000-0000-00001D9A0000}"/>
    <cellStyle name="Hiperłącze 9" xfId="40163" hidden="1" xr:uid="{00000000-0005-0000-0000-0000749E0000}"/>
    <cellStyle name="Hiperłącze 9" xfId="12953" hidden="1" xr:uid="{00000000-0005-0000-0000-000009920000}"/>
    <cellStyle name="Hiperłącze 9" xfId="22748" hidden="1" xr:uid="{00000000-0005-0000-0000-000091960000}"/>
    <cellStyle name="Hiperłącze 9" xfId="13249" hidden="1" xr:uid="{00000000-0005-0000-0000-00002F920000}"/>
    <cellStyle name="Hiperłącze 9" xfId="33299" hidden="1" xr:uid="{00000000-0005-0000-0000-00005C9B0000}"/>
    <cellStyle name="Hiperłącze 9" xfId="32771" hidden="1" xr:uid="{00000000-0005-0000-0000-0000409B0000}"/>
    <cellStyle name="Hiperłącze 9" xfId="36542" hidden="1" xr:uid="{00000000-0005-0000-0000-0000089D0000}"/>
    <cellStyle name="Hiperłącze 9" xfId="20008" hidden="1" xr:uid="{00000000-0005-0000-0000-000045950000}"/>
    <cellStyle name="Hiperłącze 9" xfId="37573" hidden="1" xr:uid="{00000000-0005-0000-0000-0000989D0000}"/>
    <cellStyle name="Hiperłącze 9" xfId="34310" hidden="1" xr:uid="{00000000-0005-0000-0000-00003A9C0000}"/>
    <cellStyle name="Hiperłącze 9" xfId="19614" hidden="1" xr:uid="{00000000-0005-0000-0000-00001B950000}"/>
    <cellStyle name="Hiperłącze 9" xfId="24741" hidden="1" xr:uid="{00000000-0005-0000-0000-000098970000}"/>
    <cellStyle name="Hiperłącze 9" xfId="18769" hidden="1" xr:uid="{00000000-0005-0000-0000-0000D8940000}"/>
    <cellStyle name="Hiperłącze 9" xfId="45363" hidden="1" xr:uid="{00000000-0005-0000-0000-0000E1A00000}"/>
    <cellStyle name="Hiperłącze 9" xfId="39562" hidden="1" xr:uid="{00000000-0005-0000-0000-0000179E0000}"/>
    <cellStyle name="Hiperłącze 9" xfId="21213" hidden="1" xr:uid="{00000000-0005-0000-0000-0000BD950000}"/>
    <cellStyle name="Hiperłącze 9" xfId="21236" hidden="1" xr:uid="{00000000-0005-0000-0000-0000BE950000}"/>
    <cellStyle name="Hiperłącze 9" xfId="21299" hidden="1" xr:uid="{00000000-0005-0000-0000-0000C1950000}"/>
    <cellStyle name="Hiperłącze 9" xfId="21308" hidden="1" xr:uid="{00000000-0005-0000-0000-0000C2950000}"/>
    <cellStyle name="Hiperłącze 9" xfId="21341" hidden="1" xr:uid="{00000000-0005-0000-0000-0000C7950000}"/>
    <cellStyle name="Hiperłącze 9" xfId="21373" hidden="1" xr:uid="{00000000-0005-0000-0000-0000C9950000}"/>
    <cellStyle name="Hiperłącze 9" xfId="21408" hidden="1" xr:uid="{00000000-0005-0000-0000-0000CD950000}"/>
    <cellStyle name="Hiperłącze 9" xfId="21426" hidden="1" xr:uid="{00000000-0005-0000-0000-0000CF950000}"/>
    <cellStyle name="Hiperłącze 9" xfId="21498" hidden="1" xr:uid="{00000000-0005-0000-0000-0000D2950000}"/>
    <cellStyle name="Hiperłącze 9" xfId="17718" hidden="1" xr:uid="{00000000-0005-0000-0000-000035940000}"/>
    <cellStyle name="Hiperłącze 9" xfId="13558" hidden="1" xr:uid="{00000000-0005-0000-0000-00006C920000}"/>
    <cellStyle name="Hiperłącze 9" xfId="13634" hidden="1" xr:uid="{00000000-0005-0000-0000-00006F920000}"/>
    <cellStyle name="Hiperłącze 9" xfId="13643" hidden="1" xr:uid="{00000000-0005-0000-0000-000070920000}"/>
    <cellStyle name="Hiperłącze 9" xfId="11858" hidden="1" xr:uid="{00000000-0005-0000-0000-000054920000}"/>
    <cellStyle name="Hiperłącze 9" xfId="11970" hidden="1" xr:uid="{00000000-0005-0000-0000-000058920000}"/>
    <cellStyle name="Hiperłącze 9" xfId="11915" hidden="1" xr:uid="{00000000-0005-0000-0000-000059920000}"/>
    <cellStyle name="Hiperłącze 9" xfId="12212" hidden="1" xr:uid="{00000000-0005-0000-0000-00005B920000}"/>
    <cellStyle name="Hiperłącze 9" xfId="11834" hidden="1" xr:uid="{00000000-0005-0000-0000-00004A920000}"/>
    <cellStyle name="Hiperłącze 9" xfId="13449" hidden="1" xr:uid="{00000000-0005-0000-0000-000048920000}"/>
    <cellStyle name="Hiperłącze 9" xfId="12208" hidden="1" xr:uid="{00000000-0005-0000-0000-000055920000}"/>
    <cellStyle name="Hiperłącze 9" xfId="11366" hidden="1" xr:uid="{00000000-0005-0000-0000-00007F910000}"/>
    <cellStyle name="Hiperłącze 9" xfId="12759" hidden="1" xr:uid="{00000000-0005-0000-0000-0000DA910000}"/>
    <cellStyle name="Hiperłącze 9" xfId="12578" hidden="1" xr:uid="{00000000-0005-0000-0000-0000C7910000}"/>
    <cellStyle name="Hiperłącze 9" xfId="44085" hidden="1" xr:uid="{00000000-0005-0000-0000-000027A00000}"/>
    <cellStyle name="Hiperłącze 9" xfId="18539" hidden="1" xr:uid="{00000000-0005-0000-0000-0000D1940000}"/>
    <cellStyle name="Hiperłącze 9" xfId="10320" hidden="1" xr:uid="{00000000-0005-0000-0000-000063910000}"/>
    <cellStyle name="Hiperłącze 9" xfId="39269" hidden="1" xr:uid="{00000000-0005-0000-0000-0000FC9D0000}"/>
    <cellStyle name="Hiperłącze 9" xfId="15262" hidden="1" xr:uid="{00000000-0005-0000-0000-00001E930000}"/>
    <cellStyle name="Hiperłącze 9" xfId="43129" hidden="1" xr:uid="{00000000-0005-0000-0000-000069A00000}"/>
    <cellStyle name="Hiperłącze 9" xfId="45945" hidden="1" xr:uid="{00000000-0005-0000-0000-000002A10000}"/>
    <cellStyle name="Hiperłącze 9" xfId="13525" hidden="1" xr:uid="{00000000-0005-0000-0000-000063920000}"/>
    <cellStyle name="Hiperłącze 9" xfId="20104" hidden="1" xr:uid="{00000000-0005-0000-0000-00007A950000}"/>
    <cellStyle name="Hiperłącze 9" xfId="33150" hidden="1" xr:uid="{00000000-0005-0000-0000-0000939B0000}"/>
    <cellStyle name="Hiperłącze 9" xfId="18065" hidden="1" xr:uid="{00000000-0005-0000-0000-000078940000}"/>
    <cellStyle name="Hiperłącze 9" xfId="20942" hidden="1" xr:uid="{00000000-0005-0000-0000-000077960000}"/>
    <cellStyle name="Hiperłącze 9" xfId="45873" hidden="1" xr:uid="{00000000-0005-0000-0000-0000FDA00000}"/>
    <cellStyle name="Hiperłącze 9" xfId="17095" hidden="1" xr:uid="{00000000-0005-0000-0000-0000D6930000}"/>
    <cellStyle name="Hiperłącze 9" xfId="18392" hidden="1" xr:uid="{00000000-0005-0000-0000-0000DB940000}"/>
    <cellStyle name="Hiperłącze 9" xfId="35247" hidden="1" xr:uid="{00000000-0005-0000-0000-00001D9C0000}"/>
    <cellStyle name="Hiperłącze 9" xfId="27381" hidden="1" xr:uid="{00000000-0005-0000-0000-000000990000}"/>
    <cellStyle name="Hiperłącze 9" xfId="35961" hidden="1" xr:uid="{00000000-0005-0000-0000-00008C9C0000}"/>
    <cellStyle name="Hiperłącze 9" xfId="29787" hidden="1" xr:uid="{00000000-0005-0000-0000-00002A9A0000}"/>
    <cellStyle name="Hiperłącze 9" xfId="28130" hidden="1" xr:uid="{00000000-0005-0000-0000-000023990000}"/>
    <cellStyle name="Hiperłącze 9" xfId="16202" hidden="1" xr:uid="{00000000-0005-0000-0000-000000940000}"/>
    <cellStyle name="Hiperłącze 9" xfId="28248" hidden="1" xr:uid="{00000000-0005-0000-0000-000030990000}"/>
    <cellStyle name="Hiperłącze 9" xfId="40632" hidden="1" xr:uid="{00000000-0005-0000-0000-0000A29E0000}"/>
    <cellStyle name="Hiperłącze 9" xfId="40221" hidden="1" xr:uid="{00000000-0005-0000-0000-0000729E0000}"/>
    <cellStyle name="Hiperłącze 9" xfId="23843" hidden="1" xr:uid="{00000000-0005-0000-0000-000063970000}"/>
    <cellStyle name="Hiperłącze 9" xfId="23879" hidden="1" xr:uid="{00000000-0005-0000-0000-000083970000}"/>
    <cellStyle name="Hiperłącze 9" xfId="32052" hidden="1" xr:uid="{00000000-0005-0000-0000-0000F19A0000}"/>
    <cellStyle name="Hiperłącze 9" xfId="35805" hidden="1" xr:uid="{00000000-0005-0000-0000-0000729C0000}"/>
    <cellStyle name="Hiperłącze 9" xfId="19985" hidden="1" xr:uid="{00000000-0005-0000-0000-000048950000}"/>
    <cellStyle name="Hiperłącze 9" xfId="19222" hidden="1" xr:uid="{00000000-0005-0000-0000-000018950000}"/>
    <cellStyle name="Hiperłącze 9" xfId="17396" hidden="1" xr:uid="{00000000-0005-0000-0000-0000E9940000}"/>
    <cellStyle name="Hiperłącze 9" xfId="24096" hidden="1" xr:uid="{00000000-0005-0000-0000-000071970000}"/>
    <cellStyle name="Hiperłącze 9" xfId="21458" hidden="1" xr:uid="{00000000-0005-0000-0000-0000D8950000}"/>
    <cellStyle name="Hiperłącze 9" xfId="21523" hidden="1" xr:uid="{00000000-0005-0000-0000-0000DA950000}"/>
    <cellStyle name="Hiperłącze 9" xfId="21532" hidden="1" xr:uid="{00000000-0005-0000-0000-0000DB950000}"/>
    <cellStyle name="Hiperłącze 9" xfId="21597" hidden="1" xr:uid="{00000000-0005-0000-0000-0000DE950000}"/>
    <cellStyle name="Hiperłącze 9" xfId="21582" hidden="1" xr:uid="{00000000-0005-0000-0000-0000E1950000}"/>
    <cellStyle name="Hiperłącze 9" xfId="21693" hidden="1" xr:uid="{00000000-0005-0000-0000-0000EA950000}"/>
    <cellStyle name="Hiperłącze 9" xfId="21650" hidden="1" xr:uid="{00000000-0005-0000-0000-0000EB950000}"/>
    <cellStyle name="Hiperłącze 9" xfId="21728" hidden="1" xr:uid="{00000000-0005-0000-0000-0000F3950000}"/>
    <cellStyle name="Hiperłącze 9" xfId="21784" hidden="1" xr:uid="{00000000-0005-0000-0000-0000F9950000}"/>
    <cellStyle name="Hiperłącze 9" xfId="21819" hidden="1" xr:uid="{00000000-0005-0000-0000-0000FD950000}"/>
    <cellStyle name="Hiperłącze 9" xfId="21828" hidden="1" xr:uid="{00000000-0005-0000-0000-0000FE950000}"/>
    <cellStyle name="Hiperłącze 9" xfId="21837" hidden="1" xr:uid="{00000000-0005-0000-0000-0000FF950000}"/>
    <cellStyle name="Hiperłącze 9" xfId="21869" hidden="1" xr:uid="{00000000-0005-0000-0000-000008960000}"/>
    <cellStyle name="Hiperłącze 9" xfId="20743" hidden="1" xr:uid="{00000000-0005-0000-0000-000009960000}"/>
    <cellStyle name="Hiperłącze 9" xfId="20741" hidden="1" xr:uid="{00000000-0005-0000-0000-00000A960000}"/>
    <cellStyle name="Hiperłącze 9" xfId="20114" hidden="1" xr:uid="{00000000-0005-0000-0000-00007B950000}"/>
    <cellStyle name="Hiperłącze 9" xfId="18289" hidden="1" xr:uid="{00000000-0005-0000-0000-0000BB940000}"/>
    <cellStyle name="Hiperłącze 9" xfId="18095" hidden="1" xr:uid="{00000000-0005-0000-0000-00007B940000}"/>
    <cellStyle name="Hiperłącze 9" xfId="16037" hidden="1" xr:uid="{00000000-0005-0000-0000-0000FB930000}"/>
    <cellStyle name="Hiperłącze 9" xfId="14103" hidden="1" xr:uid="{00000000-0005-0000-0000-000083920000}"/>
    <cellStyle name="Hiperłącze 9" xfId="14151" hidden="1" xr:uid="{00000000-0005-0000-0000-000086920000}"/>
    <cellStyle name="Hiperłącze 9" xfId="14188" hidden="1" xr:uid="{00000000-0005-0000-0000-000090920000}"/>
    <cellStyle name="Hiperłącze 9" xfId="14353" hidden="1" xr:uid="{00000000-0005-0000-0000-000095920000}"/>
    <cellStyle name="Hiperłącze 9" xfId="14313" hidden="1" xr:uid="{00000000-0005-0000-0000-000097920000}"/>
    <cellStyle name="Hiperłącze 9" xfId="14304" hidden="1" xr:uid="{00000000-0005-0000-0000-000098920000}"/>
    <cellStyle name="Hiperłącze 9" xfId="14345" hidden="1" xr:uid="{00000000-0005-0000-0000-000099920000}"/>
    <cellStyle name="Hiperłącze 9" xfId="14334" hidden="1" xr:uid="{00000000-0005-0000-0000-00009B920000}"/>
    <cellStyle name="Hiperłącze 9" xfId="14322" hidden="1" xr:uid="{00000000-0005-0000-0000-00009C920000}"/>
    <cellStyle name="Hiperłącze 9" xfId="14380" hidden="1" xr:uid="{00000000-0005-0000-0000-00009D920000}"/>
    <cellStyle name="Hiperłącze 9" xfId="14421" hidden="1" xr:uid="{00000000-0005-0000-0000-0000A3920000}"/>
    <cellStyle name="Hiperłącze 9" xfId="14453" hidden="1" xr:uid="{00000000-0005-0000-0000-0000A5920000}"/>
    <cellStyle name="Hiperłącze 9" xfId="13764" hidden="1" xr:uid="{00000000-0005-0000-0000-0000AB920000}"/>
    <cellStyle name="Hiperłącze 9" xfId="13956" hidden="1" xr:uid="{00000000-0005-0000-0000-0000B1920000}"/>
    <cellStyle name="Hiperłącze 9" xfId="13749" hidden="1" xr:uid="{00000000-0005-0000-0000-0000B2920000}"/>
    <cellStyle name="Hiperłącze 9" xfId="13762" hidden="1" xr:uid="{00000000-0005-0000-0000-0000B4920000}"/>
    <cellStyle name="Hiperłącze 9" xfId="13745" hidden="1" xr:uid="{00000000-0005-0000-0000-0000B5920000}"/>
    <cellStyle name="Hiperłącze 9" xfId="13939" hidden="1" xr:uid="{00000000-0005-0000-0000-0000B6920000}"/>
    <cellStyle name="Hiperłącze 9" xfId="13918" hidden="1" xr:uid="{00000000-0005-0000-0000-0000BC920000}"/>
    <cellStyle name="Hiperłącze 9" xfId="13719" hidden="1" xr:uid="{00000000-0005-0000-0000-0000BE920000}"/>
    <cellStyle name="Hiperłącze 9" xfId="14023" hidden="1" xr:uid="{00000000-0005-0000-0000-0000C3920000}"/>
    <cellStyle name="Hiperłącze 9" xfId="13852" hidden="1" xr:uid="{00000000-0005-0000-0000-0000C5920000}"/>
    <cellStyle name="Hiperłącze 9" xfId="13858" hidden="1" xr:uid="{00000000-0005-0000-0000-0000C9920000}"/>
    <cellStyle name="Hiperłącze 9" xfId="18723" hidden="1" xr:uid="{00000000-0005-0000-0000-00009F940000}"/>
    <cellStyle name="Hiperłącze 9" xfId="29578" hidden="1" xr:uid="{00000000-0005-0000-0000-00003C9A0000}"/>
    <cellStyle name="Hiperłącze 9" xfId="29694" hidden="1" xr:uid="{00000000-0005-0000-0000-00003F9A0000}"/>
    <cellStyle name="Hiperłącze 9" xfId="29572" hidden="1" xr:uid="{00000000-0005-0000-0000-0000409A0000}"/>
    <cellStyle name="Hiperłącze 9" xfId="30946" hidden="1" xr:uid="{00000000-0005-0000-0000-0000219A0000}"/>
    <cellStyle name="Hiperłącze 9" xfId="30964" hidden="1" xr:uid="{00000000-0005-0000-0000-0000269A0000}"/>
    <cellStyle name="Hiperłącze 9" xfId="30927" hidden="1" xr:uid="{00000000-0005-0000-0000-0000279A0000}"/>
    <cellStyle name="Hiperłącze 9" xfId="30915" hidden="1" xr:uid="{00000000-0005-0000-0000-0000289A0000}"/>
    <cellStyle name="Hiperłącze 9" xfId="29789" hidden="1" xr:uid="{00000000-0005-0000-0000-0000299A0000}"/>
    <cellStyle name="Hiperłącze 9" xfId="30830" hidden="1" xr:uid="{00000000-0005-0000-0000-0000199A0000}"/>
    <cellStyle name="Hiperłącze 9" xfId="30838" hidden="1" xr:uid="{00000000-0005-0000-0000-0000159A0000}"/>
    <cellStyle name="Hiperłącze 9" xfId="30784" hidden="1" xr:uid="{00000000-0005-0000-0000-0000149A0000}"/>
    <cellStyle name="Hiperłącze 9" xfId="28784" hidden="1" xr:uid="{00000000-0005-0000-0000-00004B990000}"/>
    <cellStyle name="Hiperłącze 9" xfId="28320" hidden="1" xr:uid="{00000000-0005-0000-0000-000036990000}"/>
    <cellStyle name="Hiperłącze 9" xfId="29150" hidden="1" xr:uid="{00000000-0005-0000-0000-00009A990000}"/>
    <cellStyle name="Hiperłącze 9" xfId="28449" hidden="1" xr:uid="{00000000-0005-0000-0000-000086990000}"/>
    <cellStyle name="Hiperłącze 9" xfId="37017" hidden="1" xr:uid="{00000000-0005-0000-0000-0000EF9C0000}"/>
    <cellStyle name="Hiperłącze 9" xfId="19563" hidden="1" xr:uid="{00000000-0005-0000-0000-000049950000}"/>
    <cellStyle name="Hiperłącze 9" xfId="25326" hidden="1" xr:uid="{00000000-0005-0000-0000-000017990000}"/>
    <cellStyle name="Hiperłącze 9" xfId="40073" hidden="1" xr:uid="{00000000-0005-0000-0000-00006C9E0000}"/>
    <cellStyle name="Hiperłącze 9" xfId="32003" hidden="1" xr:uid="{00000000-0005-0000-0000-0000009B0000}"/>
    <cellStyle name="Hiperłącze 9" xfId="34379" hidden="1" xr:uid="{00000000-0005-0000-0000-0000369D0000}"/>
    <cellStyle name="Hiperłącze 9" xfId="34725" hidden="1" xr:uid="{00000000-0005-0000-0000-0000E69B0000}"/>
    <cellStyle name="Hiperłącze 9" xfId="29750" hidden="1" xr:uid="{00000000-0005-0000-0000-0000319A0000}"/>
    <cellStyle name="Hiperłącze 9" xfId="21846" hidden="1" xr:uid="{00000000-0005-0000-0000-000000960000}"/>
    <cellStyle name="Hiperłącze 9" xfId="20129" hidden="1" xr:uid="{00000000-0005-0000-0000-000080950000}"/>
    <cellStyle name="Hiperłącze 9" xfId="24619" hidden="1" xr:uid="{00000000-0005-0000-0000-000089970000}"/>
    <cellStyle name="Hiperłącze 9" xfId="18761" hidden="1" xr:uid="{00000000-0005-0000-0000-0000E8940000}"/>
    <cellStyle name="Hiperłącze 9" xfId="15691" hidden="1" xr:uid="{00000000-0005-0000-0000-000078930000}"/>
    <cellStyle name="Hiperłącze 9" xfId="34050" hidden="1" xr:uid="{00000000-0005-0000-0000-0000D19B0000}"/>
    <cellStyle name="Hiperłącze 9" xfId="17742" hidden="1" xr:uid="{00000000-0005-0000-0000-000038940000}"/>
    <cellStyle name="Hiperłącze 9" xfId="19318" hidden="1" xr:uid="{00000000-0005-0000-0000-000054950000}"/>
    <cellStyle name="Hiperłącze 9" xfId="25080" hidden="1" xr:uid="{00000000-0005-0000-0000-00001C980000}"/>
    <cellStyle name="Hiperłącze 9" xfId="45954" hidden="1" xr:uid="{00000000-0005-0000-0000-000003A10000}"/>
    <cellStyle name="Hiperłącze 9" xfId="45757" hidden="1" xr:uid="{00000000-0005-0000-0000-0000F4A00000}"/>
    <cellStyle name="Hiperłącze 9" xfId="29836" hidden="1" xr:uid="{00000000-0005-0000-0000-00002B9B0000}"/>
    <cellStyle name="Hiperłącze 9" xfId="45588" hidden="1" xr:uid="{00000000-0005-0000-0000-000028A10000}"/>
    <cellStyle name="Hiperłącze 9" xfId="16082" hidden="1" xr:uid="{00000000-0005-0000-0000-000066940000}"/>
    <cellStyle name="Hiperłącze 9" xfId="45549" hidden="1" xr:uid="{00000000-0005-0000-0000-000037A10000}"/>
    <cellStyle name="Hiperłącze 9" xfId="40877" hidden="1" xr:uid="{00000000-0005-0000-0000-00001F9F0000}"/>
    <cellStyle name="Hiperłącze 9" xfId="41531" hidden="1" xr:uid="{00000000-0005-0000-0000-0000FE9E0000}"/>
    <cellStyle name="Hiperłącze 9" xfId="29564" hidden="1" xr:uid="{00000000-0005-0000-0000-00003D9A0000}"/>
    <cellStyle name="Hiperłącze 9" xfId="12722" hidden="1" xr:uid="{00000000-0005-0000-0000-0000DB910000}"/>
    <cellStyle name="Hiperłącze 9" xfId="12081" hidden="1" xr:uid="{00000000-0005-0000-0000-00008E910000}"/>
    <cellStyle name="Hiperłącze 9" xfId="22944" hidden="1" xr:uid="{00000000-0005-0000-0000-0000DD960000}"/>
    <cellStyle name="Hiperłącze 9" xfId="10442" hidden="1" xr:uid="{00000000-0005-0000-0000-00006F910000}"/>
    <cellStyle name="Hiperłącze 9" xfId="21399" hidden="1" xr:uid="{00000000-0005-0000-0000-0000CA950000}"/>
    <cellStyle name="Hiperłącze 9" xfId="20395" hidden="1" xr:uid="{00000000-0005-0000-0000-000096950000}"/>
    <cellStyle name="Hiperłącze 9" xfId="19336" hidden="1" xr:uid="{00000000-0005-0000-0000-000062950000}"/>
    <cellStyle name="Hiperłącze 9" xfId="11692" hidden="1" xr:uid="{00000000-0005-0000-0000-0000E9910000}"/>
    <cellStyle name="Hiperłącze 9" xfId="13821" hidden="1" xr:uid="{00000000-0005-0000-0000-0000CE920000}"/>
    <cellStyle name="Hiperłącze 9" xfId="14512" hidden="1" xr:uid="{00000000-0005-0000-0000-0000D1920000}"/>
    <cellStyle name="Hiperłącze 9" xfId="14521" hidden="1" xr:uid="{00000000-0005-0000-0000-0000D2920000}"/>
    <cellStyle name="Hiperłącze 9" xfId="14504" hidden="1" xr:uid="{00000000-0005-0000-0000-0000D5920000}"/>
    <cellStyle name="Hiperłącze 9" xfId="14237" hidden="1" xr:uid="{00000000-0005-0000-0000-0000D8920000}"/>
    <cellStyle name="Hiperłącze 9" xfId="11528" hidden="1" xr:uid="{00000000-0005-0000-0000-0000E2920000}"/>
    <cellStyle name="Hiperłącze 9" xfId="12197" hidden="1" xr:uid="{00000000-0005-0000-0000-0000E3920000}"/>
    <cellStyle name="Hiperłącze 9" xfId="11702" hidden="1" xr:uid="{00000000-0005-0000-0000-0000E9920000}"/>
    <cellStyle name="Hiperłącze 9" xfId="11739" hidden="1" xr:uid="{00000000-0005-0000-0000-0000EB920000}"/>
    <cellStyle name="Hiperłącze 9" xfId="14548" hidden="1" xr:uid="{00000000-0005-0000-0000-0000F2920000}"/>
    <cellStyle name="Hiperłącze 9" xfId="14630" hidden="1" xr:uid="{00000000-0005-0000-0000-0000F6920000}"/>
    <cellStyle name="Hiperłącze 9" xfId="14581" hidden="1" xr:uid="{00000000-0005-0000-0000-0000F7920000}"/>
    <cellStyle name="Hiperłącze 9" xfId="14729" hidden="1" xr:uid="{00000000-0005-0000-0000-000001930000}"/>
    <cellStyle name="Hiperłącze 9" xfId="14738" hidden="1" xr:uid="{00000000-0005-0000-0000-000002930000}"/>
    <cellStyle name="Hiperłącze 9" xfId="14689" hidden="1" xr:uid="{00000000-0005-0000-0000-000003930000}"/>
    <cellStyle name="Hiperłącze 9" xfId="14680" hidden="1" xr:uid="{00000000-0005-0000-0000-000004930000}"/>
    <cellStyle name="Hiperłącze 9" xfId="21900" hidden="1" xr:uid="{00000000-0005-0000-0000-000001960000}"/>
    <cellStyle name="Hiperłącze 9" xfId="19743" hidden="1" xr:uid="{00000000-0005-0000-0000-000030950000}"/>
    <cellStyle name="Hiperłącze 9" xfId="16332" hidden="1" xr:uid="{00000000-0005-0000-0000-0000EB940000}"/>
    <cellStyle name="Hiperłącze 9" xfId="17467" hidden="1" xr:uid="{00000000-0005-0000-0000-00001B940000}"/>
    <cellStyle name="Hiperłącze 9" xfId="31158" hidden="1" xr:uid="{00000000-0005-0000-0000-0000559A0000}"/>
    <cellStyle name="Hiperłącze 9" xfId="31184" hidden="1" xr:uid="{00000000-0005-0000-0000-0000569A0000}"/>
    <cellStyle name="Hiperłącze 9" xfId="31135" hidden="1" xr:uid="{00000000-0005-0000-0000-0000589A0000}"/>
    <cellStyle name="Hiperłącze 9" xfId="31250" hidden="1" xr:uid="{00000000-0005-0000-0000-0000639A0000}"/>
    <cellStyle name="Hiperłącze 9" xfId="31298" hidden="1" xr:uid="{00000000-0005-0000-0000-0000669A0000}"/>
    <cellStyle name="Hiperłącze 9" xfId="31362" hidden="1" xr:uid="{00000000-0005-0000-0000-0000699A0000}"/>
    <cellStyle name="Hiperłącze 9" xfId="31327" hidden="1" xr:uid="{00000000-0005-0000-0000-00006B9A0000}"/>
    <cellStyle name="Hiperłącze 9" xfId="31319" hidden="1" xr:uid="{00000000-0005-0000-0000-00006C9A0000}"/>
    <cellStyle name="Hiperłącze 9" xfId="31355" hidden="1" xr:uid="{00000000-0005-0000-0000-00006D9A0000}"/>
    <cellStyle name="Hiperłącze 9" xfId="31346" hidden="1" xr:uid="{00000000-0005-0000-0000-00006F9A0000}"/>
    <cellStyle name="Hiperłącze 9" xfId="31335" hidden="1" xr:uid="{00000000-0005-0000-0000-0000709A0000}"/>
    <cellStyle name="Hiperłącze 9" xfId="31387" hidden="1" xr:uid="{00000000-0005-0000-0000-0000719A0000}"/>
    <cellStyle name="Hiperłącze 9" xfId="31461" hidden="1" xr:uid="{00000000-0005-0000-0000-0000799A0000}"/>
    <cellStyle name="Hiperłącze 9" xfId="31487" hidden="1" xr:uid="{00000000-0005-0000-0000-00007A9A0000}"/>
    <cellStyle name="Hiperłącze 9" xfId="31577" hidden="1" xr:uid="{00000000-0005-0000-0000-0000819A0000}"/>
    <cellStyle name="Hiperłącze 9" xfId="31546" hidden="1" xr:uid="{00000000-0005-0000-0000-0000889A0000}"/>
    <cellStyle name="Hiperłącze 9" xfId="30039" hidden="1" xr:uid="{00000000-0005-0000-0000-0000899A0000}"/>
    <cellStyle name="Hiperłącze 9" xfId="29937" hidden="1" xr:uid="{00000000-0005-0000-0000-00008B9A0000}"/>
    <cellStyle name="Hiperłącze 9" xfId="30042" hidden="1" xr:uid="{00000000-0005-0000-0000-00008C9A0000}"/>
    <cellStyle name="Hiperłącze 9" xfId="29968" hidden="1" xr:uid="{00000000-0005-0000-0000-00008D9A0000}"/>
    <cellStyle name="Hiperłącze 9" xfId="30045" hidden="1" xr:uid="{00000000-0005-0000-0000-00008F9A0000}"/>
    <cellStyle name="Hiperłącze 9" xfId="30051" hidden="1" xr:uid="{00000000-0005-0000-0000-0000939A0000}"/>
    <cellStyle name="Hiperłącze 9" xfId="30305" hidden="1" xr:uid="{00000000-0005-0000-0000-0000959A0000}"/>
    <cellStyle name="Hiperłącze 9" xfId="29989" hidden="1" xr:uid="{00000000-0005-0000-0000-00009C9A0000}"/>
    <cellStyle name="Hiperłącze 9" xfId="30079" hidden="1" xr:uid="{00000000-0005-0000-0000-00009F9A0000}"/>
    <cellStyle name="Hiperłącze 9" xfId="31613" hidden="1" xr:uid="{00000000-0005-0000-0000-0000A29A0000}"/>
    <cellStyle name="Hiperłącze 9" xfId="19213" hidden="1" xr:uid="{00000000-0005-0000-0000-000013950000}"/>
    <cellStyle name="Hiperłącze 9" xfId="20532" hidden="1" xr:uid="{00000000-0005-0000-0000-00001C960000}"/>
    <cellStyle name="Hiperłącze 9" xfId="20648" hidden="1" xr:uid="{00000000-0005-0000-0000-00001F960000}"/>
    <cellStyle name="Hiperłącze 9" xfId="20526" hidden="1" xr:uid="{00000000-0005-0000-0000-000020960000}"/>
    <cellStyle name="Hiperłącze 9" xfId="33923" hidden="1" xr:uid="{00000000-0005-0000-0000-0000CB9B0000}"/>
    <cellStyle name="Hiperłącze 9" xfId="33461" hidden="1" xr:uid="{00000000-0005-0000-0000-00006B9B0000}"/>
    <cellStyle name="Hiperłącze 9" xfId="33307" hidden="1" xr:uid="{00000000-0005-0000-0000-00005B9B0000}"/>
    <cellStyle name="Hiperłącze 9" xfId="33186" hidden="1" xr:uid="{00000000-0005-0000-0000-00004B9B0000}"/>
    <cellStyle name="Hiperłącze 9" xfId="32698" hidden="1" xr:uid="{00000000-0005-0000-0000-00003B9B0000}"/>
    <cellStyle name="Hiperłącze 9" xfId="34132" hidden="1" xr:uid="{00000000-0005-0000-0000-00003B9C0000}"/>
    <cellStyle name="Hiperłącze 9" xfId="35219" hidden="1" xr:uid="{00000000-0005-0000-0000-00001B9C0000}"/>
    <cellStyle name="Hiperłącze 9" xfId="35973" hidden="1" xr:uid="{00000000-0005-0000-0000-00008B9C0000}"/>
    <cellStyle name="Hiperłącze 9" xfId="34460" hidden="1" xr:uid="{00000000-0005-0000-0000-00009B9C0000}"/>
    <cellStyle name="Hiperłącze 9" xfId="43433" hidden="1" xr:uid="{00000000-0005-0000-0000-000055A10000}"/>
    <cellStyle name="Hiperłącze 9" xfId="45487" hidden="1" xr:uid="{00000000-0005-0000-0000-00003EA10000}"/>
    <cellStyle name="Hiperłącze 9" xfId="46686" hidden="1" xr:uid="{00000000-0005-0000-0000-0000ACA10000}"/>
    <cellStyle name="Hiperłącze 9" xfId="47049" hidden="1" xr:uid="{00000000-0005-0000-0000-000095A10000}"/>
    <cellStyle name="Hiperłącze 9" xfId="27319" hidden="1" xr:uid="{00000000-0005-0000-0000-0000E5980000}"/>
    <cellStyle name="Hiperłącze 9" xfId="21164" hidden="1" xr:uid="{00000000-0005-0000-0000-0000B7950000}"/>
    <cellStyle name="Hiperłącze 9" xfId="41019" hidden="1" xr:uid="{00000000-0005-0000-0000-00002C9F0000}"/>
    <cellStyle name="Hiperłącze 9" xfId="41234" hidden="1" xr:uid="{00000000-0005-0000-0000-0000E49E0000}"/>
    <cellStyle name="Hiperłącze 9" xfId="22927" hidden="1" xr:uid="{00000000-0005-0000-0000-0000EC960000}"/>
    <cellStyle name="Hiperłącze 9" xfId="37412" hidden="1" xr:uid="{00000000-0005-0000-0000-0000939D0000}"/>
    <cellStyle name="Hiperłącze 9" xfId="26021" hidden="1" xr:uid="{00000000-0005-0000-0000-0000E2970000}"/>
    <cellStyle name="Hiperłącze 9" xfId="20728" hidden="1" xr:uid="{00000000-0005-0000-0000-000010960000}"/>
    <cellStyle name="Hiperłącze 9" xfId="14613" hidden="1" xr:uid="{00000000-0005-0000-0000-0000F9920000}"/>
    <cellStyle name="Hiperłącze 9" xfId="36834" hidden="1" xr:uid="{00000000-0005-0000-0000-0000D99C0000}"/>
    <cellStyle name="Hiperłącze 9" xfId="21881" hidden="1" xr:uid="{00000000-0005-0000-0000-000007960000}"/>
    <cellStyle name="Hiperłącze 9" xfId="12089" hidden="1" xr:uid="{00000000-0005-0000-0000-000092910000}"/>
    <cellStyle name="Hiperłącze 9" xfId="19570" hidden="1" xr:uid="{00000000-0005-0000-0000-000061950000}"/>
    <cellStyle name="Hiperłącze 9" xfId="17047" hidden="1" xr:uid="{00000000-0005-0000-0000-0000D3930000}"/>
    <cellStyle name="Hiperłącze 9" xfId="25751" hidden="1" xr:uid="{00000000-0005-0000-0000-0000CA970000}"/>
    <cellStyle name="Hiperłącze 9" xfId="18813" hidden="1" xr:uid="{00000000-0005-0000-0000-0000A3940000}"/>
    <cellStyle name="Hiperłącze 9" xfId="21470" hidden="1" xr:uid="{00000000-0005-0000-0000-0000D7950000}"/>
    <cellStyle name="Hiperłącze 9" xfId="28426" hidden="1" xr:uid="{00000000-0005-0000-0000-00008E990000}"/>
    <cellStyle name="Hiperłącze 9" xfId="34986" hidden="1" xr:uid="{00000000-0005-0000-0000-0000FE9B0000}"/>
    <cellStyle name="Hiperłącze 9" xfId="34805" hidden="1" xr:uid="{00000000-0005-0000-0000-0000EE9B0000}"/>
    <cellStyle name="Hiperłącze 9" xfId="23689" hidden="1" xr:uid="{00000000-0005-0000-0000-00001A970000}"/>
    <cellStyle name="Hiperłącze 9" xfId="35361" hidden="1" xr:uid="{00000000-0005-0000-0000-0000259C0000}"/>
    <cellStyle name="Hiperłącze 9" xfId="46036" hidden="1" xr:uid="{00000000-0005-0000-0000-00000AA10000}"/>
    <cellStyle name="Hiperłącze 9" xfId="18575" hidden="1" xr:uid="{00000000-0005-0000-0000-0000D4940000}"/>
    <cellStyle name="Hiperłącze 9" xfId="35461" hidden="1" xr:uid="{00000000-0005-0000-0000-0000359C0000}"/>
    <cellStyle name="Hiperłącze 9" xfId="42112" hidden="1" xr:uid="{00000000-0005-0000-0000-0000A69F0000}"/>
    <cellStyle name="Hiperłącze 9" xfId="42249" hidden="1" xr:uid="{00000000-0005-0000-0000-0000709F0000}"/>
    <cellStyle name="Hiperłącze 9" xfId="42462" hidden="1" xr:uid="{00000000-0005-0000-0000-0000839F0000}"/>
    <cellStyle name="Hiperłącze 9" xfId="18050" hidden="1" xr:uid="{00000000-0005-0000-0000-000073940000}"/>
    <cellStyle name="Hiperłącze 9" xfId="29168" hidden="1" xr:uid="{00000000-0005-0000-0000-00009C990000}"/>
    <cellStyle name="Hiperłącze 9" xfId="28763" hidden="1" xr:uid="{00000000-0005-0000-0000-000047990000}"/>
    <cellStyle name="Hiperłącze 9" xfId="13209" hidden="1" xr:uid="{00000000-0005-0000-0000-000027920000}"/>
    <cellStyle name="Hiperłącze 9" xfId="28194" hidden="1" xr:uid="{00000000-0005-0000-0000-000025990000}"/>
    <cellStyle name="Hiperłącze 9" xfId="14015" hidden="1" xr:uid="{00000000-0005-0000-0000-0000C1920000}"/>
    <cellStyle name="Hiperłącze 9" xfId="14159" hidden="1" xr:uid="{00000000-0005-0000-0000-000087920000}"/>
    <cellStyle name="Hiperłącze 9" xfId="21621" hidden="1" xr:uid="{00000000-0005-0000-0000-0000E6950000}"/>
    <cellStyle name="Hiperłącze 9" xfId="29277" hidden="1" xr:uid="{00000000-0005-0000-0000-0000AB990000}"/>
    <cellStyle name="Hiperłącze 9" xfId="31637" hidden="1" xr:uid="{00000000-0005-0000-0000-0000A89A0000}"/>
    <cellStyle name="Hiperłącze 9" xfId="31667" hidden="1" xr:uid="{00000000-0005-0000-0000-0000AB9A0000}"/>
    <cellStyle name="Hiperłącze 9" xfId="31655" hidden="1" xr:uid="{00000000-0005-0000-0000-0000AC9A0000}"/>
    <cellStyle name="Hiperłącze 9" xfId="31740" hidden="1" xr:uid="{00000000-0005-0000-0000-0000B09A0000}"/>
    <cellStyle name="Hiperłącze 9" xfId="31803" hidden="1" xr:uid="{00000000-0005-0000-0000-0000B29A0000}"/>
    <cellStyle name="Hiperłącze 9" xfId="31786" hidden="1" xr:uid="{00000000-0005-0000-0000-0000B59A0000}"/>
    <cellStyle name="Hiperłącze 9" xfId="32223" hidden="1" xr:uid="{00000000-0005-0000-0000-0000BE9A0000}"/>
    <cellStyle name="Hiperłącze 9" xfId="32180" hidden="1" xr:uid="{00000000-0005-0000-0000-0000BF9A0000}"/>
    <cellStyle name="Hiperłącze 9" xfId="32239" hidden="1" xr:uid="{00000000-0005-0000-0000-0000C59A0000}"/>
    <cellStyle name="Hiperłącze 9" xfId="32255" hidden="1" xr:uid="{00000000-0005-0000-0000-0000C79A0000}"/>
    <cellStyle name="Hiperłącze 9" xfId="32295" hidden="1" xr:uid="{00000000-0005-0000-0000-0000CF9A0000}"/>
    <cellStyle name="Hiperłącze 9" xfId="32385" hidden="1" xr:uid="{00000000-0005-0000-0000-0000D39A0000}"/>
    <cellStyle name="Hiperłącze 9" xfId="32395" hidden="1" xr:uid="{00000000-0005-0000-0000-0000D49A0000}"/>
    <cellStyle name="Hiperłącze 9" xfId="32503" hidden="1" xr:uid="{00000000-0005-0000-0000-0000E09A0000}"/>
    <cellStyle name="Hiperłącze 9" xfId="32557" hidden="1" xr:uid="{00000000-0005-0000-0000-0000E19A0000}"/>
    <cellStyle name="Hiperłącze 9" xfId="32566" hidden="1" xr:uid="{00000000-0005-0000-0000-0000E29A0000}"/>
    <cellStyle name="Hiperłącze 9" xfId="32367" hidden="1" xr:uid="{00000000-0005-0000-0000-0000D19A0000}"/>
    <cellStyle name="Hiperłącze 9" xfId="14639" hidden="1" xr:uid="{00000000-0005-0000-0000-0000FA920000}"/>
    <cellStyle name="Hiperłącze 9" xfId="21089" hidden="1" xr:uid="{00000000-0005-0000-0000-0000AF950000}"/>
    <cellStyle name="Hiperłącze 9" xfId="19408" hidden="1" xr:uid="{00000000-0005-0000-0000-000065950000}"/>
    <cellStyle name="Hiperłącze 9" xfId="18173" hidden="1" xr:uid="{00000000-0005-0000-0000-000084940000}"/>
    <cellStyle name="Hiperłącze 9" xfId="22129" hidden="1" xr:uid="{00000000-0005-0000-0000-000032960000}"/>
    <cellStyle name="Hiperłącze 9" xfId="22138" hidden="1" xr:uid="{00000000-0005-0000-0000-000036960000}"/>
    <cellStyle name="Hiperłącze 9" xfId="22089" hidden="1" xr:uid="{00000000-0005-0000-0000-000038960000}"/>
    <cellStyle name="Hiperłącze 9" xfId="22146" hidden="1" xr:uid="{00000000-0005-0000-0000-000039960000}"/>
    <cellStyle name="Hiperłącze 9" xfId="22252" hidden="1" xr:uid="{00000000-0005-0000-0000-000046960000}"/>
    <cellStyle name="Hiperłącze 9" xfId="22316" hidden="1" xr:uid="{00000000-0005-0000-0000-000049960000}"/>
    <cellStyle name="Hiperłącze 9" xfId="22309" hidden="1" xr:uid="{00000000-0005-0000-0000-00004D960000}"/>
    <cellStyle name="Hiperłącze 9" xfId="22332" hidden="1" xr:uid="{00000000-0005-0000-0000-00004E960000}"/>
    <cellStyle name="Hiperłącze 9" xfId="22300" hidden="1" xr:uid="{00000000-0005-0000-0000-00004F960000}"/>
    <cellStyle name="Hiperłącze 9" xfId="22289" hidden="1" xr:uid="{00000000-0005-0000-0000-000050960000}"/>
    <cellStyle name="Hiperłącze 9" xfId="22350" hidden="1" xr:uid="{00000000-0005-0000-0000-000052960000}"/>
    <cellStyle name="Hiperłącze 9" xfId="22359" hidden="1" xr:uid="{00000000-0005-0000-0000-000053960000}"/>
    <cellStyle name="Hiperłącze 9" xfId="22369" hidden="1" xr:uid="{00000000-0005-0000-0000-000054960000}"/>
    <cellStyle name="Hiperłącze 9" xfId="22450" hidden="1" xr:uid="{00000000-0005-0000-0000-00005D960000}"/>
    <cellStyle name="Hiperłącze 9" xfId="22459" hidden="1" xr:uid="{00000000-0005-0000-0000-00005E960000}"/>
    <cellStyle name="Hiperłącze 9" xfId="22549" hidden="1" xr:uid="{00000000-0005-0000-0000-000066960000}"/>
    <cellStyle name="Hiperłącze 9" xfId="20996" hidden="1" xr:uid="{00000000-0005-0000-0000-00006C960000}"/>
    <cellStyle name="Hiperłącze 9" xfId="20922" hidden="1" xr:uid="{00000000-0005-0000-0000-00006D960000}"/>
    <cellStyle name="Hiperłącze 9" xfId="20930" hidden="1" xr:uid="{00000000-0005-0000-0000-00006E960000}"/>
    <cellStyle name="Hiperłącze 9" xfId="20902" hidden="1" xr:uid="{00000000-0005-0000-0000-000070960000}"/>
    <cellStyle name="Hiperłącze 9" xfId="21010" hidden="1" xr:uid="{00000000-0005-0000-0000-000071960000}"/>
    <cellStyle name="Hiperłącze 9" xfId="20934" hidden="1" xr:uid="{00000000-0005-0000-0000-000072960000}"/>
    <cellStyle name="Hiperłącze 9" xfId="21259" hidden="1" xr:uid="{00000000-0005-0000-0000-000075960000}"/>
    <cellStyle name="Hiperłącze 9" xfId="21021" hidden="1" xr:uid="{00000000-0005-0000-0000-000078960000}"/>
    <cellStyle name="Hiperłącze 9" xfId="20599" hidden="1" xr:uid="{00000000-0005-0000-0000-00007A960000}"/>
    <cellStyle name="Hiperłącze 9" xfId="22567" hidden="1" xr:uid="{00000000-0005-0000-0000-000082960000}"/>
    <cellStyle name="Hiperłącze 9" xfId="22640" hidden="1" xr:uid="{00000000-0005-0000-0000-000085960000}"/>
    <cellStyle name="Hiperłącze 9" xfId="22632" hidden="1" xr:uid="{00000000-0005-0000-0000-000089960000}"/>
    <cellStyle name="Hiperłącze 9" xfId="14112" hidden="1" xr:uid="{00000000-0005-0000-0000-000081920000}"/>
    <cellStyle name="Hiperłącze 9" xfId="20255" hidden="1" xr:uid="{00000000-0005-0000-0000-000090950000}"/>
    <cellStyle name="Hiperłącze 9" xfId="15190" hidden="1" xr:uid="{00000000-0005-0000-0000-000017930000}"/>
    <cellStyle name="Hiperłącze 9" xfId="15254" hidden="1" xr:uid="{00000000-0005-0000-0000-00001A930000}"/>
    <cellStyle name="Hiperłącze 9" xfId="15211" hidden="1" xr:uid="{00000000-0005-0000-0000-00001B930000}"/>
    <cellStyle name="Hiperłącze 9" xfId="15239" hidden="1" xr:uid="{00000000-0005-0000-0000-00001D930000}"/>
    <cellStyle name="Hiperłącze 9" xfId="25671" hidden="1" xr:uid="{00000000-0005-0000-0000-0000C5970000}"/>
    <cellStyle name="Hiperłącze 9" xfId="24060" hidden="1" xr:uid="{00000000-0005-0000-0000-00005F970000}"/>
    <cellStyle name="Hiperłącze 9" xfId="24470" hidden="1" xr:uid="{00000000-0005-0000-0000-00004E970000}"/>
    <cellStyle name="Hiperłącze 9" xfId="24289" hidden="1" xr:uid="{00000000-0005-0000-0000-00003D970000}"/>
    <cellStyle name="Hiperłącze 9" xfId="24149" hidden="1" xr:uid="{00000000-0005-0000-0000-00002C970000}"/>
    <cellStyle name="Hiperłącze 9" xfId="26562" hidden="1" xr:uid="{00000000-0005-0000-0000-00003D980000}"/>
    <cellStyle name="Hiperłącze 9" xfId="25264" hidden="1" xr:uid="{00000000-0005-0000-0000-00001A980000}"/>
    <cellStyle name="Hiperłącze 9" xfId="27081" hidden="1" xr:uid="{00000000-0005-0000-0000-000091980000}"/>
    <cellStyle name="Hiperłącze 9" xfId="27231" hidden="1" xr:uid="{00000000-0005-0000-0000-0000A3980000}"/>
    <cellStyle name="Hiperłącze 9" xfId="33472" hidden="1" xr:uid="{00000000-0005-0000-0000-0000699B0000}"/>
    <cellStyle name="Hiperłącze 9" xfId="34267" hidden="1" xr:uid="{00000000-0005-0000-0000-00003D9C0000}"/>
    <cellStyle name="Hiperłącze 9" xfId="33239" hidden="1" xr:uid="{00000000-0005-0000-0000-0000519B0000}"/>
    <cellStyle name="Hiperłącze 9" xfId="32668" hidden="1" xr:uid="{00000000-0005-0000-0000-0000389B0000}"/>
    <cellStyle name="Hiperłącze 9" xfId="45314" hidden="1" xr:uid="{00000000-0005-0000-0000-0000E4A00000}"/>
    <cellStyle name="Hiperłącze 9" xfId="14008" hidden="1" xr:uid="{00000000-0005-0000-0000-0000A9920000}"/>
    <cellStyle name="Hiperłącze 9" xfId="33350" hidden="1" xr:uid="{00000000-0005-0000-0000-00005A9B0000}"/>
    <cellStyle name="Hiperłącze 9" xfId="42444" hidden="1" xr:uid="{00000000-0005-0000-0000-0000819F0000}"/>
    <cellStyle name="Hiperłącze 9" xfId="41889" hidden="1" xr:uid="{00000000-0005-0000-0000-0000669F0000}"/>
    <cellStyle name="Hiperłącze 9" xfId="13332" hidden="1" xr:uid="{00000000-0005-0000-0000-000037920000}"/>
    <cellStyle name="Hiperłącze 9" xfId="39312" hidden="1" xr:uid="{00000000-0005-0000-0000-0000F99D0000}"/>
    <cellStyle name="Hiperłącze 9" xfId="20440" hidden="1" xr:uid="{00000000-0005-0000-0000-0000A4950000}"/>
    <cellStyle name="Hiperłącze 9" xfId="23988" hidden="1" xr:uid="{00000000-0005-0000-0000-000070970000}"/>
    <cellStyle name="Hiperłącze 9" xfId="32449" hidden="1" xr:uid="{00000000-0005-0000-0000-0000D59A0000}"/>
    <cellStyle name="Hiperłącze 9" xfId="27403" hidden="1" xr:uid="{00000000-0005-0000-0000-0000FD980000}"/>
    <cellStyle name="Hiperłącze 9" xfId="14572" hidden="1" xr:uid="{00000000-0005-0000-0000-0000F8920000}"/>
    <cellStyle name="Hiperłącze 9" xfId="30897" hidden="1" xr:uid="{00000000-0005-0000-0000-0000249A0000}"/>
    <cellStyle name="Hiperłącze 9" xfId="21573" hidden="1" xr:uid="{00000000-0005-0000-0000-0000E3950000}"/>
    <cellStyle name="Hiperłącze 9" xfId="21440" hidden="1" xr:uid="{00000000-0005-0000-0000-0000D4950000}"/>
    <cellStyle name="Hiperłącze 9" xfId="44220" hidden="1" xr:uid="{00000000-0005-0000-0000-000032A00000}"/>
    <cellStyle name="Hiperłącze 9" xfId="19271" hidden="1" xr:uid="{00000000-0005-0000-0000-000016950000}"/>
    <cellStyle name="Hiperłącze 9" xfId="13829" hidden="1" xr:uid="{00000000-0005-0000-0000-0000CD920000}"/>
    <cellStyle name="Hiperłącze 9" xfId="14289" hidden="1" xr:uid="{00000000-0005-0000-0000-000093920000}"/>
    <cellStyle name="Hiperłącze 9" xfId="38864" hidden="1" xr:uid="{00000000-0005-0000-0000-00003A9F0000}"/>
    <cellStyle name="Hiperłącze 9" xfId="26165" hidden="1" xr:uid="{00000000-0005-0000-0000-0000FC970000}"/>
    <cellStyle name="Hiperłącze 9" xfId="26046" hidden="1" xr:uid="{00000000-0005-0000-0000-0000EA970000}"/>
    <cellStyle name="Hiperłącze 9" xfId="13540" hidden="1" xr:uid="{00000000-0005-0000-0000-000068920000}"/>
    <cellStyle name="Hiperłącze 9" xfId="25210" hidden="1" xr:uid="{00000000-0005-0000-0000-000025980000}"/>
    <cellStyle name="Hiperłącze 9" xfId="35039" hidden="1" xr:uid="{00000000-0005-0000-0000-0000079C0000}"/>
    <cellStyle name="Hiperłącze 9" xfId="19545" hidden="1" xr:uid="{00000000-0005-0000-0000-00004C950000}"/>
    <cellStyle name="Hiperłącze 9" xfId="26544" hidden="1" xr:uid="{00000000-0005-0000-0000-000036980000}"/>
    <cellStyle name="Hiperłącze 9" xfId="35640" hidden="1" xr:uid="{00000000-0005-0000-0000-0000649C0000}"/>
    <cellStyle name="Hiperłącze 9" xfId="43747" hidden="1" xr:uid="{00000000-0005-0000-0000-0000FE9F0000}"/>
    <cellStyle name="Hiperłącze 9" xfId="41663" hidden="1" xr:uid="{00000000-0005-0000-0000-0000329F0000}"/>
    <cellStyle name="Hiperłącze 9" xfId="18322" hidden="1" xr:uid="{00000000-0005-0000-0000-0000E3940000}"/>
    <cellStyle name="Hiperłącze 9" xfId="46644" hidden="1" xr:uid="{00000000-0005-0000-0000-0000AEA10000}"/>
    <cellStyle name="Hiperłącze 9" xfId="43466" hidden="1" xr:uid="{00000000-0005-0000-0000-000050A10000}"/>
    <cellStyle name="Hiperłącze 9" xfId="30472" hidden="1" xr:uid="{00000000-0005-0000-0000-0000EF990000}"/>
    <cellStyle name="Hiperłącze 9" xfId="10473" hidden="1" xr:uid="{00000000-0005-0000-0000-00006A910000}"/>
    <cellStyle name="Hiperłącze 9" xfId="45583" hidden="1" xr:uid="{00000000-0005-0000-0000-00002CA10000}"/>
    <cellStyle name="Hiperłącze 9" xfId="30012" hidden="1" xr:uid="{00000000-0005-0000-0000-0000999A0000}"/>
    <cellStyle name="Hiperłącze 9" xfId="31192" hidden="1" xr:uid="{00000000-0005-0000-0000-0000599A0000}"/>
    <cellStyle name="Hiperłącze 9" xfId="11776" hidden="1" xr:uid="{00000000-0005-0000-0000-0000DD920000}"/>
    <cellStyle name="Hiperłącze 9" xfId="46431" hidden="1" xr:uid="{00000000-0005-0000-0000-0000BFA10000}"/>
    <cellStyle name="Hiperłącze 9" xfId="22685" hidden="1" xr:uid="{00000000-0005-0000-0000-00008F960000}"/>
    <cellStyle name="Hiperłącze 9" xfId="22757" hidden="1" xr:uid="{00000000-0005-0000-0000-000092960000}"/>
    <cellStyle name="Hiperłącze 9" xfId="22708" hidden="1" xr:uid="{00000000-0005-0000-0000-000093960000}"/>
    <cellStyle name="Hiperłącze 9" xfId="22729" hidden="1" xr:uid="{00000000-0005-0000-0000-000097960000}"/>
    <cellStyle name="Hiperłącze 9" xfId="23098" hidden="1" xr:uid="{00000000-0005-0000-0000-00009A960000}"/>
    <cellStyle name="Hiperłącze 9" xfId="23118" hidden="1" xr:uid="{00000000-0005-0000-0000-00009C960000}"/>
    <cellStyle name="Hiperłącze 9" xfId="23177" hidden="1" xr:uid="{00000000-0005-0000-0000-00009E960000}"/>
    <cellStyle name="Hiperłącze 9" xfId="23201" hidden="1" xr:uid="{00000000-0005-0000-0000-0000A6960000}"/>
    <cellStyle name="Hiperłącze 9" xfId="23217" hidden="1" xr:uid="{00000000-0005-0000-0000-0000A8960000}"/>
    <cellStyle name="Hiperłącze 9" xfId="23281" hidden="1" xr:uid="{00000000-0005-0000-0000-0000AE960000}"/>
    <cellStyle name="Hiperłącze 9" xfId="23238" hidden="1" xr:uid="{00000000-0005-0000-0000-0000B0960000}"/>
    <cellStyle name="Hiperłącze 9" xfId="23363" hidden="1" xr:uid="{00000000-0005-0000-0000-0000B7960000}"/>
    <cellStyle name="Hiperłącze 9" xfId="23354" hidden="1" xr:uid="{00000000-0005-0000-0000-0000B8960000}"/>
    <cellStyle name="Hiperłącze 9" xfId="23430" hidden="1" xr:uid="{00000000-0005-0000-0000-0000BD960000}"/>
    <cellStyle name="Hiperłącze 9" xfId="23439" hidden="1" xr:uid="{00000000-0005-0000-0000-0000BE960000}"/>
    <cellStyle name="Hiperłącze 9" xfId="22815" hidden="1" xr:uid="{00000000-0005-0000-0000-0000CB960000}"/>
    <cellStyle name="Hiperłącze 9" xfId="23040" hidden="1" xr:uid="{00000000-0005-0000-0000-0000CC960000}"/>
    <cellStyle name="Hiperłącze 9" xfId="22804" hidden="1" xr:uid="{00000000-0005-0000-0000-0000CD960000}"/>
    <cellStyle name="Hiperłącze 9" xfId="23395" hidden="1" xr:uid="{00000000-0005-0000-0000-0000B9960000}"/>
    <cellStyle name="Hiperłącze 9" xfId="32458" hidden="1" xr:uid="{00000000-0005-0000-0000-0000D69A0000}"/>
    <cellStyle name="Hiperłącze 9" xfId="14461" hidden="1" xr:uid="{00000000-0005-0000-0000-0000A1920000}"/>
    <cellStyle name="Hiperłącze 9" xfId="21637" hidden="1" xr:uid="{00000000-0005-0000-0000-0000E8950000}"/>
    <cellStyle name="Hiperłącze 9" xfId="17397" hidden="1" xr:uid="{00000000-0005-0000-0000-0000F4940000}"/>
    <cellStyle name="Hiperłącze 9" xfId="15492" hidden="1" xr:uid="{00000000-0005-0000-0000-000031930000}"/>
    <cellStyle name="Hiperłącze 9" xfId="15452" hidden="1" xr:uid="{00000000-0005-0000-0000-000033930000}"/>
    <cellStyle name="Hiperłącze 9" xfId="15484" hidden="1" xr:uid="{00000000-0005-0000-0000-000035930000}"/>
    <cellStyle name="Hiperłącze 9" xfId="15021" hidden="1" xr:uid="{00000000-0005-0000-0000-00003C930000}"/>
    <cellStyle name="Hiperłącze 9" xfId="14979" hidden="1" xr:uid="{00000000-0005-0000-0000-00003E930000}"/>
    <cellStyle name="Hiperłącze 9" xfId="14777" hidden="1" xr:uid="{00000000-0005-0000-0000-000045930000}"/>
    <cellStyle name="Hiperłącze 9" xfId="14954" hidden="1" xr:uid="{00000000-0005-0000-0000-000048930000}"/>
    <cellStyle name="Hiperłącze 9" xfId="14949" hidden="1" xr:uid="{00000000-0005-0000-0000-00004C930000}"/>
    <cellStyle name="Hiperłącze 9" xfId="14925" hidden="1" xr:uid="{00000000-0005-0000-0000-00004D930000}"/>
    <cellStyle name="Hiperłącze 9" xfId="14751" hidden="1" xr:uid="{00000000-0005-0000-0000-00004E930000}"/>
    <cellStyle name="Hiperłącze 9" xfId="14766" hidden="1" xr:uid="{00000000-0005-0000-0000-00004F930000}"/>
    <cellStyle name="Hiperłącze 9" xfId="14812" hidden="1" xr:uid="{00000000-0005-0000-0000-000052930000}"/>
    <cellStyle name="Hiperłącze 9" xfId="15054" hidden="1" xr:uid="{00000000-0005-0000-0000-000053930000}"/>
    <cellStyle name="Hiperłącze 9" xfId="15082" hidden="1" xr:uid="{00000000-0005-0000-0000-000054930000}"/>
    <cellStyle name="Hiperłącze 9" xfId="14861" hidden="1" xr:uid="{00000000-0005-0000-0000-00005D930000}"/>
    <cellStyle name="Hiperłącze 9" xfId="15535" hidden="1" xr:uid="{00000000-0005-0000-0000-000065930000}"/>
    <cellStyle name="Hiperłącze 9" xfId="15524" hidden="1" xr:uid="{00000000-0005-0000-0000-000067930000}"/>
    <cellStyle name="Hiperłącze 9" xfId="15643" hidden="1" xr:uid="{00000000-0005-0000-0000-00006D930000}"/>
    <cellStyle name="Hiperłącze 9" xfId="15651" hidden="1" xr:uid="{00000000-0005-0000-0000-00006E930000}"/>
    <cellStyle name="Hiperłącze 9" xfId="15608" hidden="1" xr:uid="{00000000-0005-0000-0000-00006F930000}"/>
    <cellStyle name="Hiperłącze 9" xfId="15600" hidden="1" xr:uid="{00000000-0005-0000-0000-000070930000}"/>
    <cellStyle name="Hiperłącze 9" xfId="15659" hidden="1" xr:uid="{00000000-0005-0000-0000-000072930000}"/>
    <cellStyle name="Hiperłącze 9" xfId="15627" hidden="1" xr:uid="{00000000-0005-0000-0000-000073930000}"/>
    <cellStyle name="Hiperłącze 9" xfId="15616" hidden="1" xr:uid="{00000000-0005-0000-0000-000074930000}"/>
    <cellStyle name="Hiperłącze 9" xfId="15683" hidden="1" xr:uid="{00000000-0005-0000-0000-000077930000}"/>
    <cellStyle name="Hiperłącze 9" xfId="15747" hidden="1" xr:uid="{00000000-0005-0000-0000-00007A930000}"/>
    <cellStyle name="Hiperłącze 9" xfId="15696" hidden="1" xr:uid="{00000000-0005-0000-0000-00007C930000}"/>
    <cellStyle name="Hiperłącze 9" xfId="15847" hidden="1" xr:uid="{00000000-0005-0000-0000-000085930000}"/>
    <cellStyle name="Hiperłącze 9" xfId="15865" hidden="1" xr:uid="{00000000-0005-0000-0000-00008A930000}"/>
    <cellStyle name="Hiperłącze 9" xfId="15816" hidden="1" xr:uid="{00000000-0005-0000-0000-00008C930000}"/>
    <cellStyle name="Hiperłącze 9" xfId="31175" hidden="1" xr:uid="{00000000-0005-0000-0000-0000529A0000}"/>
    <cellStyle name="Hiperłącze 9" xfId="14135" hidden="1" xr:uid="{00000000-0005-0000-0000-000082920000}"/>
    <cellStyle name="Hiperłącze 9" xfId="32027" hidden="1" xr:uid="{00000000-0005-0000-0000-0000F79A0000}"/>
    <cellStyle name="Hiperłącze 9" xfId="32014" hidden="1" xr:uid="{00000000-0005-0000-0000-0000FC9A0000}"/>
    <cellStyle name="Hiperłącze 9" xfId="31990" hidden="1" xr:uid="{00000000-0005-0000-0000-0000FD9A0000}"/>
    <cellStyle name="Hiperłącze 9" xfId="31831" hidden="1" xr:uid="{00000000-0005-0000-0000-0000FF9A0000}"/>
    <cellStyle name="Hiperłącze 9" xfId="19578" hidden="1" xr:uid="{00000000-0005-0000-0000-000063950000}"/>
    <cellStyle name="Hiperłącze 9" xfId="13299" hidden="1" xr:uid="{00000000-0005-0000-0000-000032920000}"/>
    <cellStyle name="Hiperłącze 9" xfId="12741" hidden="1" xr:uid="{00000000-0005-0000-0000-0000D5910000}"/>
    <cellStyle name="Hiperłącze 9" xfId="12522" hidden="1" xr:uid="{00000000-0005-0000-0000-0000C3910000}"/>
    <cellStyle name="Hiperłącze 9" xfId="12384" hidden="1" xr:uid="{00000000-0005-0000-0000-0000B0910000}"/>
    <cellStyle name="Hiperłącze 9" xfId="44515" hidden="1" xr:uid="{00000000-0005-0000-0000-000051A00000}"/>
    <cellStyle name="Hiperłącze 9" xfId="43956" hidden="1" xr:uid="{00000000-0005-0000-0000-000017A00000}"/>
    <cellStyle name="Hiperłącze 9" xfId="29296" hidden="1" xr:uid="{00000000-0005-0000-0000-0000AF990000}"/>
    <cellStyle name="Hiperłącze 9" xfId="44704" hidden="1" xr:uid="{00000000-0005-0000-0000-000088A00000}"/>
    <cellStyle name="Hiperłącze 9" xfId="44888" hidden="1" xr:uid="{00000000-0005-0000-0000-00009CA00000}"/>
    <cellStyle name="Hiperłącze 9" xfId="32097" hidden="1" xr:uid="{00000000-0005-0000-0000-0000EA9A0000}"/>
    <cellStyle name="Hiperłącze 9" xfId="24029" hidden="1" xr:uid="{00000000-0005-0000-0000-00005E970000}"/>
    <cellStyle name="Hiperłącze 9" xfId="26580" hidden="1" xr:uid="{00000000-0005-0000-0000-00003F980000}"/>
    <cellStyle name="Hiperłącze 9" xfId="24380" hidden="1" xr:uid="{00000000-0005-0000-0000-000044970000}"/>
    <cellStyle name="Hiperłącze 9" xfId="23748" hidden="1" xr:uid="{00000000-0005-0000-0000-000028970000}"/>
    <cellStyle name="Hiperłącze 9" xfId="38678" hidden="1" xr:uid="{00000000-0005-0000-0000-00003C9F0000}"/>
    <cellStyle name="Hiperłącze 9" xfId="31514" hidden="1" xr:uid="{00000000-0005-0000-0000-00007F9A0000}"/>
    <cellStyle name="Hiperłącze 9" xfId="16614" hidden="1" xr:uid="{00000000-0005-0000-0000-0000A2930000}"/>
    <cellStyle name="Hiperłącze 9" xfId="24461" hidden="1" xr:uid="{00000000-0005-0000-0000-00004D970000}"/>
    <cellStyle name="Hiperłącze 9" xfId="42011" hidden="1" xr:uid="{00000000-0005-0000-0000-0000BA9F0000}"/>
    <cellStyle name="Hiperłącze 9" xfId="43056" hidden="1" xr:uid="{00000000-0005-0000-0000-0000F39F0000}"/>
    <cellStyle name="Hiperłącze 9" xfId="30628" hidden="1" xr:uid="{00000000-0005-0000-0000-0000019A0000}"/>
    <cellStyle name="Hiperłącze 9" xfId="40055" hidden="1" xr:uid="{00000000-0005-0000-0000-0000689E0000}"/>
    <cellStyle name="Hiperłącze 9" xfId="14362" hidden="1" xr:uid="{00000000-0005-0000-0000-000096920000}"/>
    <cellStyle name="Hiperłącze 9" xfId="12818" hidden="1" xr:uid="{00000000-0005-0000-0000-0000E8910000}"/>
    <cellStyle name="Hiperłącze 9" xfId="23448" hidden="1" xr:uid="{00000000-0005-0000-0000-0000BF960000}"/>
    <cellStyle name="Hiperłącze 9" xfId="45864" hidden="1" xr:uid="{00000000-0005-0000-0000-0000FFA00000}"/>
    <cellStyle name="Hiperłącze 9" xfId="32441" hidden="1" xr:uid="{00000000-0005-0000-0000-0000D99A0000}"/>
    <cellStyle name="Hiperłącze 9" xfId="32892" hidden="1" xr:uid="{00000000-0005-0000-0000-00007B9B0000}"/>
    <cellStyle name="Hiperłącze 9" xfId="11721" hidden="1" xr:uid="{00000000-0005-0000-0000-0000DA920000}"/>
    <cellStyle name="Hiperłącze 9" xfId="13837" hidden="1" xr:uid="{00000000-0005-0000-0000-0000CA920000}"/>
    <cellStyle name="Hiperłącze 9" xfId="36620" hidden="1" xr:uid="{00000000-0005-0000-0000-0000FA9C0000}"/>
    <cellStyle name="Hiperłącze 9" xfId="20330" hidden="1" xr:uid="{00000000-0005-0000-0000-000093950000}"/>
    <cellStyle name="Hiperłącze 9" xfId="17763" hidden="1" xr:uid="{00000000-0005-0000-0000-000040940000}"/>
    <cellStyle name="Hiperłącze 9" xfId="31695" hidden="1" xr:uid="{00000000-0005-0000-0000-0000A69A0000}"/>
    <cellStyle name="Hiperłącze 9" xfId="31306" hidden="1" xr:uid="{00000000-0005-0000-0000-0000679A0000}"/>
    <cellStyle name="Hiperłącze 9" xfId="41978" hidden="1" xr:uid="{00000000-0005-0000-0000-0000C49F0000}"/>
    <cellStyle name="Hiperłącze 9" xfId="16106" hidden="1" xr:uid="{00000000-0005-0000-0000-00000E940000}"/>
    <cellStyle name="Hiperłącze 9" xfId="19835" hidden="1" xr:uid="{00000000-0005-0000-0000-000032950000}"/>
    <cellStyle name="Hiperłącze 9" xfId="29726" hidden="1" xr:uid="{00000000-0005-0000-0000-0000369A0000}"/>
    <cellStyle name="Hiperłącze 9" xfId="43914" hidden="1" xr:uid="{00000000-0005-0000-0000-000011A00000}"/>
    <cellStyle name="Hiperłącze 9" xfId="29074" hidden="1" xr:uid="{00000000-0005-0000-0000-000062990000}"/>
    <cellStyle name="Hiperłącze 9" xfId="21417" hidden="1" xr:uid="{00000000-0005-0000-0000-0000CE950000}"/>
    <cellStyle name="Hiperłącze 9" xfId="44055" hidden="1" xr:uid="{00000000-0005-0000-0000-000024A00000}"/>
    <cellStyle name="Hiperłącze 9" xfId="26897" hidden="1" xr:uid="{00000000-0005-0000-0000-000068980000}"/>
    <cellStyle name="Hiperłącze 9" xfId="36309" hidden="1" xr:uid="{00000000-0005-0000-0000-0000C59C0000}"/>
    <cellStyle name="Hiperłącze 9" xfId="42050" hidden="1" xr:uid="{00000000-0005-0000-0000-0000BC9F0000}"/>
    <cellStyle name="Hiperłącze 9" xfId="19473" hidden="1" xr:uid="{00000000-0005-0000-0000-00005C950000}"/>
    <cellStyle name="Hiperłącze 9" xfId="33230" hidden="1" xr:uid="{00000000-0005-0000-0000-0000539B0000}"/>
    <cellStyle name="Hiperłącze 9" xfId="33050" hidden="1" xr:uid="{00000000-0005-0000-0000-0000889B0000}"/>
    <cellStyle name="Hiperłącze 9" xfId="33426" hidden="1" xr:uid="{00000000-0005-0000-0000-0000649B0000}"/>
    <cellStyle name="Hiperłącze 9" xfId="41476" hidden="1" xr:uid="{00000000-0005-0000-0000-0000FB9E0000}"/>
    <cellStyle name="Hiperłącze 9" xfId="25807" hidden="1" xr:uid="{00000000-0005-0000-0000-000020990000}"/>
    <cellStyle name="Hiperłącze 9" xfId="35379" hidden="1" xr:uid="{00000000-0005-0000-0000-00002A9C0000}"/>
    <cellStyle name="Hiperłącze 9" xfId="21033" hidden="1" xr:uid="{00000000-0005-0000-0000-00007F960000}"/>
    <cellStyle name="Hiperłącze 9" xfId="22154" hidden="1" xr:uid="{00000000-0005-0000-0000-00003A960000}"/>
    <cellStyle name="Hiperłącze 9" xfId="32136" hidden="1" xr:uid="{00000000-0005-0000-0000-0000B99A0000}"/>
    <cellStyle name="Hiperłącze 9" xfId="30085" hidden="1" xr:uid="{00000000-0005-0000-0000-00002C9B0000}"/>
    <cellStyle name="Hiperłącze 9" xfId="15915" hidden="1" xr:uid="{00000000-0005-0000-0000-000093930000}"/>
    <cellStyle name="Hiperłącze 9" xfId="15973" hidden="1" xr:uid="{00000000-0005-0000-0000-000096930000}"/>
    <cellStyle name="Hiperłącze 9" xfId="15936" hidden="1" xr:uid="{00000000-0005-0000-0000-000097930000}"/>
    <cellStyle name="Hiperłącze 9" xfId="16540" hidden="1" xr:uid="{00000000-0005-0000-0000-00009B930000}"/>
    <cellStyle name="Hiperłącze 9" xfId="16606" hidden="1" xr:uid="{00000000-0005-0000-0000-00009E930000}"/>
    <cellStyle name="Hiperłącze 9" xfId="16555" hidden="1" xr:uid="{00000000-0005-0000-0000-0000A0930000}"/>
    <cellStyle name="Hiperłącze 9" xfId="16582" hidden="1" xr:uid="{00000000-0005-0000-0000-0000A3930000}"/>
    <cellStyle name="Hiperłącze 9" xfId="11512" hidden="1" xr:uid="{00000000-0005-0000-0000-0000EB910000}"/>
    <cellStyle name="Hiperłącze 9" xfId="11506" hidden="1" xr:uid="{00000000-0005-0000-0000-0000EC910000}"/>
    <cellStyle name="Hiperłącze 9" xfId="11670" hidden="1" xr:uid="{00000000-0005-0000-0000-0000EF910000}"/>
    <cellStyle name="Hiperłącze 9" xfId="11636" hidden="1" xr:uid="{00000000-0005-0000-0000-0000F5910000}"/>
    <cellStyle name="Hiperłącze 9" xfId="11621" hidden="1" xr:uid="{00000000-0005-0000-0000-0000F7910000}"/>
    <cellStyle name="Hiperłącze 9" xfId="11581" hidden="1" xr:uid="{00000000-0005-0000-0000-0000FE910000}"/>
    <cellStyle name="Hiperłącze 9" xfId="12907" hidden="1" xr:uid="{00000000-0005-0000-0000-000004920000}"/>
    <cellStyle name="Hiperłącze 9" xfId="12961" hidden="1" xr:uid="{00000000-0005-0000-0000-000005920000}"/>
    <cellStyle name="Hiperłącze 9" xfId="12970" hidden="1" xr:uid="{00000000-0005-0000-0000-000006920000}"/>
    <cellStyle name="Hiperłącze 9" xfId="13029" hidden="1" xr:uid="{00000000-0005-0000-0000-000013920000}"/>
    <cellStyle name="Hiperłącze 9" xfId="13020" hidden="1" xr:uid="{00000000-0005-0000-0000-000014920000}"/>
    <cellStyle name="Hiperłącze 9" xfId="13061" hidden="1" xr:uid="{00000000-0005-0000-0000-000015920000}"/>
    <cellStyle name="Hiperłącze 9" xfId="13087" hidden="1" xr:uid="{00000000-0005-0000-0000-000016920000}"/>
    <cellStyle name="Hiperłącze 9" xfId="11475" hidden="1" xr:uid="{00000000-0005-0000-0000-000000920000}"/>
    <cellStyle name="Hiperłącze 9" xfId="23457" hidden="1" xr:uid="{00000000-0005-0000-0000-0000C0960000}"/>
    <cellStyle name="Hiperłącze 9" xfId="31478" hidden="1" xr:uid="{00000000-0005-0000-0000-0000769A0000}"/>
    <cellStyle name="Hiperłącze 9" xfId="11794" hidden="1" xr:uid="{00000000-0005-0000-0000-0000DF920000}"/>
    <cellStyle name="Hiperłącze 9" xfId="14167" hidden="1" xr:uid="{00000000-0005-0000-0000-000088920000}"/>
    <cellStyle name="Hiperłącze 9" xfId="19377" hidden="1" xr:uid="{00000000-0005-0000-0000-00006E950000}"/>
    <cellStyle name="Hiperłącze 9" xfId="30819" hidden="1" xr:uid="{00000000-0005-0000-0000-00001B9A0000}"/>
    <cellStyle name="Hiperłącze 9" xfId="30578" hidden="1" xr:uid="{00000000-0005-0000-0000-0000FB990000}"/>
    <cellStyle name="Hiperłącze 9" xfId="29400" hidden="1" xr:uid="{00000000-0005-0000-0000-0000BB990000}"/>
    <cellStyle name="Hiperłącze 9" xfId="27753" hidden="1" xr:uid="{00000000-0005-0000-0000-0000BB980000}"/>
    <cellStyle name="Hiperłącze 9" xfId="25414" hidden="1" xr:uid="{00000000-0005-0000-0000-00007B980000}"/>
    <cellStyle name="Hiperłącze 9" xfId="24754" hidden="1" xr:uid="{00000000-0005-0000-0000-00009B970000}"/>
    <cellStyle name="Hiperłącze 9" xfId="20858" hidden="1" xr:uid="{00000000-0005-0000-0000-0000FB960000}"/>
    <cellStyle name="Hiperłącze 9" xfId="23109" hidden="1" xr:uid="{00000000-0005-0000-0000-00009B960000}"/>
    <cellStyle name="Hiperłącze 9" xfId="21263" hidden="1" xr:uid="{00000000-0005-0000-0000-00007B960000}"/>
    <cellStyle name="Hiperłącze 9" xfId="22404" hidden="1" xr:uid="{00000000-0005-0000-0000-00005B960000}"/>
    <cellStyle name="Hiperłącze 9" xfId="20658" hidden="1" xr:uid="{00000000-0005-0000-0000-00001B960000}"/>
    <cellStyle name="Hiperłącze 9" xfId="16694" hidden="1" xr:uid="{00000000-0005-0000-0000-0000A9930000}"/>
    <cellStyle name="Hiperłącze 9" xfId="16702" hidden="1" xr:uid="{00000000-0005-0000-0000-0000AA930000}"/>
    <cellStyle name="Hiperłącze 9" xfId="16659" hidden="1" xr:uid="{00000000-0005-0000-0000-0000AB930000}"/>
    <cellStyle name="Hiperłącze 9" xfId="16667" hidden="1" xr:uid="{00000000-0005-0000-0000-0000B0930000}"/>
    <cellStyle name="Hiperłącze 9" xfId="16855" hidden="1" xr:uid="{00000000-0005-0000-0000-0000B5930000}"/>
    <cellStyle name="Hiperłącze 9" xfId="16900" hidden="1" xr:uid="{00000000-0005-0000-0000-0000BF930000}"/>
    <cellStyle name="Hiperłącze 9" xfId="16963" hidden="1" xr:uid="{00000000-0005-0000-0000-0000C1930000}"/>
    <cellStyle name="Hiperłącze 9" xfId="16944" hidden="1" xr:uid="{00000000-0005-0000-0000-0000C7930000}"/>
    <cellStyle name="Hiperłącze 9" xfId="16932" hidden="1" xr:uid="{00000000-0005-0000-0000-0000C8930000}"/>
    <cellStyle name="Hiperłącze 9" xfId="16989" hidden="1" xr:uid="{00000000-0005-0000-0000-0000C9930000}"/>
    <cellStyle name="Hiperłącze 9" xfId="16997" hidden="1" xr:uid="{00000000-0005-0000-0000-0000CA930000}"/>
    <cellStyle name="Hiperłącze 9" xfId="17015" hidden="1" xr:uid="{00000000-0005-0000-0000-0000CC930000}"/>
    <cellStyle name="Hiperłącze 9" xfId="17071" hidden="1" xr:uid="{00000000-0005-0000-0000-0000CE930000}"/>
    <cellStyle name="Hiperłącze 9" xfId="17028" hidden="1" xr:uid="{00000000-0005-0000-0000-0000CF930000}"/>
    <cellStyle name="Hiperłącze 9" xfId="17079" hidden="1" xr:uid="{00000000-0005-0000-0000-0000D2930000}"/>
    <cellStyle name="Hiperłącze 9" xfId="17087" hidden="1" xr:uid="{00000000-0005-0000-0000-0000D5930000}"/>
    <cellStyle name="Hiperłącze 9" xfId="17159" hidden="1" xr:uid="{00000000-0005-0000-0000-0000D9930000}"/>
    <cellStyle name="Hiperłącze 9" xfId="17184" hidden="1" xr:uid="{00000000-0005-0000-0000-0000E1930000}"/>
    <cellStyle name="Hiperłącze 9" xfId="17275" hidden="1" xr:uid="{00000000-0005-0000-0000-0000E6930000}"/>
    <cellStyle name="Hiperłącze 9" xfId="17226" hidden="1" xr:uid="{00000000-0005-0000-0000-0000E7930000}"/>
    <cellStyle name="Hiperłącze 9" xfId="17217" hidden="1" xr:uid="{00000000-0005-0000-0000-0000E8930000}"/>
    <cellStyle name="Hiperłącze 9" xfId="22080" hidden="1" xr:uid="{00000000-0005-0000-0000-000033960000}"/>
    <cellStyle name="Hiperłącze 9" xfId="31126" hidden="1" xr:uid="{00000000-0005-0000-0000-0000539A0000}"/>
    <cellStyle name="Hiperłącze 9" xfId="22895" hidden="1" xr:uid="{00000000-0005-0000-0000-0000E6960000}"/>
    <cellStyle name="Hiperłącze 9" xfId="23295" hidden="1" xr:uid="{00000000-0005-0000-0000-0000E8960000}"/>
    <cellStyle name="Hiperłącze 9" xfId="22888" hidden="1" xr:uid="{00000000-0005-0000-0000-0000EA960000}"/>
    <cellStyle name="Hiperłącze 9" xfId="22880" hidden="1" xr:uid="{00000000-0005-0000-0000-0000ED960000}"/>
    <cellStyle name="Hiperłącze 9" xfId="21743" hidden="1" xr:uid="{00000000-0005-0000-0000-0000F8950000}"/>
    <cellStyle name="Hiperłącze 9" xfId="30724" hidden="1" xr:uid="{00000000-0005-0000-0000-00000D9A0000}"/>
    <cellStyle name="Hiperłącze 9" xfId="28409" hidden="1" xr:uid="{00000000-0005-0000-0000-000094990000}"/>
    <cellStyle name="Hiperłącze 9" xfId="28619" hidden="1" xr:uid="{00000000-0005-0000-0000-000081990000}"/>
    <cellStyle name="Hiperłącze 9" xfId="28369" hidden="1" xr:uid="{00000000-0005-0000-0000-00006B990000}"/>
    <cellStyle name="Hiperłącze 9" xfId="36496" hidden="1" xr:uid="{00000000-0005-0000-0000-00001C9D0000}"/>
    <cellStyle name="Hiperłącze 9" xfId="36827" hidden="1" xr:uid="{00000000-0005-0000-0000-0000DD9C0000}"/>
    <cellStyle name="Hiperłącze 9" xfId="47200" hidden="1" xr:uid="{00000000-0005-0000-0000-0000D5A10000}"/>
    <cellStyle name="Hiperłącze 9" xfId="34331" hidden="1" xr:uid="{00000000-0005-0000-0000-00002E9D0000}"/>
    <cellStyle name="Hiperłącze 9" xfId="37340" hidden="1" xr:uid="{00000000-0005-0000-0000-0000559D0000}"/>
    <cellStyle name="Hiperłącze 9" xfId="37873" hidden="1" xr:uid="{00000000-0005-0000-0000-00006A9D0000}"/>
    <cellStyle name="Hiperłącze 9" xfId="22796" hidden="1" xr:uid="{00000000-0005-0000-0000-0000D5960000}"/>
    <cellStyle name="Hiperłącze 9" xfId="12687" hidden="1" xr:uid="{00000000-0005-0000-0000-0000D4910000}"/>
    <cellStyle name="Hiperłącze 9" xfId="44212" hidden="1" xr:uid="{00000000-0005-0000-0000-00002EA00000}"/>
    <cellStyle name="Hiperłącze 9" xfId="12407" hidden="1" xr:uid="{00000000-0005-0000-0000-0000B8910000}"/>
    <cellStyle name="Hiperłącze 9" xfId="13678" hidden="1" xr:uid="{00000000-0005-0000-0000-000077920000}"/>
    <cellStyle name="Hiperłącze 9" xfId="26144" hidden="1" xr:uid="{00000000-0005-0000-0000-0000F6970000}"/>
    <cellStyle name="Hiperłącze 9" xfId="42703" hidden="1" xr:uid="{00000000-0005-0000-0000-0000C69F0000}"/>
    <cellStyle name="Hiperłącze 9" xfId="22491" hidden="1" xr:uid="{00000000-0005-0000-0000-000063960000}"/>
    <cellStyle name="Hiperłącze 9" xfId="20360" hidden="1" xr:uid="{00000000-0005-0000-0000-00009C950000}"/>
    <cellStyle name="Hiperłącze 9" xfId="12554" hidden="1" xr:uid="{00000000-0005-0000-0000-0000C2910000}"/>
    <cellStyle name="Hiperłącze 9" xfId="35885" hidden="1" xr:uid="{00000000-0005-0000-0000-0000799C0000}"/>
    <cellStyle name="Hiperłącze 9" xfId="36169" hidden="1" xr:uid="{00000000-0005-0000-0000-0000B79C0000}"/>
    <cellStyle name="Hiperłącze 9" xfId="38463" hidden="1" xr:uid="{00000000-0005-0000-0000-0000DB9D0000}"/>
    <cellStyle name="Hiperłącze 9" xfId="41218" hidden="1" xr:uid="{00000000-0005-0000-0000-0000E09E0000}"/>
    <cellStyle name="Hiperłącze 9" xfId="16271" hidden="1" xr:uid="{00000000-0005-0000-0000-0000F8940000}"/>
    <cellStyle name="Hiperłącze 9" xfId="31370" hidden="1" xr:uid="{00000000-0005-0000-0000-00006A9A0000}"/>
    <cellStyle name="Hiperłącze 9" xfId="29312" hidden="1" xr:uid="{00000000-0005-0000-0000-0000A9990000}"/>
    <cellStyle name="Hiperłącze 9" xfId="12921" hidden="1" xr:uid="{00000000-0005-0000-0000-000007920000}"/>
    <cellStyle name="Hiperłącze 9" xfId="34942" hidden="1" xr:uid="{00000000-0005-0000-0000-0000F99B0000}"/>
    <cellStyle name="Hiperłącze 9" xfId="23058" hidden="1" xr:uid="{00000000-0005-0000-0000-0000C9960000}"/>
    <cellStyle name="Hiperłącze 9" xfId="15079" hidden="1" xr:uid="{00000000-0005-0000-0000-00000A930000}"/>
    <cellStyle name="Hiperłącze 9" xfId="31745" hidden="1" xr:uid="{00000000-0005-0000-0000-0000B49A0000}"/>
    <cellStyle name="Hiperłącze 9" xfId="31686" hidden="1" xr:uid="{00000000-0005-0000-0000-0000A59A0000}"/>
    <cellStyle name="Hiperłącze 9" xfId="27810" hidden="1" xr:uid="{00000000-0005-0000-0000-000008990000}"/>
    <cellStyle name="Hiperłącze 9" xfId="14092" hidden="1" xr:uid="{00000000-0005-0000-0000-000084920000}"/>
    <cellStyle name="Hiperłącze 9" xfId="18869" hidden="1" xr:uid="{00000000-0005-0000-0000-0000A9940000}"/>
    <cellStyle name="Hiperłącze 9" xfId="22667" hidden="1" xr:uid="{00000000-0005-0000-0000-00008D960000}"/>
    <cellStyle name="Hiperłącze 9" xfId="32172" hidden="1" xr:uid="{00000000-0005-0000-0000-0000C09A0000}"/>
    <cellStyle name="Hiperłącze 9" xfId="35928" hidden="1" xr:uid="{00000000-0005-0000-0000-0000839C0000}"/>
    <cellStyle name="Hiperłącze 9" xfId="18114" hidden="1" xr:uid="{00000000-0005-0000-0000-000075940000}"/>
    <cellStyle name="Hiperłącze 9" xfId="39713" hidden="1" xr:uid="{00000000-0005-0000-0000-0000269E0000}"/>
    <cellStyle name="Hiperłącze 9" xfId="21117" hidden="1" xr:uid="{00000000-0005-0000-0000-0000B1950000}"/>
    <cellStyle name="Hiperłącze 9" xfId="20687" hidden="1" xr:uid="{00000000-0005-0000-0000-000015960000}"/>
    <cellStyle name="Hiperłącze 9" xfId="29560" hidden="1" xr:uid="{00000000-0005-0000-0000-0000399A0000}"/>
    <cellStyle name="Hiperłącze 9" xfId="46322" hidden="1" xr:uid="{00000000-0005-0000-0000-00006EA10000}"/>
    <cellStyle name="Hiperłącze 9" xfId="14051" hidden="1" xr:uid="{00000000-0005-0000-0000-0000C4920000}"/>
    <cellStyle name="Hiperłącze 9" xfId="36941" hidden="1" xr:uid="{00000000-0005-0000-0000-0000EC9C0000}"/>
    <cellStyle name="Hiperłącze 9" xfId="43356" hidden="1" xr:uid="{00000000-0005-0000-0000-00005AA00000}"/>
    <cellStyle name="Hiperłącze 9" xfId="27971" hidden="1" xr:uid="{00000000-0005-0000-0000-0000CF980000}"/>
    <cellStyle name="Hiperłącze 9" xfId="21132" hidden="1" xr:uid="{00000000-0005-0000-0000-0000AE950000}"/>
    <cellStyle name="Hiperłącze 9" xfId="21554" hidden="1" xr:uid="{00000000-0005-0000-0000-0000DF950000}"/>
    <cellStyle name="Hiperłącze 9" xfId="24434" hidden="1" xr:uid="{00000000-0005-0000-0000-000045970000}"/>
    <cellStyle name="Hiperłącze 9" xfId="23903" hidden="1" xr:uid="{00000000-0005-0000-0000-00007E970000}"/>
    <cellStyle name="Hiperłącze 9" xfId="24523" hidden="1" xr:uid="{00000000-0005-0000-0000-000057970000}"/>
    <cellStyle name="Hiperłącze 9" xfId="42361" hidden="1" xr:uid="{00000000-0005-0000-0000-0000809F0000}"/>
    <cellStyle name="Hiperłącze 9" xfId="46118" hidden="1" xr:uid="{00000000-0005-0000-0000-000015A10000}"/>
    <cellStyle name="Hiperłącze 9" xfId="39305" hidden="1" xr:uid="{00000000-0005-0000-0000-0000FD9D0000}"/>
    <cellStyle name="Hiperłącze 9" xfId="25163" hidden="1" xr:uid="{00000000-0005-0000-0000-00002A980000}"/>
    <cellStyle name="Hiperłącze 9" xfId="15774" hidden="1" xr:uid="{00000000-0005-0000-0000-000082930000}"/>
    <cellStyle name="Hiperłącze 9" xfId="15473" hidden="1" xr:uid="{00000000-0005-0000-0000-000037930000}"/>
    <cellStyle name="Hiperłącze 9" xfId="23162" hidden="1" xr:uid="{00000000-0005-0000-0000-0000A1960000}"/>
    <cellStyle name="Hiperłącze 9" xfId="27063" hidden="1" xr:uid="{00000000-0005-0000-0000-000072980000}"/>
    <cellStyle name="Hiperłącze 9" xfId="17320" hidden="1" xr:uid="{00000000-0005-0000-0000-0000F0930000}"/>
    <cellStyle name="Hiperłącze 9" xfId="17334" hidden="1" xr:uid="{00000000-0005-0000-0000-0000F3930000}"/>
    <cellStyle name="Hiperłącze 9" xfId="17325" hidden="1" xr:uid="{00000000-0005-0000-0000-0000F4930000}"/>
    <cellStyle name="Hiperłącze 9" xfId="17343" hidden="1" xr:uid="{00000000-0005-0000-0000-0000F8930000}"/>
    <cellStyle name="Hiperłącze 9" xfId="16031" hidden="1" xr:uid="{00000000-0005-0000-0000-0000FC930000}"/>
    <cellStyle name="Hiperłącze 9" xfId="16195" hidden="1" xr:uid="{00000000-0005-0000-0000-0000FF930000}"/>
    <cellStyle name="Hiperłącze 9" xfId="16161" hidden="1" xr:uid="{00000000-0005-0000-0000-000005940000}"/>
    <cellStyle name="Hiperłącze 9" xfId="29305" hidden="1" xr:uid="{00000000-0005-0000-0000-0000AD990000}"/>
    <cellStyle name="Hiperłącze 9" xfId="29328" hidden="1" xr:uid="{00000000-0005-0000-0000-0000AE990000}"/>
    <cellStyle name="Hiperłącze 9" xfId="29346" hidden="1" xr:uid="{00000000-0005-0000-0000-0000B2990000}"/>
    <cellStyle name="Hiperłącze 9" xfId="29379" hidden="1" xr:uid="{00000000-0005-0000-0000-0000B7990000}"/>
    <cellStyle name="Hiperłącze 9" xfId="29370" hidden="1" xr:uid="{00000000-0005-0000-0000-0000B8990000}"/>
    <cellStyle name="Hiperłącze 9" xfId="29388" hidden="1" xr:uid="{00000000-0005-0000-0000-0000BC990000}"/>
    <cellStyle name="Hiperłącze 9" xfId="29487" hidden="1" xr:uid="{00000000-0005-0000-0000-0000C3990000}"/>
    <cellStyle name="Hiperłącze 9" xfId="30093" hidden="1" xr:uid="{00000000-0005-0000-0000-0000C9990000}"/>
    <cellStyle name="Hiperłącze 9" xfId="30101" hidden="1" xr:uid="{00000000-0005-0000-0000-0000CA990000}"/>
    <cellStyle name="Hiperłącze 9" xfId="30112" hidden="1" xr:uid="{00000000-0005-0000-0000-0000CB990000}"/>
    <cellStyle name="Hiperłącze 9" xfId="30121" hidden="1" xr:uid="{00000000-0005-0000-0000-0000CC990000}"/>
    <cellStyle name="Hiperłącze 9" xfId="30266" hidden="1" xr:uid="{00000000-0005-0000-0000-0000D9990000}"/>
    <cellStyle name="Hiperłącze 9" xfId="30274" hidden="1" xr:uid="{00000000-0005-0000-0000-0000DA990000}"/>
    <cellStyle name="Hiperłącze 9" xfId="30223" hidden="1" xr:uid="{00000000-0005-0000-0000-0000DC990000}"/>
    <cellStyle name="Hiperłącze 9" xfId="30259" hidden="1" xr:uid="{00000000-0005-0000-0000-0000DD990000}"/>
    <cellStyle name="Hiperłącze 9" xfId="16923" hidden="1" xr:uid="{00000000-0005-0000-0000-0000C3930000}"/>
    <cellStyle name="Hiperłącze 9" xfId="12912" hidden="1" xr:uid="{00000000-0005-0000-0000-000008920000}"/>
    <cellStyle name="Hiperłącze 9" xfId="22415" hidden="1" xr:uid="{00000000-0005-0000-0000-000059960000}"/>
    <cellStyle name="Hiperłącze 9" xfId="32144" hidden="1" xr:uid="{00000000-0005-0000-0000-0000BA9A0000}"/>
    <cellStyle name="Hiperłącze 9" xfId="31200" hidden="1" xr:uid="{00000000-0005-0000-0000-00005A9A0000}"/>
    <cellStyle name="Hiperłącze 9" xfId="13894" hidden="1" xr:uid="{00000000-0005-0000-0000-0000BD920000}"/>
    <cellStyle name="Hiperłącze 9" xfId="21719" hidden="1" xr:uid="{00000000-0005-0000-0000-0000F2950000}"/>
    <cellStyle name="Hiperłącze 9" xfId="35342" hidden="1" xr:uid="{00000000-0005-0000-0000-00002B9C0000}"/>
    <cellStyle name="Hiperłącze 9" xfId="39865" hidden="1" xr:uid="{00000000-0005-0000-0000-00003B9E0000}"/>
    <cellStyle name="Hiperłącze 9" xfId="46504" hidden="1" xr:uid="{00000000-0005-0000-0000-0000D0A10000}"/>
    <cellStyle name="Hiperłącze 9" xfId="45164" hidden="1" xr:uid="{00000000-0005-0000-0000-0000B6A00000}"/>
    <cellStyle name="Hiperłącze 9" xfId="44130" hidden="1" xr:uid="{00000000-0005-0000-0000-000029A00000}"/>
    <cellStyle name="Hiperłącze 9" xfId="10428" hidden="1" xr:uid="{00000000-0005-0000-0000-000070910000}"/>
    <cellStyle name="Hiperłącze 9" xfId="13461" hidden="1" xr:uid="{00000000-0005-0000-0000-000047920000}"/>
    <cellStyle name="Hiperłącze 9" xfId="16563" hidden="1" xr:uid="{00000000-0005-0000-0000-00009F930000}"/>
    <cellStyle name="Hiperłącze 9" xfId="15732" hidden="1" xr:uid="{00000000-0005-0000-0000-00007D930000}"/>
    <cellStyle name="Hiperłącze 9" xfId="14899" hidden="1" xr:uid="{00000000-0005-0000-0000-00005B930000}"/>
    <cellStyle name="Hiperłącze 9" xfId="15182" hidden="1" xr:uid="{00000000-0005-0000-0000-000016930000}"/>
    <cellStyle name="Hiperłącze 9" xfId="16139" hidden="1" xr:uid="{00000000-0005-0000-0000-000008940000}"/>
    <cellStyle name="Hiperłącze 9" xfId="15988" hidden="1" xr:uid="{00000000-0005-0000-0000-000009940000}"/>
    <cellStyle name="Hiperłącze 9" xfId="16114" hidden="1" xr:uid="{00000000-0005-0000-0000-00000A940000}"/>
    <cellStyle name="Hiperłącze 9" xfId="15992" hidden="1" xr:uid="{00000000-0005-0000-0000-00000D940000}"/>
    <cellStyle name="Hiperłącze 9" xfId="16000" hidden="1" xr:uid="{00000000-0005-0000-0000-000010940000}"/>
    <cellStyle name="Hiperłącze 9" xfId="17486" hidden="1" xr:uid="{00000000-0005-0000-0000-000015940000}"/>
    <cellStyle name="Hiperłącze 9" xfId="17594" hidden="1" xr:uid="{00000000-0005-0000-0000-000021940000}"/>
    <cellStyle name="Hiperłącze 9" xfId="17603" hidden="1" xr:uid="{00000000-0005-0000-0000-000022940000}"/>
    <cellStyle name="Hiperłącze 9" xfId="17563" hidden="1" xr:uid="{00000000-0005-0000-0000-000028940000}"/>
    <cellStyle name="Hiperłącze 9" xfId="17620" hidden="1" xr:uid="{00000000-0005-0000-0000-000029940000}"/>
    <cellStyle name="Hiperłącze 9" xfId="17628" hidden="1" xr:uid="{00000000-0005-0000-0000-00002A940000}"/>
    <cellStyle name="Hiperłącze 9" xfId="17637" hidden="1" xr:uid="{00000000-0005-0000-0000-00002B940000}"/>
    <cellStyle name="Hiperłącze 9" xfId="17694" hidden="1" xr:uid="{00000000-0005-0000-0000-00002D940000}"/>
    <cellStyle name="Hiperłącze 9" xfId="17651" hidden="1" xr:uid="{00000000-0005-0000-0000-000030940000}"/>
    <cellStyle name="Hiperłącze 9" xfId="17687" hidden="1" xr:uid="{00000000-0005-0000-0000-000031940000}"/>
    <cellStyle name="Hiperłącze 9" xfId="17667" hidden="1" xr:uid="{00000000-0005-0000-0000-000034940000}"/>
    <cellStyle name="Hiperłącze 9" xfId="17734" hidden="1" xr:uid="{00000000-0005-0000-0000-000037940000}"/>
    <cellStyle name="Hiperłącze 9" xfId="17824" hidden="1" xr:uid="{00000000-0005-0000-0000-000042940000}"/>
    <cellStyle name="Hiperłącze 9" xfId="17906" hidden="1" xr:uid="{00000000-0005-0000-0000-000046940000}"/>
    <cellStyle name="Hiperłącze 9" xfId="17857" hidden="1" xr:uid="{00000000-0005-0000-0000-000047940000}"/>
    <cellStyle name="Hiperłącze 9" xfId="17915" hidden="1" xr:uid="{00000000-0005-0000-0000-00004A940000}"/>
    <cellStyle name="Hiperłącze 9" xfId="17878" hidden="1" xr:uid="{00000000-0005-0000-0000-00004B940000}"/>
    <cellStyle name="Hiperłącze 9" xfId="17866" hidden="1" xr:uid="{00000000-0005-0000-0000-00004C940000}"/>
    <cellStyle name="Hiperłącze 9" xfId="15429" hidden="1" xr:uid="{00000000-0005-0000-0000-00002F930000}"/>
    <cellStyle name="Hiperłącze 9" xfId="22071" hidden="1" xr:uid="{00000000-0005-0000-0000-000034960000}"/>
    <cellStyle name="Hiperłącze 9" xfId="13238" hidden="1" xr:uid="{00000000-0005-0000-0000-000030920000}"/>
    <cellStyle name="Hiperłącze 9" xfId="13308" hidden="1" xr:uid="{00000000-0005-0000-0000-000033920000}"/>
    <cellStyle name="Hiperłącze 9" xfId="13372" hidden="1" xr:uid="{00000000-0005-0000-0000-000035920000}"/>
    <cellStyle name="Hiperłącze 9" xfId="13323" hidden="1" xr:uid="{00000000-0005-0000-0000-000038920000}"/>
    <cellStyle name="Hiperłącze 9" xfId="23412" hidden="1" xr:uid="{00000000-0005-0000-0000-0000B6960000}"/>
    <cellStyle name="Hiperłącze 9" xfId="36530" hidden="1" xr:uid="{00000000-0005-0000-0000-00000B9D0000}"/>
    <cellStyle name="Hiperłącze 9" xfId="47149" hidden="1" xr:uid="{00000000-0005-0000-0000-0000A5A10000}"/>
    <cellStyle name="Hiperłącze 9" xfId="46884" hidden="1" xr:uid="{00000000-0005-0000-0000-000090A10000}"/>
    <cellStyle name="Hiperłącze 9" xfId="46363" hidden="1" xr:uid="{00000000-0005-0000-0000-000078A10000}"/>
    <cellStyle name="Hiperłącze 9" xfId="46412" hidden="1" xr:uid="{00000000-0005-0000-0000-000076A10000}"/>
    <cellStyle name="Hiperłącze 9" xfId="26471" hidden="1" xr:uid="{00000000-0005-0000-0000-000033980000}"/>
    <cellStyle name="Hiperłącze 9" xfId="27462" hidden="1" xr:uid="{00000000-0005-0000-0000-0000E9980000}"/>
    <cellStyle name="Hiperłącze 9" xfId="31904" hidden="1" xr:uid="{00000000-0005-0000-0000-0000109B0000}"/>
    <cellStyle name="Hiperłącze 9" xfId="37640" hidden="1" xr:uid="{00000000-0005-0000-0000-00008C9D0000}"/>
    <cellStyle name="Hiperłącze 9" xfId="38180" hidden="1" xr:uid="{00000000-0005-0000-0000-0000B69D0000}"/>
    <cellStyle name="Hiperłącze 9" xfId="38372" hidden="1" xr:uid="{00000000-0005-0000-0000-0000CD9D0000}"/>
    <cellStyle name="Hiperłącze 9" xfId="46590" hidden="1" xr:uid="{00000000-0005-0000-0000-0000BDA10000}"/>
    <cellStyle name="Hiperłącze 9" xfId="36850" hidden="1" xr:uid="{00000000-0005-0000-0000-0000DE9C0000}"/>
    <cellStyle name="Hiperłącze 9" xfId="29108" hidden="1" xr:uid="{00000000-0005-0000-0000-000095990000}"/>
    <cellStyle name="Hiperłącze 9" xfId="37098" hidden="1" xr:uid="{00000000-0005-0000-0000-0000F69C0000}"/>
    <cellStyle name="Hiperłącze 9" xfId="28350" hidden="1" xr:uid="{00000000-0005-0000-0000-000075990000}"/>
    <cellStyle name="Hiperłącze 9" xfId="31009" hidden="1" xr:uid="{00000000-0005-0000-0000-0000489A0000}"/>
    <cellStyle name="Hiperłącze 9" xfId="16507" hidden="1" xr:uid="{00000000-0005-0000-0000-00006F940000}"/>
    <cellStyle name="Hiperłącze 9" xfId="36001" hidden="1" xr:uid="{00000000-0005-0000-0000-0000869C0000}"/>
    <cellStyle name="Hiperłącze 9" xfId="14836" hidden="1" xr:uid="{00000000-0005-0000-0000-000064930000}"/>
    <cellStyle name="Hiperłącze 9" xfId="14208" hidden="1" xr:uid="{00000000-0005-0000-0000-00008D920000}"/>
    <cellStyle name="Hiperłącze 9" xfId="28385" hidden="1" xr:uid="{00000000-0005-0000-0000-000082990000}"/>
    <cellStyle name="Hiperłącze 9" xfId="44792" hidden="1" xr:uid="{00000000-0005-0000-0000-000090A00000}"/>
    <cellStyle name="Hiperłącze 9" xfId="25522" hidden="1" xr:uid="{00000000-0005-0000-0000-00007F980000}"/>
    <cellStyle name="Hiperłącze 9" xfId="27844" hidden="1" xr:uid="{00000000-0005-0000-0000-0000C1980000}"/>
    <cellStyle name="Hiperłącze 9" xfId="39973" hidden="1" xr:uid="{00000000-0005-0000-0000-0000479E0000}"/>
    <cellStyle name="Hiperłącze 9" xfId="41880" hidden="1" xr:uid="{00000000-0005-0000-0000-0000629F0000}"/>
    <cellStyle name="Hiperłącze 9" xfId="20067" hidden="1" xr:uid="{00000000-0005-0000-0000-000071950000}"/>
    <cellStyle name="Hiperłącze 9" xfId="22273" hidden="1" xr:uid="{00000000-0005-0000-0000-00004C960000}"/>
    <cellStyle name="Hiperłącze 9" xfId="18667" hidden="1" xr:uid="{00000000-0005-0000-0000-000095940000}"/>
    <cellStyle name="Hiperłącze 9" xfId="40401" hidden="1" xr:uid="{00000000-0005-0000-0000-00008D9E0000}"/>
    <cellStyle name="Hiperłącze 9" xfId="42032" hidden="1" xr:uid="{00000000-0005-0000-0000-0000B99F0000}"/>
    <cellStyle name="Hiperłącze 9" xfId="42332" hidden="1" xr:uid="{00000000-0005-0000-0000-0000779F0000}"/>
    <cellStyle name="Hiperłącze 9" xfId="34155" hidden="1" xr:uid="{00000000-0005-0000-0000-00002C9D0000}"/>
    <cellStyle name="Hiperłącze 9" xfId="13078" hidden="1" xr:uid="{00000000-0005-0000-0000-000012920000}"/>
    <cellStyle name="Hiperłącze 9" xfId="17965" hidden="1" xr:uid="{00000000-0005-0000-0000-000053940000}"/>
    <cellStyle name="Hiperłącze 9" xfId="38902" hidden="1" xr:uid="{00000000-0005-0000-0000-0000469F0000}"/>
    <cellStyle name="Hiperłącze 9" xfId="41193" hidden="1" xr:uid="{00000000-0005-0000-0000-0000249F0000}"/>
    <cellStyle name="Hiperłącze 9" xfId="12867" hidden="1" xr:uid="{00000000-0005-0000-0000-0000E6910000}"/>
    <cellStyle name="Hiperłącze 9" xfId="16146" hidden="1" xr:uid="{00000000-0005-0000-0000-000007940000}"/>
    <cellStyle name="Hiperłącze 9" xfId="32082" hidden="1" xr:uid="{00000000-0005-0000-0000-0000F09A0000}"/>
    <cellStyle name="Hiperłącze 9" xfId="40724" hidden="1" xr:uid="{00000000-0005-0000-0000-0000C99E0000}"/>
    <cellStyle name="Hiperłącze 9" xfId="40592" hidden="1" xr:uid="{00000000-0005-0000-0000-0000A89E0000}"/>
    <cellStyle name="Hiperłącze 9" xfId="40360" hidden="1" xr:uid="{00000000-0005-0000-0000-0000889E0000}"/>
    <cellStyle name="Hiperłącze 9" xfId="40113" hidden="1" xr:uid="{00000000-0005-0000-0000-0000669E0000}"/>
    <cellStyle name="Hiperłącze 9" xfId="24071" hidden="1" xr:uid="{00000000-0005-0000-0000-00005C970000}"/>
    <cellStyle name="Hiperłącze 9" xfId="12888" hidden="1" xr:uid="{00000000-0005-0000-0000-000002920000}"/>
    <cellStyle name="Hiperłącze 9" xfId="39409" hidden="1" xr:uid="{00000000-0005-0000-0000-0000039E0000}"/>
    <cellStyle name="Hiperłącze 9" xfId="44407" hidden="1" xr:uid="{00000000-0005-0000-0000-000045A00000}"/>
    <cellStyle name="Hiperłącze 9" xfId="25743" hidden="1" xr:uid="{00000000-0005-0000-0000-0000C9970000}"/>
    <cellStyle name="Hiperłącze 9" xfId="24856" hidden="1" xr:uid="{00000000-0005-0000-0000-0000A7970000}"/>
    <cellStyle name="Hiperłącze 9" xfId="38422" hidden="1" xr:uid="{00000000-0005-0000-0000-0000D39D0000}"/>
    <cellStyle name="Hiperłącze 9" xfId="37629" hidden="1" xr:uid="{00000000-0005-0000-0000-00008F9D0000}"/>
    <cellStyle name="Hiperłącze 9" xfId="33843" hidden="1" xr:uid="{00000000-0005-0000-0000-0000BA9B0000}"/>
    <cellStyle name="Hiperłącze 9" xfId="37963" hidden="1" xr:uid="{00000000-0005-0000-0000-0000779D0000}"/>
    <cellStyle name="Hiperłącze 9" xfId="37769" hidden="1" xr:uid="{00000000-0005-0000-0000-00005D9D0000}"/>
    <cellStyle name="Hiperłącze 9" xfId="34322" hidden="1" xr:uid="{00000000-0005-0000-0000-0000399D0000}"/>
    <cellStyle name="Hiperłącze 9" xfId="36478" hidden="1" xr:uid="{00000000-0005-0000-0000-0000199D0000}"/>
    <cellStyle name="Hiperłącze 9" xfId="36277" hidden="1" xr:uid="{00000000-0005-0000-0000-0000C39C0000}"/>
    <cellStyle name="Hiperłącze 9" xfId="43620" hidden="1" xr:uid="{00000000-0005-0000-0000-0000C3A00000}"/>
    <cellStyle name="Hiperłącze 9" xfId="46682" hidden="1" xr:uid="{00000000-0005-0000-0000-0000B0A10000}"/>
    <cellStyle name="Hiperłącze 9" xfId="12419" hidden="1" xr:uid="{00000000-0005-0000-0000-0000B7910000}"/>
    <cellStyle name="Hiperłącze 9" xfId="32467" hidden="1" xr:uid="{00000000-0005-0000-0000-0000DA9A0000}"/>
    <cellStyle name="Hiperłącze 9" xfId="26360" hidden="1" xr:uid="{00000000-0005-0000-0000-00000F980000}"/>
    <cellStyle name="Hiperłącze 9" xfId="36051" hidden="1" xr:uid="{00000000-0005-0000-0000-0000949C0000}"/>
    <cellStyle name="Hiperłącze 9" xfId="10306" hidden="1" xr:uid="{00000000-0005-0000-0000-000064910000}"/>
    <cellStyle name="Hiperłącze 9" xfId="16416" hidden="1" xr:uid="{00000000-0005-0000-0000-000067940000}"/>
    <cellStyle name="Hiperłącze 9" xfId="17951" hidden="1" xr:uid="{00000000-0005-0000-0000-000050940000}"/>
    <cellStyle name="Hiperłącze 9" xfId="29337" hidden="1" xr:uid="{00000000-0005-0000-0000-0000B1990000}"/>
    <cellStyle name="Hiperłącze 9" xfId="31934" hidden="1" xr:uid="{00000000-0005-0000-0000-00000A9B0000}"/>
    <cellStyle name="Hiperłącze 9" xfId="37817" hidden="1" xr:uid="{00000000-0005-0000-0000-0000689D0000}"/>
    <cellStyle name="Hiperłącze 9" xfId="12015" hidden="1" xr:uid="{00000000-0005-0000-0000-00008B910000}"/>
    <cellStyle name="Hiperłącze 9" xfId="38964" hidden="1" xr:uid="{00000000-0005-0000-0000-0000BF9F0000}"/>
    <cellStyle name="Hiperłącze 9" xfId="24914" hidden="1" xr:uid="{00000000-0005-0000-0000-0000AA970000}"/>
    <cellStyle name="Hiperłącze 9" xfId="23970" hidden="1" xr:uid="{00000000-0005-0000-0000-000069970000}"/>
    <cellStyle name="Hiperłącze 9" xfId="34616" hidden="1" xr:uid="{00000000-0005-0000-0000-0000D99B0000}"/>
    <cellStyle name="Hiperłącze 9" xfId="31846" hidden="1" xr:uid="{00000000-0005-0000-0000-0000F29A0000}"/>
    <cellStyle name="Hiperłącze 9" xfId="18332" hidden="1" xr:uid="{00000000-0005-0000-0000-0000E0940000}"/>
    <cellStyle name="Hiperłącze 9" xfId="30454" hidden="1" xr:uid="{00000000-0005-0000-0000-0000ED990000}"/>
    <cellStyle name="Hiperłącze 9" xfId="11800" hidden="1" xr:uid="{00000000-0005-0000-0000-0000E0920000}"/>
    <cellStyle name="Hiperłącze 9" xfId="34762" hidden="1" xr:uid="{00000000-0005-0000-0000-0000F09B0000}"/>
    <cellStyle name="Hiperłącze 9" xfId="36513" hidden="1" xr:uid="{00000000-0005-0000-0000-00000D9D0000}"/>
    <cellStyle name="Hiperłącze 9" xfId="24973" hidden="1" xr:uid="{00000000-0005-0000-0000-0000B8970000}"/>
    <cellStyle name="Hiperłącze 9" xfId="22694" hidden="1" xr:uid="{00000000-0005-0000-0000-000090960000}"/>
    <cellStyle name="Hiperłącze 9" xfId="11851" hidden="1" xr:uid="{00000000-0005-0000-0000-000050920000}"/>
    <cellStyle name="Hiperłącze 9" xfId="39419" hidden="1" xr:uid="{00000000-0005-0000-0000-0000049E0000}"/>
    <cellStyle name="Hiperłącze 9" xfId="23511" hidden="1" xr:uid="{00000000-0005-0000-0000-0000C1960000}"/>
    <cellStyle name="Hiperłącze 9" xfId="31704" hidden="1" xr:uid="{00000000-0005-0000-0000-0000AA9A0000}"/>
    <cellStyle name="Hiperłącze 9" xfId="22903" hidden="1" xr:uid="{00000000-0005-0000-0000-0000E5960000}"/>
    <cellStyle name="Hiperłącze 9" xfId="46158" hidden="1" xr:uid="{00000000-0005-0000-0000-000047A10000}"/>
    <cellStyle name="Hiperłącze 9" xfId="47067" hidden="1" xr:uid="{00000000-0005-0000-0000-00009AA10000}"/>
    <cellStyle name="Hiperłącze 9" xfId="44284" hidden="1" xr:uid="{00000000-0005-0000-0000-00003FA00000}"/>
    <cellStyle name="Hiperłącze 9" xfId="18418" hidden="1" xr:uid="{00000000-0005-0000-0000-0000CD940000}"/>
    <cellStyle name="Hiperłącze 9" xfId="42518" hidden="1" xr:uid="{00000000-0005-0000-0000-0000899F0000}"/>
    <cellStyle name="Hiperłącze 9" xfId="45542" hidden="1" xr:uid="{00000000-0005-0000-0000-00003CA10000}"/>
    <cellStyle name="Hiperłącze 9" xfId="18837" hidden="1" xr:uid="{00000000-0005-0000-0000-0000A7940000}"/>
    <cellStyle name="Hiperłącze 9" xfId="33262" hidden="1" xr:uid="{00000000-0005-0000-0000-0000529B0000}"/>
    <cellStyle name="Hiperłącze 9" xfId="16440" hidden="1" xr:uid="{00000000-0005-0000-0000-000069940000}"/>
    <cellStyle name="Hiperłącze 9" xfId="34441" hidden="1" xr:uid="{00000000-0005-0000-0000-0000AF9D0000}"/>
    <cellStyle name="Hiperłącze 9" xfId="19877" hidden="1" xr:uid="{00000000-0005-0000-0000-00003C950000}"/>
    <cellStyle name="Hiperłącze 9" xfId="19935" hidden="1" xr:uid="{00000000-0005-0000-0000-00003D950000}"/>
    <cellStyle name="Hiperłącze 9" xfId="19962" hidden="1" xr:uid="{00000000-0005-0000-0000-000040950000}"/>
    <cellStyle name="Hiperłącze 9" xfId="20016" hidden="1" xr:uid="{00000000-0005-0000-0000-000041950000}"/>
    <cellStyle name="Hiperłącze 9" xfId="19967" hidden="1" xr:uid="{00000000-0005-0000-0000-000044950000}"/>
    <cellStyle name="Hiperłącze 9" xfId="19997" hidden="1" xr:uid="{00000000-0005-0000-0000-000047950000}"/>
    <cellStyle name="Hiperłącze 9" xfId="19320" hidden="1" xr:uid="{00000000-0005-0000-0000-00004B950000}"/>
    <cellStyle name="Hiperłącze 9" xfId="19309" hidden="1" xr:uid="{00000000-0005-0000-0000-00004D950000}"/>
    <cellStyle name="Hiperłącze 9" xfId="19541" hidden="1" xr:uid="{00000000-0005-0000-0000-000050950000}"/>
    <cellStyle name="Hiperłącze 9" xfId="19305" hidden="1" xr:uid="{00000000-0005-0000-0000-000052950000}"/>
    <cellStyle name="Hiperłącze 9" xfId="23707" hidden="1" xr:uid="{00000000-0005-0000-0000-00001E970000}"/>
    <cellStyle name="Hiperłącze 9" xfId="23779" hidden="1" xr:uid="{00000000-0005-0000-0000-000021970000}"/>
    <cellStyle name="Hiperłącze 9" xfId="23788" hidden="1" xr:uid="{00000000-0005-0000-0000-000022970000}"/>
    <cellStyle name="Hiperłącze 9" xfId="20818" hidden="1" xr:uid="{00000000-0005-0000-0000-000005970000}"/>
    <cellStyle name="Hiperłącze 9" xfId="21039" hidden="1" xr:uid="{00000000-0005-0000-0000-00000C970000}"/>
    <cellStyle name="Hiperłącze 9" xfId="20618" hidden="1" xr:uid="{00000000-0005-0000-0000-00000E970000}"/>
    <cellStyle name="Hiperłącze 9" xfId="20762" hidden="1" xr:uid="{00000000-0005-0000-0000-0000FE960000}"/>
    <cellStyle name="Hiperłącze 9" xfId="20586" hidden="1" xr:uid="{00000000-0005-0000-0000-0000FC960000}"/>
    <cellStyle name="Hiperłącze 9" xfId="20790" hidden="1" xr:uid="{00000000-0005-0000-0000-00000B970000}"/>
    <cellStyle name="Hiperłącze 9" xfId="23965" hidden="1" xr:uid="{00000000-0005-0000-0000-000077970000}"/>
    <cellStyle name="Hiperłącze 9" xfId="23844" hidden="1" xr:uid="{00000000-0005-0000-0000-000064970000}"/>
    <cellStyle name="Hiperłącze 9" xfId="24551" hidden="1" xr:uid="{00000000-0005-0000-0000-000052970000}"/>
    <cellStyle name="Hiperłącze 9" xfId="26553" hidden="1" xr:uid="{00000000-0005-0000-0000-00003A980000}"/>
    <cellStyle name="Hiperłącze 9" xfId="26128" hidden="1" xr:uid="{00000000-0005-0000-0000-0000F2970000}"/>
    <cellStyle name="Hiperłącze 9" xfId="24888" hidden="1" xr:uid="{00000000-0005-0000-0000-0000A9970000}"/>
    <cellStyle name="Hiperłącze 9" xfId="37589" hidden="1" xr:uid="{00000000-0005-0000-0000-0000969D0000}"/>
    <cellStyle name="Hiperłącze 9" xfId="32995" hidden="1" xr:uid="{00000000-0005-0000-0000-00009B9B0000}"/>
    <cellStyle name="Hiperłącze 9" xfId="26716" hidden="1" xr:uid="{00000000-0005-0000-0000-000054980000}"/>
    <cellStyle name="Hiperłącze 9" xfId="28085" hidden="1" xr:uid="{00000000-0005-0000-0000-000001990000}"/>
    <cellStyle name="Hiperłącze 9" xfId="16095" hidden="1" xr:uid="{00000000-0005-0000-0000-0000FF940000}"/>
    <cellStyle name="Hiperłącze 9" xfId="46755" hidden="1" xr:uid="{00000000-0005-0000-0000-00007BA10000}"/>
    <cellStyle name="Hiperłącze 9" xfId="17404" hidden="1" xr:uid="{00000000-0005-0000-0000-000011940000}"/>
    <cellStyle name="Hiperłącze 9" xfId="29980" hidden="1" xr:uid="{00000000-0005-0000-0000-0000929A0000}"/>
    <cellStyle name="Hiperłącze 9" xfId="27441" hidden="1" xr:uid="{00000000-0005-0000-0000-0000FB980000}"/>
    <cellStyle name="Hiperłącze 9" xfId="15704" hidden="1" xr:uid="{00000000-0005-0000-0000-00007B930000}"/>
    <cellStyle name="Hiperłącze 9" xfId="23249" hidden="1" xr:uid="{00000000-0005-0000-0000-0000AF960000}"/>
    <cellStyle name="Hiperłącze 9" xfId="45651" hidden="1" xr:uid="{00000000-0005-0000-0000-000020A10000}"/>
    <cellStyle name="Hiperłącze 9" xfId="37089" hidden="1" xr:uid="{00000000-0005-0000-0000-0000F29C0000}"/>
    <cellStyle name="Hiperłącze 9" xfId="42719" hidden="1" xr:uid="{00000000-0005-0000-0000-0000CA9F0000}"/>
    <cellStyle name="Hiperłącze 9" xfId="11892" hidden="1" xr:uid="{00000000-0005-0000-0000-00005C920000}"/>
    <cellStyle name="Hiperłącze 9" xfId="10454" hidden="1" xr:uid="{00000000-0005-0000-0000-00006D910000}"/>
    <cellStyle name="Hiperłącze 9" xfId="16591" hidden="1" xr:uid="{00000000-0005-0000-0000-0000A1930000}"/>
    <cellStyle name="Hiperłącze 9" xfId="11272" hidden="1" xr:uid="{00000000-0005-0000-0000-000078910000}"/>
    <cellStyle name="Hiperłącze 9" xfId="39761" hidden="1" xr:uid="{00000000-0005-0000-0000-00002F9E0000}"/>
    <cellStyle name="Hiperłącze 9" xfId="33525" hidden="1" xr:uid="{00000000-0005-0000-0000-00006F9B0000}"/>
    <cellStyle name="Hiperłącze 9" xfId="34273" hidden="1" xr:uid="{00000000-0005-0000-0000-0000419C0000}"/>
    <cellStyle name="Hiperłącze 9" xfId="15143" hidden="1" xr:uid="{00000000-0005-0000-0000-000011930000}"/>
    <cellStyle name="Hiperłącze 9" xfId="42196" hidden="1" xr:uid="{00000000-0005-0000-0000-0000B39F0000}"/>
    <cellStyle name="Hiperłącze 9" xfId="18431" hidden="1" xr:uid="{00000000-0005-0000-0000-0000D0940000}"/>
    <cellStyle name="Hiperłącze 9" xfId="18823" hidden="1" xr:uid="{00000000-0005-0000-0000-0000A4940000}"/>
    <cellStyle name="Hiperłącze 9" xfId="18106" hidden="1" xr:uid="{00000000-0005-0000-0000-000079940000}"/>
    <cellStyle name="Hiperłącze 9" xfId="32881" hidden="1" xr:uid="{00000000-0005-0000-0000-00007D9B0000}"/>
    <cellStyle name="Hiperłącze 9" xfId="19301" hidden="1" xr:uid="{00000000-0005-0000-0000-000055950000}"/>
    <cellStyle name="Hiperłącze 9" xfId="19494" hidden="1" xr:uid="{00000000-0005-0000-0000-000056950000}"/>
    <cellStyle name="Hiperłącze 9" xfId="19478" hidden="1" xr:uid="{00000000-0005-0000-0000-000058950000}"/>
    <cellStyle name="Hiperłącze 9" xfId="19466" hidden="1" xr:uid="{00000000-0005-0000-0000-00005B950000}"/>
    <cellStyle name="Hiperłącze 9" xfId="19275" hidden="1" xr:uid="{00000000-0005-0000-0000-00005E950000}"/>
    <cellStyle name="Hiperłącze 9" xfId="19606" hidden="1" xr:uid="{00000000-0005-0000-0000-000064950000}"/>
    <cellStyle name="Hiperłącze 9" xfId="19439" hidden="1" xr:uid="{00000000-0005-0000-0000-000067950000}"/>
    <cellStyle name="Hiperłącze 9" xfId="19360" hidden="1" xr:uid="{00000000-0005-0000-0000-000074950000}"/>
    <cellStyle name="Hiperłącze 9" xfId="20048" hidden="1" xr:uid="{00000000-0005-0000-0000-000077950000}"/>
    <cellStyle name="Hiperłącze 9" xfId="19792" hidden="1" xr:uid="{00000000-0005-0000-0000-000078950000}"/>
    <cellStyle name="Hiperłącze 9" xfId="20095" hidden="1" xr:uid="{00000000-0005-0000-0000-000079950000}"/>
    <cellStyle name="Hiperłącze 9" xfId="20170" hidden="1" xr:uid="{00000000-0005-0000-0000-000081950000}"/>
    <cellStyle name="Hiperłącze 9" xfId="20196" hidden="1" xr:uid="{00000000-0005-0000-0000-000082950000}"/>
    <cellStyle name="Hiperłącze 9" xfId="20159" hidden="1" xr:uid="{00000000-0005-0000-0000-000083950000}"/>
    <cellStyle name="Hiperłącze 9" xfId="20214" hidden="1" xr:uid="{00000000-0005-0000-0000-000086950000}"/>
    <cellStyle name="Hiperłącze 9" xfId="20286" hidden="1" xr:uid="{00000000-0005-0000-0000-000089950000}"/>
    <cellStyle name="Hiperłącze 9" xfId="20295" hidden="1" xr:uid="{00000000-0005-0000-0000-00008A950000}"/>
    <cellStyle name="Hiperłącze 9" xfId="20246" hidden="1" xr:uid="{00000000-0005-0000-0000-00008B950000}"/>
    <cellStyle name="Hiperłącze 9" xfId="20322" hidden="1" xr:uid="{00000000-0005-0000-0000-000092950000}"/>
    <cellStyle name="Hiperłącze 9" xfId="20387" hidden="1" xr:uid="{00000000-0005-0000-0000-000095950000}"/>
    <cellStyle name="Hiperłącze 9" xfId="20419" hidden="1" xr:uid="{00000000-0005-0000-0000-00009E950000}"/>
    <cellStyle name="Hiperłącze 9" xfId="20491" hidden="1" xr:uid="{00000000-0005-0000-0000-0000A2950000}"/>
    <cellStyle name="Hiperłącze 9" xfId="20499" hidden="1" xr:uid="{00000000-0005-0000-0000-0000A6950000}"/>
    <cellStyle name="Hiperłącze 9" xfId="20467" hidden="1" xr:uid="{00000000-0005-0000-0000-0000A7950000}"/>
    <cellStyle name="Hiperłącze 9" xfId="21047" hidden="1" xr:uid="{00000000-0005-0000-0000-0000A9950000}"/>
    <cellStyle name="Hiperłącze 9" xfId="21055" hidden="1" xr:uid="{00000000-0005-0000-0000-0000AA950000}"/>
    <cellStyle name="Hiperłącze 9" xfId="21066" hidden="1" xr:uid="{00000000-0005-0000-0000-0000AB950000}"/>
    <cellStyle name="Hiperłącze 9" xfId="21075" hidden="1" xr:uid="{00000000-0005-0000-0000-0000AC950000}"/>
    <cellStyle name="Hiperłącze 9" xfId="21140" hidden="1" xr:uid="{00000000-0005-0000-0000-0000B2950000}"/>
    <cellStyle name="Hiperłącze 9" xfId="21172" hidden="1" xr:uid="{00000000-0005-0000-0000-0000B8950000}"/>
    <cellStyle name="Hiperłącze 9" xfId="10408" hidden="1" xr:uid="{00000000-0005-0000-0000-00006C910000}"/>
    <cellStyle name="Hiperłącze 9" xfId="22558" hidden="1" xr:uid="{00000000-0005-0000-0000-000081960000}"/>
    <cellStyle name="Hiperłącze 9" xfId="41245" hidden="1" xr:uid="{00000000-0005-0000-0000-0000E39E0000}"/>
    <cellStyle name="Hiperłącze 9" xfId="40551" hidden="1" xr:uid="{00000000-0005-0000-0000-00009E9E0000}"/>
    <cellStyle name="Hiperłącze 9" xfId="40264" hidden="1" xr:uid="{00000000-0005-0000-0000-00007C9E0000}"/>
    <cellStyle name="Hiperłącze 9" xfId="40122" hidden="1" xr:uid="{00000000-0005-0000-0000-00006A9E0000}"/>
    <cellStyle name="Hiperłącze 9" xfId="39705" hidden="1" xr:uid="{00000000-0005-0000-0000-0000259E0000}"/>
    <cellStyle name="Hiperłącze 9" xfId="47226" hidden="1" xr:uid="{00000000-0005-0000-0000-0000D6A10000}"/>
    <cellStyle name="Hiperłącze 9" xfId="13598" hidden="1" xr:uid="{00000000-0005-0000-0000-000066920000}"/>
    <cellStyle name="Hiperłącze 9" xfId="12357" hidden="1" xr:uid="{00000000-0005-0000-0000-0000AD910000}"/>
    <cellStyle name="Hiperłącze 9" xfId="12849" hidden="1" xr:uid="{00000000-0005-0000-0000-0000E1910000}"/>
    <cellStyle name="Hiperłącze 9" xfId="12030" hidden="1" xr:uid="{00000000-0005-0000-0000-000090910000}"/>
    <cellStyle name="Hiperłącze 9" xfId="23290" hidden="1" xr:uid="{00000000-0005-0000-0000-0000DA960000}"/>
    <cellStyle name="Hiperłącze 9" xfId="12073" hidden="1" xr:uid="{00000000-0005-0000-0000-00008D910000}"/>
    <cellStyle name="Hiperłącze 9" xfId="27354" hidden="1" xr:uid="{00000000-0005-0000-0000-0000F2980000}"/>
    <cellStyle name="Hiperłącze 9" xfId="25931" hidden="1" xr:uid="{00000000-0005-0000-0000-0000DD970000}"/>
    <cellStyle name="Hiperłącze 9" xfId="35198" hidden="1" xr:uid="{00000000-0005-0000-0000-0000179C0000}"/>
    <cellStyle name="Hiperłącze 9" xfId="41441" hidden="1" xr:uid="{00000000-0005-0000-0000-0000F49E0000}"/>
    <cellStyle name="Hiperłącze 9" xfId="40821" hidden="1" xr:uid="{00000000-0005-0000-0000-0000D79E0000}"/>
    <cellStyle name="Hiperłącze 9" xfId="41090" hidden="1" xr:uid="{00000000-0005-0000-0000-00000E9F0000}"/>
    <cellStyle name="Hiperłącze 9" xfId="40972" hidden="1" xr:uid="{00000000-0005-0000-0000-00002D9F0000}"/>
    <cellStyle name="Hiperłącze 9" xfId="23671" hidden="1" xr:uid="{00000000-0005-0000-0000-000015970000}"/>
    <cellStyle name="Hiperłącze 9" xfId="40849" hidden="1" xr:uid="{00000000-0005-0000-0000-0000D29E0000}"/>
    <cellStyle name="Hiperłącze 9" xfId="34644" hidden="1" xr:uid="{00000000-0005-0000-0000-0000DC9B0000}"/>
    <cellStyle name="Hiperłącze 9" xfId="24248" hidden="1" xr:uid="{00000000-0005-0000-0000-000038970000}"/>
    <cellStyle name="Hiperłącze 9" xfId="35004" hidden="1" xr:uid="{00000000-0005-0000-0000-0000009C0000}"/>
    <cellStyle name="Hiperłącze 9" xfId="24650" hidden="1" xr:uid="{00000000-0005-0000-0000-000090970000}"/>
    <cellStyle name="Hiperłącze 9" xfId="31941" hidden="1" xr:uid="{00000000-0005-0000-0000-0000069B0000}"/>
    <cellStyle name="Hiperłącze 9" xfId="21678" hidden="1" xr:uid="{00000000-0005-0000-0000-0000ED950000}"/>
    <cellStyle name="Hiperłącze 9" xfId="15906" hidden="1" xr:uid="{00000000-0005-0000-0000-000094930000}"/>
    <cellStyle name="Hiperłącze 9" xfId="16521" hidden="1" xr:uid="{00000000-0005-0000-0000-000099930000}"/>
    <cellStyle name="Hiperłącze 9" xfId="18447" hidden="1" xr:uid="{00000000-0005-0000-0000-0000C8940000}"/>
    <cellStyle name="Hiperłącze 9" xfId="11879" hidden="1" xr:uid="{00000000-0005-0000-0000-00004E920000}"/>
    <cellStyle name="Hiperłącze 9" xfId="14829" hidden="1" xr:uid="{00000000-0005-0000-0000-000063930000}"/>
    <cellStyle name="Hiperłącze 9" xfId="34650" hidden="1" xr:uid="{00000000-0005-0000-0000-0000E09B0000}"/>
    <cellStyle name="Hiperłącze 9" xfId="36254" hidden="1" xr:uid="{00000000-0005-0000-0000-0000BF9C0000}"/>
    <cellStyle name="Hiperłącze 9" xfId="39734" hidden="1" xr:uid="{00000000-0005-0000-0000-00002C9E0000}"/>
    <cellStyle name="Hiperłącze 9" xfId="15561" hidden="1" xr:uid="{00000000-0005-0000-0000-000066930000}"/>
    <cellStyle name="Hiperłącze 9" xfId="25570" hidden="1" xr:uid="{00000000-0005-0000-0000-0000B9970000}"/>
    <cellStyle name="Hiperłącze 9" xfId="45688" hidden="1" xr:uid="{00000000-0005-0000-0000-000033A10000}"/>
    <cellStyle name="Hiperłącze 9" xfId="31537" hidden="1" xr:uid="{00000000-0005-0000-0000-0000839A0000}"/>
    <cellStyle name="Hiperłącze 9" xfId="44475" hidden="1" xr:uid="{00000000-0005-0000-0000-000053A00000}"/>
    <cellStyle name="Hiperłącze 9" xfId="22213" hidden="1" xr:uid="{00000000-0005-0000-0000-000041960000}"/>
    <cellStyle name="Hiperłącze 9" xfId="17678" hidden="1" xr:uid="{00000000-0005-0000-0000-000033940000}"/>
    <cellStyle name="Hiperłącze 9" xfId="20891" hidden="1" xr:uid="{00000000-0005-0000-0000-00006B960000}"/>
    <cellStyle name="Hiperłącze 9" xfId="44931" hidden="1" xr:uid="{00000000-0005-0000-0000-000099A00000}"/>
    <cellStyle name="Hiperłącze 9" xfId="44554" hidden="1" xr:uid="{00000000-0005-0000-0000-000072A00000}"/>
    <cellStyle name="Hiperłącze 9" xfId="44367" hidden="1" xr:uid="{00000000-0005-0000-0000-000047A00000}"/>
    <cellStyle name="Hiperłącze 9" xfId="27632" hidden="1" xr:uid="{00000000-0005-0000-0000-0000AB980000}"/>
    <cellStyle name="Hiperłącze 9" xfId="44064" hidden="1" xr:uid="{00000000-0005-0000-0000-000023A00000}"/>
    <cellStyle name="Hiperłącze 9" xfId="10403" hidden="1" xr:uid="{00000000-0005-0000-0000-000068910000}"/>
    <cellStyle name="Hiperłącze 9" xfId="11954" hidden="1" xr:uid="{00000000-0005-0000-0000-000053920000}"/>
    <cellStyle name="Hiperłącze 9" xfId="27155" hidden="1" xr:uid="{00000000-0005-0000-0000-000099980000}"/>
    <cellStyle name="Hiperłącze 9" xfId="26915" hidden="1" xr:uid="{00000000-0005-0000-0000-00006C980000}"/>
    <cellStyle name="Hiperłącze 9" xfId="38835" hidden="1" xr:uid="{00000000-0005-0000-0000-0000499E0000}"/>
    <cellStyle name="Hiperłącze 9" xfId="36218" hidden="1" xr:uid="{00000000-0005-0000-0000-0000B69C0000}"/>
    <cellStyle name="Hiperłącze 9" xfId="22477" hidden="1" xr:uid="{00000000-0005-0000-0000-000060960000}"/>
    <cellStyle name="Hiperłącze 9" xfId="20960" hidden="1" xr:uid="{00000000-0005-0000-0000-00007D960000}"/>
    <cellStyle name="Hiperłącze 9" xfId="26342" hidden="1" xr:uid="{00000000-0005-0000-0000-00000D980000}"/>
    <cellStyle name="Hiperłącze 9" xfId="36092" hidden="1" xr:uid="{00000000-0005-0000-0000-0000959C0000}"/>
    <cellStyle name="Hiperłącze 9" xfId="35658" hidden="1" xr:uid="{00000000-0005-0000-0000-0000689C0000}"/>
    <cellStyle name="Hiperłącze 9" xfId="39674" hidden="1" xr:uid="{00000000-0005-0000-0000-0000219E0000}"/>
    <cellStyle name="Hiperłącze 9" xfId="42957" hidden="1" xr:uid="{00000000-0005-0000-0000-0000EC9F0000}"/>
    <cellStyle name="Hiperłącze 9" xfId="22039" hidden="1" xr:uid="{00000000-0005-0000-0000-00002D960000}"/>
    <cellStyle name="Hiperłącze 9" xfId="33763" hidden="1" xr:uid="{00000000-0005-0000-0000-0000B59B0000}"/>
    <cellStyle name="Hiperłącze 9" xfId="42948" hidden="1" xr:uid="{00000000-0005-0000-0000-0000E79F0000}"/>
    <cellStyle name="Hiperłącze 9" xfId="35190" hidden="1" xr:uid="{00000000-0005-0000-0000-0000169C0000}"/>
    <cellStyle name="Hiperłącze 9" xfId="42292" hidden="1" xr:uid="{00000000-0005-0000-0000-00006D9F0000}"/>
    <cellStyle name="Hiperłącze 9" xfId="23321" hidden="1" xr:uid="{00000000-0005-0000-0000-0000B1960000}"/>
    <cellStyle name="Hiperłącze 9" xfId="39777" hidden="1" xr:uid="{00000000-0005-0000-0000-0000299E0000}"/>
    <cellStyle name="Hiperłącze 9" xfId="38882" hidden="1" xr:uid="{00000000-0005-0000-0000-00004B9F0000}"/>
    <cellStyle name="Hiperłącze 9" xfId="45503" hidden="1" xr:uid="{00000000-0005-0000-0000-00003AA10000}"/>
    <cellStyle name="Hiperłącze 9" xfId="41595" hidden="1" xr:uid="{00000000-0005-0000-0000-0000059F0000}"/>
    <cellStyle name="Hiperłącze 9" xfId="40809" hidden="1" xr:uid="{00000000-0005-0000-0000-0000D89E0000}"/>
    <cellStyle name="Hiperłącze 9" xfId="13516" hidden="1" xr:uid="{00000000-0005-0000-0000-000062920000}"/>
    <cellStyle name="Hiperłącze 9" xfId="26446" hidden="1" xr:uid="{00000000-0005-0000-0000-000014990000}"/>
    <cellStyle name="Hiperłącze 9" xfId="38691" hidden="1" xr:uid="{00000000-0005-0000-0000-0000BA9E0000}"/>
    <cellStyle name="Hiperłącze 9" xfId="40533" hidden="1" xr:uid="{00000000-0005-0000-0000-00009A9E0000}"/>
    <cellStyle name="Hiperłącze 9" xfId="40096" hidden="1" xr:uid="{00000000-0005-0000-0000-0000699E0000}"/>
    <cellStyle name="Hiperłącze 9" xfId="12162" hidden="1" xr:uid="{00000000-0005-0000-0000-00009D910000}"/>
    <cellStyle name="Hiperłącze 9" xfId="25663" hidden="1" xr:uid="{00000000-0005-0000-0000-0000C2970000}"/>
    <cellStyle name="Hiperłącze 9" xfId="10351" hidden="1" xr:uid="{00000000-0005-0000-0000-00005E910000}"/>
    <cellStyle name="Hiperłącze 9" xfId="42507" hidden="1" xr:uid="{00000000-0005-0000-0000-00008B9F0000}"/>
    <cellStyle name="Hiperłącze 9" xfId="36609" hidden="1" xr:uid="{00000000-0005-0000-0000-0000FC9C0000}"/>
    <cellStyle name="Hiperłącze 9" xfId="31722" hidden="1" xr:uid="{00000000-0005-0000-0000-0000AE9A0000}"/>
    <cellStyle name="Hiperłącze 9" xfId="23153" hidden="1" xr:uid="{00000000-0005-0000-0000-0000A3960000}"/>
    <cellStyle name="Hiperłącze 9" xfId="30363" hidden="1" xr:uid="{00000000-0005-0000-0000-0000E3990000}"/>
    <cellStyle name="Hiperłącze 9" xfId="34846" hidden="1" xr:uid="{00000000-0005-0000-0000-0000439C0000}"/>
    <cellStyle name="Hiperłącze 9" xfId="37785" hidden="1" xr:uid="{00000000-0005-0000-0000-0000629D0000}"/>
    <cellStyle name="Hiperłącze 9" xfId="34387" hidden="1" xr:uid="{00000000-0005-0000-0000-0000359D0000}"/>
    <cellStyle name="Hiperłącze 9" xfId="36859" hidden="1" xr:uid="{00000000-0005-0000-0000-00000A9D0000}"/>
    <cellStyle name="Hiperłącze 9" xfId="45201" hidden="1" xr:uid="{00000000-0005-0000-0000-0000D4A00000}"/>
    <cellStyle name="Hiperłącze 9" xfId="44998" hidden="1" xr:uid="{00000000-0005-0000-0000-0000A7A00000}"/>
    <cellStyle name="Hiperłącze 9" xfId="21922" hidden="1" xr:uid="{00000000-0005-0000-0000-0000F9960000}"/>
    <cellStyle name="Hiperłącze 9" xfId="14172" hidden="1" xr:uid="{00000000-0005-0000-0000-00008C920000}"/>
    <cellStyle name="Hiperłącze 9" xfId="32430" hidden="1" xr:uid="{00000000-0005-0000-0000-0000DB9A0000}"/>
    <cellStyle name="Hiperłącze 9" xfId="43942" hidden="1" xr:uid="{00000000-0005-0000-0000-000014A00000}"/>
    <cellStyle name="Hiperłącze 9" xfId="18270" hidden="1" xr:uid="{00000000-0005-0000-0000-0000C5940000}"/>
    <cellStyle name="Hiperłącze 9" xfId="45784" hidden="1" xr:uid="{00000000-0005-0000-0000-0000EDA00000}"/>
    <cellStyle name="Hiperłącze 9" xfId="41464" hidden="1" xr:uid="{00000000-0005-0000-0000-0000FC9E0000}"/>
    <cellStyle name="Hiperłącze 9" xfId="26064" hidden="1" xr:uid="{00000000-0005-0000-0000-0000EC970000}"/>
    <cellStyle name="Hiperłącze 9" xfId="11909" hidden="1" xr:uid="{00000000-0005-0000-0000-00005D920000}"/>
    <cellStyle name="Hiperłącze 9" xfId="13666" hidden="1" xr:uid="{00000000-0005-0000-0000-000078920000}"/>
    <cellStyle name="Hiperłącze 9" xfId="22973" hidden="1" xr:uid="{00000000-0005-0000-0000-0000D8960000}"/>
    <cellStyle name="Hiperłącze 9" xfId="12024" hidden="1" xr:uid="{00000000-0005-0000-0000-00008C910000}"/>
    <cellStyle name="Hiperłącze 9" xfId="44041" hidden="1" xr:uid="{00000000-0005-0000-0000-00001FA00000}"/>
    <cellStyle name="Hiperłącze 9" xfId="12650" hidden="1" xr:uid="{00000000-0005-0000-0000-0000CE910000}"/>
    <cellStyle name="Hiperłącze 9" xfId="45987" hidden="1" xr:uid="{00000000-0005-0000-0000-00000CA10000}"/>
    <cellStyle name="Hiperłącze 9" xfId="35992" hidden="1" xr:uid="{00000000-0005-0000-0000-0000859C0000}"/>
    <cellStyle name="Hiperłącze 9" xfId="13507" hidden="1" xr:uid="{00000000-0005-0000-0000-000061920000}"/>
    <cellStyle name="Hiperłącze 9" xfId="15636" hidden="1" xr:uid="{00000000-0005-0000-0000-000071930000}"/>
    <cellStyle name="Hiperłącze 9" xfId="13015" hidden="1" xr:uid="{00000000-0005-0000-0000-000010920000}"/>
    <cellStyle name="Hiperłącze 9" xfId="39665" hidden="1" xr:uid="{00000000-0005-0000-0000-0000239E0000}"/>
    <cellStyle name="Hiperłącze 9" xfId="35532" hidden="1" xr:uid="{00000000-0005-0000-0000-0000589C0000}"/>
    <cellStyle name="Hiperłącze 9" xfId="25708" hidden="1" xr:uid="{00000000-0005-0000-0000-0000CB970000}"/>
    <cellStyle name="Hiperłącze 9" xfId="25004" hidden="1" xr:uid="{00000000-0005-0000-0000-0000B1970000}"/>
    <cellStyle name="Hiperłącze 9" xfId="38380" hidden="1" xr:uid="{00000000-0005-0000-0000-0000C99D0000}"/>
    <cellStyle name="Hiperłącze 9" xfId="43558" hidden="1" xr:uid="{00000000-0005-0000-0000-0000CCA00000}"/>
    <cellStyle name="Hiperłącze 9" xfId="25716" hidden="1" xr:uid="{00000000-0005-0000-0000-0000D0970000}"/>
    <cellStyle name="Hiperłącze 9" xfId="34019" hidden="1" xr:uid="{00000000-0005-0000-0000-0000D89B0000}"/>
    <cellStyle name="Hiperłącze 9" xfId="38111" hidden="1" xr:uid="{00000000-0005-0000-0000-0000819D0000}"/>
    <cellStyle name="Hiperłącze 9" xfId="34817" hidden="1" xr:uid="{00000000-0005-0000-0000-0000339D0000}"/>
    <cellStyle name="Hiperłącze 9" xfId="36449" hidden="1" xr:uid="{00000000-0005-0000-0000-00001D9D0000}"/>
    <cellStyle name="Hiperłącze 9" xfId="36575" hidden="1" xr:uid="{00000000-0005-0000-0000-0000019D0000}"/>
    <cellStyle name="Hiperłącze 9" xfId="43500" hidden="1" xr:uid="{00000000-0005-0000-0000-0000BAA00000}"/>
    <cellStyle name="Hiperłącze 9" xfId="44466" hidden="1" xr:uid="{00000000-0005-0000-0000-000054A00000}"/>
    <cellStyle name="Hiperłącze 9" xfId="27581" hidden="1" xr:uid="{00000000-0005-0000-0000-0000D9980000}"/>
    <cellStyle name="Hiperłącze 9" xfId="27054" hidden="1" xr:uid="{00000000-0005-0000-0000-000071980000}"/>
    <cellStyle name="Hiperłącze 9" xfId="34828" hidden="1" xr:uid="{00000000-0005-0000-0000-0000A59C0000}"/>
    <cellStyle name="Hiperłącze 9" xfId="36037" hidden="1" xr:uid="{00000000-0005-0000-0000-00008F9C0000}"/>
    <cellStyle name="Hiperłącze 9" xfId="35782" hidden="1" xr:uid="{00000000-0005-0000-0000-0000719C0000}"/>
    <cellStyle name="Hiperłącze 9" xfId="35541" hidden="1" xr:uid="{00000000-0005-0000-0000-0000579C0000}"/>
    <cellStyle name="Hiperłącze 9" xfId="41373" hidden="1" xr:uid="{00000000-0005-0000-0000-0000EE9E0000}"/>
    <cellStyle name="Hiperłącze 9" xfId="43077" hidden="1" xr:uid="{00000000-0005-0000-0000-0000F79F0000}"/>
    <cellStyle name="Hiperłącze 9" xfId="42865" hidden="1" xr:uid="{00000000-0005-0000-0000-0000DF9F0000}"/>
    <cellStyle name="Hiperłącze 9" xfId="46911" hidden="1" xr:uid="{00000000-0005-0000-0000-000089A10000}"/>
    <cellStyle name="Hiperłącze 9" xfId="20187" hidden="1" xr:uid="{00000000-0005-0000-0000-00007E950000}"/>
    <cellStyle name="Hiperłącze 9" xfId="31569" hidden="1" xr:uid="{00000000-0005-0000-0000-0000859A0000}"/>
    <cellStyle name="Hiperłącze 9" xfId="40692" hidden="1" xr:uid="{00000000-0005-0000-0000-0000C79E0000}"/>
    <cellStyle name="Hiperłącze 9" xfId="44965" hidden="1" xr:uid="{00000000-0005-0000-0000-0000A2A00000}"/>
    <cellStyle name="Hiperłącze 9" xfId="34995" hidden="1" xr:uid="{00000000-0005-0000-0000-0000FF9B0000}"/>
    <cellStyle name="Hiperłącze 9" xfId="35058" hidden="1" xr:uid="{00000000-0005-0000-0000-0000019C0000}"/>
    <cellStyle name="Hiperłącze 9" xfId="35018" hidden="1" xr:uid="{00000000-0005-0000-0000-0000039C0000}"/>
    <cellStyle name="Hiperłącze 9" xfId="35009" hidden="1" xr:uid="{00000000-0005-0000-0000-0000049C0000}"/>
    <cellStyle name="Hiperłącze 9" xfId="35092" hidden="1" xr:uid="{00000000-0005-0000-0000-00000A9C0000}"/>
    <cellStyle name="Hiperłącze 9" xfId="34896" hidden="1" xr:uid="{00000000-0005-0000-0000-0000F49B0000}"/>
    <cellStyle name="Hiperłącze 9" xfId="23771" hidden="1" xr:uid="{00000000-0005-0000-0000-000025970000}"/>
    <cellStyle name="Hiperłącze 9" xfId="23760" hidden="1" xr:uid="{00000000-0005-0000-0000-000027970000}"/>
    <cellStyle name="Hiperłącze 9" xfId="24121" hidden="1" xr:uid="{00000000-0005-0000-0000-000029970000}"/>
    <cellStyle name="Hiperłącze 9" xfId="24208" hidden="1" xr:uid="{00000000-0005-0000-0000-00002E970000}"/>
    <cellStyle name="Hiperłącze 9" xfId="24193" hidden="1" xr:uid="{00000000-0005-0000-0000-000031970000}"/>
    <cellStyle name="Hiperłącze 9" xfId="24216" hidden="1" xr:uid="{00000000-0005-0000-0000-000032970000}"/>
    <cellStyle name="Hiperłącze 9" xfId="24173" hidden="1" xr:uid="{00000000-0005-0000-0000-000034970000}"/>
    <cellStyle name="Hiperłącze 9" xfId="24312" hidden="1" xr:uid="{00000000-0005-0000-0000-00003E970000}"/>
    <cellStyle name="Hiperłącze 9" xfId="24280" hidden="1" xr:uid="{00000000-0005-0000-0000-00003F970000}"/>
    <cellStyle name="Hiperłącze 9" xfId="24269" hidden="1" xr:uid="{00000000-0005-0000-0000-000040970000}"/>
    <cellStyle name="Hiperłącze 9" xfId="24352" hidden="1" xr:uid="{00000000-0005-0000-0000-000041970000}"/>
    <cellStyle name="Hiperłącze 9" xfId="24426" hidden="1" xr:uid="{00000000-0005-0000-0000-000049970000}"/>
    <cellStyle name="Hiperłącze 9" xfId="24452" hidden="1" xr:uid="{00000000-0005-0000-0000-00004A970000}"/>
    <cellStyle name="Hiperłącze 9" xfId="21284" hidden="1" xr:uid="{00000000-0005-0000-0000-000010970000}"/>
    <cellStyle name="Hiperłącze 9" xfId="23607" hidden="1" xr:uid="{00000000-0005-0000-0000-000013970000}"/>
    <cellStyle name="Hiperłącze 9" xfId="23631" hidden="1" xr:uid="{00000000-0005-0000-0000-000017970000}"/>
    <cellStyle name="Hiperłącze 9" xfId="23698" hidden="1" xr:uid="{00000000-0005-0000-0000-00001D970000}"/>
    <cellStyle name="Hiperłącze 9" xfId="29473" hidden="1" xr:uid="{00000000-0005-0000-0000-0000C0990000}"/>
    <cellStyle name="Hiperłącze 9" xfId="34624" hidden="1" xr:uid="{00000000-0005-0000-0000-0000DA9B0000}"/>
    <cellStyle name="Hiperłącze 9" xfId="34709" hidden="1" xr:uid="{00000000-0005-0000-0000-0000E29B0000}"/>
    <cellStyle name="Hiperłącze 9" xfId="34717" hidden="1" xr:uid="{00000000-0005-0000-0000-0000E59B0000}"/>
    <cellStyle name="Hiperłącze 9" xfId="34797" hidden="1" xr:uid="{00000000-0005-0000-0000-0000EA9B0000}"/>
    <cellStyle name="Hiperłącze 9" xfId="34746" hidden="1" xr:uid="{00000000-0005-0000-0000-0000EC9B0000}"/>
    <cellStyle name="Hiperłącze 9" xfId="34773" hidden="1" xr:uid="{00000000-0005-0000-0000-0000EF9B0000}"/>
    <cellStyle name="Hiperłącze 9" xfId="24805" hidden="1" xr:uid="{00000000-0005-0000-0000-00009E970000}"/>
    <cellStyle name="Hiperłącze 9" xfId="38527" hidden="1" xr:uid="{00000000-0005-0000-0000-0000E09D0000}"/>
    <cellStyle name="Hiperłącze 9" xfId="38272" hidden="1" xr:uid="{00000000-0005-0000-0000-0000BD9D0000}"/>
    <cellStyle name="Hiperłącze 9" xfId="37527" hidden="1" xr:uid="{00000000-0005-0000-0000-0000AC9D0000}"/>
    <cellStyle name="Hiperłącze 9" xfId="37890" hidden="1" xr:uid="{00000000-0005-0000-0000-00009A9D0000}"/>
    <cellStyle name="Hiperłącze 9" xfId="27504" hidden="1" xr:uid="{00000000-0005-0000-0000-0000E7980000}"/>
    <cellStyle name="Hiperłącze 9" xfId="27676" hidden="1" xr:uid="{00000000-0005-0000-0000-0000B3980000}"/>
    <cellStyle name="Hiperłącze 9" xfId="26504" hidden="1" xr:uid="{00000000-0005-0000-0000-00003C980000}"/>
    <cellStyle name="Hiperłącze 9" xfId="26571" hidden="1" xr:uid="{00000000-0005-0000-0000-00003E980000}"/>
    <cellStyle name="Hiperłącze 9" xfId="26589" hidden="1" xr:uid="{00000000-0005-0000-0000-000040980000}"/>
    <cellStyle name="Hiperłącze 9" xfId="26661" hidden="1" xr:uid="{00000000-0005-0000-0000-000046980000}"/>
    <cellStyle name="Hiperłącze 9" xfId="26624" hidden="1" xr:uid="{00000000-0005-0000-0000-000047980000}"/>
    <cellStyle name="Hiperłącze 9" xfId="24479" hidden="1" xr:uid="{00000000-0005-0000-0000-00004F970000}"/>
    <cellStyle name="Hiperłącze 9" xfId="24488" hidden="1" xr:uid="{00000000-0005-0000-0000-000050970000}"/>
    <cellStyle name="Hiperłącze 9" xfId="24542" hidden="1" xr:uid="{00000000-0005-0000-0000-000051970000}"/>
    <cellStyle name="Hiperłącze 9" xfId="24493" hidden="1" xr:uid="{00000000-0005-0000-0000-000054970000}"/>
    <cellStyle name="Hiperłącze 9" xfId="24534" hidden="1" xr:uid="{00000000-0005-0000-0000-000055970000}"/>
    <cellStyle name="Hiperłącze 9" xfId="24067" hidden="1" xr:uid="{00000000-0005-0000-0000-000060970000}"/>
    <cellStyle name="Hiperłącze 9" xfId="24037" hidden="1" xr:uid="{00000000-0005-0000-0000-000061970000}"/>
    <cellStyle name="Hiperłącze 9" xfId="23831" hidden="1" xr:uid="{00000000-0005-0000-0000-000062970000}"/>
    <cellStyle name="Hiperłącze 9" xfId="24004" hidden="1" xr:uid="{00000000-0005-0000-0000-000068970000}"/>
    <cellStyle name="Hiperłącze 9" xfId="23999" hidden="1" xr:uid="{00000000-0005-0000-0000-00006C970000}"/>
    <cellStyle name="Hiperłącze 9" xfId="23801" hidden="1" xr:uid="{00000000-0005-0000-0000-00006E970000}"/>
    <cellStyle name="Hiperłącze 9" xfId="23816" hidden="1" xr:uid="{00000000-0005-0000-0000-00006F970000}"/>
    <cellStyle name="Hiperłącze 9" xfId="25077" hidden="1" xr:uid="{00000000-0005-0000-0000-000024980000}"/>
    <cellStyle name="Hiperłącze 9" xfId="25203" hidden="1" xr:uid="{00000000-0005-0000-0000-000026980000}"/>
    <cellStyle name="Hiperłącze 9" xfId="25055" hidden="1" xr:uid="{00000000-0005-0000-0000-00002C980000}"/>
    <cellStyle name="Hiperłącze 9" xfId="25171" hidden="1" xr:uid="{00000000-0005-0000-0000-00002F980000}"/>
    <cellStyle name="Hiperłącze 9" xfId="26462" hidden="1" xr:uid="{00000000-0005-0000-0000-000032980000}"/>
    <cellStyle name="Hiperłącze 9" xfId="28966" hidden="1" xr:uid="{00000000-0005-0000-0000-000056990000}"/>
    <cellStyle name="Hiperłącze 9" xfId="36731" hidden="1" xr:uid="{00000000-0005-0000-0000-0000D19C0000}"/>
    <cellStyle name="Hiperłącze 9" xfId="36263" hidden="1" xr:uid="{00000000-0005-0000-0000-0000C09C0000}"/>
    <cellStyle name="Hiperłącze 9" xfId="43065" hidden="1" xr:uid="{00000000-0005-0000-0000-0000F89F0000}"/>
    <cellStyle name="Hiperłącze 9" xfId="42817" hidden="1" xr:uid="{00000000-0005-0000-0000-0000D69F0000}"/>
    <cellStyle name="Hiperłącze 9" xfId="42677" hidden="1" xr:uid="{00000000-0005-0000-0000-0000C59F0000}"/>
    <cellStyle name="Hiperłącze 9" xfId="42300" hidden="1" xr:uid="{00000000-0005-0000-0000-00006E9F0000}"/>
    <cellStyle name="Hiperłącze 9" xfId="39131" hidden="1" xr:uid="{00000000-0005-0000-0000-00004C9F0000}"/>
    <cellStyle name="Hiperłącze 9" xfId="41073" hidden="1" xr:uid="{00000000-0005-0000-0000-0000179F0000}"/>
    <cellStyle name="Hiperłącze 9" xfId="23663" hidden="1" xr:uid="{00000000-0005-0000-0000-000019970000}"/>
    <cellStyle name="Hiperłącze 9" xfId="19556" hidden="1" xr:uid="{00000000-0005-0000-0000-00004A950000}"/>
    <cellStyle name="Hiperłącze 9" xfId="19854" hidden="1" xr:uid="{00000000-0005-0000-0000-000034950000}"/>
    <cellStyle name="Hiperłącze 9" xfId="19639" hidden="1" xr:uid="{00000000-0005-0000-0000-00001F950000}"/>
    <cellStyle name="Hiperłącze 9" xfId="19163" hidden="1" xr:uid="{00000000-0005-0000-0000-00000A950000}"/>
    <cellStyle name="Hiperłącze 9" xfId="16284" hidden="1" xr:uid="{00000000-0005-0000-0000-0000F6940000}"/>
    <cellStyle name="Hiperłącze 9" xfId="30516" hidden="1" xr:uid="{00000000-0005-0000-0000-0000F7990000}"/>
    <cellStyle name="Hiperłącze 9" xfId="30373" hidden="1" xr:uid="{00000000-0005-0000-0000-0000E4990000}"/>
    <cellStyle name="Hiperłącze 9" xfId="16011" hidden="1" xr:uid="{00000000-0005-0000-0000-000002940000}"/>
    <cellStyle name="Hiperłącze 9" xfId="32119" hidden="1" xr:uid="{00000000-0005-0000-0000-0000039B0000}"/>
    <cellStyle name="Hiperłącze 9" xfId="32147" hidden="1" xr:uid="{00000000-0005-0000-0000-0000049B0000}"/>
    <cellStyle name="Hiperłącze 9" xfId="31980" hidden="1" xr:uid="{00000000-0005-0000-0000-0000079B0000}"/>
    <cellStyle name="Hiperłącze 9" xfId="32341" hidden="1" xr:uid="{00000000-0005-0000-0000-0000089B0000}"/>
    <cellStyle name="Hiperłącze 9" xfId="31926" hidden="1" xr:uid="{00000000-0005-0000-0000-00000D9B0000}"/>
    <cellStyle name="Hiperłącze 9" xfId="32007" hidden="1" xr:uid="{00000000-0005-0000-0000-0000FB9A0000}"/>
    <cellStyle name="Hiperłącze 9" xfId="23934" hidden="1" xr:uid="{00000000-0005-0000-0000-000075970000}"/>
    <cellStyle name="Hiperłącze 9" xfId="23926" hidden="1" xr:uid="{00000000-0005-0000-0000-000076970000}"/>
    <cellStyle name="Hiperłącze 9" xfId="23940" hidden="1" xr:uid="{00000000-0005-0000-0000-000079970000}"/>
    <cellStyle name="Hiperłącze 9" xfId="23958" hidden="1" xr:uid="{00000000-0005-0000-0000-00007C970000}"/>
    <cellStyle name="Hiperłącze 9" xfId="20872" hidden="1" xr:uid="{00000000-0005-0000-0000-00007F970000}"/>
    <cellStyle name="Hiperłącze 9" xfId="24602" hidden="1" xr:uid="{00000000-0005-0000-0000-000082970000}"/>
    <cellStyle name="Hiperłącze 9" xfId="24627" hidden="1" xr:uid="{00000000-0005-0000-0000-00008A970000}"/>
    <cellStyle name="Hiperłącze 9" xfId="24636" hidden="1" xr:uid="{00000000-0005-0000-0000-00008B970000}"/>
    <cellStyle name="Hiperłącze 9" xfId="24645" hidden="1" xr:uid="{00000000-0005-0000-0000-00008C970000}"/>
    <cellStyle name="Hiperłącze 9" xfId="24666" hidden="1" xr:uid="{00000000-0005-0000-0000-000094970000}"/>
    <cellStyle name="Hiperłącze 9" xfId="24725" hidden="1" xr:uid="{00000000-0005-0000-0000-000096970000}"/>
    <cellStyle name="Hiperłącze 9" xfId="24789" hidden="1" xr:uid="{00000000-0005-0000-0000-000099970000}"/>
    <cellStyle name="Hiperłącze 9" xfId="24797" hidden="1" xr:uid="{00000000-0005-0000-0000-00009A970000}"/>
    <cellStyle name="Hiperłącze 9" xfId="24762" hidden="1" xr:uid="{00000000-0005-0000-0000-0000A0970000}"/>
    <cellStyle name="Hiperłącze 9" xfId="11557" hidden="1" xr:uid="{00000000-0005-0000-0000-000056920000}"/>
    <cellStyle name="Hiperłącze 9" xfId="32508" hidden="1" xr:uid="{00000000-0005-0000-0000-0000E49A0000}"/>
    <cellStyle name="Hiperłącze 9" xfId="32575" hidden="1" xr:uid="{00000000-0005-0000-0000-0000E69A0000}"/>
    <cellStyle name="Hiperłącze 9" xfId="31850" hidden="1" xr:uid="{00000000-0005-0000-0000-0000ED9A0000}"/>
    <cellStyle name="Hiperłącze 9" xfId="31858" hidden="1" xr:uid="{00000000-0005-0000-0000-0000F39A0000}"/>
    <cellStyle name="Hiperłącze 9" xfId="23862" hidden="1" xr:uid="{00000000-0005-0000-0000-000072970000}"/>
    <cellStyle name="Hiperłącze 9" xfId="28493" hidden="1" xr:uid="{00000000-0005-0000-0000-000079990000}"/>
    <cellStyle name="Hiperłącze 9" xfId="13069" hidden="1" xr:uid="{00000000-0005-0000-0000-000011920000}"/>
    <cellStyle name="Hiperłącze 9" xfId="16638" hidden="1" xr:uid="{00000000-0005-0000-0000-0000A7930000}"/>
    <cellStyle name="Hiperłącze 9" xfId="15723" hidden="1" xr:uid="{00000000-0005-0000-0000-00007F930000}"/>
    <cellStyle name="Hiperłącze 9" xfId="15353" hidden="1" xr:uid="{00000000-0005-0000-0000-00002C930000}"/>
    <cellStyle name="Hiperłącze 9" xfId="23330" hidden="1" xr:uid="{00000000-0005-0000-0000-0000B2960000}"/>
    <cellStyle name="Hiperłącze 9" xfId="22658" hidden="1" xr:uid="{00000000-0005-0000-0000-00008A960000}"/>
    <cellStyle name="Hiperłącze 9" xfId="32517" hidden="1" xr:uid="{00000000-0005-0000-0000-0000E39A0000}"/>
    <cellStyle name="Hiperłącze 9" xfId="31763" hidden="1" xr:uid="{00000000-0005-0000-0000-0000B89A0000}"/>
    <cellStyle name="Hiperłącze 9" xfId="31622" hidden="1" xr:uid="{00000000-0005-0000-0000-0000A39A0000}"/>
    <cellStyle name="Hiperłącze 9" xfId="31239" hidden="1" xr:uid="{00000000-0005-0000-0000-0000649A0000}"/>
    <cellStyle name="Hiperłącze 9" xfId="31103" hidden="1" xr:uid="{00000000-0005-0000-0000-00004F9A0000}"/>
    <cellStyle name="Hiperłącze 9" xfId="11759" hidden="1" xr:uid="{00000000-0005-0000-0000-0000E6920000}"/>
    <cellStyle name="Hiperłącze 9" xfId="14299" hidden="1" xr:uid="{00000000-0005-0000-0000-000094920000}"/>
    <cellStyle name="Hiperłącze 9" xfId="21860" hidden="1" xr:uid="{00000000-0005-0000-0000-000003960000}"/>
    <cellStyle name="Hiperłącze 9" xfId="21515" hidden="1" xr:uid="{00000000-0005-0000-0000-0000D9950000}"/>
    <cellStyle name="Hiperłącze 9" xfId="20371" hidden="1" xr:uid="{00000000-0005-0000-0000-00009B950000}"/>
    <cellStyle name="Hiperłącze 9" xfId="10207" hidden="1" xr:uid="{00000000-0005-0000-0000-00005A910000}"/>
    <cellStyle name="Hiperłącze 9" xfId="46077" hidden="1" xr:uid="{00000000-0005-0000-0000-000014A10000}"/>
    <cellStyle name="Hiperłącze 9" xfId="43988" hidden="1" xr:uid="{00000000-0005-0000-0000-000019A00000}"/>
    <cellStyle name="Hiperłącze 9" xfId="12668" hidden="1" xr:uid="{00000000-0005-0000-0000-0000D2910000}"/>
    <cellStyle name="Hiperłącze 9" xfId="12142" hidden="1" xr:uid="{00000000-0005-0000-0000-0000A0910000}"/>
    <cellStyle name="Hiperłącze 9" xfId="12299" hidden="1" xr:uid="{00000000-0005-0000-0000-0000AC910000}"/>
    <cellStyle name="Hiperłącze 9" xfId="26324" hidden="1" xr:uid="{00000000-0005-0000-0000-000006980000}"/>
    <cellStyle name="Hiperłącze 9" xfId="25963" hidden="1" xr:uid="{00000000-0005-0000-0000-0000E4970000}"/>
    <cellStyle name="Hiperłącze 9" xfId="12322" hidden="1" xr:uid="{00000000-0005-0000-0000-0000A9910000}"/>
    <cellStyle name="Hiperłącze 9" xfId="30495" hidden="1" xr:uid="{00000000-0005-0000-0000-0000F3990000}"/>
    <cellStyle name="Hiperłącze 9" xfId="36695" hidden="1" xr:uid="{00000000-0005-0000-0000-0000D09C0000}"/>
    <cellStyle name="Hiperłącze 9" xfId="36190" hidden="1" xr:uid="{00000000-0005-0000-0000-0000BB9C0000}"/>
    <cellStyle name="Hiperłącze 9" xfId="37357" hidden="1" xr:uid="{00000000-0005-0000-0000-0000529D0000}"/>
    <cellStyle name="Hiperłącze 9" xfId="14657" hidden="1" xr:uid="{00000000-0005-0000-0000-0000FE920000}"/>
    <cellStyle name="Hiperłącze 9" xfId="12871" hidden="1" xr:uid="{00000000-0005-0000-0000-0000D9920000}"/>
    <cellStyle name="Hiperłącze 9" xfId="31218" hidden="1" xr:uid="{00000000-0005-0000-0000-00005C9A0000}"/>
    <cellStyle name="Hiperłącze 9" xfId="31523" hidden="1" xr:uid="{00000000-0005-0000-0000-0000809A0000}"/>
    <cellStyle name="Hiperłącze 9" xfId="11389" hidden="1" xr:uid="{00000000-0005-0000-0000-000083910000}"/>
    <cellStyle name="Hiperłącze 9" xfId="14781" hidden="1" xr:uid="{00000000-0005-0000-0000-000042930000}"/>
    <cellStyle name="Hiperłącze 9" xfId="24677" hidden="1" xr:uid="{00000000-0005-0000-0000-000093970000}"/>
    <cellStyle name="Hiperłącze 9" xfId="13797" hidden="1" xr:uid="{00000000-0005-0000-0000-0000D3920000}"/>
    <cellStyle name="Hiperłącze 9" xfId="34241" hidden="1" xr:uid="{00000000-0005-0000-0000-0000479C0000}"/>
    <cellStyle name="Hiperłącze 9" xfId="24511" hidden="1" xr:uid="{00000000-0005-0000-0000-000058970000}"/>
    <cellStyle name="Hiperłącze 9" xfId="38398" hidden="1" xr:uid="{00000000-0005-0000-0000-0000CE9D0000}"/>
    <cellStyle name="Hiperłącze 9" xfId="24443" hidden="1" xr:uid="{00000000-0005-0000-0000-000046970000}"/>
    <cellStyle name="Hiperłącze 9" xfId="35067" hidden="1" xr:uid="{00000000-0005-0000-0000-0000029C0000}"/>
    <cellStyle name="Hiperłącze 9" xfId="27804" hidden="1" xr:uid="{00000000-0005-0000-0000-0000BE980000}"/>
    <cellStyle name="Hiperłącze 9" xfId="39920" hidden="1" xr:uid="{00000000-0005-0000-0000-00003E9E0000}"/>
    <cellStyle name="Hiperłącze 9" xfId="39465" hidden="1" xr:uid="{00000000-0005-0000-0000-0000099E0000}"/>
    <cellStyle name="Hiperłącze 9" xfId="39992" hidden="1" xr:uid="{00000000-0005-0000-0000-0000419E0000}"/>
    <cellStyle name="Hiperłącze 9" xfId="42652" hidden="1" xr:uid="{00000000-0005-0000-0000-0000969F0000}"/>
    <cellStyle name="Hiperłącze 9" xfId="31117" hidden="1" xr:uid="{00000000-0005-0000-0000-0000549A0000}"/>
    <cellStyle name="Hiperłącze 9" xfId="39320" hidden="1" xr:uid="{00000000-0005-0000-0000-0000FA9D0000}"/>
    <cellStyle name="Hiperłącze 9" xfId="23827" hidden="1" xr:uid="{00000000-0005-0000-0000-000065970000}"/>
    <cellStyle name="Hiperłącze 9" xfId="11467" hidden="1" xr:uid="{00000000-0005-0000-0000-0000FD910000}"/>
    <cellStyle name="Hiperłącze 9" xfId="20476" hidden="1" xr:uid="{00000000-0005-0000-0000-0000A5950000}"/>
    <cellStyle name="Hiperłącze 9" xfId="16346" hidden="1" xr:uid="{00000000-0005-0000-0000-00006F950000}"/>
    <cellStyle name="Hiperłącze 9" xfId="39400" hidden="1" xr:uid="{00000000-0005-0000-0000-0000029E0000}"/>
    <cellStyle name="Hiperłącze 9" xfId="23680" hidden="1" xr:uid="{00000000-0005-0000-0000-000016970000}"/>
    <cellStyle name="Hiperłącze 9" xfId="20797" hidden="1" xr:uid="{00000000-0005-0000-0000-000008970000}"/>
    <cellStyle name="Hiperłącze 9" xfId="27335" hidden="1" xr:uid="{00000000-0005-0000-0000-0000E3980000}"/>
    <cellStyle name="Hiperłącze 9" xfId="45824" hidden="1" xr:uid="{00000000-0005-0000-0000-0000F7A00000}"/>
    <cellStyle name="Hiperłącze 9" xfId="13581" hidden="1" xr:uid="{00000000-0005-0000-0000-000069920000}"/>
    <cellStyle name="Hiperłącze 9" xfId="22193" hidden="1" xr:uid="{00000000-0005-0000-0000-000044960000}"/>
    <cellStyle name="Hiperłącze 9" xfId="41285" hidden="1" xr:uid="{00000000-0005-0000-0000-0000E59E0000}"/>
    <cellStyle name="Hiperłącze 9" xfId="44425" hidden="1" xr:uid="{00000000-0005-0000-0000-00004AA00000}"/>
    <cellStyle name="Hiperłącze 9" xfId="37673" hidden="1" xr:uid="{00000000-0005-0000-0000-0000A39D0000}"/>
    <cellStyle name="Hiperłącze 9" xfId="17956" hidden="1" xr:uid="{00000000-0005-0000-0000-000054940000}"/>
    <cellStyle name="Hiperłącze 9" xfId="17554" hidden="1" xr:uid="{00000000-0005-0000-0000-000023940000}"/>
    <cellStyle name="Hiperłącze 9" xfId="44819" hidden="1" xr:uid="{00000000-0005-0000-0000-000093A00000}"/>
    <cellStyle name="Hiperłącze 9" xfId="30135" hidden="1" xr:uid="{00000000-0005-0000-0000-0000CF990000}"/>
    <cellStyle name="Hiperłącze 9" xfId="17355" hidden="1" xr:uid="{00000000-0005-0000-0000-0000F7930000}"/>
    <cellStyle name="Hiperłącze 9" xfId="15586" hidden="1" xr:uid="{00000000-0005-0000-0000-00006B930000}"/>
    <cellStyle name="Hiperłącze 9" xfId="11548" hidden="1" xr:uid="{00000000-0005-0000-0000-00005A920000}"/>
    <cellStyle name="Hiperłącze 9" xfId="27114" hidden="1" xr:uid="{00000000-0005-0000-0000-000098980000}"/>
    <cellStyle name="Hiperłącze 9" xfId="36365" hidden="1" xr:uid="{00000000-0005-0000-0000-0000059D0000}"/>
    <cellStyle name="Hiperłącze 9" xfId="17202" hidden="1" xr:uid="{00000000-0005-0000-0000-0000E3930000}"/>
    <cellStyle name="Hiperłącze 9" xfId="16710" hidden="1" xr:uid="{00000000-0005-0000-0000-0000AE930000}"/>
    <cellStyle name="Hiperłącze 9" xfId="21332" hidden="1" xr:uid="{00000000-0005-0000-0000-0000C8950000}"/>
    <cellStyle name="Hiperłącze 9" xfId="12226" hidden="1" xr:uid="{00000000-0005-0000-0000-0000F3910000}"/>
    <cellStyle name="Hiperłącze 9" xfId="37396" hidden="1" xr:uid="{00000000-0005-0000-0000-0000959D0000}"/>
    <cellStyle name="Hiperłącze 9" xfId="38198" hidden="1" xr:uid="{00000000-0005-0000-0000-0000BA9D0000}"/>
    <cellStyle name="Hiperłącze 9" xfId="18691" hidden="1" xr:uid="{00000000-0005-0000-0000-000098940000}"/>
    <cellStyle name="Hiperłącze 9" xfId="43152" hidden="1" xr:uid="{00000000-0005-0000-0000-000062A00000}"/>
    <cellStyle name="Hiperłącze 9" xfId="15828" hidden="1" xr:uid="{00000000-0005-0000-0000-00008B930000}"/>
    <cellStyle name="Hiperłącze 9" xfId="14915" hidden="1" xr:uid="{00000000-0005-0000-0000-000057930000}"/>
    <cellStyle name="Hiperłącze 9" xfId="20352" hidden="1" xr:uid="{00000000-0005-0000-0000-000097950000}"/>
    <cellStyle name="Hiperłącze 9" xfId="23193" hidden="1" xr:uid="{00000000-0005-0000-0000-0000A5960000}"/>
    <cellStyle name="Hiperłącze 9" xfId="46394" hidden="1" xr:uid="{00000000-0005-0000-0000-000071A10000}"/>
    <cellStyle name="Hiperłącze 9" xfId="17116" hidden="1" xr:uid="{00000000-0005-0000-0000-0000DC930000}"/>
    <cellStyle name="Hiperłącze 9" xfId="23169" hidden="1" xr:uid="{00000000-0005-0000-0000-00009D960000}"/>
    <cellStyle name="Hiperłącze 9" xfId="25993" hidden="1" xr:uid="{00000000-0005-0000-0000-0000E7970000}"/>
    <cellStyle name="Hiperłącze 9" xfId="20999" hidden="1" xr:uid="{00000000-0005-0000-0000-00006F960000}"/>
    <cellStyle name="Hiperłącze 9" xfId="22177" hidden="1" xr:uid="{00000000-0005-0000-0000-000040960000}"/>
    <cellStyle name="Hiperłącze 9" xfId="32327" hidden="1" xr:uid="{00000000-0005-0000-0000-0000CE9A0000}"/>
    <cellStyle name="Hiperłącze 9" xfId="24932" hidden="1" xr:uid="{00000000-0005-0000-0000-0000AE970000}"/>
    <cellStyle name="Hiperłącze 9" xfId="20483" hidden="1" xr:uid="{00000000-0005-0000-0000-0000A1950000}"/>
    <cellStyle name="Hiperłącze 9" xfId="45902" hidden="1" xr:uid="{00000000-0005-0000-0000-000048A10000}"/>
    <cellStyle name="Hiperłącze 9" xfId="21930" hidden="1" xr:uid="{00000000-0005-0000-0000-000021960000}"/>
    <cellStyle name="Hiperłącze 9" xfId="31586" hidden="1" xr:uid="{00000000-0005-0000-0000-0000829A0000}"/>
    <cellStyle name="Hiperłącze 9" xfId="31166" hidden="1" xr:uid="{00000000-0005-0000-0000-0000519A0000}"/>
    <cellStyle name="Hiperłącze 9" xfId="11807" hidden="1" xr:uid="{00000000-0005-0000-0000-0000DB920000}"/>
    <cellStyle name="Hiperłącze 9" xfId="41350" hidden="1" xr:uid="{00000000-0005-0000-0000-0000ED9E0000}"/>
    <cellStyle name="Hiperłącze 9" xfId="43932" hidden="1" xr:uid="{00000000-0005-0000-0000-000013A00000}"/>
    <cellStyle name="Hiperłącze 9" xfId="30807" hidden="1" xr:uid="{00000000-0005-0000-0000-00001C9A0000}"/>
    <cellStyle name="Hiperłącze 9" xfId="13931" hidden="1" xr:uid="{00000000-0005-0000-0000-0000B7920000}"/>
    <cellStyle name="Hiperłącze 9" xfId="14271" hidden="1" xr:uid="{00000000-0005-0000-0000-000091920000}"/>
    <cellStyle name="Hiperłącze 9" xfId="21701" hidden="1" xr:uid="{00000000-0005-0000-0000-0000EE950000}"/>
    <cellStyle name="Hiperłącze 9" xfId="13616" hidden="1" xr:uid="{00000000-0005-0000-0000-00006D920000}"/>
    <cellStyle name="Hiperłącze 9" xfId="19091" hidden="1" xr:uid="{00000000-0005-0000-0000-000004950000}"/>
    <cellStyle name="Hiperłącze 9" xfId="11871" hidden="1" xr:uid="{00000000-0005-0000-0000-00004D920000}"/>
    <cellStyle name="Hiperłącze 9" xfId="21193" hidden="1" xr:uid="{00000000-0005-0000-0000-0000C0950000}"/>
    <cellStyle name="Hiperłącze 9" xfId="22244" hidden="1" xr:uid="{00000000-0005-0000-0000-000045960000}"/>
    <cellStyle name="Hiperłącze 9" xfId="13431" hidden="1" xr:uid="{00000000-0005-0000-0000-000044920000}"/>
    <cellStyle name="Hiperłącze 9" xfId="13121" hidden="1" xr:uid="{00000000-0005-0000-0000-00001C920000}"/>
    <cellStyle name="Hiperłącze 9" xfId="38548" hidden="1" xr:uid="{00000000-0005-0000-0000-0000E89D0000}"/>
    <cellStyle name="Hiperłącze 9" xfId="35527" hidden="1" xr:uid="{00000000-0005-0000-0000-0000549C0000}"/>
    <cellStyle name="Hiperłącze 9" xfId="30067" hidden="1" xr:uid="{00000000-0005-0000-0000-0000989A0000}"/>
    <cellStyle name="Hiperłącze 9" xfId="15335" hidden="1" xr:uid="{00000000-0005-0000-0000-000028930000}"/>
    <cellStyle name="Hiperłącze 9" xfId="18977" hidden="1" xr:uid="{00000000-0005-0000-0000-0000B5940000}"/>
    <cellStyle name="Hiperłącze 9" xfId="18214" hidden="1" xr:uid="{00000000-0005-0000-0000-000085940000}"/>
    <cellStyle name="Hiperłącze 9" xfId="34106" hidden="1" xr:uid="{00000000-0005-0000-0000-0000429C0000}"/>
    <cellStyle name="Hiperłącze 9" xfId="45724" hidden="1" xr:uid="{00000000-0005-0000-0000-0000EBA00000}"/>
    <cellStyle name="Hiperłącze 9" xfId="16376" hidden="1" xr:uid="{00000000-0005-0000-0000-000060940000}"/>
    <cellStyle name="Hiperłącze 9" xfId="26275" hidden="1" xr:uid="{00000000-0005-0000-0000-000007980000}"/>
    <cellStyle name="Hiperłącze 9" xfId="12339" hidden="1" xr:uid="{00000000-0005-0000-0000-0000A6910000}"/>
    <cellStyle name="Hiperłącze 9" xfId="27877" hidden="1" xr:uid="{00000000-0005-0000-0000-0000C8980000}"/>
    <cellStyle name="Hiperłącze 9" xfId="33978" hidden="1" xr:uid="{00000000-0005-0000-0000-0000CE9B0000}"/>
    <cellStyle name="Hiperłącze 9" xfId="30651" hidden="1" xr:uid="{00000000-0005-0000-0000-0000029A0000}"/>
    <cellStyle name="Hiperłącze 9" xfId="20403" hidden="1" xr:uid="{00000000-0005-0000-0000-00009A950000}"/>
    <cellStyle name="Hiperłącze 9" xfId="42418" hidden="1" xr:uid="{00000000-0005-0000-0000-0000B89F0000}"/>
    <cellStyle name="Hiperłącze 9" xfId="37518" hidden="1" xr:uid="{00000000-0005-0000-0000-0000AB9D0000}"/>
    <cellStyle name="Hiperłącze 9" xfId="31505" hidden="1" xr:uid="{00000000-0005-0000-0000-00007E9A0000}"/>
    <cellStyle name="Hiperłącze 9" xfId="17942" hidden="1" xr:uid="{00000000-0005-0000-0000-00004F940000}"/>
    <cellStyle name="Hiperłącze 9" xfId="35101" hidden="1" xr:uid="{00000000-0005-0000-0000-00000B9C0000}"/>
    <cellStyle name="Hiperłącze 9" xfId="42495" hidden="1" xr:uid="{00000000-0005-0000-0000-00008C9F0000}"/>
    <cellStyle name="Hiperłącze 9" xfId="25788" hidden="1" xr:uid="{00000000-0005-0000-0000-00001A990000}"/>
    <cellStyle name="Hiperłącze 9" xfId="44197" hidden="1" xr:uid="{00000000-0005-0000-0000-000031A00000}"/>
    <cellStyle name="Hiperłącze 9" xfId="25949" hidden="1" xr:uid="{00000000-0005-0000-0000-0000DF970000}"/>
    <cellStyle name="Hiperłącze 9" xfId="12281" hidden="1" xr:uid="{00000000-0005-0000-0000-0000A8910000}"/>
    <cellStyle name="Hiperłącze 9" xfId="22831" hidden="1" xr:uid="{00000000-0005-0000-0000-0000E2960000}"/>
    <cellStyle name="Hiperłącze 9" xfId="12004" hidden="1" xr:uid="{00000000-0005-0000-0000-00008A910000}"/>
    <cellStyle name="Hiperłącze 9" xfId="36487" hidden="1" xr:uid="{00000000-0005-0000-0000-00001B9D0000}"/>
    <cellStyle name="Hiperłącze 9" xfId="15675" hidden="1" xr:uid="{00000000-0005-0000-0000-000076930000}"/>
    <cellStyle name="Hiperłącze 9" xfId="12979" hidden="1" xr:uid="{00000000-0005-0000-0000-00000A920000}"/>
    <cellStyle name="Hiperłącze 9" xfId="39527" hidden="1" xr:uid="{00000000-0005-0000-0000-0000109E0000}"/>
    <cellStyle name="Hiperłącze 9" xfId="18712" hidden="1" xr:uid="{00000000-0005-0000-0000-0000A0940000}"/>
    <cellStyle name="Hiperłącze 9" xfId="21228" hidden="1" xr:uid="{00000000-0005-0000-0000-0000BA950000}"/>
    <cellStyle name="Hiperłącze 9" xfId="20124" hidden="1" xr:uid="{00000000-0005-0000-0000-00007C950000}"/>
    <cellStyle name="Hiperłącze 9" xfId="14884" hidden="1" xr:uid="{00000000-0005-0000-0000-000055930000}"/>
    <cellStyle name="Hiperłącze 9" xfId="45236" hidden="1" xr:uid="{00000000-0005-0000-0000-0000DBA00000}"/>
    <cellStyle name="Hiperłącze 9" xfId="38361" hidden="1" xr:uid="{00000000-0005-0000-0000-0000CF9D0000}"/>
    <cellStyle name="Hiperłącze 9" xfId="20579" hidden="1" xr:uid="{00000000-0005-0000-0000-000002970000}"/>
    <cellStyle name="Hiperłącze 9" xfId="19786" hidden="1" xr:uid="{00000000-0005-0000-0000-00002E950000}"/>
    <cellStyle name="Hiperłącze 9" xfId="46461" hidden="1" xr:uid="{00000000-0005-0000-0000-0000ABA10000}"/>
    <cellStyle name="Hiperłącze 9" xfId="38062" hidden="1" xr:uid="{00000000-0005-0000-0000-0000849D0000}"/>
    <cellStyle name="Hiperłącze 9" xfId="36899" hidden="1" xr:uid="{00000000-0005-0000-0000-0000E29C0000}"/>
    <cellStyle name="Hiperłącze 9" xfId="18383" hidden="1" xr:uid="{00000000-0005-0000-0000-0000D9940000}"/>
    <cellStyle name="Hiperłącze 9" xfId="18525" hidden="1" xr:uid="{00000000-0005-0000-0000-0000BA940000}"/>
    <cellStyle name="Hiperłącze 9" xfId="18083" hidden="1" xr:uid="{00000000-0005-0000-0000-00007C940000}"/>
    <cellStyle name="Hiperłącze 9" xfId="28605" hidden="1" xr:uid="{00000000-0005-0000-0000-00006A990000}"/>
    <cellStyle name="Hiperłącze 9" xfId="43878" hidden="1" xr:uid="{00000000-0005-0000-0000-0000CBA00000}"/>
    <cellStyle name="Hiperłącze 9" xfId="16359" hidden="1" xr:uid="{00000000-0005-0000-0000-00005A940000}"/>
    <cellStyle name="Hiperłącze 9" xfId="22468" hidden="1" xr:uid="{00000000-0005-0000-0000-00005F960000}"/>
    <cellStyle name="Hiperłącze 9" xfId="30143" hidden="1" xr:uid="{00000000-0005-0000-0000-0000D4990000}"/>
    <cellStyle name="Hiperłącze 9" xfId="29355" hidden="1" xr:uid="{00000000-0005-0000-0000-0000B3990000}"/>
    <cellStyle name="Hiperłącze 9" xfId="17383" hidden="1" xr:uid="{00000000-0005-0000-0000-0000F2930000}"/>
    <cellStyle name="Hiperłącze 9" xfId="16782" hidden="1" xr:uid="{00000000-0005-0000-0000-0000B2930000}"/>
    <cellStyle name="Hiperłącze 9" xfId="11607" hidden="1" xr:uid="{00000000-0005-0000-0000-0000FB910000}"/>
    <cellStyle name="Hiperłącze 9" xfId="16549" hidden="1" xr:uid="{00000000-0005-0000-0000-00009C930000}"/>
    <cellStyle name="Hiperłącze 9" xfId="15783" hidden="1" xr:uid="{00000000-0005-0000-0000-000083930000}"/>
    <cellStyle name="Hiperłącze 9" xfId="15552" hidden="1" xr:uid="{00000000-0005-0000-0000-000062930000}"/>
    <cellStyle name="Hiperłącze 9" xfId="14794" hidden="1" xr:uid="{00000000-0005-0000-0000-000044930000}"/>
    <cellStyle name="Hiperłącze 9" xfId="14557" hidden="1" xr:uid="{00000000-0005-0000-0000-0000F3920000}"/>
    <cellStyle name="Hiperłącze 9" xfId="23339" hidden="1" xr:uid="{00000000-0005-0000-0000-0000B3960000}"/>
    <cellStyle name="Hiperłącze 9" xfId="24686" hidden="1" xr:uid="{00000000-0005-0000-0000-000091970000}"/>
    <cellStyle name="Hiperłącze 9" xfId="43219" hidden="1" xr:uid="{00000000-0005-0000-0000-00005DA10000}"/>
    <cellStyle name="Hiperłącze 9" xfId="36738" hidden="1" xr:uid="{00000000-0005-0000-0000-0000CD9C0000}"/>
    <cellStyle name="Hiperłącze 9" xfId="30789" hidden="1" xr:uid="{00000000-0005-0000-0000-0000189A0000}"/>
    <cellStyle name="Hiperłącze 9" xfId="13883" hidden="1" xr:uid="{00000000-0005-0000-0000-0000C7920000}"/>
    <cellStyle name="Hiperłącze 9" xfId="46941" hidden="1" xr:uid="{00000000-0005-0000-0000-0000C8A10000}"/>
    <cellStyle name="Hiperłącze 9" xfId="38540" hidden="1" xr:uid="{00000000-0005-0000-0000-0000E39D0000}"/>
    <cellStyle name="Hiperłącze 9" xfId="38331" hidden="1" xr:uid="{00000000-0005-0000-0000-0000CC9D0000}"/>
    <cellStyle name="Hiperłącze 9" xfId="33739" hidden="1" xr:uid="{00000000-0005-0000-0000-0000AD9B0000}"/>
    <cellStyle name="Hiperłącze 9" xfId="36384" hidden="1" xr:uid="{00000000-0005-0000-0000-0000FB9C0000}"/>
    <cellStyle name="Hiperłącze 9" xfId="15883" hidden="1" xr:uid="{00000000-0005-0000-0000-00008E930000}"/>
    <cellStyle name="Hiperłącze 9" xfId="47094" hidden="1" xr:uid="{00000000-0005-0000-0000-00009FA10000}"/>
    <cellStyle name="Hiperłącze 9" xfId="21204" hidden="1" xr:uid="{00000000-0005-0000-0000-0000BF950000}"/>
    <cellStyle name="Hiperłącze 9" xfId="29428" hidden="1" xr:uid="{00000000-0005-0000-0000-0000B6990000}"/>
    <cellStyle name="Hiperłącze 9" xfId="28535" hidden="1" xr:uid="{00000000-0005-0000-0000-000077990000}"/>
    <cellStyle name="Hiperłącze 9" xfId="36918" hidden="1" xr:uid="{00000000-0005-0000-0000-0000E49C0000}"/>
    <cellStyle name="Hiperłącze 9" xfId="38732" hidden="1" xr:uid="{00000000-0005-0000-0000-00005A9E0000}"/>
    <cellStyle name="Hiperłącze 9" xfId="34733" hidden="1" xr:uid="{00000000-0005-0000-0000-0000E79B0000}"/>
    <cellStyle name="Hiperłącze 9" xfId="42969" hidden="1" xr:uid="{00000000-0005-0000-0000-0000EB9F0000}"/>
    <cellStyle name="Hiperłącze 9" xfId="13258" hidden="1" xr:uid="{00000000-0005-0000-0000-00002D920000}"/>
    <cellStyle name="Hiperłącze 9" xfId="15461" hidden="1" xr:uid="{00000000-0005-0000-0000-000038930000}"/>
    <cellStyle name="Hiperłącze 9" xfId="29478" hidden="1" xr:uid="{00000000-0005-0000-0000-0000C4990000}"/>
    <cellStyle name="Hiperłącze 9" xfId="27263" hidden="1" xr:uid="{00000000-0005-0000-0000-0000A5980000}"/>
    <cellStyle name="Hiperłącze 9" xfId="45673" hidden="1" xr:uid="{00000000-0005-0000-0000-000019A10000}"/>
    <cellStyle name="Hiperłącze 9" xfId="17540" hidden="1" xr:uid="{00000000-0005-0000-0000-000020940000}"/>
    <cellStyle name="Hiperłącze 9" xfId="27985" hidden="1" xr:uid="{00000000-0005-0000-0000-0000D4980000}"/>
    <cellStyle name="Hiperłącze 9" xfId="34499" hidden="1" xr:uid="{00000000-0005-0000-0000-00009E9C0000}"/>
    <cellStyle name="Hiperłącze 9" xfId="38080" hidden="1" xr:uid="{00000000-0005-0000-0000-0000889D0000}"/>
    <cellStyle name="Hiperłącze 9" xfId="24165" hidden="1" xr:uid="{00000000-0005-0000-0000-00002F970000}"/>
    <cellStyle name="Hiperłącze 9" xfId="23911" hidden="1" xr:uid="{00000000-0005-0000-0000-00007D970000}"/>
    <cellStyle name="Hiperłącze 9" xfId="22101" hidden="1" xr:uid="{00000000-0005-0000-0000-000037960000}"/>
    <cellStyle name="Hiperłącze 9" xfId="37431" hidden="1" xr:uid="{00000000-0005-0000-0000-0000A29D0000}"/>
    <cellStyle name="Hiperłącze 9" xfId="20278" hidden="1" xr:uid="{00000000-0005-0000-0000-00008D950000}"/>
    <cellStyle name="Hiperłącze 9" xfId="23730" hidden="1" xr:uid="{00000000-0005-0000-0000-000024970000}"/>
    <cellStyle name="Hiperłącze 9" xfId="39697" hidden="1" xr:uid="{00000000-0005-0000-0000-0000229E0000}"/>
    <cellStyle name="Hiperłącze 9" xfId="12169" hidden="1" xr:uid="{00000000-0005-0000-0000-000099910000}"/>
    <cellStyle name="Hiperłącze 9" xfId="38568" hidden="1" xr:uid="{00000000-0005-0000-0000-0000E59D0000}"/>
    <cellStyle name="Hiperłącze 9" xfId="17020" hidden="1" xr:uid="{00000000-0005-0000-0000-0000D0930000}"/>
    <cellStyle name="Hiperłącze 9" xfId="39026" hidden="1" xr:uid="{00000000-0005-0000-0000-0000B29E0000}"/>
    <cellStyle name="Hiperłącze 9" xfId="39351" hidden="1" xr:uid="{00000000-0005-0000-0000-0000B59E0000}"/>
    <cellStyle name="Hiperłącze 9" xfId="39113" hidden="1" xr:uid="{00000000-0005-0000-0000-0000B89E0000}"/>
    <cellStyle name="Hiperłącze 9" xfId="39058" hidden="1" xr:uid="{00000000-0005-0000-0000-0000B99E0000}"/>
    <cellStyle name="Hiperłącze 9" xfId="39035" hidden="1" xr:uid="{00000000-0005-0000-0000-0000BC9E0000}"/>
    <cellStyle name="Hiperłącze 9" xfId="39127" hidden="1" xr:uid="{00000000-0005-0000-0000-0000BE9E0000}"/>
    <cellStyle name="Hiperłącze 9" xfId="40668" hidden="1" xr:uid="{00000000-0005-0000-0000-0000C39E0000}"/>
    <cellStyle name="Hiperłącze 9" xfId="40732" hidden="1" xr:uid="{00000000-0005-0000-0000-0000C59E0000}"/>
    <cellStyle name="Hiperłącze 9" xfId="40750" hidden="1" xr:uid="{00000000-0005-0000-0000-0000CA9E0000}"/>
    <cellStyle name="Hiperłącze 9" xfId="28230" hidden="1" xr:uid="{00000000-0005-0000-0000-00002E990000}"/>
    <cellStyle name="Hiperłącze 9" xfId="28302" hidden="1" xr:uid="{00000000-0005-0000-0000-000031990000}"/>
    <cellStyle name="Hiperłącze 9" xfId="28311" hidden="1" xr:uid="{00000000-0005-0000-0000-000032990000}"/>
    <cellStyle name="Hiperłącze 9" xfId="28262" hidden="1" xr:uid="{00000000-0005-0000-0000-000033990000}"/>
    <cellStyle name="Hiperłącze 9" xfId="25127" hidden="1" xr:uid="{00000000-0005-0000-0000-00001D990000}"/>
    <cellStyle name="Hiperłącze 9" xfId="25144" hidden="1" xr:uid="{00000000-0005-0000-0000-00001F990000}"/>
    <cellStyle name="Hiperłącze 9" xfId="25368" hidden="1" xr:uid="{00000000-0005-0000-0000-00000F990000}"/>
    <cellStyle name="Hiperłącze 9" xfId="25350" hidden="1" xr:uid="{00000000-0005-0000-0000-00000D990000}"/>
    <cellStyle name="Hiperłącze 9" xfId="25562" hidden="1" xr:uid="{00000000-0005-0000-0000-00001C990000}"/>
    <cellStyle name="Hiperłącze 9" xfId="28457" hidden="1" xr:uid="{00000000-0005-0000-0000-000085990000}"/>
    <cellStyle name="Hiperłącze 9" xfId="28354" hidden="1" xr:uid="{00000000-0005-0000-0000-000072990000}"/>
    <cellStyle name="Hiperłącze 9" xfId="29065" hidden="1" xr:uid="{00000000-0005-0000-0000-000061990000}"/>
    <cellStyle name="Hiperłącze 9" xfId="30985" hidden="1" xr:uid="{00000000-0005-0000-0000-0000429A0000}"/>
    <cellStyle name="Hiperłącze 9" xfId="30587" hidden="1" xr:uid="{00000000-0005-0000-0000-0000FC990000}"/>
    <cellStyle name="Hiperłącze 9" xfId="30445" hidden="1" xr:uid="{00000000-0005-0000-0000-0000EA990000}"/>
    <cellStyle name="Hiperłącze 9" xfId="16847" hidden="1" xr:uid="{00000000-0005-0000-0000-0000B9930000}"/>
    <cellStyle name="Hiperłącze 9" xfId="16646" hidden="1" xr:uid="{00000000-0005-0000-0000-0000A8930000}"/>
    <cellStyle name="Hiperłącze 9" xfId="31209" hidden="1" xr:uid="{00000000-0005-0000-0000-00005B9A0000}"/>
    <cellStyle name="Hiperłącze 9" xfId="31877" hidden="1" xr:uid="{00000000-0005-0000-0000-0000029B0000}"/>
    <cellStyle name="Hiperłącze 9" xfId="40181" hidden="1" xr:uid="{00000000-0005-0000-0000-0000789E0000}"/>
    <cellStyle name="Hiperłącze 9" xfId="25578" hidden="1" xr:uid="{00000000-0005-0000-0000-0000BA970000}"/>
    <cellStyle name="Hiperłącze 9" xfId="37598" hidden="1" xr:uid="{00000000-0005-0000-0000-00008E9D0000}"/>
    <cellStyle name="Hiperłącze 9" xfId="35952" hidden="1" xr:uid="{00000000-0005-0000-0000-0000879C0000}"/>
    <cellStyle name="Hiperłącze 9" xfId="36339" hidden="1" xr:uid="{00000000-0005-0000-0000-00000E9D0000}"/>
    <cellStyle name="Hiperłącze 9" xfId="44727" hidden="1" xr:uid="{00000000-0005-0000-0000-000085A00000}"/>
    <cellStyle name="Hiperłącze 9" xfId="27862" hidden="1" xr:uid="{00000000-0005-0000-0000-0000C3980000}"/>
    <cellStyle name="Hiperłącze 9" xfId="38232" hidden="1" xr:uid="{00000000-0005-0000-0000-0000BF9D0000}"/>
    <cellStyle name="Hiperłącze 9" xfId="15302" hidden="1" xr:uid="{00000000-0005-0000-0000-000021930000}"/>
    <cellStyle name="Hiperłącze 9" xfId="21362" hidden="1" xr:uid="{00000000-0005-0000-0000-0000CB950000}"/>
    <cellStyle name="Hiperłącze 9" xfId="45411" hidden="1" xr:uid="{00000000-0005-0000-0000-000025A10000}"/>
    <cellStyle name="Hiperłącze 9" xfId="45019" hidden="1" xr:uid="{00000000-0005-0000-0000-0000ABA00000}"/>
    <cellStyle name="Hiperłącze 9" xfId="46477" hidden="1" xr:uid="{00000000-0005-0000-0000-0000C2A10000}"/>
    <cellStyle name="Hiperłącze 9" xfId="17848" hidden="1" xr:uid="{00000000-0005-0000-0000-000048940000}"/>
    <cellStyle name="Hiperłącze 9" xfId="12389" hidden="1" xr:uid="{00000000-0005-0000-0000-0000B4910000}"/>
    <cellStyle name="Hiperłącze 9" xfId="14040" hidden="1" xr:uid="{00000000-0005-0000-0000-000079920000}"/>
    <cellStyle name="Hiperłącze 9" xfId="43965" hidden="1" xr:uid="{00000000-0005-0000-0000-00001CA00000}"/>
    <cellStyle name="Hiperłącze 9" xfId="32400" hidden="1" xr:uid="{00000000-0005-0000-0000-0000D89A0000}"/>
    <cellStyle name="Hiperłącze 9" xfId="38833" hidden="1" xr:uid="{00000000-0005-0000-0000-00004A9E0000}"/>
    <cellStyle name="Hiperłącze 9" xfId="39646" hidden="1" xr:uid="{00000000-0005-0000-0000-00001F9E0000}"/>
    <cellStyle name="Hiperłącze 9" xfId="39240" hidden="1" xr:uid="{00000000-0005-0000-0000-0000F59D0000}"/>
    <cellStyle name="Hiperłącze 9" xfId="12531" hidden="1" xr:uid="{00000000-0005-0000-0000-0000C1910000}"/>
    <cellStyle name="Hiperłącze 9" xfId="40759" hidden="1" xr:uid="{00000000-0005-0000-0000-0000CD9E0000}"/>
    <cellStyle name="Hiperłącze 9" xfId="40768" hidden="1" xr:uid="{00000000-0005-0000-0000-0000CE9E0000}"/>
    <cellStyle name="Hiperłącze 9" xfId="40786" hidden="1" xr:uid="{00000000-0005-0000-0000-0000D09E0000}"/>
    <cellStyle name="Hiperłącze 9" xfId="40800" hidden="1" xr:uid="{00000000-0005-0000-0000-0000D39E0000}"/>
    <cellStyle name="Hiperłącze 9" xfId="40858" hidden="1" xr:uid="{00000000-0005-0000-0000-0000D69E0000}"/>
    <cellStyle name="Hiperłącze 9" xfId="41210" hidden="1" xr:uid="{00000000-0005-0000-0000-0000DC9E0000}"/>
    <cellStyle name="Hiperłącze 9" xfId="41226" hidden="1" xr:uid="{00000000-0005-0000-0000-0000DF9E0000}"/>
    <cellStyle name="Hiperłącze 9" xfId="41365" hidden="1" xr:uid="{00000000-0005-0000-0000-0000EA9E0000}"/>
    <cellStyle name="Hiperłącze 9" xfId="41341" hidden="1" xr:uid="{00000000-0005-0000-0000-0000EF9E0000}"/>
    <cellStyle name="Hiperłącze 9" xfId="41330" hidden="1" xr:uid="{00000000-0005-0000-0000-0000F09E0000}"/>
    <cellStyle name="Hiperłącze 9" xfId="41413" hidden="1" xr:uid="{00000000-0005-0000-0000-0000F19E0000}"/>
    <cellStyle name="Hiperłącze 9" xfId="41446" hidden="1" xr:uid="{00000000-0005-0000-0000-0000F89E0000}"/>
    <cellStyle name="Hiperłącze 9" xfId="41487" hidden="1" xr:uid="{00000000-0005-0000-0000-0000F99E0000}"/>
    <cellStyle name="Hiperłącze 9" xfId="41513" hidden="1" xr:uid="{00000000-0005-0000-0000-0000FA9E0000}"/>
    <cellStyle name="Hiperłącze 9" xfId="41522" hidden="1" xr:uid="{00000000-0005-0000-0000-0000FD9E0000}"/>
    <cellStyle name="Hiperłącze 9" xfId="41549" hidden="1" xr:uid="{00000000-0005-0000-0000-0000009F0000}"/>
    <cellStyle name="Hiperłącze 9" xfId="41603" hidden="1" xr:uid="{00000000-0005-0000-0000-0000019F0000}"/>
    <cellStyle name="Hiperłącze 9" xfId="41612" hidden="1" xr:uid="{00000000-0005-0000-0000-0000029F0000}"/>
    <cellStyle name="Hiperłącze 9" xfId="41150" hidden="1" xr:uid="{00000000-0005-0000-0000-0000099F0000}"/>
    <cellStyle name="Hiperłącze 9" xfId="41132" hidden="1" xr:uid="{00000000-0005-0000-0000-00000C9F0000}"/>
    <cellStyle name="Hiperłącze 9" xfId="41031" hidden="1" xr:uid="{00000000-0005-0000-0000-0000199F0000}"/>
    <cellStyle name="Hiperłącze 9" xfId="41036" hidden="1" xr:uid="{00000000-0005-0000-0000-00001D9F0000}"/>
    <cellStyle name="Hiperłącze 9" xfId="40862" hidden="1" xr:uid="{00000000-0005-0000-0000-00001E9F0000}"/>
    <cellStyle name="Hiperłącze 9" xfId="41049" hidden="1" xr:uid="{00000000-0005-0000-0000-0000209F0000}"/>
    <cellStyle name="Hiperłącze 9" xfId="41157" hidden="1" xr:uid="{00000000-0005-0000-0000-0000219F0000}"/>
    <cellStyle name="Hiperłącze 9" xfId="40923" hidden="1" xr:uid="{00000000-0005-0000-0000-0000229F0000}"/>
    <cellStyle name="Hiperłącze 9" xfId="41165" hidden="1" xr:uid="{00000000-0005-0000-0000-0000239F0000}"/>
    <cellStyle name="Hiperłącze 9" xfId="41001" hidden="1" xr:uid="{00000000-0005-0000-0000-0000299F0000}"/>
    <cellStyle name="Hiperłącze 9" xfId="38869" hidden="1" xr:uid="{00000000-0005-0000-0000-00002F9F0000}"/>
    <cellStyle name="Hiperłącze 9" xfId="46635" hidden="1" xr:uid="{00000000-0005-0000-0000-0000B6A10000}"/>
    <cellStyle name="Hiperłącze 9" xfId="27172" hidden="1" xr:uid="{00000000-0005-0000-0000-000096980000}"/>
    <cellStyle name="Hiperłącze 9" xfId="16308" hidden="1" xr:uid="{00000000-0005-0000-0000-0000F1940000}"/>
    <cellStyle name="Hiperłącze 9" xfId="18931" hidden="1" xr:uid="{00000000-0005-0000-0000-0000B0940000}"/>
    <cellStyle name="Hiperłącze 9" xfId="18600" hidden="1" xr:uid="{00000000-0005-0000-0000-000090940000}"/>
    <cellStyle name="Hiperłącze 9" xfId="18168" hidden="1" xr:uid="{00000000-0005-0000-0000-000080940000}"/>
    <cellStyle name="Hiperłącze 9" xfId="17774" hidden="1" xr:uid="{00000000-0005-0000-0000-00003F940000}"/>
    <cellStyle name="Hiperłącze 9" xfId="24996" hidden="1" xr:uid="{00000000-0005-0000-0000-0000B5970000}"/>
    <cellStyle name="Hiperłącze 9" xfId="45400" hidden="1" xr:uid="{00000000-0005-0000-0000-00002FA10000}"/>
    <cellStyle name="Hiperłącze 9" xfId="43863" hidden="1" xr:uid="{00000000-0005-0000-0000-000053A10000}"/>
    <cellStyle name="Hiperłącze 9" xfId="46847" hidden="1" xr:uid="{00000000-0005-0000-0000-000086A10000}"/>
    <cellStyle name="Hiperłącze 9" xfId="47108" hidden="1" xr:uid="{00000000-0005-0000-0000-0000A4A10000}"/>
    <cellStyle name="Hiperłącze 9" xfId="27467" hidden="1" xr:uid="{00000000-0005-0000-0000-0000ED980000}"/>
    <cellStyle name="Hiperłącze 9" xfId="47157" hidden="1" xr:uid="{00000000-0005-0000-0000-0000A1A10000}"/>
    <cellStyle name="Hiperłącze 9" xfId="31859" hidden="1" xr:uid="{00000000-0005-0000-0000-0000F49A0000}"/>
    <cellStyle name="Hiperłącze 9" xfId="30387" hidden="1" xr:uid="{00000000-0005-0000-0000-0000E7990000}"/>
    <cellStyle name="Hiperłącze 9" xfId="11883" hidden="1" xr:uid="{00000000-0005-0000-0000-000052920000}"/>
    <cellStyle name="Hiperłącze 9" xfId="19063" hidden="1" xr:uid="{00000000-0005-0000-0000-000001950000}"/>
    <cellStyle name="Hiperłącze 9" xfId="19054" hidden="1" xr:uid="{00000000-0005-0000-0000-0000E6940000}"/>
    <cellStyle name="Hiperłącze 9" xfId="19595" hidden="1" xr:uid="{00000000-0005-0000-0000-000019950000}"/>
    <cellStyle name="Hiperłącze 9" xfId="19917" hidden="1" xr:uid="{00000000-0005-0000-0000-000036950000}"/>
    <cellStyle name="Hiperłącze 9" xfId="28723" hidden="1" xr:uid="{00000000-0005-0000-0000-00003D990000}"/>
    <cellStyle name="Hiperłącze 9" xfId="13103" hidden="1" xr:uid="{00000000-0005-0000-0000-00001A920000}"/>
    <cellStyle name="Hiperłącze 9" xfId="28771" hidden="1" xr:uid="{00000000-0005-0000-0000-000048990000}"/>
    <cellStyle name="Hiperłącze 9" xfId="13341" hidden="1" xr:uid="{00000000-0005-0000-0000-00003C920000}"/>
    <cellStyle name="Hiperłącze 9" xfId="29216" hidden="1" xr:uid="{00000000-0005-0000-0000-00009D990000}"/>
    <cellStyle name="Hiperłącze 9" xfId="37061" hidden="1" xr:uid="{00000000-0005-0000-0000-0000F79C0000}"/>
    <cellStyle name="Hiperłącze 9" xfId="41831" hidden="1" xr:uid="{00000000-0005-0000-0000-0000639F0000}"/>
    <cellStyle name="Hiperłącze 9" xfId="44947" hidden="1" xr:uid="{00000000-0005-0000-0000-00009EA00000}"/>
    <cellStyle name="Hiperłącze 9" xfId="44974" hidden="1" xr:uid="{00000000-0005-0000-0000-0000A3A00000}"/>
    <cellStyle name="Hiperłącze 9" xfId="40001" hidden="1" xr:uid="{00000000-0005-0000-0000-0000429E0000}"/>
    <cellStyle name="Hiperłącze 9" xfId="46107" hidden="1" xr:uid="{00000000-0005-0000-0000-000017A10000}"/>
    <cellStyle name="Hiperłącze 9" xfId="43133" hidden="1" xr:uid="{00000000-0005-0000-0000-00006DA00000}"/>
    <cellStyle name="Hiperłącze 9" xfId="13177" hidden="1" xr:uid="{00000000-0005-0000-0000-00001E920000}"/>
    <cellStyle name="Hiperłącze 9" xfId="14539" hidden="1" xr:uid="{00000000-0005-0000-0000-0000F1920000}"/>
    <cellStyle name="Hiperłącze 9" xfId="17897" hidden="1" xr:uid="{00000000-0005-0000-0000-000045940000}"/>
    <cellStyle name="Hiperłącze 9" xfId="43141" hidden="1" xr:uid="{00000000-0005-0000-0000-000070A00000}"/>
    <cellStyle name="Hiperłącze 9" xfId="29519" hidden="1" xr:uid="{00000000-0005-0000-0000-0000C5990000}"/>
    <cellStyle name="Hiperłącze 9" xfId="23640" hidden="1" xr:uid="{00000000-0005-0000-0000-00001C970000}"/>
    <cellStyle name="Hiperłącze 9" xfId="35842" hidden="1" xr:uid="{00000000-0005-0000-0000-00007C9C0000}"/>
    <cellStyle name="Hiperłącze 9" xfId="22324" hidden="1" xr:uid="{00000000-0005-0000-0000-00004A960000}"/>
    <cellStyle name="Hiperłącze 9" xfId="26791" hidden="1" xr:uid="{00000000-0005-0000-0000-000058980000}"/>
    <cellStyle name="Hiperłącze 9" xfId="37458" hidden="1" xr:uid="{00000000-0005-0000-0000-0000B09D0000}"/>
    <cellStyle name="Hiperłącze 9" xfId="25533" hidden="1" xr:uid="{00000000-0005-0000-0000-000081980000}"/>
    <cellStyle name="Hiperłącze 9" xfId="22609" hidden="1" xr:uid="{00000000-0005-0000-0000-00008C960000}"/>
    <cellStyle name="Hiperłącze 9" xfId="22512" hidden="1" xr:uid="{00000000-0005-0000-0000-000067960000}"/>
    <cellStyle name="Hiperłącze 9" xfId="22185" hidden="1" xr:uid="{00000000-0005-0000-0000-00003F960000}"/>
    <cellStyle name="Hiperłącze 9" xfId="31731" hidden="1" xr:uid="{00000000-0005-0000-0000-0000AF9A0000}"/>
    <cellStyle name="Hiperłącze 9" xfId="20518" hidden="1" xr:uid="{00000000-0005-0000-0000-00001D960000}"/>
    <cellStyle name="Hiperłącze 9" xfId="46518" hidden="1" xr:uid="{00000000-0005-0000-0000-0000CEA10000}"/>
    <cellStyle name="Hiperłącze 9" xfId="45655" hidden="1" xr:uid="{00000000-0005-0000-0000-00001CA10000}"/>
    <cellStyle name="Hiperłącze 9" xfId="30081" hidden="1" xr:uid="{00000000-0005-0000-0000-00009E9A0000}"/>
    <cellStyle name="Hiperłącze 9" xfId="31396" hidden="1" xr:uid="{00000000-0005-0000-0000-0000729A0000}"/>
    <cellStyle name="Hiperłącze 9" xfId="11752" hidden="1" xr:uid="{00000000-0005-0000-0000-0000E7920000}"/>
    <cellStyle name="Hiperłącze 9" xfId="27072" hidden="1" xr:uid="{00000000-0005-0000-0000-000076980000}"/>
    <cellStyle name="Hiperłącze 9" xfId="27090" hidden="1" xr:uid="{00000000-0005-0000-0000-000092980000}"/>
    <cellStyle name="Hiperłącze 9" xfId="30847" hidden="1" xr:uid="{00000000-0005-0000-0000-0000169A0000}"/>
    <cellStyle name="Hiperłącze 9" xfId="14245" hidden="1" xr:uid="{00000000-0005-0000-0000-0000C8920000}"/>
    <cellStyle name="Hiperłącze 9" xfId="14389" hidden="1" xr:uid="{00000000-0005-0000-0000-00009E920000}"/>
    <cellStyle name="Hiperłącze 9" xfId="17755" hidden="1" xr:uid="{00000000-0005-0000-0000-00003B940000}"/>
    <cellStyle name="Hiperłącze 9" xfId="21685" hidden="1" xr:uid="{00000000-0005-0000-0000-0000E9950000}"/>
    <cellStyle name="Hiperłącze 9" xfId="26635" hidden="1" xr:uid="{00000000-0005-0000-0000-000045980000}"/>
    <cellStyle name="Hiperłącze 9" xfId="11629" hidden="1" xr:uid="{00000000-0005-0000-0000-0000F6910000}"/>
    <cellStyle name="Hiperłącze 9" xfId="21613" hidden="1" xr:uid="{00000000-0005-0000-0000-0000E5950000}"/>
    <cellStyle name="Hiperłącze 9" xfId="11959" hidden="1" xr:uid="{00000000-0005-0000-0000-000051920000}"/>
    <cellStyle name="Hiperłącze 9" xfId="20076" hidden="1" xr:uid="{00000000-0005-0000-0000-000072950000}"/>
    <cellStyle name="Hiperłącze 9" xfId="28026" hidden="1" xr:uid="{00000000-0005-0000-0000-0000D5980000}"/>
    <cellStyle name="Hiperłącze 9" xfId="17833" hidden="1" xr:uid="{00000000-0005-0000-0000-000043940000}"/>
    <cellStyle name="Hiperłącze 9" xfId="25958" hidden="1" xr:uid="{00000000-0005-0000-0000-0000E0970000}"/>
    <cellStyle name="Hiperłącze 9" xfId="23739" hidden="1" xr:uid="{00000000-0005-0000-0000-000023970000}"/>
    <cellStyle name="Hiperłącze 9" xfId="19253" hidden="1" xr:uid="{00000000-0005-0000-0000-000011950000}"/>
    <cellStyle name="Hiperłącze 9" xfId="19017" hidden="1" xr:uid="{00000000-0005-0000-0000-0000E7940000}"/>
    <cellStyle name="Hiperłącze 9" xfId="45576" hidden="1" xr:uid="{00000000-0005-0000-0000-00002BA10000}"/>
    <cellStyle name="Hiperłącze 9" xfId="32600" hidden="1" xr:uid="{00000000-0005-0000-0000-0000159B0000}"/>
    <cellStyle name="Hiperłącze 9" xfId="18435" hidden="1" xr:uid="{00000000-0005-0000-0000-0000CB940000}"/>
    <cellStyle name="Hiperłącze 9" xfId="18904" hidden="1" xr:uid="{00000000-0005-0000-0000-0000AD940000}"/>
    <cellStyle name="Hiperłącze 9" xfId="18159" hidden="1" xr:uid="{00000000-0005-0000-0000-00007F940000}"/>
    <cellStyle name="Hiperłącze 9" xfId="46652" hidden="1" xr:uid="{00000000-0005-0000-0000-0000B1A10000}"/>
    <cellStyle name="Hiperłącze 9" xfId="30170" hidden="1" xr:uid="{00000000-0005-0000-0000-0000CD990000}"/>
    <cellStyle name="Hiperłącze 9" xfId="47208" hidden="1" xr:uid="{00000000-0005-0000-0000-0000D1A10000}"/>
    <cellStyle name="Hiperłącze 9" xfId="12464" hidden="1" xr:uid="{00000000-0005-0000-0000-0000B9910000}"/>
    <cellStyle name="Hiperłącze 9" xfId="15115" hidden="1" xr:uid="{00000000-0005-0000-0000-00000F930000}"/>
    <cellStyle name="Hiperłącze 9" xfId="34503" hidden="1" xr:uid="{00000000-0005-0000-0000-0000A29C0000}"/>
    <cellStyle name="Hiperłącze 9" xfId="27732" hidden="1" xr:uid="{00000000-0005-0000-0000-0000B7980000}"/>
    <cellStyle name="Hiperłącze 9" xfId="14059" hidden="1" xr:uid="{00000000-0005-0000-0000-00007B920000}"/>
    <cellStyle name="Hiperłącze 9" xfId="15798" hidden="1" xr:uid="{00000000-0005-0000-0000-000088930000}"/>
    <cellStyle name="Hiperłącze 9" xfId="14853" hidden="1" xr:uid="{00000000-0005-0000-0000-00005E930000}"/>
    <cellStyle name="Hiperłącze 9" xfId="15510" hidden="1" xr:uid="{00000000-0005-0000-0000-000036930000}"/>
    <cellStyle name="Hiperłącze 9" xfId="23471" hidden="1" xr:uid="{00000000-0005-0000-0000-0000C3960000}"/>
    <cellStyle name="Hiperłącze 9" xfId="23090" hidden="1" xr:uid="{00000000-0005-0000-0000-000099960000}"/>
    <cellStyle name="Hiperłącze 9" xfId="25381" hidden="1" xr:uid="{00000000-0005-0000-0000-00000B990000}"/>
    <cellStyle name="Hiperłącze 9" xfId="42603" hidden="1" xr:uid="{00000000-0005-0000-0000-0000989F0000}"/>
    <cellStyle name="Hiperłącze 9" xfId="36605" hidden="1" xr:uid="{00000000-0005-0000-0000-0000009D0000}"/>
    <cellStyle name="Hiperłącze 9" xfId="20543" hidden="1" xr:uid="{00000000-0005-0000-0000-00000E960000}"/>
    <cellStyle name="Hiperłącze 9" xfId="39929" hidden="1" xr:uid="{00000000-0005-0000-0000-00003F9E0000}"/>
    <cellStyle name="Hiperłącze 9" xfId="22968" hidden="1" xr:uid="{00000000-0005-0000-0000-0000DC960000}"/>
    <cellStyle name="Hiperłącze 9" xfId="19096" hidden="1" xr:uid="{00000000-0005-0000-0000-000008950000}"/>
    <cellStyle name="Hiperłącze 9" xfId="30553" hidden="1" xr:uid="{00000000-0005-0000-0000-0000F6990000}"/>
    <cellStyle name="Hiperłącze 9" xfId="45604" hidden="1" xr:uid="{00000000-0005-0000-0000-000026A10000}"/>
    <cellStyle name="Hiperłącze 9" xfId="46177" hidden="1" xr:uid="{00000000-0005-0000-0000-000041A10000}"/>
    <cellStyle name="Hiperłącze 9" xfId="27484" hidden="1" xr:uid="{00000000-0005-0000-0000-0000EB980000}"/>
    <cellStyle name="Hiperłącze 9" xfId="47103" hidden="1" xr:uid="{00000000-0005-0000-0000-0000A0A10000}"/>
    <cellStyle name="Hiperłącze 9" xfId="20514" hidden="1" xr:uid="{00000000-0005-0000-0000-000019960000}"/>
    <cellStyle name="Hiperłącze 9" xfId="46354" hidden="1" xr:uid="{00000000-0005-0000-0000-000073A10000}"/>
    <cellStyle name="Hiperłącze 9" xfId="16132" hidden="1" xr:uid="{00000000-0005-0000-0000-00000B940000}"/>
    <cellStyle name="Hiperłącze 9" xfId="13889" hidden="1" xr:uid="{00000000-0005-0000-0000-0000B9920000}"/>
    <cellStyle name="Hiperłącze 9" xfId="45905" hidden="1" xr:uid="{00000000-0005-0000-0000-00002AA10000}"/>
    <cellStyle name="Hiperłącze 9" xfId="44778" hidden="1" xr:uid="{00000000-0005-0000-0000-00008BA00000}"/>
    <cellStyle name="Hiperłącze 9" xfId="45247" hidden="1" xr:uid="{00000000-0005-0000-0000-0000D9A00000}"/>
    <cellStyle name="Hiperłącze 9" xfId="17783" hidden="1" xr:uid="{00000000-0005-0000-0000-00003D940000}"/>
    <cellStyle name="Hiperłącze 9" xfId="14199" hidden="1" xr:uid="{00000000-0005-0000-0000-00008F920000}"/>
    <cellStyle name="Hiperłącze 9" xfId="30194" hidden="1" xr:uid="{00000000-0005-0000-0000-0000D5990000}"/>
    <cellStyle name="Hiperłącze 9" xfId="29446" hidden="1" xr:uid="{00000000-0005-0000-0000-0000BD990000}"/>
    <cellStyle name="Hiperłącze 9" xfId="17258" hidden="1" xr:uid="{00000000-0005-0000-0000-0000E9930000}"/>
    <cellStyle name="Hiperłącze 9" xfId="17056" hidden="1" xr:uid="{00000000-0005-0000-0000-0000D1930000}"/>
    <cellStyle name="Hiperłącze 9" xfId="13050" hidden="1" xr:uid="{00000000-0005-0000-0000-000017920000}"/>
    <cellStyle name="Hiperłącze 9" xfId="16622" hidden="1" xr:uid="{00000000-0005-0000-0000-0000A5930000}"/>
    <cellStyle name="Hiperłącze 9" xfId="14908" hidden="1" xr:uid="{00000000-0005-0000-0000-00005C930000}"/>
    <cellStyle name="Hiperłącze 9" xfId="14970" hidden="1" xr:uid="{00000000-0005-0000-0000-000046930000}"/>
    <cellStyle name="Hiperłącze 9" xfId="15411" hidden="1" xr:uid="{00000000-0005-0000-0000-00002D930000}"/>
    <cellStyle name="Hiperłącze 9" xfId="23230" hidden="1" xr:uid="{00000000-0005-0000-0000-0000AB960000}"/>
    <cellStyle name="Hiperłącze 9" xfId="22281" hidden="1" xr:uid="{00000000-0005-0000-0000-00004B960000}"/>
    <cellStyle name="Hiperłącze 9" xfId="32418" hidden="1" xr:uid="{00000000-0005-0000-0000-0000DC9A0000}"/>
    <cellStyle name="Hiperłącze 9" xfId="31429" hidden="1" xr:uid="{00000000-0005-0000-0000-0000779A0000}"/>
    <cellStyle name="Hiperłącze 9" xfId="14493" hidden="1" xr:uid="{00000000-0005-0000-0000-0000D7920000}"/>
    <cellStyle name="Hiperłącze 9" xfId="13780" hidden="1" xr:uid="{00000000-0005-0000-0000-0000C2920000}"/>
    <cellStyle name="Hiperłącze 9" xfId="14479" hidden="1" xr:uid="{00000000-0005-0000-0000-0000A6920000}"/>
    <cellStyle name="Hiperłącze 9" xfId="14231" hidden="1" xr:uid="{00000000-0005-0000-0000-00008E920000}"/>
    <cellStyle name="Hiperłącze 9" xfId="16264" hidden="1" xr:uid="{00000000-0005-0000-0000-0000FB940000}"/>
    <cellStyle name="Hiperłącze 9" xfId="21738" hidden="1" xr:uid="{00000000-0005-0000-0000-0000F4950000}"/>
    <cellStyle name="Hiperłącze 9" xfId="21541" hidden="1" xr:uid="{00000000-0005-0000-0000-0000DC950000}"/>
    <cellStyle name="Hiperłącze 9" xfId="23975" hidden="1" xr:uid="{00000000-0005-0000-0000-00006D970000}"/>
    <cellStyle name="Hiperłącze 9" xfId="41495" hidden="1" xr:uid="{00000000-0005-0000-0000-0000F59E0000}"/>
    <cellStyle name="Hiperłącze 9" xfId="35893" hidden="1" xr:uid="{00000000-0005-0000-0000-00007A9C0000}"/>
    <cellStyle name="Hiperłącze 9" xfId="18408" hidden="1" xr:uid="{00000000-0005-0000-0000-0000D7940000}"/>
    <cellStyle name="Hiperłącze 9" xfId="22699" hidden="1" xr:uid="{00000000-0005-0000-0000-000094960000}"/>
    <cellStyle name="Hiperłącze 9" xfId="13353" hidden="1" xr:uid="{00000000-0005-0000-0000-00003B920000}"/>
    <cellStyle name="Hiperłącze 9" xfId="13399" hidden="1" xr:uid="{00000000-0005-0000-0000-00003D920000}"/>
    <cellStyle name="Hiperłącze 9" xfId="13417" hidden="1" xr:uid="{00000000-0005-0000-0000-00003F920000}"/>
    <cellStyle name="Hiperłącze 9" xfId="13426" hidden="1" xr:uid="{00000000-0005-0000-0000-000040920000}"/>
    <cellStyle name="Hiperłącze 9" xfId="13498" hidden="1" xr:uid="{00000000-0005-0000-0000-000046920000}"/>
    <cellStyle name="Hiperłącze 9" xfId="13290" hidden="1" xr:uid="{00000000-0005-0000-0000-000031920000}"/>
    <cellStyle name="Hiperłącze 9" xfId="28294" hidden="1" xr:uid="{00000000-0005-0000-0000-000035990000}"/>
    <cellStyle name="Hiperłącze 9" xfId="28283" hidden="1" xr:uid="{00000000-0005-0000-0000-000037990000}"/>
    <cellStyle name="Hiperłącze 9" xfId="28644" hidden="1" xr:uid="{00000000-0005-0000-0000-000039990000}"/>
    <cellStyle name="Hiperłącze 9" xfId="28731" hidden="1" xr:uid="{00000000-0005-0000-0000-00003E990000}"/>
    <cellStyle name="Hiperłącze 9" xfId="28739" hidden="1" xr:uid="{00000000-0005-0000-0000-000042990000}"/>
    <cellStyle name="Hiperłącze 9" xfId="28696" hidden="1" xr:uid="{00000000-0005-0000-0000-000044990000}"/>
    <cellStyle name="Hiperłącze 9" xfId="28812" hidden="1" xr:uid="{00000000-0005-0000-0000-00004D990000}"/>
    <cellStyle name="Hiperłącze 9" xfId="28835" hidden="1" xr:uid="{00000000-0005-0000-0000-00004E990000}"/>
    <cellStyle name="Hiperłącze 9" xfId="28803" hidden="1" xr:uid="{00000000-0005-0000-0000-00004F990000}"/>
    <cellStyle name="Hiperłącze 9" xfId="28792" hidden="1" xr:uid="{00000000-0005-0000-0000-000050990000}"/>
    <cellStyle name="Hiperłącze 9" xfId="28908" hidden="1" xr:uid="{00000000-0005-0000-0000-000058990000}"/>
    <cellStyle name="Hiperłącze 9" xfId="28949" hidden="1" xr:uid="{00000000-0005-0000-0000-000059990000}"/>
    <cellStyle name="Hiperłącze 9" xfId="28112" hidden="1" xr:uid="{00000000-0005-0000-0000-000021990000}"/>
    <cellStyle name="Hiperłącze 9" xfId="28140" hidden="1" xr:uid="{00000000-0005-0000-0000-000024990000}"/>
    <cellStyle name="Hiperłącze 9" xfId="28145" hidden="1" xr:uid="{00000000-0005-0000-0000-000028990000}"/>
    <cellStyle name="Hiperłącze 9" xfId="28221" hidden="1" xr:uid="{00000000-0005-0000-0000-00002D990000}"/>
    <cellStyle name="Hiperłącze 9" xfId="33800" hidden="1" xr:uid="{00000000-0005-0000-0000-0000BB9B0000}"/>
    <cellStyle name="Hiperłącze 9" xfId="13095" hidden="1" xr:uid="{00000000-0005-0000-0000-000019920000}"/>
    <cellStyle name="Hiperłącze 9" xfId="13126" hidden="1" xr:uid="{00000000-0005-0000-0000-000020920000}"/>
    <cellStyle name="Hiperłącze 9" xfId="13153" hidden="1" xr:uid="{00000000-0005-0000-0000-000023920000}"/>
    <cellStyle name="Hiperłącze 9" xfId="13217" hidden="1" xr:uid="{00000000-0005-0000-0000-000028920000}"/>
    <cellStyle name="Hiperłącze 9" xfId="13265" hidden="1" xr:uid="{00000000-0005-0000-0000-000029920000}"/>
    <cellStyle name="Hiperłącze 9" xfId="13222" hidden="1" xr:uid="{00000000-0005-0000-0000-00002C920000}"/>
    <cellStyle name="Hiperłącze 9" xfId="29269" hidden="1" xr:uid="{00000000-0005-0000-0000-0000AC990000}"/>
    <cellStyle name="Hiperłącze 9" xfId="16017" hidden="1" xr:uid="{00000000-0005-0000-0000-0000FE930000}"/>
    <cellStyle name="Hiperłącze 9" xfId="17152" hidden="1" xr:uid="{00000000-0005-0000-0000-0000DD930000}"/>
    <cellStyle name="Hiperłącze 9" xfId="17063" hidden="1" xr:uid="{00000000-0005-0000-0000-0000CD930000}"/>
    <cellStyle name="Hiperłącze 9" xfId="16882" hidden="1" xr:uid="{00000000-0005-0000-0000-0000BD930000}"/>
    <cellStyle name="Hiperłącze 9" xfId="32104" hidden="1" xr:uid="{00000000-0005-0000-0000-0000E99A0000}"/>
    <cellStyle name="Hiperłącze 9" xfId="31775" hidden="1" xr:uid="{00000000-0005-0000-0000-0000B79A0000}"/>
    <cellStyle name="Hiperłącze 9" xfId="30994" hidden="1" xr:uid="{00000000-0005-0000-0000-0000439A0000}"/>
    <cellStyle name="Hiperłącze 9" xfId="31058" hidden="1" xr:uid="{00000000-0005-0000-0000-0000459A0000}"/>
    <cellStyle name="Hiperłącze 9" xfId="31018" hidden="1" xr:uid="{00000000-0005-0000-0000-0000479A0000}"/>
    <cellStyle name="Hiperłącze 9" xfId="31085" hidden="1" xr:uid="{00000000-0005-0000-0000-00004D9A0000}"/>
    <cellStyle name="Hiperłącze 9" xfId="31094" hidden="1" xr:uid="{00000000-0005-0000-0000-00004E9A0000}"/>
    <cellStyle name="Hiperłącze 9" xfId="29002" hidden="1" xr:uid="{00000000-0005-0000-0000-00005F990000}"/>
    <cellStyle name="Hiperłącze 9" xfId="29011" hidden="1" xr:uid="{00000000-0005-0000-0000-000060990000}"/>
    <cellStyle name="Hiperłącze 9" xfId="29025" hidden="1" xr:uid="{00000000-0005-0000-0000-000063990000}"/>
    <cellStyle name="Hiperłącze 9" xfId="29016" hidden="1" xr:uid="{00000000-0005-0000-0000-000064990000}"/>
    <cellStyle name="Hiperłącze 9" xfId="28552" hidden="1" xr:uid="{00000000-0005-0000-0000-00006E990000}"/>
    <cellStyle name="Hiperłącze 9" xfId="28583" hidden="1" xr:uid="{00000000-0005-0000-0000-00006F990000}"/>
    <cellStyle name="Hiperłącze 9" xfId="28590" hidden="1" xr:uid="{00000000-0005-0000-0000-000070990000}"/>
    <cellStyle name="Hiperłącze 9" xfId="28543" hidden="1" xr:uid="{00000000-0005-0000-0000-000076990000}"/>
    <cellStyle name="Hiperłącze 9" xfId="28844" hidden="1" xr:uid="{00000000-0005-0000-0000-00007A990000}"/>
    <cellStyle name="Hiperłącze 9" xfId="28522" hidden="1" xr:uid="{00000000-0005-0000-0000-00007C990000}"/>
    <cellStyle name="Hiperłącze 9" xfId="28498" hidden="1" xr:uid="{00000000-0005-0000-0000-00007D990000}"/>
    <cellStyle name="Hiperłącze 9" xfId="29603" hidden="1" xr:uid="{00000000-0005-0000-0000-00002C9A0000}"/>
    <cellStyle name="Hiperłącze 9" xfId="29589" hidden="1" xr:uid="{00000000-0005-0000-0000-00002E9A0000}"/>
    <cellStyle name="Hiperłącze 9" xfId="29600" hidden="1" xr:uid="{00000000-0005-0000-0000-0000349A0000}"/>
    <cellStyle name="Hiperłącze 9" xfId="29718" hidden="1" xr:uid="{00000000-0005-0000-0000-0000379A0000}"/>
    <cellStyle name="Hiperłącze 9" xfId="29686" hidden="1" xr:uid="{00000000-0005-0000-0000-00003A9A0000}"/>
    <cellStyle name="Hiperłącze 9" xfId="33278" hidden="1" xr:uid="{00000000-0005-0000-0000-0000569B0000}"/>
    <cellStyle name="Hiperłącze 9" xfId="14675" hidden="1" xr:uid="{00000000-0005-0000-0000-000000930000}"/>
    <cellStyle name="Hiperłącze 9" xfId="12233" hidden="1" xr:uid="{00000000-0005-0000-0000-0000F0920000}"/>
    <cellStyle name="Hiperłącze 9" xfId="21792" hidden="1" xr:uid="{00000000-0005-0000-0000-0000F5950000}"/>
    <cellStyle name="Hiperłącze 9" xfId="21481" hidden="1" xr:uid="{00000000-0005-0000-0000-0000D5950000}"/>
    <cellStyle name="Hiperłącze 9" xfId="21381" hidden="1" xr:uid="{00000000-0005-0000-0000-0000C5950000}"/>
    <cellStyle name="Hiperłącze 9" xfId="19353" hidden="1" xr:uid="{00000000-0005-0000-0000-000073950000}"/>
    <cellStyle name="Hiperłącze 9" xfId="19317" hidden="1" xr:uid="{00000000-0005-0000-0000-000053950000}"/>
    <cellStyle name="Hiperłącze 9" xfId="19690" hidden="1" xr:uid="{00000000-0005-0000-0000-000022950000}"/>
    <cellStyle name="Hiperłącze 9" xfId="28212" hidden="1" xr:uid="{00000000-0005-0000-0000-00002A990000}"/>
    <cellStyle name="Hiperłącze 9" xfId="40659" hidden="1" xr:uid="{00000000-0005-0000-0000-0000C29E0000}"/>
    <cellStyle name="Hiperłącze 9" xfId="39014" hidden="1" xr:uid="{00000000-0005-0000-0000-0000AD9E0000}"/>
    <cellStyle name="Hiperłącze 9" xfId="40466" hidden="1" xr:uid="{00000000-0005-0000-0000-0000989E0000}"/>
    <cellStyle name="Hiperłącze 9" xfId="40296" hidden="1" xr:uid="{00000000-0005-0000-0000-0000839E0000}"/>
    <cellStyle name="Hiperłącze 9" xfId="40158" hidden="1" xr:uid="{00000000-0005-0000-0000-0000709E0000}"/>
    <cellStyle name="Hiperłącze 9" xfId="34701" hidden="1" xr:uid="{00000000-0005-0000-0000-0000DE9B0000}"/>
    <cellStyle name="Hiperłącze 9" xfId="38048" hidden="1" xr:uid="{00000000-0005-0000-0000-00007F9D0000}"/>
    <cellStyle name="Hiperłącze 9" xfId="37031" hidden="1" xr:uid="{00000000-0005-0000-0000-0000F49C0000}"/>
    <cellStyle name="Hiperłącze 9" xfId="37072" hidden="1" xr:uid="{00000000-0005-0000-0000-0000F59C0000}"/>
    <cellStyle name="Hiperłącze 9" xfId="37049" hidden="1" xr:uid="{00000000-0005-0000-0000-0000F89C0000}"/>
    <cellStyle name="Hiperłącze 9" xfId="36627" hidden="1" xr:uid="{00000000-0005-0000-0000-0000F99C0000}"/>
    <cellStyle name="Hiperłącze 9" xfId="36567" hidden="1" xr:uid="{00000000-0005-0000-0000-0000FE9C0000}"/>
    <cellStyle name="Hiperłącze 9" xfId="36598" hidden="1" xr:uid="{00000000-0005-0000-0000-0000FF9C0000}"/>
    <cellStyle name="Hiperłącze 9" xfId="28627" hidden="1" xr:uid="{00000000-0005-0000-0000-000083990000}"/>
    <cellStyle name="Hiperłącze 9" xfId="28655" hidden="1" xr:uid="{00000000-0005-0000-0000-000084990000}"/>
    <cellStyle name="Hiperłącze 9" xfId="28488" hidden="1" xr:uid="{00000000-0005-0000-0000-000087990000}"/>
    <cellStyle name="Hiperłącze 9" xfId="28463" hidden="1" xr:uid="{00000000-0005-0000-0000-000089990000}"/>
    <cellStyle name="Hiperłącze 9" xfId="28481" hidden="1" xr:uid="{00000000-0005-0000-0000-00008C990000}"/>
    <cellStyle name="Hiperłącze 9" xfId="25395" hidden="1" xr:uid="{00000000-0005-0000-0000-00008F990000}"/>
    <cellStyle name="Hiperłącze 9" xfId="29097" hidden="1" xr:uid="{00000000-0005-0000-0000-000097990000}"/>
    <cellStyle name="Hiperłącze 9" xfId="28841" hidden="1" xr:uid="{00000000-0005-0000-0000-000098990000}"/>
    <cellStyle name="Hiperłącze 9" xfId="29142" hidden="1" xr:uid="{00000000-0005-0000-0000-000099990000}"/>
    <cellStyle name="Hiperłącze 9" xfId="29209" hidden="1" xr:uid="{00000000-0005-0000-0000-0000A1990000}"/>
    <cellStyle name="Hiperłącze 9" xfId="29200" hidden="1" xr:uid="{00000000-0005-0000-0000-0000A3990000}"/>
    <cellStyle name="Hiperłącze 9" xfId="29240" hidden="1" xr:uid="{00000000-0005-0000-0000-0000A5990000}"/>
    <cellStyle name="Hiperłącze 9" xfId="29256" hidden="1" xr:uid="{00000000-0005-0000-0000-0000A7990000}"/>
    <cellStyle name="Hiperłącze 9" xfId="29320" hidden="1" xr:uid="{00000000-0005-0000-0000-0000AA990000}"/>
    <cellStyle name="Hiperłącze 9" xfId="45644" hidden="1" xr:uid="{00000000-0005-0000-0000-00001FA10000}"/>
    <cellStyle name="Hiperłącze 9" xfId="36770" hidden="1" xr:uid="{00000000-0005-0000-0000-0000D69C0000}"/>
    <cellStyle name="Hiperłącze 9" xfId="36786" hidden="1" xr:uid="{00000000-0005-0000-0000-0000D89C0000}"/>
    <cellStyle name="Hiperłącze 9" xfId="36818" hidden="1" xr:uid="{00000000-0005-0000-0000-0000DF9C0000}"/>
    <cellStyle name="Hiperłącze 9" xfId="36972" hidden="1" xr:uid="{00000000-0005-0000-0000-0000E59C0000}"/>
    <cellStyle name="Hiperłącze 9" xfId="28339" hidden="1" xr:uid="{00000000-0005-0000-0000-00007F990000}"/>
    <cellStyle name="Hiperłącze 9" xfId="33569" hidden="1" xr:uid="{00000000-0005-0000-0000-0000779B0000}"/>
    <cellStyle name="Hiperłącze 9" xfId="45273" hidden="1" xr:uid="{00000000-0005-0000-0000-0000DAA00000}"/>
    <cellStyle name="Hiperłącze 9" xfId="45146" hidden="1" xr:uid="{00000000-0005-0000-0000-0000B1A00000}"/>
    <cellStyle name="Hiperłącze 9" xfId="44244" hidden="1" xr:uid="{00000000-0005-0000-0000-000037A00000}"/>
    <cellStyle name="Hiperłącze 9" xfId="27935" hidden="1" xr:uid="{00000000-0005-0000-0000-0000C6980000}"/>
    <cellStyle name="Hiperłącze 9" xfId="27208" hidden="1" xr:uid="{00000000-0005-0000-0000-00009F980000}"/>
    <cellStyle name="Hiperłącze 9" xfId="36762" hidden="1" xr:uid="{00000000-0005-0000-0000-0000D59C0000}"/>
    <cellStyle name="Hiperłącze 9" xfId="34512" hidden="1" xr:uid="{00000000-0005-0000-0000-0000AC9C0000}"/>
    <cellStyle name="Hiperłącze 9" xfId="36081" hidden="1" xr:uid="{00000000-0005-0000-0000-0000979C0000}"/>
    <cellStyle name="Hiperłącze 9" xfId="35599" hidden="1" xr:uid="{00000000-0005-0000-0000-00005A9C0000}"/>
    <cellStyle name="Hiperłącze 9" xfId="34249" hidden="1" xr:uid="{00000000-0005-0000-0000-0000469C0000}"/>
    <cellStyle name="Hiperłącze 9" xfId="43096" hidden="1" xr:uid="{00000000-0005-0000-0000-0000F19F0000}"/>
    <cellStyle name="Hiperłącze 9" xfId="42159" hidden="1" xr:uid="{00000000-0005-0000-0000-0000A09F0000}"/>
    <cellStyle name="Hiperłącze 9" xfId="42340" hidden="1" xr:uid="{00000000-0005-0000-0000-0000789F0000}"/>
    <cellStyle name="Hiperłącze 9" xfId="38713" hidden="1" xr:uid="{00000000-0005-0000-0000-00004F9F0000}"/>
    <cellStyle name="Hiperłącze 9" xfId="40892" hidden="1" xr:uid="{00000000-0005-0000-0000-0000129F0000}"/>
    <cellStyle name="Hiperłącze 9" xfId="47189" hidden="1" xr:uid="{00000000-0005-0000-0000-0000D7A10000}"/>
    <cellStyle name="Hiperłącze 9" xfId="20845" hidden="1" xr:uid="{00000000-0005-0000-0000-0000FF960000}"/>
    <cellStyle name="Hiperłącze 9" xfId="20554" hidden="1" xr:uid="{00000000-0005-0000-0000-000014960000}"/>
    <cellStyle name="Hiperłącze 9" xfId="46375" hidden="1" xr:uid="{00000000-0005-0000-0000-000077A10000}"/>
    <cellStyle name="Hiperłącze 9" xfId="46459" hidden="1" xr:uid="{00000000-0005-0000-0000-0000B4A10000}"/>
    <cellStyle name="Hiperłącze 9" xfId="43194" hidden="1" xr:uid="{00000000-0005-0000-0000-000052A10000}"/>
    <cellStyle name="Hiperłącze 9" xfId="30715" hidden="1" xr:uid="{00000000-0005-0000-0000-00000F9A0000}"/>
    <cellStyle name="Hiperłącze 9" xfId="30463" hidden="1" xr:uid="{00000000-0005-0000-0000-0000EE990000}"/>
    <cellStyle name="Hiperłącze 9" xfId="43460" hidden="1" xr:uid="{00000000-0005-0000-0000-00004FA10000}"/>
    <cellStyle name="Hiperłącze 9" xfId="34782" hidden="1" xr:uid="{00000000-0005-0000-0000-0000ED9B0000}"/>
    <cellStyle name="Hiperłącze 9" xfId="14666" hidden="1" xr:uid="{00000000-0005-0000-0000-0000FF920000}"/>
    <cellStyle name="Hiperłącze 9" xfId="26307" hidden="1" xr:uid="{00000000-0005-0000-0000-000009980000}"/>
    <cellStyle name="Hiperłącze 9" xfId="15739" hidden="1" xr:uid="{00000000-0005-0000-0000-000079930000}"/>
    <cellStyle name="Hiperłącze 9" xfId="43835" hidden="1" xr:uid="{00000000-0005-0000-0000-000009A00000}"/>
    <cellStyle name="Hiperłącze 9" xfId="42934" hidden="1" xr:uid="{00000000-0005-0000-0000-0000E49F0000}"/>
    <cellStyle name="Hiperłącze 9" xfId="35508" hidden="1" xr:uid="{00000000-0005-0000-0000-0000529C0000}"/>
    <cellStyle name="Hiperłącze 9" xfId="35813" hidden="1" xr:uid="{00000000-0005-0000-0000-0000759C0000}"/>
    <cellStyle name="Hiperłącze 9" xfId="47009" hidden="1" xr:uid="{00000000-0005-0000-0000-000097A10000}"/>
    <cellStyle name="Hiperłącze 9" xfId="29173" hidden="1" xr:uid="{00000000-0005-0000-0000-0000A0990000}"/>
    <cellStyle name="Hiperłącze 9" xfId="42897" hidden="1" xr:uid="{00000000-0005-0000-0000-0000DE9F0000}"/>
    <cellStyle name="Hiperłącze 9" xfId="14084" hidden="1" xr:uid="{00000000-0005-0000-0000-00007F920000}"/>
    <cellStyle name="Hiperłącze 9" xfId="29046" hidden="1" xr:uid="{00000000-0005-0000-0000-000067990000}"/>
    <cellStyle name="Hiperłącze 9" xfId="17293" hidden="1" xr:uid="{00000000-0005-0000-0000-0000ED930000}"/>
    <cellStyle name="Hiperłącze 9" xfId="28957" hidden="1" xr:uid="{00000000-0005-0000-0000-000055990000}"/>
    <cellStyle name="Hiperłącze 9" xfId="13408" hidden="1" xr:uid="{00000000-0005-0000-0000-00003E920000}"/>
    <cellStyle name="Hiperłącze 9" xfId="32208" hidden="1" xr:uid="{00000000-0005-0000-0000-0000C19A0000}"/>
    <cellStyle name="Hiperłącze 9" xfId="18023" hidden="1" xr:uid="{00000000-0005-0000-0000-000056940000}"/>
    <cellStyle name="Hiperłącze 9" xfId="17586" hidden="1" xr:uid="{00000000-0005-0000-0000-000025940000}"/>
    <cellStyle name="Hiperłącze 9" xfId="16467" hidden="1" xr:uid="{00000000-0005-0000-0000-000059940000}"/>
    <cellStyle name="Hiperłącze 9" xfId="20380" hidden="1" xr:uid="{00000000-0005-0000-0000-000099950000}"/>
    <cellStyle name="Hiperłącze 9" xfId="34227" hidden="1" xr:uid="{00000000-0005-0000-0000-00004B9C0000}"/>
    <cellStyle name="Hiperłącze 9" xfId="17446" hidden="1" xr:uid="{00000000-0005-0000-0000-000017940000}"/>
    <cellStyle name="Hiperłącze 9" xfId="28366" hidden="1" xr:uid="{00000000-0005-0000-0000-000073990000}"/>
    <cellStyle name="Hiperłącze 9" xfId="43223" hidden="1" xr:uid="{00000000-0005-0000-0000-0000C6A00000}"/>
    <cellStyle name="Hiperłącze 9" xfId="41060" hidden="1" xr:uid="{00000000-0005-0000-0000-00001C9F0000}"/>
    <cellStyle name="Hiperłącze 9" xfId="41301" hidden="1" xr:uid="{00000000-0005-0000-0000-0000E79E0000}"/>
    <cellStyle name="Hiperłącze 9" xfId="17522" hidden="1" xr:uid="{00000000-0005-0000-0000-00001E940000}"/>
    <cellStyle name="Hiperłącze 9" xfId="28154" hidden="1" xr:uid="{00000000-0005-0000-0000-000027990000}"/>
    <cellStyle name="Hiperłącze 9" xfId="25276" hidden="1" xr:uid="{00000000-0005-0000-0000-000019990000}"/>
    <cellStyle name="Hiperłącze 9" xfId="32549" hidden="1" xr:uid="{00000000-0005-0000-0000-0000E59A0000}"/>
    <cellStyle name="Hiperłącze 9" xfId="23101" hidden="1" xr:uid="{00000000-0005-0000-0000-0000E4960000}"/>
    <cellStyle name="Hiperłącze 9" xfId="45446" hidden="1" xr:uid="{00000000-0005-0000-0000-000032A10000}"/>
    <cellStyle name="Hiperłącze 9" xfId="26804" hidden="1" xr:uid="{00000000-0005-0000-0000-00005B980000}"/>
    <cellStyle name="Hiperłącze 9" xfId="16722" hidden="1" xr:uid="{00000000-0005-0000-0000-0000F3940000}"/>
    <cellStyle name="Hiperłącze 9" xfId="22540" hidden="1" xr:uid="{00000000-0005-0000-0000-000062960000}"/>
    <cellStyle name="Hiperłącze 9" xfId="16955" hidden="1" xr:uid="{00000000-0005-0000-0000-0000C5930000}"/>
    <cellStyle name="Hiperłącze 9" xfId="38349" hidden="1" xr:uid="{00000000-0005-0000-0000-0000D09D0000}"/>
    <cellStyle name="Hiperłącze 9" xfId="37557" hidden="1" xr:uid="{00000000-0005-0000-0000-0000A09D0000}"/>
    <cellStyle name="Hiperłącze 9" xfId="22649" hidden="1" xr:uid="{00000000-0005-0000-0000-000086960000}"/>
    <cellStyle name="Hiperłącze 9" xfId="38003" hidden="1" xr:uid="{00000000-0005-0000-0000-0000759D0000}"/>
    <cellStyle name="Hiperłącze 9" xfId="44627" hidden="1" xr:uid="{00000000-0005-0000-0000-000075A00000}"/>
    <cellStyle name="Hiperłącze 9" xfId="45427" hidden="1" xr:uid="{00000000-0005-0000-0000-000023A10000}"/>
    <cellStyle name="Hiperłącze 9" xfId="34635" hidden="1" xr:uid="{00000000-0005-0000-0000-0000DB9B0000}"/>
    <cellStyle name="Hiperłącze 9" xfId="15501" hidden="1" xr:uid="{00000000-0005-0000-0000-000032930000}"/>
    <cellStyle name="Hiperłącze 9" xfId="37762" hidden="1" xr:uid="{00000000-0005-0000-0000-0000619D0000}"/>
    <cellStyle name="Hiperłącze 9" xfId="34396" hidden="1" xr:uid="{00000000-0005-0000-0000-00002D9D0000}"/>
    <cellStyle name="Hiperłącze 9" xfId="38854" hidden="1" xr:uid="{00000000-0005-0000-0000-00003E9F0000}"/>
    <cellStyle name="Hiperłącze 9" xfId="43611" hidden="1" xr:uid="{00000000-0005-0000-0000-0000BCA00000}"/>
    <cellStyle name="Hiperłącze 9" xfId="16806" hidden="1" xr:uid="{00000000-0005-0000-0000-0000B8930000}"/>
    <cellStyle name="Hiperłącze 9" xfId="17124" hidden="1" xr:uid="{00000000-0005-0000-0000-0000DB930000}"/>
    <cellStyle name="Hiperłącze 9" xfId="39541" hidden="1" xr:uid="{00000000-0005-0000-0000-0000139E0000}"/>
    <cellStyle name="Hiperłącze 9" xfId="22374" hidden="1" xr:uid="{00000000-0005-0000-0000-000058960000}"/>
    <cellStyle name="Hiperłącze 9" xfId="44859" hidden="1" xr:uid="{00000000-0005-0000-0000-000095A00000}"/>
    <cellStyle name="Hiperłącze 9" xfId="43319" hidden="1" xr:uid="{00000000-0005-0000-0000-000061A00000}"/>
    <cellStyle name="Hiperłącze 9" xfId="41121" hidden="1" xr:uid="{00000000-0005-0000-0000-00000F9F0000}"/>
    <cellStyle name="Hiperłącze 9" xfId="27788" hidden="1" xr:uid="{00000000-0005-0000-0000-0000B9980000}"/>
    <cellStyle name="Hiperłącze 9" xfId="31973" hidden="1" xr:uid="{00000000-0005-0000-0000-00000C9B0000}"/>
    <cellStyle name="Hiperłącze 9" xfId="37698" hidden="1" xr:uid="{00000000-0005-0000-0000-00005A9D0000}"/>
    <cellStyle name="Hiperłącze 9" xfId="27685" hidden="1" xr:uid="{00000000-0005-0000-0000-0000B1980000}"/>
    <cellStyle name="Hiperłącze 9" xfId="30535" hidden="1" xr:uid="{00000000-0005-0000-0000-0000F1990000}"/>
    <cellStyle name="Hiperłącze 9" xfId="25782" hidden="1" xr:uid="{00000000-0005-0000-0000-000085980000}"/>
    <cellStyle name="Hiperłącze 9" xfId="26775" hidden="1" xr:uid="{00000000-0005-0000-0000-000056980000}"/>
    <cellStyle name="Hiperłącze 9" xfId="36317" hidden="1" xr:uid="{00000000-0005-0000-0000-0000C19C0000}"/>
    <cellStyle name="Hiperłącze 9" xfId="29437" hidden="1" xr:uid="{00000000-0005-0000-0000-0000BA990000}"/>
    <cellStyle name="Hiperłącze 9" xfId="41065" hidden="1" xr:uid="{00000000-0005-0000-0000-0000189F0000}"/>
    <cellStyle name="Hiperłącze 9" xfId="24361" hidden="1" xr:uid="{00000000-0005-0000-0000-000042970000}"/>
    <cellStyle name="Hiperłącze 9" xfId="26527" hidden="1" xr:uid="{00000000-0005-0000-0000-000039980000}"/>
    <cellStyle name="Hiperłącze 9" xfId="35829" hidden="1" xr:uid="{00000000-0005-0000-0000-0000779C0000}"/>
    <cellStyle name="Hiperłącze 9" xfId="34234" hidden="1" xr:uid="{00000000-0005-0000-0000-0000489C0000}"/>
    <cellStyle name="Hiperłącze 9" xfId="42997" hidden="1" xr:uid="{00000000-0005-0000-0000-0000E69F0000}"/>
    <cellStyle name="Hiperłącze 9" xfId="20721" hidden="1" xr:uid="{00000000-0005-0000-0000-00000F960000}"/>
    <cellStyle name="Hiperłącze 9" xfId="35131" hidden="1" xr:uid="{00000000-0005-0000-0000-0000149C0000}"/>
    <cellStyle name="Hiperłącze 9" xfId="41971" hidden="1" xr:uid="{00000000-0005-0000-0000-0000C39F0000}"/>
    <cellStyle name="Hiperłącze 9" xfId="41927" hidden="1" xr:uid="{00000000-0005-0000-0000-00009D9F0000}"/>
    <cellStyle name="Hiperłącze 9" xfId="41822" hidden="1" xr:uid="{00000000-0005-0000-0000-0000649F0000}"/>
    <cellStyle name="Hiperłącze 9" xfId="45510" hidden="1" xr:uid="{00000000-0005-0000-0000-000036A10000}"/>
    <cellStyle name="Hiperłącze 9" xfId="40312" hidden="1" xr:uid="{00000000-0005-0000-0000-00007D9E0000}"/>
    <cellStyle name="Hiperłącze 9" xfId="46144" hidden="1" xr:uid="{00000000-0005-0000-0000-000016A10000}"/>
    <cellStyle name="Hiperłącze 9" xfId="41646" hidden="1" xr:uid="{00000000-0005-0000-0000-0000359F0000}"/>
    <cellStyle name="Hiperłącze 9" xfId="26973" hidden="1" xr:uid="{00000000-0005-0000-0000-00006D980000}"/>
    <cellStyle name="Hiperłącze 9" xfId="46045" hidden="1" xr:uid="{00000000-0005-0000-0000-00000DA10000}"/>
    <cellStyle name="Hiperłącze 9" xfId="45355" hidden="1" xr:uid="{00000000-0005-0000-0000-0000E5A00000}"/>
    <cellStyle name="Hiperłącze 9" xfId="16154" hidden="1" xr:uid="{00000000-0005-0000-0000-000006940000}"/>
    <cellStyle name="Hiperłącze 9" xfId="14180" hidden="1" xr:uid="{00000000-0005-0000-0000-00008B920000}"/>
    <cellStyle name="Hiperłącze 9" xfId="36019" hidden="1" xr:uid="{00000000-0005-0000-0000-00008D9C0000}"/>
    <cellStyle name="Hiperłącze 9" xfId="44188" hidden="1" xr:uid="{00000000-0005-0000-0000-000033A00000}"/>
    <cellStyle name="Hiperłącze 9" xfId="39750" hidden="1" xr:uid="{00000000-0005-0000-0000-0000309E0000}"/>
    <cellStyle name="Hiperłącze 9" xfId="39285" hidden="1" xr:uid="{00000000-0005-0000-0000-0000009E0000}"/>
    <cellStyle name="Hiperłącze 9" xfId="14048" hidden="1" xr:uid="{00000000-0005-0000-0000-00007A920000}"/>
    <cellStyle name="Hiperłącze 9" xfId="25679" hidden="1" xr:uid="{00000000-0005-0000-0000-0000C6970000}"/>
    <cellStyle name="Hiperłącze 9" xfId="38452" hidden="1" xr:uid="{00000000-0005-0000-0000-0000DC9D0000}"/>
    <cellStyle name="Hiperłącze 9" xfId="30704" hidden="1" xr:uid="{00000000-0005-0000-0000-0000109A0000}"/>
    <cellStyle name="Hiperłącze 9" xfId="43201" hidden="1" xr:uid="{00000000-0005-0000-0000-00004CA10000}"/>
    <cellStyle name="Hiperłącze 9" xfId="32276" hidden="1" xr:uid="{00000000-0005-0000-0000-0000CB9A0000}"/>
    <cellStyle name="Hiperłącze 9" xfId="12988" hidden="1" xr:uid="{00000000-0005-0000-0000-00000D920000}"/>
    <cellStyle name="Hiperłącze 9" xfId="44744" hidden="1" xr:uid="{00000000-0005-0000-0000-000082A00000}"/>
    <cellStyle name="Hiperłącze 9" xfId="41098" hidden="1" xr:uid="{00000000-0005-0000-0000-0000119F0000}"/>
    <cellStyle name="Hiperłącze 9" xfId="21220" hidden="1" xr:uid="{00000000-0005-0000-0000-0000B9950000}"/>
    <cellStyle name="Hiperłącze 9" xfId="26216" hidden="1" xr:uid="{00000000-0005-0000-0000-0000FA970000}"/>
    <cellStyle name="Hiperłącze 9" xfId="35773" hidden="1" xr:uid="{00000000-0005-0000-0000-0000739C0000}"/>
    <cellStyle name="Hiperłącze 9" xfId="38340" hidden="1" xr:uid="{00000000-0005-0000-0000-0000CB9D0000}"/>
    <cellStyle name="Hiperłącze 9" xfId="20267" hidden="1" xr:uid="{00000000-0005-0000-0000-00008F950000}"/>
    <cellStyle name="Hiperłącze 9" xfId="29904" hidden="1" xr:uid="{00000000-0005-0000-0000-00001B9B0000}"/>
    <cellStyle name="Hiperłącze 9" xfId="22030" hidden="1" xr:uid="{00000000-0005-0000-0000-00002A960000}"/>
    <cellStyle name="Hiperłącze 9" xfId="30419" hidden="1" xr:uid="{00000000-0005-0000-0000-0000E9990000}"/>
    <cellStyle name="Hiperłącze 9" xfId="43377" hidden="1" xr:uid="{00000000-0005-0000-0000-00004EA10000}"/>
    <cellStyle name="Hiperłącze 9" xfId="27596" hidden="1" xr:uid="{00000000-0005-0000-0000-0000F3980000}"/>
    <cellStyle name="Hiperłącze 9" xfId="47085" hidden="1" xr:uid="{00000000-0005-0000-0000-00009EA10000}"/>
    <cellStyle name="Hiperłącze 9" xfId="26251" hidden="1" xr:uid="{00000000-0005-0000-0000-000003980000}"/>
    <cellStyle name="Hiperłącze 9" xfId="44681" hidden="1" xr:uid="{00000000-0005-0000-0000-000080A00000}"/>
    <cellStyle name="Hiperłącze 9" xfId="45191" hidden="1" xr:uid="{00000000-0005-0000-0000-0000D3A00000}"/>
    <cellStyle name="Hiperłącze 9" xfId="17646" hidden="1" xr:uid="{00000000-0005-0000-0000-00002C940000}"/>
    <cellStyle name="Hiperłącze 9" xfId="39624" hidden="1" xr:uid="{00000000-0005-0000-0000-00001B9E0000}"/>
    <cellStyle name="Hiperłącze 9" xfId="41654" hidden="1" xr:uid="{00000000-0005-0000-0000-0000319F0000}"/>
    <cellStyle name="Hiperłącze 9" xfId="41431" hidden="1" xr:uid="{00000000-0005-0000-0000-0000F39E0000}"/>
    <cellStyle name="Hiperłącze 9" xfId="43336" hidden="1" xr:uid="{00000000-0005-0000-0000-00005FA00000}"/>
    <cellStyle name="Hiperłącze 9" xfId="25687" hidden="1" xr:uid="{00000000-0005-0000-0000-0000C7970000}"/>
    <cellStyle name="Hiperłącze 9" xfId="17302" hidden="1" xr:uid="{00000000-0005-0000-0000-0000EE930000}"/>
    <cellStyle name="Hiperłącze 9" xfId="25771" hidden="1" xr:uid="{00000000-0005-0000-0000-000013990000}"/>
    <cellStyle name="Hiperłącze 9" xfId="40604" hidden="1" xr:uid="{00000000-0005-0000-0000-0000A79E0000}"/>
    <cellStyle name="Hiperłącze 9" xfId="25647" hidden="1" xr:uid="{00000000-0005-0000-0000-0000BD970000}"/>
    <cellStyle name="Hiperłącze 9" xfId="25086" hidden="1" xr:uid="{00000000-0005-0000-0000-00001B980000}"/>
    <cellStyle name="Hiperłącze 9" xfId="15107" hidden="1" xr:uid="{00000000-0005-0000-0000-000010930000}"/>
    <cellStyle name="Hiperłącze 9" xfId="39369" hidden="1" xr:uid="{00000000-0005-0000-0000-0000539E0000}"/>
    <cellStyle name="Hiperłącze 9" xfId="39884" hidden="1" xr:uid="{00000000-0005-0000-0000-0000359E0000}"/>
    <cellStyle name="Hiperłącze 9" xfId="39256" hidden="1" xr:uid="{00000000-0005-0000-0000-0000F79D0000}"/>
    <cellStyle name="Hiperłącze 9" xfId="33431" hidden="1" xr:uid="{00000000-0005-0000-0000-0000689B0000}"/>
    <cellStyle name="Hiperłącze 9" xfId="25695" hidden="1" xr:uid="{00000000-0005-0000-0000-0000C8970000}"/>
    <cellStyle name="Hiperłącze 9" xfId="38487" hidden="1" xr:uid="{00000000-0005-0000-0000-0000D69D0000}"/>
    <cellStyle name="Hiperłącze 9" xfId="27046" hidden="1" xr:uid="{00000000-0005-0000-0000-000075980000}"/>
    <cellStyle name="Hiperłącze 9" xfId="33987" hidden="1" xr:uid="{00000000-0005-0000-0000-0000CF9B0000}"/>
    <cellStyle name="Hiperłącze 9" xfId="33704" hidden="1" xr:uid="{00000000-0005-0000-0000-0000AF9B0000}"/>
    <cellStyle name="Hiperłącze 9" xfId="34403" hidden="1" xr:uid="{00000000-0005-0000-0000-0000319D0000}"/>
    <cellStyle name="Hiperłącze 9" xfId="43524" hidden="1" xr:uid="{00000000-0005-0000-0000-0000C4A00000}"/>
    <cellStyle name="Hiperłącze 9" xfId="45047" hidden="1" xr:uid="{00000000-0005-0000-0000-0000A6A00000}"/>
    <cellStyle name="Hiperłącze 9" xfId="44835" hidden="1" xr:uid="{00000000-0005-0000-0000-00008DA00000}"/>
    <cellStyle name="Hiperłącze 9" xfId="43147" hidden="1" xr:uid="{00000000-0005-0000-0000-00006CA00000}"/>
    <cellStyle name="Hiperłącze 9" xfId="44443" hidden="1" xr:uid="{00000000-0005-0000-0000-00004EA00000}"/>
    <cellStyle name="Hiperłącze 9" xfId="43696" hidden="1" xr:uid="{00000000-0005-0000-0000-000000A00000}"/>
    <cellStyle name="Hiperłącze 9" xfId="27886" hidden="1" xr:uid="{00000000-0005-0000-0000-0000C7980000}"/>
    <cellStyle name="Hiperłącze 9" xfId="29224" hidden="1" xr:uid="{00000000-0005-0000-0000-00009E990000}"/>
    <cellStyle name="Hiperłącze 9" xfId="24370" hidden="1" xr:uid="{00000000-0005-0000-0000-000043970000}"/>
    <cellStyle name="Hiperłącze 9" xfId="14590" hidden="1" xr:uid="{00000000-0005-0000-0000-0000FC920000}"/>
    <cellStyle name="Hiperłącze 9" xfId="15577" hidden="1" xr:uid="{00000000-0005-0000-0000-00006A930000}"/>
    <cellStyle name="Hiperłącze 9" xfId="42801" hidden="1" xr:uid="{00000000-0005-0000-0000-0000D29F0000}"/>
    <cellStyle name="Hiperłącze 9" xfId="24847" hidden="1" xr:uid="{00000000-0005-0000-0000-0000A8970000}"/>
    <cellStyle name="Hiperłącze 9" xfId="16178" hidden="1" xr:uid="{00000000-0005-0000-0000-000001940000}"/>
    <cellStyle name="Hiperłącze 9" xfId="17247" hidden="1" xr:uid="{00000000-0005-0000-0000-0000EB930000}"/>
    <cellStyle name="Hiperłącze 9" xfId="11492" hidden="1" xr:uid="{00000000-0005-0000-0000-0000EE910000}"/>
    <cellStyle name="Hiperłącze 9" xfId="26315" hidden="1" xr:uid="{00000000-0005-0000-0000-000005980000}"/>
    <cellStyle name="Hiperłącze 9" xfId="44883" hidden="1" xr:uid="{00000000-0005-0000-0000-000098A00000}"/>
    <cellStyle name="Hiperłącze 9" xfId="19976" hidden="1" xr:uid="{00000000-0005-0000-0000-000043950000}"/>
    <cellStyle name="Hiperłącze 9" xfId="41672" hidden="1" xr:uid="{00000000-0005-0000-0000-0000369F0000}"/>
    <cellStyle name="Hiperłącze 9" xfId="33723" hidden="1" xr:uid="{00000000-0005-0000-0000-0000B39B0000}"/>
    <cellStyle name="Hiperłącze 9" xfId="33580" hidden="1" xr:uid="{00000000-0005-0000-0000-0000759B0000}"/>
    <cellStyle name="Hiperłącze 9" xfId="15166" hidden="1" xr:uid="{00000000-0005-0000-0000-000012930000}"/>
    <cellStyle name="Hiperłącze 9" xfId="18041" hidden="1" xr:uid="{00000000-0005-0000-0000-000072940000}"/>
    <cellStyle name="Hiperłącze 9" xfId="13193" hidden="1" xr:uid="{00000000-0005-0000-0000-000025920000}"/>
    <cellStyle name="Hiperłącze 9" xfId="25913" hidden="1" xr:uid="{00000000-0005-0000-0000-0000D6970000}"/>
    <cellStyle name="Hiperłącze 9" xfId="45816" hidden="1" xr:uid="{00000000-0005-0000-0000-0000F6A00000}"/>
    <cellStyle name="Hiperłącze 9" xfId="44343" hidden="1" xr:uid="{00000000-0005-0000-0000-000043A00000}"/>
    <cellStyle name="Hiperłącze 9" xfId="33819" hidden="1" xr:uid="{00000000-0005-0000-0000-0000BF9B0000}"/>
    <cellStyle name="Hiperłącze 9" xfId="31678" hidden="1" xr:uid="{00000000-0005-0000-0000-0000A99A0000}"/>
    <cellStyle name="Hiperłącze 9" xfId="37544" hidden="1" xr:uid="{00000000-0005-0000-0000-00009D9D0000}"/>
    <cellStyle name="Hiperłącze 9" xfId="32409" hidden="1" xr:uid="{00000000-0005-0000-0000-0000D79A0000}"/>
    <cellStyle name="Hiperłącze 9" xfId="13807" hidden="1" xr:uid="{00000000-0005-0000-0000-0000D0920000}"/>
    <cellStyle name="Hiperłącze 9" xfId="16651" hidden="1" xr:uid="{00000000-0005-0000-0000-0000AC930000}"/>
    <cellStyle name="Hiperłącze 9" xfId="28688" hidden="1" xr:uid="{00000000-0005-0000-0000-00003F990000}"/>
    <cellStyle name="Hiperłącze 9" xfId="28442" hidden="1" xr:uid="{00000000-0005-0000-0000-00008A990000}"/>
    <cellStyle name="Hiperłącze 9" xfId="26708" hidden="1" xr:uid="{00000000-0005-0000-0000-00004F980000}"/>
    <cellStyle name="Hiperłącze 9" xfId="16914" hidden="1" xr:uid="{00000000-0005-0000-0000-0000C4930000}"/>
    <cellStyle name="Hiperłącze 9" xfId="41554" hidden="1" xr:uid="{00000000-0005-0000-0000-0000049F0000}"/>
    <cellStyle name="Hiperłącze 9" xfId="28253" hidden="1" xr:uid="{00000000-0005-0000-0000-000034990000}"/>
    <cellStyle name="Hiperłącze 9" xfId="17747" hidden="1" xr:uid="{00000000-0005-0000-0000-00003C940000}"/>
    <cellStyle name="Hiperłącze 9" xfId="46450" hidden="1" xr:uid="{00000000-0005-0000-0000-0000ADA10000}"/>
    <cellStyle name="Hiperłącze 9" xfId="16751" hidden="1" xr:uid="{00000000-0005-0000-0000-000003940000}"/>
    <cellStyle name="Hiperłącze 9" xfId="37276" hidden="1" xr:uid="{00000000-0005-0000-0000-00004E9D0000}"/>
    <cellStyle name="Hiperłącze 9" xfId="18286" hidden="1" xr:uid="{00000000-0005-0000-0000-0000C3940000}"/>
    <cellStyle name="Hiperłącze 9" xfId="18463" hidden="1" xr:uid="{00000000-0005-0000-0000-0000C6940000}"/>
    <cellStyle name="Hiperłącze 9" xfId="18413" hidden="1" xr:uid="{00000000-0005-0000-0000-0000C9940000}"/>
    <cellStyle name="Hiperłącze 9" xfId="18764" hidden="1" xr:uid="{00000000-0005-0000-0000-0000CA940000}"/>
    <cellStyle name="Hiperłącze 9" xfId="18442" hidden="1" xr:uid="{00000000-0005-0000-0000-0000CC940000}"/>
    <cellStyle name="Hiperłącze 9" xfId="18244" hidden="1" xr:uid="{00000000-0005-0000-0000-0000CE940000}"/>
    <cellStyle name="Hiperłącze 9" xfId="18305" hidden="1" xr:uid="{00000000-0005-0000-0000-0000D2940000}"/>
    <cellStyle name="Hiperłącze 9" xfId="18377" hidden="1" xr:uid="{00000000-0005-0000-0000-0000D5940000}"/>
    <cellStyle name="Hiperłącze 9" xfId="18362" hidden="1" xr:uid="{00000000-0005-0000-0000-0000DA940000}"/>
    <cellStyle name="Hiperłącze 9" xfId="29664" hidden="1" xr:uid="{00000000-0005-0000-0000-00002E9B0000}"/>
    <cellStyle name="Hiperłącze 9" xfId="32635" hidden="1" xr:uid="{00000000-0005-0000-0000-0000319B0000}"/>
    <cellStyle name="Hiperłącze 9" xfId="32644" hidden="1" xr:uid="{00000000-0005-0000-0000-0000329B0000}"/>
    <cellStyle name="Hiperłącze 9" xfId="32653" hidden="1" xr:uid="{00000000-0005-0000-0000-0000339B0000}"/>
    <cellStyle name="Hiperłącze 9" xfId="29873" hidden="1" xr:uid="{00000000-0005-0000-0000-00001D9B0000}"/>
    <cellStyle name="Hiperłącze 9" xfId="29891" hidden="1" xr:uid="{00000000-0005-0000-0000-00001F9B0000}"/>
    <cellStyle name="Hiperłącze 9" xfId="32626" hidden="1" xr:uid="{00000000-0005-0000-0000-0000169B0000}"/>
    <cellStyle name="Hiperłącze 9" xfId="31918" hidden="1" xr:uid="{00000000-0005-0000-0000-00000E9B0000}"/>
    <cellStyle name="Hiperłącze 9" xfId="32877" hidden="1" xr:uid="{00000000-0005-0000-0000-0000829B0000}"/>
    <cellStyle name="Hiperłącze 9" xfId="33534" hidden="1" xr:uid="{00000000-0005-0000-0000-0000709B0000}"/>
    <cellStyle name="Hiperłącze 9" xfId="33326" hidden="1" xr:uid="{00000000-0005-0000-0000-00005F9B0000}"/>
    <cellStyle name="Hiperłącze 9" xfId="34312" hidden="1" xr:uid="{00000000-0005-0000-0000-0000399C0000}"/>
    <cellStyle name="Hiperłącze 9" xfId="35076" hidden="1" xr:uid="{00000000-0005-0000-0000-0000069C0000}"/>
    <cellStyle name="Hiperłącze 9" xfId="34666" hidden="1" xr:uid="{00000000-0005-0000-0000-0000E49B0000}"/>
    <cellStyle name="Hiperłącze 9" xfId="34366" hidden="1" xr:uid="{00000000-0005-0000-0000-0000389D0000}"/>
    <cellStyle name="Hiperłącze 9" xfId="37112" hidden="1" xr:uid="{00000000-0005-0000-0000-0000279D0000}"/>
    <cellStyle name="Hiperłącze 9" xfId="36382" hidden="1" xr:uid="{00000000-0005-0000-0000-0000049D0000}"/>
    <cellStyle name="Hiperłącze 9" xfId="37040" hidden="1" xr:uid="{00000000-0005-0000-0000-0000F39C0000}"/>
    <cellStyle name="Hiperłącze 9" xfId="18643" hidden="1" xr:uid="{00000000-0005-0000-0000-00008D940000}"/>
    <cellStyle name="Hiperłącze 9" xfId="29545" hidden="1" xr:uid="{00000000-0005-0000-0000-0000C6990000}"/>
    <cellStyle name="Hiperłącze 9" xfId="16773" hidden="1" xr:uid="{00000000-0005-0000-0000-0000B1930000}"/>
    <cellStyle name="Hiperłącze 9" xfId="13911" hidden="1" xr:uid="{00000000-0005-0000-0000-0000BB920000}"/>
    <cellStyle name="Hiperłącze 9" xfId="15039" hidden="1" xr:uid="{00000000-0005-0000-0000-000039930000}"/>
    <cellStyle name="Hiperłącze 9" xfId="20966" hidden="1" xr:uid="{00000000-0005-0000-0000-000079960000}"/>
    <cellStyle name="Hiperłącze 9" xfId="32247" hidden="1" xr:uid="{00000000-0005-0000-0000-0000C69A0000}"/>
    <cellStyle name="Hiperłącze 9" xfId="17143" hidden="1" xr:uid="{00000000-0005-0000-0000-0000DF930000}"/>
    <cellStyle name="Hiperłącze 9" xfId="44156" hidden="1" xr:uid="{00000000-0005-0000-0000-00002CA00000}"/>
    <cellStyle name="Hiperłącze 9" xfId="38926" hidden="1" xr:uid="{00000000-0005-0000-0000-0000419F0000}"/>
    <cellStyle name="Hiperłącze 9" xfId="20621" hidden="1" xr:uid="{00000000-0005-0000-0000-00000F970000}"/>
    <cellStyle name="Hiperłącze 9" xfId="26603" hidden="1" xr:uid="{00000000-0005-0000-0000-000043980000}"/>
    <cellStyle name="Hiperłącze 9" xfId="24823" hidden="1" xr:uid="{00000000-0005-0000-0000-0000A2970000}"/>
    <cellStyle name="Hiperłącze 9" xfId="38241" hidden="1" xr:uid="{00000000-0005-0000-0000-0000C49D0000}"/>
    <cellStyle name="Hiperłącze 9" xfId="43654" hidden="1" xr:uid="{00000000-0005-0000-0000-00005CA10000}"/>
    <cellStyle name="Hiperłącze 9" xfId="46186" hidden="1" xr:uid="{00000000-0005-0000-0000-000042A10000}"/>
    <cellStyle name="Hiperłącze 9" xfId="20680" hidden="1" xr:uid="{00000000-0005-0000-0000-000016960000}"/>
    <cellStyle name="Hiperłącze 9" xfId="36678" hidden="1" xr:uid="{00000000-0005-0000-0000-0000CB9C0000}"/>
    <cellStyle name="Hiperłącze 9" xfId="16408" hidden="1" xr:uid="{00000000-0005-0000-0000-000062940000}"/>
    <cellStyle name="Hiperłącze 9" xfId="17790" hidden="1" xr:uid="{00000000-0005-0000-0000-000039940000}"/>
    <cellStyle name="Hiperłącze 9" xfId="17413" hidden="1" xr:uid="{00000000-0005-0000-0000-000012940000}"/>
    <cellStyle name="Hiperłącze 9" xfId="18401" hidden="1" xr:uid="{00000000-0005-0000-0000-0000DC940000}"/>
    <cellStyle name="Hiperłącze 9" xfId="18354" hidden="1" xr:uid="{00000000-0005-0000-0000-0000DD940000}"/>
    <cellStyle name="Hiperłącze 9" xfId="16251" hidden="1" xr:uid="{00000000-0005-0000-0000-0000DF940000}"/>
    <cellStyle name="Hiperłącze 9" xfId="19045" hidden="1" xr:uid="{00000000-0005-0000-0000-0000E2940000}"/>
    <cellStyle name="Hiperłącze 9" xfId="18329" hidden="1" xr:uid="{00000000-0005-0000-0000-0000E4940000}"/>
    <cellStyle name="Hiperłącze 9" xfId="16246" hidden="1" xr:uid="{00000000-0005-0000-0000-0000EA940000}"/>
    <cellStyle name="Hiperłącze 9" xfId="16301" hidden="1" xr:uid="{00000000-0005-0000-0000-0000ED940000}"/>
    <cellStyle name="Hiperłącze 9" xfId="16277" hidden="1" xr:uid="{00000000-0005-0000-0000-0000F7940000}"/>
    <cellStyle name="Hiperłącze 9" xfId="16513" hidden="1" xr:uid="{00000000-0005-0000-0000-0000FC940000}"/>
    <cellStyle name="Hiperłącze 9" xfId="16078" hidden="1" xr:uid="{00000000-0005-0000-0000-0000FD940000}"/>
    <cellStyle name="Hiperłącze 9" xfId="16092" hidden="1" xr:uid="{00000000-0005-0000-0000-0000FE940000}"/>
    <cellStyle name="Hiperłącze 9" xfId="19145" hidden="1" xr:uid="{00000000-0005-0000-0000-000005950000}"/>
    <cellStyle name="Hiperłącze 9" xfId="19154" hidden="1" xr:uid="{00000000-0005-0000-0000-000006950000}"/>
    <cellStyle name="Hiperłącze 9" xfId="19105" hidden="1" xr:uid="{00000000-0005-0000-0000-000007950000}"/>
    <cellStyle name="Hiperłącze 9" xfId="19137" hidden="1" xr:uid="{00000000-0005-0000-0000-000009950000}"/>
    <cellStyle name="Hiperłącze 9" xfId="19114" hidden="1" xr:uid="{00000000-0005-0000-0000-00000C950000}"/>
    <cellStyle name="Hiperłącze 9" xfId="19172" hidden="1" xr:uid="{00000000-0005-0000-0000-00000D950000}"/>
    <cellStyle name="Hiperłącze 9" xfId="19181" hidden="1" xr:uid="{00000000-0005-0000-0000-00000E950000}"/>
    <cellStyle name="Hiperłącze 9" xfId="19245" hidden="1" xr:uid="{00000000-0005-0000-0000-000015950000}"/>
    <cellStyle name="Hiperłącze 9" xfId="19234" hidden="1" xr:uid="{00000000-0005-0000-0000-000017950000}"/>
    <cellStyle name="Hiperłącze 9" xfId="19647" hidden="1" xr:uid="{00000000-0005-0000-0000-000024950000}"/>
    <cellStyle name="Hiperłącze 9" xfId="19714" hidden="1" xr:uid="{00000000-0005-0000-0000-000027950000}"/>
    <cellStyle name="Hiperłącze 9" xfId="19722" hidden="1" xr:uid="{00000000-0005-0000-0000-000028950000}"/>
    <cellStyle name="Hiperłącze 9" xfId="19778" hidden="1" xr:uid="{00000000-0005-0000-0000-00002A950000}"/>
    <cellStyle name="Hiperłącze 9" xfId="19735" hidden="1" xr:uid="{00000000-0005-0000-0000-00002B950000}"/>
    <cellStyle name="Hiperłącze 9" xfId="19727" hidden="1" xr:uid="{00000000-0005-0000-0000-00002C950000}"/>
    <cellStyle name="Hiperłącze 9" xfId="19763" hidden="1" xr:uid="{00000000-0005-0000-0000-00002D950000}"/>
    <cellStyle name="Hiperłącze 9" xfId="19844" hidden="1" xr:uid="{00000000-0005-0000-0000-000033950000}"/>
    <cellStyle name="Hiperłącze 9" xfId="19859" hidden="1" xr:uid="{00000000-0005-0000-0000-000038950000}"/>
    <cellStyle name="Hiperłącze 9" xfId="24733" hidden="1" xr:uid="{00000000-0005-0000-0000-000097970000}"/>
    <cellStyle name="Hiperłącze 9" xfId="30309" hidden="1" xr:uid="{00000000-0005-0000-0000-00009B9A0000}"/>
    <cellStyle name="Hiperłącze 9" xfId="38655" hidden="1" xr:uid="{00000000-0005-0000-0000-00004B9E0000}"/>
    <cellStyle name="Hiperłącze 9" xfId="39454" hidden="1" xr:uid="{00000000-0005-0000-0000-00000B9E0000}"/>
    <cellStyle name="Hiperłącze 9" xfId="39277" hidden="1" xr:uid="{00000000-0005-0000-0000-0000FB9D0000}"/>
    <cellStyle name="Hiperłącze 9" xfId="38208" hidden="1" xr:uid="{00000000-0005-0000-0000-0000BB9D0000}"/>
    <cellStyle name="Hiperłącze 9" xfId="29527" hidden="1" xr:uid="{00000000-0005-0000-0000-0000C1990000}"/>
    <cellStyle name="Hiperłącze 9" xfId="32686" hidden="1" xr:uid="{00000000-0005-0000-0000-00003C9B0000}"/>
    <cellStyle name="Hiperłącze 9" xfId="24304" hidden="1" xr:uid="{00000000-0005-0000-0000-00003A970000}"/>
    <cellStyle name="Hiperłącze 9" xfId="24321" hidden="1" xr:uid="{00000000-0005-0000-0000-00006A970000}"/>
    <cellStyle name="Hiperłącze 9" xfId="24611" hidden="1" xr:uid="{00000000-0005-0000-0000-000086970000}"/>
    <cellStyle name="Hiperłącze 9" xfId="32075" hidden="1" xr:uid="{00000000-0005-0000-0000-0000EF9A0000}"/>
    <cellStyle name="Hiperłącze 9" xfId="23886" hidden="1" xr:uid="{00000000-0005-0000-0000-000084970000}"/>
    <cellStyle name="Hiperłącze 9" xfId="36932" hidden="1" xr:uid="{00000000-0005-0000-0000-0000E79C0000}"/>
    <cellStyle name="Hiperłącze 9" xfId="34686" hidden="1" xr:uid="{00000000-0005-0000-0000-0000E19B0000}"/>
    <cellStyle name="Hiperłącze 9" xfId="45430" hidden="1" xr:uid="{00000000-0005-0000-0000-00001BA10000}"/>
    <cellStyle name="Hiperłącze 9" xfId="40246" hidden="1" xr:uid="{00000000-0005-0000-0000-00007A9E0000}"/>
    <cellStyle name="Hiperłącze 9" xfId="38618" hidden="1" xr:uid="{00000000-0005-0000-0000-0000609E0000}"/>
    <cellStyle name="Hiperłącze 9" xfId="40442" hidden="1" xr:uid="{00000000-0005-0000-0000-0000929E0000}"/>
    <cellStyle name="Hiperłącze 9" xfId="39091" hidden="1" xr:uid="{00000000-0005-0000-0000-0000AF9E0000}"/>
    <cellStyle name="Hiperłącze 9" xfId="23622" hidden="1" xr:uid="{00000000-0005-0000-0000-000018970000}"/>
    <cellStyle name="Hiperłącze 9" xfId="45705" hidden="1" xr:uid="{00000000-0005-0000-0000-0000E9A00000}"/>
    <cellStyle name="Hiperłącze 9" xfId="33195" hidden="1" xr:uid="{00000000-0005-0000-0000-00004C9B0000}"/>
    <cellStyle name="Hiperłącze 9" xfId="46027" hidden="1" xr:uid="{00000000-0005-0000-0000-000006A10000}"/>
    <cellStyle name="Hiperłącze 9" xfId="33004" hidden="1" xr:uid="{00000000-0005-0000-0000-00009C9B0000}"/>
    <cellStyle name="Hiperłącze 9" xfId="15384" hidden="1" xr:uid="{00000000-0005-0000-0000-000025930000}"/>
    <cellStyle name="Hiperłącze 9" xfId="19486" hidden="1" xr:uid="{00000000-0005-0000-0000-000057950000}"/>
    <cellStyle name="Hiperłącze 9" xfId="21035" hidden="1" xr:uid="{00000000-0005-0000-0000-00007E960000}"/>
    <cellStyle name="Hiperłącze 9" xfId="27512" hidden="1" xr:uid="{00000000-0005-0000-0000-0000E6980000}"/>
    <cellStyle name="Hiperłącze 9" xfId="17531" hidden="1" xr:uid="{00000000-0005-0000-0000-00001F940000}"/>
    <cellStyle name="Hiperłącze 9" xfId="19503" hidden="1" xr:uid="{00000000-0005-0000-0000-00004E950000}"/>
    <cellStyle name="Hiperłącze 9" xfId="22236" hidden="1" xr:uid="{00000000-0005-0000-0000-000042960000}"/>
    <cellStyle name="Hiperłącze 9" xfId="32663" hidden="1" xr:uid="{00000000-0005-0000-0000-0000349B0000}"/>
    <cellStyle name="Hiperłącze 9" xfId="38290" hidden="1" xr:uid="{00000000-0005-0000-0000-0000C29D0000}"/>
    <cellStyle name="Hiperłącze 9" xfId="21948" hidden="1" xr:uid="{00000000-0005-0000-0000-000023960000}"/>
    <cellStyle name="Hiperłącze 9" xfId="37158" hidden="1" xr:uid="{00000000-0005-0000-0000-0000419D0000}"/>
    <cellStyle name="Hiperłącze 9" xfId="31420" hidden="1" xr:uid="{00000000-0005-0000-0000-0000789A0000}"/>
    <cellStyle name="Hiperłącze 9" xfId="40995" hidden="1" xr:uid="{00000000-0005-0000-0000-0000259F0000}"/>
    <cellStyle name="Hiperłącze 9" xfId="36145" hidden="1" xr:uid="{00000000-0005-0000-0000-0000B39C0000}"/>
    <cellStyle name="Hiperłącze 9" xfId="11567" hidden="1" xr:uid="{00000000-0005-0000-0000-0000EE920000}"/>
    <cellStyle name="Hiperłącze 9" xfId="23384" hidden="1" xr:uid="{00000000-0005-0000-0000-0000BB960000}"/>
    <cellStyle name="Hiperłącze 9" xfId="31469" hidden="1" xr:uid="{00000000-0005-0000-0000-0000759A0000}"/>
    <cellStyle name="Hiperłącze 9" xfId="42553" hidden="1" xr:uid="{00000000-0005-0000-0000-00008D9F0000}"/>
    <cellStyle name="Hiperłącze 9" xfId="25457" hidden="1" xr:uid="{00000000-0005-0000-0000-000082980000}"/>
    <cellStyle name="Hiperłącze 9" xfId="26783" hidden="1" xr:uid="{00000000-0005-0000-0000-000057980000}"/>
    <cellStyle name="Hiperłącze 9" xfId="34478" hidden="1" xr:uid="{00000000-0005-0000-0000-0000A49C0000}"/>
    <cellStyle name="Hiperłącze 9" xfId="39181" hidden="1" xr:uid="{00000000-0005-0000-0000-0000EF9D0000}"/>
    <cellStyle name="Hiperłącze 9" xfId="44608" hidden="1" xr:uid="{00000000-0005-0000-0000-00007BA00000}"/>
    <cellStyle name="Hiperłącze 9" xfId="19908" hidden="1" xr:uid="{00000000-0005-0000-0000-000035950000}"/>
    <cellStyle name="Hiperłącze 9" xfId="36060" hidden="1" xr:uid="{00000000-0005-0000-0000-0000939C0000}"/>
    <cellStyle name="Hiperłącze 9" xfId="35723" hidden="1" xr:uid="{00000000-0005-0000-0000-00006A9C0000}"/>
    <cellStyle name="Hiperłącze 9" xfId="43047" hidden="1" xr:uid="{00000000-0005-0000-0000-0000F49F0000}"/>
    <cellStyle name="Hiperłącze 9" xfId="46614" hidden="1" xr:uid="{00000000-0005-0000-0000-0000BCA10000}"/>
    <cellStyle name="Hiperłącze 9" xfId="23065" hidden="1" xr:uid="{00000000-0005-0000-0000-0000E1960000}"/>
    <cellStyle name="Hiperłącze 9" xfId="35166" hidden="1" xr:uid="{00000000-0005-0000-0000-00000E9C0000}"/>
    <cellStyle name="Hiperłącze 9" xfId="42758" hidden="1" xr:uid="{00000000-0005-0000-0000-0000D49F0000}"/>
    <cellStyle name="Hiperłącze 9" xfId="41908" hidden="1" xr:uid="{00000000-0005-0000-0000-0000AF9F0000}"/>
    <cellStyle name="Hiperłącze 9" xfId="42477" hidden="1" xr:uid="{00000000-0005-0000-0000-0000889F0000}"/>
    <cellStyle name="Hiperłącze 9" xfId="41817" hidden="1" xr:uid="{00000000-0005-0000-0000-0000609F0000}"/>
    <cellStyle name="Hiperłącze 9" xfId="28412" hidden="1" xr:uid="{00000000-0005-0000-0000-000090990000}"/>
    <cellStyle name="Hiperłącze 9" xfId="38779" hidden="1" xr:uid="{00000000-0005-0000-0000-0000559E0000}"/>
    <cellStyle name="Hiperłącze 9" xfId="46876" hidden="1" xr:uid="{00000000-0005-0000-0000-00008BA10000}"/>
    <cellStyle name="Hiperłącze 9" xfId="45419" hidden="1" xr:uid="{00000000-0005-0000-0000-00001DA10000}"/>
    <cellStyle name="Hiperłącze 9" xfId="41314" hidden="1" xr:uid="{00000000-0005-0000-0000-0000EC9E0000}"/>
    <cellStyle name="Hiperłącze 9" xfId="21265" hidden="1" xr:uid="{00000000-0005-0000-0000-00000A970000}"/>
    <cellStyle name="Hiperłącze 9" xfId="29419" hidden="1" xr:uid="{00000000-0005-0000-0000-0000B5990000}"/>
    <cellStyle name="Hiperłącze 9" xfId="25333" hidden="1" xr:uid="{00000000-0005-0000-0000-000016990000}"/>
    <cellStyle name="Hiperłącze 9" xfId="40424" hidden="1" xr:uid="{00000000-0005-0000-0000-00008E9E0000}"/>
    <cellStyle name="Hiperłącze 9" xfId="40050" hidden="1" xr:uid="{00000000-0005-0000-0000-0000649E0000}"/>
    <cellStyle name="Hiperłącze 9" xfId="37701" hidden="1" xr:uid="{00000000-0005-0000-0000-0000A49D0000}"/>
    <cellStyle name="Hiperłącze 9" xfId="10332" hidden="1" xr:uid="{00000000-0005-0000-0000-000061910000}"/>
    <cellStyle name="Hiperłącze 9" xfId="40010" hidden="1" xr:uid="{00000000-0005-0000-0000-0000469E0000}"/>
    <cellStyle name="Hiperłącze 9" xfId="39785" hidden="1" xr:uid="{00000000-0005-0000-0000-00002A9E0000}"/>
    <cellStyle name="Hiperłącze 9" xfId="39328" hidden="1" xr:uid="{00000000-0005-0000-0000-0000FE9D0000}"/>
    <cellStyle name="Hiperłącze 9" xfId="32762" hidden="1" xr:uid="{00000000-0005-0000-0000-00003F9B0000}"/>
    <cellStyle name="Hiperłącze 9" xfId="43214" hidden="1" xr:uid="{00000000-0005-0000-0000-0000CAA00000}"/>
    <cellStyle name="Hiperłącze 9" xfId="25013" hidden="1" xr:uid="{00000000-0005-0000-0000-0000B2970000}"/>
    <cellStyle name="Hiperłącze 9" xfId="30427" hidden="1" xr:uid="{00000000-0005-0000-0000-0000E5990000}"/>
    <cellStyle name="Hiperłącze 9" xfId="24385" hidden="1" xr:uid="{00000000-0005-0000-0000-000048970000}"/>
    <cellStyle name="Hiperłącze 9" xfId="46831" hidden="1" xr:uid="{00000000-0005-0000-0000-000082A10000}"/>
    <cellStyle name="Hiperłącze 9" xfId="12930" hidden="1" xr:uid="{00000000-0005-0000-0000-00000C920000}"/>
    <cellStyle name="Hiperłącze 9" xfId="22268" hidden="1" xr:uid="{00000000-0005-0000-0000-000048960000}"/>
    <cellStyle name="Hiperłącze 9" xfId="44808" hidden="1" xr:uid="{00000000-0005-0000-0000-000094A00000}"/>
    <cellStyle name="Hiperłącze 9" xfId="43263" hidden="1" xr:uid="{00000000-0005-0000-0000-00006FA00000}"/>
    <cellStyle name="Hiperłącze 9" xfId="44416" hidden="1" xr:uid="{00000000-0005-0000-0000-000046A00000}"/>
    <cellStyle name="Hiperłącze 9" xfId="27563" hidden="1" xr:uid="{00000000-0005-0000-0000-0000DC980000}"/>
    <cellStyle name="Hiperłącze 9" xfId="27657" hidden="1" xr:uid="{00000000-0005-0000-0000-0000AF980000}"/>
    <cellStyle name="Hiperłącze 9" xfId="24560" hidden="1" xr:uid="{00000000-0005-0000-0000-000056970000}"/>
    <cellStyle name="Hiperłącze 9" xfId="19449" hidden="1" xr:uid="{00000000-0005-0000-0000-00005D950000}"/>
    <cellStyle name="Hiperłącze 9" xfId="23492" hidden="1" xr:uid="{00000000-0005-0000-0000-0000C7960000}"/>
    <cellStyle name="Hiperłącze 9" xfId="23520" hidden="1" xr:uid="{00000000-0005-0000-0000-0000C2960000}"/>
    <cellStyle name="Hiperłącze 9" xfId="17726" hidden="1" xr:uid="{00000000-0005-0000-0000-000036940000}"/>
    <cellStyle name="Hiperłącze 9" xfId="20827" hidden="1" xr:uid="{00000000-0005-0000-0000-0000FD960000}"/>
    <cellStyle name="Hiperłącze 9" xfId="30798" hidden="1" xr:uid="{00000000-0005-0000-0000-0000179A0000}"/>
    <cellStyle name="Hiperłącze 9" xfId="34877" hidden="1" xr:uid="{00000000-0005-0000-0000-0000F29B0000}"/>
    <cellStyle name="Hiperłącze 9" xfId="24129" hidden="1" xr:uid="{00000000-0005-0000-0000-00002A970000}"/>
    <cellStyle name="Hiperłącze 9" xfId="32044" hidden="1" xr:uid="{00000000-0005-0000-0000-0000EE9A0000}"/>
    <cellStyle name="Hiperłącze 9" xfId="24585" hidden="1" xr:uid="{00000000-0005-0000-0000-000085970000}"/>
    <cellStyle name="Hiperłącze 9" xfId="24415" hidden="1" xr:uid="{00000000-0005-0000-0000-00004B970000}"/>
    <cellStyle name="Hiperłącze 9" xfId="24089" hidden="1" xr:uid="{00000000-0005-0000-0000-000059970000}"/>
    <cellStyle name="Hiperłącze 9" xfId="27457" hidden="1" xr:uid="{00000000-0005-0000-0000-0000F7980000}"/>
    <cellStyle name="Hiperłącze 9" xfId="42634" hidden="1" xr:uid="{00000000-0005-0000-0000-0000919F0000}"/>
    <cellStyle name="Hiperłącze 9" xfId="12858" hidden="1" xr:uid="{00000000-0005-0000-0000-0000E2910000}"/>
    <cellStyle name="Hiperłącze 9" xfId="25700" hidden="1" xr:uid="{00000000-0005-0000-0000-0000CC970000}"/>
    <cellStyle name="Hiperłącze 9" xfId="23480" hidden="1" xr:uid="{00000000-0005-0000-0000-0000C8960000}"/>
    <cellStyle name="Hiperłącze 9" xfId="38189" hidden="1" xr:uid="{00000000-0005-0000-0000-0000B99D0000}"/>
    <cellStyle name="Hiperłącze 9" xfId="41938" hidden="1" xr:uid="{00000000-0005-0000-0000-00009B9F0000}"/>
    <cellStyle name="Hiperłącze 9" xfId="33996" hidden="1" xr:uid="{00000000-0005-0000-0000-0000D09B0000}"/>
    <cellStyle name="Hiperłącze 9" xfId="33787" hidden="1" xr:uid="{00000000-0005-0000-0000-0000B89B0000}"/>
    <cellStyle name="Hiperłącze 9" xfId="37809" hidden="1" xr:uid="{00000000-0005-0000-0000-0000679D0000}"/>
    <cellStyle name="Hiperłącze 9" xfId="37285" hidden="1" xr:uid="{00000000-0005-0000-0000-00004F9D0000}"/>
    <cellStyle name="Hiperłącze 9" xfId="45309" hidden="1" xr:uid="{00000000-0005-0000-0000-0000E0A00000}"/>
    <cellStyle name="Hiperłącze 9" xfId="45083" hidden="1" xr:uid="{00000000-0005-0000-0000-0000AFA00000}"/>
    <cellStyle name="Hiperłącze 9" xfId="44672" hidden="1" xr:uid="{00000000-0005-0000-0000-00007FA00000}"/>
    <cellStyle name="Hiperłącze 9" xfId="44461" hidden="1" xr:uid="{00000000-0005-0000-0000-000050A00000}"/>
    <cellStyle name="Hiperłącze 9" xfId="44252" hidden="1" xr:uid="{00000000-0005-0000-0000-000038A00000}"/>
    <cellStyle name="Hiperłącze 9" xfId="27772" hidden="1" xr:uid="{00000000-0005-0000-0000-0000BF980000}"/>
    <cellStyle name="Hiperłącze 9" xfId="26873" hidden="1" xr:uid="{00000000-0005-0000-0000-000062980000}"/>
    <cellStyle name="Hiperłącze 9" xfId="36746" hidden="1" xr:uid="{00000000-0005-0000-0000-0000CE9C0000}"/>
    <cellStyle name="Hiperłącze 9" xfId="35789" hidden="1" xr:uid="{00000000-0005-0000-0000-00006D9C0000}"/>
    <cellStyle name="Hiperłącze 9" xfId="42915" hidden="1" xr:uid="{00000000-0005-0000-0000-0000E29F0000}"/>
    <cellStyle name="Hiperłącze 9" xfId="42785" hidden="1" xr:uid="{00000000-0005-0000-0000-0000CD9F0000}"/>
    <cellStyle name="Hiperłącze 9" xfId="41954" hidden="1" xr:uid="{00000000-0005-0000-0000-0000B29F0000}"/>
    <cellStyle name="Hiperłącze 9" xfId="42174" hidden="1" xr:uid="{00000000-0005-0000-0000-00009A9F0000}"/>
    <cellStyle name="Hiperłącze 9" xfId="42472" hidden="1" xr:uid="{00000000-0005-0000-0000-0000849F0000}"/>
    <cellStyle name="Hiperłącze 9" xfId="42221" hidden="1" xr:uid="{00000000-0005-0000-0000-00006A9F0000}"/>
    <cellStyle name="Hiperłącze 9" xfId="28515" hidden="1" xr:uid="{00000000-0005-0000-0000-00007B990000}"/>
    <cellStyle name="Hiperłącze 9" xfId="19072" hidden="1" xr:uid="{00000000-0005-0000-0000-000002950000}"/>
    <cellStyle name="Hiperłącze 9" xfId="13979" hidden="1" xr:uid="{00000000-0005-0000-0000-0000AF920000}"/>
    <cellStyle name="Hiperłącze 9" xfId="38796" hidden="1" xr:uid="{00000000-0005-0000-0000-0000519E0000}"/>
    <cellStyle name="Hiperłącze 9" xfId="27613" hidden="1" xr:uid="{00000000-0005-0000-0000-0000A9980000}"/>
    <cellStyle name="Hiperłącze 9" xfId="45964" hidden="1" xr:uid="{00000000-0005-0000-0000-000004A10000}"/>
    <cellStyle name="Hiperłącze 9" xfId="46018" hidden="1" xr:uid="{00000000-0005-0000-0000-000005A10000}"/>
    <cellStyle name="Hiperłącze 9" xfId="45969" hidden="1" xr:uid="{00000000-0005-0000-0000-000008A10000}"/>
    <cellStyle name="Hiperłącze 9" xfId="46010" hidden="1" xr:uid="{00000000-0005-0000-0000-000009A10000}"/>
    <cellStyle name="Hiperłącze 9" xfId="46063" hidden="1" xr:uid="{00000000-0005-0000-0000-00000FA10000}"/>
    <cellStyle name="Hiperłącze 9" xfId="45888" hidden="1" xr:uid="{00000000-0005-0000-0000-0000FAA00000}"/>
    <cellStyle name="Hiperłącze 9" xfId="32717" hidden="1" xr:uid="{00000000-0005-0000-0000-0000359B0000}"/>
    <cellStyle name="Hiperłącze 9" xfId="32677" hidden="1" xr:uid="{00000000-0005-0000-0000-0000379B0000}"/>
    <cellStyle name="Hiperłącze 9" xfId="32709" hidden="1" xr:uid="{00000000-0005-0000-0000-0000399B0000}"/>
    <cellStyle name="Hiperłącze 9" xfId="32744" hidden="1" xr:uid="{00000000-0005-0000-0000-00003D9B0000}"/>
    <cellStyle name="Hiperłącze 9" xfId="32825" hidden="1" xr:uid="{00000000-0005-0000-0000-0000419B0000}"/>
    <cellStyle name="Hiperłącze 9" xfId="32834" hidden="1" xr:uid="{00000000-0005-0000-0000-0000429B0000}"/>
    <cellStyle name="Hiperłącze 9" xfId="32806" hidden="1" xr:uid="{00000000-0005-0000-0000-0000479B0000}"/>
    <cellStyle name="Hiperłącze 9" xfId="33246" hidden="1" xr:uid="{00000000-0005-0000-0000-00004D9B0000}"/>
    <cellStyle name="Hiperłącze 9" xfId="33254" hidden="1" xr:uid="{00000000-0005-0000-0000-00004E9B0000}"/>
    <cellStyle name="Hiperłącze 9" xfId="33211" hidden="1" xr:uid="{00000000-0005-0000-0000-00004F9B0000}"/>
    <cellStyle name="Hiperłącze 9" xfId="33286" hidden="1" xr:uid="{00000000-0005-0000-0000-0000579B0000}"/>
    <cellStyle name="Hiperłącze 9" xfId="33294" hidden="1" xr:uid="{00000000-0005-0000-0000-0000589B0000}"/>
    <cellStyle name="Hiperłącze 9" xfId="29880" hidden="1" xr:uid="{00000000-0005-0000-0000-0000219B0000}"/>
    <cellStyle name="Hiperłącze 9" xfId="30969" hidden="1" xr:uid="{00000000-0005-0000-0000-0000249B0000}"/>
    <cellStyle name="Hiperłącze 9" xfId="29843" hidden="1" xr:uid="{00000000-0005-0000-0000-0000289B0000}"/>
    <cellStyle name="Hiperłącze 9" xfId="29650" hidden="1" xr:uid="{00000000-0005-0000-0000-00002D9B0000}"/>
    <cellStyle name="Hiperłącze 9" xfId="25266" hidden="1" xr:uid="{00000000-0005-0000-0000-000019980000}"/>
    <cellStyle name="Hiperłącze 9" xfId="45372" hidden="1" xr:uid="{00000000-0005-0000-0000-0000E2A00000}"/>
    <cellStyle name="Hiperłącze 9" xfId="45323" hidden="1" xr:uid="{00000000-0005-0000-0000-0000E3A00000}"/>
    <cellStyle name="Hiperłącze 9" xfId="45733" hidden="1" xr:uid="{00000000-0005-0000-0000-0000ECA00000}"/>
    <cellStyle name="Hiperłącze 9" xfId="45800" hidden="1" xr:uid="{00000000-0005-0000-0000-0000F2A00000}"/>
    <cellStyle name="Hiperłącze 9" xfId="45808" hidden="1" xr:uid="{00000000-0005-0000-0000-0000F5A00000}"/>
    <cellStyle name="Hiperłącze 9" xfId="33364" hidden="1" xr:uid="{00000000-0005-0000-0000-0000A89B0000}"/>
    <cellStyle name="Hiperłącze 9" xfId="37984" hidden="1" xr:uid="{00000000-0005-0000-0000-00007B9D0000}"/>
    <cellStyle name="Hiperłącze 9" xfId="37709" hidden="1" xr:uid="{00000000-0005-0000-0000-00005B9D0000}"/>
    <cellStyle name="Hiperłącze 9" xfId="37221" hidden="1" xr:uid="{00000000-0005-0000-0000-00004B9D0000}"/>
    <cellStyle name="Hiperłącze 9" xfId="34359" hidden="1" xr:uid="{00000000-0005-0000-0000-00003B9D0000}"/>
    <cellStyle name="Hiperłącze 9" xfId="36799" hidden="1" xr:uid="{00000000-0005-0000-0000-0000DB9C0000}"/>
    <cellStyle name="Hiperłącze 9" xfId="34832" hidden="1" xr:uid="{00000000-0005-0000-0000-0000AB9C0000}"/>
    <cellStyle name="Hiperłącze 9" xfId="38750" hidden="1" xr:uid="{00000000-0005-0000-0000-00005B9E0000}"/>
    <cellStyle name="Hiperłącze 9" xfId="34126" hidden="1" xr:uid="{00000000-0005-0000-0000-00003C9C0000}"/>
    <cellStyle name="Hiperłącze 9" xfId="34112" hidden="1" xr:uid="{00000000-0005-0000-0000-00003E9C0000}"/>
    <cellStyle name="Hiperłącze 9" xfId="34123" hidden="1" xr:uid="{00000000-0005-0000-0000-0000449C0000}"/>
    <cellStyle name="Hiperłącze 9" xfId="34256" hidden="1" xr:uid="{00000000-0005-0000-0000-0000459C0000}"/>
    <cellStyle name="Hiperłącze 9" xfId="33335" hidden="1" xr:uid="{00000000-0005-0000-0000-00005D9B0000}"/>
    <cellStyle name="Hiperłącze 9" xfId="33358" hidden="1" xr:uid="{00000000-0005-0000-0000-00005E9B0000}"/>
    <cellStyle name="Hiperłącze 9" xfId="33398" hidden="1" xr:uid="{00000000-0005-0000-0000-0000619B0000}"/>
    <cellStyle name="Hiperłącze 9" xfId="33407" hidden="1" xr:uid="{00000000-0005-0000-0000-0000629B0000}"/>
    <cellStyle name="Hiperłącze 9" xfId="33449" hidden="1" xr:uid="{00000000-0005-0000-0000-00006C9B0000}"/>
    <cellStyle name="Hiperłącze 9" xfId="33507" hidden="1" xr:uid="{00000000-0005-0000-0000-00006D9B0000}"/>
    <cellStyle name="Hiperłącze 9" xfId="33516" hidden="1" xr:uid="{00000000-0005-0000-0000-00006E9B0000}"/>
    <cellStyle name="Hiperłącze 9" xfId="33588" hidden="1" xr:uid="{00000000-0005-0000-0000-0000719B0000}"/>
    <cellStyle name="Hiperłącze 9" xfId="33557" hidden="1" xr:uid="{00000000-0005-0000-0000-0000789B0000}"/>
    <cellStyle name="Hiperłącze 9" xfId="33135" hidden="1" xr:uid="{00000000-0005-0000-0000-0000799B0000}"/>
    <cellStyle name="Hiperłącze 9" xfId="33128" hidden="1" xr:uid="{00000000-0005-0000-0000-00007A9B0000}"/>
    <cellStyle name="Hiperłącze 9" xfId="35307" hidden="1" xr:uid="{00000000-0005-0000-0000-0000249C0000}"/>
    <cellStyle name="Hiperłącze 9" xfId="35370" hidden="1" xr:uid="{00000000-0005-0000-0000-0000269C0000}"/>
    <cellStyle name="Hiperłącze 9" xfId="35330" hidden="1" xr:uid="{00000000-0005-0000-0000-00002C9C0000}"/>
    <cellStyle name="Hiperłącze 9" xfId="35397" hidden="1" xr:uid="{00000000-0005-0000-0000-00002E9C0000}"/>
    <cellStyle name="Hiperłącze 9" xfId="35478" hidden="1" xr:uid="{00000000-0005-0000-0000-0000329C0000}"/>
    <cellStyle name="Hiperłącze 9" xfId="11313" hidden="1" xr:uid="{00000000-0005-0000-0000-000079910000}"/>
    <cellStyle name="Hiperłącze 9" xfId="43681" hidden="1" xr:uid="{00000000-0005-0000-0000-0000FB9F0000}"/>
    <cellStyle name="Hiperłącze 9" xfId="42232" hidden="1" xr:uid="{00000000-0005-0000-0000-00006B9F0000}"/>
    <cellStyle name="Hiperłącze 9" xfId="41744" hidden="1" xr:uid="{00000000-0005-0000-0000-00005B9F0000}"/>
    <cellStyle name="Hiperłącze 9" xfId="38950" hidden="1" xr:uid="{00000000-0005-0000-0000-00003B9F0000}"/>
    <cellStyle name="Hiperłącze 9" xfId="41322" hidden="1" xr:uid="{00000000-0005-0000-0000-0000EB9E0000}"/>
    <cellStyle name="Hiperłącze 9" xfId="40713" hidden="1" xr:uid="{00000000-0005-0000-0000-0000CB9E0000}"/>
    <cellStyle name="Hiperłącze 9" xfId="40496" hidden="1" xr:uid="{00000000-0005-0000-0000-00009B9E0000}"/>
    <cellStyle name="Hiperłącze 9" xfId="30311" hidden="1" xr:uid="{00000000-0005-0000-0000-00002A9B0000}"/>
    <cellStyle name="Hiperłącze 9" xfId="18547" hidden="1" xr:uid="{00000000-0005-0000-0000-0000D3940000}"/>
    <cellStyle name="Hiperłącze 9" xfId="18503" hidden="1" xr:uid="{00000000-0005-0000-0000-0000BF940000}"/>
    <cellStyle name="Hiperłącze 9" xfId="18846" hidden="1" xr:uid="{00000000-0005-0000-0000-0000AC940000}"/>
    <cellStyle name="Hiperłącze 9" xfId="18739" hidden="1" xr:uid="{00000000-0005-0000-0000-000099940000}"/>
    <cellStyle name="Hiperłącze 9" xfId="18240" hidden="1" xr:uid="{00000000-0005-0000-0000-000086940000}"/>
    <cellStyle name="Hiperłącze 9" xfId="13169" hidden="1" xr:uid="{00000000-0005-0000-0000-00001D920000}"/>
    <cellStyle name="Hiperłącze 9" xfId="16571" hidden="1" xr:uid="{00000000-0005-0000-0000-0000A4930000}"/>
    <cellStyle name="Hiperłącze 9" xfId="15230" hidden="1" xr:uid="{00000000-0005-0000-0000-00001F930000}"/>
    <cellStyle name="Hiperłącze 9" xfId="15311" hidden="1" xr:uid="{00000000-0005-0000-0000-000022930000}"/>
    <cellStyle name="Hiperłącze 9" xfId="15330" hidden="1" xr:uid="{00000000-0005-0000-0000-000024930000}"/>
    <cellStyle name="Hiperłącze 9" xfId="15393" hidden="1" xr:uid="{00000000-0005-0000-0000-000026930000}"/>
    <cellStyle name="Hiperłącze 9" xfId="15402" hidden="1" xr:uid="{00000000-0005-0000-0000-00002A930000}"/>
    <cellStyle name="Hiperłącze 9" xfId="15365" hidden="1" xr:uid="{00000000-0005-0000-0000-00002B930000}"/>
    <cellStyle name="Hiperłącze 9" xfId="33113" hidden="1" xr:uid="{00000000-0005-0000-0000-0000809B0000}"/>
    <cellStyle name="Hiperłącze 9" xfId="33083" hidden="1" xr:uid="{00000000-0005-0000-0000-0000819B0000}"/>
    <cellStyle name="Hiperłącze 9" xfId="32890" hidden="1" xr:uid="{00000000-0005-0000-0000-0000849B0000}"/>
    <cellStyle name="Hiperłącze 9" xfId="33066" hidden="1" xr:uid="{00000000-0005-0000-0000-0000869B0000}"/>
    <cellStyle name="Hiperłącze 9" xfId="33016" hidden="1" xr:uid="{00000000-0005-0000-0000-0000899B0000}"/>
    <cellStyle name="Hiperłącze 9" xfId="33045" hidden="1" xr:uid="{00000000-0005-0000-0000-00008C9B0000}"/>
    <cellStyle name="Hiperłącze 9" xfId="33178" hidden="1" xr:uid="{00000000-0005-0000-0000-0000949B0000}"/>
    <cellStyle name="Hiperłącze 9" xfId="32980" hidden="1" xr:uid="{00000000-0005-0000-0000-0000959B0000}"/>
    <cellStyle name="Hiperłącze 9" xfId="32972" hidden="1" xr:uid="{00000000-0005-0000-0000-0000969B0000}"/>
    <cellStyle name="Hiperłącze 9" xfId="32957" hidden="1" xr:uid="{00000000-0005-0000-0000-00009D9B0000}"/>
    <cellStyle name="Hiperłącze 9" xfId="33639" hidden="1" xr:uid="{00000000-0005-0000-0000-0000A19B0000}"/>
    <cellStyle name="Hiperłącze 9" xfId="32925" hidden="1" xr:uid="{00000000-0005-0000-0000-0000A39B0000}"/>
    <cellStyle name="Hiperłącze 9" xfId="33631" hidden="1" xr:uid="{00000000-0005-0000-0000-0000A59B0000}"/>
    <cellStyle name="Hiperłącze 9" xfId="20753" hidden="1" xr:uid="{00000000-0005-0000-0000-000009970000}"/>
    <cellStyle name="Hiperłącze 9" xfId="14721" hidden="1" xr:uid="{00000000-0005-0000-0000-000005930000}"/>
    <cellStyle name="Hiperłącze 9" xfId="14710" hidden="1" xr:uid="{00000000-0005-0000-0000-000007930000}"/>
    <cellStyle name="Hiperłącze 9" xfId="15150" hidden="1" xr:uid="{00000000-0005-0000-0000-00000D930000}"/>
    <cellStyle name="Hiperłącze 9" xfId="15134" hidden="1" xr:uid="{00000000-0005-0000-0000-000013930000}"/>
    <cellStyle name="Hiperłącze 9" xfId="33117" hidden="1" xr:uid="{00000000-0005-0000-0000-00007C9B0000}"/>
    <cellStyle name="Hiperłącze 9" xfId="12490" hidden="1" xr:uid="{00000000-0005-0000-0000-0000BC910000}"/>
    <cellStyle name="Hiperłącze 9" xfId="23051" hidden="1" xr:uid="{00000000-0005-0000-0000-0000CA960000}"/>
    <cellStyle name="Hiperłącze 9" xfId="23142" hidden="1" xr:uid="{00000000-0005-0000-0000-0000A4960000}"/>
    <cellStyle name="Hiperłącze 9" xfId="22120" hidden="1" xr:uid="{00000000-0005-0000-0000-000031960000}"/>
    <cellStyle name="Hiperłącze 9" xfId="32319" hidden="1" xr:uid="{00000000-0005-0000-0000-0000CA9A0000}"/>
    <cellStyle name="Hiperłącze 9" xfId="31632" hidden="1" xr:uid="{00000000-0005-0000-0000-0000A49A0000}"/>
    <cellStyle name="Hiperłącze 9" xfId="14567" hidden="1" xr:uid="{00000000-0005-0000-0000-0000F4920000}"/>
    <cellStyle name="Hiperłącze 9" xfId="11711" hidden="1" xr:uid="{00000000-0005-0000-0000-0000DE920000}"/>
    <cellStyle name="Hiperłącze 9" xfId="13876" hidden="1" xr:uid="{00000000-0005-0000-0000-0000CC920000}"/>
    <cellStyle name="Hiperłącze 9" xfId="14280" hidden="1" xr:uid="{00000000-0005-0000-0000-000092920000}"/>
    <cellStyle name="Hiperłącze 9" xfId="14076" hidden="1" xr:uid="{00000000-0005-0000-0000-000080920000}"/>
    <cellStyle name="Hiperłącze 9" xfId="21669" hidden="1" xr:uid="{00000000-0005-0000-0000-0000EF950000}"/>
    <cellStyle name="Hiperłącze 9" xfId="20448" hidden="1" xr:uid="{00000000-0005-0000-0000-0000A3950000}"/>
    <cellStyle name="Hiperłącze 9" xfId="20138" hidden="1" xr:uid="{00000000-0005-0000-0000-00007F950000}"/>
    <cellStyle name="Hiperłącze 9" xfId="19393" hidden="1" xr:uid="{00000000-0005-0000-0000-00006A950000}"/>
    <cellStyle name="Hiperłącze 9" xfId="19682" hidden="1" xr:uid="{00000000-0005-0000-0000-00001E950000}"/>
    <cellStyle name="Hiperłącze 9" xfId="25022" hidden="1" xr:uid="{00000000-0005-0000-0000-0000B6970000}"/>
    <cellStyle name="Hiperłącze 9" xfId="25374" hidden="1" xr:uid="{00000000-0005-0000-0000-000010990000}"/>
    <cellStyle name="Hiperłącze 9" xfId="25041" hidden="1" xr:uid="{00000000-0005-0000-0000-00002D980000}"/>
    <cellStyle name="Hiperłącze 9" xfId="24082" hidden="1" xr:uid="{00000000-0005-0000-0000-00005A970000}"/>
    <cellStyle name="Hiperłącze 9" xfId="24717" hidden="1" xr:uid="{00000000-0005-0000-0000-000095970000}"/>
    <cellStyle name="Hiperłącze 9" xfId="24296" hidden="1" xr:uid="{00000000-0005-0000-0000-000039970000}"/>
    <cellStyle name="Hiperłącze 9" xfId="34741" hidden="1" xr:uid="{00000000-0005-0000-0000-0000E89B0000}"/>
    <cellStyle name="Hiperłącze 9" xfId="24232" hidden="1" xr:uid="{00000000-0005-0000-0000-000036970000}"/>
    <cellStyle name="Hiperłącze 9" xfId="13273" hidden="1" xr:uid="{00000000-0005-0000-0000-00002A920000}"/>
    <cellStyle name="Hiperłącze 9" xfId="43843" hidden="1" xr:uid="{00000000-0005-0000-0000-00000AA00000}"/>
    <cellStyle name="Hiperłącze 9" xfId="30765" hidden="1" xr:uid="{00000000-0005-0000-0000-0000129A0000}"/>
    <cellStyle name="Hiperłącze 9" xfId="34754" hidden="1" xr:uid="{00000000-0005-0000-0000-0000EB9B0000}"/>
    <cellStyle name="Hiperłącze 9" xfId="21892" hidden="1" xr:uid="{00000000-0005-0000-0000-000005960000}"/>
    <cellStyle name="Hiperłącze 9" xfId="21605" hidden="1" xr:uid="{00000000-0005-0000-0000-0000E2950000}"/>
    <cellStyle name="Hiperłącze 9" xfId="14215" hidden="1" xr:uid="{00000000-0005-0000-0000-000089920000}"/>
    <cellStyle name="Hiperłącze 9" xfId="14001" hidden="1" xr:uid="{00000000-0005-0000-0000-0000AA920000}"/>
    <cellStyle name="Hiperłącze 9" xfId="23919" hidden="1" xr:uid="{00000000-0005-0000-0000-00007A970000}"/>
    <cellStyle name="Hiperłącze 9" xfId="32986" hidden="1" xr:uid="{00000000-0005-0000-0000-0000999B0000}"/>
    <cellStyle name="Hiperłącze 9" xfId="21589" hidden="1" xr:uid="{00000000-0005-0000-0000-0000DD950000}"/>
    <cellStyle name="Hiperłącze 9" xfId="42084" hidden="1" xr:uid="{00000000-0005-0000-0000-0000AB9F0000}"/>
    <cellStyle name="Hiperłącze 9" xfId="33480" hidden="1" xr:uid="{00000000-0005-0000-0000-0000659B0000}"/>
    <cellStyle name="Hiperłącze 9" xfId="37830" hidden="1" xr:uid="{00000000-0005-0000-0000-00006B9D0000}"/>
    <cellStyle name="Hiperłącze 9" xfId="33219" hidden="1" xr:uid="{00000000-0005-0000-0000-0000549B0000}"/>
    <cellStyle name="Hiperłącze 9" xfId="45978" hidden="1" xr:uid="{00000000-0005-0000-0000-000007A10000}"/>
    <cellStyle name="Hiperłącze 9" xfId="36155" hidden="1" xr:uid="{00000000-0005-0000-0000-0000B49C0000}"/>
    <cellStyle name="Hiperłącze 9" xfId="38414" hidden="1" xr:uid="{00000000-0005-0000-0000-0000D29D0000}"/>
    <cellStyle name="Hiperłącze 9" xfId="39893" hidden="1" xr:uid="{00000000-0005-0000-0000-0000369E0000}"/>
    <cellStyle name="Hiperłącze 9" xfId="38444" hidden="1" xr:uid="{00000000-0005-0000-0000-0000D79D0000}"/>
    <cellStyle name="Hiperłącze 9" xfId="40888" hidden="1" xr:uid="{00000000-0005-0000-0000-0000159F0000}"/>
    <cellStyle name="Hiperłącze 9" xfId="26423" hidden="1" xr:uid="{00000000-0005-0000-0000-000011980000}"/>
    <cellStyle name="Hiperłącze 9" xfId="37539" hidden="1" xr:uid="{00000000-0005-0000-0000-0000999D0000}"/>
    <cellStyle name="Hiperłącze 9" xfId="33539" hidden="1" xr:uid="{00000000-0005-0000-0000-0000749B0000}"/>
    <cellStyle name="Hiperłącze 9" xfId="23403" hidden="1" xr:uid="{00000000-0005-0000-0000-0000B5960000}"/>
    <cellStyle name="Hiperłącze 9" xfId="19706" hidden="1" xr:uid="{00000000-0005-0000-0000-000026950000}"/>
    <cellStyle name="Hiperłącze 9" xfId="16292" hidden="1" xr:uid="{00000000-0005-0000-0000-0000F5940000}"/>
    <cellStyle name="Hiperłącze 9" xfId="37561" hidden="1" xr:uid="{00000000-0005-0000-0000-00009B9D0000}"/>
    <cellStyle name="Hiperłącze 9" xfId="29849" hidden="1" xr:uid="{00000000-0005-0000-0000-0000279B0000}"/>
    <cellStyle name="Hiperłącze 9" xfId="36778" hidden="1" xr:uid="{00000000-0005-0000-0000-0000D79C0000}"/>
    <cellStyle name="Hiperłącze 9" xfId="27418" hidden="1" xr:uid="{00000000-0005-0000-0000-0000F6980000}"/>
    <cellStyle name="Hiperłącze 9" xfId="23652" hidden="1" xr:uid="{00000000-0005-0000-0000-00001B970000}"/>
    <cellStyle name="Hiperłącze 9" xfId="36670" hidden="1" xr:uid="{00000000-0005-0000-0000-0000149D0000}"/>
    <cellStyle name="Hiperłącze 9" xfId="40408" hidden="1" xr:uid="{00000000-0005-0000-0000-0000899E0000}"/>
    <cellStyle name="Hiperłącze 9" xfId="27023" hidden="1" xr:uid="{00000000-0005-0000-0000-000078980000}"/>
    <cellStyle name="Hiperłącze 9" xfId="37176" hidden="1" xr:uid="{00000000-0005-0000-0000-0000439D0000}"/>
    <cellStyle name="Hiperłącze 9" xfId="17311" hidden="1" xr:uid="{00000000-0005-0000-0000-0000EF930000}"/>
    <cellStyle name="Hiperłącze 9" xfId="16972" hidden="1" xr:uid="{00000000-0005-0000-0000-0000C2930000}"/>
    <cellStyle name="Hiperłącze 9" xfId="27144" hidden="1" xr:uid="{00000000-0005-0000-0000-00009B980000}"/>
    <cellStyle name="Hiperłącze 9" xfId="16529" hidden="1" xr:uid="{00000000-0005-0000-0000-00009A930000}"/>
    <cellStyle name="Hiperłącze 9" xfId="20993" hidden="1" xr:uid="{00000000-0005-0000-0000-000069960000}"/>
    <cellStyle name="Hiperłącze 9" xfId="20604" hidden="1" xr:uid="{00000000-0005-0000-0000-00000D970000}"/>
    <cellStyle name="Hiperłącze 9" xfId="26404" hidden="1" xr:uid="{00000000-0005-0000-0000-000017980000}"/>
    <cellStyle name="Hiperłącze 9" xfId="44293" hidden="1" xr:uid="{00000000-0005-0000-0000-00003DA00000}"/>
    <cellStyle name="Hiperłącze 9" xfId="15807" hidden="1" xr:uid="{00000000-0005-0000-0000-000087930000}"/>
    <cellStyle name="Hiperłącze 9" xfId="14876" hidden="1" xr:uid="{00000000-0005-0000-0000-000056930000}"/>
    <cellStyle name="Hiperłącze 9" xfId="20034" hidden="1" xr:uid="{00000000-0005-0000-0000-000046950000}"/>
    <cellStyle name="Hiperłącze 9" xfId="23222" hidden="1" xr:uid="{00000000-0005-0000-0000-0000AC960000}"/>
    <cellStyle name="Hiperłącze 9" xfId="34372" hidden="1" xr:uid="{00000000-0005-0000-0000-0000379D0000}"/>
    <cellStyle name="Hiperłącze 9" xfId="37690" hidden="1" xr:uid="{00000000-0005-0000-0000-0000599D0000}"/>
    <cellStyle name="Hiperłącze 9" xfId="17702" hidden="1" xr:uid="{00000000-0005-0000-0000-00002E940000}"/>
    <cellStyle name="Hiperłącze 9" xfId="26991" hidden="1" xr:uid="{00000000-0005-0000-0000-00006F980000}"/>
    <cellStyle name="Hiperłącze 9" xfId="22591" hidden="1" xr:uid="{00000000-0005-0000-0000-000088960000}"/>
    <cellStyle name="Hiperłącze 9" xfId="22383" hidden="1" xr:uid="{00000000-0005-0000-0000-000057960000}"/>
    <cellStyle name="Hiperłącze 9" xfId="19603" hidden="1" xr:uid="{00000000-0005-0000-0000-00001A950000}"/>
    <cellStyle name="Hiperłącze 9" xfId="32215" hidden="1" xr:uid="{00000000-0005-0000-0000-0000BD9A0000}"/>
    <cellStyle name="Hiperłącze 9" xfId="36373" hidden="1" xr:uid="{00000000-0005-0000-0000-0000FD9C0000}"/>
    <cellStyle name="Hiperłącze 9" xfId="15765" hidden="1" xr:uid="{00000000-0005-0000-0000-000081930000}"/>
    <cellStyle name="Hiperłącze 9" xfId="31812" hidden="1" xr:uid="{00000000-0005-0000-0000-0000B69A0000}"/>
    <cellStyle name="Hiperłącze 9" xfId="34931" hidden="1" xr:uid="{00000000-0005-0000-0000-0000FB9B0000}"/>
    <cellStyle name="Hiperłącze 9" xfId="31266" hidden="1" xr:uid="{00000000-0005-0000-0000-00005D9A0000}"/>
    <cellStyle name="Hiperłącze 9" xfId="11570" hidden="1" xr:uid="{00000000-0005-0000-0000-0000EF920000}"/>
    <cellStyle name="Hiperłącze 9" xfId="33771" hidden="1" xr:uid="{00000000-0005-0000-0000-0000B69B0000}"/>
    <cellStyle name="Hiperłącze 9" xfId="19658" hidden="1" xr:uid="{00000000-0005-0000-0000-000023950000}"/>
    <cellStyle name="Hiperłącze 9" xfId="28875" hidden="1" xr:uid="{00000000-0005-0000-0000-000051990000}"/>
    <cellStyle name="Hiperłącze 9" xfId="30976" hidden="1" xr:uid="{00000000-0005-0000-0000-0000419A0000}"/>
    <cellStyle name="Hiperłącze 9" xfId="13990" hidden="1" xr:uid="{00000000-0005-0000-0000-0000AC920000}"/>
    <cellStyle name="Hiperłącze 9" xfId="14127" hidden="1" xr:uid="{00000000-0005-0000-0000-00007E920000}"/>
    <cellStyle name="Hiperłącze 9" xfId="21562" hidden="1" xr:uid="{00000000-0005-0000-0000-0000E4950000}"/>
    <cellStyle name="Hiperłącze 9" xfId="25188" hidden="1" xr:uid="{00000000-0005-0000-0000-000028980000}"/>
    <cellStyle name="Hiperłącze 9" xfId="11948" hidden="1" xr:uid="{00000000-0005-0000-0000-00004F920000}"/>
    <cellStyle name="Hiperłącze 9" xfId="21317" hidden="1" xr:uid="{00000000-0005-0000-0000-0000C3950000}"/>
    <cellStyle name="Hiperłącze 9" xfId="20427" hidden="1" xr:uid="{00000000-0005-0000-0000-00009F950000}"/>
    <cellStyle name="Hiperłącze 9" xfId="19414" hidden="1" xr:uid="{00000000-0005-0000-0000-000069950000}"/>
    <cellStyle name="Hiperłącze 9" xfId="23716" hidden="1" xr:uid="{00000000-0005-0000-0000-00001F970000}"/>
    <cellStyle name="Hiperłącze 9" xfId="18636" hidden="1" xr:uid="{00000000-0005-0000-0000-000091940000}"/>
    <cellStyle name="Hiperłącze 9" xfId="20834" hidden="1" xr:uid="{00000000-0005-0000-0000-000001970000}"/>
    <cellStyle name="Hiperłącze 9" xfId="19944" hidden="1" xr:uid="{00000000-0005-0000-0000-00003E950000}"/>
    <cellStyle name="Hiperłącze 9" xfId="31405" hidden="1" xr:uid="{00000000-0005-0000-0000-0000739A0000}"/>
    <cellStyle name="Hiperłącze 9" xfId="23287" hidden="1" xr:uid="{00000000-0005-0000-0000-0000F8960000}"/>
    <cellStyle name="Hiperłącze 9" xfId="22812" hidden="1" xr:uid="{00000000-0005-0000-0000-0000D3960000}"/>
    <cellStyle name="Hiperłącze 9" xfId="36526" hidden="1" xr:uid="{00000000-0005-0000-0000-0000109D0000}"/>
    <cellStyle name="Hiperłącze 9" xfId="42615" hidden="1" xr:uid="{00000000-0005-0000-0000-0000979F0000}"/>
    <cellStyle name="Hiperłącze 9" xfId="13907" hidden="1" xr:uid="{00000000-0005-0000-0000-0000C0920000}"/>
    <cellStyle name="Hiperłącze 9" xfId="21981" hidden="1" xr:uid="{00000000-0005-0000-0000-00002C960000}"/>
    <cellStyle name="Hiperłącze 9" xfId="17889" hidden="1" xr:uid="{00000000-0005-0000-0000-000049940000}"/>
    <cellStyle name="Hiperłącze 9" xfId="17455" hidden="1" xr:uid="{00000000-0005-0000-0000-00001C940000}"/>
    <cellStyle name="Hiperłącze 9" xfId="45463" hidden="1" xr:uid="{00000000-0005-0000-0000-000043A10000}"/>
    <cellStyle name="Hiperłącze 9" xfId="30163" hidden="1" xr:uid="{00000000-0005-0000-0000-0000D1990000}"/>
    <cellStyle name="Hiperłącze 9" xfId="16215" hidden="1" xr:uid="{00000000-0005-0000-0000-0000FA930000}"/>
    <cellStyle name="Hiperłącze 9" xfId="35084" hidden="1" xr:uid="{00000000-0005-0000-0000-0000099C0000}"/>
    <cellStyle name="Hiperłącze 9" xfId="36245" hidden="1" xr:uid="{00000000-0005-0000-0000-0000BE9C0000}"/>
    <cellStyle name="Hiperłącze 9" xfId="45264" hidden="1" xr:uid="{00000000-0005-0000-0000-0000D6A00000}"/>
    <cellStyle name="Hiperłącze 9" xfId="20608" hidden="1" xr:uid="{00000000-0005-0000-0000-000076960000}"/>
    <cellStyle name="Hiperłącze 9" xfId="19623" hidden="1" xr:uid="{00000000-0005-0000-0000-00001C950000}"/>
    <cellStyle name="Hiperłącze 9" xfId="40950" hidden="1" xr:uid="{00000000-0005-0000-0000-0000309F0000}"/>
    <cellStyle name="Hiperłącze 9" xfId="30608" hidden="1" xr:uid="{00000000-0005-0000-0000-0000049A0000}"/>
    <cellStyle name="Hiperłącze 9" xfId="14430" hidden="1" xr:uid="{00000000-0005-0000-0000-0000A8920000}"/>
    <cellStyle name="Hiperłącze 9" xfId="26160" hidden="1" xr:uid="{00000000-0005-0000-0000-0000F8970000}"/>
    <cellStyle name="Hiperłącze 9" xfId="41621" hidden="1" xr:uid="{00000000-0005-0000-0000-0000069F0000}"/>
    <cellStyle name="Hiperłącze 9" xfId="25800" hidden="1" xr:uid="{00000000-0005-0000-0000-000023980000}"/>
    <cellStyle name="Hiperłącze 9" xfId="26652" hidden="1" xr:uid="{00000000-0005-0000-0000-000042980000}"/>
    <cellStyle name="Hiperłącze 9" xfId="34677" hidden="1" xr:uid="{00000000-0005-0000-0000-0000E39B0000}"/>
    <cellStyle name="Hiperłącze 9" xfId="24224" hidden="1" xr:uid="{00000000-0005-0000-0000-000035970000}"/>
    <cellStyle name="Hiperłącze 9" xfId="31842" hidden="1" xr:uid="{00000000-0005-0000-0000-0000F59A0000}"/>
    <cellStyle name="Hiperłącze 9" xfId="23889" hidden="1" xr:uid="{00000000-0005-0000-0000-000080970000}"/>
    <cellStyle name="Hiperłącze 9" xfId="30688" hidden="1" xr:uid="{00000000-0005-0000-0000-00000C9A0000}"/>
    <cellStyle name="Hiperłącze 9" xfId="20909" hidden="1" xr:uid="{00000000-0005-0000-0000-000074960000}"/>
    <cellStyle name="Hiperłącze 9" xfId="25195" hidden="1" xr:uid="{00000000-0005-0000-0000-000027980000}"/>
    <cellStyle name="Hiperłącze 9" xfId="37509" hidden="1" xr:uid="{00000000-0005-0000-0000-0000A99D0000}"/>
    <cellStyle name="Hiperłącze 9" xfId="26096" hidden="1" xr:uid="{00000000-0005-0000-0000-0000F3970000}"/>
    <cellStyle name="Hiperłącze 9" xfId="19926" hidden="1" xr:uid="{00000000-0005-0000-0000-00003A950000}"/>
    <cellStyle name="Hiperłącze 9" xfId="16758" hidden="1" xr:uid="{00000000-0005-0000-0000-000000950000}"/>
    <cellStyle name="Hiperłącze 9" xfId="22432" hidden="1" xr:uid="{00000000-0005-0000-0000-000056960000}"/>
    <cellStyle name="Hiperłącze 9" xfId="30186" hidden="1" xr:uid="{00000000-0005-0000-0000-0000D2990000}"/>
    <cellStyle name="Hiperłącze 9" xfId="37822" hidden="1" xr:uid="{00000000-0005-0000-0000-00006C9D0000}"/>
    <cellStyle name="Hiperłącze 9" xfId="31901" hidden="1" xr:uid="{00000000-0005-0000-0000-0000149B0000}"/>
    <cellStyle name="Hiperłącze 9" xfId="18532" hidden="1" xr:uid="{00000000-0005-0000-0000-0000B9940000}"/>
    <cellStyle name="Hiperłącze 9" xfId="29496" hidden="1" xr:uid="{00000000-0005-0000-0000-0000C8990000}"/>
    <cellStyle name="Hiperłącze 9" xfId="36464" hidden="1" xr:uid="{00000000-0005-0000-0000-0000169D0000}"/>
    <cellStyle name="Hiperłącze 9" xfId="43977" hidden="1" xr:uid="{00000000-0005-0000-0000-00001BA00000}"/>
    <cellStyle name="Hiperłącze 9" xfId="16073" hidden="1" xr:uid="{00000000-0005-0000-0000-00006A940000}"/>
    <cellStyle name="Hiperłącze 9" xfId="17432" hidden="1" xr:uid="{00000000-0005-0000-0000-000014940000}"/>
    <cellStyle name="Hiperłącze 9" xfId="12366" hidden="1" xr:uid="{00000000-0005-0000-0000-0000AE910000}"/>
    <cellStyle name="Hiperłącze 9" xfId="30154" hidden="1" xr:uid="{00000000-0005-0000-0000-0000D3990000}"/>
    <cellStyle name="Hiperłącze 9" xfId="17366" hidden="1" xr:uid="{00000000-0005-0000-0000-0000F5930000}"/>
    <cellStyle name="Hiperłącze 9" xfId="22961" hidden="1" xr:uid="{00000000-0005-0000-0000-0000DB960000}"/>
    <cellStyle name="Hiperłącze 9" xfId="12997" hidden="1" xr:uid="{00000000-0005-0000-0000-00000E920000}"/>
    <cellStyle name="Hiperłącze 9" xfId="11677" hidden="1" xr:uid="{00000000-0005-0000-0000-0000F0910000}"/>
    <cellStyle name="Hiperłącze 9" xfId="14869" hidden="1" xr:uid="{00000000-0005-0000-0000-00005A930000}"/>
    <cellStyle name="Hiperłącze 9" xfId="23349" hidden="1" xr:uid="{00000000-0005-0000-0000-0000B4960000}"/>
    <cellStyle name="Hiperłącze 9" xfId="22717" hidden="1" xr:uid="{00000000-0005-0000-0000-000098960000}"/>
    <cellStyle name="Hiperłącze 9" xfId="21028" hidden="1" xr:uid="{00000000-0005-0000-0000-000080960000}"/>
    <cellStyle name="Hiperłącze 9" xfId="22531" hidden="1" xr:uid="{00000000-0005-0000-0000-000061960000}"/>
    <cellStyle name="Hiperłącze 9" xfId="22204" hidden="1" xr:uid="{00000000-0005-0000-0000-000043960000}"/>
    <cellStyle name="Hiperłącze 9" xfId="21761" hidden="1" xr:uid="{00000000-0005-0000-0000-0000FC950000}"/>
    <cellStyle name="Hiperłącze 9" xfId="32311" hidden="1" xr:uid="{00000000-0005-0000-0000-0000C99A0000}"/>
    <cellStyle name="Hiperłącze 9" xfId="32965" hidden="1" xr:uid="{00000000-0005-0000-0000-00009A9B0000}"/>
    <cellStyle name="Hiperłącze 9" xfId="28893" hidden="1" xr:uid="{00000000-0005-0000-0000-000053990000}"/>
    <cellStyle name="Hiperłącze 9" xfId="43779" hidden="1" xr:uid="{00000000-0005-0000-0000-000007A00000}"/>
    <cellStyle name="Hiperłącze 9" xfId="44573" hidden="1" xr:uid="{00000000-0005-0000-0000-000074A00000}"/>
    <cellStyle name="Hiperłącze 9" xfId="21489" hidden="1" xr:uid="{00000000-0005-0000-0000-0000D1950000}"/>
    <cellStyle name="Hiperłącze 9" xfId="29365" hidden="1" xr:uid="{00000000-0005-0000-0000-0000B4990000}"/>
    <cellStyle name="Hiperłącze 9" xfId="38039" hidden="1" xr:uid="{00000000-0005-0000-0000-00007E9D0000}"/>
    <cellStyle name="Hiperłącze 9" xfId="37865" hidden="1" xr:uid="{00000000-0005-0000-0000-0000699D0000}"/>
    <cellStyle name="Hiperłącze 9" xfId="45127" hidden="1" xr:uid="{00000000-0005-0000-0000-0000B7A00000}"/>
    <cellStyle name="Hiperłącze 9" xfId="30747" hidden="1" xr:uid="{00000000-0005-0000-0000-00000E9A0000}"/>
    <cellStyle name="Hiperłącze 9" xfId="22621" hidden="1" xr:uid="{00000000-0005-0000-0000-00008B960000}"/>
    <cellStyle name="Hiperłącze 9" xfId="39355" hidden="1" xr:uid="{00000000-0005-0000-0000-0000BB9E0000}"/>
    <cellStyle name="Hiperłącze 9" xfId="19953" hidden="1" xr:uid="{00000000-0005-0000-0000-00003F950000}"/>
    <cellStyle name="Hiperłącze 9" xfId="11503" hidden="1" xr:uid="{00000000-0005-0000-0000-0000F4910000}"/>
    <cellStyle name="Hiperłącze 9" xfId="12472" hidden="1" xr:uid="{00000000-0005-0000-0000-0000BA910000}"/>
    <cellStyle name="Hiperłącze 9" xfId="44023" hidden="1" xr:uid="{00000000-0005-0000-0000-00001DA00000}"/>
    <cellStyle name="Hiperłącze 9" xfId="45792" hidden="1" xr:uid="{00000000-0005-0000-0000-0000EEA00000}"/>
    <cellStyle name="Hiperłącze 9" xfId="30345" hidden="1" xr:uid="{00000000-0005-0000-0000-0000E1990000}"/>
    <cellStyle name="Hiperłącze 9" xfId="23073" hidden="1" xr:uid="{00000000-0005-0000-0000-0000E3960000}"/>
    <cellStyle name="Hiperłącze 9" xfId="22163" hidden="1" xr:uid="{00000000-0005-0000-0000-00003B960000}"/>
    <cellStyle name="Hiperłącze 9" xfId="11597" hidden="1" xr:uid="{00000000-0005-0000-0000-0000FF910000}"/>
    <cellStyle name="Hiperłącze 9" xfId="34491" hidden="1" xr:uid="{00000000-0005-0000-0000-00009D9C0000}"/>
    <cellStyle name="Hiperłącze 9" xfId="25885" hidden="1" xr:uid="{00000000-0005-0000-0000-0000DB970000}"/>
    <cellStyle name="Hiperłącze 9" xfId="36687" hidden="1" xr:uid="{00000000-0005-0000-0000-0000CC9C0000}"/>
    <cellStyle name="Hiperłącze 9" xfId="42846" hidden="1" xr:uid="{00000000-0005-0000-0000-0000DB9F0000}"/>
    <cellStyle name="Hiperłącze 9" xfId="34427" hidden="1" xr:uid="{00000000-0005-0000-0000-00002B9D0000}"/>
    <cellStyle name="Hiperłącze 9" xfId="32753" hidden="1" xr:uid="{00000000-0005-0000-0000-00003E9B0000}"/>
    <cellStyle name="Hiperłącze 9" xfId="33058" hidden="1" xr:uid="{00000000-0005-0000-0000-0000879B0000}"/>
    <cellStyle name="Hiperłącze 9" xfId="31147" hidden="1" xr:uid="{00000000-0005-0000-0000-0000579A0000}"/>
    <cellStyle name="Hiperłącze 9" xfId="37167" hidden="1" xr:uid="{00000000-0005-0000-0000-0000429D0000}"/>
    <cellStyle name="Hiperłącze 9" xfId="19199" hidden="1" xr:uid="{00000000-0005-0000-0000-000010950000}"/>
    <cellStyle name="Hiperłącze 9" xfId="45344" hidden="1" xr:uid="{00000000-0005-0000-0000-0000E7A00000}"/>
    <cellStyle name="Hiperłącze 9" xfId="37887" hidden="1" xr:uid="{00000000-0005-0000-0000-0000B89D0000}"/>
    <cellStyle name="Hiperłącze 9" xfId="24701" hidden="1" xr:uid="{00000000-0005-0000-0000-00008E970000}"/>
    <cellStyle name="Hiperłącze 9" xfId="38057" hidden="1" xr:uid="{00000000-0005-0000-0000-0000809D0000}"/>
    <cellStyle name="Hiperłącze 9" xfId="15667" hidden="1" xr:uid="{00000000-0005-0000-0000-000075930000}"/>
    <cellStyle name="Hiperłącze 9" xfId="39911" hidden="1" xr:uid="{00000000-0005-0000-0000-00003D9E0000}"/>
    <cellStyle name="Hiperłącze 9" xfId="39938" hidden="1" xr:uid="{00000000-0005-0000-0000-0000409E0000}"/>
    <cellStyle name="Hiperłącze 9" xfId="39952" hidden="1" xr:uid="{00000000-0005-0000-0000-0000439E0000}"/>
    <cellStyle name="Hiperłącze 9" xfId="39943" hidden="1" xr:uid="{00000000-0005-0000-0000-0000449E0000}"/>
    <cellStyle name="Hiperłącze 9" xfId="39984" hidden="1" xr:uid="{00000000-0005-0000-0000-0000459E0000}"/>
    <cellStyle name="Hiperłącze 9" xfId="39961" hidden="1" xr:uid="{00000000-0005-0000-0000-0000489E0000}"/>
    <cellStyle name="Hiperłącze 9" xfId="38649" hidden="1" xr:uid="{00000000-0005-0000-0000-00004C9E0000}"/>
    <cellStyle name="Hiperłącze 9" xfId="38813" hidden="1" xr:uid="{00000000-0005-0000-0000-00004F9E0000}"/>
    <cellStyle name="Hiperłącze 9" xfId="38646" hidden="1" xr:uid="{00000000-0005-0000-0000-0000549E0000}"/>
    <cellStyle name="Hiperłącze 9" xfId="11281" hidden="1" xr:uid="{00000000-0005-0000-0000-000077910000}"/>
    <cellStyle name="Hiperłącze 9" xfId="11339" hidden="1" xr:uid="{00000000-0005-0000-0000-00007A910000}"/>
    <cellStyle name="Hiperłącze 9" xfId="11290" hidden="1" xr:uid="{00000000-0005-0000-0000-00007C910000}"/>
    <cellStyle name="Hiperłącze 9" xfId="10393" hidden="1" xr:uid="{00000000-0005-0000-0000-000067910000}"/>
    <cellStyle name="Hiperłącze 9" xfId="10463" hidden="1" xr:uid="{00000000-0005-0000-0000-000069910000}"/>
    <cellStyle name="Hiperłącze 9" xfId="10286" hidden="1" xr:uid="{00000000-0005-0000-0000-000060910000}"/>
    <cellStyle name="Hiperłącze 9" xfId="10198" hidden="1" xr:uid="{00000000-0005-0000-0000-000059910000}"/>
    <cellStyle name="Hiperłącze 9" xfId="12570" hidden="1" xr:uid="{00000000-0005-0000-0000-0000C6910000}"/>
    <cellStyle name="Hiperłącze 9" xfId="12430" hidden="1" xr:uid="{00000000-0005-0000-0000-0000B5910000}"/>
    <cellStyle name="Hiperłącze 9" xfId="12330" hidden="1" xr:uid="{00000000-0005-0000-0000-0000A5910000}"/>
    <cellStyle name="Hiperłącze 9" xfId="13706" hidden="1" xr:uid="{00000000-0005-0000-0000-000072920000}"/>
    <cellStyle name="Hiperłącze 9" xfId="13489" hidden="1" xr:uid="{00000000-0005-0000-0000-000042920000}"/>
    <cellStyle name="Hiperłącze 9" xfId="13185" hidden="1" xr:uid="{00000000-0005-0000-0000-000022920000}"/>
    <cellStyle name="Hiperłącze 9" xfId="15543" hidden="1" xr:uid="{00000000-0005-0000-0000-000061930000}"/>
    <cellStyle name="Hiperłącze 9" xfId="15046" hidden="1" xr:uid="{00000000-0005-0000-0000-000051930000}"/>
    <cellStyle name="Hiperłącze 9" xfId="15438" hidden="1" xr:uid="{00000000-0005-0000-0000-000030930000}"/>
    <cellStyle name="Hiperłącze 9" xfId="15219" hidden="1" xr:uid="{00000000-0005-0000-0000-000020930000}"/>
    <cellStyle name="Hiperłącze 9" xfId="39424" hidden="1" xr:uid="{00000000-0005-0000-0000-0000089E0000}"/>
    <cellStyle name="Hiperłącze 9" xfId="33860" hidden="1" xr:uid="{00000000-0005-0000-0000-0000C19B0000}"/>
    <cellStyle name="Hiperłącze 9" xfId="34420" hidden="1" xr:uid="{00000000-0005-0000-0000-0000309D0000}"/>
    <cellStyle name="Hiperłącze 9" xfId="45106" hidden="1" xr:uid="{00000000-0005-0000-0000-0000B3A00000}"/>
    <cellStyle name="Hiperłącze 9" xfId="44353" hidden="1" xr:uid="{00000000-0005-0000-0000-000044A00000}"/>
    <cellStyle name="Hiperłącze 9" xfId="25556" hidden="1" xr:uid="{00000000-0005-0000-0000-00008F980000}"/>
    <cellStyle name="Hiperłącze 9" xfId="36201" hidden="1" xr:uid="{00000000-0005-0000-0000-0000B99C0000}"/>
    <cellStyle name="Hiperłącze 9" xfId="37777" hidden="1" xr:uid="{00000000-0005-0000-0000-00005E9D0000}"/>
    <cellStyle name="Hiperłącze 9" xfId="20537" hidden="1" xr:uid="{00000000-0005-0000-0000-000012960000}"/>
    <cellStyle name="Hiperłącze 9" xfId="19868" hidden="1" xr:uid="{00000000-0005-0000-0000-000037950000}"/>
    <cellStyle name="Hiperłącze 9" xfId="25357" hidden="1" xr:uid="{00000000-0005-0000-0000-000011990000}"/>
    <cellStyle name="Hiperłącze 9" xfId="31039" hidden="1" xr:uid="{00000000-0005-0000-0000-00004B9A0000}"/>
    <cellStyle name="Hiperłącze 9" xfId="29285" hidden="1" xr:uid="{00000000-0005-0000-0000-0000B0990000}"/>
    <cellStyle name="Hiperłącze 9" xfId="17266" hidden="1" xr:uid="{00000000-0005-0000-0000-0000E5930000}"/>
    <cellStyle name="Hiperłącze 9" xfId="24157" hidden="1" xr:uid="{00000000-0005-0000-0000-000030970000}"/>
    <cellStyle name="Hiperłącze 9" xfId="24200" hidden="1" xr:uid="{00000000-0005-0000-0000-00002D970000}"/>
    <cellStyle name="Hiperłącze 9" xfId="26333" hidden="1" xr:uid="{00000000-0005-0000-0000-00000A980000}"/>
    <cellStyle name="Hiperłącze 9" xfId="38519" hidden="1" xr:uid="{00000000-0005-0000-0000-0000DF9D0000}"/>
    <cellStyle name="Hiperłącze 9" xfId="38143" hidden="1" xr:uid="{00000000-0005-0000-0000-0000B79D0000}"/>
    <cellStyle name="Hiperłącze 9" xfId="37636" hidden="1" xr:uid="{00000000-0005-0000-0000-0000909D0000}"/>
    <cellStyle name="Hiperłącze 9" xfId="38772" hidden="1" xr:uid="{00000000-0005-0000-0000-0000569E0000}"/>
    <cellStyle name="Hiperłącze 9" xfId="38764" hidden="1" xr:uid="{00000000-0005-0000-0000-0000579E0000}"/>
    <cellStyle name="Hiperłącze 9" xfId="38606" hidden="1" xr:uid="{00000000-0005-0000-0000-0000599E0000}"/>
    <cellStyle name="Hiperłącze 9" xfId="38624" hidden="1" xr:uid="{00000000-0005-0000-0000-00005C9E0000}"/>
    <cellStyle name="Hiperłącze 9" xfId="38724" hidden="1" xr:uid="{00000000-0005-0000-0000-00005E9E0000}"/>
    <cellStyle name="Hiperłącze 9" xfId="40022" hidden="1" xr:uid="{00000000-0005-0000-0000-0000619E0000}"/>
    <cellStyle name="Hiperłącze 9" xfId="40064" hidden="1" xr:uid="{00000000-0005-0000-0000-0000679E0000}"/>
    <cellStyle name="Hiperłącze 9" xfId="40212" hidden="1" xr:uid="{00000000-0005-0000-0000-0000719E0000}"/>
    <cellStyle name="Hiperłącze 9" xfId="40204" hidden="1" xr:uid="{00000000-0005-0000-0000-0000759E0000}"/>
    <cellStyle name="Hiperłącze 9" xfId="40230" hidden="1" xr:uid="{00000000-0005-0000-0000-0000769E0000}"/>
    <cellStyle name="Hiperłącze 9" xfId="40193" hidden="1" xr:uid="{00000000-0005-0000-0000-0000779E0000}"/>
    <cellStyle name="Hiperłącze 9" xfId="40320" hidden="1" xr:uid="{00000000-0005-0000-0000-00007E9E0000}"/>
    <cellStyle name="Hiperłącze 9" xfId="40277" hidden="1" xr:uid="{00000000-0005-0000-0000-00007F9E0000}"/>
    <cellStyle name="Hiperłącze 9" xfId="40269" hidden="1" xr:uid="{00000000-0005-0000-0000-0000809E0000}"/>
    <cellStyle name="Hiperłącze 9" xfId="40328" hidden="1" xr:uid="{00000000-0005-0000-0000-0000829E0000}"/>
    <cellStyle name="Hiperłącze 9" xfId="40336" hidden="1" xr:uid="{00000000-0005-0000-0000-0000859E0000}"/>
    <cellStyle name="Hiperłącze 9" xfId="40344" hidden="1" xr:uid="{00000000-0005-0000-0000-0000869E0000}"/>
    <cellStyle name="Hiperłącze 9" xfId="40352" hidden="1" xr:uid="{00000000-0005-0000-0000-0000879E0000}"/>
    <cellStyle name="Hiperłącze 9" xfId="40416" hidden="1" xr:uid="{00000000-0005-0000-0000-00008A9E0000}"/>
    <cellStyle name="Hiperłącze 9" xfId="40381" hidden="1" xr:uid="{00000000-0005-0000-0000-0000909E0000}"/>
    <cellStyle name="Hiperłącze 9" xfId="40542" hidden="1" xr:uid="{00000000-0005-0000-0000-00009D9E0000}"/>
    <cellStyle name="Hiperłącze 9" xfId="40569" hidden="1" xr:uid="{00000000-0005-0000-0000-0000A09E0000}"/>
    <cellStyle name="Hiperłącze 9" xfId="40623" hidden="1" xr:uid="{00000000-0005-0000-0000-0000A19E0000}"/>
    <cellStyle name="Hiperłącze 9" xfId="40583" hidden="1" xr:uid="{00000000-0005-0000-0000-0000A39E0000}"/>
    <cellStyle name="Hiperłącze 9" xfId="40574" hidden="1" xr:uid="{00000000-0005-0000-0000-0000A49E0000}"/>
    <cellStyle name="Hiperłącze 9" xfId="40615" hidden="1" xr:uid="{00000000-0005-0000-0000-0000A59E0000}"/>
    <cellStyle name="Hiperłącze 9" xfId="40641" hidden="1" xr:uid="{00000000-0005-0000-0000-0000A69E0000}"/>
    <cellStyle name="Hiperłącze 9" xfId="39102" hidden="1" xr:uid="{00000000-0005-0000-0000-0000B19E0000}"/>
    <cellStyle name="Hiperłącze 9" xfId="29189" hidden="1" xr:uid="{00000000-0005-0000-0000-0000A4990000}"/>
    <cellStyle name="Hiperłącze 9" xfId="36369" hidden="1" xr:uid="{00000000-0005-0000-0000-0000029D0000}"/>
    <cellStyle name="Hiperłącze 9" xfId="26069" hidden="1" xr:uid="{00000000-0005-0000-0000-0000F0970000}"/>
    <cellStyle name="Hiperłącze 9" xfId="26085" hidden="1" xr:uid="{00000000-0005-0000-0000-0000F4970000}"/>
    <cellStyle name="Hiperłącze 9" xfId="26136" hidden="1" xr:uid="{00000000-0005-0000-0000-0000F5970000}"/>
    <cellStyle name="Hiperłącze 9" xfId="26208" hidden="1" xr:uid="{00000000-0005-0000-0000-0000F9970000}"/>
    <cellStyle name="Hiperłącze 9" xfId="33792" hidden="1" xr:uid="{00000000-0005-0000-0000-0000BC9B0000}"/>
    <cellStyle name="Hiperłącze 9" xfId="11380" hidden="1" xr:uid="{00000000-0005-0000-0000-000084910000}"/>
    <cellStyle name="Hiperłącze 9" xfId="28827" hidden="1" xr:uid="{00000000-0005-0000-0000-00004A990000}"/>
    <cellStyle name="Hiperłącze 9" xfId="28527" hidden="1" xr:uid="{00000000-0005-0000-0000-000078990000}"/>
    <cellStyle name="Hiperłącze 9" xfId="28402" hidden="1" xr:uid="{00000000-0005-0000-0000-000093990000}"/>
    <cellStyle name="Hiperłącze 9" xfId="36890" hidden="1" xr:uid="{00000000-0005-0000-0000-0000E19C0000}"/>
    <cellStyle name="Hiperłącze 9" xfId="29116" hidden="1" xr:uid="{00000000-0005-0000-0000-000091990000}"/>
    <cellStyle name="Hiperłącze 9" xfId="15174" hidden="1" xr:uid="{00000000-0005-0000-0000-000015930000}"/>
    <cellStyle name="Hiperłącze 9" xfId="13134" hidden="1" xr:uid="{00000000-0005-0000-0000-00001F920000}"/>
    <cellStyle name="Hiperłącze 9" xfId="25631" hidden="1" xr:uid="{00000000-0005-0000-0000-0000C3970000}"/>
    <cellStyle name="Hiperłącze 9" xfId="18608" hidden="1" xr:uid="{00000000-0005-0000-0000-00008F940000}"/>
    <cellStyle name="Hiperłącze 9" xfId="18123" hidden="1" xr:uid="{00000000-0005-0000-0000-000076940000}"/>
    <cellStyle name="Hiperłącze 9" xfId="18877" hidden="1" xr:uid="{00000000-0005-0000-0000-0000A5940000}"/>
    <cellStyle name="Hiperłącze 9" xfId="18510" hidden="1" xr:uid="{00000000-0005-0000-0000-0000C0940000}"/>
    <cellStyle name="Hiperłącze 9" xfId="28186" hidden="1" xr:uid="{00000000-0005-0000-0000-000029990000}"/>
    <cellStyle name="Hiperłącze 9" xfId="22981" hidden="1" xr:uid="{00000000-0005-0000-0000-0000D7960000}"/>
    <cellStyle name="Hiperłącze 9" xfId="12057" hidden="1" xr:uid="{00000000-0005-0000-0000-000093910000}"/>
    <cellStyle name="Hiperłącze 9" xfId="23571" hidden="1" xr:uid="{00000000-0005-0000-0000-0000F2960000}"/>
    <cellStyle name="Hiperłącze 9" xfId="12777" hidden="1" xr:uid="{00000000-0005-0000-0000-0000DE910000}"/>
    <cellStyle name="Hiperłącze 9" xfId="44161" hidden="1" xr:uid="{00000000-0005-0000-0000-000030A00000}"/>
    <cellStyle name="Hiperłącze 9" xfId="40777" hidden="1" xr:uid="{00000000-0005-0000-0000-0000CF9E0000}"/>
    <cellStyle name="Hiperłącze 9" xfId="27099" hidden="1" xr:uid="{00000000-0005-0000-0000-000093980000}"/>
    <cellStyle name="Hiperłącze 9" xfId="32526" hidden="1" xr:uid="{00000000-0005-0000-0000-0000E89A0000}"/>
    <cellStyle name="Hiperłącze 9" xfId="37568" hidden="1" xr:uid="{00000000-0005-0000-0000-00009C9D0000}"/>
    <cellStyle name="Hiperłącze 9" xfId="26839" hidden="1" xr:uid="{00000000-0005-0000-0000-000059980000}"/>
    <cellStyle name="Hiperłącze 9" xfId="11348" hidden="1" xr:uid="{00000000-0005-0000-0000-00007D910000}"/>
    <cellStyle name="Hiperłącze 9" xfId="17193" hidden="1" xr:uid="{00000000-0005-0000-0000-0000E2930000}"/>
    <cellStyle name="Hiperłącze 9" xfId="26516" hidden="1" xr:uid="{00000000-0005-0000-0000-00003B980000}"/>
    <cellStyle name="Hiperłącze 9" xfId="15569" hidden="1" xr:uid="{00000000-0005-0000-0000-000069930000}"/>
    <cellStyle name="Hiperłącze 9" xfId="35797" hidden="1" xr:uid="{00000000-0005-0000-0000-00006E9C0000}"/>
    <cellStyle name="Hiperłącze 9" xfId="19826" hidden="1" xr:uid="{00000000-0005-0000-0000-000031950000}"/>
    <cellStyle name="Hiperłącze 9" xfId="12872" hidden="1" xr:uid="{00000000-0005-0000-0000-0000E4920000}"/>
    <cellStyle name="Hiperłącze 9" xfId="43662" hidden="1" xr:uid="{00000000-0005-0000-0000-0000F99F0000}"/>
    <cellStyle name="Hiperłącze 9" xfId="37131" hidden="1" xr:uid="{00000000-0005-0000-0000-0000219D0000}"/>
    <cellStyle name="Hiperłącze 9" xfId="35732" hidden="1" xr:uid="{00000000-0005-0000-0000-00006B9C0000}"/>
    <cellStyle name="Hiperłącze 9" xfId="20314" hidden="1" xr:uid="{00000000-0005-0000-0000-000091950000}"/>
    <cellStyle name="Hiperłącze 9" xfId="31558" hidden="1" xr:uid="{00000000-0005-0000-0000-0000879A0000}"/>
    <cellStyle name="Hiperłącze 9" xfId="31274" hidden="1" xr:uid="{00000000-0005-0000-0000-00005E9A0000}"/>
    <cellStyle name="Hiperłącze 9" xfId="14602" hidden="1" xr:uid="{00000000-0005-0000-0000-0000FB920000}"/>
    <cellStyle name="Hiperłącze 9" xfId="16006" hidden="1" xr:uid="{00000000-0005-0000-0000-00000C940000}"/>
    <cellStyle name="Hiperłącze 9" xfId="25736" hidden="1" xr:uid="{00000000-0005-0000-0000-0000CD970000}"/>
    <cellStyle name="Hiperłącze 9" xfId="39022" hidden="1" xr:uid="{00000000-0005-0000-0000-0000AE9E0000}"/>
    <cellStyle name="Hiperłącze 9" xfId="13844" hidden="1" xr:uid="{00000000-0005-0000-0000-0000C6920000}"/>
    <cellStyle name="Hiperłącze 9" xfId="14407" hidden="1" xr:uid="{00000000-0005-0000-0000-0000A0920000}"/>
    <cellStyle name="Hiperłącze 9" xfId="21710" hidden="1" xr:uid="{00000000-0005-0000-0000-0000F1950000}"/>
    <cellStyle name="Hiperłącze 9" xfId="24746" hidden="1" xr:uid="{00000000-0005-0000-0000-00009C970000}"/>
    <cellStyle name="Hiperłącze 9" xfId="27624" hidden="1" xr:uid="{00000000-0005-0000-0000-0000F4980000}"/>
    <cellStyle name="Hiperłącze 9" xfId="11942" hidden="1" xr:uid="{00000000-0005-0000-0000-000049920000}"/>
    <cellStyle name="Hiperłącze 9" xfId="21449" hidden="1" xr:uid="{00000000-0005-0000-0000-0000D3950000}"/>
    <cellStyle name="Hiperłącze 9" xfId="21081" hidden="1" xr:uid="{00000000-0005-0000-0000-0000B0950000}"/>
    <cellStyle name="Hiperłącze 9" xfId="20237" hidden="1" xr:uid="{00000000-0005-0000-0000-00008C950000}"/>
    <cellStyle name="Hiperłącze 9" xfId="19400" hidden="1" xr:uid="{00000000-0005-0000-0000-000066950000}"/>
    <cellStyle name="Hiperłącze 9" xfId="33021" hidden="1" xr:uid="{00000000-0005-0000-0000-00008D9B0000}"/>
    <cellStyle name="Hiperłącze 9" xfId="16417" hidden="1" xr:uid="{00000000-0005-0000-0000-00006C940000}"/>
    <cellStyle name="Hiperłącze 9" xfId="25598" hidden="1" xr:uid="{00000000-0005-0000-0000-0000BC970000}"/>
    <cellStyle name="Hiperłącze 9" xfId="16227" hidden="1" xr:uid="{00000000-0005-0000-0000-0000F9940000}"/>
    <cellStyle name="Hiperłącze 9" xfId="25313" hidden="1" xr:uid="{00000000-0005-0000-0000-00001B990000}"/>
    <cellStyle name="Hiperłącze 9" xfId="33732" hidden="1" xr:uid="{00000000-0005-0000-0000-0000B19B0000}"/>
    <cellStyle name="Hiperłącze 9" xfId="32589" hidden="1" xr:uid="{00000000-0005-0000-0000-0000179B0000}"/>
    <cellStyle name="Hiperłącze 9" xfId="18795" hidden="1" xr:uid="{00000000-0005-0000-0000-0000A1940000}"/>
    <cellStyle name="Hiperłącze 9" xfId="18132" hidden="1" xr:uid="{00000000-0005-0000-0000-00007A940000}"/>
    <cellStyle name="Hiperłącze 9" xfId="36864" hidden="1" xr:uid="{00000000-0005-0000-0000-0000189D0000}"/>
    <cellStyle name="Hiperłącze 9" xfId="46501" hidden="1" xr:uid="{00000000-0005-0000-0000-0000D4A10000}"/>
    <cellStyle name="Hiperłącze 9" xfId="16404" hidden="1" xr:uid="{00000000-0005-0000-0000-00005E940000}"/>
    <cellStyle name="Hiperłącze 9" xfId="17843" hidden="1" xr:uid="{00000000-0005-0000-0000-000044940000}"/>
    <cellStyle name="Hiperłącze 9" xfId="17504" hidden="1" xr:uid="{00000000-0005-0000-0000-00001A940000}"/>
    <cellStyle name="Hiperłącze 9" xfId="11410" hidden="1" xr:uid="{00000000-0005-0000-0000-000087910000}"/>
    <cellStyle name="Hiperłącze 9" xfId="23421" hidden="1" xr:uid="{00000000-0005-0000-0000-0000BA960000}"/>
    <cellStyle name="Hiperłącze 9" xfId="29455" hidden="1" xr:uid="{00000000-0005-0000-0000-0000BE990000}"/>
    <cellStyle name="Hiperłącze 9" xfId="34658" hidden="1" xr:uid="{00000000-0005-0000-0000-0000DF9B0000}"/>
    <cellStyle name="Hiperłącze 9" xfId="28917" hidden="1" xr:uid="{00000000-0005-0000-0000-000057990000}"/>
    <cellStyle name="Hiperłącze 9" xfId="24020" hidden="1" xr:uid="{00000000-0005-0000-0000-000066970000}"/>
    <cellStyle name="Hiperłącze 9" xfId="45255" hidden="1" xr:uid="{00000000-0005-0000-0000-0000D5A00000}"/>
    <cellStyle name="Hiperłącze 9" xfId="26823" hidden="1" xr:uid="{00000000-0005-0000-0000-00005F980000}"/>
    <cellStyle name="Hiperłącze 9" xfId="22600" hidden="1" xr:uid="{00000000-0005-0000-0000-000087960000}"/>
    <cellStyle name="Hiperłącze 9" xfId="20803" hidden="1" xr:uid="{00000000-0005-0000-0000-000007970000}"/>
    <cellStyle name="Hiperłącze 9" xfId="40741" hidden="1" xr:uid="{00000000-0005-0000-0000-0000C69E0000}"/>
    <cellStyle name="Hiperłącze 9" xfId="39088" hidden="1" xr:uid="{00000000-0005-0000-0000-0000AC9E0000}"/>
    <cellStyle name="Hiperłącze 9" xfId="25049" hidden="1" xr:uid="{00000000-0005-0000-0000-000030980000}"/>
    <cellStyle name="Hiperłącze 9" xfId="11302" hidden="1" xr:uid="{00000000-0005-0000-0000-00007B910000}"/>
    <cellStyle name="Hiperłącze 9" xfId="39224" hidden="1" xr:uid="{00000000-0005-0000-0000-0000EE9D0000}"/>
    <cellStyle name="Hiperłącze 9" xfId="17933" hidden="1" xr:uid="{00000000-0005-0000-0000-00004E940000}"/>
    <cellStyle name="Hiperłącze 9" xfId="24184" hidden="1" xr:uid="{00000000-0005-0000-0000-000033970000}"/>
    <cellStyle name="Hiperłącze 9" xfId="29931" hidden="1" xr:uid="{00000000-0005-0000-0000-00008A9A0000}"/>
    <cellStyle name="Hiperłącze 9" xfId="29818" hidden="1" xr:uid="{00000000-0005-0000-0000-00001A9B0000}"/>
    <cellStyle name="Hiperłącze 9" xfId="35027" hidden="1" xr:uid="{00000000-0005-0000-0000-0000089C0000}"/>
    <cellStyle name="Hiperłącze 9" xfId="29918" hidden="1" xr:uid="{00000000-0005-0000-0000-00009F9B0000}"/>
    <cellStyle name="Hiperłącze 9" xfId="43800" hidden="1" xr:uid="{00000000-0005-0000-0000-00000BA00000}"/>
    <cellStyle name="Hiperłącze 9" xfId="45777" hidden="1" xr:uid="{00000000-0005-0000-0000-0000F1A00000}"/>
    <cellStyle name="Hiperłącze 9" xfId="41690" hidden="1" xr:uid="{00000000-0005-0000-0000-0000529F0000}"/>
    <cellStyle name="Hiperłącze 9" xfId="23589" hidden="1" xr:uid="{00000000-0005-0000-0000-000011970000}"/>
    <cellStyle name="Hiperłącze 9" xfId="21097" hidden="1" xr:uid="{00000000-0005-0000-0000-0000B4950000}"/>
    <cellStyle name="Hiperłącze 9" xfId="27944" hidden="1" xr:uid="{00000000-0005-0000-0000-0000CA980000}"/>
    <cellStyle name="Hiperłącze 9" xfId="40085" hidden="1" xr:uid="{00000000-0005-0000-0000-00006B9E0000}"/>
    <cellStyle name="Hiperłącze 9" xfId="46295" hidden="1" xr:uid="{00000000-0005-0000-0000-000066A10000}"/>
    <cellStyle name="Hiperłącze 9" xfId="29632" hidden="1" xr:uid="{00000000-0005-0000-0000-00001C9B0000}"/>
    <cellStyle name="Hiperłącze 9" xfId="21923" hidden="1" xr:uid="{00000000-0005-0000-0000-000004970000}"/>
    <cellStyle name="Hiperłącze 9" xfId="37838" hidden="1" xr:uid="{00000000-0005-0000-0000-0000709D0000}"/>
    <cellStyle name="Hiperłącze 9" xfId="26374" hidden="1" xr:uid="{00000000-0005-0000-0000-000014980000}"/>
    <cellStyle name="Hiperłącze 9" xfId="16739" hidden="1" xr:uid="{00000000-0005-0000-0000-0000FA940000}"/>
    <cellStyle name="Hiperłącze 9" xfId="33960" hidden="1" xr:uid="{00000000-0005-0000-0000-0000CA9B0000}"/>
    <cellStyle name="Hiperłącze 9" xfId="44376" hidden="1" xr:uid="{00000000-0005-0000-0000-00004CA00000}"/>
    <cellStyle name="Hiperłącze 9" xfId="44761" hidden="1" xr:uid="{00000000-0005-0000-0000-000089A00000}"/>
    <cellStyle name="Hiperłącze 9" xfId="34868" hidden="1" xr:uid="{00000000-0005-0000-0000-0000F19B0000}"/>
    <cellStyle name="Hiperłącze 9" xfId="28993" hidden="1" xr:uid="{00000000-0005-0000-0000-00005E990000}"/>
    <cellStyle name="Hiperłącze 9" xfId="28716" hidden="1" xr:uid="{00000000-0005-0000-0000-000041990000}"/>
    <cellStyle name="Hiperłącze 9" xfId="30231" hidden="1" xr:uid="{00000000-0005-0000-0000-0000DB990000}"/>
    <cellStyle name="Hiperłącze 9" xfId="34693" hidden="1" xr:uid="{00000000-0005-0000-0000-0000DD9B0000}"/>
    <cellStyle name="Hiperłącze 9" xfId="16484" hidden="1" xr:uid="{00000000-0005-0000-0000-000061940000}"/>
    <cellStyle name="Hiperłącze 9" xfId="19036" hidden="1" xr:uid="{00000000-0005-0000-0000-0000E1940000}"/>
    <cellStyle name="Hiperłącze 9" xfId="41128" hidden="1" xr:uid="{00000000-0005-0000-0000-0000109F0000}"/>
    <cellStyle name="Hiperłącze 9" xfId="46627" hidden="1" xr:uid="{00000000-0005-0000-0000-0000B7A10000}"/>
    <cellStyle name="Hiperłącze 9" xfId="40683" hidden="1" xr:uid="{00000000-0005-0000-0000-0000C89E0000}"/>
    <cellStyle name="Hiperłącze 9" xfId="13038" hidden="1" xr:uid="{00000000-0005-0000-0000-000018920000}"/>
    <cellStyle name="Hiperłącze 9" xfId="18696" hidden="1" xr:uid="{00000000-0005-0000-0000-00009C940000}"/>
    <cellStyle name="Hiperłącze 9" xfId="42003" hidden="1" xr:uid="{00000000-0005-0000-0000-0000BD9F0000}"/>
    <cellStyle name="Hiperłącze 9" xfId="41995" hidden="1" xr:uid="{00000000-0005-0000-0000-0000BE9F0000}"/>
    <cellStyle name="Hiperłącze 9" xfId="41981" hidden="1" xr:uid="{00000000-0005-0000-0000-0000C09F0000}"/>
    <cellStyle name="Hiperłącze 9" xfId="42685" hidden="1" xr:uid="{00000000-0005-0000-0000-0000C19F0000}"/>
    <cellStyle name="Hiperłącze 9" xfId="42694" hidden="1" xr:uid="{00000000-0005-0000-0000-0000C29F0000}"/>
    <cellStyle name="Hiperłącze 9" xfId="42666" hidden="1" xr:uid="{00000000-0005-0000-0000-0000C79F0000}"/>
    <cellStyle name="Hiperłącze 9" xfId="42711" hidden="1" xr:uid="{00000000-0005-0000-0000-0000C99F0000}"/>
    <cellStyle name="Hiperłącze 9" xfId="42793" hidden="1" xr:uid="{00000000-0005-0000-0000-0000CE9F0000}"/>
    <cellStyle name="Hiperłącze 9" xfId="42742" hidden="1" xr:uid="{00000000-0005-0000-0000-0000D09F0000}"/>
    <cellStyle name="Hiperłącze 9" xfId="42769" hidden="1" xr:uid="{00000000-0005-0000-0000-0000D39F0000}"/>
    <cellStyle name="Hiperłącze 9" xfId="39615" hidden="1" xr:uid="{00000000-0005-0000-0000-00001A9E0000}"/>
    <cellStyle name="Hiperłącze 9" xfId="35429" hidden="1" xr:uid="{00000000-0005-0000-0000-0000339C0000}"/>
    <cellStyle name="Hiperłącze 9" xfId="35487" hidden="1" xr:uid="{00000000-0005-0000-0000-0000369C0000}"/>
    <cellStyle name="Hiperłącze 9" xfId="35450" hidden="1" xr:uid="{00000000-0005-0000-0000-0000379C0000}"/>
    <cellStyle name="Hiperłącze 9" xfId="35254" hidden="1" xr:uid="{00000000-0005-0000-0000-0000199C0000}"/>
    <cellStyle name="Hiperłącze 9" xfId="35270" hidden="1" xr:uid="{00000000-0005-0000-0000-00001E9C0000}"/>
    <cellStyle name="Hiperłącze 9" xfId="35238" hidden="1" xr:uid="{00000000-0005-0000-0000-00001F9C0000}"/>
    <cellStyle name="Hiperłącze 9" xfId="35279" hidden="1" xr:uid="{00000000-0005-0000-0000-0000219C0000}"/>
    <cellStyle name="Hiperłącze 9" xfId="35174" hidden="1" xr:uid="{00000000-0005-0000-0000-0000129C0000}"/>
    <cellStyle name="Hiperłącze 9" xfId="35123" hidden="1" xr:uid="{00000000-0005-0000-0000-00000F9C0000}"/>
    <cellStyle name="Hiperłącze 9" xfId="35158" hidden="1" xr:uid="{00000000-0005-0000-0000-00000D9C0000}"/>
    <cellStyle name="Hiperłącze 9" xfId="33175" hidden="1" xr:uid="{00000000-0005-0000-0000-00004A9B0000}"/>
    <cellStyle name="Hiperłącze 9" xfId="32726" hidden="1" xr:uid="{00000000-0005-0000-0000-0000369B0000}"/>
    <cellStyle name="Hiperłącze 9" xfId="33011" hidden="1" xr:uid="{00000000-0005-0000-0000-0000979B0000}"/>
    <cellStyle name="Hiperłącze 9" xfId="32889" hidden="1" xr:uid="{00000000-0005-0000-0000-0000839B0000}"/>
    <cellStyle name="Hiperłącze 9" xfId="15203" hidden="1" xr:uid="{00000000-0005-0000-0000-00001C930000}"/>
    <cellStyle name="Hiperłącze 9" xfId="40650" hidden="1" xr:uid="{00000000-0005-0000-0000-0000C19E0000}"/>
    <cellStyle name="Hiperłącze 9" xfId="32333" hidden="1" xr:uid="{00000000-0005-0000-0000-0000189B0000}"/>
    <cellStyle name="Hiperłącze 9" xfId="18222" hidden="1" xr:uid="{00000000-0005-0000-0000-000081940000}"/>
    <cellStyle name="Hiperłącze 9" xfId="37080" hidden="1" xr:uid="{00000000-0005-0000-0000-0000F19C0000}"/>
    <cellStyle name="Hiperłącze 9" xfId="11821" hidden="1" xr:uid="{00000000-0005-0000-0000-00005F930000}"/>
    <cellStyle name="Hiperłącze 9" xfId="13364" hidden="1" xr:uid="{00000000-0005-0000-0000-000039920000}"/>
    <cellStyle name="Hiperłącze 9" xfId="35353" hidden="1" xr:uid="{00000000-0005-0000-0000-0000299C0000}"/>
    <cellStyle name="Hiperłącze 9" xfId="42316" hidden="1" xr:uid="{00000000-0005-0000-0000-0000759F0000}"/>
    <cellStyle name="Hiperłącze 9" xfId="41455" hidden="1" xr:uid="{00000000-0005-0000-0000-0000F79E0000}"/>
    <cellStyle name="Hiperłącze 9" xfId="29134" hidden="1" xr:uid="{00000000-0005-0000-0000-000096990000}"/>
    <cellStyle name="Hiperłącze 9" xfId="40031" hidden="1" xr:uid="{00000000-0005-0000-0000-0000629E0000}"/>
    <cellStyle name="Hiperłącze 9" xfId="44695" hidden="1" xr:uid="{00000000-0005-0000-0000-000083A00000}"/>
    <cellStyle name="Hiperłącze 9" xfId="13318" hidden="1" xr:uid="{00000000-0005-0000-0000-000034920000}"/>
    <cellStyle name="Hiperłącze 9" xfId="38154" hidden="1" xr:uid="{00000000-0005-0000-0000-0000B59D0000}"/>
    <cellStyle name="Hiperłącze 9" xfId="40701" hidden="1" xr:uid="{00000000-0005-0000-0000-0000CC9E0000}"/>
    <cellStyle name="Hiperłącze 9" xfId="30938" hidden="1" xr:uid="{00000000-0005-0000-0000-0000259A0000}"/>
    <cellStyle name="Hiperłącze 9" xfId="22872" hidden="1" xr:uid="{00000000-0005-0000-0000-0000EE960000}"/>
    <cellStyle name="Hiperłącze 9" xfId="29988" hidden="1" xr:uid="{00000000-0005-0000-0000-0000979A0000}"/>
    <cellStyle name="Hiperłącze 9" xfId="25060" hidden="1" xr:uid="{00000000-0005-0000-0000-000022980000}"/>
    <cellStyle name="Hiperłącze 9" xfId="23598" hidden="1" xr:uid="{00000000-0005-0000-0000-000012970000}"/>
    <cellStyle name="Hiperłącze 9" xfId="38583" hidden="1" xr:uid="{00000000-0005-0000-0000-0000E29D0000}"/>
    <cellStyle name="Hiperłącze 9" xfId="23725" hidden="1" xr:uid="{00000000-0005-0000-0000-000020970000}"/>
    <cellStyle name="Hiperłącze 9" xfId="19770" hidden="1" xr:uid="{00000000-0005-0000-0000-000029950000}"/>
    <cellStyle name="Hiperłącze 9" xfId="19126" hidden="1" xr:uid="{00000000-0005-0000-0000-00000B950000}"/>
    <cellStyle name="Hiperłącze 9" xfId="35420" hidden="1" xr:uid="{00000000-0005-0000-0000-0000349C0000}"/>
    <cellStyle name="Hiperłącze 9" xfId="46780" hidden="1" xr:uid="{00000000-0005-0000-0000-00007FA10000}"/>
    <cellStyle name="Hiperłącze 9" xfId="47166" hidden="1" xr:uid="{00000000-0005-0000-0000-0000A2A10000}"/>
    <cellStyle name="Hiperłącze 9" xfId="27308" hidden="1" xr:uid="{00000000-0005-0000-0000-0000EF980000}"/>
    <cellStyle name="Hiperłącze 9" xfId="31496" hidden="1" xr:uid="{00000000-0005-0000-0000-00007D9A0000}"/>
    <cellStyle name="Hiperłącze 9" xfId="38943" hidden="1" xr:uid="{00000000-0005-0000-0000-0000409F0000}"/>
    <cellStyle name="Hiperłącze 9" xfId="40896" hidden="1" xr:uid="{00000000-0005-0000-0000-00000D9F0000}"/>
    <cellStyle name="Hiperłącze 9" xfId="41190" hidden="1" xr:uid="{00000000-0005-0000-0000-0000DA9E0000}"/>
    <cellStyle name="Hiperłącze 9" xfId="46927" hidden="1" xr:uid="{00000000-0005-0000-0000-00008EA10000}"/>
    <cellStyle name="Hiperłącze 9" xfId="42881" hidden="1" xr:uid="{00000000-0005-0000-0000-0000D99F0000}"/>
    <cellStyle name="Hiperłącze 9" xfId="42838" hidden="1" xr:uid="{00000000-0005-0000-0000-0000DC9F0000}"/>
    <cellStyle name="Hiperłącze 9" xfId="42874" hidden="1" xr:uid="{00000000-0005-0000-0000-0000DD9F0000}"/>
    <cellStyle name="Hiperłącze 9" xfId="42854" hidden="1" xr:uid="{00000000-0005-0000-0000-0000E09F0000}"/>
    <cellStyle name="Hiperłącze 9" xfId="42924" hidden="1" xr:uid="{00000000-0005-0000-0000-0000E39F0000}"/>
    <cellStyle name="Hiperłącze 9" xfId="43015" hidden="1" xr:uid="{00000000-0005-0000-0000-0000ED9F0000}"/>
    <cellStyle name="Hiperłącze 9" xfId="43024" hidden="1" xr:uid="{00000000-0005-0000-0000-0000EE9F0000}"/>
    <cellStyle name="Hiperłącze 9" xfId="43105" hidden="1" xr:uid="{00000000-0005-0000-0000-0000F29F0000}"/>
    <cellStyle name="Hiperłącze 9" xfId="43114" hidden="1" xr:uid="{00000000-0005-0000-0000-0000F69F0000}"/>
    <cellStyle name="Hiperłącze 9" xfId="43739" hidden="1" xr:uid="{00000000-0005-0000-0000-0000FD9F0000}"/>
    <cellStyle name="Hiperłącze 9" xfId="43732" hidden="1" xr:uid="{00000000-0005-0000-0000-000001A00000}"/>
    <cellStyle name="Hiperłącze 9" xfId="43755" hidden="1" xr:uid="{00000000-0005-0000-0000-000002A00000}"/>
    <cellStyle name="Hiperłącze 9" xfId="43792" hidden="1" xr:uid="{00000000-0005-0000-0000-00000CA00000}"/>
    <cellStyle name="Hiperłącze 9" xfId="43828" hidden="1" xr:uid="{00000000-0005-0000-0000-00000DA00000}"/>
    <cellStyle name="Hiperłącze 9" xfId="43851" hidden="1" xr:uid="{00000000-0005-0000-0000-00000EA00000}"/>
    <cellStyle name="Hiperłącze 9" xfId="43819" hidden="1" xr:uid="{00000000-0005-0000-0000-00000FA00000}"/>
    <cellStyle name="Hiperłącze 9" xfId="42324" hidden="1" xr:uid="{00000000-0005-0000-0000-0000769F0000}"/>
    <cellStyle name="Hiperłącze 9" xfId="39085" hidden="1" xr:uid="{00000000-0005-0000-0000-0000A99E0000}"/>
    <cellStyle name="Hiperłącze 9" xfId="40104" hidden="1" xr:uid="{00000000-0005-0000-0000-0000659E0000}"/>
    <cellStyle name="Hiperłącze 9" xfId="38503" hidden="1" xr:uid="{00000000-0005-0000-0000-0000DD9D0000}"/>
    <cellStyle name="Hiperłącze 9" xfId="34101" hidden="1" xr:uid="{00000000-0005-0000-0000-00004C9C0000}"/>
    <cellStyle name="Hiperłącze 9" xfId="34217" hidden="1" xr:uid="{00000000-0005-0000-0000-00004F9C0000}"/>
    <cellStyle name="Hiperłącze 9" xfId="35573" hidden="1" xr:uid="{00000000-0005-0000-0000-0000599C0000}"/>
    <cellStyle name="Hiperłącze 9" xfId="35550" hidden="1" xr:uid="{00000000-0005-0000-0000-00005C9C0000}"/>
    <cellStyle name="Hiperłącze 9" xfId="35626" hidden="1" xr:uid="{00000000-0005-0000-0000-00005F9C0000}"/>
    <cellStyle name="Hiperłącze 9" xfId="35689" hidden="1" xr:uid="{00000000-0005-0000-0000-0000619C0000}"/>
    <cellStyle name="Hiperłącze 9" xfId="35698" hidden="1" xr:uid="{00000000-0005-0000-0000-0000629C0000}"/>
    <cellStyle name="Hiperłącze 9" xfId="35649" hidden="1" xr:uid="{00000000-0005-0000-0000-0000639C0000}"/>
    <cellStyle name="Hiperłącze 9" xfId="35681" hidden="1" xr:uid="{00000000-0005-0000-0000-0000659C0000}"/>
    <cellStyle name="Hiperłącze 9" xfId="35707" hidden="1" xr:uid="{00000000-0005-0000-0000-0000669C0000}"/>
    <cellStyle name="Hiperłącze 9" xfId="35670" hidden="1" xr:uid="{00000000-0005-0000-0000-0000679C0000}"/>
    <cellStyle name="Hiperłącze 9" xfId="35754" hidden="1" xr:uid="{00000000-0005-0000-0000-00006F9C0000}"/>
    <cellStyle name="Hiperłącze 9" xfId="35746" hidden="1" xr:uid="{00000000-0005-0000-0000-0000709C0000}"/>
    <cellStyle name="Hiperłącze 9" xfId="35821" hidden="1" xr:uid="{00000000-0005-0000-0000-0000769C0000}"/>
    <cellStyle name="Hiperłącze 9" xfId="35878" hidden="1" xr:uid="{00000000-0005-0000-0000-00007D9C0000}"/>
    <cellStyle name="Hiperłącze 9" xfId="35901" hidden="1" xr:uid="{00000000-0005-0000-0000-00007E9C0000}"/>
    <cellStyle name="Hiperłącze 9" xfId="35858" hidden="1" xr:uid="{00000000-0005-0000-0000-0000809C0000}"/>
    <cellStyle name="Hiperłącze 9" xfId="35910" hidden="1" xr:uid="{00000000-0005-0000-0000-0000819C0000}"/>
    <cellStyle name="Hiperłącze 9" xfId="35919" hidden="1" xr:uid="{00000000-0005-0000-0000-0000829C0000}"/>
    <cellStyle name="Hiperłącze 9" xfId="35938" hidden="1" xr:uid="{00000000-0005-0000-0000-0000849C0000}"/>
    <cellStyle name="Hiperłącze 9" xfId="35943" hidden="1" xr:uid="{00000000-0005-0000-0000-0000889C0000}"/>
    <cellStyle name="Hiperłącze 9" xfId="36010" hidden="1" xr:uid="{00000000-0005-0000-0000-00008A9C0000}"/>
    <cellStyle name="Hiperłącze 9" xfId="36046" hidden="1" xr:uid="{00000000-0005-0000-0000-0000909C0000}"/>
    <cellStyle name="Hiperłącze 9" xfId="36109" hidden="1" xr:uid="{00000000-0005-0000-0000-0000929C0000}"/>
    <cellStyle name="Hiperłącze 9" xfId="36118" hidden="1" xr:uid="{00000000-0005-0000-0000-0000969C0000}"/>
    <cellStyle name="Hiperłącze 9" xfId="40365" hidden="1" xr:uid="{00000000-0005-0000-0000-00008C9E0000}"/>
    <cellStyle name="Hiperłącze 9" xfId="26481" hidden="1" xr:uid="{00000000-0005-0000-0000-000034980000}"/>
    <cellStyle name="Hiperłącze 9" xfId="26495" hidden="1" xr:uid="{00000000-0005-0000-0000-000037980000}"/>
    <cellStyle name="Hiperłącze 9" xfId="26486" hidden="1" xr:uid="{00000000-0005-0000-0000-000038980000}"/>
    <cellStyle name="Hiperłącze 9" xfId="26392" hidden="1" xr:uid="{00000000-0005-0000-0000-000018980000}"/>
    <cellStyle name="Hiperłącze 9" xfId="25066" hidden="1" xr:uid="{00000000-0005-0000-0000-00001E980000}"/>
    <cellStyle name="Hiperłącze 9" xfId="25244" hidden="1" xr:uid="{00000000-0005-0000-0000-00001F980000}"/>
    <cellStyle name="Hiperłącze 9" xfId="25251" hidden="1" xr:uid="{00000000-0005-0000-0000-000020980000}"/>
    <cellStyle name="Hiperłącze 9" xfId="25227" hidden="1" xr:uid="{00000000-0005-0000-0000-000021980000}"/>
    <cellStyle name="Hiperłącze 9" xfId="26369" hidden="1" xr:uid="{00000000-0005-0000-0000-000010980000}"/>
    <cellStyle name="Hiperłącze 9" xfId="26383" hidden="1" xr:uid="{00000000-0005-0000-0000-000013980000}"/>
    <cellStyle name="Hiperłącze 9" xfId="26284" hidden="1" xr:uid="{00000000-0005-0000-0000-00000C980000}"/>
    <cellStyle name="Hiperłącze 9" xfId="26296" hidden="1" xr:uid="{00000000-0005-0000-0000-00000B980000}"/>
    <cellStyle name="Hiperłącze 9" xfId="24253" hidden="1" xr:uid="{00000000-0005-0000-0000-00003C970000}"/>
    <cellStyle name="Hiperłącze 9" xfId="23797" hidden="1" xr:uid="{00000000-0005-0000-0000-000026970000}"/>
    <cellStyle name="Hiperłącze 9" xfId="24693" hidden="1" xr:uid="{00000000-0005-0000-0000-00008D970000}"/>
    <cellStyle name="Hiperłącze 9" xfId="24326" hidden="1" xr:uid="{00000000-0005-0000-0000-000078970000}"/>
    <cellStyle name="Hiperłącze 9" xfId="32538" hidden="1" xr:uid="{00000000-0005-0000-0000-0000E79A0000}"/>
    <cellStyle name="Hiperłącze 9" xfId="40964" hidden="1" xr:uid="{00000000-0005-0000-0000-00002E9F0000}"/>
    <cellStyle name="Hiperłącze 9" xfId="20810" hidden="1" xr:uid="{00000000-0005-0000-0000-000006970000}"/>
    <cellStyle name="Hiperłącze 9" xfId="16053" hidden="1" xr:uid="{00000000-0005-0000-0000-0000F2940000}"/>
    <cellStyle name="Hiperłącze 9" xfId="27395" hidden="1" xr:uid="{00000000-0005-0000-0000-0000FE980000}"/>
    <cellStyle name="Hiperłącze 9" xfId="16864" hidden="1" xr:uid="{00000000-0005-0000-0000-0000B6930000}"/>
    <cellStyle name="Hiperłącze 9" xfId="30396" hidden="1" xr:uid="{00000000-0005-0000-0000-0000EC990000}"/>
    <cellStyle name="Hiperłącze 9" xfId="25037" hidden="1" xr:uid="{00000000-0005-0000-0000-000029980000}"/>
    <cellStyle name="Hiperłącze 9" xfId="43712" hidden="1" xr:uid="{00000000-0005-0000-0000-000004A00000}"/>
    <cellStyle name="Hiperłącze 9" xfId="14698" hidden="1" xr:uid="{00000000-0005-0000-0000-000008930000}"/>
    <cellStyle name="Hiperłącze 9" xfId="42345" hidden="1" xr:uid="{00000000-0005-0000-0000-00007C9F0000}"/>
    <cellStyle name="Hiperłącze 9" xfId="47138" hidden="1" xr:uid="{00000000-0005-0000-0000-0000A7A10000}"/>
    <cellStyle name="Hiperłącze 9" xfId="41182" hidden="1" xr:uid="{00000000-0005-0000-0000-0000D99E0000}"/>
    <cellStyle name="Hiperłącze 9" xfId="37348" hidden="1" xr:uid="{00000000-0005-0000-0000-0000519D0000}"/>
    <cellStyle name="Hiperłącze 9" xfId="30202" hidden="1" xr:uid="{00000000-0005-0000-0000-0000D6990000}"/>
    <cellStyle name="Hiperłącze 9" xfId="39689" hidden="1" xr:uid="{00000000-0005-0000-0000-00001E9E0000}"/>
    <cellStyle name="Hiperłącze 9" xfId="38696" hidden="1" xr:uid="{00000000-0005-0000-0000-00004D9F0000}"/>
    <cellStyle name="Hiperłącze 9" xfId="33038" hidden="1" xr:uid="{00000000-0005-0000-0000-00008B9B0000}"/>
    <cellStyle name="Hiperłącze 9" xfId="13390" hidden="1" xr:uid="{00000000-0005-0000-0000-00003A920000}"/>
    <cellStyle name="Hiperłącze 9" xfId="13230" hidden="1" xr:uid="{00000000-0005-0000-0000-00002B920000}"/>
    <cellStyle name="Hiperłącze 9" xfId="28175" hidden="1" xr:uid="{00000000-0005-0000-0000-00002B990000}"/>
    <cellStyle name="Hiperłącze 9" xfId="11982" hidden="1" xr:uid="{00000000-0005-0000-0000-00005F920000}"/>
    <cellStyle name="Hiperłącze 9" xfId="38635" hidden="1" xr:uid="{00000000-0005-0000-0000-00004E9E0000}"/>
    <cellStyle name="Hiperłącze 9" xfId="13625" hidden="1" xr:uid="{00000000-0005-0000-0000-00006E920000}"/>
    <cellStyle name="Hiperłącze 9" xfId="20456" hidden="1" xr:uid="{00000000-0005-0000-0000-0000A8950000}"/>
    <cellStyle name="Hiperłącze 9" xfId="20059" hidden="1" xr:uid="{00000000-0005-0000-0000-000075950000}"/>
    <cellStyle name="Hiperłącze 9" xfId="20223" hidden="1" xr:uid="{00000000-0005-0000-0000-000087950000}"/>
    <cellStyle name="Hiperłącze 9" xfId="26535" hidden="1" xr:uid="{00000000-0005-0000-0000-000035980000}"/>
    <cellStyle name="Hiperłącze 9" xfId="33372" hidden="1" xr:uid="{00000000-0005-0000-0000-0000989B0000}"/>
    <cellStyle name="Hiperłącze 9" xfId="32843" hidden="1" xr:uid="{00000000-0005-0000-0000-0000469B0000}"/>
    <cellStyle name="Hiperłącze 9" xfId="45741" hidden="1" xr:uid="{00000000-0005-0000-0000-0000F0A00000}"/>
    <cellStyle name="Hiperłącze 9" xfId="29864" hidden="1" xr:uid="{00000000-0005-0000-0000-0000259B0000}"/>
    <cellStyle name="Hiperłącze 9" xfId="42737" hidden="1" xr:uid="{00000000-0005-0000-0000-0000CC9F0000}"/>
    <cellStyle name="Hiperłącze 9" xfId="42594" hidden="1" xr:uid="{00000000-0005-0000-0000-0000939F0000}"/>
    <cellStyle name="Hiperłącze 9" xfId="41732" hidden="1" xr:uid="{00000000-0005-0000-0000-00005C9F0000}"/>
    <cellStyle name="Hiperłącze 9" xfId="33620" hidden="1" xr:uid="{00000000-0005-0000-0000-0000A79B0000}"/>
    <cellStyle name="Hiperłącze 9" xfId="34565" hidden="1" xr:uid="{00000000-0005-0000-0000-00009C9C0000}"/>
    <cellStyle name="Hiperłącze 9" xfId="34568" hidden="1" xr:uid="{00000000-0005-0000-0000-00009F9C0000}"/>
    <cellStyle name="Hiperłącze 9" xfId="34471" hidden="1" xr:uid="{00000000-0005-0000-0000-0000A09C0000}"/>
    <cellStyle name="Hiperłącze 9" xfId="34574" hidden="1" xr:uid="{00000000-0005-0000-0000-0000A39C0000}"/>
    <cellStyle name="Hiperłącze 9" xfId="34177" hidden="1" xr:uid="{00000000-0005-0000-0000-0000A69C0000}"/>
    <cellStyle name="Hiperłącze 9" xfId="34535" hidden="1" xr:uid="{00000000-0005-0000-0000-0000A99C0000}"/>
    <cellStyle name="Hiperłącze 9" xfId="36127" hidden="1" xr:uid="{00000000-0005-0000-0000-0000B19C0000}"/>
    <cellStyle name="Hiperłącze 9" xfId="36136" hidden="1" xr:uid="{00000000-0005-0000-0000-0000B29C0000}"/>
    <cellStyle name="Hiperłącze 9" xfId="36160" hidden="1" xr:uid="{00000000-0005-0000-0000-0000B89C0000}"/>
    <cellStyle name="Hiperłącze 9" xfId="36227" hidden="1" xr:uid="{00000000-0005-0000-0000-0000BA9C0000}"/>
    <cellStyle name="Hiperłącze 9" xfId="36326" hidden="1" xr:uid="{00000000-0005-0000-0000-0000C29C0000}"/>
    <cellStyle name="Hiperłącze 9" xfId="36335" hidden="1" xr:uid="{00000000-0005-0000-0000-0000C69C0000}"/>
    <cellStyle name="Hiperłącze 9" xfId="36298" hidden="1" xr:uid="{00000000-0005-0000-0000-0000C79C0000}"/>
    <cellStyle name="Hiperłącze 9" xfId="36754" hidden="1" xr:uid="{00000000-0005-0000-0000-0000D29C0000}"/>
    <cellStyle name="Hiperłącze 9" xfId="36722" hidden="1" xr:uid="{00000000-0005-0000-0000-0000D39C0000}"/>
    <cellStyle name="Hiperłącze 9" xfId="36711" hidden="1" xr:uid="{00000000-0005-0000-0000-0000D49C0000}"/>
    <cellStyle name="Hiperłącze 9" xfId="36268" hidden="1" xr:uid="{00000000-0005-0000-0000-0000C49C0000}"/>
    <cellStyle name="Hiperłącze 9" xfId="43763" hidden="1" xr:uid="{00000000-0005-0000-0000-000005A00000}"/>
    <cellStyle name="Hiperłącze 9" xfId="40987" hidden="1" xr:uid="{00000000-0005-0000-0000-0000269F0000}"/>
    <cellStyle name="Hiperłącze 9" xfId="41261" hidden="1" xr:uid="{00000000-0005-0000-0000-0000DD9E0000}"/>
    <cellStyle name="Hiperłącze 9" xfId="39296" hidden="1" xr:uid="{00000000-0005-0000-0000-0000FF9D0000}"/>
    <cellStyle name="Hiperłącze 9" xfId="26677" hidden="1" xr:uid="{00000000-0005-0000-0000-00004A980000}"/>
    <cellStyle name="Hiperłącze 9" xfId="26751" hidden="1" xr:uid="{00000000-0005-0000-0000-00004E980000}"/>
    <cellStyle name="Hiperłącze 9" xfId="26700" hidden="1" xr:uid="{00000000-0005-0000-0000-000050980000}"/>
    <cellStyle name="Hiperłącze 9" xfId="26736" hidden="1" xr:uid="{00000000-0005-0000-0000-000051980000}"/>
    <cellStyle name="Hiperłącze 9" xfId="26832" hidden="1" xr:uid="{00000000-0005-0000-0000-00005D980000}"/>
    <cellStyle name="Hiperłącze 9" xfId="26812" hidden="1" xr:uid="{00000000-0005-0000-0000-000060980000}"/>
    <cellStyle name="Hiperłącze 9" xfId="26892" hidden="1" xr:uid="{00000000-0005-0000-0000-000064980000}"/>
    <cellStyle name="Hiperłącze 9" xfId="26946" hidden="1" xr:uid="{00000000-0005-0000-0000-000065980000}"/>
    <cellStyle name="Hiperłącze 9" xfId="26955" hidden="1" xr:uid="{00000000-0005-0000-0000-000066980000}"/>
    <cellStyle name="Hiperłącze 9" xfId="26906" hidden="1" xr:uid="{00000000-0005-0000-0000-000067980000}"/>
    <cellStyle name="Hiperłącze 9" xfId="26938" hidden="1" xr:uid="{00000000-0005-0000-0000-000069980000}"/>
    <cellStyle name="Hiperłącze 9" xfId="26964" hidden="1" xr:uid="{00000000-0005-0000-0000-00006A980000}"/>
    <cellStyle name="Hiperłącze 9" xfId="26927" hidden="1" xr:uid="{00000000-0005-0000-0000-00006B980000}"/>
    <cellStyle name="Hiperłącze 9" xfId="27014" hidden="1" xr:uid="{00000000-0005-0000-0000-000073980000}"/>
    <cellStyle name="Hiperłącze 9" xfId="27005" hidden="1" xr:uid="{00000000-0005-0000-0000-000074980000}"/>
    <cellStyle name="Hiperłącze 9" xfId="25519" hidden="1" xr:uid="{00000000-0005-0000-0000-00007C980000}"/>
    <cellStyle name="Hiperłącze 9" xfId="25445" hidden="1" xr:uid="{00000000-0005-0000-0000-00007D980000}"/>
    <cellStyle name="Hiperłącze 9" xfId="25528" hidden="1" xr:uid="{00000000-0005-0000-0000-000083980000}"/>
    <cellStyle name="Hiperłącze 9" xfId="25432" hidden="1" xr:uid="{00000000-0005-0000-0000-000084980000}"/>
    <cellStyle name="Hiperłącze 9" xfId="25131" hidden="1" xr:uid="{00000000-0005-0000-0000-000086980000}"/>
    <cellStyle name="Hiperłącze 9" xfId="25465" hidden="1" xr:uid="{00000000-0005-0000-0000-000087980000}"/>
    <cellStyle name="Hiperłącze 9" xfId="25544" hidden="1" xr:uid="{00000000-0005-0000-0000-000088980000}"/>
    <cellStyle name="Hiperłącze 9" xfId="25786" hidden="1" xr:uid="{00000000-0005-0000-0000-00008B980000}"/>
    <cellStyle name="Hiperłącze 9" xfId="25558" hidden="1" xr:uid="{00000000-0005-0000-0000-00008E980000}"/>
    <cellStyle name="Hiperłącze 9" xfId="25551" hidden="1" xr:uid="{00000000-0005-0000-0000-000090980000}"/>
    <cellStyle name="Hiperłącze 9" xfId="27123" hidden="1" xr:uid="{00000000-0005-0000-0000-000097980000}"/>
    <cellStyle name="Hiperłącze 9" xfId="27181" hidden="1" xr:uid="{00000000-0005-0000-0000-00009A980000}"/>
    <cellStyle name="Hiperłącze 9" xfId="27199" hidden="1" xr:uid="{00000000-0005-0000-0000-00009E980000}"/>
    <cellStyle name="Hiperłącze 9" xfId="41584" hidden="1" xr:uid="{00000000-0005-0000-0000-0000079F0000}"/>
    <cellStyle name="Hiperłącze 9" xfId="44113" hidden="1" xr:uid="{00000000-0005-0000-0000-000022A00000}"/>
    <cellStyle name="Hiperłącze 9" xfId="44096" hidden="1" xr:uid="{00000000-0005-0000-0000-000025A00000}"/>
    <cellStyle name="Hiperłącze 9" xfId="44122" hidden="1" xr:uid="{00000000-0005-0000-0000-000026A00000}"/>
    <cellStyle name="Hiperłącze 9" xfId="44073" hidden="1" xr:uid="{00000000-0005-0000-0000-000028A00000}"/>
    <cellStyle name="Hiperłącze 9" xfId="30127" hidden="1" xr:uid="{00000000-0005-0000-0000-0000D0990000}"/>
    <cellStyle name="Hiperłącze 9" xfId="28358" hidden="1" xr:uid="{00000000-0005-0000-0000-00006D990000}"/>
    <cellStyle name="Hiperłącze 9" xfId="28984" hidden="1" xr:uid="{00000000-0005-0000-0000-00005D990000}"/>
    <cellStyle name="Hiperłącze 9" xfId="28776" hidden="1" xr:uid="{00000000-0005-0000-0000-00004C990000}"/>
    <cellStyle name="Hiperłącze 9" xfId="28672" hidden="1" xr:uid="{00000000-0005-0000-0000-00003C990000}"/>
    <cellStyle name="Hiperłącze 9" xfId="31004" hidden="1" xr:uid="{00000000-0005-0000-0000-0000449A0000}"/>
    <cellStyle name="Hiperłącze 9" xfId="30906" hidden="1" xr:uid="{00000000-0005-0000-0000-0000239A0000}"/>
    <cellStyle name="Hiperłącze 9" xfId="29654" hidden="1" xr:uid="{00000000-0005-0000-0000-0000969A0000}"/>
    <cellStyle name="Hiperłącze 9" xfId="31646" hidden="1" xr:uid="{00000000-0005-0000-0000-0000A79A0000}"/>
    <cellStyle name="Hiperłącze 9" xfId="12375" hidden="1" xr:uid="{00000000-0005-0000-0000-0000AF910000}"/>
    <cellStyle name="Hiperłącze 9" xfId="13689" hidden="1" xr:uid="{00000000-0005-0000-0000-000075920000}"/>
    <cellStyle name="Hiperłącze 9" xfId="12121" hidden="1" xr:uid="{00000000-0005-0000-0000-000098910000}"/>
    <cellStyle name="Hiperłącze 9" xfId="11429" hidden="1" xr:uid="{00000000-0005-0000-0000-000081910000}"/>
    <cellStyle name="Hiperłącze 9" xfId="22800" hidden="1" xr:uid="{00000000-0005-0000-0000-0000D2960000}"/>
    <cellStyle name="Hiperłącze 9" xfId="42026" hidden="1" xr:uid="{00000000-0005-0000-0000-0000B59F0000}"/>
    <cellStyle name="Hiperłącze 9" xfId="12248" hidden="1" xr:uid="{00000000-0005-0000-0000-0000A1910000}"/>
    <cellStyle name="Hiperłącze 9" xfId="21148" hidden="1" xr:uid="{00000000-0005-0000-0000-0000B5950000}"/>
    <cellStyle name="Hiperłącze 9" xfId="19432" hidden="1" xr:uid="{00000000-0005-0000-0000-00006C950000}"/>
    <cellStyle name="Hiperłącze 9" xfId="45853" hidden="1" xr:uid="{00000000-0005-0000-0000-000000A10000}"/>
    <cellStyle name="Hiperłącze 9" xfId="17495" hidden="1" xr:uid="{00000000-0005-0000-0000-000016940000}"/>
    <cellStyle name="Hiperłącze 9" xfId="41053" hidden="1" xr:uid="{00000000-0005-0000-0000-00001B9F0000}"/>
    <cellStyle name="Hiperłącze 9" xfId="28324" hidden="1" xr:uid="{00000000-0005-0000-0000-00007E990000}"/>
    <cellStyle name="Hiperłącze 9" xfId="36286" hidden="1" xr:uid="{00000000-0005-0000-0000-0000C89C0000}"/>
    <cellStyle name="Hiperłącze 9" xfId="31816" hidden="1" xr:uid="{00000000-0005-0000-0000-0000FE9A0000}"/>
    <cellStyle name="Hiperłącze 9" xfId="43723" hidden="1" xr:uid="{00000000-0005-0000-0000-000003A00000}"/>
    <cellStyle name="Hiperłącze 9" xfId="35262" hidden="1" xr:uid="{00000000-0005-0000-0000-00001A9C0000}"/>
    <cellStyle name="Hiperłącze 9" xfId="41755" hidden="1" xr:uid="{00000000-0005-0000-0000-0000599F0000}"/>
    <cellStyle name="Hiperłącze 9" xfId="39357" hidden="1" xr:uid="{00000000-0005-0000-0000-00004A9F0000}"/>
    <cellStyle name="Hiperłącze 9" xfId="21993" hidden="1" xr:uid="{00000000-0005-0000-0000-00002B960000}"/>
    <cellStyle name="Hiperłącze 9" xfId="40392" hidden="1" xr:uid="{00000000-0005-0000-0000-00008F9E0000}"/>
    <cellStyle name="Hiperłącze 9" xfId="42833" hidden="1" xr:uid="{00000000-0005-0000-0000-0000D89F0000}"/>
    <cellStyle name="Hiperłącze 9" xfId="42152" hidden="1" xr:uid="{00000000-0005-0000-0000-00009F9F0000}"/>
    <cellStyle name="Hiperłącze 9" xfId="24593" hidden="1" xr:uid="{00000000-0005-0000-0000-000081970000}"/>
    <cellStyle name="Hiperłącze 9" xfId="30659" hidden="1" xr:uid="{00000000-0005-0000-0000-0000059A0000}"/>
    <cellStyle name="Hiperłącze 9" xfId="30486" hidden="1" xr:uid="{00000000-0005-0000-0000-0000F4990000}"/>
    <cellStyle name="Hiperłącze 9" xfId="45680" hidden="1" xr:uid="{00000000-0005-0000-0000-000031A10000}"/>
    <cellStyle name="Hiperłącze 9" xfId="29744" hidden="1" xr:uid="{00000000-0005-0000-0000-00002D9A0000}"/>
    <cellStyle name="Hiperłącze 9" xfId="13480" hidden="1" xr:uid="{00000000-0005-0000-0000-000041920000}"/>
    <cellStyle name="Hiperłącze 9" xfId="40678" hidden="1" xr:uid="{00000000-0005-0000-0000-0000C49E0000}"/>
    <cellStyle name="Hiperłącze 9" xfId="29678" hidden="1" xr:uid="{00000000-0005-0000-0000-00003E9A0000}"/>
    <cellStyle name="Hiperłącze 9" xfId="14371" hidden="1" xr:uid="{00000000-0005-0000-0000-00009A920000}"/>
    <cellStyle name="Hiperłącze 9" xfId="21810" hidden="1" xr:uid="{00000000-0005-0000-0000-0000FA950000}"/>
    <cellStyle name="Hiperłącze 9" xfId="19889" hidden="1" xr:uid="{00000000-0005-0000-0000-00003B950000}"/>
    <cellStyle name="Hiperłącze 9" xfId="38610" hidden="1" xr:uid="{00000000-0005-0000-0000-00005D9E0000}"/>
    <cellStyle name="Hiperłącze 9" xfId="24658" hidden="1" xr:uid="{00000000-0005-0000-0000-00008F970000}"/>
    <cellStyle name="Hiperłącze 9" xfId="24240" hidden="1" xr:uid="{00000000-0005-0000-0000-000037970000}"/>
    <cellStyle name="Hiperłącze 9" xfId="34789" hidden="1" xr:uid="{00000000-0005-0000-0000-0000E99B0000}"/>
    <cellStyle name="Hiperłącze 9" xfId="43487" hidden="1" xr:uid="{00000000-0005-0000-0000-0000CFA10000}"/>
    <cellStyle name="Hiperłącze 9" xfId="23617" hidden="1" xr:uid="{00000000-0005-0000-0000-000014970000}"/>
    <cellStyle name="Hiperłącze 9" xfId="36028" hidden="1" xr:uid="{00000000-0005-0000-0000-00008E9C0000}"/>
    <cellStyle name="Hiperłącze 9" xfId="34095" hidden="1" xr:uid="{00000000-0005-0000-0000-0000509C0000}"/>
    <cellStyle name="Hiperłącze 9" xfId="42939" hidden="1" xr:uid="{00000000-0005-0000-0000-0000E89F0000}"/>
    <cellStyle name="Hiperłącze 9" xfId="24773" hidden="1" xr:uid="{00000000-0005-0000-0000-00009F970000}"/>
    <cellStyle name="Hiperłącze 9" xfId="27222" hidden="1" xr:uid="{00000000-0005-0000-0000-0000A4980000}"/>
    <cellStyle name="Hiperłącze 9" xfId="27252" hidden="1" xr:uid="{00000000-0005-0000-0000-0000A7980000}"/>
    <cellStyle name="Hiperłącze 9" xfId="27240" hidden="1" xr:uid="{00000000-0005-0000-0000-0000A8980000}"/>
    <cellStyle name="Hiperłącze 9" xfId="27641" hidden="1" xr:uid="{00000000-0005-0000-0000-0000AC980000}"/>
    <cellStyle name="Hiperłącze 9" xfId="27700" hidden="1" xr:uid="{00000000-0005-0000-0000-0000AE980000}"/>
    <cellStyle name="Hiperłącze 9" xfId="27708" hidden="1" xr:uid="{00000000-0005-0000-0000-0000B2980000}"/>
    <cellStyle name="Hiperłącze 9" xfId="27796" hidden="1" xr:uid="{00000000-0005-0000-0000-0000BA980000}"/>
    <cellStyle name="Hiperłącze 9" xfId="27745" hidden="1" xr:uid="{00000000-0005-0000-0000-0000BC980000}"/>
    <cellStyle name="Hiperłącze 9" xfId="27853" hidden="1" xr:uid="{00000000-0005-0000-0000-0000C2980000}"/>
    <cellStyle name="Hiperłącze 9" xfId="27872" hidden="1" xr:uid="{00000000-0005-0000-0000-0000C4980000}"/>
    <cellStyle name="Hiperłącze 9" xfId="27907" hidden="1" xr:uid="{00000000-0005-0000-0000-0000CB980000}"/>
    <cellStyle name="Hiperłącze 9" xfId="27895" hidden="1" xr:uid="{00000000-0005-0000-0000-0000CC980000}"/>
    <cellStyle name="Hiperłącze 9" xfId="27980" hidden="1" xr:uid="{00000000-0005-0000-0000-0000D0980000}"/>
    <cellStyle name="Hiperłącze 9" xfId="28034" hidden="1" xr:uid="{00000000-0005-0000-0000-0000D1980000}"/>
    <cellStyle name="Hiperłącze 9" xfId="27521" hidden="1" xr:uid="{00000000-0005-0000-0000-0000DE980000}"/>
    <cellStyle name="Hiperłącze 9" xfId="27552" hidden="1" xr:uid="{00000000-0005-0000-0000-0000DF980000}"/>
    <cellStyle name="Hiperłącze 9" xfId="27559" hidden="1" xr:uid="{00000000-0005-0000-0000-0000E0980000}"/>
    <cellStyle name="Hiperłącze 9" xfId="27962" hidden="1" xr:uid="{00000000-0005-0000-0000-0000CE980000}"/>
    <cellStyle name="Hiperłącze 9" xfId="36667" hidden="1" xr:uid="{00000000-0005-0000-0000-0000CA9C0000}"/>
    <cellStyle name="Hiperłącze 9" xfId="41893" hidden="1" xr:uid="{00000000-0005-0000-0000-0000AE9F0000}"/>
    <cellStyle name="Hiperłącze 9" xfId="41808" hidden="1" xr:uid="{00000000-0005-0000-0000-00005F9F0000}"/>
    <cellStyle name="Hiperłącze 9" xfId="40149" hidden="1" xr:uid="{00000000-0005-0000-0000-00006F9E0000}"/>
    <cellStyle name="Hiperłącze 9" xfId="44257" hidden="1" xr:uid="{00000000-0005-0000-0000-00003CA00000}"/>
    <cellStyle name="Hiperłącze 9" xfId="44316" hidden="1" xr:uid="{00000000-0005-0000-0000-00003EA00000}"/>
    <cellStyle name="Hiperłącze 9" xfId="44273" hidden="1" xr:uid="{00000000-0005-0000-0000-000040A00000}"/>
    <cellStyle name="Hiperłącze 9" xfId="44325" hidden="1" xr:uid="{00000000-0005-0000-0000-000041A00000}"/>
    <cellStyle name="Hiperłącze 9" xfId="44358" hidden="1" xr:uid="{00000000-0005-0000-0000-000048A00000}"/>
    <cellStyle name="Hiperłącze 9" xfId="44452" hidden="1" xr:uid="{00000000-0005-0000-0000-00004FA00000}"/>
    <cellStyle name="Hiperłącze 9" xfId="44524" hidden="1" xr:uid="{00000000-0005-0000-0000-000052A00000}"/>
    <cellStyle name="Hiperłącze 9" xfId="44533" hidden="1" xr:uid="{00000000-0005-0000-0000-000056A00000}"/>
    <cellStyle name="Hiperłącze 9" xfId="44496" hidden="1" xr:uid="{00000000-0005-0000-0000-000057A00000}"/>
    <cellStyle name="Hiperłącze 9" xfId="44484" hidden="1" xr:uid="{00000000-0005-0000-0000-000058A00000}"/>
    <cellStyle name="Hiperłącze 9" xfId="43358" hidden="1" xr:uid="{00000000-0005-0000-0000-000059A00000}"/>
    <cellStyle name="Hiperłącze 9" xfId="43172" hidden="1" xr:uid="{00000000-0005-0000-0000-00005CA00000}"/>
    <cellStyle name="Hiperłącze 9" xfId="43313" hidden="1" xr:uid="{00000000-0005-0000-0000-00005DA00000}"/>
    <cellStyle name="Hiperłącze 9" xfId="43158" hidden="1" xr:uid="{00000000-0005-0000-0000-00005EA00000}"/>
    <cellStyle name="Hiperłącze 9" xfId="43287" hidden="1" xr:uid="{00000000-0005-0000-0000-000067A00000}"/>
    <cellStyle name="Hiperłącze 9" xfId="43280" hidden="1" xr:uid="{00000000-0005-0000-0000-000068A00000}"/>
    <cellStyle name="Hiperłącze 9" xfId="44545" hidden="1" xr:uid="{00000000-0005-0000-0000-000071A00000}"/>
    <cellStyle name="Hiperłącze 9" xfId="44587" hidden="1" xr:uid="{00000000-0005-0000-0000-000077A00000}"/>
    <cellStyle name="Hiperłącze 9" xfId="44578" hidden="1" xr:uid="{00000000-0005-0000-0000-000078A00000}"/>
    <cellStyle name="Hiperłącze 9" xfId="44619" hidden="1" xr:uid="{00000000-0005-0000-0000-000079A00000}"/>
    <cellStyle name="Hiperłącze 9" xfId="44645" hidden="1" xr:uid="{00000000-0005-0000-0000-00007AA00000}"/>
    <cellStyle name="Hiperłącze 9" xfId="44596" hidden="1" xr:uid="{00000000-0005-0000-0000-00007CA00000}"/>
    <cellStyle name="Hiperłącze 9" xfId="44654" hidden="1" xr:uid="{00000000-0005-0000-0000-00007DA00000}"/>
    <cellStyle name="Hiperłącze 9" xfId="44663" hidden="1" xr:uid="{00000000-0005-0000-0000-00007EA00000}"/>
    <cellStyle name="Hiperłącze 9" xfId="44735" hidden="1" xr:uid="{00000000-0005-0000-0000-000081A00000}"/>
    <cellStyle name="Hiperłącze 9" xfId="44686" hidden="1" xr:uid="{00000000-0005-0000-0000-000084A00000}"/>
    <cellStyle name="Hiperłącze 9" xfId="44753" hidden="1" xr:uid="{00000000-0005-0000-0000-000086A00000}"/>
    <cellStyle name="Hiperłącze 9" xfId="44800" hidden="1" xr:uid="{00000000-0005-0000-0000-00008FA00000}"/>
    <cellStyle name="Hiperłącze 9" xfId="44851" hidden="1" xr:uid="{00000000-0005-0000-0000-000092A00000}"/>
    <cellStyle name="Hiperłącze 9" xfId="44867" hidden="1" xr:uid="{00000000-0005-0000-0000-000096A00000}"/>
    <cellStyle name="Hiperłącze 9" xfId="34083" hidden="1" xr:uid="{00000000-0005-0000-0000-0000499C0000}"/>
    <cellStyle name="Hiperłącze 9" xfId="42562" hidden="1" xr:uid="{00000000-0005-0000-0000-00008E9F0000}"/>
    <cellStyle name="Hiperłącze 9" xfId="36964" hidden="1" xr:uid="{00000000-0005-0000-0000-0000E99C0000}"/>
    <cellStyle name="Hiperłącze 9" xfId="36999" hidden="1" xr:uid="{00000000-0005-0000-0000-0000ED9C0000}"/>
    <cellStyle name="Hiperłącze 9" xfId="37008" hidden="1" xr:uid="{00000000-0005-0000-0000-0000EE9C0000}"/>
    <cellStyle name="Hiperłącze 9" xfId="37026" hidden="1" xr:uid="{00000000-0005-0000-0000-0000F09C0000}"/>
    <cellStyle name="Hiperłącze 9" xfId="41201" hidden="1" xr:uid="{00000000-0005-0000-0000-0000DB9E0000}"/>
    <cellStyle name="Hiperłącze 9" xfId="45845" hidden="1" xr:uid="{00000000-0005-0000-0000-0000FBA00000}"/>
    <cellStyle name="Hiperłącze 9" xfId="46744" hidden="1" xr:uid="{00000000-0005-0000-0000-00007AA10000}"/>
    <cellStyle name="Hiperłącze 9" xfId="46237" hidden="1" xr:uid="{00000000-0005-0000-0000-000068A10000}"/>
    <cellStyle name="Hiperłącze 9" xfId="43425" hidden="1" xr:uid="{00000000-0005-0000-0000-000056A10000}"/>
    <cellStyle name="Hiperłącze 9" xfId="45470" hidden="1" xr:uid="{00000000-0005-0000-0000-000044A10000}"/>
    <cellStyle name="Hiperłącze 9" xfId="22012" hidden="1" xr:uid="{00000000-0005-0000-0000-000025960000}"/>
    <cellStyle name="Hiperłącze 9" xfId="33682" hidden="1" xr:uid="{00000000-0005-0000-0000-0000AB9B0000}"/>
    <cellStyle name="Hiperłącze 9" xfId="20943" hidden="1" xr:uid="{00000000-0005-0000-0000-00007C960000}"/>
    <cellStyle name="Hiperłącze 9" xfId="22676" hidden="1" xr:uid="{00000000-0005-0000-0000-00008E960000}"/>
    <cellStyle name="Hiperłącze 9" xfId="28594" hidden="1" xr:uid="{00000000-0005-0000-0000-00006C990000}"/>
    <cellStyle name="Hiperłącze 9" xfId="31067" hidden="1" xr:uid="{00000000-0005-0000-0000-0000469A0000}"/>
    <cellStyle name="Hiperłącze 9" xfId="28884" hidden="1" xr:uid="{00000000-0005-0000-0000-000052990000}"/>
    <cellStyle name="Hiperłącze 9" xfId="28271" hidden="1" xr:uid="{00000000-0005-0000-0000-000038990000}"/>
    <cellStyle name="Hiperłącze 9" xfId="13112" hidden="1" xr:uid="{00000000-0005-0000-0000-00001B920000}"/>
    <cellStyle name="Hiperłącze 9" xfId="35762" hidden="1" xr:uid="{00000000-0005-0000-0000-0000749C0000}"/>
    <cellStyle name="Hiperłącze 9" xfId="45007" hidden="1" xr:uid="{00000000-0005-0000-0000-0000ACA00000}"/>
    <cellStyle name="Hiperłącze 9" xfId="28926" hidden="1" xr:uid="{00000000-0005-0000-0000-00005C990000}"/>
    <cellStyle name="Hiperłącze 9" xfId="21185" hidden="1" xr:uid="{00000000-0005-0000-0000-0000BB950000}"/>
    <cellStyle name="Hiperłącze 9" xfId="21658" hidden="1" xr:uid="{00000000-0005-0000-0000-0000F0950000}"/>
    <cellStyle name="Hiperłącze 9" xfId="34968" hidden="1" xr:uid="{00000000-0005-0000-0000-0000FA9B0000}"/>
    <cellStyle name="Hiperłącze 9" xfId="18150" hidden="1" xr:uid="{00000000-0005-0000-0000-00007E940000}"/>
    <cellStyle name="Hiperłącze 9" xfId="41923" hidden="1" xr:uid="{00000000-0005-0000-0000-0000A29F0000}"/>
    <cellStyle name="Hiperłącze 9" xfId="46904" hidden="1" xr:uid="{00000000-0005-0000-0000-00008DA10000}"/>
    <cellStyle name="Hiperłącze 9" xfId="28043" hidden="1" xr:uid="{00000000-0005-0000-0000-0000D2980000}"/>
    <cellStyle name="Hiperłącze 9" xfId="22918" hidden="1" xr:uid="{00000000-0005-0000-0000-0000EB960000}"/>
    <cellStyle name="Hiperłącze 9" xfId="36659" hidden="1" xr:uid="{00000000-0005-0000-0000-0000C99C0000}"/>
    <cellStyle name="Hiperłącze 9" xfId="25221" hidden="1" xr:uid="{00000000-0005-0000-0000-00001D980000}"/>
    <cellStyle name="Hiperłącze 9" xfId="42988" hidden="1" xr:uid="{00000000-0005-0000-0000-0000E59F0000}"/>
    <cellStyle name="Hiperłącze 9" xfId="42809" hidden="1" xr:uid="{00000000-0005-0000-0000-0000D59F0000}"/>
    <cellStyle name="Hiperłącze 9" xfId="15344" hidden="1" xr:uid="{00000000-0005-0000-0000-000027930000}"/>
    <cellStyle name="Hiperłącze 9" xfId="41143" hidden="1" xr:uid="{00000000-0005-0000-0000-00000A9F0000}"/>
    <cellStyle name="Hiperłącze 9" xfId="38218" hidden="1" xr:uid="{00000000-0005-0000-0000-0000BC9D0000}"/>
    <cellStyle name="Hiperłącze 9" xfId="34454" hidden="1" xr:uid="{00000000-0005-0000-0000-00009A9C0000}"/>
    <cellStyle name="Hiperłącze 9" xfId="35608" hidden="1" xr:uid="{00000000-0005-0000-0000-00005D9C0000}"/>
    <cellStyle name="Hiperłącze 9" xfId="21327" hidden="1" xr:uid="{00000000-0005-0000-0000-0000C4950000}"/>
    <cellStyle name="Hiperłącze 9" xfId="37415" hidden="1" xr:uid="{00000000-0005-0000-0000-00008B9D0000}"/>
    <cellStyle name="Hiperłącze 9" xfId="38983" hidden="1" xr:uid="{00000000-0005-0000-0000-0000AB9E0000}"/>
    <cellStyle name="Hiperłącze 9" xfId="35406" hidden="1" xr:uid="{00000000-0005-0000-0000-00002F9C0000}"/>
    <cellStyle name="Hiperłącze 9" xfId="20557" hidden="1" xr:uid="{00000000-0005-0000-0000-00000C960000}"/>
    <cellStyle name="Hiperłącze 9" xfId="33315" hidden="1" xr:uid="{00000000-0005-0000-0000-0000609B0000}"/>
    <cellStyle name="Hiperłącze 9" xfId="40015" hidden="1" xr:uid="{00000000-0005-0000-0000-0000449F0000}"/>
    <cellStyle name="Hiperłącze 9" xfId="20632" hidden="1" xr:uid="{00000000-0005-0000-0000-00001E960000}"/>
    <cellStyle name="Hiperłącze 9" xfId="31378" hidden="1" xr:uid="{00000000-0005-0000-0000-00006E9A0000}"/>
    <cellStyle name="Hiperłącze 9" xfId="14621" hidden="1" xr:uid="{00000000-0005-0000-0000-0000F5920000}"/>
    <cellStyle name="Hiperłącze 9" xfId="21177" hidden="1" xr:uid="{00000000-0005-0000-0000-0000BC950000}"/>
    <cellStyle name="Hiperłącze 9" xfId="40791" hidden="1" xr:uid="{00000000-0005-0000-0000-0000D49E0000}"/>
    <cellStyle name="Hiperłącze 9" xfId="12177" hidden="1" xr:uid="{00000000-0005-0000-0000-00009A910000}"/>
    <cellStyle name="Hiperłącze 9" xfId="12591" hidden="1" xr:uid="{00000000-0005-0000-0000-0000CC910000}"/>
    <cellStyle name="Hiperłącze 9" xfId="12348" hidden="1" xr:uid="{00000000-0005-0000-0000-0000AA910000}"/>
    <cellStyle name="Hiperłącze 9" xfId="26004" hidden="1" xr:uid="{00000000-0005-0000-0000-0000E5970000}"/>
    <cellStyle name="Hiperłącze 9" xfId="29897" hidden="1" xr:uid="{00000000-0005-0000-0000-0000209B0000}"/>
    <cellStyle name="Hiperłącze 9" xfId="13535" hidden="1" xr:uid="{00000000-0005-0000-0000-000064920000}"/>
    <cellStyle name="Hiperłącze 9" xfId="27109" hidden="1" xr:uid="{00000000-0005-0000-0000-000094980000}"/>
    <cellStyle name="Hiperłącze 9" xfId="26759" hidden="1" xr:uid="{00000000-0005-0000-0000-000052980000}"/>
    <cellStyle name="Hiperłącze 9" xfId="34529" hidden="1" xr:uid="{00000000-0005-0000-0000-0000AD9C0000}"/>
    <cellStyle name="Hiperłącze 9" xfId="11321" hidden="1" xr:uid="{00000000-0005-0000-0000-000075910000}"/>
    <cellStyle name="Hiperłącze 9" xfId="44924" hidden="1" xr:uid="{00000000-0005-0000-0000-00009DA00000}"/>
    <cellStyle name="Hiperłącze 9" xfId="44904" hidden="1" xr:uid="{00000000-0005-0000-0000-0000A0A00000}"/>
    <cellStyle name="Hiperłącze 9" xfId="44956" hidden="1" xr:uid="{00000000-0005-0000-0000-0000A1A00000}"/>
    <cellStyle name="Hiperłącze 9" xfId="45038" hidden="1" xr:uid="{00000000-0005-0000-0000-0000A5A00000}"/>
    <cellStyle name="Hiperłącze 9" xfId="44989" hidden="1" xr:uid="{00000000-0005-0000-0000-0000A8A00000}"/>
    <cellStyle name="Hiperłącze 9" xfId="45056" hidden="1" xr:uid="{00000000-0005-0000-0000-0000AAA00000}"/>
    <cellStyle name="Hiperłącze 9" xfId="45065" hidden="1" xr:uid="{00000000-0005-0000-0000-0000ADA00000}"/>
    <cellStyle name="Hiperłącze 9" xfId="45097" hidden="1" xr:uid="{00000000-0005-0000-0000-0000B4A00000}"/>
    <cellStyle name="Hiperłącze 9" xfId="45138" hidden="1" xr:uid="{00000000-0005-0000-0000-0000B5A00000}"/>
    <cellStyle name="Hiperłącze 9" xfId="45115" hidden="1" xr:uid="{00000000-0005-0000-0000-0000B8A00000}"/>
    <cellStyle name="Hiperłącze 9" xfId="43545" hidden="1" xr:uid="{00000000-0005-0000-0000-0000BEA00000}"/>
    <cellStyle name="Hiperłącze 9" xfId="43517" hidden="1" xr:uid="{00000000-0005-0000-0000-0000C0A00000}"/>
    <cellStyle name="Hiperłącze 9" xfId="43557" hidden="1" xr:uid="{00000000-0005-0000-0000-0000C7A00000}"/>
    <cellStyle name="Hiperłącze 9" xfId="43636" hidden="1" xr:uid="{00000000-0005-0000-0000-0000C8A00000}"/>
    <cellStyle name="Hiperłącze 9" xfId="43650" hidden="1" xr:uid="{00000000-0005-0000-0000-0000CEA00000}"/>
    <cellStyle name="Hiperłącze 9" xfId="43648" hidden="1" xr:uid="{00000000-0005-0000-0000-0000CFA00000}"/>
    <cellStyle name="Hiperłącze 9" xfId="45282" hidden="1" xr:uid="{00000000-0005-0000-0000-0000DDA00000}"/>
    <cellStyle name="Hiperłącze 9" xfId="45291" hidden="1" xr:uid="{00000000-0005-0000-0000-0000DEA00000}"/>
    <cellStyle name="Hiperłącze 9" xfId="45300" hidden="1" xr:uid="{00000000-0005-0000-0000-0000DFA00000}"/>
    <cellStyle name="Hiperłącze 9" xfId="43581" hidden="1" xr:uid="{00000000-0005-0000-0000-0000C9A00000}"/>
    <cellStyle name="Hiperłącze 9" xfId="27994" hidden="1" xr:uid="{00000000-0005-0000-0000-0000D3980000}"/>
    <cellStyle name="Hiperłącze 9" xfId="35741" hidden="1" xr:uid="{00000000-0005-0000-0000-00006C9C0000}"/>
    <cellStyle name="Hiperłącze 9" xfId="43006" hidden="1" xr:uid="{00000000-0005-0000-0000-0000EA9F0000}"/>
    <cellStyle name="Hiperłącze 9" xfId="42585" hidden="1" xr:uid="{00000000-0005-0000-0000-0000949F0000}"/>
    <cellStyle name="Hiperłącze 9" xfId="41293" hidden="1" xr:uid="{00000000-0005-0000-0000-0000E69E0000}"/>
    <cellStyle name="Hiperłącze 9" xfId="36558" hidden="1" xr:uid="{00000000-0005-0000-0000-0000069D0000}"/>
    <cellStyle name="Hiperłącze 9" xfId="36550" hidden="1" xr:uid="{00000000-0005-0000-0000-0000079D0000}"/>
    <cellStyle name="Hiperłącze 9" xfId="36508" hidden="1" xr:uid="{00000000-0005-0000-0000-0000099D0000}"/>
    <cellStyle name="Hiperłącze 9" xfId="36634" hidden="1" xr:uid="{00000000-0005-0000-0000-0000119D0000}"/>
    <cellStyle name="Hiperłącze 9" xfId="36642" hidden="1" xr:uid="{00000000-0005-0000-0000-0000139D0000}"/>
    <cellStyle name="Hiperłącze 9" xfId="36457" hidden="1" xr:uid="{00000000-0005-0000-0000-00001A9D0000}"/>
    <cellStyle name="Hiperłącze 9" xfId="34346" hidden="1" xr:uid="{00000000-0005-0000-0000-00001F9D0000}"/>
    <cellStyle name="Hiperłącze 9" xfId="37140" hidden="1" xr:uid="{00000000-0005-0000-0000-0000229D0000}"/>
    <cellStyle name="Hiperłącze 9" xfId="36417" hidden="1" xr:uid="{00000000-0005-0000-0000-0000239D0000}"/>
    <cellStyle name="Hiperłącze 9" xfId="36424" hidden="1" xr:uid="{00000000-0005-0000-0000-0000249D0000}"/>
    <cellStyle name="Hiperłącze 9" xfId="37123" hidden="1" xr:uid="{00000000-0005-0000-0000-0000259D0000}"/>
    <cellStyle name="Hiperłącze 9" xfId="36856" hidden="1" xr:uid="{00000000-0005-0000-0000-0000289D0000}"/>
    <cellStyle name="Hiperłącze 9" xfId="35491" hidden="1" xr:uid="{00000000-0005-0000-0000-0000299D0000}"/>
    <cellStyle name="Hiperłącze 9" xfId="34341" hidden="1" xr:uid="{00000000-0005-0000-0000-00002A9D0000}"/>
    <cellStyle name="Hiperłącze 9" xfId="34414" hidden="1" xr:uid="{00000000-0005-0000-0000-00002F9D0000}"/>
    <cellStyle name="Hiperłącze 9" xfId="35492" hidden="1" xr:uid="{00000000-0005-0000-0000-0000349D0000}"/>
    <cellStyle name="Hiperłącze 9" xfId="34173" hidden="1" xr:uid="{00000000-0005-0000-0000-00003D9D0000}"/>
    <cellStyle name="Hiperłącze 9" xfId="34190" hidden="1" xr:uid="{00000000-0005-0000-0000-00003F9D0000}"/>
    <cellStyle name="Hiperłącze 9" xfId="37240" hidden="1" xr:uid="{00000000-0005-0000-0000-0000459D0000}"/>
    <cellStyle name="Hiperłącze 9" xfId="37249" hidden="1" xr:uid="{00000000-0005-0000-0000-0000469D0000}"/>
    <cellStyle name="Hiperłącze 9" xfId="37200" hidden="1" xr:uid="{00000000-0005-0000-0000-0000479D0000}"/>
    <cellStyle name="Hiperłącze 9" xfId="37191" hidden="1" xr:uid="{00000000-0005-0000-0000-0000489D0000}"/>
    <cellStyle name="Hiperłącze 9" xfId="37258" hidden="1" xr:uid="{00000000-0005-0000-0000-00004A9D0000}"/>
    <cellStyle name="Hiperłącze 9" xfId="37209" hidden="1" xr:uid="{00000000-0005-0000-0000-00004C9D0000}"/>
    <cellStyle name="Hiperłącze 9" xfId="37267" hidden="1" xr:uid="{00000000-0005-0000-0000-00004D9D0000}"/>
    <cellStyle name="Hiperłącze 9" xfId="37294" hidden="1" xr:uid="{00000000-0005-0000-0000-0000509D0000}"/>
    <cellStyle name="Hiperłącze 9" xfId="37308" hidden="1" xr:uid="{00000000-0005-0000-0000-0000539D0000}"/>
    <cellStyle name="Hiperłącze 9" xfId="37329" hidden="1" xr:uid="{00000000-0005-0000-0000-0000579D0000}"/>
    <cellStyle name="Hiperłącze 9" xfId="37734" hidden="1" xr:uid="{00000000-0005-0000-0000-00005F9D0000}"/>
    <cellStyle name="Hiperłącze 9" xfId="37742" hidden="1" xr:uid="{00000000-0005-0000-0000-0000649D0000}"/>
    <cellStyle name="Hiperłącze 9" xfId="37793" hidden="1" xr:uid="{00000000-0005-0000-0000-0000659D0000}"/>
    <cellStyle name="Hiperłącze 9" xfId="37801" hidden="1" xr:uid="{00000000-0005-0000-0000-0000669D0000}"/>
    <cellStyle name="Hiperłącze 9" xfId="26686" hidden="1" xr:uid="{00000000-0005-0000-0000-00004B980000}"/>
    <cellStyle name="Hiperłącze 9" xfId="34209" hidden="1" xr:uid="{00000000-0005-0000-0000-00004A9C0000}"/>
    <cellStyle name="Hiperłącze 9" xfId="27426" hidden="1" xr:uid="{00000000-0005-0000-0000-0000F5980000}"/>
    <cellStyle name="Hiperłącze 9" xfId="27411" hidden="1" xr:uid="{00000000-0005-0000-0000-0000FA980000}"/>
    <cellStyle name="Hiperłącze 9" xfId="27450" hidden="1" xr:uid="{00000000-0005-0000-0000-0000FC980000}"/>
    <cellStyle name="Hiperłącze 9" xfId="25300" hidden="1" xr:uid="{00000000-0005-0000-0000-0000FF980000}"/>
    <cellStyle name="Hiperłącze 9" xfId="41790" hidden="1" xr:uid="{00000000-0005-0000-0000-00005D9F0000}"/>
    <cellStyle name="Hiperłącze 9" xfId="34950" hidden="1" xr:uid="{00000000-0005-0000-0000-0000F59B0000}"/>
    <cellStyle name="Hiperłącze 9" xfId="32908" hidden="1" xr:uid="{00000000-0005-0000-0000-0000929B0000}"/>
    <cellStyle name="Hiperłącze 9" xfId="33106" hidden="1" xr:uid="{00000000-0005-0000-0000-00007F9B0000}"/>
    <cellStyle name="Hiperłącze 9" xfId="33498" hidden="1" xr:uid="{00000000-0005-0000-0000-00006A9B0000}"/>
    <cellStyle name="Hiperłącze 9" xfId="14962" hidden="1" xr:uid="{00000000-0005-0000-0000-000047930000}"/>
    <cellStyle name="Hiperłącze 9" xfId="15099" hidden="1" xr:uid="{00000000-0005-0000-0000-00000C930000}"/>
    <cellStyle name="Hiperłącze 9" xfId="24832" hidden="1" xr:uid="{00000000-0005-0000-0000-0000A3970000}"/>
    <cellStyle name="Hiperłącze 9" xfId="15276" hidden="1" xr:uid="{00000000-0005-0000-0000-000058930000}"/>
    <cellStyle name="Hiperłącze 9" xfId="15755" hidden="1" xr:uid="{00000000-0005-0000-0000-00007E930000}"/>
    <cellStyle name="Hiperłącze 9" xfId="15964" hidden="1" xr:uid="{00000000-0005-0000-0000-000092930000}"/>
    <cellStyle name="Hiperłącze 9" xfId="27496" hidden="1" xr:uid="{00000000-0005-0000-0000-0000E8980000}"/>
    <cellStyle name="Hiperłącze 9" xfId="46736" hidden="1" xr:uid="{00000000-0005-0000-0000-000079A10000}"/>
    <cellStyle name="Hiperłącze 9" xfId="21972" hidden="1" xr:uid="{00000000-0005-0000-0000-000027960000}"/>
    <cellStyle name="Hiperłącze 9" xfId="43233" hidden="1" xr:uid="{00000000-0005-0000-0000-00005EA10000}"/>
    <cellStyle name="Hiperłącze 9" xfId="45473" hidden="1" xr:uid="{00000000-0005-0000-0000-000040A10000}"/>
    <cellStyle name="Hiperłącze 9" xfId="21390" hidden="1" xr:uid="{00000000-0005-0000-0000-0000C6950000}"/>
    <cellStyle name="Hiperłącze 9" xfId="25516" hidden="1" xr:uid="{00000000-0005-0000-0000-000079980000}"/>
    <cellStyle name="Hiperłącze 9" xfId="40904" hidden="1" xr:uid="{00000000-0005-0000-0000-0000139F0000}"/>
    <cellStyle name="Hiperłącze 9" xfId="46246" hidden="1" xr:uid="{00000000-0005-0000-0000-000067A10000}"/>
    <cellStyle name="Hiperłącze 9" xfId="13948" hidden="1" xr:uid="{00000000-0005-0000-0000-0000AE920000}"/>
    <cellStyle name="Hiperłącze 9" xfId="11746" hidden="1" xr:uid="{00000000-0005-0000-0000-0000E8920000}"/>
    <cellStyle name="Hiperłącze 9" xfId="26152" hidden="1" xr:uid="{00000000-0005-0000-0000-0000F7970000}"/>
    <cellStyle name="Hiperłącze 9" xfId="16236" hidden="1" xr:uid="{00000000-0005-0000-0000-0000EE940000}"/>
    <cellStyle name="Hiperłącze 9" xfId="40285" hidden="1" xr:uid="{00000000-0005-0000-0000-0000849E0000}"/>
    <cellStyle name="Hiperłącze 9" xfId="35635" hidden="1" xr:uid="{00000000-0005-0000-0000-0000609C0000}"/>
    <cellStyle name="Hiperłącze 9" xfId="33657" hidden="1" xr:uid="{00000000-0005-0000-0000-0000A69B0000}"/>
    <cellStyle name="Hiperłącze 9" xfId="43643" hidden="1" xr:uid="{00000000-0005-0000-0000-0000D0A00000}"/>
    <cellStyle name="Hiperłącze 9" xfId="13381" hidden="1" xr:uid="{00000000-0005-0000-0000-000036920000}"/>
    <cellStyle name="Hiperłącze 9" xfId="28052" hidden="1" xr:uid="{00000000-0005-0000-0000-0000D6980000}"/>
    <cellStyle name="Hiperłącze 9" xfId="43996" hidden="1" xr:uid="{00000000-0005-0000-0000-000015A00000}"/>
    <cellStyle name="Hiperłącze 9" xfId="34590" hidden="1" xr:uid="{00000000-0005-0000-0000-0000A89C0000}"/>
    <cellStyle name="Hiperłącze 9" xfId="34562" hidden="1" xr:uid="{00000000-0005-0000-0000-0000999C0000}"/>
    <cellStyle name="Hiperłącze 9" xfId="31955" hidden="1" xr:uid="{00000000-0005-0000-0000-0000099B0000}"/>
    <cellStyle name="Hiperłącze 9" xfId="42580" hidden="1" xr:uid="{00000000-0005-0000-0000-0000909F0000}"/>
    <cellStyle name="Hiperłącze 9" xfId="39654" hidden="1" xr:uid="{00000000-0005-0000-0000-0000249E0000}"/>
    <cellStyle name="Hiperłącze 9" xfId="27280" hidden="1" xr:uid="{00000000-0005-0000-0000-0000A2980000}"/>
    <cellStyle name="Hiperłącze 9" xfId="26864" hidden="1" xr:uid="{00000000-0005-0000-0000-000061980000}"/>
    <cellStyle name="Hiperłącze 9" xfId="13923" hidden="1" xr:uid="{00000000-0005-0000-0000-0000B8920000}"/>
    <cellStyle name="Hiperłącze 9" xfId="39209" hidden="1" xr:uid="{00000000-0005-0000-0000-0000F19D0000}"/>
    <cellStyle name="Hiperłącze 9" xfId="17806" hidden="1" xr:uid="{00000000-0005-0000-0000-00003E940000}"/>
    <cellStyle name="Hiperłącze 9" xfId="41387" hidden="1" xr:uid="{00000000-0005-0000-0000-0000289F0000}"/>
    <cellStyle name="Hiperłącze 9" xfId="25155" hidden="1" xr:uid="{00000000-0005-0000-0000-00002E980000}"/>
    <cellStyle name="Hiperłącze 9" xfId="35469" hidden="1" xr:uid="{00000000-0005-0000-0000-0000319C0000}"/>
    <cellStyle name="Hiperłącze 9" xfId="24502" hidden="1" xr:uid="{00000000-0005-0000-0000-000053970000}"/>
    <cellStyle name="Hiperłącze 9" xfId="42750" hidden="1" xr:uid="{00000000-0005-0000-0000-0000CF9F0000}"/>
    <cellStyle name="Hiperłącze 9" xfId="15246" hidden="1" xr:uid="{00000000-0005-0000-0000-000019930000}"/>
    <cellStyle name="Hiperłącze 9" xfId="22341" hidden="1" xr:uid="{00000000-0005-0000-0000-000051960000}"/>
    <cellStyle name="Hiperłącze 9" xfId="32376" hidden="1" xr:uid="{00000000-0005-0000-0000-0000D29A0000}"/>
    <cellStyle name="Hiperłącze 9" xfId="13986" hidden="1" xr:uid="{00000000-0005-0000-0000-0000B0920000}"/>
    <cellStyle name="Hiperłącze 9" xfId="41763" hidden="1" xr:uid="{00000000-0005-0000-0000-0000559F0000}"/>
    <cellStyle name="Hiperłącze 9" xfId="28903" hidden="1" xr:uid="{00000000-0005-0000-0000-000054990000}"/>
    <cellStyle name="Hiperłącze 9" xfId="28472" hidden="1" xr:uid="{00000000-0005-0000-0000-00008B990000}"/>
    <cellStyle name="Hiperłącze 9" xfId="29083" hidden="1" xr:uid="{00000000-0005-0000-0000-000066990000}"/>
    <cellStyle name="Hiperłącze 9" xfId="20147" hidden="1" xr:uid="{00000000-0005-0000-0000-000084950000}"/>
    <cellStyle name="Hiperłącze 9" xfId="20851" hidden="1" xr:uid="{00000000-0005-0000-0000-000000970000}"/>
    <cellStyle name="Hiperłącze 9" xfId="17437" hidden="1" xr:uid="{00000000-0005-0000-0000-000018940000}"/>
    <cellStyle name="Hiperłącze 9" xfId="29583" hidden="1" xr:uid="{00000000-0005-0000-0000-0000329A0000}"/>
    <cellStyle name="Hiperłącze 9" xfId="44787" hidden="1" xr:uid="{00000000-0005-0000-0000-00008CA00000}"/>
    <cellStyle name="Hiperłącze 9" xfId="44334" hidden="1" xr:uid="{00000000-0005-0000-0000-000042A00000}"/>
    <cellStyle name="Hiperłącze 9" xfId="27716" hidden="1" xr:uid="{00000000-0005-0000-0000-0000B5980000}"/>
    <cellStyle name="Hiperłącze 9" xfId="28163" hidden="1" xr:uid="{00000000-0005-0000-0000-00002C990000}"/>
    <cellStyle name="Hiperłącze 9" xfId="37881" hidden="1" xr:uid="{00000000-0005-0000-0000-00006E9D0000}"/>
    <cellStyle name="Hiperłącze 9" xfId="37921" hidden="1" xr:uid="{00000000-0005-0000-0000-0000719D0000}"/>
    <cellStyle name="Hiperłącze 9" xfId="37930" hidden="1" xr:uid="{00000000-0005-0000-0000-0000729D0000}"/>
    <cellStyle name="Hiperłącze 9" xfId="38012" hidden="1" xr:uid="{00000000-0005-0000-0000-0000769D0000}"/>
    <cellStyle name="Hiperłącze 9" xfId="37995" hidden="1" xr:uid="{00000000-0005-0000-0000-0000799D0000}"/>
    <cellStyle name="Hiperłącze 9" xfId="37972" hidden="1" xr:uid="{00000000-0005-0000-0000-00007C9D0000}"/>
    <cellStyle name="Hiperłącze 9" xfId="38120" hidden="1" xr:uid="{00000000-0005-0000-0000-0000829D0000}"/>
    <cellStyle name="Hiperłącze 9" xfId="33665" hidden="1" xr:uid="{00000000-0005-0000-0000-0000A99B0000}"/>
    <cellStyle name="Hiperłącze 9" xfId="33673" hidden="1" xr:uid="{00000000-0005-0000-0000-0000AA9B0000}"/>
    <cellStyle name="Hiperłącze 9" xfId="33747" hidden="1" xr:uid="{00000000-0005-0000-0000-0000AE9B0000}"/>
    <cellStyle name="Hiperłącze 9" xfId="33755" hidden="1" xr:uid="{00000000-0005-0000-0000-0000B29B0000}"/>
    <cellStyle name="Hiperłącze 9" xfId="33712" hidden="1" xr:uid="{00000000-0005-0000-0000-0000B49B0000}"/>
    <cellStyle name="Hiperłącze 9" xfId="33779" hidden="1" xr:uid="{00000000-0005-0000-0000-0000B79B0000}"/>
    <cellStyle name="Hiperłącze 9" xfId="33851" hidden="1" xr:uid="{00000000-0005-0000-0000-0000BE9B0000}"/>
    <cellStyle name="Hiperłącze 9" xfId="33888" hidden="1" xr:uid="{00000000-0005-0000-0000-0000C49B0000}"/>
    <cellStyle name="Hiperłącze 9" xfId="33942" hidden="1" xr:uid="{00000000-0005-0000-0000-0000C59B0000}"/>
    <cellStyle name="Hiperłącze 9" xfId="33951" hidden="1" xr:uid="{00000000-0005-0000-0000-0000C69B0000}"/>
    <cellStyle name="Hiperłącze 9" xfId="34001" hidden="1" xr:uid="{00000000-0005-0000-0000-0000D49B0000}"/>
    <cellStyle name="Hiperłącze 9" xfId="34042" hidden="1" xr:uid="{00000000-0005-0000-0000-0000D59B0000}"/>
    <cellStyle name="Hiperłącze 9" xfId="34068" hidden="1" xr:uid="{00000000-0005-0000-0000-0000D69B0000}"/>
    <cellStyle name="Hiperłącze 9" xfId="34031" hidden="1" xr:uid="{00000000-0005-0000-0000-0000D79B0000}"/>
    <cellStyle name="Hiperłącze 9" xfId="33808" hidden="1" xr:uid="{00000000-0005-0000-0000-0000C09B0000}"/>
    <cellStyle name="Hiperłącze 9" xfId="45173" hidden="1" xr:uid="{00000000-0005-0000-0000-0000D1A00000}"/>
    <cellStyle name="Hiperłącze 9" xfId="27000" hidden="1" xr:uid="{00000000-0005-0000-0000-000070980000}"/>
    <cellStyle name="Hiperłącze 9" xfId="34604" hidden="1" xr:uid="{00000000-0005-0000-0000-0000AE9C0000}"/>
    <cellStyle name="Hiperłącze 9" xfId="35499" hidden="1" xr:uid="{00000000-0005-0000-0000-0000519C0000}"/>
    <cellStyle name="Hiperłącze 9" xfId="42410" hidden="1" xr:uid="{00000000-0005-0000-0000-0000C89F0000}"/>
    <cellStyle name="Hiperłącze 9" xfId="41840" hidden="1" xr:uid="{00000000-0005-0000-0000-0000689F0000}"/>
    <cellStyle name="Hiperłącze 9" xfId="26432" hidden="1" xr:uid="{00000000-0005-0000-0000-000012980000}"/>
    <cellStyle name="Hiperłącze 9" xfId="26105" hidden="1" xr:uid="{00000000-0005-0000-0000-0000F1970000}"/>
    <cellStyle name="Hiperłącze 9" xfId="24941" hidden="1" xr:uid="{00000000-0005-0000-0000-0000AF970000}"/>
    <cellStyle name="Hiperłącze 9" xfId="23209" hidden="1" xr:uid="{00000000-0005-0000-0000-0000A7960000}"/>
    <cellStyle name="Hiperłącze 9" xfId="22523" hidden="1" xr:uid="{00000000-0005-0000-0000-000065960000}"/>
    <cellStyle name="Hiperłącze 9" xfId="46936" hidden="1" xr:uid="{00000000-0005-0000-0000-0000BAA10000}"/>
    <cellStyle name="Hiperłącze 9" xfId="46072" hidden="1" xr:uid="{00000000-0005-0000-0000-000010A10000}"/>
    <cellStyle name="Hiperłącze 9" xfId="45030" hidden="1" xr:uid="{00000000-0005-0000-0000-0000A9A00000}"/>
    <cellStyle name="Hiperłącze 9" xfId="44716" hidden="1" xr:uid="{00000000-0005-0000-0000-000087A00000}"/>
    <cellStyle name="Hiperłącze 9" xfId="43302" hidden="1" xr:uid="{00000000-0005-0000-0000-000065A00000}"/>
    <cellStyle name="Hiperłącze 9" xfId="44104" hidden="1" xr:uid="{00000000-0005-0000-0000-000021A00000}"/>
    <cellStyle name="Hiperłącze 9" xfId="38103" hidden="1" xr:uid="{00000000-0005-0000-0000-0000859D0000}"/>
    <cellStyle name="Hiperłącze 9" xfId="38129" hidden="1" xr:uid="{00000000-0005-0000-0000-0000869D0000}"/>
    <cellStyle name="Hiperłącze 9" xfId="38092" hidden="1" xr:uid="{00000000-0005-0000-0000-0000879D0000}"/>
    <cellStyle name="Hiperłącze 9" xfId="37651" hidden="1" xr:uid="{00000000-0005-0000-0000-00008A9D0000}"/>
    <cellStyle name="Hiperłącze 9" xfId="37404" hidden="1" xr:uid="{00000000-0005-0000-0000-00008D9D0000}"/>
    <cellStyle name="Hiperłącze 9" xfId="37400" hidden="1" xr:uid="{00000000-0005-0000-0000-0000929D0000}"/>
    <cellStyle name="Hiperłącze 9" xfId="37370" hidden="1" xr:uid="{00000000-0005-0000-0000-00009E9D0000}"/>
    <cellStyle name="Hiperłącze 9" xfId="37385" hidden="1" xr:uid="{00000000-0005-0000-0000-00009F9D0000}"/>
    <cellStyle name="Hiperłącze 9" xfId="37503" hidden="1" xr:uid="{00000000-0005-0000-0000-0000A59D0000}"/>
    <cellStyle name="Hiperłącze 9" xfId="37495" hidden="1" xr:uid="{00000000-0005-0000-0000-0000A69D0000}"/>
    <cellStyle name="Hiperłącze 9" xfId="37534" hidden="1" xr:uid="{00000000-0005-0000-0000-0000A79D0000}"/>
    <cellStyle name="Hiperłącze 9" xfId="37895" hidden="1" xr:uid="{00000000-0005-0000-0000-0000A89D0000}"/>
    <cellStyle name="Hiperłącze 9" xfId="37488" hidden="1" xr:uid="{00000000-0005-0000-0000-0000AA9D0000}"/>
    <cellStyle name="Hiperłącze 9" xfId="37480" hidden="1" xr:uid="{00000000-0005-0000-0000-0000AD9D0000}"/>
    <cellStyle name="Hiperłącze 9" xfId="37472" hidden="1" xr:uid="{00000000-0005-0000-0000-0000AE9D0000}"/>
    <cellStyle name="Hiperłącze 9" xfId="38162" hidden="1" xr:uid="{00000000-0005-0000-0000-0000B19D0000}"/>
    <cellStyle name="Hiperłącze 9" xfId="37455" hidden="1" xr:uid="{00000000-0005-0000-0000-0000B49D0000}"/>
    <cellStyle name="Hiperłącze 9" xfId="38281" hidden="1" xr:uid="{00000000-0005-0000-0000-0000BE9D0000}"/>
    <cellStyle name="Hiperłącze 9" xfId="38264" hidden="1" xr:uid="{00000000-0005-0000-0000-0000C19D0000}"/>
    <cellStyle name="Hiperłącze 9" xfId="38253" hidden="1" xr:uid="{00000000-0005-0000-0000-0000C39D0000}"/>
    <cellStyle name="Hiperłącze 9" xfId="38308" hidden="1" xr:uid="{00000000-0005-0000-0000-0000C69D0000}"/>
    <cellStyle name="Hiperłącze 9" xfId="38317" hidden="1" xr:uid="{00000000-0005-0000-0000-0000C79D0000}"/>
    <cellStyle name="Hiperłącze 9" xfId="38326" hidden="1" xr:uid="{00000000-0005-0000-0000-0000C89D0000}"/>
    <cellStyle name="Hiperłącze 9" xfId="44308" hidden="1" xr:uid="{00000000-0005-0000-0000-00003AA00000}"/>
    <cellStyle name="Hiperłącze 9" xfId="26695" hidden="1" xr:uid="{00000000-0005-0000-0000-00004C980000}"/>
    <cellStyle name="Hiperłącze 9" xfId="45880" hidden="1" xr:uid="{00000000-0005-0000-0000-0000F9A00000}"/>
    <cellStyle name="Hiperłącze 9" xfId="45837" hidden="1" xr:uid="{00000000-0005-0000-0000-0000FCA00000}"/>
    <cellStyle name="Hiperłącze 9" xfId="45896" hidden="1" xr:uid="{00000000-0005-0000-0000-0000FEA00000}"/>
    <cellStyle name="Hiperłącze 9" xfId="45936" hidden="1" xr:uid="{00000000-0005-0000-0000-000001A10000}"/>
    <cellStyle name="Hiperłącze 9" xfId="43690" hidden="1" xr:uid="{00000000-0005-0000-0000-0000FC9F0000}"/>
    <cellStyle name="Hiperłącze 9" xfId="26261" hidden="1" xr:uid="{00000000-0005-0000-0000-000004980000}"/>
    <cellStyle name="Hiperłącze 9" xfId="24574" hidden="1" xr:uid="{00000000-0005-0000-0000-000087970000}"/>
    <cellStyle name="Hiperłącze 9" xfId="24104" hidden="1" xr:uid="{00000000-0005-0000-0000-000073970000}"/>
    <cellStyle name="Hiperłącze 9" xfId="23835" hidden="1" xr:uid="{00000000-0005-0000-0000-00005D970000}"/>
    <cellStyle name="Hiperłącze 9" xfId="23846" hidden="1" xr:uid="{00000000-0005-0000-0000-00005B970000}"/>
    <cellStyle name="Hiperłącze 9" xfId="29704" hidden="1" xr:uid="{00000000-0005-0000-0000-00003B9A0000}"/>
    <cellStyle name="Hiperłącze 9" xfId="31861" hidden="1" xr:uid="{00000000-0005-0000-0000-0000EB9A0000}"/>
    <cellStyle name="Hiperłącze 9" xfId="10241" hidden="1" xr:uid="{00000000-0005-0000-0000-00005B910000}"/>
    <cellStyle name="Hiperłącze 9" xfId="16678" hidden="1" xr:uid="{00000000-0005-0000-0000-0000AF930000}"/>
    <cellStyle name="Hiperłącze 9" xfId="17103" hidden="1" xr:uid="{00000000-0005-0000-0000-0000D7930000}"/>
    <cellStyle name="Hiperłącze 9" xfId="17235" hidden="1" xr:uid="{00000000-0005-0000-0000-0000EC930000}"/>
    <cellStyle name="Hiperłącze 9" xfId="15090" hidden="1" xr:uid="{00000000-0005-0000-0000-00000B930000}"/>
    <cellStyle name="Hiperłącze 9" xfId="33142" hidden="1" xr:uid="{00000000-0005-0000-0000-0000919B0000}"/>
    <cellStyle name="Hiperłącze 9" xfId="15320" hidden="1" xr:uid="{00000000-0005-0000-0000-000023930000}"/>
    <cellStyle name="Hiperłącze 9" xfId="33548" hidden="1" xr:uid="{00000000-0005-0000-0000-0000739B0000}"/>
    <cellStyle name="Hiperłącze 9" xfId="34290" hidden="1" xr:uid="{00000000-0005-0000-0000-00003F9C0000}"/>
    <cellStyle name="Hiperłącze 9" xfId="39158" hidden="1" xr:uid="{00000000-0005-0000-0000-0000EB9D0000}"/>
    <cellStyle name="Hiperłącze 9" xfId="14240" hidden="1" xr:uid="{00000000-0005-0000-0000-0000BA920000}"/>
    <cellStyle name="Hiperłącze 9" xfId="43247" hidden="1" xr:uid="{00000000-0005-0000-0000-00006EA00000}"/>
    <cellStyle name="Hiperłącze 9" xfId="42181" hidden="1" xr:uid="{00000000-0005-0000-0000-0000999F0000}"/>
    <cellStyle name="Hiperłącze 9" xfId="33075" hidden="1" xr:uid="{00000000-0005-0000-0000-00007E9B0000}"/>
    <cellStyle name="Hiperłącze 9" xfId="22576" hidden="1" xr:uid="{00000000-0005-0000-0000-000083960000}"/>
    <cellStyle name="Hiperłącze 9" xfId="31528" hidden="1" xr:uid="{00000000-0005-0000-0000-0000849A0000}"/>
    <cellStyle name="Hiperłącze 9" xfId="32188" hidden="1" xr:uid="{00000000-0005-0000-0000-0000C49A0000}"/>
    <cellStyle name="Hiperłącze 9" xfId="16473" hidden="1" xr:uid="{00000000-0005-0000-0000-00005F940000}"/>
    <cellStyle name="Hiperłącze 9" xfId="19800" hidden="1" xr:uid="{00000000-0005-0000-0000-000068950000}"/>
    <cellStyle name="Hiperłącze 9" xfId="41357" hidden="1" xr:uid="{00000000-0005-0000-0000-0000E99E0000}"/>
    <cellStyle name="Hiperłącze 9" xfId="26882" hidden="1" xr:uid="{00000000-0005-0000-0000-000063980000}"/>
    <cellStyle name="Hiperłącze 9" xfId="24782" hidden="1" xr:uid="{00000000-0005-0000-0000-00009D970000}"/>
    <cellStyle name="Hiperłącze 9" xfId="33902" hidden="1" xr:uid="{00000000-0005-0000-0000-0000C79B0000}"/>
    <cellStyle name="Hiperłącze 9" xfId="30592" hidden="1" xr:uid="{00000000-0005-0000-0000-0000009A0000}"/>
    <cellStyle name="Hiperłącze 9" xfId="45224" hidden="1" xr:uid="{00000000-0005-0000-0000-0000DCA00000}"/>
    <cellStyle name="Hiperłącze 9" xfId="36791" hidden="1" xr:uid="{00000000-0005-0000-0000-0000DC9C0000}"/>
    <cellStyle name="Hiperłącze 9" xfId="27649" hidden="1" xr:uid="{00000000-0005-0000-0000-0000B0980000}"/>
    <cellStyle name="Hiperłącze 9" xfId="27271" hidden="1" xr:uid="{00000000-0005-0000-0000-0000A1980000}"/>
    <cellStyle name="Hiperłącze 9" xfId="23580" hidden="1" xr:uid="{00000000-0005-0000-0000-0000F6960000}"/>
    <cellStyle name="Hiperłącze 9" xfId="34087" hidden="1" xr:uid="{00000000-0005-0000-0000-00004D9C0000}"/>
    <cellStyle name="Hiperłącze 9" xfId="35227" hidden="1" xr:uid="{00000000-0005-0000-0000-0000209C0000}"/>
    <cellStyle name="Hiperłącze 9" xfId="40524" hidden="1" xr:uid="{00000000-0005-0000-0000-0000969E0000}"/>
    <cellStyle name="Hiperłącze 9" xfId="44939" hidden="1" xr:uid="{00000000-0005-0000-0000-00009AA00000}"/>
    <cellStyle name="Hiperłącze 9" xfId="27781" hidden="1" xr:uid="{00000000-0005-0000-0000-0000BD980000}"/>
    <cellStyle name="Hiperłącze 9" xfId="29976" hidden="1" xr:uid="{00000000-0005-0000-0000-00008E9A0000}"/>
    <cellStyle name="Hiperłącze 9" xfId="38740" hidden="1" xr:uid="{00000000-0005-0000-0000-00005F9E0000}"/>
    <cellStyle name="Hiperłącze 9" xfId="18858" hidden="1" xr:uid="{00000000-0005-0000-0000-0000AB940000}"/>
    <cellStyle name="Hiperłącze 9" xfId="42080" hidden="1" xr:uid="{00000000-0005-0000-0000-0000B09F0000}"/>
    <cellStyle name="Hiperłącze 9" xfId="44014" hidden="1" xr:uid="{00000000-0005-0000-0000-00001AA00000}"/>
    <cellStyle name="Hiperłącze 9" xfId="26453" hidden="1" xr:uid="{00000000-0005-0000-0000-000031980000}"/>
    <cellStyle name="Hiperłącze 9" xfId="36381" hidden="1" xr:uid="{00000000-0005-0000-0000-0000039D0000}"/>
    <cellStyle name="Hiperłącze 9" xfId="36100" hidden="1" xr:uid="{00000000-0005-0000-0000-0000919C0000}"/>
    <cellStyle name="Hiperłącze 9" xfId="32336" hidden="1" xr:uid="{00000000-0005-0000-0000-0000FA9A0000}"/>
    <cellStyle name="Hiperłącze 9" xfId="14938" hidden="1" xr:uid="{00000000-0005-0000-0000-000050930000}"/>
    <cellStyle name="Hiperłącze 9" xfId="23372" hidden="1" xr:uid="{00000000-0005-0000-0000-0000BC960000}"/>
    <cellStyle name="Hiperłącze 9" xfId="42067" hidden="1" xr:uid="{00000000-0005-0000-0000-0000AD9F0000}"/>
    <cellStyle name="Hiperłącze 9" xfId="37186" hidden="1" xr:uid="{00000000-0005-0000-0000-0000449D0000}"/>
    <cellStyle name="Hiperłącze 9" xfId="42906" hidden="1" xr:uid="{00000000-0005-0000-0000-0000E19F0000}"/>
    <cellStyle name="Hiperłącze 9" xfId="43236" hidden="1" xr:uid="{00000000-0005-0000-0000-00005FA10000}"/>
    <cellStyle name="Hiperłącze 9" xfId="47018" hidden="1" xr:uid="{00000000-0005-0000-0000-00009CA10000}"/>
    <cellStyle name="Hiperłącze 9" xfId="46403" hidden="1" xr:uid="{00000000-0005-0000-0000-000072A10000}"/>
    <cellStyle name="Hiperłącze 9" xfId="21773" hidden="1" xr:uid="{00000000-0005-0000-0000-0000FB950000}"/>
    <cellStyle name="Hiperłącze 9" xfId="11945" hidden="1" xr:uid="{00000000-0005-0000-0000-00004C920000}"/>
    <cellStyle name="Hiperłącze 9" xfId="18231" hidden="1" xr:uid="{00000000-0005-0000-0000-000082940000}"/>
    <cellStyle name="Hiperłącze 9" xfId="20704" hidden="1" xr:uid="{00000000-0005-0000-0000-000011960000}"/>
    <cellStyle name="Hiperłącze 9" xfId="37718" hidden="1" xr:uid="{00000000-0005-0000-0000-00005C9D0000}"/>
    <cellStyle name="Hiperłącze 9" xfId="36537" hidden="1" xr:uid="{00000000-0005-0000-0000-00000C9D0000}"/>
    <cellStyle name="Hiperłącze 9" xfId="45092" hidden="1" xr:uid="{00000000-0005-0000-0000-0000B0A00000}"/>
    <cellStyle name="Hiperłącze 9" xfId="22392" hidden="1" xr:uid="{00000000-0005-0000-0000-00005C960000}"/>
    <cellStyle name="Hiperłącze 9" xfId="38406" hidden="1" xr:uid="{00000000-0005-0000-0000-0000D19D0000}"/>
    <cellStyle name="Hiperłącze 9" xfId="38431" hidden="1" xr:uid="{00000000-0005-0000-0000-0000D49D0000}"/>
    <cellStyle name="Hiperłącze 9" xfId="38479" hidden="1" xr:uid="{00000000-0005-0000-0000-0000D59D0000}"/>
    <cellStyle name="Hiperłącze 9" xfId="38436" hidden="1" xr:uid="{00000000-0005-0000-0000-0000D89D0000}"/>
    <cellStyle name="Hiperłącze 9" xfId="38472" hidden="1" xr:uid="{00000000-0005-0000-0000-0000D99D0000}"/>
    <cellStyle name="Hiperłącze 9" xfId="38511" hidden="1" xr:uid="{00000000-0005-0000-0000-0000DE9D0000}"/>
    <cellStyle name="Hiperłącze 9" xfId="38575" hidden="1" xr:uid="{00000000-0005-0000-0000-0000E19D0000}"/>
    <cellStyle name="Hiperłącze 9" xfId="38559" hidden="1" xr:uid="{00000000-0005-0000-0000-0000E79D0000}"/>
    <cellStyle name="Hiperłącze 9" xfId="24814" hidden="1" xr:uid="{00000000-0005-0000-0000-0000A1970000}"/>
    <cellStyle name="Hiperłącze 9" xfId="24842" hidden="1" xr:uid="{00000000-0005-0000-0000-0000A4970000}"/>
    <cellStyle name="Hiperłącze 9" xfId="24905" hidden="1" xr:uid="{00000000-0005-0000-0000-0000A6970000}"/>
    <cellStyle name="Hiperłącze 9" xfId="24877" hidden="1" xr:uid="{00000000-0005-0000-0000-0000AB970000}"/>
    <cellStyle name="Hiperłącze 9" xfId="24865" hidden="1" xr:uid="{00000000-0005-0000-0000-0000AC970000}"/>
    <cellStyle name="Hiperłącze 9" xfId="24950" hidden="1" xr:uid="{00000000-0005-0000-0000-0000B0970000}"/>
    <cellStyle name="Hiperłącze 9" xfId="24985" hidden="1" xr:uid="{00000000-0005-0000-0000-0000B7970000}"/>
    <cellStyle name="Hiperłącze 9" xfId="25655" hidden="1" xr:uid="{00000000-0005-0000-0000-0000BE970000}"/>
    <cellStyle name="Hiperłącze 9" xfId="25612" hidden="1" xr:uid="{00000000-0005-0000-0000-0000BF970000}"/>
    <cellStyle name="Hiperłącze 9" xfId="25604" hidden="1" xr:uid="{00000000-0005-0000-0000-0000C0970000}"/>
    <cellStyle name="Hiperłącze 9" xfId="25640" hidden="1" xr:uid="{00000000-0005-0000-0000-0000C1970000}"/>
    <cellStyle name="Hiperłącze 9" xfId="25620" hidden="1" xr:uid="{00000000-0005-0000-0000-0000C4970000}"/>
    <cellStyle name="Hiperłącze 9" xfId="25759" hidden="1" xr:uid="{00000000-0005-0000-0000-0000CE970000}"/>
    <cellStyle name="Hiperłącze 9" xfId="25727" hidden="1" xr:uid="{00000000-0005-0000-0000-0000CF970000}"/>
    <cellStyle name="Hiperłącze 9" xfId="25822" hidden="1" xr:uid="{00000000-0005-0000-0000-0000D1970000}"/>
    <cellStyle name="Hiperłącze 9" xfId="25831" hidden="1" xr:uid="{00000000-0005-0000-0000-0000D2970000}"/>
    <cellStyle name="Hiperłącze 9" xfId="37665" hidden="1" xr:uid="{00000000-0005-0000-0000-0000A19D0000}"/>
    <cellStyle name="Hiperłącze 9" xfId="33893" hidden="1" xr:uid="{00000000-0005-0000-0000-0000C89B0000}"/>
    <cellStyle name="Hiperłącze 9" xfId="43892" hidden="1" xr:uid="{00000000-0005-0000-0000-000063A00000}"/>
    <cellStyle name="Hiperłącze 9" xfId="27724" hidden="1" xr:uid="{00000000-0005-0000-0000-0000B6980000}"/>
    <cellStyle name="Hiperłącze 9" xfId="26727" hidden="1" xr:uid="{00000000-0005-0000-0000-000053980000}"/>
    <cellStyle name="Hiperłącze 9" xfId="35984" hidden="1" xr:uid="{00000000-0005-0000-0000-0000899C0000}"/>
    <cellStyle name="Hiperłącze 9" xfId="43088" hidden="1" xr:uid="{00000000-0005-0000-0000-0000F59F0000}"/>
    <cellStyle name="Hiperłącze 9" xfId="30323" hidden="1" xr:uid="{00000000-0005-0000-0000-0000339A0000}"/>
    <cellStyle name="Hiperłącze 9" xfId="18480" hidden="1" xr:uid="{00000000-0005-0000-0000-0000C1940000}"/>
    <cellStyle name="Hiperłącze 9" xfId="10341" hidden="1" xr:uid="{00000000-0005-0000-0000-00005D910000}"/>
    <cellStyle name="Hiperłącze 9" xfId="11647" hidden="1" xr:uid="{00000000-0005-0000-0000-0000ED910000}"/>
    <cellStyle name="Hiperłącze 9" xfId="15839" hidden="1" xr:uid="{00000000-0005-0000-0000-000089930000}"/>
    <cellStyle name="Hiperłącze 9" xfId="24709" hidden="1" xr:uid="{00000000-0005-0000-0000-000092970000}"/>
    <cellStyle name="Hiperłącze 9" xfId="29856" hidden="1" xr:uid="{00000000-0005-0000-0000-0000269B0000}"/>
    <cellStyle name="Hiperłącze 9" xfId="35110" hidden="1" xr:uid="{00000000-0005-0000-0000-00000C9C0000}"/>
    <cellStyle name="Hiperłącze 9" xfId="38021" hidden="1" xr:uid="{00000000-0005-0000-0000-00007A9D0000}"/>
    <cellStyle name="Hiperłącze 9" xfId="37366" hidden="1" xr:uid="{00000000-0005-0000-0000-0000569D0000}"/>
    <cellStyle name="Hiperłącze 9" xfId="34148" hidden="1" xr:uid="{00000000-0005-0000-0000-0000329D0000}"/>
    <cellStyle name="Hiperłącze 9" xfId="39139" hidden="1" xr:uid="{00000000-0005-0000-0000-0000E99D0000}"/>
    <cellStyle name="Hiperłącze 9" xfId="39147" hidden="1" xr:uid="{00000000-0005-0000-0000-0000EA9D0000}"/>
    <cellStyle name="Hiperłącze 9" xfId="39167" hidden="1" xr:uid="{00000000-0005-0000-0000-0000EC9D0000}"/>
    <cellStyle name="Hiperłącze 9" xfId="39216" hidden="1" xr:uid="{00000000-0005-0000-0000-0000ED9D0000}"/>
    <cellStyle name="Hiperłącze 9" xfId="39173" hidden="1" xr:uid="{00000000-0005-0000-0000-0000F09D0000}"/>
    <cellStyle name="Hiperłącze 9" xfId="39200" hidden="1" xr:uid="{00000000-0005-0000-0000-0000F39D0000}"/>
    <cellStyle name="Hiperłącze 9" xfId="39264" hidden="1" xr:uid="{00000000-0005-0000-0000-0000F89D0000}"/>
    <cellStyle name="Hiperłącze 9" xfId="39473" hidden="1" xr:uid="{00000000-0005-0000-0000-0000059E0000}"/>
    <cellStyle name="Hiperłącze 9" xfId="39482" hidden="1" xr:uid="{00000000-0005-0000-0000-0000069E0000}"/>
    <cellStyle name="Hiperłącze 9" xfId="39433" hidden="1" xr:uid="{00000000-0005-0000-0000-0000079E0000}"/>
    <cellStyle name="Hiperłącze 9" xfId="39500" hidden="1" xr:uid="{00000000-0005-0000-0000-00000D9E0000}"/>
    <cellStyle name="Hiperłącze 9" xfId="39509" hidden="1" xr:uid="{00000000-0005-0000-0000-00000E9E0000}"/>
    <cellStyle name="Hiperłącze 9" xfId="39518" hidden="1" xr:uid="{00000000-0005-0000-0000-00000F9E0000}"/>
    <cellStyle name="Hiperłącze 9" xfId="39581" hidden="1" xr:uid="{00000000-0005-0000-0000-0000119E0000}"/>
    <cellStyle name="Hiperłącze 9" xfId="39590" hidden="1" xr:uid="{00000000-0005-0000-0000-0000129E0000}"/>
    <cellStyle name="Hiperłącze 9" xfId="39573" hidden="1" xr:uid="{00000000-0005-0000-0000-0000159E0000}"/>
    <cellStyle name="Hiperłącze 9" xfId="39599" hidden="1" xr:uid="{00000000-0005-0000-0000-0000169E0000}"/>
    <cellStyle name="Hiperłącze 9" xfId="39607" hidden="1" xr:uid="{00000000-0005-0000-0000-0000199E0000}"/>
    <cellStyle name="Hiperłącze 9" xfId="39681" hidden="1" xr:uid="{00000000-0005-0000-0000-00001D9E0000}"/>
    <cellStyle name="Hiperłącze 9" xfId="39729" hidden="1" xr:uid="{00000000-0005-0000-0000-0000289E0000}"/>
    <cellStyle name="Hiperłącze 9" xfId="39770" hidden="1" xr:uid="{00000000-0005-0000-0000-00002D9E0000}"/>
    <cellStyle name="Hiperłącze 9" xfId="39793" hidden="1" xr:uid="{00000000-0005-0000-0000-00002E9E0000}"/>
    <cellStyle name="Hiperłącze 9" xfId="39802" hidden="1" xr:uid="{00000000-0005-0000-0000-0000319E0000}"/>
    <cellStyle name="Hiperłącze 9" xfId="39811" hidden="1" xr:uid="{00000000-0005-0000-0000-0000329E0000}"/>
    <cellStyle name="Hiperłącze 9" xfId="39820" hidden="1" xr:uid="{00000000-0005-0000-0000-0000339E0000}"/>
    <cellStyle name="Hiperłącze 9" xfId="39853" hidden="1" xr:uid="{00000000-0005-0000-0000-00003C9E0000}"/>
    <cellStyle name="Hiperłącze 9" xfId="12634" hidden="1" xr:uid="{00000000-0005-0000-0000-0000C9910000}"/>
    <cellStyle name="Hiperłącze 9" xfId="44300" hidden="1" xr:uid="{00000000-0005-0000-0000-000039A00000}"/>
    <cellStyle name="Hiperłącze 9" xfId="34886" hidden="1" xr:uid="{00000000-0005-0000-0000-0000F39B0000}"/>
    <cellStyle name="Hiperłącze 9" xfId="34959" hidden="1" xr:uid="{00000000-0005-0000-0000-0000F69B0000}"/>
    <cellStyle name="Hiperłącze 9" xfId="34901" hidden="1" xr:uid="{00000000-0005-0000-0000-0000F89B0000}"/>
    <cellStyle name="Hiperłącze 9" xfId="34919" hidden="1" xr:uid="{00000000-0005-0000-0000-0000FC9B0000}"/>
    <cellStyle name="Hiperłącze 9" xfId="43874" hidden="1" xr:uid="{00000000-0005-0000-0000-0000C5A00000}"/>
    <cellStyle name="Hiperłącze 9" xfId="23949" hidden="1" xr:uid="{00000000-0005-0000-0000-00007B970000}"/>
    <cellStyle name="Hiperłącze 9" xfId="12066" hidden="1" xr:uid="{00000000-0005-0000-0000-000091910000}"/>
    <cellStyle name="Hiperłącze 9" xfId="12481" hidden="1" xr:uid="{00000000-0005-0000-0000-0000BB910000}"/>
    <cellStyle name="Hiperłącze 9" xfId="12677" hidden="1" xr:uid="{00000000-0005-0000-0000-0000D3910000}"/>
    <cellStyle name="Hiperłącze 9" xfId="12659" hidden="1" xr:uid="{00000000-0005-0000-0000-0000D1910000}"/>
    <cellStyle name="Hiperłącze 9" xfId="20640" hidden="1" xr:uid="{00000000-0005-0000-0000-00001A960000}"/>
    <cellStyle name="Hiperłącze 9" xfId="22989" hidden="1" xr:uid="{00000000-0005-0000-0000-0000D6960000}"/>
    <cellStyle name="Hiperłącze 9" xfId="25341" hidden="1" xr:uid="{00000000-0005-0000-0000-000015990000}"/>
    <cellStyle name="Hiperłącze 9" xfId="17612" hidden="1" xr:uid="{00000000-0005-0000-0000-000026940000}"/>
    <cellStyle name="Hiperłącze 9" xfId="16122" hidden="1" xr:uid="{00000000-0005-0000-0000-00000F940000}"/>
    <cellStyle name="Hiperłącze 9" xfId="17798" hidden="1" xr:uid="{00000000-0005-0000-0000-00003A940000}"/>
    <cellStyle name="Hiperłącze 9" xfId="18005" hidden="1" xr:uid="{00000000-0005-0000-0000-000051940000}"/>
    <cellStyle name="Hiperłącze 9" xfId="11257" hidden="1" xr:uid="{00000000-0005-0000-0000-000073910000}"/>
    <cellStyle name="Hiperłącze 9" xfId="32086" hidden="1" xr:uid="{00000000-0005-0000-0000-0000EC9A0000}"/>
    <cellStyle name="Hiperłącze 9" xfId="24318" hidden="1" xr:uid="{00000000-0005-0000-0000-000088970000}"/>
    <cellStyle name="Hiperłącze 9" xfId="31949" hidden="1" xr:uid="{00000000-0005-0000-0000-0000059B0000}"/>
    <cellStyle name="Hiperłącze 9" xfId="24012" hidden="1" xr:uid="{00000000-0005-0000-0000-000067970000}"/>
    <cellStyle name="Hiperłącze 9" xfId="26643" hidden="1" xr:uid="{00000000-0005-0000-0000-000041980000}"/>
    <cellStyle name="Hiperłącze 9" xfId="38757" hidden="1" xr:uid="{00000000-0005-0000-0000-0000589E0000}"/>
    <cellStyle name="Hiperłącze 9" xfId="30056" hidden="1" xr:uid="{00000000-0005-0000-0000-0000919A0000}"/>
    <cellStyle name="Hiperłącze 9" xfId="34608" hidden="1" xr:uid="{00000000-0005-0000-0000-00003C9D0000}"/>
    <cellStyle name="Hiperłącze 9" xfId="35590" hidden="1" xr:uid="{00000000-0005-0000-0000-0000569C0000}"/>
    <cellStyle name="Hiperłącze 9" xfId="24132" hidden="1" xr:uid="{00000000-0005-0000-0000-000074970000}"/>
    <cellStyle name="Hiperłącze 9" xfId="15856" hidden="1" xr:uid="{00000000-0005-0000-0000-000086930000}"/>
    <cellStyle name="Hiperłącze 9" xfId="15017" hidden="1" xr:uid="{00000000-0005-0000-0000-000040930000}"/>
    <cellStyle name="Hiperłącze 9" xfId="22500" hidden="1" xr:uid="{00000000-0005-0000-0000-000068960000}"/>
    <cellStyle name="Hiperłącze 9" xfId="23258" hidden="1" xr:uid="{00000000-0005-0000-0000-0000AD960000}"/>
    <cellStyle name="Hiperłącze 9" xfId="18514" hidden="1" xr:uid="{00000000-0005-0000-0000-0000BC940000}"/>
    <cellStyle name="Hiperłącze 9" xfId="21642" hidden="1" xr:uid="{00000000-0005-0000-0000-0000EC950000}"/>
    <cellStyle name="Hiperłącze 9" xfId="42241" hidden="1" xr:uid="{00000000-0005-0000-0000-00006C9F0000}"/>
    <cellStyle name="Hiperłącze 9" xfId="44507" hidden="1" xr:uid="{00000000-0005-0000-0000-000055A00000}"/>
    <cellStyle name="Hiperłącze 9" xfId="40305" hidden="1" xr:uid="{00000000-0005-0000-0000-0000819E0000}"/>
    <cellStyle name="Hiperłącze 9" xfId="19204" hidden="1" xr:uid="{00000000-0005-0000-0000-000014950000}"/>
    <cellStyle name="Hiperłącze 9" xfId="13753" hidden="1" xr:uid="{00000000-0005-0000-0000-0000AD920000}"/>
    <cellStyle name="Hiperłącze 9" xfId="21909" hidden="1" xr:uid="{00000000-0005-0000-0000-000002960000}"/>
    <cellStyle name="Hiperłącze 9" xfId="16687" hidden="1" xr:uid="{00000000-0005-0000-0000-0000AD930000}"/>
    <cellStyle name="Hiperłącze 9" xfId="34010" hidden="1" xr:uid="{00000000-0005-0000-0000-0000D39B0000}"/>
    <cellStyle name="Hiperłącze 9" xfId="39835" hidden="1" xr:uid="{00000000-0005-0000-0000-0000389E0000}"/>
    <cellStyle name="Hiperłącze 9" xfId="21435" hidden="1" xr:uid="{00000000-0005-0000-0000-0000D0950000}"/>
    <cellStyle name="Hiperłącze 9" xfId="21124" hidden="1" xr:uid="{00000000-0005-0000-0000-0000AD950000}"/>
    <cellStyle name="Hiperłącze 9" xfId="19385" hidden="1" xr:uid="{00000000-0005-0000-0000-00006D950000}"/>
    <cellStyle name="Hiperłącze 9" xfId="32932" hidden="1" xr:uid="{00000000-0005-0000-0000-0000A49B0000}"/>
    <cellStyle name="Hiperłącze 9" xfId="36923" hidden="1" xr:uid="{00000000-0005-0000-0000-0000E89C0000}"/>
    <cellStyle name="Hiperłącze 9" xfId="27293" hidden="1" xr:uid="{00000000-0005-0000-0000-0000EE980000}"/>
    <cellStyle name="Hiperłącze 9" xfId="19511" hidden="1" xr:uid="{00000000-0005-0000-0000-000051950000}"/>
    <cellStyle name="Hiperłącze 9" xfId="19754" hidden="1" xr:uid="{00000000-0005-0000-0000-00002F950000}"/>
    <cellStyle name="Hiperłącze 9" xfId="19190" hidden="1" xr:uid="{00000000-0005-0000-0000-00000F950000}"/>
    <cellStyle name="Hiperłącze 9" xfId="16060" hidden="1" xr:uid="{00000000-0005-0000-0000-0000EC940000}"/>
    <cellStyle name="Hiperłącze 9" xfId="46386" hidden="1" xr:uid="{00000000-0005-0000-0000-000075A10000}"/>
    <cellStyle name="Hiperłącze 9" xfId="33869" hidden="1" xr:uid="{00000000-0005-0000-0000-0000C29B0000}"/>
    <cellStyle name="Hiperłącze 9" xfId="18191" hidden="1" xr:uid="{00000000-0005-0000-0000-000088940000}"/>
    <cellStyle name="Hiperłącze 9" xfId="15032" hidden="1" xr:uid="{00000000-0005-0000-0000-00003A930000}"/>
    <cellStyle name="Hiperłącze 9" xfId="43506" hidden="1" xr:uid="{00000000-0005-0000-0000-0000BBA00000}"/>
    <cellStyle name="Hiperłącze 9" xfId="46580" hidden="1" xr:uid="{00000000-0005-0000-0000-0000C7A10000}"/>
    <cellStyle name="Hiperłącze 9" xfId="17986" hidden="1" xr:uid="{00000000-0005-0000-0000-000057940000}"/>
    <cellStyle name="Hiperłącze 9" xfId="17422" hidden="1" xr:uid="{00000000-0005-0000-0000-000013940000}"/>
    <cellStyle name="Hiperłącze 9" xfId="44434" hidden="1" xr:uid="{00000000-0005-0000-0000-00004DA00000}"/>
    <cellStyle name="Hiperłącze 9" xfId="29464" hidden="1" xr:uid="{00000000-0005-0000-0000-0000BF990000}"/>
    <cellStyle name="Hiperłącze 9" xfId="16217" hidden="1" xr:uid="{00000000-0005-0000-0000-0000F9930000}"/>
    <cellStyle name="Hiperłącze 9" xfId="17132" hidden="1" xr:uid="{00000000-0005-0000-0000-0000E0930000}"/>
    <cellStyle name="Hiperłącze 9" xfId="16873" hidden="1" xr:uid="{00000000-0005-0000-0000-0000BA930000}"/>
    <cellStyle name="Hiperłącze 9" xfId="25589" hidden="1" xr:uid="{00000000-0005-0000-0000-0000BB970000}"/>
    <cellStyle name="Hiperłącze 9" xfId="32284" hidden="1" xr:uid="{00000000-0005-0000-0000-0000D09A0000}"/>
    <cellStyle name="Hiperłącze 9" xfId="11589" hidden="1" xr:uid="{00000000-0005-0000-0000-0000FA910000}"/>
    <cellStyle name="Hiperłącze 9" xfId="12126" hidden="1" xr:uid="{00000000-0005-0000-0000-00009C910000}"/>
    <cellStyle name="Hiperłącze 9" xfId="33597" hidden="1" xr:uid="{00000000-0005-0000-0000-0000729B0000}"/>
    <cellStyle name="Hiperłącze 9" xfId="28015" hidden="1" xr:uid="{00000000-0005-0000-0000-0000D7980000}"/>
    <cellStyle name="Hiperłącze 9" xfId="35562" hidden="1" xr:uid="{00000000-0005-0000-0000-00005B9C0000}"/>
    <cellStyle name="Hiperłącze 9" xfId="30074" hidden="1" xr:uid="{00000000-0005-0000-0000-0000A09A0000}"/>
    <cellStyle name="Hiperłącze 9" xfId="30968" hidden="1" xr:uid="{00000000-0005-0000-0000-0000199B0000}"/>
    <cellStyle name="Hiperłącze 9" xfId="38820" hidden="1" xr:uid="{00000000-0005-0000-0000-0000509E0000}"/>
    <cellStyle name="Hiperłącze 9" xfId="39844" hidden="1" xr:uid="{00000000-0005-0000-0000-0000379E0000}"/>
    <cellStyle name="Hiperłącze 9" xfId="35415" hidden="1" xr:uid="{00000000-0005-0000-0000-0000309C0000}"/>
    <cellStyle name="Hiperłącze 9" xfId="24896" hidden="1" xr:uid="{00000000-0005-0000-0000-0000A5970000}"/>
    <cellStyle name="Hiperłącze 9" xfId="26445" hidden="1" xr:uid="{00000000-0005-0000-0000-000009990000}"/>
    <cellStyle name="Hiperłącze 9" xfId="17284" hidden="1" xr:uid="{00000000-0005-0000-0000-0000EA930000}"/>
    <cellStyle name="Hiperłącze 9" xfId="32785" hidden="1" xr:uid="{00000000-0005-0000-0000-0000439B0000}"/>
    <cellStyle name="Hiperłącze 9" xfId="13761" hidden="1" xr:uid="{00000000-0005-0000-0000-0000B3920000}"/>
    <cellStyle name="Hiperłącze 9" xfId="46534" hidden="1" xr:uid="{00000000-0005-0000-0000-0000CAA10000}"/>
    <cellStyle name="Hiperłącze 9" xfId="46839" hidden="1" xr:uid="{00000000-0005-0000-0000-000085A10000}"/>
    <cellStyle name="Hiperłącze 9" xfId="30250" hidden="1" xr:uid="{00000000-0005-0000-0000-0000DF990000}"/>
    <cellStyle name="Hiperłącze 9" xfId="27480" hidden="1" xr:uid="{00000000-0005-0000-0000-0000F0980000}"/>
    <cellStyle name="Hiperłącze 9" xfId="40840" hidden="1" xr:uid="{00000000-0005-0000-0000-0000D19E0000}"/>
    <cellStyle name="Hiperłącze 9" xfId="25972" hidden="1" xr:uid="{00000000-0005-0000-0000-0000E3970000}"/>
    <cellStyle name="Hiperłącze 9" xfId="34602" hidden="1" xr:uid="{00000000-0005-0000-0000-0000AF9C0000}"/>
    <cellStyle name="Hiperłącze 9" xfId="30504" hidden="1" xr:uid="{00000000-0005-0000-0000-0000F8990000}"/>
    <cellStyle name="Hiperłącze 9" xfId="28663" hidden="1" xr:uid="{00000000-0005-0000-0000-00003B990000}"/>
    <cellStyle name="Hiperłącze 9" xfId="46564" hidden="1" xr:uid="{00000000-0005-0000-0000-0000CBA10000}"/>
    <cellStyle name="Hiperłącze 9" xfId="13281" hidden="1" xr:uid="{00000000-0005-0000-0000-00002E920000}"/>
    <cellStyle name="Hiperłącze 9" xfId="44915" hidden="1" xr:uid="{00000000-0005-0000-0000-00009FA00000}"/>
    <cellStyle name="Hiperłącze 9" xfId="35182" hidden="1" xr:uid="{00000000-0005-0000-0000-0000159C0000}"/>
    <cellStyle name="Hiperłącze 9" xfId="18564" hidden="1" xr:uid="{00000000-0005-0000-0000-000089940000}"/>
    <cellStyle name="Hiperłącze 9" xfId="45182" hidden="1" xr:uid="{00000000-0005-0000-0000-0000D2A00000}"/>
    <cellStyle name="Hiperłącze 9" xfId="27289" hidden="1" xr:uid="{00000000-0005-0000-0000-0000A6980000}"/>
    <cellStyle name="Hiperłącze 9" xfId="45832" hidden="1" xr:uid="{00000000-0005-0000-0000-0000F8A00000}"/>
    <cellStyle name="Hiperłącze 9" xfId="12257" hidden="1" xr:uid="{00000000-0005-0000-0000-0000A2910000}"/>
    <cellStyle name="Hiperłącze 9" xfId="11447" hidden="1" xr:uid="{00000000-0005-0000-0000-000086910000}"/>
    <cellStyle name="Hiperłącze 9" xfId="15443" hidden="1" xr:uid="{00000000-0005-0000-0000-000034930000}"/>
    <cellStyle name="Hiperłącze 9" xfId="39052" hidden="1" xr:uid="{00000000-0005-0000-0000-0000BD9E0000}"/>
    <cellStyle name="Hiperłącze 9" xfId="16836" hidden="1" xr:uid="{00000000-0005-0000-0000-0000BB930000}"/>
    <cellStyle name="Hiperłącze 9" xfId="13657" hidden="1" xr:uid="{00000000-0005-0000-0000-000073920000}"/>
    <cellStyle name="Hiperłącze 9" xfId="40461" hidden="1" xr:uid="{00000000-0005-0000-0000-0000949E0000}"/>
    <cellStyle name="Hiperłącze 9" xfId="29248" hidden="1" xr:uid="{00000000-0005-0000-0000-0000A6990000}"/>
    <cellStyle name="Hiperłącze 9" xfId="38629" hidden="1" xr:uid="{00000000-0005-0000-0000-0000529E0000}"/>
    <cellStyle name="Hiperłącze 9" xfId="23029" hidden="1" xr:uid="{00000000-0005-0000-0000-0000CF960000}"/>
    <cellStyle name="Hiperłącze 9" xfId="17710" hidden="1" xr:uid="{00000000-0005-0000-0000-000032940000}"/>
    <cellStyle name="Hiperłącze 9" xfId="40940" hidden="1" xr:uid="{00000000-0005-0000-0000-0000339F0000}"/>
    <cellStyle name="Hiperłącze 9" xfId="40947" hidden="1" xr:uid="{00000000-0005-0000-0000-0000349F0000}"/>
    <cellStyle name="Hiperłącze 9" xfId="41635" hidden="1" xr:uid="{00000000-0005-0000-0000-0000379F0000}"/>
    <cellStyle name="Hiperłącze 9" xfId="41379" hidden="1" xr:uid="{00000000-0005-0000-0000-0000389F0000}"/>
    <cellStyle name="Hiperłącze 9" xfId="38919" hidden="1" xr:uid="{00000000-0005-0000-0000-00003D9F0000}"/>
    <cellStyle name="Hiperłącze 9" xfId="38937" hidden="1" xr:uid="{00000000-0005-0000-0000-00003F9F0000}"/>
    <cellStyle name="Hiperłącze 9" xfId="39340" hidden="1" xr:uid="{00000000-0005-0000-0000-0000439F0000}"/>
    <cellStyle name="Hiperłącze 9" xfId="38910" hidden="1" xr:uid="{00000000-0005-0000-0000-0000459F0000}"/>
    <cellStyle name="Hiperłącze 9" xfId="38889" hidden="1" xr:uid="{00000000-0005-0000-0000-0000489F0000}"/>
    <cellStyle name="Hiperłącze 9" xfId="38171" hidden="1" xr:uid="{00000000-0005-0000-0000-0000B29D0000}"/>
    <cellStyle name="Hiperłącze 9" xfId="45518" hidden="1" xr:uid="{00000000-0005-0000-0000-000035A10000}"/>
    <cellStyle name="Hiperłącze 9" xfId="45910" hidden="1" xr:uid="{00000000-0005-0000-0000-000038A10000}"/>
    <cellStyle name="Hiperłącze 9" xfId="45524" hidden="1" xr:uid="{00000000-0005-0000-0000-000039A10000}"/>
    <cellStyle name="Hiperłącze 9" xfId="45666" hidden="1" xr:uid="{00000000-0005-0000-0000-00001AA10000}"/>
    <cellStyle name="Hiperłącze 9" xfId="45613" hidden="1" xr:uid="{00000000-0005-0000-0000-00001EA10000}"/>
    <cellStyle name="Hiperłącze 9" xfId="45415" hidden="1" xr:uid="{00000000-0005-0000-0000-000022A10000}"/>
    <cellStyle name="Hiperłącze 9" xfId="45428" hidden="1" xr:uid="{00000000-0005-0000-0000-000024A10000}"/>
    <cellStyle name="Hiperłącze 9" xfId="46086" hidden="1" xr:uid="{00000000-0005-0000-0000-000013A10000}"/>
    <cellStyle name="Hiperłącze 9" xfId="46126" hidden="1" xr:uid="{00000000-0005-0000-0000-000011A10000}"/>
    <cellStyle name="Hiperłącze 9" xfId="45621" hidden="1" xr:uid="{00000000-0005-0000-0000-000021A10000}"/>
    <cellStyle name="Hiperłącze 9" xfId="46995" hidden="1" xr:uid="{00000000-0005-0000-0000-000094A10000}"/>
    <cellStyle name="Hiperłącze 9" xfId="46772" hidden="1" xr:uid="{00000000-0005-0000-0000-000080A10000}"/>
    <cellStyle name="Hiperłącze 9" xfId="46313" hidden="1" xr:uid="{00000000-0005-0000-0000-00006DA10000}"/>
    <cellStyle name="Hiperłącze 9" xfId="21939" hidden="1" xr:uid="{00000000-0005-0000-0000-000022960000}"/>
    <cellStyle name="Hiperłącze 9" xfId="39742" hidden="1" xr:uid="{00000000-0005-0000-0000-00002B9E0000}"/>
    <cellStyle name="Hiperłącze 9" xfId="46555" hidden="1" xr:uid="{00000000-0005-0000-0000-0000C9A10000}"/>
    <cellStyle name="Hiperłącze 9" xfId="17478" hidden="1" xr:uid="{00000000-0005-0000-0000-000019940000}"/>
    <cellStyle name="Hiperłącze 9" xfId="29181" hidden="1" xr:uid="{00000000-0005-0000-0000-00009F990000}"/>
    <cellStyle name="Hiperłącze 9" xfId="22220" hidden="1" xr:uid="{00000000-0005-0000-0000-00003D960000}"/>
    <cellStyle name="Hiperłącze 9" xfId="20777" hidden="1" xr:uid="{00000000-0005-0000-0000-0000EF960000}"/>
    <cellStyle name="Hiperłącze 9" xfId="45559" hidden="1" xr:uid="{00000000-0005-0000-0000-00002DA10000}"/>
    <cellStyle name="Hiperłącze 9" xfId="41422" hidden="1" xr:uid="{00000000-0005-0000-0000-0000F29E0000}"/>
    <cellStyle name="Hiperłącze 9" xfId="12750" hidden="1" xr:uid="{00000000-0005-0000-0000-0000D6910000}"/>
    <cellStyle name="Hiperłącze 9" xfId="39189" hidden="1" xr:uid="{00000000-0005-0000-0000-0000F49D0000}"/>
    <cellStyle name="Hiperłącze 9" xfId="25483" hidden="1" xr:uid="{00000000-0005-0000-0000-00008D980000}"/>
    <cellStyle name="Hiperłącze 9" xfId="22909" hidden="1" xr:uid="{00000000-0005-0000-0000-0000E9960000}"/>
    <cellStyle name="Hiperłącze 9" xfId="37299" hidden="1" xr:uid="{00000000-0005-0000-0000-0000549D0000}"/>
    <cellStyle name="Hiperłącze 9" xfId="43614" hidden="1" xr:uid="{00000000-0005-0000-0000-0000BFA00000}"/>
    <cellStyle name="Hiperłącze 9" xfId="11891" hidden="1" xr:uid="{00000000-0005-0000-0000-000057920000}"/>
    <cellStyle name="Hiperłącze 9" xfId="32111" hidden="1" xr:uid="{00000000-0005-0000-0000-0000019B0000}"/>
    <cellStyle name="Hiperłącze 9" xfId="13734" hidden="1" xr:uid="{00000000-0005-0000-0000-0000BF920000}"/>
    <cellStyle name="Hiperłącze 9" xfId="35288" hidden="1" xr:uid="{00000000-0005-0000-0000-0000229C0000}"/>
    <cellStyle name="Hiperłącze 9" xfId="30294" hidden="1" xr:uid="{00000000-0005-0000-0000-0000239B0000}"/>
    <cellStyle name="Hiperłącze 9" xfId="38030" hidden="1" xr:uid="{00000000-0005-0000-0000-00007D9D0000}"/>
    <cellStyle name="Hiperłącze 9" xfId="29667" hidden="1" xr:uid="{00000000-0005-0000-0000-00002F9B0000}"/>
    <cellStyle name="Hiperłącze 9" xfId="18936" hidden="1" xr:uid="{00000000-0005-0000-0000-0000B4940000}"/>
    <cellStyle name="Hiperłącze 9" xfId="18203" hidden="1" xr:uid="{00000000-0005-0000-0000-000087940000}"/>
    <cellStyle name="Hiperłącze 9" xfId="28560" hidden="1" xr:uid="{00000000-0005-0000-0000-000071990000}"/>
    <cellStyle name="Hiperłącze 9" xfId="31027" hidden="1" xr:uid="{00000000-0005-0000-0000-00004C9A0000}"/>
    <cellStyle name="Hiperłącze 9" xfId="36908" hidden="1" xr:uid="{00000000-0005-0000-0000-0000E39C0000}"/>
    <cellStyle name="Hiperłącze 9" xfId="14442" hidden="1" xr:uid="{00000000-0005-0000-0000-0000A7920000}"/>
    <cellStyle name="Hiperłącze 9" xfId="39120" hidden="1" xr:uid="{00000000-0005-0000-0000-0000C09E0000}"/>
    <cellStyle name="Hiperłącze 9" xfId="40433" hidden="1" xr:uid="{00000000-0005-0000-0000-0000919E0000}"/>
    <cellStyle name="Hiperłącze 9" xfId="40040" hidden="1" xr:uid="{00000000-0005-0000-0000-0000639E0000}"/>
    <cellStyle name="Hiperłącze 9" xfId="28511" hidden="1" xr:uid="{00000000-0005-0000-0000-000080990000}"/>
    <cellStyle name="Hiperłącze 9" xfId="38710" hidden="1" xr:uid="{00000000-0005-0000-0000-00004E9F0000}"/>
    <cellStyle name="Hiperłącze 9" xfId="39376" hidden="1" xr:uid="{00000000-0005-0000-0000-0000509F0000}"/>
    <cellStyle name="Hiperłącze 9" xfId="41681" hidden="1" xr:uid="{00000000-0005-0000-0000-0000519F0000}"/>
    <cellStyle name="Hiperłącze 9" xfId="41709" hidden="1" xr:uid="{00000000-0005-0000-0000-0000549F0000}"/>
    <cellStyle name="Hiperłącze 9" xfId="41723" hidden="1" xr:uid="{00000000-0005-0000-0000-0000579F0000}"/>
    <cellStyle name="Hiperłącze 9" xfId="41799" hidden="1" xr:uid="{00000000-0005-0000-0000-00005E9F0000}"/>
    <cellStyle name="Hiperłącze 9" xfId="41871" hidden="1" xr:uid="{00000000-0005-0000-0000-0000619F0000}"/>
    <cellStyle name="Hiperłącze 9" xfId="42213" hidden="1" xr:uid="{00000000-0005-0000-0000-0000699F0000}"/>
    <cellStyle name="Hiperłącze 9" xfId="42257" hidden="1" xr:uid="{00000000-0005-0000-0000-00006F9F0000}"/>
    <cellStyle name="Hiperłącze 9" xfId="42308" hidden="1" xr:uid="{00000000-0005-0000-0000-0000729F0000}"/>
    <cellStyle name="Hiperłącze 9" xfId="42276" hidden="1" xr:uid="{00000000-0005-0000-0000-0000739F0000}"/>
    <cellStyle name="Hiperłącze 9" xfId="42265" hidden="1" xr:uid="{00000000-0005-0000-0000-0000749F0000}"/>
    <cellStyle name="Hiperłącze 9" xfId="42381" hidden="1" xr:uid="{00000000-0005-0000-0000-00007D9F0000}"/>
    <cellStyle name="Hiperłącze 9" xfId="42404" hidden="1" xr:uid="{00000000-0005-0000-0000-00007E9F0000}"/>
    <cellStyle name="Hiperłącze 9" xfId="42372" hidden="1" xr:uid="{00000000-0005-0000-0000-00007F9F0000}"/>
    <cellStyle name="Hiperłącze 9" xfId="42453" hidden="1" xr:uid="{00000000-0005-0000-0000-0000829F0000}"/>
    <cellStyle name="Hiperłącze 9" xfId="42526" hidden="1" xr:uid="{00000000-0005-0000-0000-0000859F0000}"/>
    <cellStyle name="Hiperłącze 9" xfId="42535" hidden="1" xr:uid="{00000000-0005-0000-0000-0000869F0000}"/>
    <cellStyle name="Hiperłącze 9" xfId="42486" hidden="1" xr:uid="{00000000-0005-0000-0000-0000879F0000}"/>
    <cellStyle name="Hiperłącze 9" xfId="42571" hidden="1" xr:uid="{00000000-0005-0000-0000-00008F9F0000}"/>
    <cellStyle name="Hiperłącze 9" xfId="42643" hidden="1" xr:uid="{00000000-0005-0000-0000-0000929F0000}"/>
    <cellStyle name="Hiperłącze 9" xfId="42163" hidden="1" xr:uid="{00000000-0005-0000-0000-00009C9F0000}"/>
    <cellStyle name="Hiperłącze 9" xfId="42129" hidden="1" xr:uid="{00000000-0005-0000-0000-0000A19F0000}"/>
    <cellStyle name="Hiperłącze 9" xfId="41935" hidden="1" xr:uid="{00000000-0005-0000-0000-0000A39F0000}"/>
    <cellStyle name="Hiperłącze 9" xfId="41936" hidden="1" xr:uid="{00000000-0005-0000-0000-0000A49F0000}"/>
    <cellStyle name="Hiperłącze 9" xfId="41919" hidden="1" xr:uid="{00000000-0005-0000-0000-0000A59F0000}"/>
    <cellStyle name="Hiperłącze 9" xfId="42104" hidden="1" xr:uid="{00000000-0005-0000-0000-0000A79F0000}"/>
    <cellStyle name="Hiperłącze 9" xfId="42096" hidden="1" xr:uid="{00000000-0005-0000-0000-0000A89F0000}"/>
    <cellStyle name="Hiperłącze 9" xfId="42062" hidden="1" xr:uid="{00000000-0005-0000-0000-0000A99F0000}"/>
    <cellStyle name="Hiperłącze 9" xfId="42413" hidden="1" xr:uid="{00000000-0005-0000-0000-0000AA9F0000}"/>
    <cellStyle name="Hiperłącze 9" xfId="42188" hidden="1" xr:uid="{00000000-0005-0000-0000-0000B19F0000}"/>
    <cellStyle name="Hiperłącze 9" xfId="42057" hidden="1" xr:uid="{00000000-0005-0000-0000-0000B79F0000}"/>
    <cellStyle name="Hiperłącze 9" xfId="29625" hidden="1" xr:uid="{00000000-0005-0000-0000-0000229B0000}"/>
    <cellStyle name="Hiperłącze 9" xfId="44843" hidden="1" xr:uid="{00000000-0005-0000-0000-00008EA00000}"/>
    <cellStyle name="Hiperłącze 9" xfId="19423" hidden="1" xr:uid="{00000000-0005-0000-0000-00006B950000}"/>
    <cellStyle name="Hiperłącze 9" xfId="19698" hidden="1" xr:uid="{00000000-0005-0000-0000-000025950000}"/>
    <cellStyle name="Hiperłącze 9" xfId="19081" hidden="1" xr:uid="{00000000-0005-0000-0000-000003950000}"/>
    <cellStyle name="Hiperłącze 9" xfId="16325" hidden="1" xr:uid="{00000000-0005-0000-0000-0000F0940000}"/>
    <cellStyle name="Hiperłącze 9" xfId="18895" hidden="1" xr:uid="{00000000-0005-0000-0000-0000AA940000}"/>
    <cellStyle name="Hiperłącze 9" xfId="33828" hidden="1" xr:uid="{00000000-0005-0000-0000-0000BD9B0000}"/>
    <cellStyle name="Hiperłącze 9" xfId="10251" hidden="1" xr:uid="{00000000-0005-0000-0000-00005C910000}"/>
    <cellStyle name="Hiperłącze 9" xfId="35388" hidden="1" xr:uid="{00000000-0005-0000-0000-00002D9C0000}"/>
    <cellStyle name="Hiperłącze 9" xfId="33440" hidden="1" xr:uid="{00000000-0005-0000-0000-0000679B0000}"/>
    <cellStyle name="Hiperłącze 9" xfId="32949" hidden="1" xr:uid="{00000000-0005-0000-0000-00009E9B0000}"/>
    <cellStyle name="Hiperłącze 9" xfId="32794" hidden="1" xr:uid="{00000000-0005-0000-0000-0000489B0000}"/>
    <cellStyle name="Hiperłącze 9" xfId="45749" hidden="1" xr:uid="{00000000-0005-0000-0000-0000EFA00000}"/>
    <cellStyle name="Hiperłącze 9" xfId="32817" hidden="1" xr:uid="{00000000-0005-0000-0000-0000459B0000}"/>
    <cellStyle name="Hiperłącze 9" xfId="22957" hidden="1" xr:uid="{00000000-0005-0000-0000-0000E0960000}"/>
    <cellStyle name="Hiperłącze 9" xfId="42353" hidden="1" xr:uid="{00000000-0005-0000-0000-00007B9F0000}"/>
    <cellStyle name="Hiperłącze 9" xfId="30883" hidden="1" xr:uid="{00000000-0005-0000-0000-00001F9A0000}"/>
    <cellStyle name="Hiperłącze 9" xfId="20178" hidden="1" xr:uid="{00000000-0005-0000-0000-00007D950000}"/>
    <cellStyle name="Hiperłącze 9" xfId="19290" hidden="1" xr:uid="{00000000-0005-0000-0000-00005F950000}"/>
    <cellStyle name="Hiperłącze 9" xfId="20344" hidden="1" xr:uid="{00000000-0005-0000-0000-000098950000}"/>
    <cellStyle name="Hiperłącze 9" xfId="21156" hidden="1" xr:uid="{00000000-0005-0000-0000-0000B6950000}"/>
    <cellStyle name="Hiperłącze 9" xfId="32935" hidden="1" xr:uid="{00000000-0005-0000-0000-0000A09B0000}"/>
    <cellStyle name="Hiperłącze 9" xfId="46808" hidden="1" xr:uid="{00000000-0005-0000-0000-000081A10000}"/>
    <cellStyle name="Hiperłącze 9" xfId="19795" hidden="1" xr:uid="{00000000-0005-0000-0000-00005A950000}"/>
    <cellStyle name="Hiperłącze 9" xfId="30354" hidden="1" xr:uid="{00000000-0005-0000-0000-0000E2990000}"/>
    <cellStyle name="Hiperłącze 9" xfId="43449" hidden="1" xr:uid="{00000000-0005-0000-0000-000051A10000}"/>
    <cellStyle name="Hiperłącze 9" xfId="30675" hidden="1" xr:uid="{00000000-0005-0000-0000-0000079A0000}"/>
    <cellStyle name="Hiperłącze 9" xfId="46675" hidden="1" xr:uid="{00000000-0005-0000-0000-0000AFA10000}"/>
    <cellStyle name="Hiperłącze 9" xfId="28077" hidden="1" xr:uid="{00000000-0005-0000-0000-000005990000}"/>
    <cellStyle name="Hiperłącze 9" xfId="43042" hidden="1" xr:uid="{00000000-0005-0000-0000-0000F09F0000}"/>
    <cellStyle name="Hiperłącze 9" xfId="37849" hidden="1" xr:uid="{00000000-0005-0000-0000-00006F9D0000}"/>
    <cellStyle name="Hiperłącze 9" xfId="37949" hidden="1" xr:uid="{00000000-0005-0000-0000-0000749D0000}"/>
    <cellStyle name="Hiperłącze 9" xfId="39034" hidden="1" xr:uid="{00000000-0005-0000-0000-0000B79E0000}"/>
    <cellStyle name="Hiperłącze 9" xfId="35142" hidden="1" xr:uid="{00000000-0005-0000-0000-0000139C0000}"/>
    <cellStyle name="Hiperłącze 9" xfId="34834" hidden="1" xr:uid="{00000000-0005-0000-0000-00003A9D0000}"/>
    <cellStyle name="Hiperłącze 9" xfId="30436" hidden="1" xr:uid="{00000000-0005-0000-0000-0000E6990000}"/>
    <cellStyle name="Hiperłącze 9" xfId="32268" hidden="1" xr:uid="{00000000-0005-0000-0000-0000CC9A0000}"/>
    <cellStyle name="Hiperłącze 9" xfId="18985" hidden="1" xr:uid="{00000000-0005-0000-0000-0000B1940000}"/>
    <cellStyle name="Hiperłącze 9" xfId="18182" hidden="1" xr:uid="{00000000-0005-0000-0000-000083940000}"/>
    <cellStyle name="Hiperłącze 9" xfId="34187" hidden="1" xr:uid="{00000000-0005-0000-0000-00003E9D0000}"/>
    <cellStyle name="Hiperłącze 9" xfId="46607" hidden="1" xr:uid="{00000000-0005-0000-0000-0000BBA10000}"/>
    <cellStyle name="Hiperłącze 9" xfId="13607" hidden="1" xr:uid="{00000000-0005-0000-0000-00006A920000}"/>
    <cellStyle name="Hiperłącze 9" xfId="25453" hidden="1" xr:uid="{00000000-0005-0000-0000-00007E980000}"/>
    <cellStyle name="Hiperłącze 9" xfId="14920" hidden="1" xr:uid="{00000000-0005-0000-0000-000049930000}"/>
    <cellStyle name="Hiperłącze 9" xfId="44399" hidden="1" xr:uid="{00000000-0005-0000-0000-000049A00000}"/>
    <cellStyle name="Hiperłącze 9" xfId="39550" hidden="1" xr:uid="{00000000-0005-0000-0000-0000189E0000}"/>
    <cellStyle name="Hiperłącze 9" xfId="44636" hidden="1" xr:uid="{00000000-0005-0000-0000-000076A00000}"/>
    <cellStyle name="Hiperłącze 9" xfId="15892" hidden="1" xr:uid="{00000000-0005-0000-0000-00008F930000}"/>
    <cellStyle name="Hiperłącze 9" xfId="15268" hidden="1" xr:uid="{00000000-0005-0000-0000-000068930000}"/>
    <cellStyle name="Hiperłącze 9" xfId="14785" hidden="1" xr:uid="{00000000-0005-0000-0000-00003D930000}"/>
    <cellStyle name="Hiperłącze 9" xfId="22766" hidden="1" xr:uid="{00000000-0005-0000-0000-000096960000}"/>
    <cellStyle name="Hiperłącze 9" xfId="15198" hidden="1" xr:uid="{00000000-0005-0000-0000-000018930000}"/>
    <cellStyle name="Hiperłącze 9" xfId="29808" hidden="1" xr:uid="{00000000-0005-0000-0000-00001E9B0000}"/>
    <cellStyle name="Hiperłącze 9" xfId="35206" hidden="1" xr:uid="{00000000-0005-0000-0000-0000189C0000}"/>
    <cellStyle name="Hiperłącze 9" xfId="26743" hidden="1" xr:uid="{00000000-0005-0000-0000-00004D980000}"/>
    <cellStyle name="Hiperłącze 9" xfId="22586" hidden="1" xr:uid="{00000000-0005-0000-0000-000084960000}"/>
    <cellStyle name="Hiperłącze 9" xfId="22423" hidden="1" xr:uid="{00000000-0005-0000-0000-000055960000}"/>
    <cellStyle name="Hiperłącze 9" xfId="18259" hidden="1" xr:uid="{00000000-0005-0000-0000-0000CF940000}"/>
    <cellStyle name="Hiperłącze 9" xfId="32199" hidden="1" xr:uid="{00000000-0005-0000-0000-0000C39A0000}"/>
    <cellStyle name="Hiperłącze 9" xfId="43255" hidden="1" xr:uid="{00000000-0005-0000-0000-00006AA00000}"/>
    <cellStyle name="Hiperłącze 9" xfId="44769" hidden="1" xr:uid="{00000000-0005-0000-0000-00008AA00000}"/>
    <cellStyle name="Hiperłącze 9" xfId="35850" hidden="1" xr:uid="{00000000-0005-0000-0000-00007B9C0000}"/>
    <cellStyle name="Hiperłącze 9" xfId="31604" hidden="1" xr:uid="{00000000-0005-0000-0000-0000A19A0000}"/>
    <cellStyle name="Hiperłącze 9" xfId="31415" hidden="1" xr:uid="{00000000-0005-0000-0000-0000749A0000}"/>
    <cellStyle name="Hiperłącze 9" xfId="18886" hidden="1" xr:uid="{00000000-0005-0000-0000-0000A6940000}"/>
    <cellStyle name="Hiperłącze 9" xfId="11783" hidden="1" xr:uid="{00000000-0005-0000-0000-0000E1920000}"/>
    <cellStyle name="Hiperłącze 9" xfId="44177" hidden="1" xr:uid="{00000000-0005-0000-0000-000034A00000}"/>
    <cellStyle name="Hiperłącze 9" xfId="29411" hidden="1" xr:uid="{00000000-0005-0000-0000-0000B9990000}"/>
    <cellStyle name="Hiperłącze 9" xfId="11535" hidden="1" xr:uid="{00000000-0005-0000-0000-0000DC920000}"/>
    <cellStyle name="Hiperłącze 9" xfId="30874" hidden="1" xr:uid="{00000000-0005-0000-0000-00001E9A0000}"/>
    <cellStyle name="Hiperłącze 9" xfId="14223" hidden="1" xr:uid="{00000000-0005-0000-0000-00008A920000}"/>
    <cellStyle name="Hiperłącze 9" xfId="21752" hidden="1" xr:uid="{00000000-0005-0000-0000-0000F7950000}"/>
    <cellStyle name="Hiperłącze 9" xfId="43625" hidden="1" xr:uid="{00000000-0005-0000-0000-0000C1A00000}"/>
    <cellStyle name="Hiperłącze 9" xfId="18913" hidden="1" xr:uid="{00000000-0005-0000-0000-0000AE940000}"/>
    <cellStyle name="Hiperłącze 9" xfId="12113" hidden="1" xr:uid="{00000000-0005-0000-0000-000097910000}"/>
    <cellStyle name="Hiperłącze 9" xfId="13697" hidden="1" xr:uid="{00000000-0005-0000-0000-000071920000}"/>
    <cellStyle name="Hiperłącze 9" xfId="20304" hidden="1" xr:uid="{00000000-0005-0000-0000-00008E950000}"/>
    <cellStyle name="Hiperłącze 9" xfId="19462" hidden="1" xr:uid="{00000000-0005-0000-0000-000060950000}"/>
    <cellStyle name="Hiperłącze 9" xfId="35312" hidden="1" xr:uid="{00000000-0005-0000-0000-0000289C0000}"/>
    <cellStyle name="Hiperłącze 9" xfId="21248" hidden="1" xr:uid="{00000000-0005-0000-0000-000003970000}"/>
    <cellStyle name="Hiperłącze 9" xfId="20025" hidden="1" xr:uid="{00000000-0005-0000-0000-000042950000}"/>
    <cellStyle name="Hiperłącze 9" xfId="19667" hidden="1" xr:uid="{00000000-0005-0000-0000-000021950000}"/>
    <cellStyle name="Hiperłącze 9" xfId="16319" hidden="1" xr:uid="{00000000-0005-0000-0000-0000EF940000}"/>
    <cellStyle name="Hiperłącze 9" xfId="30330" hidden="1" xr:uid="{00000000-0005-0000-0000-0000309B0000}"/>
    <cellStyle name="Hiperłącze 9" xfId="17575" hidden="1" xr:uid="{00000000-0005-0000-0000-000027940000}"/>
    <cellStyle name="Hiperłącze 9" xfId="31894" hidden="1" xr:uid="{00000000-0005-0000-0000-0000139B0000}"/>
    <cellStyle name="Hiperłącze 9" xfId="18455" hidden="1" xr:uid="{00000000-0005-0000-0000-0000C7940000}"/>
    <cellStyle name="Hiperłącze 9" xfId="14398" hidden="1" xr:uid="{00000000-0005-0000-0000-00009F920000}"/>
    <cellStyle name="Hiperłącze 9" xfId="31964" hidden="1" xr:uid="{00000000-0005-0000-0000-00000B9B0000}"/>
    <cellStyle name="Hiperłącze 9" xfId="27621" hidden="1" xr:uid="{00000000-0005-0000-0000-0000AA980000}"/>
    <cellStyle name="Hiperłącze 9" xfId="45155" hidden="1" xr:uid="{00000000-0005-0000-0000-0000B2A00000}"/>
    <cellStyle name="Hiperłącze 9" xfId="25855" hidden="1" xr:uid="{00000000-0005-0000-0000-0000D8970000}"/>
    <cellStyle name="Hiperłącze 9" xfId="31076" hidden="1" xr:uid="{00000000-0005-0000-0000-00004A9A0000}"/>
    <cellStyle name="Hiperłącze 9" xfId="17212" hidden="1" xr:uid="{00000000-0005-0000-0000-0000E4930000}"/>
    <cellStyle name="Hiperłącze 9" xfId="16815" hidden="1" xr:uid="{00000000-0005-0000-0000-0000B7930000}"/>
    <cellStyle name="Hiperłącze 9" xfId="29159" hidden="1" xr:uid="{00000000-0005-0000-0000-00009B990000}"/>
    <cellStyle name="Hiperłącze 9" xfId="12942" hidden="1" xr:uid="{00000000-0005-0000-0000-00000B920000}"/>
    <cellStyle name="Hiperłącze 9" xfId="16598" hidden="1" xr:uid="{00000000-0005-0000-0000-00009D930000}"/>
    <cellStyle name="Hiperłącze 9" xfId="46054" hidden="1" xr:uid="{00000000-0005-0000-0000-00000EA10000}"/>
    <cellStyle name="Hiperłącze 9" xfId="35581" hidden="1" xr:uid="{00000000-0005-0000-0000-0000559C0000}"/>
    <cellStyle name="Hiperłącze 9" xfId="28003" hidden="1" xr:uid="{00000000-0005-0000-0000-0000D8980000}"/>
    <cellStyle name="Hiperłącze 9" xfId="15071" hidden="1" xr:uid="{00000000-0005-0000-0000-000009930000}"/>
    <cellStyle name="Hiperłącze 9" xfId="18651" hidden="1" xr:uid="{00000000-0005-0000-0000-00008E940000}"/>
    <cellStyle name="Hiperłącze 9" xfId="39001" hidden="1" xr:uid="{00000000-0005-0000-0000-0000B49E0000}"/>
    <cellStyle name="Hiperłącze 9" xfId="13142" hidden="1" xr:uid="{00000000-0005-0000-0000-000024920000}"/>
    <cellStyle name="Hiperłącze 9" xfId="20205" hidden="1" xr:uid="{00000000-0005-0000-0000-000085950000}"/>
    <cellStyle name="Hiperłącze 9" xfId="40373" hidden="1" xr:uid="{00000000-0005-0000-0000-00008B9E0000}"/>
    <cellStyle name="Hiperłącze 9" xfId="35297" hidden="1" xr:uid="{00000000-0005-0000-0000-0000239C0000}"/>
    <cellStyle name="Hiperłącze 9" xfId="34297" hidden="1" xr:uid="{00000000-0005-0000-0000-0000409C0000}"/>
    <cellStyle name="Hiperłącze 9" xfId="45713" hidden="1" xr:uid="{00000000-0005-0000-0000-0000EAA00000}"/>
    <cellStyle name="Hiperłącze 9" xfId="32776" hidden="1" xr:uid="{00000000-0005-0000-0000-0000449B0000}"/>
    <cellStyle name="Hiperłącze 9" xfId="15123" hidden="1" xr:uid="{00000000-0005-0000-0000-000014930000}"/>
    <cellStyle name="Hiperłącze 9" xfId="33367" hidden="1" xr:uid="{00000000-0005-0000-0000-00008A9B0000}"/>
    <cellStyle name="Hiperłącze 9" xfId="13440" hidden="1" xr:uid="{00000000-0005-0000-0000-000043920000}"/>
    <cellStyle name="Hiperłącze 9" xfId="29948" hidden="1" xr:uid="{00000000-0005-0000-0000-0000909A0000}"/>
    <cellStyle name="Hiperłącze 9" xfId="35321" hidden="1" xr:uid="{00000000-0005-0000-0000-0000279C0000}"/>
    <cellStyle name="Hiperłącze 9" xfId="37232" hidden="1" xr:uid="{00000000-0005-0000-0000-0000499D0000}"/>
    <cellStyle name="Hiperłącze 9" xfId="34910" hidden="1" xr:uid="{00000000-0005-0000-0000-0000F79B0000}"/>
    <cellStyle name="Hiperłącze 9" xfId="18287" hidden="1" xr:uid="{00000000-0005-0000-0000-0000C4940000}"/>
    <cellStyle name="Hiperłącze 9" xfId="18828" hidden="1" xr:uid="{00000000-0005-0000-0000-0000A8940000}"/>
    <cellStyle name="Hiperłącze 9" xfId="31282" hidden="1" xr:uid="{00000000-0005-0000-0000-0000629A0000}"/>
    <cellStyle name="Hiperłącze 9" xfId="44896" hidden="1" xr:uid="{00000000-0005-0000-0000-00009BA00000}"/>
    <cellStyle name="Hiperłącze 9" xfId="47217" hidden="1" xr:uid="{00000000-0005-0000-0000-0000D2A10000}"/>
    <cellStyle name="Hiperłącze 9" xfId="17924" hidden="1" xr:uid="{00000000-0005-0000-0000-00004D940000}"/>
    <cellStyle name="Hiperłącze 9" xfId="12897" hidden="1" xr:uid="{00000000-0005-0000-0000-000003920000}"/>
    <cellStyle name="Hiperłącze 9" xfId="44388" hidden="1" xr:uid="{00000000-0005-0000-0000-00004BA00000}"/>
    <cellStyle name="Hiperłącze 9" xfId="30282" hidden="1" xr:uid="{00000000-0005-0000-0000-0000DE990000}"/>
    <cellStyle name="Hiperłącze 9" xfId="16028" hidden="1" xr:uid="{00000000-0005-0000-0000-000004940000}"/>
    <cellStyle name="Hiperłącze 9" xfId="16801" hidden="1" xr:uid="{00000000-0005-0000-0000-0000B4930000}"/>
    <cellStyle name="Hiperłącze 9" xfId="24261" hidden="1" xr:uid="{00000000-0005-0000-0000-00003B970000}"/>
    <cellStyle name="Hiperłącze 9" xfId="32155" hidden="1" xr:uid="{00000000-0005-0000-0000-0000BB9A0000}"/>
    <cellStyle name="Hiperłącze 9" xfId="11653" hidden="1" xr:uid="{00000000-0005-0000-0000-0000F1910000}"/>
    <cellStyle name="Hiperłącze 9" xfId="15271" hidden="1" xr:uid="{00000000-0005-0000-0000-00004A930000}"/>
    <cellStyle name="Hiperłącze 9" xfId="23529" hidden="1" xr:uid="{00000000-0005-0000-0000-0000C6960000}"/>
    <cellStyle name="Hiperłącze 9" xfId="23273" hidden="1" xr:uid="{00000000-0005-0000-0000-0000AA960000}"/>
    <cellStyle name="Hiperłącze 9" xfId="22441" hidden="1" xr:uid="{00000000-0005-0000-0000-00005A960000}"/>
    <cellStyle name="Hiperłącze 9" xfId="31794" hidden="1" xr:uid="{00000000-0005-0000-0000-0000B19A0000}"/>
    <cellStyle name="Hiperłącze 9" xfId="29645" hidden="1" xr:uid="{00000000-0005-0000-0000-00009A9A0000}"/>
    <cellStyle name="Hiperłącze 9" xfId="31438" hidden="1" xr:uid="{00000000-0005-0000-0000-00007C9A0000}"/>
    <cellStyle name="Hiperłącze 9" xfId="31259" hidden="1" xr:uid="{00000000-0005-0000-0000-0000619A0000}"/>
    <cellStyle name="Hiperłącze 9" xfId="20085" hidden="1" xr:uid="{00000000-0005-0000-0000-000076950000}"/>
    <cellStyle name="Hiperłącze 9" xfId="11988" hidden="1" xr:uid="{00000000-0005-0000-0000-0000EC920000}"/>
    <cellStyle name="Hiperłącze 9" xfId="13804" hidden="1" xr:uid="{00000000-0005-0000-0000-0000D4920000}"/>
    <cellStyle name="Hiperłącze 9" xfId="12800" hidden="1" xr:uid="{00000000-0005-0000-0000-0000E4910000}"/>
    <cellStyle name="Hiperłącze 9" xfId="42388" hidden="1" xr:uid="{00000000-0005-0000-0000-0000799F0000}"/>
    <cellStyle name="Hiperłącze 9" xfId="25425" hidden="1" xr:uid="{00000000-0005-0000-0000-000080980000}"/>
    <cellStyle name="Hiperłącze 9" xfId="19534" hidden="1" xr:uid="{00000000-0005-0000-0000-00004F950000}"/>
    <cellStyle name="Hiperłącze 9" xfId="15924" hidden="1" xr:uid="{00000000-0005-0000-0000-000098930000}"/>
    <cellStyle name="Hiperłącze 9" xfId="30667" hidden="1" xr:uid="{00000000-0005-0000-0000-0000069A0000}"/>
    <cellStyle name="Hiperłącze 9" xfId="30683" hidden="1" xr:uid="{00000000-0005-0000-0000-0000089A0000}"/>
    <cellStyle name="Hiperłącze 9" xfId="30731" hidden="1" xr:uid="{00000000-0005-0000-0000-0000099A0000}"/>
    <cellStyle name="Hiperłącze 9" xfId="30739" hidden="1" xr:uid="{00000000-0005-0000-0000-00000A9A0000}"/>
    <cellStyle name="Hiperłącze 9" xfId="30696" hidden="1" xr:uid="{00000000-0005-0000-0000-00000B9A0000}"/>
    <cellStyle name="Hiperłącze 9" xfId="30756" hidden="1" xr:uid="{00000000-0005-0000-0000-0000119A0000}"/>
    <cellStyle name="Hiperłącze 9" xfId="30561" hidden="1" xr:uid="{00000000-0005-0000-0000-0000F9990000}"/>
    <cellStyle name="Hiperłącze 9" xfId="45495" hidden="1" xr:uid="{00000000-0005-0000-0000-00003DA10000}"/>
    <cellStyle name="Hiperłącze 9" xfId="43392" hidden="1" xr:uid="{00000000-0005-0000-0000-00003FA10000}"/>
    <cellStyle name="Hiperłącze 9" xfId="46169" hidden="1" xr:uid="{00000000-0005-0000-0000-000045A10000}"/>
    <cellStyle name="Hiperłącze 9" xfId="46195" hidden="1" xr:uid="{00000000-0005-0000-0000-000046A10000}"/>
    <cellStyle name="Hiperłącze 9" xfId="44537" hidden="1" xr:uid="{00000000-0005-0000-0000-000049A10000}"/>
    <cellStyle name="Hiperłącze 9" xfId="43387" hidden="1" xr:uid="{00000000-0005-0000-0000-00004AA10000}"/>
    <cellStyle name="Hiperłącze 9" xfId="43442" hidden="1" xr:uid="{00000000-0005-0000-0000-00004DA10000}"/>
    <cellStyle name="Hiperłącze 9" xfId="43418" hidden="1" xr:uid="{00000000-0005-0000-0000-000057A10000}"/>
    <cellStyle name="Hiperłącze 9" xfId="43412" hidden="1" xr:uid="{00000000-0005-0000-0000-000058A10000}"/>
    <cellStyle name="Hiperłącze 9" xfId="43368" hidden="1" xr:uid="{00000000-0005-0000-0000-000059A10000}"/>
    <cellStyle name="Hiperłącze 9" xfId="43880" hidden="1" xr:uid="{00000000-0005-0000-0000-00005AA10000}"/>
    <cellStyle name="Hiperłącze 9" xfId="43899" hidden="1" xr:uid="{00000000-0005-0000-0000-000060A10000}"/>
    <cellStyle name="Hiperłącze 9" xfId="46222" hidden="1" xr:uid="{00000000-0005-0000-0000-000063A10000}"/>
    <cellStyle name="Hiperłącze 9" xfId="46232" hidden="1" xr:uid="{00000000-0005-0000-0000-000064A10000}"/>
    <cellStyle name="Hiperłącze 9" xfId="45596" hidden="1" xr:uid="{00000000-0005-0000-0000-000027A10000}"/>
    <cellStyle name="Hiperłącze 9" xfId="45554" hidden="1" xr:uid="{00000000-0005-0000-0000-000029A10000}"/>
    <cellStyle name="Hiperłącze 9" xfId="45385" hidden="1" xr:uid="{00000000-0005-0000-0000-00002EA10000}"/>
    <cellStyle name="Hiperłącze 9" xfId="45716" hidden="1" xr:uid="{00000000-0005-0000-0000-000034A10000}"/>
    <cellStyle name="Hiperłącze 9" xfId="24955" hidden="1" xr:uid="{00000000-0005-0000-0000-0000B4970000}"/>
    <cellStyle name="Hiperłącze 9" xfId="30239" hidden="1" xr:uid="{00000000-0005-0000-0000-0000E0990000}"/>
    <cellStyle name="Hiperłącze 9" xfId="30378" hidden="1" xr:uid="{00000000-0005-0000-0000-0000E8990000}"/>
    <cellStyle name="Hiperłącze 9" xfId="30408" hidden="1" xr:uid="{00000000-0005-0000-0000-0000EB990000}"/>
    <cellStyle name="Hiperłącze 9" xfId="30481" hidden="1" xr:uid="{00000000-0005-0000-0000-0000F0990000}"/>
    <cellStyle name="Hiperłącze 9" xfId="30544" hidden="1" xr:uid="{00000000-0005-0000-0000-0000F2990000}"/>
    <cellStyle name="Hiperłącze 9" xfId="30527" hidden="1" xr:uid="{00000000-0005-0000-0000-0000F5990000}"/>
    <cellStyle name="Hiperłącze 9" xfId="46416" hidden="1" xr:uid="{00000000-0005-0000-0000-0000BEA10000}"/>
    <cellStyle name="Hiperłącze 9" xfId="16383" hidden="1" xr:uid="{00000000-0005-0000-0000-000064940000}"/>
    <cellStyle name="Hiperłącze 9" xfId="18014" hidden="1" xr:uid="{00000000-0005-0000-0000-000052940000}"/>
    <cellStyle name="Hiperłącze 9" xfId="17815" hidden="1" xr:uid="{00000000-0005-0000-0000-000041940000}"/>
    <cellStyle name="Hiperłącze 9" xfId="17659" hidden="1" xr:uid="{00000000-0005-0000-0000-00002F940000}"/>
    <cellStyle name="Hiperłącze 9" xfId="17513" hidden="1" xr:uid="{00000000-0005-0000-0000-00001D940000}"/>
    <cellStyle name="Hiperłącze 9" xfId="22813" hidden="1" xr:uid="{00000000-0005-0000-0000-0000D4960000}"/>
    <cellStyle name="Hiperłącze 9" xfId="23134" hidden="1" xr:uid="{00000000-0005-0000-0000-00009F960000}"/>
    <cellStyle name="Hiperłącze 9" xfId="21958" hidden="1" xr:uid="{00000000-0005-0000-0000-000024960000}"/>
    <cellStyle name="Hiperłącze 9" xfId="22021" hidden="1" xr:uid="{00000000-0005-0000-0000-000026960000}"/>
    <cellStyle name="Hiperłącze 9" xfId="21963" hidden="1" xr:uid="{00000000-0005-0000-0000-000028960000}"/>
    <cellStyle name="Hiperłącze 9" xfId="22048" hidden="1" xr:uid="{00000000-0005-0000-0000-00002E960000}"/>
    <cellStyle name="Hiperłącze 9" xfId="22057" hidden="1" xr:uid="{00000000-0005-0000-0000-00002F960000}"/>
    <cellStyle name="Hiperłącze 9" xfId="46278" hidden="1" xr:uid="{00000000-0005-0000-0000-000069A10000}"/>
    <cellStyle name="Hiperłącze 9" xfId="46304" hidden="1" xr:uid="{00000000-0005-0000-0000-00006AA10000}"/>
    <cellStyle name="Hiperłącze 9" xfId="46255" hidden="1" xr:uid="{00000000-0005-0000-0000-00006CA10000}"/>
    <cellStyle name="Hiperłącze 9" xfId="46331" hidden="1" xr:uid="{00000000-0005-0000-0000-00006FA10000}"/>
    <cellStyle name="Hiperłącze 9" xfId="46340" hidden="1" xr:uid="{00000000-0005-0000-0000-000070A10000}"/>
    <cellStyle name="Hiperłącze 9" xfId="46345" hidden="1" xr:uid="{00000000-0005-0000-0000-000074A10000}"/>
    <cellStyle name="Hiperłącze 9" xfId="46764" hidden="1" xr:uid="{00000000-0005-0000-0000-00007CA10000}"/>
    <cellStyle name="Hiperłącze 9" xfId="46815" hidden="1" xr:uid="{00000000-0005-0000-0000-00007DA10000}"/>
    <cellStyle name="Hiperłącze 9" xfId="46823" hidden="1" xr:uid="{00000000-0005-0000-0000-00007EA10000}"/>
    <cellStyle name="Hiperłącze 9" xfId="46788" hidden="1" xr:uid="{00000000-0005-0000-0000-000084A10000}"/>
    <cellStyle name="Hiperłącze 9" xfId="46863" hidden="1" xr:uid="{00000000-0005-0000-0000-000088A10000}"/>
    <cellStyle name="Hiperłącze 9" xfId="46919" hidden="1" xr:uid="{00000000-0005-0000-0000-00008AA10000}"/>
    <cellStyle name="Hiperłącze 9" xfId="46868" hidden="1" xr:uid="{00000000-0005-0000-0000-00008CA10000}"/>
    <cellStyle name="Hiperłącze 9" xfId="20563" hidden="1" xr:uid="{00000000-0005-0000-0000-00000B960000}"/>
    <cellStyle name="Hiperłącze 9" xfId="20698" hidden="1" xr:uid="{00000000-0005-0000-0000-00000D960000}"/>
    <cellStyle name="Hiperłącze 9" xfId="21277" hidden="1" xr:uid="{00000000-0005-0000-0000-000013960000}"/>
    <cellStyle name="Hiperłącze 9" xfId="20672" hidden="1" xr:uid="{00000000-0005-0000-0000-000017960000}"/>
    <cellStyle name="Hiperłącze 9" xfId="46286" hidden="1" xr:uid="{00000000-0005-0000-0000-000065A10000}"/>
    <cellStyle name="Hiperłącze 9" xfId="24394" hidden="1" xr:uid="{00000000-0005-0000-0000-000047970000}"/>
    <cellStyle name="Hiperłącze 9" xfId="32494" hidden="1" xr:uid="{00000000-0005-0000-0000-0000DF9A0000}"/>
    <cellStyle name="Hiperłącze 9" xfId="32164" hidden="1" xr:uid="{00000000-0005-0000-0000-0000BC9A0000}"/>
    <cellStyle name="Hiperłącze 9" xfId="31112" hidden="1" xr:uid="{00000000-0005-0000-0000-0000509A0000}"/>
    <cellStyle name="Hiperłącze 9" xfId="11553" hidden="1" xr:uid="{00000000-0005-0000-0000-0000ED920000}"/>
    <cellStyle name="Hiperłącze 9" xfId="13867" hidden="1" xr:uid="{00000000-0005-0000-0000-0000CB920000}"/>
    <cellStyle name="Hiperłącze 9" xfId="14143" hidden="1" xr:uid="{00000000-0005-0000-0000-000085920000}"/>
    <cellStyle name="Hiperłącze 9" xfId="21629" hidden="1" xr:uid="{00000000-0005-0000-0000-0000E7950000}"/>
    <cellStyle name="Hiperłącze 9" xfId="21507" hidden="1" xr:uid="{00000000-0005-0000-0000-0000D6950000}"/>
    <cellStyle name="Hiperłącze 9" xfId="20435" hidden="1" xr:uid="{00000000-0005-0000-0000-0000A0950000}"/>
    <cellStyle name="Hiperłącze 9" xfId="45572" hidden="1" xr:uid="{00000000-0005-0000-0000-000030A10000}"/>
    <cellStyle name="Hiperłącze 9" xfId="38671" hidden="1" xr:uid="{00000000-0005-0000-0000-0000429F0000}"/>
    <cellStyle name="Hiperłącze 9" xfId="40980" hidden="1" xr:uid="{00000000-0005-0000-0000-00002A9F0000}"/>
    <cellStyle name="Hiperłącze 9" xfId="40905" hidden="1" xr:uid="{00000000-0005-0000-0000-0000149F0000}"/>
    <cellStyle name="Hiperłącze 9" xfId="41540" hidden="1" xr:uid="{00000000-0005-0000-0000-0000FF9E0000}"/>
    <cellStyle name="Hiperłącze 9" xfId="41309" hidden="1" xr:uid="{00000000-0005-0000-0000-0000E89E0000}"/>
    <cellStyle name="Hiperłącze 9" xfId="26112" hidden="1" xr:uid="{00000000-0005-0000-0000-0000ED970000}"/>
    <cellStyle name="Hiperłącze 9" xfId="25896" hidden="1" xr:uid="{00000000-0005-0000-0000-0000D9970000}"/>
    <cellStyle name="Hiperłącze 9" xfId="38532" hidden="1" xr:uid="{00000000-0005-0000-0000-0000E49D0000}"/>
    <cellStyle name="Hiperłącze 9" xfId="34579" hidden="1" xr:uid="{00000000-0005-0000-0000-0000A19C0000}"/>
    <cellStyle name="Hiperłącze 9" xfId="28094" hidden="1" xr:uid="{00000000-0005-0000-0000-000002990000}"/>
    <cellStyle name="Hiperłącze 9" xfId="27371" hidden="1" xr:uid="{00000000-0005-0000-0000-000003990000}"/>
    <cellStyle name="Hiperłącze 9" xfId="28103" hidden="1" xr:uid="{00000000-0005-0000-0000-000006990000}"/>
    <cellStyle name="Hiperłącze 9" xfId="28066" hidden="1" xr:uid="{00000000-0005-0000-0000-000007990000}"/>
    <cellStyle name="Hiperłącze 9" xfId="25109" hidden="1" xr:uid="{00000000-0005-0000-0000-00000C990000}"/>
    <cellStyle name="Hiperłącze 9" xfId="27432" hidden="1" xr:uid="{00000000-0005-0000-0000-0000F9980000}"/>
    <cellStyle name="Hiperłącze 9" xfId="46976" hidden="1" xr:uid="{00000000-0005-0000-0000-000092A10000}"/>
    <cellStyle name="Hiperłącze 9" xfId="46985" hidden="1" xr:uid="{00000000-0005-0000-0000-000093A10000}"/>
    <cellStyle name="Hiperłącze 9" xfId="47058" hidden="1" xr:uid="{00000000-0005-0000-0000-000096A10000}"/>
    <cellStyle name="Hiperłącze 9" xfId="47041" hidden="1" xr:uid="{00000000-0005-0000-0000-000099A10000}"/>
    <cellStyle name="Hiperłącze 9" xfId="47076" hidden="1" xr:uid="{00000000-0005-0000-0000-00009DA10000}"/>
    <cellStyle name="Hiperłącze 9" xfId="47117" hidden="1" xr:uid="{00000000-0005-0000-0000-0000A3A10000}"/>
    <cellStyle name="Hiperłącze 9" xfId="47126" hidden="1" xr:uid="{00000000-0005-0000-0000-0000A8A10000}"/>
    <cellStyle name="Hiperłącze 9" xfId="46704" hidden="1" xr:uid="{00000000-0005-0000-0000-0000A9A10000}"/>
    <cellStyle name="Hiperłącze 9" xfId="46697" hidden="1" xr:uid="{00000000-0005-0000-0000-0000AAA10000}"/>
    <cellStyle name="Hiperłącze 9" xfId="46446" hidden="1" xr:uid="{00000000-0005-0000-0000-0000B2A10000}"/>
    <cellStyle name="Hiperłącze 9" xfId="46458" hidden="1" xr:uid="{00000000-0005-0000-0000-0000B3A10000}"/>
    <cellStyle name="Hiperłącze 9" xfId="46442" hidden="1" xr:uid="{00000000-0005-0000-0000-0000B5A10000}"/>
    <cellStyle name="Hiperłącze 9" xfId="46619" hidden="1" xr:uid="{00000000-0005-0000-0000-0000B8A10000}"/>
    <cellStyle name="Hiperłącze 9" xfId="46585" hidden="1" xr:uid="{00000000-0005-0000-0000-0000B9A10000}"/>
    <cellStyle name="Hiperłącze 9" xfId="46603" hidden="1" xr:uid="{00000000-0005-0000-0000-0000C0A10000}"/>
    <cellStyle name="Hiperłącze 9" xfId="35211" hidden="1" xr:uid="{00000000-0005-0000-0000-00001C9C0000}"/>
    <cellStyle name="Hiperłącze 9" xfId="27323" hidden="1" xr:uid="{00000000-0005-0000-0000-0000E2980000}"/>
    <cellStyle name="Hiperłącze 9" xfId="27336" hidden="1" xr:uid="{00000000-0005-0000-0000-0000E4980000}"/>
    <cellStyle name="Hiperłącze 9" xfId="27491" hidden="1" xr:uid="{00000000-0005-0000-0000-0000EC980000}"/>
    <cellStyle name="Hiperłącze 9" xfId="27588" hidden="1" xr:uid="{00000000-0005-0000-0000-0000F1980000}"/>
    <cellStyle name="Hiperłącze 9" xfId="46895" hidden="1" xr:uid="{00000000-0005-0000-0000-00008FA10000}"/>
    <cellStyle name="Hiperłącze 9" xfId="23992" hidden="1" xr:uid="{00000000-0005-0000-0000-00006B970000}"/>
    <cellStyle name="Hiperłącze 9" xfId="34059" hidden="1" xr:uid="{00000000-0005-0000-0000-0000D29B0000}"/>
    <cellStyle name="Hiperłącze 9" xfId="38071" hidden="1" xr:uid="{00000000-0005-0000-0000-0000839D0000}"/>
    <cellStyle name="Hiperłącze 9" xfId="37317" hidden="1" xr:uid="{00000000-0005-0000-0000-0000589D0000}"/>
    <cellStyle name="Hiperłącze 9" xfId="36503" hidden="1" xr:uid="{00000000-0005-0000-0000-0000179D0000}"/>
    <cellStyle name="Hiperłącze 9" xfId="45206" hidden="1" xr:uid="{00000000-0005-0000-0000-0000D8A00000}"/>
    <cellStyle name="Hiperłącze 9" xfId="43549" hidden="1" xr:uid="{00000000-0005-0000-0000-0000C2A00000}"/>
    <cellStyle name="Hiperłącze 9" xfId="44875" hidden="1" xr:uid="{00000000-0005-0000-0000-000097A00000}"/>
    <cellStyle name="Hiperłącze 9" xfId="27529" hidden="1" xr:uid="{00000000-0005-0000-0000-0000E1980000}"/>
    <cellStyle name="Hiperłącze 9" xfId="27665" hidden="1" xr:uid="{00000000-0005-0000-0000-0000B4980000}"/>
    <cellStyle name="Hiperłącze 9" xfId="27217" hidden="1" xr:uid="{00000000-0005-0000-0000-0000A0980000}"/>
    <cellStyle name="Hiperłącze 9" xfId="26855" hidden="1" xr:uid="{00000000-0005-0000-0000-00005E980000}"/>
    <cellStyle name="Hiperłącze 9" xfId="26612" hidden="1" xr:uid="{00000000-0005-0000-0000-000048980000}"/>
    <cellStyle name="Hiperłącze 9" xfId="36209" hidden="1" xr:uid="{00000000-0005-0000-0000-0000B59C0000}"/>
    <cellStyle name="Hiperłącze 9" xfId="35617" hidden="1" xr:uid="{00000000-0005-0000-0000-00005E9C0000}"/>
    <cellStyle name="Hiperłącze 9" xfId="43787" hidden="1" xr:uid="{00000000-0005-0000-0000-000008A00000}"/>
    <cellStyle name="Hiperłącze 9" xfId="42889" hidden="1" xr:uid="{00000000-0005-0000-0000-0000DA9F0000}"/>
    <cellStyle name="Hiperłącze 9" xfId="41772" hidden="1" xr:uid="{00000000-0005-0000-0000-0000569F0000}"/>
    <cellStyle name="Hiperłącze 9" xfId="29823" hidden="1" xr:uid="{00000000-0005-0000-0000-00000F9B0000}"/>
    <cellStyle name="Hiperłącze 9" xfId="11840" hidden="1" xr:uid="{00000000-0005-0000-0000-00004B920000}"/>
    <cellStyle name="Hiperłącze 9" xfId="32735" hidden="1" xr:uid="{00000000-0005-0000-0000-00003A9B0000}"/>
    <cellStyle name="Hiperłącze 9" xfId="15158" hidden="1" xr:uid="{00000000-0005-0000-0000-00000E930000}"/>
    <cellStyle name="Hiperłącze 9" xfId="32862" hidden="1" xr:uid="{00000000-0005-0000-0000-00008F9B0000}"/>
    <cellStyle name="Hiperłącze 9" xfId="33342" hidden="1" xr:uid="{00000000-0005-0000-0000-0000599B0000}"/>
    <cellStyle name="Hiperłącze 9" xfId="33489" hidden="1" xr:uid="{00000000-0005-0000-0000-0000669B0000}"/>
    <cellStyle name="Hiperłącze 9" xfId="36953" hidden="1" xr:uid="{00000000-0005-0000-0000-0000EB9C0000}"/>
    <cellStyle name="Hiperłącze 9" xfId="40907" hidden="1" xr:uid="{00000000-0005-0000-0000-00000B9F0000}"/>
    <cellStyle name="Hiperłącze 9" xfId="33416" hidden="1" xr:uid="{00000000-0005-0000-0000-0000639B0000}"/>
    <cellStyle name="Hiperłącze 9" xfId="26038" hidden="1" xr:uid="{00000000-0005-0000-0000-0000E9970000}"/>
    <cellStyle name="Hiperłącze 9" xfId="32485" hidden="1" xr:uid="{00000000-0005-0000-0000-0000DE9A0000}"/>
    <cellStyle name="Hiperłącze 9" xfId="32263" hidden="1" xr:uid="{00000000-0005-0000-0000-0000C89A0000}"/>
    <cellStyle name="Hiperłącze 9" xfId="17036" hidden="1" xr:uid="{00000000-0005-0000-0000-0000D4930000}"/>
    <cellStyle name="Hiperłącze 9" xfId="36703" hidden="1" xr:uid="{00000000-0005-0000-0000-0000CF9C0000}"/>
    <cellStyle name="Hiperłącze 9" xfId="34511" hidden="1" xr:uid="{00000000-0005-0000-0000-0000A79C0000}"/>
    <cellStyle name="Hiperłącze 9" xfId="26767" hidden="1" xr:uid="{00000000-0005-0000-0000-000055980000}"/>
    <cellStyle name="Hiperłącze 9" xfId="25408" hidden="1" xr:uid="{00000000-0005-0000-0000-00007A980000}"/>
    <cellStyle name="Hyperlink" xfId="567" builtinId="8"/>
    <cellStyle name="Hyperlink 2" xfId="568" xr:uid="{00000000-0005-0000-0000-0000DAA10000}"/>
    <cellStyle name="Hyperlink 2 2" xfId="6477" xr:uid="{00000000-0005-0000-0000-0000DBA10000}"/>
    <cellStyle name="Hyperlink 2 3" xfId="6478" xr:uid="{00000000-0005-0000-0000-0000DCA10000}"/>
    <cellStyle name="Hyperlink 3" xfId="569" xr:uid="{00000000-0005-0000-0000-0000DDA10000}"/>
    <cellStyle name="Hyperlink 3 2" xfId="6479" xr:uid="{00000000-0005-0000-0000-0000DEA10000}"/>
    <cellStyle name="Hyperlink 4" xfId="570" xr:uid="{00000000-0005-0000-0000-0000DFA10000}"/>
    <cellStyle name="Hyperlink 4 2" xfId="47302" xr:uid="{00000000-0005-0000-0000-0000E0A10000}"/>
    <cellStyle name="Hyperlink 5" xfId="6480" xr:uid="{00000000-0005-0000-0000-0000E1A10000}"/>
    <cellStyle name="Hyperlink 6" xfId="6481" xr:uid="{00000000-0005-0000-0000-0000E2A10000}"/>
    <cellStyle name="Hypertextový odkaz 2" xfId="47531" xr:uid="{6D1F648D-BC25-4342-80AC-3266B1ECC802}"/>
    <cellStyle name="Check Cell" xfId="571" builtinId="23" customBuiltin="1"/>
    <cellStyle name="Check Cell 10" xfId="6482" xr:uid="{00000000-0005-0000-0000-0000E4A10000}"/>
    <cellStyle name="Check Cell 11" xfId="6483" xr:uid="{00000000-0005-0000-0000-0000E5A10000}"/>
    <cellStyle name="Check Cell 12" xfId="6484" xr:uid="{00000000-0005-0000-0000-0000E6A10000}"/>
    <cellStyle name="Check Cell 13" xfId="6485" xr:uid="{00000000-0005-0000-0000-0000E7A10000}"/>
    <cellStyle name="Check Cell 14" xfId="6486" xr:uid="{00000000-0005-0000-0000-0000E8A10000}"/>
    <cellStyle name="Check Cell 15" xfId="6487" xr:uid="{00000000-0005-0000-0000-0000E9A10000}"/>
    <cellStyle name="Check Cell 16" xfId="6488" xr:uid="{00000000-0005-0000-0000-0000EAA10000}"/>
    <cellStyle name="Check Cell 17" xfId="6489" xr:uid="{00000000-0005-0000-0000-0000EBA10000}"/>
    <cellStyle name="Check Cell 18" xfId="6490" xr:uid="{00000000-0005-0000-0000-0000ECA10000}"/>
    <cellStyle name="Check Cell 19" xfId="6491" xr:uid="{00000000-0005-0000-0000-0000EDA10000}"/>
    <cellStyle name="Check Cell 2" xfId="572" xr:uid="{00000000-0005-0000-0000-0000EEA10000}"/>
    <cellStyle name="Check Cell 2 2" xfId="6492" xr:uid="{00000000-0005-0000-0000-0000EFA10000}"/>
    <cellStyle name="Check Cell 2 2 2" xfId="6493" xr:uid="{00000000-0005-0000-0000-0000F0A10000}"/>
    <cellStyle name="Check Cell 2 3" xfId="6494" xr:uid="{00000000-0005-0000-0000-0000F1A10000}"/>
    <cellStyle name="Check Cell 2 4" xfId="6495" xr:uid="{00000000-0005-0000-0000-0000F2A10000}"/>
    <cellStyle name="Check Cell 2 5" xfId="6496" xr:uid="{00000000-0005-0000-0000-0000F3A10000}"/>
    <cellStyle name="Check Cell 20" xfId="6497" xr:uid="{00000000-0005-0000-0000-0000F4A10000}"/>
    <cellStyle name="Check Cell 21" xfId="6498" xr:uid="{00000000-0005-0000-0000-0000F5A10000}"/>
    <cellStyle name="Check Cell 22" xfId="6499" xr:uid="{00000000-0005-0000-0000-0000F6A10000}"/>
    <cellStyle name="Check Cell 23" xfId="6500" xr:uid="{00000000-0005-0000-0000-0000F7A10000}"/>
    <cellStyle name="Check Cell 24" xfId="6501" xr:uid="{00000000-0005-0000-0000-0000F8A10000}"/>
    <cellStyle name="Check Cell 25" xfId="6502" xr:uid="{00000000-0005-0000-0000-0000F9A10000}"/>
    <cellStyle name="Check Cell 26" xfId="6503" xr:uid="{00000000-0005-0000-0000-0000FAA10000}"/>
    <cellStyle name="Check Cell 27" xfId="6504" xr:uid="{00000000-0005-0000-0000-0000FBA10000}"/>
    <cellStyle name="Check Cell 28" xfId="6505" xr:uid="{00000000-0005-0000-0000-0000FCA10000}"/>
    <cellStyle name="Check Cell 29" xfId="6506" xr:uid="{00000000-0005-0000-0000-0000FDA10000}"/>
    <cellStyle name="Check Cell 3" xfId="6507" xr:uid="{00000000-0005-0000-0000-0000FEA10000}"/>
    <cellStyle name="Check Cell 3 2" xfId="47243" xr:uid="{00000000-0005-0000-0000-0000FFA10000}"/>
    <cellStyle name="Check Cell 30" xfId="6508" xr:uid="{00000000-0005-0000-0000-000000A20000}"/>
    <cellStyle name="Check Cell 31" xfId="6509" xr:uid="{00000000-0005-0000-0000-000001A20000}"/>
    <cellStyle name="Check Cell 32" xfId="6510" xr:uid="{00000000-0005-0000-0000-000002A20000}"/>
    <cellStyle name="Check Cell 33" xfId="6511" xr:uid="{00000000-0005-0000-0000-000003A20000}"/>
    <cellStyle name="Check Cell 34" xfId="6512" xr:uid="{00000000-0005-0000-0000-000004A20000}"/>
    <cellStyle name="Check Cell 35" xfId="6513" xr:uid="{00000000-0005-0000-0000-000005A20000}"/>
    <cellStyle name="Check Cell 36" xfId="6514" xr:uid="{00000000-0005-0000-0000-000006A20000}"/>
    <cellStyle name="Check Cell 37" xfId="6515" xr:uid="{00000000-0005-0000-0000-000007A20000}"/>
    <cellStyle name="Check Cell 38" xfId="6516" xr:uid="{00000000-0005-0000-0000-000008A20000}"/>
    <cellStyle name="Check Cell 39" xfId="6517" xr:uid="{00000000-0005-0000-0000-000009A20000}"/>
    <cellStyle name="Check Cell 4" xfId="6518" xr:uid="{00000000-0005-0000-0000-00000AA20000}"/>
    <cellStyle name="Check Cell 40" xfId="6519" xr:uid="{00000000-0005-0000-0000-00000BA20000}"/>
    <cellStyle name="Check Cell 41" xfId="6520" xr:uid="{00000000-0005-0000-0000-00000CA20000}"/>
    <cellStyle name="Check Cell 42" xfId="6521" xr:uid="{00000000-0005-0000-0000-00000DA20000}"/>
    <cellStyle name="Check Cell 43" xfId="6522" xr:uid="{00000000-0005-0000-0000-00000EA20000}"/>
    <cellStyle name="Check Cell 44" xfId="6523" xr:uid="{00000000-0005-0000-0000-00000FA20000}"/>
    <cellStyle name="Check Cell 45" xfId="6524" xr:uid="{00000000-0005-0000-0000-000010A20000}"/>
    <cellStyle name="Check Cell 46" xfId="6525" xr:uid="{00000000-0005-0000-0000-000011A20000}"/>
    <cellStyle name="Check Cell 47" xfId="6526" xr:uid="{00000000-0005-0000-0000-000012A20000}"/>
    <cellStyle name="Check Cell 48" xfId="6527" xr:uid="{00000000-0005-0000-0000-000013A20000}"/>
    <cellStyle name="Check Cell 49" xfId="6528" xr:uid="{00000000-0005-0000-0000-000014A20000}"/>
    <cellStyle name="Check Cell 5" xfId="6529" xr:uid="{00000000-0005-0000-0000-000015A20000}"/>
    <cellStyle name="Check Cell 50" xfId="6530" xr:uid="{00000000-0005-0000-0000-000016A20000}"/>
    <cellStyle name="Check Cell 51" xfId="6531" xr:uid="{00000000-0005-0000-0000-000017A20000}"/>
    <cellStyle name="Check Cell 52" xfId="6532" xr:uid="{00000000-0005-0000-0000-000018A20000}"/>
    <cellStyle name="Check Cell 53" xfId="6533" xr:uid="{00000000-0005-0000-0000-000019A20000}"/>
    <cellStyle name="Check Cell 54" xfId="6534" xr:uid="{00000000-0005-0000-0000-00001AA20000}"/>
    <cellStyle name="Check Cell 55" xfId="6535" xr:uid="{00000000-0005-0000-0000-00001BA20000}"/>
    <cellStyle name="Check Cell 56" xfId="6536" xr:uid="{00000000-0005-0000-0000-00001CA20000}"/>
    <cellStyle name="Check Cell 57" xfId="6537" xr:uid="{00000000-0005-0000-0000-00001DA20000}"/>
    <cellStyle name="Check Cell 6" xfId="6538" xr:uid="{00000000-0005-0000-0000-00001EA20000}"/>
    <cellStyle name="Check Cell 7" xfId="6539" xr:uid="{00000000-0005-0000-0000-00001FA20000}"/>
    <cellStyle name="Check Cell 8" xfId="6540" xr:uid="{00000000-0005-0000-0000-000020A20000}"/>
    <cellStyle name="Check Cell 9" xfId="6541" xr:uid="{00000000-0005-0000-0000-000021A20000}"/>
    <cellStyle name="Input" xfId="573" builtinId="20" customBuiltin="1"/>
    <cellStyle name="Input [yellow]" xfId="10650" xr:uid="{00000000-0005-0000-0000-000023A20000}"/>
    <cellStyle name="Input 2" xfId="574" xr:uid="{00000000-0005-0000-0000-000024A20000}"/>
    <cellStyle name="Input 2 2" xfId="6542" xr:uid="{00000000-0005-0000-0000-000025A20000}"/>
    <cellStyle name="Input 2 2 2" xfId="6543" xr:uid="{00000000-0005-0000-0000-000026A20000}"/>
    <cellStyle name="Input 2 3" xfId="6544" xr:uid="{00000000-0005-0000-0000-000027A20000}"/>
    <cellStyle name="Input 2 4" xfId="6545" xr:uid="{00000000-0005-0000-0000-000028A20000}"/>
    <cellStyle name="Input 2 5" xfId="6546" xr:uid="{00000000-0005-0000-0000-000029A20000}"/>
    <cellStyle name="Input 3" xfId="47239" xr:uid="{00000000-0005-0000-0000-00002AA20000}"/>
    <cellStyle name="Komma [0]_Blad1" xfId="10651" xr:uid="{00000000-0005-0000-0000-00002BA20000}"/>
    <cellStyle name="Komma_Blad1" xfId="10652" xr:uid="{00000000-0005-0000-0000-00002CA20000}"/>
    <cellStyle name="Komórka połączona 10" xfId="6547" xr:uid="{00000000-0005-0000-0000-00002DA20000}"/>
    <cellStyle name="Komórka połączona 11" xfId="6548" xr:uid="{00000000-0005-0000-0000-00002EA20000}"/>
    <cellStyle name="Komórka połączona 12" xfId="6549" xr:uid="{00000000-0005-0000-0000-00002FA20000}"/>
    <cellStyle name="Komórka połączona 13" xfId="6550" xr:uid="{00000000-0005-0000-0000-000030A20000}"/>
    <cellStyle name="Komórka połączona 14" xfId="6551" xr:uid="{00000000-0005-0000-0000-000031A20000}"/>
    <cellStyle name="Komórka połączona 15" xfId="6552" xr:uid="{00000000-0005-0000-0000-000032A20000}"/>
    <cellStyle name="Komórka połączona 16" xfId="6553" xr:uid="{00000000-0005-0000-0000-000033A20000}"/>
    <cellStyle name="Komórka połączona 17" xfId="6554" xr:uid="{00000000-0005-0000-0000-000034A20000}"/>
    <cellStyle name="Komórka połączona 18" xfId="6555" xr:uid="{00000000-0005-0000-0000-000035A20000}"/>
    <cellStyle name="Komórka połączona 19" xfId="6556" xr:uid="{00000000-0005-0000-0000-000036A20000}"/>
    <cellStyle name="Komórka połączona 2" xfId="575" xr:uid="{00000000-0005-0000-0000-000037A20000}"/>
    <cellStyle name="Komórka połączona 2 10" xfId="6557" xr:uid="{00000000-0005-0000-0000-000038A20000}"/>
    <cellStyle name="Komórka połączona 2 11" xfId="6558" xr:uid="{00000000-0005-0000-0000-000039A20000}"/>
    <cellStyle name="Komórka połączona 2 12" xfId="6559" xr:uid="{00000000-0005-0000-0000-00003AA20000}"/>
    <cellStyle name="Komórka połączona 2 13" xfId="6560" xr:uid="{00000000-0005-0000-0000-00003BA20000}"/>
    <cellStyle name="Komórka połączona 2 14" xfId="6561" xr:uid="{00000000-0005-0000-0000-00003CA20000}"/>
    <cellStyle name="Komórka połączona 2 15" xfId="6562" xr:uid="{00000000-0005-0000-0000-00003DA20000}"/>
    <cellStyle name="Komórka połączona 2 16" xfId="10887" xr:uid="{00000000-0005-0000-0000-00003EA20000}"/>
    <cellStyle name="Komórka połączona 2 17" xfId="10653" xr:uid="{00000000-0005-0000-0000-00003FA20000}"/>
    <cellStyle name="Komórka połączona 2 2" xfId="6563" xr:uid="{00000000-0005-0000-0000-000040A20000}"/>
    <cellStyle name="Komórka połączona 2 2 10" xfId="6564" xr:uid="{00000000-0005-0000-0000-000041A20000}"/>
    <cellStyle name="Komórka połączona 2 2 11" xfId="6565" xr:uid="{00000000-0005-0000-0000-000042A20000}"/>
    <cellStyle name="Komórka połączona 2 2 12" xfId="6566" xr:uid="{00000000-0005-0000-0000-000043A20000}"/>
    <cellStyle name="Komórka połączona 2 2 13" xfId="6567" xr:uid="{00000000-0005-0000-0000-000044A20000}"/>
    <cellStyle name="Komórka połączona 2 2 14" xfId="6568" xr:uid="{00000000-0005-0000-0000-000045A20000}"/>
    <cellStyle name="Komórka połączona 2 2 15" xfId="11177" xr:uid="{00000000-0005-0000-0000-000046A20000}"/>
    <cellStyle name="Komórka połączona 2 2 16" xfId="10654" xr:uid="{00000000-0005-0000-0000-000047A20000}"/>
    <cellStyle name="Komórka połączona 2 2 2" xfId="6569" xr:uid="{00000000-0005-0000-0000-000048A20000}"/>
    <cellStyle name="Komórka połączona 2 2 2 10" xfId="6570" xr:uid="{00000000-0005-0000-0000-000049A20000}"/>
    <cellStyle name="Komórka połączona 2 2 2 11" xfId="6571" xr:uid="{00000000-0005-0000-0000-00004AA20000}"/>
    <cellStyle name="Komórka połączona 2 2 2 12" xfId="6572" xr:uid="{00000000-0005-0000-0000-00004BA20000}"/>
    <cellStyle name="Komórka połączona 2 2 2 13" xfId="6573" xr:uid="{00000000-0005-0000-0000-00004CA20000}"/>
    <cellStyle name="Komórka połączona 2 2 2 2" xfId="6574" xr:uid="{00000000-0005-0000-0000-00004DA20000}"/>
    <cellStyle name="Komórka połączona 2 2 2 2 10" xfId="6575" xr:uid="{00000000-0005-0000-0000-00004EA20000}"/>
    <cellStyle name="Komórka połączona 2 2 2 2 11" xfId="6576" xr:uid="{00000000-0005-0000-0000-00004FA20000}"/>
    <cellStyle name="Komórka połączona 2 2 2 2 12" xfId="6577" xr:uid="{00000000-0005-0000-0000-000050A20000}"/>
    <cellStyle name="Komórka połączona 2 2 2 2 2" xfId="6578" xr:uid="{00000000-0005-0000-0000-000051A20000}"/>
    <cellStyle name="Komórka połączona 2 2 2 2 3" xfId="6579" xr:uid="{00000000-0005-0000-0000-000052A20000}"/>
    <cellStyle name="Komórka połączona 2 2 2 2 4" xfId="6580" xr:uid="{00000000-0005-0000-0000-000053A20000}"/>
    <cellStyle name="Komórka połączona 2 2 2 2 5" xfId="6581" xr:uid="{00000000-0005-0000-0000-000054A20000}"/>
    <cellStyle name="Komórka połączona 2 2 2 2 6" xfId="6582" xr:uid="{00000000-0005-0000-0000-000055A20000}"/>
    <cellStyle name="Komórka połączona 2 2 2 2 7" xfId="6583" xr:uid="{00000000-0005-0000-0000-000056A20000}"/>
    <cellStyle name="Komórka połączona 2 2 2 2 8" xfId="6584" xr:uid="{00000000-0005-0000-0000-000057A20000}"/>
    <cellStyle name="Komórka połączona 2 2 2 2 9" xfId="6585" xr:uid="{00000000-0005-0000-0000-000058A20000}"/>
    <cellStyle name="Komórka połączona 2 2 2 3" xfId="6586" xr:uid="{00000000-0005-0000-0000-000059A20000}"/>
    <cellStyle name="Komórka połączona 2 2 2 4" xfId="6587" xr:uid="{00000000-0005-0000-0000-00005AA20000}"/>
    <cellStyle name="Komórka połączona 2 2 2 5" xfId="6588" xr:uid="{00000000-0005-0000-0000-00005BA20000}"/>
    <cellStyle name="Komórka połączona 2 2 2 5 2" xfId="6589" xr:uid="{00000000-0005-0000-0000-00005CA20000}"/>
    <cellStyle name="Komórka połączona 2 2 2 6" xfId="6590" xr:uid="{00000000-0005-0000-0000-00005DA20000}"/>
    <cellStyle name="Komórka połączona 2 2 2 6 2" xfId="6591" xr:uid="{00000000-0005-0000-0000-00005EA20000}"/>
    <cellStyle name="Komórka połączona 2 2 2 7" xfId="6592" xr:uid="{00000000-0005-0000-0000-00005FA20000}"/>
    <cellStyle name="Komórka połączona 2 2 2 7 2" xfId="6593" xr:uid="{00000000-0005-0000-0000-000060A20000}"/>
    <cellStyle name="Komórka połączona 2 2 2 8" xfId="6594" xr:uid="{00000000-0005-0000-0000-000061A20000}"/>
    <cellStyle name="Komórka połączona 2 2 2 8 2" xfId="6595" xr:uid="{00000000-0005-0000-0000-000062A20000}"/>
    <cellStyle name="Komórka połączona 2 2 2 9" xfId="6596" xr:uid="{00000000-0005-0000-0000-000063A20000}"/>
    <cellStyle name="Komórka połączona 2 2 3" xfId="6597" xr:uid="{00000000-0005-0000-0000-000064A20000}"/>
    <cellStyle name="Komórka połączona 2 2 4" xfId="6598" xr:uid="{00000000-0005-0000-0000-000065A20000}"/>
    <cellStyle name="Komórka połączona 2 2 5" xfId="6599" xr:uid="{00000000-0005-0000-0000-000066A20000}"/>
    <cellStyle name="Komórka połączona 2 2 6" xfId="6600" xr:uid="{00000000-0005-0000-0000-000067A20000}"/>
    <cellStyle name="Komórka połączona 2 2 6 2" xfId="6601" xr:uid="{00000000-0005-0000-0000-000068A20000}"/>
    <cellStyle name="Komórka połączona 2 2 7" xfId="6602" xr:uid="{00000000-0005-0000-0000-000069A20000}"/>
    <cellStyle name="Komórka połączona 2 2 7 2" xfId="6603" xr:uid="{00000000-0005-0000-0000-00006AA20000}"/>
    <cellStyle name="Komórka połączona 2 2 8" xfId="6604" xr:uid="{00000000-0005-0000-0000-00006BA20000}"/>
    <cellStyle name="Komórka połączona 2 2 8 2" xfId="6605" xr:uid="{00000000-0005-0000-0000-00006CA20000}"/>
    <cellStyle name="Komórka połączona 2 2 9" xfId="6606" xr:uid="{00000000-0005-0000-0000-00006DA20000}"/>
    <cellStyle name="Komórka połączona 2 2 9 2" xfId="6607" xr:uid="{00000000-0005-0000-0000-00006EA20000}"/>
    <cellStyle name="Komórka połączona 2 3" xfId="6608" xr:uid="{00000000-0005-0000-0000-00006FA20000}"/>
    <cellStyle name="Komórka połączona 2 3 2" xfId="6609" xr:uid="{00000000-0005-0000-0000-000070A20000}"/>
    <cellStyle name="Komórka połączona 2 3 3" xfId="6610" xr:uid="{00000000-0005-0000-0000-000071A20000}"/>
    <cellStyle name="Komórka połączona 2 3 4" xfId="6611" xr:uid="{00000000-0005-0000-0000-000072A20000}"/>
    <cellStyle name="Komórka połączona 2 3 5" xfId="6612" xr:uid="{00000000-0005-0000-0000-000073A20000}"/>
    <cellStyle name="Komórka połączona 2 3 6" xfId="6613" xr:uid="{00000000-0005-0000-0000-000074A20000}"/>
    <cellStyle name="Komórka połączona 2 3 7" xfId="6614" xr:uid="{00000000-0005-0000-0000-000075A20000}"/>
    <cellStyle name="Komórka połączona 2 3 8" xfId="6615" xr:uid="{00000000-0005-0000-0000-000076A20000}"/>
    <cellStyle name="Komórka połączona 2 4" xfId="6616" xr:uid="{00000000-0005-0000-0000-000077A20000}"/>
    <cellStyle name="Komórka połączona 2 5" xfId="6617" xr:uid="{00000000-0005-0000-0000-000078A20000}"/>
    <cellStyle name="Komórka połączona 2 6" xfId="6618" xr:uid="{00000000-0005-0000-0000-000079A20000}"/>
    <cellStyle name="Komórka połączona 2 6 2" xfId="6619" xr:uid="{00000000-0005-0000-0000-00007AA20000}"/>
    <cellStyle name="Komórka połączona 2 7" xfId="6620" xr:uid="{00000000-0005-0000-0000-00007BA20000}"/>
    <cellStyle name="Komórka połączona 2 7 2" xfId="6621" xr:uid="{00000000-0005-0000-0000-00007CA20000}"/>
    <cellStyle name="Komórka połączona 2 8" xfId="6622" xr:uid="{00000000-0005-0000-0000-00007DA20000}"/>
    <cellStyle name="Komórka połączona 2 8 2" xfId="6623" xr:uid="{00000000-0005-0000-0000-00007EA20000}"/>
    <cellStyle name="Komórka połączona 2 9" xfId="6624" xr:uid="{00000000-0005-0000-0000-00007FA20000}"/>
    <cellStyle name="Komórka połączona 2 9 2" xfId="6625" xr:uid="{00000000-0005-0000-0000-000080A20000}"/>
    <cellStyle name="Komórka połączona 20" xfId="6626" xr:uid="{00000000-0005-0000-0000-000081A20000}"/>
    <cellStyle name="Komórka połączona 21" xfId="6627" xr:uid="{00000000-0005-0000-0000-000082A20000}"/>
    <cellStyle name="Komórka połączona 22" xfId="6628" xr:uid="{00000000-0005-0000-0000-000083A20000}"/>
    <cellStyle name="Komórka połączona 23" xfId="6629" xr:uid="{00000000-0005-0000-0000-000084A20000}"/>
    <cellStyle name="Komórka połączona 24" xfId="6630" xr:uid="{00000000-0005-0000-0000-000085A20000}"/>
    <cellStyle name="Komórka połączona 25" xfId="6631" xr:uid="{00000000-0005-0000-0000-000086A20000}"/>
    <cellStyle name="Komórka połączona 26" xfId="6632" xr:uid="{00000000-0005-0000-0000-000087A20000}"/>
    <cellStyle name="Komórka połączona 27" xfId="6633" xr:uid="{00000000-0005-0000-0000-000088A20000}"/>
    <cellStyle name="Komórka połączona 28" xfId="6634" xr:uid="{00000000-0005-0000-0000-000089A20000}"/>
    <cellStyle name="Komórka połączona 29" xfId="6635" xr:uid="{00000000-0005-0000-0000-00008AA20000}"/>
    <cellStyle name="Komórka połączona 3" xfId="6636" xr:uid="{00000000-0005-0000-0000-00008BA20000}"/>
    <cellStyle name="Komórka połączona 3 2" xfId="11178" xr:uid="{00000000-0005-0000-0000-00008CA20000}"/>
    <cellStyle name="Komórka połączona 3 3" xfId="10655" xr:uid="{00000000-0005-0000-0000-00008DA20000}"/>
    <cellStyle name="Komórka połączona 30" xfId="6637" xr:uid="{00000000-0005-0000-0000-00008EA20000}"/>
    <cellStyle name="Komórka połączona 31" xfId="6638" xr:uid="{00000000-0005-0000-0000-00008FA20000}"/>
    <cellStyle name="Komórka połączona 32" xfId="6639" xr:uid="{00000000-0005-0000-0000-000090A20000}"/>
    <cellStyle name="Komórka połączona 33" xfId="6640" xr:uid="{00000000-0005-0000-0000-000091A20000}"/>
    <cellStyle name="Komórka połączona 34" xfId="6641" xr:uid="{00000000-0005-0000-0000-000092A20000}"/>
    <cellStyle name="Komórka połączona 35" xfId="6642" xr:uid="{00000000-0005-0000-0000-000093A20000}"/>
    <cellStyle name="Komórka połączona 36" xfId="6643" xr:uid="{00000000-0005-0000-0000-000094A20000}"/>
    <cellStyle name="Komórka połączona 37" xfId="6644" xr:uid="{00000000-0005-0000-0000-000095A20000}"/>
    <cellStyle name="Komórka połączona 38" xfId="6645" xr:uid="{00000000-0005-0000-0000-000096A20000}"/>
    <cellStyle name="Komórka połączona 39" xfId="6646" xr:uid="{00000000-0005-0000-0000-000097A20000}"/>
    <cellStyle name="Komórka połączona 4" xfId="6647" xr:uid="{00000000-0005-0000-0000-000098A20000}"/>
    <cellStyle name="Komórka połączona 4 2" xfId="11179" xr:uid="{00000000-0005-0000-0000-000099A20000}"/>
    <cellStyle name="Komórka połączona 4 3" xfId="10656" xr:uid="{00000000-0005-0000-0000-00009AA20000}"/>
    <cellStyle name="Komórka połączona 40" xfId="6648" xr:uid="{00000000-0005-0000-0000-00009BA20000}"/>
    <cellStyle name="Komórka połączona 40 2" xfId="6649" xr:uid="{00000000-0005-0000-0000-00009CA20000}"/>
    <cellStyle name="Komórka połączona 40 3" xfId="6650" xr:uid="{00000000-0005-0000-0000-00009DA20000}"/>
    <cellStyle name="Komórka połączona 40 4" xfId="6651" xr:uid="{00000000-0005-0000-0000-00009EA20000}"/>
    <cellStyle name="Komórka połączona 40 5" xfId="6652" xr:uid="{00000000-0005-0000-0000-00009FA20000}"/>
    <cellStyle name="Komórka połączona 40 6" xfId="6653" xr:uid="{00000000-0005-0000-0000-0000A0A20000}"/>
    <cellStyle name="Komórka połączona 40 7" xfId="6654" xr:uid="{00000000-0005-0000-0000-0000A1A20000}"/>
    <cellStyle name="Komórka połączona 40 8" xfId="6655" xr:uid="{00000000-0005-0000-0000-0000A2A20000}"/>
    <cellStyle name="Komórka połączona 41" xfId="6656" xr:uid="{00000000-0005-0000-0000-0000A3A20000}"/>
    <cellStyle name="Komórka połączona 42" xfId="6657" xr:uid="{00000000-0005-0000-0000-0000A4A20000}"/>
    <cellStyle name="Komórka połączona 43" xfId="6658" xr:uid="{00000000-0005-0000-0000-0000A5A20000}"/>
    <cellStyle name="Komórka połączona 44" xfId="6659" xr:uid="{00000000-0005-0000-0000-0000A6A20000}"/>
    <cellStyle name="Komórka połączona 45" xfId="6660" xr:uid="{00000000-0005-0000-0000-0000A7A20000}"/>
    <cellStyle name="Komórka połączona 46" xfId="6661" xr:uid="{00000000-0005-0000-0000-0000A8A20000}"/>
    <cellStyle name="Komórka połączona 46 2" xfId="6662" xr:uid="{00000000-0005-0000-0000-0000A9A20000}"/>
    <cellStyle name="Komórka połączona 46 3" xfId="6663" xr:uid="{00000000-0005-0000-0000-0000AAA20000}"/>
    <cellStyle name="Komórka połączona 46 3 2" xfId="6664" xr:uid="{00000000-0005-0000-0000-0000ABA20000}"/>
    <cellStyle name="Komórka połączona 46 4" xfId="6665" xr:uid="{00000000-0005-0000-0000-0000ACA20000}"/>
    <cellStyle name="Komórka połączona 46 5" xfId="6666" xr:uid="{00000000-0005-0000-0000-0000ADA20000}"/>
    <cellStyle name="Komórka połączona 47" xfId="6667" xr:uid="{00000000-0005-0000-0000-0000AEA20000}"/>
    <cellStyle name="Komórka połączona 47 2" xfId="6668" xr:uid="{00000000-0005-0000-0000-0000AFA20000}"/>
    <cellStyle name="Komórka połączona 47 3" xfId="6669" xr:uid="{00000000-0005-0000-0000-0000B0A20000}"/>
    <cellStyle name="Komórka połączona 47 3 2" xfId="6670" xr:uid="{00000000-0005-0000-0000-0000B1A20000}"/>
    <cellStyle name="Komórka połączona 47 4" xfId="6671" xr:uid="{00000000-0005-0000-0000-0000B2A20000}"/>
    <cellStyle name="Komórka połączona 47 5" xfId="6672" xr:uid="{00000000-0005-0000-0000-0000B3A20000}"/>
    <cellStyle name="Komórka połączona 48" xfId="6673" xr:uid="{00000000-0005-0000-0000-0000B4A20000}"/>
    <cellStyle name="Komórka połączona 48 2" xfId="6674" xr:uid="{00000000-0005-0000-0000-0000B5A20000}"/>
    <cellStyle name="Komórka połączona 48 3" xfId="6675" xr:uid="{00000000-0005-0000-0000-0000B6A20000}"/>
    <cellStyle name="Komórka połączona 48 4" xfId="6676" xr:uid="{00000000-0005-0000-0000-0000B7A20000}"/>
    <cellStyle name="Komórka połączona 48 5" xfId="6677" xr:uid="{00000000-0005-0000-0000-0000B8A20000}"/>
    <cellStyle name="Komórka połączona 49" xfId="6678" xr:uid="{00000000-0005-0000-0000-0000B9A20000}"/>
    <cellStyle name="Komórka połączona 5" xfId="6679" xr:uid="{00000000-0005-0000-0000-0000BAA20000}"/>
    <cellStyle name="Komórka połączona 50" xfId="6680" xr:uid="{00000000-0005-0000-0000-0000BBA20000}"/>
    <cellStyle name="Komórka połączona 50 2" xfId="6681" xr:uid="{00000000-0005-0000-0000-0000BCA20000}"/>
    <cellStyle name="Komórka połączona 51" xfId="6682" xr:uid="{00000000-0005-0000-0000-0000BDA20000}"/>
    <cellStyle name="Komórka połączona 51 2" xfId="6683" xr:uid="{00000000-0005-0000-0000-0000BEA20000}"/>
    <cellStyle name="Komórka połączona 52" xfId="6684" xr:uid="{00000000-0005-0000-0000-0000BFA20000}"/>
    <cellStyle name="Komórka połączona 52 2" xfId="6685" xr:uid="{00000000-0005-0000-0000-0000C0A20000}"/>
    <cellStyle name="Komórka połączona 53" xfId="6686" xr:uid="{00000000-0005-0000-0000-0000C1A20000}"/>
    <cellStyle name="Komórka połączona 54" xfId="6687" xr:uid="{00000000-0005-0000-0000-0000C2A20000}"/>
    <cellStyle name="Komórka połączona 55" xfId="6688" xr:uid="{00000000-0005-0000-0000-0000C3A20000}"/>
    <cellStyle name="Komórka połączona 56" xfId="6689" xr:uid="{00000000-0005-0000-0000-0000C4A20000}"/>
    <cellStyle name="Komórka połączona 57" xfId="6690" xr:uid="{00000000-0005-0000-0000-0000C5A20000}"/>
    <cellStyle name="Komórka połączona 58" xfId="6691" xr:uid="{00000000-0005-0000-0000-0000C6A20000}"/>
    <cellStyle name="Komórka połączona 59" xfId="6692" xr:uid="{00000000-0005-0000-0000-0000C7A20000}"/>
    <cellStyle name="Komórka połączona 6" xfId="6693" xr:uid="{00000000-0005-0000-0000-0000C8A20000}"/>
    <cellStyle name="Komórka połączona 7" xfId="6694" xr:uid="{00000000-0005-0000-0000-0000C9A20000}"/>
    <cellStyle name="Komórka połączona 8" xfId="6695" xr:uid="{00000000-0005-0000-0000-0000CAA20000}"/>
    <cellStyle name="Komórka połączona 9" xfId="6696" xr:uid="{00000000-0005-0000-0000-0000CBA20000}"/>
    <cellStyle name="Komórka zaznaczona 10" xfId="6697" xr:uid="{00000000-0005-0000-0000-0000CCA20000}"/>
    <cellStyle name="Komórka zaznaczona 11" xfId="6698" xr:uid="{00000000-0005-0000-0000-0000CDA20000}"/>
    <cellStyle name="Komórka zaznaczona 12" xfId="6699" xr:uid="{00000000-0005-0000-0000-0000CEA20000}"/>
    <cellStyle name="Komórka zaznaczona 13" xfId="6700" xr:uid="{00000000-0005-0000-0000-0000CFA20000}"/>
    <cellStyle name="Komórka zaznaczona 14" xfId="6701" xr:uid="{00000000-0005-0000-0000-0000D0A20000}"/>
    <cellStyle name="Komórka zaznaczona 15" xfId="6702" xr:uid="{00000000-0005-0000-0000-0000D1A20000}"/>
    <cellStyle name="Komórka zaznaczona 16" xfId="6703" xr:uid="{00000000-0005-0000-0000-0000D2A20000}"/>
    <cellStyle name="Komórka zaznaczona 17" xfId="6704" xr:uid="{00000000-0005-0000-0000-0000D3A20000}"/>
    <cellStyle name="Komórka zaznaczona 18" xfId="6705" xr:uid="{00000000-0005-0000-0000-0000D4A20000}"/>
    <cellStyle name="Komórka zaznaczona 19" xfId="6706" xr:uid="{00000000-0005-0000-0000-0000D5A20000}"/>
    <cellStyle name="Komórka zaznaczona 2" xfId="576" xr:uid="{00000000-0005-0000-0000-0000D6A20000}"/>
    <cellStyle name="Komórka zaznaczona 2 10" xfId="10891" xr:uid="{00000000-0005-0000-0000-0000D7A20000}"/>
    <cellStyle name="Komórka zaznaczona 2 2" xfId="6707" xr:uid="{00000000-0005-0000-0000-0000D8A20000}"/>
    <cellStyle name="Komórka zaznaczona 2 3" xfId="6708" xr:uid="{00000000-0005-0000-0000-0000D9A20000}"/>
    <cellStyle name="Komórka zaznaczona 2 4" xfId="6709" xr:uid="{00000000-0005-0000-0000-0000DAA20000}"/>
    <cellStyle name="Komórka zaznaczona 2 5" xfId="6710" xr:uid="{00000000-0005-0000-0000-0000DBA20000}"/>
    <cellStyle name="Komórka zaznaczona 2 6" xfId="6711" xr:uid="{00000000-0005-0000-0000-0000DCA20000}"/>
    <cellStyle name="Komórka zaznaczona 2 7" xfId="6712" xr:uid="{00000000-0005-0000-0000-0000DDA20000}"/>
    <cellStyle name="Komórka zaznaczona 2 8" xfId="6713" xr:uid="{00000000-0005-0000-0000-0000DEA20000}"/>
    <cellStyle name="Komórka zaznaczona 2 9" xfId="6714" xr:uid="{00000000-0005-0000-0000-0000DFA20000}"/>
    <cellStyle name="Komórka zaznaczona 20" xfId="6715" xr:uid="{00000000-0005-0000-0000-0000E0A20000}"/>
    <cellStyle name="Komórka zaznaczona 21" xfId="6716" xr:uid="{00000000-0005-0000-0000-0000E1A20000}"/>
    <cellStyle name="Komórka zaznaczona 22" xfId="6717" xr:uid="{00000000-0005-0000-0000-0000E2A20000}"/>
    <cellStyle name="Komórka zaznaczona 23" xfId="6718" xr:uid="{00000000-0005-0000-0000-0000E3A20000}"/>
    <cellStyle name="Komórka zaznaczona 24" xfId="6719" xr:uid="{00000000-0005-0000-0000-0000E4A20000}"/>
    <cellStyle name="Komórka zaznaczona 25" xfId="6720" xr:uid="{00000000-0005-0000-0000-0000E5A20000}"/>
    <cellStyle name="Komórka zaznaczona 26" xfId="6721" xr:uid="{00000000-0005-0000-0000-0000E6A20000}"/>
    <cellStyle name="Komórka zaznaczona 27" xfId="6722" xr:uid="{00000000-0005-0000-0000-0000E7A20000}"/>
    <cellStyle name="Komórka zaznaczona 28" xfId="6723" xr:uid="{00000000-0005-0000-0000-0000E8A20000}"/>
    <cellStyle name="Komórka zaznaczona 29" xfId="6724" xr:uid="{00000000-0005-0000-0000-0000E9A20000}"/>
    <cellStyle name="Komórka zaznaczona 3" xfId="6725" xr:uid="{00000000-0005-0000-0000-0000EAA20000}"/>
    <cellStyle name="Komórka zaznaczona 3 2" xfId="11180" xr:uid="{00000000-0005-0000-0000-0000EBA20000}"/>
    <cellStyle name="Komórka zaznaczona 3 3" xfId="10657" xr:uid="{00000000-0005-0000-0000-0000ECA20000}"/>
    <cellStyle name="Komórka zaznaczona 30" xfId="6726" xr:uid="{00000000-0005-0000-0000-0000EDA20000}"/>
    <cellStyle name="Komórka zaznaczona 31" xfId="6727" xr:uid="{00000000-0005-0000-0000-0000EEA20000}"/>
    <cellStyle name="Komórka zaznaczona 32" xfId="6728" xr:uid="{00000000-0005-0000-0000-0000EFA20000}"/>
    <cellStyle name="Komórka zaznaczona 33" xfId="6729" xr:uid="{00000000-0005-0000-0000-0000F0A20000}"/>
    <cellStyle name="Komórka zaznaczona 34" xfId="6730" xr:uid="{00000000-0005-0000-0000-0000F1A20000}"/>
    <cellStyle name="Komórka zaznaczona 35" xfId="6731" xr:uid="{00000000-0005-0000-0000-0000F2A20000}"/>
    <cellStyle name="Komórka zaznaczona 36" xfId="6732" xr:uid="{00000000-0005-0000-0000-0000F3A20000}"/>
    <cellStyle name="Komórka zaznaczona 37" xfId="6733" xr:uid="{00000000-0005-0000-0000-0000F4A20000}"/>
    <cellStyle name="Komórka zaznaczona 38" xfId="6734" xr:uid="{00000000-0005-0000-0000-0000F5A20000}"/>
    <cellStyle name="Komórka zaznaczona 39" xfId="6735" xr:uid="{00000000-0005-0000-0000-0000F6A20000}"/>
    <cellStyle name="Komórka zaznaczona 4" xfId="6736" xr:uid="{00000000-0005-0000-0000-0000F7A20000}"/>
    <cellStyle name="Komórka zaznaczona 40" xfId="6737" xr:uid="{00000000-0005-0000-0000-0000F8A20000}"/>
    <cellStyle name="Komórka zaznaczona 41" xfId="6738" xr:uid="{00000000-0005-0000-0000-0000F9A20000}"/>
    <cellStyle name="Komórka zaznaczona 42" xfId="6739" xr:uid="{00000000-0005-0000-0000-0000FAA20000}"/>
    <cellStyle name="Komórka zaznaczona 43" xfId="6740" xr:uid="{00000000-0005-0000-0000-0000FBA20000}"/>
    <cellStyle name="Komórka zaznaczona 44" xfId="6741" xr:uid="{00000000-0005-0000-0000-0000FCA20000}"/>
    <cellStyle name="Komórka zaznaczona 45" xfId="6742" xr:uid="{00000000-0005-0000-0000-0000FDA20000}"/>
    <cellStyle name="Komórka zaznaczona 46" xfId="6743" xr:uid="{00000000-0005-0000-0000-0000FEA20000}"/>
    <cellStyle name="Komórka zaznaczona 47" xfId="6744" xr:uid="{00000000-0005-0000-0000-0000FFA20000}"/>
    <cellStyle name="Komórka zaznaczona 48" xfId="6745" xr:uid="{00000000-0005-0000-0000-000000A30000}"/>
    <cellStyle name="Komórka zaznaczona 49" xfId="6746" xr:uid="{00000000-0005-0000-0000-000001A30000}"/>
    <cellStyle name="Komórka zaznaczona 5" xfId="6747" xr:uid="{00000000-0005-0000-0000-000002A30000}"/>
    <cellStyle name="Komórka zaznaczona 50" xfId="6748" xr:uid="{00000000-0005-0000-0000-000003A30000}"/>
    <cellStyle name="Komórka zaznaczona 51" xfId="6749" xr:uid="{00000000-0005-0000-0000-000004A30000}"/>
    <cellStyle name="Komórka zaznaczona 52" xfId="6750" xr:uid="{00000000-0005-0000-0000-000005A30000}"/>
    <cellStyle name="Komórka zaznaczona 53" xfId="6751" xr:uid="{00000000-0005-0000-0000-000006A30000}"/>
    <cellStyle name="Komórka zaznaczona 54" xfId="6752" xr:uid="{00000000-0005-0000-0000-000007A30000}"/>
    <cellStyle name="Komórka zaznaczona 55" xfId="6753" xr:uid="{00000000-0005-0000-0000-000008A30000}"/>
    <cellStyle name="Komórka zaznaczona 56" xfId="6754" xr:uid="{00000000-0005-0000-0000-000009A30000}"/>
    <cellStyle name="Komórka zaznaczona 57" xfId="6755" xr:uid="{00000000-0005-0000-0000-00000AA30000}"/>
    <cellStyle name="Komórka zaznaczona 58" xfId="6756" xr:uid="{00000000-0005-0000-0000-00000BA30000}"/>
    <cellStyle name="Komórka zaznaczona 59" xfId="6757" xr:uid="{00000000-0005-0000-0000-00000CA30000}"/>
    <cellStyle name="Komórka zaznaczona 6" xfId="6758" xr:uid="{00000000-0005-0000-0000-00000DA30000}"/>
    <cellStyle name="Komórka zaznaczona 7" xfId="6759" xr:uid="{00000000-0005-0000-0000-00000EA30000}"/>
    <cellStyle name="Komórka zaznaczona 8" xfId="6760" xr:uid="{00000000-0005-0000-0000-00000FA30000}"/>
    <cellStyle name="Komórka zaznaczona 9" xfId="6761" xr:uid="{00000000-0005-0000-0000-000010A30000}"/>
    <cellStyle name="LampHeader" xfId="577" xr:uid="{00000000-0005-0000-0000-000011A30000}"/>
    <cellStyle name="Linked Cell" xfId="578" builtinId="24" customBuiltin="1"/>
    <cellStyle name="Linked Cell 2" xfId="579" xr:uid="{00000000-0005-0000-0000-000013A30000}"/>
    <cellStyle name="Linked Cell 2 2" xfId="6762" xr:uid="{00000000-0005-0000-0000-000014A30000}"/>
    <cellStyle name="Linked Cell 2 2 2" xfId="6763" xr:uid="{00000000-0005-0000-0000-000015A30000}"/>
    <cellStyle name="Linked Cell 2 3" xfId="6764" xr:uid="{00000000-0005-0000-0000-000016A30000}"/>
    <cellStyle name="Linked Cell 2 4" xfId="6765" xr:uid="{00000000-0005-0000-0000-000017A30000}"/>
    <cellStyle name="Linked Cell 2 5" xfId="6766" xr:uid="{00000000-0005-0000-0000-000018A30000}"/>
    <cellStyle name="Linked Cell 3" xfId="47242" xr:uid="{00000000-0005-0000-0000-000019A30000}"/>
    <cellStyle name="Migliaia (0)_RESULTS" xfId="10658" xr:uid="{00000000-0005-0000-0000-00001AA30000}"/>
    <cellStyle name="Migliaia_RESULTS" xfId="10659" xr:uid="{00000000-0005-0000-0000-00001BA30000}"/>
    <cellStyle name="Milliers [0]_laroux" xfId="10660" xr:uid="{00000000-0005-0000-0000-00001CA30000}"/>
    <cellStyle name="Milliers_laroux" xfId="10661" xr:uid="{00000000-0005-0000-0000-00001DA30000}"/>
    <cellStyle name="Monétaire [0]_PERSONAL" xfId="10662" xr:uid="{00000000-0005-0000-0000-00001EA30000}"/>
    <cellStyle name="Monétaire 2" xfId="47300" xr:uid="{00000000-0005-0000-0000-00001FA30000}"/>
    <cellStyle name="Monétaire_PERSONAL" xfId="10663" xr:uid="{00000000-0005-0000-0000-000020A30000}"/>
    <cellStyle name="Nagłówek 1 10" xfId="6767" xr:uid="{00000000-0005-0000-0000-000021A30000}"/>
    <cellStyle name="Nagłówek 1 11" xfId="6768" xr:uid="{00000000-0005-0000-0000-000022A30000}"/>
    <cellStyle name="Nagłówek 1 12" xfId="6769" xr:uid="{00000000-0005-0000-0000-000023A30000}"/>
    <cellStyle name="Nagłówek 1 13" xfId="6770" xr:uid="{00000000-0005-0000-0000-000024A30000}"/>
    <cellStyle name="Nagłówek 1 14" xfId="6771" xr:uid="{00000000-0005-0000-0000-000025A30000}"/>
    <cellStyle name="Nagłówek 1 15" xfId="6772" xr:uid="{00000000-0005-0000-0000-000026A30000}"/>
    <cellStyle name="Nagłówek 1 16" xfId="6773" xr:uid="{00000000-0005-0000-0000-000027A30000}"/>
    <cellStyle name="Nagłówek 1 17" xfId="6774" xr:uid="{00000000-0005-0000-0000-000028A30000}"/>
    <cellStyle name="Nagłówek 1 18" xfId="6775" xr:uid="{00000000-0005-0000-0000-000029A30000}"/>
    <cellStyle name="Nagłówek 1 19" xfId="6776" xr:uid="{00000000-0005-0000-0000-00002AA30000}"/>
    <cellStyle name="Nagłówek 1 2" xfId="580" xr:uid="{00000000-0005-0000-0000-00002BA30000}"/>
    <cellStyle name="Nagłówek 1 2 10" xfId="10664" xr:uid="{00000000-0005-0000-0000-00002CA30000}"/>
    <cellStyle name="Nagłówek 1 2 2" xfId="6777" xr:uid="{00000000-0005-0000-0000-00002DA30000}"/>
    <cellStyle name="Nagłówek 1 2 3" xfId="6778" xr:uid="{00000000-0005-0000-0000-00002EA30000}"/>
    <cellStyle name="Nagłówek 1 2 4" xfId="6779" xr:uid="{00000000-0005-0000-0000-00002FA30000}"/>
    <cellStyle name="Nagłówek 1 2 5" xfId="6780" xr:uid="{00000000-0005-0000-0000-000030A30000}"/>
    <cellStyle name="Nagłówek 1 2 6" xfId="6781" xr:uid="{00000000-0005-0000-0000-000031A30000}"/>
    <cellStyle name="Nagłówek 1 2 7" xfId="6782" xr:uid="{00000000-0005-0000-0000-000032A30000}"/>
    <cellStyle name="Nagłówek 1 2 8" xfId="6783" xr:uid="{00000000-0005-0000-0000-000033A30000}"/>
    <cellStyle name="Nagłówek 1 2 9" xfId="10889" xr:uid="{00000000-0005-0000-0000-000034A30000}"/>
    <cellStyle name="Nagłówek 1 20" xfId="6784" xr:uid="{00000000-0005-0000-0000-000035A30000}"/>
    <cellStyle name="Nagłówek 1 21" xfId="6785" xr:uid="{00000000-0005-0000-0000-000036A30000}"/>
    <cellStyle name="Nagłówek 1 22" xfId="6786" xr:uid="{00000000-0005-0000-0000-000037A30000}"/>
    <cellStyle name="Nagłówek 1 23" xfId="6787" xr:uid="{00000000-0005-0000-0000-000038A30000}"/>
    <cellStyle name="Nagłówek 1 24" xfId="6788" xr:uid="{00000000-0005-0000-0000-000039A30000}"/>
    <cellStyle name="Nagłówek 1 25" xfId="6789" xr:uid="{00000000-0005-0000-0000-00003AA30000}"/>
    <cellStyle name="Nagłówek 1 26" xfId="6790" xr:uid="{00000000-0005-0000-0000-00003BA30000}"/>
    <cellStyle name="Nagłówek 1 27" xfId="6791" xr:uid="{00000000-0005-0000-0000-00003CA30000}"/>
    <cellStyle name="Nagłówek 1 28" xfId="6792" xr:uid="{00000000-0005-0000-0000-00003DA30000}"/>
    <cellStyle name="Nagłówek 1 29" xfId="6793" xr:uid="{00000000-0005-0000-0000-00003EA30000}"/>
    <cellStyle name="Nagłówek 1 3" xfId="6794" xr:uid="{00000000-0005-0000-0000-00003FA30000}"/>
    <cellStyle name="Nagłówek 1 3 2" xfId="11181" xr:uid="{00000000-0005-0000-0000-000040A30000}"/>
    <cellStyle name="Nagłówek 1 3 3" xfId="10665" xr:uid="{00000000-0005-0000-0000-000041A30000}"/>
    <cellStyle name="Nagłówek 1 30" xfId="6795" xr:uid="{00000000-0005-0000-0000-000042A30000}"/>
    <cellStyle name="Nagłówek 1 31" xfId="6796" xr:uid="{00000000-0005-0000-0000-000043A30000}"/>
    <cellStyle name="Nagłówek 1 32" xfId="6797" xr:uid="{00000000-0005-0000-0000-000044A30000}"/>
    <cellStyle name="Nagłówek 1 33" xfId="6798" xr:uid="{00000000-0005-0000-0000-000045A30000}"/>
    <cellStyle name="Nagłówek 1 34" xfId="6799" xr:uid="{00000000-0005-0000-0000-000046A30000}"/>
    <cellStyle name="Nagłówek 1 35" xfId="6800" xr:uid="{00000000-0005-0000-0000-000047A30000}"/>
    <cellStyle name="Nagłówek 1 36" xfId="6801" xr:uid="{00000000-0005-0000-0000-000048A30000}"/>
    <cellStyle name="Nagłówek 1 37" xfId="6802" xr:uid="{00000000-0005-0000-0000-000049A30000}"/>
    <cellStyle name="Nagłówek 1 38" xfId="6803" xr:uid="{00000000-0005-0000-0000-00004AA30000}"/>
    <cellStyle name="Nagłówek 1 39" xfId="6804" xr:uid="{00000000-0005-0000-0000-00004BA30000}"/>
    <cellStyle name="Nagłówek 1 4" xfId="6805" xr:uid="{00000000-0005-0000-0000-00004CA30000}"/>
    <cellStyle name="Nagłówek 1 40" xfId="6806" xr:uid="{00000000-0005-0000-0000-00004DA30000}"/>
    <cellStyle name="Nagłówek 1 41" xfId="6807" xr:uid="{00000000-0005-0000-0000-00004EA30000}"/>
    <cellStyle name="Nagłówek 1 42" xfId="6808" xr:uid="{00000000-0005-0000-0000-00004FA30000}"/>
    <cellStyle name="Nagłówek 1 43" xfId="6809" xr:uid="{00000000-0005-0000-0000-000050A30000}"/>
    <cellStyle name="Nagłówek 1 44" xfId="6810" xr:uid="{00000000-0005-0000-0000-000051A30000}"/>
    <cellStyle name="Nagłówek 1 45" xfId="6811" xr:uid="{00000000-0005-0000-0000-000052A30000}"/>
    <cellStyle name="Nagłówek 1 46" xfId="6812" xr:uid="{00000000-0005-0000-0000-000053A30000}"/>
    <cellStyle name="Nagłówek 1 47" xfId="6813" xr:uid="{00000000-0005-0000-0000-000054A30000}"/>
    <cellStyle name="Nagłówek 1 48" xfId="6814" xr:uid="{00000000-0005-0000-0000-000055A30000}"/>
    <cellStyle name="Nagłówek 1 49" xfId="6815" xr:uid="{00000000-0005-0000-0000-000056A30000}"/>
    <cellStyle name="Nagłówek 1 5" xfId="6816" xr:uid="{00000000-0005-0000-0000-000057A30000}"/>
    <cellStyle name="Nagłówek 1 50" xfId="6817" xr:uid="{00000000-0005-0000-0000-000058A30000}"/>
    <cellStyle name="Nagłówek 1 51" xfId="6818" xr:uid="{00000000-0005-0000-0000-000059A30000}"/>
    <cellStyle name="Nagłówek 1 52" xfId="6819" xr:uid="{00000000-0005-0000-0000-00005AA30000}"/>
    <cellStyle name="Nagłówek 1 53" xfId="6820" xr:uid="{00000000-0005-0000-0000-00005BA30000}"/>
    <cellStyle name="Nagłówek 1 54" xfId="6821" xr:uid="{00000000-0005-0000-0000-00005CA30000}"/>
    <cellStyle name="Nagłówek 1 55" xfId="6822" xr:uid="{00000000-0005-0000-0000-00005DA30000}"/>
    <cellStyle name="Nagłówek 1 56" xfId="6823" xr:uid="{00000000-0005-0000-0000-00005EA30000}"/>
    <cellStyle name="Nagłówek 1 57" xfId="6824" xr:uid="{00000000-0005-0000-0000-00005FA30000}"/>
    <cellStyle name="Nagłówek 1 58" xfId="6825" xr:uid="{00000000-0005-0000-0000-000060A30000}"/>
    <cellStyle name="Nagłówek 1 59" xfId="6826" xr:uid="{00000000-0005-0000-0000-000061A30000}"/>
    <cellStyle name="Nagłówek 1 6" xfId="6827" xr:uid="{00000000-0005-0000-0000-000062A30000}"/>
    <cellStyle name="Nagłówek 1 7" xfId="6828" xr:uid="{00000000-0005-0000-0000-000063A30000}"/>
    <cellStyle name="Nagłówek 1 8" xfId="6829" xr:uid="{00000000-0005-0000-0000-000064A30000}"/>
    <cellStyle name="Nagłówek 1 9" xfId="6830" xr:uid="{00000000-0005-0000-0000-000065A30000}"/>
    <cellStyle name="Nagłówek 2 10" xfId="6831" xr:uid="{00000000-0005-0000-0000-000066A30000}"/>
    <cellStyle name="Nagłówek 2 11" xfId="6832" xr:uid="{00000000-0005-0000-0000-000067A30000}"/>
    <cellStyle name="Nagłówek 2 12" xfId="6833" xr:uid="{00000000-0005-0000-0000-000068A30000}"/>
    <cellStyle name="Nagłówek 2 13" xfId="6834" xr:uid="{00000000-0005-0000-0000-000069A30000}"/>
    <cellStyle name="Nagłówek 2 14" xfId="6835" xr:uid="{00000000-0005-0000-0000-00006AA30000}"/>
    <cellStyle name="Nagłówek 2 15" xfId="6836" xr:uid="{00000000-0005-0000-0000-00006BA30000}"/>
    <cellStyle name="Nagłówek 2 16" xfId="6837" xr:uid="{00000000-0005-0000-0000-00006CA30000}"/>
    <cellStyle name="Nagłówek 2 17" xfId="6838" xr:uid="{00000000-0005-0000-0000-00006DA30000}"/>
    <cellStyle name="Nagłówek 2 18" xfId="6839" xr:uid="{00000000-0005-0000-0000-00006EA30000}"/>
    <cellStyle name="Nagłówek 2 19" xfId="6840" xr:uid="{00000000-0005-0000-0000-00006FA30000}"/>
    <cellStyle name="Nagłówek 2 2" xfId="581" xr:uid="{00000000-0005-0000-0000-000070A30000}"/>
    <cellStyle name="Nagłówek 2 2 10" xfId="10666" xr:uid="{00000000-0005-0000-0000-000071A30000}"/>
    <cellStyle name="Nagłówek 2 2 2" xfId="6841" xr:uid="{00000000-0005-0000-0000-000072A30000}"/>
    <cellStyle name="Nagłówek 2 2 3" xfId="6842" xr:uid="{00000000-0005-0000-0000-000073A30000}"/>
    <cellStyle name="Nagłówek 2 2 4" xfId="6843" xr:uid="{00000000-0005-0000-0000-000074A30000}"/>
    <cellStyle name="Nagłówek 2 2 5" xfId="6844" xr:uid="{00000000-0005-0000-0000-000075A30000}"/>
    <cellStyle name="Nagłówek 2 2 6" xfId="6845" xr:uid="{00000000-0005-0000-0000-000076A30000}"/>
    <cellStyle name="Nagłówek 2 2 7" xfId="6846" xr:uid="{00000000-0005-0000-0000-000077A30000}"/>
    <cellStyle name="Nagłówek 2 2 8" xfId="6847" xr:uid="{00000000-0005-0000-0000-000078A30000}"/>
    <cellStyle name="Nagłówek 2 2 9" xfId="10890" xr:uid="{00000000-0005-0000-0000-000079A30000}"/>
    <cellStyle name="Nagłówek 2 20" xfId="6848" xr:uid="{00000000-0005-0000-0000-00007AA30000}"/>
    <cellStyle name="Nagłówek 2 21" xfId="6849" xr:uid="{00000000-0005-0000-0000-00007BA30000}"/>
    <cellStyle name="Nagłówek 2 22" xfId="6850" xr:uid="{00000000-0005-0000-0000-00007CA30000}"/>
    <cellStyle name="Nagłówek 2 23" xfId="6851" xr:uid="{00000000-0005-0000-0000-00007DA30000}"/>
    <cellStyle name="Nagłówek 2 24" xfId="6852" xr:uid="{00000000-0005-0000-0000-00007EA30000}"/>
    <cellStyle name="Nagłówek 2 25" xfId="6853" xr:uid="{00000000-0005-0000-0000-00007FA30000}"/>
    <cellStyle name="Nagłówek 2 26" xfId="6854" xr:uid="{00000000-0005-0000-0000-000080A30000}"/>
    <cellStyle name="Nagłówek 2 27" xfId="6855" xr:uid="{00000000-0005-0000-0000-000081A30000}"/>
    <cellStyle name="Nagłówek 2 28" xfId="6856" xr:uid="{00000000-0005-0000-0000-000082A30000}"/>
    <cellStyle name="Nagłówek 2 29" xfId="6857" xr:uid="{00000000-0005-0000-0000-000083A30000}"/>
    <cellStyle name="Nagłówek 2 3" xfId="6858" xr:uid="{00000000-0005-0000-0000-000084A30000}"/>
    <cellStyle name="Nagłówek 2 3 2" xfId="11182" xr:uid="{00000000-0005-0000-0000-000085A30000}"/>
    <cellStyle name="Nagłówek 2 3 3" xfId="10667" xr:uid="{00000000-0005-0000-0000-000086A30000}"/>
    <cellStyle name="Nagłówek 2 30" xfId="6859" xr:uid="{00000000-0005-0000-0000-000087A30000}"/>
    <cellStyle name="Nagłówek 2 31" xfId="6860" xr:uid="{00000000-0005-0000-0000-000088A30000}"/>
    <cellStyle name="Nagłówek 2 32" xfId="6861" xr:uid="{00000000-0005-0000-0000-000089A30000}"/>
    <cellStyle name="Nagłówek 2 33" xfId="6862" xr:uid="{00000000-0005-0000-0000-00008AA30000}"/>
    <cellStyle name="Nagłówek 2 34" xfId="6863" xr:uid="{00000000-0005-0000-0000-00008BA30000}"/>
    <cellStyle name="Nagłówek 2 35" xfId="6864" xr:uid="{00000000-0005-0000-0000-00008CA30000}"/>
    <cellStyle name="Nagłówek 2 36" xfId="6865" xr:uid="{00000000-0005-0000-0000-00008DA30000}"/>
    <cellStyle name="Nagłówek 2 37" xfId="6866" xr:uid="{00000000-0005-0000-0000-00008EA30000}"/>
    <cellStyle name="Nagłówek 2 38" xfId="6867" xr:uid="{00000000-0005-0000-0000-00008FA30000}"/>
    <cellStyle name="Nagłówek 2 39" xfId="6868" xr:uid="{00000000-0005-0000-0000-000090A30000}"/>
    <cellStyle name="Nagłówek 2 4" xfId="6869" xr:uid="{00000000-0005-0000-0000-000091A30000}"/>
    <cellStyle name="Nagłówek 2 40" xfId="6870" xr:uid="{00000000-0005-0000-0000-000092A30000}"/>
    <cellStyle name="Nagłówek 2 41" xfId="6871" xr:uid="{00000000-0005-0000-0000-000093A30000}"/>
    <cellStyle name="Nagłówek 2 42" xfId="6872" xr:uid="{00000000-0005-0000-0000-000094A30000}"/>
    <cellStyle name="Nagłówek 2 43" xfId="6873" xr:uid="{00000000-0005-0000-0000-000095A30000}"/>
    <cellStyle name="Nagłówek 2 44" xfId="6874" xr:uid="{00000000-0005-0000-0000-000096A30000}"/>
    <cellStyle name="Nagłówek 2 45" xfId="6875" xr:uid="{00000000-0005-0000-0000-000097A30000}"/>
    <cellStyle name="Nagłówek 2 46" xfId="6876" xr:uid="{00000000-0005-0000-0000-000098A30000}"/>
    <cellStyle name="Nagłówek 2 47" xfId="6877" xr:uid="{00000000-0005-0000-0000-000099A30000}"/>
    <cellStyle name="Nagłówek 2 48" xfId="6878" xr:uid="{00000000-0005-0000-0000-00009AA30000}"/>
    <cellStyle name="Nagłówek 2 49" xfId="6879" xr:uid="{00000000-0005-0000-0000-00009BA30000}"/>
    <cellStyle name="Nagłówek 2 5" xfId="6880" xr:uid="{00000000-0005-0000-0000-00009CA30000}"/>
    <cellStyle name="Nagłówek 2 50" xfId="6881" xr:uid="{00000000-0005-0000-0000-00009DA30000}"/>
    <cellStyle name="Nagłówek 2 51" xfId="6882" xr:uid="{00000000-0005-0000-0000-00009EA30000}"/>
    <cellStyle name="Nagłówek 2 52" xfId="6883" xr:uid="{00000000-0005-0000-0000-00009FA30000}"/>
    <cellStyle name="Nagłówek 2 53" xfId="6884" xr:uid="{00000000-0005-0000-0000-0000A0A30000}"/>
    <cellStyle name="Nagłówek 2 54" xfId="6885" xr:uid="{00000000-0005-0000-0000-0000A1A30000}"/>
    <cellStyle name="Nagłówek 2 55" xfId="6886" xr:uid="{00000000-0005-0000-0000-0000A2A30000}"/>
    <cellStyle name="Nagłówek 2 56" xfId="6887" xr:uid="{00000000-0005-0000-0000-0000A3A30000}"/>
    <cellStyle name="Nagłówek 2 57" xfId="6888" xr:uid="{00000000-0005-0000-0000-0000A4A30000}"/>
    <cellStyle name="Nagłówek 2 58" xfId="6889" xr:uid="{00000000-0005-0000-0000-0000A5A30000}"/>
    <cellStyle name="Nagłówek 2 59" xfId="6890" xr:uid="{00000000-0005-0000-0000-0000A6A30000}"/>
    <cellStyle name="Nagłówek 2 6" xfId="6891" xr:uid="{00000000-0005-0000-0000-0000A7A30000}"/>
    <cellStyle name="Nagłówek 2 7" xfId="6892" xr:uid="{00000000-0005-0000-0000-0000A8A30000}"/>
    <cellStyle name="Nagłówek 2 8" xfId="6893" xr:uid="{00000000-0005-0000-0000-0000A9A30000}"/>
    <cellStyle name="Nagłówek 2 9" xfId="6894" xr:uid="{00000000-0005-0000-0000-0000AAA30000}"/>
    <cellStyle name="Nagłówek 3 10" xfId="6895" xr:uid="{00000000-0005-0000-0000-0000ABA30000}"/>
    <cellStyle name="Nagłówek 3 11" xfId="6896" xr:uid="{00000000-0005-0000-0000-0000ACA30000}"/>
    <cellStyle name="Nagłówek 3 12" xfId="6897" xr:uid="{00000000-0005-0000-0000-0000ADA30000}"/>
    <cellStyle name="Nagłówek 3 13" xfId="6898" xr:uid="{00000000-0005-0000-0000-0000AEA30000}"/>
    <cellStyle name="Nagłówek 3 14" xfId="6899" xr:uid="{00000000-0005-0000-0000-0000AFA30000}"/>
    <cellStyle name="Nagłówek 3 15" xfId="6900" xr:uid="{00000000-0005-0000-0000-0000B0A30000}"/>
    <cellStyle name="Nagłówek 3 16" xfId="6901" xr:uid="{00000000-0005-0000-0000-0000B1A30000}"/>
    <cellStyle name="Nagłówek 3 17" xfId="6902" xr:uid="{00000000-0005-0000-0000-0000B2A30000}"/>
    <cellStyle name="Nagłówek 3 18" xfId="6903" xr:uid="{00000000-0005-0000-0000-0000B3A30000}"/>
    <cellStyle name="Nagłówek 3 19" xfId="6904" xr:uid="{00000000-0005-0000-0000-0000B4A30000}"/>
    <cellStyle name="Nagłówek 3 2" xfId="582" xr:uid="{00000000-0005-0000-0000-0000B5A30000}"/>
    <cellStyle name="Nagłówek 3 2 10" xfId="10668" xr:uid="{00000000-0005-0000-0000-0000B6A30000}"/>
    <cellStyle name="Nagłówek 3 2 2" xfId="6905" xr:uid="{00000000-0005-0000-0000-0000B7A30000}"/>
    <cellStyle name="Nagłówek 3 2 3" xfId="6906" xr:uid="{00000000-0005-0000-0000-0000B8A30000}"/>
    <cellStyle name="Nagłówek 3 2 4" xfId="6907" xr:uid="{00000000-0005-0000-0000-0000B9A30000}"/>
    <cellStyle name="Nagłówek 3 2 5" xfId="6908" xr:uid="{00000000-0005-0000-0000-0000BAA30000}"/>
    <cellStyle name="Nagłówek 3 2 6" xfId="6909" xr:uid="{00000000-0005-0000-0000-0000BBA30000}"/>
    <cellStyle name="Nagłówek 3 2 7" xfId="6910" xr:uid="{00000000-0005-0000-0000-0000BCA30000}"/>
    <cellStyle name="Nagłówek 3 2 8" xfId="6911" xr:uid="{00000000-0005-0000-0000-0000BDA30000}"/>
    <cellStyle name="Nagłówek 3 2 9" xfId="10947" xr:uid="{00000000-0005-0000-0000-0000BEA30000}"/>
    <cellStyle name="Nagłówek 3 20" xfId="6912" xr:uid="{00000000-0005-0000-0000-0000BFA30000}"/>
    <cellStyle name="Nagłówek 3 21" xfId="6913" xr:uid="{00000000-0005-0000-0000-0000C0A30000}"/>
    <cellStyle name="Nagłówek 3 22" xfId="6914" xr:uid="{00000000-0005-0000-0000-0000C1A30000}"/>
    <cellStyle name="Nagłówek 3 23" xfId="6915" xr:uid="{00000000-0005-0000-0000-0000C2A30000}"/>
    <cellStyle name="Nagłówek 3 24" xfId="6916" xr:uid="{00000000-0005-0000-0000-0000C3A30000}"/>
    <cellStyle name="Nagłówek 3 25" xfId="6917" xr:uid="{00000000-0005-0000-0000-0000C4A30000}"/>
    <cellStyle name="Nagłówek 3 26" xfId="6918" xr:uid="{00000000-0005-0000-0000-0000C5A30000}"/>
    <cellStyle name="Nagłówek 3 27" xfId="6919" xr:uid="{00000000-0005-0000-0000-0000C6A30000}"/>
    <cellStyle name="Nagłówek 3 28" xfId="6920" xr:uid="{00000000-0005-0000-0000-0000C7A30000}"/>
    <cellStyle name="Nagłówek 3 29" xfId="6921" xr:uid="{00000000-0005-0000-0000-0000C8A30000}"/>
    <cellStyle name="Nagłówek 3 3" xfId="6922" xr:uid="{00000000-0005-0000-0000-0000C9A30000}"/>
    <cellStyle name="Nagłówek 3 3 2" xfId="11183" xr:uid="{00000000-0005-0000-0000-0000CAA30000}"/>
    <cellStyle name="Nagłówek 3 3 3" xfId="10669" xr:uid="{00000000-0005-0000-0000-0000CBA30000}"/>
    <cellStyle name="Nagłówek 3 30" xfId="6923" xr:uid="{00000000-0005-0000-0000-0000CCA30000}"/>
    <cellStyle name="Nagłówek 3 31" xfId="6924" xr:uid="{00000000-0005-0000-0000-0000CDA30000}"/>
    <cellStyle name="Nagłówek 3 32" xfId="6925" xr:uid="{00000000-0005-0000-0000-0000CEA30000}"/>
    <cellStyle name="Nagłówek 3 33" xfId="6926" xr:uid="{00000000-0005-0000-0000-0000CFA30000}"/>
    <cellStyle name="Nagłówek 3 34" xfId="6927" xr:uid="{00000000-0005-0000-0000-0000D0A30000}"/>
    <cellStyle name="Nagłówek 3 35" xfId="6928" xr:uid="{00000000-0005-0000-0000-0000D1A30000}"/>
    <cellStyle name="Nagłówek 3 36" xfId="6929" xr:uid="{00000000-0005-0000-0000-0000D2A30000}"/>
    <cellStyle name="Nagłówek 3 37" xfId="6930" xr:uid="{00000000-0005-0000-0000-0000D3A30000}"/>
    <cellStyle name="Nagłówek 3 38" xfId="6931" xr:uid="{00000000-0005-0000-0000-0000D4A30000}"/>
    <cellStyle name="Nagłówek 3 39" xfId="6932" xr:uid="{00000000-0005-0000-0000-0000D5A30000}"/>
    <cellStyle name="Nagłówek 3 4" xfId="6933" xr:uid="{00000000-0005-0000-0000-0000D6A30000}"/>
    <cellStyle name="Nagłówek 3 40" xfId="6934" xr:uid="{00000000-0005-0000-0000-0000D7A30000}"/>
    <cellStyle name="Nagłówek 3 41" xfId="6935" xr:uid="{00000000-0005-0000-0000-0000D8A30000}"/>
    <cellStyle name="Nagłówek 3 42" xfId="6936" xr:uid="{00000000-0005-0000-0000-0000D9A30000}"/>
    <cellStyle name="Nagłówek 3 43" xfId="6937" xr:uid="{00000000-0005-0000-0000-0000DAA30000}"/>
    <cellStyle name="Nagłówek 3 44" xfId="6938" xr:uid="{00000000-0005-0000-0000-0000DBA30000}"/>
    <cellStyle name="Nagłówek 3 45" xfId="6939" xr:uid="{00000000-0005-0000-0000-0000DCA30000}"/>
    <cellStyle name="Nagłówek 3 46" xfId="6940" xr:uid="{00000000-0005-0000-0000-0000DDA30000}"/>
    <cellStyle name="Nagłówek 3 47" xfId="6941" xr:uid="{00000000-0005-0000-0000-0000DEA30000}"/>
    <cellStyle name="Nagłówek 3 48" xfId="6942" xr:uid="{00000000-0005-0000-0000-0000DFA30000}"/>
    <cellStyle name="Nagłówek 3 49" xfId="6943" xr:uid="{00000000-0005-0000-0000-0000E0A30000}"/>
    <cellStyle name="Nagłówek 3 5" xfId="6944" xr:uid="{00000000-0005-0000-0000-0000E1A30000}"/>
    <cellStyle name="Nagłówek 3 50" xfId="6945" xr:uid="{00000000-0005-0000-0000-0000E2A30000}"/>
    <cellStyle name="Nagłówek 3 51" xfId="6946" xr:uid="{00000000-0005-0000-0000-0000E3A30000}"/>
    <cellStyle name="Nagłówek 3 52" xfId="6947" xr:uid="{00000000-0005-0000-0000-0000E4A30000}"/>
    <cellStyle name="Nagłówek 3 53" xfId="6948" xr:uid="{00000000-0005-0000-0000-0000E5A30000}"/>
    <cellStyle name="Nagłówek 3 54" xfId="6949" xr:uid="{00000000-0005-0000-0000-0000E6A30000}"/>
    <cellStyle name="Nagłówek 3 55" xfId="6950" xr:uid="{00000000-0005-0000-0000-0000E7A30000}"/>
    <cellStyle name="Nagłówek 3 56" xfId="6951" xr:uid="{00000000-0005-0000-0000-0000E8A30000}"/>
    <cellStyle name="Nagłówek 3 57" xfId="6952" xr:uid="{00000000-0005-0000-0000-0000E9A30000}"/>
    <cellStyle name="Nagłówek 3 58" xfId="6953" xr:uid="{00000000-0005-0000-0000-0000EAA30000}"/>
    <cellStyle name="Nagłówek 3 59" xfId="6954" xr:uid="{00000000-0005-0000-0000-0000EBA30000}"/>
    <cellStyle name="Nagłówek 3 6" xfId="6955" xr:uid="{00000000-0005-0000-0000-0000ECA30000}"/>
    <cellStyle name="Nagłówek 3 7" xfId="6956" xr:uid="{00000000-0005-0000-0000-0000EDA30000}"/>
    <cellStyle name="Nagłówek 3 8" xfId="6957" xr:uid="{00000000-0005-0000-0000-0000EEA30000}"/>
    <cellStyle name="Nagłówek 3 9" xfId="6958" xr:uid="{00000000-0005-0000-0000-0000EFA30000}"/>
    <cellStyle name="Nagłówek 4 10" xfId="6959" xr:uid="{00000000-0005-0000-0000-0000F0A30000}"/>
    <cellStyle name="Nagłówek 4 11" xfId="6960" xr:uid="{00000000-0005-0000-0000-0000F1A30000}"/>
    <cellStyle name="Nagłówek 4 12" xfId="6961" xr:uid="{00000000-0005-0000-0000-0000F2A30000}"/>
    <cellStyle name="Nagłówek 4 13" xfId="6962" xr:uid="{00000000-0005-0000-0000-0000F3A30000}"/>
    <cellStyle name="Nagłówek 4 14" xfId="6963" xr:uid="{00000000-0005-0000-0000-0000F4A30000}"/>
    <cellStyle name="Nagłówek 4 15" xfId="6964" xr:uid="{00000000-0005-0000-0000-0000F5A30000}"/>
    <cellStyle name="Nagłówek 4 16" xfId="6965" xr:uid="{00000000-0005-0000-0000-0000F6A30000}"/>
    <cellStyle name="Nagłówek 4 17" xfId="6966" xr:uid="{00000000-0005-0000-0000-0000F7A30000}"/>
    <cellStyle name="Nagłówek 4 18" xfId="6967" xr:uid="{00000000-0005-0000-0000-0000F8A30000}"/>
    <cellStyle name="Nagłówek 4 19" xfId="6968" xr:uid="{00000000-0005-0000-0000-0000F9A30000}"/>
    <cellStyle name="Nagłówek 4 2" xfId="583" xr:uid="{00000000-0005-0000-0000-0000FAA30000}"/>
    <cellStyle name="Nagłówek 4 2 10" xfId="10670" xr:uid="{00000000-0005-0000-0000-0000FBA30000}"/>
    <cellStyle name="Nagłówek 4 2 2" xfId="6969" xr:uid="{00000000-0005-0000-0000-0000FCA30000}"/>
    <cellStyle name="Nagłówek 4 2 3" xfId="6970" xr:uid="{00000000-0005-0000-0000-0000FDA30000}"/>
    <cellStyle name="Nagłówek 4 2 4" xfId="6971" xr:uid="{00000000-0005-0000-0000-0000FEA30000}"/>
    <cellStyle name="Nagłówek 4 2 5" xfId="6972" xr:uid="{00000000-0005-0000-0000-0000FFA30000}"/>
    <cellStyle name="Nagłówek 4 2 6" xfId="6973" xr:uid="{00000000-0005-0000-0000-000000A40000}"/>
    <cellStyle name="Nagłówek 4 2 7" xfId="6974" xr:uid="{00000000-0005-0000-0000-000001A40000}"/>
    <cellStyle name="Nagłówek 4 2 8" xfId="6975" xr:uid="{00000000-0005-0000-0000-000002A40000}"/>
    <cellStyle name="Nagłówek 4 2 9" xfId="10893" xr:uid="{00000000-0005-0000-0000-000003A40000}"/>
    <cellStyle name="Nagłówek 4 20" xfId="6976" xr:uid="{00000000-0005-0000-0000-000004A40000}"/>
    <cellStyle name="Nagłówek 4 21" xfId="6977" xr:uid="{00000000-0005-0000-0000-000005A40000}"/>
    <cellStyle name="Nagłówek 4 22" xfId="6978" xr:uid="{00000000-0005-0000-0000-000006A40000}"/>
    <cellStyle name="Nagłówek 4 23" xfId="6979" xr:uid="{00000000-0005-0000-0000-000007A40000}"/>
    <cellStyle name="Nagłówek 4 24" xfId="6980" xr:uid="{00000000-0005-0000-0000-000008A40000}"/>
    <cellStyle name="Nagłówek 4 25" xfId="6981" xr:uid="{00000000-0005-0000-0000-000009A40000}"/>
    <cellStyle name="Nagłówek 4 26" xfId="6982" xr:uid="{00000000-0005-0000-0000-00000AA40000}"/>
    <cellStyle name="Nagłówek 4 27" xfId="6983" xr:uid="{00000000-0005-0000-0000-00000BA40000}"/>
    <cellStyle name="Nagłówek 4 28" xfId="6984" xr:uid="{00000000-0005-0000-0000-00000CA40000}"/>
    <cellStyle name="Nagłówek 4 29" xfId="6985" xr:uid="{00000000-0005-0000-0000-00000DA40000}"/>
    <cellStyle name="Nagłówek 4 3" xfId="6986" xr:uid="{00000000-0005-0000-0000-00000EA40000}"/>
    <cellStyle name="Nagłówek 4 3 2" xfId="11184" xr:uid="{00000000-0005-0000-0000-00000FA40000}"/>
    <cellStyle name="Nagłówek 4 3 3" xfId="10671" xr:uid="{00000000-0005-0000-0000-000010A40000}"/>
    <cellStyle name="Nagłówek 4 30" xfId="6987" xr:uid="{00000000-0005-0000-0000-000011A40000}"/>
    <cellStyle name="Nagłówek 4 31" xfId="6988" xr:uid="{00000000-0005-0000-0000-000012A40000}"/>
    <cellStyle name="Nagłówek 4 32" xfId="6989" xr:uid="{00000000-0005-0000-0000-000013A40000}"/>
    <cellStyle name="Nagłówek 4 33" xfId="6990" xr:uid="{00000000-0005-0000-0000-000014A40000}"/>
    <cellStyle name="Nagłówek 4 34" xfId="6991" xr:uid="{00000000-0005-0000-0000-000015A40000}"/>
    <cellStyle name="Nagłówek 4 35" xfId="6992" xr:uid="{00000000-0005-0000-0000-000016A40000}"/>
    <cellStyle name="Nagłówek 4 36" xfId="6993" xr:uid="{00000000-0005-0000-0000-000017A40000}"/>
    <cellStyle name="Nagłówek 4 37" xfId="6994" xr:uid="{00000000-0005-0000-0000-000018A40000}"/>
    <cellStyle name="Nagłówek 4 38" xfId="6995" xr:uid="{00000000-0005-0000-0000-000019A40000}"/>
    <cellStyle name="Nagłówek 4 39" xfId="6996" xr:uid="{00000000-0005-0000-0000-00001AA40000}"/>
    <cellStyle name="Nagłówek 4 4" xfId="6997" xr:uid="{00000000-0005-0000-0000-00001BA40000}"/>
    <cellStyle name="Nagłówek 4 40" xfId="6998" xr:uid="{00000000-0005-0000-0000-00001CA40000}"/>
    <cellStyle name="Nagłówek 4 41" xfId="6999" xr:uid="{00000000-0005-0000-0000-00001DA40000}"/>
    <cellStyle name="Nagłówek 4 42" xfId="7000" xr:uid="{00000000-0005-0000-0000-00001EA40000}"/>
    <cellStyle name="Nagłówek 4 43" xfId="7001" xr:uid="{00000000-0005-0000-0000-00001FA40000}"/>
    <cellStyle name="Nagłówek 4 44" xfId="7002" xr:uid="{00000000-0005-0000-0000-000020A40000}"/>
    <cellStyle name="Nagłówek 4 45" xfId="7003" xr:uid="{00000000-0005-0000-0000-000021A40000}"/>
    <cellStyle name="Nagłówek 4 46" xfId="7004" xr:uid="{00000000-0005-0000-0000-000022A40000}"/>
    <cellStyle name="Nagłówek 4 47" xfId="7005" xr:uid="{00000000-0005-0000-0000-000023A40000}"/>
    <cellStyle name="Nagłówek 4 48" xfId="7006" xr:uid="{00000000-0005-0000-0000-000024A40000}"/>
    <cellStyle name="Nagłówek 4 49" xfId="7007" xr:uid="{00000000-0005-0000-0000-000025A40000}"/>
    <cellStyle name="Nagłówek 4 5" xfId="7008" xr:uid="{00000000-0005-0000-0000-000026A40000}"/>
    <cellStyle name="Nagłówek 4 50" xfId="7009" xr:uid="{00000000-0005-0000-0000-000027A40000}"/>
    <cellStyle name="Nagłówek 4 51" xfId="7010" xr:uid="{00000000-0005-0000-0000-000028A40000}"/>
    <cellStyle name="Nagłówek 4 52" xfId="7011" xr:uid="{00000000-0005-0000-0000-000029A40000}"/>
    <cellStyle name="Nagłówek 4 53" xfId="7012" xr:uid="{00000000-0005-0000-0000-00002AA40000}"/>
    <cellStyle name="Nagłówek 4 54" xfId="7013" xr:uid="{00000000-0005-0000-0000-00002BA40000}"/>
    <cellStyle name="Nagłówek 4 55" xfId="7014" xr:uid="{00000000-0005-0000-0000-00002CA40000}"/>
    <cellStyle name="Nagłówek 4 56" xfId="7015" xr:uid="{00000000-0005-0000-0000-00002DA40000}"/>
    <cellStyle name="Nagłówek 4 57" xfId="7016" xr:uid="{00000000-0005-0000-0000-00002EA40000}"/>
    <cellStyle name="Nagłówek 4 58" xfId="7017" xr:uid="{00000000-0005-0000-0000-00002FA40000}"/>
    <cellStyle name="Nagłówek 4 59" xfId="7018" xr:uid="{00000000-0005-0000-0000-000030A40000}"/>
    <cellStyle name="Nagłówek 4 6" xfId="7019" xr:uid="{00000000-0005-0000-0000-000031A40000}"/>
    <cellStyle name="Nagłówek 4 7" xfId="7020" xr:uid="{00000000-0005-0000-0000-000032A40000}"/>
    <cellStyle name="Nagłówek 4 8" xfId="7021" xr:uid="{00000000-0005-0000-0000-000033A40000}"/>
    <cellStyle name="Nagłówek 4 9" xfId="7022" xr:uid="{00000000-0005-0000-0000-000034A40000}"/>
    <cellStyle name="Neutral" xfId="584" builtinId="28" customBuiltin="1"/>
    <cellStyle name="Neutral 10" xfId="7023" xr:uid="{00000000-0005-0000-0000-000036A40000}"/>
    <cellStyle name="Neutral 11" xfId="7024" xr:uid="{00000000-0005-0000-0000-000037A40000}"/>
    <cellStyle name="Neutral 12" xfId="7025" xr:uid="{00000000-0005-0000-0000-000038A40000}"/>
    <cellStyle name="Neutral 13" xfId="7026" xr:uid="{00000000-0005-0000-0000-000039A40000}"/>
    <cellStyle name="Neutral 14" xfId="7027" xr:uid="{00000000-0005-0000-0000-00003AA40000}"/>
    <cellStyle name="Neutral 15" xfId="7028" xr:uid="{00000000-0005-0000-0000-00003BA40000}"/>
    <cellStyle name="Neutral 16" xfId="7029" xr:uid="{00000000-0005-0000-0000-00003CA40000}"/>
    <cellStyle name="Neutral 17" xfId="7030" xr:uid="{00000000-0005-0000-0000-00003DA40000}"/>
    <cellStyle name="Neutral 18" xfId="7031" xr:uid="{00000000-0005-0000-0000-00003EA40000}"/>
    <cellStyle name="Neutral 19" xfId="7032" xr:uid="{00000000-0005-0000-0000-00003FA40000}"/>
    <cellStyle name="Neutral 2" xfId="585" xr:uid="{00000000-0005-0000-0000-000040A40000}"/>
    <cellStyle name="Neutral 2 2" xfId="7033" xr:uid="{00000000-0005-0000-0000-000041A40000}"/>
    <cellStyle name="Neutral 2 2 2" xfId="7034" xr:uid="{00000000-0005-0000-0000-000042A40000}"/>
    <cellStyle name="Neutral 2 3" xfId="7035" xr:uid="{00000000-0005-0000-0000-000043A40000}"/>
    <cellStyle name="Neutral 2 4" xfId="7036" xr:uid="{00000000-0005-0000-0000-000044A40000}"/>
    <cellStyle name="Neutral 2 5" xfId="7037" xr:uid="{00000000-0005-0000-0000-000045A40000}"/>
    <cellStyle name="Neutral 20" xfId="7038" xr:uid="{00000000-0005-0000-0000-000046A40000}"/>
    <cellStyle name="Neutral 21" xfId="7039" xr:uid="{00000000-0005-0000-0000-000047A40000}"/>
    <cellStyle name="Neutral 22" xfId="7040" xr:uid="{00000000-0005-0000-0000-000048A40000}"/>
    <cellStyle name="Neutral 23" xfId="7041" xr:uid="{00000000-0005-0000-0000-000049A40000}"/>
    <cellStyle name="Neutral 24" xfId="7042" xr:uid="{00000000-0005-0000-0000-00004AA40000}"/>
    <cellStyle name="Neutral 25" xfId="7043" xr:uid="{00000000-0005-0000-0000-00004BA40000}"/>
    <cellStyle name="Neutral 26" xfId="7044" xr:uid="{00000000-0005-0000-0000-00004CA40000}"/>
    <cellStyle name="Neutral 27" xfId="7045" xr:uid="{00000000-0005-0000-0000-00004DA40000}"/>
    <cellStyle name="Neutral 28" xfId="7046" xr:uid="{00000000-0005-0000-0000-00004EA40000}"/>
    <cellStyle name="Neutral 29" xfId="7047" xr:uid="{00000000-0005-0000-0000-00004FA40000}"/>
    <cellStyle name="Neutral 3" xfId="7048" xr:uid="{00000000-0005-0000-0000-000050A40000}"/>
    <cellStyle name="Neutral 3 2" xfId="47233" xr:uid="{00000000-0005-0000-0000-000051A40000}"/>
    <cellStyle name="Neutral 30" xfId="7049" xr:uid="{00000000-0005-0000-0000-000052A40000}"/>
    <cellStyle name="Neutral 31" xfId="7050" xr:uid="{00000000-0005-0000-0000-000053A40000}"/>
    <cellStyle name="Neutral 32" xfId="7051" xr:uid="{00000000-0005-0000-0000-000054A40000}"/>
    <cellStyle name="Neutral 33" xfId="7052" xr:uid="{00000000-0005-0000-0000-000055A40000}"/>
    <cellStyle name="Neutral 34" xfId="7053" xr:uid="{00000000-0005-0000-0000-000056A40000}"/>
    <cellStyle name="Neutral 35" xfId="7054" xr:uid="{00000000-0005-0000-0000-000057A40000}"/>
    <cellStyle name="Neutral 36" xfId="7055" xr:uid="{00000000-0005-0000-0000-000058A40000}"/>
    <cellStyle name="Neutral 37" xfId="7056" xr:uid="{00000000-0005-0000-0000-000059A40000}"/>
    <cellStyle name="Neutral 38" xfId="7057" xr:uid="{00000000-0005-0000-0000-00005AA40000}"/>
    <cellStyle name="Neutral 39" xfId="7058" xr:uid="{00000000-0005-0000-0000-00005BA40000}"/>
    <cellStyle name="Neutral 4" xfId="7059" xr:uid="{00000000-0005-0000-0000-00005CA40000}"/>
    <cellStyle name="Neutral 4 2" xfId="47492" xr:uid="{00000000-0005-0000-0000-00005DA40000}"/>
    <cellStyle name="Neutral 40" xfId="7060" xr:uid="{00000000-0005-0000-0000-00005EA40000}"/>
    <cellStyle name="Neutral 41" xfId="7061" xr:uid="{00000000-0005-0000-0000-00005FA40000}"/>
    <cellStyle name="Neutral 42" xfId="7062" xr:uid="{00000000-0005-0000-0000-000060A40000}"/>
    <cellStyle name="Neutral 43" xfId="7063" xr:uid="{00000000-0005-0000-0000-000061A40000}"/>
    <cellStyle name="Neutral 44" xfId="7064" xr:uid="{00000000-0005-0000-0000-000062A40000}"/>
    <cellStyle name="Neutral 45" xfId="7065" xr:uid="{00000000-0005-0000-0000-000063A40000}"/>
    <cellStyle name="Neutral 46" xfId="7066" xr:uid="{00000000-0005-0000-0000-000064A40000}"/>
    <cellStyle name="Neutral 47" xfId="7067" xr:uid="{00000000-0005-0000-0000-000065A40000}"/>
    <cellStyle name="Neutral 48" xfId="7068" xr:uid="{00000000-0005-0000-0000-000066A40000}"/>
    <cellStyle name="Neutral 49" xfId="7069" xr:uid="{00000000-0005-0000-0000-000067A40000}"/>
    <cellStyle name="Neutral 5" xfId="7070" xr:uid="{00000000-0005-0000-0000-000068A40000}"/>
    <cellStyle name="Neutral 50" xfId="7071" xr:uid="{00000000-0005-0000-0000-000069A40000}"/>
    <cellStyle name="Neutral 51" xfId="7072" xr:uid="{00000000-0005-0000-0000-00006AA40000}"/>
    <cellStyle name="Neutral 52" xfId="7073" xr:uid="{00000000-0005-0000-0000-00006BA40000}"/>
    <cellStyle name="Neutral 53" xfId="7074" xr:uid="{00000000-0005-0000-0000-00006CA40000}"/>
    <cellStyle name="Neutral 54" xfId="7075" xr:uid="{00000000-0005-0000-0000-00006DA40000}"/>
    <cellStyle name="Neutral 55" xfId="7076" xr:uid="{00000000-0005-0000-0000-00006EA40000}"/>
    <cellStyle name="Neutral 56" xfId="7077" xr:uid="{00000000-0005-0000-0000-00006FA40000}"/>
    <cellStyle name="Neutral 57" xfId="7078" xr:uid="{00000000-0005-0000-0000-000070A40000}"/>
    <cellStyle name="Neutral 6" xfId="7079" xr:uid="{00000000-0005-0000-0000-000071A40000}"/>
    <cellStyle name="Neutral 7" xfId="7080" xr:uid="{00000000-0005-0000-0000-000072A40000}"/>
    <cellStyle name="Neutral 8" xfId="7081" xr:uid="{00000000-0005-0000-0000-000073A40000}"/>
    <cellStyle name="Neutral 9" xfId="7082" xr:uid="{00000000-0005-0000-0000-000074A40000}"/>
    <cellStyle name="Neutralne 10" xfId="7083" xr:uid="{00000000-0005-0000-0000-000075A40000}"/>
    <cellStyle name="Neutralne 11" xfId="7084" xr:uid="{00000000-0005-0000-0000-000076A40000}"/>
    <cellStyle name="Neutralne 12" xfId="7085" xr:uid="{00000000-0005-0000-0000-000077A40000}"/>
    <cellStyle name="Neutralne 13" xfId="7086" xr:uid="{00000000-0005-0000-0000-000078A40000}"/>
    <cellStyle name="Neutralne 14" xfId="7087" xr:uid="{00000000-0005-0000-0000-000079A40000}"/>
    <cellStyle name="Neutralne 15" xfId="7088" xr:uid="{00000000-0005-0000-0000-00007AA40000}"/>
    <cellStyle name="Neutralne 16" xfId="7089" xr:uid="{00000000-0005-0000-0000-00007BA40000}"/>
    <cellStyle name="Neutralne 17" xfId="7090" xr:uid="{00000000-0005-0000-0000-00007CA40000}"/>
    <cellStyle name="Neutralne 18" xfId="7091" xr:uid="{00000000-0005-0000-0000-00007DA40000}"/>
    <cellStyle name="Neutralne 19" xfId="7092" xr:uid="{00000000-0005-0000-0000-00007EA40000}"/>
    <cellStyle name="Neutralne 2" xfId="586" xr:uid="{00000000-0005-0000-0000-00007FA40000}"/>
    <cellStyle name="Neutralne 2 10" xfId="10672" xr:uid="{00000000-0005-0000-0000-000080A40000}"/>
    <cellStyle name="Neutralne 2 2" xfId="7093" xr:uid="{00000000-0005-0000-0000-000081A40000}"/>
    <cellStyle name="Neutralne 2 3" xfId="7094" xr:uid="{00000000-0005-0000-0000-000082A40000}"/>
    <cellStyle name="Neutralne 2 4" xfId="7095" xr:uid="{00000000-0005-0000-0000-000083A40000}"/>
    <cellStyle name="Neutralne 2 5" xfId="7096" xr:uid="{00000000-0005-0000-0000-000084A40000}"/>
    <cellStyle name="Neutralne 2 6" xfId="7097" xr:uid="{00000000-0005-0000-0000-000085A40000}"/>
    <cellStyle name="Neutralne 2 7" xfId="7098" xr:uid="{00000000-0005-0000-0000-000086A40000}"/>
    <cellStyle name="Neutralne 2 8" xfId="7099" xr:uid="{00000000-0005-0000-0000-000087A40000}"/>
    <cellStyle name="Neutralne 2 9" xfId="10892" xr:uid="{00000000-0005-0000-0000-000088A40000}"/>
    <cellStyle name="Neutralne 20" xfId="7100" xr:uid="{00000000-0005-0000-0000-000089A40000}"/>
    <cellStyle name="Neutralne 21" xfId="7101" xr:uid="{00000000-0005-0000-0000-00008AA40000}"/>
    <cellStyle name="Neutralne 22" xfId="7102" xr:uid="{00000000-0005-0000-0000-00008BA40000}"/>
    <cellStyle name="Neutralne 23" xfId="7103" xr:uid="{00000000-0005-0000-0000-00008CA40000}"/>
    <cellStyle name="Neutralne 24" xfId="7104" xr:uid="{00000000-0005-0000-0000-00008DA40000}"/>
    <cellStyle name="Neutralne 25" xfId="7105" xr:uid="{00000000-0005-0000-0000-00008EA40000}"/>
    <cellStyle name="Neutralne 26" xfId="7106" xr:uid="{00000000-0005-0000-0000-00008FA40000}"/>
    <cellStyle name="Neutralne 27" xfId="7107" xr:uid="{00000000-0005-0000-0000-000090A40000}"/>
    <cellStyle name="Neutralne 28" xfId="7108" xr:uid="{00000000-0005-0000-0000-000091A40000}"/>
    <cellStyle name="Neutralne 29" xfId="7109" xr:uid="{00000000-0005-0000-0000-000092A40000}"/>
    <cellStyle name="Neutralne 3" xfId="7110" xr:uid="{00000000-0005-0000-0000-000093A40000}"/>
    <cellStyle name="Neutralne 3 2" xfId="11185" xr:uid="{00000000-0005-0000-0000-000094A40000}"/>
    <cellStyle name="Neutralne 3 3" xfId="10673" xr:uid="{00000000-0005-0000-0000-000095A40000}"/>
    <cellStyle name="Neutralne 30" xfId="7111" xr:uid="{00000000-0005-0000-0000-000096A40000}"/>
    <cellStyle name="Neutralne 31" xfId="7112" xr:uid="{00000000-0005-0000-0000-000097A40000}"/>
    <cellStyle name="Neutralne 32" xfId="7113" xr:uid="{00000000-0005-0000-0000-000098A40000}"/>
    <cellStyle name="Neutralne 33" xfId="7114" xr:uid="{00000000-0005-0000-0000-000099A40000}"/>
    <cellStyle name="Neutralne 34" xfId="7115" xr:uid="{00000000-0005-0000-0000-00009AA40000}"/>
    <cellStyle name="Neutralne 35" xfId="7116" xr:uid="{00000000-0005-0000-0000-00009BA40000}"/>
    <cellStyle name="Neutralne 36" xfId="7117" xr:uid="{00000000-0005-0000-0000-00009CA40000}"/>
    <cellStyle name="Neutralne 37" xfId="7118" xr:uid="{00000000-0005-0000-0000-00009DA40000}"/>
    <cellStyle name="Neutralne 38" xfId="7119" xr:uid="{00000000-0005-0000-0000-00009EA40000}"/>
    <cellStyle name="Neutralne 39" xfId="7120" xr:uid="{00000000-0005-0000-0000-00009FA40000}"/>
    <cellStyle name="Neutralne 4" xfId="7121" xr:uid="{00000000-0005-0000-0000-0000A0A40000}"/>
    <cellStyle name="Neutralne 40" xfId="7122" xr:uid="{00000000-0005-0000-0000-0000A1A40000}"/>
    <cellStyle name="Neutralne 41" xfId="7123" xr:uid="{00000000-0005-0000-0000-0000A2A40000}"/>
    <cellStyle name="Neutralne 42" xfId="7124" xr:uid="{00000000-0005-0000-0000-0000A3A40000}"/>
    <cellStyle name="Neutralne 43" xfId="7125" xr:uid="{00000000-0005-0000-0000-0000A4A40000}"/>
    <cellStyle name="Neutralne 44" xfId="7126" xr:uid="{00000000-0005-0000-0000-0000A5A40000}"/>
    <cellStyle name="Neutralne 45" xfId="7127" xr:uid="{00000000-0005-0000-0000-0000A6A40000}"/>
    <cellStyle name="Neutralne 46" xfId="7128" xr:uid="{00000000-0005-0000-0000-0000A7A40000}"/>
    <cellStyle name="Neutralne 47" xfId="7129" xr:uid="{00000000-0005-0000-0000-0000A8A40000}"/>
    <cellStyle name="Neutralne 48" xfId="7130" xr:uid="{00000000-0005-0000-0000-0000A9A40000}"/>
    <cellStyle name="Neutralne 49" xfId="7131" xr:uid="{00000000-0005-0000-0000-0000AAA40000}"/>
    <cellStyle name="Neutralne 5" xfId="7132" xr:uid="{00000000-0005-0000-0000-0000ABA40000}"/>
    <cellStyle name="Neutralne 50" xfId="7133" xr:uid="{00000000-0005-0000-0000-0000ACA40000}"/>
    <cellStyle name="Neutralne 51" xfId="7134" xr:uid="{00000000-0005-0000-0000-0000ADA40000}"/>
    <cellStyle name="Neutralne 51 2" xfId="7135" xr:uid="{00000000-0005-0000-0000-0000AEA40000}"/>
    <cellStyle name="Neutralne 52" xfId="7136" xr:uid="{00000000-0005-0000-0000-0000AFA40000}"/>
    <cellStyle name="Neutralne 52 2" xfId="7137" xr:uid="{00000000-0005-0000-0000-0000B0A40000}"/>
    <cellStyle name="Neutralne 53" xfId="7138" xr:uid="{00000000-0005-0000-0000-0000B1A40000}"/>
    <cellStyle name="Neutralne 53 2" xfId="7139" xr:uid="{00000000-0005-0000-0000-0000B2A40000}"/>
    <cellStyle name="Neutralne 54" xfId="7140" xr:uid="{00000000-0005-0000-0000-0000B3A40000}"/>
    <cellStyle name="Neutralne 54 2" xfId="7141" xr:uid="{00000000-0005-0000-0000-0000B4A40000}"/>
    <cellStyle name="Neutralne 55" xfId="7142" xr:uid="{00000000-0005-0000-0000-0000B5A40000}"/>
    <cellStyle name="Neutralne 55 2" xfId="7143" xr:uid="{00000000-0005-0000-0000-0000B6A40000}"/>
    <cellStyle name="Neutralne 56" xfId="7144" xr:uid="{00000000-0005-0000-0000-0000B7A40000}"/>
    <cellStyle name="Neutralne 56 2" xfId="7145" xr:uid="{00000000-0005-0000-0000-0000B8A40000}"/>
    <cellStyle name="Neutralne 57" xfId="7146" xr:uid="{00000000-0005-0000-0000-0000B9A40000}"/>
    <cellStyle name="Neutralne 58" xfId="7147" xr:uid="{00000000-0005-0000-0000-0000BAA40000}"/>
    <cellStyle name="Neutralne 59" xfId="7148" xr:uid="{00000000-0005-0000-0000-0000BBA40000}"/>
    <cellStyle name="Neutralne 6" xfId="7149" xr:uid="{00000000-0005-0000-0000-0000BCA40000}"/>
    <cellStyle name="Neutralne 6 2" xfId="7150" xr:uid="{00000000-0005-0000-0000-0000BDA40000}"/>
    <cellStyle name="Neutralne 7" xfId="7151" xr:uid="{00000000-0005-0000-0000-0000BEA40000}"/>
    <cellStyle name="Neutralne 7 2" xfId="7152" xr:uid="{00000000-0005-0000-0000-0000BFA40000}"/>
    <cellStyle name="Neutralne 8" xfId="7153" xr:uid="{00000000-0005-0000-0000-0000C0A40000}"/>
    <cellStyle name="Neutralne 8 2" xfId="7154" xr:uid="{00000000-0005-0000-0000-0000C1A40000}"/>
    <cellStyle name="Neutralne 9" xfId="7155" xr:uid="{00000000-0005-0000-0000-0000C2A40000}"/>
    <cellStyle name="Neutralne 9 2" xfId="7156" xr:uid="{00000000-0005-0000-0000-0000C3A40000}"/>
    <cellStyle name="Neutre 2" xfId="47262" xr:uid="{00000000-0005-0000-0000-0000C4A40000}"/>
    <cellStyle name="Non défini" xfId="10674" xr:uid="{00000000-0005-0000-0000-0000C5A40000}"/>
    <cellStyle name="Non défini 2" xfId="10675" xr:uid="{00000000-0005-0000-0000-0000C6A40000}"/>
    <cellStyle name="Normal" xfId="0" builtinId="0"/>
    <cellStyle name="Normal - Style1" xfId="10676" xr:uid="{00000000-0005-0000-0000-0000C8A40000}"/>
    <cellStyle name="Normal - Style1 2" xfId="10677" xr:uid="{00000000-0005-0000-0000-0000C9A40000}"/>
    <cellStyle name="Normal - Style1 3" xfId="10678" xr:uid="{00000000-0005-0000-0000-0000CAA40000}"/>
    <cellStyle name="Normal 10" xfId="587" xr:uid="{00000000-0005-0000-0000-0000CBA40000}"/>
    <cellStyle name="Normal 10 10" xfId="47231" xr:uid="{00000000-0005-0000-0000-0000CCA40000}"/>
    <cellStyle name="Normal 10 13" xfId="7157" xr:uid="{00000000-0005-0000-0000-0000CDA40000}"/>
    <cellStyle name="Normal 10 2" xfId="588" xr:uid="{00000000-0005-0000-0000-0000CEA40000}"/>
    <cellStyle name="Normal 10 2 2" xfId="10679" xr:uid="{00000000-0005-0000-0000-0000CFA40000}"/>
    <cellStyle name="Normal 10 2 3" xfId="47476" xr:uid="{00000000-0005-0000-0000-0000D0A40000}"/>
    <cellStyle name="Normal 10 2 4" xfId="47513" xr:uid="{E1EDE5C3-3881-4C1B-B970-9E1D8D88CCAE}"/>
    <cellStyle name="Normal 10 3" xfId="589" xr:uid="{00000000-0005-0000-0000-0000D1A40000}"/>
    <cellStyle name="Normal 10 3 10" xfId="7158" xr:uid="{00000000-0005-0000-0000-0000D2A40000}"/>
    <cellStyle name="Normal 10 3 2" xfId="10680" xr:uid="{00000000-0005-0000-0000-0000D3A40000}"/>
    <cellStyle name="Normal 10 4" xfId="590" xr:uid="{00000000-0005-0000-0000-0000D4A40000}"/>
    <cellStyle name="Normal 10 5" xfId="591" xr:uid="{00000000-0005-0000-0000-0000D5A40000}"/>
    <cellStyle name="Normal 10 6" xfId="592" xr:uid="{00000000-0005-0000-0000-0000D6A40000}"/>
    <cellStyle name="Normal 10 7" xfId="593" xr:uid="{00000000-0005-0000-0000-0000D7A40000}"/>
    <cellStyle name="Normal 10 8" xfId="7159" xr:uid="{00000000-0005-0000-0000-0000D8A40000}"/>
    <cellStyle name="Normal 10 9" xfId="7160" xr:uid="{00000000-0005-0000-0000-0000D9A40000}"/>
    <cellStyle name="Normal 100" xfId="594" xr:uid="{00000000-0005-0000-0000-0000DAA40000}"/>
    <cellStyle name="Normal 101" xfId="595" xr:uid="{00000000-0005-0000-0000-0000DBA40000}"/>
    <cellStyle name="Normal 102" xfId="596" xr:uid="{00000000-0005-0000-0000-0000DCA40000}"/>
    <cellStyle name="Normal 103" xfId="597" xr:uid="{00000000-0005-0000-0000-0000DDA40000}"/>
    <cellStyle name="Normal 104" xfId="598" xr:uid="{00000000-0005-0000-0000-0000DEA40000}"/>
    <cellStyle name="Normal 105" xfId="599" xr:uid="{00000000-0005-0000-0000-0000DFA40000}"/>
    <cellStyle name="Normal 106" xfId="600" xr:uid="{00000000-0005-0000-0000-0000E0A40000}"/>
    <cellStyle name="Normal 107" xfId="601" xr:uid="{00000000-0005-0000-0000-0000E1A40000}"/>
    <cellStyle name="Normal 108" xfId="602" xr:uid="{00000000-0005-0000-0000-0000E2A40000}"/>
    <cellStyle name="Normal 109" xfId="603" xr:uid="{00000000-0005-0000-0000-0000E3A40000}"/>
    <cellStyle name="Normal 11" xfId="604" xr:uid="{00000000-0005-0000-0000-0000E4A40000}"/>
    <cellStyle name="Normal 11 10" xfId="605" xr:uid="{00000000-0005-0000-0000-0000E5A40000}"/>
    <cellStyle name="Normal 11 11" xfId="606" xr:uid="{00000000-0005-0000-0000-0000E6A40000}"/>
    <cellStyle name="Normal 11 12" xfId="607" xr:uid="{00000000-0005-0000-0000-0000E7A40000}"/>
    <cellStyle name="Normal 11 13" xfId="7161" xr:uid="{00000000-0005-0000-0000-0000E8A40000}"/>
    <cellStyle name="Normal 11 2" xfId="608" xr:uid="{00000000-0005-0000-0000-0000E9A40000}"/>
    <cellStyle name="Normal 11 2 10" xfId="10681" xr:uid="{00000000-0005-0000-0000-0000EAA40000}"/>
    <cellStyle name="Normal 11 2 11" xfId="47482" xr:uid="{00000000-0005-0000-0000-0000EBA40000}"/>
    <cellStyle name="Normal 11 2 2" xfId="609" xr:uid="{00000000-0005-0000-0000-0000ECA40000}"/>
    <cellStyle name="Normal 11 2 2 2" xfId="610" xr:uid="{00000000-0005-0000-0000-0000EDA40000}"/>
    <cellStyle name="Normal 11 2 2 2 2" xfId="611" xr:uid="{00000000-0005-0000-0000-0000EEA40000}"/>
    <cellStyle name="Normal 11 2 2 2 3" xfId="612" xr:uid="{00000000-0005-0000-0000-0000EFA40000}"/>
    <cellStyle name="Normal 11 2 2 3" xfId="613" xr:uid="{00000000-0005-0000-0000-0000F0A40000}"/>
    <cellStyle name="Normal 11 2 2 4" xfId="614" xr:uid="{00000000-0005-0000-0000-0000F1A40000}"/>
    <cellStyle name="Normal 11 2 2 5" xfId="615" xr:uid="{00000000-0005-0000-0000-0000F2A40000}"/>
    <cellStyle name="Normal 11 2 2 6" xfId="616" xr:uid="{00000000-0005-0000-0000-0000F3A40000}"/>
    <cellStyle name="Normal 11 2 2 7" xfId="617" xr:uid="{00000000-0005-0000-0000-0000F4A40000}"/>
    <cellStyle name="Normal 11 2 2 8" xfId="618" xr:uid="{00000000-0005-0000-0000-0000F5A40000}"/>
    <cellStyle name="Normal 11 2 3" xfId="619" xr:uid="{00000000-0005-0000-0000-0000F6A40000}"/>
    <cellStyle name="Normal 11 2 3 2" xfId="620" xr:uid="{00000000-0005-0000-0000-0000F7A40000}"/>
    <cellStyle name="Normal 11 2 4" xfId="621" xr:uid="{00000000-0005-0000-0000-0000F8A40000}"/>
    <cellStyle name="Normal 11 2 5" xfId="622" xr:uid="{00000000-0005-0000-0000-0000F9A40000}"/>
    <cellStyle name="Normal 11 2 6" xfId="623" xr:uid="{00000000-0005-0000-0000-0000FAA40000}"/>
    <cellStyle name="Normal 11 2 6 2" xfId="624" xr:uid="{00000000-0005-0000-0000-0000FBA40000}"/>
    <cellStyle name="Normal 11 2 7" xfId="625" xr:uid="{00000000-0005-0000-0000-0000FCA40000}"/>
    <cellStyle name="Normal 11 2 7 2" xfId="626" xr:uid="{00000000-0005-0000-0000-0000FDA40000}"/>
    <cellStyle name="Normal 11 2 8" xfId="627" xr:uid="{00000000-0005-0000-0000-0000FEA40000}"/>
    <cellStyle name="Normal 11 2 8 2" xfId="628" xr:uid="{00000000-0005-0000-0000-0000FFA40000}"/>
    <cellStyle name="Normal 11 2 9" xfId="629" xr:uid="{00000000-0005-0000-0000-000000A50000}"/>
    <cellStyle name="Normal 11 3" xfId="630" xr:uid="{00000000-0005-0000-0000-000001A50000}"/>
    <cellStyle name="Normal 11 3 2" xfId="10682" xr:uid="{00000000-0005-0000-0000-000002A50000}"/>
    <cellStyle name="Normal 11 4" xfId="631" xr:uid="{00000000-0005-0000-0000-000003A50000}"/>
    <cellStyle name="Normal 11 5" xfId="632" xr:uid="{00000000-0005-0000-0000-000004A50000}"/>
    <cellStyle name="Normal 11 6" xfId="633" xr:uid="{00000000-0005-0000-0000-000005A50000}"/>
    <cellStyle name="Normal 11 7" xfId="634" xr:uid="{00000000-0005-0000-0000-000006A50000}"/>
    <cellStyle name="Normal 11 8" xfId="635" xr:uid="{00000000-0005-0000-0000-000007A50000}"/>
    <cellStyle name="Normal 11 9" xfId="636" xr:uid="{00000000-0005-0000-0000-000008A50000}"/>
    <cellStyle name="Normal 110" xfId="637" xr:uid="{00000000-0005-0000-0000-000009A50000}"/>
    <cellStyle name="Normal 110 2" xfId="638" xr:uid="{00000000-0005-0000-0000-00000AA50000}"/>
    <cellStyle name="Normal 111" xfId="639" xr:uid="{00000000-0005-0000-0000-00000BA50000}"/>
    <cellStyle name="Normal 111 2" xfId="640" xr:uid="{00000000-0005-0000-0000-00000CA50000}"/>
    <cellStyle name="Normal 112" xfId="641" xr:uid="{00000000-0005-0000-0000-00000DA50000}"/>
    <cellStyle name="Normal 112 2" xfId="642" xr:uid="{00000000-0005-0000-0000-00000EA50000}"/>
    <cellStyle name="Normal 113" xfId="643" xr:uid="{00000000-0005-0000-0000-00000FA50000}"/>
    <cellStyle name="Normal 113 2" xfId="644" xr:uid="{00000000-0005-0000-0000-000010A50000}"/>
    <cellStyle name="Normal 114" xfId="645" xr:uid="{00000000-0005-0000-0000-000011A50000}"/>
    <cellStyle name="Normal 114 2" xfId="646" xr:uid="{00000000-0005-0000-0000-000012A50000}"/>
    <cellStyle name="Normal 115" xfId="647" xr:uid="{00000000-0005-0000-0000-000013A50000}"/>
    <cellStyle name="Normal 115 2" xfId="648" xr:uid="{00000000-0005-0000-0000-000014A50000}"/>
    <cellStyle name="Normal 116" xfId="649" xr:uid="{00000000-0005-0000-0000-000015A50000}"/>
    <cellStyle name="Normal 116 2" xfId="650" xr:uid="{00000000-0005-0000-0000-000016A50000}"/>
    <cellStyle name="Normal 117" xfId="651" xr:uid="{00000000-0005-0000-0000-000017A50000}"/>
    <cellStyle name="Normal 117 2" xfId="652" xr:uid="{00000000-0005-0000-0000-000018A50000}"/>
    <cellStyle name="Normal 118" xfId="653" xr:uid="{00000000-0005-0000-0000-000019A50000}"/>
    <cellStyle name="Normal 118 2" xfId="654" xr:uid="{00000000-0005-0000-0000-00001AA50000}"/>
    <cellStyle name="Normal 119" xfId="655" xr:uid="{00000000-0005-0000-0000-00001BA50000}"/>
    <cellStyle name="Normal 119 2" xfId="656" xr:uid="{00000000-0005-0000-0000-00001CA50000}"/>
    <cellStyle name="Normal 119 2 2" xfId="7162" xr:uid="{00000000-0005-0000-0000-00001DA50000}"/>
    <cellStyle name="Normal 119 3" xfId="7163" xr:uid="{00000000-0005-0000-0000-00001EA50000}"/>
    <cellStyle name="Normal 119 4" xfId="7164" xr:uid="{00000000-0005-0000-0000-00001FA50000}"/>
    <cellStyle name="Normal 119 5" xfId="7165" xr:uid="{00000000-0005-0000-0000-000020A50000}"/>
    <cellStyle name="Normal 119 6" xfId="7166" xr:uid="{00000000-0005-0000-0000-000021A50000}"/>
    <cellStyle name="Normal 12" xfId="657" xr:uid="{00000000-0005-0000-0000-000022A50000}"/>
    <cellStyle name="Normal 12 10" xfId="658" xr:uid="{00000000-0005-0000-0000-000023A50000}"/>
    <cellStyle name="Normal 12 11" xfId="659" xr:uid="{00000000-0005-0000-0000-000024A50000}"/>
    <cellStyle name="Normal 12 12" xfId="7167" xr:uid="{00000000-0005-0000-0000-000025A50000}"/>
    <cellStyle name="Normal 12 2" xfId="660" xr:uid="{00000000-0005-0000-0000-000026A50000}"/>
    <cellStyle name="Normal 12 2 2" xfId="10683" xr:uid="{00000000-0005-0000-0000-000027A50000}"/>
    <cellStyle name="Normal 12 2 3" xfId="47475" xr:uid="{00000000-0005-0000-0000-000028A50000}"/>
    <cellStyle name="Normal 12 3" xfId="661" xr:uid="{00000000-0005-0000-0000-000029A50000}"/>
    <cellStyle name="Normal 12 3 2" xfId="10684" xr:uid="{00000000-0005-0000-0000-00002AA50000}"/>
    <cellStyle name="Normal 12 4" xfId="662" xr:uid="{00000000-0005-0000-0000-00002BA50000}"/>
    <cellStyle name="Normal 12 5" xfId="663" xr:uid="{00000000-0005-0000-0000-00002CA50000}"/>
    <cellStyle name="Normal 12 6" xfId="664" xr:uid="{00000000-0005-0000-0000-00002DA50000}"/>
    <cellStyle name="Normal 12 7" xfId="665" xr:uid="{00000000-0005-0000-0000-00002EA50000}"/>
    <cellStyle name="Normal 12 8" xfId="666" xr:uid="{00000000-0005-0000-0000-00002FA50000}"/>
    <cellStyle name="Normal 12 9" xfId="667" xr:uid="{00000000-0005-0000-0000-000030A50000}"/>
    <cellStyle name="Normal 120" xfId="668" xr:uid="{00000000-0005-0000-0000-000031A50000}"/>
    <cellStyle name="Normal 120 2" xfId="669" xr:uid="{00000000-0005-0000-0000-000032A50000}"/>
    <cellStyle name="Normal 121" xfId="670" xr:uid="{00000000-0005-0000-0000-000033A50000}"/>
    <cellStyle name="Normal 121 2" xfId="671" xr:uid="{00000000-0005-0000-0000-000034A50000}"/>
    <cellStyle name="Normal 122" xfId="672" xr:uid="{00000000-0005-0000-0000-000035A50000}"/>
    <cellStyle name="Normal 122 2" xfId="673" xr:uid="{00000000-0005-0000-0000-000036A50000}"/>
    <cellStyle name="Normal 123" xfId="674" xr:uid="{00000000-0005-0000-0000-000037A50000}"/>
    <cellStyle name="Normal 123 2" xfId="675" xr:uid="{00000000-0005-0000-0000-000038A50000}"/>
    <cellStyle name="Normal 124" xfId="676" xr:uid="{00000000-0005-0000-0000-000039A50000}"/>
    <cellStyle name="Normal 124 2" xfId="677" xr:uid="{00000000-0005-0000-0000-00003AA50000}"/>
    <cellStyle name="Normal 125" xfId="678" xr:uid="{00000000-0005-0000-0000-00003BA50000}"/>
    <cellStyle name="Normal 125 2" xfId="679" xr:uid="{00000000-0005-0000-0000-00003CA50000}"/>
    <cellStyle name="Normal 126" xfId="680" xr:uid="{00000000-0005-0000-0000-00003DA50000}"/>
    <cellStyle name="Normal 126 2" xfId="681" xr:uid="{00000000-0005-0000-0000-00003EA50000}"/>
    <cellStyle name="Normal 127" xfId="682" xr:uid="{00000000-0005-0000-0000-00003FA50000}"/>
    <cellStyle name="Normal 128" xfId="683" xr:uid="{00000000-0005-0000-0000-000040A50000}"/>
    <cellStyle name="Normal 128 2" xfId="684" xr:uid="{00000000-0005-0000-0000-000041A50000}"/>
    <cellStyle name="Normal 129" xfId="685" xr:uid="{00000000-0005-0000-0000-000042A50000}"/>
    <cellStyle name="Normal 129 2" xfId="686" xr:uid="{00000000-0005-0000-0000-000043A50000}"/>
    <cellStyle name="Normal 13" xfId="687" xr:uid="{00000000-0005-0000-0000-000044A50000}"/>
    <cellStyle name="Normal 13 10" xfId="688" xr:uid="{00000000-0005-0000-0000-000045A50000}"/>
    <cellStyle name="Normal 13 11" xfId="689" xr:uid="{00000000-0005-0000-0000-000046A50000}"/>
    <cellStyle name="Normal 13 12" xfId="690" xr:uid="{00000000-0005-0000-0000-000047A50000}"/>
    <cellStyle name="Normal 13 13" xfId="691" xr:uid="{00000000-0005-0000-0000-000048A50000}"/>
    <cellStyle name="Normal 13 14" xfId="692" xr:uid="{00000000-0005-0000-0000-000049A50000}"/>
    <cellStyle name="Normal 13 15" xfId="693" xr:uid="{00000000-0005-0000-0000-00004AA50000}"/>
    <cellStyle name="Normal 13 16" xfId="694" xr:uid="{00000000-0005-0000-0000-00004BA50000}"/>
    <cellStyle name="Normal 13 17" xfId="7168" xr:uid="{00000000-0005-0000-0000-00004CA50000}"/>
    <cellStyle name="Normal 13 2" xfId="695" xr:uid="{00000000-0005-0000-0000-00004DA50000}"/>
    <cellStyle name="Normal 13 2 2" xfId="7169" xr:uid="{00000000-0005-0000-0000-00004EA50000}"/>
    <cellStyle name="Normal 13 2 2 2" xfId="11186" xr:uid="{00000000-0005-0000-0000-00004FA50000}"/>
    <cellStyle name="Normal 13 2 2 3" xfId="10685" xr:uid="{00000000-0005-0000-0000-000050A50000}"/>
    <cellStyle name="Normal 13 3" xfId="696" xr:uid="{00000000-0005-0000-0000-000051A50000}"/>
    <cellStyle name="Normal 13 3 2" xfId="7170" xr:uid="{00000000-0005-0000-0000-000052A50000}"/>
    <cellStyle name="Normal 13 3 2 2" xfId="11187" xr:uid="{00000000-0005-0000-0000-000053A50000}"/>
    <cellStyle name="Normal 13 3 2 3" xfId="10686" xr:uid="{00000000-0005-0000-0000-000054A50000}"/>
    <cellStyle name="Normal 13 4" xfId="697" xr:uid="{00000000-0005-0000-0000-000055A50000}"/>
    <cellStyle name="Normal 13 5" xfId="698" xr:uid="{00000000-0005-0000-0000-000056A50000}"/>
    <cellStyle name="Normal 13 6" xfId="699" xr:uid="{00000000-0005-0000-0000-000057A50000}"/>
    <cellStyle name="Normal 13 7" xfId="700" xr:uid="{00000000-0005-0000-0000-000058A50000}"/>
    <cellStyle name="Normal 13 8" xfId="701" xr:uid="{00000000-0005-0000-0000-000059A50000}"/>
    <cellStyle name="Normal 13 9" xfId="702" xr:uid="{00000000-0005-0000-0000-00005AA50000}"/>
    <cellStyle name="Normal 130" xfId="703" xr:uid="{00000000-0005-0000-0000-00005BA50000}"/>
    <cellStyle name="Normal 130 2" xfId="704" xr:uid="{00000000-0005-0000-0000-00005CA50000}"/>
    <cellStyle name="Normal 131" xfId="705" xr:uid="{00000000-0005-0000-0000-00005DA50000}"/>
    <cellStyle name="Normal 131 2" xfId="706" xr:uid="{00000000-0005-0000-0000-00005EA50000}"/>
    <cellStyle name="Normal 132" xfId="707" xr:uid="{00000000-0005-0000-0000-00005FA50000}"/>
    <cellStyle name="Normal 132 2" xfId="708" xr:uid="{00000000-0005-0000-0000-000060A50000}"/>
    <cellStyle name="Normal 133" xfId="709" xr:uid="{00000000-0005-0000-0000-000061A50000}"/>
    <cellStyle name="Normal 133 2" xfId="710" xr:uid="{00000000-0005-0000-0000-000062A50000}"/>
    <cellStyle name="Normal 134" xfId="711" xr:uid="{00000000-0005-0000-0000-000063A50000}"/>
    <cellStyle name="Normal 134 2" xfId="712" xr:uid="{00000000-0005-0000-0000-000064A50000}"/>
    <cellStyle name="Normal 134 3" xfId="47507" xr:uid="{00000000-0005-0000-0000-000065A50000}"/>
    <cellStyle name="Normal 135" xfId="713" xr:uid="{00000000-0005-0000-0000-000066A50000}"/>
    <cellStyle name="Normal 135 2" xfId="714" xr:uid="{00000000-0005-0000-0000-000067A50000}"/>
    <cellStyle name="Normal 136" xfId="715" xr:uid="{00000000-0005-0000-0000-000068A50000}"/>
    <cellStyle name="Normal 136 2" xfId="716" xr:uid="{00000000-0005-0000-0000-000069A50000}"/>
    <cellStyle name="Normal 137" xfId="717" xr:uid="{00000000-0005-0000-0000-00006AA50000}"/>
    <cellStyle name="Normal 137 2" xfId="718" xr:uid="{00000000-0005-0000-0000-00006BA50000}"/>
    <cellStyle name="Normal 138" xfId="719" xr:uid="{00000000-0005-0000-0000-00006CA50000}"/>
    <cellStyle name="Normal 139" xfId="720" xr:uid="{00000000-0005-0000-0000-00006DA50000}"/>
    <cellStyle name="Normal 14" xfId="721" xr:uid="{00000000-0005-0000-0000-00006EA50000}"/>
    <cellStyle name="Normal 14 2" xfId="722" xr:uid="{00000000-0005-0000-0000-00006FA50000}"/>
    <cellStyle name="Normal 14 2 2" xfId="10687" xr:uid="{00000000-0005-0000-0000-000070A50000}"/>
    <cellStyle name="Normal 14 3" xfId="723" xr:uid="{00000000-0005-0000-0000-000071A50000}"/>
    <cellStyle name="Normal 14 3 2" xfId="724" xr:uid="{00000000-0005-0000-0000-000072A50000}"/>
    <cellStyle name="Normal 14 3 2 2" xfId="725" xr:uid="{00000000-0005-0000-0000-000073A50000}"/>
    <cellStyle name="Normal 14 3 3" xfId="726" xr:uid="{00000000-0005-0000-0000-000074A50000}"/>
    <cellStyle name="Normal 14 3 4" xfId="7171" xr:uid="{00000000-0005-0000-0000-000075A50000}"/>
    <cellStyle name="Normal 14 4" xfId="727" xr:uid="{00000000-0005-0000-0000-000076A50000}"/>
    <cellStyle name="Normal 14 4 2" xfId="728" xr:uid="{00000000-0005-0000-0000-000077A50000}"/>
    <cellStyle name="Normal 14 5" xfId="729" xr:uid="{00000000-0005-0000-0000-000078A50000}"/>
    <cellStyle name="Normal 14 5 2" xfId="47493" xr:uid="{00000000-0005-0000-0000-000079A50000}"/>
    <cellStyle name="Normal 14 6" xfId="730" xr:uid="{00000000-0005-0000-0000-00007AA50000}"/>
    <cellStyle name="Normal 14 7" xfId="731" xr:uid="{00000000-0005-0000-0000-00007BA50000}"/>
    <cellStyle name="Normal 14 8" xfId="7172" xr:uid="{00000000-0005-0000-0000-00007CA50000}"/>
    <cellStyle name="Normal 140" xfId="732" xr:uid="{00000000-0005-0000-0000-00007DA50000}"/>
    <cellStyle name="Normal 141" xfId="733" xr:uid="{00000000-0005-0000-0000-00007EA50000}"/>
    <cellStyle name="Normal 142" xfId="734" xr:uid="{00000000-0005-0000-0000-00007FA50000}"/>
    <cellStyle name="Normal 143" xfId="735" xr:uid="{00000000-0005-0000-0000-000080A50000}"/>
    <cellStyle name="Normal 144" xfId="736" xr:uid="{00000000-0005-0000-0000-000081A50000}"/>
    <cellStyle name="Normal 145" xfId="737" xr:uid="{00000000-0005-0000-0000-000082A50000}"/>
    <cellStyle name="Normal 146" xfId="738" xr:uid="{00000000-0005-0000-0000-000083A50000}"/>
    <cellStyle name="Normal 147" xfId="739" xr:uid="{00000000-0005-0000-0000-000084A50000}"/>
    <cellStyle name="Normal 148" xfId="740" xr:uid="{00000000-0005-0000-0000-000085A50000}"/>
    <cellStyle name="Normal 149" xfId="741" xr:uid="{00000000-0005-0000-0000-000086A50000}"/>
    <cellStyle name="Normal 15" xfId="742" xr:uid="{00000000-0005-0000-0000-000087A50000}"/>
    <cellStyle name="Normal 15 2" xfId="743" xr:uid="{00000000-0005-0000-0000-000088A50000}"/>
    <cellStyle name="Normal 15 2 2" xfId="744" xr:uid="{00000000-0005-0000-0000-000089A50000}"/>
    <cellStyle name="Normal 15 2 3" xfId="7173" xr:uid="{00000000-0005-0000-0000-00008AA50000}"/>
    <cellStyle name="Normal 15 3" xfId="745" xr:uid="{00000000-0005-0000-0000-00008BA50000}"/>
    <cellStyle name="Normal 15 3 2" xfId="7174" xr:uid="{00000000-0005-0000-0000-00008CA50000}"/>
    <cellStyle name="Normal 15 4" xfId="746" xr:uid="{00000000-0005-0000-0000-00008DA50000}"/>
    <cellStyle name="Normal 15 5" xfId="747" xr:uid="{00000000-0005-0000-0000-00008EA50000}"/>
    <cellStyle name="Normal 15 6" xfId="748" xr:uid="{00000000-0005-0000-0000-00008FA50000}"/>
    <cellStyle name="Normal 15 7" xfId="7175" xr:uid="{00000000-0005-0000-0000-000090A50000}"/>
    <cellStyle name="Normal 15 7 2" xfId="7176" xr:uid="{00000000-0005-0000-0000-000091A50000}"/>
    <cellStyle name="Normal 15 8" xfId="7177" xr:uid="{00000000-0005-0000-0000-000092A50000}"/>
    <cellStyle name="Normal 15 9" xfId="7178" xr:uid="{00000000-0005-0000-0000-000093A50000}"/>
    <cellStyle name="Normal 150" xfId="749" xr:uid="{00000000-0005-0000-0000-000094A50000}"/>
    <cellStyle name="Normal 151" xfId="750" xr:uid="{00000000-0005-0000-0000-000095A50000}"/>
    <cellStyle name="Normal 152" xfId="751" xr:uid="{00000000-0005-0000-0000-000096A50000}"/>
    <cellStyle name="Normal 153" xfId="752" xr:uid="{00000000-0005-0000-0000-000097A50000}"/>
    <cellStyle name="Normal 154" xfId="753" xr:uid="{00000000-0005-0000-0000-000098A50000}"/>
    <cellStyle name="Normal 155" xfId="754" xr:uid="{00000000-0005-0000-0000-000099A50000}"/>
    <cellStyle name="Normal 156" xfId="755" xr:uid="{00000000-0005-0000-0000-00009AA50000}"/>
    <cellStyle name="Normal 157" xfId="756" xr:uid="{00000000-0005-0000-0000-00009BA50000}"/>
    <cellStyle name="Normal 158" xfId="757" xr:uid="{00000000-0005-0000-0000-00009CA50000}"/>
    <cellStyle name="Normal 159" xfId="758" xr:uid="{00000000-0005-0000-0000-00009DA50000}"/>
    <cellStyle name="Normal 16" xfId="759" xr:uid="{00000000-0005-0000-0000-00009EA50000}"/>
    <cellStyle name="Normal 16 2" xfId="760" xr:uid="{00000000-0005-0000-0000-00009FA50000}"/>
    <cellStyle name="Normal 16 2 2" xfId="7179" xr:uid="{00000000-0005-0000-0000-0000A0A50000}"/>
    <cellStyle name="Normal 16 2 2 2" xfId="11188" xr:uid="{00000000-0005-0000-0000-0000A1A50000}"/>
    <cellStyle name="Normal 16 2 2 3" xfId="10688" xr:uid="{00000000-0005-0000-0000-0000A2A50000}"/>
    <cellStyle name="Normal 16 3" xfId="761" xr:uid="{00000000-0005-0000-0000-0000A3A50000}"/>
    <cellStyle name="Normal 16 3 2" xfId="7180" xr:uid="{00000000-0005-0000-0000-0000A4A50000}"/>
    <cellStyle name="Normal 16 4" xfId="762" xr:uid="{00000000-0005-0000-0000-0000A5A50000}"/>
    <cellStyle name="Normal 16 5" xfId="7181" xr:uid="{00000000-0005-0000-0000-0000A6A50000}"/>
    <cellStyle name="Normal 160" xfId="763" xr:uid="{00000000-0005-0000-0000-0000A7A50000}"/>
    <cellStyle name="Normal 160 2" xfId="764" xr:uid="{00000000-0005-0000-0000-0000A8A50000}"/>
    <cellStyle name="Normal 161" xfId="765" xr:uid="{00000000-0005-0000-0000-0000A9A50000}"/>
    <cellStyle name="Normal 162" xfId="766" xr:uid="{00000000-0005-0000-0000-0000AAA50000}"/>
    <cellStyle name="Normal 162 2" xfId="47301" xr:uid="{00000000-0005-0000-0000-0000ABA50000}"/>
    <cellStyle name="Normal 162 3" xfId="47261" xr:uid="{00000000-0005-0000-0000-0000ACA50000}"/>
    <cellStyle name="Normal 163" xfId="767" xr:uid="{00000000-0005-0000-0000-0000ADA50000}"/>
    <cellStyle name="Normal 163 2" xfId="47472" xr:uid="{00000000-0005-0000-0000-0000AEA50000}"/>
    <cellStyle name="Normal 164" xfId="7182" xr:uid="{00000000-0005-0000-0000-0000AFA50000}"/>
    <cellStyle name="Normal 164 2" xfId="47484" xr:uid="{00000000-0005-0000-0000-0000B0A50000}"/>
    <cellStyle name="Normal 165" xfId="47485" xr:uid="{00000000-0005-0000-0000-0000B1A50000}"/>
    <cellStyle name="Normal 166" xfId="47494" xr:uid="{00000000-0005-0000-0000-0000B2A50000}"/>
    <cellStyle name="Normal 167" xfId="47232" xr:uid="{00000000-0005-0000-0000-0000B3A50000}"/>
    <cellStyle name="Normal 168" xfId="47259" xr:uid="{00000000-0005-0000-0000-0000B4A50000}"/>
    <cellStyle name="Normal 169" xfId="47497" xr:uid="{00000000-0005-0000-0000-0000B5A50000}"/>
    <cellStyle name="Normal 17" xfId="768" xr:uid="{00000000-0005-0000-0000-0000B6A50000}"/>
    <cellStyle name="Normal 17 2" xfId="769" xr:uid="{00000000-0005-0000-0000-0000B7A50000}"/>
    <cellStyle name="Normal 17 2 2" xfId="7183" xr:uid="{00000000-0005-0000-0000-0000B8A50000}"/>
    <cellStyle name="Normal 17 2 2 2" xfId="11189" xr:uid="{00000000-0005-0000-0000-0000B9A50000}"/>
    <cellStyle name="Normal 17 2 2 3" xfId="10689" xr:uid="{00000000-0005-0000-0000-0000BAA50000}"/>
    <cellStyle name="Normal 17 3" xfId="770" xr:uid="{00000000-0005-0000-0000-0000BBA50000}"/>
    <cellStyle name="Normal 17 3 2" xfId="7184" xr:uid="{00000000-0005-0000-0000-0000BCA50000}"/>
    <cellStyle name="Normal 17 3 2 2" xfId="11190" xr:uid="{00000000-0005-0000-0000-0000BDA50000}"/>
    <cellStyle name="Normal 17 3 2 3" xfId="10690" xr:uid="{00000000-0005-0000-0000-0000BEA50000}"/>
    <cellStyle name="Normal 17 4" xfId="771" xr:uid="{00000000-0005-0000-0000-0000BFA50000}"/>
    <cellStyle name="Normal 17 5" xfId="772" xr:uid="{00000000-0005-0000-0000-0000C0A50000}"/>
    <cellStyle name="Normal 17 6" xfId="7185" xr:uid="{00000000-0005-0000-0000-0000C1A50000}"/>
    <cellStyle name="Normal 170" xfId="47498" xr:uid="{00000000-0005-0000-0000-0000C2A50000}"/>
    <cellStyle name="Normal 171" xfId="47499" xr:uid="{00000000-0005-0000-0000-0000C3A50000}"/>
    <cellStyle name="Normal 172" xfId="47500" xr:uid="{00000000-0005-0000-0000-0000C4A50000}"/>
    <cellStyle name="Normal 173" xfId="47501" xr:uid="{00000000-0005-0000-0000-0000C5A50000}"/>
    <cellStyle name="Normal 174" xfId="47503" xr:uid="{00000000-0005-0000-0000-0000C6A50000}"/>
    <cellStyle name="Normal 175" xfId="47502" xr:uid="{00000000-0005-0000-0000-0000C7A50000}"/>
    <cellStyle name="Normal 176" xfId="47511" xr:uid="{00000000-0005-0000-0000-00009EB90000}"/>
    <cellStyle name="Normal 177" xfId="47514" xr:uid="{6CFFB976-CEF9-4F8A-AECB-C1715D69970E}"/>
    <cellStyle name="Normal 178" xfId="47516" xr:uid="{DC6CEB00-ED74-4742-B135-DBBA91C92348}"/>
    <cellStyle name="Normal 179" xfId="47504" xr:uid="{00000000-0005-0000-0000-0000C8A50000}"/>
    <cellStyle name="Normal 18" xfId="773" xr:uid="{00000000-0005-0000-0000-0000C9A50000}"/>
    <cellStyle name="Normal 18 2" xfId="774" xr:uid="{00000000-0005-0000-0000-0000CAA50000}"/>
    <cellStyle name="Normal 18 2 2" xfId="7186" xr:uid="{00000000-0005-0000-0000-0000CBA50000}"/>
    <cellStyle name="Normal 18 3" xfId="775" xr:uid="{00000000-0005-0000-0000-0000CCA50000}"/>
    <cellStyle name="Normal 18 3 2" xfId="7187" xr:uid="{00000000-0005-0000-0000-0000CDA50000}"/>
    <cellStyle name="Normal 18 4" xfId="776" xr:uid="{00000000-0005-0000-0000-0000CEA50000}"/>
    <cellStyle name="Normal 18 5" xfId="7188" xr:uid="{00000000-0005-0000-0000-0000CFA50000}"/>
    <cellStyle name="Normal 18 5 2" xfId="7189" xr:uid="{00000000-0005-0000-0000-0000D0A50000}"/>
    <cellStyle name="Normal 18 6" xfId="7190" xr:uid="{00000000-0005-0000-0000-0000D1A50000}"/>
    <cellStyle name="Normal 18 7" xfId="7191" xr:uid="{00000000-0005-0000-0000-0000D2A50000}"/>
    <cellStyle name="Normal 180" xfId="47518" xr:uid="{E0A9C9A3-0178-413A-A01C-02299E1F7683}"/>
    <cellStyle name="Normal 181" xfId="47519" xr:uid="{8AE644D3-CCCE-445F-AA74-27252311FC93}"/>
    <cellStyle name="Normal 182" xfId="47520" xr:uid="{FB3F5781-C1E1-48F2-B958-967A883E938B}"/>
    <cellStyle name="Normal 183" xfId="47521" xr:uid="{CF85A3AE-6386-47D6-B30C-91F00402650B}"/>
    <cellStyle name="Normal 184" xfId="47522" xr:uid="{12CE482A-CE55-4EE3-932A-28262E0DD43D}"/>
    <cellStyle name="Normal 185" xfId="47523" xr:uid="{6AC07C09-DBBC-46C6-9958-70BD41146AD3}"/>
    <cellStyle name="Normal 186" xfId="47532" xr:uid="{F74895E5-9796-48AC-B8B0-875CB7D84732}"/>
    <cellStyle name="Normal 187" xfId="47533" xr:uid="{7DF2A175-DDCE-47C8-8003-3CA6C5CF123A}"/>
    <cellStyle name="Normal 188" xfId="47534" xr:uid="{A5D49842-40F8-43E5-8F79-A09C5EE61DCD}"/>
    <cellStyle name="Normal 189" xfId="47535" xr:uid="{6AE8A3C0-AF08-4A13-BF67-85CA323EBBB7}"/>
    <cellStyle name="Normal 19" xfId="777" xr:uid="{00000000-0005-0000-0000-0000D3A50000}"/>
    <cellStyle name="Normal 19 2" xfId="778" xr:uid="{00000000-0005-0000-0000-0000D4A50000}"/>
    <cellStyle name="Normal 19 2 2" xfId="7192" xr:uid="{00000000-0005-0000-0000-0000D5A50000}"/>
    <cellStyle name="Normal 19 3" xfId="779" xr:uid="{00000000-0005-0000-0000-0000D6A50000}"/>
    <cellStyle name="Normal 19 3 2" xfId="7193" xr:uid="{00000000-0005-0000-0000-0000D7A50000}"/>
    <cellStyle name="Normal 19 4" xfId="780" xr:uid="{00000000-0005-0000-0000-0000D8A50000}"/>
    <cellStyle name="Normal 19 5" xfId="7194" xr:uid="{00000000-0005-0000-0000-0000D9A50000}"/>
    <cellStyle name="Normal 190" xfId="47540" xr:uid="{3BEA6EF8-8628-4819-9603-AB7535E579CE}"/>
    <cellStyle name="Normal 191" xfId="47541" xr:uid="{E831FA13-058C-47E4-91AE-65F71D8FE062}"/>
    <cellStyle name="Normal 2" xfId="781" xr:uid="{00000000-0005-0000-0000-0000DAA50000}"/>
    <cellStyle name="Normal 2 10" xfId="782" xr:uid="{00000000-0005-0000-0000-0000DBA50000}"/>
    <cellStyle name="Normal 2 10 2" xfId="783" xr:uid="{00000000-0005-0000-0000-0000DCA50000}"/>
    <cellStyle name="Normal 2 10 3" xfId="784" xr:uid="{00000000-0005-0000-0000-0000DDA50000}"/>
    <cellStyle name="Normal 2 10 4" xfId="785" xr:uid="{00000000-0005-0000-0000-0000DEA50000}"/>
    <cellStyle name="Normal 2 10 5" xfId="786" xr:uid="{00000000-0005-0000-0000-0000DFA50000}"/>
    <cellStyle name="Normal 2 10 6" xfId="7195" xr:uid="{00000000-0005-0000-0000-0000E0A50000}"/>
    <cellStyle name="Normal 2 11" xfId="787" xr:uid="{00000000-0005-0000-0000-0000E1A50000}"/>
    <cellStyle name="Normal 2 11 2" xfId="788" xr:uid="{00000000-0005-0000-0000-0000E2A50000}"/>
    <cellStyle name="Normal 2 11 3" xfId="789" xr:uid="{00000000-0005-0000-0000-0000E3A50000}"/>
    <cellStyle name="Normal 2 11 4" xfId="790" xr:uid="{00000000-0005-0000-0000-0000E4A50000}"/>
    <cellStyle name="Normal 2 11 5" xfId="791" xr:uid="{00000000-0005-0000-0000-0000E5A50000}"/>
    <cellStyle name="Normal 2 11 6" xfId="7196" xr:uid="{00000000-0005-0000-0000-0000E6A50000}"/>
    <cellStyle name="Normal 2 12" xfId="792" xr:uid="{00000000-0005-0000-0000-0000E7A50000}"/>
    <cellStyle name="Normal 2 12 2" xfId="793" xr:uid="{00000000-0005-0000-0000-0000E8A50000}"/>
    <cellStyle name="Normal 2 12 3" xfId="794" xr:uid="{00000000-0005-0000-0000-0000E9A50000}"/>
    <cellStyle name="Normal 2 12 4" xfId="795" xr:uid="{00000000-0005-0000-0000-0000EAA50000}"/>
    <cellStyle name="Normal 2 12 5" xfId="796" xr:uid="{00000000-0005-0000-0000-0000EBA50000}"/>
    <cellStyle name="Normal 2 12 6" xfId="7197" xr:uid="{00000000-0005-0000-0000-0000ECA50000}"/>
    <cellStyle name="Normal 2 13" xfId="797" xr:uid="{00000000-0005-0000-0000-0000EDA50000}"/>
    <cellStyle name="Normal 2 13 2" xfId="798" xr:uid="{00000000-0005-0000-0000-0000EEA50000}"/>
    <cellStyle name="Normal 2 13 3" xfId="799" xr:uid="{00000000-0005-0000-0000-0000EFA50000}"/>
    <cellStyle name="Normal 2 13 4" xfId="800" xr:uid="{00000000-0005-0000-0000-0000F0A50000}"/>
    <cellStyle name="Normal 2 13 4 2" xfId="801" xr:uid="{00000000-0005-0000-0000-0000F1A50000}"/>
    <cellStyle name="Normal 2 13 4 3" xfId="802" xr:uid="{00000000-0005-0000-0000-0000F2A50000}"/>
    <cellStyle name="Normal 2 13 5" xfId="803" xr:uid="{00000000-0005-0000-0000-0000F3A50000}"/>
    <cellStyle name="Normal 2 13 6" xfId="804" xr:uid="{00000000-0005-0000-0000-0000F4A50000}"/>
    <cellStyle name="Normal 2 13 7" xfId="7198" xr:uid="{00000000-0005-0000-0000-0000F5A50000}"/>
    <cellStyle name="Normal 2 14" xfId="805" xr:uid="{00000000-0005-0000-0000-0000F6A50000}"/>
    <cellStyle name="Normal 2 14 2" xfId="806" xr:uid="{00000000-0005-0000-0000-0000F7A50000}"/>
    <cellStyle name="Normal 2 14 3" xfId="807" xr:uid="{00000000-0005-0000-0000-0000F8A50000}"/>
    <cellStyle name="Normal 2 14 4" xfId="808" xr:uid="{00000000-0005-0000-0000-0000F9A50000}"/>
    <cellStyle name="Normal 2 14 5" xfId="809" xr:uid="{00000000-0005-0000-0000-0000FAA50000}"/>
    <cellStyle name="Normal 2 15" xfId="810" xr:uid="{00000000-0005-0000-0000-0000FBA50000}"/>
    <cellStyle name="Normal 2 15 2" xfId="811" xr:uid="{00000000-0005-0000-0000-0000FCA50000}"/>
    <cellStyle name="Normal 2 15 3" xfId="812" xr:uid="{00000000-0005-0000-0000-0000FDA50000}"/>
    <cellStyle name="Normal 2 15 4" xfId="813" xr:uid="{00000000-0005-0000-0000-0000FEA50000}"/>
    <cellStyle name="Normal 2 15 5" xfId="814" xr:uid="{00000000-0005-0000-0000-0000FFA50000}"/>
    <cellStyle name="Normal 2 16" xfId="815" xr:uid="{00000000-0005-0000-0000-000000A60000}"/>
    <cellStyle name="Normal 2 17" xfId="816" xr:uid="{00000000-0005-0000-0000-000001A60000}"/>
    <cellStyle name="Normal 2 17 2" xfId="817" xr:uid="{00000000-0005-0000-0000-000002A60000}"/>
    <cellStyle name="Normal 2 17 3" xfId="818" xr:uid="{00000000-0005-0000-0000-000003A60000}"/>
    <cellStyle name="Normal 2 17 4" xfId="819" xr:uid="{00000000-0005-0000-0000-000004A60000}"/>
    <cellStyle name="Normal 2 17 5" xfId="820" xr:uid="{00000000-0005-0000-0000-000005A60000}"/>
    <cellStyle name="Normal 2 18" xfId="821" xr:uid="{00000000-0005-0000-0000-000006A60000}"/>
    <cellStyle name="Normal 2 18 10" xfId="822" xr:uid="{00000000-0005-0000-0000-000007A60000}"/>
    <cellStyle name="Normal 2 18 2" xfId="823" xr:uid="{00000000-0005-0000-0000-000008A60000}"/>
    <cellStyle name="Normal 2 18 2 10" xfId="824" xr:uid="{00000000-0005-0000-0000-000009A60000}"/>
    <cellStyle name="Normal 2 18 2 11" xfId="825" xr:uid="{00000000-0005-0000-0000-00000AA60000}"/>
    <cellStyle name="Normal 2 18 2 2" xfId="826" xr:uid="{00000000-0005-0000-0000-00000BA60000}"/>
    <cellStyle name="Normal 2 18 2 2 2" xfId="827" xr:uid="{00000000-0005-0000-0000-00000CA60000}"/>
    <cellStyle name="Normal 2 18 2 2 2 2" xfId="828" xr:uid="{00000000-0005-0000-0000-00000DA60000}"/>
    <cellStyle name="Normal 2 18 2 2 2 2 2" xfId="829" xr:uid="{00000000-0005-0000-0000-00000EA60000}"/>
    <cellStyle name="Normal 2 18 2 2 2 2 2 2" xfId="830" xr:uid="{00000000-0005-0000-0000-00000FA60000}"/>
    <cellStyle name="Normal 2 18 2 2 2 2 2 2 2" xfId="831" xr:uid="{00000000-0005-0000-0000-000010A60000}"/>
    <cellStyle name="Normal 2 18 2 2 2 2 3" xfId="832" xr:uid="{00000000-0005-0000-0000-000011A60000}"/>
    <cellStyle name="Normal 2 18 2 2 2 2 3 2" xfId="833" xr:uid="{00000000-0005-0000-0000-000012A60000}"/>
    <cellStyle name="Normal 2 18 2 2 2 2 4" xfId="834" xr:uid="{00000000-0005-0000-0000-000013A60000}"/>
    <cellStyle name="Normal 2 18 2 2 2 2 4 2" xfId="835" xr:uid="{00000000-0005-0000-0000-000014A60000}"/>
    <cellStyle name="Normal 2 18 2 2 2 2 5" xfId="836" xr:uid="{00000000-0005-0000-0000-000015A60000}"/>
    <cellStyle name="Normal 2 18 2 2 2 2 5 2" xfId="837" xr:uid="{00000000-0005-0000-0000-000016A60000}"/>
    <cellStyle name="Normal 2 18 2 2 2 2 6" xfId="838" xr:uid="{00000000-0005-0000-0000-000017A60000}"/>
    <cellStyle name="Normal 2 18 2 2 2 3" xfId="839" xr:uid="{00000000-0005-0000-0000-000018A60000}"/>
    <cellStyle name="Normal 2 18 2 2 2 3 2" xfId="840" xr:uid="{00000000-0005-0000-0000-000019A60000}"/>
    <cellStyle name="Normal 2 18 2 2 2 3 3" xfId="841" xr:uid="{00000000-0005-0000-0000-00001AA60000}"/>
    <cellStyle name="Normal 2 18 2 2 2 4" xfId="842" xr:uid="{00000000-0005-0000-0000-00001BA60000}"/>
    <cellStyle name="Normal 2 18 2 2 2 5" xfId="843" xr:uid="{00000000-0005-0000-0000-00001CA60000}"/>
    <cellStyle name="Normal 2 18 2 2 2 6" xfId="844" xr:uid="{00000000-0005-0000-0000-00001DA60000}"/>
    <cellStyle name="Normal 2 18 2 2 2 7" xfId="845" xr:uid="{00000000-0005-0000-0000-00001EA60000}"/>
    <cellStyle name="Normal 2 18 2 2 2 8" xfId="846" xr:uid="{00000000-0005-0000-0000-00001FA60000}"/>
    <cellStyle name="Normal 2 18 2 2 3" xfId="847" xr:uid="{00000000-0005-0000-0000-000020A60000}"/>
    <cellStyle name="Normal 2 18 2 2 3 2" xfId="848" xr:uid="{00000000-0005-0000-0000-000021A60000}"/>
    <cellStyle name="Normal 2 18 2 2 3 2 2" xfId="849" xr:uid="{00000000-0005-0000-0000-000022A60000}"/>
    <cellStyle name="Normal 2 18 2 2 4" xfId="850" xr:uid="{00000000-0005-0000-0000-000023A60000}"/>
    <cellStyle name="Normal 2 18 2 2 4 2" xfId="851" xr:uid="{00000000-0005-0000-0000-000024A60000}"/>
    <cellStyle name="Normal 2 18 2 2 5" xfId="852" xr:uid="{00000000-0005-0000-0000-000025A60000}"/>
    <cellStyle name="Normal 2 18 2 2 5 2" xfId="853" xr:uid="{00000000-0005-0000-0000-000026A60000}"/>
    <cellStyle name="Normal 2 18 2 2 6" xfId="854" xr:uid="{00000000-0005-0000-0000-000027A60000}"/>
    <cellStyle name="Normal 2 18 2 2 6 2" xfId="855" xr:uid="{00000000-0005-0000-0000-000028A60000}"/>
    <cellStyle name="Normal 2 18 2 2 7" xfId="856" xr:uid="{00000000-0005-0000-0000-000029A60000}"/>
    <cellStyle name="Normal 2 18 2 3" xfId="857" xr:uid="{00000000-0005-0000-0000-00002AA60000}"/>
    <cellStyle name="Normal 2 18 2 3 2" xfId="858" xr:uid="{00000000-0005-0000-0000-00002BA60000}"/>
    <cellStyle name="Normal 2 18 2 3 2 2" xfId="859" xr:uid="{00000000-0005-0000-0000-00002CA60000}"/>
    <cellStyle name="Normal 2 18 2 3 2 2 2" xfId="860" xr:uid="{00000000-0005-0000-0000-00002DA60000}"/>
    <cellStyle name="Normal 2 18 2 3 3" xfId="861" xr:uid="{00000000-0005-0000-0000-00002EA60000}"/>
    <cellStyle name="Normal 2 18 2 3 3 2" xfId="862" xr:uid="{00000000-0005-0000-0000-00002FA60000}"/>
    <cellStyle name="Normal 2 18 2 3 4" xfId="863" xr:uid="{00000000-0005-0000-0000-000030A60000}"/>
    <cellStyle name="Normal 2 18 2 3 4 2" xfId="864" xr:uid="{00000000-0005-0000-0000-000031A60000}"/>
    <cellStyle name="Normal 2 18 2 3 5" xfId="865" xr:uid="{00000000-0005-0000-0000-000032A60000}"/>
    <cellStyle name="Normal 2 18 2 3 5 2" xfId="866" xr:uid="{00000000-0005-0000-0000-000033A60000}"/>
    <cellStyle name="Normal 2 18 2 3 6" xfId="867" xr:uid="{00000000-0005-0000-0000-000034A60000}"/>
    <cellStyle name="Normal 2 18 2 4" xfId="868" xr:uid="{00000000-0005-0000-0000-000035A60000}"/>
    <cellStyle name="Normal 2 18 2 4 2" xfId="869" xr:uid="{00000000-0005-0000-0000-000036A60000}"/>
    <cellStyle name="Normal 2 18 2 4 3" xfId="870" xr:uid="{00000000-0005-0000-0000-000037A60000}"/>
    <cellStyle name="Normal 2 18 2 5" xfId="871" xr:uid="{00000000-0005-0000-0000-000038A60000}"/>
    <cellStyle name="Normal 2 18 2 6" xfId="872" xr:uid="{00000000-0005-0000-0000-000039A60000}"/>
    <cellStyle name="Normal 2 18 2 7" xfId="873" xr:uid="{00000000-0005-0000-0000-00003AA60000}"/>
    <cellStyle name="Normal 2 18 2 8" xfId="874" xr:uid="{00000000-0005-0000-0000-00003BA60000}"/>
    <cellStyle name="Normal 2 18 2 9" xfId="875" xr:uid="{00000000-0005-0000-0000-00003CA60000}"/>
    <cellStyle name="Normal 2 18 3" xfId="876" xr:uid="{00000000-0005-0000-0000-00003DA60000}"/>
    <cellStyle name="Normal 2 18 3 10" xfId="877" xr:uid="{00000000-0005-0000-0000-00003EA60000}"/>
    <cellStyle name="Normal 2 18 3 2" xfId="878" xr:uid="{00000000-0005-0000-0000-00003FA60000}"/>
    <cellStyle name="Normal 2 18 3 2 2" xfId="879" xr:uid="{00000000-0005-0000-0000-000040A60000}"/>
    <cellStyle name="Normal 2 18 3 2 2 2" xfId="880" xr:uid="{00000000-0005-0000-0000-000041A60000}"/>
    <cellStyle name="Normal 2 18 3 2 2 2 2" xfId="881" xr:uid="{00000000-0005-0000-0000-000042A60000}"/>
    <cellStyle name="Normal 2 18 3 2 3" xfId="882" xr:uid="{00000000-0005-0000-0000-000043A60000}"/>
    <cellStyle name="Normal 2 18 3 2 3 2" xfId="883" xr:uid="{00000000-0005-0000-0000-000044A60000}"/>
    <cellStyle name="Normal 2 18 3 2 4" xfId="884" xr:uid="{00000000-0005-0000-0000-000045A60000}"/>
    <cellStyle name="Normal 2 18 3 2 4 2" xfId="885" xr:uid="{00000000-0005-0000-0000-000046A60000}"/>
    <cellStyle name="Normal 2 18 3 2 5" xfId="886" xr:uid="{00000000-0005-0000-0000-000047A60000}"/>
    <cellStyle name="Normal 2 18 3 2 5 2" xfId="887" xr:uid="{00000000-0005-0000-0000-000048A60000}"/>
    <cellStyle name="Normal 2 18 3 2 6" xfId="888" xr:uid="{00000000-0005-0000-0000-000049A60000}"/>
    <cellStyle name="Normal 2 18 3 3" xfId="889" xr:uid="{00000000-0005-0000-0000-00004AA60000}"/>
    <cellStyle name="Normal 2 18 3 3 2" xfId="890" xr:uid="{00000000-0005-0000-0000-00004BA60000}"/>
    <cellStyle name="Normal 2 18 3 3 3" xfId="891" xr:uid="{00000000-0005-0000-0000-00004CA60000}"/>
    <cellStyle name="Normal 2 18 3 4" xfId="892" xr:uid="{00000000-0005-0000-0000-00004DA60000}"/>
    <cellStyle name="Normal 2 18 3 5" xfId="893" xr:uid="{00000000-0005-0000-0000-00004EA60000}"/>
    <cellStyle name="Normal 2 18 3 6" xfId="894" xr:uid="{00000000-0005-0000-0000-00004FA60000}"/>
    <cellStyle name="Normal 2 18 3 7" xfId="895" xr:uid="{00000000-0005-0000-0000-000050A60000}"/>
    <cellStyle name="Normal 2 18 3 8" xfId="896" xr:uid="{00000000-0005-0000-0000-000051A60000}"/>
    <cellStyle name="Normal 2 18 3 9" xfId="897" xr:uid="{00000000-0005-0000-0000-000052A60000}"/>
    <cellStyle name="Normal 2 18 4" xfId="898" xr:uid="{00000000-0005-0000-0000-000053A60000}"/>
    <cellStyle name="Normal 2 18 4 2" xfId="899" xr:uid="{00000000-0005-0000-0000-000054A60000}"/>
    <cellStyle name="Normal 2 18 4 2 2" xfId="900" xr:uid="{00000000-0005-0000-0000-000055A60000}"/>
    <cellStyle name="Normal 2 18 5" xfId="901" xr:uid="{00000000-0005-0000-0000-000056A60000}"/>
    <cellStyle name="Normal 2 18 5 2" xfId="902" xr:uid="{00000000-0005-0000-0000-000057A60000}"/>
    <cellStyle name="Normal 2 18 6" xfId="903" xr:uid="{00000000-0005-0000-0000-000058A60000}"/>
    <cellStyle name="Normal 2 18 6 2" xfId="904" xr:uid="{00000000-0005-0000-0000-000059A60000}"/>
    <cellStyle name="Normal 2 18 7" xfId="905" xr:uid="{00000000-0005-0000-0000-00005AA60000}"/>
    <cellStyle name="Normal 2 18 7 2" xfId="906" xr:uid="{00000000-0005-0000-0000-00005BA60000}"/>
    <cellStyle name="Normal 2 18 8" xfId="907" xr:uid="{00000000-0005-0000-0000-00005CA60000}"/>
    <cellStyle name="Normal 2 18 9" xfId="908" xr:uid="{00000000-0005-0000-0000-00005DA60000}"/>
    <cellStyle name="Normal 2 19" xfId="909" xr:uid="{00000000-0005-0000-0000-00005EA60000}"/>
    <cellStyle name="Normal 2 19 2" xfId="910" xr:uid="{00000000-0005-0000-0000-00005FA60000}"/>
    <cellStyle name="Normal 2 19 3" xfId="911" xr:uid="{00000000-0005-0000-0000-000060A60000}"/>
    <cellStyle name="Normal 2 19 4" xfId="912" xr:uid="{00000000-0005-0000-0000-000061A60000}"/>
    <cellStyle name="Normal 2 19 5" xfId="913" xr:uid="{00000000-0005-0000-0000-000062A60000}"/>
    <cellStyle name="Normal 2 2" xfId="914" xr:uid="{00000000-0005-0000-0000-000063A60000}"/>
    <cellStyle name="Normal 2 2 10" xfId="915" xr:uid="{00000000-0005-0000-0000-000064A60000}"/>
    <cellStyle name="Normal 2 2 10 2" xfId="916" xr:uid="{00000000-0005-0000-0000-000065A60000}"/>
    <cellStyle name="Normal 2 2 11" xfId="917" xr:uid="{00000000-0005-0000-0000-000066A60000}"/>
    <cellStyle name="Normal 2 2 11 2" xfId="918" xr:uid="{00000000-0005-0000-0000-000067A60000}"/>
    <cellStyle name="Normal 2 2 12" xfId="919" xr:uid="{00000000-0005-0000-0000-000068A60000}"/>
    <cellStyle name="Normal 2 2 12 2" xfId="920" xr:uid="{00000000-0005-0000-0000-000069A60000}"/>
    <cellStyle name="Normal 2 2 13" xfId="921" xr:uid="{00000000-0005-0000-0000-00006AA60000}"/>
    <cellStyle name="Normal 2 2 13 2" xfId="922" xr:uid="{00000000-0005-0000-0000-00006BA60000}"/>
    <cellStyle name="Normal 2 2 14" xfId="923" xr:uid="{00000000-0005-0000-0000-00006CA60000}"/>
    <cellStyle name="Normal 2 2 14 2" xfId="924" xr:uid="{00000000-0005-0000-0000-00006DA60000}"/>
    <cellStyle name="Normal 2 2 15" xfId="925" xr:uid="{00000000-0005-0000-0000-00006EA60000}"/>
    <cellStyle name="Normal 2 2 15 2" xfId="926" xr:uid="{00000000-0005-0000-0000-00006FA60000}"/>
    <cellStyle name="Normal 2 2 16" xfId="927" xr:uid="{00000000-0005-0000-0000-000070A60000}"/>
    <cellStyle name="Normal 2 2 16 2" xfId="928" xr:uid="{00000000-0005-0000-0000-000071A60000}"/>
    <cellStyle name="Normal 2 2 17" xfId="929" xr:uid="{00000000-0005-0000-0000-000072A60000}"/>
    <cellStyle name="Normal 2 2 17 2" xfId="930" xr:uid="{00000000-0005-0000-0000-000073A60000}"/>
    <cellStyle name="Normal 2 2 18" xfId="931" xr:uid="{00000000-0005-0000-0000-000074A60000}"/>
    <cellStyle name="Normal 2 2 18 2" xfId="932" xr:uid="{00000000-0005-0000-0000-000075A60000}"/>
    <cellStyle name="Normal 2 2 19" xfId="933" xr:uid="{00000000-0005-0000-0000-000076A60000}"/>
    <cellStyle name="Normal 2 2 19 2" xfId="934" xr:uid="{00000000-0005-0000-0000-000077A60000}"/>
    <cellStyle name="Normal 2 2 2" xfId="935" xr:uid="{00000000-0005-0000-0000-000078A60000}"/>
    <cellStyle name="Normal 2 2 2 2" xfId="936" xr:uid="{00000000-0005-0000-0000-000079A60000}"/>
    <cellStyle name="Normal 2 2 2 2 2" xfId="10980" xr:uid="{00000000-0005-0000-0000-00007AA60000}"/>
    <cellStyle name="Normal 2 2 2 2 3" xfId="10692" xr:uid="{00000000-0005-0000-0000-00007BA60000}"/>
    <cellStyle name="Normal 2 2 2 3" xfId="937" xr:uid="{00000000-0005-0000-0000-00007CA60000}"/>
    <cellStyle name="Normal 2 2 2 4" xfId="938" xr:uid="{00000000-0005-0000-0000-00007DA60000}"/>
    <cellStyle name="Normal 2 2 2 5" xfId="939" xr:uid="{00000000-0005-0000-0000-00007EA60000}"/>
    <cellStyle name="Normal 2 2 2 6" xfId="940" xr:uid="{00000000-0005-0000-0000-00007FA60000}"/>
    <cellStyle name="Normal 2 2 2 7" xfId="941" xr:uid="{00000000-0005-0000-0000-000080A60000}"/>
    <cellStyle name="Normal 2 2 2 8" xfId="7199" xr:uid="{00000000-0005-0000-0000-000081A60000}"/>
    <cellStyle name="Normal 2 2 2 9" xfId="7200" xr:uid="{00000000-0005-0000-0000-000082A60000}"/>
    <cellStyle name="Normal 2 2 20" xfId="942" xr:uid="{00000000-0005-0000-0000-000083A60000}"/>
    <cellStyle name="Normal 2 2 20 2" xfId="943" xr:uid="{00000000-0005-0000-0000-000084A60000}"/>
    <cellStyle name="Normal 2 2 21" xfId="944" xr:uid="{00000000-0005-0000-0000-000085A60000}"/>
    <cellStyle name="Normal 2 2 21 2" xfId="945" xr:uid="{00000000-0005-0000-0000-000086A60000}"/>
    <cellStyle name="Normal 2 2 22" xfId="946" xr:uid="{00000000-0005-0000-0000-000087A60000}"/>
    <cellStyle name="Normal 2 2 22 2" xfId="947" xr:uid="{00000000-0005-0000-0000-000088A60000}"/>
    <cellStyle name="Normal 2 2 23" xfId="948" xr:uid="{00000000-0005-0000-0000-000089A60000}"/>
    <cellStyle name="Normal 2 2 23 2" xfId="949" xr:uid="{00000000-0005-0000-0000-00008AA60000}"/>
    <cellStyle name="Normal 2 2 24" xfId="950" xr:uid="{00000000-0005-0000-0000-00008BA60000}"/>
    <cellStyle name="Normal 2 2 24 2" xfId="951" xr:uid="{00000000-0005-0000-0000-00008CA60000}"/>
    <cellStyle name="Normal 2 2 25" xfId="952" xr:uid="{00000000-0005-0000-0000-00008DA60000}"/>
    <cellStyle name="Normal 2 2 25 2" xfId="953" xr:uid="{00000000-0005-0000-0000-00008EA60000}"/>
    <cellStyle name="Normal 2 2 26" xfId="954" xr:uid="{00000000-0005-0000-0000-00008FA60000}"/>
    <cellStyle name="Normal 2 2 26 2" xfId="955" xr:uid="{00000000-0005-0000-0000-000090A60000}"/>
    <cellStyle name="Normal 2 2 27" xfId="956" xr:uid="{00000000-0005-0000-0000-000091A60000}"/>
    <cellStyle name="Normal 2 2 27 2" xfId="957" xr:uid="{00000000-0005-0000-0000-000092A60000}"/>
    <cellStyle name="Normal 2 2 28" xfId="958" xr:uid="{00000000-0005-0000-0000-000093A60000}"/>
    <cellStyle name="Normal 2 2 29" xfId="959" xr:uid="{00000000-0005-0000-0000-000094A60000}"/>
    <cellStyle name="Normal 2 2 3" xfId="960" xr:uid="{00000000-0005-0000-0000-000095A60000}"/>
    <cellStyle name="Normal 2 2 3 2" xfId="961" xr:uid="{00000000-0005-0000-0000-000096A60000}"/>
    <cellStyle name="Normal 2 2 3 3" xfId="962" xr:uid="{00000000-0005-0000-0000-000097A60000}"/>
    <cellStyle name="Normal 2 2 3 4" xfId="963" xr:uid="{00000000-0005-0000-0000-000098A60000}"/>
    <cellStyle name="Normal 2 2 3 5" xfId="964" xr:uid="{00000000-0005-0000-0000-000099A60000}"/>
    <cellStyle name="Normal 2 2 3 6" xfId="965" xr:uid="{00000000-0005-0000-0000-00009AA60000}"/>
    <cellStyle name="Normal 2 2 3 7" xfId="966" xr:uid="{00000000-0005-0000-0000-00009BA60000}"/>
    <cellStyle name="Normal 2 2 3 8" xfId="7201" xr:uid="{00000000-0005-0000-0000-00009CA60000}"/>
    <cellStyle name="Normal 2 2 30" xfId="967" xr:uid="{00000000-0005-0000-0000-00009DA60000}"/>
    <cellStyle name="Normal 2 2 31" xfId="968" xr:uid="{00000000-0005-0000-0000-00009EA60000}"/>
    <cellStyle name="Normal 2 2 32" xfId="969" xr:uid="{00000000-0005-0000-0000-00009FA60000}"/>
    <cellStyle name="Normal 2 2 33" xfId="7202" xr:uid="{00000000-0005-0000-0000-0000A0A60000}"/>
    <cellStyle name="Normal 2 2 33 2" xfId="47481" xr:uid="{00000000-0005-0000-0000-0000A1A60000}"/>
    <cellStyle name="Normal 2 2 34" xfId="7203" xr:uid="{00000000-0005-0000-0000-0000A2A60000}"/>
    <cellStyle name="Normal 2 2 35" xfId="7204" xr:uid="{00000000-0005-0000-0000-0000A3A60000}"/>
    <cellStyle name="Normal 2 2 36" xfId="7205" xr:uid="{00000000-0005-0000-0000-0000A4A60000}"/>
    <cellStyle name="Normal 2 2 4" xfId="970" xr:uid="{00000000-0005-0000-0000-0000A5A60000}"/>
    <cellStyle name="Normal 2 2 4 2" xfId="971" xr:uid="{00000000-0005-0000-0000-0000A6A60000}"/>
    <cellStyle name="Normal 2 2 4 3" xfId="7206" xr:uid="{00000000-0005-0000-0000-0000A7A60000}"/>
    <cellStyle name="Normal 2 2 4 4" xfId="10981" xr:uid="{00000000-0005-0000-0000-0000A8A60000}"/>
    <cellStyle name="Normal 2 2 4 5" xfId="10691" xr:uid="{00000000-0005-0000-0000-0000A9A60000}"/>
    <cellStyle name="Normal 2 2 5" xfId="972" xr:uid="{00000000-0005-0000-0000-0000AAA60000}"/>
    <cellStyle name="Normal 2 2 5 2" xfId="973" xr:uid="{00000000-0005-0000-0000-0000ABA60000}"/>
    <cellStyle name="Normal 2 2 5 3" xfId="7207" xr:uid="{00000000-0005-0000-0000-0000ACA60000}"/>
    <cellStyle name="Normal 2 2 6" xfId="974" xr:uid="{00000000-0005-0000-0000-0000ADA60000}"/>
    <cellStyle name="Normal 2 2 6 2" xfId="975" xr:uid="{00000000-0005-0000-0000-0000AEA60000}"/>
    <cellStyle name="Normal 2 2 7" xfId="976" xr:uid="{00000000-0005-0000-0000-0000AFA60000}"/>
    <cellStyle name="Normal 2 2 7 2" xfId="977" xr:uid="{00000000-0005-0000-0000-0000B0A60000}"/>
    <cellStyle name="Normal 2 2 8" xfId="978" xr:uid="{00000000-0005-0000-0000-0000B1A60000}"/>
    <cellStyle name="Normal 2 2 8 2" xfId="979" xr:uid="{00000000-0005-0000-0000-0000B2A60000}"/>
    <cellStyle name="Normal 2 2 9" xfId="980" xr:uid="{00000000-0005-0000-0000-0000B3A60000}"/>
    <cellStyle name="Normal 2 2 9 2" xfId="981" xr:uid="{00000000-0005-0000-0000-0000B4A60000}"/>
    <cellStyle name="Normal 2 20" xfId="982" xr:uid="{00000000-0005-0000-0000-0000B5A60000}"/>
    <cellStyle name="Normal 2 20 2" xfId="983" xr:uid="{00000000-0005-0000-0000-0000B6A60000}"/>
    <cellStyle name="Normal 2 20 3" xfId="984" xr:uid="{00000000-0005-0000-0000-0000B7A60000}"/>
    <cellStyle name="Normal 2 20 4" xfId="985" xr:uid="{00000000-0005-0000-0000-0000B8A60000}"/>
    <cellStyle name="Normal 2 20 5" xfId="986" xr:uid="{00000000-0005-0000-0000-0000B9A60000}"/>
    <cellStyle name="Normal 2 21" xfId="987" xr:uid="{00000000-0005-0000-0000-0000BAA60000}"/>
    <cellStyle name="Normal 2 21 2" xfId="988" xr:uid="{00000000-0005-0000-0000-0000BBA60000}"/>
    <cellStyle name="Normal 2 21 3" xfId="989" xr:uid="{00000000-0005-0000-0000-0000BCA60000}"/>
    <cellStyle name="Normal 2 21 4" xfId="990" xr:uid="{00000000-0005-0000-0000-0000BDA60000}"/>
    <cellStyle name="Normal 2 21 5" xfId="991" xr:uid="{00000000-0005-0000-0000-0000BEA60000}"/>
    <cellStyle name="Normal 2 22" xfId="992" xr:uid="{00000000-0005-0000-0000-0000BFA60000}"/>
    <cellStyle name="Normal 2 22 2" xfId="993" xr:uid="{00000000-0005-0000-0000-0000C0A60000}"/>
    <cellStyle name="Normal 2 22 3" xfId="994" xr:uid="{00000000-0005-0000-0000-0000C1A60000}"/>
    <cellStyle name="Normal 2 22 4" xfId="995" xr:uid="{00000000-0005-0000-0000-0000C2A60000}"/>
    <cellStyle name="Normal 2 22 5" xfId="996" xr:uid="{00000000-0005-0000-0000-0000C3A60000}"/>
    <cellStyle name="Normal 2 23" xfId="997" xr:uid="{00000000-0005-0000-0000-0000C4A60000}"/>
    <cellStyle name="Normal 2 23 2" xfId="998" xr:uid="{00000000-0005-0000-0000-0000C5A60000}"/>
    <cellStyle name="Normal 2 23 3" xfId="999" xr:uid="{00000000-0005-0000-0000-0000C6A60000}"/>
    <cellStyle name="Normal 2 23 4" xfId="1000" xr:uid="{00000000-0005-0000-0000-0000C7A60000}"/>
    <cellStyle name="Normal 2 23 5" xfId="1001" xr:uid="{00000000-0005-0000-0000-0000C8A60000}"/>
    <cellStyle name="Normal 2 24" xfId="1002" xr:uid="{00000000-0005-0000-0000-0000C9A60000}"/>
    <cellStyle name="Normal 2 24 2" xfId="1003" xr:uid="{00000000-0005-0000-0000-0000CAA60000}"/>
    <cellStyle name="Normal 2 24 3" xfId="1004" xr:uid="{00000000-0005-0000-0000-0000CBA60000}"/>
    <cellStyle name="Normal 2 24 4" xfId="1005" xr:uid="{00000000-0005-0000-0000-0000CCA60000}"/>
    <cellStyle name="Normal 2 24 5" xfId="1006" xr:uid="{00000000-0005-0000-0000-0000CDA60000}"/>
    <cellStyle name="Normal 2 25" xfId="1007" xr:uid="{00000000-0005-0000-0000-0000CEA60000}"/>
    <cellStyle name="Normal 2 25 2" xfId="1008" xr:uid="{00000000-0005-0000-0000-0000CFA60000}"/>
    <cellStyle name="Normal 2 25 3" xfId="1009" xr:uid="{00000000-0005-0000-0000-0000D0A60000}"/>
    <cellStyle name="Normal 2 26" xfId="1010" xr:uid="{00000000-0005-0000-0000-0000D1A60000}"/>
    <cellStyle name="Normal 2 27" xfId="1011" xr:uid="{00000000-0005-0000-0000-0000D2A60000}"/>
    <cellStyle name="Normal 2 28" xfId="1012" xr:uid="{00000000-0005-0000-0000-0000D3A60000}"/>
    <cellStyle name="Normal 2 28 2" xfId="1013" xr:uid="{00000000-0005-0000-0000-0000D4A60000}"/>
    <cellStyle name="Normal 2 28 3" xfId="1014" xr:uid="{00000000-0005-0000-0000-0000D5A60000}"/>
    <cellStyle name="Normal 2 29" xfId="1015" xr:uid="{00000000-0005-0000-0000-0000D6A60000}"/>
    <cellStyle name="Normal 2 29 2" xfId="1016" xr:uid="{00000000-0005-0000-0000-0000D7A60000}"/>
    <cellStyle name="Normal 2 29 3" xfId="1017" xr:uid="{00000000-0005-0000-0000-0000D8A60000}"/>
    <cellStyle name="Normal 2 3" xfId="1018" xr:uid="{00000000-0005-0000-0000-0000D9A60000}"/>
    <cellStyle name="Normal 2 3 2" xfId="1019" xr:uid="{00000000-0005-0000-0000-0000DAA60000}"/>
    <cellStyle name="Normal 2 3 2 2" xfId="1020" xr:uid="{00000000-0005-0000-0000-0000DBA60000}"/>
    <cellStyle name="Normal 2 3 2 3" xfId="1021" xr:uid="{00000000-0005-0000-0000-0000DCA60000}"/>
    <cellStyle name="Normal 2 3 2 4" xfId="1022" xr:uid="{00000000-0005-0000-0000-0000DDA60000}"/>
    <cellStyle name="Normal 2 3 2 5" xfId="7208" xr:uid="{00000000-0005-0000-0000-0000DEA60000}"/>
    <cellStyle name="Normal 2 3 3" xfId="1023" xr:uid="{00000000-0005-0000-0000-0000DFA60000}"/>
    <cellStyle name="Normal 2 3 3 2" xfId="1024" xr:uid="{00000000-0005-0000-0000-0000E0A60000}"/>
    <cellStyle name="Normal 2 3 3 3" xfId="7209" xr:uid="{00000000-0005-0000-0000-0000E1A60000}"/>
    <cellStyle name="Normal 2 3 4" xfId="1025" xr:uid="{00000000-0005-0000-0000-0000E2A60000}"/>
    <cellStyle name="Normal 2 3 4 2" xfId="7210" xr:uid="{00000000-0005-0000-0000-0000E3A60000}"/>
    <cellStyle name="Normal 2 3 4 3" xfId="10982" xr:uid="{00000000-0005-0000-0000-0000E4A60000}"/>
    <cellStyle name="Normal 2 3 4 4" xfId="10693" xr:uid="{00000000-0005-0000-0000-0000E5A60000}"/>
    <cellStyle name="Normal 2 3 5" xfId="1026" xr:uid="{00000000-0005-0000-0000-0000E6A60000}"/>
    <cellStyle name="Normal 2 3 6" xfId="7211" xr:uid="{00000000-0005-0000-0000-0000E7A60000}"/>
    <cellStyle name="Normal 2 3 7" xfId="2241" xr:uid="{00000000-0005-0000-0000-0000E8A60000}"/>
    <cellStyle name="Normal 2 30" xfId="1027" xr:uid="{00000000-0005-0000-0000-0000E9A60000}"/>
    <cellStyle name="Normal 2 30 2" xfId="1028" xr:uid="{00000000-0005-0000-0000-0000EAA60000}"/>
    <cellStyle name="Normal 2 30 3" xfId="1029" xr:uid="{00000000-0005-0000-0000-0000EBA60000}"/>
    <cellStyle name="Normal 2 31" xfId="1030" xr:uid="{00000000-0005-0000-0000-0000ECA60000}"/>
    <cellStyle name="Normal 2 31 2" xfId="1031" xr:uid="{00000000-0005-0000-0000-0000EDA60000}"/>
    <cellStyle name="Normal 2 31 3" xfId="1032" xr:uid="{00000000-0005-0000-0000-0000EEA60000}"/>
    <cellStyle name="Normal 2 32" xfId="1033" xr:uid="{00000000-0005-0000-0000-0000EFA60000}"/>
    <cellStyle name="Normal 2 32 2" xfId="1034" xr:uid="{00000000-0005-0000-0000-0000F0A60000}"/>
    <cellStyle name="Normal 2 32 3" xfId="1035" xr:uid="{00000000-0005-0000-0000-0000F1A60000}"/>
    <cellStyle name="Normal 2 33" xfId="1036" xr:uid="{00000000-0005-0000-0000-0000F2A60000}"/>
    <cellStyle name="Normal 2 34" xfId="1037" xr:uid="{00000000-0005-0000-0000-0000F3A60000}"/>
    <cellStyle name="Normal 2 34 2" xfId="1038" xr:uid="{00000000-0005-0000-0000-0000F4A60000}"/>
    <cellStyle name="Normal 2 34 3" xfId="1039" xr:uid="{00000000-0005-0000-0000-0000F5A60000}"/>
    <cellStyle name="Normal 2 35" xfId="1040" xr:uid="{00000000-0005-0000-0000-0000F6A60000}"/>
    <cellStyle name="Normal 2 36" xfId="1041" xr:uid="{00000000-0005-0000-0000-0000F7A60000}"/>
    <cellStyle name="Normal 2 37" xfId="1042" xr:uid="{00000000-0005-0000-0000-0000F8A60000}"/>
    <cellStyle name="Normal 2 37 2" xfId="1043" xr:uid="{00000000-0005-0000-0000-0000F9A60000}"/>
    <cellStyle name="Normal 2 37 3" xfId="1044" xr:uid="{00000000-0005-0000-0000-0000FAA60000}"/>
    <cellStyle name="Normal 2 38" xfId="1045" xr:uid="{00000000-0005-0000-0000-0000FBA60000}"/>
    <cellStyle name="Normal 2 39" xfId="1046" xr:uid="{00000000-0005-0000-0000-0000FCA60000}"/>
    <cellStyle name="Normal 2 39 2" xfId="1047" xr:uid="{00000000-0005-0000-0000-0000FDA60000}"/>
    <cellStyle name="Normal 2 39 3" xfId="1048" xr:uid="{00000000-0005-0000-0000-0000FEA60000}"/>
    <cellStyle name="Normal 2 4" xfId="1049" xr:uid="{00000000-0005-0000-0000-0000FFA60000}"/>
    <cellStyle name="Normal 2 4 2" xfId="1050" xr:uid="{00000000-0005-0000-0000-000000A70000}"/>
    <cellStyle name="Normal 2 4 2 2" xfId="1051" xr:uid="{00000000-0005-0000-0000-000001A70000}"/>
    <cellStyle name="Normal 2 4 2 2 2" xfId="1052" xr:uid="{00000000-0005-0000-0000-000002A70000}"/>
    <cellStyle name="Normal 2 4 2 3" xfId="1053" xr:uid="{00000000-0005-0000-0000-000003A70000}"/>
    <cellStyle name="Normal 2 4 2 3 2" xfId="1054" xr:uid="{00000000-0005-0000-0000-000004A70000}"/>
    <cellStyle name="Normal 2 4 2 4" xfId="1055" xr:uid="{00000000-0005-0000-0000-000005A70000}"/>
    <cellStyle name="Normal 2 4 2 5" xfId="1056" xr:uid="{00000000-0005-0000-0000-000006A70000}"/>
    <cellStyle name="Normal 2 4 2 6" xfId="1057" xr:uid="{00000000-0005-0000-0000-000007A70000}"/>
    <cellStyle name="Normal 2 4 2 7" xfId="7212" xr:uid="{00000000-0005-0000-0000-000008A70000}"/>
    <cellStyle name="Normal 2 4 3" xfId="1058" xr:uid="{00000000-0005-0000-0000-000009A70000}"/>
    <cellStyle name="Normal 2 4 3 2" xfId="1059" xr:uid="{00000000-0005-0000-0000-00000AA70000}"/>
    <cellStyle name="Normal 2 4 3 2 2" xfId="1060" xr:uid="{00000000-0005-0000-0000-00000BA70000}"/>
    <cellStyle name="Normal 2 4 3 3" xfId="1061" xr:uid="{00000000-0005-0000-0000-00000CA70000}"/>
    <cellStyle name="Normal 2 4 3 3 2" xfId="1062" xr:uid="{00000000-0005-0000-0000-00000DA70000}"/>
    <cellStyle name="Normal 2 4 3 4" xfId="1063" xr:uid="{00000000-0005-0000-0000-00000EA70000}"/>
    <cellStyle name="Normal 2 4 3 5" xfId="1064" xr:uid="{00000000-0005-0000-0000-00000FA70000}"/>
    <cellStyle name="Normal 2 4 3 6" xfId="1065" xr:uid="{00000000-0005-0000-0000-000010A70000}"/>
    <cellStyle name="Normal 2 4 3 7" xfId="7213" xr:uid="{00000000-0005-0000-0000-000011A70000}"/>
    <cellStyle name="Normal 2 4 4" xfId="1066" xr:uid="{00000000-0005-0000-0000-000012A70000}"/>
    <cellStyle name="Normal 2 4 4 2" xfId="1067" xr:uid="{00000000-0005-0000-0000-000013A70000}"/>
    <cellStyle name="Normal 2 4 4 2 2" xfId="1068" xr:uid="{00000000-0005-0000-0000-000014A70000}"/>
    <cellStyle name="Normal 2 4 4 3" xfId="1069" xr:uid="{00000000-0005-0000-0000-000015A70000}"/>
    <cellStyle name="Normal 2 4 4 3 2" xfId="1070" xr:uid="{00000000-0005-0000-0000-000016A70000}"/>
    <cellStyle name="Normal 2 4 4 4" xfId="1071" xr:uid="{00000000-0005-0000-0000-000017A70000}"/>
    <cellStyle name="Normal 2 4 4 5" xfId="7214" xr:uid="{00000000-0005-0000-0000-000018A70000}"/>
    <cellStyle name="Normal 2 4 4 6" xfId="10983" xr:uid="{00000000-0005-0000-0000-000019A70000}"/>
    <cellStyle name="Normal 2 4 4 7" xfId="10694" xr:uid="{00000000-0005-0000-0000-00001AA70000}"/>
    <cellStyle name="Normal 2 4 5" xfId="1072" xr:uid="{00000000-0005-0000-0000-00001BA70000}"/>
    <cellStyle name="Normal 2 4 5 2" xfId="1073" xr:uid="{00000000-0005-0000-0000-00001CA70000}"/>
    <cellStyle name="Normal 2 4 5 3" xfId="1074" xr:uid="{00000000-0005-0000-0000-00001DA70000}"/>
    <cellStyle name="Normal 2 4 6" xfId="1075" xr:uid="{00000000-0005-0000-0000-00001EA70000}"/>
    <cellStyle name="Normal 2 4 7" xfId="1076" xr:uid="{00000000-0005-0000-0000-00001FA70000}"/>
    <cellStyle name="Normal 2 4 8" xfId="7215" xr:uid="{00000000-0005-0000-0000-000020A70000}"/>
    <cellStyle name="Normal 2 4 9" xfId="7216" xr:uid="{00000000-0005-0000-0000-000021A70000}"/>
    <cellStyle name="Normal 2 40" xfId="1077" xr:uid="{00000000-0005-0000-0000-000022A70000}"/>
    <cellStyle name="Normal 2 40 2" xfId="10984" xr:uid="{00000000-0005-0000-0000-000023A70000}"/>
    <cellStyle name="Normal 2 40 3" xfId="10859" xr:uid="{00000000-0005-0000-0000-000024A70000}"/>
    <cellStyle name="Normal 2 41" xfId="1078" xr:uid="{00000000-0005-0000-0000-000025A70000}"/>
    <cellStyle name="Normal 2 42" xfId="1079" xr:uid="{00000000-0005-0000-0000-000026A70000}"/>
    <cellStyle name="Normal 2 43" xfId="1080" xr:uid="{00000000-0005-0000-0000-000027A70000}"/>
    <cellStyle name="Normal 2 43 2" xfId="1081" xr:uid="{00000000-0005-0000-0000-000028A70000}"/>
    <cellStyle name="Normal 2 44" xfId="1082" xr:uid="{00000000-0005-0000-0000-000029A70000}"/>
    <cellStyle name="Normal 2 45" xfId="1083" xr:uid="{00000000-0005-0000-0000-00002AA70000}"/>
    <cellStyle name="Normal 2 46" xfId="1084" xr:uid="{00000000-0005-0000-0000-00002BA70000}"/>
    <cellStyle name="Normal 2 47" xfId="1085" xr:uid="{00000000-0005-0000-0000-00002CA70000}"/>
    <cellStyle name="Normal 2 48" xfId="1086" xr:uid="{00000000-0005-0000-0000-00002DA70000}"/>
    <cellStyle name="Normal 2 49" xfId="1087" xr:uid="{00000000-0005-0000-0000-00002EA70000}"/>
    <cellStyle name="Normal 2 5" xfId="1088" xr:uid="{00000000-0005-0000-0000-00002FA70000}"/>
    <cellStyle name="Normal 2 5 2" xfId="7217" xr:uid="{00000000-0005-0000-0000-000030A70000}"/>
    <cellStyle name="Normal 2 5 2 2" xfId="11191" xr:uid="{00000000-0005-0000-0000-000031A70000}"/>
    <cellStyle name="Normal 2 5 2 3" xfId="10695" xr:uid="{00000000-0005-0000-0000-000032A70000}"/>
    <cellStyle name="Normal 2 5 3" xfId="7218" xr:uid="{00000000-0005-0000-0000-000033A70000}"/>
    <cellStyle name="Normal 2 5 4" xfId="7219" xr:uid="{00000000-0005-0000-0000-000034A70000}"/>
    <cellStyle name="Normal 2 5 5" xfId="7220" xr:uid="{00000000-0005-0000-0000-000035A70000}"/>
    <cellStyle name="Normal 2 50" xfId="1089" xr:uid="{00000000-0005-0000-0000-000036A70000}"/>
    <cellStyle name="Normal 2 51" xfId="1090" xr:uid="{00000000-0005-0000-0000-000037A70000}"/>
    <cellStyle name="Normal 2 52" xfId="1091" xr:uid="{00000000-0005-0000-0000-000038A70000}"/>
    <cellStyle name="Normal 2 53" xfId="1092" xr:uid="{00000000-0005-0000-0000-000039A70000}"/>
    <cellStyle name="Normal 2 54" xfId="1093" xr:uid="{00000000-0005-0000-0000-00003AA70000}"/>
    <cellStyle name="Normal 2 55" xfId="1094" xr:uid="{00000000-0005-0000-0000-00003BA70000}"/>
    <cellStyle name="Normal 2 56" xfId="7221" xr:uid="{00000000-0005-0000-0000-00003CA70000}"/>
    <cellStyle name="Normal 2 56 2" xfId="47477" xr:uid="{00000000-0005-0000-0000-00003DA70000}"/>
    <cellStyle name="Normal 2 57" xfId="7222" xr:uid="{00000000-0005-0000-0000-00003EA70000}"/>
    <cellStyle name="Normal 2 58" xfId="47512" xr:uid="{D638A373-B878-4724-8ACA-D50F90BDE059}"/>
    <cellStyle name="Normal 2 6" xfId="1095" xr:uid="{00000000-0005-0000-0000-00003FA70000}"/>
    <cellStyle name="Normal 2 6 2" xfId="7223" xr:uid="{00000000-0005-0000-0000-000040A70000}"/>
    <cellStyle name="Normal 2 6 3" xfId="7224" xr:uid="{00000000-0005-0000-0000-000041A70000}"/>
    <cellStyle name="Normal 2 7" xfId="1096" xr:uid="{00000000-0005-0000-0000-000042A70000}"/>
    <cellStyle name="Normal 2 7 2" xfId="1097" xr:uid="{00000000-0005-0000-0000-000043A70000}"/>
    <cellStyle name="Normal 2 7 3" xfId="1098" xr:uid="{00000000-0005-0000-0000-000044A70000}"/>
    <cellStyle name="Normal 2 7 4" xfId="1099" xr:uid="{00000000-0005-0000-0000-000045A70000}"/>
    <cellStyle name="Normal 2 7 5" xfId="1100" xr:uid="{00000000-0005-0000-0000-000046A70000}"/>
    <cellStyle name="Normal 2 7 6" xfId="7225" xr:uid="{00000000-0005-0000-0000-000047A70000}"/>
    <cellStyle name="Normal 2 8" xfId="1101" xr:uid="{00000000-0005-0000-0000-000048A70000}"/>
    <cellStyle name="Normal 2 8 2" xfId="1102" xr:uid="{00000000-0005-0000-0000-000049A70000}"/>
    <cellStyle name="Normal 2 8 3" xfId="1103" xr:uid="{00000000-0005-0000-0000-00004AA70000}"/>
    <cellStyle name="Normal 2 8 4" xfId="1104" xr:uid="{00000000-0005-0000-0000-00004BA70000}"/>
    <cellStyle name="Normal 2 8 5" xfId="1105" xr:uid="{00000000-0005-0000-0000-00004CA70000}"/>
    <cellStyle name="Normal 2 8 6" xfId="7226" xr:uid="{00000000-0005-0000-0000-00004DA70000}"/>
    <cellStyle name="Normal 2 9" xfId="1106" xr:uid="{00000000-0005-0000-0000-00004EA70000}"/>
    <cellStyle name="Normal 2 9 2" xfId="1107" xr:uid="{00000000-0005-0000-0000-00004FA70000}"/>
    <cellStyle name="Normal 2 9 3" xfId="1108" xr:uid="{00000000-0005-0000-0000-000050A70000}"/>
    <cellStyle name="Normal 2 9 4" xfId="1109" xr:uid="{00000000-0005-0000-0000-000051A70000}"/>
    <cellStyle name="Normal 2 9 5" xfId="1110" xr:uid="{00000000-0005-0000-0000-000052A70000}"/>
    <cellStyle name="Normal 2 9 6" xfId="7227" xr:uid="{00000000-0005-0000-0000-000053A70000}"/>
    <cellStyle name="Normal 20" xfId="1111" xr:uid="{00000000-0005-0000-0000-000054A70000}"/>
    <cellStyle name="Normal 20 2" xfId="1112" xr:uid="{00000000-0005-0000-0000-000055A70000}"/>
    <cellStyle name="Normal 20 2 2" xfId="7228" xr:uid="{00000000-0005-0000-0000-000056A70000}"/>
    <cellStyle name="Normal 20 3" xfId="1113" xr:uid="{00000000-0005-0000-0000-000057A70000}"/>
    <cellStyle name="Normal 20 3 2" xfId="7229" xr:uid="{00000000-0005-0000-0000-000058A70000}"/>
    <cellStyle name="Normal 20 4" xfId="7230" xr:uid="{00000000-0005-0000-0000-000059A70000}"/>
    <cellStyle name="Normal 21" xfId="1114" xr:uid="{00000000-0005-0000-0000-00005AA70000}"/>
    <cellStyle name="Normal 21 2" xfId="1115" xr:uid="{00000000-0005-0000-0000-00005BA70000}"/>
    <cellStyle name="Normal 21 3" xfId="1116" xr:uid="{00000000-0005-0000-0000-00005CA70000}"/>
    <cellStyle name="Normal 21 4" xfId="7231" xr:uid="{00000000-0005-0000-0000-00005DA70000}"/>
    <cellStyle name="Normal 22" xfId="1117" xr:uid="{00000000-0005-0000-0000-00005EA70000}"/>
    <cellStyle name="Normal 22 2" xfId="1118" xr:uid="{00000000-0005-0000-0000-00005FA70000}"/>
    <cellStyle name="Normal 22 2 2" xfId="10985" xr:uid="{00000000-0005-0000-0000-000060A70000}"/>
    <cellStyle name="Normal 22 2 3" xfId="10696" xr:uid="{00000000-0005-0000-0000-000061A70000}"/>
    <cellStyle name="Normal 22 3" xfId="1119" xr:uid="{00000000-0005-0000-0000-000062A70000}"/>
    <cellStyle name="Normal 22 4" xfId="7232" xr:uid="{00000000-0005-0000-0000-000063A70000}"/>
    <cellStyle name="Normal 23" xfId="1120" xr:uid="{00000000-0005-0000-0000-000064A70000}"/>
    <cellStyle name="Normal 23 2" xfId="1121" xr:uid="{00000000-0005-0000-0000-000065A70000}"/>
    <cellStyle name="Normal 23 2 2" xfId="10986" xr:uid="{00000000-0005-0000-0000-000066A70000}"/>
    <cellStyle name="Normal 23 2 3" xfId="10698" xr:uid="{00000000-0005-0000-0000-000067A70000}"/>
    <cellStyle name="Normal 23 3" xfId="1122" xr:uid="{00000000-0005-0000-0000-000068A70000}"/>
    <cellStyle name="Normal 23 3 2" xfId="10987" xr:uid="{00000000-0005-0000-0000-000069A70000}"/>
    <cellStyle name="Normal 23 3 3" xfId="10697" xr:uid="{00000000-0005-0000-0000-00006AA70000}"/>
    <cellStyle name="Normal 23 4" xfId="7233" xr:uid="{00000000-0005-0000-0000-00006BA70000}"/>
    <cellStyle name="Normal 24" xfId="1123" xr:uid="{00000000-0005-0000-0000-00006CA70000}"/>
    <cellStyle name="Normal 24 2" xfId="7234" xr:uid="{00000000-0005-0000-0000-00006DA70000}"/>
    <cellStyle name="Normal 24 3" xfId="10988" xr:uid="{00000000-0005-0000-0000-00006EA70000}"/>
    <cellStyle name="Normal 24 4" xfId="10699" xr:uid="{00000000-0005-0000-0000-00006FA70000}"/>
    <cellStyle name="Normal 25" xfId="1124" xr:uid="{00000000-0005-0000-0000-000070A70000}"/>
    <cellStyle name="Normal 25 2" xfId="7235" xr:uid="{00000000-0005-0000-0000-000071A70000}"/>
    <cellStyle name="Normal 25 2 2" xfId="7236" xr:uid="{00000000-0005-0000-0000-000072A70000}"/>
    <cellStyle name="Normal 25 2 3" xfId="7237" xr:uid="{00000000-0005-0000-0000-000073A70000}"/>
    <cellStyle name="Normal 25 3" xfId="7238" xr:uid="{00000000-0005-0000-0000-000074A70000}"/>
    <cellStyle name="Normal 25 4" xfId="7239" xr:uid="{00000000-0005-0000-0000-000075A70000}"/>
    <cellStyle name="Normal 25 5" xfId="10989" xr:uid="{00000000-0005-0000-0000-000076A70000}"/>
    <cellStyle name="Normal 25 6" xfId="10700" xr:uid="{00000000-0005-0000-0000-000077A70000}"/>
    <cellStyle name="Normal 26" xfId="1125" xr:uid="{00000000-0005-0000-0000-000078A70000}"/>
    <cellStyle name="Normal 26 2" xfId="7240" xr:uid="{00000000-0005-0000-0000-000079A70000}"/>
    <cellStyle name="Normal 26 3" xfId="7241" xr:uid="{00000000-0005-0000-0000-00007AA70000}"/>
    <cellStyle name="Normal 26 4" xfId="10990" xr:uid="{00000000-0005-0000-0000-00007BA70000}"/>
    <cellStyle name="Normal 26 5" xfId="10701" xr:uid="{00000000-0005-0000-0000-00007CA70000}"/>
    <cellStyle name="Normal 27" xfId="1126" xr:uid="{00000000-0005-0000-0000-00007DA70000}"/>
    <cellStyle name="Normal 27 2" xfId="7242" xr:uid="{00000000-0005-0000-0000-00007EA70000}"/>
    <cellStyle name="Normal 27 3" xfId="10991" xr:uid="{00000000-0005-0000-0000-00007FA70000}"/>
    <cellStyle name="Normal 27 4" xfId="10702" xr:uid="{00000000-0005-0000-0000-000080A70000}"/>
    <cellStyle name="Normal 28" xfId="1127" xr:uid="{00000000-0005-0000-0000-000081A70000}"/>
    <cellStyle name="Normal 28 2" xfId="7243" xr:uid="{00000000-0005-0000-0000-000082A70000}"/>
    <cellStyle name="Normal 28 3" xfId="10992" xr:uid="{00000000-0005-0000-0000-000083A70000}"/>
    <cellStyle name="Normal 28 4" xfId="10703" xr:uid="{00000000-0005-0000-0000-000084A70000}"/>
    <cellStyle name="Normal 29" xfId="1128" xr:uid="{00000000-0005-0000-0000-000085A70000}"/>
    <cellStyle name="Normal 29 2" xfId="7244" xr:uid="{00000000-0005-0000-0000-000086A70000}"/>
    <cellStyle name="Normal 29 3" xfId="10993" xr:uid="{00000000-0005-0000-0000-000087A70000}"/>
    <cellStyle name="Normal 29 4" xfId="10704" xr:uid="{00000000-0005-0000-0000-000088A70000}"/>
    <cellStyle name="Normal 3" xfId="1129" xr:uid="{00000000-0005-0000-0000-000089A70000}"/>
    <cellStyle name="Normal 3 10" xfId="1130" xr:uid="{00000000-0005-0000-0000-00008AA70000}"/>
    <cellStyle name="Normal 3 11" xfId="7245" xr:uid="{00000000-0005-0000-0000-00008BA70000}"/>
    <cellStyle name="Normal 3 11 2" xfId="7246" xr:uid="{00000000-0005-0000-0000-00008CA70000}"/>
    <cellStyle name="Normal 3 12" xfId="7247" xr:uid="{00000000-0005-0000-0000-00008DA70000}"/>
    <cellStyle name="Normal 3 13" xfId="7248" xr:uid="{00000000-0005-0000-0000-00008EA70000}"/>
    <cellStyle name="Normal 3 14" xfId="7249" xr:uid="{00000000-0005-0000-0000-00008FA70000}"/>
    <cellStyle name="Normal 3 17" xfId="47495" xr:uid="{00000000-0005-0000-0000-000090A70000}"/>
    <cellStyle name="Normal 3 2" xfId="1131" xr:uid="{00000000-0005-0000-0000-000091A70000}"/>
    <cellStyle name="Normal 3 2 10" xfId="7250" xr:uid="{00000000-0005-0000-0000-000092A70000}"/>
    <cellStyle name="Normal 3 2 2" xfId="1132" xr:uid="{00000000-0005-0000-0000-000093A70000}"/>
    <cellStyle name="Normal 3 2 2 2" xfId="1133" xr:uid="{00000000-0005-0000-0000-000094A70000}"/>
    <cellStyle name="Normal 3 2 2 2 2" xfId="10994" xr:uid="{00000000-0005-0000-0000-000095A70000}"/>
    <cellStyle name="Normal 3 2 2 2 3" xfId="10705" xr:uid="{00000000-0005-0000-0000-000096A70000}"/>
    <cellStyle name="Normal 3 2 2 3" xfId="1134" xr:uid="{00000000-0005-0000-0000-000097A70000}"/>
    <cellStyle name="Normal 3 2 2 4" xfId="1135" xr:uid="{00000000-0005-0000-0000-000098A70000}"/>
    <cellStyle name="Normal 3 2 2 5" xfId="7251" xr:uid="{00000000-0005-0000-0000-000099A70000}"/>
    <cellStyle name="Normal 3 2 22" xfId="47508" xr:uid="{00000000-0005-0000-0000-00009AA70000}"/>
    <cellStyle name="Normal 3 2 3" xfId="1136" xr:uid="{00000000-0005-0000-0000-00009BA70000}"/>
    <cellStyle name="Normal 3 2 3 2" xfId="1137" xr:uid="{00000000-0005-0000-0000-00009CA70000}"/>
    <cellStyle name="Normal 3 2 3 3" xfId="1138" xr:uid="{00000000-0005-0000-0000-00009DA70000}"/>
    <cellStyle name="Normal 3 2 3 4" xfId="1139" xr:uid="{00000000-0005-0000-0000-00009EA70000}"/>
    <cellStyle name="Normal 3 2 3 5" xfId="7252" xr:uid="{00000000-0005-0000-0000-00009FA70000}"/>
    <cellStyle name="Normal 3 2 4" xfId="1140" xr:uid="{00000000-0005-0000-0000-0000A0A70000}"/>
    <cellStyle name="Normal 3 2 4 2" xfId="7253" xr:uid="{00000000-0005-0000-0000-0000A1A70000}"/>
    <cellStyle name="Normal 3 2 4 3" xfId="10995" xr:uid="{00000000-0005-0000-0000-0000A2A70000}"/>
    <cellStyle name="Normal 3 2 4 4" xfId="10861" xr:uid="{00000000-0005-0000-0000-0000A3A70000}"/>
    <cellStyle name="Normal 3 2 5" xfId="1141" xr:uid="{00000000-0005-0000-0000-0000A4A70000}"/>
    <cellStyle name="Normal 3 2 5 2" xfId="47260" xr:uid="{00000000-0005-0000-0000-0000A5A70000}"/>
    <cellStyle name="Normal 3 2 6" xfId="1142" xr:uid="{00000000-0005-0000-0000-0000A6A70000}"/>
    <cellStyle name="Normal 3 2 6 2" xfId="47474" xr:uid="{00000000-0005-0000-0000-0000A7A70000}"/>
    <cellStyle name="Normal 3 2 7" xfId="7254" xr:uid="{00000000-0005-0000-0000-0000A8A70000}"/>
    <cellStyle name="Normal 3 2 7 2" xfId="7255" xr:uid="{00000000-0005-0000-0000-0000A9A70000}"/>
    <cellStyle name="Normal 3 2 7 3" xfId="47486" xr:uid="{00000000-0005-0000-0000-0000AAA70000}"/>
    <cellStyle name="Normal 3 2 7 4" xfId="47509" xr:uid="{00000000-0005-0000-0000-0000ABA70000}"/>
    <cellStyle name="Normal 3 2 8" xfId="7256" xr:uid="{00000000-0005-0000-0000-0000ACA70000}"/>
    <cellStyle name="Normal 3 2 9" xfId="7257" xr:uid="{00000000-0005-0000-0000-0000ADA70000}"/>
    <cellStyle name="Normal 3 3" xfId="1143" xr:uid="{00000000-0005-0000-0000-0000AEA70000}"/>
    <cellStyle name="Normal 3 3 2" xfId="1144" xr:uid="{00000000-0005-0000-0000-0000AFA70000}"/>
    <cellStyle name="Normal 3 3 2 2" xfId="1145" xr:uid="{00000000-0005-0000-0000-0000B0A70000}"/>
    <cellStyle name="Normal 3 3 2 3" xfId="1146" xr:uid="{00000000-0005-0000-0000-0000B1A70000}"/>
    <cellStyle name="Normal 3 3 2 4" xfId="1147" xr:uid="{00000000-0005-0000-0000-0000B2A70000}"/>
    <cellStyle name="Normal 3 3 2 5" xfId="7258" xr:uid="{00000000-0005-0000-0000-0000B3A70000}"/>
    <cellStyle name="Normal 3 3 3" xfId="1148" xr:uid="{00000000-0005-0000-0000-0000B4A70000}"/>
    <cellStyle name="Normal 3 3 3 2" xfId="1149" xr:uid="{00000000-0005-0000-0000-0000B5A70000}"/>
    <cellStyle name="Normal 3 3 3 3" xfId="1150" xr:uid="{00000000-0005-0000-0000-0000B6A70000}"/>
    <cellStyle name="Normal 3 3 3 4" xfId="1151" xr:uid="{00000000-0005-0000-0000-0000B7A70000}"/>
    <cellStyle name="Normal 3 3 4" xfId="1152" xr:uid="{00000000-0005-0000-0000-0000B8A70000}"/>
    <cellStyle name="Normal 3 3 4 2" xfId="10996" xr:uid="{00000000-0005-0000-0000-0000B9A70000}"/>
    <cellStyle name="Normal 3 3 4 3" xfId="10706" xr:uid="{00000000-0005-0000-0000-0000BAA70000}"/>
    <cellStyle name="Normal 3 3 5" xfId="1153" xr:uid="{00000000-0005-0000-0000-0000BBA70000}"/>
    <cellStyle name="Normal 3 3 6" xfId="1154" xr:uid="{00000000-0005-0000-0000-0000BCA70000}"/>
    <cellStyle name="Normal 3 3 7" xfId="7259" xr:uid="{00000000-0005-0000-0000-0000BDA70000}"/>
    <cellStyle name="Normal 3 3 8" xfId="7260" xr:uid="{00000000-0005-0000-0000-0000BEA70000}"/>
    <cellStyle name="Normal 3 4" xfId="1155" xr:uid="{00000000-0005-0000-0000-0000BFA70000}"/>
    <cellStyle name="Normal 3 4 2" xfId="1156" xr:uid="{00000000-0005-0000-0000-0000C0A70000}"/>
    <cellStyle name="Normal 3 4 2 2" xfId="1157" xr:uid="{00000000-0005-0000-0000-0000C1A70000}"/>
    <cellStyle name="Normal 3 4 2 3" xfId="1158" xr:uid="{00000000-0005-0000-0000-0000C2A70000}"/>
    <cellStyle name="Normal 3 4 2 4" xfId="1159" xr:uid="{00000000-0005-0000-0000-0000C3A70000}"/>
    <cellStyle name="Normal 3 4 3" xfId="1160" xr:uid="{00000000-0005-0000-0000-0000C4A70000}"/>
    <cellStyle name="Normal 3 4 3 2" xfId="1161" xr:uid="{00000000-0005-0000-0000-0000C5A70000}"/>
    <cellStyle name="Normal 3 4 3 3" xfId="1162" xr:uid="{00000000-0005-0000-0000-0000C6A70000}"/>
    <cellStyle name="Normal 3 4 3 4" xfId="1163" xr:uid="{00000000-0005-0000-0000-0000C7A70000}"/>
    <cellStyle name="Normal 3 4 4" xfId="1164" xr:uid="{00000000-0005-0000-0000-0000C8A70000}"/>
    <cellStyle name="Normal 3 4 4 2" xfId="10997" xr:uid="{00000000-0005-0000-0000-0000C9A70000}"/>
    <cellStyle name="Normal 3 4 4 3" xfId="10707" xr:uid="{00000000-0005-0000-0000-0000CAA70000}"/>
    <cellStyle name="Normal 3 4 5" xfId="1165" xr:uid="{00000000-0005-0000-0000-0000CBA70000}"/>
    <cellStyle name="Normal 3 4 6" xfId="1166" xr:uid="{00000000-0005-0000-0000-0000CCA70000}"/>
    <cellStyle name="Normal 3 4 7" xfId="7261" xr:uid="{00000000-0005-0000-0000-0000CDA70000}"/>
    <cellStyle name="Normal 3 5" xfId="1167" xr:uid="{00000000-0005-0000-0000-0000CEA70000}"/>
    <cellStyle name="Normal 3 5 2" xfId="1168" xr:uid="{00000000-0005-0000-0000-0000CFA70000}"/>
    <cellStyle name="Normal 3 5 3" xfId="1169" xr:uid="{00000000-0005-0000-0000-0000D0A70000}"/>
    <cellStyle name="Normal 3 5 4" xfId="1170" xr:uid="{00000000-0005-0000-0000-0000D1A70000}"/>
    <cellStyle name="Normal 3 5 5" xfId="7262" xr:uid="{00000000-0005-0000-0000-0000D2A70000}"/>
    <cellStyle name="Normal 3 6" xfId="1171" xr:uid="{00000000-0005-0000-0000-0000D3A70000}"/>
    <cellStyle name="Normal 3 6 2" xfId="1172" xr:uid="{00000000-0005-0000-0000-0000D4A70000}"/>
    <cellStyle name="Normal 3 6 3" xfId="1173" xr:uid="{00000000-0005-0000-0000-0000D5A70000}"/>
    <cellStyle name="Normal 3 6 4" xfId="1174" xr:uid="{00000000-0005-0000-0000-0000D6A70000}"/>
    <cellStyle name="Normal 3 6 5" xfId="7263" xr:uid="{00000000-0005-0000-0000-0000D7A70000}"/>
    <cellStyle name="Normal 3 6 5 2" xfId="47496" xr:uid="{00000000-0005-0000-0000-0000D8A70000}"/>
    <cellStyle name="Normal 3 7" xfId="1175" xr:uid="{00000000-0005-0000-0000-0000D9A70000}"/>
    <cellStyle name="Normal 3 7 2" xfId="1176" xr:uid="{00000000-0005-0000-0000-0000DAA70000}"/>
    <cellStyle name="Normal 3 7 3" xfId="1177" xr:uid="{00000000-0005-0000-0000-0000DBA70000}"/>
    <cellStyle name="Normal 3 7 4" xfId="1178" xr:uid="{00000000-0005-0000-0000-0000DCA70000}"/>
    <cellStyle name="Normal 3 7 5" xfId="7264" xr:uid="{00000000-0005-0000-0000-0000DDA70000}"/>
    <cellStyle name="Normal 3 8" xfId="1179" xr:uid="{00000000-0005-0000-0000-0000DEA70000}"/>
    <cellStyle name="Normal 3 8 2" xfId="10998" xr:uid="{00000000-0005-0000-0000-0000DFA70000}"/>
    <cellStyle name="Normal 3 8 3" xfId="10860" xr:uid="{00000000-0005-0000-0000-0000E0A70000}"/>
    <cellStyle name="Normal 3 9" xfId="1180" xr:uid="{00000000-0005-0000-0000-0000E1A70000}"/>
    <cellStyle name="Normal 3 9 2" xfId="47480" xr:uid="{00000000-0005-0000-0000-0000E2A70000}"/>
    <cellStyle name="Normal 30" xfId="1181" xr:uid="{00000000-0005-0000-0000-0000E3A70000}"/>
    <cellStyle name="Normal 30 2" xfId="7265" xr:uid="{00000000-0005-0000-0000-0000E4A70000}"/>
    <cellStyle name="Normal 30 3" xfId="10999" xr:uid="{00000000-0005-0000-0000-0000E5A70000}"/>
    <cellStyle name="Normal 30 4" xfId="10708" xr:uid="{00000000-0005-0000-0000-0000E6A70000}"/>
    <cellStyle name="Normal 31" xfId="1182" xr:uid="{00000000-0005-0000-0000-0000E7A70000}"/>
    <cellStyle name="Normal 31 2" xfId="7266" xr:uid="{00000000-0005-0000-0000-0000E8A70000}"/>
    <cellStyle name="Normal 31 3" xfId="10486" xr:uid="{00000000-0005-0000-0000-0000E9A70000}"/>
    <cellStyle name="Normal 31 4" xfId="10364" xr:uid="{00000000-0005-0000-0000-0000EAA70000}"/>
    <cellStyle name="Normal 31 5" xfId="11000" xr:uid="{00000000-0005-0000-0000-0000EBA70000}"/>
    <cellStyle name="Normal 31 6" xfId="10709" xr:uid="{00000000-0005-0000-0000-0000ECA70000}"/>
    <cellStyle name="Normal 32" xfId="1183" xr:uid="{00000000-0005-0000-0000-0000EDA70000}"/>
    <cellStyle name="Normal 32 2" xfId="10487" xr:uid="{00000000-0005-0000-0000-0000EEA70000}"/>
    <cellStyle name="Normal 32 3" xfId="10365" xr:uid="{00000000-0005-0000-0000-0000EFA70000}"/>
    <cellStyle name="Normal 32 4" xfId="11001" xr:uid="{00000000-0005-0000-0000-0000F0A70000}"/>
    <cellStyle name="Normal 32 5" xfId="10710" xr:uid="{00000000-0005-0000-0000-0000F1A70000}"/>
    <cellStyle name="Normal 33" xfId="1184" xr:uid="{00000000-0005-0000-0000-0000F2A70000}"/>
    <cellStyle name="Normal 33 2" xfId="10488" xr:uid="{00000000-0005-0000-0000-0000F3A70000}"/>
    <cellStyle name="Normal 33 3" xfId="11002" xr:uid="{00000000-0005-0000-0000-0000F4A70000}"/>
    <cellStyle name="Normal 33 4" xfId="10711" xr:uid="{00000000-0005-0000-0000-0000F5A70000}"/>
    <cellStyle name="Normal 34" xfId="1185" xr:uid="{00000000-0005-0000-0000-0000F6A70000}"/>
    <cellStyle name="Normal 34 2" xfId="7267" xr:uid="{00000000-0005-0000-0000-0000F7A70000}"/>
    <cellStyle name="Normal 34 2 2" xfId="7268" xr:uid="{00000000-0005-0000-0000-0000F8A70000}"/>
    <cellStyle name="Normal 34 3" xfId="7269" xr:uid="{00000000-0005-0000-0000-0000F9A70000}"/>
    <cellStyle name="Normal 34 4" xfId="7270" xr:uid="{00000000-0005-0000-0000-0000FAA70000}"/>
    <cellStyle name="Normal 34 5" xfId="11003" xr:uid="{00000000-0005-0000-0000-0000FBA70000}"/>
    <cellStyle name="Normal 34 6" xfId="10712" xr:uid="{00000000-0005-0000-0000-0000FCA70000}"/>
    <cellStyle name="Normal 35" xfId="1186" xr:uid="{00000000-0005-0000-0000-0000FDA70000}"/>
    <cellStyle name="Normal 35 2" xfId="10489" xr:uid="{00000000-0005-0000-0000-0000FEA70000}"/>
    <cellStyle name="Normal 35 2 2" xfId="11450" xr:uid="{00000000-0005-0000-0000-0000FFA70000}"/>
    <cellStyle name="Normal 35 2 3" xfId="13885" xr:uid="{00000000-0005-0000-0000-000000A80000}"/>
    <cellStyle name="Normal 35 2 4" xfId="20307" xr:uid="{00000000-0005-0000-0000-000001A80000}"/>
    <cellStyle name="Normal 35 3" xfId="11004" xr:uid="{00000000-0005-0000-0000-000002A80000}"/>
    <cellStyle name="Normal 35 4" xfId="10713" xr:uid="{00000000-0005-0000-0000-000003A80000}"/>
    <cellStyle name="Normal 36" xfId="1187" xr:uid="{00000000-0005-0000-0000-000004A80000}"/>
    <cellStyle name="Normal 36 2" xfId="11005" xr:uid="{00000000-0005-0000-0000-000005A80000}"/>
    <cellStyle name="Normal 36 3" xfId="10858" xr:uid="{00000000-0005-0000-0000-000006A80000}"/>
    <cellStyle name="Normal 37" xfId="1188" xr:uid="{00000000-0005-0000-0000-000007A80000}"/>
    <cellStyle name="Normal 38" xfId="1189" xr:uid="{00000000-0005-0000-0000-000008A80000}"/>
    <cellStyle name="Normal 39" xfId="1190" xr:uid="{00000000-0005-0000-0000-000009A80000}"/>
    <cellStyle name="Normal 4" xfId="1191" xr:uid="{00000000-0005-0000-0000-00000AA80000}"/>
    <cellStyle name="Normal 4 10" xfId="1192" xr:uid="{00000000-0005-0000-0000-00000BA80000}"/>
    <cellStyle name="Normal 4 10 2" xfId="47304" xr:uid="{00000000-0005-0000-0000-00000CA80000}"/>
    <cellStyle name="Normal 4 11" xfId="1193" xr:uid="{00000000-0005-0000-0000-00000DA80000}"/>
    <cellStyle name="Normal 4 12" xfId="7271" xr:uid="{00000000-0005-0000-0000-00000EA80000}"/>
    <cellStyle name="Normal 4 13" xfId="7272" xr:uid="{00000000-0005-0000-0000-00000FA80000}"/>
    <cellStyle name="Normal 4 14" xfId="7273" xr:uid="{00000000-0005-0000-0000-000010A80000}"/>
    <cellStyle name="Normal 4 2" xfId="1194" xr:uid="{00000000-0005-0000-0000-000011A80000}"/>
    <cellStyle name="Normal 4 2 2" xfId="1195" xr:uid="{00000000-0005-0000-0000-000012A80000}"/>
    <cellStyle name="Normal 4 2 2 2" xfId="1196" xr:uid="{00000000-0005-0000-0000-000013A80000}"/>
    <cellStyle name="Normal 4 2 2 2 2" xfId="1197" xr:uid="{00000000-0005-0000-0000-000014A80000}"/>
    <cellStyle name="Normal 4 2 2 2 2 2" xfId="1198" xr:uid="{00000000-0005-0000-0000-000015A80000}"/>
    <cellStyle name="Normal 4 2 2 2 3" xfId="1199" xr:uid="{00000000-0005-0000-0000-000016A80000}"/>
    <cellStyle name="Normal 4 2 2 3" xfId="1200" xr:uid="{00000000-0005-0000-0000-000017A80000}"/>
    <cellStyle name="Normal 4 2 2 3 2" xfId="1201" xr:uid="{00000000-0005-0000-0000-000018A80000}"/>
    <cellStyle name="Normal 4 2 2 4" xfId="1202" xr:uid="{00000000-0005-0000-0000-000019A80000}"/>
    <cellStyle name="Normal 4 2 2 5" xfId="1203" xr:uid="{00000000-0005-0000-0000-00001AA80000}"/>
    <cellStyle name="Normal 4 2 2 5 2" xfId="11006" xr:uid="{00000000-0005-0000-0000-00001BA80000}"/>
    <cellStyle name="Normal 4 2 2 5 3" xfId="10714" xr:uid="{00000000-0005-0000-0000-00001CA80000}"/>
    <cellStyle name="Normal 4 2 2 6" xfId="1204" xr:uid="{00000000-0005-0000-0000-00001DA80000}"/>
    <cellStyle name="Normal 4 2 2 7" xfId="7274" xr:uid="{00000000-0005-0000-0000-00001EA80000}"/>
    <cellStyle name="Normal 4 2 3" xfId="1205" xr:uid="{00000000-0005-0000-0000-00001FA80000}"/>
    <cellStyle name="Normal 4 2 3 2" xfId="1206" xr:uid="{00000000-0005-0000-0000-000020A80000}"/>
    <cellStyle name="Normal 4 2 3 2 2" xfId="1207" xr:uid="{00000000-0005-0000-0000-000021A80000}"/>
    <cellStyle name="Normal 4 2 3 3" xfId="1208" xr:uid="{00000000-0005-0000-0000-000022A80000}"/>
    <cellStyle name="Normal 4 2 3 4" xfId="1209" xr:uid="{00000000-0005-0000-0000-000023A80000}"/>
    <cellStyle name="Normal 4 2 3 4 2" xfId="11007" xr:uid="{00000000-0005-0000-0000-000024A80000}"/>
    <cellStyle name="Normal 4 2 3 4 3" xfId="10715" xr:uid="{00000000-0005-0000-0000-000025A80000}"/>
    <cellStyle name="Normal 4 2 3 5" xfId="1210" xr:uid="{00000000-0005-0000-0000-000026A80000}"/>
    <cellStyle name="Normal 4 2 4" xfId="1211" xr:uid="{00000000-0005-0000-0000-000027A80000}"/>
    <cellStyle name="Normal 4 2 4 2" xfId="1212" xr:uid="{00000000-0005-0000-0000-000028A80000}"/>
    <cellStyle name="Normal 4 2 4 3" xfId="1213" xr:uid="{00000000-0005-0000-0000-000029A80000}"/>
    <cellStyle name="Normal 4 2 4 4" xfId="1214" xr:uid="{00000000-0005-0000-0000-00002AA80000}"/>
    <cellStyle name="Normal 4 2 5" xfId="1215" xr:uid="{00000000-0005-0000-0000-00002BA80000}"/>
    <cellStyle name="Normal 4 2 6" xfId="1216" xr:uid="{00000000-0005-0000-0000-00002CA80000}"/>
    <cellStyle name="Normal 4 2 7" xfId="1217" xr:uid="{00000000-0005-0000-0000-00002DA80000}"/>
    <cellStyle name="Normal 4 2 8" xfId="7275" xr:uid="{00000000-0005-0000-0000-00002EA80000}"/>
    <cellStyle name="Normal 4 2 9" xfId="7276" xr:uid="{00000000-0005-0000-0000-00002FA80000}"/>
    <cellStyle name="Normal 4 3" xfId="1218" xr:uid="{00000000-0005-0000-0000-000030A80000}"/>
    <cellStyle name="Normal 4 3 2" xfId="1219" xr:uid="{00000000-0005-0000-0000-000031A80000}"/>
    <cellStyle name="Normal 4 3 2 2" xfId="1220" xr:uid="{00000000-0005-0000-0000-000032A80000}"/>
    <cellStyle name="Normal 4 3 2 2 2" xfId="1221" xr:uid="{00000000-0005-0000-0000-000033A80000}"/>
    <cellStyle name="Normal 4 3 2 3" xfId="1222" xr:uid="{00000000-0005-0000-0000-000034A80000}"/>
    <cellStyle name="Normal 4 3 2 4" xfId="1223" xr:uid="{00000000-0005-0000-0000-000035A80000}"/>
    <cellStyle name="Normal 4 3 2 5" xfId="1224" xr:uid="{00000000-0005-0000-0000-000036A80000}"/>
    <cellStyle name="Normal 4 3 3" xfId="1225" xr:uid="{00000000-0005-0000-0000-000037A80000}"/>
    <cellStyle name="Normal 4 3 3 2" xfId="1226" xr:uid="{00000000-0005-0000-0000-000038A80000}"/>
    <cellStyle name="Normal 4 3 3 3" xfId="1227" xr:uid="{00000000-0005-0000-0000-000039A80000}"/>
    <cellStyle name="Normal 4 3 3 4" xfId="1228" xr:uid="{00000000-0005-0000-0000-00003AA80000}"/>
    <cellStyle name="Normal 4 3 4" xfId="1229" xr:uid="{00000000-0005-0000-0000-00003BA80000}"/>
    <cellStyle name="Normal 4 3 4 2" xfId="1230" xr:uid="{00000000-0005-0000-0000-00003CA80000}"/>
    <cellStyle name="Normal 4 3 4 3" xfId="1231" xr:uid="{00000000-0005-0000-0000-00003DA80000}"/>
    <cellStyle name="Normal 4 3 5" xfId="1232" xr:uid="{00000000-0005-0000-0000-00003EA80000}"/>
    <cellStyle name="Normal 4 3 5 2" xfId="11008" xr:uid="{00000000-0005-0000-0000-00003FA80000}"/>
    <cellStyle name="Normal 4 3 5 3" xfId="10716" xr:uid="{00000000-0005-0000-0000-000040A80000}"/>
    <cellStyle name="Normal 4 3 6" xfId="1233" xr:uid="{00000000-0005-0000-0000-000041A80000}"/>
    <cellStyle name="Normal 4 3 7" xfId="7277" xr:uid="{00000000-0005-0000-0000-000042A80000}"/>
    <cellStyle name="Normal 4 3 7 2" xfId="7278" xr:uid="{00000000-0005-0000-0000-000043A80000}"/>
    <cellStyle name="Normal 4 3 8" xfId="7279" xr:uid="{00000000-0005-0000-0000-000044A80000}"/>
    <cellStyle name="Normal 4 3 9" xfId="7280" xr:uid="{00000000-0005-0000-0000-000045A80000}"/>
    <cellStyle name="Normal 4 4" xfId="1234" xr:uid="{00000000-0005-0000-0000-000046A80000}"/>
    <cellStyle name="Normal 4 4 2" xfId="1235" xr:uid="{00000000-0005-0000-0000-000047A80000}"/>
    <cellStyle name="Normal 4 4 2 2" xfId="11009" xr:uid="{00000000-0005-0000-0000-000048A80000}"/>
    <cellStyle name="Normal 4 4 2 3" xfId="10717" xr:uid="{00000000-0005-0000-0000-000049A80000}"/>
    <cellStyle name="Normal 4 4 3" xfId="1236" xr:uid="{00000000-0005-0000-0000-00004AA80000}"/>
    <cellStyle name="Normal 4 4 4" xfId="7281" xr:uid="{00000000-0005-0000-0000-00004BA80000}"/>
    <cellStyle name="Normal 4 5" xfId="1237" xr:uid="{00000000-0005-0000-0000-00004CA80000}"/>
    <cellStyle name="Normal 4 5 2" xfId="1238" xr:uid="{00000000-0005-0000-0000-00004DA80000}"/>
    <cellStyle name="Normal 4 5 2 2" xfId="1239" xr:uid="{00000000-0005-0000-0000-00004EA80000}"/>
    <cellStyle name="Normal 4 5 3" xfId="1240" xr:uid="{00000000-0005-0000-0000-00004FA80000}"/>
    <cellStyle name="Normal 4 5 4" xfId="1241" xr:uid="{00000000-0005-0000-0000-000050A80000}"/>
    <cellStyle name="Normal 4 5 5" xfId="1242" xr:uid="{00000000-0005-0000-0000-000051A80000}"/>
    <cellStyle name="Normal 4 6" xfId="1243" xr:uid="{00000000-0005-0000-0000-000052A80000}"/>
    <cellStyle name="Normal 4 6 2" xfId="1244" xr:uid="{00000000-0005-0000-0000-000053A80000}"/>
    <cellStyle name="Normal 4 6 3" xfId="1245" xr:uid="{00000000-0005-0000-0000-000054A80000}"/>
    <cellStyle name="Normal 4 6 4" xfId="1246" xr:uid="{00000000-0005-0000-0000-000055A80000}"/>
    <cellStyle name="Normal 4 7" xfId="1247" xr:uid="{00000000-0005-0000-0000-000056A80000}"/>
    <cellStyle name="Normal 4 7 2" xfId="1248" xr:uid="{00000000-0005-0000-0000-000057A80000}"/>
    <cellStyle name="Normal 4 8" xfId="1249" xr:uid="{00000000-0005-0000-0000-000058A80000}"/>
    <cellStyle name="Normal 4 9" xfId="1250" xr:uid="{00000000-0005-0000-0000-000059A80000}"/>
    <cellStyle name="Normal 40" xfId="1251" xr:uid="{00000000-0005-0000-0000-00005AA80000}"/>
    <cellStyle name="Normal 41" xfId="1252" xr:uid="{00000000-0005-0000-0000-00005BA80000}"/>
    <cellStyle name="Normal 42" xfId="1253" xr:uid="{00000000-0005-0000-0000-00005CA80000}"/>
    <cellStyle name="Normal 43" xfId="1254" xr:uid="{00000000-0005-0000-0000-00005DA80000}"/>
    <cellStyle name="Normal 44" xfId="1255" xr:uid="{00000000-0005-0000-0000-00005EA80000}"/>
    <cellStyle name="Normal 45" xfId="1256" xr:uid="{00000000-0005-0000-0000-00005FA80000}"/>
    <cellStyle name="Normal 46" xfId="1257" xr:uid="{00000000-0005-0000-0000-000060A80000}"/>
    <cellStyle name="Normal 47" xfId="1258" xr:uid="{00000000-0005-0000-0000-000061A80000}"/>
    <cellStyle name="Normal 48" xfId="1259" xr:uid="{00000000-0005-0000-0000-000062A80000}"/>
    <cellStyle name="Normal 49" xfId="1260" xr:uid="{00000000-0005-0000-0000-000063A80000}"/>
    <cellStyle name="Normal 5" xfId="1261" xr:uid="{00000000-0005-0000-0000-000064A80000}"/>
    <cellStyle name="Normal 5 10" xfId="7282" xr:uid="{00000000-0005-0000-0000-000065A80000}"/>
    <cellStyle name="Normal 5 11" xfId="7283" xr:uid="{00000000-0005-0000-0000-000066A80000}"/>
    <cellStyle name="Normal 5 2" xfId="1262" xr:uid="{00000000-0005-0000-0000-000067A80000}"/>
    <cellStyle name="Normal 5 2 2" xfId="1263" xr:uid="{00000000-0005-0000-0000-000068A80000}"/>
    <cellStyle name="Normal 5 2 2 2" xfId="1264" xr:uid="{00000000-0005-0000-0000-000069A80000}"/>
    <cellStyle name="Normal 5 2 2 3" xfId="1265" xr:uid="{00000000-0005-0000-0000-00006AA80000}"/>
    <cellStyle name="Normal 5 2 3" xfId="1266" xr:uid="{00000000-0005-0000-0000-00006BA80000}"/>
    <cellStyle name="Normal 5 2 3 2" xfId="1267" xr:uid="{00000000-0005-0000-0000-00006CA80000}"/>
    <cellStyle name="Normal 5 2 3 2 2" xfId="1268" xr:uid="{00000000-0005-0000-0000-00006DA80000}"/>
    <cellStyle name="Normal 5 2 3 3" xfId="1269" xr:uid="{00000000-0005-0000-0000-00006EA80000}"/>
    <cellStyle name="Normal 5 2 3 4" xfId="1270" xr:uid="{00000000-0005-0000-0000-00006FA80000}"/>
    <cellStyle name="Normal 5 2 3 5" xfId="1271" xr:uid="{00000000-0005-0000-0000-000070A80000}"/>
    <cellStyle name="Normal 5 2 4" xfId="1272" xr:uid="{00000000-0005-0000-0000-000071A80000}"/>
    <cellStyle name="Normal 5 2 4 2" xfId="1273" xr:uid="{00000000-0005-0000-0000-000072A80000}"/>
    <cellStyle name="Normal 5 2 5" xfId="1274" xr:uid="{00000000-0005-0000-0000-000073A80000}"/>
    <cellStyle name="Normal 5 2 6" xfId="1275" xr:uid="{00000000-0005-0000-0000-000074A80000}"/>
    <cellStyle name="Normal 5 2 6 2" xfId="11010" xr:uid="{00000000-0005-0000-0000-000075A80000}"/>
    <cellStyle name="Normal 5 2 6 3" xfId="10718" xr:uid="{00000000-0005-0000-0000-000076A80000}"/>
    <cellStyle name="Normal 5 2 7" xfId="7284" xr:uid="{00000000-0005-0000-0000-000077A80000}"/>
    <cellStyle name="Normal 5 2 7 2" xfId="7285" xr:uid="{00000000-0005-0000-0000-000078A80000}"/>
    <cellStyle name="Normal 5 2 8" xfId="7286" xr:uid="{00000000-0005-0000-0000-000079A80000}"/>
    <cellStyle name="Normal 5 2 9" xfId="7287" xr:uid="{00000000-0005-0000-0000-00007AA80000}"/>
    <cellStyle name="Normal 5 3" xfId="1276" xr:uid="{00000000-0005-0000-0000-00007BA80000}"/>
    <cellStyle name="Normal 5 3 2" xfId="1277" xr:uid="{00000000-0005-0000-0000-00007CA80000}"/>
    <cellStyle name="Normal 5 3 2 2" xfId="11011" xr:uid="{00000000-0005-0000-0000-00007DA80000}"/>
    <cellStyle name="Normal 5 3 2 3" xfId="10719" xr:uid="{00000000-0005-0000-0000-00007EA80000}"/>
    <cellStyle name="Normal 5 3 3" xfId="1278" xr:uid="{00000000-0005-0000-0000-00007FA80000}"/>
    <cellStyle name="Normal 5 3 4" xfId="1279" xr:uid="{00000000-0005-0000-0000-000080A80000}"/>
    <cellStyle name="Normal 5 3 5" xfId="7288" xr:uid="{00000000-0005-0000-0000-000081A80000}"/>
    <cellStyle name="Normal 5 4" xfId="1280" xr:uid="{00000000-0005-0000-0000-000082A80000}"/>
    <cellStyle name="Normal 5 4 2" xfId="1281" xr:uid="{00000000-0005-0000-0000-000083A80000}"/>
    <cellStyle name="Normal 5 4 2 2" xfId="1282" xr:uid="{00000000-0005-0000-0000-000084A80000}"/>
    <cellStyle name="Normal 5 4 2 3" xfId="1283" xr:uid="{00000000-0005-0000-0000-000085A80000}"/>
    <cellStyle name="Normal 5 4 2 4" xfId="1284" xr:uid="{00000000-0005-0000-0000-000086A80000}"/>
    <cellStyle name="Normal 5 4 3" xfId="1285" xr:uid="{00000000-0005-0000-0000-000087A80000}"/>
    <cellStyle name="Normal 5 4 3 2" xfId="1286" xr:uid="{00000000-0005-0000-0000-000088A80000}"/>
    <cellStyle name="Normal 5 4 3 3" xfId="1287" xr:uid="{00000000-0005-0000-0000-000089A80000}"/>
    <cellStyle name="Normal 5 4 4" xfId="1288" xr:uid="{00000000-0005-0000-0000-00008AA80000}"/>
    <cellStyle name="Normal 5 4 5" xfId="1289" xr:uid="{00000000-0005-0000-0000-00008BA80000}"/>
    <cellStyle name="Normal 5 4 6" xfId="1290" xr:uid="{00000000-0005-0000-0000-00008CA80000}"/>
    <cellStyle name="Normal 5 4 7" xfId="1291" xr:uid="{00000000-0005-0000-0000-00008DA80000}"/>
    <cellStyle name="Normal 5 4 8" xfId="7289" xr:uid="{00000000-0005-0000-0000-00008EA80000}"/>
    <cellStyle name="Normal 5 5" xfId="1292" xr:uid="{00000000-0005-0000-0000-00008FA80000}"/>
    <cellStyle name="Normal 5 5 2" xfId="1293" xr:uid="{00000000-0005-0000-0000-000090A80000}"/>
    <cellStyle name="Normal 5 5 3" xfId="1294" xr:uid="{00000000-0005-0000-0000-000091A80000}"/>
    <cellStyle name="Normal 5 5 4" xfId="1295" xr:uid="{00000000-0005-0000-0000-000092A80000}"/>
    <cellStyle name="Normal 5 5 5" xfId="7290" xr:uid="{00000000-0005-0000-0000-000093A80000}"/>
    <cellStyle name="Normal 5 6" xfId="1296" xr:uid="{00000000-0005-0000-0000-000094A80000}"/>
    <cellStyle name="Normal 5 6 2" xfId="1297" xr:uid="{00000000-0005-0000-0000-000095A80000}"/>
    <cellStyle name="Normal 5 6 3" xfId="1298" xr:uid="{00000000-0005-0000-0000-000096A80000}"/>
    <cellStyle name="Normal 5 7" xfId="1299" xr:uid="{00000000-0005-0000-0000-000097A80000}"/>
    <cellStyle name="Normal 5 7 2" xfId="11012" xr:uid="{00000000-0005-0000-0000-000098A80000}"/>
    <cellStyle name="Normal 5 7 3" xfId="10507" xr:uid="{00000000-0005-0000-0000-000099A80000}"/>
    <cellStyle name="Normal 5 7 4" xfId="47473" xr:uid="{00000000-0005-0000-0000-00009AA80000}"/>
    <cellStyle name="Normal 5 8" xfId="7291" xr:uid="{00000000-0005-0000-0000-00009BA80000}"/>
    <cellStyle name="Normal 5 8 2" xfId="7292" xr:uid="{00000000-0005-0000-0000-00009CA80000}"/>
    <cellStyle name="Normal 5 9" xfId="7293" xr:uid="{00000000-0005-0000-0000-00009DA80000}"/>
    <cellStyle name="Normal 50" xfId="1300" xr:uid="{00000000-0005-0000-0000-00009EA80000}"/>
    <cellStyle name="Normal 51" xfId="1301" xr:uid="{00000000-0005-0000-0000-00009FA80000}"/>
    <cellStyle name="Normal 52" xfId="1302" xr:uid="{00000000-0005-0000-0000-0000A0A80000}"/>
    <cellStyle name="Normal 53" xfId="1303" xr:uid="{00000000-0005-0000-0000-0000A1A80000}"/>
    <cellStyle name="Normal 54" xfId="1304" xr:uid="{00000000-0005-0000-0000-0000A2A80000}"/>
    <cellStyle name="Normal 55" xfId="1305" xr:uid="{00000000-0005-0000-0000-0000A3A80000}"/>
    <cellStyle name="Normal 56" xfId="1306" xr:uid="{00000000-0005-0000-0000-0000A4A80000}"/>
    <cellStyle name="Normal 57" xfId="1307" xr:uid="{00000000-0005-0000-0000-0000A5A80000}"/>
    <cellStyle name="Normal 58" xfId="1308" xr:uid="{00000000-0005-0000-0000-0000A6A80000}"/>
    <cellStyle name="Normal 59" xfId="1309" xr:uid="{00000000-0005-0000-0000-0000A7A80000}"/>
    <cellStyle name="Normal 6" xfId="1310" xr:uid="{00000000-0005-0000-0000-0000A8A80000}"/>
    <cellStyle name="Normal 6 10" xfId="7294" xr:uid="{00000000-0005-0000-0000-0000A9A80000}"/>
    <cellStyle name="Normal 6 10 2" xfId="7295" xr:uid="{00000000-0005-0000-0000-0000AAA80000}"/>
    <cellStyle name="Normal 6 11" xfId="7296" xr:uid="{00000000-0005-0000-0000-0000ABA80000}"/>
    <cellStyle name="Normal 6 12" xfId="7297" xr:uid="{00000000-0005-0000-0000-0000ACA80000}"/>
    <cellStyle name="Normal 6 13" xfId="7298" xr:uid="{00000000-0005-0000-0000-0000ADA80000}"/>
    <cellStyle name="Normal 6 2" xfId="1311" xr:uid="{00000000-0005-0000-0000-0000AEA80000}"/>
    <cellStyle name="Normal 6 2 2" xfId="1312" xr:uid="{00000000-0005-0000-0000-0000AFA80000}"/>
    <cellStyle name="Normal 6 2 2 2" xfId="11013" xr:uid="{00000000-0005-0000-0000-0000B0A80000}"/>
    <cellStyle name="Normal 6 2 2 3" xfId="10720" xr:uid="{00000000-0005-0000-0000-0000B1A80000}"/>
    <cellStyle name="Normal 6 2 3" xfId="1313" xr:uid="{00000000-0005-0000-0000-0000B2A80000}"/>
    <cellStyle name="Normal 6 2 4" xfId="1314" xr:uid="{00000000-0005-0000-0000-0000B3A80000}"/>
    <cellStyle name="Normal 6 2 5" xfId="7299" xr:uid="{00000000-0005-0000-0000-0000B4A80000}"/>
    <cellStyle name="Normal 6 3" xfId="1315" xr:uid="{00000000-0005-0000-0000-0000B5A80000}"/>
    <cellStyle name="Normal 6 3 2" xfId="1316" xr:uid="{00000000-0005-0000-0000-0000B6A80000}"/>
    <cellStyle name="Normal 6 3 3" xfId="7300" xr:uid="{00000000-0005-0000-0000-0000B7A80000}"/>
    <cellStyle name="Normal 6 3 4" xfId="11014" xr:uid="{00000000-0005-0000-0000-0000B8A80000}"/>
    <cellStyle name="Normal 6 3 5" xfId="10721" xr:uid="{00000000-0005-0000-0000-0000B9A80000}"/>
    <cellStyle name="Normal 6 4" xfId="1317" xr:uid="{00000000-0005-0000-0000-0000BAA80000}"/>
    <cellStyle name="Normal 6 4 2" xfId="1318" xr:uid="{00000000-0005-0000-0000-0000BBA80000}"/>
    <cellStyle name="Normal 6 4 3" xfId="7301" xr:uid="{00000000-0005-0000-0000-0000BCA80000}"/>
    <cellStyle name="Normal 6 5" xfId="1319" xr:uid="{00000000-0005-0000-0000-0000BDA80000}"/>
    <cellStyle name="Normal 6 5 2" xfId="7302" xr:uid="{00000000-0005-0000-0000-0000BEA80000}"/>
    <cellStyle name="Normal 6 6" xfId="1320" xr:uid="{00000000-0005-0000-0000-0000BFA80000}"/>
    <cellStyle name="Normal 6 7" xfId="1321" xr:uid="{00000000-0005-0000-0000-0000C0A80000}"/>
    <cellStyle name="Normal 6 8" xfId="1322" xr:uid="{00000000-0005-0000-0000-0000C1A80000}"/>
    <cellStyle name="Normal 6 8 2" xfId="47483" xr:uid="{00000000-0005-0000-0000-0000C2A80000}"/>
    <cellStyle name="Normal 6 9" xfId="1323" xr:uid="{00000000-0005-0000-0000-0000C3A80000}"/>
    <cellStyle name="Normal 60" xfId="1324" xr:uid="{00000000-0005-0000-0000-0000C4A80000}"/>
    <cellStyle name="Normal 61" xfId="1325" xr:uid="{00000000-0005-0000-0000-0000C5A80000}"/>
    <cellStyle name="Normal 62" xfId="1326" xr:uid="{00000000-0005-0000-0000-0000C6A80000}"/>
    <cellStyle name="Normal 63" xfId="1327" xr:uid="{00000000-0005-0000-0000-0000C7A80000}"/>
    <cellStyle name="Normal 64" xfId="1328" xr:uid="{00000000-0005-0000-0000-0000C8A80000}"/>
    <cellStyle name="Normal 65" xfId="1329" xr:uid="{00000000-0005-0000-0000-0000C9A80000}"/>
    <cellStyle name="Normal 66" xfId="1330" xr:uid="{00000000-0005-0000-0000-0000CAA80000}"/>
    <cellStyle name="Normal 67" xfId="1331" xr:uid="{00000000-0005-0000-0000-0000CBA80000}"/>
    <cellStyle name="Normal 68" xfId="1332" xr:uid="{00000000-0005-0000-0000-0000CCA80000}"/>
    <cellStyle name="Normal 69" xfId="1333" xr:uid="{00000000-0005-0000-0000-0000CDA80000}"/>
    <cellStyle name="Normal 7" xfId="1334" xr:uid="{00000000-0005-0000-0000-0000CEA80000}"/>
    <cellStyle name="Normal 7 10" xfId="1335" xr:uid="{00000000-0005-0000-0000-0000CFA80000}"/>
    <cellStyle name="Normal 7 10 2" xfId="1336" xr:uid="{00000000-0005-0000-0000-0000D0A80000}"/>
    <cellStyle name="Normal 7 10 3" xfId="1337" xr:uid="{00000000-0005-0000-0000-0000D1A80000}"/>
    <cellStyle name="Normal 7 10 4" xfId="1338" xr:uid="{00000000-0005-0000-0000-0000D2A80000}"/>
    <cellStyle name="Normal 7 10 5" xfId="1339" xr:uid="{00000000-0005-0000-0000-0000D3A80000}"/>
    <cellStyle name="Normal 7 11" xfId="1340" xr:uid="{00000000-0005-0000-0000-0000D4A80000}"/>
    <cellStyle name="Normal 7 12" xfId="1341" xr:uid="{00000000-0005-0000-0000-0000D5A80000}"/>
    <cellStyle name="Normal 7 13" xfId="7303" xr:uid="{00000000-0005-0000-0000-0000D6A80000}"/>
    <cellStyle name="Normal 7 14" xfId="7304" xr:uid="{00000000-0005-0000-0000-0000D7A80000}"/>
    <cellStyle name="Normal 7 2" xfId="1342" xr:uid="{00000000-0005-0000-0000-0000D8A80000}"/>
    <cellStyle name="Normal 7 2 2" xfId="1343" xr:uid="{00000000-0005-0000-0000-0000D9A80000}"/>
    <cellStyle name="Normal 7 2 2 2" xfId="11015" xr:uid="{00000000-0005-0000-0000-0000DAA80000}"/>
    <cellStyle name="Normal 7 2 2 3" xfId="10722" xr:uid="{00000000-0005-0000-0000-0000DBA80000}"/>
    <cellStyle name="Normal 7 2 3" xfId="1344" xr:uid="{00000000-0005-0000-0000-0000DCA80000}"/>
    <cellStyle name="Normal 7 2 4" xfId="7305" xr:uid="{00000000-0005-0000-0000-0000DDA80000}"/>
    <cellStyle name="Normal 7 3" xfId="1345" xr:uid="{00000000-0005-0000-0000-0000DEA80000}"/>
    <cellStyle name="Normal 7 3 2" xfId="1346" xr:uid="{00000000-0005-0000-0000-0000DFA80000}"/>
    <cellStyle name="Normal 7 3 2 2" xfId="11016" xr:uid="{00000000-0005-0000-0000-0000E0A80000}"/>
    <cellStyle name="Normal 7 3 2 3" xfId="10723" xr:uid="{00000000-0005-0000-0000-0000E1A80000}"/>
    <cellStyle name="Normal 7 3 3" xfId="1347" xr:uid="{00000000-0005-0000-0000-0000E2A80000}"/>
    <cellStyle name="Normal 7 3 4" xfId="7306" xr:uid="{00000000-0005-0000-0000-0000E3A80000}"/>
    <cellStyle name="Normal 7 4" xfId="1348" xr:uid="{00000000-0005-0000-0000-0000E4A80000}"/>
    <cellStyle name="Normal 7 4 2" xfId="1349" xr:uid="{00000000-0005-0000-0000-0000E5A80000}"/>
    <cellStyle name="Normal 7 4 3" xfId="7307" xr:uid="{00000000-0005-0000-0000-0000E6A80000}"/>
    <cellStyle name="Normal 7 5" xfId="1350" xr:uid="{00000000-0005-0000-0000-0000E7A80000}"/>
    <cellStyle name="Normal 7 5 2" xfId="1351" xr:uid="{00000000-0005-0000-0000-0000E8A80000}"/>
    <cellStyle name="Normal 7 5 3" xfId="1352" xr:uid="{00000000-0005-0000-0000-0000E9A80000}"/>
    <cellStyle name="Normal 7 6" xfId="1353" xr:uid="{00000000-0005-0000-0000-0000EAA80000}"/>
    <cellStyle name="Normal 7 6 2" xfId="1354" xr:uid="{00000000-0005-0000-0000-0000EBA80000}"/>
    <cellStyle name="Normal 7 6 3" xfId="1355" xr:uid="{00000000-0005-0000-0000-0000ECA80000}"/>
    <cellStyle name="Normal 7 7" xfId="1356" xr:uid="{00000000-0005-0000-0000-0000EDA80000}"/>
    <cellStyle name="Normal 7 8" xfId="1357" xr:uid="{00000000-0005-0000-0000-0000EEA80000}"/>
    <cellStyle name="Normal 7 9" xfId="1358" xr:uid="{00000000-0005-0000-0000-0000EFA80000}"/>
    <cellStyle name="Normal 70" xfId="1359" xr:uid="{00000000-0005-0000-0000-0000F0A80000}"/>
    <cellStyle name="Normal 71" xfId="1360" xr:uid="{00000000-0005-0000-0000-0000F1A80000}"/>
    <cellStyle name="Normal 72" xfId="1361" xr:uid="{00000000-0005-0000-0000-0000F2A80000}"/>
    <cellStyle name="Normal 73" xfId="1362" xr:uid="{00000000-0005-0000-0000-0000F3A80000}"/>
    <cellStyle name="Normal 74" xfId="1363" xr:uid="{00000000-0005-0000-0000-0000F4A80000}"/>
    <cellStyle name="Normal 75" xfId="1364" xr:uid="{00000000-0005-0000-0000-0000F5A80000}"/>
    <cellStyle name="Normal 76" xfId="1365" xr:uid="{00000000-0005-0000-0000-0000F6A80000}"/>
    <cellStyle name="Normal 77" xfId="1366" xr:uid="{00000000-0005-0000-0000-0000F7A80000}"/>
    <cellStyle name="Normal 78" xfId="1367" xr:uid="{00000000-0005-0000-0000-0000F8A80000}"/>
    <cellStyle name="Normal 79" xfId="1368" xr:uid="{00000000-0005-0000-0000-0000F9A80000}"/>
    <cellStyle name="Normal 8" xfId="1369" xr:uid="{00000000-0005-0000-0000-0000FAA80000}"/>
    <cellStyle name="Normal 8 10" xfId="7308" xr:uid="{00000000-0005-0000-0000-0000FBA80000}"/>
    <cellStyle name="Normal 8 11" xfId="47230" xr:uid="{00000000-0005-0000-0000-0000FCA80000}"/>
    <cellStyle name="Normal 8 2" xfId="1370" xr:uid="{00000000-0005-0000-0000-0000FDA80000}"/>
    <cellStyle name="Normal 8 2 2" xfId="7309" xr:uid="{00000000-0005-0000-0000-0000FEA80000}"/>
    <cellStyle name="Normal 8 2 2 2" xfId="11192" xr:uid="{00000000-0005-0000-0000-0000FFA80000}"/>
    <cellStyle name="Normal 8 2 2 3" xfId="10724" xr:uid="{00000000-0005-0000-0000-000000A90000}"/>
    <cellStyle name="Normal 8 3" xfId="1371" xr:uid="{00000000-0005-0000-0000-000001A90000}"/>
    <cellStyle name="Normal 8 3 2" xfId="7310" xr:uid="{00000000-0005-0000-0000-000002A90000}"/>
    <cellStyle name="Normal 8 3 2 2" xfId="11193" xr:uid="{00000000-0005-0000-0000-000003A90000}"/>
    <cellStyle name="Normal 8 3 2 3" xfId="10725" xr:uid="{00000000-0005-0000-0000-000004A90000}"/>
    <cellStyle name="Normal 8 4" xfId="1372" xr:uid="{00000000-0005-0000-0000-000005A90000}"/>
    <cellStyle name="Normal 8 4 2" xfId="7311" xr:uid="{00000000-0005-0000-0000-000006A90000}"/>
    <cellStyle name="Normal 8 5" xfId="1373" xr:uid="{00000000-0005-0000-0000-000007A90000}"/>
    <cellStyle name="Normal 8 6" xfId="1374" xr:uid="{00000000-0005-0000-0000-000008A90000}"/>
    <cellStyle name="Normal 8 7" xfId="1375" xr:uid="{00000000-0005-0000-0000-000009A90000}"/>
    <cellStyle name="Normal 8 8" xfId="1376" xr:uid="{00000000-0005-0000-0000-00000AA90000}"/>
    <cellStyle name="Normal 8 9" xfId="7312" xr:uid="{00000000-0005-0000-0000-00000BA90000}"/>
    <cellStyle name="Normal 80" xfId="1377" xr:uid="{00000000-0005-0000-0000-00000CA90000}"/>
    <cellStyle name="Normal 81" xfId="1378" xr:uid="{00000000-0005-0000-0000-00000DA90000}"/>
    <cellStyle name="Normal 82" xfId="1379" xr:uid="{00000000-0005-0000-0000-00000EA90000}"/>
    <cellStyle name="Normal 83" xfId="1380" xr:uid="{00000000-0005-0000-0000-00000FA90000}"/>
    <cellStyle name="Normal 84" xfId="1381" xr:uid="{00000000-0005-0000-0000-000010A90000}"/>
    <cellStyle name="Normal 85" xfId="1382" xr:uid="{00000000-0005-0000-0000-000011A90000}"/>
    <cellStyle name="Normal 86" xfId="1383" xr:uid="{00000000-0005-0000-0000-000012A90000}"/>
    <cellStyle name="Normal 87" xfId="1384" xr:uid="{00000000-0005-0000-0000-000013A90000}"/>
    <cellStyle name="Normal 88" xfId="1385" xr:uid="{00000000-0005-0000-0000-000014A90000}"/>
    <cellStyle name="Normal 89" xfId="1386" xr:uid="{00000000-0005-0000-0000-000015A90000}"/>
    <cellStyle name="Normal 9" xfId="1387" xr:uid="{00000000-0005-0000-0000-000016A90000}"/>
    <cellStyle name="Normal 9 10" xfId="7313" xr:uid="{00000000-0005-0000-0000-000017A90000}"/>
    <cellStyle name="Normal 9 11" xfId="7314" xr:uid="{00000000-0005-0000-0000-000018A90000}"/>
    <cellStyle name="Normal 9 12" xfId="7315" xr:uid="{00000000-0005-0000-0000-000019A90000}"/>
    <cellStyle name="Normal 9 2" xfId="1388" xr:uid="{00000000-0005-0000-0000-00001AA90000}"/>
    <cellStyle name="Normal 9 2 2" xfId="7316" xr:uid="{00000000-0005-0000-0000-00001BA90000}"/>
    <cellStyle name="Normal 9 2 2 2" xfId="11194" xr:uid="{00000000-0005-0000-0000-00001CA90000}"/>
    <cellStyle name="Normal 9 2 2 3" xfId="10726" xr:uid="{00000000-0005-0000-0000-00001DA90000}"/>
    <cellStyle name="Normal 9 3" xfId="1389" xr:uid="{00000000-0005-0000-0000-00001EA90000}"/>
    <cellStyle name="Normal 9 3 2" xfId="10727" xr:uid="{00000000-0005-0000-0000-00001FA90000}"/>
    <cellStyle name="Normal 9 4" xfId="1390" xr:uid="{00000000-0005-0000-0000-000020A90000}"/>
    <cellStyle name="Normal 9 5" xfId="1391" xr:uid="{00000000-0005-0000-0000-000021A90000}"/>
    <cellStyle name="Normal 9 6" xfId="1392" xr:uid="{00000000-0005-0000-0000-000022A90000}"/>
    <cellStyle name="Normal 9 7" xfId="1393" xr:uid="{00000000-0005-0000-0000-000023A90000}"/>
    <cellStyle name="Normal 9 8" xfId="1394" xr:uid="{00000000-0005-0000-0000-000024A90000}"/>
    <cellStyle name="Normal 9 9" xfId="7317" xr:uid="{00000000-0005-0000-0000-000025A90000}"/>
    <cellStyle name="Normal 90" xfId="1395" xr:uid="{00000000-0005-0000-0000-000026A90000}"/>
    <cellStyle name="Normal 91" xfId="1396" xr:uid="{00000000-0005-0000-0000-000027A90000}"/>
    <cellStyle name="Normal 92" xfId="1397" xr:uid="{00000000-0005-0000-0000-000028A90000}"/>
    <cellStyle name="Normal 93" xfId="1398" xr:uid="{00000000-0005-0000-0000-000029A90000}"/>
    <cellStyle name="Normal 94" xfId="1399" xr:uid="{00000000-0005-0000-0000-00002AA90000}"/>
    <cellStyle name="Normal 95" xfId="1400" xr:uid="{00000000-0005-0000-0000-00002BA90000}"/>
    <cellStyle name="Normal 96" xfId="1401" xr:uid="{00000000-0005-0000-0000-00002CA90000}"/>
    <cellStyle name="Normal 97" xfId="1402" xr:uid="{00000000-0005-0000-0000-00002DA90000}"/>
    <cellStyle name="Normal 98" xfId="1403" xr:uid="{00000000-0005-0000-0000-00002EA90000}"/>
    <cellStyle name="Normal 99" xfId="1404" xr:uid="{00000000-0005-0000-0000-00002FA90000}"/>
    <cellStyle name="Normal_A brutto CR zmeny SL 010507" xfId="1405" xr:uid="{00000000-0005-0000-0000-000030A90000}"/>
    <cellStyle name="Normal_Sheet1" xfId="1406" xr:uid="{00000000-0005-0000-0000-000031A90000}"/>
    <cellStyle name="Normale 2" xfId="7318" xr:uid="{00000000-0005-0000-0000-000032A90000}"/>
    <cellStyle name="Normální 2" xfId="47527" xr:uid="{DB63E697-7926-44AE-B6C3-79062F4A86D1}"/>
    <cellStyle name="Normální 3" xfId="47525" xr:uid="{C9EFE784-AB8F-41B2-A2A0-D864E5837542}"/>
    <cellStyle name="Normální 4" xfId="47537" xr:uid="{29F178D3-59A3-4283-959C-5E06144E2AD1}"/>
    <cellStyle name="normální_Brutto LEG 2003-EOC" xfId="1407" xr:uid="{00000000-0005-0000-0000-000033A90000}"/>
    <cellStyle name="normální_LED BRUTTO CZ&amp;SK 2005_08 " xfId="1408" xr:uid="{00000000-0005-0000-0000-000034A90000}"/>
    <cellStyle name="Normalny 10" xfId="1409" xr:uid="{00000000-0005-0000-0000-000036A90000}"/>
    <cellStyle name="Normalny 10 10" xfId="7319" xr:uid="{00000000-0005-0000-0000-000037A90000}"/>
    <cellStyle name="Normalny 10 11" xfId="7320" xr:uid="{00000000-0005-0000-0000-000038A90000}"/>
    <cellStyle name="Normalny 10 12" xfId="7321" xr:uid="{00000000-0005-0000-0000-000039A90000}"/>
    <cellStyle name="Normalny 10 13" xfId="7322" xr:uid="{00000000-0005-0000-0000-00003AA90000}"/>
    <cellStyle name="Normalny 10 14" xfId="7323" xr:uid="{00000000-0005-0000-0000-00003BA90000}"/>
    <cellStyle name="Normalny 10 15" xfId="7324" xr:uid="{00000000-0005-0000-0000-00003CA90000}"/>
    <cellStyle name="Normalny 10 16" xfId="7325" xr:uid="{00000000-0005-0000-0000-00003DA90000}"/>
    <cellStyle name="Normalny 10 17" xfId="11017" xr:uid="{00000000-0005-0000-0000-00003EA90000}"/>
    <cellStyle name="Normalny 10 18" xfId="10728" xr:uid="{00000000-0005-0000-0000-00003FA90000}"/>
    <cellStyle name="Normalny 10 2" xfId="1410" xr:uid="{00000000-0005-0000-0000-000040A90000}"/>
    <cellStyle name="Normalny 10 2 2" xfId="1411" xr:uid="{00000000-0005-0000-0000-000041A90000}"/>
    <cellStyle name="Normalny 10 2 2 2" xfId="1412" xr:uid="{00000000-0005-0000-0000-000042A90000}"/>
    <cellStyle name="Normalny 10 2 2 2 2" xfId="1413" xr:uid="{00000000-0005-0000-0000-000043A90000}"/>
    <cellStyle name="Normalny 10 2 2 2 2 2" xfId="1414" xr:uid="{00000000-0005-0000-0000-000044A90000}"/>
    <cellStyle name="Normalny 10 2 2 2 3" xfId="1415" xr:uid="{00000000-0005-0000-0000-000045A90000}"/>
    <cellStyle name="Normalny 10 2 2 3" xfId="1416" xr:uid="{00000000-0005-0000-0000-000046A90000}"/>
    <cellStyle name="Normalny 10 2 2 3 2" xfId="1417" xr:uid="{00000000-0005-0000-0000-000047A90000}"/>
    <cellStyle name="Normalny 10 2 2 4" xfId="1418" xr:uid="{00000000-0005-0000-0000-000048A90000}"/>
    <cellStyle name="Normalny 10 2 3" xfId="1419" xr:uid="{00000000-0005-0000-0000-000049A90000}"/>
    <cellStyle name="Normalny 10 2 3 2" xfId="1420" xr:uid="{00000000-0005-0000-0000-00004AA90000}"/>
    <cellStyle name="Normalny 10 2 3 2 2" xfId="1421" xr:uid="{00000000-0005-0000-0000-00004BA90000}"/>
    <cellStyle name="Normalny 10 2 3 3" xfId="1422" xr:uid="{00000000-0005-0000-0000-00004CA90000}"/>
    <cellStyle name="Normalny 10 2 4" xfId="1423" xr:uid="{00000000-0005-0000-0000-00004DA90000}"/>
    <cellStyle name="Normalny 10 2 4 2" xfId="1424" xr:uid="{00000000-0005-0000-0000-00004EA90000}"/>
    <cellStyle name="Normalny 10 2 5" xfId="1425" xr:uid="{00000000-0005-0000-0000-00004FA90000}"/>
    <cellStyle name="Normalny 10 2 6" xfId="1426" xr:uid="{00000000-0005-0000-0000-000050A90000}"/>
    <cellStyle name="Normalny 10 2 7" xfId="7326" xr:uid="{00000000-0005-0000-0000-000051A90000}"/>
    <cellStyle name="Normalny 10 2 8" xfId="11018" xr:uid="{00000000-0005-0000-0000-000052A90000}"/>
    <cellStyle name="Normalny 10 2 9" xfId="10729" xr:uid="{00000000-0005-0000-0000-000053A90000}"/>
    <cellStyle name="Normalny 10 3" xfId="1427" xr:uid="{00000000-0005-0000-0000-000054A90000}"/>
    <cellStyle name="Normalny 10 3 2" xfId="1428" xr:uid="{00000000-0005-0000-0000-000055A90000}"/>
    <cellStyle name="Normalny 10 3 2 2" xfId="1429" xr:uid="{00000000-0005-0000-0000-000056A90000}"/>
    <cellStyle name="Normalny 10 3 2 2 2" xfId="1430" xr:uid="{00000000-0005-0000-0000-000057A90000}"/>
    <cellStyle name="Normalny 10 3 2 3" xfId="1431" xr:uid="{00000000-0005-0000-0000-000058A90000}"/>
    <cellStyle name="Normalny 10 3 3" xfId="1432" xr:uid="{00000000-0005-0000-0000-000059A90000}"/>
    <cellStyle name="Normalny 10 3 3 2" xfId="1433" xr:uid="{00000000-0005-0000-0000-00005AA90000}"/>
    <cellStyle name="Normalny 10 3 4" xfId="1434" xr:uid="{00000000-0005-0000-0000-00005BA90000}"/>
    <cellStyle name="Normalny 10 3 5" xfId="7327" xr:uid="{00000000-0005-0000-0000-00005CA90000}"/>
    <cellStyle name="Normalny 10 4" xfId="1435" xr:uid="{00000000-0005-0000-0000-00005DA90000}"/>
    <cellStyle name="Normalny 10 4 2" xfId="1436" xr:uid="{00000000-0005-0000-0000-00005EA90000}"/>
    <cellStyle name="Normalny 10 4 2 2" xfId="1437" xr:uid="{00000000-0005-0000-0000-00005FA90000}"/>
    <cellStyle name="Normalny 10 4 3" xfId="1438" xr:uid="{00000000-0005-0000-0000-000060A90000}"/>
    <cellStyle name="Normalny 10 4 4" xfId="7328" xr:uid="{00000000-0005-0000-0000-000061A90000}"/>
    <cellStyle name="Normalny 10 5" xfId="1439" xr:uid="{00000000-0005-0000-0000-000062A90000}"/>
    <cellStyle name="Normalny 10 5 2" xfId="1440" xr:uid="{00000000-0005-0000-0000-000063A90000}"/>
    <cellStyle name="Normalny 10 5 3" xfId="7329" xr:uid="{00000000-0005-0000-0000-000064A90000}"/>
    <cellStyle name="Normalny 10 6" xfId="1441" xr:uid="{00000000-0005-0000-0000-000065A90000}"/>
    <cellStyle name="Normalny 10 6 2" xfId="7330" xr:uid="{00000000-0005-0000-0000-000066A90000}"/>
    <cellStyle name="Normalny 10 7" xfId="1442" xr:uid="{00000000-0005-0000-0000-000067A90000}"/>
    <cellStyle name="Normalny 10 7 2" xfId="7331" xr:uid="{00000000-0005-0000-0000-000068A90000}"/>
    <cellStyle name="Normalny 10 8" xfId="7332" xr:uid="{00000000-0005-0000-0000-000069A90000}"/>
    <cellStyle name="Normalny 10 9" xfId="7333" xr:uid="{00000000-0005-0000-0000-00006AA90000}"/>
    <cellStyle name="Normalny 100" xfId="7334" xr:uid="{00000000-0005-0000-0000-00006BA90000}"/>
    <cellStyle name="Normalny 101" xfId="7335" xr:uid="{00000000-0005-0000-0000-00006CA90000}"/>
    <cellStyle name="Normalny 102" xfId="7336" xr:uid="{00000000-0005-0000-0000-00006DA90000}"/>
    <cellStyle name="Normalny 103" xfId="7337" xr:uid="{00000000-0005-0000-0000-00006EA90000}"/>
    <cellStyle name="Normalny 104" xfId="7338" xr:uid="{00000000-0005-0000-0000-00006FA90000}"/>
    <cellStyle name="Normalny 105" xfId="7339" xr:uid="{00000000-0005-0000-0000-000070A90000}"/>
    <cellStyle name="Normalny 106" xfId="7340" xr:uid="{00000000-0005-0000-0000-000071A90000}"/>
    <cellStyle name="Normalny 107" xfId="7341" xr:uid="{00000000-0005-0000-0000-000072A90000}"/>
    <cellStyle name="Normalny 108" xfId="7342" xr:uid="{00000000-0005-0000-0000-000073A90000}"/>
    <cellStyle name="Normalny 109" xfId="7343" xr:uid="{00000000-0005-0000-0000-000074A90000}"/>
    <cellStyle name="Normalny 11" xfId="1443" xr:uid="{00000000-0005-0000-0000-000075A90000}"/>
    <cellStyle name="Normalny 11 10" xfId="7344" xr:uid="{00000000-0005-0000-0000-000076A90000}"/>
    <cellStyle name="Normalny 11 11" xfId="7345" xr:uid="{00000000-0005-0000-0000-000077A90000}"/>
    <cellStyle name="Normalny 11 12" xfId="7346" xr:uid="{00000000-0005-0000-0000-000078A90000}"/>
    <cellStyle name="Normalny 11 13" xfId="7347" xr:uid="{00000000-0005-0000-0000-000079A90000}"/>
    <cellStyle name="Normalny 11 14" xfId="7348" xr:uid="{00000000-0005-0000-0000-00007AA90000}"/>
    <cellStyle name="Normalny 11 15" xfId="11019" xr:uid="{00000000-0005-0000-0000-00007BA90000}"/>
    <cellStyle name="Normalny 11 16" xfId="10730" xr:uid="{00000000-0005-0000-0000-00007CA90000}"/>
    <cellStyle name="Normalny 11 2" xfId="7349" xr:uid="{00000000-0005-0000-0000-00007DA90000}"/>
    <cellStyle name="Normalny 11 2 2" xfId="11195" xr:uid="{00000000-0005-0000-0000-00007EA90000}"/>
    <cellStyle name="Normalny 11 2 3" xfId="10731" xr:uid="{00000000-0005-0000-0000-00007FA90000}"/>
    <cellStyle name="Normalny 11 3" xfId="7350" xr:uid="{00000000-0005-0000-0000-000080A90000}"/>
    <cellStyle name="Normalny 11 4" xfId="7351" xr:uid="{00000000-0005-0000-0000-000081A90000}"/>
    <cellStyle name="Normalny 11 5" xfId="7352" xr:uid="{00000000-0005-0000-0000-000082A90000}"/>
    <cellStyle name="Normalny 11 6" xfId="7353" xr:uid="{00000000-0005-0000-0000-000083A90000}"/>
    <cellStyle name="Normalny 11 7" xfId="7354" xr:uid="{00000000-0005-0000-0000-000084A90000}"/>
    <cellStyle name="Normalny 11 8" xfId="7355" xr:uid="{00000000-0005-0000-0000-000085A90000}"/>
    <cellStyle name="Normalny 11 9" xfId="7356" xr:uid="{00000000-0005-0000-0000-000086A90000}"/>
    <cellStyle name="Normalny 110" xfId="7357" xr:uid="{00000000-0005-0000-0000-000087A90000}"/>
    <cellStyle name="Normalny 111" xfId="7358" xr:uid="{00000000-0005-0000-0000-000088A90000}"/>
    <cellStyle name="Normalny 112" xfId="7359" xr:uid="{00000000-0005-0000-0000-000089A90000}"/>
    <cellStyle name="Normalny 115" xfId="7360" xr:uid="{00000000-0005-0000-0000-00008AA90000}"/>
    <cellStyle name="Normalny 116" xfId="7361" xr:uid="{00000000-0005-0000-0000-00008BA90000}"/>
    <cellStyle name="Normalny 117" xfId="7362" xr:uid="{00000000-0005-0000-0000-00008CA90000}"/>
    <cellStyle name="Normalny 118" xfId="7363" xr:uid="{00000000-0005-0000-0000-00008DA90000}"/>
    <cellStyle name="Normalny 12" xfId="1444" xr:uid="{00000000-0005-0000-0000-00008EA90000}"/>
    <cellStyle name="Normalny 12 10" xfId="7364" xr:uid="{00000000-0005-0000-0000-00008FA90000}"/>
    <cellStyle name="Normalny 12 11" xfId="7365" xr:uid="{00000000-0005-0000-0000-000090A90000}"/>
    <cellStyle name="Normalny 12 12" xfId="7366" xr:uid="{00000000-0005-0000-0000-000091A90000}"/>
    <cellStyle name="Normalny 12 13" xfId="7367" xr:uid="{00000000-0005-0000-0000-000092A90000}"/>
    <cellStyle name="Normalny 12 14" xfId="7368" xr:uid="{00000000-0005-0000-0000-000093A90000}"/>
    <cellStyle name="Normalny 12 15" xfId="11020" xr:uid="{00000000-0005-0000-0000-000094A90000}"/>
    <cellStyle name="Normalny 12 16" xfId="10732" xr:uid="{00000000-0005-0000-0000-000095A90000}"/>
    <cellStyle name="Normalny 12 2" xfId="1445" xr:uid="{00000000-0005-0000-0000-000096A90000}"/>
    <cellStyle name="Normalny 12 2 2" xfId="1446" xr:uid="{00000000-0005-0000-0000-000097A90000}"/>
    <cellStyle name="Normalny 12 2 2 2" xfId="1447" xr:uid="{00000000-0005-0000-0000-000098A90000}"/>
    <cellStyle name="Normalny 12 2 2 2 2" xfId="1448" xr:uid="{00000000-0005-0000-0000-000099A90000}"/>
    <cellStyle name="Normalny 12 2 2 3" xfId="1449" xr:uid="{00000000-0005-0000-0000-00009AA90000}"/>
    <cellStyle name="Normalny 12 2 3" xfId="1450" xr:uid="{00000000-0005-0000-0000-00009BA90000}"/>
    <cellStyle name="Normalny 12 2 3 2" xfId="1451" xr:uid="{00000000-0005-0000-0000-00009CA90000}"/>
    <cellStyle name="Normalny 12 2 4" xfId="1452" xr:uid="{00000000-0005-0000-0000-00009DA90000}"/>
    <cellStyle name="Normalny 12 2 5" xfId="7369" xr:uid="{00000000-0005-0000-0000-00009EA90000}"/>
    <cellStyle name="Normalny 12 3" xfId="1453" xr:uid="{00000000-0005-0000-0000-00009FA90000}"/>
    <cellStyle name="Normalny 12 3 2" xfId="1454" xr:uid="{00000000-0005-0000-0000-0000A0A90000}"/>
    <cellStyle name="Normalny 12 3 2 2" xfId="1455" xr:uid="{00000000-0005-0000-0000-0000A1A90000}"/>
    <cellStyle name="Normalny 12 3 3" xfId="1456" xr:uid="{00000000-0005-0000-0000-0000A2A90000}"/>
    <cellStyle name="Normalny 12 3 4" xfId="7370" xr:uid="{00000000-0005-0000-0000-0000A3A90000}"/>
    <cellStyle name="Normalny 12 4" xfId="1457" xr:uid="{00000000-0005-0000-0000-0000A4A90000}"/>
    <cellStyle name="Normalny 12 4 2" xfId="1458" xr:uid="{00000000-0005-0000-0000-0000A5A90000}"/>
    <cellStyle name="Normalny 12 4 3" xfId="7371" xr:uid="{00000000-0005-0000-0000-0000A6A90000}"/>
    <cellStyle name="Normalny 12 5" xfId="1459" xr:uid="{00000000-0005-0000-0000-0000A7A90000}"/>
    <cellStyle name="Normalny 12 5 2" xfId="7372" xr:uid="{00000000-0005-0000-0000-0000A8A90000}"/>
    <cellStyle name="Normalny 12 6" xfId="1460" xr:uid="{00000000-0005-0000-0000-0000A9A90000}"/>
    <cellStyle name="Normalny 12 6 2" xfId="7373" xr:uid="{00000000-0005-0000-0000-0000AAA90000}"/>
    <cellStyle name="Normalny 12 7" xfId="7374" xr:uid="{00000000-0005-0000-0000-0000ABA90000}"/>
    <cellStyle name="Normalny 12 8" xfId="7375" xr:uid="{00000000-0005-0000-0000-0000ACA90000}"/>
    <cellStyle name="Normalny 12 9" xfId="7376" xr:uid="{00000000-0005-0000-0000-0000ADA90000}"/>
    <cellStyle name="Normalny 128" xfId="7377" xr:uid="{00000000-0005-0000-0000-0000AEA90000}"/>
    <cellStyle name="Normalny 129" xfId="7378" xr:uid="{00000000-0005-0000-0000-0000AFA90000}"/>
    <cellStyle name="Normalny 13" xfId="1461" xr:uid="{00000000-0005-0000-0000-0000B0A90000}"/>
    <cellStyle name="Normalny 13 10" xfId="7379" xr:uid="{00000000-0005-0000-0000-0000B1A90000}"/>
    <cellStyle name="Normalny 13 11" xfId="7380" xr:uid="{00000000-0005-0000-0000-0000B2A90000}"/>
    <cellStyle name="Normalny 13 12" xfId="7381" xr:uid="{00000000-0005-0000-0000-0000B3A90000}"/>
    <cellStyle name="Normalny 13 13" xfId="7382" xr:uid="{00000000-0005-0000-0000-0000B4A90000}"/>
    <cellStyle name="Normalny 13 14" xfId="7383" xr:uid="{00000000-0005-0000-0000-0000B5A90000}"/>
    <cellStyle name="Normalny 13 15" xfId="11021" xr:uid="{00000000-0005-0000-0000-0000B6A90000}"/>
    <cellStyle name="Normalny 13 16" xfId="10733" xr:uid="{00000000-0005-0000-0000-0000B7A90000}"/>
    <cellStyle name="Normalny 13 2" xfId="7384" xr:uid="{00000000-0005-0000-0000-0000B8A90000}"/>
    <cellStyle name="Normalny 13 3" xfId="7385" xr:uid="{00000000-0005-0000-0000-0000B9A90000}"/>
    <cellStyle name="Normalny 13 4" xfId="7386" xr:uid="{00000000-0005-0000-0000-0000BAA90000}"/>
    <cellStyle name="Normalny 13 5" xfId="7387" xr:uid="{00000000-0005-0000-0000-0000BBA90000}"/>
    <cellStyle name="Normalny 13 6" xfId="7388" xr:uid="{00000000-0005-0000-0000-0000BCA90000}"/>
    <cellStyle name="Normalny 13 7" xfId="7389" xr:uid="{00000000-0005-0000-0000-0000BDA90000}"/>
    <cellStyle name="Normalny 13 8" xfId="7390" xr:uid="{00000000-0005-0000-0000-0000BEA90000}"/>
    <cellStyle name="Normalny 13 9" xfId="7391" xr:uid="{00000000-0005-0000-0000-0000BFA90000}"/>
    <cellStyle name="Normalny 130" xfId="7392" xr:uid="{00000000-0005-0000-0000-0000C0A90000}"/>
    <cellStyle name="Normalny 131" xfId="7393" xr:uid="{00000000-0005-0000-0000-0000C1A90000}"/>
    <cellStyle name="Normalny 132" xfId="7394" xr:uid="{00000000-0005-0000-0000-0000C2A90000}"/>
    <cellStyle name="Normalny 133" xfId="7395" xr:uid="{00000000-0005-0000-0000-0000C3A90000}"/>
    <cellStyle name="Normalny 134" xfId="7396" xr:uid="{00000000-0005-0000-0000-0000C4A90000}"/>
    <cellStyle name="Normalny 14" xfId="1462" xr:uid="{00000000-0005-0000-0000-0000C5A90000}"/>
    <cellStyle name="Normalny 14 10" xfId="7397" xr:uid="{00000000-0005-0000-0000-0000C6A90000}"/>
    <cellStyle name="Normalny 14 11" xfId="7398" xr:uid="{00000000-0005-0000-0000-0000C7A90000}"/>
    <cellStyle name="Normalny 14 12" xfId="7399" xr:uid="{00000000-0005-0000-0000-0000C8A90000}"/>
    <cellStyle name="Normalny 14 13" xfId="7400" xr:uid="{00000000-0005-0000-0000-0000C9A90000}"/>
    <cellStyle name="Normalny 14 14" xfId="7401" xr:uid="{00000000-0005-0000-0000-0000CAA90000}"/>
    <cellStyle name="Normalny 14 15" xfId="11022" xr:uid="{00000000-0005-0000-0000-0000CBA90000}"/>
    <cellStyle name="Normalny 14 16" xfId="10734" xr:uid="{00000000-0005-0000-0000-0000CCA90000}"/>
    <cellStyle name="Normalny 14 2" xfId="1463" xr:uid="{00000000-0005-0000-0000-0000CDA90000}"/>
    <cellStyle name="Normalny 14 2 2" xfId="1464" xr:uid="{00000000-0005-0000-0000-0000CEA90000}"/>
    <cellStyle name="Normalny 14 2 2 2" xfId="1465" xr:uid="{00000000-0005-0000-0000-0000CFA90000}"/>
    <cellStyle name="Normalny 14 2 3" xfId="1466" xr:uid="{00000000-0005-0000-0000-0000D0A90000}"/>
    <cellStyle name="Normalny 14 2 4" xfId="1467" xr:uid="{00000000-0005-0000-0000-0000D1A90000}"/>
    <cellStyle name="Normalny 14 2 5" xfId="1468" xr:uid="{00000000-0005-0000-0000-0000D2A90000}"/>
    <cellStyle name="Normalny 14 2 6" xfId="1469" xr:uid="{00000000-0005-0000-0000-0000D3A90000}"/>
    <cellStyle name="Normalny 14 2 7" xfId="7402" xr:uid="{00000000-0005-0000-0000-0000D4A90000}"/>
    <cellStyle name="Normalny 14 3" xfId="1470" xr:uid="{00000000-0005-0000-0000-0000D5A90000}"/>
    <cellStyle name="Normalny 14 3 2" xfId="1471" xr:uid="{00000000-0005-0000-0000-0000D6A90000}"/>
    <cellStyle name="Normalny 14 3 3" xfId="7403" xr:uid="{00000000-0005-0000-0000-0000D7A90000}"/>
    <cellStyle name="Normalny 14 4" xfId="1472" xr:uid="{00000000-0005-0000-0000-0000D8A90000}"/>
    <cellStyle name="Normalny 14 4 2" xfId="7404" xr:uid="{00000000-0005-0000-0000-0000D9A90000}"/>
    <cellStyle name="Normalny 14 5" xfId="1473" xr:uid="{00000000-0005-0000-0000-0000DAA90000}"/>
    <cellStyle name="Normalny 14 5 2" xfId="7405" xr:uid="{00000000-0005-0000-0000-0000DBA90000}"/>
    <cellStyle name="Normalny 14 6" xfId="1474" xr:uid="{00000000-0005-0000-0000-0000DCA90000}"/>
    <cellStyle name="Normalny 14 6 2" xfId="7406" xr:uid="{00000000-0005-0000-0000-0000DDA90000}"/>
    <cellStyle name="Normalny 14 7" xfId="1475" xr:uid="{00000000-0005-0000-0000-0000DEA90000}"/>
    <cellStyle name="Normalny 14 7 2" xfId="7407" xr:uid="{00000000-0005-0000-0000-0000DFA90000}"/>
    <cellStyle name="Normalny 14 8" xfId="7408" xr:uid="{00000000-0005-0000-0000-0000E0A90000}"/>
    <cellStyle name="Normalny 14 9" xfId="7409" xr:uid="{00000000-0005-0000-0000-0000E1A90000}"/>
    <cellStyle name="Normalny 15" xfId="1476" xr:uid="{00000000-0005-0000-0000-0000E2A90000}"/>
    <cellStyle name="Normalny 15 10" xfId="7410" xr:uid="{00000000-0005-0000-0000-0000E3A90000}"/>
    <cellStyle name="Normalny 15 11" xfId="7411" xr:uid="{00000000-0005-0000-0000-0000E4A90000}"/>
    <cellStyle name="Normalny 15 12" xfId="7412" xr:uid="{00000000-0005-0000-0000-0000E5A90000}"/>
    <cellStyle name="Normalny 15 13" xfId="7413" xr:uid="{00000000-0005-0000-0000-0000E6A90000}"/>
    <cellStyle name="Normalny 15 14" xfId="7414" xr:uid="{00000000-0005-0000-0000-0000E7A90000}"/>
    <cellStyle name="Normalny 15 2" xfId="1477" xr:uid="{00000000-0005-0000-0000-0000E8A90000}"/>
    <cellStyle name="Normalny 15 2 2" xfId="7415" xr:uid="{00000000-0005-0000-0000-0000E9A90000}"/>
    <cellStyle name="Normalny 15 3" xfId="1478" xr:uid="{00000000-0005-0000-0000-0000EAA90000}"/>
    <cellStyle name="Normalny 15 3 2" xfId="7416" xr:uid="{00000000-0005-0000-0000-0000EBA90000}"/>
    <cellStyle name="Normalny 15 4" xfId="1479" xr:uid="{00000000-0005-0000-0000-0000ECA90000}"/>
    <cellStyle name="Normalny 15 4 2" xfId="7417" xr:uid="{00000000-0005-0000-0000-0000EDA90000}"/>
    <cellStyle name="Normalny 15 5" xfId="7418" xr:uid="{00000000-0005-0000-0000-0000EEA90000}"/>
    <cellStyle name="Normalny 15 6" xfId="7419" xr:uid="{00000000-0005-0000-0000-0000EFA90000}"/>
    <cellStyle name="Normalny 15 7" xfId="7420" xr:uid="{00000000-0005-0000-0000-0000F0A90000}"/>
    <cellStyle name="Normalny 15 8" xfId="7421" xr:uid="{00000000-0005-0000-0000-0000F1A90000}"/>
    <cellStyle name="Normalny 15 9" xfId="7422" xr:uid="{00000000-0005-0000-0000-0000F2A90000}"/>
    <cellStyle name="Normalny 16" xfId="1480" xr:uid="{00000000-0005-0000-0000-0000F3A90000}"/>
    <cellStyle name="Normalny 16 10" xfId="7423" xr:uid="{00000000-0005-0000-0000-0000F4A90000}"/>
    <cellStyle name="Normalny 16 11" xfId="7424" xr:uid="{00000000-0005-0000-0000-0000F5A90000}"/>
    <cellStyle name="Normalny 16 12" xfId="7425" xr:uid="{00000000-0005-0000-0000-0000F6A90000}"/>
    <cellStyle name="Normalny 16 13" xfId="7426" xr:uid="{00000000-0005-0000-0000-0000F7A90000}"/>
    <cellStyle name="Normalny 16 14" xfId="7427" xr:uid="{00000000-0005-0000-0000-0000F8A90000}"/>
    <cellStyle name="Normalny 16 2" xfId="1481" xr:uid="{00000000-0005-0000-0000-0000F9A90000}"/>
    <cellStyle name="Normalny 16 2 2" xfId="1482" xr:uid="{00000000-0005-0000-0000-0000FAA90000}"/>
    <cellStyle name="Normalny 16 2 3" xfId="7428" xr:uid="{00000000-0005-0000-0000-0000FBA90000}"/>
    <cellStyle name="Normalny 16 3" xfId="1483" xr:uid="{00000000-0005-0000-0000-0000FCA90000}"/>
    <cellStyle name="Normalny 16 3 2" xfId="7429" xr:uid="{00000000-0005-0000-0000-0000FDA90000}"/>
    <cellStyle name="Normalny 16 4" xfId="1484" xr:uid="{00000000-0005-0000-0000-0000FEA90000}"/>
    <cellStyle name="Normalny 16 4 2" xfId="7430" xr:uid="{00000000-0005-0000-0000-0000FFA90000}"/>
    <cellStyle name="Normalny 16 5" xfId="1485" xr:uid="{00000000-0005-0000-0000-000000AA0000}"/>
    <cellStyle name="Normalny 16 5 2" xfId="7431" xr:uid="{00000000-0005-0000-0000-000001AA0000}"/>
    <cellStyle name="Normalny 16 6" xfId="1486" xr:uid="{00000000-0005-0000-0000-000002AA0000}"/>
    <cellStyle name="Normalny 16 6 2" xfId="7432" xr:uid="{00000000-0005-0000-0000-000003AA0000}"/>
    <cellStyle name="Normalny 16 7" xfId="7433" xr:uid="{00000000-0005-0000-0000-000004AA0000}"/>
    <cellStyle name="Normalny 16 8" xfId="7434" xr:uid="{00000000-0005-0000-0000-000005AA0000}"/>
    <cellStyle name="Normalny 16 9" xfId="7435" xr:uid="{00000000-0005-0000-0000-000006AA0000}"/>
    <cellStyle name="Normalny 17" xfId="1487" xr:uid="{00000000-0005-0000-0000-000007AA0000}"/>
    <cellStyle name="Normalny 17 10" xfId="7436" xr:uid="{00000000-0005-0000-0000-000008AA0000}"/>
    <cellStyle name="Normalny 17 11" xfId="7437" xr:uid="{00000000-0005-0000-0000-000009AA0000}"/>
    <cellStyle name="Normalny 17 12" xfId="7438" xr:uid="{00000000-0005-0000-0000-00000AAA0000}"/>
    <cellStyle name="Normalny 17 13" xfId="7439" xr:uid="{00000000-0005-0000-0000-00000BAA0000}"/>
    <cellStyle name="Normalny 17 14" xfId="7440" xr:uid="{00000000-0005-0000-0000-00000CAA0000}"/>
    <cellStyle name="Normalny 17 2" xfId="7441" xr:uid="{00000000-0005-0000-0000-00000DAA0000}"/>
    <cellStyle name="Normalny 17 3" xfId="7442" xr:uid="{00000000-0005-0000-0000-00000EAA0000}"/>
    <cellStyle name="Normalny 17 4" xfId="7443" xr:uid="{00000000-0005-0000-0000-00000FAA0000}"/>
    <cellStyle name="Normalny 17 5" xfId="7444" xr:uid="{00000000-0005-0000-0000-000010AA0000}"/>
    <cellStyle name="Normalny 17 6" xfId="7445" xr:uid="{00000000-0005-0000-0000-000011AA0000}"/>
    <cellStyle name="Normalny 17 7" xfId="7446" xr:uid="{00000000-0005-0000-0000-000012AA0000}"/>
    <cellStyle name="Normalny 17 8" xfId="7447" xr:uid="{00000000-0005-0000-0000-000013AA0000}"/>
    <cellStyle name="Normalny 17 9" xfId="7448" xr:uid="{00000000-0005-0000-0000-000014AA0000}"/>
    <cellStyle name="Normalny 18" xfId="1488" xr:uid="{00000000-0005-0000-0000-000015AA0000}"/>
    <cellStyle name="Normalny 18 10" xfId="7449" xr:uid="{00000000-0005-0000-0000-000016AA0000}"/>
    <cellStyle name="Normalny 18 11" xfId="7450" xr:uid="{00000000-0005-0000-0000-000017AA0000}"/>
    <cellStyle name="Normalny 18 12" xfId="7451" xr:uid="{00000000-0005-0000-0000-000018AA0000}"/>
    <cellStyle name="Normalny 18 13" xfId="7452" xr:uid="{00000000-0005-0000-0000-000019AA0000}"/>
    <cellStyle name="Normalny 18 14" xfId="7453" xr:uid="{00000000-0005-0000-0000-00001AAA0000}"/>
    <cellStyle name="Normalny 18 2" xfId="7454" xr:uid="{00000000-0005-0000-0000-00001BAA0000}"/>
    <cellStyle name="Normalny 18 3" xfId="7455" xr:uid="{00000000-0005-0000-0000-00001CAA0000}"/>
    <cellStyle name="Normalny 18 4" xfId="7456" xr:uid="{00000000-0005-0000-0000-00001DAA0000}"/>
    <cellStyle name="Normalny 18 5" xfId="7457" xr:uid="{00000000-0005-0000-0000-00001EAA0000}"/>
    <cellStyle name="Normalny 18 6" xfId="7458" xr:uid="{00000000-0005-0000-0000-00001FAA0000}"/>
    <cellStyle name="Normalny 18 7" xfId="7459" xr:uid="{00000000-0005-0000-0000-000020AA0000}"/>
    <cellStyle name="Normalny 18 8" xfId="7460" xr:uid="{00000000-0005-0000-0000-000021AA0000}"/>
    <cellStyle name="Normalny 18 9" xfId="7461" xr:uid="{00000000-0005-0000-0000-000022AA0000}"/>
    <cellStyle name="Normalny 19" xfId="1489" xr:uid="{00000000-0005-0000-0000-000023AA0000}"/>
    <cellStyle name="Normalny 19 10" xfId="7462" xr:uid="{00000000-0005-0000-0000-000024AA0000}"/>
    <cellStyle name="Normalny 19 11" xfId="7463" xr:uid="{00000000-0005-0000-0000-000025AA0000}"/>
    <cellStyle name="Normalny 19 12" xfId="7464" xr:uid="{00000000-0005-0000-0000-000026AA0000}"/>
    <cellStyle name="Normalny 19 13" xfId="7465" xr:uid="{00000000-0005-0000-0000-000027AA0000}"/>
    <cellStyle name="Normalny 19 14" xfId="7466" xr:uid="{00000000-0005-0000-0000-000028AA0000}"/>
    <cellStyle name="Normalny 19 2" xfId="7467" xr:uid="{00000000-0005-0000-0000-000029AA0000}"/>
    <cellStyle name="Normalny 19 3" xfId="7468" xr:uid="{00000000-0005-0000-0000-00002AAA0000}"/>
    <cellStyle name="Normalny 19 4" xfId="7469" xr:uid="{00000000-0005-0000-0000-00002BAA0000}"/>
    <cellStyle name="Normalny 19 5" xfId="7470" xr:uid="{00000000-0005-0000-0000-00002CAA0000}"/>
    <cellStyle name="Normalny 19 6" xfId="7471" xr:uid="{00000000-0005-0000-0000-00002DAA0000}"/>
    <cellStyle name="Normalny 19 7" xfId="7472" xr:uid="{00000000-0005-0000-0000-00002EAA0000}"/>
    <cellStyle name="Normalny 19 8" xfId="7473" xr:uid="{00000000-0005-0000-0000-00002FAA0000}"/>
    <cellStyle name="Normalny 19 9" xfId="7474" xr:uid="{00000000-0005-0000-0000-000030AA0000}"/>
    <cellStyle name="Normalny 2" xfId="1490" xr:uid="{00000000-0005-0000-0000-000031AA0000}"/>
    <cellStyle name="Normalny 2 10" xfId="7475" xr:uid="{00000000-0005-0000-0000-000032AA0000}"/>
    <cellStyle name="Normalny 2 10 2" xfId="7476" xr:uid="{00000000-0005-0000-0000-000033AA0000}"/>
    <cellStyle name="Normalny 2 11" xfId="7477" xr:uid="{00000000-0005-0000-0000-000034AA0000}"/>
    <cellStyle name="Normalny 2 11 2" xfId="7478" xr:uid="{00000000-0005-0000-0000-000035AA0000}"/>
    <cellStyle name="Normalny 2 12" xfId="7479" xr:uid="{00000000-0005-0000-0000-000036AA0000}"/>
    <cellStyle name="Normalny 2 12 2" xfId="7480" xr:uid="{00000000-0005-0000-0000-000037AA0000}"/>
    <cellStyle name="Normalny 2 13" xfId="7481" xr:uid="{00000000-0005-0000-0000-000038AA0000}"/>
    <cellStyle name="Normalny 2 13 2" xfId="7482" xr:uid="{00000000-0005-0000-0000-000039AA0000}"/>
    <cellStyle name="Normalny 2 14" xfId="7483" xr:uid="{00000000-0005-0000-0000-00003AAA0000}"/>
    <cellStyle name="Normalny 2 14 2" xfId="7484" xr:uid="{00000000-0005-0000-0000-00003BAA0000}"/>
    <cellStyle name="Normalny 2 15" xfId="7485" xr:uid="{00000000-0005-0000-0000-00003CAA0000}"/>
    <cellStyle name="Normalny 2 15 2" xfId="7486" xr:uid="{00000000-0005-0000-0000-00003DAA0000}"/>
    <cellStyle name="Normalny 2 16" xfId="7487" xr:uid="{00000000-0005-0000-0000-00003EAA0000}"/>
    <cellStyle name="Normalny 2 16 2" xfId="7488" xr:uid="{00000000-0005-0000-0000-00003FAA0000}"/>
    <cellStyle name="Normalny 2 17" xfId="7489" xr:uid="{00000000-0005-0000-0000-000040AA0000}"/>
    <cellStyle name="Normalny 2 17 2" xfId="7490" xr:uid="{00000000-0005-0000-0000-000041AA0000}"/>
    <cellStyle name="Normalny 2 18" xfId="7491" xr:uid="{00000000-0005-0000-0000-000042AA0000}"/>
    <cellStyle name="Normalny 2 18 2" xfId="7492" xr:uid="{00000000-0005-0000-0000-000043AA0000}"/>
    <cellStyle name="Normalny 2 19" xfId="7493" xr:uid="{00000000-0005-0000-0000-000044AA0000}"/>
    <cellStyle name="Normalny 2 19 2" xfId="7494" xr:uid="{00000000-0005-0000-0000-000045AA0000}"/>
    <cellStyle name="Normalny 2 2" xfId="1491" xr:uid="{00000000-0005-0000-0000-000046AA0000}"/>
    <cellStyle name="Normalny 2 2 10" xfId="7495" xr:uid="{00000000-0005-0000-0000-000047AA0000}"/>
    <cellStyle name="Normalny 2 2 11" xfId="7496" xr:uid="{00000000-0005-0000-0000-000048AA0000}"/>
    <cellStyle name="Normalny 2 2 12" xfId="7497" xr:uid="{00000000-0005-0000-0000-000049AA0000}"/>
    <cellStyle name="Normalny 2 2 13" xfId="7498" xr:uid="{00000000-0005-0000-0000-00004AAA0000}"/>
    <cellStyle name="Normalny 2 2 14" xfId="7499" xr:uid="{00000000-0005-0000-0000-00004BAA0000}"/>
    <cellStyle name="Normalny 2 2 15" xfId="7500" xr:uid="{00000000-0005-0000-0000-00004CAA0000}"/>
    <cellStyle name="Normalny 2 2 16" xfId="7501" xr:uid="{00000000-0005-0000-0000-00004DAA0000}"/>
    <cellStyle name="Normalny 2 2 17" xfId="7502" xr:uid="{00000000-0005-0000-0000-00004EAA0000}"/>
    <cellStyle name="Normalny 2 2 18" xfId="7503" xr:uid="{00000000-0005-0000-0000-00004FAA0000}"/>
    <cellStyle name="Normalny 2 2 19" xfId="7504" xr:uid="{00000000-0005-0000-0000-000050AA0000}"/>
    <cellStyle name="Normalny 2 2 2" xfId="1492" xr:uid="{00000000-0005-0000-0000-000051AA0000}"/>
    <cellStyle name="Normalny 2 2 2 10" xfId="10737" xr:uid="{00000000-0005-0000-0000-000052AA0000}"/>
    <cellStyle name="Normalny 2 2 2 2" xfId="1493" xr:uid="{00000000-0005-0000-0000-000053AA0000}"/>
    <cellStyle name="Normalny 2 2 2 2 10" xfId="7505" xr:uid="{00000000-0005-0000-0000-000054AA0000}"/>
    <cellStyle name="Normalny 2 2 2 2 11" xfId="7506" xr:uid="{00000000-0005-0000-0000-000055AA0000}"/>
    <cellStyle name="Normalny 2 2 2 2 2" xfId="7507" xr:uid="{00000000-0005-0000-0000-000056AA0000}"/>
    <cellStyle name="Normalny 2 2 2 2 2 2" xfId="7508" xr:uid="{00000000-0005-0000-0000-000057AA0000}"/>
    <cellStyle name="Normalny 2 2 2 2 2 3" xfId="7509" xr:uid="{00000000-0005-0000-0000-000058AA0000}"/>
    <cellStyle name="Normalny 2 2 2 2 3" xfId="7510" xr:uid="{00000000-0005-0000-0000-000059AA0000}"/>
    <cellStyle name="Normalny 2 2 2 2 4" xfId="7511" xr:uid="{00000000-0005-0000-0000-00005AAA0000}"/>
    <cellStyle name="Normalny 2 2 2 2 5" xfId="7512" xr:uid="{00000000-0005-0000-0000-00005BAA0000}"/>
    <cellStyle name="Normalny 2 2 2 2 6" xfId="7513" xr:uid="{00000000-0005-0000-0000-00005CAA0000}"/>
    <cellStyle name="Normalny 2 2 2 2 7" xfId="7514" xr:uid="{00000000-0005-0000-0000-00005DAA0000}"/>
    <cellStyle name="Normalny 2 2 2 2 8" xfId="7515" xr:uid="{00000000-0005-0000-0000-00005EAA0000}"/>
    <cellStyle name="Normalny 2 2 2 2 9" xfId="7516" xr:uid="{00000000-0005-0000-0000-00005FAA0000}"/>
    <cellStyle name="Normalny 2 2 2 3" xfId="7517" xr:uid="{00000000-0005-0000-0000-000060AA0000}"/>
    <cellStyle name="Normalny 2 2 2 3 2" xfId="7518" xr:uid="{00000000-0005-0000-0000-000061AA0000}"/>
    <cellStyle name="Normalny 2 2 2 3 3" xfId="7519" xr:uid="{00000000-0005-0000-0000-000062AA0000}"/>
    <cellStyle name="Normalny 2 2 2 4" xfId="7520" xr:uid="{00000000-0005-0000-0000-000063AA0000}"/>
    <cellStyle name="Normalny 2 2 2 4 2" xfId="7521" xr:uid="{00000000-0005-0000-0000-000064AA0000}"/>
    <cellStyle name="Normalny 2 2 2 5" xfId="7522" xr:uid="{00000000-0005-0000-0000-000065AA0000}"/>
    <cellStyle name="Normalny 2 2 2 5 2" xfId="7523" xr:uid="{00000000-0005-0000-0000-000066AA0000}"/>
    <cellStyle name="Normalny 2 2 2 6" xfId="7524" xr:uid="{00000000-0005-0000-0000-000067AA0000}"/>
    <cellStyle name="Normalny 2 2 2 7" xfId="7525" xr:uid="{00000000-0005-0000-0000-000068AA0000}"/>
    <cellStyle name="Normalny 2 2 2 8" xfId="7526" xr:uid="{00000000-0005-0000-0000-000069AA0000}"/>
    <cellStyle name="Normalny 2 2 2 9" xfId="7527" xr:uid="{00000000-0005-0000-0000-00006AAA0000}"/>
    <cellStyle name="Normalny 2 2 20" xfId="7528" xr:uid="{00000000-0005-0000-0000-00006BAA0000}"/>
    <cellStyle name="Normalny 2 2 21" xfId="7529" xr:uid="{00000000-0005-0000-0000-00006CAA0000}"/>
    <cellStyle name="Normalny 2 2 22" xfId="7530" xr:uid="{00000000-0005-0000-0000-00006DAA0000}"/>
    <cellStyle name="Normalny 2 2 23" xfId="7531" xr:uid="{00000000-0005-0000-0000-00006EAA0000}"/>
    <cellStyle name="Normalny 2 2 24" xfId="7532" xr:uid="{00000000-0005-0000-0000-00006FAA0000}"/>
    <cellStyle name="Normalny 2 2 25" xfId="7533" xr:uid="{00000000-0005-0000-0000-000070AA0000}"/>
    <cellStyle name="Normalny 2 2 26" xfId="7534" xr:uid="{00000000-0005-0000-0000-000071AA0000}"/>
    <cellStyle name="Normalny 2 2 27" xfId="7535" xr:uid="{00000000-0005-0000-0000-000072AA0000}"/>
    <cellStyle name="Normalny 2 2 28" xfId="7536" xr:uid="{00000000-0005-0000-0000-000073AA0000}"/>
    <cellStyle name="Normalny 2 2 29" xfId="7537" xr:uid="{00000000-0005-0000-0000-000074AA0000}"/>
    <cellStyle name="Normalny 2 2 3" xfId="7538" xr:uid="{00000000-0005-0000-0000-000075AA0000}"/>
    <cellStyle name="Normalny 2 2 3 2" xfId="7539" xr:uid="{00000000-0005-0000-0000-000076AA0000}"/>
    <cellStyle name="Normalny 2 2 30" xfId="7540" xr:uid="{00000000-0005-0000-0000-000077AA0000}"/>
    <cellStyle name="Normalny 2 2 31" xfId="7541" xr:uid="{00000000-0005-0000-0000-000078AA0000}"/>
    <cellStyle name="Normalny 2 2 32" xfId="7542" xr:uid="{00000000-0005-0000-0000-000079AA0000}"/>
    <cellStyle name="Normalny 2 2 33" xfId="7543" xr:uid="{00000000-0005-0000-0000-00007AAA0000}"/>
    <cellStyle name="Normalny 2 2 34" xfId="7544" xr:uid="{00000000-0005-0000-0000-00007BAA0000}"/>
    <cellStyle name="Normalny 2 2 35" xfId="7545" xr:uid="{00000000-0005-0000-0000-00007CAA0000}"/>
    <cellStyle name="Normalny 2 2 36" xfId="11024" xr:uid="{00000000-0005-0000-0000-00007DAA0000}"/>
    <cellStyle name="Normalny 2 2 37" xfId="10736" xr:uid="{00000000-0005-0000-0000-00007EAA0000}"/>
    <cellStyle name="Normalny 2 2 4" xfId="7546" xr:uid="{00000000-0005-0000-0000-00007FAA0000}"/>
    <cellStyle name="Normalny 2 2 5" xfId="7547" xr:uid="{00000000-0005-0000-0000-000080AA0000}"/>
    <cellStyle name="Normalny 2 2 6" xfId="7548" xr:uid="{00000000-0005-0000-0000-000081AA0000}"/>
    <cellStyle name="Normalny 2 2 7" xfId="7549" xr:uid="{00000000-0005-0000-0000-000082AA0000}"/>
    <cellStyle name="Normalny 2 2 8" xfId="7550" xr:uid="{00000000-0005-0000-0000-000083AA0000}"/>
    <cellStyle name="Normalny 2 2 9" xfId="7551" xr:uid="{00000000-0005-0000-0000-000084AA0000}"/>
    <cellStyle name="Normalny 2 20" xfId="7552" xr:uid="{00000000-0005-0000-0000-000085AA0000}"/>
    <cellStyle name="Normalny 2 20 2" xfId="7553" xr:uid="{00000000-0005-0000-0000-000086AA0000}"/>
    <cellStyle name="Normalny 2 21" xfId="7554" xr:uid="{00000000-0005-0000-0000-000087AA0000}"/>
    <cellStyle name="Normalny 2 21 2" xfId="7555" xr:uid="{00000000-0005-0000-0000-000088AA0000}"/>
    <cellStyle name="Normalny 2 22" xfId="7556" xr:uid="{00000000-0005-0000-0000-000089AA0000}"/>
    <cellStyle name="Normalny 2 23" xfId="7557" xr:uid="{00000000-0005-0000-0000-00008AAA0000}"/>
    <cellStyle name="Normalny 2 24" xfId="7558" xr:uid="{00000000-0005-0000-0000-00008BAA0000}"/>
    <cellStyle name="Normalny 2 25" xfId="7559" xr:uid="{00000000-0005-0000-0000-00008CAA0000}"/>
    <cellStyle name="Normalny 2 26" xfId="7560" xr:uid="{00000000-0005-0000-0000-00008DAA0000}"/>
    <cellStyle name="Normalny 2 27" xfId="7561" xr:uid="{00000000-0005-0000-0000-00008EAA0000}"/>
    <cellStyle name="Normalny 2 28" xfId="7562" xr:uid="{00000000-0005-0000-0000-00008FAA0000}"/>
    <cellStyle name="Normalny 2 29" xfId="7563" xr:uid="{00000000-0005-0000-0000-000090AA0000}"/>
    <cellStyle name="Normalny 2 3" xfId="1494" xr:uid="{00000000-0005-0000-0000-000091AA0000}"/>
    <cellStyle name="Normalny 2 3 10" xfId="7564" xr:uid="{00000000-0005-0000-0000-000092AA0000}"/>
    <cellStyle name="Normalny 2 3 11" xfId="11025" xr:uid="{00000000-0005-0000-0000-000093AA0000}"/>
    <cellStyle name="Normalny 2 3 12" xfId="10738" xr:uid="{00000000-0005-0000-0000-000094AA0000}"/>
    <cellStyle name="Normalny 2 3 2" xfId="1495" xr:uid="{00000000-0005-0000-0000-000095AA0000}"/>
    <cellStyle name="Normalny 2 3 2 2" xfId="1496" xr:uid="{00000000-0005-0000-0000-000096AA0000}"/>
    <cellStyle name="Normalny 2 3 2 2 2" xfId="1497" xr:uid="{00000000-0005-0000-0000-000097AA0000}"/>
    <cellStyle name="Normalny 2 3 2 2 2 2" xfId="1498" xr:uid="{00000000-0005-0000-0000-000098AA0000}"/>
    <cellStyle name="Normalny 2 3 2 2 2 3" xfId="7565" xr:uid="{00000000-0005-0000-0000-000099AA0000}"/>
    <cellStyle name="Normalny 2 3 2 2 3" xfId="1499" xr:uid="{00000000-0005-0000-0000-00009AAA0000}"/>
    <cellStyle name="Normalny 2 3 2 2 4" xfId="7566" xr:uid="{00000000-0005-0000-0000-00009BAA0000}"/>
    <cellStyle name="Normalny 2 3 2 3" xfId="1500" xr:uid="{00000000-0005-0000-0000-00009CAA0000}"/>
    <cellStyle name="Normalny 2 3 2 3 2" xfId="1501" xr:uid="{00000000-0005-0000-0000-00009DAA0000}"/>
    <cellStyle name="Normalny 2 3 2 3 3" xfId="7567" xr:uid="{00000000-0005-0000-0000-00009EAA0000}"/>
    <cellStyle name="Normalny 2 3 2 4" xfId="1502" xr:uid="{00000000-0005-0000-0000-00009FAA0000}"/>
    <cellStyle name="Normalny 2 3 2 5" xfId="7568" xr:uid="{00000000-0005-0000-0000-0000A0AA0000}"/>
    <cellStyle name="Normalny 2 3 2 6" xfId="11026" xr:uid="{00000000-0005-0000-0000-0000A1AA0000}"/>
    <cellStyle name="Normalny 2 3 2 7" xfId="10739" xr:uid="{00000000-0005-0000-0000-0000A2AA0000}"/>
    <cellStyle name="Normalny 2 3 3" xfId="1503" xr:uid="{00000000-0005-0000-0000-0000A3AA0000}"/>
    <cellStyle name="Normalny 2 3 3 2" xfId="1504" xr:uid="{00000000-0005-0000-0000-0000A4AA0000}"/>
    <cellStyle name="Normalny 2 3 3 2 2" xfId="1505" xr:uid="{00000000-0005-0000-0000-0000A5AA0000}"/>
    <cellStyle name="Normalny 2 3 3 2 3" xfId="7569" xr:uid="{00000000-0005-0000-0000-0000A6AA0000}"/>
    <cellStyle name="Normalny 2 3 3 3" xfId="1506" xr:uid="{00000000-0005-0000-0000-0000A7AA0000}"/>
    <cellStyle name="Normalny 2 3 3 3 2" xfId="7570" xr:uid="{00000000-0005-0000-0000-0000A8AA0000}"/>
    <cellStyle name="Normalny 2 3 3 3 3" xfId="7571" xr:uid="{00000000-0005-0000-0000-0000A9AA0000}"/>
    <cellStyle name="Normalny 2 3 3 3 4" xfId="7572" xr:uid="{00000000-0005-0000-0000-0000AAAA0000}"/>
    <cellStyle name="Normalny 2 3 3 3 5" xfId="7573" xr:uid="{00000000-0005-0000-0000-0000ABAA0000}"/>
    <cellStyle name="Normalny 2 3 3 4" xfId="7574" xr:uid="{00000000-0005-0000-0000-0000ACAA0000}"/>
    <cellStyle name="Normalny 2 3 3 5" xfId="7575" xr:uid="{00000000-0005-0000-0000-0000ADAA0000}"/>
    <cellStyle name="Normalny 2 3 3 6" xfId="7576" xr:uid="{00000000-0005-0000-0000-0000AEAA0000}"/>
    <cellStyle name="Normalny 2 3 4" xfId="1507" xr:uid="{00000000-0005-0000-0000-0000AFAA0000}"/>
    <cellStyle name="Normalny 2 3 4 2" xfId="1508" xr:uid="{00000000-0005-0000-0000-0000B0AA0000}"/>
    <cellStyle name="Normalny 2 3 4 2 2" xfId="7577" xr:uid="{00000000-0005-0000-0000-0000B1AA0000}"/>
    <cellStyle name="Normalny 2 3 4 3" xfId="7578" xr:uid="{00000000-0005-0000-0000-0000B2AA0000}"/>
    <cellStyle name="Normalny 2 3 4 4" xfId="7579" xr:uid="{00000000-0005-0000-0000-0000B3AA0000}"/>
    <cellStyle name="Normalny 2 3 5" xfId="1509" xr:uid="{00000000-0005-0000-0000-0000B4AA0000}"/>
    <cellStyle name="Normalny 2 3 5 2" xfId="7580" xr:uid="{00000000-0005-0000-0000-0000B5AA0000}"/>
    <cellStyle name="Normalny 2 3 5 3" xfId="7581" xr:uid="{00000000-0005-0000-0000-0000B6AA0000}"/>
    <cellStyle name="Normalny 2 3 6" xfId="1510" xr:uid="{00000000-0005-0000-0000-0000B7AA0000}"/>
    <cellStyle name="Normalny 2 3 6 2" xfId="7582" xr:uid="{00000000-0005-0000-0000-0000B8AA0000}"/>
    <cellStyle name="Normalny 2 3 7" xfId="7583" xr:uid="{00000000-0005-0000-0000-0000B9AA0000}"/>
    <cellStyle name="Normalny 2 3 8" xfId="7584" xr:uid="{00000000-0005-0000-0000-0000BAAA0000}"/>
    <cellStyle name="Normalny 2 3 9" xfId="7585" xr:uid="{00000000-0005-0000-0000-0000BBAA0000}"/>
    <cellStyle name="Normalny 2 30" xfId="7586" xr:uid="{00000000-0005-0000-0000-0000BCAA0000}"/>
    <cellStyle name="Normalny 2 31" xfId="7587" xr:uid="{00000000-0005-0000-0000-0000BDAA0000}"/>
    <cellStyle name="Normalny 2 32" xfId="7588" xr:uid="{00000000-0005-0000-0000-0000BEAA0000}"/>
    <cellStyle name="Normalny 2 33" xfId="7589" xr:uid="{00000000-0005-0000-0000-0000BFAA0000}"/>
    <cellStyle name="Normalny 2 34" xfId="7590" xr:uid="{00000000-0005-0000-0000-0000C0AA0000}"/>
    <cellStyle name="Normalny 2 35" xfId="7591" xr:uid="{00000000-0005-0000-0000-0000C1AA0000}"/>
    <cellStyle name="Normalny 2 36" xfId="7592" xr:uid="{00000000-0005-0000-0000-0000C2AA0000}"/>
    <cellStyle name="Normalny 2 37" xfId="7593" xr:uid="{00000000-0005-0000-0000-0000C3AA0000}"/>
    <cellStyle name="Normalny 2 38" xfId="7594" xr:uid="{00000000-0005-0000-0000-0000C4AA0000}"/>
    <cellStyle name="Normalny 2 39" xfId="7595" xr:uid="{00000000-0005-0000-0000-0000C5AA0000}"/>
    <cellStyle name="Normalny 2 4" xfId="1511" xr:uid="{00000000-0005-0000-0000-0000C6AA0000}"/>
    <cellStyle name="Normalny 2 4 2" xfId="7596" xr:uid="{00000000-0005-0000-0000-0000C7AA0000}"/>
    <cellStyle name="Normalny 2 4 3" xfId="7597" xr:uid="{00000000-0005-0000-0000-0000C8AA0000}"/>
    <cellStyle name="Normalny 2 4 4" xfId="7598" xr:uid="{00000000-0005-0000-0000-0000C9AA0000}"/>
    <cellStyle name="Normalny 2 4 5" xfId="7599" xr:uid="{00000000-0005-0000-0000-0000CAAA0000}"/>
    <cellStyle name="Normalny 2 4 6" xfId="11027" xr:uid="{00000000-0005-0000-0000-0000CBAA0000}"/>
    <cellStyle name="Normalny 2 4 7" xfId="10740" xr:uid="{00000000-0005-0000-0000-0000CCAA0000}"/>
    <cellStyle name="Normalny 2 40" xfId="7600" xr:uid="{00000000-0005-0000-0000-0000CDAA0000}"/>
    <cellStyle name="Normalny 2 41" xfId="7601" xr:uid="{00000000-0005-0000-0000-0000CEAA0000}"/>
    <cellStyle name="Normalny 2 42" xfId="7602" xr:uid="{00000000-0005-0000-0000-0000CFAA0000}"/>
    <cellStyle name="Normalny 2 43" xfId="7603" xr:uid="{00000000-0005-0000-0000-0000D0AA0000}"/>
    <cellStyle name="Normalny 2 44" xfId="7604" xr:uid="{00000000-0005-0000-0000-0000D1AA0000}"/>
    <cellStyle name="Normalny 2 45" xfId="11023" xr:uid="{00000000-0005-0000-0000-0000D2AA0000}"/>
    <cellStyle name="Normalny 2 46" xfId="10735" xr:uid="{00000000-0005-0000-0000-0000D3AA0000}"/>
    <cellStyle name="Normalny 2 5" xfId="1512" xr:uid="{00000000-0005-0000-0000-0000D4AA0000}"/>
    <cellStyle name="Normalny 2 5 2" xfId="7605" xr:uid="{00000000-0005-0000-0000-0000D5AA0000}"/>
    <cellStyle name="Normalny 2 5 3" xfId="7606" xr:uid="{00000000-0005-0000-0000-0000D6AA0000}"/>
    <cellStyle name="Normalny 2 6" xfId="7607" xr:uid="{00000000-0005-0000-0000-0000D7AA0000}"/>
    <cellStyle name="Normalny 2 6 2" xfId="7608" xr:uid="{00000000-0005-0000-0000-0000D8AA0000}"/>
    <cellStyle name="Normalny 2 7" xfId="7609" xr:uid="{00000000-0005-0000-0000-0000D9AA0000}"/>
    <cellStyle name="Normalny 2 7 2" xfId="7610" xr:uid="{00000000-0005-0000-0000-0000DAAA0000}"/>
    <cellStyle name="Normalny 2 8" xfId="7611" xr:uid="{00000000-0005-0000-0000-0000DBAA0000}"/>
    <cellStyle name="Normalny 2 8 2" xfId="7612" xr:uid="{00000000-0005-0000-0000-0000DCAA0000}"/>
    <cellStyle name="Normalny 2 9" xfId="7613" xr:uid="{00000000-0005-0000-0000-0000DDAA0000}"/>
    <cellStyle name="Normalny 2 9 2" xfId="7614" xr:uid="{00000000-0005-0000-0000-0000DEAA0000}"/>
    <cellStyle name="Normalny 20" xfId="1513" xr:uid="{00000000-0005-0000-0000-0000DFAA0000}"/>
    <cellStyle name="Normalny 20 2" xfId="7615" xr:uid="{00000000-0005-0000-0000-0000E0AA0000}"/>
    <cellStyle name="Normalny 20 3" xfId="7616" xr:uid="{00000000-0005-0000-0000-0000E1AA0000}"/>
    <cellStyle name="Normalny 21" xfId="1514" xr:uid="{00000000-0005-0000-0000-0000E2AA0000}"/>
    <cellStyle name="Normalny 21 2" xfId="7617" xr:uid="{00000000-0005-0000-0000-0000E3AA0000}"/>
    <cellStyle name="Normalny 21 2 2" xfId="7618" xr:uid="{00000000-0005-0000-0000-0000E4AA0000}"/>
    <cellStyle name="Normalny 21 3" xfId="7619" xr:uid="{00000000-0005-0000-0000-0000E5AA0000}"/>
    <cellStyle name="Normalny 21 3 2" xfId="7620" xr:uid="{00000000-0005-0000-0000-0000E6AA0000}"/>
    <cellStyle name="Normalny 21 4" xfId="7621" xr:uid="{00000000-0005-0000-0000-0000E7AA0000}"/>
    <cellStyle name="Normalny 21 4 2" xfId="7622" xr:uid="{00000000-0005-0000-0000-0000E8AA0000}"/>
    <cellStyle name="Normalny 21 5" xfId="7623" xr:uid="{00000000-0005-0000-0000-0000E9AA0000}"/>
    <cellStyle name="Normalny 21 5 2" xfId="7624" xr:uid="{00000000-0005-0000-0000-0000EAAA0000}"/>
    <cellStyle name="Normalny 21 6" xfId="7625" xr:uid="{00000000-0005-0000-0000-0000EBAA0000}"/>
    <cellStyle name="Normalny 21 7" xfId="7626" xr:uid="{00000000-0005-0000-0000-0000ECAA0000}"/>
    <cellStyle name="Normalny 216" xfId="7627" xr:uid="{00000000-0005-0000-0000-0000EDAA0000}"/>
    <cellStyle name="Normalny 216 2" xfId="7628" xr:uid="{00000000-0005-0000-0000-0000EEAA0000}"/>
    <cellStyle name="Normalny 22" xfId="7629" xr:uid="{00000000-0005-0000-0000-0000EFAA0000}"/>
    <cellStyle name="Normalny 22 2" xfId="7630" xr:uid="{00000000-0005-0000-0000-0000F0AA0000}"/>
    <cellStyle name="Normalny 23" xfId="7631" xr:uid="{00000000-0005-0000-0000-0000F1AA0000}"/>
    <cellStyle name="Normalny 23 2" xfId="7632" xr:uid="{00000000-0005-0000-0000-0000F2AA0000}"/>
    <cellStyle name="Normalny 24" xfId="7633" xr:uid="{00000000-0005-0000-0000-0000F3AA0000}"/>
    <cellStyle name="Normalny 24 2" xfId="7634" xr:uid="{00000000-0005-0000-0000-0000F4AA0000}"/>
    <cellStyle name="Normalny 25" xfId="7635" xr:uid="{00000000-0005-0000-0000-0000F5AA0000}"/>
    <cellStyle name="Normalny 25 2" xfId="7636" xr:uid="{00000000-0005-0000-0000-0000F6AA0000}"/>
    <cellStyle name="Normalny 26" xfId="7637" xr:uid="{00000000-0005-0000-0000-0000F7AA0000}"/>
    <cellStyle name="Normalny 26 2" xfId="7638" xr:uid="{00000000-0005-0000-0000-0000F8AA0000}"/>
    <cellStyle name="Normalny 27" xfId="7639" xr:uid="{00000000-0005-0000-0000-0000F9AA0000}"/>
    <cellStyle name="Normalny 27 2" xfId="7640" xr:uid="{00000000-0005-0000-0000-0000FAAA0000}"/>
    <cellStyle name="Normalny 272" xfId="7641" xr:uid="{00000000-0005-0000-0000-0000FBAA0000}"/>
    <cellStyle name="Normalny 28" xfId="7642" xr:uid="{00000000-0005-0000-0000-0000FCAA0000}"/>
    <cellStyle name="Normalny 28 2" xfId="7643" xr:uid="{00000000-0005-0000-0000-0000FDAA0000}"/>
    <cellStyle name="Normalny 29" xfId="7644" xr:uid="{00000000-0005-0000-0000-0000FEAA0000}"/>
    <cellStyle name="Normalny 29 2" xfId="7645" xr:uid="{00000000-0005-0000-0000-0000FFAA0000}"/>
    <cellStyle name="Normalny 3" xfId="1515" xr:uid="{00000000-0005-0000-0000-000000AB0000}"/>
    <cellStyle name="Normalny 3 2" xfId="1516" xr:uid="{00000000-0005-0000-0000-000001AB0000}"/>
    <cellStyle name="Normalny 3 2 2" xfId="7646" xr:uid="{00000000-0005-0000-0000-000002AB0000}"/>
    <cellStyle name="Normalny 3 2 2 2" xfId="11196" xr:uid="{00000000-0005-0000-0000-000003AB0000}"/>
    <cellStyle name="Normalny 3 2 2 3" xfId="10743" xr:uid="{00000000-0005-0000-0000-000004AB0000}"/>
    <cellStyle name="Normalny 3 2 3" xfId="7647" xr:uid="{00000000-0005-0000-0000-000005AB0000}"/>
    <cellStyle name="Normalny 3 2 4" xfId="7648" xr:uid="{00000000-0005-0000-0000-000006AB0000}"/>
    <cellStyle name="Normalny 3 2 5" xfId="11029" xr:uid="{00000000-0005-0000-0000-000007AB0000}"/>
    <cellStyle name="Normalny 3 2 6" xfId="10742" xr:uid="{00000000-0005-0000-0000-000008AB0000}"/>
    <cellStyle name="Normalny 3 3" xfId="1517" xr:uid="{00000000-0005-0000-0000-000009AB0000}"/>
    <cellStyle name="Normalny 3 3 2" xfId="7649" xr:uid="{00000000-0005-0000-0000-00000AAB0000}"/>
    <cellStyle name="Normalny 3 3 3" xfId="11030" xr:uid="{00000000-0005-0000-0000-00000BAB0000}"/>
    <cellStyle name="Normalny 3 3 4" xfId="10744" xr:uid="{00000000-0005-0000-0000-00000CAB0000}"/>
    <cellStyle name="Normalny 3 4" xfId="1518" xr:uid="{00000000-0005-0000-0000-00000DAB0000}"/>
    <cellStyle name="Normalny 3 4 2" xfId="1519" xr:uid="{00000000-0005-0000-0000-00000EAB0000}"/>
    <cellStyle name="Normalny 3 4 2 2" xfId="1520" xr:uid="{00000000-0005-0000-0000-00000FAB0000}"/>
    <cellStyle name="Normalny 3 4 2 2 2" xfId="1521" xr:uid="{00000000-0005-0000-0000-000010AB0000}"/>
    <cellStyle name="Normalny 3 4 2 2 2 2" xfId="1522" xr:uid="{00000000-0005-0000-0000-000011AB0000}"/>
    <cellStyle name="Normalny 3 4 2 2 3" xfId="1523" xr:uid="{00000000-0005-0000-0000-000012AB0000}"/>
    <cellStyle name="Normalny 3 4 2 3" xfId="1524" xr:uid="{00000000-0005-0000-0000-000013AB0000}"/>
    <cellStyle name="Normalny 3 4 2 3 2" xfId="1525" xr:uid="{00000000-0005-0000-0000-000014AB0000}"/>
    <cellStyle name="Normalny 3 4 2 4" xfId="1526" xr:uid="{00000000-0005-0000-0000-000015AB0000}"/>
    <cellStyle name="Normalny 3 4 3" xfId="1527" xr:uid="{00000000-0005-0000-0000-000016AB0000}"/>
    <cellStyle name="Normalny 3 4 3 2" xfId="1528" xr:uid="{00000000-0005-0000-0000-000017AB0000}"/>
    <cellStyle name="Normalny 3 4 3 2 2" xfId="1529" xr:uid="{00000000-0005-0000-0000-000018AB0000}"/>
    <cellStyle name="Normalny 3 4 3 3" xfId="1530" xr:uid="{00000000-0005-0000-0000-000019AB0000}"/>
    <cellStyle name="Normalny 3 4 4" xfId="1531" xr:uid="{00000000-0005-0000-0000-00001AAB0000}"/>
    <cellStyle name="Normalny 3 4 4 2" xfId="1532" xr:uid="{00000000-0005-0000-0000-00001BAB0000}"/>
    <cellStyle name="Normalny 3 4 5" xfId="1533" xr:uid="{00000000-0005-0000-0000-00001CAB0000}"/>
    <cellStyle name="Normalny 3 4 6" xfId="1534" xr:uid="{00000000-0005-0000-0000-00001DAB0000}"/>
    <cellStyle name="Normalny 3 4 7" xfId="7650" xr:uid="{00000000-0005-0000-0000-00001EAB0000}"/>
    <cellStyle name="Normalny 3 5" xfId="1535" xr:uid="{00000000-0005-0000-0000-00001FAB0000}"/>
    <cellStyle name="Normalny 3 5 2" xfId="7651" xr:uid="{00000000-0005-0000-0000-000020AB0000}"/>
    <cellStyle name="Normalny 3 6" xfId="7652" xr:uid="{00000000-0005-0000-0000-000021AB0000}"/>
    <cellStyle name="Normalny 3 7" xfId="11028" xr:uid="{00000000-0005-0000-0000-000022AB0000}"/>
    <cellStyle name="Normalny 3 8" xfId="10741" xr:uid="{00000000-0005-0000-0000-000023AB0000}"/>
    <cellStyle name="Normalny 30" xfId="7653" xr:uid="{00000000-0005-0000-0000-000024AB0000}"/>
    <cellStyle name="Normalny 30 2" xfId="7654" xr:uid="{00000000-0005-0000-0000-000025AB0000}"/>
    <cellStyle name="Normalny 30 2 2" xfId="7655" xr:uid="{00000000-0005-0000-0000-000026AB0000}"/>
    <cellStyle name="Normalny 30 3" xfId="7656" xr:uid="{00000000-0005-0000-0000-000027AB0000}"/>
    <cellStyle name="Normalny 30 3 2" xfId="7657" xr:uid="{00000000-0005-0000-0000-000028AB0000}"/>
    <cellStyle name="Normalny 30 4" xfId="7658" xr:uid="{00000000-0005-0000-0000-000029AB0000}"/>
    <cellStyle name="Normalny 31" xfId="7659" xr:uid="{00000000-0005-0000-0000-00002AAB0000}"/>
    <cellStyle name="Normalny 31 2" xfId="7660" xr:uid="{00000000-0005-0000-0000-00002BAB0000}"/>
    <cellStyle name="Normalny 32" xfId="7661" xr:uid="{00000000-0005-0000-0000-00002CAB0000}"/>
    <cellStyle name="Normalny 32 2" xfId="7662" xr:uid="{00000000-0005-0000-0000-00002DAB0000}"/>
    <cellStyle name="Normalny 33" xfId="7663" xr:uid="{00000000-0005-0000-0000-00002EAB0000}"/>
    <cellStyle name="Normalny 33 2" xfId="7664" xr:uid="{00000000-0005-0000-0000-00002FAB0000}"/>
    <cellStyle name="Normalny 34" xfId="7665" xr:uid="{00000000-0005-0000-0000-000030AB0000}"/>
    <cellStyle name="Normalny 34 2" xfId="7666" xr:uid="{00000000-0005-0000-0000-000031AB0000}"/>
    <cellStyle name="Normalny 35" xfId="7667" xr:uid="{00000000-0005-0000-0000-000032AB0000}"/>
    <cellStyle name="Normalny 35 2" xfId="7668" xr:uid="{00000000-0005-0000-0000-000033AB0000}"/>
    <cellStyle name="Normalny 36" xfId="7669" xr:uid="{00000000-0005-0000-0000-000034AB0000}"/>
    <cellStyle name="Normalny 36 2" xfId="7670" xr:uid="{00000000-0005-0000-0000-000035AB0000}"/>
    <cellStyle name="Normalny 37" xfId="7671" xr:uid="{00000000-0005-0000-0000-000036AB0000}"/>
    <cellStyle name="Normalny 37 2" xfId="7672" xr:uid="{00000000-0005-0000-0000-000037AB0000}"/>
    <cellStyle name="Normalny 38" xfId="7673" xr:uid="{00000000-0005-0000-0000-000038AB0000}"/>
    <cellStyle name="Normalny 38 10" xfId="7674" xr:uid="{00000000-0005-0000-0000-000039AB0000}"/>
    <cellStyle name="Normalny 38 10 2" xfId="7675" xr:uid="{00000000-0005-0000-0000-00003AAB0000}"/>
    <cellStyle name="Normalny 38 11" xfId="7676" xr:uid="{00000000-0005-0000-0000-00003BAB0000}"/>
    <cellStyle name="Normalny 38 11 2" xfId="7677" xr:uid="{00000000-0005-0000-0000-00003CAB0000}"/>
    <cellStyle name="Normalny 38 12" xfId="7678" xr:uid="{00000000-0005-0000-0000-00003DAB0000}"/>
    <cellStyle name="Normalny 38 13" xfId="7679" xr:uid="{00000000-0005-0000-0000-00003EAB0000}"/>
    <cellStyle name="Normalny 38 2" xfId="7680" xr:uid="{00000000-0005-0000-0000-00003FAB0000}"/>
    <cellStyle name="Normalny 38 2 2" xfId="7681" xr:uid="{00000000-0005-0000-0000-000040AB0000}"/>
    <cellStyle name="Normalny 38 3" xfId="7682" xr:uid="{00000000-0005-0000-0000-000041AB0000}"/>
    <cellStyle name="Normalny 38 3 2" xfId="7683" xr:uid="{00000000-0005-0000-0000-000042AB0000}"/>
    <cellStyle name="Normalny 38 4" xfId="7684" xr:uid="{00000000-0005-0000-0000-000043AB0000}"/>
    <cellStyle name="Normalny 38 4 2" xfId="7685" xr:uid="{00000000-0005-0000-0000-000044AB0000}"/>
    <cellStyle name="Normalny 38 5" xfId="7686" xr:uid="{00000000-0005-0000-0000-000045AB0000}"/>
    <cellStyle name="Normalny 38 5 2" xfId="7687" xr:uid="{00000000-0005-0000-0000-000046AB0000}"/>
    <cellStyle name="Normalny 38 6" xfId="7688" xr:uid="{00000000-0005-0000-0000-000047AB0000}"/>
    <cellStyle name="Normalny 38 6 2" xfId="7689" xr:uid="{00000000-0005-0000-0000-000048AB0000}"/>
    <cellStyle name="Normalny 38 7" xfId="7690" xr:uid="{00000000-0005-0000-0000-000049AB0000}"/>
    <cellStyle name="Normalny 38 7 2" xfId="7691" xr:uid="{00000000-0005-0000-0000-00004AAB0000}"/>
    <cellStyle name="Normalny 38 8" xfId="7692" xr:uid="{00000000-0005-0000-0000-00004BAB0000}"/>
    <cellStyle name="Normalny 38 8 2" xfId="7693" xr:uid="{00000000-0005-0000-0000-00004CAB0000}"/>
    <cellStyle name="Normalny 38 9" xfId="7694" xr:uid="{00000000-0005-0000-0000-00004DAB0000}"/>
    <cellStyle name="Normalny 38 9 2" xfId="7695" xr:uid="{00000000-0005-0000-0000-00004EAB0000}"/>
    <cellStyle name="Normalny 39" xfId="7696" xr:uid="{00000000-0005-0000-0000-00004FAB0000}"/>
    <cellStyle name="Normalny 39 2" xfId="7697" xr:uid="{00000000-0005-0000-0000-000050AB0000}"/>
    <cellStyle name="Normalny 4" xfId="1536" xr:uid="{00000000-0005-0000-0000-000051AB0000}"/>
    <cellStyle name="Normalny 4 10" xfId="7698" xr:uid="{00000000-0005-0000-0000-000052AB0000}"/>
    <cellStyle name="Normalny 4 10 2" xfId="7699" xr:uid="{00000000-0005-0000-0000-000053AB0000}"/>
    <cellStyle name="Normalny 4 11" xfId="7700" xr:uid="{00000000-0005-0000-0000-000054AB0000}"/>
    <cellStyle name="Normalny 4 11 2" xfId="7701" xr:uid="{00000000-0005-0000-0000-000055AB0000}"/>
    <cellStyle name="Normalny 4 12" xfId="7702" xr:uid="{00000000-0005-0000-0000-000056AB0000}"/>
    <cellStyle name="Normalny 4 12 2" xfId="7703" xr:uid="{00000000-0005-0000-0000-000057AB0000}"/>
    <cellStyle name="Normalny 4 13" xfId="7704" xr:uid="{00000000-0005-0000-0000-000058AB0000}"/>
    <cellStyle name="Normalny 4 14" xfId="7705" xr:uid="{00000000-0005-0000-0000-000059AB0000}"/>
    <cellStyle name="Normalny 4 15" xfId="7706" xr:uid="{00000000-0005-0000-0000-00005AAB0000}"/>
    <cellStyle name="Normalny 4 16" xfId="7707" xr:uid="{00000000-0005-0000-0000-00005BAB0000}"/>
    <cellStyle name="Normalny 4 17" xfId="7708" xr:uid="{00000000-0005-0000-0000-00005CAB0000}"/>
    <cellStyle name="Normalny 4 18" xfId="7709" xr:uid="{00000000-0005-0000-0000-00005DAB0000}"/>
    <cellStyle name="Normalny 4 19" xfId="7710" xr:uid="{00000000-0005-0000-0000-00005EAB0000}"/>
    <cellStyle name="Normalny 4 2" xfId="1537" xr:uid="{00000000-0005-0000-0000-00005FAB0000}"/>
    <cellStyle name="Normalny 4 2 10" xfId="11032" xr:uid="{00000000-0005-0000-0000-000060AB0000}"/>
    <cellStyle name="Normalny 4 2 11" xfId="10746" xr:uid="{00000000-0005-0000-0000-000061AB0000}"/>
    <cellStyle name="Normalny 4 2 2" xfId="7711" xr:uid="{00000000-0005-0000-0000-000062AB0000}"/>
    <cellStyle name="Normalny 4 2 2 2" xfId="11197" xr:uid="{00000000-0005-0000-0000-000063AB0000}"/>
    <cellStyle name="Normalny 4 2 2 3" xfId="10747" xr:uid="{00000000-0005-0000-0000-000064AB0000}"/>
    <cellStyle name="Normalny 4 2 3" xfId="7712" xr:uid="{00000000-0005-0000-0000-000065AB0000}"/>
    <cellStyle name="Normalny 4 2 4" xfId="7713" xr:uid="{00000000-0005-0000-0000-000066AB0000}"/>
    <cellStyle name="Normalny 4 2 5" xfId="7714" xr:uid="{00000000-0005-0000-0000-000067AB0000}"/>
    <cellStyle name="Normalny 4 2 6" xfId="7715" xr:uid="{00000000-0005-0000-0000-000068AB0000}"/>
    <cellStyle name="Normalny 4 2 7" xfId="7716" xr:uid="{00000000-0005-0000-0000-000069AB0000}"/>
    <cellStyle name="Normalny 4 2 8" xfId="7717" xr:uid="{00000000-0005-0000-0000-00006AAB0000}"/>
    <cellStyle name="Normalny 4 2 9" xfId="7718" xr:uid="{00000000-0005-0000-0000-00006BAB0000}"/>
    <cellStyle name="Normalny 4 20" xfId="7719" xr:uid="{00000000-0005-0000-0000-00006CAB0000}"/>
    <cellStyle name="Normalny 4 21" xfId="7720" xr:uid="{00000000-0005-0000-0000-00006DAB0000}"/>
    <cellStyle name="Normalny 4 22" xfId="7721" xr:uid="{00000000-0005-0000-0000-00006EAB0000}"/>
    <cellStyle name="Normalny 4 23" xfId="7722" xr:uid="{00000000-0005-0000-0000-00006FAB0000}"/>
    <cellStyle name="Normalny 4 24" xfId="7723" xr:uid="{00000000-0005-0000-0000-000070AB0000}"/>
    <cellStyle name="Normalny 4 25" xfId="7724" xr:uid="{00000000-0005-0000-0000-000071AB0000}"/>
    <cellStyle name="Normalny 4 26" xfId="7725" xr:uid="{00000000-0005-0000-0000-000072AB0000}"/>
    <cellStyle name="Normalny 4 27" xfId="7726" xr:uid="{00000000-0005-0000-0000-000073AB0000}"/>
    <cellStyle name="Normalny 4 28" xfId="7727" xr:uid="{00000000-0005-0000-0000-000074AB0000}"/>
    <cellStyle name="Normalny 4 29" xfId="7728" xr:uid="{00000000-0005-0000-0000-000075AB0000}"/>
    <cellStyle name="Normalny 4 3" xfId="1538" xr:uid="{00000000-0005-0000-0000-000076AB0000}"/>
    <cellStyle name="Normalny 4 3 10" xfId="7729" xr:uid="{00000000-0005-0000-0000-000077AB0000}"/>
    <cellStyle name="Normalny 4 3 11" xfId="7730" xr:uid="{00000000-0005-0000-0000-000078AB0000}"/>
    <cellStyle name="Normalny 4 3 12" xfId="11033" xr:uid="{00000000-0005-0000-0000-000079AB0000}"/>
    <cellStyle name="Normalny 4 3 13" xfId="10748" xr:uid="{00000000-0005-0000-0000-00007AAB0000}"/>
    <cellStyle name="Normalny 4 3 2" xfId="7731" xr:uid="{00000000-0005-0000-0000-00007BAB0000}"/>
    <cellStyle name="Normalny 4 3 3" xfId="7732" xr:uid="{00000000-0005-0000-0000-00007CAB0000}"/>
    <cellStyle name="Normalny 4 3 4" xfId="7733" xr:uid="{00000000-0005-0000-0000-00007DAB0000}"/>
    <cellStyle name="Normalny 4 3 5" xfId="7734" xr:uid="{00000000-0005-0000-0000-00007EAB0000}"/>
    <cellStyle name="Normalny 4 3 6" xfId="7735" xr:uid="{00000000-0005-0000-0000-00007FAB0000}"/>
    <cellStyle name="Normalny 4 3 7" xfId="7736" xr:uid="{00000000-0005-0000-0000-000080AB0000}"/>
    <cellStyle name="Normalny 4 3 8" xfId="7737" xr:uid="{00000000-0005-0000-0000-000081AB0000}"/>
    <cellStyle name="Normalny 4 3 9" xfId="7738" xr:uid="{00000000-0005-0000-0000-000082AB0000}"/>
    <cellStyle name="Normalny 4 30" xfId="7739" xr:uid="{00000000-0005-0000-0000-000083AB0000}"/>
    <cellStyle name="Normalny 4 31" xfId="7740" xr:uid="{00000000-0005-0000-0000-000084AB0000}"/>
    <cellStyle name="Normalny 4 32" xfId="7741" xr:uid="{00000000-0005-0000-0000-000085AB0000}"/>
    <cellStyle name="Normalny 4 33" xfId="11031" xr:uid="{00000000-0005-0000-0000-000086AB0000}"/>
    <cellStyle name="Normalny 4 34" xfId="10745" xr:uid="{00000000-0005-0000-0000-000087AB0000}"/>
    <cellStyle name="Normalny 4 4" xfId="1539" xr:uid="{00000000-0005-0000-0000-000088AB0000}"/>
    <cellStyle name="Normalny 4 4 10" xfId="7742" xr:uid="{00000000-0005-0000-0000-000089AB0000}"/>
    <cellStyle name="Normalny 4 4 2" xfId="1540" xr:uid="{00000000-0005-0000-0000-00008AAB0000}"/>
    <cellStyle name="Normalny 4 4 2 2" xfId="7743" xr:uid="{00000000-0005-0000-0000-00008BAB0000}"/>
    <cellStyle name="Normalny 4 4 3" xfId="7744" xr:uid="{00000000-0005-0000-0000-00008CAB0000}"/>
    <cellStyle name="Normalny 4 4 4" xfId="7745" xr:uid="{00000000-0005-0000-0000-00008DAB0000}"/>
    <cellStyle name="Normalny 4 4 5" xfId="7746" xr:uid="{00000000-0005-0000-0000-00008EAB0000}"/>
    <cellStyle name="Normalny 4 4 6" xfId="7747" xr:uid="{00000000-0005-0000-0000-00008FAB0000}"/>
    <cellStyle name="Normalny 4 4 7" xfId="7748" xr:uid="{00000000-0005-0000-0000-000090AB0000}"/>
    <cellStyle name="Normalny 4 4 8" xfId="7749" xr:uid="{00000000-0005-0000-0000-000091AB0000}"/>
    <cellStyle name="Normalny 4 4 9" xfId="7750" xr:uid="{00000000-0005-0000-0000-000092AB0000}"/>
    <cellStyle name="Normalny 4 5" xfId="1541" xr:uid="{00000000-0005-0000-0000-000093AB0000}"/>
    <cellStyle name="Normalny 4 5 10" xfId="7751" xr:uid="{00000000-0005-0000-0000-000094AB0000}"/>
    <cellStyle name="Normalny 4 5 11" xfId="7752" xr:uid="{00000000-0005-0000-0000-000095AB0000}"/>
    <cellStyle name="Normalny 4 5 2" xfId="7753" xr:uid="{00000000-0005-0000-0000-000096AB0000}"/>
    <cellStyle name="Normalny 4 5 3" xfId="7754" xr:uid="{00000000-0005-0000-0000-000097AB0000}"/>
    <cellStyle name="Normalny 4 5 4" xfId="7755" xr:uid="{00000000-0005-0000-0000-000098AB0000}"/>
    <cellStyle name="Normalny 4 5 5" xfId="7756" xr:uid="{00000000-0005-0000-0000-000099AB0000}"/>
    <cellStyle name="Normalny 4 5 6" xfId="7757" xr:uid="{00000000-0005-0000-0000-00009AAB0000}"/>
    <cellStyle name="Normalny 4 5 7" xfId="7758" xr:uid="{00000000-0005-0000-0000-00009BAB0000}"/>
    <cellStyle name="Normalny 4 5 8" xfId="7759" xr:uid="{00000000-0005-0000-0000-00009CAB0000}"/>
    <cellStyle name="Normalny 4 5 9" xfId="7760" xr:uid="{00000000-0005-0000-0000-00009DAB0000}"/>
    <cellStyle name="Normalny 4 6" xfId="7761" xr:uid="{00000000-0005-0000-0000-00009EAB0000}"/>
    <cellStyle name="Normalny 4 6 2" xfId="7762" xr:uid="{00000000-0005-0000-0000-00009FAB0000}"/>
    <cellStyle name="Normalny 4 7" xfId="7763" xr:uid="{00000000-0005-0000-0000-0000A0AB0000}"/>
    <cellStyle name="Normalny 4 7 2" xfId="7764" xr:uid="{00000000-0005-0000-0000-0000A1AB0000}"/>
    <cellStyle name="Normalny 4 8" xfId="7765" xr:uid="{00000000-0005-0000-0000-0000A2AB0000}"/>
    <cellStyle name="Normalny 4 8 2" xfId="7766" xr:uid="{00000000-0005-0000-0000-0000A3AB0000}"/>
    <cellStyle name="Normalny 4 9" xfId="7767" xr:uid="{00000000-0005-0000-0000-0000A4AB0000}"/>
    <cellStyle name="Normalny 4 9 2" xfId="7768" xr:uid="{00000000-0005-0000-0000-0000A5AB0000}"/>
    <cellStyle name="Normalny 40" xfId="7769" xr:uid="{00000000-0005-0000-0000-0000A6AB0000}"/>
    <cellStyle name="Normalny 40 2" xfId="7770" xr:uid="{00000000-0005-0000-0000-0000A7AB0000}"/>
    <cellStyle name="Normalny 41" xfId="7771" xr:uid="{00000000-0005-0000-0000-0000A8AB0000}"/>
    <cellStyle name="Normalny 41 2" xfId="7772" xr:uid="{00000000-0005-0000-0000-0000A9AB0000}"/>
    <cellStyle name="Normalny 42" xfId="7773" xr:uid="{00000000-0005-0000-0000-0000AAAB0000}"/>
    <cellStyle name="Normalny 42 2" xfId="7774" xr:uid="{00000000-0005-0000-0000-0000ABAB0000}"/>
    <cellStyle name="Normalny 43" xfId="7775" xr:uid="{00000000-0005-0000-0000-0000ACAB0000}"/>
    <cellStyle name="Normalny 43 2" xfId="7776" xr:uid="{00000000-0005-0000-0000-0000ADAB0000}"/>
    <cellStyle name="Normalny 44" xfId="7777" xr:uid="{00000000-0005-0000-0000-0000AEAB0000}"/>
    <cellStyle name="Normalny 44 2" xfId="7778" xr:uid="{00000000-0005-0000-0000-0000AFAB0000}"/>
    <cellStyle name="Normalny 45" xfId="7779" xr:uid="{00000000-0005-0000-0000-0000B0AB0000}"/>
    <cellStyle name="Normalny 45 2" xfId="7780" xr:uid="{00000000-0005-0000-0000-0000B1AB0000}"/>
    <cellStyle name="Normalny 46" xfId="7781" xr:uid="{00000000-0005-0000-0000-0000B2AB0000}"/>
    <cellStyle name="Normalny 46 10" xfId="7782" xr:uid="{00000000-0005-0000-0000-0000B3AB0000}"/>
    <cellStyle name="Normalny 46 2" xfId="7783" xr:uid="{00000000-0005-0000-0000-0000B4AB0000}"/>
    <cellStyle name="Normalny 46 2 2" xfId="7784" xr:uid="{00000000-0005-0000-0000-0000B5AB0000}"/>
    <cellStyle name="Normalny 46 2 2 2" xfId="7785" xr:uid="{00000000-0005-0000-0000-0000B6AB0000}"/>
    <cellStyle name="Normalny 46 2 3" xfId="7786" xr:uid="{00000000-0005-0000-0000-0000B7AB0000}"/>
    <cellStyle name="Normalny 46 2 4" xfId="7787" xr:uid="{00000000-0005-0000-0000-0000B8AB0000}"/>
    <cellStyle name="Normalny 46 2 5" xfId="7788" xr:uid="{00000000-0005-0000-0000-0000B9AB0000}"/>
    <cellStyle name="Normalny 46 2 6" xfId="7789" xr:uid="{00000000-0005-0000-0000-0000BAAB0000}"/>
    <cellStyle name="Normalny 46 2 7" xfId="7790" xr:uid="{00000000-0005-0000-0000-0000BBAB0000}"/>
    <cellStyle name="Normalny 46 2 8" xfId="7791" xr:uid="{00000000-0005-0000-0000-0000BCAB0000}"/>
    <cellStyle name="Normalny 46 3" xfId="7792" xr:uid="{00000000-0005-0000-0000-0000BDAB0000}"/>
    <cellStyle name="Normalny 46 3 2" xfId="7793" xr:uid="{00000000-0005-0000-0000-0000BEAB0000}"/>
    <cellStyle name="Normalny 46 4" xfId="7794" xr:uid="{00000000-0005-0000-0000-0000BFAB0000}"/>
    <cellStyle name="Normalny 46 4 2" xfId="7795" xr:uid="{00000000-0005-0000-0000-0000C0AB0000}"/>
    <cellStyle name="Normalny 46 5" xfId="7796" xr:uid="{00000000-0005-0000-0000-0000C1AB0000}"/>
    <cellStyle name="Normalny 46 6" xfId="7797" xr:uid="{00000000-0005-0000-0000-0000C2AB0000}"/>
    <cellStyle name="Normalny 46 7" xfId="7798" xr:uid="{00000000-0005-0000-0000-0000C3AB0000}"/>
    <cellStyle name="Normalny 46 8" xfId="7799" xr:uid="{00000000-0005-0000-0000-0000C4AB0000}"/>
    <cellStyle name="Normalny 46 9" xfId="7800" xr:uid="{00000000-0005-0000-0000-0000C5AB0000}"/>
    <cellStyle name="Normalny 47" xfId="7801" xr:uid="{00000000-0005-0000-0000-0000C6AB0000}"/>
    <cellStyle name="Normalny 47 2" xfId="7802" xr:uid="{00000000-0005-0000-0000-0000C7AB0000}"/>
    <cellStyle name="Normalny 47 3" xfId="7803" xr:uid="{00000000-0005-0000-0000-0000C8AB0000}"/>
    <cellStyle name="Normalny 48" xfId="7804" xr:uid="{00000000-0005-0000-0000-0000C9AB0000}"/>
    <cellStyle name="Normalny 48 10" xfId="7805" xr:uid="{00000000-0005-0000-0000-0000CAAB0000}"/>
    <cellStyle name="Normalny 48 2" xfId="7806" xr:uid="{00000000-0005-0000-0000-0000CBAB0000}"/>
    <cellStyle name="Normalny 48 2 2" xfId="7807" xr:uid="{00000000-0005-0000-0000-0000CCAB0000}"/>
    <cellStyle name="Normalny 48 2 2 2" xfId="7808" xr:uid="{00000000-0005-0000-0000-0000CDAB0000}"/>
    <cellStyle name="Normalny 48 2 3" xfId="7809" xr:uid="{00000000-0005-0000-0000-0000CEAB0000}"/>
    <cellStyle name="Normalny 48 2 4" xfId="7810" xr:uid="{00000000-0005-0000-0000-0000CFAB0000}"/>
    <cellStyle name="Normalny 48 2 5" xfId="7811" xr:uid="{00000000-0005-0000-0000-0000D0AB0000}"/>
    <cellStyle name="Normalny 48 2 6" xfId="7812" xr:uid="{00000000-0005-0000-0000-0000D1AB0000}"/>
    <cellStyle name="Normalny 48 2 7" xfId="7813" xr:uid="{00000000-0005-0000-0000-0000D2AB0000}"/>
    <cellStyle name="Normalny 48 2 8" xfId="7814" xr:uid="{00000000-0005-0000-0000-0000D3AB0000}"/>
    <cellStyle name="Normalny 48 3" xfId="7815" xr:uid="{00000000-0005-0000-0000-0000D4AB0000}"/>
    <cellStyle name="Normalny 48 3 2" xfId="7816" xr:uid="{00000000-0005-0000-0000-0000D5AB0000}"/>
    <cellStyle name="Normalny 48 4" xfId="7817" xr:uid="{00000000-0005-0000-0000-0000D6AB0000}"/>
    <cellStyle name="Normalny 48 4 2" xfId="7818" xr:uid="{00000000-0005-0000-0000-0000D7AB0000}"/>
    <cellStyle name="Normalny 48 5" xfId="7819" xr:uid="{00000000-0005-0000-0000-0000D8AB0000}"/>
    <cellStyle name="Normalny 48 6" xfId="7820" xr:uid="{00000000-0005-0000-0000-0000D9AB0000}"/>
    <cellStyle name="Normalny 48 7" xfId="7821" xr:uid="{00000000-0005-0000-0000-0000DAAB0000}"/>
    <cellStyle name="Normalny 48 8" xfId="7822" xr:uid="{00000000-0005-0000-0000-0000DBAB0000}"/>
    <cellStyle name="Normalny 48 9" xfId="7823" xr:uid="{00000000-0005-0000-0000-0000DCAB0000}"/>
    <cellStyle name="Normalny 49" xfId="7824" xr:uid="{00000000-0005-0000-0000-0000DDAB0000}"/>
    <cellStyle name="Normalny 49 2" xfId="7825" xr:uid="{00000000-0005-0000-0000-0000DEAB0000}"/>
    <cellStyle name="Normalny 49 3" xfId="7826" xr:uid="{00000000-0005-0000-0000-0000DFAB0000}"/>
    <cellStyle name="Normalny 5" xfId="1542" xr:uid="{00000000-0005-0000-0000-0000E0AB0000}"/>
    <cellStyle name="Normalny 5 10" xfId="7827" xr:uid="{00000000-0005-0000-0000-0000E1AB0000}"/>
    <cellStyle name="Normalny 5 10 2" xfId="7828" xr:uid="{00000000-0005-0000-0000-0000E2AB0000}"/>
    <cellStyle name="Normalny 5 11" xfId="7829" xr:uid="{00000000-0005-0000-0000-0000E3AB0000}"/>
    <cellStyle name="Normalny 5 11 2" xfId="7830" xr:uid="{00000000-0005-0000-0000-0000E4AB0000}"/>
    <cellStyle name="Normalny 5 12" xfId="7831" xr:uid="{00000000-0005-0000-0000-0000E5AB0000}"/>
    <cellStyle name="Normalny 5 12 2" xfId="7832" xr:uid="{00000000-0005-0000-0000-0000E6AB0000}"/>
    <cellStyle name="Normalny 5 13" xfId="7833" xr:uid="{00000000-0005-0000-0000-0000E7AB0000}"/>
    <cellStyle name="Normalny 5 14" xfId="7834" xr:uid="{00000000-0005-0000-0000-0000E8AB0000}"/>
    <cellStyle name="Normalny 5 15" xfId="7835" xr:uid="{00000000-0005-0000-0000-0000E9AB0000}"/>
    <cellStyle name="Normalny 5 16" xfId="7836" xr:uid="{00000000-0005-0000-0000-0000EAAB0000}"/>
    <cellStyle name="Normalny 5 17" xfId="7837" xr:uid="{00000000-0005-0000-0000-0000EBAB0000}"/>
    <cellStyle name="Normalny 5 18" xfId="7838" xr:uid="{00000000-0005-0000-0000-0000ECAB0000}"/>
    <cellStyle name="Normalny 5 19" xfId="7839" xr:uid="{00000000-0005-0000-0000-0000EDAB0000}"/>
    <cellStyle name="Normalny 5 2" xfId="1543" xr:uid="{00000000-0005-0000-0000-0000EEAB0000}"/>
    <cellStyle name="Normalny 5 2 10" xfId="10750" xr:uid="{00000000-0005-0000-0000-0000EFAB0000}"/>
    <cellStyle name="Normalny 5 2 2" xfId="7840" xr:uid="{00000000-0005-0000-0000-0000F0AB0000}"/>
    <cellStyle name="Normalny 5 2 3" xfId="7841" xr:uid="{00000000-0005-0000-0000-0000F1AB0000}"/>
    <cellStyle name="Normalny 5 2 4" xfId="7842" xr:uid="{00000000-0005-0000-0000-0000F2AB0000}"/>
    <cellStyle name="Normalny 5 2 5" xfId="7843" xr:uid="{00000000-0005-0000-0000-0000F3AB0000}"/>
    <cellStyle name="Normalny 5 2 6" xfId="7844" xr:uid="{00000000-0005-0000-0000-0000F4AB0000}"/>
    <cellStyle name="Normalny 5 2 7" xfId="7845" xr:uid="{00000000-0005-0000-0000-0000F5AB0000}"/>
    <cellStyle name="Normalny 5 2 8" xfId="7846" xr:uid="{00000000-0005-0000-0000-0000F6AB0000}"/>
    <cellStyle name="Normalny 5 2 9" xfId="11035" xr:uid="{00000000-0005-0000-0000-0000F7AB0000}"/>
    <cellStyle name="Normalny 5 20" xfId="7847" xr:uid="{00000000-0005-0000-0000-0000F8AB0000}"/>
    <cellStyle name="Normalny 5 21" xfId="7848" xr:uid="{00000000-0005-0000-0000-0000F9AB0000}"/>
    <cellStyle name="Normalny 5 22" xfId="7849" xr:uid="{00000000-0005-0000-0000-0000FAAB0000}"/>
    <cellStyle name="Normalny 5 23" xfId="7850" xr:uid="{00000000-0005-0000-0000-0000FBAB0000}"/>
    <cellStyle name="Normalny 5 24" xfId="7851" xr:uid="{00000000-0005-0000-0000-0000FCAB0000}"/>
    <cellStyle name="Normalny 5 25" xfId="7852" xr:uid="{00000000-0005-0000-0000-0000FDAB0000}"/>
    <cellStyle name="Normalny 5 26" xfId="7853" xr:uid="{00000000-0005-0000-0000-0000FEAB0000}"/>
    <cellStyle name="Normalny 5 27" xfId="7854" xr:uid="{00000000-0005-0000-0000-0000FFAB0000}"/>
    <cellStyle name="Normalny 5 28" xfId="7855" xr:uid="{00000000-0005-0000-0000-000000AC0000}"/>
    <cellStyle name="Normalny 5 29" xfId="7856" xr:uid="{00000000-0005-0000-0000-000001AC0000}"/>
    <cellStyle name="Normalny 5 3" xfId="7857" xr:uid="{00000000-0005-0000-0000-000002AC0000}"/>
    <cellStyle name="Normalny 5 3 2" xfId="7858" xr:uid="{00000000-0005-0000-0000-000003AC0000}"/>
    <cellStyle name="Normalny 5 3 3" xfId="7859" xr:uid="{00000000-0005-0000-0000-000004AC0000}"/>
    <cellStyle name="Normalny 5 3 4" xfId="7860" xr:uid="{00000000-0005-0000-0000-000005AC0000}"/>
    <cellStyle name="Normalny 5 3 5" xfId="7861" xr:uid="{00000000-0005-0000-0000-000006AC0000}"/>
    <cellStyle name="Normalny 5 3 6" xfId="7862" xr:uid="{00000000-0005-0000-0000-000007AC0000}"/>
    <cellStyle name="Normalny 5 3 7" xfId="7863" xr:uid="{00000000-0005-0000-0000-000008AC0000}"/>
    <cellStyle name="Normalny 5 3 8" xfId="7864" xr:uid="{00000000-0005-0000-0000-000009AC0000}"/>
    <cellStyle name="Normalny 5 3 9" xfId="7865" xr:uid="{00000000-0005-0000-0000-00000AAC0000}"/>
    <cellStyle name="Normalny 5 30" xfId="7866" xr:uid="{00000000-0005-0000-0000-00000BAC0000}"/>
    <cellStyle name="Normalny 5 31" xfId="11034" xr:uid="{00000000-0005-0000-0000-00000CAC0000}"/>
    <cellStyle name="Normalny 5 32" xfId="10749" xr:uid="{00000000-0005-0000-0000-00000DAC0000}"/>
    <cellStyle name="Normalny 5 4" xfId="7867" xr:uid="{00000000-0005-0000-0000-00000EAC0000}"/>
    <cellStyle name="Normalny 5 4 2" xfId="7868" xr:uid="{00000000-0005-0000-0000-00000FAC0000}"/>
    <cellStyle name="Normalny 5 4 3" xfId="7869" xr:uid="{00000000-0005-0000-0000-000010AC0000}"/>
    <cellStyle name="Normalny 5 4 4" xfId="7870" xr:uid="{00000000-0005-0000-0000-000011AC0000}"/>
    <cellStyle name="Normalny 5 4 5" xfId="7871" xr:uid="{00000000-0005-0000-0000-000012AC0000}"/>
    <cellStyle name="Normalny 5 4 6" xfId="7872" xr:uid="{00000000-0005-0000-0000-000013AC0000}"/>
    <cellStyle name="Normalny 5 4 7" xfId="7873" xr:uid="{00000000-0005-0000-0000-000014AC0000}"/>
    <cellStyle name="Normalny 5 4 8" xfId="7874" xr:uid="{00000000-0005-0000-0000-000015AC0000}"/>
    <cellStyle name="Normalny 5 4 9" xfId="7875" xr:uid="{00000000-0005-0000-0000-000016AC0000}"/>
    <cellStyle name="Normalny 5 5" xfId="7876" xr:uid="{00000000-0005-0000-0000-000017AC0000}"/>
    <cellStyle name="Normalny 5 5 2" xfId="7877" xr:uid="{00000000-0005-0000-0000-000018AC0000}"/>
    <cellStyle name="Normalny 5 5 3" xfId="7878" xr:uid="{00000000-0005-0000-0000-000019AC0000}"/>
    <cellStyle name="Normalny 5 5 4" xfId="7879" xr:uid="{00000000-0005-0000-0000-00001AAC0000}"/>
    <cellStyle name="Normalny 5 5 5" xfId="7880" xr:uid="{00000000-0005-0000-0000-00001BAC0000}"/>
    <cellStyle name="Normalny 5 5 6" xfId="7881" xr:uid="{00000000-0005-0000-0000-00001CAC0000}"/>
    <cellStyle name="Normalny 5 5 7" xfId="7882" xr:uid="{00000000-0005-0000-0000-00001DAC0000}"/>
    <cellStyle name="Normalny 5 5 8" xfId="7883" xr:uid="{00000000-0005-0000-0000-00001EAC0000}"/>
    <cellStyle name="Normalny 5 5 9" xfId="7884" xr:uid="{00000000-0005-0000-0000-00001FAC0000}"/>
    <cellStyle name="Normalny 5 6" xfId="7885" xr:uid="{00000000-0005-0000-0000-000020AC0000}"/>
    <cellStyle name="Normalny 5 6 2" xfId="7886" xr:uid="{00000000-0005-0000-0000-000021AC0000}"/>
    <cellStyle name="Normalny 5 7" xfId="7887" xr:uid="{00000000-0005-0000-0000-000022AC0000}"/>
    <cellStyle name="Normalny 5 7 2" xfId="7888" xr:uid="{00000000-0005-0000-0000-000023AC0000}"/>
    <cellStyle name="Normalny 5 8" xfId="7889" xr:uid="{00000000-0005-0000-0000-000024AC0000}"/>
    <cellStyle name="Normalny 5 8 2" xfId="7890" xr:uid="{00000000-0005-0000-0000-000025AC0000}"/>
    <cellStyle name="Normalny 5 9" xfId="7891" xr:uid="{00000000-0005-0000-0000-000026AC0000}"/>
    <cellStyle name="Normalny 5 9 2" xfId="7892" xr:uid="{00000000-0005-0000-0000-000027AC0000}"/>
    <cellStyle name="Normalny 50" xfId="7893" xr:uid="{00000000-0005-0000-0000-000028AC0000}"/>
    <cellStyle name="Normalny 50 2" xfId="7894" xr:uid="{00000000-0005-0000-0000-000029AC0000}"/>
    <cellStyle name="Normalny 50 3" xfId="7895" xr:uid="{00000000-0005-0000-0000-00002AAC0000}"/>
    <cellStyle name="Normalny 51" xfId="7896" xr:uid="{00000000-0005-0000-0000-00002BAC0000}"/>
    <cellStyle name="Normalny 51 2" xfId="7897" xr:uid="{00000000-0005-0000-0000-00002CAC0000}"/>
    <cellStyle name="Normalny 51 3" xfId="7898" xr:uid="{00000000-0005-0000-0000-00002DAC0000}"/>
    <cellStyle name="Normalny 52" xfId="7899" xr:uid="{00000000-0005-0000-0000-00002EAC0000}"/>
    <cellStyle name="Normalny 52 2" xfId="7900" xr:uid="{00000000-0005-0000-0000-00002FAC0000}"/>
    <cellStyle name="Normalny 52 3" xfId="7901" xr:uid="{00000000-0005-0000-0000-000030AC0000}"/>
    <cellStyle name="Normalny 53" xfId="7902" xr:uid="{00000000-0005-0000-0000-000031AC0000}"/>
    <cellStyle name="Normalny 53 2" xfId="7903" xr:uid="{00000000-0005-0000-0000-000032AC0000}"/>
    <cellStyle name="Normalny 54" xfId="7904" xr:uid="{00000000-0005-0000-0000-000033AC0000}"/>
    <cellStyle name="Normalny 54 2" xfId="7905" xr:uid="{00000000-0005-0000-0000-000034AC0000}"/>
    <cellStyle name="Normalny 55" xfId="7906" xr:uid="{00000000-0005-0000-0000-000035AC0000}"/>
    <cellStyle name="Normalny 55 10" xfId="7907" xr:uid="{00000000-0005-0000-0000-000036AC0000}"/>
    <cellStyle name="Normalny 55 11" xfId="7908" xr:uid="{00000000-0005-0000-0000-000037AC0000}"/>
    <cellStyle name="Normalny 55 12" xfId="7909" xr:uid="{00000000-0005-0000-0000-000038AC0000}"/>
    <cellStyle name="Normalny 55 13" xfId="7910" xr:uid="{00000000-0005-0000-0000-000039AC0000}"/>
    <cellStyle name="Normalny 55 14" xfId="7911" xr:uid="{00000000-0005-0000-0000-00003AAC0000}"/>
    <cellStyle name="Normalny 55 2" xfId="7912" xr:uid="{00000000-0005-0000-0000-00003BAC0000}"/>
    <cellStyle name="Normalny 55 3" xfId="7913" xr:uid="{00000000-0005-0000-0000-00003CAC0000}"/>
    <cellStyle name="Normalny 55 4" xfId="7914" xr:uid="{00000000-0005-0000-0000-00003DAC0000}"/>
    <cellStyle name="Normalny 55 5" xfId="7915" xr:uid="{00000000-0005-0000-0000-00003EAC0000}"/>
    <cellStyle name="Normalny 55 6" xfId="7916" xr:uid="{00000000-0005-0000-0000-00003FAC0000}"/>
    <cellStyle name="Normalny 55 7" xfId="7917" xr:uid="{00000000-0005-0000-0000-000040AC0000}"/>
    <cellStyle name="Normalny 55 8" xfId="7918" xr:uid="{00000000-0005-0000-0000-000041AC0000}"/>
    <cellStyle name="Normalny 55 9" xfId="7919" xr:uid="{00000000-0005-0000-0000-000042AC0000}"/>
    <cellStyle name="Normalny 56" xfId="7920" xr:uid="{00000000-0005-0000-0000-000043AC0000}"/>
    <cellStyle name="Normalny 56 10" xfId="7921" xr:uid="{00000000-0005-0000-0000-000044AC0000}"/>
    <cellStyle name="Normalny 56 11" xfId="7922" xr:uid="{00000000-0005-0000-0000-000045AC0000}"/>
    <cellStyle name="Normalny 56 12" xfId="7923" xr:uid="{00000000-0005-0000-0000-000046AC0000}"/>
    <cellStyle name="Normalny 56 13" xfId="7924" xr:uid="{00000000-0005-0000-0000-000047AC0000}"/>
    <cellStyle name="Normalny 56 14" xfId="7925" xr:uid="{00000000-0005-0000-0000-000048AC0000}"/>
    <cellStyle name="Normalny 56 15" xfId="7926" xr:uid="{00000000-0005-0000-0000-000049AC0000}"/>
    <cellStyle name="Normalny 56 2" xfId="7927" xr:uid="{00000000-0005-0000-0000-00004AAC0000}"/>
    <cellStyle name="Normalny 56 3" xfId="7928" xr:uid="{00000000-0005-0000-0000-00004BAC0000}"/>
    <cellStyle name="Normalny 56 4" xfId="7929" xr:uid="{00000000-0005-0000-0000-00004CAC0000}"/>
    <cellStyle name="Normalny 56 5" xfId="7930" xr:uid="{00000000-0005-0000-0000-00004DAC0000}"/>
    <cellStyle name="Normalny 56 6" xfId="7931" xr:uid="{00000000-0005-0000-0000-00004EAC0000}"/>
    <cellStyle name="Normalny 56 7" xfId="7932" xr:uid="{00000000-0005-0000-0000-00004FAC0000}"/>
    <cellStyle name="Normalny 56 8" xfId="7933" xr:uid="{00000000-0005-0000-0000-000050AC0000}"/>
    <cellStyle name="Normalny 56 9" xfId="7934" xr:uid="{00000000-0005-0000-0000-000051AC0000}"/>
    <cellStyle name="Normalny 57" xfId="7935" xr:uid="{00000000-0005-0000-0000-000052AC0000}"/>
    <cellStyle name="Normalny 57 10" xfId="7936" xr:uid="{00000000-0005-0000-0000-000053AC0000}"/>
    <cellStyle name="Normalny 57 11" xfId="7937" xr:uid="{00000000-0005-0000-0000-000054AC0000}"/>
    <cellStyle name="Normalny 57 12" xfId="7938" xr:uid="{00000000-0005-0000-0000-000055AC0000}"/>
    <cellStyle name="Normalny 57 13" xfId="7939" xr:uid="{00000000-0005-0000-0000-000056AC0000}"/>
    <cellStyle name="Normalny 57 14" xfId="7940" xr:uid="{00000000-0005-0000-0000-000057AC0000}"/>
    <cellStyle name="Normalny 57 2" xfId="7941" xr:uid="{00000000-0005-0000-0000-000058AC0000}"/>
    <cellStyle name="Normalny 57 3" xfId="7942" xr:uid="{00000000-0005-0000-0000-000059AC0000}"/>
    <cellStyle name="Normalny 57 4" xfId="7943" xr:uid="{00000000-0005-0000-0000-00005AAC0000}"/>
    <cellStyle name="Normalny 57 5" xfId="7944" xr:uid="{00000000-0005-0000-0000-00005BAC0000}"/>
    <cellStyle name="Normalny 57 6" xfId="7945" xr:uid="{00000000-0005-0000-0000-00005CAC0000}"/>
    <cellStyle name="Normalny 57 7" xfId="7946" xr:uid="{00000000-0005-0000-0000-00005DAC0000}"/>
    <cellStyle name="Normalny 57 8" xfId="7947" xr:uid="{00000000-0005-0000-0000-00005EAC0000}"/>
    <cellStyle name="Normalny 57 9" xfId="7948" xr:uid="{00000000-0005-0000-0000-00005FAC0000}"/>
    <cellStyle name="Normalny 58" xfId="7949" xr:uid="{00000000-0005-0000-0000-000060AC0000}"/>
    <cellStyle name="Normalny 58 10" xfId="7950" xr:uid="{00000000-0005-0000-0000-000061AC0000}"/>
    <cellStyle name="Normalny 58 11" xfId="7951" xr:uid="{00000000-0005-0000-0000-000062AC0000}"/>
    <cellStyle name="Normalny 58 12" xfId="7952" xr:uid="{00000000-0005-0000-0000-000063AC0000}"/>
    <cellStyle name="Normalny 58 13" xfId="7953" xr:uid="{00000000-0005-0000-0000-000064AC0000}"/>
    <cellStyle name="Normalny 58 14" xfId="7954" xr:uid="{00000000-0005-0000-0000-000065AC0000}"/>
    <cellStyle name="Normalny 58 2" xfId="7955" xr:uid="{00000000-0005-0000-0000-000066AC0000}"/>
    <cellStyle name="Normalny 58 3" xfId="7956" xr:uid="{00000000-0005-0000-0000-000067AC0000}"/>
    <cellStyle name="Normalny 58 4" xfId="7957" xr:uid="{00000000-0005-0000-0000-000068AC0000}"/>
    <cellStyle name="Normalny 58 5" xfId="7958" xr:uid="{00000000-0005-0000-0000-000069AC0000}"/>
    <cellStyle name="Normalny 58 6" xfId="7959" xr:uid="{00000000-0005-0000-0000-00006AAC0000}"/>
    <cellStyle name="Normalny 58 7" xfId="7960" xr:uid="{00000000-0005-0000-0000-00006BAC0000}"/>
    <cellStyle name="Normalny 58 8" xfId="7961" xr:uid="{00000000-0005-0000-0000-00006CAC0000}"/>
    <cellStyle name="Normalny 58 9" xfId="7962" xr:uid="{00000000-0005-0000-0000-00006DAC0000}"/>
    <cellStyle name="Normalny 59" xfId="7963" xr:uid="{00000000-0005-0000-0000-00006EAC0000}"/>
    <cellStyle name="Normalny 59 10" xfId="7964" xr:uid="{00000000-0005-0000-0000-00006FAC0000}"/>
    <cellStyle name="Normalny 59 11" xfId="7965" xr:uid="{00000000-0005-0000-0000-000070AC0000}"/>
    <cellStyle name="Normalny 59 12" xfId="7966" xr:uid="{00000000-0005-0000-0000-000071AC0000}"/>
    <cellStyle name="Normalny 59 13" xfId="7967" xr:uid="{00000000-0005-0000-0000-000072AC0000}"/>
    <cellStyle name="Normalny 59 2" xfId="7968" xr:uid="{00000000-0005-0000-0000-000073AC0000}"/>
    <cellStyle name="Normalny 59 3" xfId="7969" xr:uid="{00000000-0005-0000-0000-000074AC0000}"/>
    <cellStyle name="Normalny 59 4" xfId="7970" xr:uid="{00000000-0005-0000-0000-000075AC0000}"/>
    <cellStyle name="Normalny 59 5" xfId="7971" xr:uid="{00000000-0005-0000-0000-000076AC0000}"/>
    <cellStyle name="Normalny 59 6" xfId="7972" xr:uid="{00000000-0005-0000-0000-000077AC0000}"/>
    <cellStyle name="Normalny 59 7" xfId="7973" xr:uid="{00000000-0005-0000-0000-000078AC0000}"/>
    <cellStyle name="Normalny 59 8" xfId="7974" xr:uid="{00000000-0005-0000-0000-000079AC0000}"/>
    <cellStyle name="Normalny 59 9" xfId="7975" xr:uid="{00000000-0005-0000-0000-00007AAC0000}"/>
    <cellStyle name="Normalny 6" xfId="1544" xr:uid="{00000000-0005-0000-0000-00007BAC0000}"/>
    <cellStyle name="Normalny 6 2" xfId="7976" xr:uid="{00000000-0005-0000-0000-00007CAC0000}"/>
    <cellStyle name="Normalny 6 2 2" xfId="11198" xr:uid="{00000000-0005-0000-0000-00007DAC0000}"/>
    <cellStyle name="Normalny 6 2 3" xfId="10752" xr:uid="{00000000-0005-0000-0000-00007EAC0000}"/>
    <cellStyle name="Normalny 6 3" xfId="7977" xr:uid="{00000000-0005-0000-0000-00007FAC0000}"/>
    <cellStyle name="Normalny 6 4" xfId="7978" xr:uid="{00000000-0005-0000-0000-000080AC0000}"/>
    <cellStyle name="Normalny 6 5" xfId="7979" xr:uid="{00000000-0005-0000-0000-000081AC0000}"/>
    <cellStyle name="Normalny 6 6" xfId="7980" xr:uid="{00000000-0005-0000-0000-000082AC0000}"/>
    <cellStyle name="Normalny 6 7" xfId="11036" xr:uid="{00000000-0005-0000-0000-000083AC0000}"/>
    <cellStyle name="Normalny 6 8" xfId="10751" xr:uid="{00000000-0005-0000-0000-000084AC0000}"/>
    <cellStyle name="Normalny 60" xfId="7981" xr:uid="{00000000-0005-0000-0000-000085AC0000}"/>
    <cellStyle name="Normalny 61" xfId="7982" xr:uid="{00000000-0005-0000-0000-000086AC0000}"/>
    <cellStyle name="Normalny 62" xfId="7983" xr:uid="{00000000-0005-0000-0000-000087AC0000}"/>
    <cellStyle name="Normalny 63" xfId="7984" xr:uid="{00000000-0005-0000-0000-000088AC0000}"/>
    <cellStyle name="Normalny 64" xfId="7985" xr:uid="{00000000-0005-0000-0000-000089AC0000}"/>
    <cellStyle name="Normalny 65" xfId="7986" xr:uid="{00000000-0005-0000-0000-00008AAC0000}"/>
    <cellStyle name="Normalny 66" xfId="7987" xr:uid="{00000000-0005-0000-0000-00008BAC0000}"/>
    <cellStyle name="Normalny 67" xfId="7988" xr:uid="{00000000-0005-0000-0000-00008CAC0000}"/>
    <cellStyle name="Normalny 68" xfId="7989" xr:uid="{00000000-0005-0000-0000-00008DAC0000}"/>
    <cellStyle name="Normalny 69" xfId="7990" xr:uid="{00000000-0005-0000-0000-00008EAC0000}"/>
    <cellStyle name="Normalny 7" xfId="1545" xr:uid="{00000000-0005-0000-0000-00008FAC0000}"/>
    <cellStyle name="Normalny 7 10" xfId="7991" xr:uid="{00000000-0005-0000-0000-000090AC0000}"/>
    <cellStyle name="Normalny 7 11" xfId="7992" xr:uid="{00000000-0005-0000-0000-000091AC0000}"/>
    <cellStyle name="Normalny 7 12" xfId="11037" xr:uid="{00000000-0005-0000-0000-000092AC0000}"/>
    <cellStyle name="Normalny 7 13" xfId="10753" xr:uid="{00000000-0005-0000-0000-000093AC0000}"/>
    <cellStyle name="Normalny 7 2" xfId="7993" xr:uid="{00000000-0005-0000-0000-000094AC0000}"/>
    <cellStyle name="Normalny 7 2 2" xfId="11199" xr:uid="{00000000-0005-0000-0000-000095AC0000}"/>
    <cellStyle name="Normalny 7 2 3" xfId="10754" xr:uid="{00000000-0005-0000-0000-000096AC0000}"/>
    <cellStyle name="Normalny 7 3" xfId="7994" xr:uid="{00000000-0005-0000-0000-000097AC0000}"/>
    <cellStyle name="Normalny 7 4" xfId="7995" xr:uid="{00000000-0005-0000-0000-000098AC0000}"/>
    <cellStyle name="Normalny 7 5" xfId="7996" xr:uid="{00000000-0005-0000-0000-000099AC0000}"/>
    <cellStyle name="Normalny 7 6" xfId="7997" xr:uid="{00000000-0005-0000-0000-00009AAC0000}"/>
    <cellStyle name="Normalny 7 7" xfId="7998" xr:uid="{00000000-0005-0000-0000-00009BAC0000}"/>
    <cellStyle name="Normalny 7 8" xfId="7999" xr:uid="{00000000-0005-0000-0000-00009CAC0000}"/>
    <cellStyle name="Normalny 7 9" xfId="8000" xr:uid="{00000000-0005-0000-0000-00009DAC0000}"/>
    <cellStyle name="Normalny 70" xfId="8001" xr:uid="{00000000-0005-0000-0000-00009EAC0000}"/>
    <cellStyle name="Normalny 71" xfId="8002" xr:uid="{00000000-0005-0000-0000-00009FAC0000}"/>
    <cellStyle name="Normalny 72" xfId="8003" xr:uid="{00000000-0005-0000-0000-0000A0AC0000}"/>
    <cellStyle name="Normalny 73" xfId="8004" xr:uid="{00000000-0005-0000-0000-0000A1AC0000}"/>
    <cellStyle name="Normalny 74" xfId="8005" xr:uid="{00000000-0005-0000-0000-0000A2AC0000}"/>
    <cellStyle name="Normalny 75" xfId="8006" xr:uid="{00000000-0005-0000-0000-0000A3AC0000}"/>
    <cellStyle name="Normalny 76" xfId="8007" xr:uid="{00000000-0005-0000-0000-0000A4AC0000}"/>
    <cellStyle name="Normalny 77" xfId="8008" xr:uid="{00000000-0005-0000-0000-0000A5AC0000}"/>
    <cellStyle name="Normalny 78" xfId="8009" xr:uid="{00000000-0005-0000-0000-0000A6AC0000}"/>
    <cellStyle name="Normalny 79" xfId="8010" xr:uid="{00000000-0005-0000-0000-0000A7AC0000}"/>
    <cellStyle name="Normalny 8" xfId="1546" xr:uid="{00000000-0005-0000-0000-0000A8AC0000}"/>
    <cellStyle name="Normalny 8 10" xfId="8011" xr:uid="{00000000-0005-0000-0000-0000A9AC0000}"/>
    <cellStyle name="Normalny 8 11" xfId="8012" xr:uid="{00000000-0005-0000-0000-0000AAAC0000}"/>
    <cellStyle name="Normalny 8 12" xfId="11038" xr:uid="{00000000-0005-0000-0000-0000ABAC0000}"/>
    <cellStyle name="Normalny 8 13" xfId="10755" xr:uid="{00000000-0005-0000-0000-0000ACAC0000}"/>
    <cellStyle name="Normalny 8 2" xfId="1547" xr:uid="{00000000-0005-0000-0000-0000ADAC0000}"/>
    <cellStyle name="Normalny 8 2 10" xfId="10756" xr:uid="{00000000-0005-0000-0000-0000AEAC0000}"/>
    <cellStyle name="Normalny 8 2 2" xfId="1548" xr:uid="{00000000-0005-0000-0000-0000AFAC0000}"/>
    <cellStyle name="Normalny 8 2 2 2" xfId="1549" xr:uid="{00000000-0005-0000-0000-0000B0AC0000}"/>
    <cellStyle name="Normalny 8 2 2 2 2" xfId="1550" xr:uid="{00000000-0005-0000-0000-0000B1AC0000}"/>
    <cellStyle name="Normalny 8 2 2 2 2 2" xfId="1551" xr:uid="{00000000-0005-0000-0000-0000B2AC0000}"/>
    <cellStyle name="Normalny 8 2 2 2 2 2 2" xfId="1552" xr:uid="{00000000-0005-0000-0000-0000B3AC0000}"/>
    <cellStyle name="Normalny 8 2 2 2 2 3" xfId="1553" xr:uid="{00000000-0005-0000-0000-0000B4AC0000}"/>
    <cellStyle name="Normalny 8 2 2 2 3" xfId="1554" xr:uid="{00000000-0005-0000-0000-0000B5AC0000}"/>
    <cellStyle name="Normalny 8 2 2 2 3 2" xfId="1555" xr:uid="{00000000-0005-0000-0000-0000B6AC0000}"/>
    <cellStyle name="Normalny 8 2 2 2 4" xfId="1556" xr:uid="{00000000-0005-0000-0000-0000B7AC0000}"/>
    <cellStyle name="Normalny 8 2 2 3" xfId="1557" xr:uid="{00000000-0005-0000-0000-0000B8AC0000}"/>
    <cellStyle name="Normalny 8 2 2 3 2" xfId="1558" xr:uid="{00000000-0005-0000-0000-0000B9AC0000}"/>
    <cellStyle name="Normalny 8 2 2 3 2 2" xfId="1559" xr:uid="{00000000-0005-0000-0000-0000BAAC0000}"/>
    <cellStyle name="Normalny 8 2 2 3 3" xfId="1560" xr:uid="{00000000-0005-0000-0000-0000BBAC0000}"/>
    <cellStyle name="Normalny 8 2 2 4" xfId="1561" xr:uid="{00000000-0005-0000-0000-0000BCAC0000}"/>
    <cellStyle name="Normalny 8 2 2 4 2" xfId="1562" xr:uid="{00000000-0005-0000-0000-0000BDAC0000}"/>
    <cellStyle name="Normalny 8 2 2 5" xfId="1563" xr:uid="{00000000-0005-0000-0000-0000BEAC0000}"/>
    <cellStyle name="Normalny 8 2 2 6" xfId="1564" xr:uid="{00000000-0005-0000-0000-0000BFAC0000}"/>
    <cellStyle name="Normalny 8 2 3" xfId="1565" xr:uid="{00000000-0005-0000-0000-0000C0AC0000}"/>
    <cellStyle name="Normalny 8 2 3 2" xfId="1566" xr:uid="{00000000-0005-0000-0000-0000C1AC0000}"/>
    <cellStyle name="Normalny 8 2 3 2 2" xfId="1567" xr:uid="{00000000-0005-0000-0000-0000C2AC0000}"/>
    <cellStyle name="Normalny 8 2 3 2 2 2" xfId="1568" xr:uid="{00000000-0005-0000-0000-0000C3AC0000}"/>
    <cellStyle name="Normalny 8 2 3 2 3" xfId="1569" xr:uid="{00000000-0005-0000-0000-0000C4AC0000}"/>
    <cellStyle name="Normalny 8 2 3 3" xfId="1570" xr:uid="{00000000-0005-0000-0000-0000C5AC0000}"/>
    <cellStyle name="Normalny 8 2 3 3 2" xfId="1571" xr:uid="{00000000-0005-0000-0000-0000C6AC0000}"/>
    <cellStyle name="Normalny 8 2 3 4" xfId="1572" xr:uid="{00000000-0005-0000-0000-0000C7AC0000}"/>
    <cellStyle name="Normalny 8 2 4" xfId="1573" xr:uid="{00000000-0005-0000-0000-0000C8AC0000}"/>
    <cellStyle name="Normalny 8 2 4 2" xfId="1574" xr:uid="{00000000-0005-0000-0000-0000C9AC0000}"/>
    <cellStyle name="Normalny 8 2 4 2 2" xfId="1575" xr:uid="{00000000-0005-0000-0000-0000CAAC0000}"/>
    <cellStyle name="Normalny 8 2 4 3" xfId="1576" xr:uid="{00000000-0005-0000-0000-0000CBAC0000}"/>
    <cellStyle name="Normalny 8 2 5" xfId="1577" xr:uid="{00000000-0005-0000-0000-0000CCAC0000}"/>
    <cellStyle name="Normalny 8 2 5 2" xfId="1578" xr:uid="{00000000-0005-0000-0000-0000CDAC0000}"/>
    <cellStyle name="Normalny 8 2 6" xfId="1579" xr:uid="{00000000-0005-0000-0000-0000CEAC0000}"/>
    <cellStyle name="Normalny 8 2 7" xfId="1580" xr:uid="{00000000-0005-0000-0000-0000CFAC0000}"/>
    <cellStyle name="Normalny 8 2 8" xfId="8013" xr:uid="{00000000-0005-0000-0000-0000D0AC0000}"/>
    <cellStyle name="Normalny 8 2 9" xfId="11039" xr:uid="{00000000-0005-0000-0000-0000D1AC0000}"/>
    <cellStyle name="Normalny 8 3" xfId="1581" xr:uid="{00000000-0005-0000-0000-0000D2AC0000}"/>
    <cellStyle name="Normalny 8 3 2" xfId="1582" xr:uid="{00000000-0005-0000-0000-0000D3AC0000}"/>
    <cellStyle name="Normalny 8 3 2 2" xfId="1583" xr:uid="{00000000-0005-0000-0000-0000D4AC0000}"/>
    <cellStyle name="Normalny 8 3 2 2 2" xfId="1584" xr:uid="{00000000-0005-0000-0000-0000D5AC0000}"/>
    <cellStyle name="Normalny 8 3 2 2 2 2" xfId="1585" xr:uid="{00000000-0005-0000-0000-0000D6AC0000}"/>
    <cellStyle name="Normalny 8 3 2 2 3" xfId="1586" xr:uid="{00000000-0005-0000-0000-0000D7AC0000}"/>
    <cellStyle name="Normalny 8 3 2 3" xfId="1587" xr:uid="{00000000-0005-0000-0000-0000D8AC0000}"/>
    <cellStyle name="Normalny 8 3 2 3 2" xfId="1588" xr:uid="{00000000-0005-0000-0000-0000D9AC0000}"/>
    <cellStyle name="Normalny 8 3 2 4" xfId="1589" xr:uid="{00000000-0005-0000-0000-0000DAAC0000}"/>
    <cellStyle name="Normalny 8 3 3" xfId="1590" xr:uid="{00000000-0005-0000-0000-0000DBAC0000}"/>
    <cellStyle name="Normalny 8 3 3 2" xfId="1591" xr:uid="{00000000-0005-0000-0000-0000DCAC0000}"/>
    <cellStyle name="Normalny 8 3 3 2 2" xfId="1592" xr:uid="{00000000-0005-0000-0000-0000DDAC0000}"/>
    <cellStyle name="Normalny 8 3 3 3" xfId="1593" xr:uid="{00000000-0005-0000-0000-0000DEAC0000}"/>
    <cellStyle name="Normalny 8 3 4" xfId="1594" xr:uid="{00000000-0005-0000-0000-0000DFAC0000}"/>
    <cellStyle name="Normalny 8 3 4 2" xfId="1595" xr:uid="{00000000-0005-0000-0000-0000E0AC0000}"/>
    <cellStyle name="Normalny 8 3 5" xfId="1596" xr:uid="{00000000-0005-0000-0000-0000E1AC0000}"/>
    <cellStyle name="Normalny 8 3 6" xfId="1597" xr:uid="{00000000-0005-0000-0000-0000E2AC0000}"/>
    <cellStyle name="Normalny 8 3 7" xfId="8014" xr:uid="{00000000-0005-0000-0000-0000E3AC0000}"/>
    <cellStyle name="Normalny 8 4" xfId="1598" xr:uid="{00000000-0005-0000-0000-0000E4AC0000}"/>
    <cellStyle name="Normalny 8 4 2" xfId="1599" xr:uid="{00000000-0005-0000-0000-0000E5AC0000}"/>
    <cellStyle name="Normalny 8 4 2 2" xfId="1600" xr:uid="{00000000-0005-0000-0000-0000E6AC0000}"/>
    <cellStyle name="Normalny 8 4 2 2 2" xfId="1601" xr:uid="{00000000-0005-0000-0000-0000E7AC0000}"/>
    <cellStyle name="Normalny 8 4 2 3" xfId="1602" xr:uid="{00000000-0005-0000-0000-0000E8AC0000}"/>
    <cellStyle name="Normalny 8 4 3" xfId="1603" xr:uid="{00000000-0005-0000-0000-0000E9AC0000}"/>
    <cellStyle name="Normalny 8 4 3 2" xfId="1604" xr:uid="{00000000-0005-0000-0000-0000EAAC0000}"/>
    <cellStyle name="Normalny 8 4 4" xfId="1605" xr:uid="{00000000-0005-0000-0000-0000EBAC0000}"/>
    <cellStyle name="Normalny 8 4 5" xfId="8015" xr:uid="{00000000-0005-0000-0000-0000ECAC0000}"/>
    <cellStyle name="Normalny 8 5" xfId="1606" xr:uid="{00000000-0005-0000-0000-0000EDAC0000}"/>
    <cellStyle name="Normalny 8 5 2" xfId="1607" xr:uid="{00000000-0005-0000-0000-0000EEAC0000}"/>
    <cellStyle name="Normalny 8 5 2 2" xfId="1608" xr:uid="{00000000-0005-0000-0000-0000EFAC0000}"/>
    <cellStyle name="Normalny 8 5 3" xfId="1609" xr:uid="{00000000-0005-0000-0000-0000F0AC0000}"/>
    <cellStyle name="Normalny 8 5 4" xfId="8016" xr:uid="{00000000-0005-0000-0000-0000F1AC0000}"/>
    <cellStyle name="Normalny 8 6" xfId="1610" xr:uid="{00000000-0005-0000-0000-0000F2AC0000}"/>
    <cellStyle name="Normalny 8 6 2" xfId="1611" xr:uid="{00000000-0005-0000-0000-0000F3AC0000}"/>
    <cellStyle name="Normalny 8 6 3" xfId="8017" xr:uid="{00000000-0005-0000-0000-0000F4AC0000}"/>
    <cellStyle name="Normalny 8 7" xfId="1612" xr:uid="{00000000-0005-0000-0000-0000F5AC0000}"/>
    <cellStyle name="Normalny 8 7 2" xfId="8018" xr:uid="{00000000-0005-0000-0000-0000F6AC0000}"/>
    <cellStyle name="Normalny 8 8" xfId="1613" xr:uid="{00000000-0005-0000-0000-0000F7AC0000}"/>
    <cellStyle name="Normalny 8 8 2" xfId="8019" xr:uid="{00000000-0005-0000-0000-0000F8AC0000}"/>
    <cellStyle name="Normalny 8 9" xfId="8020" xr:uid="{00000000-0005-0000-0000-0000F9AC0000}"/>
    <cellStyle name="Normalny 80" xfId="8021" xr:uid="{00000000-0005-0000-0000-0000FAAC0000}"/>
    <cellStyle name="Normalny 81" xfId="8022" xr:uid="{00000000-0005-0000-0000-0000FBAC0000}"/>
    <cellStyle name="Normalny 82" xfId="8023" xr:uid="{00000000-0005-0000-0000-0000FCAC0000}"/>
    <cellStyle name="Normalny 83" xfId="8024" xr:uid="{00000000-0005-0000-0000-0000FDAC0000}"/>
    <cellStyle name="Normalny 84" xfId="8025" xr:uid="{00000000-0005-0000-0000-0000FEAC0000}"/>
    <cellStyle name="Normalny 85" xfId="8026" xr:uid="{00000000-0005-0000-0000-0000FFAC0000}"/>
    <cellStyle name="Normalny 86" xfId="8027" xr:uid="{00000000-0005-0000-0000-000000AD0000}"/>
    <cellStyle name="Normalny 87" xfId="8028" xr:uid="{00000000-0005-0000-0000-000001AD0000}"/>
    <cellStyle name="Normalny 88" xfId="8029" xr:uid="{00000000-0005-0000-0000-000002AD0000}"/>
    <cellStyle name="Normalny 89" xfId="8030" xr:uid="{00000000-0005-0000-0000-000003AD0000}"/>
    <cellStyle name="Normalny 9" xfId="1614" xr:uid="{00000000-0005-0000-0000-000004AD0000}"/>
    <cellStyle name="Normalny 9 10" xfId="8031" xr:uid="{00000000-0005-0000-0000-000005AD0000}"/>
    <cellStyle name="Normalny 9 11" xfId="8032" xr:uid="{00000000-0005-0000-0000-000006AD0000}"/>
    <cellStyle name="Normalny 9 12" xfId="11040" xr:uid="{00000000-0005-0000-0000-000007AD0000}"/>
    <cellStyle name="Normalny 9 13" xfId="10757" xr:uid="{00000000-0005-0000-0000-000008AD0000}"/>
    <cellStyle name="Normalny 9 2" xfId="8033" xr:uid="{00000000-0005-0000-0000-000009AD0000}"/>
    <cellStyle name="Normalny 9 2 2" xfId="11200" xr:uid="{00000000-0005-0000-0000-00000AAD0000}"/>
    <cellStyle name="Normalny 9 2 3" xfId="10758" xr:uid="{00000000-0005-0000-0000-00000BAD0000}"/>
    <cellStyle name="Normalny 9 3" xfId="8034" xr:uid="{00000000-0005-0000-0000-00000CAD0000}"/>
    <cellStyle name="Normalny 9 4" xfId="8035" xr:uid="{00000000-0005-0000-0000-00000DAD0000}"/>
    <cellStyle name="Normalny 9 5" xfId="8036" xr:uid="{00000000-0005-0000-0000-00000EAD0000}"/>
    <cellStyle name="Normalny 9 6" xfId="8037" xr:uid="{00000000-0005-0000-0000-00000FAD0000}"/>
    <cellStyle name="Normalny 9 7" xfId="8038" xr:uid="{00000000-0005-0000-0000-000010AD0000}"/>
    <cellStyle name="Normalny 9 8" xfId="8039" xr:uid="{00000000-0005-0000-0000-000011AD0000}"/>
    <cellStyle name="Normalny 9 9" xfId="8040" xr:uid="{00000000-0005-0000-0000-000012AD0000}"/>
    <cellStyle name="Normalny 90" xfId="8041" xr:uid="{00000000-0005-0000-0000-000013AD0000}"/>
    <cellStyle name="Normalny 91" xfId="8042" xr:uid="{00000000-0005-0000-0000-000014AD0000}"/>
    <cellStyle name="Normalny 92" xfId="8043" xr:uid="{00000000-0005-0000-0000-000015AD0000}"/>
    <cellStyle name="Normalny 93" xfId="8044" xr:uid="{00000000-0005-0000-0000-000016AD0000}"/>
    <cellStyle name="Normalny 94" xfId="8045" xr:uid="{00000000-0005-0000-0000-000017AD0000}"/>
    <cellStyle name="Normalny 95" xfId="8046" xr:uid="{00000000-0005-0000-0000-000018AD0000}"/>
    <cellStyle name="Normalny 96" xfId="8047" xr:uid="{00000000-0005-0000-0000-000019AD0000}"/>
    <cellStyle name="Normalny 97" xfId="8048" xr:uid="{00000000-0005-0000-0000-00001AAD0000}"/>
    <cellStyle name="Normalny 98" xfId="8049" xr:uid="{00000000-0005-0000-0000-00001BAD0000}"/>
    <cellStyle name="Normalny 99" xfId="8050" xr:uid="{00000000-0005-0000-0000-00001CAD0000}"/>
    <cellStyle name="Normalny_A4" xfId="1615" xr:uid="{00000000-0005-0000-0000-00001DAD0000}"/>
    <cellStyle name="Note" xfId="10191" builtinId="10" customBuiltin="1"/>
    <cellStyle name="Note 10" xfId="8051" xr:uid="{00000000-0005-0000-0000-000020AD0000}"/>
    <cellStyle name="Note 10 2" xfId="8052" xr:uid="{00000000-0005-0000-0000-000021AD0000}"/>
    <cellStyle name="Note 11" xfId="8053" xr:uid="{00000000-0005-0000-0000-000022AD0000}"/>
    <cellStyle name="Note 11 2" xfId="8054" xr:uid="{00000000-0005-0000-0000-000023AD0000}"/>
    <cellStyle name="Note 12" xfId="8055" xr:uid="{00000000-0005-0000-0000-000024AD0000}"/>
    <cellStyle name="Note 12 2" xfId="8056" xr:uid="{00000000-0005-0000-0000-000025AD0000}"/>
    <cellStyle name="Note 13" xfId="8057" xr:uid="{00000000-0005-0000-0000-000026AD0000}"/>
    <cellStyle name="Note 13 2" xfId="8058" xr:uid="{00000000-0005-0000-0000-000027AD0000}"/>
    <cellStyle name="Note 14" xfId="8059" xr:uid="{00000000-0005-0000-0000-000028AD0000}"/>
    <cellStyle name="Note 14 2" xfId="8060" xr:uid="{00000000-0005-0000-0000-000029AD0000}"/>
    <cellStyle name="Note 15" xfId="8061" xr:uid="{00000000-0005-0000-0000-00002AAD0000}"/>
    <cellStyle name="Note 15 2" xfId="8062" xr:uid="{00000000-0005-0000-0000-00002BAD0000}"/>
    <cellStyle name="Note 16" xfId="8063" xr:uid="{00000000-0005-0000-0000-00002CAD0000}"/>
    <cellStyle name="Note 16 2" xfId="8064" xr:uid="{00000000-0005-0000-0000-00002DAD0000}"/>
    <cellStyle name="Note 17" xfId="8065" xr:uid="{00000000-0005-0000-0000-00002EAD0000}"/>
    <cellStyle name="Note 17 2" xfId="8066" xr:uid="{00000000-0005-0000-0000-00002FAD0000}"/>
    <cellStyle name="Note 18" xfId="8067" xr:uid="{00000000-0005-0000-0000-000030AD0000}"/>
    <cellStyle name="Note 18 2" xfId="8068" xr:uid="{00000000-0005-0000-0000-000031AD0000}"/>
    <cellStyle name="Note 19" xfId="8069" xr:uid="{00000000-0005-0000-0000-000032AD0000}"/>
    <cellStyle name="Note 19 2" xfId="8070" xr:uid="{00000000-0005-0000-0000-000033AD0000}"/>
    <cellStyle name="Note 2" xfId="8071" xr:uid="{00000000-0005-0000-0000-000034AD0000}"/>
    <cellStyle name="Note 2 2" xfId="8072" xr:uid="{00000000-0005-0000-0000-000035AD0000}"/>
    <cellStyle name="Note 2 2 2" xfId="8073" xr:uid="{00000000-0005-0000-0000-000036AD0000}"/>
    <cellStyle name="Note 2 2 2 2" xfId="8074" xr:uid="{00000000-0005-0000-0000-000037AD0000}"/>
    <cellStyle name="Note 2 2 3" xfId="8075" xr:uid="{00000000-0005-0000-0000-000038AD0000}"/>
    <cellStyle name="Note 2 2 4" xfId="8076" xr:uid="{00000000-0005-0000-0000-000039AD0000}"/>
    <cellStyle name="Note 2 2 5" xfId="8077" xr:uid="{00000000-0005-0000-0000-00003AAD0000}"/>
    <cellStyle name="Note 2 3" xfId="8078" xr:uid="{00000000-0005-0000-0000-00003BAD0000}"/>
    <cellStyle name="Note 2 3 2" xfId="8079" xr:uid="{00000000-0005-0000-0000-00003CAD0000}"/>
    <cellStyle name="Note 2 4" xfId="8080" xr:uid="{00000000-0005-0000-0000-00003DAD0000}"/>
    <cellStyle name="Note 2 4 2" xfId="8081" xr:uid="{00000000-0005-0000-0000-00003EAD0000}"/>
    <cellStyle name="Note 2 5" xfId="8082" xr:uid="{00000000-0005-0000-0000-00003FAD0000}"/>
    <cellStyle name="Note 2 6" xfId="8083" xr:uid="{00000000-0005-0000-0000-000040AD0000}"/>
    <cellStyle name="Note 2 7" xfId="8084" xr:uid="{00000000-0005-0000-0000-000041AD0000}"/>
    <cellStyle name="Note 2 8" xfId="8085" xr:uid="{00000000-0005-0000-0000-000042AD0000}"/>
    <cellStyle name="Note 2 9" xfId="11201" xr:uid="{00000000-0005-0000-0000-000043AD0000}"/>
    <cellStyle name="Note 20" xfId="8086" xr:uid="{00000000-0005-0000-0000-000044AD0000}"/>
    <cellStyle name="Note 20 2" xfId="8087" xr:uid="{00000000-0005-0000-0000-000045AD0000}"/>
    <cellStyle name="Note 21" xfId="8088" xr:uid="{00000000-0005-0000-0000-000046AD0000}"/>
    <cellStyle name="Note 21 2" xfId="8089" xr:uid="{00000000-0005-0000-0000-000047AD0000}"/>
    <cellStyle name="Note 22" xfId="8090" xr:uid="{00000000-0005-0000-0000-000048AD0000}"/>
    <cellStyle name="Note 22 2" xfId="8091" xr:uid="{00000000-0005-0000-0000-000049AD0000}"/>
    <cellStyle name="Note 23" xfId="8092" xr:uid="{00000000-0005-0000-0000-00004AAD0000}"/>
    <cellStyle name="Note 23 2" xfId="8093" xr:uid="{00000000-0005-0000-0000-00004BAD0000}"/>
    <cellStyle name="Note 24" xfId="8094" xr:uid="{00000000-0005-0000-0000-00004CAD0000}"/>
    <cellStyle name="Note 24 2" xfId="8095" xr:uid="{00000000-0005-0000-0000-00004DAD0000}"/>
    <cellStyle name="Note 25" xfId="8096" xr:uid="{00000000-0005-0000-0000-00004EAD0000}"/>
    <cellStyle name="Note 25 2" xfId="8097" xr:uid="{00000000-0005-0000-0000-00004FAD0000}"/>
    <cellStyle name="Note 26" xfId="8098" xr:uid="{00000000-0005-0000-0000-000050AD0000}"/>
    <cellStyle name="Note 26 2" xfId="8099" xr:uid="{00000000-0005-0000-0000-000051AD0000}"/>
    <cellStyle name="Note 27" xfId="8100" xr:uid="{00000000-0005-0000-0000-000052AD0000}"/>
    <cellStyle name="Note 27 2" xfId="8101" xr:uid="{00000000-0005-0000-0000-000053AD0000}"/>
    <cellStyle name="Note 28" xfId="8102" xr:uid="{00000000-0005-0000-0000-000054AD0000}"/>
    <cellStyle name="Note 28 2" xfId="8103" xr:uid="{00000000-0005-0000-0000-000055AD0000}"/>
    <cellStyle name="Note 29" xfId="8104" xr:uid="{00000000-0005-0000-0000-000056AD0000}"/>
    <cellStyle name="Note 29 2" xfId="8105" xr:uid="{00000000-0005-0000-0000-000057AD0000}"/>
    <cellStyle name="Note 3" xfId="8106" xr:uid="{00000000-0005-0000-0000-000058AD0000}"/>
    <cellStyle name="Note 3 2" xfId="8107" xr:uid="{00000000-0005-0000-0000-000059AD0000}"/>
    <cellStyle name="Note 3 2 2" xfId="8108" xr:uid="{00000000-0005-0000-0000-00005AAD0000}"/>
    <cellStyle name="Note 3 2 3" xfId="8109" xr:uid="{00000000-0005-0000-0000-00005BAD0000}"/>
    <cellStyle name="Note 3 3" xfId="8110" xr:uid="{00000000-0005-0000-0000-00005CAD0000}"/>
    <cellStyle name="Note 3 4" xfId="8111" xr:uid="{00000000-0005-0000-0000-00005DAD0000}"/>
    <cellStyle name="Note 30" xfId="8112" xr:uid="{00000000-0005-0000-0000-00005EAD0000}"/>
    <cellStyle name="Note 30 2" xfId="8113" xr:uid="{00000000-0005-0000-0000-00005FAD0000}"/>
    <cellStyle name="Note 31" xfId="8114" xr:uid="{00000000-0005-0000-0000-000060AD0000}"/>
    <cellStyle name="Note 31 2" xfId="8115" xr:uid="{00000000-0005-0000-0000-000061AD0000}"/>
    <cellStyle name="Note 32" xfId="8116" xr:uid="{00000000-0005-0000-0000-000062AD0000}"/>
    <cellStyle name="Note 32 2" xfId="8117" xr:uid="{00000000-0005-0000-0000-000063AD0000}"/>
    <cellStyle name="Note 33" xfId="8118" xr:uid="{00000000-0005-0000-0000-000064AD0000}"/>
    <cellStyle name="Note 33 2" xfId="8119" xr:uid="{00000000-0005-0000-0000-000065AD0000}"/>
    <cellStyle name="Note 34" xfId="8120" xr:uid="{00000000-0005-0000-0000-000066AD0000}"/>
    <cellStyle name="Note 34 2" xfId="8121" xr:uid="{00000000-0005-0000-0000-000067AD0000}"/>
    <cellStyle name="Note 35" xfId="8122" xr:uid="{00000000-0005-0000-0000-000068AD0000}"/>
    <cellStyle name="Note 35 2" xfId="8123" xr:uid="{00000000-0005-0000-0000-000069AD0000}"/>
    <cellStyle name="Note 36" xfId="8124" xr:uid="{00000000-0005-0000-0000-00006AAD0000}"/>
    <cellStyle name="Note 36 2" xfId="8125" xr:uid="{00000000-0005-0000-0000-00006BAD0000}"/>
    <cellStyle name="Note 37" xfId="8126" xr:uid="{00000000-0005-0000-0000-00006CAD0000}"/>
    <cellStyle name="Note 37 2" xfId="8127" xr:uid="{00000000-0005-0000-0000-00006DAD0000}"/>
    <cellStyle name="Note 38" xfId="8128" xr:uid="{00000000-0005-0000-0000-00006EAD0000}"/>
    <cellStyle name="Note 38 2" xfId="8129" xr:uid="{00000000-0005-0000-0000-00006FAD0000}"/>
    <cellStyle name="Note 39" xfId="8130" xr:uid="{00000000-0005-0000-0000-000070AD0000}"/>
    <cellStyle name="Note 39 2" xfId="8131" xr:uid="{00000000-0005-0000-0000-000071AD0000}"/>
    <cellStyle name="Note 4" xfId="8132" xr:uid="{00000000-0005-0000-0000-000072AD0000}"/>
    <cellStyle name="Note 4 2" xfId="8133" xr:uid="{00000000-0005-0000-0000-000073AD0000}"/>
    <cellStyle name="Note 4 2 2" xfId="8134" xr:uid="{00000000-0005-0000-0000-000074AD0000}"/>
    <cellStyle name="Note 4 3" xfId="8135" xr:uid="{00000000-0005-0000-0000-000075AD0000}"/>
    <cellStyle name="Note 4 4" xfId="11202" xr:uid="{00000000-0005-0000-0000-000076AD0000}"/>
    <cellStyle name="Note 4 5" xfId="10871" xr:uid="{00000000-0005-0000-0000-000077AD0000}"/>
    <cellStyle name="Note 40" xfId="8136" xr:uid="{00000000-0005-0000-0000-000078AD0000}"/>
    <cellStyle name="Note 40 2" xfId="8137" xr:uid="{00000000-0005-0000-0000-000079AD0000}"/>
    <cellStyle name="Note 41" xfId="8138" xr:uid="{00000000-0005-0000-0000-00007AAD0000}"/>
    <cellStyle name="Note 41 2" xfId="8139" xr:uid="{00000000-0005-0000-0000-00007BAD0000}"/>
    <cellStyle name="Note 42" xfId="8140" xr:uid="{00000000-0005-0000-0000-00007CAD0000}"/>
    <cellStyle name="Note 42 2" xfId="8141" xr:uid="{00000000-0005-0000-0000-00007DAD0000}"/>
    <cellStyle name="Note 43" xfId="8142" xr:uid="{00000000-0005-0000-0000-00007EAD0000}"/>
    <cellStyle name="Note 43 2" xfId="8143" xr:uid="{00000000-0005-0000-0000-00007FAD0000}"/>
    <cellStyle name="Note 44" xfId="8144" xr:uid="{00000000-0005-0000-0000-000080AD0000}"/>
    <cellStyle name="Note 44 2" xfId="8145" xr:uid="{00000000-0005-0000-0000-000081AD0000}"/>
    <cellStyle name="Note 45" xfId="8146" xr:uid="{00000000-0005-0000-0000-000082AD0000}"/>
    <cellStyle name="Note 45 2" xfId="8147" xr:uid="{00000000-0005-0000-0000-000083AD0000}"/>
    <cellStyle name="Note 46" xfId="8148" xr:uid="{00000000-0005-0000-0000-000084AD0000}"/>
    <cellStyle name="Note 46 2" xfId="8149" xr:uid="{00000000-0005-0000-0000-000085AD0000}"/>
    <cellStyle name="Note 47" xfId="8150" xr:uid="{00000000-0005-0000-0000-000086AD0000}"/>
    <cellStyle name="Note 47 2" xfId="8151" xr:uid="{00000000-0005-0000-0000-000087AD0000}"/>
    <cellStyle name="Note 48" xfId="8152" xr:uid="{00000000-0005-0000-0000-000088AD0000}"/>
    <cellStyle name="Note 48 2" xfId="8153" xr:uid="{00000000-0005-0000-0000-000089AD0000}"/>
    <cellStyle name="Note 49" xfId="8154" xr:uid="{00000000-0005-0000-0000-00008AAD0000}"/>
    <cellStyle name="Note 49 2" xfId="8155" xr:uid="{00000000-0005-0000-0000-00008BAD0000}"/>
    <cellStyle name="Note 5" xfId="8156" xr:uid="{00000000-0005-0000-0000-00008CAD0000}"/>
    <cellStyle name="Note 5 2" xfId="8157" xr:uid="{00000000-0005-0000-0000-00008DAD0000}"/>
    <cellStyle name="Note 5 2 2" xfId="8158" xr:uid="{00000000-0005-0000-0000-00008EAD0000}"/>
    <cellStyle name="Note 5 3" xfId="8159" xr:uid="{00000000-0005-0000-0000-00008FAD0000}"/>
    <cellStyle name="Note 5 4" xfId="11203" xr:uid="{00000000-0005-0000-0000-000090AD0000}"/>
    <cellStyle name="Note 5 5" xfId="10880" xr:uid="{00000000-0005-0000-0000-000091AD0000}"/>
    <cellStyle name="Note 50" xfId="8160" xr:uid="{00000000-0005-0000-0000-000092AD0000}"/>
    <cellStyle name="Note 51" xfId="8161" xr:uid="{00000000-0005-0000-0000-000093AD0000}"/>
    <cellStyle name="Note 52" xfId="8162" xr:uid="{00000000-0005-0000-0000-000094AD0000}"/>
    <cellStyle name="Note 53" xfId="8163" xr:uid="{00000000-0005-0000-0000-000095AD0000}"/>
    <cellStyle name="Note 54" xfId="8164" xr:uid="{00000000-0005-0000-0000-000096AD0000}"/>
    <cellStyle name="Note 55" xfId="8165" xr:uid="{00000000-0005-0000-0000-000097AD0000}"/>
    <cellStyle name="Note 56" xfId="8166" xr:uid="{00000000-0005-0000-0000-000098AD0000}"/>
    <cellStyle name="Note 57" xfId="8167" xr:uid="{00000000-0005-0000-0000-000099AD0000}"/>
    <cellStyle name="Note 58" xfId="8168" xr:uid="{00000000-0005-0000-0000-00009AAD0000}"/>
    <cellStyle name="Note 6" xfId="8169" xr:uid="{00000000-0005-0000-0000-00009BAD0000}"/>
    <cellStyle name="Note 6 2" xfId="8170" xr:uid="{00000000-0005-0000-0000-00009CAD0000}"/>
    <cellStyle name="Note 6 2 2" xfId="8171" xr:uid="{00000000-0005-0000-0000-00009DAD0000}"/>
    <cellStyle name="Note 6 3" xfId="8172" xr:uid="{00000000-0005-0000-0000-00009EAD0000}"/>
    <cellStyle name="Note 6 4" xfId="11204" xr:uid="{00000000-0005-0000-0000-00009FAD0000}"/>
    <cellStyle name="Note 6 5" xfId="10498" xr:uid="{00000000-0005-0000-0000-0000A0AD0000}"/>
    <cellStyle name="Note 7" xfId="8173" xr:uid="{00000000-0005-0000-0000-0000A1AD0000}"/>
    <cellStyle name="Note 7 2" xfId="8174" xr:uid="{00000000-0005-0000-0000-0000A2AD0000}"/>
    <cellStyle name="Note 7 2 2" xfId="8175" xr:uid="{00000000-0005-0000-0000-0000A3AD0000}"/>
    <cellStyle name="Note 7 3" xfId="8176" xr:uid="{00000000-0005-0000-0000-0000A4AD0000}"/>
    <cellStyle name="Note 8" xfId="8177" xr:uid="{00000000-0005-0000-0000-0000A5AD0000}"/>
    <cellStyle name="Note 8 2" xfId="8178" xr:uid="{00000000-0005-0000-0000-0000A6AD0000}"/>
    <cellStyle name="Note 8 2 2" xfId="8179" xr:uid="{00000000-0005-0000-0000-0000A7AD0000}"/>
    <cellStyle name="Note 8 3" xfId="8180" xr:uid="{00000000-0005-0000-0000-0000A8AD0000}"/>
    <cellStyle name="Note 9" xfId="8181" xr:uid="{00000000-0005-0000-0000-0000A9AD0000}"/>
    <cellStyle name="Note 9 2" xfId="8182" xr:uid="{00000000-0005-0000-0000-0000AAAD0000}"/>
    <cellStyle name="Note 9 2 2" xfId="8183" xr:uid="{00000000-0005-0000-0000-0000ABAD0000}"/>
    <cellStyle name="Note 9 3" xfId="8184" xr:uid="{00000000-0005-0000-0000-0000ACAD0000}"/>
    <cellStyle name="Obliczenia 10" xfId="8185" xr:uid="{00000000-0005-0000-0000-0000ADAD0000}"/>
    <cellStyle name="Obliczenia 10 2" xfId="8186" xr:uid="{00000000-0005-0000-0000-0000AEAD0000}"/>
    <cellStyle name="Obliczenia 11" xfId="8187" xr:uid="{00000000-0005-0000-0000-0000AFAD0000}"/>
    <cellStyle name="Obliczenia 11 2" xfId="8188" xr:uid="{00000000-0005-0000-0000-0000B0AD0000}"/>
    <cellStyle name="Obliczenia 12" xfId="8189" xr:uid="{00000000-0005-0000-0000-0000B1AD0000}"/>
    <cellStyle name="Obliczenia 12 2" xfId="8190" xr:uid="{00000000-0005-0000-0000-0000B2AD0000}"/>
    <cellStyle name="Obliczenia 13" xfId="8191" xr:uid="{00000000-0005-0000-0000-0000B3AD0000}"/>
    <cellStyle name="Obliczenia 13 2" xfId="8192" xr:uid="{00000000-0005-0000-0000-0000B4AD0000}"/>
    <cellStyle name="Obliczenia 14" xfId="8193" xr:uid="{00000000-0005-0000-0000-0000B5AD0000}"/>
    <cellStyle name="Obliczenia 14 2" xfId="8194" xr:uid="{00000000-0005-0000-0000-0000B6AD0000}"/>
    <cellStyle name="Obliczenia 15" xfId="8195" xr:uid="{00000000-0005-0000-0000-0000B7AD0000}"/>
    <cellStyle name="Obliczenia 15 2" xfId="8196" xr:uid="{00000000-0005-0000-0000-0000B8AD0000}"/>
    <cellStyle name="Obliczenia 16" xfId="8197" xr:uid="{00000000-0005-0000-0000-0000B9AD0000}"/>
    <cellStyle name="Obliczenia 16 2" xfId="8198" xr:uid="{00000000-0005-0000-0000-0000BAAD0000}"/>
    <cellStyle name="Obliczenia 17" xfId="8199" xr:uid="{00000000-0005-0000-0000-0000BBAD0000}"/>
    <cellStyle name="Obliczenia 17 2" xfId="8200" xr:uid="{00000000-0005-0000-0000-0000BCAD0000}"/>
    <cellStyle name="Obliczenia 18" xfId="8201" xr:uid="{00000000-0005-0000-0000-0000BDAD0000}"/>
    <cellStyle name="Obliczenia 18 2" xfId="8202" xr:uid="{00000000-0005-0000-0000-0000BEAD0000}"/>
    <cellStyle name="Obliczenia 19" xfId="8203" xr:uid="{00000000-0005-0000-0000-0000BFAD0000}"/>
    <cellStyle name="Obliczenia 19 2" xfId="8204" xr:uid="{00000000-0005-0000-0000-0000C0AD0000}"/>
    <cellStyle name="Obliczenia 2" xfId="1616" xr:uid="{00000000-0005-0000-0000-0000C1AD0000}"/>
    <cellStyle name="Obliczenia 2 10" xfId="11041" xr:uid="{00000000-0005-0000-0000-0000C2AD0000}"/>
    <cellStyle name="Obliczenia 2 11" xfId="10759" xr:uid="{00000000-0005-0000-0000-0000C3AD0000}"/>
    <cellStyle name="Obliczenia 2 2" xfId="8205" xr:uid="{00000000-0005-0000-0000-0000C4AD0000}"/>
    <cellStyle name="Obliczenia 2 3" xfId="8206" xr:uid="{00000000-0005-0000-0000-0000C5AD0000}"/>
    <cellStyle name="Obliczenia 2 4" xfId="8207" xr:uid="{00000000-0005-0000-0000-0000C6AD0000}"/>
    <cellStyle name="Obliczenia 2 5" xfId="8208" xr:uid="{00000000-0005-0000-0000-0000C7AD0000}"/>
    <cellStyle name="Obliczenia 2 6" xfId="8209" xr:uid="{00000000-0005-0000-0000-0000C8AD0000}"/>
    <cellStyle name="Obliczenia 2 7" xfId="8210" xr:uid="{00000000-0005-0000-0000-0000C9AD0000}"/>
    <cellStyle name="Obliczenia 2 8" xfId="8211" xr:uid="{00000000-0005-0000-0000-0000CAAD0000}"/>
    <cellStyle name="Obliczenia 2 9" xfId="8212" xr:uid="{00000000-0005-0000-0000-0000CBAD0000}"/>
    <cellStyle name="Obliczenia 20" xfId="8213" xr:uid="{00000000-0005-0000-0000-0000CCAD0000}"/>
    <cellStyle name="Obliczenia 20 2" xfId="8214" xr:uid="{00000000-0005-0000-0000-0000CDAD0000}"/>
    <cellStyle name="Obliczenia 21" xfId="8215" xr:uid="{00000000-0005-0000-0000-0000CEAD0000}"/>
    <cellStyle name="Obliczenia 21 2" xfId="8216" xr:uid="{00000000-0005-0000-0000-0000CFAD0000}"/>
    <cellStyle name="Obliczenia 22" xfId="8217" xr:uid="{00000000-0005-0000-0000-0000D0AD0000}"/>
    <cellStyle name="Obliczenia 22 2" xfId="8218" xr:uid="{00000000-0005-0000-0000-0000D1AD0000}"/>
    <cellStyle name="Obliczenia 23" xfId="8219" xr:uid="{00000000-0005-0000-0000-0000D2AD0000}"/>
    <cellStyle name="Obliczenia 23 2" xfId="8220" xr:uid="{00000000-0005-0000-0000-0000D3AD0000}"/>
    <cellStyle name="Obliczenia 24" xfId="8221" xr:uid="{00000000-0005-0000-0000-0000D4AD0000}"/>
    <cellStyle name="Obliczenia 24 2" xfId="8222" xr:uid="{00000000-0005-0000-0000-0000D5AD0000}"/>
    <cellStyle name="Obliczenia 25" xfId="8223" xr:uid="{00000000-0005-0000-0000-0000D6AD0000}"/>
    <cellStyle name="Obliczenia 25 2" xfId="8224" xr:uid="{00000000-0005-0000-0000-0000D7AD0000}"/>
    <cellStyle name="Obliczenia 26" xfId="8225" xr:uid="{00000000-0005-0000-0000-0000D8AD0000}"/>
    <cellStyle name="Obliczenia 26 2" xfId="8226" xr:uid="{00000000-0005-0000-0000-0000D9AD0000}"/>
    <cellStyle name="Obliczenia 27" xfId="8227" xr:uid="{00000000-0005-0000-0000-0000DAAD0000}"/>
    <cellStyle name="Obliczenia 27 2" xfId="8228" xr:uid="{00000000-0005-0000-0000-0000DBAD0000}"/>
    <cellStyle name="Obliczenia 28" xfId="8229" xr:uid="{00000000-0005-0000-0000-0000DCAD0000}"/>
    <cellStyle name="Obliczenia 28 2" xfId="8230" xr:uid="{00000000-0005-0000-0000-0000DDAD0000}"/>
    <cellStyle name="Obliczenia 29" xfId="8231" xr:uid="{00000000-0005-0000-0000-0000DEAD0000}"/>
    <cellStyle name="Obliczenia 29 2" xfId="8232" xr:uid="{00000000-0005-0000-0000-0000DFAD0000}"/>
    <cellStyle name="Obliczenia 3" xfId="8233" xr:uid="{00000000-0005-0000-0000-0000E0AD0000}"/>
    <cellStyle name="Obliczenia 3 2" xfId="8234" xr:uid="{00000000-0005-0000-0000-0000E1AD0000}"/>
    <cellStyle name="Obliczenia 3 3" xfId="11205" xr:uid="{00000000-0005-0000-0000-0000E2AD0000}"/>
    <cellStyle name="Obliczenia 3 4" xfId="10760" xr:uid="{00000000-0005-0000-0000-0000E3AD0000}"/>
    <cellStyle name="Obliczenia 30" xfId="8235" xr:uid="{00000000-0005-0000-0000-0000E4AD0000}"/>
    <cellStyle name="Obliczenia 30 2" xfId="8236" xr:uid="{00000000-0005-0000-0000-0000E5AD0000}"/>
    <cellStyle name="Obliczenia 31" xfId="8237" xr:uid="{00000000-0005-0000-0000-0000E6AD0000}"/>
    <cellStyle name="Obliczenia 31 2" xfId="8238" xr:uid="{00000000-0005-0000-0000-0000E7AD0000}"/>
    <cellStyle name="Obliczenia 32" xfId="8239" xr:uid="{00000000-0005-0000-0000-0000E8AD0000}"/>
    <cellStyle name="Obliczenia 32 2" xfId="8240" xr:uid="{00000000-0005-0000-0000-0000E9AD0000}"/>
    <cellStyle name="Obliczenia 33" xfId="8241" xr:uid="{00000000-0005-0000-0000-0000EAAD0000}"/>
    <cellStyle name="Obliczenia 33 2" xfId="8242" xr:uid="{00000000-0005-0000-0000-0000EBAD0000}"/>
    <cellStyle name="Obliczenia 34" xfId="8243" xr:uid="{00000000-0005-0000-0000-0000ECAD0000}"/>
    <cellStyle name="Obliczenia 34 2" xfId="8244" xr:uid="{00000000-0005-0000-0000-0000EDAD0000}"/>
    <cellStyle name="Obliczenia 35" xfId="8245" xr:uid="{00000000-0005-0000-0000-0000EEAD0000}"/>
    <cellStyle name="Obliczenia 35 2" xfId="8246" xr:uid="{00000000-0005-0000-0000-0000EFAD0000}"/>
    <cellStyle name="Obliczenia 36" xfId="8247" xr:uid="{00000000-0005-0000-0000-0000F0AD0000}"/>
    <cellStyle name="Obliczenia 36 2" xfId="8248" xr:uid="{00000000-0005-0000-0000-0000F1AD0000}"/>
    <cellStyle name="Obliczenia 37" xfId="8249" xr:uid="{00000000-0005-0000-0000-0000F2AD0000}"/>
    <cellStyle name="Obliczenia 37 2" xfId="8250" xr:uid="{00000000-0005-0000-0000-0000F3AD0000}"/>
    <cellStyle name="Obliczenia 38" xfId="8251" xr:uid="{00000000-0005-0000-0000-0000F4AD0000}"/>
    <cellStyle name="Obliczenia 38 2" xfId="8252" xr:uid="{00000000-0005-0000-0000-0000F5AD0000}"/>
    <cellStyle name="Obliczenia 39" xfId="8253" xr:uid="{00000000-0005-0000-0000-0000F6AD0000}"/>
    <cellStyle name="Obliczenia 39 2" xfId="8254" xr:uid="{00000000-0005-0000-0000-0000F7AD0000}"/>
    <cellStyle name="Obliczenia 4" xfId="8255" xr:uid="{00000000-0005-0000-0000-0000F8AD0000}"/>
    <cellStyle name="Obliczenia 4 2" xfId="8256" xr:uid="{00000000-0005-0000-0000-0000F9AD0000}"/>
    <cellStyle name="Obliczenia 40" xfId="8257" xr:uid="{00000000-0005-0000-0000-0000FAAD0000}"/>
    <cellStyle name="Obliczenia 40 2" xfId="8258" xr:uid="{00000000-0005-0000-0000-0000FBAD0000}"/>
    <cellStyle name="Obliczenia 41" xfId="8259" xr:uid="{00000000-0005-0000-0000-0000FCAD0000}"/>
    <cellStyle name="Obliczenia 41 2" xfId="8260" xr:uid="{00000000-0005-0000-0000-0000FDAD0000}"/>
    <cellStyle name="Obliczenia 42" xfId="8261" xr:uid="{00000000-0005-0000-0000-0000FEAD0000}"/>
    <cellStyle name="Obliczenia 42 2" xfId="8262" xr:uid="{00000000-0005-0000-0000-0000FFAD0000}"/>
    <cellStyle name="Obliczenia 43" xfId="8263" xr:uid="{00000000-0005-0000-0000-000000AE0000}"/>
    <cellStyle name="Obliczenia 43 2" xfId="8264" xr:uid="{00000000-0005-0000-0000-000001AE0000}"/>
    <cellStyle name="Obliczenia 44" xfId="8265" xr:uid="{00000000-0005-0000-0000-000002AE0000}"/>
    <cellStyle name="Obliczenia 44 2" xfId="8266" xr:uid="{00000000-0005-0000-0000-000003AE0000}"/>
    <cellStyle name="Obliczenia 45" xfId="8267" xr:uid="{00000000-0005-0000-0000-000004AE0000}"/>
    <cellStyle name="Obliczenia 45 2" xfId="8268" xr:uid="{00000000-0005-0000-0000-000005AE0000}"/>
    <cellStyle name="Obliczenia 46" xfId="8269" xr:uid="{00000000-0005-0000-0000-000006AE0000}"/>
    <cellStyle name="Obliczenia 46 2" xfId="8270" xr:uid="{00000000-0005-0000-0000-000007AE0000}"/>
    <cellStyle name="Obliczenia 47" xfId="8271" xr:uid="{00000000-0005-0000-0000-000008AE0000}"/>
    <cellStyle name="Obliczenia 47 2" xfId="8272" xr:uid="{00000000-0005-0000-0000-000009AE0000}"/>
    <cellStyle name="Obliczenia 48" xfId="8273" xr:uid="{00000000-0005-0000-0000-00000AAE0000}"/>
    <cellStyle name="Obliczenia 48 2" xfId="8274" xr:uid="{00000000-0005-0000-0000-00000BAE0000}"/>
    <cellStyle name="Obliczenia 49" xfId="8275" xr:uid="{00000000-0005-0000-0000-00000CAE0000}"/>
    <cellStyle name="Obliczenia 49 2" xfId="8276" xr:uid="{00000000-0005-0000-0000-00000DAE0000}"/>
    <cellStyle name="Obliczenia 5" xfId="8277" xr:uid="{00000000-0005-0000-0000-00000EAE0000}"/>
    <cellStyle name="Obliczenia 5 2" xfId="8278" xr:uid="{00000000-0005-0000-0000-00000FAE0000}"/>
    <cellStyle name="Obliczenia 50" xfId="8279" xr:uid="{00000000-0005-0000-0000-000010AE0000}"/>
    <cellStyle name="Obliczenia 50 2" xfId="8280" xr:uid="{00000000-0005-0000-0000-000011AE0000}"/>
    <cellStyle name="Obliczenia 51" xfId="8281" xr:uid="{00000000-0005-0000-0000-000012AE0000}"/>
    <cellStyle name="Obliczenia 51 2" xfId="8282" xr:uid="{00000000-0005-0000-0000-000013AE0000}"/>
    <cellStyle name="Obliczenia 52" xfId="8283" xr:uid="{00000000-0005-0000-0000-000014AE0000}"/>
    <cellStyle name="Obliczenia 52 2" xfId="8284" xr:uid="{00000000-0005-0000-0000-000015AE0000}"/>
    <cellStyle name="Obliczenia 53" xfId="8285" xr:uid="{00000000-0005-0000-0000-000016AE0000}"/>
    <cellStyle name="Obliczenia 53 2" xfId="8286" xr:uid="{00000000-0005-0000-0000-000017AE0000}"/>
    <cellStyle name="Obliczenia 54" xfId="8287" xr:uid="{00000000-0005-0000-0000-000018AE0000}"/>
    <cellStyle name="Obliczenia 54 2" xfId="8288" xr:uid="{00000000-0005-0000-0000-000019AE0000}"/>
    <cellStyle name="Obliczenia 55" xfId="8289" xr:uid="{00000000-0005-0000-0000-00001AAE0000}"/>
    <cellStyle name="Obliczenia 55 2" xfId="8290" xr:uid="{00000000-0005-0000-0000-00001BAE0000}"/>
    <cellStyle name="Obliczenia 56" xfId="8291" xr:uid="{00000000-0005-0000-0000-00001CAE0000}"/>
    <cellStyle name="Obliczenia 56 2" xfId="8292" xr:uid="{00000000-0005-0000-0000-00001DAE0000}"/>
    <cellStyle name="Obliczenia 57" xfId="8293" xr:uid="{00000000-0005-0000-0000-00001EAE0000}"/>
    <cellStyle name="Obliczenia 58" xfId="8294" xr:uid="{00000000-0005-0000-0000-00001FAE0000}"/>
    <cellStyle name="Obliczenia 59" xfId="8295" xr:uid="{00000000-0005-0000-0000-000020AE0000}"/>
    <cellStyle name="Obliczenia 6" xfId="8296" xr:uid="{00000000-0005-0000-0000-000021AE0000}"/>
    <cellStyle name="Obliczenia 6 2" xfId="8297" xr:uid="{00000000-0005-0000-0000-000022AE0000}"/>
    <cellStyle name="Obliczenia 7" xfId="8298" xr:uid="{00000000-0005-0000-0000-000023AE0000}"/>
    <cellStyle name="Obliczenia 7 2" xfId="8299" xr:uid="{00000000-0005-0000-0000-000024AE0000}"/>
    <cellStyle name="Obliczenia 8" xfId="8300" xr:uid="{00000000-0005-0000-0000-000025AE0000}"/>
    <cellStyle name="Obliczenia 8 2" xfId="8301" xr:uid="{00000000-0005-0000-0000-000026AE0000}"/>
    <cellStyle name="Obliczenia 9" xfId="8302" xr:uid="{00000000-0005-0000-0000-000027AE0000}"/>
    <cellStyle name="Obliczenia 9 2" xfId="8303" xr:uid="{00000000-0005-0000-0000-000028AE0000}"/>
    <cellStyle name="Œ…‹æØ‚è [0.00]_laroux" xfId="10761" xr:uid="{00000000-0005-0000-0000-000029AE0000}"/>
    <cellStyle name="Œ…‹æØ‚è_laroux" xfId="10762" xr:uid="{00000000-0005-0000-0000-00002AAE0000}"/>
    <cellStyle name="Output" xfId="1617" builtinId="21" customBuiltin="1"/>
    <cellStyle name="Output 2" xfId="1618" xr:uid="{00000000-0005-0000-0000-00002CAE0000}"/>
    <cellStyle name="Output 2 2" xfId="8304" xr:uid="{00000000-0005-0000-0000-00002DAE0000}"/>
    <cellStyle name="Output 2 2 2" xfId="8305" xr:uid="{00000000-0005-0000-0000-00002EAE0000}"/>
    <cellStyle name="Output 2 3" xfId="8306" xr:uid="{00000000-0005-0000-0000-00002FAE0000}"/>
    <cellStyle name="Output 2 4" xfId="8307" xr:uid="{00000000-0005-0000-0000-000030AE0000}"/>
    <cellStyle name="Output 2 5" xfId="8308" xr:uid="{00000000-0005-0000-0000-000031AE0000}"/>
    <cellStyle name="Output 3" xfId="8309" xr:uid="{00000000-0005-0000-0000-000032AE0000}"/>
    <cellStyle name="Output 3 2" xfId="47240" xr:uid="{00000000-0005-0000-0000-000033AE0000}"/>
    <cellStyle name="Percent" xfId="47510" builtinId="5"/>
    <cellStyle name="Percent [2]" xfId="10764" xr:uid="{00000000-0005-0000-0000-000034AE0000}"/>
    <cellStyle name="Percent [2] 2" xfId="10765" xr:uid="{00000000-0005-0000-0000-000035AE0000}"/>
    <cellStyle name="Percent 10" xfId="10766" xr:uid="{00000000-0005-0000-0000-000036AE0000}"/>
    <cellStyle name="Percent 10 2" xfId="47529" xr:uid="{BF387802-CFD7-4CD4-A412-37B50BA88E19}"/>
    <cellStyle name="Percent 11" xfId="10767" xr:uid="{00000000-0005-0000-0000-000037AE0000}"/>
    <cellStyle name="Percent 12" xfId="10768" xr:uid="{00000000-0005-0000-0000-000038AE0000}"/>
    <cellStyle name="Percent 13" xfId="10769" xr:uid="{00000000-0005-0000-0000-000039AE0000}"/>
    <cellStyle name="Percent 14" xfId="10770" xr:uid="{00000000-0005-0000-0000-00003AAE0000}"/>
    <cellStyle name="Percent 15" xfId="10771" xr:uid="{00000000-0005-0000-0000-00003BAE0000}"/>
    <cellStyle name="Percent 16" xfId="10763" xr:uid="{00000000-0005-0000-0000-00003CAE0000}"/>
    <cellStyle name="Percent 17" xfId="47515" xr:uid="{C2C7B2A2-BAC1-4613-A0E3-74048E10BF46}"/>
    <cellStyle name="Percent 18" xfId="47517" xr:uid="{56A46177-C2D8-470A-9916-E41972D7F5FE}"/>
    <cellStyle name="Percent 2" xfId="1619" xr:uid="{00000000-0005-0000-0000-00003DAE0000}"/>
    <cellStyle name="Percent 2 2" xfId="1620" xr:uid="{00000000-0005-0000-0000-00003EAE0000}"/>
    <cellStyle name="Percent 2 2 2" xfId="1621" xr:uid="{00000000-0005-0000-0000-00003FAE0000}"/>
    <cellStyle name="Percent 2 2 3" xfId="1622" xr:uid="{00000000-0005-0000-0000-000040AE0000}"/>
    <cellStyle name="Percent 2 2 3 2" xfId="8310" xr:uid="{00000000-0005-0000-0000-000041AE0000}"/>
    <cellStyle name="Percent 2 2 3 2 2" xfId="8311" xr:uid="{00000000-0005-0000-0000-000042AE0000}"/>
    <cellStyle name="Percent 2 2 3 3" xfId="8312" xr:uid="{00000000-0005-0000-0000-000043AE0000}"/>
    <cellStyle name="Percent 2 2 3 3 2" xfId="8313" xr:uid="{00000000-0005-0000-0000-000044AE0000}"/>
    <cellStyle name="Percent 2 2 3 4" xfId="8314" xr:uid="{00000000-0005-0000-0000-000045AE0000}"/>
    <cellStyle name="Percent 2 2 3 4 2" xfId="8315" xr:uid="{00000000-0005-0000-0000-000046AE0000}"/>
    <cellStyle name="Percent 2 2 3 5" xfId="8316" xr:uid="{00000000-0005-0000-0000-000047AE0000}"/>
    <cellStyle name="Percent 2 2 4" xfId="1623" xr:uid="{00000000-0005-0000-0000-000048AE0000}"/>
    <cellStyle name="Percent 2 2 4 2" xfId="11042" xr:uid="{00000000-0005-0000-0000-000049AE0000}"/>
    <cellStyle name="Percent 2 2 4 3" xfId="10772" xr:uid="{00000000-0005-0000-0000-00004AAE0000}"/>
    <cellStyle name="Percent 2 2 5" xfId="1624" xr:uid="{00000000-0005-0000-0000-00004BAE0000}"/>
    <cellStyle name="Percent 2 2 5 2" xfId="8317" xr:uid="{00000000-0005-0000-0000-00004CAE0000}"/>
    <cellStyle name="Percent 2 2 5 2 2" xfId="8318" xr:uid="{00000000-0005-0000-0000-00004DAE0000}"/>
    <cellStyle name="Percent 2 2 5 3" xfId="8319" xr:uid="{00000000-0005-0000-0000-00004EAE0000}"/>
    <cellStyle name="Percent 2 2 5 3 2" xfId="8320" xr:uid="{00000000-0005-0000-0000-00004FAE0000}"/>
    <cellStyle name="Percent 2 2 5 4" xfId="8321" xr:uid="{00000000-0005-0000-0000-000050AE0000}"/>
    <cellStyle name="Percent 2 2 5 4 2" xfId="8322" xr:uid="{00000000-0005-0000-0000-000051AE0000}"/>
    <cellStyle name="Percent 2 2 5 5" xfId="8323" xr:uid="{00000000-0005-0000-0000-000052AE0000}"/>
    <cellStyle name="Percent 2 2 5 6" xfId="8324" xr:uid="{00000000-0005-0000-0000-000053AE0000}"/>
    <cellStyle name="Percent 2 3" xfId="1625" xr:uid="{00000000-0005-0000-0000-000054AE0000}"/>
    <cellStyle name="Percent 2 3 2" xfId="10773" xr:uid="{00000000-0005-0000-0000-000055AE0000}"/>
    <cellStyle name="Percent 2 4" xfId="1626" xr:uid="{00000000-0005-0000-0000-000056AE0000}"/>
    <cellStyle name="Percent 2 4 2" xfId="8325" xr:uid="{00000000-0005-0000-0000-000057AE0000}"/>
    <cellStyle name="Percent 2 4 2 2" xfId="8326" xr:uid="{00000000-0005-0000-0000-000058AE0000}"/>
    <cellStyle name="Percent 2 4 3" xfId="8327" xr:uid="{00000000-0005-0000-0000-000059AE0000}"/>
    <cellStyle name="Percent 2 4 3 2" xfId="8328" xr:uid="{00000000-0005-0000-0000-00005AAE0000}"/>
    <cellStyle name="Percent 2 4 4" xfId="8329" xr:uid="{00000000-0005-0000-0000-00005BAE0000}"/>
    <cellStyle name="Percent 2 4 4 2" xfId="8330" xr:uid="{00000000-0005-0000-0000-00005CAE0000}"/>
    <cellStyle name="Percent 2 4 5" xfId="8331" xr:uid="{00000000-0005-0000-0000-00005DAE0000}"/>
    <cellStyle name="Percent 2 5" xfId="1627" xr:uid="{00000000-0005-0000-0000-00005EAE0000}"/>
    <cellStyle name="Percent 2 5 2" xfId="8332" xr:uid="{00000000-0005-0000-0000-00005FAE0000}"/>
    <cellStyle name="Percent 2 5 2 2" xfId="8333" xr:uid="{00000000-0005-0000-0000-000060AE0000}"/>
    <cellStyle name="Percent 2 5 3" xfId="8334" xr:uid="{00000000-0005-0000-0000-000061AE0000}"/>
    <cellStyle name="Percent 2 5 3 2" xfId="8335" xr:uid="{00000000-0005-0000-0000-000062AE0000}"/>
    <cellStyle name="Percent 2 5 4" xfId="8336" xr:uid="{00000000-0005-0000-0000-000063AE0000}"/>
    <cellStyle name="Percent 2 5 4 2" xfId="8337" xr:uid="{00000000-0005-0000-0000-000064AE0000}"/>
    <cellStyle name="Percent 2 5 5" xfId="8338" xr:uid="{00000000-0005-0000-0000-000065AE0000}"/>
    <cellStyle name="Percent 2 5 6" xfId="8339" xr:uid="{00000000-0005-0000-0000-000066AE0000}"/>
    <cellStyle name="Percent 2 6" xfId="1628" xr:uid="{00000000-0005-0000-0000-000067AE0000}"/>
    <cellStyle name="Percent 2 7" xfId="1629" xr:uid="{00000000-0005-0000-0000-000068AE0000}"/>
    <cellStyle name="Percent 2 7 2" xfId="8340" xr:uid="{00000000-0005-0000-0000-000069AE0000}"/>
    <cellStyle name="Percent 2 7 2 2" xfId="8341" xr:uid="{00000000-0005-0000-0000-00006AAE0000}"/>
    <cellStyle name="Percent 2 7 3" xfId="8342" xr:uid="{00000000-0005-0000-0000-00006BAE0000}"/>
    <cellStyle name="Percent 2 7 3 2" xfId="8343" xr:uid="{00000000-0005-0000-0000-00006CAE0000}"/>
    <cellStyle name="Percent 2 7 4" xfId="8344" xr:uid="{00000000-0005-0000-0000-00006DAE0000}"/>
    <cellStyle name="Percent 2 7 4 2" xfId="8345" xr:uid="{00000000-0005-0000-0000-00006EAE0000}"/>
    <cellStyle name="Percent 2 7 5" xfId="8346" xr:uid="{00000000-0005-0000-0000-00006FAE0000}"/>
    <cellStyle name="Percent 3" xfId="1630" xr:uid="{00000000-0005-0000-0000-000070AE0000}"/>
    <cellStyle name="Percent 3 2" xfId="1631" xr:uid="{00000000-0005-0000-0000-000071AE0000}"/>
    <cellStyle name="Percent 3 3" xfId="8347" xr:uid="{00000000-0005-0000-0000-000072AE0000}"/>
    <cellStyle name="Percent 3 3 2" xfId="11206" xr:uid="{00000000-0005-0000-0000-000073AE0000}"/>
    <cellStyle name="Percent 3 3 3" xfId="10862" xr:uid="{00000000-0005-0000-0000-000074AE0000}"/>
    <cellStyle name="Percent 4" xfId="1632" xr:uid="{00000000-0005-0000-0000-000075AE0000}"/>
    <cellStyle name="Percent 4 2" xfId="1633" xr:uid="{00000000-0005-0000-0000-000076AE0000}"/>
    <cellStyle name="Percent 4 3" xfId="8348" xr:uid="{00000000-0005-0000-0000-000077AE0000}"/>
    <cellStyle name="Percent 4 3 2" xfId="11207" xr:uid="{00000000-0005-0000-0000-000078AE0000}"/>
    <cellStyle name="Percent 4 3 3" xfId="10508" xr:uid="{00000000-0005-0000-0000-000079AE0000}"/>
    <cellStyle name="Percent 44" xfId="47536" xr:uid="{43D6FD0E-DD0E-4917-9AB7-AA6994B5F949}"/>
    <cellStyle name="Percent 5" xfId="1634" xr:uid="{00000000-0005-0000-0000-00007AAE0000}"/>
    <cellStyle name="Percent 5 2" xfId="8349" xr:uid="{00000000-0005-0000-0000-00007BAE0000}"/>
    <cellStyle name="Percent 5 2 2" xfId="11208" xr:uid="{00000000-0005-0000-0000-00007CAE0000}"/>
    <cellStyle name="Percent 5 2 3" xfId="10774" xr:uid="{00000000-0005-0000-0000-00007DAE0000}"/>
    <cellStyle name="Percent 5 3" xfId="8350" xr:uid="{00000000-0005-0000-0000-00007EAE0000}"/>
    <cellStyle name="Percent 6" xfId="10775" xr:uid="{00000000-0005-0000-0000-00007FAE0000}"/>
    <cellStyle name="Percent 7" xfId="10776" xr:uid="{00000000-0005-0000-0000-000080AE0000}"/>
    <cellStyle name="Percent 8" xfId="10777" xr:uid="{00000000-0005-0000-0000-000081AE0000}"/>
    <cellStyle name="Percent 9" xfId="10778" xr:uid="{00000000-0005-0000-0000-000082AE0000}"/>
    <cellStyle name="PhotometricProductsHeader" xfId="1635" xr:uid="{00000000-0005-0000-0000-000083AE0000}"/>
    <cellStyle name="Procenta 2" xfId="47530" xr:uid="{1436C16E-FF50-4ABB-83EF-43E6689F4FC6}"/>
    <cellStyle name="Procenta 3" xfId="47526" xr:uid="{A5575E19-1090-4A8D-8708-A3A672123ACA}"/>
    <cellStyle name="Procenta 4" xfId="47538" xr:uid="{A2CA7139-33B0-42B8-B065-FFF470E5F84C}"/>
    <cellStyle name="Procentowy 2" xfId="1636" xr:uid="{00000000-0005-0000-0000-000084AE0000}"/>
    <cellStyle name="Procentowy 2 2" xfId="8351" xr:uid="{00000000-0005-0000-0000-000085AE0000}"/>
    <cellStyle name="Procentowy 2 2 2" xfId="8352" xr:uid="{00000000-0005-0000-0000-000086AE0000}"/>
    <cellStyle name="Procentowy 2 2 3" xfId="8353" xr:uid="{00000000-0005-0000-0000-000087AE0000}"/>
    <cellStyle name="Procentowy 2 3" xfId="8354" xr:uid="{00000000-0005-0000-0000-000088AE0000}"/>
    <cellStyle name="Procentowy 2 3 2" xfId="8355" xr:uid="{00000000-0005-0000-0000-000089AE0000}"/>
    <cellStyle name="Procentowy 2 4" xfId="8356" xr:uid="{00000000-0005-0000-0000-00008AAE0000}"/>
    <cellStyle name="Procentowy 2 4 2" xfId="8357" xr:uid="{00000000-0005-0000-0000-00008BAE0000}"/>
    <cellStyle name="Procentowy 2 5" xfId="8358" xr:uid="{00000000-0005-0000-0000-00008CAE0000}"/>
    <cellStyle name="Procentowy 2 6" xfId="8359" xr:uid="{00000000-0005-0000-0000-00008DAE0000}"/>
    <cellStyle name="Procentowy 2 7" xfId="11043" xr:uid="{00000000-0005-0000-0000-00008EAE0000}"/>
    <cellStyle name="Procentowy 2 8" xfId="10779" xr:uid="{00000000-0005-0000-0000-00008FAE0000}"/>
    <cellStyle name="Procentowy 3" xfId="1637" xr:uid="{00000000-0005-0000-0000-000090AE0000}"/>
    <cellStyle name="Procentowy 3 2" xfId="8360" xr:uid="{00000000-0005-0000-0000-000091AE0000}"/>
    <cellStyle name="Procentowy 3 2 2" xfId="8361" xr:uid="{00000000-0005-0000-0000-000092AE0000}"/>
    <cellStyle name="Procentowy 3 3" xfId="8362" xr:uid="{00000000-0005-0000-0000-000093AE0000}"/>
    <cellStyle name="Procentowy 3 3 2" xfId="8363" xr:uid="{00000000-0005-0000-0000-000094AE0000}"/>
    <cellStyle name="Procentowy 3 4" xfId="8364" xr:uid="{00000000-0005-0000-0000-000095AE0000}"/>
    <cellStyle name="Procentowy 3 4 2" xfId="8365" xr:uid="{00000000-0005-0000-0000-000096AE0000}"/>
    <cellStyle name="Procentowy 3 5" xfId="8366" xr:uid="{00000000-0005-0000-0000-000097AE0000}"/>
    <cellStyle name="Procentowy 3 6" xfId="8367" xr:uid="{00000000-0005-0000-0000-000098AE0000}"/>
    <cellStyle name="Procentowy 3 7" xfId="11044" xr:uid="{00000000-0005-0000-0000-000099AE0000}"/>
    <cellStyle name="Procentowy 3 8" xfId="10780" xr:uid="{00000000-0005-0000-0000-00009AAE0000}"/>
    <cellStyle name="Procentowy 4" xfId="1638" xr:uid="{00000000-0005-0000-0000-00009BAE0000}"/>
    <cellStyle name="Procentowy 4 2" xfId="8368" xr:uid="{00000000-0005-0000-0000-00009CAE0000}"/>
    <cellStyle name="Procentowy 4 2 2" xfId="8369" xr:uid="{00000000-0005-0000-0000-00009DAE0000}"/>
    <cellStyle name="Procentowy 4 3" xfId="8370" xr:uid="{00000000-0005-0000-0000-00009EAE0000}"/>
    <cellStyle name="Procentowy 4 3 2" xfId="8371" xr:uid="{00000000-0005-0000-0000-00009FAE0000}"/>
    <cellStyle name="Procentowy 4 4" xfId="8372" xr:uid="{00000000-0005-0000-0000-0000A0AE0000}"/>
    <cellStyle name="Procentowy 4 4 2" xfId="8373" xr:uid="{00000000-0005-0000-0000-0000A1AE0000}"/>
    <cellStyle name="Procentowy 4 5" xfId="8374" xr:uid="{00000000-0005-0000-0000-0000A2AE0000}"/>
    <cellStyle name="Procentowy 4 6" xfId="8375" xr:uid="{00000000-0005-0000-0000-0000A3AE0000}"/>
    <cellStyle name="Procentowy 4 7" xfId="11045" xr:uid="{00000000-0005-0000-0000-0000A4AE0000}"/>
    <cellStyle name="Procentowy 4 8" xfId="10781" xr:uid="{00000000-0005-0000-0000-0000A5AE0000}"/>
    <cellStyle name="Procentowy 5" xfId="1639" xr:uid="{00000000-0005-0000-0000-0000A6AE0000}"/>
    <cellStyle name="Procentowy 5 2" xfId="8376" xr:uid="{00000000-0005-0000-0000-0000A7AE0000}"/>
    <cellStyle name="Procentowy 5 2 2" xfId="8377" xr:uid="{00000000-0005-0000-0000-0000A8AE0000}"/>
    <cellStyle name="Procentowy 5 3" xfId="8378" xr:uid="{00000000-0005-0000-0000-0000A9AE0000}"/>
    <cellStyle name="Procentowy 5 3 2" xfId="8379" xr:uid="{00000000-0005-0000-0000-0000AAAE0000}"/>
    <cellStyle name="Procentowy 5 4" xfId="8380" xr:uid="{00000000-0005-0000-0000-0000ABAE0000}"/>
    <cellStyle name="Procentowy 5 4 2" xfId="8381" xr:uid="{00000000-0005-0000-0000-0000ACAE0000}"/>
    <cellStyle name="Procentowy 5 5" xfId="8382" xr:uid="{00000000-0005-0000-0000-0000ADAE0000}"/>
    <cellStyle name="Procentowy 5 6" xfId="8383" xr:uid="{00000000-0005-0000-0000-0000AEAE0000}"/>
    <cellStyle name="Procentowy 5 7" xfId="8384" xr:uid="{00000000-0005-0000-0000-0000AFAE0000}"/>
    <cellStyle name="Procentowy 5 8" xfId="11046" xr:uid="{00000000-0005-0000-0000-0000B0AE0000}"/>
    <cellStyle name="Procentowy 5 9" xfId="10782" xr:uid="{00000000-0005-0000-0000-0000B1AE0000}"/>
    <cellStyle name="Procentowy 6" xfId="1640" xr:uid="{00000000-0005-0000-0000-0000B2AE0000}"/>
    <cellStyle name="Procentowy 6 2" xfId="8385" xr:uid="{00000000-0005-0000-0000-0000B3AE0000}"/>
    <cellStyle name="Procentowy 6 2 2" xfId="8386" xr:uid="{00000000-0005-0000-0000-0000B4AE0000}"/>
    <cellStyle name="Procentowy 6 2 3" xfId="11209" xr:uid="{00000000-0005-0000-0000-0000B5AE0000}"/>
    <cellStyle name="Procentowy 6 2 4" xfId="10784" xr:uid="{00000000-0005-0000-0000-0000B6AE0000}"/>
    <cellStyle name="Procentowy 6 3" xfId="8387" xr:uid="{00000000-0005-0000-0000-0000B7AE0000}"/>
    <cellStyle name="Procentowy 6 3 2" xfId="8388" xr:uid="{00000000-0005-0000-0000-0000B8AE0000}"/>
    <cellStyle name="Procentowy 6 4" xfId="8389" xr:uid="{00000000-0005-0000-0000-0000B9AE0000}"/>
    <cellStyle name="Procentowy 6 4 2" xfId="8390" xr:uid="{00000000-0005-0000-0000-0000BAAE0000}"/>
    <cellStyle name="Procentowy 6 5" xfId="8391" xr:uid="{00000000-0005-0000-0000-0000BBAE0000}"/>
    <cellStyle name="Procentowy 6 6" xfId="8392" xr:uid="{00000000-0005-0000-0000-0000BCAE0000}"/>
    <cellStyle name="Procentowy 6 7" xfId="11047" xr:uid="{00000000-0005-0000-0000-0000BDAE0000}"/>
    <cellStyle name="Procentowy 6 8" xfId="10783" xr:uid="{00000000-0005-0000-0000-0000BEAE0000}"/>
    <cellStyle name="Procentowy 7" xfId="1641" xr:uid="{00000000-0005-0000-0000-0000BFAE0000}"/>
    <cellStyle name="Procentowy 7 2" xfId="8393" xr:uid="{00000000-0005-0000-0000-0000C0AE0000}"/>
    <cellStyle name="Procentowy 7 2 2" xfId="8394" xr:uid="{00000000-0005-0000-0000-0000C1AE0000}"/>
    <cellStyle name="Procentowy 7 3" xfId="8395" xr:uid="{00000000-0005-0000-0000-0000C2AE0000}"/>
    <cellStyle name="Procentowy 7 3 2" xfId="8396" xr:uid="{00000000-0005-0000-0000-0000C3AE0000}"/>
    <cellStyle name="Procentowy 7 4" xfId="8397" xr:uid="{00000000-0005-0000-0000-0000C4AE0000}"/>
    <cellStyle name="Procentowy 7 4 2" xfId="8398" xr:uid="{00000000-0005-0000-0000-0000C5AE0000}"/>
    <cellStyle name="Procentowy 7 5" xfId="8399" xr:uid="{00000000-0005-0000-0000-0000C6AE0000}"/>
    <cellStyle name="Procentowy 7 6" xfId="8400" xr:uid="{00000000-0005-0000-0000-0000C7AE0000}"/>
    <cellStyle name="Procentowy 8" xfId="1642" xr:uid="{00000000-0005-0000-0000-0000C8AE0000}"/>
    <cellStyle name="Procentowy 8 2" xfId="8401" xr:uid="{00000000-0005-0000-0000-0000C9AE0000}"/>
    <cellStyle name="Procentowy 8 2 2" xfId="8402" xr:uid="{00000000-0005-0000-0000-0000CAAE0000}"/>
    <cellStyle name="Procentowy 8 3" xfId="8403" xr:uid="{00000000-0005-0000-0000-0000CBAE0000}"/>
    <cellStyle name="Procentowy 8 3 2" xfId="8404" xr:uid="{00000000-0005-0000-0000-0000CCAE0000}"/>
    <cellStyle name="Procentowy 8 4" xfId="8405" xr:uid="{00000000-0005-0000-0000-0000CDAE0000}"/>
    <cellStyle name="Procentowy 8 4 2" xfId="8406" xr:uid="{00000000-0005-0000-0000-0000CEAE0000}"/>
    <cellStyle name="Procentowy 8 5" xfId="8407" xr:uid="{00000000-0005-0000-0000-0000CFAE0000}"/>
    <cellStyle name="Procentowy 8 6" xfId="8408" xr:uid="{00000000-0005-0000-0000-0000D0AE0000}"/>
    <cellStyle name="Procentowy 9" xfId="1643" xr:uid="{00000000-0005-0000-0000-0000D1AE0000}"/>
    <cellStyle name="Procentowy 9 2" xfId="8409" xr:uid="{00000000-0005-0000-0000-0000D2AE0000}"/>
    <cellStyle name="Procentowy 9 2 2" xfId="8410" xr:uid="{00000000-0005-0000-0000-0000D3AE0000}"/>
    <cellStyle name="Procentowy 9 3" xfId="8411" xr:uid="{00000000-0005-0000-0000-0000D4AE0000}"/>
    <cellStyle name="Procentowy 9 3 2" xfId="8412" xr:uid="{00000000-0005-0000-0000-0000D5AE0000}"/>
    <cellStyle name="Procentowy 9 4" xfId="8413" xr:uid="{00000000-0005-0000-0000-0000D6AE0000}"/>
    <cellStyle name="Procentowy 9 4 2" xfId="8414" xr:uid="{00000000-0005-0000-0000-0000D7AE0000}"/>
    <cellStyle name="Procentowy 9 5" xfId="8415" xr:uid="{00000000-0005-0000-0000-0000D8AE0000}"/>
    <cellStyle name="Procentowy 9 6" xfId="8416" xr:uid="{00000000-0005-0000-0000-0000D9AE0000}"/>
    <cellStyle name="ProdCharHeaderEven" xfId="1644" xr:uid="{00000000-0005-0000-0000-0000DAAE0000}"/>
    <cellStyle name="ProdCharHeaderEven 2" xfId="1645" xr:uid="{00000000-0005-0000-0000-0000DBAE0000}"/>
    <cellStyle name="ProdCharHeaderEven 2 2" xfId="1646" xr:uid="{00000000-0005-0000-0000-0000DCAE0000}"/>
    <cellStyle name="ProdCharHeaderEven 2 3" xfId="1647" xr:uid="{00000000-0005-0000-0000-0000DDAE0000}"/>
    <cellStyle name="ProdCharHeaderEven 3" xfId="1648" xr:uid="{00000000-0005-0000-0000-0000DEAE0000}"/>
    <cellStyle name="ProdCharHeaderEven 4" xfId="1649" xr:uid="{00000000-0005-0000-0000-0000DFAE0000}"/>
    <cellStyle name="ProdCharHeaderEven 5" xfId="1650" xr:uid="{00000000-0005-0000-0000-0000E0AE0000}"/>
    <cellStyle name="ProdCharHeaderEven 6" xfId="1651" xr:uid="{00000000-0005-0000-0000-0000E1AE0000}"/>
    <cellStyle name="ProdCharHeaderEven 7" xfId="1652" xr:uid="{00000000-0005-0000-0000-0000E2AE0000}"/>
    <cellStyle name="ProdCharHeaderEven 8" xfId="1653" xr:uid="{00000000-0005-0000-0000-0000E3AE0000}"/>
    <cellStyle name="ProdCharHeaderEven 9" xfId="1654" xr:uid="{00000000-0005-0000-0000-0000E4AE0000}"/>
    <cellStyle name="ProdCharHeaderOdd" xfId="1655" xr:uid="{00000000-0005-0000-0000-0000E5AE0000}"/>
    <cellStyle name="ProdCharHeaderOdd 2" xfId="1656" xr:uid="{00000000-0005-0000-0000-0000E6AE0000}"/>
    <cellStyle name="ProdCharHeaderOdd 2 2" xfId="1657" xr:uid="{00000000-0005-0000-0000-0000E7AE0000}"/>
    <cellStyle name="ProdCharHeaderOdd 2 3" xfId="1658" xr:uid="{00000000-0005-0000-0000-0000E8AE0000}"/>
    <cellStyle name="ProdCharHeaderOdd 3" xfId="1659" xr:uid="{00000000-0005-0000-0000-0000E9AE0000}"/>
    <cellStyle name="ProdCharHeaderOdd 4" xfId="1660" xr:uid="{00000000-0005-0000-0000-0000EAAE0000}"/>
    <cellStyle name="ProdCharHeaderOdd 5" xfId="1661" xr:uid="{00000000-0005-0000-0000-0000EBAE0000}"/>
    <cellStyle name="ProdCharHeaderOdd 6" xfId="1662" xr:uid="{00000000-0005-0000-0000-0000ECAE0000}"/>
    <cellStyle name="ProdCharHeaderOdd 7" xfId="1663" xr:uid="{00000000-0005-0000-0000-0000EDAE0000}"/>
    <cellStyle name="ProdCharHeaderOdd 8" xfId="1664" xr:uid="{00000000-0005-0000-0000-0000EEAE0000}"/>
    <cellStyle name="ProdCharHeaderOdd 9" xfId="1665" xr:uid="{00000000-0005-0000-0000-0000EFAE0000}"/>
    <cellStyle name="Red" xfId="10785" xr:uid="{00000000-0005-0000-0000-0000F0AE0000}"/>
    <cellStyle name="SAPBEXaggData" xfId="1666" xr:uid="{00000000-0005-0000-0000-0000F1AE0000}"/>
    <cellStyle name="SAPBEXaggData 2" xfId="1667" xr:uid="{00000000-0005-0000-0000-0000F2AE0000}"/>
    <cellStyle name="SAPBEXaggData 2 2" xfId="1668" xr:uid="{00000000-0005-0000-0000-0000F3AE0000}"/>
    <cellStyle name="SAPBEXaggData 2 2 2" xfId="1669" xr:uid="{00000000-0005-0000-0000-0000F4AE0000}"/>
    <cellStyle name="SAPBEXaggData 2 2 3" xfId="8417" xr:uid="{00000000-0005-0000-0000-0000F5AE0000}"/>
    <cellStyle name="SAPBEXaggData 2 3" xfId="1670" xr:uid="{00000000-0005-0000-0000-0000F6AE0000}"/>
    <cellStyle name="SAPBEXaggData 2 4" xfId="8418" xr:uid="{00000000-0005-0000-0000-0000F7AE0000}"/>
    <cellStyle name="SAPBEXaggData 2 5" xfId="11048" xr:uid="{00000000-0005-0000-0000-0000F8AE0000}"/>
    <cellStyle name="SAPBEXaggData 2 6" xfId="10786" xr:uid="{00000000-0005-0000-0000-0000F9AE0000}"/>
    <cellStyle name="SAPBEXaggData 3" xfId="1671" xr:uid="{00000000-0005-0000-0000-0000FAAE0000}"/>
    <cellStyle name="SAPBEXaggData 3 2" xfId="1672" xr:uid="{00000000-0005-0000-0000-0000FBAE0000}"/>
    <cellStyle name="SAPBEXaggData 3 2 2" xfId="8419" xr:uid="{00000000-0005-0000-0000-0000FCAE0000}"/>
    <cellStyle name="SAPBEXaggData 3 3" xfId="1673" xr:uid="{00000000-0005-0000-0000-0000FDAE0000}"/>
    <cellStyle name="SAPBEXaggData 3 4" xfId="1674" xr:uid="{00000000-0005-0000-0000-0000FEAE0000}"/>
    <cellStyle name="SAPBEXaggData 3 5" xfId="8420" xr:uid="{00000000-0005-0000-0000-0000FFAE0000}"/>
    <cellStyle name="SAPBEXaggData 3 6" xfId="11049" xr:uid="{00000000-0005-0000-0000-000000AF0000}"/>
    <cellStyle name="SAPBEXaggData 3 7" xfId="10787" xr:uid="{00000000-0005-0000-0000-000001AF0000}"/>
    <cellStyle name="SAPBEXaggData 4" xfId="1675" xr:uid="{00000000-0005-0000-0000-000002AF0000}"/>
    <cellStyle name="SAPBEXaggData 4 2" xfId="1676" xr:uid="{00000000-0005-0000-0000-000003AF0000}"/>
    <cellStyle name="SAPBEXaggData 4 2 2" xfId="8421" xr:uid="{00000000-0005-0000-0000-000004AF0000}"/>
    <cellStyle name="SAPBEXaggData 4 3" xfId="1677" xr:uid="{00000000-0005-0000-0000-000005AF0000}"/>
    <cellStyle name="SAPBEXaggData 4 4" xfId="1678" xr:uid="{00000000-0005-0000-0000-000006AF0000}"/>
    <cellStyle name="SAPBEXaggData 4 5" xfId="8422" xr:uid="{00000000-0005-0000-0000-000007AF0000}"/>
    <cellStyle name="SAPBEXaggData 4 6" xfId="11050" xr:uid="{00000000-0005-0000-0000-000008AF0000}"/>
    <cellStyle name="SAPBEXaggData 5" xfId="8423" xr:uid="{00000000-0005-0000-0000-000009AF0000}"/>
    <cellStyle name="SAPBEXaggData 5 2" xfId="8424" xr:uid="{00000000-0005-0000-0000-00000AAF0000}"/>
    <cellStyle name="SAPBEXaggData 5 3" xfId="47311" xr:uid="{00000000-0005-0000-0000-00000BAF0000}"/>
    <cellStyle name="SAPBEXaggData 6" xfId="8425" xr:uid="{00000000-0005-0000-0000-00000CAF0000}"/>
    <cellStyle name="SAPBEXaggData 6 2" xfId="47349" xr:uid="{00000000-0005-0000-0000-00000DAF0000}"/>
    <cellStyle name="SAPBEXaggData 7" xfId="8426" xr:uid="{00000000-0005-0000-0000-00000EAF0000}"/>
    <cellStyle name="SAPBEXaggData 7 2" xfId="47342" xr:uid="{00000000-0005-0000-0000-00000FAF0000}"/>
    <cellStyle name="SAPBEXaggData 8" xfId="47434" xr:uid="{00000000-0005-0000-0000-000010AF0000}"/>
    <cellStyle name="SAPBEXaggData 9" xfId="47471" xr:uid="{00000000-0005-0000-0000-000011AF0000}"/>
    <cellStyle name="SAPBEXaggDataEmph" xfId="1679" xr:uid="{00000000-0005-0000-0000-000012AF0000}"/>
    <cellStyle name="SAPBEXaggDataEmph 2" xfId="1680" xr:uid="{00000000-0005-0000-0000-000013AF0000}"/>
    <cellStyle name="SAPBEXaggDataEmph 2 2" xfId="1681" xr:uid="{00000000-0005-0000-0000-000014AF0000}"/>
    <cellStyle name="SAPBEXaggDataEmph 2 2 2" xfId="1682" xr:uid="{00000000-0005-0000-0000-000015AF0000}"/>
    <cellStyle name="SAPBEXaggDataEmph 2 3" xfId="1683" xr:uid="{00000000-0005-0000-0000-000016AF0000}"/>
    <cellStyle name="SAPBEXaggDataEmph 2 4" xfId="8427" xr:uid="{00000000-0005-0000-0000-000017AF0000}"/>
    <cellStyle name="SAPBEXaggDataEmph 2 5" xfId="11051" xr:uid="{00000000-0005-0000-0000-000018AF0000}"/>
    <cellStyle name="SAPBEXaggDataEmph 3" xfId="1684" xr:uid="{00000000-0005-0000-0000-000019AF0000}"/>
    <cellStyle name="SAPBEXaggDataEmph 3 2" xfId="1685" xr:uid="{00000000-0005-0000-0000-00001AAF0000}"/>
    <cellStyle name="SAPBEXaggDataEmph 3 3" xfId="1686" xr:uid="{00000000-0005-0000-0000-00001BAF0000}"/>
    <cellStyle name="SAPBEXaggDataEmph 3 4" xfId="1687" xr:uid="{00000000-0005-0000-0000-00001CAF0000}"/>
    <cellStyle name="SAPBEXaggDataEmph 4" xfId="1688" xr:uid="{00000000-0005-0000-0000-00001DAF0000}"/>
    <cellStyle name="SAPBEXaggDataEmph 4 2" xfId="1689" xr:uid="{00000000-0005-0000-0000-00001EAF0000}"/>
    <cellStyle name="SAPBEXaggDataEmph 4 3" xfId="1690" xr:uid="{00000000-0005-0000-0000-00001FAF0000}"/>
    <cellStyle name="SAPBEXaggDataEmph 4 4" xfId="1691" xr:uid="{00000000-0005-0000-0000-000020AF0000}"/>
    <cellStyle name="SAPBEXaggDataEmph 5" xfId="47312" xr:uid="{00000000-0005-0000-0000-000021AF0000}"/>
    <cellStyle name="SAPBEXaggDataEmph 6" xfId="47350" xr:uid="{00000000-0005-0000-0000-000022AF0000}"/>
    <cellStyle name="SAPBEXaggDataEmph 7" xfId="47375" xr:uid="{00000000-0005-0000-0000-000023AF0000}"/>
    <cellStyle name="SAPBEXaggDataEmph 8" xfId="47433" xr:uid="{00000000-0005-0000-0000-000024AF0000}"/>
    <cellStyle name="SAPBEXaggDataEmph 9" xfId="47466" xr:uid="{00000000-0005-0000-0000-000025AF0000}"/>
    <cellStyle name="SAPBEXaggItem" xfId="1692" xr:uid="{00000000-0005-0000-0000-000026AF0000}"/>
    <cellStyle name="SAPBEXaggItem 2" xfId="1693" xr:uid="{00000000-0005-0000-0000-000027AF0000}"/>
    <cellStyle name="SAPBEXaggItem 2 2" xfId="1694" xr:uid="{00000000-0005-0000-0000-000028AF0000}"/>
    <cellStyle name="SAPBEXaggItem 2 2 2" xfId="1695" xr:uid="{00000000-0005-0000-0000-000029AF0000}"/>
    <cellStyle name="SAPBEXaggItem 2 3" xfId="1696" xr:uid="{00000000-0005-0000-0000-00002AAF0000}"/>
    <cellStyle name="SAPBEXaggItem 2 4" xfId="8428" xr:uid="{00000000-0005-0000-0000-00002BAF0000}"/>
    <cellStyle name="SAPBEXaggItem 2 5" xfId="11052" xr:uid="{00000000-0005-0000-0000-00002CAF0000}"/>
    <cellStyle name="SAPBEXaggItem 2 6" xfId="10789" xr:uid="{00000000-0005-0000-0000-00002DAF0000}"/>
    <cellStyle name="SAPBEXaggItem 3" xfId="1697" xr:uid="{00000000-0005-0000-0000-00002EAF0000}"/>
    <cellStyle name="SAPBEXaggItem 3 2" xfId="1698" xr:uid="{00000000-0005-0000-0000-00002FAF0000}"/>
    <cellStyle name="SAPBEXaggItem 3 3" xfId="1699" xr:uid="{00000000-0005-0000-0000-000030AF0000}"/>
    <cellStyle name="SAPBEXaggItem 3 4" xfId="1700" xr:uid="{00000000-0005-0000-0000-000031AF0000}"/>
    <cellStyle name="SAPBEXaggItem 3 5" xfId="8429" xr:uid="{00000000-0005-0000-0000-000032AF0000}"/>
    <cellStyle name="SAPBEXaggItem 3 6" xfId="11053" xr:uid="{00000000-0005-0000-0000-000033AF0000}"/>
    <cellStyle name="SAPBEXaggItem 4" xfId="1701" xr:uid="{00000000-0005-0000-0000-000034AF0000}"/>
    <cellStyle name="SAPBEXaggItem 4 2" xfId="1702" xr:uid="{00000000-0005-0000-0000-000035AF0000}"/>
    <cellStyle name="SAPBEXaggItem 4 3" xfId="1703" xr:uid="{00000000-0005-0000-0000-000036AF0000}"/>
    <cellStyle name="SAPBEXaggItem 4 4" xfId="1704" xr:uid="{00000000-0005-0000-0000-000037AF0000}"/>
    <cellStyle name="SAPBEXaggItem 4 5" xfId="11054" xr:uid="{00000000-0005-0000-0000-000038AF0000}"/>
    <cellStyle name="SAPBEXaggItem 4 6" xfId="10788" xr:uid="{00000000-0005-0000-0000-000039AF0000}"/>
    <cellStyle name="SAPBEXaggItem 5" xfId="47308" xr:uid="{00000000-0005-0000-0000-00003AAF0000}"/>
    <cellStyle name="SAPBEXaggItem 6" xfId="47369" xr:uid="{00000000-0005-0000-0000-00003BAF0000}"/>
    <cellStyle name="SAPBEXaggItem 7" xfId="47371" xr:uid="{00000000-0005-0000-0000-00003CAF0000}"/>
    <cellStyle name="SAPBEXaggItem 8" xfId="47374" xr:uid="{00000000-0005-0000-0000-00003DAF0000}"/>
    <cellStyle name="SAPBEXaggItem 9" xfId="47444" xr:uid="{00000000-0005-0000-0000-00003EAF0000}"/>
    <cellStyle name="SAPBEXaggItemX" xfId="1705" xr:uid="{00000000-0005-0000-0000-00003FAF0000}"/>
    <cellStyle name="SAPBEXaggItemX 2" xfId="1706" xr:uid="{00000000-0005-0000-0000-000040AF0000}"/>
    <cellStyle name="SAPBEXaggItemX 2 2" xfId="1707" xr:uid="{00000000-0005-0000-0000-000041AF0000}"/>
    <cellStyle name="SAPBEXaggItemX 2 2 2" xfId="1708" xr:uid="{00000000-0005-0000-0000-000042AF0000}"/>
    <cellStyle name="SAPBEXaggItemX 2 3" xfId="1709" xr:uid="{00000000-0005-0000-0000-000043AF0000}"/>
    <cellStyle name="SAPBEXaggItemX 3" xfId="1710" xr:uid="{00000000-0005-0000-0000-000044AF0000}"/>
    <cellStyle name="SAPBEXaggItemX 3 2" xfId="1711" xr:uid="{00000000-0005-0000-0000-000045AF0000}"/>
    <cellStyle name="SAPBEXaggItemX 3 3" xfId="1712" xr:uid="{00000000-0005-0000-0000-000046AF0000}"/>
    <cellStyle name="SAPBEXaggItemX 3 4" xfId="1713" xr:uid="{00000000-0005-0000-0000-000047AF0000}"/>
    <cellStyle name="SAPBEXaggItemX 4" xfId="1714" xr:uid="{00000000-0005-0000-0000-000048AF0000}"/>
    <cellStyle name="SAPBEXaggItemX 4 2" xfId="1715" xr:uid="{00000000-0005-0000-0000-000049AF0000}"/>
    <cellStyle name="SAPBEXaggItemX 4 3" xfId="1716" xr:uid="{00000000-0005-0000-0000-00004AAF0000}"/>
    <cellStyle name="SAPBEXaggItemX 4 4" xfId="1717" xr:uid="{00000000-0005-0000-0000-00004BAF0000}"/>
    <cellStyle name="SAPBEXaggItemX 5" xfId="47313" xr:uid="{00000000-0005-0000-0000-00004CAF0000}"/>
    <cellStyle name="SAPBEXaggItemX 6" xfId="47324" xr:uid="{00000000-0005-0000-0000-00004DAF0000}"/>
    <cellStyle name="SAPBEXaggItemX 7" xfId="47376" xr:uid="{00000000-0005-0000-0000-00004EAF0000}"/>
    <cellStyle name="SAPBEXaggItemX 8" xfId="47432" xr:uid="{00000000-0005-0000-0000-00004FAF0000}"/>
    <cellStyle name="SAPBEXaggItemX 9" xfId="47440" xr:uid="{00000000-0005-0000-0000-000050AF0000}"/>
    <cellStyle name="SAPBEXexcBad7" xfId="1718" xr:uid="{00000000-0005-0000-0000-000051AF0000}"/>
    <cellStyle name="SAPBEXexcBad7 2" xfId="1719" xr:uid="{00000000-0005-0000-0000-000052AF0000}"/>
    <cellStyle name="SAPBEXexcBad7 2 2" xfId="1720" xr:uid="{00000000-0005-0000-0000-000053AF0000}"/>
    <cellStyle name="SAPBEXexcBad7 2 2 2" xfId="1721" xr:uid="{00000000-0005-0000-0000-000054AF0000}"/>
    <cellStyle name="SAPBEXexcBad7 2 3" xfId="1722" xr:uid="{00000000-0005-0000-0000-000055AF0000}"/>
    <cellStyle name="SAPBEXexcBad7 2 4" xfId="8430" xr:uid="{00000000-0005-0000-0000-000056AF0000}"/>
    <cellStyle name="SAPBEXexcBad7 2 5" xfId="11055" xr:uid="{00000000-0005-0000-0000-000057AF0000}"/>
    <cellStyle name="SAPBEXexcBad7 3" xfId="1723" xr:uid="{00000000-0005-0000-0000-000058AF0000}"/>
    <cellStyle name="SAPBEXexcBad7 3 2" xfId="1724" xr:uid="{00000000-0005-0000-0000-000059AF0000}"/>
    <cellStyle name="SAPBEXexcBad7 3 3" xfId="1725" xr:uid="{00000000-0005-0000-0000-00005AAF0000}"/>
    <cellStyle name="SAPBEXexcBad7 3 4" xfId="1726" xr:uid="{00000000-0005-0000-0000-00005BAF0000}"/>
    <cellStyle name="SAPBEXexcBad7 4" xfId="1727" xr:uid="{00000000-0005-0000-0000-00005CAF0000}"/>
    <cellStyle name="SAPBEXexcBad7 4 2" xfId="1728" xr:uid="{00000000-0005-0000-0000-00005DAF0000}"/>
    <cellStyle name="SAPBEXexcBad7 4 3" xfId="1729" xr:uid="{00000000-0005-0000-0000-00005EAF0000}"/>
    <cellStyle name="SAPBEXexcBad7 4 4" xfId="1730" xr:uid="{00000000-0005-0000-0000-00005FAF0000}"/>
    <cellStyle name="SAPBEXexcBad7 5" xfId="47314" xr:uid="{00000000-0005-0000-0000-000060AF0000}"/>
    <cellStyle name="SAPBEXexcBad7 6" xfId="47351" xr:uid="{00000000-0005-0000-0000-000061AF0000}"/>
    <cellStyle name="SAPBEXexcBad7 7" xfId="47377" xr:uid="{00000000-0005-0000-0000-000062AF0000}"/>
    <cellStyle name="SAPBEXexcBad7 8" xfId="47431" xr:uid="{00000000-0005-0000-0000-000063AF0000}"/>
    <cellStyle name="SAPBEXexcBad7 9" xfId="47465" xr:uid="{00000000-0005-0000-0000-000064AF0000}"/>
    <cellStyle name="SAPBEXexcBad8" xfId="1731" xr:uid="{00000000-0005-0000-0000-000065AF0000}"/>
    <cellStyle name="SAPBEXexcBad8 2" xfId="1732" xr:uid="{00000000-0005-0000-0000-000066AF0000}"/>
    <cellStyle name="SAPBEXexcBad8 2 2" xfId="1733" xr:uid="{00000000-0005-0000-0000-000067AF0000}"/>
    <cellStyle name="SAPBEXexcBad8 2 2 2" xfId="1734" xr:uid="{00000000-0005-0000-0000-000068AF0000}"/>
    <cellStyle name="SAPBEXexcBad8 2 3" xfId="1735" xr:uid="{00000000-0005-0000-0000-000069AF0000}"/>
    <cellStyle name="SAPBEXexcBad8 2 4" xfId="8431" xr:uid="{00000000-0005-0000-0000-00006AAF0000}"/>
    <cellStyle name="SAPBEXexcBad8 2 5" xfId="11056" xr:uid="{00000000-0005-0000-0000-00006BAF0000}"/>
    <cellStyle name="SAPBEXexcBad8 3" xfId="1736" xr:uid="{00000000-0005-0000-0000-00006CAF0000}"/>
    <cellStyle name="SAPBEXexcBad8 3 2" xfId="1737" xr:uid="{00000000-0005-0000-0000-00006DAF0000}"/>
    <cellStyle name="SAPBEXexcBad8 3 3" xfId="1738" xr:uid="{00000000-0005-0000-0000-00006EAF0000}"/>
    <cellStyle name="SAPBEXexcBad8 3 4" xfId="1739" xr:uid="{00000000-0005-0000-0000-00006FAF0000}"/>
    <cellStyle name="SAPBEXexcBad8 4" xfId="1740" xr:uid="{00000000-0005-0000-0000-000070AF0000}"/>
    <cellStyle name="SAPBEXexcBad8 4 2" xfId="1741" xr:uid="{00000000-0005-0000-0000-000071AF0000}"/>
    <cellStyle name="SAPBEXexcBad8 4 3" xfId="1742" xr:uid="{00000000-0005-0000-0000-000072AF0000}"/>
    <cellStyle name="SAPBEXexcBad8 4 4" xfId="1743" xr:uid="{00000000-0005-0000-0000-000073AF0000}"/>
    <cellStyle name="SAPBEXexcBad8 5" xfId="47315" xr:uid="{00000000-0005-0000-0000-000074AF0000}"/>
    <cellStyle name="SAPBEXexcBad8 6" xfId="47352" xr:uid="{00000000-0005-0000-0000-000075AF0000}"/>
    <cellStyle name="SAPBEXexcBad8 7" xfId="47378" xr:uid="{00000000-0005-0000-0000-000076AF0000}"/>
    <cellStyle name="SAPBEXexcBad8 8" xfId="47430" xr:uid="{00000000-0005-0000-0000-000077AF0000}"/>
    <cellStyle name="SAPBEXexcBad8 9" xfId="47437" xr:uid="{00000000-0005-0000-0000-000078AF0000}"/>
    <cellStyle name="SAPBEXexcBad9" xfId="1744" xr:uid="{00000000-0005-0000-0000-000079AF0000}"/>
    <cellStyle name="SAPBEXexcBad9 2" xfId="1745" xr:uid="{00000000-0005-0000-0000-00007AAF0000}"/>
    <cellStyle name="SAPBEXexcBad9 2 2" xfId="1746" xr:uid="{00000000-0005-0000-0000-00007BAF0000}"/>
    <cellStyle name="SAPBEXexcBad9 2 2 2" xfId="1747" xr:uid="{00000000-0005-0000-0000-00007CAF0000}"/>
    <cellStyle name="SAPBEXexcBad9 2 3" xfId="1748" xr:uid="{00000000-0005-0000-0000-00007DAF0000}"/>
    <cellStyle name="SAPBEXexcBad9 2 4" xfId="8432" xr:uid="{00000000-0005-0000-0000-00007EAF0000}"/>
    <cellStyle name="SAPBEXexcBad9 2 5" xfId="11057" xr:uid="{00000000-0005-0000-0000-00007FAF0000}"/>
    <cellStyle name="SAPBEXexcBad9 3" xfId="1749" xr:uid="{00000000-0005-0000-0000-000080AF0000}"/>
    <cellStyle name="SAPBEXexcBad9 3 2" xfId="1750" xr:uid="{00000000-0005-0000-0000-000081AF0000}"/>
    <cellStyle name="SAPBEXexcBad9 3 3" xfId="1751" xr:uid="{00000000-0005-0000-0000-000082AF0000}"/>
    <cellStyle name="SAPBEXexcBad9 3 4" xfId="1752" xr:uid="{00000000-0005-0000-0000-000083AF0000}"/>
    <cellStyle name="SAPBEXexcBad9 4" xfId="1753" xr:uid="{00000000-0005-0000-0000-000084AF0000}"/>
    <cellStyle name="SAPBEXexcBad9 4 2" xfId="1754" xr:uid="{00000000-0005-0000-0000-000085AF0000}"/>
    <cellStyle name="SAPBEXexcBad9 4 3" xfId="1755" xr:uid="{00000000-0005-0000-0000-000086AF0000}"/>
    <cellStyle name="SAPBEXexcBad9 4 4" xfId="1756" xr:uid="{00000000-0005-0000-0000-000087AF0000}"/>
    <cellStyle name="SAPBEXexcBad9 5" xfId="47316" xr:uid="{00000000-0005-0000-0000-000088AF0000}"/>
    <cellStyle name="SAPBEXexcBad9 6" xfId="47353" xr:uid="{00000000-0005-0000-0000-000089AF0000}"/>
    <cellStyle name="SAPBEXexcBad9 7" xfId="47379" xr:uid="{00000000-0005-0000-0000-00008AAF0000}"/>
    <cellStyle name="SAPBEXexcBad9 8" xfId="47429" xr:uid="{00000000-0005-0000-0000-00008BAF0000}"/>
    <cellStyle name="SAPBEXexcBad9 9" xfId="47439" xr:uid="{00000000-0005-0000-0000-00008CAF0000}"/>
    <cellStyle name="SAPBEXexcCritical4" xfId="1757" xr:uid="{00000000-0005-0000-0000-00008DAF0000}"/>
    <cellStyle name="SAPBEXexcCritical4 2" xfId="1758" xr:uid="{00000000-0005-0000-0000-00008EAF0000}"/>
    <cellStyle name="SAPBEXexcCritical4 2 2" xfId="1759" xr:uid="{00000000-0005-0000-0000-00008FAF0000}"/>
    <cellStyle name="SAPBEXexcCritical4 2 2 2" xfId="1760" xr:uid="{00000000-0005-0000-0000-000090AF0000}"/>
    <cellStyle name="SAPBEXexcCritical4 2 3" xfId="1761" xr:uid="{00000000-0005-0000-0000-000091AF0000}"/>
    <cellStyle name="SAPBEXexcCritical4 2 4" xfId="8433" xr:uid="{00000000-0005-0000-0000-000092AF0000}"/>
    <cellStyle name="SAPBEXexcCritical4 2 5" xfId="11058" xr:uid="{00000000-0005-0000-0000-000093AF0000}"/>
    <cellStyle name="SAPBEXexcCritical4 3" xfId="1762" xr:uid="{00000000-0005-0000-0000-000094AF0000}"/>
    <cellStyle name="SAPBEXexcCritical4 3 2" xfId="1763" xr:uid="{00000000-0005-0000-0000-000095AF0000}"/>
    <cellStyle name="SAPBEXexcCritical4 3 3" xfId="1764" xr:uid="{00000000-0005-0000-0000-000096AF0000}"/>
    <cellStyle name="SAPBEXexcCritical4 3 4" xfId="1765" xr:uid="{00000000-0005-0000-0000-000097AF0000}"/>
    <cellStyle name="SAPBEXexcCritical4 4" xfId="1766" xr:uid="{00000000-0005-0000-0000-000098AF0000}"/>
    <cellStyle name="SAPBEXexcCritical4 4 2" xfId="1767" xr:uid="{00000000-0005-0000-0000-000099AF0000}"/>
    <cellStyle name="SAPBEXexcCritical4 4 3" xfId="1768" xr:uid="{00000000-0005-0000-0000-00009AAF0000}"/>
    <cellStyle name="SAPBEXexcCritical4 4 4" xfId="1769" xr:uid="{00000000-0005-0000-0000-00009BAF0000}"/>
    <cellStyle name="SAPBEXexcCritical4 5" xfId="47317" xr:uid="{00000000-0005-0000-0000-00009CAF0000}"/>
    <cellStyle name="SAPBEXexcCritical4 6" xfId="47354" xr:uid="{00000000-0005-0000-0000-00009DAF0000}"/>
    <cellStyle name="SAPBEXexcCritical4 7" xfId="47380" xr:uid="{00000000-0005-0000-0000-00009EAF0000}"/>
    <cellStyle name="SAPBEXexcCritical4 8" xfId="47428" xr:uid="{00000000-0005-0000-0000-00009FAF0000}"/>
    <cellStyle name="SAPBEXexcCritical4 9" xfId="47464" xr:uid="{00000000-0005-0000-0000-0000A0AF0000}"/>
    <cellStyle name="SAPBEXexcCritical5" xfId="1770" xr:uid="{00000000-0005-0000-0000-0000A1AF0000}"/>
    <cellStyle name="SAPBEXexcCritical5 2" xfId="1771" xr:uid="{00000000-0005-0000-0000-0000A2AF0000}"/>
    <cellStyle name="SAPBEXexcCritical5 2 2" xfId="1772" xr:uid="{00000000-0005-0000-0000-0000A3AF0000}"/>
    <cellStyle name="SAPBEXexcCritical5 2 2 2" xfId="1773" xr:uid="{00000000-0005-0000-0000-0000A4AF0000}"/>
    <cellStyle name="SAPBEXexcCritical5 2 3" xfId="1774" xr:uid="{00000000-0005-0000-0000-0000A5AF0000}"/>
    <cellStyle name="SAPBEXexcCritical5 2 4" xfId="8434" xr:uid="{00000000-0005-0000-0000-0000A6AF0000}"/>
    <cellStyle name="SAPBEXexcCritical5 2 5" xfId="11059" xr:uid="{00000000-0005-0000-0000-0000A7AF0000}"/>
    <cellStyle name="SAPBEXexcCritical5 3" xfId="1775" xr:uid="{00000000-0005-0000-0000-0000A8AF0000}"/>
    <cellStyle name="SAPBEXexcCritical5 3 2" xfId="1776" xr:uid="{00000000-0005-0000-0000-0000A9AF0000}"/>
    <cellStyle name="SAPBEXexcCritical5 3 3" xfId="1777" xr:uid="{00000000-0005-0000-0000-0000AAAF0000}"/>
    <cellStyle name="SAPBEXexcCritical5 3 4" xfId="1778" xr:uid="{00000000-0005-0000-0000-0000ABAF0000}"/>
    <cellStyle name="SAPBEXexcCritical5 4" xfId="1779" xr:uid="{00000000-0005-0000-0000-0000ACAF0000}"/>
    <cellStyle name="SAPBEXexcCritical5 4 2" xfId="1780" xr:uid="{00000000-0005-0000-0000-0000ADAF0000}"/>
    <cellStyle name="SAPBEXexcCritical5 4 3" xfId="1781" xr:uid="{00000000-0005-0000-0000-0000AEAF0000}"/>
    <cellStyle name="SAPBEXexcCritical5 4 4" xfId="1782" xr:uid="{00000000-0005-0000-0000-0000AFAF0000}"/>
    <cellStyle name="SAPBEXexcCritical5 5" xfId="47318" xr:uid="{00000000-0005-0000-0000-0000B0AF0000}"/>
    <cellStyle name="SAPBEXexcCritical5 6" xfId="47355" xr:uid="{00000000-0005-0000-0000-0000B1AF0000}"/>
    <cellStyle name="SAPBEXexcCritical5 7" xfId="47381" xr:uid="{00000000-0005-0000-0000-0000B2AF0000}"/>
    <cellStyle name="SAPBEXexcCritical5 8" xfId="47427" xr:uid="{00000000-0005-0000-0000-0000B3AF0000}"/>
    <cellStyle name="SAPBEXexcCritical5 9" xfId="47467" xr:uid="{00000000-0005-0000-0000-0000B4AF0000}"/>
    <cellStyle name="SAPBEXexcCritical6" xfId="1783" xr:uid="{00000000-0005-0000-0000-0000B5AF0000}"/>
    <cellStyle name="SAPBEXexcCritical6 2" xfId="1784" xr:uid="{00000000-0005-0000-0000-0000B6AF0000}"/>
    <cellStyle name="SAPBEXexcCritical6 2 2" xfId="1785" xr:uid="{00000000-0005-0000-0000-0000B7AF0000}"/>
    <cellStyle name="SAPBEXexcCritical6 2 2 2" xfId="1786" xr:uid="{00000000-0005-0000-0000-0000B8AF0000}"/>
    <cellStyle name="SAPBEXexcCritical6 2 3" xfId="1787" xr:uid="{00000000-0005-0000-0000-0000B9AF0000}"/>
    <cellStyle name="SAPBEXexcCritical6 2 4" xfId="8435" xr:uid="{00000000-0005-0000-0000-0000BAAF0000}"/>
    <cellStyle name="SAPBEXexcCritical6 2 5" xfId="11060" xr:uid="{00000000-0005-0000-0000-0000BBAF0000}"/>
    <cellStyle name="SAPBEXexcCritical6 3" xfId="1788" xr:uid="{00000000-0005-0000-0000-0000BCAF0000}"/>
    <cellStyle name="SAPBEXexcCritical6 3 2" xfId="1789" xr:uid="{00000000-0005-0000-0000-0000BDAF0000}"/>
    <cellStyle name="SAPBEXexcCritical6 3 3" xfId="1790" xr:uid="{00000000-0005-0000-0000-0000BEAF0000}"/>
    <cellStyle name="SAPBEXexcCritical6 3 4" xfId="1791" xr:uid="{00000000-0005-0000-0000-0000BFAF0000}"/>
    <cellStyle name="SAPBEXexcCritical6 4" xfId="1792" xr:uid="{00000000-0005-0000-0000-0000C0AF0000}"/>
    <cellStyle name="SAPBEXexcCritical6 4 2" xfId="1793" xr:uid="{00000000-0005-0000-0000-0000C1AF0000}"/>
    <cellStyle name="SAPBEXexcCritical6 4 3" xfId="1794" xr:uid="{00000000-0005-0000-0000-0000C2AF0000}"/>
    <cellStyle name="SAPBEXexcCritical6 4 4" xfId="1795" xr:uid="{00000000-0005-0000-0000-0000C3AF0000}"/>
    <cellStyle name="SAPBEXexcCritical6 5" xfId="47319" xr:uid="{00000000-0005-0000-0000-0000C4AF0000}"/>
    <cellStyle name="SAPBEXexcCritical6 6" xfId="47356" xr:uid="{00000000-0005-0000-0000-0000C5AF0000}"/>
    <cellStyle name="SAPBEXexcCritical6 7" xfId="47382" xr:uid="{00000000-0005-0000-0000-0000C6AF0000}"/>
    <cellStyle name="SAPBEXexcCritical6 8" xfId="47426" xr:uid="{00000000-0005-0000-0000-0000C7AF0000}"/>
    <cellStyle name="SAPBEXexcCritical6 9" xfId="47463" xr:uid="{00000000-0005-0000-0000-0000C8AF0000}"/>
    <cellStyle name="SAPBEXexcGood1" xfId="1796" xr:uid="{00000000-0005-0000-0000-0000C9AF0000}"/>
    <cellStyle name="SAPBEXexcGood1 2" xfId="1797" xr:uid="{00000000-0005-0000-0000-0000CAAF0000}"/>
    <cellStyle name="SAPBEXexcGood1 2 2" xfId="1798" xr:uid="{00000000-0005-0000-0000-0000CBAF0000}"/>
    <cellStyle name="SAPBEXexcGood1 2 2 2" xfId="1799" xr:uid="{00000000-0005-0000-0000-0000CCAF0000}"/>
    <cellStyle name="SAPBEXexcGood1 2 3" xfId="1800" xr:uid="{00000000-0005-0000-0000-0000CDAF0000}"/>
    <cellStyle name="SAPBEXexcGood1 2 4" xfId="8436" xr:uid="{00000000-0005-0000-0000-0000CEAF0000}"/>
    <cellStyle name="SAPBEXexcGood1 2 5" xfId="11061" xr:uid="{00000000-0005-0000-0000-0000CFAF0000}"/>
    <cellStyle name="SAPBEXexcGood1 3" xfId="1801" xr:uid="{00000000-0005-0000-0000-0000D0AF0000}"/>
    <cellStyle name="SAPBEXexcGood1 3 2" xfId="1802" xr:uid="{00000000-0005-0000-0000-0000D1AF0000}"/>
    <cellStyle name="SAPBEXexcGood1 3 3" xfId="1803" xr:uid="{00000000-0005-0000-0000-0000D2AF0000}"/>
    <cellStyle name="SAPBEXexcGood1 3 4" xfId="1804" xr:uid="{00000000-0005-0000-0000-0000D3AF0000}"/>
    <cellStyle name="SAPBEXexcGood1 4" xfId="1805" xr:uid="{00000000-0005-0000-0000-0000D4AF0000}"/>
    <cellStyle name="SAPBEXexcGood1 4 2" xfId="1806" xr:uid="{00000000-0005-0000-0000-0000D5AF0000}"/>
    <cellStyle name="SAPBEXexcGood1 4 3" xfId="1807" xr:uid="{00000000-0005-0000-0000-0000D6AF0000}"/>
    <cellStyle name="SAPBEXexcGood1 4 4" xfId="1808" xr:uid="{00000000-0005-0000-0000-0000D7AF0000}"/>
    <cellStyle name="SAPBEXexcGood1 5" xfId="47320" xr:uid="{00000000-0005-0000-0000-0000D8AF0000}"/>
    <cellStyle name="SAPBEXexcGood1 6" xfId="47357" xr:uid="{00000000-0005-0000-0000-0000D9AF0000}"/>
    <cellStyle name="SAPBEXexcGood1 7" xfId="47383" xr:uid="{00000000-0005-0000-0000-0000DAAF0000}"/>
    <cellStyle name="SAPBEXexcGood1 8" xfId="47425" xr:uid="{00000000-0005-0000-0000-0000DBAF0000}"/>
    <cellStyle name="SAPBEXexcGood1 9" xfId="47462" xr:uid="{00000000-0005-0000-0000-0000DCAF0000}"/>
    <cellStyle name="SAPBEXexcGood2" xfId="1809" xr:uid="{00000000-0005-0000-0000-0000DDAF0000}"/>
    <cellStyle name="SAPBEXexcGood2 2" xfId="1810" xr:uid="{00000000-0005-0000-0000-0000DEAF0000}"/>
    <cellStyle name="SAPBEXexcGood2 2 2" xfId="1811" xr:uid="{00000000-0005-0000-0000-0000DFAF0000}"/>
    <cellStyle name="SAPBEXexcGood2 2 2 2" xfId="1812" xr:uid="{00000000-0005-0000-0000-0000E0AF0000}"/>
    <cellStyle name="SAPBEXexcGood2 2 3" xfId="1813" xr:uid="{00000000-0005-0000-0000-0000E1AF0000}"/>
    <cellStyle name="SAPBEXexcGood2 2 4" xfId="8437" xr:uid="{00000000-0005-0000-0000-0000E2AF0000}"/>
    <cellStyle name="SAPBEXexcGood2 2 5" xfId="11062" xr:uid="{00000000-0005-0000-0000-0000E3AF0000}"/>
    <cellStyle name="SAPBEXexcGood2 3" xfId="1814" xr:uid="{00000000-0005-0000-0000-0000E4AF0000}"/>
    <cellStyle name="SAPBEXexcGood2 3 2" xfId="1815" xr:uid="{00000000-0005-0000-0000-0000E5AF0000}"/>
    <cellStyle name="SAPBEXexcGood2 3 3" xfId="1816" xr:uid="{00000000-0005-0000-0000-0000E6AF0000}"/>
    <cellStyle name="SAPBEXexcGood2 3 4" xfId="1817" xr:uid="{00000000-0005-0000-0000-0000E7AF0000}"/>
    <cellStyle name="SAPBEXexcGood2 4" xfId="1818" xr:uid="{00000000-0005-0000-0000-0000E8AF0000}"/>
    <cellStyle name="SAPBEXexcGood2 4 2" xfId="1819" xr:uid="{00000000-0005-0000-0000-0000E9AF0000}"/>
    <cellStyle name="SAPBEXexcGood2 4 3" xfId="1820" xr:uid="{00000000-0005-0000-0000-0000EAAF0000}"/>
    <cellStyle name="SAPBEXexcGood2 4 4" xfId="1821" xr:uid="{00000000-0005-0000-0000-0000EBAF0000}"/>
    <cellStyle name="SAPBEXexcGood2 5" xfId="47321" xr:uid="{00000000-0005-0000-0000-0000ECAF0000}"/>
    <cellStyle name="SAPBEXexcGood2 6" xfId="47358" xr:uid="{00000000-0005-0000-0000-0000EDAF0000}"/>
    <cellStyle name="SAPBEXexcGood2 7" xfId="47384" xr:uid="{00000000-0005-0000-0000-0000EEAF0000}"/>
    <cellStyle name="SAPBEXexcGood2 8" xfId="47424" xr:uid="{00000000-0005-0000-0000-0000EFAF0000}"/>
    <cellStyle name="SAPBEXexcGood2 9" xfId="47461" xr:uid="{00000000-0005-0000-0000-0000F0AF0000}"/>
    <cellStyle name="SAPBEXexcGood3" xfId="1822" xr:uid="{00000000-0005-0000-0000-0000F1AF0000}"/>
    <cellStyle name="SAPBEXexcGood3 2" xfId="1823" xr:uid="{00000000-0005-0000-0000-0000F2AF0000}"/>
    <cellStyle name="SAPBEXexcGood3 2 2" xfId="1824" xr:uid="{00000000-0005-0000-0000-0000F3AF0000}"/>
    <cellStyle name="SAPBEXexcGood3 2 2 2" xfId="1825" xr:uid="{00000000-0005-0000-0000-0000F4AF0000}"/>
    <cellStyle name="SAPBEXexcGood3 2 3" xfId="1826" xr:uid="{00000000-0005-0000-0000-0000F5AF0000}"/>
    <cellStyle name="SAPBEXexcGood3 2 4" xfId="8438" xr:uid="{00000000-0005-0000-0000-0000F6AF0000}"/>
    <cellStyle name="SAPBEXexcGood3 2 5" xfId="11063" xr:uid="{00000000-0005-0000-0000-0000F7AF0000}"/>
    <cellStyle name="SAPBEXexcGood3 3" xfId="1827" xr:uid="{00000000-0005-0000-0000-0000F8AF0000}"/>
    <cellStyle name="SAPBEXexcGood3 3 2" xfId="1828" xr:uid="{00000000-0005-0000-0000-0000F9AF0000}"/>
    <cellStyle name="SAPBEXexcGood3 3 3" xfId="1829" xr:uid="{00000000-0005-0000-0000-0000FAAF0000}"/>
    <cellStyle name="SAPBEXexcGood3 3 4" xfId="1830" xr:uid="{00000000-0005-0000-0000-0000FBAF0000}"/>
    <cellStyle name="SAPBEXexcGood3 4" xfId="1831" xr:uid="{00000000-0005-0000-0000-0000FCAF0000}"/>
    <cellStyle name="SAPBEXexcGood3 4 2" xfId="1832" xr:uid="{00000000-0005-0000-0000-0000FDAF0000}"/>
    <cellStyle name="SAPBEXexcGood3 4 3" xfId="1833" xr:uid="{00000000-0005-0000-0000-0000FEAF0000}"/>
    <cellStyle name="SAPBEXexcGood3 4 4" xfId="1834" xr:uid="{00000000-0005-0000-0000-0000FFAF0000}"/>
    <cellStyle name="SAPBEXexcGood3 5" xfId="47322" xr:uid="{00000000-0005-0000-0000-000000B00000}"/>
    <cellStyle name="SAPBEXexcGood3 6" xfId="47359" xr:uid="{00000000-0005-0000-0000-000001B00000}"/>
    <cellStyle name="SAPBEXexcGood3 7" xfId="47385" xr:uid="{00000000-0005-0000-0000-000002B00000}"/>
    <cellStyle name="SAPBEXexcGood3 8" xfId="47423" xr:uid="{00000000-0005-0000-0000-000003B00000}"/>
    <cellStyle name="SAPBEXexcGood3 9" xfId="47460" xr:uid="{00000000-0005-0000-0000-000004B00000}"/>
    <cellStyle name="SAPBEXfilterDrill" xfId="1835" xr:uid="{00000000-0005-0000-0000-000005B00000}"/>
    <cellStyle name="SAPBEXfilterDrill 2" xfId="1836" xr:uid="{00000000-0005-0000-0000-000006B00000}"/>
    <cellStyle name="SAPBEXfilterDrill 2 2" xfId="1837" xr:uid="{00000000-0005-0000-0000-000007B00000}"/>
    <cellStyle name="SAPBEXfilterDrill 2 2 2" xfId="1838" xr:uid="{00000000-0005-0000-0000-000008B00000}"/>
    <cellStyle name="SAPBEXfilterDrill 2 2 3" xfId="8439" xr:uid="{00000000-0005-0000-0000-000009B00000}"/>
    <cellStyle name="SAPBEXfilterDrill 2 3" xfId="1839" xr:uid="{00000000-0005-0000-0000-00000AB00000}"/>
    <cellStyle name="SAPBEXfilterDrill 2 4" xfId="8440" xr:uid="{00000000-0005-0000-0000-00000BB00000}"/>
    <cellStyle name="SAPBEXfilterDrill 3" xfId="1840" xr:uid="{00000000-0005-0000-0000-00000CB00000}"/>
    <cellStyle name="SAPBEXfilterDrill 3 2" xfId="1841" xr:uid="{00000000-0005-0000-0000-00000DB00000}"/>
    <cellStyle name="SAPBEXfilterDrill 3 2 2" xfId="8441" xr:uid="{00000000-0005-0000-0000-00000EB00000}"/>
    <cellStyle name="SAPBEXfilterDrill 3 3" xfId="1842" xr:uid="{00000000-0005-0000-0000-00000FB00000}"/>
    <cellStyle name="SAPBEXfilterDrill 3 4" xfId="1843" xr:uid="{00000000-0005-0000-0000-000010B00000}"/>
    <cellStyle name="SAPBEXfilterDrill 3 5" xfId="8442" xr:uid="{00000000-0005-0000-0000-000011B00000}"/>
    <cellStyle name="SAPBEXfilterDrill 3 6" xfId="11064" xr:uid="{00000000-0005-0000-0000-000012B00000}"/>
    <cellStyle name="SAPBEXfilterDrill 4" xfId="1844" xr:uid="{00000000-0005-0000-0000-000013B00000}"/>
    <cellStyle name="SAPBEXfilterDrill 4 2" xfId="1845" xr:uid="{00000000-0005-0000-0000-000014B00000}"/>
    <cellStyle name="SAPBEXfilterDrill 4 2 2" xfId="8443" xr:uid="{00000000-0005-0000-0000-000015B00000}"/>
    <cellStyle name="SAPBEXfilterDrill 4 3" xfId="1846" xr:uid="{00000000-0005-0000-0000-000016B00000}"/>
    <cellStyle name="SAPBEXfilterDrill 4 4" xfId="1847" xr:uid="{00000000-0005-0000-0000-000017B00000}"/>
    <cellStyle name="SAPBEXfilterDrill 4 5" xfId="8444" xr:uid="{00000000-0005-0000-0000-000018B00000}"/>
    <cellStyle name="SAPBEXfilterDrill 4 6" xfId="11065" xr:uid="{00000000-0005-0000-0000-000019B00000}"/>
    <cellStyle name="SAPBEXfilterDrill 5" xfId="8445" xr:uid="{00000000-0005-0000-0000-00001AB00000}"/>
    <cellStyle name="SAPBEXfilterDrill 5 2" xfId="8446" xr:uid="{00000000-0005-0000-0000-00001BB00000}"/>
    <cellStyle name="SAPBEXfilterDrill 5 3" xfId="47323" xr:uid="{00000000-0005-0000-0000-00001CB00000}"/>
    <cellStyle name="SAPBEXfilterDrill 6" xfId="8447" xr:uid="{00000000-0005-0000-0000-00001DB00000}"/>
    <cellStyle name="SAPBEXfilterDrill 6 2" xfId="47360" xr:uid="{00000000-0005-0000-0000-00001EB00000}"/>
    <cellStyle name="SAPBEXfilterDrill 7" xfId="8448" xr:uid="{00000000-0005-0000-0000-00001FB00000}"/>
    <cellStyle name="SAPBEXfilterDrill 7 2" xfId="47386" xr:uid="{00000000-0005-0000-0000-000020B00000}"/>
    <cellStyle name="SAPBEXfilterDrill 8" xfId="47422" xr:uid="{00000000-0005-0000-0000-000021B00000}"/>
    <cellStyle name="SAPBEXfilterDrill 9" xfId="47459" xr:uid="{00000000-0005-0000-0000-000022B00000}"/>
    <cellStyle name="SAPBEXfilterItem" xfId="1848" xr:uid="{00000000-0005-0000-0000-000023B00000}"/>
    <cellStyle name="SAPBEXfilterItem 2" xfId="1849" xr:uid="{00000000-0005-0000-0000-000024B00000}"/>
    <cellStyle name="SAPBEXfilterItem 2 2" xfId="8449" xr:uid="{00000000-0005-0000-0000-000025B00000}"/>
    <cellStyle name="SAPBEXfilterItem 2 3" xfId="8450" xr:uid="{00000000-0005-0000-0000-000026B00000}"/>
    <cellStyle name="SAPBEXfilterItem 3" xfId="1850" xr:uid="{00000000-0005-0000-0000-000027B00000}"/>
    <cellStyle name="SAPBEXfilterItem 3 2" xfId="1851" xr:uid="{00000000-0005-0000-0000-000028B00000}"/>
    <cellStyle name="SAPBEXfilterItem 3 2 2" xfId="8451" xr:uid="{00000000-0005-0000-0000-000029B00000}"/>
    <cellStyle name="SAPBEXfilterItem 3 3" xfId="1852" xr:uid="{00000000-0005-0000-0000-00002AB00000}"/>
    <cellStyle name="SAPBEXfilterItem 3 4" xfId="1853" xr:uid="{00000000-0005-0000-0000-00002BB00000}"/>
    <cellStyle name="SAPBEXfilterItem 3 5" xfId="8452" xr:uid="{00000000-0005-0000-0000-00002CB00000}"/>
    <cellStyle name="SAPBEXfilterItem 3 6" xfId="11066" xr:uid="{00000000-0005-0000-0000-00002DB00000}"/>
    <cellStyle name="SAPBEXfilterItem 4" xfId="1854" xr:uid="{00000000-0005-0000-0000-00002EB00000}"/>
    <cellStyle name="SAPBEXfilterItem 4 2" xfId="1855" xr:uid="{00000000-0005-0000-0000-00002FB00000}"/>
    <cellStyle name="SAPBEXfilterItem 4 2 2" xfId="8453" xr:uid="{00000000-0005-0000-0000-000030B00000}"/>
    <cellStyle name="SAPBEXfilterItem 4 3" xfId="1856" xr:uid="{00000000-0005-0000-0000-000031B00000}"/>
    <cellStyle name="SAPBEXfilterItem 4 4" xfId="1857" xr:uid="{00000000-0005-0000-0000-000032B00000}"/>
    <cellStyle name="SAPBEXfilterItem 4 5" xfId="8454" xr:uid="{00000000-0005-0000-0000-000033B00000}"/>
    <cellStyle name="SAPBEXfilterItem 4 6" xfId="11067" xr:uid="{00000000-0005-0000-0000-000034B00000}"/>
    <cellStyle name="SAPBEXfilterItem 5" xfId="8455" xr:uid="{00000000-0005-0000-0000-000035B00000}"/>
    <cellStyle name="SAPBEXfilterItem 5 2" xfId="8456" xr:uid="{00000000-0005-0000-0000-000036B00000}"/>
    <cellStyle name="SAPBEXfilterItem 6" xfId="8457" xr:uid="{00000000-0005-0000-0000-000037B00000}"/>
    <cellStyle name="SAPBEXfilterItem 7" xfId="8458" xr:uid="{00000000-0005-0000-0000-000038B00000}"/>
    <cellStyle name="SAPBEXfilterText" xfId="1858" xr:uid="{00000000-0005-0000-0000-000039B00000}"/>
    <cellStyle name="SAPBEXfilterText 2" xfId="8459" xr:uid="{00000000-0005-0000-0000-00003AB00000}"/>
    <cellStyle name="SAPBEXformats" xfId="1859" xr:uid="{00000000-0005-0000-0000-00003BB00000}"/>
    <cellStyle name="SAPBEXformats 10" xfId="8460" xr:uid="{00000000-0005-0000-0000-00003CB00000}"/>
    <cellStyle name="SAPBEXformats 11" xfId="8461" xr:uid="{00000000-0005-0000-0000-00003DB00000}"/>
    <cellStyle name="SAPBEXformats 12" xfId="8462" xr:uid="{00000000-0005-0000-0000-00003EB00000}"/>
    <cellStyle name="SAPBEXformats 12 2" xfId="10255" xr:uid="{00000000-0005-0000-0000-00003FB00000}"/>
    <cellStyle name="SAPBEXformats 13" xfId="8463" xr:uid="{00000000-0005-0000-0000-000040B00000}"/>
    <cellStyle name="SAPBEXformats 13 2" xfId="10261" xr:uid="{00000000-0005-0000-0000-000041B00000}"/>
    <cellStyle name="SAPBEXformats 13 3" xfId="10211" xr:uid="{00000000-0005-0000-0000-000042B00000}"/>
    <cellStyle name="SAPBEXformats 14" xfId="10223" xr:uid="{00000000-0005-0000-0000-000043B00000}"/>
    <cellStyle name="SAPBEXformats 14 2" xfId="10273" xr:uid="{00000000-0005-0000-0000-000044B00000}"/>
    <cellStyle name="SAPBEXformats 2" xfId="1860" xr:uid="{00000000-0005-0000-0000-000045B00000}"/>
    <cellStyle name="SAPBEXformats 2 2" xfId="1861" xr:uid="{00000000-0005-0000-0000-000046B00000}"/>
    <cellStyle name="SAPBEXformats 2 2 2" xfId="1862" xr:uid="{00000000-0005-0000-0000-000047B00000}"/>
    <cellStyle name="SAPBEXformats 2 2 3" xfId="8464" xr:uid="{00000000-0005-0000-0000-000048B00000}"/>
    <cellStyle name="SAPBEXformats 2 3" xfId="1863" xr:uid="{00000000-0005-0000-0000-000049B00000}"/>
    <cellStyle name="SAPBEXformats 2 4" xfId="8465" xr:uid="{00000000-0005-0000-0000-00004AB00000}"/>
    <cellStyle name="SAPBEXformats 2 5" xfId="11068" xr:uid="{00000000-0005-0000-0000-00004BB00000}"/>
    <cellStyle name="SAPBEXformats 3" xfId="1864" xr:uid="{00000000-0005-0000-0000-00004CB00000}"/>
    <cellStyle name="SAPBEXformats 3 2" xfId="1865" xr:uid="{00000000-0005-0000-0000-00004DB00000}"/>
    <cellStyle name="SAPBEXformats 3 2 2" xfId="8466" xr:uid="{00000000-0005-0000-0000-00004EB00000}"/>
    <cellStyle name="SAPBEXformats 3 3" xfId="1866" xr:uid="{00000000-0005-0000-0000-00004FB00000}"/>
    <cellStyle name="SAPBEXformats 3 4" xfId="1867" xr:uid="{00000000-0005-0000-0000-000050B00000}"/>
    <cellStyle name="SAPBEXformats 3 5" xfId="8467" xr:uid="{00000000-0005-0000-0000-000051B00000}"/>
    <cellStyle name="SAPBEXformats 3 6" xfId="11069" xr:uid="{00000000-0005-0000-0000-000052B00000}"/>
    <cellStyle name="SAPBEXformats 4" xfId="1868" xr:uid="{00000000-0005-0000-0000-000053B00000}"/>
    <cellStyle name="SAPBEXformats 4 2" xfId="1869" xr:uid="{00000000-0005-0000-0000-000054B00000}"/>
    <cellStyle name="SAPBEXformats 4 2 2" xfId="8468" xr:uid="{00000000-0005-0000-0000-000055B00000}"/>
    <cellStyle name="SAPBEXformats 4 3" xfId="1870" xr:uid="{00000000-0005-0000-0000-000056B00000}"/>
    <cellStyle name="SAPBEXformats 4 4" xfId="1871" xr:uid="{00000000-0005-0000-0000-000057B00000}"/>
    <cellStyle name="SAPBEXformats 4 5" xfId="8469" xr:uid="{00000000-0005-0000-0000-000058B00000}"/>
    <cellStyle name="SAPBEXformats 5" xfId="1872" xr:uid="{00000000-0005-0000-0000-000059B00000}"/>
    <cellStyle name="SAPBEXformats 5 2" xfId="8470" xr:uid="{00000000-0005-0000-0000-00005AB00000}"/>
    <cellStyle name="SAPBEXformats 5 3" xfId="8471" xr:uid="{00000000-0005-0000-0000-00005BB00000}"/>
    <cellStyle name="SAPBEXformats 5 4" xfId="47325" xr:uid="{00000000-0005-0000-0000-00005CB00000}"/>
    <cellStyle name="SAPBEXformats 6" xfId="1873" xr:uid="{00000000-0005-0000-0000-00005DB00000}"/>
    <cellStyle name="SAPBEXformats 6 2" xfId="8472" xr:uid="{00000000-0005-0000-0000-00005EB00000}"/>
    <cellStyle name="SAPBEXformats 7" xfId="8473" xr:uid="{00000000-0005-0000-0000-00005FB00000}"/>
    <cellStyle name="SAPBEXformats 7 2" xfId="47389" xr:uid="{00000000-0005-0000-0000-000060B00000}"/>
    <cellStyle name="SAPBEXformats 8" xfId="8474" xr:uid="{00000000-0005-0000-0000-000061B00000}"/>
    <cellStyle name="SAPBEXformats 8 2" xfId="47421" xr:uid="{00000000-0005-0000-0000-000062B00000}"/>
    <cellStyle name="SAPBEXformats 9" xfId="8475" xr:uid="{00000000-0005-0000-0000-000063B00000}"/>
    <cellStyle name="SAPBEXformats 9 2" xfId="47458" xr:uid="{00000000-0005-0000-0000-000064B00000}"/>
    <cellStyle name="SAPBEXformats_Osprzęt do lamp wyładowczych" xfId="10790" xr:uid="{00000000-0005-0000-0000-000065B00000}"/>
    <cellStyle name="SAPBEXheaderItem" xfId="1874" xr:uid="{00000000-0005-0000-0000-000066B00000}"/>
    <cellStyle name="SAPBEXheaderItem 2" xfId="1875" xr:uid="{00000000-0005-0000-0000-000067B00000}"/>
    <cellStyle name="SAPBEXheaderItem 2 2" xfId="1876" xr:uid="{00000000-0005-0000-0000-000068B00000}"/>
    <cellStyle name="SAPBEXheaderItem 2 2 2" xfId="1877" xr:uid="{00000000-0005-0000-0000-000069B00000}"/>
    <cellStyle name="SAPBEXheaderItem 2 2 3" xfId="8476" xr:uid="{00000000-0005-0000-0000-00006AB00000}"/>
    <cellStyle name="SAPBEXheaderItem 2 3" xfId="1878" xr:uid="{00000000-0005-0000-0000-00006BB00000}"/>
    <cellStyle name="SAPBEXheaderItem 2 4" xfId="1879" xr:uid="{00000000-0005-0000-0000-00006CB00000}"/>
    <cellStyle name="SAPBEXheaderItem 2 5" xfId="1880" xr:uid="{00000000-0005-0000-0000-00006DB00000}"/>
    <cellStyle name="SAPBEXheaderItem 2 6" xfId="11070" xr:uid="{00000000-0005-0000-0000-00006EB00000}"/>
    <cellStyle name="SAPBEXheaderItem 2 7" xfId="10791" xr:uid="{00000000-0005-0000-0000-00006FB00000}"/>
    <cellStyle name="SAPBEXheaderItem 3" xfId="1881" xr:uid="{00000000-0005-0000-0000-000070B00000}"/>
    <cellStyle name="SAPBEXheaderItem 3 2" xfId="1882" xr:uid="{00000000-0005-0000-0000-000071B00000}"/>
    <cellStyle name="SAPBEXheaderItem 3 2 2" xfId="8477" xr:uid="{00000000-0005-0000-0000-000072B00000}"/>
    <cellStyle name="SAPBEXheaderItem 3 3" xfId="1883" xr:uid="{00000000-0005-0000-0000-000073B00000}"/>
    <cellStyle name="SAPBEXheaderItem 3 4" xfId="1884" xr:uid="{00000000-0005-0000-0000-000074B00000}"/>
    <cellStyle name="SAPBEXheaderItem 3 5" xfId="8478" xr:uid="{00000000-0005-0000-0000-000075B00000}"/>
    <cellStyle name="SAPBEXheaderItem 3 6" xfId="11071" xr:uid="{00000000-0005-0000-0000-000076B00000}"/>
    <cellStyle name="SAPBEXheaderItem 4" xfId="1885" xr:uid="{00000000-0005-0000-0000-000077B00000}"/>
    <cellStyle name="SAPBEXheaderItem 4 2" xfId="1886" xr:uid="{00000000-0005-0000-0000-000078B00000}"/>
    <cellStyle name="SAPBEXheaderItem 4 2 2" xfId="8479" xr:uid="{00000000-0005-0000-0000-000079B00000}"/>
    <cellStyle name="SAPBEXheaderItem 4 3" xfId="1887" xr:uid="{00000000-0005-0000-0000-00007AB00000}"/>
    <cellStyle name="SAPBEXheaderItem 4 4" xfId="1888" xr:uid="{00000000-0005-0000-0000-00007BB00000}"/>
    <cellStyle name="SAPBEXheaderItem 4 5" xfId="8480" xr:uid="{00000000-0005-0000-0000-00007CB00000}"/>
    <cellStyle name="SAPBEXheaderItem 4 6" xfId="11072" xr:uid="{00000000-0005-0000-0000-00007DB00000}"/>
    <cellStyle name="SAPBEXheaderItem 5" xfId="8481" xr:uid="{00000000-0005-0000-0000-00007EB00000}"/>
    <cellStyle name="SAPBEXheaderItem 5 2" xfId="8482" xr:uid="{00000000-0005-0000-0000-00007FB00000}"/>
    <cellStyle name="SAPBEXheaderItem 5 3" xfId="47326" xr:uid="{00000000-0005-0000-0000-000080B00000}"/>
    <cellStyle name="SAPBEXheaderItem 6" xfId="8483" xr:uid="{00000000-0005-0000-0000-000081B00000}"/>
    <cellStyle name="SAPBEXheaderItem 6 2" xfId="47363" xr:uid="{00000000-0005-0000-0000-000082B00000}"/>
    <cellStyle name="SAPBEXheaderItem 7" xfId="8484" xr:uid="{00000000-0005-0000-0000-000083B00000}"/>
    <cellStyle name="SAPBEXheaderItem 7 2" xfId="47390" xr:uid="{00000000-0005-0000-0000-000084B00000}"/>
    <cellStyle name="SAPBEXheaderItem 8" xfId="47420" xr:uid="{00000000-0005-0000-0000-000085B00000}"/>
    <cellStyle name="SAPBEXheaderItem 9" xfId="47457" xr:uid="{00000000-0005-0000-0000-000086B00000}"/>
    <cellStyle name="SAPBEXheaderText" xfId="1889" xr:uid="{00000000-0005-0000-0000-000087B00000}"/>
    <cellStyle name="SAPBEXheaderText 2" xfId="1890" xr:uid="{00000000-0005-0000-0000-000088B00000}"/>
    <cellStyle name="SAPBEXheaderText 2 2" xfId="1891" xr:uid="{00000000-0005-0000-0000-000089B00000}"/>
    <cellStyle name="SAPBEXheaderText 2 2 2" xfId="1892" xr:uid="{00000000-0005-0000-0000-00008AB00000}"/>
    <cellStyle name="SAPBEXheaderText 2 2 3" xfId="8485" xr:uid="{00000000-0005-0000-0000-00008BB00000}"/>
    <cellStyle name="SAPBEXheaderText 2 3" xfId="1893" xr:uid="{00000000-0005-0000-0000-00008CB00000}"/>
    <cellStyle name="SAPBEXheaderText 2 4" xfId="1894" xr:uid="{00000000-0005-0000-0000-00008DB00000}"/>
    <cellStyle name="SAPBEXheaderText 2 5" xfId="1895" xr:uid="{00000000-0005-0000-0000-00008EB00000}"/>
    <cellStyle name="SAPBEXheaderText 2 6" xfId="11073" xr:uid="{00000000-0005-0000-0000-00008FB00000}"/>
    <cellStyle name="SAPBEXheaderText 2 7" xfId="10792" xr:uid="{00000000-0005-0000-0000-000090B00000}"/>
    <cellStyle name="SAPBEXheaderText 3" xfId="1896" xr:uid="{00000000-0005-0000-0000-000091B00000}"/>
    <cellStyle name="SAPBEXheaderText 3 2" xfId="1897" xr:uid="{00000000-0005-0000-0000-000092B00000}"/>
    <cellStyle name="SAPBEXheaderText 3 2 2" xfId="8486" xr:uid="{00000000-0005-0000-0000-000093B00000}"/>
    <cellStyle name="SAPBEXheaderText 3 3" xfId="1898" xr:uid="{00000000-0005-0000-0000-000094B00000}"/>
    <cellStyle name="SAPBEXheaderText 3 4" xfId="1899" xr:uid="{00000000-0005-0000-0000-000095B00000}"/>
    <cellStyle name="SAPBEXheaderText 3 5" xfId="8487" xr:uid="{00000000-0005-0000-0000-000096B00000}"/>
    <cellStyle name="SAPBEXheaderText 3 6" xfId="11074" xr:uid="{00000000-0005-0000-0000-000097B00000}"/>
    <cellStyle name="SAPBEXheaderText 4" xfId="1900" xr:uid="{00000000-0005-0000-0000-000098B00000}"/>
    <cellStyle name="SAPBEXheaderText 4 2" xfId="1901" xr:uid="{00000000-0005-0000-0000-000099B00000}"/>
    <cellStyle name="SAPBEXheaderText 4 2 2" xfId="8488" xr:uid="{00000000-0005-0000-0000-00009AB00000}"/>
    <cellStyle name="SAPBEXheaderText 4 3" xfId="1902" xr:uid="{00000000-0005-0000-0000-00009BB00000}"/>
    <cellStyle name="SAPBEXheaderText 4 4" xfId="1903" xr:uid="{00000000-0005-0000-0000-00009CB00000}"/>
    <cellStyle name="SAPBEXheaderText 4 5" xfId="8489" xr:uid="{00000000-0005-0000-0000-00009DB00000}"/>
    <cellStyle name="SAPBEXheaderText 4 6" xfId="11075" xr:uid="{00000000-0005-0000-0000-00009EB00000}"/>
    <cellStyle name="SAPBEXheaderText 5" xfId="8490" xr:uid="{00000000-0005-0000-0000-00009FB00000}"/>
    <cellStyle name="SAPBEXheaderText 5 2" xfId="8491" xr:uid="{00000000-0005-0000-0000-0000A0B00000}"/>
    <cellStyle name="SAPBEXheaderText 5 3" xfId="47327" xr:uid="{00000000-0005-0000-0000-0000A1B00000}"/>
    <cellStyle name="SAPBEXheaderText 6" xfId="8492" xr:uid="{00000000-0005-0000-0000-0000A2B00000}"/>
    <cellStyle name="SAPBEXheaderText 6 2" xfId="47364" xr:uid="{00000000-0005-0000-0000-0000A3B00000}"/>
    <cellStyle name="SAPBEXheaderText 7" xfId="8493" xr:uid="{00000000-0005-0000-0000-0000A4B00000}"/>
    <cellStyle name="SAPBEXheaderText 7 2" xfId="47391" xr:uid="{00000000-0005-0000-0000-0000A5B00000}"/>
    <cellStyle name="SAPBEXheaderText 8" xfId="47419" xr:uid="{00000000-0005-0000-0000-0000A6B00000}"/>
    <cellStyle name="SAPBEXheaderText 9" xfId="47456" xr:uid="{00000000-0005-0000-0000-0000A7B00000}"/>
    <cellStyle name="SAPBEXHLevel0" xfId="1904" xr:uid="{00000000-0005-0000-0000-0000A8B00000}"/>
    <cellStyle name="SAPBEXHLevel0 2" xfId="1905" xr:uid="{00000000-0005-0000-0000-0000A9B00000}"/>
    <cellStyle name="SAPBEXHLevel0 2 2" xfId="1906" xr:uid="{00000000-0005-0000-0000-0000AAB00000}"/>
    <cellStyle name="SAPBEXHLevel0 2 2 2" xfId="1907" xr:uid="{00000000-0005-0000-0000-0000ABB00000}"/>
    <cellStyle name="SAPBEXHLevel0 2 3" xfId="1908" xr:uid="{00000000-0005-0000-0000-0000ACB00000}"/>
    <cellStyle name="SAPBEXHLevel0 2 4" xfId="8494" xr:uid="{00000000-0005-0000-0000-0000ADB00000}"/>
    <cellStyle name="SAPBEXHLevel0 2 5" xfId="11076" xr:uid="{00000000-0005-0000-0000-0000AEB00000}"/>
    <cellStyle name="SAPBEXHLevel0 2 6" xfId="10793" xr:uid="{00000000-0005-0000-0000-0000AFB00000}"/>
    <cellStyle name="SAPBEXHLevel0 3" xfId="1909" xr:uid="{00000000-0005-0000-0000-0000B0B00000}"/>
    <cellStyle name="SAPBEXHLevel0 3 2" xfId="1910" xr:uid="{00000000-0005-0000-0000-0000B1B00000}"/>
    <cellStyle name="SAPBEXHLevel0 3 3" xfId="1911" xr:uid="{00000000-0005-0000-0000-0000B2B00000}"/>
    <cellStyle name="SAPBEXHLevel0 3 4" xfId="1912" xr:uid="{00000000-0005-0000-0000-0000B3B00000}"/>
    <cellStyle name="SAPBEXHLevel0 3 5" xfId="8495" xr:uid="{00000000-0005-0000-0000-0000B4B00000}"/>
    <cellStyle name="SAPBEXHLevel0 4" xfId="1913" xr:uid="{00000000-0005-0000-0000-0000B5B00000}"/>
    <cellStyle name="SAPBEXHLevel0 4 2" xfId="1914" xr:uid="{00000000-0005-0000-0000-0000B6B00000}"/>
    <cellStyle name="SAPBEXHLevel0 4 3" xfId="1915" xr:uid="{00000000-0005-0000-0000-0000B7B00000}"/>
    <cellStyle name="SAPBEXHLevel0 4 4" xfId="1916" xr:uid="{00000000-0005-0000-0000-0000B8B00000}"/>
    <cellStyle name="SAPBEXHLevel0 4 5" xfId="8496" xr:uid="{00000000-0005-0000-0000-0000B9B00000}"/>
    <cellStyle name="SAPBEXHLevel0 5" xfId="1917" xr:uid="{00000000-0005-0000-0000-0000BAB00000}"/>
    <cellStyle name="SAPBEXHLevel0 5 2" xfId="47328" xr:uid="{00000000-0005-0000-0000-0000BBB00000}"/>
    <cellStyle name="SAPBEXHLevel0 6" xfId="1918" xr:uid="{00000000-0005-0000-0000-0000BCB00000}"/>
    <cellStyle name="SAPBEXHLevel0 6 2" xfId="8497" xr:uid="{00000000-0005-0000-0000-0000BDB00000}"/>
    <cellStyle name="SAPBEXHLevel0 7" xfId="8498" xr:uid="{00000000-0005-0000-0000-0000BEB00000}"/>
    <cellStyle name="SAPBEXHLevel0 7 2" xfId="10256" xr:uid="{00000000-0005-0000-0000-0000BFB00000}"/>
    <cellStyle name="SAPBEXHLevel0 7 3" xfId="47392" xr:uid="{00000000-0005-0000-0000-0000C0B00000}"/>
    <cellStyle name="SAPBEXHLevel0 8" xfId="8499" xr:uid="{00000000-0005-0000-0000-0000C1B00000}"/>
    <cellStyle name="SAPBEXHLevel0 8 2" xfId="10262" xr:uid="{00000000-0005-0000-0000-0000C2B00000}"/>
    <cellStyle name="SAPBEXHLevel0 8 3" xfId="10212" xr:uid="{00000000-0005-0000-0000-0000C3B00000}"/>
    <cellStyle name="SAPBEXHLevel0 8 4" xfId="47418" xr:uid="{00000000-0005-0000-0000-0000C4B00000}"/>
    <cellStyle name="SAPBEXHLevel0 9" xfId="10224" xr:uid="{00000000-0005-0000-0000-0000C5B00000}"/>
    <cellStyle name="SAPBEXHLevel0 9 2" xfId="10274" xr:uid="{00000000-0005-0000-0000-0000C6B00000}"/>
    <cellStyle name="SAPBEXHLevel0 9 3" xfId="47455" xr:uid="{00000000-0005-0000-0000-0000C7B00000}"/>
    <cellStyle name="SAPBEXHLevel0X" xfId="1919" xr:uid="{00000000-0005-0000-0000-0000C8B00000}"/>
    <cellStyle name="SAPBEXHLevel0X 2" xfId="1920" xr:uid="{00000000-0005-0000-0000-0000C9B00000}"/>
    <cellStyle name="SAPBEXHLevel0X 2 2" xfId="1921" xr:uid="{00000000-0005-0000-0000-0000CAB00000}"/>
    <cellStyle name="SAPBEXHLevel0X 2 2 2" xfId="1922" xr:uid="{00000000-0005-0000-0000-0000CBB00000}"/>
    <cellStyle name="SAPBEXHLevel0X 2 3" xfId="1923" xr:uid="{00000000-0005-0000-0000-0000CCB00000}"/>
    <cellStyle name="SAPBEXHLevel0X 2 4" xfId="8500" xr:uid="{00000000-0005-0000-0000-0000CDB00000}"/>
    <cellStyle name="SAPBEXHLevel0X 2 5" xfId="11077" xr:uid="{00000000-0005-0000-0000-0000CEB00000}"/>
    <cellStyle name="SAPBEXHLevel0X 2 6" xfId="10794" xr:uid="{00000000-0005-0000-0000-0000CFB00000}"/>
    <cellStyle name="SAPBEXHLevel0X 3" xfId="1924" xr:uid="{00000000-0005-0000-0000-0000D0B00000}"/>
    <cellStyle name="SAPBEXHLevel0X 3 2" xfId="1925" xr:uid="{00000000-0005-0000-0000-0000D1B00000}"/>
    <cellStyle name="SAPBEXHLevel0X 3 3" xfId="1926" xr:uid="{00000000-0005-0000-0000-0000D2B00000}"/>
    <cellStyle name="SAPBEXHLevel0X 3 4" xfId="1927" xr:uid="{00000000-0005-0000-0000-0000D3B00000}"/>
    <cellStyle name="SAPBEXHLevel0X 3 5" xfId="8501" xr:uid="{00000000-0005-0000-0000-0000D4B00000}"/>
    <cellStyle name="SAPBEXHLevel0X 4" xfId="1928" xr:uid="{00000000-0005-0000-0000-0000D5B00000}"/>
    <cellStyle name="SAPBEXHLevel0X 4 2" xfId="1929" xr:uid="{00000000-0005-0000-0000-0000D6B00000}"/>
    <cellStyle name="SAPBEXHLevel0X 4 3" xfId="1930" xr:uid="{00000000-0005-0000-0000-0000D7B00000}"/>
    <cellStyle name="SAPBEXHLevel0X 4 4" xfId="1931" xr:uid="{00000000-0005-0000-0000-0000D8B00000}"/>
    <cellStyle name="SAPBEXHLevel0X 4 5" xfId="8502" xr:uid="{00000000-0005-0000-0000-0000D9B00000}"/>
    <cellStyle name="SAPBEXHLevel0X 5" xfId="1932" xr:uid="{00000000-0005-0000-0000-0000DAB00000}"/>
    <cellStyle name="SAPBEXHLevel0X 5 2" xfId="8503" xr:uid="{00000000-0005-0000-0000-0000DBB00000}"/>
    <cellStyle name="SAPBEXHLevel0X 5 3" xfId="47329" xr:uid="{00000000-0005-0000-0000-0000DCB00000}"/>
    <cellStyle name="SAPBEXHLevel0X 6" xfId="1933" xr:uid="{00000000-0005-0000-0000-0000DDB00000}"/>
    <cellStyle name="SAPBEXHLevel0X 6 2" xfId="8504" xr:uid="{00000000-0005-0000-0000-0000DEB00000}"/>
    <cellStyle name="SAPBEXHLevel0X 7" xfId="8505" xr:uid="{00000000-0005-0000-0000-0000DFB00000}"/>
    <cellStyle name="SAPBEXHLevel0X 7 2" xfId="10263" xr:uid="{00000000-0005-0000-0000-0000E0B00000}"/>
    <cellStyle name="SAPBEXHLevel0X 7 3" xfId="10213" xr:uid="{00000000-0005-0000-0000-0000E1B00000}"/>
    <cellStyle name="SAPBEXHLevel0X 7 4" xfId="47393" xr:uid="{00000000-0005-0000-0000-0000E2B00000}"/>
    <cellStyle name="SAPBEXHLevel0X 8" xfId="10225" xr:uid="{00000000-0005-0000-0000-0000E3B00000}"/>
    <cellStyle name="SAPBEXHLevel0X 8 2" xfId="10275" xr:uid="{00000000-0005-0000-0000-0000E4B00000}"/>
    <cellStyle name="SAPBEXHLevel0X 8 3" xfId="47417" xr:uid="{00000000-0005-0000-0000-0000E5B00000}"/>
    <cellStyle name="SAPBEXHLevel0X 9" xfId="47454" xr:uid="{00000000-0005-0000-0000-0000E6B00000}"/>
    <cellStyle name="SAPBEXHLevel1" xfId="1934" xr:uid="{00000000-0005-0000-0000-0000E7B00000}"/>
    <cellStyle name="SAPBEXHLevel1 2" xfId="1935" xr:uid="{00000000-0005-0000-0000-0000E8B00000}"/>
    <cellStyle name="SAPBEXHLevel1 2 2" xfId="1936" xr:uid="{00000000-0005-0000-0000-0000E9B00000}"/>
    <cellStyle name="SAPBEXHLevel1 2 2 2" xfId="1937" xr:uid="{00000000-0005-0000-0000-0000EAB00000}"/>
    <cellStyle name="SAPBEXHLevel1 2 3" xfId="1938" xr:uid="{00000000-0005-0000-0000-0000EBB00000}"/>
    <cellStyle name="SAPBEXHLevel1 2 4" xfId="8506" xr:uid="{00000000-0005-0000-0000-0000ECB00000}"/>
    <cellStyle name="SAPBEXHLevel1 2 5" xfId="11078" xr:uid="{00000000-0005-0000-0000-0000EDB00000}"/>
    <cellStyle name="SAPBEXHLevel1 2 6" xfId="10795" xr:uid="{00000000-0005-0000-0000-0000EEB00000}"/>
    <cellStyle name="SAPBEXHLevel1 3" xfId="1939" xr:uid="{00000000-0005-0000-0000-0000EFB00000}"/>
    <cellStyle name="SAPBEXHLevel1 3 2" xfId="1940" xr:uid="{00000000-0005-0000-0000-0000F0B00000}"/>
    <cellStyle name="SAPBEXHLevel1 3 3" xfId="1941" xr:uid="{00000000-0005-0000-0000-0000F1B00000}"/>
    <cellStyle name="SAPBEXHLevel1 3 4" xfId="1942" xr:uid="{00000000-0005-0000-0000-0000F2B00000}"/>
    <cellStyle name="SAPBEXHLevel1 3 5" xfId="8507" xr:uid="{00000000-0005-0000-0000-0000F3B00000}"/>
    <cellStyle name="SAPBEXHLevel1 4" xfId="1943" xr:uid="{00000000-0005-0000-0000-0000F4B00000}"/>
    <cellStyle name="SAPBEXHLevel1 4 2" xfId="1944" xr:uid="{00000000-0005-0000-0000-0000F5B00000}"/>
    <cellStyle name="SAPBEXHLevel1 4 3" xfId="1945" xr:uid="{00000000-0005-0000-0000-0000F6B00000}"/>
    <cellStyle name="SAPBEXHLevel1 4 4" xfId="1946" xr:uid="{00000000-0005-0000-0000-0000F7B00000}"/>
    <cellStyle name="SAPBEXHLevel1 4 5" xfId="8508" xr:uid="{00000000-0005-0000-0000-0000F8B00000}"/>
    <cellStyle name="SAPBEXHLevel1 5" xfId="1947" xr:uid="{00000000-0005-0000-0000-0000F9B00000}"/>
    <cellStyle name="SAPBEXHLevel1 5 2" xfId="47330" xr:uid="{00000000-0005-0000-0000-0000FAB00000}"/>
    <cellStyle name="SAPBEXHLevel1 6" xfId="1948" xr:uid="{00000000-0005-0000-0000-0000FBB00000}"/>
    <cellStyle name="SAPBEXHLevel1 6 2" xfId="8509" xr:uid="{00000000-0005-0000-0000-0000FCB00000}"/>
    <cellStyle name="SAPBEXHLevel1 7" xfId="8510" xr:uid="{00000000-0005-0000-0000-0000FDB00000}"/>
    <cellStyle name="SAPBEXHLevel1 7 2" xfId="10257" xr:uid="{00000000-0005-0000-0000-0000FEB00000}"/>
    <cellStyle name="SAPBEXHLevel1 7 3" xfId="47394" xr:uid="{00000000-0005-0000-0000-0000FFB00000}"/>
    <cellStyle name="SAPBEXHLevel1 8" xfId="8511" xr:uid="{00000000-0005-0000-0000-000000B10000}"/>
    <cellStyle name="SAPBEXHLevel1 8 2" xfId="10264" xr:uid="{00000000-0005-0000-0000-000001B10000}"/>
    <cellStyle name="SAPBEXHLevel1 8 3" xfId="10214" xr:uid="{00000000-0005-0000-0000-000002B10000}"/>
    <cellStyle name="SAPBEXHLevel1 8 4" xfId="47416" xr:uid="{00000000-0005-0000-0000-000003B10000}"/>
    <cellStyle name="SAPBEXHLevel1 9" xfId="10226" xr:uid="{00000000-0005-0000-0000-000004B10000}"/>
    <cellStyle name="SAPBEXHLevel1 9 2" xfId="10276" xr:uid="{00000000-0005-0000-0000-000005B10000}"/>
    <cellStyle name="SAPBEXHLevel1 9 3" xfId="47453" xr:uid="{00000000-0005-0000-0000-000006B10000}"/>
    <cellStyle name="SAPBEXHLevel1X" xfId="1949" xr:uid="{00000000-0005-0000-0000-000007B10000}"/>
    <cellStyle name="SAPBEXHLevel1X 2" xfId="1950" xr:uid="{00000000-0005-0000-0000-000008B10000}"/>
    <cellStyle name="SAPBEXHLevel1X 2 2" xfId="1951" xr:uid="{00000000-0005-0000-0000-000009B10000}"/>
    <cellStyle name="SAPBEXHLevel1X 2 2 2" xfId="1952" xr:uid="{00000000-0005-0000-0000-00000AB10000}"/>
    <cellStyle name="SAPBEXHLevel1X 2 3" xfId="1953" xr:uid="{00000000-0005-0000-0000-00000BB10000}"/>
    <cellStyle name="SAPBEXHLevel1X 2 4" xfId="8512" xr:uid="{00000000-0005-0000-0000-00000CB10000}"/>
    <cellStyle name="SAPBEXHLevel1X 2 5" xfId="11079" xr:uid="{00000000-0005-0000-0000-00000DB10000}"/>
    <cellStyle name="SAPBEXHLevel1X 2 6" xfId="10796" xr:uid="{00000000-0005-0000-0000-00000EB10000}"/>
    <cellStyle name="SAPBEXHLevel1X 3" xfId="1954" xr:uid="{00000000-0005-0000-0000-00000FB10000}"/>
    <cellStyle name="SAPBEXHLevel1X 3 2" xfId="1955" xr:uid="{00000000-0005-0000-0000-000010B10000}"/>
    <cellStyle name="SAPBEXHLevel1X 3 3" xfId="1956" xr:uid="{00000000-0005-0000-0000-000011B10000}"/>
    <cellStyle name="SAPBEXHLevel1X 3 4" xfId="1957" xr:uid="{00000000-0005-0000-0000-000012B10000}"/>
    <cellStyle name="SAPBEXHLevel1X 3 5" xfId="8513" xr:uid="{00000000-0005-0000-0000-000013B10000}"/>
    <cellStyle name="SAPBEXHLevel1X 4" xfId="1958" xr:uid="{00000000-0005-0000-0000-000014B10000}"/>
    <cellStyle name="SAPBEXHLevel1X 4 2" xfId="1959" xr:uid="{00000000-0005-0000-0000-000015B10000}"/>
    <cellStyle name="SAPBEXHLevel1X 4 3" xfId="1960" xr:uid="{00000000-0005-0000-0000-000016B10000}"/>
    <cellStyle name="SAPBEXHLevel1X 4 4" xfId="1961" xr:uid="{00000000-0005-0000-0000-000017B10000}"/>
    <cellStyle name="SAPBEXHLevel1X 4 5" xfId="8514" xr:uid="{00000000-0005-0000-0000-000018B10000}"/>
    <cellStyle name="SAPBEXHLevel1X 5" xfId="1962" xr:uid="{00000000-0005-0000-0000-000019B10000}"/>
    <cellStyle name="SAPBEXHLevel1X 5 2" xfId="8515" xr:uid="{00000000-0005-0000-0000-00001AB10000}"/>
    <cellStyle name="SAPBEXHLevel1X 5 3" xfId="47331" xr:uid="{00000000-0005-0000-0000-00001BB10000}"/>
    <cellStyle name="SAPBEXHLevel1X 6" xfId="1963" xr:uid="{00000000-0005-0000-0000-00001CB10000}"/>
    <cellStyle name="SAPBEXHLevel1X 6 2" xfId="8516" xr:uid="{00000000-0005-0000-0000-00001DB10000}"/>
    <cellStyle name="SAPBEXHLevel1X 7" xfId="8517" xr:uid="{00000000-0005-0000-0000-00001EB10000}"/>
    <cellStyle name="SAPBEXHLevel1X 7 2" xfId="10265" xr:uid="{00000000-0005-0000-0000-00001FB10000}"/>
    <cellStyle name="SAPBEXHLevel1X 7 3" xfId="10215" xr:uid="{00000000-0005-0000-0000-000020B10000}"/>
    <cellStyle name="SAPBEXHLevel1X 7 4" xfId="47395" xr:uid="{00000000-0005-0000-0000-000021B10000}"/>
    <cellStyle name="SAPBEXHLevel1X 8" xfId="10227" xr:uid="{00000000-0005-0000-0000-000022B10000}"/>
    <cellStyle name="SAPBEXHLevel1X 8 2" xfId="10277" xr:uid="{00000000-0005-0000-0000-000023B10000}"/>
    <cellStyle name="SAPBEXHLevel1X 8 3" xfId="47415" xr:uid="{00000000-0005-0000-0000-000024B10000}"/>
    <cellStyle name="SAPBEXHLevel1X 9" xfId="47452" xr:uid="{00000000-0005-0000-0000-000025B10000}"/>
    <cellStyle name="SAPBEXHLevel2" xfId="1964" xr:uid="{00000000-0005-0000-0000-000026B10000}"/>
    <cellStyle name="SAPBEXHLevel2 2" xfId="1965" xr:uid="{00000000-0005-0000-0000-000027B10000}"/>
    <cellStyle name="SAPBEXHLevel2 2 2" xfId="1966" xr:uid="{00000000-0005-0000-0000-000028B10000}"/>
    <cellStyle name="SAPBEXHLevel2 2 2 2" xfId="1967" xr:uid="{00000000-0005-0000-0000-000029B10000}"/>
    <cellStyle name="SAPBEXHLevel2 2 3" xfId="1968" xr:uid="{00000000-0005-0000-0000-00002AB10000}"/>
    <cellStyle name="SAPBEXHLevel2 2 4" xfId="8518" xr:uid="{00000000-0005-0000-0000-00002BB10000}"/>
    <cellStyle name="SAPBEXHLevel2 2 5" xfId="11080" xr:uid="{00000000-0005-0000-0000-00002CB10000}"/>
    <cellStyle name="SAPBEXHLevel2 2 6" xfId="10797" xr:uid="{00000000-0005-0000-0000-00002DB10000}"/>
    <cellStyle name="SAPBEXHLevel2 3" xfId="1969" xr:uid="{00000000-0005-0000-0000-00002EB10000}"/>
    <cellStyle name="SAPBEXHLevel2 3 2" xfId="1970" xr:uid="{00000000-0005-0000-0000-00002FB10000}"/>
    <cellStyle name="SAPBEXHLevel2 3 3" xfId="1971" xr:uid="{00000000-0005-0000-0000-000030B10000}"/>
    <cellStyle name="SAPBEXHLevel2 3 4" xfId="1972" xr:uid="{00000000-0005-0000-0000-000031B10000}"/>
    <cellStyle name="SAPBEXHLevel2 3 5" xfId="8519" xr:uid="{00000000-0005-0000-0000-000032B10000}"/>
    <cellStyle name="SAPBEXHLevel2 4" xfId="1973" xr:uid="{00000000-0005-0000-0000-000033B10000}"/>
    <cellStyle name="SAPBEXHLevel2 4 2" xfId="1974" xr:uid="{00000000-0005-0000-0000-000034B10000}"/>
    <cellStyle name="SAPBEXHLevel2 4 3" xfId="1975" xr:uid="{00000000-0005-0000-0000-000035B10000}"/>
    <cellStyle name="SAPBEXHLevel2 4 4" xfId="1976" xr:uid="{00000000-0005-0000-0000-000036B10000}"/>
    <cellStyle name="SAPBEXHLevel2 4 5" xfId="8520" xr:uid="{00000000-0005-0000-0000-000037B10000}"/>
    <cellStyle name="SAPBEXHLevel2 5" xfId="1977" xr:uid="{00000000-0005-0000-0000-000038B10000}"/>
    <cellStyle name="SAPBEXHLevel2 5 2" xfId="8521" xr:uid="{00000000-0005-0000-0000-000039B10000}"/>
    <cellStyle name="SAPBEXHLevel2 5 3" xfId="47332" xr:uid="{00000000-0005-0000-0000-00003AB10000}"/>
    <cellStyle name="SAPBEXHLevel2 6" xfId="1978" xr:uid="{00000000-0005-0000-0000-00003BB10000}"/>
    <cellStyle name="SAPBEXHLevel2 6 2" xfId="8522" xr:uid="{00000000-0005-0000-0000-00003CB10000}"/>
    <cellStyle name="SAPBEXHLevel2 7" xfId="8523" xr:uid="{00000000-0005-0000-0000-00003DB10000}"/>
    <cellStyle name="SAPBEXHLevel2 7 2" xfId="10266" xr:uid="{00000000-0005-0000-0000-00003EB10000}"/>
    <cellStyle name="SAPBEXHLevel2 7 3" xfId="10216" xr:uid="{00000000-0005-0000-0000-00003FB10000}"/>
    <cellStyle name="SAPBEXHLevel2 7 4" xfId="47396" xr:uid="{00000000-0005-0000-0000-000040B10000}"/>
    <cellStyle name="SAPBEXHLevel2 8" xfId="10228" xr:uid="{00000000-0005-0000-0000-000041B10000}"/>
    <cellStyle name="SAPBEXHLevel2 8 2" xfId="10278" xr:uid="{00000000-0005-0000-0000-000042B10000}"/>
    <cellStyle name="SAPBEXHLevel2 8 3" xfId="47414" xr:uid="{00000000-0005-0000-0000-000043B10000}"/>
    <cellStyle name="SAPBEXHLevel2 9" xfId="47451" xr:uid="{00000000-0005-0000-0000-000044B10000}"/>
    <cellStyle name="SAPBEXHLevel2X" xfId="1979" xr:uid="{00000000-0005-0000-0000-000045B10000}"/>
    <cellStyle name="SAPBEXHLevel2X 2" xfId="1980" xr:uid="{00000000-0005-0000-0000-000046B10000}"/>
    <cellStyle name="SAPBEXHLevel2X 2 2" xfId="1981" xr:uid="{00000000-0005-0000-0000-000047B10000}"/>
    <cellStyle name="SAPBEXHLevel2X 2 2 2" xfId="1982" xr:uid="{00000000-0005-0000-0000-000048B10000}"/>
    <cellStyle name="SAPBEXHLevel2X 2 3" xfId="1983" xr:uid="{00000000-0005-0000-0000-000049B10000}"/>
    <cellStyle name="SAPBEXHLevel2X 2 4" xfId="8524" xr:uid="{00000000-0005-0000-0000-00004AB10000}"/>
    <cellStyle name="SAPBEXHLevel2X 2 5" xfId="11081" xr:uid="{00000000-0005-0000-0000-00004BB10000}"/>
    <cellStyle name="SAPBEXHLevel2X 2 6" xfId="10798" xr:uid="{00000000-0005-0000-0000-00004CB10000}"/>
    <cellStyle name="SAPBEXHLevel2X 3" xfId="1984" xr:uid="{00000000-0005-0000-0000-00004DB10000}"/>
    <cellStyle name="SAPBEXHLevel2X 3 2" xfId="1985" xr:uid="{00000000-0005-0000-0000-00004EB10000}"/>
    <cellStyle name="SAPBEXHLevel2X 3 3" xfId="1986" xr:uid="{00000000-0005-0000-0000-00004FB10000}"/>
    <cellStyle name="SAPBEXHLevel2X 3 4" xfId="1987" xr:uid="{00000000-0005-0000-0000-000050B10000}"/>
    <cellStyle name="SAPBEXHLevel2X 3 5" xfId="8525" xr:uid="{00000000-0005-0000-0000-000051B10000}"/>
    <cellStyle name="SAPBEXHLevel2X 4" xfId="1988" xr:uid="{00000000-0005-0000-0000-000052B10000}"/>
    <cellStyle name="SAPBEXHLevel2X 4 2" xfId="1989" xr:uid="{00000000-0005-0000-0000-000053B10000}"/>
    <cellStyle name="SAPBEXHLevel2X 4 3" xfId="1990" xr:uid="{00000000-0005-0000-0000-000054B10000}"/>
    <cellStyle name="SAPBEXHLevel2X 4 4" xfId="1991" xr:uid="{00000000-0005-0000-0000-000055B10000}"/>
    <cellStyle name="SAPBEXHLevel2X 4 5" xfId="8526" xr:uid="{00000000-0005-0000-0000-000056B10000}"/>
    <cellStyle name="SAPBEXHLevel2X 5" xfId="1992" xr:uid="{00000000-0005-0000-0000-000057B10000}"/>
    <cellStyle name="SAPBEXHLevel2X 5 2" xfId="8527" xr:uid="{00000000-0005-0000-0000-000058B10000}"/>
    <cellStyle name="SAPBEXHLevel2X 5 3" xfId="47339" xr:uid="{00000000-0005-0000-0000-000059B10000}"/>
    <cellStyle name="SAPBEXHLevel2X 6" xfId="1993" xr:uid="{00000000-0005-0000-0000-00005AB10000}"/>
    <cellStyle name="SAPBEXHLevel2X 6 2" xfId="8528" xr:uid="{00000000-0005-0000-0000-00005BB10000}"/>
    <cellStyle name="SAPBEXHLevel2X 7" xfId="8529" xr:uid="{00000000-0005-0000-0000-00005CB10000}"/>
    <cellStyle name="SAPBEXHLevel2X 7 2" xfId="10267" xr:uid="{00000000-0005-0000-0000-00005DB10000}"/>
    <cellStyle name="SAPBEXHLevel2X 7 3" xfId="10217" xr:uid="{00000000-0005-0000-0000-00005EB10000}"/>
    <cellStyle name="SAPBEXHLevel2X 7 4" xfId="47397" xr:uid="{00000000-0005-0000-0000-00005FB10000}"/>
    <cellStyle name="SAPBEXHLevel2X 8" xfId="10229" xr:uid="{00000000-0005-0000-0000-000060B10000}"/>
    <cellStyle name="SAPBEXHLevel2X 8 2" xfId="10279" xr:uid="{00000000-0005-0000-0000-000061B10000}"/>
    <cellStyle name="SAPBEXHLevel2X 8 3" xfId="47413" xr:uid="{00000000-0005-0000-0000-000062B10000}"/>
    <cellStyle name="SAPBEXHLevel2X 9" xfId="47450" xr:uid="{00000000-0005-0000-0000-000063B10000}"/>
    <cellStyle name="SAPBEXHLevel3" xfId="1994" xr:uid="{00000000-0005-0000-0000-000064B10000}"/>
    <cellStyle name="SAPBEXHLevel3 2" xfId="1995" xr:uid="{00000000-0005-0000-0000-000065B10000}"/>
    <cellStyle name="SAPBEXHLevel3 2 2" xfId="1996" xr:uid="{00000000-0005-0000-0000-000066B10000}"/>
    <cellStyle name="SAPBEXHLevel3 2 2 2" xfId="1997" xr:uid="{00000000-0005-0000-0000-000067B10000}"/>
    <cellStyle name="SAPBEXHLevel3 2 3" xfId="1998" xr:uid="{00000000-0005-0000-0000-000068B10000}"/>
    <cellStyle name="SAPBEXHLevel3 2 4" xfId="8530" xr:uid="{00000000-0005-0000-0000-000069B10000}"/>
    <cellStyle name="SAPBEXHLevel3 2 5" xfId="11082" xr:uid="{00000000-0005-0000-0000-00006AB10000}"/>
    <cellStyle name="SAPBEXHLevel3 2 6" xfId="10799" xr:uid="{00000000-0005-0000-0000-00006BB10000}"/>
    <cellStyle name="SAPBEXHLevel3 3" xfId="1999" xr:uid="{00000000-0005-0000-0000-00006CB10000}"/>
    <cellStyle name="SAPBEXHLevel3 3 2" xfId="2000" xr:uid="{00000000-0005-0000-0000-00006DB10000}"/>
    <cellStyle name="SAPBEXHLevel3 3 3" xfId="2001" xr:uid="{00000000-0005-0000-0000-00006EB10000}"/>
    <cellStyle name="SAPBEXHLevel3 3 4" xfId="2002" xr:uid="{00000000-0005-0000-0000-00006FB10000}"/>
    <cellStyle name="SAPBEXHLevel3 3 5" xfId="8531" xr:uid="{00000000-0005-0000-0000-000070B10000}"/>
    <cellStyle name="SAPBEXHLevel3 4" xfId="2003" xr:uid="{00000000-0005-0000-0000-000071B10000}"/>
    <cellStyle name="SAPBEXHLevel3 4 2" xfId="2004" xr:uid="{00000000-0005-0000-0000-000072B10000}"/>
    <cellStyle name="SAPBEXHLevel3 4 3" xfId="2005" xr:uid="{00000000-0005-0000-0000-000073B10000}"/>
    <cellStyle name="SAPBEXHLevel3 4 4" xfId="2006" xr:uid="{00000000-0005-0000-0000-000074B10000}"/>
    <cellStyle name="SAPBEXHLevel3 4 5" xfId="8532" xr:uid="{00000000-0005-0000-0000-000075B10000}"/>
    <cellStyle name="SAPBEXHLevel3 5" xfId="2007" xr:uid="{00000000-0005-0000-0000-000076B10000}"/>
    <cellStyle name="SAPBEXHLevel3 5 2" xfId="8533" xr:uid="{00000000-0005-0000-0000-000077B10000}"/>
    <cellStyle name="SAPBEXHLevel3 5 3" xfId="47333" xr:uid="{00000000-0005-0000-0000-000078B10000}"/>
    <cellStyle name="SAPBEXHLevel3 6" xfId="2008" xr:uid="{00000000-0005-0000-0000-000079B10000}"/>
    <cellStyle name="SAPBEXHLevel3 6 2" xfId="8534" xr:uid="{00000000-0005-0000-0000-00007AB10000}"/>
    <cellStyle name="SAPBEXHLevel3 7" xfId="8535" xr:uid="{00000000-0005-0000-0000-00007BB10000}"/>
    <cellStyle name="SAPBEXHLevel3 7 2" xfId="10268" xr:uid="{00000000-0005-0000-0000-00007CB10000}"/>
    <cellStyle name="SAPBEXHLevel3 7 3" xfId="10218" xr:uid="{00000000-0005-0000-0000-00007DB10000}"/>
    <cellStyle name="SAPBEXHLevel3 7 4" xfId="47398" xr:uid="{00000000-0005-0000-0000-00007EB10000}"/>
    <cellStyle name="SAPBEXHLevel3 8" xfId="10230" xr:uid="{00000000-0005-0000-0000-00007FB10000}"/>
    <cellStyle name="SAPBEXHLevel3 8 2" xfId="10280" xr:uid="{00000000-0005-0000-0000-000080B10000}"/>
    <cellStyle name="SAPBEXHLevel3 8 3" xfId="47412" xr:uid="{00000000-0005-0000-0000-000081B10000}"/>
    <cellStyle name="SAPBEXHLevel3 9" xfId="47449" xr:uid="{00000000-0005-0000-0000-000082B10000}"/>
    <cellStyle name="SAPBEXHLevel3X" xfId="2009" xr:uid="{00000000-0005-0000-0000-000083B10000}"/>
    <cellStyle name="SAPBEXHLevel3X 2" xfId="2010" xr:uid="{00000000-0005-0000-0000-000084B10000}"/>
    <cellStyle name="SAPBEXHLevel3X 2 2" xfId="2011" xr:uid="{00000000-0005-0000-0000-000085B10000}"/>
    <cellStyle name="SAPBEXHLevel3X 2 2 2" xfId="2012" xr:uid="{00000000-0005-0000-0000-000086B10000}"/>
    <cellStyle name="SAPBEXHLevel3X 2 3" xfId="2013" xr:uid="{00000000-0005-0000-0000-000087B10000}"/>
    <cellStyle name="SAPBEXHLevel3X 2 4" xfId="8536" xr:uid="{00000000-0005-0000-0000-000088B10000}"/>
    <cellStyle name="SAPBEXHLevel3X 2 5" xfId="11083" xr:uid="{00000000-0005-0000-0000-000089B10000}"/>
    <cellStyle name="SAPBEXHLevel3X 2 6" xfId="10800" xr:uid="{00000000-0005-0000-0000-00008AB10000}"/>
    <cellStyle name="SAPBEXHLevel3X 3" xfId="2014" xr:uid="{00000000-0005-0000-0000-00008BB10000}"/>
    <cellStyle name="SAPBEXHLevel3X 3 2" xfId="2015" xr:uid="{00000000-0005-0000-0000-00008CB10000}"/>
    <cellStyle name="SAPBEXHLevel3X 3 3" xfId="2016" xr:uid="{00000000-0005-0000-0000-00008DB10000}"/>
    <cellStyle name="SAPBEXHLevel3X 3 4" xfId="2017" xr:uid="{00000000-0005-0000-0000-00008EB10000}"/>
    <cellStyle name="SAPBEXHLevel3X 3 5" xfId="8537" xr:uid="{00000000-0005-0000-0000-00008FB10000}"/>
    <cellStyle name="SAPBEXHLevel3X 4" xfId="2018" xr:uid="{00000000-0005-0000-0000-000090B10000}"/>
    <cellStyle name="SAPBEXHLevel3X 4 2" xfId="2019" xr:uid="{00000000-0005-0000-0000-000091B10000}"/>
    <cellStyle name="SAPBEXHLevel3X 4 3" xfId="2020" xr:uid="{00000000-0005-0000-0000-000092B10000}"/>
    <cellStyle name="SAPBEXHLevel3X 4 4" xfId="2021" xr:uid="{00000000-0005-0000-0000-000093B10000}"/>
    <cellStyle name="SAPBEXHLevel3X 4 5" xfId="8538" xr:uid="{00000000-0005-0000-0000-000094B10000}"/>
    <cellStyle name="SAPBEXHLevel3X 5" xfId="2022" xr:uid="{00000000-0005-0000-0000-000095B10000}"/>
    <cellStyle name="SAPBEXHLevel3X 5 2" xfId="8539" xr:uid="{00000000-0005-0000-0000-000096B10000}"/>
    <cellStyle name="SAPBEXHLevel3X 5 3" xfId="47337" xr:uid="{00000000-0005-0000-0000-000097B10000}"/>
    <cellStyle name="SAPBEXHLevel3X 6" xfId="2023" xr:uid="{00000000-0005-0000-0000-000098B10000}"/>
    <cellStyle name="SAPBEXHLevel3X 6 2" xfId="8540" xr:uid="{00000000-0005-0000-0000-000099B10000}"/>
    <cellStyle name="SAPBEXHLevel3X 7" xfId="8541" xr:uid="{00000000-0005-0000-0000-00009AB10000}"/>
    <cellStyle name="SAPBEXHLevel3X 7 2" xfId="10269" xr:uid="{00000000-0005-0000-0000-00009BB10000}"/>
    <cellStyle name="SAPBEXHLevel3X 7 3" xfId="10219" xr:uid="{00000000-0005-0000-0000-00009CB10000}"/>
    <cellStyle name="SAPBEXHLevel3X 7 4" xfId="47399" xr:uid="{00000000-0005-0000-0000-00009DB10000}"/>
    <cellStyle name="SAPBEXHLevel3X 8" xfId="10231" xr:uid="{00000000-0005-0000-0000-00009EB10000}"/>
    <cellStyle name="SAPBEXHLevel3X 8 2" xfId="10281" xr:uid="{00000000-0005-0000-0000-00009FB10000}"/>
    <cellStyle name="SAPBEXHLevel3X 8 3" xfId="47411" xr:uid="{00000000-0005-0000-0000-0000A0B10000}"/>
    <cellStyle name="SAPBEXHLevel3X 9" xfId="47448" xr:uid="{00000000-0005-0000-0000-0000A1B10000}"/>
    <cellStyle name="SAPBEXchaText" xfId="2024" xr:uid="{00000000-0005-0000-0000-0000A2B10000}"/>
    <cellStyle name="SAPBEXchaText 10" xfId="8542" xr:uid="{00000000-0005-0000-0000-0000A3B10000}"/>
    <cellStyle name="SAPBEXchaText 11" xfId="8543" xr:uid="{00000000-0005-0000-0000-0000A4B10000}"/>
    <cellStyle name="SAPBEXchaText 12" xfId="8544" xr:uid="{00000000-0005-0000-0000-0000A5B10000}"/>
    <cellStyle name="SAPBEXchaText 12 2" xfId="10254" xr:uid="{00000000-0005-0000-0000-0000A6B10000}"/>
    <cellStyle name="SAPBEXchaText 13" xfId="8545" xr:uid="{00000000-0005-0000-0000-0000A7B10000}"/>
    <cellStyle name="SAPBEXchaText 13 2" xfId="10260" xr:uid="{00000000-0005-0000-0000-0000A8B10000}"/>
    <cellStyle name="SAPBEXchaText 13 3" xfId="10210" xr:uid="{00000000-0005-0000-0000-0000A9B10000}"/>
    <cellStyle name="SAPBEXchaText 14" xfId="10222" xr:uid="{00000000-0005-0000-0000-0000AAB10000}"/>
    <cellStyle name="SAPBEXchaText 14 2" xfId="10272" xr:uid="{00000000-0005-0000-0000-0000ABB10000}"/>
    <cellStyle name="SAPBEXchaText 2" xfId="2025" xr:uid="{00000000-0005-0000-0000-0000ACB10000}"/>
    <cellStyle name="SAPBEXchaText 2 2" xfId="2026" xr:uid="{00000000-0005-0000-0000-0000ADB10000}"/>
    <cellStyle name="SAPBEXchaText 2 2 2" xfId="2027" xr:uid="{00000000-0005-0000-0000-0000AEB10000}"/>
    <cellStyle name="SAPBEXchaText 2 2 2 2" xfId="8546" xr:uid="{00000000-0005-0000-0000-0000AFB10000}"/>
    <cellStyle name="SAPBEXchaText 2 2 3" xfId="8547" xr:uid="{00000000-0005-0000-0000-0000B0B10000}"/>
    <cellStyle name="SAPBEXchaText 2 3" xfId="2028" xr:uid="{00000000-0005-0000-0000-0000B1B10000}"/>
    <cellStyle name="SAPBEXchaText 2 3 2" xfId="2029" xr:uid="{00000000-0005-0000-0000-0000B2B10000}"/>
    <cellStyle name="SAPBEXchaText 2 3 3" xfId="2030" xr:uid="{00000000-0005-0000-0000-0000B3B10000}"/>
    <cellStyle name="SAPBEXchaText 2 3 4" xfId="8548" xr:uid="{00000000-0005-0000-0000-0000B4B10000}"/>
    <cellStyle name="SAPBEXchaText 2 4" xfId="8549" xr:uid="{00000000-0005-0000-0000-0000B5B10000}"/>
    <cellStyle name="SAPBEXchaText 2 4 2" xfId="11210" xr:uid="{00000000-0005-0000-0000-0000B6B10000}"/>
    <cellStyle name="SAPBEXchaText 2 4 3" xfId="10801" xr:uid="{00000000-0005-0000-0000-0000B7B10000}"/>
    <cellStyle name="SAPBEXchaText 2 5" xfId="8550" xr:uid="{00000000-0005-0000-0000-0000B8B10000}"/>
    <cellStyle name="SAPBEXchaText 2 6" xfId="8551" xr:uid="{00000000-0005-0000-0000-0000B9B10000}"/>
    <cellStyle name="SAPBEXchaText 3" xfId="2031" xr:uid="{00000000-0005-0000-0000-0000BAB10000}"/>
    <cellStyle name="SAPBEXchaText 3 2" xfId="2032" xr:uid="{00000000-0005-0000-0000-0000BBB10000}"/>
    <cellStyle name="SAPBEXchaText 3 2 2" xfId="8552" xr:uid="{00000000-0005-0000-0000-0000BCB10000}"/>
    <cellStyle name="SAPBEXchaText 3 3" xfId="2033" xr:uid="{00000000-0005-0000-0000-0000BDB10000}"/>
    <cellStyle name="SAPBEXchaText 3 3 2" xfId="8553" xr:uid="{00000000-0005-0000-0000-0000BEB10000}"/>
    <cellStyle name="SAPBEXchaText 3 4" xfId="2034" xr:uid="{00000000-0005-0000-0000-0000BFB10000}"/>
    <cellStyle name="SAPBEXchaText 3 5" xfId="2035" xr:uid="{00000000-0005-0000-0000-0000C0B10000}"/>
    <cellStyle name="SAPBEXchaText 3 6" xfId="2036" xr:uid="{00000000-0005-0000-0000-0000C1B10000}"/>
    <cellStyle name="SAPBEXchaText 3 7" xfId="8554" xr:uid="{00000000-0005-0000-0000-0000C2B10000}"/>
    <cellStyle name="SAPBEXchaText 4" xfId="2037" xr:uid="{00000000-0005-0000-0000-0000C3B10000}"/>
    <cellStyle name="SAPBEXchaText 4 2" xfId="2038" xr:uid="{00000000-0005-0000-0000-0000C4B10000}"/>
    <cellStyle name="SAPBEXchaText 4 2 2" xfId="8555" xr:uid="{00000000-0005-0000-0000-0000C5B10000}"/>
    <cellStyle name="SAPBEXchaText 4 2 3" xfId="11084" xr:uid="{00000000-0005-0000-0000-0000C6B10000}"/>
    <cellStyle name="SAPBEXchaText 4 2 4" xfId="10802" xr:uid="{00000000-0005-0000-0000-0000C7B10000}"/>
    <cellStyle name="SAPBEXchaText 4 3" xfId="2039" xr:uid="{00000000-0005-0000-0000-0000C8B10000}"/>
    <cellStyle name="SAPBEXchaText 4 4" xfId="2040" xr:uid="{00000000-0005-0000-0000-0000C9B10000}"/>
    <cellStyle name="SAPBEXchaText 4 5" xfId="2041" xr:uid="{00000000-0005-0000-0000-0000CAB10000}"/>
    <cellStyle name="SAPBEXchaText 4 6" xfId="2042" xr:uid="{00000000-0005-0000-0000-0000CBB10000}"/>
    <cellStyle name="SAPBEXchaText 4 7" xfId="8556" xr:uid="{00000000-0005-0000-0000-0000CCB10000}"/>
    <cellStyle name="SAPBEXchaText 5" xfId="2043" xr:uid="{00000000-0005-0000-0000-0000CDB10000}"/>
    <cellStyle name="SAPBEXchaText 5 2" xfId="8557" xr:uid="{00000000-0005-0000-0000-0000CEB10000}"/>
    <cellStyle name="SAPBEXchaText 5 3" xfId="47343" xr:uid="{00000000-0005-0000-0000-0000CFB10000}"/>
    <cellStyle name="SAPBEXchaText 6" xfId="8558" xr:uid="{00000000-0005-0000-0000-0000D0B10000}"/>
    <cellStyle name="SAPBEXchaText 6 2" xfId="47373" xr:uid="{00000000-0005-0000-0000-0000D1B10000}"/>
    <cellStyle name="SAPBEXchaText 7" xfId="8559" xr:uid="{00000000-0005-0000-0000-0000D2B10000}"/>
    <cellStyle name="SAPBEXchaText 7 2" xfId="47361" xr:uid="{00000000-0005-0000-0000-0000D3B10000}"/>
    <cellStyle name="SAPBEXchaText 8" xfId="8560" xr:uid="{00000000-0005-0000-0000-0000D4B10000}"/>
    <cellStyle name="SAPBEXchaText 8 2" xfId="47436" xr:uid="{00000000-0005-0000-0000-0000D5B10000}"/>
    <cellStyle name="SAPBEXchaText 9" xfId="8561" xr:uid="{00000000-0005-0000-0000-0000D6B10000}"/>
    <cellStyle name="SAPBEXchaText 9 2" xfId="47469" xr:uid="{00000000-0005-0000-0000-0000D7B10000}"/>
    <cellStyle name="SAPBEXchaText_Osprzęt do lamp wyładowczych" xfId="10803" xr:uid="{00000000-0005-0000-0000-0000D8B10000}"/>
    <cellStyle name="SAPBEXresData" xfId="2044" xr:uid="{00000000-0005-0000-0000-0000D9B10000}"/>
    <cellStyle name="SAPBEXresData 2" xfId="2045" xr:uid="{00000000-0005-0000-0000-0000DAB10000}"/>
    <cellStyle name="SAPBEXresData 2 2" xfId="2046" xr:uid="{00000000-0005-0000-0000-0000DBB10000}"/>
    <cellStyle name="SAPBEXresData 2 2 2" xfId="2047" xr:uid="{00000000-0005-0000-0000-0000DCB10000}"/>
    <cellStyle name="SAPBEXresData 2 3" xfId="2048" xr:uid="{00000000-0005-0000-0000-0000DDB10000}"/>
    <cellStyle name="SAPBEXresData 2 4" xfId="8562" xr:uid="{00000000-0005-0000-0000-0000DEB10000}"/>
    <cellStyle name="SAPBEXresData 2 5" xfId="11085" xr:uid="{00000000-0005-0000-0000-0000DFB10000}"/>
    <cellStyle name="SAPBEXresData 3" xfId="2049" xr:uid="{00000000-0005-0000-0000-0000E0B10000}"/>
    <cellStyle name="SAPBEXresData 3 2" xfId="2050" xr:uid="{00000000-0005-0000-0000-0000E1B10000}"/>
    <cellStyle name="SAPBEXresData 3 3" xfId="2051" xr:uid="{00000000-0005-0000-0000-0000E2B10000}"/>
    <cellStyle name="SAPBEXresData 3 4" xfId="2052" xr:uid="{00000000-0005-0000-0000-0000E3B10000}"/>
    <cellStyle name="SAPBEXresData 4" xfId="2053" xr:uid="{00000000-0005-0000-0000-0000E4B10000}"/>
    <cellStyle name="SAPBEXresData 4 2" xfId="2054" xr:uid="{00000000-0005-0000-0000-0000E5B10000}"/>
    <cellStyle name="SAPBEXresData 4 3" xfId="2055" xr:uid="{00000000-0005-0000-0000-0000E6B10000}"/>
    <cellStyle name="SAPBEXresData 4 4" xfId="2056" xr:uid="{00000000-0005-0000-0000-0000E7B10000}"/>
    <cellStyle name="SAPBEXresData 5" xfId="47334" xr:uid="{00000000-0005-0000-0000-0000E8B10000}"/>
    <cellStyle name="SAPBEXresData 6" xfId="47370" xr:uid="{00000000-0005-0000-0000-0000E9B10000}"/>
    <cellStyle name="SAPBEXresData 7" xfId="47400" xr:uid="{00000000-0005-0000-0000-0000EAB10000}"/>
    <cellStyle name="SAPBEXresData 8" xfId="47388" xr:uid="{00000000-0005-0000-0000-0000EBB10000}"/>
    <cellStyle name="SAPBEXresData 9" xfId="47442" xr:uid="{00000000-0005-0000-0000-0000ECB10000}"/>
    <cellStyle name="SAPBEXresDataEmph" xfId="2057" xr:uid="{00000000-0005-0000-0000-0000EDB10000}"/>
    <cellStyle name="SAPBEXresDataEmph 2" xfId="2058" xr:uid="{00000000-0005-0000-0000-0000EEB10000}"/>
    <cellStyle name="SAPBEXresDataEmph 2 2" xfId="2059" xr:uid="{00000000-0005-0000-0000-0000EFB10000}"/>
    <cellStyle name="SAPBEXresDataEmph 2 2 2" xfId="2060" xr:uid="{00000000-0005-0000-0000-0000F0B10000}"/>
    <cellStyle name="SAPBEXresDataEmph 2 3" xfId="2061" xr:uid="{00000000-0005-0000-0000-0000F1B10000}"/>
    <cellStyle name="SAPBEXresDataEmph 2 4" xfId="8563" xr:uid="{00000000-0005-0000-0000-0000F2B10000}"/>
    <cellStyle name="SAPBEXresDataEmph 2 5" xfId="11086" xr:uid="{00000000-0005-0000-0000-0000F3B10000}"/>
    <cellStyle name="SAPBEXresDataEmph 3" xfId="2062" xr:uid="{00000000-0005-0000-0000-0000F4B10000}"/>
    <cellStyle name="SAPBEXresDataEmph 3 2" xfId="2063" xr:uid="{00000000-0005-0000-0000-0000F5B10000}"/>
    <cellStyle name="SAPBEXresDataEmph 3 3" xfId="2064" xr:uid="{00000000-0005-0000-0000-0000F6B10000}"/>
    <cellStyle name="SAPBEXresDataEmph 3 4" xfId="2065" xr:uid="{00000000-0005-0000-0000-0000F7B10000}"/>
    <cellStyle name="SAPBEXresDataEmph 4" xfId="2066" xr:uid="{00000000-0005-0000-0000-0000F8B10000}"/>
    <cellStyle name="SAPBEXresDataEmph 4 2" xfId="2067" xr:uid="{00000000-0005-0000-0000-0000F9B10000}"/>
    <cellStyle name="SAPBEXresDataEmph 4 3" xfId="2068" xr:uid="{00000000-0005-0000-0000-0000FAB10000}"/>
    <cellStyle name="SAPBEXresDataEmph 4 4" xfId="2069" xr:uid="{00000000-0005-0000-0000-0000FBB10000}"/>
    <cellStyle name="SAPBEXresDataEmph 5" xfId="47336" xr:uid="{00000000-0005-0000-0000-0000FCB10000}"/>
    <cellStyle name="SAPBEXresDataEmph 6" xfId="47365" xr:uid="{00000000-0005-0000-0000-0000FDB10000}"/>
    <cellStyle name="SAPBEXresDataEmph 7" xfId="47401" xr:uid="{00000000-0005-0000-0000-0000FEB10000}"/>
    <cellStyle name="SAPBEXresDataEmph 8" xfId="47410" xr:uid="{00000000-0005-0000-0000-0000FFB10000}"/>
    <cellStyle name="SAPBEXresDataEmph 9" xfId="47447" xr:uid="{00000000-0005-0000-0000-000000B20000}"/>
    <cellStyle name="SAPBEXresItem" xfId="2070" xr:uid="{00000000-0005-0000-0000-000001B20000}"/>
    <cellStyle name="SAPBEXresItem 2" xfId="2071" xr:uid="{00000000-0005-0000-0000-000002B20000}"/>
    <cellStyle name="SAPBEXresItem 2 2" xfId="2072" xr:uid="{00000000-0005-0000-0000-000003B20000}"/>
    <cellStyle name="SAPBEXresItem 2 2 2" xfId="2073" xr:uid="{00000000-0005-0000-0000-000004B20000}"/>
    <cellStyle name="SAPBEXresItem 2 3" xfId="2074" xr:uid="{00000000-0005-0000-0000-000005B20000}"/>
    <cellStyle name="SAPBEXresItem 2 4" xfId="8564" xr:uid="{00000000-0005-0000-0000-000006B20000}"/>
    <cellStyle name="SAPBEXresItem 2 5" xfId="11087" xr:uid="{00000000-0005-0000-0000-000007B20000}"/>
    <cellStyle name="SAPBEXresItem 3" xfId="2075" xr:uid="{00000000-0005-0000-0000-000008B20000}"/>
    <cellStyle name="SAPBEXresItem 3 2" xfId="2076" xr:uid="{00000000-0005-0000-0000-000009B20000}"/>
    <cellStyle name="SAPBEXresItem 3 3" xfId="2077" xr:uid="{00000000-0005-0000-0000-00000AB20000}"/>
    <cellStyle name="SAPBEXresItem 3 4" xfId="2078" xr:uid="{00000000-0005-0000-0000-00000BB20000}"/>
    <cellStyle name="SAPBEXresItem 4" xfId="2079" xr:uid="{00000000-0005-0000-0000-00000CB20000}"/>
    <cellStyle name="SAPBEXresItem 4 2" xfId="2080" xr:uid="{00000000-0005-0000-0000-00000DB20000}"/>
    <cellStyle name="SAPBEXresItem 4 3" xfId="2081" xr:uid="{00000000-0005-0000-0000-00000EB20000}"/>
    <cellStyle name="SAPBEXresItem 4 4" xfId="2082" xr:uid="{00000000-0005-0000-0000-00000FB20000}"/>
    <cellStyle name="SAPBEXresItem 5" xfId="47345" xr:uid="{00000000-0005-0000-0000-000010B20000}"/>
    <cellStyle name="SAPBEXresItem 6" xfId="47305" xr:uid="{00000000-0005-0000-0000-000011B20000}"/>
    <cellStyle name="SAPBEXresItem 7" xfId="47402" xr:uid="{00000000-0005-0000-0000-000012B20000}"/>
    <cellStyle name="SAPBEXresItem 8" xfId="47362" xr:uid="{00000000-0005-0000-0000-000013B20000}"/>
    <cellStyle name="SAPBEXresItem 9" xfId="47443" xr:uid="{00000000-0005-0000-0000-000014B20000}"/>
    <cellStyle name="SAPBEXresItemX" xfId="2083" xr:uid="{00000000-0005-0000-0000-000015B20000}"/>
    <cellStyle name="SAPBEXresItemX 2" xfId="2084" xr:uid="{00000000-0005-0000-0000-000016B20000}"/>
    <cellStyle name="SAPBEXresItemX 2 2" xfId="2085" xr:uid="{00000000-0005-0000-0000-000017B20000}"/>
    <cellStyle name="SAPBEXresItemX 2 2 2" xfId="2086" xr:uid="{00000000-0005-0000-0000-000018B20000}"/>
    <cellStyle name="SAPBEXresItemX 2 3" xfId="2087" xr:uid="{00000000-0005-0000-0000-000019B20000}"/>
    <cellStyle name="SAPBEXresItemX 3" xfId="2088" xr:uid="{00000000-0005-0000-0000-00001AB20000}"/>
    <cellStyle name="SAPBEXresItemX 3 2" xfId="2089" xr:uid="{00000000-0005-0000-0000-00001BB20000}"/>
    <cellStyle name="SAPBEXresItemX 3 3" xfId="2090" xr:uid="{00000000-0005-0000-0000-00001CB20000}"/>
    <cellStyle name="SAPBEXresItemX 3 4" xfId="2091" xr:uid="{00000000-0005-0000-0000-00001DB20000}"/>
    <cellStyle name="SAPBEXresItemX 4" xfId="2092" xr:uid="{00000000-0005-0000-0000-00001EB20000}"/>
    <cellStyle name="SAPBEXresItemX 4 2" xfId="2093" xr:uid="{00000000-0005-0000-0000-00001FB20000}"/>
    <cellStyle name="SAPBEXresItemX 4 3" xfId="2094" xr:uid="{00000000-0005-0000-0000-000020B20000}"/>
    <cellStyle name="SAPBEXresItemX 4 4" xfId="2095" xr:uid="{00000000-0005-0000-0000-000021B20000}"/>
    <cellStyle name="SAPBEXresItemX 5" xfId="47335" xr:uid="{00000000-0005-0000-0000-000022B20000}"/>
    <cellStyle name="SAPBEXresItemX 6" xfId="47366" xr:uid="{00000000-0005-0000-0000-000023B20000}"/>
    <cellStyle name="SAPBEXresItemX 7" xfId="47403" xr:uid="{00000000-0005-0000-0000-000024B20000}"/>
    <cellStyle name="SAPBEXresItemX 8" xfId="47409" xr:uid="{00000000-0005-0000-0000-000025B20000}"/>
    <cellStyle name="SAPBEXresItemX 9" xfId="47446" xr:uid="{00000000-0005-0000-0000-000026B20000}"/>
    <cellStyle name="SAPBEXstdData" xfId="2096" xr:uid="{00000000-0005-0000-0000-000027B20000}"/>
    <cellStyle name="SAPBEXstdData 2" xfId="2097" xr:uid="{00000000-0005-0000-0000-000028B20000}"/>
    <cellStyle name="SAPBEXstdData 2 2" xfId="2098" xr:uid="{00000000-0005-0000-0000-000029B20000}"/>
    <cellStyle name="SAPBEXstdData 2 2 2" xfId="2099" xr:uid="{00000000-0005-0000-0000-00002AB20000}"/>
    <cellStyle name="SAPBEXstdData 2 2 3" xfId="8565" xr:uid="{00000000-0005-0000-0000-00002BB20000}"/>
    <cellStyle name="SAPBEXstdData 2 3" xfId="2100" xr:uid="{00000000-0005-0000-0000-00002CB20000}"/>
    <cellStyle name="SAPBEXstdData 2 4" xfId="8566" xr:uid="{00000000-0005-0000-0000-00002DB20000}"/>
    <cellStyle name="SAPBEXstdData 3" xfId="2101" xr:uid="{00000000-0005-0000-0000-00002EB20000}"/>
    <cellStyle name="SAPBEXstdData 3 2" xfId="2102" xr:uid="{00000000-0005-0000-0000-00002FB20000}"/>
    <cellStyle name="SAPBEXstdData 3 2 2" xfId="8567" xr:uid="{00000000-0005-0000-0000-000030B20000}"/>
    <cellStyle name="SAPBEXstdData 3 3" xfId="2103" xr:uid="{00000000-0005-0000-0000-000031B20000}"/>
    <cellStyle name="SAPBEXstdData 3 4" xfId="2104" xr:uid="{00000000-0005-0000-0000-000032B20000}"/>
    <cellStyle name="SAPBEXstdData 3 5" xfId="8568" xr:uid="{00000000-0005-0000-0000-000033B20000}"/>
    <cellStyle name="SAPBEXstdData 3 6" xfId="11088" xr:uid="{00000000-0005-0000-0000-000034B20000}"/>
    <cellStyle name="SAPBEXstdData 4" xfId="2105" xr:uid="{00000000-0005-0000-0000-000035B20000}"/>
    <cellStyle name="SAPBEXstdData 4 2" xfId="2106" xr:uid="{00000000-0005-0000-0000-000036B20000}"/>
    <cellStyle name="SAPBEXstdData 4 2 2" xfId="8569" xr:uid="{00000000-0005-0000-0000-000037B20000}"/>
    <cellStyle name="SAPBEXstdData 4 3" xfId="2107" xr:uid="{00000000-0005-0000-0000-000038B20000}"/>
    <cellStyle name="SAPBEXstdData 4 4" xfId="2108" xr:uid="{00000000-0005-0000-0000-000039B20000}"/>
    <cellStyle name="SAPBEXstdData 4 5" xfId="8570" xr:uid="{00000000-0005-0000-0000-00003AB20000}"/>
    <cellStyle name="SAPBEXstdData 5" xfId="8571" xr:uid="{00000000-0005-0000-0000-00003BB20000}"/>
    <cellStyle name="SAPBEXstdData 5 2" xfId="8572" xr:uid="{00000000-0005-0000-0000-00003CB20000}"/>
    <cellStyle name="SAPBEXstdData 5 3" xfId="47310" xr:uid="{00000000-0005-0000-0000-00003DB20000}"/>
    <cellStyle name="SAPBEXstdData 6" xfId="8573" xr:uid="{00000000-0005-0000-0000-00003EB20000}"/>
    <cellStyle name="SAPBEXstdData 6 2" xfId="11211" xr:uid="{00000000-0005-0000-0000-00003FB20000}"/>
    <cellStyle name="SAPBEXstdData 6 3" xfId="10804" xr:uid="{00000000-0005-0000-0000-000040B20000}"/>
    <cellStyle name="SAPBEXstdData 6 4" xfId="47346" xr:uid="{00000000-0005-0000-0000-000041B20000}"/>
    <cellStyle name="SAPBEXstdData 7" xfId="8574" xr:uid="{00000000-0005-0000-0000-000042B20000}"/>
    <cellStyle name="SAPBEXstdData 7 2" xfId="47347" xr:uid="{00000000-0005-0000-0000-000043B20000}"/>
    <cellStyle name="SAPBEXstdData 8" xfId="47435" xr:uid="{00000000-0005-0000-0000-000044B20000}"/>
    <cellStyle name="SAPBEXstdData 9" xfId="47470" xr:uid="{00000000-0005-0000-0000-000045B20000}"/>
    <cellStyle name="SAPBEXstdData_Osprzęt do lamp wyładowczych" xfId="10805" xr:uid="{00000000-0005-0000-0000-000046B20000}"/>
    <cellStyle name="SAPBEXstdDataEmph" xfId="2109" xr:uid="{00000000-0005-0000-0000-000047B20000}"/>
    <cellStyle name="SAPBEXstdDataEmph 2" xfId="2110" xr:uid="{00000000-0005-0000-0000-000048B20000}"/>
    <cellStyle name="SAPBEXstdDataEmph 2 2" xfId="2111" xr:uid="{00000000-0005-0000-0000-000049B20000}"/>
    <cellStyle name="SAPBEXstdDataEmph 2 2 2" xfId="2112" xr:uid="{00000000-0005-0000-0000-00004AB20000}"/>
    <cellStyle name="SAPBEXstdDataEmph 2 3" xfId="2113" xr:uid="{00000000-0005-0000-0000-00004BB20000}"/>
    <cellStyle name="SAPBEXstdDataEmph 2 4" xfId="8575" xr:uid="{00000000-0005-0000-0000-00004CB20000}"/>
    <cellStyle name="SAPBEXstdDataEmph 2 5" xfId="11089" xr:uid="{00000000-0005-0000-0000-00004DB20000}"/>
    <cellStyle name="SAPBEXstdDataEmph 3" xfId="2114" xr:uid="{00000000-0005-0000-0000-00004EB20000}"/>
    <cellStyle name="SAPBEXstdDataEmph 3 2" xfId="2115" xr:uid="{00000000-0005-0000-0000-00004FB20000}"/>
    <cellStyle name="SAPBEXstdDataEmph 3 3" xfId="2116" xr:uid="{00000000-0005-0000-0000-000050B20000}"/>
    <cellStyle name="SAPBEXstdDataEmph 3 4" xfId="2117" xr:uid="{00000000-0005-0000-0000-000051B20000}"/>
    <cellStyle name="SAPBEXstdDataEmph 4" xfId="2118" xr:uid="{00000000-0005-0000-0000-000052B20000}"/>
    <cellStyle name="SAPBEXstdDataEmph 4 2" xfId="2119" xr:uid="{00000000-0005-0000-0000-000053B20000}"/>
    <cellStyle name="SAPBEXstdDataEmph 4 3" xfId="2120" xr:uid="{00000000-0005-0000-0000-000054B20000}"/>
    <cellStyle name="SAPBEXstdDataEmph 4 4" xfId="2121" xr:uid="{00000000-0005-0000-0000-000055B20000}"/>
    <cellStyle name="SAPBEXstdDataEmph 5" xfId="47340" xr:uid="{00000000-0005-0000-0000-000056B20000}"/>
    <cellStyle name="SAPBEXstdDataEmph 6" xfId="47368" xr:uid="{00000000-0005-0000-0000-000057B20000}"/>
    <cellStyle name="SAPBEXstdDataEmph 7" xfId="47404" xr:uid="{00000000-0005-0000-0000-000058B20000}"/>
    <cellStyle name="SAPBEXstdDataEmph 8" xfId="47406" xr:uid="{00000000-0005-0000-0000-000059B20000}"/>
    <cellStyle name="SAPBEXstdDataEmph 9" xfId="47445" xr:uid="{00000000-0005-0000-0000-00005AB20000}"/>
    <cellStyle name="SAPBEXstdItem" xfId="2122" xr:uid="{00000000-0005-0000-0000-00005BB20000}"/>
    <cellStyle name="SAPBEXstdItem 10" xfId="8576" xr:uid="{00000000-0005-0000-0000-00005CB20000}"/>
    <cellStyle name="SAPBEXstdItem 10 2" xfId="8577" xr:uid="{00000000-0005-0000-0000-00005DB20000}"/>
    <cellStyle name="SAPBEXstdItem 11" xfId="8578" xr:uid="{00000000-0005-0000-0000-00005EB20000}"/>
    <cellStyle name="SAPBEXstdItem 11 2" xfId="8579" xr:uid="{00000000-0005-0000-0000-00005FB20000}"/>
    <cellStyle name="SAPBEXstdItem 12" xfId="8580" xr:uid="{00000000-0005-0000-0000-000060B20000}"/>
    <cellStyle name="SAPBEXstdItem 12 2" xfId="8581" xr:uid="{00000000-0005-0000-0000-000061B20000}"/>
    <cellStyle name="SAPBEXstdItem 13" xfId="8582" xr:uid="{00000000-0005-0000-0000-000062B20000}"/>
    <cellStyle name="SAPBEXstdItem 13 2" xfId="8583" xr:uid="{00000000-0005-0000-0000-000063B20000}"/>
    <cellStyle name="SAPBEXstdItem 14" xfId="8584" xr:uid="{00000000-0005-0000-0000-000064B20000}"/>
    <cellStyle name="SAPBEXstdItem 15" xfId="8585" xr:uid="{00000000-0005-0000-0000-000065B20000}"/>
    <cellStyle name="SAPBEXstdItem 16" xfId="8586" xr:uid="{00000000-0005-0000-0000-000066B20000}"/>
    <cellStyle name="SAPBEXstdItem 17" xfId="8587" xr:uid="{00000000-0005-0000-0000-000067B20000}"/>
    <cellStyle name="SAPBEXstdItem 18" xfId="8588" xr:uid="{00000000-0005-0000-0000-000068B20000}"/>
    <cellStyle name="SAPBEXstdItem 19" xfId="8589" xr:uid="{00000000-0005-0000-0000-000069B20000}"/>
    <cellStyle name="SAPBEXstdItem 2" xfId="2123" xr:uid="{00000000-0005-0000-0000-00006AB20000}"/>
    <cellStyle name="SAPBEXstdItem 2 2" xfId="2124" xr:uid="{00000000-0005-0000-0000-00006BB20000}"/>
    <cellStyle name="SAPBEXstdItem 2 2 2" xfId="8590" xr:uid="{00000000-0005-0000-0000-00006CB20000}"/>
    <cellStyle name="SAPBEXstdItem 2 2 3" xfId="8591" xr:uid="{00000000-0005-0000-0000-00006DB20000}"/>
    <cellStyle name="SAPBEXstdItem 2 3" xfId="2125" xr:uid="{00000000-0005-0000-0000-00006EB20000}"/>
    <cellStyle name="SAPBEXstdItem 2 3 2" xfId="8592" xr:uid="{00000000-0005-0000-0000-00006FB20000}"/>
    <cellStyle name="SAPBEXstdItem 2 3 2 2" xfId="47506" xr:uid="{00000000-0005-0000-0000-000070B20000}"/>
    <cellStyle name="SAPBEXstdItem 2 3 3" xfId="8593" xr:uid="{00000000-0005-0000-0000-000071B20000}"/>
    <cellStyle name="SAPBEXstdItem 2 4" xfId="2126" xr:uid="{00000000-0005-0000-0000-000072B20000}"/>
    <cellStyle name="SAPBEXstdItem 2 4 2" xfId="8594" xr:uid="{00000000-0005-0000-0000-000073B20000}"/>
    <cellStyle name="SAPBEXstdItem 2 4 3" xfId="11090" xr:uid="{00000000-0005-0000-0000-000074B20000}"/>
    <cellStyle name="SAPBEXstdItem 2 4 4" xfId="10806" xr:uid="{00000000-0005-0000-0000-000075B20000}"/>
    <cellStyle name="SAPBEXstdItem 2 5" xfId="2127" xr:uid="{00000000-0005-0000-0000-000076B20000}"/>
    <cellStyle name="SAPBEXstdItem 2 6" xfId="8595" xr:uid="{00000000-0005-0000-0000-000077B20000}"/>
    <cellStyle name="SAPBEXstdItem 20" xfId="8596" xr:uid="{00000000-0005-0000-0000-000078B20000}"/>
    <cellStyle name="SAPBEXstdItem 21" xfId="8597" xr:uid="{00000000-0005-0000-0000-000079B20000}"/>
    <cellStyle name="SAPBEXstdItem 22" xfId="8598" xr:uid="{00000000-0005-0000-0000-00007AB20000}"/>
    <cellStyle name="SAPBEXstdItem 23" xfId="8599" xr:uid="{00000000-0005-0000-0000-00007BB20000}"/>
    <cellStyle name="SAPBEXstdItem 23 2" xfId="10258" xr:uid="{00000000-0005-0000-0000-00007CB20000}"/>
    <cellStyle name="SAPBEXstdItem 24" xfId="8600" xr:uid="{00000000-0005-0000-0000-00007DB20000}"/>
    <cellStyle name="SAPBEXstdItem 24 2" xfId="10270" xr:uid="{00000000-0005-0000-0000-00007EB20000}"/>
    <cellStyle name="SAPBEXstdItem 24 3" xfId="10220" xr:uid="{00000000-0005-0000-0000-00007FB20000}"/>
    <cellStyle name="SAPBEXstdItem 25" xfId="8601" xr:uid="{00000000-0005-0000-0000-000080B20000}"/>
    <cellStyle name="SAPBEXstdItem 25 2" xfId="10282" xr:uid="{00000000-0005-0000-0000-000081B20000}"/>
    <cellStyle name="SAPBEXstdItem 25 3" xfId="10232" xr:uid="{00000000-0005-0000-0000-000082B20000}"/>
    <cellStyle name="SAPBEXstdItem 3" xfId="2128" xr:uid="{00000000-0005-0000-0000-000083B20000}"/>
    <cellStyle name="SAPBEXstdItem 3 2" xfId="8602" xr:uid="{00000000-0005-0000-0000-000084B20000}"/>
    <cellStyle name="SAPBEXstdItem 3 2 2" xfId="11212" xr:uid="{00000000-0005-0000-0000-000085B20000}"/>
    <cellStyle name="SAPBEXstdItem 3 2 3" xfId="10807" xr:uid="{00000000-0005-0000-0000-000086B20000}"/>
    <cellStyle name="SAPBEXstdItem 3 3" xfId="47306" xr:uid="{00000000-0005-0000-0000-000087B20000}"/>
    <cellStyle name="SAPBEXstdItem 4" xfId="2129" xr:uid="{00000000-0005-0000-0000-000088B20000}"/>
    <cellStyle name="SAPBEXstdItem 4 2" xfId="8603" xr:uid="{00000000-0005-0000-0000-000089B20000}"/>
    <cellStyle name="SAPBEXstdItem 4 3" xfId="8604" xr:uid="{00000000-0005-0000-0000-00008AB20000}"/>
    <cellStyle name="SAPBEXstdItem 4 4" xfId="47309" xr:uid="{00000000-0005-0000-0000-00008BB20000}"/>
    <cellStyle name="SAPBEXstdItem 5" xfId="2130" xr:uid="{00000000-0005-0000-0000-00008CB20000}"/>
    <cellStyle name="SAPBEXstdItem 5 2" xfId="8605" xr:uid="{00000000-0005-0000-0000-00008DB20000}"/>
    <cellStyle name="SAPBEXstdItem 5 3" xfId="8606" xr:uid="{00000000-0005-0000-0000-00008EB20000}"/>
    <cellStyle name="SAPBEXstdItem 5 4" xfId="8607" xr:uid="{00000000-0005-0000-0000-00008FB20000}"/>
    <cellStyle name="SAPBEXstdItem 5 5" xfId="11091" xr:uid="{00000000-0005-0000-0000-000090B20000}"/>
    <cellStyle name="SAPBEXstdItem 5 6" xfId="47348" xr:uid="{00000000-0005-0000-0000-000091B20000}"/>
    <cellStyle name="SAPBEXstdItem 57" xfId="10808" xr:uid="{00000000-0005-0000-0000-000092B20000}"/>
    <cellStyle name="SAPBEXstdItem 6" xfId="2131" xr:uid="{00000000-0005-0000-0000-000093B20000}"/>
    <cellStyle name="SAPBEXstdItem 6 10" xfId="8608" xr:uid="{00000000-0005-0000-0000-000094B20000}"/>
    <cellStyle name="SAPBEXstdItem 6 11" xfId="47338" xr:uid="{00000000-0005-0000-0000-000095B20000}"/>
    <cellStyle name="SAPBEXstdItem 6 2" xfId="8609" xr:uid="{00000000-0005-0000-0000-000096B20000}"/>
    <cellStyle name="SAPBEXstdItem 6 2 2" xfId="8610" xr:uid="{00000000-0005-0000-0000-000097B20000}"/>
    <cellStyle name="SAPBEXstdItem 6 2 2 2" xfId="8611" xr:uid="{00000000-0005-0000-0000-000098B20000}"/>
    <cellStyle name="SAPBEXstdItem 6 2 3" xfId="8612" xr:uid="{00000000-0005-0000-0000-000099B20000}"/>
    <cellStyle name="SAPBEXstdItem 6 2 4" xfId="8613" xr:uid="{00000000-0005-0000-0000-00009AB20000}"/>
    <cellStyle name="SAPBEXstdItem 6 2 5" xfId="8614" xr:uid="{00000000-0005-0000-0000-00009BB20000}"/>
    <cellStyle name="SAPBEXstdItem 6 2 6" xfId="8615" xr:uid="{00000000-0005-0000-0000-00009CB20000}"/>
    <cellStyle name="SAPBEXstdItem 6 2 7" xfId="8616" xr:uid="{00000000-0005-0000-0000-00009DB20000}"/>
    <cellStyle name="SAPBEXstdItem 6 2 8" xfId="8617" xr:uid="{00000000-0005-0000-0000-00009EB20000}"/>
    <cellStyle name="SAPBEXstdItem 6 3" xfId="8618" xr:uid="{00000000-0005-0000-0000-00009FB20000}"/>
    <cellStyle name="SAPBEXstdItem 6 3 2" xfId="8619" xr:uid="{00000000-0005-0000-0000-0000A0B20000}"/>
    <cellStyle name="SAPBEXstdItem 6 4" xfId="8620" xr:uid="{00000000-0005-0000-0000-0000A1B20000}"/>
    <cellStyle name="SAPBEXstdItem 6 4 2" xfId="8621" xr:uid="{00000000-0005-0000-0000-0000A2B20000}"/>
    <cellStyle name="SAPBEXstdItem 6 5" xfId="8622" xr:uid="{00000000-0005-0000-0000-0000A3B20000}"/>
    <cellStyle name="SAPBEXstdItem 6 6" xfId="8623" xr:uid="{00000000-0005-0000-0000-0000A4B20000}"/>
    <cellStyle name="SAPBEXstdItem 6 7" xfId="8624" xr:uid="{00000000-0005-0000-0000-0000A5B20000}"/>
    <cellStyle name="SAPBEXstdItem 6 8" xfId="8625" xr:uid="{00000000-0005-0000-0000-0000A6B20000}"/>
    <cellStyle name="SAPBEXstdItem 6 9" xfId="8626" xr:uid="{00000000-0005-0000-0000-0000A7B20000}"/>
    <cellStyle name="SAPBEXstdItem 7" xfId="8627" xr:uid="{00000000-0005-0000-0000-0000A8B20000}"/>
    <cellStyle name="SAPBEXstdItem 7 2" xfId="8628" xr:uid="{00000000-0005-0000-0000-0000A9B20000}"/>
    <cellStyle name="SAPBEXstdItem 7 2 2" xfId="8629" xr:uid="{00000000-0005-0000-0000-0000AAB20000}"/>
    <cellStyle name="SAPBEXstdItem 7 3" xfId="8630" xr:uid="{00000000-0005-0000-0000-0000ABB20000}"/>
    <cellStyle name="SAPBEXstdItem 7 4" xfId="8631" xr:uid="{00000000-0005-0000-0000-0000ACB20000}"/>
    <cellStyle name="SAPBEXstdItem 7 5" xfId="8632" xr:uid="{00000000-0005-0000-0000-0000ADB20000}"/>
    <cellStyle name="SAPBEXstdItem 7 6" xfId="8633" xr:uid="{00000000-0005-0000-0000-0000AEB20000}"/>
    <cellStyle name="SAPBEXstdItem 7 7" xfId="8634" xr:uid="{00000000-0005-0000-0000-0000AFB20000}"/>
    <cellStyle name="SAPBEXstdItem 7 8" xfId="8635" xr:uid="{00000000-0005-0000-0000-0000B0B20000}"/>
    <cellStyle name="SAPBEXstdItem 7 9" xfId="47408" xr:uid="{00000000-0005-0000-0000-0000B1B20000}"/>
    <cellStyle name="SAPBEXstdItem 8" xfId="8636" xr:uid="{00000000-0005-0000-0000-0000B2B20000}"/>
    <cellStyle name="SAPBEXstdItem 8 2" xfId="8637" xr:uid="{00000000-0005-0000-0000-0000B3B20000}"/>
    <cellStyle name="SAPBEXstdItem 8 3" xfId="47468" xr:uid="{00000000-0005-0000-0000-0000B4B20000}"/>
    <cellStyle name="SAPBEXstdItem 9" xfId="8638" xr:uid="{00000000-0005-0000-0000-0000B5B20000}"/>
    <cellStyle name="SAPBEXstdItem 9 2" xfId="8639" xr:uid="{00000000-0005-0000-0000-0000B6B20000}"/>
    <cellStyle name="SAPBEXstdItem_Arkusz1" xfId="8640" xr:uid="{00000000-0005-0000-0000-0000B7B20000}"/>
    <cellStyle name="SAPBEXstdItemX" xfId="2132" xr:uid="{00000000-0005-0000-0000-0000B8B20000}"/>
    <cellStyle name="SAPBEXstdItemX 2" xfId="2133" xr:uid="{00000000-0005-0000-0000-0000B9B20000}"/>
    <cellStyle name="SAPBEXstdItemX 2 2" xfId="2134" xr:uid="{00000000-0005-0000-0000-0000BAB20000}"/>
    <cellStyle name="SAPBEXstdItemX 2 2 2" xfId="2135" xr:uid="{00000000-0005-0000-0000-0000BBB20000}"/>
    <cellStyle name="SAPBEXstdItemX 2 2 3" xfId="8641" xr:uid="{00000000-0005-0000-0000-0000BCB20000}"/>
    <cellStyle name="SAPBEXstdItemX 2 2 4" xfId="11092" xr:uid="{00000000-0005-0000-0000-0000BDB20000}"/>
    <cellStyle name="SAPBEXstdItemX 2 2 5" xfId="10810" xr:uid="{00000000-0005-0000-0000-0000BEB20000}"/>
    <cellStyle name="SAPBEXstdItemX 2 3" xfId="2136" xr:uid="{00000000-0005-0000-0000-0000BFB20000}"/>
    <cellStyle name="SAPBEXstdItemX 2 3 2" xfId="8642" xr:uid="{00000000-0005-0000-0000-0000C0B20000}"/>
    <cellStyle name="SAPBEXstdItemX 2 4" xfId="2137" xr:uid="{00000000-0005-0000-0000-0000C1B20000}"/>
    <cellStyle name="SAPBEXstdItemX 2 5" xfId="2138" xr:uid="{00000000-0005-0000-0000-0000C2B20000}"/>
    <cellStyle name="SAPBEXstdItemX 2 6" xfId="8643" xr:uid="{00000000-0005-0000-0000-0000C3B20000}"/>
    <cellStyle name="SAPBEXstdItemX 3" xfId="2139" xr:uid="{00000000-0005-0000-0000-0000C4B20000}"/>
    <cellStyle name="SAPBEXstdItemX 3 2" xfId="2140" xr:uid="{00000000-0005-0000-0000-0000C5B20000}"/>
    <cellStyle name="SAPBEXstdItemX 3 3" xfId="2141" xr:uid="{00000000-0005-0000-0000-0000C6B20000}"/>
    <cellStyle name="SAPBEXstdItemX 3 4" xfId="2142" xr:uid="{00000000-0005-0000-0000-0000C7B20000}"/>
    <cellStyle name="SAPBEXstdItemX 3 5" xfId="8644" xr:uid="{00000000-0005-0000-0000-0000C8B20000}"/>
    <cellStyle name="SAPBEXstdItemX 3 6" xfId="11093" xr:uid="{00000000-0005-0000-0000-0000C9B20000}"/>
    <cellStyle name="SAPBEXstdItemX 3 7" xfId="10809" xr:uid="{00000000-0005-0000-0000-0000CAB20000}"/>
    <cellStyle name="SAPBEXstdItemX 4" xfId="2143" xr:uid="{00000000-0005-0000-0000-0000CBB20000}"/>
    <cellStyle name="SAPBEXstdItemX 4 2" xfId="2144" xr:uid="{00000000-0005-0000-0000-0000CCB20000}"/>
    <cellStyle name="SAPBEXstdItemX 4 3" xfId="2145" xr:uid="{00000000-0005-0000-0000-0000CDB20000}"/>
    <cellStyle name="SAPBEXstdItemX 4 4" xfId="2146" xr:uid="{00000000-0005-0000-0000-0000CEB20000}"/>
    <cellStyle name="SAPBEXstdItemX 4 5" xfId="8645" xr:uid="{00000000-0005-0000-0000-0000CFB20000}"/>
    <cellStyle name="SAPBEXstdItemX 5" xfId="2147" xr:uid="{00000000-0005-0000-0000-0000D0B20000}"/>
    <cellStyle name="SAPBEXstdItemX 5 2" xfId="47307" xr:uid="{00000000-0005-0000-0000-0000D1B20000}"/>
    <cellStyle name="SAPBEXstdItemX 6" xfId="2148" xr:uid="{00000000-0005-0000-0000-0000D2B20000}"/>
    <cellStyle name="SAPBEXstdItemX 6 2" xfId="8646" xr:uid="{00000000-0005-0000-0000-0000D3B20000}"/>
    <cellStyle name="SAPBEXstdItemX 7" xfId="8647" xr:uid="{00000000-0005-0000-0000-0000D4B20000}"/>
    <cellStyle name="SAPBEXstdItemX 7 2" xfId="10259" xr:uid="{00000000-0005-0000-0000-0000D5B20000}"/>
    <cellStyle name="SAPBEXstdItemX 7 3" xfId="47372" xr:uid="{00000000-0005-0000-0000-0000D6B20000}"/>
    <cellStyle name="SAPBEXstdItemX 8" xfId="8648" xr:uid="{00000000-0005-0000-0000-0000D7B20000}"/>
    <cellStyle name="SAPBEXstdItemX 8 2" xfId="10271" xr:uid="{00000000-0005-0000-0000-0000D8B20000}"/>
    <cellStyle name="SAPBEXstdItemX 8 3" xfId="10221" xr:uid="{00000000-0005-0000-0000-0000D9B20000}"/>
    <cellStyle name="SAPBEXstdItemX 8 4" xfId="47387" xr:uid="{00000000-0005-0000-0000-0000DAB20000}"/>
    <cellStyle name="SAPBEXstdItemX 9" xfId="10233" xr:uid="{00000000-0005-0000-0000-0000DBB20000}"/>
    <cellStyle name="SAPBEXstdItemX 9 2" xfId="10283" xr:uid="{00000000-0005-0000-0000-0000DCB20000}"/>
    <cellStyle name="SAPBEXstdItemX 9 3" xfId="47438" xr:uid="{00000000-0005-0000-0000-0000DDB20000}"/>
    <cellStyle name="SAPBEXtitle" xfId="2149" xr:uid="{00000000-0005-0000-0000-0000DEB20000}"/>
    <cellStyle name="SAPBEXtitle 2" xfId="2150" xr:uid="{00000000-0005-0000-0000-0000DFB20000}"/>
    <cellStyle name="SAPBEXtitle 2 2" xfId="2151" xr:uid="{00000000-0005-0000-0000-0000E0B20000}"/>
    <cellStyle name="SAPBEXtitle 2 3" xfId="2152" xr:uid="{00000000-0005-0000-0000-0000E1B20000}"/>
    <cellStyle name="SAPBEXtitle 2 4" xfId="2153" xr:uid="{00000000-0005-0000-0000-0000E2B20000}"/>
    <cellStyle name="SAPBEXtitle 2 5" xfId="8649" xr:uid="{00000000-0005-0000-0000-0000E3B20000}"/>
    <cellStyle name="SAPBEXtitle 2 6" xfId="11094" xr:uid="{00000000-0005-0000-0000-0000E4B20000}"/>
    <cellStyle name="SAPBEXtitle 2 7" xfId="10812" xr:uid="{00000000-0005-0000-0000-0000E5B20000}"/>
    <cellStyle name="SAPBEXtitle 3" xfId="2154" xr:uid="{00000000-0005-0000-0000-0000E6B20000}"/>
    <cellStyle name="SAPBEXtitle 3 2" xfId="2155" xr:uid="{00000000-0005-0000-0000-0000E7B20000}"/>
    <cellStyle name="SAPBEXtitle 3 3" xfId="2156" xr:uid="{00000000-0005-0000-0000-0000E8B20000}"/>
    <cellStyle name="SAPBEXtitle 3 4" xfId="2157" xr:uid="{00000000-0005-0000-0000-0000E9B20000}"/>
    <cellStyle name="SAPBEXtitle 3 5" xfId="8650" xr:uid="{00000000-0005-0000-0000-0000EAB20000}"/>
    <cellStyle name="SAPBEXtitle 3 6" xfId="11095" xr:uid="{00000000-0005-0000-0000-0000EBB20000}"/>
    <cellStyle name="SAPBEXtitle 3 7" xfId="10813" xr:uid="{00000000-0005-0000-0000-0000ECB20000}"/>
    <cellStyle name="SAPBEXtitle 4" xfId="8651" xr:uid="{00000000-0005-0000-0000-0000EDB20000}"/>
    <cellStyle name="SAPBEXtitle 4 2" xfId="11213" xr:uid="{00000000-0005-0000-0000-0000EEB20000}"/>
    <cellStyle name="SAPBEXtitle 4 3" xfId="10814" xr:uid="{00000000-0005-0000-0000-0000EFB20000}"/>
    <cellStyle name="SAPBEXtitle 5" xfId="8652" xr:uid="{00000000-0005-0000-0000-0000F0B20000}"/>
    <cellStyle name="SAPBEXtitle 5 2" xfId="11214" xr:uid="{00000000-0005-0000-0000-0000F1B20000}"/>
    <cellStyle name="SAPBEXtitle 5 3" xfId="10811" xr:uid="{00000000-0005-0000-0000-0000F2B20000}"/>
    <cellStyle name="SAPBEXtitle 6" xfId="8653" xr:uid="{00000000-0005-0000-0000-0000F3B20000}"/>
    <cellStyle name="SAPBEXtitle 7" xfId="8654" xr:uid="{00000000-0005-0000-0000-0000F4B20000}"/>
    <cellStyle name="SAPBEXtitle 8" xfId="8655" xr:uid="{00000000-0005-0000-0000-0000F5B20000}"/>
    <cellStyle name="SAPBEXundefined" xfId="2158" xr:uid="{00000000-0005-0000-0000-0000F6B20000}"/>
    <cellStyle name="SAPBEXundefined 2" xfId="2159" xr:uid="{00000000-0005-0000-0000-0000F7B20000}"/>
    <cellStyle name="SAPBEXundefined 2 2" xfId="2160" xr:uid="{00000000-0005-0000-0000-0000F8B20000}"/>
    <cellStyle name="SAPBEXundefined 2 2 2" xfId="2161" xr:uid="{00000000-0005-0000-0000-0000F9B20000}"/>
    <cellStyle name="SAPBEXundefined 2 3" xfId="2162" xr:uid="{00000000-0005-0000-0000-0000FAB20000}"/>
    <cellStyle name="SAPBEXundefined 2 4" xfId="8656" xr:uid="{00000000-0005-0000-0000-0000FBB20000}"/>
    <cellStyle name="SAPBEXundefined 2 5" xfId="11096" xr:uid="{00000000-0005-0000-0000-0000FCB20000}"/>
    <cellStyle name="SAPBEXundefined 2 6" xfId="10816" xr:uid="{00000000-0005-0000-0000-0000FDB20000}"/>
    <cellStyle name="SAPBEXundefined 3" xfId="2163" xr:uid="{00000000-0005-0000-0000-0000FEB20000}"/>
    <cellStyle name="SAPBEXundefined 3 2" xfId="2164" xr:uid="{00000000-0005-0000-0000-0000FFB20000}"/>
    <cellStyle name="SAPBEXundefined 3 3" xfId="2165" xr:uid="{00000000-0005-0000-0000-000000B30000}"/>
    <cellStyle name="SAPBEXundefined 3 4" xfId="2166" xr:uid="{00000000-0005-0000-0000-000001B30000}"/>
    <cellStyle name="SAPBEXundefined 3 5" xfId="11097" xr:uid="{00000000-0005-0000-0000-000002B30000}"/>
    <cellStyle name="SAPBEXundefined 3 6" xfId="10815" xr:uid="{00000000-0005-0000-0000-000003B30000}"/>
    <cellStyle name="SAPBEXundefined 4" xfId="2167" xr:uid="{00000000-0005-0000-0000-000004B30000}"/>
    <cellStyle name="SAPBEXundefined 4 2" xfId="2168" xr:uid="{00000000-0005-0000-0000-000005B30000}"/>
    <cellStyle name="SAPBEXundefined 4 3" xfId="2169" xr:uid="{00000000-0005-0000-0000-000006B30000}"/>
    <cellStyle name="SAPBEXundefined 4 4" xfId="2170" xr:uid="{00000000-0005-0000-0000-000007B30000}"/>
    <cellStyle name="SAPBEXundefined 5" xfId="47344" xr:uid="{00000000-0005-0000-0000-000008B30000}"/>
    <cellStyle name="SAPBEXundefined 6" xfId="47367" xr:uid="{00000000-0005-0000-0000-000009B30000}"/>
    <cellStyle name="SAPBEXundefined 7" xfId="47405" xr:uid="{00000000-0005-0000-0000-00000AB30000}"/>
    <cellStyle name="SAPBEXundefined 8" xfId="47407" xr:uid="{00000000-0005-0000-0000-00000BB30000}"/>
    <cellStyle name="SAPBEXundefined 9" xfId="47441" xr:uid="{00000000-0005-0000-0000-00000CB30000}"/>
    <cellStyle name="Sortie 2" xfId="47269" xr:uid="{00000000-0005-0000-0000-00000DB30000}"/>
    <cellStyle name="Standaard_ANNX1B" xfId="10817" xr:uid="{00000000-0005-0000-0000-00000EB30000}"/>
    <cellStyle name="Standard 2" xfId="2171" xr:uid="{00000000-0005-0000-0000-00000FB30000}"/>
    <cellStyle name="Standard_Tabelle1" xfId="2172" xr:uid="{00000000-0005-0000-0000-000010B30000}"/>
    <cellStyle name="Styl 1" xfId="8657" xr:uid="{00000000-0005-0000-0000-000011B30000}"/>
    <cellStyle name="Styl 1 10" xfId="8658" xr:uid="{00000000-0005-0000-0000-000012B30000}"/>
    <cellStyle name="Styl 1 11" xfId="8659" xr:uid="{00000000-0005-0000-0000-000013B30000}"/>
    <cellStyle name="Styl 1 12" xfId="8660" xr:uid="{00000000-0005-0000-0000-000014B30000}"/>
    <cellStyle name="Styl 1 13" xfId="8661" xr:uid="{00000000-0005-0000-0000-000015B30000}"/>
    <cellStyle name="Styl 1 14" xfId="8662" xr:uid="{00000000-0005-0000-0000-000016B30000}"/>
    <cellStyle name="Styl 1 15" xfId="8663" xr:uid="{00000000-0005-0000-0000-000017B30000}"/>
    <cellStyle name="Styl 1 16" xfId="8664" xr:uid="{00000000-0005-0000-0000-000018B30000}"/>
    <cellStyle name="Styl 1 17" xfId="8665" xr:uid="{00000000-0005-0000-0000-000019B30000}"/>
    <cellStyle name="Styl 1 18" xfId="8666" xr:uid="{00000000-0005-0000-0000-00001AB30000}"/>
    <cellStyle name="Styl 1 19" xfId="8667" xr:uid="{00000000-0005-0000-0000-00001BB30000}"/>
    <cellStyle name="Styl 1 2" xfId="8668" xr:uid="{00000000-0005-0000-0000-00001CB30000}"/>
    <cellStyle name="Styl 1 2 2" xfId="8669" xr:uid="{00000000-0005-0000-0000-00001DB30000}"/>
    <cellStyle name="Styl 1 2 2 2" xfId="8670" xr:uid="{00000000-0005-0000-0000-00001EB30000}"/>
    <cellStyle name="Styl 1 2 2 2 2" xfId="8671" xr:uid="{00000000-0005-0000-0000-00001FB30000}"/>
    <cellStyle name="Styl 1 2 2 3" xfId="8672" xr:uid="{00000000-0005-0000-0000-000020B30000}"/>
    <cellStyle name="Styl 1 2 2 3 2" xfId="8673" xr:uid="{00000000-0005-0000-0000-000021B30000}"/>
    <cellStyle name="Styl 1 2 2 4" xfId="8674" xr:uid="{00000000-0005-0000-0000-000022B30000}"/>
    <cellStyle name="Styl 1 2 2 4 2" xfId="8675" xr:uid="{00000000-0005-0000-0000-000023B30000}"/>
    <cellStyle name="Styl 1 2 2 5" xfId="8676" xr:uid="{00000000-0005-0000-0000-000024B30000}"/>
    <cellStyle name="Styl 1 2 2 5 2" xfId="8677" xr:uid="{00000000-0005-0000-0000-000025B30000}"/>
    <cellStyle name="Styl 1 2 2 6" xfId="8678" xr:uid="{00000000-0005-0000-0000-000026B30000}"/>
    <cellStyle name="Styl 1 2 2 7" xfId="11217" xr:uid="{00000000-0005-0000-0000-000027B30000}"/>
    <cellStyle name="Styl 1 2 2 8" xfId="10820" xr:uid="{00000000-0005-0000-0000-000028B30000}"/>
    <cellStyle name="Styl 1 2 3" xfId="8679" xr:uid="{00000000-0005-0000-0000-000029B30000}"/>
    <cellStyle name="Styl 1 2 3 2" xfId="8680" xr:uid="{00000000-0005-0000-0000-00002AB30000}"/>
    <cellStyle name="Styl 1 2 4" xfId="8681" xr:uid="{00000000-0005-0000-0000-00002BB30000}"/>
    <cellStyle name="Styl 1 2 4 2" xfId="8682" xr:uid="{00000000-0005-0000-0000-00002CB30000}"/>
    <cellStyle name="Styl 1 2 5" xfId="8683" xr:uid="{00000000-0005-0000-0000-00002DB30000}"/>
    <cellStyle name="Styl 1 2 5 2" xfId="8684" xr:uid="{00000000-0005-0000-0000-00002EB30000}"/>
    <cellStyle name="Styl 1 2 6" xfId="8685" xr:uid="{00000000-0005-0000-0000-00002FB30000}"/>
    <cellStyle name="Styl 1 2 7" xfId="11216" xr:uid="{00000000-0005-0000-0000-000030B30000}"/>
    <cellStyle name="Styl 1 2 8" xfId="10819" xr:uid="{00000000-0005-0000-0000-000031B30000}"/>
    <cellStyle name="Styl 1 20" xfId="8686" xr:uid="{00000000-0005-0000-0000-000032B30000}"/>
    <cellStyle name="Styl 1 21" xfId="11215" xr:uid="{00000000-0005-0000-0000-000033B30000}"/>
    <cellStyle name="Styl 1 22" xfId="10818" xr:uid="{00000000-0005-0000-0000-000034B30000}"/>
    <cellStyle name="Styl 1 3" xfId="8687" xr:uid="{00000000-0005-0000-0000-000035B30000}"/>
    <cellStyle name="Styl 1 3 2" xfId="8688" xr:uid="{00000000-0005-0000-0000-000036B30000}"/>
    <cellStyle name="Styl 1 3 3" xfId="11218" xr:uid="{00000000-0005-0000-0000-000037B30000}"/>
    <cellStyle name="Styl 1 3 4" xfId="10821" xr:uid="{00000000-0005-0000-0000-000038B30000}"/>
    <cellStyle name="Styl 1 4" xfId="8689" xr:uid="{00000000-0005-0000-0000-000039B30000}"/>
    <cellStyle name="Styl 1 4 2" xfId="8690" xr:uid="{00000000-0005-0000-0000-00003AB30000}"/>
    <cellStyle name="Styl 1 5" xfId="8691" xr:uid="{00000000-0005-0000-0000-00003BB30000}"/>
    <cellStyle name="Styl 1 5 2" xfId="8692" xr:uid="{00000000-0005-0000-0000-00003CB30000}"/>
    <cellStyle name="Styl 1 6" xfId="8693" xr:uid="{00000000-0005-0000-0000-00003DB30000}"/>
    <cellStyle name="Styl 1 6 2" xfId="8694" xr:uid="{00000000-0005-0000-0000-00003EB30000}"/>
    <cellStyle name="Styl 1 7" xfId="8695" xr:uid="{00000000-0005-0000-0000-00003FB30000}"/>
    <cellStyle name="Styl 1 7 2" xfId="8696" xr:uid="{00000000-0005-0000-0000-000040B30000}"/>
    <cellStyle name="Styl 1 8" xfId="8697" xr:uid="{00000000-0005-0000-0000-000041B30000}"/>
    <cellStyle name="Styl 1 8 2" xfId="8698" xr:uid="{00000000-0005-0000-0000-000042B30000}"/>
    <cellStyle name="Styl 1 9" xfId="8699" xr:uid="{00000000-0005-0000-0000-000043B30000}"/>
    <cellStyle name="Style 1" xfId="2173" xr:uid="{00000000-0005-0000-0000-000044B30000}"/>
    <cellStyle name="Style 1 10" xfId="8700" xr:uid="{00000000-0005-0000-0000-000045B30000}"/>
    <cellStyle name="Style 1 11" xfId="8701" xr:uid="{00000000-0005-0000-0000-000046B30000}"/>
    <cellStyle name="Style 1 12" xfId="8702" xr:uid="{00000000-0005-0000-0000-000047B30000}"/>
    <cellStyle name="Style 1 13" xfId="8703" xr:uid="{00000000-0005-0000-0000-000048B30000}"/>
    <cellStyle name="Style 1 14" xfId="8704" xr:uid="{00000000-0005-0000-0000-000049B30000}"/>
    <cellStyle name="Style 1 2" xfId="2174" xr:uid="{00000000-0005-0000-0000-00004AB30000}"/>
    <cellStyle name="Style 1 2 2" xfId="8705" xr:uid="{00000000-0005-0000-0000-00004BB30000}"/>
    <cellStyle name="Style 1 2 2 2" xfId="8706" xr:uid="{00000000-0005-0000-0000-00004CB30000}"/>
    <cellStyle name="Style 1 2 2 3" xfId="11219" xr:uid="{00000000-0005-0000-0000-00004DB30000}"/>
    <cellStyle name="Style 1 2 2 4" xfId="10823" xr:uid="{00000000-0005-0000-0000-00004EB30000}"/>
    <cellStyle name="Style 1 2 3" xfId="8707" xr:uid="{00000000-0005-0000-0000-00004FB30000}"/>
    <cellStyle name="Style 1 2 3 2" xfId="11220" xr:uid="{00000000-0005-0000-0000-000050B30000}"/>
    <cellStyle name="Style 1 2 3 3" xfId="10822" xr:uid="{00000000-0005-0000-0000-000051B30000}"/>
    <cellStyle name="Style 1 2 4" xfId="8708" xr:uid="{00000000-0005-0000-0000-000052B30000}"/>
    <cellStyle name="Style 1 2 5" xfId="47479" xr:uid="{00000000-0005-0000-0000-000053B30000}"/>
    <cellStyle name="Style 1 3" xfId="2175" xr:uid="{00000000-0005-0000-0000-000054B30000}"/>
    <cellStyle name="Style 1 3 2" xfId="8709" xr:uid="{00000000-0005-0000-0000-000055B30000}"/>
    <cellStyle name="Style 1 3 2 2" xfId="11221" xr:uid="{00000000-0005-0000-0000-000056B30000}"/>
    <cellStyle name="Style 1 3 2 3" xfId="10825" xr:uid="{00000000-0005-0000-0000-000057B30000}"/>
    <cellStyle name="Style 1 3 3" xfId="10824" xr:uid="{00000000-0005-0000-0000-000058B30000}"/>
    <cellStyle name="Style 1 4" xfId="2176" xr:uid="{00000000-0005-0000-0000-000059B30000}"/>
    <cellStyle name="Style 1 4 2" xfId="8710" xr:uid="{00000000-0005-0000-0000-00005AB30000}"/>
    <cellStyle name="Style 1 4 2 2" xfId="11222" xr:uid="{00000000-0005-0000-0000-00005BB30000}"/>
    <cellStyle name="Style 1 4 2 3" xfId="10826" xr:uid="{00000000-0005-0000-0000-00005CB30000}"/>
    <cellStyle name="Style 1 5" xfId="2177" xr:uid="{00000000-0005-0000-0000-00005DB30000}"/>
    <cellStyle name="Style 1 5 2" xfId="8711" xr:uid="{00000000-0005-0000-0000-00005EB30000}"/>
    <cellStyle name="Style 1 6" xfId="8712" xr:uid="{00000000-0005-0000-0000-00005FB30000}"/>
    <cellStyle name="Style 1 7" xfId="8713" xr:uid="{00000000-0005-0000-0000-000060B30000}"/>
    <cellStyle name="Style 1 8" xfId="8714" xr:uid="{00000000-0005-0000-0000-000061B30000}"/>
    <cellStyle name="Style 1 9" xfId="8715" xr:uid="{00000000-0005-0000-0000-000062B30000}"/>
    <cellStyle name="Style 2" xfId="8716" xr:uid="{00000000-0005-0000-0000-000063B30000}"/>
    <cellStyle name="Suma 10" xfId="8717" xr:uid="{00000000-0005-0000-0000-000064B30000}"/>
    <cellStyle name="Suma 10 2" xfId="8718" xr:uid="{00000000-0005-0000-0000-000065B30000}"/>
    <cellStyle name="Suma 11" xfId="8719" xr:uid="{00000000-0005-0000-0000-000066B30000}"/>
    <cellStyle name="Suma 11 2" xfId="8720" xr:uid="{00000000-0005-0000-0000-000067B30000}"/>
    <cellStyle name="Suma 12" xfId="8721" xr:uid="{00000000-0005-0000-0000-000068B30000}"/>
    <cellStyle name="Suma 12 2" xfId="8722" xr:uid="{00000000-0005-0000-0000-000069B30000}"/>
    <cellStyle name="Suma 13" xfId="8723" xr:uid="{00000000-0005-0000-0000-00006AB30000}"/>
    <cellStyle name="Suma 13 2" xfId="8724" xr:uid="{00000000-0005-0000-0000-00006BB30000}"/>
    <cellStyle name="Suma 14" xfId="8725" xr:uid="{00000000-0005-0000-0000-00006CB30000}"/>
    <cellStyle name="Suma 14 2" xfId="8726" xr:uid="{00000000-0005-0000-0000-00006DB30000}"/>
    <cellStyle name="Suma 15" xfId="8727" xr:uid="{00000000-0005-0000-0000-00006EB30000}"/>
    <cellStyle name="Suma 15 2" xfId="8728" xr:uid="{00000000-0005-0000-0000-00006FB30000}"/>
    <cellStyle name="Suma 16" xfId="8729" xr:uid="{00000000-0005-0000-0000-000070B30000}"/>
    <cellStyle name="Suma 16 2" xfId="8730" xr:uid="{00000000-0005-0000-0000-000071B30000}"/>
    <cellStyle name="Suma 17" xfId="8731" xr:uid="{00000000-0005-0000-0000-000072B30000}"/>
    <cellStyle name="Suma 17 2" xfId="8732" xr:uid="{00000000-0005-0000-0000-000073B30000}"/>
    <cellStyle name="Suma 18" xfId="8733" xr:uid="{00000000-0005-0000-0000-000074B30000}"/>
    <cellStyle name="Suma 18 2" xfId="8734" xr:uid="{00000000-0005-0000-0000-000075B30000}"/>
    <cellStyle name="Suma 19" xfId="8735" xr:uid="{00000000-0005-0000-0000-000076B30000}"/>
    <cellStyle name="Suma 19 2" xfId="8736" xr:uid="{00000000-0005-0000-0000-000077B30000}"/>
    <cellStyle name="Suma 2" xfId="2178" xr:uid="{00000000-0005-0000-0000-000078B30000}"/>
    <cellStyle name="Suma 2 10" xfId="8737" xr:uid="{00000000-0005-0000-0000-000079B30000}"/>
    <cellStyle name="Suma 2 11" xfId="8738" xr:uid="{00000000-0005-0000-0000-00007AB30000}"/>
    <cellStyle name="Suma 2 12" xfId="8739" xr:uid="{00000000-0005-0000-0000-00007BB30000}"/>
    <cellStyle name="Suma 2 13" xfId="8740" xr:uid="{00000000-0005-0000-0000-00007CB30000}"/>
    <cellStyle name="Suma 2 14" xfId="8741" xr:uid="{00000000-0005-0000-0000-00007DB30000}"/>
    <cellStyle name="Suma 2 15" xfId="8742" xr:uid="{00000000-0005-0000-0000-00007EB30000}"/>
    <cellStyle name="Suma 2 16" xfId="8743" xr:uid="{00000000-0005-0000-0000-00007FB30000}"/>
    <cellStyle name="Suma 2 17" xfId="11098" xr:uid="{00000000-0005-0000-0000-000080B30000}"/>
    <cellStyle name="Suma 2 18" xfId="10827" xr:uid="{00000000-0005-0000-0000-000081B30000}"/>
    <cellStyle name="Suma 2 2" xfId="8744" xr:uid="{00000000-0005-0000-0000-000082B30000}"/>
    <cellStyle name="Suma 2 2 10" xfId="8745" xr:uid="{00000000-0005-0000-0000-000083B30000}"/>
    <cellStyle name="Suma 2 2 11" xfId="8746" xr:uid="{00000000-0005-0000-0000-000084B30000}"/>
    <cellStyle name="Suma 2 2 12" xfId="8747" xr:uid="{00000000-0005-0000-0000-000085B30000}"/>
    <cellStyle name="Suma 2 2 13" xfId="8748" xr:uid="{00000000-0005-0000-0000-000086B30000}"/>
    <cellStyle name="Suma 2 2 14" xfId="8749" xr:uid="{00000000-0005-0000-0000-000087B30000}"/>
    <cellStyle name="Suma 2 2 15" xfId="8750" xr:uid="{00000000-0005-0000-0000-000088B30000}"/>
    <cellStyle name="Suma 2 2 16" xfId="11223" xr:uid="{00000000-0005-0000-0000-000089B30000}"/>
    <cellStyle name="Suma 2 2 17" xfId="10828" xr:uid="{00000000-0005-0000-0000-00008AB30000}"/>
    <cellStyle name="Suma 2 2 2" xfId="8751" xr:uid="{00000000-0005-0000-0000-00008BB30000}"/>
    <cellStyle name="Suma 2 2 2 10" xfId="8752" xr:uid="{00000000-0005-0000-0000-00008CB30000}"/>
    <cellStyle name="Suma 2 2 2 11" xfId="8753" xr:uid="{00000000-0005-0000-0000-00008DB30000}"/>
    <cellStyle name="Suma 2 2 2 12" xfId="8754" xr:uid="{00000000-0005-0000-0000-00008EB30000}"/>
    <cellStyle name="Suma 2 2 2 13" xfId="8755" xr:uid="{00000000-0005-0000-0000-00008FB30000}"/>
    <cellStyle name="Suma 2 2 2 14" xfId="8756" xr:uid="{00000000-0005-0000-0000-000090B30000}"/>
    <cellStyle name="Suma 2 2 2 2" xfId="8757" xr:uid="{00000000-0005-0000-0000-000091B30000}"/>
    <cellStyle name="Suma 2 2 2 2 10" xfId="8758" xr:uid="{00000000-0005-0000-0000-000092B30000}"/>
    <cellStyle name="Suma 2 2 2 2 11" xfId="8759" xr:uid="{00000000-0005-0000-0000-000093B30000}"/>
    <cellStyle name="Suma 2 2 2 2 12" xfId="8760" xr:uid="{00000000-0005-0000-0000-000094B30000}"/>
    <cellStyle name="Suma 2 2 2 2 2" xfId="8761" xr:uid="{00000000-0005-0000-0000-000095B30000}"/>
    <cellStyle name="Suma 2 2 2 2 3" xfId="8762" xr:uid="{00000000-0005-0000-0000-000096B30000}"/>
    <cellStyle name="Suma 2 2 2 2 4" xfId="8763" xr:uid="{00000000-0005-0000-0000-000097B30000}"/>
    <cellStyle name="Suma 2 2 2 2 5" xfId="8764" xr:uid="{00000000-0005-0000-0000-000098B30000}"/>
    <cellStyle name="Suma 2 2 2 2 6" xfId="8765" xr:uid="{00000000-0005-0000-0000-000099B30000}"/>
    <cellStyle name="Suma 2 2 2 2 7" xfId="8766" xr:uid="{00000000-0005-0000-0000-00009AB30000}"/>
    <cellStyle name="Suma 2 2 2 2 8" xfId="8767" xr:uid="{00000000-0005-0000-0000-00009BB30000}"/>
    <cellStyle name="Suma 2 2 2 2 9" xfId="8768" xr:uid="{00000000-0005-0000-0000-00009CB30000}"/>
    <cellStyle name="Suma 2 2 2 3" xfId="8769" xr:uid="{00000000-0005-0000-0000-00009DB30000}"/>
    <cellStyle name="Suma 2 2 2 3 2" xfId="8770" xr:uid="{00000000-0005-0000-0000-00009EB30000}"/>
    <cellStyle name="Suma 2 2 2 4" xfId="8771" xr:uid="{00000000-0005-0000-0000-00009FB30000}"/>
    <cellStyle name="Suma 2 2 2 4 2" xfId="8772" xr:uid="{00000000-0005-0000-0000-0000A0B30000}"/>
    <cellStyle name="Suma 2 2 2 5" xfId="8773" xr:uid="{00000000-0005-0000-0000-0000A1B30000}"/>
    <cellStyle name="Suma 2 2 2 5 2" xfId="8774" xr:uid="{00000000-0005-0000-0000-0000A2B30000}"/>
    <cellStyle name="Suma 2 2 2 6" xfId="8775" xr:uid="{00000000-0005-0000-0000-0000A3B30000}"/>
    <cellStyle name="Suma 2 2 2 6 2" xfId="8776" xr:uid="{00000000-0005-0000-0000-0000A4B30000}"/>
    <cellStyle name="Suma 2 2 2 7" xfId="8777" xr:uid="{00000000-0005-0000-0000-0000A5B30000}"/>
    <cellStyle name="Suma 2 2 2 7 2" xfId="8778" xr:uid="{00000000-0005-0000-0000-0000A6B30000}"/>
    <cellStyle name="Suma 2 2 2 8" xfId="8779" xr:uid="{00000000-0005-0000-0000-0000A7B30000}"/>
    <cellStyle name="Suma 2 2 2 8 2" xfId="8780" xr:uid="{00000000-0005-0000-0000-0000A8B30000}"/>
    <cellStyle name="Suma 2 2 2 9" xfId="8781" xr:uid="{00000000-0005-0000-0000-0000A9B30000}"/>
    <cellStyle name="Suma 2 2 3" xfId="8782" xr:uid="{00000000-0005-0000-0000-0000AAB30000}"/>
    <cellStyle name="Suma 2 2 3 2" xfId="8783" xr:uid="{00000000-0005-0000-0000-0000ABB30000}"/>
    <cellStyle name="Suma 2 2 4" xfId="8784" xr:uid="{00000000-0005-0000-0000-0000ACB30000}"/>
    <cellStyle name="Suma 2 2 4 2" xfId="8785" xr:uid="{00000000-0005-0000-0000-0000ADB30000}"/>
    <cellStyle name="Suma 2 2 5" xfId="8786" xr:uid="{00000000-0005-0000-0000-0000AEB30000}"/>
    <cellStyle name="Suma 2 2 5 2" xfId="8787" xr:uid="{00000000-0005-0000-0000-0000AFB30000}"/>
    <cellStyle name="Suma 2 2 6" xfId="8788" xr:uid="{00000000-0005-0000-0000-0000B0B30000}"/>
    <cellStyle name="Suma 2 2 6 2" xfId="8789" xr:uid="{00000000-0005-0000-0000-0000B1B30000}"/>
    <cellStyle name="Suma 2 2 7" xfId="8790" xr:uid="{00000000-0005-0000-0000-0000B2B30000}"/>
    <cellStyle name="Suma 2 2 7 2" xfId="8791" xr:uid="{00000000-0005-0000-0000-0000B3B30000}"/>
    <cellStyle name="Suma 2 2 8" xfId="8792" xr:uid="{00000000-0005-0000-0000-0000B4B30000}"/>
    <cellStyle name="Suma 2 2 8 2" xfId="8793" xr:uid="{00000000-0005-0000-0000-0000B5B30000}"/>
    <cellStyle name="Suma 2 2 9" xfId="8794" xr:uid="{00000000-0005-0000-0000-0000B6B30000}"/>
    <cellStyle name="Suma 2 2 9 2" xfId="8795" xr:uid="{00000000-0005-0000-0000-0000B7B30000}"/>
    <cellStyle name="Suma 2 3" xfId="8796" xr:uid="{00000000-0005-0000-0000-0000B8B30000}"/>
    <cellStyle name="Suma 2 3 2" xfId="8797" xr:uid="{00000000-0005-0000-0000-0000B9B30000}"/>
    <cellStyle name="Suma 2 3 2 2" xfId="8798" xr:uid="{00000000-0005-0000-0000-0000BAB30000}"/>
    <cellStyle name="Suma 2 3 3" xfId="8799" xr:uid="{00000000-0005-0000-0000-0000BBB30000}"/>
    <cellStyle name="Suma 2 3 4" xfId="8800" xr:uid="{00000000-0005-0000-0000-0000BCB30000}"/>
    <cellStyle name="Suma 2 3 5" xfId="8801" xr:uid="{00000000-0005-0000-0000-0000BDB30000}"/>
    <cellStyle name="Suma 2 3 6" xfId="8802" xr:uid="{00000000-0005-0000-0000-0000BEB30000}"/>
    <cellStyle name="Suma 2 3 7" xfId="8803" xr:uid="{00000000-0005-0000-0000-0000BFB30000}"/>
    <cellStyle name="Suma 2 3 8" xfId="8804" xr:uid="{00000000-0005-0000-0000-0000C0B30000}"/>
    <cellStyle name="Suma 2 4" xfId="8805" xr:uid="{00000000-0005-0000-0000-0000C1B30000}"/>
    <cellStyle name="Suma 2 4 2" xfId="8806" xr:uid="{00000000-0005-0000-0000-0000C2B30000}"/>
    <cellStyle name="Suma 2 5" xfId="8807" xr:uid="{00000000-0005-0000-0000-0000C3B30000}"/>
    <cellStyle name="Suma 2 5 2" xfId="8808" xr:uid="{00000000-0005-0000-0000-0000C4B30000}"/>
    <cellStyle name="Suma 2 6" xfId="8809" xr:uid="{00000000-0005-0000-0000-0000C5B30000}"/>
    <cellStyle name="Suma 2 6 2" xfId="8810" xr:uid="{00000000-0005-0000-0000-0000C6B30000}"/>
    <cellStyle name="Suma 2 7" xfId="8811" xr:uid="{00000000-0005-0000-0000-0000C7B30000}"/>
    <cellStyle name="Suma 2 7 2" xfId="8812" xr:uid="{00000000-0005-0000-0000-0000C8B30000}"/>
    <cellStyle name="Suma 2 8" xfId="8813" xr:uid="{00000000-0005-0000-0000-0000C9B30000}"/>
    <cellStyle name="Suma 2 8 2" xfId="8814" xr:uid="{00000000-0005-0000-0000-0000CAB30000}"/>
    <cellStyle name="Suma 2 9" xfId="8815" xr:uid="{00000000-0005-0000-0000-0000CBB30000}"/>
    <cellStyle name="Suma 2 9 2" xfId="8816" xr:uid="{00000000-0005-0000-0000-0000CCB30000}"/>
    <cellStyle name="Suma 20" xfId="8817" xr:uid="{00000000-0005-0000-0000-0000CDB30000}"/>
    <cellStyle name="Suma 20 2" xfId="8818" xr:uid="{00000000-0005-0000-0000-0000CEB30000}"/>
    <cellStyle name="Suma 21" xfId="8819" xr:uid="{00000000-0005-0000-0000-0000CFB30000}"/>
    <cellStyle name="Suma 21 2" xfId="8820" xr:uid="{00000000-0005-0000-0000-0000D0B30000}"/>
    <cellStyle name="Suma 22" xfId="8821" xr:uid="{00000000-0005-0000-0000-0000D1B30000}"/>
    <cellStyle name="Suma 22 2" xfId="8822" xr:uid="{00000000-0005-0000-0000-0000D2B30000}"/>
    <cellStyle name="Suma 23" xfId="8823" xr:uid="{00000000-0005-0000-0000-0000D3B30000}"/>
    <cellStyle name="Suma 23 2" xfId="8824" xr:uid="{00000000-0005-0000-0000-0000D4B30000}"/>
    <cellStyle name="Suma 24" xfId="8825" xr:uid="{00000000-0005-0000-0000-0000D5B30000}"/>
    <cellStyle name="Suma 24 2" xfId="8826" xr:uid="{00000000-0005-0000-0000-0000D6B30000}"/>
    <cellStyle name="Suma 25" xfId="8827" xr:uid="{00000000-0005-0000-0000-0000D7B30000}"/>
    <cellStyle name="Suma 25 2" xfId="8828" xr:uid="{00000000-0005-0000-0000-0000D8B30000}"/>
    <cellStyle name="Suma 26" xfId="8829" xr:uid="{00000000-0005-0000-0000-0000D9B30000}"/>
    <cellStyle name="Suma 26 2" xfId="8830" xr:uid="{00000000-0005-0000-0000-0000DAB30000}"/>
    <cellStyle name="Suma 27" xfId="8831" xr:uid="{00000000-0005-0000-0000-0000DBB30000}"/>
    <cellStyle name="Suma 27 2" xfId="8832" xr:uid="{00000000-0005-0000-0000-0000DCB30000}"/>
    <cellStyle name="Suma 28" xfId="8833" xr:uid="{00000000-0005-0000-0000-0000DDB30000}"/>
    <cellStyle name="Suma 28 2" xfId="8834" xr:uid="{00000000-0005-0000-0000-0000DEB30000}"/>
    <cellStyle name="Suma 29" xfId="8835" xr:uid="{00000000-0005-0000-0000-0000DFB30000}"/>
    <cellStyle name="Suma 29 2" xfId="8836" xr:uid="{00000000-0005-0000-0000-0000E0B30000}"/>
    <cellStyle name="Suma 3" xfId="8837" xr:uid="{00000000-0005-0000-0000-0000E1B30000}"/>
    <cellStyle name="Suma 3 2" xfId="8838" xr:uid="{00000000-0005-0000-0000-0000E2B30000}"/>
    <cellStyle name="Suma 3 3" xfId="11224" xr:uid="{00000000-0005-0000-0000-0000E3B30000}"/>
    <cellStyle name="Suma 3 4" xfId="10829" xr:uid="{00000000-0005-0000-0000-0000E4B30000}"/>
    <cellStyle name="Suma 30" xfId="8839" xr:uid="{00000000-0005-0000-0000-0000E5B30000}"/>
    <cellStyle name="Suma 30 2" xfId="8840" xr:uid="{00000000-0005-0000-0000-0000E6B30000}"/>
    <cellStyle name="Suma 31" xfId="8841" xr:uid="{00000000-0005-0000-0000-0000E7B30000}"/>
    <cellStyle name="Suma 31 2" xfId="8842" xr:uid="{00000000-0005-0000-0000-0000E8B30000}"/>
    <cellStyle name="Suma 32" xfId="8843" xr:uid="{00000000-0005-0000-0000-0000E9B30000}"/>
    <cellStyle name="Suma 32 2" xfId="8844" xr:uid="{00000000-0005-0000-0000-0000EAB30000}"/>
    <cellStyle name="Suma 33" xfId="8845" xr:uid="{00000000-0005-0000-0000-0000EBB30000}"/>
    <cellStyle name="Suma 33 2" xfId="8846" xr:uid="{00000000-0005-0000-0000-0000ECB30000}"/>
    <cellStyle name="Suma 34" xfId="8847" xr:uid="{00000000-0005-0000-0000-0000EDB30000}"/>
    <cellStyle name="Suma 34 2" xfId="8848" xr:uid="{00000000-0005-0000-0000-0000EEB30000}"/>
    <cellStyle name="Suma 35" xfId="8849" xr:uid="{00000000-0005-0000-0000-0000EFB30000}"/>
    <cellStyle name="Suma 35 2" xfId="8850" xr:uid="{00000000-0005-0000-0000-0000F0B30000}"/>
    <cellStyle name="Suma 36" xfId="8851" xr:uid="{00000000-0005-0000-0000-0000F1B30000}"/>
    <cellStyle name="Suma 36 2" xfId="8852" xr:uid="{00000000-0005-0000-0000-0000F2B30000}"/>
    <cellStyle name="Suma 37" xfId="8853" xr:uid="{00000000-0005-0000-0000-0000F3B30000}"/>
    <cellStyle name="Suma 37 2" xfId="8854" xr:uid="{00000000-0005-0000-0000-0000F4B30000}"/>
    <cellStyle name="Suma 38" xfId="8855" xr:uid="{00000000-0005-0000-0000-0000F5B30000}"/>
    <cellStyle name="Suma 38 2" xfId="8856" xr:uid="{00000000-0005-0000-0000-0000F6B30000}"/>
    <cellStyle name="Suma 39" xfId="8857" xr:uid="{00000000-0005-0000-0000-0000F7B30000}"/>
    <cellStyle name="Suma 39 2" xfId="8858" xr:uid="{00000000-0005-0000-0000-0000F8B30000}"/>
    <cellStyle name="Suma 4" xfId="8859" xr:uid="{00000000-0005-0000-0000-0000F9B30000}"/>
    <cellStyle name="Suma 4 2" xfId="8860" xr:uid="{00000000-0005-0000-0000-0000FAB30000}"/>
    <cellStyle name="Suma 4 3" xfId="11225" xr:uid="{00000000-0005-0000-0000-0000FBB30000}"/>
    <cellStyle name="Suma 4 4" xfId="10830" xr:uid="{00000000-0005-0000-0000-0000FCB30000}"/>
    <cellStyle name="Suma 40" xfId="8861" xr:uid="{00000000-0005-0000-0000-0000FDB30000}"/>
    <cellStyle name="Suma 40 2" xfId="8862" xr:uid="{00000000-0005-0000-0000-0000FEB30000}"/>
    <cellStyle name="Suma 40 2 2" xfId="8863" xr:uid="{00000000-0005-0000-0000-0000FFB30000}"/>
    <cellStyle name="Suma 40 3" xfId="8864" xr:uid="{00000000-0005-0000-0000-000000B40000}"/>
    <cellStyle name="Suma 40 4" xfId="8865" xr:uid="{00000000-0005-0000-0000-000001B40000}"/>
    <cellStyle name="Suma 40 5" xfId="8866" xr:uid="{00000000-0005-0000-0000-000002B40000}"/>
    <cellStyle name="Suma 40 6" xfId="8867" xr:uid="{00000000-0005-0000-0000-000003B40000}"/>
    <cellStyle name="Suma 40 7" xfId="8868" xr:uid="{00000000-0005-0000-0000-000004B40000}"/>
    <cellStyle name="Suma 40 8" xfId="8869" xr:uid="{00000000-0005-0000-0000-000005B40000}"/>
    <cellStyle name="Suma 41" xfId="8870" xr:uid="{00000000-0005-0000-0000-000006B40000}"/>
    <cellStyle name="Suma 41 2" xfId="8871" xr:uid="{00000000-0005-0000-0000-000007B40000}"/>
    <cellStyle name="Suma 42" xfId="8872" xr:uid="{00000000-0005-0000-0000-000008B40000}"/>
    <cellStyle name="Suma 42 2" xfId="8873" xr:uid="{00000000-0005-0000-0000-000009B40000}"/>
    <cellStyle name="Suma 43" xfId="8874" xr:uid="{00000000-0005-0000-0000-00000AB40000}"/>
    <cellStyle name="Suma 43 2" xfId="8875" xr:uid="{00000000-0005-0000-0000-00000BB40000}"/>
    <cellStyle name="Suma 44" xfId="8876" xr:uid="{00000000-0005-0000-0000-00000CB40000}"/>
    <cellStyle name="Suma 44 2" xfId="8877" xr:uid="{00000000-0005-0000-0000-00000DB40000}"/>
    <cellStyle name="Suma 45" xfId="8878" xr:uid="{00000000-0005-0000-0000-00000EB40000}"/>
    <cellStyle name="Suma 45 2" xfId="8879" xr:uid="{00000000-0005-0000-0000-00000FB40000}"/>
    <cellStyle name="Suma 46" xfId="8880" xr:uid="{00000000-0005-0000-0000-000010B40000}"/>
    <cellStyle name="Suma 46 2" xfId="8881" xr:uid="{00000000-0005-0000-0000-000011B40000}"/>
    <cellStyle name="Suma 46 2 2" xfId="8882" xr:uid="{00000000-0005-0000-0000-000012B40000}"/>
    <cellStyle name="Suma 46 3" xfId="8883" xr:uid="{00000000-0005-0000-0000-000013B40000}"/>
    <cellStyle name="Suma 46 3 2" xfId="8884" xr:uid="{00000000-0005-0000-0000-000014B40000}"/>
    <cellStyle name="Suma 46 4" xfId="8885" xr:uid="{00000000-0005-0000-0000-000015B40000}"/>
    <cellStyle name="Suma 46 5" xfId="8886" xr:uid="{00000000-0005-0000-0000-000016B40000}"/>
    <cellStyle name="Suma 47" xfId="8887" xr:uid="{00000000-0005-0000-0000-000017B40000}"/>
    <cellStyle name="Suma 47 2" xfId="8888" xr:uid="{00000000-0005-0000-0000-000018B40000}"/>
    <cellStyle name="Suma 47 2 2" xfId="8889" xr:uid="{00000000-0005-0000-0000-000019B40000}"/>
    <cellStyle name="Suma 47 3" xfId="8890" xr:uid="{00000000-0005-0000-0000-00001AB40000}"/>
    <cellStyle name="Suma 47 3 2" xfId="8891" xr:uid="{00000000-0005-0000-0000-00001BB40000}"/>
    <cellStyle name="Suma 47 4" xfId="8892" xr:uid="{00000000-0005-0000-0000-00001CB40000}"/>
    <cellStyle name="Suma 47 5" xfId="8893" xr:uid="{00000000-0005-0000-0000-00001DB40000}"/>
    <cellStyle name="Suma 48" xfId="8894" xr:uid="{00000000-0005-0000-0000-00001EB40000}"/>
    <cellStyle name="Suma 48 2" xfId="8895" xr:uid="{00000000-0005-0000-0000-00001FB40000}"/>
    <cellStyle name="Suma 48 2 2" xfId="8896" xr:uid="{00000000-0005-0000-0000-000020B40000}"/>
    <cellStyle name="Suma 48 3" xfId="8897" xr:uid="{00000000-0005-0000-0000-000021B40000}"/>
    <cellStyle name="Suma 48 4" xfId="8898" xr:uid="{00000000-0005-0000-0000-000022B40000}"/>
    <cellStyle name="Suma 48 5" xfId="8899" xr:uid="{00000000-0005-0000-0000-000023B40000}"/>
    <cellStyle name="Suma 49" xfId="8900" xr:uid="{00000000-0005-0000-0000-000024B40000}"/>
    <cellStyle name="Suma 49 2" xfId="8901" xr:uid="{00000000-0005-0000-0000-000025B40000}"/>
    <cellStyle name="Suma 5" xfId="8902" xr:uid="{00000000-0005-0000-0000-000026B40000}"/>
    <cellStyle name="Suma 5 2" xfId="8903" xr:uid="{00000000-0005-0000-0000-000027B40000}"/>
    <cellStyle name="Suma 50" xfId="8904" xr:uid="{00000000-0005-0000-0000-000028B40000}"/>
    <cellStyle name="Suma 50 2" xfId="8905" xr:uid="{00000000-0005-0000-0000-000029B40000}"/>
    <cellStyle name="Suma 50 3" xfId="8906" xr:uid="{00000000-0005-0000-0000-00002AB40000}"/>
    <cellStyle name="Suma 51" xfId="8907" xr:uid="{00000000-0005-0000-0000-00002BB40000}"/>
    <cellStyle name="Suma 51 2" xfId="8908" xr:uid="{00000000-0005-0000-0000-00002CB40000}"/>
    <cellStyle name="Suma 51 3" xfId="8909" xr:uid="{00000000-0005-0000-0000-00002DB40000}"/>
    <cellStyle name="Suma 52" xfId="8910" xr:uid="{00000000-0005-0000-0000-00002EB40000}"/>
    <cellStyle name="Suma 52 2" xfId="8911" xr:uid="{00000000-0005-0000-0000-00002FB40000}"/>
    <cellStyle name="Suma 52 3" xfId="8912" xr:uid="{00000000-0005-0000-0000-000030B40000}"/>
    <cellStyle name="Suma 53" xfId="8913" xr:uid="{00000000-0005-0000-0000-000031B40000}"/>
    <cellStyle name="Suma 53 2" xfId="8914" xr:uid="{00000000-0005-0000-0000-000032B40000}"/>
    <cellStyle name="Suma 54" xfId="8915" xr:uid="{00000000-0005-0000-0000-000033B40000}"/>
    <cellStyle name="Suma 54 2" xfId="8916" xr:uid="{00000000-0005-0000-0000-000034B40000}"/>
    <cellStyle name="Suma 55" xfId="8917" xr:uid="{00000000-0005-0000-0000-000035B40000}"/>
    <cellStyle name="Suma 55 2" xfId="8918" xr:uid="{00000000-0005-0000-0000-000036B40000}"/>
    <cellStyle name="Suma 56" xfId="8919" xr:uid="{00000000-0005-0000-0000-000037B40000}"/>
    <cellStyle name="Suma 56 2" xfId="8920" xr:uid="{00000000-0005-0000-0000-000038B40000}"/>
    <cellStyle name="Suma 57" xfId="8921" xr:uid="{00000000-0005-0000-0000-000039B40000}"/>
    <cellStyle name="Suma 58" xfId="8922" xr:uid="{00000000-0005-0000-0000-00003AB40000}"/>
    <cellStyle name="Suma 59" xfId="8923" xr:uid="{00000000-0005-0000-0000-00003BB40000}"/>
    <cellStyle name="Suma 6" xfId="8924" xr:uid="{00000000-0005-0000-0000-00003CB40000}"/>
    <cellStyle name="Suma 6 2" xfId="8925" xr:uid="{00000000-0005-0000-0000-00003DB40000}"/>
    <cellStyle name="Suma 7" xfId="8926" xr:uid="{00000000-0005-0000-0000-00003EB40000}"/>
    <cellStyle name="Suma 7 2" xfId="8927" xr:uid="{00000000-0005-0000-0000-00003FB40000}"/>
    <cellStyle name="Suma 8" xfId="8928" xr:uid="{00000000-0005-0000-0000-000040B40000}"/>
    <cellStyle name="Suma 8 2" xfId="8929" xr:uid="{00000000-0005-0000-0000-000041B40000}"/>
    <cellStyle name="Suma 9" xfId="8930" xr:uid="{00000000-0005-0000-0000-000042B40000}"/>
    <cellStyle name="Suma 9 2" xfId="8931" xr:uid="{00000000-0005-0000-0000-000043B40000}"/>
    <cellStyle name="TableHeader" xfId="2179" xr:uid="{00000000-0005-0000-0000-000044B40000}"/>
    <cellStyle name="Tekst objaśnienia 10" xfId="8932" xr:uid="{00000000-0005-0000-0000-000045B40000}"/>
    <cellStyle name="Tekst objaśnienia 10 2" xfId="8933" xr:uid="{00000000-0005-0000-0000-000046B40000}"/>
    <cellStyle name="Tekst objaśnienia 11" xfId="8934" xr:uid="{00000000-0005-0000-0000-000047B40000}"/>
    <cellStyle name="Tekst objaśnienia 11 2" xfId="8935" xr:uid="{00000000-0005-0000-0000-000048B40000}"/>
    <cellStyle name="Tekst objaśnienia 12" xfId="8936" xr:uid="{00000000-0005-0000-0000-000049B40000}"/>
    <cellStyle name="Tekst objaśnienia 12 2" xfId="8937" xr:uid="{00000000-0005-0000-0000-00004AB40000}"/>
    <cellStyle name="Tekst objaśnienia 13" xfId="8938" xr:uid="{00000000-0005-0000-0000-00004BB40000}"/>
    <cellStyle name="Tekst objaśnienia 13 2" xfId="8939" xr:uid="{00000000-0005-0000-0000-00004CB40000}"/>
    <cellStyle name="Tekst objaśnienia 14" xfId="8940" xr:uid="{00000000-0005-0000-0000-00004DB40000}"/>
    <cellStyle name="Tekst objaśnienia 14 2" xfId="8941" xr:uid="{00000000-0005-0000-0000-00004EB40000}"/>
    <cellStyle name="Tekst objaśnienia 15" xfId="8942" xr:uid="{00000000-0005-0000-0000-00004FB40000}"/>
    <cellStyle name="Tekst objaśnienia 15 2" xfId="8943" xr:uid="{00000000-0005-0000-0000-000050B40000}"/>
    <cellStyle name="Tekst objaśnienia 16" xfId="8944" xr:uid="{00000000-0005-0000-0000-000051B40000}"/>
    <cellStyle name="Tekst objaśnienia 16 2" xfId="8945" xr:uid="{00000000-0005-0000-0000-000052B40000}"/>
    <cellStyle name="Tekst objaśnienia 17" xfId="8946" xr:uid="{00000000-0005-0000-0000-000053B40000}"/>
    <cellStyle name="Tekst objaśnienia 17 2" xfId="8947" xr:uid="{00000000-0005-0000-0000-000054B40000}"/>
    <cellStyle name="Tekst objaśnienia 18" xfId="8948" xr:uid="{00000000-0005-0000-0000-000055B40000}"/>
    <cellStyle name="Tekst objaśnienia 18 2" xfId="8949" xr:uid="{00000000-0005-0000-0000-000056B40000}"/>
    <cellStyle name="Tekst objaśnienia 19" xfId="8950" xr:uid="{00000000-0005-0000-0000-000057B40000}"/>
    <cellStyle name="Tekst objaśnienia 19 2" xfId="8951" xr:uid="{00000000-0005-0000-0000-000058B40000}"/>
    <cellStyle name="Tekst objaśnienia 2" xfId="2180" xr:uid="{00000000-0005-0000-0000-000059B40000}"/>
    <cellStyle name="Tekst objaśnienia 2 10" xfId="11099" xr:uid="{00000000-0005-0000-0000-00005AB40000}"/>
    <cellStyle name="Tekst objaśnienia 2 11" xfId="10831" xr:uid="{00000000-0005-0000-0000-00005BB40000}"/>
    <cellStyle name="Tekst objaśnienia 2 2" xfId="8952" xr:uid="{00000000-0005-0000-0000-00005CB40000}"/>
    <cellStyle name="Tekst objaśnienia 2 3" xfId="8953" xr:uid="{00000000-0005-0000-0000-00005DB40000}"/>
    <cellStyle name="Tekst objaśnienia 2 4" xfId="8954" xr:uid="{00000000-0005-0000-0000-00005EB40000}"/>
    <cellStyle name="Tekst objaśnienia 2 5" xfId="8955" xr:uid="{00000000-0005-0000-0000-00005FB40000}"/>
    <cellStyle name="Tekst objaśnienia 2 6" xfId="8956" xr:uid="{00000000-0005-0000-0000-000060B40000}"/>
    <cellStyle name="Tekst objaśnienia 2 7" xfId="8957" xr:uid="{00000000-0005-0000-0000-000061B40000}"/>
    <cellStyle name="Tekst objaśnienia 2 8" xfId="8958" xr:uid="{00000000-0005-0000-0000-000062B40000}"/>
    <cellStyle name="Tekst objaśnienia 2 9" xfId="8959" xr:uid="{00000000-0005-0000-0000-000063B40000}"/>
    <cellStyle name="Tekst objaśnienia 20" xfId="8960" xr:uid="{00000000-0005-0000-0000-000064B40000}"/>
    <cellStyle name="Tekst objaśnienia 20 2" xfId="8961" xr:uid="{00000000-0005-0000-0000-000065B40000}"/>
    <cellStyle name="Tekst objaśnienia 21" xfId="8962" xr:uid="{00000000-0005-0000-0000-000066B40000}"/>
    <cellStyle name="Tekst objaśnienia 21 2" xfId="8963" xr:uid="{00000000-0005-0000-0000-000067B40000}"/>
    <cellStyle name="Tekst objaśnienia 22" xfId="8964" xr:uid="{00000000-0005-0000-0000-000068B40000}"/>
    <cellStyle name="Tekst objaśnienia 22 2" xfId="8965" xr:uid="{00000000-0005-0000-0000-000069B40000}"/>
    <cellStyle name="Tekst objaśnienia 23" xfId="8966" xr:uid="{00000000-0005-0000-0000-00006AB40000}"/>
    <cellStyle name="Tekst objaśnienia 23 2" xfId="8967" xr:uid="{00000000-0005-0000-0000-00006BB40000}"/>
    <cellStyle name="Tekst objaśnienia 24" xfId="8968" xr:uid="{00000000-0005-0000-0000-00006CB40000}"/>
    <cellStyle name="Tekst objaśnienia 24 2" xfId="8969" xr:uid="{00000000-0005-0000-0000-00006DB40000}"/>
    <cellStyle name="Tekst objaśnienia 25" xfId="8970" xr:uid="{00000000-0005-0000-0000-00006EB40000}"/>
    <cellStyle name="Tekst objaśnienia 25 2" xfId="8971" xr:uid="{00000000-0005-0000-0000-00006FB40000}"/>
    <cellStyle name="Tekst objaśnienia 26" xfId="8972" xr:uid="{00000000-0005-0000-0000-000070B40000}"/>
    <cellStyle name="Tekst objaśnienia 26 2" xfId="8973" xr:uid="{00000000-0005-0000-0000-000071B40000}"/>
    <cellStyle name="Tekst objaśnienia 27" xfId="8974" xr:uid="{00000000-0005-0000-0000-000072B40000}"/>
    <cellStyle name="Tekst objaśnienia 27 2" xfId="8975" xr:uid="{00000000-0005-0000-0000-000073B40000}"/>
    <cellStyle name="Tekst objaśnienia 28" xfId="8976" xr:uid="{00000000-0005-0000-0000-000074B40000}"/>
    <cellStyle name="Tekst objaśnienia 28 2" xfId="8977" xr:uid="{00000000-0005-0000-0000-000075B40000}"/>
    <cellStyle name="Tekst objaśnienia 29" xfId="8978" xr:uid="{00000000-0005-0000-0000-000076B40000}"/>
    <cellStyle name="Tekst objaśnienia 29 2" xfId="8979" xr:uid="{00000000-0005-0000-0000-000077B40000}"/>
    <cellStyle name="Tekst objaśnienia 3" xfId="8980" xr:uid="{00000000-0005-0000-0000-000078B40000}"/>
    <cellStyle name="Tekst objaśnienia 3 2" xfId="8981" xr:uid="{00000000-0005-0000-0000-000079B40000}"/>
    <cellStyle name="Tekst objaśnienia 3 3" xfId="11226" xr:uid="{00000000-0005-0000-0000-00007AB40000}"/>
    <cellStyle name="Tekst objaśnienia 3 4" xfId="10832" xr:uid="{00000000-0005-0000-0000-00007BB40000}"/>
    <cellStyle name="Tekst objaśnienia 30" xfId="8982" xr:uid="{00000000-0005-0000-0000-00007CB40000}"/>
    <cellStyle name="Tekst objaśnienia 30 2" xfId="8983" xr:uid="{00000000-0005-0000-0000-00007DB40000}"/>
    <cellStyle name="Tekst objaśnienia 31" xfId="8984" xr:uid="{00000000-0005-0000-0000-00007EB40000}"/>
    <cellStyle name="Tekst objaśnienia 31 2" xfId="8985" xr:uid="{00000000-0005-0000-0000-00007FB40000}"/>
    <cellStyle name="Tekst objaśnienia 32" xfId="8986" xr:uid="{00000000-0005-0000-0000-000080B40000}"/>
    <cellStyle name="Tekst objaśnienia 32 2" xfId="8987" xr:uid="{00000000-0005-0000-0000-000081B40000}"/>
    <cellStyle name="Tekst objaśnienia 33" xfId="8988" xr:uid="{00000000-0005-0000-0000-000082B40000}"/>
    <cellStyle name="Tekst objaśnienia 33 2" xfId="8989" xr:uid="{00000000-0005-0000-0000-000083B40000}"/>
    <cellStyle name="Tekst objaśnienia 34" xfId="8990" xr:uid="{00000000-0005-0000-0000-000084B40000}"/>
    <cellStyle name="Tekst objaśnienia 34 2" xfId="8991" xr:uid="{00000000-0005-0000-0000-000085B40000}"/>
    <cellStyle name="Tekst objaśnienia 35" xfId="8992" xr:uid="{00000000-0005-0000-0000-000086B40000}"/>
    <cellStyle name="Tekst objaśnienia 35 2" xfId="8993" xr:uid="{00000000-0005-0000-0000-000087B40000}"/>
    <cellStyle name="Tekst objaśnienia 36" xfId="8994" xr:uid="{00000000-0005-0000-0000-000088B40000}"/>
    <cellStyle name="Tekst objaśnienia 36 2" xfId="8995" xr:uid="{00000000-0005-0000-0000-000089B40000}"/>
    <cellStyle name="Tekst objaśnienia 37" xfId="8996" xr:uid="{00000000-0005-0000-0000-00008AB40000}"/>
    <cellStyle name="Tekst objaśnienia 37 2" xfId="8997" xr:uid="{00000000-0005-0000-0000-00008BB40000}"/>
    <cellStyle name="Tekst objaśnienia 38" xfId="8998" xr:uid="{00000000-0005-0000-0000-00008CB40000}"/>
    <cellStyle name="Tekst objaśnienia 38 2" xfId="8999" xr:uid="{00000000-0005-0000-0000-00008DB40000}"/>
    <cellStyle name="Tekst objaśnienia 39" xfId="9000" xr:uid="{00000000-0005-0000-0000-00008EB40000}"/>
    <cellStyle name="Tekst objaśnienia 39 2" xfId="9001" xr:uid="{00000000-0005-0000-0000-00008FB40000}"/>
    <cellStyle name="Tekst objaśnienia 4" xfId="9002" xr:uid="{00000000-0005-0000-0000-000090B40000}"/>
    <cellStyle name="Tekst objaśnienia 4 2" xfId="9003" xr:uid="{00000000-0005-0000-0000-000091B40000}"/>
    <cellStyle name="Tekst objaśnienia 40" xfId="9004" xr:uid="{00000000-0005-0000-0000-000092B40000}"/>
    <cellStyle name="Tekst objaśnienia 40 2" xfId="9005" xr:uid="{00000000-0005-0000-0000-000093B40000}"/>
    <cellStyle name="Tekst objaśnienia 41" xfId="9006" xr:uid="{00000000-0005-0000-0000-000094B40000}"/>
    <cellStyle name="Tekst objaśnienia 41 2" xfId="9007" xr:uid="{00000000-0005-0000-0000-000095B40000}"/>
    <cellStyle name="Tekst objaśnienia 42" xfId="9008" xr:uid="{00000000-0005-0000-0000-000096B40000}"/>
    <cellStyle name="Tekst objaśnienia 42 2" xfId="9009" xr:uid="{00000000-0005-0000-0000-000097B40000}"/>
    <cellStyle name="Tekst objaśnienia 43" xfId="9010" xr:uid="{00000000-0005-0000-0000-000098B40000}"/>
    <cellStyle name="Tekst objaśnienia 43 2" xfId="9011" xr:uid="{00000000-0005-0000-0000-000099B40000}"/>
    <cellStyle name="Tekst objaśnienia 44" xfId="9012" xr:uid="{00000000-0005-0000-0000-00009AB40000}"/>
    <cellStyle name="Tekst objaśnienia 44 2" xfId="9013" xr:uid="{00000000-0005-0000-0000-00009BB40000}"/>
    <cellStyle name="Tekst objaśnienia 45" xfId="9014" xr:uid="{00000000-0005-0000-0000-00009CB40000}"/>
    <cellStyle name="Tekst objaśnienia 45 2" xfId="9015" xr:uid="{00000000-0005-0000-0000-00009DB40000}"/>
    <cellStyle name="Tekst objaśnienia 46" xfId="9016" xr:uid="{00000000-0005-0000-0000-00009EB40000}"/>
    <cellStyle name="Tekst objaśnienia 46 2" xfId="9017" xr:uid="{00000000-0005-0000-0000-00009FB40000}"/>
    <cellStyle name="Tekst objaśnienia 47" xfId="9018" xr:uid="{00000000-0005-0000-0000-0000A0B40000}"/>
    <cellStyle name="Tekst objaśnienia 47 2" xfId="9019" xr:uid="{00000000-0005-0000-0000-0000A1B40000}"/>
    <cellStyle name="Tekst objaśnienia 48" xfId="9020" xr:uid="{00000000-0005-0000-0000-0000A2B40000}"/>
    <cellStyle name="Tekst objaśnienia 48 2" xfId="9021" xr:uid="{00000000-0005-0000-0000-0000A3B40000}"/>
    <cellStyle name="Tekst objaśnienia 49" xfId="9022" xr:uid="{00000000-0005-0000-0000-0000A4B40000}"/>
    <cellStyle name="Tekst objaśnienia 49 2" xfId="9023" xr:uid="{00000000-0005-0000-0000-0000A5B40000}"/>
    <cellStyle name="Tekst objaśnienia 5" xfId="9024" xr:uid="{00000000-0005-0000-0000-0000A6B40000}"/>
    <cellStyle name="Tekst objaśnienia 5 2" xfId="9025" xr:uid="{00000000-0005-0000-0000-0000A7B40000}"/>
    <cellStyle name="Tekst objaśnienia 50" xfId="9026" xr:uid="{00000000-0005-0000-0000-0000A8B40000}"/>
    <cellStyle name="Tekst objaśnienia 50 2" xfId="9027" xr:uid="{00000000-0005-0000-0000-0000A9B40000}"/>
    <cellStyle name="Tekst objaśnienia 51" xfId="9028" xr:uid="{00000000-0005-0000-0000-0000AAB40000}"/>
    <cellStyle name="Tekst objaśnienia 51 2" xfId="9029" xr:uid="{00000000-0005-0000-0000-0000ABB40000}"/>
    <cellStyle name="Tekst objaśnienia 52" xfId="9030" xr:uid="{00000000-0005-0000-0000-0000ACB40000}"/>
    <cellStyle name="Tekst objaśnienia 52 2" xfId="9031" xr:uid="{00000000-0005-0000-0000-0000ADB40000}"/>
    <cellStyle name="Tekst objaśnienia 53" xfId="9032" xr:uid="{00000000-0005-0000-0000-0000AEB40000}"/>
    <cellStyle name="Tekst objaśnienia 53 2" xfId="9033" xr:uid="{00000000-0005-0000-0000-0000AFB40000}"/>
    <cellStyle name="Tekst objaśnienia 54" xfId="9034" xr:uid="{00000000-0005-0000-0000-0000B0B40000}"/>
    <cellStyle name="Tekst objaśnienia 54 2" xfId="9035" xr:uid="{00000000-0005-0000-0000-0000B1B40000}"/>
    <cellStyle name="Tekst objaśnienia 55" xfId="9036" xr:uid="{00000000-0005-0000-0000-0000B2B40000}"/>
    <cellStyle name="Tekst objaśnienia 55 2" xfId="9037" xr:uid="{00000000-0005-0000-0000-0000B3B40000}"/>
    <cellStyle name="Tekst objaśnienia 56" xfId="9038" xr:uid="{00000000-0005-0000-0000-0000B4B40000}"/>
    <cellStyle name="Tekst objaśnienia 56 2" xfId="9039" xr:uid="{00000000-0005-0000-0000-0000B5B40000}"/>
    <cellStyle name="Tekst objaśnienia 57" xfId="9040" xr:uid="{00000000-0005-0000-0000-0000B6B40000}"/>
    <cellStyle name="Tekst objaśnienia 58" xfId="9041" xr:uid="{00000000-0005-0000-0000-0000B7B40000}"/>
    <cellStyle name="Tekst objaśnienia 59" xfId="9042" xr:uid="{00000000-0005-0000-0000-0000B8B40000}"/>
    <cellStyle name="Tekst objaśnienia 6" xfId="9043" xr:uid="{00000000-0005-0000-0000-0000B9B40000}"/>
    <cellStyle name="Tekst objaśnienia 6 2" xfId="9044" xr:uid="{00000000-0005-0000-0000-0000BAB40000}"/>
    <cellStyle name="Tekst objaśnienia 7" xfId="9045" xr:uid="{00000000-0005-0000-0000-0000BBB40000}"/>
    <cellStyle name="Tekst objaśnienia 7 2" xfId="9046" xr:uid="{00000000-0005-0000-0000-0000BCB40000}"/>
    <cellStyle name="Tekst objaśnienia 8" xfId="9047" xr:uid="{00000000-0005-0000-0000-0000BDB40000}"/>
    <cellStyle name="Tekst objaśnienia 8 2" xfId="9048" xr:uid="{00000000-0005-0000-0000-0000BEB40000}"/>
    <cellStyle name="Tekst objaśnienia 9" xfId="9049" xr:uid="{00000000-0005-0000-0000-0000BFB40000}"/>
    <cellStyle name="Tekst objaśnienia 9 2" xfId="9050" xr:uid="{00000000-0005-0000-0000-0000C0B40000}"/>
    <cellStyle name="Tekst ostrzeżenia 10" xfId="9051" xr:uid="{00000000-0005-0000-0000-0000C1B40000}"/>
    <cellStyle name="Tekst ostrzeżenia 10 2" xfId="9052" xr:uid="{00000000-0005-0000-0000-0000C2B40000}"/>
    <cellStyle name="Tekst ostrzeżenia 11" xfId="9053" xr:uid="{00000000-0005-0000-0000-0000C3B40000}"/>
    <cellStyle name="Tekst ostrzeżenia 11 2" xfId="9054" xr:uid="{00000000-0005-0000-0000-0000C4B40000}"/>
    <cellStyle name="Tekst ostrzeżenia 12" xfId="9055" xr:uid="{00000000-0005-0000-0000-0000C5B40000}"/>
    <cellStyle name="Tekst ostrzeżenia 12 2" xfId="9056" xr:uid="{00000000-0005-0000-0000-0000C6B40000}"/>
    <cellStyle name="Tekst ostrzeżenia 13" xfId="9057" xr:uid="{00000000-0005-0000-0000-0000C7B40000}"/>
    <cellStyle name="Tekst ostrzeżenia 13 2" xfId="9058" xr:uid="{00000000-0005-0000-0000-0000C8B40000}"/>
    <cellStyle name="Tekst ostrzeżenia 14" xfId="9059" xr:uid="{00000000-0005-0000-0000-0000C9B40000}"/>
    <cellStyle name="Tekst ostrzeżenia 14 2" xfId="9060" xr:uid="{00000000-0005-0000-0000-0000CAB40000}"/>
    <cellStyle name="Tekst ostrzeżenia 15" xfId="9061" xr:uid="{00000000-0005-0000-0000-0000CBB40000}"/>
    <cellStyle name="Tekst ostrzeżenia 15 2" xfId="9062" xr:uid="{00000000-0005-0000-0000-0000CCB40000}"/>
    <cellStyle name="Tekst ostrzeżenia 16" xfId="9063" xr:uid="{00000000-0005-0000-0000-0000CDB40000}"/>
    <cellStyle name="Tekst ostrzeżenia 16 2" xfId="9064" xr:uid="{00000000-0005-0000-0000-0000CEB40000}"/>
    <cellStyle name="Tekst ostrzeżenia 17" xfId="9065" xr:uid="{00000000-0005-0000-0000-0000CFB40000}"/>
    <cellStyle name="Tekst ostrzeżenia 17 2" xfId="9066" xr:uid="{00000000-0005-0000-0000-0000D0B40000}"/>
    <cellStyle name="Tekst ostrzeżenia 18" xfId="9067" xr:uid="{00000000-0005-0000-0000-0000D1B40000}"/>
    <cellStyle name="Tekst ostrzeżenia 18 2" xfId="9068" xr:uid="{00000000-0005-0000-0000-0000D2B40000}"/>
    <cellStyle name="Tekst ostrzeżenia 19" xfId="9069" xr:uid="{00000000-0005-0000-0000-0000D3B40000}"/>
    <cellStyle name="Tekst ostrzeżenia 19 2" xfId="9070" xr:uid="{00000000-0005-0000-0000-0000D4B40000}"/>
    <cellStyle name="Tekst ostrzeżenia 2" xfId="2181" xr:uid="{00000000-0005-0000-0000-0000D5B40000}"/>
    <cellStyle name="Tekst ostrzeżenia 2 10" xfId="9071" xr:uid="{00000000-0005-0000-0000-0000D6B40000}"/>
    <cellStyle name="Tekst ostrzeżenia 2 11" xfId="9072" xr:uid="{00000000-0005-0000-0000-0000D7B40000}"/>
    <cellStyle name="Tekst ostrzeżenia 2 12" xfId="9073" xr:uid="{00000000-0005-0000-0000-0000D8B40000}"/>
    <cellStyle name="Tekst ostrzeżenia 2 13" xfId="9074" xr:uid="{00000000-0005-0000-0000-0000D9B40000}"/>
    <cellStyle name="Tekst ostrzeżenia 2 14" xfId="9075" xr:uid="{00000000-0005-0000-0000-0000DAB40000}"/>
    <cellStyle name="Tekst ostrzeżenia 2 15" xfId="9076" xr:uid="{00000000-0005-0000-0000-0000DBB40000}"/>
    <cellStyle name="Tekst ostrzeżenia 2 16" xfId="9077" xr:uid="{00000000-0005-0000-0000-0000DCB40000}"/>
    <cellStyle name="Tekst ostrzeżenia 2 17" xfId="11100" xr:uid="{00000000-0005-0000-0000-0000DDB40000}"/>
    <cellStyle name="Tekst ostrzeżenia 2 18" xfId="10833" xr:uid="{00000000-0005-0000-0000-0000DEB40000}"/>
    <cellStyle name="Tekst ostrzeżenia 2 2" xfId="9078" xr:uid="{00000000-0005-0000-0000-0000DFB40000}"/>
    <cellStyle name="Tekst ostrzeżenia 2 2 10" xfId="9079" xr:uid="{00000000-0005-0000-0000-0000E0B40000}"/>
    <cellStyle name="Tekst ostrzeżenia 2 2 11" xfId="9080" xr:uid="{00000000-0005-0000-0000-0000E1B40000}"/>
    <cellStyle name="Tekst ostrzeżenia 2 2 12" xfId="9081" xr:uid="{00000000-0005-0000-0000-0000E2B40000}"/>
    <cellStyle name="Tekst ostrzeżenia 2 2 13" xfId="9082" xr:uid="{00000000-0005-0000-0000-0000E3B40000}"/>
    <cellStyle name="Tekst ostrzeżenia 2 2 14" xfId="9083" xr:uid="{00000000-0005-0000-0000-0000E4B40000}"/>
    <cellStyle name="Tekst ostrzeżenia 2 2 15" xfId="9084" xr:uid="{00000000-0005-0000-0000-0000E5B40000}"/>
    <cellStyle name="Tekst ostrzeżenia 2 2 16" xfId="11227" xr:uid="{00000000-0005-0000-0000-0000E6B40000}"/>
    <cellStyle name="Tekst ostrzeżenia 2 2 17" xfId="10834" xr:uid="{00000000-0005-0000-0000-0000E7B40000}"/>
    <cellStyle name="Tekst ostrzeżenia 2 2 2" xfId="9085" xr:uid="{00000000-0005-0000-0000-0000E8B40000}"/>
    <cellStyle name="Tekst ostrzeżenia 2 2 2 10" xfId="9086" xr:uid="{00000000-0005-0000-0000-0000E9B40000}"/>
    <cellStyle name="Tekst ostrzeżenia 2 2 2 11" xfId="9087" xr:uid="{00000000-0005-0000-0000-0000EAB40000}"/>
    <cellStyle name="Tekst ostrzeżenia 2 2 2 12" xfId="9088" xr:uid="{00000000-0005-0000-0000-0000EBB40000}"/>
    <cellStyle name="Tekst ostrzeżenia 2 2 2 13" xfId="9089" xr:uid="{00000000-0005-0000-0000-0000ECB40000}"/>
    <cellStyle name="Tekst ostrzeżenia 2 2 2 14" xfId="9090" xr:uid="{00000000-0005-0000-0000-0000EDB40000}"/>
    <cellStyle name="Tekst ostrzeżenia 2 2 2 2" xfId="9091" xr:uid="{00000000-0005-0000-0000-0000EEB40000}"/>
    <cellStyle name="Tekst ostrzeżenia 2 2 2 2 10" xfId="9092" xr:uid="{00000000-0005-0000-0000-0000EFB40000}"/>
    <cellStyle name="Tekst ostrzeżenia 2 2 2 2 11" xfId="9093" xr:uid="{00000000-0005-0000-0000-0000F0B40000}"/>
    <cellStyle name="Tekst ostrzeżenia 2 2 2 2 12" xfId="9094" xr:uid="{00000000-0005-0000-0000-0000F1B40000}"/>
    <cellStyle name="Tekst ostrzeżenia 2 2 2 2 2" xfId="9095" xr:uid="{00000000-0005-0000-0000-0000F2B40000}"/>
    <cellStyle name="Tekst ostrzeżenia 2 2 2 2 3" xfId="9096" xr:uid="{00000000-0005-0000-0000-0000F3B40000}"/>
    <cellStyle name="Tekst ostrzeżenia 2 2 2 2 4" xfId="9097" xr:uid="{00000000-0005-0000-0000-0000F4B40000}"/>
    <cellStyle name="Tekst ostrzeżenia 2 2 2 2 5" xfId="9098" xr:uid="{00000000-0005-0000-0000-0000F5B40000}"/>
    <cellStyle name="Tekst ostrzeżenia 2 2 2 2 6" xfId="9099" xr:uid="{00000000-0005-0000-0000-0000F6B40000}"/>
    <cellStyle name="Tekst ostrzeżenia 2 2 2 2 7" xfId="9100" xr:uid="{00000000-0005-0000-0000-0000F7B40000}"/>
    <cellStyle name="Tekst ostrzeżenia 2 2 2 2 8" xfId="9101" xr:uid="{00000000-0005-0000-0000-0000F8B40000}"/>
    <cellStyle name="Tekst ostrzeżenia 2 2 2 2 9" xfId="9102" xr:uid="{00000000-0005-0000-0000-0000F9B40000}"/>
    <cellStyle name="Tekst ostrzeżenia 2 2 2 3" xfId="9103" xr:uid="{00000000-0005-0000-0000-0000FAB40000}"/>
    <cellStyle name="Tekst ostrzeżenia 2 2 2 3 2" xfId="9104" xr:uid="{00000000-0005-0000-0000-0000FBB40000}"/>
    <cellStyle name="Tekst ostrzeżenia 2 2 2 4" xfId="9105" xr:uid="{00000000-0005-0000-0000-0000FCB40000}"/>
    <cellStyle name="Tekst ostrzeżenia 2 2 2 4 2" xfId="9106" xr:uid="{00000000-0005-0000-0000-0000FDB40000}"/>
    <cellStyle name="Tekst ostrzeżenia 2 2 2 5" xfId="9107" xr:uid="{00000000-0005-0000-0000-0000FEB40000}"/>
    <cellStyle name="Tekst ostrzeżenia 2 2 2 5 2" xfId="9108" xr:uid="{00000000-0005-0000-0000-0000FFB40000}"/>
    <cellStyle name="Tekst ostrzeżenia 2 2 2 6" xfId="9109" xr:uid="{00000000-0005-0000-0000-000000B50000}"/>
    <cellStyle name="Tekst ostrzeżenia 2 2 2 6 2" xfId="9110" xr:uid="{00000000-0005-0000-0000-000001B50000}"/>
    <cellStyle name="Tekst ostrzeżenia 2 2 2 7" xfId="9111" xr:uid="{00000000-0005-0000-0000-000002B50000}"/>
    <cellStyle name="Tekst ostrzeżenia 2 2 2 7 2" xfId="9112" xr:uid="{00000000-0005-0000-0000-000003B50000}"/>
    <cellStyle name="Tekst ostrzeżenia 2 2 2 8" xfId="9113" xr:uid="{00000000-0005-0000-0000-000004B50000}"/>
    <cellStyle name="Tekst ostrzeżenia 2 2 2 8 2" xfId="9114" xr:uid="{00000000-0005-0000-0000-000005B50000}"/>
    <cellStyle name="Tekst ostrzeżenia 2 2 2 9" xfId="9115" xr:uid="{00000000-0005-0000-0000-000006B50000}"/>
    <cellStyle name="Tekst ostrzeżenia 2 2 3" xfId="9116" xr:uid="{00000000-0005-0000-0000-000007B50000}"/>
    <cellStyle name="Tekst ostrzeżenia 2 2 3 2" xfId="9117" xr:uid="{00000000-0005-0000-0000-000008B50000}"/>
    <cellStyle name="Tekst ostrzeżenia 2 2 4" xfId="9118" xr:uid="{00000000-0005-0000-0000-000009B50000}"/>
    <cellStyle name="Tekst ostrzeżenia 2 2 4 2" xfId="9119" xr:uid="{00000000-0005-0000-0000-00000AB50000}"/>
    <cellStyle name="Tekst ostrzeżenia 2 2 5" xfId="9120" xr:uid="{00000000-0005-0000-0000-00000BB50000}"/>
    <cellStyle name="Tekst ostrzeżenia 2 2 5 2" xfId="9121" xr:uid="{00000000-0005-0000-0000-00000CB50000}"/>
    <cellStyle name="Tekst ostrzeżenia 2 2 6" xfId="9122" xr:uid="{00000000-0005-0000-0000-00000DB50000}"/>
    <cellStyle name="Tekst ostrzeżenia 2 2 6 2" xfId="9123" xr:uid="{00000000-0005-0000-0000-00000EB50000}"/>
    <cellStyle name="Tekst ostrzeżenia 2 2 7" xfId="9124" xr:uid="{00000000-0005-0000-0000-00000FB50000}"/>
    <cellStyle name="Tekst ostrzeżenia 2 2 7 2" xfId="9125" xr:uid="{00000000-0005-0000-0000-000010B50000}"/>
    <cellStyle name="Tekst ostrzeżenia 2 2 8" xfId="9126" xr:uid="{00000000-0005-0000-0000-000011B50000}"/>
    <cellStyle name="Tekst ostrzeżenia 2 2 8 2" xfId="9127" xr:uid="{00000000-0005-0000-0000-000012B50000}"/>
    <cellStyle name="Tekst ostrzeżenia 2 2 9" xfId="9128" xr:uid="{00000000-0005-0000-0000-000013B50000}"/>
    <cellStyle name="Tekst ostrzeżenia 2 2 9 2" xfId="9129" xr:uid="{00000000-0005-0000-0000-000014B50000}"/>
    <cellStyle name="Tekst ostrzeżenia 2 3" xfId="9130" xr:uid="{00000000-0005-0000-0000-000015B50000}"/>
    <cellStyle name="Tekst ostrzeżenia 2 3 2" xfId="9131" xr:uid="{00000000-0005-0000-0000-000016B50000}"/>
    <cellStyle name="Tekst ostrzeżenia 2 3 2 2" xfId="9132" xr:uid="{00000000-0005-0000-0000-000017B50000}"/>
    <cellStyle name="Tekst ostrzeżenia 2 3 3" xfId="9133" xr:uid="{00000000-0005-0000-0000-000018B50000}"/>
    <cellStyle name="Tekst ostrzeżenia 2 3 4" xfId="9134" xr:uid="{00000000-0005-0000-0000-000019B50000}"/>
    <cellStyle name="Tekst ostrzeżenia 2 3 5" xfId="9135" xr:uid="{00000000-0005-0000-0000-00001AB50000}"/>
    <cellStyle name="Tekst ostrzeżenia 2 3 6" xfId="9136" xr:uid="{00000000-0005-0000-0000-00001BB50000}"/>
    <cellStyle name="Tekst ostrzeżenia 2 3 7" xfId="9137" xr:uid="{00000000-0005-0000-0000-00001CB50000}"/>
    <cellStyle name="Tekst ostrzeżenia 2 3 8" xfId="9138" xr:uid="{00000000-0005-0000-0000-00001DB50000}"/>
    <cellStyle name="Tekst ostrzeżenia 2 4" xfId="9139" xr:uid="{00000000-0005-0000-0000-00001EB50000}"/>
    <cellStyle name="Tekst ostrzeżenia 2 4 2" xfId="9140" xr:uid="{00000000-0005-0000-0000-00001FB50000}"/>
    <cellStyle name="Tekst ostrzeżenia 2 5" xfId="9141" xr:uid="{00000000-0005-0000-0000-000020B50000}"/>
    <cellStyle name="Tekst ostrzeżenia 2 5 2" xfId="9142" xr:uid="{00000000-0005-0000-0000-000021B50000}"/>
    <cellStyle name="Tekst ostrzeżenia 2 6" xfId="9143" xr:uid="{00000000-0005-0000-0000-000022B50000}"/>
    <cellStyle name="Tekst ostrzeżenia 2 6 2" xfId="9144" xr:uid="{00000000-0005-0000-0000-000023B50000}"/>
    <cellStyle name="Tekst ostrzeżenia 2 7" xfId="9145" xr:uid="{00000000-0005-0000-0000-000024B50000}"/>
    <cellStyle name="Tekst ostrzeżenia 2 7 2" xfId="9146" xr:uid="{00000000-0005-0000-0000-000025B50000}"/>
    <cellStyle name="Tekst ostrzeżenia 2 8" xfId="9147" xr:uid="{00000000-0005-0000-0000-000026B50000}"/>
    <cellStyle name="Tekst ostrzeżenia 2 8 2" xfId="9148" xr:uid="{00000000-0005-0000-0000-000027B50000}"/>
    <cellStyle name="Tekst ostrzeżenia 2 9" xfId="9149" xr:uid="{00000000-0005-0000-0000-000028B50000}"/>
    <cellStyle name="Tekst ostrzeżenia 2 9 2" xfId="9150" xr:uid="{00000000-0005-0000-0000-000029B50000}"/>
    <cellStyle name="Tekst ostrzeżenia 20" xfId="9151" xr:uid="{00000000-0005-0000-0000-00002AB50000}"/>
    <cellStyle name="Tekst ostrzeżenia 20 2" xfId="9152" xr:uid="{00000000-0005-0000-0000-00002BB50000}"/>
    <cellStyle name="Tekst ostrzeżenia 21" xfId="9153" xr:uid="{00000000-0005-0000-0000-00002CB50000}"/>
    <cellStyle name="Tekst ostrzeżenia 21 2" xfId="9154" xr:uid="{00000000-0005-0000-0000-00002DB50000}"/>
    <cellStyle name="Tekst ostrzeżenia 22" xfId="9155" xr:uid="{00000000-0005-0000-0000-00002EB50000}"/>
    <cellStyle name="Tekst ostrzeżenia 22 2" xfId="9156" xr:uid="{00000000-0005-0000-0000-00002FB50000}"/>
    <cellStyle name="Tekst ostrzeżenia 23" xfId="9157" xr:uid="{00000000-0005-0000-0000-000030B50000}"/>
    <cellStyle name="Tekst ostrzeżenia 23 2" xfId="9158" xr:uid="{00000000-0005-0000-0000-000031B50000}"/>
    <cellStyle name="Tekst ostrzeżenia 24" xfId="9159" xr:uid="{00000000-0005-0000-0000-000032B50000}"/>
    <cellStyle name="Tekst ostrzeżenia 24 2" xfId="9160" xr:uid="{00000000-0005-0000-0000-000033B50000}"/>
    <cellStyle name="Tekst ostrzeżenia 25" xfId="9161" xr:uid="{00000000-0005-0000-0000-000034B50000}"/>
    <cellStyle name="Tekst ostrzeżenia 25 2" xfId="9162" xr:uid="{00000000-0005-0000-0000-000035B50000}"/>
    <cellStyle name="Tekst ostrzeżenia 26" xfId="9163" xr:uid="{00000000-0005-0000-0000-000036B50000}"/>
    <cellStyle name="Tekst ostrzeżenia 26 2" xfId="9164" xr:uid="{00000000-0005-0000-0000-000037B50000}"/>
    <cellStyle name="Tekst ostrzeżenia 27" xfId="9165" xr:uid="{00000000-0005-0000-0000-000038B50000}"/>
    <cellStyle name="Tekst ostrzeżenia 27 2" xfId="9166" xr:uid="{00000000-0005-0000-0000-000039B50000}"/>
    <cellStyle name="Tekst ostrzeżenia 28" xfId="9167" xr:uid="{00000000-0005-0000-0000-00003AB50000}"/>
    <cellStyle name="Tekst ostrzeżenia 28 2" xfId="9168" xr:uid="{00000000-0005-0000-0000-00003BB50000}"/>
    <cellStyle name="Tekst ostrzeżenia 29" xfId="9169" xr:uid="{00000000-0005-0000-0000-00003CB50000}"/>
    <cellStyle name="Tekst ostrzeżenia 29 2" xfId="9170" xr:uid="{00000000-0005-0000-0000-00003DB50000}"/>
    <cellStyle name="Tekst ostrzeżenia 3" xfId="9171" xr:uid="{00000000-0005-0000-0000-00003EB50000}"/>
    <cellStyle name="Tekst ostrzeżenia 3 2" xfId="9172" xr:uid="{00000000-0005-0000-0000-00003FB50000}"/>
    <cellStyle name="Tekst ostrzeżenia 3 3" xfId="11228" xr:uid="{00000000-0005-0000-0000-000040B50000}"/>
    <cellStyle name="Tekst ostrzeżenia 3 4" xfId="10835" xr:uid="{00000000-0005-0000-0000-000041B50000}"/>
    <cellStyle name="Tekst ostrzeżenia 30" xfId="9173" xr:uid="{00000000-0005-0000-0000-000042B50000}"/>
    <cellStyle name="Tekst ostrzeżenia 30 2" xfId="9174" xr:uid="{00000000-0005-0000-0000-000043B50000}"/>
    <cellStyle name="Tekst ostrzeżenia 31" xfId="9175" xr:uid="{00000000-0005-0000-0000-000044B50000}"/>
    <cellStyle name="Tekst ostrzeżenia 31 2" xfId="9176" xr:uid="{00000000-0005-0000-0000-000045B50000}"/>
    <cellStyle name="Tekst ostrzeżenia 32" xfId="9177" xr:uid="{00000000-0005-0000-0000-000046B50000}"/>
    <cellStyle name="Tekst ostrzeżenia 32 2" xfId="9178" xr:uid="{00000000-0005-0000-0000-000047B50000}"/>
    <cellStyle name="Tekst ostrzeżenia 33" xfId="9179" xr:uid="{00000000-0005-0000-0000-000048B50000}"/>
    <cellStyle name="Tekst ostrzeżenia 33 2" xfId="9180" xr:uid="{00000000-0005-0000-0000-000049B50000}"/>
    <cellStyle name="Tekst ostrzeżenia 34" xfId="9181" xr:uid="{00000000-0005-0000-0000-00004AB50000}"/>
    <cellStyle name="Tekst ostrzeżenia 34 2" xfId="9182" xr:uid="{00000000-0005-0000-0000-00004BB50000}"/>
    <cellStyle name="Tekst ostrzeżenia 35" xfId="9183" xr:uid="{00000000-0005-0000-0000-00004CB50000}"/>
    <cellStyle name="Tekst ostrzeżenia 35 2" xfId="9184" xr:uid="{00000000-0005-0000-0000-00004DB50000}"/>
    <cellStyle name="Tekst ostrzeżenia 36" xfId="9185" xr:uid="{00000000-0005-0000-0000-00004EB50000}"/>
    <cellStyle name="Tekst ostrzeżenia 36 2" xfId="9186" xr:uid="{00000000-0005-0000-0000-00004FB50000}"/>
    <cellStyle name="Tekst ostrzeżenia 37" xfId="9187" xr:uid="{00000000-0005-0000-0000-000050B50000}"/>
    <cellStyle name="Tekst ostrzeżenia 37 2" xfId="9188" xr:uid="{00000000-0005-0000-0000-000051B50000}"/>
    <cellStyle name="Tekst ostrzeżenia 38" xfId="9189" xr:uid="{00000000-0005-0000-0000-000052B50000}"/>
    <cellStyle name="Tekst ostrzeżenia 38 2" xfId="9190" xr:uid="{00000000-0005-0000-0000-000053B50000}"/>
    <cellStyle name="Tekst ostrzeżenia 39" xfId="9191" xr:uid="{00000000-0005-0000-0000-000054B50000}"/>
    <cellStyle name="Tekst ostrzeżenia 39 2" xfId="9192" xr:uid="{00000000-0005-0000-0000-000055B50000}"/>
    <cellStyle name="Tekst ostrzeżenia 4" xfId="9193" xr:uid="{00000000-0005-0000-0000-000056B50000}"/>
    <cellStyle name="Tekst ostrzeżenia 4 2" xfId="9194" xr:uid="{00000000-0005-0000-0000-000057B50000}"/>
    <cellStyle name="Tekst ostrzeżenia 4 3" xfId="11229" xr:uid="{00000000-0005-0000-0000-000058B50000}"/>
    <cellStyle name="Tekst ostrzeżenia 4 4" xfId="10836" xr:uid="{00000000-0005-0000-0000-000059B50000}"/>
    <cellStyle name="Tekst ostrzeżenia 40" xfId="9195" xr:uid="{00000000-0005-0000-0000-00005AB50000}"/>
    <cellStyle name="Tekst ostrzeżenia 40 2" xfId="9196" xr:uid="{00000000-0005-0000-0000-00005BB50000}"/>
    <cellStyle name="Tekst ostrzeżenia 40 2 2" xfId="9197" xr:uid="{00000000-0005-0000-0000-00005CB50000}"/>
    <cellStyle name="Tekst ostrzeżenia 40 3" xfId="9198" xr:uid="{00000000-0005-0000-0000-00005DB50000}"/>
    <cellStyle name="Tekst ostrzeżenia 40 4" xfId="9199" xr:uid="{00000000-0005-0000-0000-00005EB50000}"/>
    <cellStyle name="Tekst ostrzeżenia 40 5" xfId="9200" xr:uid="{00000000-0005-0000-0000-00005FB50000}"/>
    <cellStyle name="Tekst ostrzeżenia 40 6" xfId="9201" xr:uid="{00000000-0005-0000-0000-000060B50000}"/>
    <cellStyle name="Tekst ostrzeżenia 40 7" xfId="9202" xr:uid="{00000000-0005-0000-0000-000061B50000}"/>
    <cellStyle name="Tekst ostrzeżenia 40 8" xfId="9203" xr:uid="{00000000-0005-0000-0000-000062B50000}"/>
    <cellStyle name="Tekst ostrzeżenia 41" xfId="9204" xr:uid="{00000000-0005-0000-0000-000063B50000}"/>
    <cellStyle name="Tekst ostrzeżenia 41 2" xfId="9205" xr:uid="{00000000-0005-0000-0000-000064B50000}"/>
    <cellStyle name="Tekst ostrzeżenia 42" xfId="9206" xr:uid="{00000000-0005-0000-0000-000065B50000}"/>
    <cellStyle name="Tekst ostrzeżenia 42 2" xfId="9207" xr:uid="{00000000-0005-0000-0000-000066B50000}"/>
    <cellStyle name="Tekst ostrzeżenia 43" xfId="9208" xr:uid="{00000000-0005-0000-0000-000067B50000}"/>
    <cellStyle name="Tekst ostrzeżenia 43 2" xfId="9209" xr:uid="{00000000-0005-0000-0000-000068B50000}"/>
    <cellStyle name="Tekst ostrzeżenia 44" xfId="9210" xr:uid="{00000000-0005-0000-0000-000069B50000}"/>
    <cellStyle name="Tekst ostrzeżenia 44 2" xfId="9211" xr:uid="{00000000-0005-0000-0000-00006AB50000}"/>
    <cellStyle name="Tekst ostrzeżenia 45" xfId="9212" xr:uid="{00000000-0005-0000-0000-00006BB50000}"/>
    <cellStyle name="Tekst ostrzeżenia 45 2" xfId="9213" xr:uid="{00000000-0005-0000-0000-00006CB50000}"/>
    <cellStyle name="Tekst ostrzeżenia 46" xfId="9214" xr:uid="{00000000-0005-0000-0000-00006DB50000}"/>
    <cellStyle name="Tekst ostrzeżenia 46 2" xfId="9215" xr:uid="{00000000-0005-0000-0000-00006EB50000}"/>
    <cellStyle name="Tekst ostrzeżenia 46 2 2" xfId="9216" xr:uid="{00000000-0005-0000-0000-00006FB50000}"/>
    <cellStyle name="Tekst ostrzeżenia 46 3" xfId="9217" xr:uid="{00000000-0005-0000-0000-000070B50000}"/>
    <cellStyle name="Tekst ostrzeżenia 46 3 2" xfId="9218" xr:uid="{00000000-0005-0000-0000-000071B50000}"/>
    <cellStyle name="Tekst ostrzeżenia 46 4" xfId="9219" xr:uid="{00000000-0005-0000-0000-000072B50000}"/>
    <cellStyle name="Tekst ostrzeżenia 46 5" xfId="9220" xr:uid="{00000000-0005-0000-0000-000073B50000}"/>
    <cellStyle name="Tekst ostrzeżenia 47" xfId="9221" xr:uid="{00000000-0005-0000-0000-000074B50000}"/>
    <cellStyle name="Tekst ostrzeżenia 47 2" xfId="9222" xr:uid="{00000000-0005-0000-0000-000075B50000}"/>
    <cellStyle name="Tekst ostrzeżenia 47 2 2" xfId="9223" xr:uid="{00000000-0005-0000-0000-000076B50000}"/>
    <cellStyle name="Tekst ostrzeżenia 47 3" xfId="9224" xr:uid="{00000000-0005-0000-0000-000077B50000}"/>
    <cellStyle name="Tekst ostrzeżenia 47 3 2" xfId="9225" xr:uid="{00000000-0005-0000-0000-000078B50000}"/>
    <cellStyle name="Tekst ostrzeżenia 47 4" xfId="9226" xr:uid="{00000000-0005-0000-0000-000079B50000}"/>
    <cellStyle name="Tekst ostrzeżenia 47 5" xfId="9227" xr:uid="{00000000-0005-0000-0000-00007AB50000}"/>
    <cellStyle name="Tekst ostrzeżenia 48" xfId="9228" xr:uid="{00000000-0005-0000-0000-00007BB50000}"/>
    <cellStyle name="Tekst ostrzeżenia 48 2" xfId="9229" xr:uid="{00000000-0005-0000-0000-00007CB50000}"/>
    <cellStyle name="Tekst ostrzeżenia 48 2 2" xfId="9230" xr:uid="{00000000-0005-0000-0000-00007DB50000}"/>
    <cellStyle name="Tekst ostrzeżenia 48 3" xfId="9231" xr:uid="{00000000-0005-0000-0000-00007EB50000}"/>
    <cellStyle name="Tekst ostrzeżenia 48 4" xfId="9232" xr:uid="{00000000-0005-0000-0000-00007FB50000}"/>
    <cellStyle name="Tekst ostrzeżenia 48 5" xfId="9233" xr:uid="{00000000-0005-0000-0000-000080B50000}"/>
    <cellStyle name="Tekst ostrzeżenia 49" xfId="9234" xr:uid="{00000000-0005-0000-0000-000081B50000}"/>
    <cellStyle name="Tekst ostrzeżenia 49 2" xfId="9235" xr:uid="{00000000-0005-0000-0000-000082B50000}"/>
    <cellStyle name="Tekst ostrzeżenia 5" xfId="9236" xr:uid="{00000000-0005-0000-0000-000083B50000}"/>
    <cellStyle name="Tekst ostrzeżenia 5 2" xfId="9237" xr:uid="{00000000-0005-0000-0000-000084B50000}"/>
    <cellStyle name="Tekst ostrzeżenia 50" xfId="9238" xr:uid="{00000000-0005-0000-0000-000085B50000}"/>
    <cellStyle name="Tekst ostrzeżenia 50 2" xfId="9239" xr:uid="{00000000-0005-0000-0000-000086B50000}"/>
    <cellStyle name="Tekst ostrzeżenia 50 3" xfId="9240" xr:uid="{00000000-0005-0000-0000-000087B50000}"/>
    <cellStyle name="Tekst ostrzeżenia 51" xfId="9241" xr:uid="{00000000-0005-0000-0000-000088B50000}"/>
    <cellStyle name="Tekst ostrzeżenia 51 2" xfId="9242" xr:uid="{00000000-0005-0000-0000-000089B50000}"/>
    <cellStyle name="Tekst ostrzeżenia 51 3" xfId="9243" xr:uid="{00000000-0005-0000-0000-00008AB50000}"/>
    <cellStyle name="Tekst ostrzeżenia 52" xfId="9244" xr:uid="{00000000-0005-0000-0000-00008BB50000}"/>
    <cellStyle name="Tekst ostrzeżenia 52 2" xfId="9245" xr:uid="{00000000-0005-0000-0000-00008CB50000}"/>
    <cellStyle name="Tekst ostrzeżenia 52 3" xfId="9246" xr:uid="{00000000-0005-0000-0000-00008DB50000}"/>
    <cellStyle name="Tekst ostrzeżenia 53" xfId="9247" xr:uid="{00000000-0005-0000-0000-00008EB50000}"/>
    <cellStyle name="Tekst ostrzeżenia 53 2" xfId="9248" xr:uid="{00000000-0005-0000-0000-00008FB50000}"/>
    <cellStyle name="Tekst ostrzeżenia 54" xfId="9249" xr:uid="{00000000-0005-0000-0000-000090B50000}"/>
    <cellStyle name="Tekst ostrzeżenia 54 2" xfId="9250" xr:uid="{00000000-0005-0000-0000-000091B50000}"/>
    <cellStyle name="Tekst ostrzeżenia 55" xfId="9251" xr:uid="{00000000-0005-0000-0000-000092B50000}"/>
    <cellStyle name="Tekst ostrzeżenia 55 2" xfId="9252" xr:uid="{00000000-0005-0000-0000-000093B50000}"/>
    <cellStyle name="Tekst ostrzeżenia 56" xfId="9253" xr:uid="{00000000-0005-0000-0000-000094B50000}"/>
    <cellStyle name="Tekst ostrzeżenia 56 2" xfId="9254" xr:uid="{00000000-0005-0000-0000-000095B50000}"/>
    <cellStyle name="Tekst ostrzeżenia 57" xfId="9255" xr:uid="{00000000-0005-0000-0000-000096B50000}"/>
    <cellStyle name="Tekst ostrzeżenia 58" xfId="9256" xr:uid="{00000000-0005-0000-0000-000097B50000}"/>
    <cellStyle name="Tekst ostrzeżenia 59" xfId="9257" xr:uid="{00000000-0005-0000-0000-000098B50000}"/>
    <cellStyle name="Tekst ostrzeżenia 6" xfId="9258" xr:uid="{00000000-0005-0000-0000-000099B50000}"/>
    <cellStyle name="Tekst ostrzeżenia 6 2" xfId="9259" xr:uid="{00000000-0005-0000-0000-00009AB50000}"/>
    <cellStyle name="Tekst ostrzeżenia 7" xfId="9260" xr:uid="{00000000-0005-0000-0000-00009BB50000}"/>
    <cellStyle name="Tekst ostrzeżenia 7 2" xfId="9261" xr:uid="{00000000-0005-0000-0000-00009CB50000}"/>
    <cellStyle name="Tekst ostrzeżenia 8" xfId="9262" xr:uid="{00000000-0005-0000-0000-00009DB50000}"/>
    <cellStyle name="Tekst ostrzeżenia 8 2" xfId="9263" xr:uid="{00000000-0005-0000-0000-00009EB50000}"/>
    <cellStyle name="Tekst ostrzeżenia 9" xfId="9264" xr:uid="{00000000-0005-0000-0000-00009FB50000}"/>
    <cellStyle name="Tekst ostrzeżenia 9 2" xfId="9265" xr:uid="{00000000-0005-0000-0000-0000A0B50000}"/>
    <cellStyle name="Texte explicatif 2" xfId="47274" xr:uid="{00000000-0005-0000-0000-0000A1B50000}"/>
    <cellStyle name="Title" xfId="2182" builtinId="15" customBuiltin="1"/>
    <cellStyle name="Title 10" xfId="9266" xr:uid="{00000000-0005-0000-0000-0000A3B50000}"/>
    <cellStyle name="Title 10 2" xfId="9267" xr:uid="{00000000-0005-0000-0000-0000A4B50000}"/>
    <cellStyle name="Title 11" xfId="9268" xr:uid="{00000000-0005-0000-0000-0000A5B50000}"/>
    <cellStyle name="Title 11 2" xfId="9269" xr:uid="{00000000-0005-0000-0000-0000A6B50000}"/>
    <cellStyle name="Title 12" xfId="9270" xr:uid="{00000000-0005-0000-0000-0000A7B50000}"/>
    <cellStyle name="Title 12 2" xfId="9271" xr:uid="{00000000-0005-0000-0000-0000A8B50000}"/>
    <cellStyle name="Title 13" xfId="9272" xr:uid="{00000000-0005-0000-0000-0000A9B50000}"/>
    <cellStyle name="Title 13 2" xfId="9273" xr:uid="{00000000-0005-0000-0000-0000AAB50000}"/>
    <cellStyle name="Title 14" xfId="9274" xr:uid="{00000000-0005-0000-0000-0000ABB50000}"/>
    <cellStyle name="Title 14 2" xfId="9275" xr:uid="{00000000-0005-0000-0000-0000ACB50000}"/>
    <cellStyle name="Title 15" xfId="9276" xr:uid="{00000000-0005-0000-0000-0000ADB50000}"/>
    <cellStyle name="Title 15 2" xfId="9277" xr:uid="{00000000-0005-0000-0000-0000AEB50000}"/>
    <cellStyle name="Title 16" xfId="9278" xr:uid="{00000000-0005-0000-0000-0000AFB50000}"/>
    <cellStyle name="Title 16 2" xfId="9279" xr:uid="{00000000-0005-0000-0000-0000B0B50000}"/>
    <cellStyle name="Title 17" xfId="9280" xr:uid="{00000000-0005-0000-0000-0000B1B50000}"/>
    <cellStyle name="Title 17 2" xfId="9281" xr:uid="{00000000-0005-0000-0000-0000B2B50000}"/>
    <cellStyle name="Title 18" xfId="9282" xr:uid="{00000000-0005-0000-0000-0000B3B50000}"/>
    <cellStyle name="Title 18 2" xfId="9283" xr:uid="{00000000-0005-0000-0000-0000B4B50000}"/>
    <cellStyle name="Title 19" xfId="9284" xr:uid="{00000000-0005-0000-0000-0000B5B50000}"/>
    <cellStyle name="Title 19 2" xfId="9285" xr:uid="{00000000-0005-0000-0000-0000B6B50000}"/>
    <cellStyle name="Title 2" xfId="2183" xr:uid="{00000000-0005-0000-0000-0000B7B50000}"/>
    <cellStyle name="Title 2 2" xfId="9286" xr:uid="{00000000-0005-0000-0000-0000B8B50000}"/>
    <cellStyle name="Title 2 2 2" xfId="9287" xr:uid="{00000000-0005-0000-0000-0000B9B50000}"/>
    <cellStyle name="Title 2 2 3" xfId="9288" xr:uid="{00000000-0005-0000-0000-0000BAB50000}"/>
    <cellStyle name="Title 2 3" xfId="9289" xr:uid="{00000000-0005-0000-0000-0000BBB50000}"/>
    <cellStyle name="Title 2 4" xfId="9290" xr:uid="{00000000-0005-0000-0000-0000BCB50000}"/>
    <cellStyle name="Title 2 5" xfId="9291" xr:uid="{00000000-0005-0000-0000-0000BDB50000}"/>
    <cellStyle name="Title 20" xfId="9292" xr:uid="{00000000-0005-0000-0000-0000BEB50000}"/>
    <cellStyle name="Title 20 2" xfId="9293" xr:uid="{00000000-0005-0000-0000-0000BFB50000}"/>
    <cellStyle name="Title 21" xfId="9294" xr:uid="{00000000-0005-0000-0000-0000C0B50000}"/>
    <cellStyle name="Title 21 2" xfId="9295" xr:uid="{00000000-0005-0000-0000-0000C1B50000}"/>
    <cellStyle name="Title 22" xfId="9296" xr:uid="{00000000-0005-0000-0000-0000C2B50000}"/>
    <cellStyle name="Title 22 2" xfId="9297" xr:uid="{00000000-0005-0000-0000-0000C3B50000}"/>
    <cellStyle name="Title 23" xfId="9298" xr:uid="{00000000-0005-0000-0000-0000C4B50000}"/>
    <cellStyle name="Title 23 2" xfId="9299" xr:uid="{00000000-0005-0000-0000-0000C5B50000}"/>
    <cellStyle name="Title 24" xfId="9300" xr:uid="{00000000-0005-0000-0000-0000C6B50000}"/>
    <cellStyle name="Title 24 2" xfId="9301" xr:uid="{00000000-0005-0000-0000-0000C7B50000}"/>
    <cellStyle name="Title 25" xfId="9302" xr:uid="{00000000-0005-0000-0000-0000C8B50000}"/>
    <cellStyle name="Title 25 2" xfId="9303" xr:uid="{00000000-0005-0000-0000-0000C9B50000}"/>
    <cellStyle name="Title 26" xfId="9304" xr:uid="{00000000-0005-0000-0000-0000CAB50000}"/>
    <cellStyle name="Title 26 2" xfId="9305" xr:uid="{00000000-0005-0000-0000-0000CBB50000}"/>
    <cellStyle name="Title 27" xfId="9306" xr:uid="{00000000-0005-0000-0000-0000CCB50000}"/>
    <cellStyle name="Title 27 2" xfId="9307" xr:uid="{00000000-0005-0000-0000-0000CDB50000}"/>
    <cellStyle name="Title 28" xfId="9308" xr:uid="{00000000-0005-0000-0000-0000CEB50000}"/>
    <cellStyle name="Title 28 2" xfId="9309" xr:uid="{00000000-0005-0000-0000-0000CFB50000}"/>
    <cellStyle name="Title 29" xfId="9310" xr:uid="{00000000-0005-0000-0000-0000D0B50000}"/>
    <cellStyle name="Title 29 2" xfId="9311" xr:uid="{00000000-0005-0000-0000-0000D1B50000}"/>
    <cellStyle name="Title 3" xfId="9312" xr:uid="{00000000-0005-0000-0000-0000D2B50000}"/>
    <cellStyle name="Title 3 2" xfId="9313" xr:uid="{00000000-0005-0000-0000-0000D3B50000}"/>
    <cellStyle name="Title 3 3" xfId="47234" xr:uid="{00000000-0005-0000-0000-0000D4B50000}"/>
    <cellStyle name="Title 30" xfId="9314" xr:uid="{00000000-0005-0000-0000-0000D5B50000}"/>
    <cellStyle name="Title 30 2" xfId="9315" xr:uid="{00000000-0005-0000-0000-0000D6B50000}"/>
    <cellStyle name="Title 31" xfId="9316" xr:uid="{00000000-0005-0000-0000-0000D7B50000}"/>
    <cellStyle name="Title 31 2" xfId="9317" xr:uid="{00000000-0005-0000-0000-0000D8B50000}"/>
    <cellStyle name="Title 32" xfId="9318" xr:uid="{00000000-0005-0000-0000-0000D9B50000}"/>
    <cellStyle name="Title 32 2" xfId="9319" xr:uid="{00000000-0005-0000-0000-0000DAB50000}"/>
    <cellStyle name="Title 33" xfId="9320" xr:uid="{00000000-0005-0000-0000-0000DBB50000}"/>
    <cellStyle name="Title 33 2" xfId="9321" xr:uid="{00000000-0005-0000-0000-0000DCB50000}"/>
    <cellStyle name="Title 34" xfId="9322" xr:uid="{00000000-0005-0000-0000-0000DDB50000}"/>
    <cellStyle name="Title 34 2" xfId="9323" xr:uid="{00000000-0005-0000-0000-0000DEB50000}"/>
    <cellStyle name="Title 35" xfId="9324" xr:uid="{00000000-0005-0000-0000-0000DFB50000}"/>
    <cellStyle name="Title 35 2" xfId="9325" xr:uid="{00000000-0005-0000-0000-0000E0B50000}"/>
    <cellStyle name="Title 36" xfId="9326" xr:uid="{00000000-0005-0000-0000-0000E1B50000}"/>
    <cellStyle name="Title 36 2" xfId="9327" xr:uid="{00000000-0005-0000-0000-0000E2B50000}"/>
    <cellStyle name="Title 37" xfId="9328" xr:uid="{00000000-0005-0000-0000-0000E3B50000}"/>
    <cellStyle name="Title 37 2" xfId="9329" xr:uid="{00000000-0005-0000-0000-0000E4B50000}"/>
    <cellStyle name="Title 38" xfId="9330" xr:uid="{00000000-0005-0000-0000-0000E5B50000}"/>
    <cellStyle name="Title 38 2" xfId="9331" xr:uid="{00000000-0005-0000-0000-0000E6B50000}"/>
    <cellStyle name="Title 39" xfId="9332" xr:uid="{00000000-0005-0000-0000-0000E7B50000}"/>
    <cellStyle name="Title 39 2" xfId="9333" xr:uid="{00000000-0005-0000-0000-0000E8B50000}"/>
    <cellStyle name="Title 4" xfId="9334" xr:uid="{00000000-0005-0000-0000-0000E9B50000}"/>
    <cellStyle name="Title 4 2" xfId="9335" xr:uid="{00000000-0005-0000-0000-0000EAB50000}"/>
    <cellStyle name="Title 40" xfId="9336" xr:uid="{00000000-0005-0000-0000-0000EBB50000}"/>
    <cellStyle name="Title 40 2" xfId="9337" xr:uid="{00000000-0005-0000-0000-0000ECB50000}"/>
    <cellStyle name="Title 41" xfId="9338" xr:uid="{00000000-0005-0000-0000-0000EDB50000}"/>
    <cellStyle name="Title 41 2" xfId="9339" xr:uid="{00000000-0005-0000-0000-0000EEB50000}"/>
    <cellStyle name="Title 42" xfId="9340" xr:uid="{00000000-0005-0000-0000-0000EFB50000}"/>
    <cellStyle name="Title 42 2" xfId="9341" xr:uid="{00000000-0005-0000-0000-0000F0B50000}"/>
    <cellStyle name="Title 43" xfId="9342" xr:uid="{00000000-0005-0000-0000-0000F1B50000}"/>
    <cellStyle name="Title 43 2" xfId="9343" xr:uid="{00000000-0005-0000-0000-0000F2B50000}"/>
    <cellStyle name="Title 44" xfId="9344" xr:uid="{00000000-0005-0000-0000-0000F3B50000}"/>
    <cellStyle name="Title 44 2" xfId="9345" xr:uid="{00000000-0005-0000-0000-0000F4B50000}"/>
    <cellStyle name="Title 45" xfId="9346" xr:uid="{00000000-0005-0000-0000-0000F5B50000}"/>
    <cellStyle name="Title 45 2" xfId="9347" xr:uid="{00000000-0005-0000-0000-0000F6B50000}"/>
    <cellStyle name="Title 46" xfId="9348" xr:uid="{00000000-0005-0000-0000-0000F7B50000}"/>
    <cellStyle name="Title 46 2" xfId="9349" xr:uid="{00000000-0005-0000-0000-0000F8B50000}"/>
    <cellStyle name="Title 47" xfId="9350" xr:uid="{00000000-0005-0000-0000-0000F9B50000}"/>
    <cellStyle name="Title 47 2" xfId="9351" xr:uid="{00000000-0005-0000-0000-0000FAB50000}"/>
    <cellStyle name="Title 48" xfId="9352" xr:uid="{00000000-0005-0000-0000-0000FBB50000}"/>
    <cellStyle name="Title 48 2" xfId="9353" xr:uid="{00000000-0005-0000-0000-0000FCB50000}"/>
    <cellStyle name="Title 49" xfId="9354" xr:uid="{00000000-0005-0000-0000-0000FDB50000}"/>
    <cellStyle name="Title 49 2" xfId="9355" xr:uid="{00000000-0005-0000-0000-0000FEB50000}"/>
    <cellStyle name="Title 5" xfId="9356" xr:uid="{00000000-0005-0000-0000-0000FFB50000}"/>
    <cellStyle name="Title 5 2" xfId="9357" xr:uid="{00000000-0005-0000-0000-000000B60000}"/>
    <cellStyle name="Title 50" xfId="9358" xr:uid="{00000000-0005-0000-0000-000001B60000}"/>
    <cellStyle name="Title 51" xfId="9359" xr:uid="{00000000-0005-0000-0000-000002B60000}"/>
    <cellStyle name="Title 52" xfId="9360" xr:uid="{00000000-0005-0000-0000-000003B60000}"/>
    <cellStyle name="Title 53" xfId="9361" xr:uid="{00000000-0005-0000-0000-000004B60000}"/>
    <cellStyle name="Title 54" xfId="9362" xr:uid="{00000000-0005-0000-0000-000005B60000}"/>
    <cellStyle name="Title 55" xfId="9363" xr:uid="{00000000-0005-0000-0000-000006B60000}"/>
    <cellStyle name="Title 56" xfId="9364" xr:uid="{00000000-0005-0000-0000-000007B60000}"/>
    <cellStyle name="Title 57" xfId="9365" xr:uid="{00000000-0005-0000-0000-000008B60000}"/>
    <cellStyle name="Title 58" xfId="9366" xr:uid="{00000000-0005-0000-0000-000009B60000}"/>
    <cellStyle name="Title 6" xfId="9367" xr:uid="{00000000-0005-0000-0000-00000AB60000}"/>
    <cellStyle name="Title 6 2" xfId="9368" xr:uid="{00000000-0005-0000-0000-00000BB60000}"/>
    <cellStyle name="Title 7" xfId="9369" xr:uid="{00000000-0005-0000-0000-00000CB60000}"/>
    <cellStyle name="Title 7 2" xfId="9370" xr:uid="{00000000-0005-0000-0000-00000DB60000}"/>
    <cellStyle name="Title 8" xfId="9371" xr:uid="{00000000-0005-0000-0000-00000EB60000}"/>
    <cellStyle name="Title 8 2" xfId="9372" xr:uid="{00000000-0005-0000-0000-00000FB60000}"/>
    <cellStyle name="Title 9" xfId="9373" xr:uid="{00000000-0005-0000-0000-000010B60000}"/>
    <cellStyle name="Title 9 2" xfId="9374" xr:uid="{00000000-0005-0000-0000-000011B60000}"/>
    <cellStyle name="Titre 2" xfId="47263" xr:uid="{00000000-0005-0000-0000-000012B60000}"/>
    <cellStyle name="Titre 1 2" xfId="47264" xr:uid="{00000000-0005-0000-0000-000013B60000}"/>
    <cellStyle name="Titre 2 2" xfId="47265" xr:uid="{00000000-0005-0000-0000-000014B60000}"/>
    <cellStyle name="Titre 3 2" xfId="47266" xr:uid="{00000000-0005-0000-0000-000015B60000}"/>
    <cellStyle name="Titre 4 2" xfId="47267" xr:uid="{00000000-0005-0000-0000-000016B60000}"/>
    <cellStyle name="Total" xfId="2184" builtinId="25" customBuiltin="1"/>
    <cellStyle name="Total 2" xfId="2185" xr:uid="{00000000-0005-0000-0000-000018B60000}"/>
    <cellStyle name="Total 2 2" xfId="9375" xr:uid="{00000000-0005-0000-0000-000019B60000}"/>
    <cellStyle name="Total 2 2 2" xfId="9376" xr:uid="{00000000-0005-0000-0000-00001AB60000}"/>
    <cellStyle name="Total 2 3" xfId="9377" xr:uid="{00000000-0005-0000-0000-00001BB60000}"/>
    <cellStyle name="Total 2 4" xfId="9378" xr:uid="{00000000-0005-0000-0000-00001CB60000}"/>
    <cellStyle name="Total 2 5" xfId="9379" xr:uid="{00000000-0005-0000-0000-00001DB60000}"/>
    <cellStyle name="Total 3" xfId="9380" xr:uid="{00000000-0005-0000-0000-00001EB60000}"/>
    <cellStyle name="Total 3 2" xfId="47275" xr:uid="{00000000-0005-0000-0000-00001FB60000}"/>
    <cellStyle name="Total 4" xfId="47246" xr:uid="{00000000-0005-0000-0000-000020B60000}"/>
    <cellStyle name="Tytuł 10" xfId="9381" xr:uid="{00000000-0005-0000-0000-000021B60000}"/>
    <cellStyle name="Tytuł 10 2" xfId="9382" xr:uid="{00000000-0005-0000-0000-000022B60000}"/>
    <cellStyle name="Tytuł 11" xfId="9383" xr:uid="{00000000-0005-0000-0000-000023B60000}"/>
    <cellStyle name="Tytuł 11 2" xfId="9384" xr:uid="{00000000-0005-0000-0000-000024B60000}"/>
    <cellStyle name="Tytuł 12" xfId="9385" xr:uid="{00000000-0005-0000-0000-000025B60000}"/>
    <cellStyle name="Tytuł 12 2" xfId="9386" xr:uid="{00000000-0005-0000-0000-000026B60000}"/>
    <cellStyle name="Tytuł 13" xfId="9387" xr:uid="{00000000-0005-0000-0000-000027B60000}"/>
    <cellStyle name="Tytuł 13 2" xfId="9388" xr:uid="{00000000-0005-0000-0000-000028B60000}"/>
    <cellStyle name="Tytuł 14" xfId="9389" xr:uid="{00000000-0005-0000-0000-000029B60000}"/>
    <cellStyle name="Tytuł 14 2" xfId="9390" xr:uid="{00000000-0005-0000-0000-00002AB60000}"/>
    <cellStyle name="Tytuł 15" xfId="9391" xr:uid="{00000000-0005-0000-0000-00002BB60000}"/>
    <cellStyle name="Tytuł 15 2" xfId="9392" xr:uid="{00000000-0005-0000-0000-00002CB60000}"/>
    <cellStyle name="Tytuł 16" xfId="9393" xr:uid="{00000000-0005-0000-0000-00002DB60000}"/>
    <cellStyle name="Tytuł 16 2" xfId="9394" xr:uid="{00000000-0005-0000-0000-00002EB60000}"/>
    <cellStyle name="Tytuł 17" xfId="9395" xr:uid="{00000000-0005-0000-0000-00002FB60000}"/>
    <cellStyle name="Tytuł 17 2" xfId="9396" xr:uid="{00000000-0005-0000-0000-000030B60000}"/>
    <cellStyle name="Tytuł 18" xfId="9397" xr:uid="{00000000-0005-0000-0000-000031B60000}"/>
    <cellStyle name="Tytuł 18 2" xfId="9398" xr:uid="{00000000-0005-0000-0000-000032B60000}"/>
    <cellStyle name="Tytuł 19" xfId="9399" xr:uid="{00000000-0005-0000-0000-000033B60000}"/>
    <cellStyle name="Tytuł 19 2" xfId="9400" xr:uid="{00000000-0005-0000-0000-000034B60000}"/>
    <cellStyle name="Tytuł 2" xfId="2186" xr:uid="{00000000-0005-0000-0000-000035B60000}"/>
    <cellStyle name="Tytuł 2 10" xfId="9401" xr:uid="{00000000-0005-0000-0000-000036B60000}"/>
    <cellStyle name="Tytuł 2 11" xfId="9402" xr:uid="{00000000-0005-0000-0000-000037B60000}"/>
    <cellStyle name="Tytuł 2 12" xfId="9403" xr:uid="{00000000-0005-0000-0000-000038B60000}"/>
    <cellStyle name="Tytuł 2 13" xfId="9404" xr:uid="{00000000-0005-0000-0000-000039B60000}"/>
    <cellStyle name="Tytuł 2 2" xfId="9405" xr:uid="{00000000-0005-0000-0000-00003AB60000}"/>
    <cellStyle name="Tytuł 2 3" xfId="9406" xr:uid="{00000000-0005-0000-0000-00003BB60000}"/>
    <cellStyle name="Tytuł 2 4" xfId="9407" xr:uid="{00000000-0005-0000-0000-00003CB60000}"/>
    <cellStyle name="Tytuł 2 5" xfId="9408" xr:uid="{00000000-0005-0000-0000-00003DB60000}"/>
    <cellStyle name="Tytuł 2 6" xfId="9409" xr:uid="{00000000-0005-0000-0000-00003EB60000}"/>
    <cellStyle name="Tytuł 2 7" xfId="9410" xr:uid="{00000000-0005-0000-0000-00003FB60000}"/>
    <cellStyle name="Tytuł 2 8" xfId="9411" xr:uid="{00000000-0005-0000-0000-000040B60000}"/>
    <cellStyle name="Tytuł 2 9" xfId="9412" xr:uid="{00000000-0005-0000-0000-000041B60000}"/>
    <cellStyle name="Tytuł 20" xfId="9413" xr:uid="{00000000-0005-0000-0000-000042B60000}"/>
    <cellStyle name="Tytuł 20 2" xfId="9414" xr:uid="{00000000-0005-0000-0000-000043B60000}"/>
    <cellStyle name="Tytuł 21" xfId="9415" xr:uid="{00000000-0005-0000-0000-000044B60000}"/>
    <cellStyle name="Tytuł 21 2" xfId="9416" xr:uid="{00000000-0005-0000-0000-000045B60000}"/>
    <cellStyle name="Tytuł 22" xfId="9417" xr:uid="{00000000-0005-0000-0000-000046B60000}"/>
    <cellStyle name="Tytuł 22 2" xfId="9418" xr:uid="{00000000-0005-0000-0000-000047B60000}"/>
    <cellStyle name="Tytuł 23" xfId="9419" xr:uid="{00000000-0005-0000-0000-000048B60000}"/>
    <cellStyle name="Tytuł 23 2" xfId="9420" xr:uid="{00000000-0005-0000-0000-000049B60000}"/>
    <cellStyle name="Tytuł 24" xfId="9421" xr:uid="{00000000-0005-0000-0000-00004AB60000}"/>
    <cellStyle name="Tytuł 24 2" xfId="9422" xr:uid="{00000000-0005-0000-0000-00004BB60000}"/>
    <cellStyle name="Tytuł 25" xfId="9423" xr:uid="{00000000-0005-0000-0000-00004CB60000}"/>
    <cellStyle name="Tytuł 25 2" xfId="9424" xr:uid="{00000000-0005-0000-0000-00004DB60000}"/>
    <cellStyle name="Tytuł 26" xfId="9425" xr:uid="{00000000-0005-0000-0000-00004EB60000}"/>
    <cellStyle name="Tytuł 26 2" xfId="9426" xr:uid="{00000000-0005-0000-0000-00004FB60000}"/>
    <cellStyle name="Tytuł 27" xfId="9427" xr:uid="{00000000-0005-0000-0000-000050B60000}"/>
    <cellStyle name="Tytuł 27 2" xfId="9428" xr:uid="{00000000-0005-0000-0000-000051B60000}"/>
    <cellStyle name="Tytuł 28" xfId="9429" xr:uid="{00000000-0005-0000-0000-000052B60000}"/>
    <cellStyle name="Tytuł 28 2" xfId="9430" xr:uid="{00000000-0005-0000-0000-000053B60000}"/>
    <cellStyle name="Tytuł 29" xfId="9431" xr:uid="{00000000-0005-0000-0000-000054B60000}"/>
    <cellStyle name="Tytuł 29 2" xfId="9432" xr:uid="{00000000-0005-0000-0000-000055B60000}"/>
    <cellStyle name="Tytuł 3" xfId="9433" xr:uid="{00000000-0005-0000-0000-000056B60000}"/>
    <cellStyle name="Tytuł 3 2" xfId="9434" xr:uid="{00000000-0005-0000-0000-000057B60000}"/>
    <cellStyle name="Tytuł 3 3" xfId="11230" xr:uid="{00000000-0005-0000-0000-000058B60000}"/>
    <cellStyle name="Tytuł 3 4" xfId="10837" xr:uid="{00000000-0005-0000-0000-000059B60000}"/>
    <cellStyle name="Tytuł 30" xfId="9435" xr:uid="{00000000-0005-0000-0000-00005AB60000}"/>
    <cellStyle name="Tytuł 30 2" xfId="9436" xr:uid="{00000000-0005-0000-0000-00005BB60000}"/>
    <cellStyle name="Tytuł 31" xfId="9437" xr:uid="{00000000-0005-0000-0000-00005CB60000}"/>
    <cellStyle name="Tytuł 31 2" xfId="9438" xr:uid="{00000000-0005-0000-0000-00005DB60000}"/>
    <cellStyle name="Tytuł 32" xfId="9439" xr:uid="{00000000-0005-0000-0000-00005EB60000}"/>
    <cellStyle name="Tytuł 32 2" xfId="9440" xr:uid="{00000000-0005-0000-0000-00005FB60000}"/>
    <cellStyle name="Tytuł 33" xfId="9441" xr:uid="{00000000-0005-0000-0000-000060B60000}"/>
    <cellStyle name="Tytuł 33 2" xfId="9442" xr:uid="{00000000-0005-0000-0000-000061B60000}"/>
    <cellStyle name="Tytuł 34" xfId="9443" xr:uid="{00000000-0005-0000-0000-000062B60000}"/>
    <cellStyle name="Tytuł 34 2" xfId="9444" xr:uid="{00000000-0005-0000-0000-000063B60000}"/>
    <cellStyle name="Tytuł 35" xfId="9445" xr:uid="{00000000-0005-0000-0000-000064B60000}"/>
    <cellStyle name="Tytuł 35 2" xfId="9446" xr:uid="{00000000-0005-0000-0000-000065B60000}"/>
    <cellStyle name="Tytuł 36" xfId="9447" xr:uid="{00000000-0005-0000-0000-000066B60000}"/>
    <cellStyle name="Tytuł 36 2" xfId="9448" xr:uid="{00000000-0005-0000-0000-000067B60000}"/>
    <cellStyle name="Tytuł 37" xfId="9449" xr:uid="{00000000-0005-0000-0000-000068B60000}"/>
    <cellStyle name="Tytuł 37 2" xfId="9450" xr:uid="{00000000-0005-0000-0000-000069B60000}"/>
    <cellStyle name="Tytuł 38" xfId="9451" xr:uid="{00000000-0005-0000-0000-00006AB60000}"/>
    <cellStyle name="Tytuł 38 2" xfId="9452" xr:uid="{00000000-0005-0000-0000-00006BB60000}"/>
    <cellStyle name="Tytuł 39" xfId="9453" xr:uid="{00000000-0005-0000-0000-00006CB60000}"/>
    <cellStyle name="Tytuł 39 2" xfId="9454" xr:uid="{00000000-0005-0000-0000-00006DB60000}"/>
    <cellStyle name="Tytuł 4" xfId="9455" xr:uid="{00000000-0005-0000-0000-00006EB60000}"/>
    <cellStyle name="Tytuł 4 2" xfId="9456" xr:uid="{00000000-0005-0000-0000-00006FB60000}"/>
    <cellStyle name="Tytuł 40" xfId="9457" xr:uid="{00000000-0005-0000-0000-000070B60000}"/>
    <cellStyle name="Tytuł 40 2" xfId="9458" xr:uid="{00000000-0005-0000-0000-000071B60000}"/>
    <cellStyle name="Tytuł 41" xfId="9459" xr:uid="{00000000-0005-0000-0000-000072B60000}"/>
    <cellStyle name="Tytuł 41 2" xfId="9460" xr:uid="{00000000-0005-0000-0000-000073B60000}"/>
    <cellStyle name="Tytuł 42" xfId="9461" xr:uid="{00000000-0005-0000-0000-000074B60000}"/>
    <cellStyle name="Tytuł 42 2" xfId="9462" xr:uid="{00000000-0005-0000-0000-000075B60000}"/>
    <cellStyle name="Tytuł 43" xfId="9463" xr:uid="{00000000-0005-0000-0000-000076B60000}"/>
    <cellStyle name="Tytuł 43 2" xfId="9464" xr:uid="{00000000-0005-0000-0000-000077B60000}"/>
    <cellStyle name="Tytuł 44" xfId="9465" xr:uid="{00000000-0005-0000-0000-000078B60000}"/>
    <cellStyle name="Tytuł 44 2" xfId="9466" xr:uid="{00000000-0005-0000-0000-000079B60000}"/>
    <cellStyle name="Tytuł 45" xfId="9467" xr:uid="{00000000-0005-0000-0000-00007AB60000}"/>
    <cellStyle name="Tytuł 45 2" xfId="9468" xr:uid="{00000000-0005-0000-0000-00007BB60000}"/>
    <cellStyle name="Tytuł 46" xfId="9469" xr:uid="{00000000-0005-0000-0000-00007CB60000}"/>
    <cellStyle name="Tytuł 46 2" xfId="9470" xr:uid="{00000000-0005-0000-0000-00007DB60000}"/>
    <cellStyle name="Tytuł 47" xfId="9471" xr:uid="{00000000-0005-0000-0000-00007EB60000}"/>
    <cellStyle name="Tytuł 47 2" xfId="9472" xr:uid="{00000000-0005-0000-0000-00007FB60000}"/>
    <cellStyle name="Tytuł 48" xfId="9473" xr:uid="{00000000-0005-0000-0000-000080B60000}"/>
    <cellStyle name="Tytuł 48 2" xfId="9474" xr:uid="{00000000-0005-0000-0000-000081B60000}"/>
    <cellStyle name="Tytuł 49" xfId="9475" xr:uid="{00000000-0005-0000-0000-000082B60000}"/>
    <cellStyle name="Tytuł 49 2" xfId="9476" xr:uid="{00000000-0005-0000-0000-000083B60000}"/>
    <cellStyle name="Tytuł 5" xfId="9477" xr:uid="{00000000-0005-0000-0000-000084B60000}"/>
    <cellStyle name="Tytuł 5 2" xfId="9478" xr:uid="{00000000-0005-0000-0000-000085B60000}"/>
    <cellStyle name="Tytuł 50" xfId="9479" xr:uid="{00000000-0005-0000-0000-000086B60000}"/>
    <cellStyle name="Tytuł 50 2" xfId="9480" xr:uid="{00000000-0005-0000-0000-000087B60000}"/>
    <cellStyle name="Tytuł 51" xfId="9481" xr:uid="{00000000-0005-0000-0000-000088B60000}"/>
    <cellStyle name="Tytuł 51 2" xfId="9482" xr:uid="{00000000-0005-0000-0000-000089B60000}"/>
    <cellStyle name="Tytuł 52" xfId="9483" xr:uid="{00000000-0005-0000-0000-00008AB60000}"/>
    <cellStyle name="Tytuł 52 2" xfId="9484" xr:uid="{00000000-0005-0000-0000-00008BB60000}"/>
    <cellStyle name="Tytuł 53" xfId="9485" xr:uid="{00000000-0005-0000-0000-00008CB60000}"/>
    <cellStyle name="Tytuł 53 2" xfId="9486" xr:uid="{00000000-0005-0000-0000-00008DB60000}"/>
    <cellStyle name="Tytuł 54" xfId="9487" xr:uid="{00000000-0005-0000-0000-00008EB60000}"/>
    <cellStyle name="Tytuł 54 2" xfId="9488" xr:uid="{00000000-0005-0000-0000-00008FB60000}"/>
    <cellStyle name="Tytuł 55" xfId="9489" xr:uid="{00000000-0005-0000-0000-000090B60000}"/>
    <cellStyle name="Tytuł 55 2" xfId="9490" xr:uid="{00000000-0005-0000-0000-000091B60000}"/>
    <cellStyle name="Tytuł 56" xfId="9491" xr:uid="{00000000-0005-0000-0000-000092B60000}"/>
    <cellStyle name="Tytuł 56 2" xfId="9492" xr:uid="{00000000-0005-0000-0000-000093B60000}"/>
    <cellStyle name="Tytuł 57" xfId="9493" xr:uid="{00000000-0005-0000-0000-000094B60000}"/>
    <cellStyle name="Tytuł 58" xfId="9494" xr:uid="{00000000-0005-0000-0000-000095B60000}"/>
    <cellStyle name="Tytuł 59" xfId="9495" xr:uid="{00000000-0005-0000-0000-000096B60000}"/>
    <cellStyle name="Tytuł 6" xfId="9496" xr:uid="{00000000-0005-0000-0000-000097B60000}"/>
    <cellStyle name="Tytuł 6 2" xfId="9497" xr:uid="{00000000-0005-0000-0000-000098B60000}"/>
    <cellStyle name="Tytuł 7" xfId="9498" xr:uid="{00000000-0005-0000-0000-000099B60000}"/>
    <cellStyle name="Tytuł 7 2" xfId="9499" xr:uid="{00000000-0005-0000-0000-00009AB60000}"/>
    <cellStyle name="Tytuł 8" xfId="9500" xr:uid="{00000000-0005-0000-0000-00009BB60000}"/>
    <cellStyle name="Tytuł 8 2" xfId="9501" xr:uid="{00000000-0005-0000-0000-00009CB60000}"/>
    <cellStyle name="Tytuł 9" xfId="9502" xr:uid="{00000000-0005-0000-0000-00009DB60000}"/>
    <cellStyle name="Tytuł 9 2" xfId="9503" xr:uid="{00000000-0005-0000-0000-00009EB60000}"/>
    <cellStyle name="Uwaga 10" xfId="9504" xr:uid="{00000000-0005-0000-0000-00009FB60000}"/>
    <cellStyle name="Uwaga 10 2" xfId="9505" xr:uid="{00000000-0005-0000-0000-0000A0B60000}"/>
    <cellStyle name="Uwaga 11" xfId="9506" xr:uid="{00000000-0005-0000-0000-0000A1B60000}"/>
    <cellStyle name="Uwaga 11 2" xfId="9507" xr:uid="{00000000-0005-0000-0000-0000A2B60000}"/>
    <cellStyle name="Uwaga 12" xfId="9508" xr:uid="{00000000-0005-0000-0000-0000A3B60000}"/>
    <cellStyle name="Uwaga 12 2" xfId="9509" xr:uid="{00000000-0005-0000-0000-0000A4B60000}"/>
    <cellStyle name="Uwaga 13" xfId="9510" xr:uid="{00000000-0005-0000-0000-0000A5B60000}"/>
    <cellStyle name="Uwaga 13 2" xfId="9511" xr:uid="{00000000-0005-0000-0000-0000A6B60000}"/>
    <cellStyle name="Uwaga 14" xfId="9512" xr:uid="{00000000-0005-0000-0000-0000A7B60000}"/>
    <cellStyle name="Uwaga 14 2" xfId="9513" xr:uid="{00000000-0005-0000-0000-0000A8B60000}"/>
    <cellStyle name="Uwaga 15" xfId="9514" xr:uid="{00000000-0005-0000-0000-0000A9B60000}"/>
    <cellStyle name="Uwaga 15 2" xfId="9515" xr:uid="{00000000-0005-0000-0000-0000AAB60000}"/>
    <cellStyle name="Uwaga 16" xfId="9516" xr:uid="{00000000-0005-0000-0000-0000ABB60000}"/>
    <cellStyle name="Uwaga 16 2" xfId="9517" xr:uid="{00000000-0005-0000-0000-0000ACB60000}"/>
    <cellStyle name="Uwaga 17" xfId="9518" xr:uid="{00000000-0005-0000-0000-0000ADB60000}"/>
    <cellStyle name="Uwaga 17 2" xfId="9519" xr:uid="{00000000-0005-0000-0000-0000AEB60000}"/>
    <cellStyle name="Uwaga 18" xfId="9520" xr:uid="{00000000-0005-0000-0000-0000AFB60000}"/>
    <cellStyle name="Uwaga 18 2" xfId="9521" xr:uid="{00000000-0005-0000-0000-0000B0B60000}"/>
    <cellStyle name="Uwaga 19" xfId="9522" xr:uid="{00000000-0005-0000-0000-0000B1B60000}"/>
    <cellStyle name="Uwaga 19 2" xfId="9523" xr:uid="{00000000-0005-0000-0000-0000B2B60000}"/>
    <cellStyle name="Uwaga 2" xfId="2187" xr:uid="{00000000-0005-0000-0000-0000B3B60000}"/>
    <cellStyle name="Uwaga 2 10" xfId="9524" xr:uid="{00000000-0005-0000-0000-0000B4B60000}"/>
    <cellStyle name="Uwaga 2 10 2" xfId="9525" xr:uid="{00000000-0005-0000-0000-0000B5B60000}"/>
    <cellStyle name="Uwaga 2 10 3" xfId="9526" xr:uid="{00000000-0005-0000-0000-0000B6B60000}"/>
    <cellStyle name="Uwaga 2 11" xfId="9527" xr:uid="{00000000-0005-0000-0000-0000B7B60000}"/>
    <cellStyle name="Uwaga 2 11 2" xfId="9528" xr:uid="{00000000-0005-0000-0000-0000B8B60000}"/>
    <cellStyle name="Uwaga 2 12" xfId="9529" xr:uid="{00000000-0005-0000-0000-0000B9B60000}"/>
    <cellStyle name="Uwaga 2 12 2" xfId="9530" xr:uid="{00000000-0005-0000-0000-0000BAB60000}"/>
    <cellStyle name="Uwaga 2 13" xfId="9531" xr:uid="{00000000-0005-0000-0000-0000BBB60000}"/>
    <cellStyle name="Uwaga 2 14" xfId="9532" xr:uid="{00000000-0005-0000-0000-0000BCB60000}"/>
    <cellStyle name="Uwaga 2 15" xfId="9533" xr:uid="{00000000-0005-0000-0000-0000BDB60000}"/>
    <cellStyle name="Uwaga 2 16" xfId="9534" xr:uid="{00000000-0005-0000-0000-0000BEB60000}"/>
    <cellStyle name="Uwaga 2 17" xfId="9535" xr:uid="{00000000-0005-0000-0000-0000BFB60000}"/>
    <cellStyle name="Uwaga 2 18" xfId="9536" xr:uid="{00000000-0005-0000-0000-0000C0B60000}"/>
    <cellStyle name="Uwaga 2 19" xfId="9537" xr:uid="{00000000-0005-0000-0000-0000C1B60000}"/>
    <cellStyle name="Uwaga 2 2" xfId="2188" xr:uid="{00000000-0005-0000-0000-0000C2B60000}"/>
    <cellStyle name="Uwaga 2 2 10" xfId="9538" xr:uid="{00000000-0005-0000-0000-0000C3B60000}"/>
    <cellStyle name="Uwaga 2 2 11" xfId="9539" xr:uid="{00000000-0005-0000-0000-0000C4B60000}"/>
    <cellStyle name="Uwaga 2 2 12" xfId="9540" xr:uid="{00000000-0005-0000-0000-0000C5B60000}"/>
    <cellStyle name="Uwaga 2 2 13" xfId="11102" xr:uid="{00000000-0005-0000-0000-0000C6B60000}"/>
    <cellStyle name="Uwaga 2 2 14" xfId="10839" xr:uid="{00000000-0005-0000-0000-0000C7B60000}"/>
    <cellStyle name="Uwaga 2 2 2" xfId="2189" xr:uid="{00000000-0005-0000-0000-0000C8B60000}"/>
    <cellStyle name="Uwaga 2 2 2 10" xfId="9541" xr:uid="{00000000-0005-0000-0000-0000C9B60000}"/>
    <cellStyle name="Uwaga 2 2 2 11" xfId="11103" xr:uid="{00000000-0005-0000-0000-0000CAB60000}"/>
    <cellStyle name="Uwaga 2 2 2 12" xfId="10840" xr:uid="{00000000-0005-0000-0000-0000CBB60000}"/>
    <cellStyle name="Uwaga 2 2 2 2" xfId="2190" xr:uid="{00000000-0005-0000-0000-0000CCB60000}"/>
    <cellStyle name="Uwaga 2 2 2 2 2" xfId="2191" xr:uid="{00000000-0005-0000-0000-0000CDB60000}"/>
    <cellStyle name="Uwaga 2 2 2 2 2 2" xfId="2192" xr:uid="{00000000-0005-0000-0000-0000CEB60000}"/>
    <cellStyle name="Uwaga 2 2 2 2 2 2 2" xfId="9542" xr:uid="{00000000-0005-0000-0000-0000CFB60000}"/>
    <cellStyle name="Uwaga 2 2 2 2 2 2 2 2" xfId="9543" xr:uid="{00000000-0005-0000-0000-0000D0B60000}"/>
    <cellStyle name="Uwaga 2 2 2 2 2 2 3" xfId="9544" xr:uid="{00000000-0005-0000-0000-0000D1B60000}"/>
    <cellStyle name="Uwaga 2 2 2 2 2 2 3 2" xfId="9545" xr:uid="{00000000-0005-0000-0000-0000D2B60000}"/>
    <cellStyle name="Uwaga 2 2 2 2 2 2 4" xfId="9546" xr:uid="{00000000-0005-0000-0000-0000D3B60000}"/>
    <cellStyle name="Uwaga 2 2 2 2 2 2 4 2" xfId="9547" xr:uid="{00000000-0005-0000-0000-0000D4B60000}"/>
    <cellStyle name="Uwaga 2 2 2 2 2 2 5" xfId="9548" xr:uid="{00000000-0005-0000-0000-0000D5B60000}"/>
    <cellStyle name="Uwaga 2 2 2 2 2 2 6" xfId="9549" xr:uid="{00000000-0005-0000-0000-0000D6B60000}"/>
    <cellStyle name="Uwaga 2 2 2 2 2 3" xfId="9550" xr:uid="{00000000-0005-0000-0000-0000D7B60000}"/>
    <cellStyle name="Uwaga 2 2 2 2 2 3 2" xfId="9551" xr:uid="{00000000-0005-0000-0000-0000D8B60000}"/>
    <cellStyle name="Uwaga 2 2 2 2 2 4" xfId="9552" xr:uid="{00000000-0005-0000-0000-0000D9B60000}"/>
    <cellStyle name="Uwaga 2 2 2 2 2 4 2" xfId="9553" xr:uid="{00000000-0005-0000-0000-0000DAB60000}"/>
    <cellStyle name="Uwaga 2 2 2 2 2 5" xfId="9554" xr:uid="{00000000-0005-0000-0000-0000DBB60000}"/>
    <cellStyle name="Uwaga 2 2 2 2 2 5 2" xfId="9555" xr:uid="{00000000-0005-0000-0000-0000DCB60000}"/>
    <cellStyle name="Uwaga 2 2 2 2 2 6" xfId="9556" xr:uid="{00000000-0005-0000-0000-0000DDB60000}"/>
    <cellStyle name="Uwaga 2 2 2 2 2 7" xfId="9557" xr:uid="{00000000-0005-0000-0000-0000DEB60000}"/>
    <cellStyle name="Uwaga 2 2 2 2 3" xfId="2193" xr:uid="{00000000-0005-0000-0000-0000DFB60000}"/>
    <cellStyle name="Uwaga 2 2 2 2 3 2" xfId="9558" xr:uid="{00000000-0005-0000-0000-0000E0B60000}"/>
    <cellStyle name="Uwaga 2 2 2 2 3 2 2" xfId="9559" xr:uid="{00000000-0005-0000-0000-0000E1B60000}"/>
    <cellStyle name="Uwaga 2 2 2 2 3 3" xfId="9560" xr:uid="{00000000-0005-0000-0000-0000E2B60000}"/>
    <cellStyle name="Uwaga 2 2 2 2 3 3 2" xfId="9561" xr:uid="{00000000-0005-0000-0000-0000E3B60000}"/>
    <cellStyle name="Uwaga 2 2 2 2 3 4" xfId="9562" xr:uid="{00000000-0005-0000-0000-0000E4B60000}"/>
    <cellStyle name="Uwaga 2 2 2 2 3 4 2" xfId="9563" xr:uid="{00000000-0005-0000-0000-0000E5B60000}"/>
    <cellStyle name="Uwaga 2 2 2 2 3 5" xfId="9564" xr:uid="{00000000-0005-0000-0000-0000E6B60000}"/>
    <cellStyle name="Uwaga 2 2 2 2 3 6" xfId="9565" xr:uid="{00000000-0005-0000-0000-0000E7B60000}"/>
    <cellStyle name="Uwaga 2 2 2 2 4" xfId="9566" xr:uid="{00000000-0005-0000-0000-0000E8B60000}"/>
    <cellStyle name="Uwaga 2 2 2 2 4 2" xfId="9567" xr:uid="{00000000-0005-0000-0000-0000E9B60000}"/>
    <cellStyle name="Uwaga 2 2 2 2 5" xfId="9568" xr:uid="{00000000-0005-0000-0000-0000EAB60000}"/>
    <cellStyle name="Uwaga 2 2 2 2 5 2" xfId="9569" xr:uid="{00000000-0005-0000-0000-0000EBB60000}"/>
    <cellStyle name="Uwaga 2 2 2 2 6" xfId="9570" xr:uid="{00000000-0005-0000-0000-0000ECB60000}"/>
    <cellStyle name="Uwaga 2 2 2 2 6 2" xfId="9571" xr:uid="{00000000-0005-0000-0000-0000EDB60000}"/>
    <cellStyle name="Uwaga 2 2 2 2 7" xfId="9572" xr:uid="{00000000-0005-0000-0000-0000EEB60000}"/>
    <cellStyle name="Uwaga 2 2 2 2 8" xfId="9573" xr:uid="{00000000-0005-0000-0000-0000EFB60000}"/>
    <cellStyle name="Uwaga 2 2 2 3" xfId="2194" xr:uid="{00000000-0005-0000-0000-0000F0B60000}"/>
    <cellStyle name="Uwaga 2 2 2 3 2" xfId="2195" xr:uid="{00000000-0005-0000-0000-0000F1B60000}"/>
    <cellStyle name="Uwaga 2 2 2 3 2 2" xfId="9574" xr:uid="{00000000-0005-0000-0000-0000F2B60000}"/>
    <cellStyle name="Uwaga 2 2 2 3 2 2 2" xfId="9575" xr:uid="{00000000-0005-0000-0000-0000F3B60000}"/>
    <cellStyle name="Uwaga 2 2 2 3 2 3" xfId="9576" xr:uid="{00000000-0005-0000-0000-0000F4B60000}"/>
    <cellStyle name="Uwaga 2 2 2 3 2 3 2" xfId="9577" xr:uid="{00000000-0005-0000-0000-0000F5B60000}"/>
    <cellStyle name="Uwaga 2 2 2 3 2 4" xfId="9578" xr:uid="{00000000-0005-0000-0000-0000F6B60000}"/>
    <cellStyle name="Uwaga 2 2 2 3 2 4 2" xfId="9579" xr:uid="{00000000-0005-0000-0000-0000F7B60000}"/>
    <cellStyle name="Uwaga 2 2 2 3 2 5" xfId="9580" xr:uid="{00000000-0005-0000-0000-0000F8B60000}"/>
    <cellStyle name="Uwaga 2 2 2 3 2 6" xfId="9581" xr:uid="{00000000-0005-0000-0000-0000F9B60000}"/>
    <cellStyle name="Uwaga 2 2 2 3 3" xfId="9582" xr:uid="{00000000-0005-0000-0000-0000FAB60000}"/>
    <cellStyle name="Uwaga 2 2 2 3 3 2" xfId="9583" xr:uid="{00000000-0005-0000-0000-0000FBB60000}"/>
    <cellStyle name="Uwaga 2 2 2 3 4" xfId="9584" xr:uid="{00000000-0005-0000-0000-0000FCB60000}"/>
    <cellStyle name="Uwaga 2 2 2 3 4 2" xfId="9585" xr:uid="{00000000-0005-0000-0000-0000FDB60000}"/>
    <cellStyle name="Uwaga 2 2 2 3 5" xfId="9586" xr:uid="{00000000-0005-0000-0000-0000FEB60000}"/>
    <cellStyle name="Uwaga 2 2 2 3 5 2" xfId="9587" xr:uid="{00000000-0005-0000-0000-0000FFB60000}"/>
    <cellStyle name="Uwaga 2 2 2 3 6" xfId="9588" xr:uid="{00000000-0005-0000-0000-000000B70000}"/>
    <cellStyle name="Uwaga 2 2 2 3 7" xfId="9589" xr:uid="{00000000-0005-0000-0000-000001B70000}"/>
    <cellStyle name="Uwaga 2 2 2 4" xfId="2196" xr:uid="{00000000-0005-0000-0000-000002B70000}"/>
    <cellStyle name="Uwaga 2 2 2 4 2" xfId="9590" xr:uid="{00000000-0005-0000-0000-000003B70000}"/>
    <cellStyle name="Uwaga 2 2 2 4 2 2" xfId="9591" xr:uid="{00000000-0005-0000-0000-000004B70000}"/>
    <cellStyle name="Uwaga 2 2 2 4 3" xfId="9592" xr:uid="{00000000-0005-0000-0000-000005B70000}"/>
    <cellStyle name="Uwaga 2 2 2 4 3 2" xfId="9593" xr:uid="{00000000-0005-0000-0000-000006B70000}"/>
    <cellStyle name="Uwaga 2 2 2 4 4" xfId="9594" xr:uid="{00000000-0005-0000-0000-000007B70000}"/>
    <cellStyle name="Uwaga 2 2 2 4 4 2" xfId="9595" xr:uid="{00000000-0005-0000-0000-000008B70000}"/>
    <cellStyle name="Uwaga 2 2 2 4 5" xfId="9596" xr:uid="{00000000-0005-0000-0000-000009B70000}"/>
    <cellStyle name="Uwaga 2 2 2 4 6" xfId="9597" xr:uid="{00000000-0005-0000-0000-00000AB70000}"/>
    <cellStyle name="Uwaga 2 2 2 5" xfId="9598" xr:uid="{00000000-0005-0000-0000-00000BB70000}"/>
    <cellStyle name="Uwaga 2 2 2 5 2" xfId="9599" xr:uid="{00000000-0005-0000-0000-00000CB70000}"/>
    <cellStyle name="Uwaga 2 2 2 6" xfId="9600" xr:uid="{00000000-0005-0000-0000-00000DB70000}"/>
    <cellStyle name="Uwaga 2 2 2 6 2" xfId="9601" xr:uid="{00000000-0005-0000-0000-00000EB70000}"/>
    <cellStyle name="Uwaga 2 2 2 7" xfId="9602" xr:uid="{00000000-0005-0000-0000-00000FB70000}"/>
    <cellStyle name="Uwaga 2 2 2 7 2" xfId="9603" xr:uid="{00000000-0005-0000-0000-000010B70000}"/>
    <cellStyle name="Uwaga 2 2 2 8" xfId="9604" xr:uid="{00000000-0005-0000-0000-000011B70000}"/>
    <cellStyle name="Uwaga 2 2 2 9" xfId="9605" xr:uid="{00000000-0005-0000-0000-000012B70000}"/>
    <cellStyle name="Uwaga 2 2 3" xfId="2197" xr:uid="{00000000-0005-0000-0000-000013B70000}"/>
    <cellStyle name="Uwaga 2 2 3 2" xfId="2198" xr:uid="{00000000-0005-0000-0000-000014B70000}"/>
    <cellStyle name="Uwaga 2 2 3 2 2" xfId="2199" xr:uid="{00000000-0005-0000-0000-000015B70000}"/>
    <cellStyle name="Uwaga 2 2 3 2 2 2" xfId="9606" xr:uid="{00000000-0005-0000-0000-000016B70000}"/>
    <cellStyle name="Uwaga 2 2 3 2 2 2 2" xfId="9607" xr:uid="{00000000-0005-0000-0000-000017B70000}"/>
    <cellStyle name="Uwaga 2 2 3 2 2 3" xfId="9608" xr:uid="{00000000-0005-0000-0000-000018B70000}"/>
    <cellStyle name="Uwaga 2 2 3 2 2 3 2" xfId="9609" xr:uid="{00000000-0005-0000-0000-000019B70000}"/>
    <cellStyle name="Uwaga 2 2 3 2 2 4" xfId="9610" xr:uid="{00000000-0005-0000-0000-00001AB70000}"/>
    <cellStyle name="Uwaga 2 2 3 2 2 4 2" xfId="9611" xr:uid="{00000000-0005-0000-0000-00001BB70000}"/>
    <cellStyle name="Uwaga 2 2 3 2 2 5" xfId="9612" xr:uid="{00000000-0005-0000-0000-00001CB70000}"/>
    <cellStyle name="Uwaga 2 2 3 2 2 6" xfId="9613" xr:uid="{00000000-0005-0000-0000-00001DB70000}"/>
    <cellStyle name="Uwaga 2 2 3 2 3" xfId="9614" xr:uid="{00000000-0005-0000-0000-00001EB70000}"/>
    <cellStyle name="Uwaga 2 2 3 2 3 2" xfId="9615" xr:uid="{00000000-0005-0000-0000-00001FB70000}"/>
    <cellStyle name="Uwaga 2 2 3 2 4" xfId="9616" xr:uid="{00000000-0005-0000-0000-000020B70000}"/>
    <cellStyle name="Uwaga 2 2 3 2 4 2" xfId="9617" xr:uid="{00000000-0005-0000-0000-000021B70000}"/>
    <cellStyle name="Uwaga 2 2 3 2 5" xfId="9618" xr:uid="{00000000-0005-0000-0000-000022B70000}"/>
    <cellStyle name="Uwaga 2 2 3 2 5 2" xfId="9619" xr:uid="{00000000-0005-0000-0000-000023B70000}"/>
    <cellStyle name="Uwaga 2 2 3 2 6" xfId="9620" xr:uid="{00000000-0005-0000-0000-000024B70000}"/>
    <cellStyle name="Uwaga 2 2 3 2 7" xfId="9621" xr:uid="{00000000-0005-0000-0000-000025B70000}"/>
    <cellStyle name="Uwaga 2 2 3 3" xfId="2200" xr:uid="{00000000-0005-0000-0000-000026B70000}"/>
    <cellStyle name="Uwaga 2 2 3 3 2" xfId="9622" xr:uid="{00000000-0005-0000-0000-000027B70000}"/>
    <cellStyle name="Uwaga 2 2 3 3 2 2" xfId="9623" xr:uid="{00000000-0005-0000-0000-000028B70000}"/>
    <cellStyle name="Uwaga 2 2 3 3 3" xfId="9624" xr:uid="{00000000-0005-0000-0000-000029B70000}"/>
    <cellStyle name="Uwaga 2 2 3 3 3 2" xfId="9625" xr:uid="{00000000-0005-0000-0000-00002AB70000}"/>
    <cellStyle name="Uwaga 2 2 3 3 4" xfId="9626" xr:uid="{00000000-0005-0000-0000-00002BB70000}"/>
    <cellStyle name="Uwaga 2 2 3 3 4 2" xfId="9627" xr:uid="{00000000-0005-0000-0000-00002CB70000}"/>
    <cellStyle name="Uwaga 2 2 3 3 5" xfId="9628" xr:uid="{00000000-0005-0000-0000-00002DB70000}"/>
    <cellStyle name="Uwaga 2 2 3 3 6" xfId="9629" xr:uid="{00000000-0005-0000-0000-00002EB70000}"/>
    <cellStyle name="Uwaga 2 2 3 4" xfId="9630" xr:uid="{00000000-0005-0000-0000-00002FB70000}"/>
    <cellStyle name="Uwaga 2 2 3 4 2" xfId="9631" xr:uid="{00000000-0005-0000-0000-000030B70000}"/>
    <cellStyle name="Uwaga 2 2 3 5" xfId="9632" xr:uid="{00000000-0005-0000-0000-000031B70000}"/>
    <cellStyle name="Uwaga 2 2 3 5 2" xfId="9633" xr:uid="{00000000-0005-0000-0000-000032B70000}"/>
    <cellStyle name="Uwaga 2 2 3 6" xfId="9634" xr:uid="{00000000-0005-0000-0000-000033B70000}"/>
    <cellStyle name="Uwaga 2 2 3 6 2" xfId="9635" xr:uid="{00000000-0005-0000-0000-000034B70000}"/>
    <cellStyle name="Uwaga 2 2 3 7" xfId="9636" xr:uid="{00000000-0005-0000-0000-000035B70000}"/>
    <cellStyle name="Uwaga 2 2 3 8" xfId="9637" xr:uid="{00000000-0005-0000-0000-000036B70000}"/>
    <cellStyle name="Uwaga 2 2 4" xfId="2201" xr:uid="{00000000-0005-0000-0000-000037B70000}"/>
    <cellStyle name="Uwaga 2 2 4 2" xfId="2202" xr:uid="{00000000-0005-0000-0000-000038B70000}"/>
    <cellStyle name="Uwaga 2 2 4 2 2" xfId="9638" xr:uid="{00000000-0005-0000-0000-000039B70000}"/>
    <cellStyle name="Uwaga 2 2 4 2 2 2" xfId="9639" xr:uid="{00000000-0005-0000-0000-00003AB70000}"/>
    <cellStyle name="Uwaga 2 2 4 2 3" xfId="9640" xr:uid="{00000000-0005-0000-0000-00003BB70000}"/>
    <cellStyle name="Uwaga 2 2 4 2 3 2" xfId="9641" xr:uid="{00000000-0005-0000-0000-00003CB70000}"/>
    <cellStyle name="Uwaga 2 2 4 2 4" xfId="9642" xr:uid="{00000000-0005-0000-0000-00003DB70000}"/>
    <cellStyle name="Uwaga 2 2 4 2 4 2" xfId="9643" xr:uid="{00000000-0005-0000-0000-00003EB70000}"/>
    <cellStyle name="Uwaga 2 2 4 2 5" xfId="9644" xr:uid="{00000000-0005-0000-0000-00003FB70000}"/>
    <cellStyle name="Uwaga 2 2 4 2 6" xfId="9645" xr:uid="{00000000-0005-0000-0000-000040B70000}"/>
    <cellStyle name="Uwaga 2 2 4 3" xfId="9646" xr:uid="{00000000-0005-0000-0000-000041B70000}"/>
    <cellStyle name="Uwaga 2 2 4 3 2" xfId="9647" xr:uid="{00000000-0005-0000-0000-000042B70000}"/>
    <cellStyle name="Uwaga 2 2 4 4" xfId="9648" xr:uid="{00000000-0005-0000-0000-000043B70000}"/>
    <cellStyle name="Uwaga 2 2 4 4 2" xfId="9649" xr:uid="{00000000-0005-0000-0000-000044B70000}"/>
    <cellStyle name="Uwaga 2 2 4 5" xfId="9650" xr:uid="{00000000-0005-0000-0000-000045B70000}"/>
    <cellStyle name="Uwaga 2 2 4 5 2" xfId="9651" xr:uid="{00000000-0005-0000-0000-000046B70000}"/>
    <cellStyle name="Uwaga 2 2 4 6" xfId="9652" xr:uid="{00000000-0005-0000-0000-000047B70000}"/>
    <cellStyle name="Uwaga 2 2 4 7" xfId="9653" xr:uid="{00000000-0005-0000-0000-000048B70000}"/>
    <cellStyle name="Uwaga 2 2 5" xfId="2203" xr:uid="{00000000-0005-0000-0000-000049B70000}"/>
    <cellStyle name="Uwaga 2 2 5 2" xfId="9654" xr:uid="{00000000-0005-0000-0000-00004AB70000}"/>
    <cellStyle name="Uwaga 2 2 5 2 2" xfId="9655" xr:uid="{00000000-0005-0000-0000-00004BB70000}"/>
    <cellStyle name="Uwaga 2 2 5 3" xfId="9656" xr:uid="{00000000-0005-0000-0000-00004CB70000}"/>
    <cellStyle name="Uwaga 2 2 5 3 2" xfId="9657" xr:uid="{00000000-0005-0000-0000-00004DB70000}"/>
    <cellStyle name="Uwaga 2 2 5 4" xfId="9658" xr:uid="{00000000-0005-0000-0000-00004EB70000}"/>
    <cellStyle name="Uwaga 2 2 5 4 2" xfId="9659" xr:uid="{00000000-0005-0000-0000-00004FB70000}"/>
    <cellStyle name="Uwaga 2 2 5 5" xfId="9660" xr:uid="{00000000-0005-0000-0000-000050B70000}"/>
    <cellStyle name="Uwaga 2 2 5 6" xfId="9661" xr:uid="{00000000-0005-0000-0000-000051B70000}"/>
    <cellStyle name="Uwaga 2 2 6" xfId="2204" xr:uid="{00000000-0005-0000-0000-000052B70000}"/>
    <cellStyle name="Uwaga 2 2 6 2" xfId="9662" xr:uid="{00000000-0005-0000-0000-000053B70000}"/>
    <cellStyle name="Uwaga 2 2 6 2 2" xfId="9663" xr:uid="{00000000-0005-0000-0000-000054B70000}"/>
    <cellStyle name="Uwaga 2 2 6 3" xfId="9664" xr:uid="{00000000-0005-0000-0000-000055B70000}"/>
    <cellStyle name="Uwaga 2 2 6 3 2" xfId="9665" xr:uid="{00000000-0005-0000-0000-000056B70000}"/>
    <cellStyle name="Uwaga 2 2 6 4" xfId="9666" xr:uid="{00000000-0005-0000-0000-000057B70000}"/>
    <cellStyle name="Uwaga 2 2 6 4 2" xfId="9667" xr:uid="{00000000-0005-0000-0000-000058B70000}"/>
    <cellStyle name="Uwaga 2 2 6 5" xfId="9668" xr:uid="{00000000-0005-0000-0000-000059B70000}"/>
    <cellStyle name="Uwaga 2 2 6 6" xfId="9669" xr:uid="{00000000-0005-0000-0000-00005AB70000}"/>
    <cellStyle name="Uwaga 2 2 7" xfId="9670" xr:uid="{00000000-0005-0000-0000-00005BB70000}"/>
    <cellStyle name="Uwaga 2 2 7 2" xfId="9671" xr:uid="{00000000-0005-0000-0000-00005CB70000}"/>
    <cellStyle name="Uwaga 2 2 8" xfId="9672" xr:uid="{00000000-0005-0000-0000-00005DB70000}"/>
    <cellStyle name="Uwaga 2 2 8 2" xfId="9673" xr:uid="{00000000-0005-0000-0000-00005EB70000}"/>
    <cellStyle name="Uwaga 2 2 9" xfId="9674" xr:uid="{00000000-0005-0000-0000-00005FB70000}"/>
    <cellStyle name="Uwaga 2 2 9 2" xfId="9675" xr:uid="{00000000-0005-0000-0000-000060B70000}"/>
    <cellStyle name="Uwaga 2 20" xfId="9676" xr:uid="{00000000-0005-0000-0000-000061B70000}"/>
    <cellStyle name="Uwaga 2 21" xfId="9677" xr:uid="{00000000-0005-0000-0000-000062B70000}"/>
    <cellStyle name="Uwaga 2 22" xfId="9678" xr:uid="{00000000-0005-0000-0000-000063B70000}"/>
    <cellStyle name="Uwaga 2 23" xfId="9679" xr:uid="{00000000-0005-0000-0000-000064B70000}"/>
    <cellStyle name="Uwaga 2 24" xfId="9680" xr:uid="{00000000-0005-0000-0000-000065B70000}"/>
    <cellStyle name="Uwaga 2 25" xfId="9681" xr:uid="{00000000-0005-0000-0000-000066B70000}"/>
    <cellStyle name="Uwaga 2 26" xfId="11101" xr:uid="{00000000-0005-0000-0000-000067B70000}"/>
    <cellStyle name="Uwaga 2 27" xfId="10838" xr:uid="{00000000-0005-0000-0000-000068B70000}"/>
    <cellStyle name="Uwaga 2 3" xfId="2205" xr:uid="{00000000-0005-0000-0000-000069B70000}"/>
    <cellStyle name="Uwaga 2 3 10" xfId="9682" xr:uid="{00000000-0005-0000-0000-00006AB70000}"/>
    <cellStyle name="Uwaga 2 3 11" xfId="11104" xr:uid="{00000000-0005-0000-0000-00006BB70000}"/>
    <cellStyle name="Uwaga 2 3 12" xfId="10841" xr:uid="{00000000-0005-0000-0000-00006CB70000}"/>
    <cellStyle name="Uwaga 2 3 2" xfId="2206" xr:uid="{00000000-0005-0000-0000-00006DB70000}"/>
    <cellStyle name="Uwaga 2 3 2 2" xfId="2207" xr:uid="{00000000-0005-0000-0000-00006EB70000}"/>
    <cellStyle name="Uwaga 2 3 2 2 2" xfId="2208" xr:uid="{00000000-0005-0000-0000-00006FB70000}"/>
    <cellStyle name="Uwaga 2 3 2 2 2 2" xfId="9683" xr:uid="{00000000-0005-0000-0000-000070B70000}"/>
    <cellStyle name="Uwaga 2 3 2 2 2 2 2" xfId="9684" xr:uid="{00000000-0005-0000-0000-000071B70000}"/>
    <cellStyle name="Uwaga 2 3 2 2 2 3" xfId="9685" xr:uid="{00000000-0005-0000-0000-000072B70000}"/>
    <cellStyle name="Uwaga 2 3 2 2 2 3 2" xfId="9686" xr:uid="{00000000-0005-0000-0000-000073B70000}"/>
    <cellStyle name="Uwaga 2 3 2 2 2 4" xfId="9687" xr:uid="{00000000-0005-0000-0000-000074B70000}"/>
    <cellStyle name="Uwaga 2 3 2 2 2 4 2" xfId="9688" xr:uid="{00000000-0005-0000-0000-000075B70000}"/>
    <cellStyle name="Uwaga 2 3 2 2 2 5" xfId="9689" xr:uid="{00000000-0005-0000-0000-000076B70000}"/>
    <cellStyle name="Uwaga 2 3 2 2 2 6" xfId="9690" xr:uid="{00000000-0005-0000-0000-000077B70000}"/>
    <cellStyle name="Uwaga 2 3 2 2 3" xfId="9691" xr:uid="{00000000-0005-0000-0000-000078B70000}"/>
    <cellStyle name="Uwaga 2 3 2 2 3 2" xfId="9692" xr:uid="{00000000-0005-0000-0000-000079B70000}"/>
    <cellStyle name="Uwaga 2 3 2 2 4" xfId="9693" xr:uid="{00000000-0005-0000-0000-00007AB70000}"/>
    <cellStyle name="Uwaga 2 3 2 2 4 2" xfId="9694" xr:uid="{00000000-0005-0000-0000-00007BB70000}"/>
    <cellStyle name="Uwaga 2 3 2 2 5" xfId="9695" xr:uid="{00000000-0005-0000-0000-00007CB70000}"/>
    <cellStyle name="Uwaga 2 3 2 2 5 2" xfId="9696" xr:uid="{00000000-0005-0000-0000-00007DB70000}"/>
    <cellStyle name="Uwaga 2 3 2 2 6" xfId="9697" xr:uid="{00000000-0005-0000-0000-00007EB70000}"/>
    <cellStyle name="Uwaga 2 3 2 2 7" xfId="9698" xr:uid="{00000000-0005-0000-0000-00007FB70000}"/>
    <cellStyle name="Uwaga 2 3 2 3" xfId="2209" xr:uid="{00000000-0005-0000-0000-000080B70000}"/>
    <cellStyle name="Uwaga 2 3 2 3 2" xfId="9699" xr:uid="{00000000-0005-0000-0000-000081B70000}"/>
    <cellStyle name="Uwaga 2 3 2 3 2 2" xfId="9700" xr:uid="{00000000-0005-0000-0000-000082B70000}"/>
    <cellStyle name="Uwaga 2 3 2 3 3" xfId="9701" xr:uid="{00000000-0005-0000-0000-000083B70000}"/>
    <cellStyle name="Uwaga 2 3 2 3 3 2" xfId="9702" xr:uid="{00000000-0005-0000-0000-000084B70000}"/>
    <cellStyle name="Uwaga 2 3 2 3 4" xfId="9703" xr:uid="{00000000-0005-0000-0000-000085B70000}"/>
    <cellStyle name="Uwaga 2 3 2 3 4 2" xfId="9704" xr:uid="{00000000-0005-0000-0000-000086B70000}"/>
    <cellStyle name="Uwaga 2 3 2 3 5" xfId="9705" xr:uid="{00000000-0005-0000-0000-000087B70000}"/>
    <cellStyle name="Uwaga 2 3 2 3 6" xfId="9706" xr:uid="{00000000-0005-0000-0000-000088B70000}"/>
    <cellStyle name="Uwaga 2 3 2 4" xfId="9707" xr:uid="{00000000-0005-0000-0000-000089B70000}"/>
    <cellStyle name="Uwaga 2 3 2 4 2" xfId="9708" xr:uid="{00000000-0005-0000-0000-00008AB70000}"/>
    <cellStyle name="Uwaga 2 3 2 5" xfId="9709" xr:uid="{00000000-0005-0000-0000-00008BB70000}"/>
    <cellStyle name="Uwaga 2 3 2 5 2" xfId="9710" xr:uid="{00000000-0005-0000-0000-00008CB70000}"/>
    <cellStyle name="Uwaga 2 3 2 6" xfId="9711" xr:uid="{00000000-0005-0000-0000-00008DB70000}"/>
    <cellStyle name="Uwaga 2 3 2 6 2" xfId="9712" xr:uid="{00000000-0005-0000-0000-00008EB70000}"/>
    <cellStyle name="Uwaga 2 3 2 7" xfId="9713" xr:uid="{00000000-0005-0000-0000-00008FB70000}"/>
    <cellStyle name="Uwaga 2 3 2 8" xfId="9714" xr:uid="{00000000-0005-0000-0000-000090B70000}"/>
    <cellStyle name="Uwaga 2 3 2 9" xfId="9715" xr:uid="{00000000-0005-0000-0000-000091B70000}"/>
    <cellStyle name="Uwaga 2 3 3" xfId="2210" xr:uid="{00000000-0005-0000-0000-000092B70000}"/>
    <cellStyle name="Uwaga 2 3 3 2" xfId="2211" xr:uid="{00000000-0005-0000-0000-000093B70000}"/>
    <cellStyle name="Uwaga 2 3 3 2 2" xfId="9716" xr:uid="{00000000-0005-0000-0000-000094B70000}"/>
    <cellStyle name="Uwaga 2 3 3 2 2 2" xfId="9717" xr:uid="{00000000-0005-0000-0000-000095B70000}"/>
    <cellStyle name="Uwaga 2 3 3 2 3" xfId="9718" xr:uid="{00000000-0005-0000-0000-000096B70000}"/>
    <cellStyle name="Uwaga 2 3 3 2 3 2" xfId="9719" xr:uid="{00000000-0005-0000-0000-000097B70000}"/>
    <cellStyle name="Uwaga 2 3 3 2 4" xfId="9720" xr:uid="{00000000-0005-0000-0000-000098B70000}"/>
    <cellStyle name="Uwaga 2 3 3 2 4 2" xfId="9721" xr:uid="{00000000-0005-0000-0000-000099B70000}"/>
    <cellStyle name="Uwaga 2 3 3 2 5" xfId="9722" xr:uid="{00000000-0005-0000-0000-00009AB70000}"/>
    <cellStyle name="Uwaga 2 3 3 2 6" xfId="9723" xr:uid="{00000000-0005-0000-0000-00009BB70000}"/>
    <cellStyle name="Uwaga 2 3 3 3" xfId="9724" xr:uid="{00000000-0005-0000-0000-00009CB70000}"/>
    <cellStyle name="Uwaga 2 3 3 3 2" xfId="9725" xr:uid="{00000000-0005-0000-0000-00009DB70000}"/>
    <cellStyle name="Uwaga 2 3 3 4" xfId="9726" xr:uid="{00000000-0005-0000-0000-00009EB70000}"/>
    <cellStyle name="Uwaga 2 3 3 4 2" xfId="9727" xr:uid="{00000000-0005-0000-0000-00009FB70000}"/>
    <cellStyle name="Uwaga 2 3 3 5" xfId="9728" xr:uid="{00000000-0005-0000-0000-0000A0B70000}"/>
    <cellStyle name="Uwaga 2 3 3 5 2" xfId="9729" xr:uid="{00000000-0005-0000-0000-0000A1B70000}"/>
    <cellStyle name="Uwaga 2 3 3 6" xfId="9730" xr:uid="{00000000-0005-0000-0000-0000A2B70000}"/>
    <cellStyle name="Uwaga 2 3 3 7" xfId="9731" xr:uid="{00000000-0005-0000-0000-0000A3B70000}"/>
    <cellStyle name="Uwaga 2 3 4" xfId="2212" xr:uid="{00000000-0005-0000-0000-0000A4B70000}"/>
    <cellStyle name="Uwaga 2 3 4 2" xfId="9732" xr:uid="{00000000-0005-0000-0000-0000A5B70000}"/>
    <cellStyle name="Uwaga 2 3 4 2 2" xfId="9733" xr:uid="{00000000-0005-0000-0000-0000A6B70000}"/>
    <cellStyle name="Uwaga 2 3 4 3" xfId="9734" xr:uid="{00000000-0005-0000-0000-0000A7B70000}"/>
    <cellStyle name="Uwaga 2 3 4 3 2" xfId="9735" xr:uid="{00000000-0005-0000-0000-0000A8B70000}"/>
    <cellStyle name="Uwaga 2 3 4 4" xfId="9736" xr:uid="{00000000-0005-0000-0000-0000A9B70000}"/>
    <cellStyle name="Uwaga 2 3 4 4 2" xfId="9737" xr:uid="{00000000-0005-0000-0000-0000AAB70000}"/>
    <cellStyle name="Uwaga 2 3 4 5" xfId="9738" xr:uid="{00000000-0005-0000-0000-0000ABB70000}"/>
    <cellStyle name="Uwaga 2 3 4 6" xfId="9739" xr:uid="{00000000-0005-0000-0000-0000ACB70000}"/>
    <cellStyle name="Uwaga 2 3 5" xfId="9740" xr:uid="{00000000-0005-0000-0000-0000ADB70000}"/>
    <cellStyle name="Uwaga 2 3 5 2" xfId="9741" xr:uid="{00000000-0005-0000-0000-0000AEB70000}"/>
    <cellStyle name="Uwaga 2 3 6" xfId="9742" xr:uid="{00000000-0005-0000-0000-0000AFB70000}"/>
    <cellStyle name="Uwaga 2 3 6 2" xfId="9743" xr:uid="{00000000-0005-0000-0000-0000B0B70000}"/>
    <cellStyle name="Uwaga 2 3 7" xfId="9744" xr:uid="{00000000-0005-0000-0000-0000B1B70000}"/>
    <cellStyle name="Uwaga 2 3 7 2" xfId="9745" xr:uid="{00000000-0005-0000-0000-0000B2B70000}"/>
    <cellStyle name="Uwaga 2 3 8" xfId="9746" xr:uid="{00000000-0005-0000-0000-0000B3B70000}"/>
    <cellStyle name="Uwaga 2 3 9" xfId="9747" xr:uid="{00000000-0005-0000-0000-0000B4B70000}"/>
    <cellStyle name="Uwaga 2 4" xfId="2213" xr:uid="{00000000-0005-0000-0000-0000B5B70000}"/>
    <cellStyle name="Uwaga 2 4 2" xfId="2214" xr:uid="{00000000-0005-0000-0000-0000B6B70000}"/>
    <cellStyle name="Uwaga 2 4 2 2" xfId="2215" xr:uid="{00000000-0005-0000-0000-0000B7B70000}"/>
    <cellStyle name="Uwaga 2 4 2 2 2" xfId="9748" xr:uid="{00000000-0005-0000-0000-0000B8B70000}"/>
    <cellStyle name="Uwaga 2 4 2 2 2 2" xfId="9749" xr:uid="{00000000-0005-0000-0000-0000B9B70000}"/>
    <cellStyle name="Uwaga 2 4 2 2 3" xfId="9750" xr:uid="{00000000-0005-0000-0000-0000BAB70000}"/>
    <cellStyle name="Uwaga 2 4 2 2 3 2" xfId="9751" xr:uid="{00000000-0005-0000-0000-0000BBB70000}"/>
    <cellStyle name="Uwaga 2 4 2 2 4" xfId="9752" xr:uid="{00000000-0005-0000-0000-0000BCB70000}"/>
    <cellStyle name="Uwaga 2 4 2 2 4 2" xfId="9753" xr:uid="{00000000-0005-0000-0000-0000BDB70000}"/>
    <cellStyle name="Uwaga 2 4 2 2 5" xfId="9754" xr:uid="{00000000-0005-0000-0000-0000BEB70000}"/>
    <cellStyle name="Uwaga 2 4 2 2 6" xfId="9755" xr:uid="{00000000-0005-0000-0000-0000BFB70000}"/>
    <cellStyle name="Uwaga 2 4 2 3" xfId="9756" xr:uid="{00000000-0005-0000-0000-0000C0B70000}"/>
    <cellStyle name="Uwaga 2 4 2 3 2" xfId="9757" xr:uid="{00000000-0005-0000-0000-0000C1B70000}"/>
    <cellStyle name="Uwaga 2 4 2 4" xfId="9758" xr:uid="{00000000-0005-0000-0000-0000C2B70000}"/>
    <cellStyle name="Uwaga 2 4 2 4 2" xfId="9759" xr:uid="{00000000-0005-0000-0000-0000C3B70000}"/>
    <cellStyle name="Uwaga 2 4 2 5" xfId="9760" xr:uid="{00000000-0005-0000-0000-0000C4B70000}"/>
    <cellStyle name="Uwaga 2 4 2 5 2" xfId="9761" xr:uid="{00000000-0005-0000-0000-0000C5B70000}"/>
    <cellStyle name="Uwaga 2 4 2 6" xfId="9762" xr:uid="{00000000-0005-0000-0000-0000C6B70000}"/>
    <cellStyle name="Uwaga 2 4 2 7" xfId="9763" xr:uid="{00000000-0005-0000-0000-0000C7B70000}"/>
    <cellStyle name="Uwaga 2 4 2 8" xfId="9764" xr:uid="{00000000-0005-0000-0000-0000C8B70000}"/>
    <cellStyle name="Uwaga 2 4 3" xfId="2216" xr:uid="{00000000-0005-0000-0000-0000C9B70000}"/>
    <cellStyle name="Uwaga 2 4 3 2" xfId="9765" xr:uid="{00000000-0005-0000-0000-0000CAB70000}"/>
    <cellStyle name="Uwaga 2 4 3 2 2" xfId="9766" xr:uid="{00000000-0005-0000-0000-0000CBB70000}"/>
    <cellStyle name="Uwaga 2 4 3 3" xfId="9767" xr:uid="{00000000-0005-0000-0000-0000CCB70000}"/>
    <cellStyle name="Uwaga 2 4 3 3 2" xfId="9768" xr:uid="{00000000-0005-0000-0000-0000CDB70000}"/>
    <cellStyle name="Uwaga 2 4 3 4" xfId="9769" xr:uid="{00000000-0005-0000-0000-0000CEB70000}"/>
    <cellStyle name="Uwaga 2 4 3 4 2" xfId="9770" xr:uid="{00000000-0005-0000-0000-0000CFB70000}"/>
    <cellStyle name="Uwaga 2 4 3 5" xfId="9771" xr:uid="{00000000-0005-0000-0000-0000D0B70000}"/>
    <cellStyle name="Uwaga 2 4 3 6" xfId="9772" xr:uid="{00000000-0005-0000-0000-0000D1B70000}"/>
    <cellStyle name="Uwaga 2 4 4" xfId="9773" xr:uid="{00000000-0005-0000-0000-0000D2B70000}"/>
    <cellStyle name="Uwaga 2 4 4 2" xfId="9774" xr:uid="{00000000-0005-0000-0000-0000D3B70000}"/>
    <cellStyle name="Uwaga 2 4 5" xfId="9775" xr:uid="{00000000-0005-0000-0000-0000D4B70000}"/>
    <cellStyle name="Uwaga 2 4 5 2" xfId="9776" xr:uid="{00000000-0005-0000-0000-0000D5B70000}"/>
    <cellStyle name="Uwaga 2 4 6" xfId="9777" xr:uid="{00000000-0005-0000-0000-0000D6B70000}"/>
    <cellStyle name="Uwaga 2 4 6 2" xfId="9778" xr:uid="{00000000-0005-0000-0000-0000D7B70000}"/>
    <cellStyle name="Uwaga 2 4 7" xfId="9779" xr:uid="{00000000-0005-0000-0000-0000D8B70000}"/>
    <cellStyle name="Uwaga 2 4 8" xfId="9780" xr:uid="{00000000-0005-0000-0000-0000D9B70000}"/>
    <cellStyle name="Uwaga 2 4 9" xfId="9781" xr:uid="{00000000-0005-0000-0000-0000DAB70000}"/>
    <cellStyle name="Uwaga 2 5" xfId="2217" xr:uid="{00000000-0005-0000-0000-0000DBB70000}"/>
    <cellStyle name="Uwaga 2 5 2" xfId="2218" xr:uid="{00000000-0005-0000-0000-0000DCB70000}"/>
    <cellStyle name="Uwaga 2 5 2 2" xfId="9782" xr:uid="{00000000-0005-0000-0000-0000DDB70000}"/>
    <cellStyle name="Uwaga 2 5 2 2 2" xfId="9783" xr:uid="{00000000-0005-0000-0000-0000DEB70000}"/>
    <cellStyle name="Uwaga 2 5 2 3" xfId="9784" xr:uid="{00000000-0005-0000-0000-0000DFB70000}"/>
    <cellStyle name="Uwaga 2 5 2 3 2" xfId="9785" xr:uid="{00000000-0005-0000-0000-0000E0B70000}"/>
    <cellStyle name="Uwaga 2 5 2 4" xfId="9786" xr:uid="{00000000-0005-0000-0000-0000E1B70000}"/>
    <cellStyle name="Uwaga 2 5 2 4 2" xfId="9787" xr:uid="{00000000-0005-0000-0000-0000E2B70000}"/>
    <cellStyle name="Uwaga 2 5 2 5" xfId="9788" xr:uid="{00000000-0005-0000-0000-0000E3B70000}"/>
    <cellStyle name="Uwaga 2 5 2 6" xfId="9789" xr:uid="{00000000-0005-0000-0000-0000E4B70000}"/>
    <cellStyle name="Uwaga 2 5 2 7" xfId="9790" xr:uid="{00000000-0005-0000-0000-0000E5B70000}"/>
    <cellStyle name="Uwaga 2 5 3" xfId="9791" xr:uid="{00000000-0005-0000-0000-0000E6B70000}"/>
    <cellStyle name="Uwaga 2 5 3 2" xfId="9792" xr:uid="{00000000-0005-0000-0000-0000E7B70000}"/>
    <cellStyle name="Uwaga 2 5 4" xfId="9793" xr:uid="{00000000-0005-0000-0000-0000E8B70000}"/>
    <cellStyle name="Uwaga 2 5 4 2" xfId="9794" xr:uid="{00000000-0005-0000-0000-0000E9B70000}"/>
    <cellStyle name="Uwaga 2 5 5" xfId="9795" xr:uid="{00000000-0005-0000-0000-0000EAB70000}"/>
    <cellStyle name="Uwaga 2 5 5 2" xfId="9796" xr:uid="{00000000-0005-0000-0000-0000EBB70000}"/>
    <cellStyle name="Uwaga 2 5 6" xfId="9797" xr:uid="{00000000-0005-0000-0000-0000ECB70000}"/>
    <cellStyle name="Uwaga 2 5 7" xfId="9798" xr:uid="{00000000-0005-0000-0000-0000EDB70000}"/>
    <cellStyle name="Uwaga 2 5 8" xfId="9799" xr:uid="{00000000-0005-0000-0000-0000EEB70000}"/>
    <cellStyle name="Uwaga 2 6" xfId="2219" xr:uid="{00000000-0005-0000-0000-0000EFB70000}"/>
    <cellStyle name="Uwaga 2 6 2" xfId="9800" xr:uid="{00000000-0005-0000-0000-0000F0B70000}"/>
    <cellStyle name="Uwaga 2 6 2 2" xfId="9801" xr:uid="{00000000-0005-0000-0000-0000F1B70000}"/>
    <cellStyle name="Uwaga 2 6 2 3" xfId="9802" xr:uid="{00000000-0005-0000-0000-0000F2B70000}"/>
    <cellStyle name="Uwaga 2 6 3" xfId="9803" xr:uid="{00000000-0005-0000-0000-0000F3B70000}"/>
    <cellStyle name="Uwaga 2 6 3 2" xfId="9804" xr:uid="{00000000-0005-0000-0000-0000F4B70000}"/>
    <cellStyle name="Uwaga 2 6 4" xfId="9805" xr:uid="{00000000-0005-0000-0000-0000F5B70000}"/>
    <cellStyle name="Uwaga 2 6 4 2" xfId="9806" xr:uid="{00000000-0005-0000-0000-0000F6B70000}"/>
    <cellStyle name="Uwaga 2 6 5" xfId="9807" xr:uid="{00000000-0005-0000-0000-0000F7B70000}"/>
    <cellStyle name="Uwaga 2 6 6" xfId="9808" xr:uid="{00000000-0005-0000-0000-0000F8B70000}"/>
    <cellStyle name="Uwaga 2 6 7" xfId="9809" xr:uid="{00000000-0005-0000-0000-0000F9B70000}"/>
    <cellStyle name="Uwaga 2 7" xfId="2220" xr:uid="{00000000-0005-0000-0000-0000FAB70000}"/>
    <cellStyle name="Uwaga 2 7 2" xfId="9810" xr:uid="{00000000-0005-0000-0000-0000FBB70000}"/>
    <cellStyle name="Uwaga 2 7 2 2" xfId="9811" xr:uid="{00000000-0005-0000-0000-0000FCB70000}"/>
    <cellStyle name="Uwaga 2 7 2 3" xfId="9812" xr:uid="{00000000-0005-0000-0000-0000FDB70000}"/>
    <cellStyle name="Uwaga 2 7 3" xfId="9813" xr:uid="{00000000-0005-0000-0000-0000FEB70000}"/>
    <cellStyle name="Uwaga 2 7 3 2" xfId="9814" xr:uid="{00000000-0005-0000-0000-0000FFB70000}"/>
    <cellStyle name="Uwaga 2 7 4" xfId="9815" xr:uid="{00000000-0005-0000-0000-000000B80000}"/>
    <cellStyle name="Uwaga 2 7 4 2" xfId="9816" xr:uid="{00000000-0005-0000-0000-000001B80000}"/>
    <cellStyle name="Uwaga 2 7 5" xfId="9817" xr:uid="{00000000-0005-0000-0000-000002B80000}"/>
    <cellStyle name="Uwaga 2 7 6" xfId="9818" xr:uid="{00000000-0005-0000-0000-000003B80000}"/>
    <cellStyle name="Uwaga 2 7 7" xfId="9819" xr:uid="{00000000-0005-0000-0000-000004B80000}"/>
    <cellStyle name="Uwaga 2 8" xfId="9820" xr:uid="{00000000-0005-0000-0000-000005B80000}"/>
    <cellStyle name="Uwaga 2 8 2" xfId="9821" xr:uid="{00000000-0005-0000-0000-000006B80000}"/>
    <cellStyle name="Uwaga 2 8 2 2" xfId="9822" xr:uid="{00000000-0005-0000-0000-000007B80000}"/>
    <cellStyle name="Uwaga 2 8 3" xfId="9823" xr:uid="{00000000-0005-0000-0000-000008B80000}"/>
    <cellStyle name="Uwaga 2 9" xfId="9824" xr:uid="{00000000-0005-0000-0000-000009B80000}"/>
    <cellStyle name="Uwaga 2 9 2" xfId="9825" xr:uid="{00000000-0005-0000-0000-00000AB80000}"/>
    <cellStyle name="Uwaga 2 9 3" xfId="9826" xr:uid="{00000000-0005-0000-0000-00000BB80000}"/>
    <cellStyle name="Uwaga 20" xfId="9827" xr:uid="{00000000-0005-0000-0000-00000CB80000}"/>
    <cellStyle name="Uwaga 20 2" xfId="9828" xr:uid="{00000000-0005-0000-0000-00000DB80000}"/>
    <cellStyle name="Uwaga 21" xfId="9829" xr:uid="{00000000-0005-0000-0000-00000EB80000}"/>
    <cellStyle name="Uwaga 21 2" xfId="9830" xr:uid="{00000000-0005-0000-0000-00000FB80000}"/>
    <cellStyle name="Uwaga 22" xfId="9831" xr:uid="{00000000-0005-0000-0000-000010B80000}"/>
    <cellStyle name="Uwaga 22 2" xfId="9832" xr:uid="{00000000-0005-0000-0000-000011B80000}"/>
    <cellStyle name="Uwaga 23" xfId="9833" xr:uid="{00000000-0005-0000-0000-000012B80000}"/>
    <cellStyle name="Uwaga 23 2" xfId="9834" xr:uid="{00000000-0005-0000-0000-000013B80000}"/>
    <cellStyle name="Uwaga 24" xfId="9835" xr:uid="{00000000-0005-0000-0000-000014B80000}"/>
    <cellStyle name="Uwaga 24 2" xfId="9836" xr:uid="{00000000-0005-0000-0000-000015B80000}"/>
    <cellStyle name="Uwaga 25" xfId="9837" xr:uid="{00000000-0005-0000-0000-000016B80000}"/>
    <cellStyle name="Uwaga 25 2" xfId="9838" xr:uid="{00000000-0005-0000-0000-000017B80000}"/>
    <cellStyle name="Uwaga 26" xfId="9839" xr:uid="{00000000-0005-0000-0000-000018B80000}"/>
    <cellStyle name="Uwaga 26 2" xfId="9840" xr:uid="{00000000-0005-0000-0000-000019B80000}"/>
    <cellStyle name="Uwaga 27" xfId="9841" xr:uid="{00000000-0005-0000-0000-00001AB80000}"/>
    <cellStyle name="Uwaga 27 2" xfId="9842" xr:uid="{00000000-0005-0000-0000-00001BB80000}"/>
    <cellStyle name="Uwaga 28" xfId="9843" xr:uid="{00000000-0005-0000-0000-00001CB80000}"/>
    <cellStyle name="Uwaga 28 2" xfId="9844" xr:uid="{00000000-0005-0000-0000-00001DB80000}"/>
    <cellStyle name="Uwaga 29" xfId="9845" xr:uid="{00000000-0005-0000-0000-00001EB80000}"/>
    <cellStyle name="Uwaga 29 2" xfId="9846" xr:uid="{00000000-0005-0000-0000-00001FB80000}"/>
    <cellStyle name="Uwaga 3" xfId="9847" xr:uid="{00000000-0005-0000-0000-000020B80000}"/>
    <cellStyle name="Uwaga 3 10" xfId="11231" xr:uid="{00000000-0005-0000-0000-000021B80000}"/>
    <cellStyle name="Uwaga 3 11" xfId="10842" xr:uid="{00000000-0005-0000-0000-000022B80000}"/>
    <cellStyle name="Uwaga 3 2" xfId="9848" xr:uid="{00000000-0005-0000-0000-000023B80000}"/>
    <cellStyle name="Uwaga 3 3" xfId="9849" xr:uid="{00000000-0005-0000-0000-000024B80000}"/>
    <cellStyle name="Uwaga 3 4" xfId="9850" xr:uid="{00000000-0005-0000-0000-000025B80000}"/>
    <cellStyle name="Uwaga 3 5" xfId="9851" xr:uid="{00000000-0005-0000-0000-000026B80000}"/>
    <cellStyle name="Uwaga 3 6" xfId="9852" xr:uid="{00000000-0005-0000-0000-000027B80000}"/>
    <cellStyle name="Uwaga 3 7" xfId="9853" xr:uid="{00000000-0005-0000-0000-000028B80000}"/>
    <cellStyle name="Uwaga 3 8" xfId="9854" xr:uid="{00000000-0005-0000-0000-000029B80000}"/>
    <cellStyle name="Uwaga 3 9" xfId="9855" xr:uid="{00000000-0005-0000-0000-00002AB80000}"/>
    <cellStyle name="Uwaga 30" xfId="9856" xr:uid="{00000000-0005-0000-0000-00002BB80000}"/>
    <cellStyle name="Uwaga 30 2" xfId="9857" xr:uid="{00000000-0005-0000-0000-00002CB80000}"/>
    <cellStyle name="Uwaga 31" xfId="9858" xr:uid="{00000000-0005-0000-0000-00002DB80000}"/>
    <cellStyle name="Uwaga 31 2" xfId="9859" xr:uid="{00000000-0005-0000-0000-00002EB80000}"/>
    <cellStyle name="Uwaga 32" xfId="9860" xr:uid="{00000000-0005-0000-0000-00002FB80000}"/>
    <cellStyle name="Uwaga 32 2" xfId="9861" xr:uid="{00000000-0005-0000-0000-000030B80000}"/>
    <cellStyle name="Uwaga 33" xfId="9862" xr:uid="{00000000-0005-0000-0000-000031B80000}"/>
    <cellStyle name="Uwaga 33 2" xfId="9863" xr:uid="{00000000-0005-0000-0000-000032B80000}"/>
    <cellStyle name="Uwaga 34" xfId="9864" xr:uid="{00000000-0005-0000-0000-000033B80000}"/>
    <cellStyle name="Uwaga 34 2" xfId="9865" xr:uid="{00000000-0005-0000-0000-000034B80000}"/>
    <cellStyle name="Uwaga 35" xfId="9866" xr:uid="{00000000-0005-0000-0000-000035B80000}"/>
    <cellStyle name="Uwaga 35 2" xfId="9867" xr:uid="{00000000-0005-0000-0000-000036B80000}"/>
    <cellStyle name="Uwaga 36" xfId="9868" xr:uid="{00000000-0005-0000-0000-000037B80000}"/>
    <cellStyle name="Uwaga 36 2" xfId="9869" xr:uid="{00000000-0005-0000-0000-000038B80000}"/>
    <cellStyle name="Uwaga 37" xfId="9870" xr:uid="{00000000-0005-0000-0000-000039B80000}"/>
    <cellStyle name="Uwaga 37 2" xfId="9871" xr:uid="{00000000-0005-0000-0000-00003AB80000}"/>
    <cellStyle name="Uwaga 38" xfId="9872" xr:uid="{00000000-0005-0000-0000-00003BB80000}"/>
    <cellStyle name="Uwaga 38 2" xfId="9873" xr:uid="{00000000-0005-0000-0000-00003CB80000}"/>
    <cellStyle name="Uwaga 39" xfId="9874" xr:uid="{00000000-0005-0000-0000-00003DB80000}"/>
    <cellStyle name="Uwaga 39 2" xfId="9875" xr:uid="{00000000-0005-0000-0000-00003EB80000}"/>
    <cellStyle name="Uwaga 4" xfId="9876" xr:uid="{00000000-0005-0000-0000-00003FB80000}"/>
    <cellStyle name="Uwaga 4 2" xfId="9877" xr:uid="{00000000-0005-0000-0000-000040B80000}"/>
    <cellStyle name="Uwaga 4 3" xfId="9878" xr:uid="{00000000-0005-0000-0000-000041B80000}"/>
    <cellStyle name="Uwaga 4 4" xfId="9879" xr:uid="{00000000-0005-0000-0000-000042B80000}"/>
    <cellStyle name="Uwaga 4 5" xfId="9880" xr:uid="{00000000-0005-0000-0000-000043B80000}"/>
    <cellStyle name="Uwaga 4 6" xfId="9881" xr:uid="{00000000-0005-0000-0000-000044B80000}"/>
    <cellStyle name="Uwaga 4 7" xfId="9882" xr:uid="{00000000-0005-0000-0000-000045B80000}"/>
    <cellStyle name="Uwaga 4 8" xfId="9883" xr:uid="{00000000-0005-0000-0000-000046B80000}"/>
    <cellStyle name="Uwaga 4 9" xfId="9884" xr:uid="{00000000-0005-0000-0000-000047B80000}"/>
    <cellStyle name="Uwaga 40" xfId="9885" xr:uid="{00000000-0005-0000-0000-000048B80000}"/>
    <cellStyle name="Uwaga 40 2" xfId="9886" xr:uid="{00000000-0005-0000-0000-000049B80000}"/>
    <cellStyle name="Uwaga 41" xfId="9887" xr:uid="{00000000-0005-0000-0000-00004AB80000}"/>
    <cellStyle name="Uwaga 41 2" xfId="9888" xr:uid="{00000000-0005-0000-0000-00004BB80000}"/>
    <cellStyle name="Uwaga 42" xfId="9889" xr:uid="{00000000-0005-0000-0000-00004CB80000}"/>
    <cellStyle name="Uwaga 42 2" xfId="9890" xr:uid="{00000000-0005-0000-0000-00004DB80000}"/>
    <cellStyle name="Uwaga 43" xfId="9891" xr:uid="{00000000-0005-0000-0000-00004EB80000}"/>
    <cellStyle name="Uwaga 43 2" xfId="9892" xr:uid="{00000000-0005-0000-0000-00004FB80000}"/>
    <cellStyle name="Uwaga 44" xfId="9893" xr:uid="{00000000-0005-0000-0000-000050B80000}"/>
    <cellStyle name="Uwaga 44 2" xfId="9894" xr:uid="{00000000-0005-0000-0000-000051B80000}"/>
    <cellStyle name="Uwaga 45" xfId="9895" xr:uid="{00000000-0005-0000-0000-000052B80000}"/>
    <cellStyle name="Uwaga 45 2" xfId="9896" xr:uid="{00000000-0005-0000-0000-000053B80000}"/>
    <cellStyle name="Uwaga 46" xfId="9897" xr:uid="{00000000-0005-0000-0000-000054B80000}"/>
    <cellStyle name="Uwaga 46 2" xfId="9898" xr:uid="{00000000-0005-0000-0000-000055B80000}"/>
    <cellStyle name="Uwaga 47" xfId="9899" xr:uid="{00000000-0005-0000-0000-000056B80000}"/>
    <cellStyle name="Uwaga 47 2" xfId="9900" xr:uid="{00000000-0005-0000-0000-000057B80000}"/>
    <cellStyle name="Uwaga 48" xfId="9901" xr:uid="{00000000-0005-0000-0000-000058B80000}"/>
    <cellStyle name="Uwaga 48 2" xfId="9902" xr:uid="{00000000-0005-0000-0000-000059B80000}"/>
    <cellStyle name="Uwaga 49" xfId="9903" xr:uid="{00000000-0005-0000-0000-00005AB80000}"/>
    <cellStyle name="Uwaga 49 2" xfId="9904" xr:uid="{00000000-0005-0000-0000-00005BB80000}"/>
    <cellStyle name="Uwaga 5" xfId="9905" xr:uid="{00000000-0005-0000-0000-00005CB80000}"/>
    <cellStyle name="Uwaga 5 2" xfId="9906" xr:uid="{00000000-0005-0000-0000-00005DB80000}"/>
    <cellStyle name="Uwaga 50" xfId="9907" xr:uid="{00000000-0005-0000-0000-00005EB80000}"/>
    <cellStyle name="Uwaga 50 2" xfId="9908" xr:uid="{00000000-0005-0000-0000-00005FB80000}"/>
    <cellStyle name="Uwaga 51" xfId="9909" xr:uid="{00000000-0005-0000-0000-000060B80000}"/>
    <cellStyle name="Uwaga 51 2" xfId="9910" xr:uid="{00000000-0005-0000-0000-000061B80000}"/>
    <cellStyle name="Uwaga 52" xfId="9911" xr:uid="{00000000-0005-0000-0000-000062B80000}"/>
    <cellStyle name="Uwaga 52 2" xfId="9912" xr:uid="{00000000-0005-0000-0000-000063B80000}"/>
    <cellStyle name="Uwaga 53" xfId="9913" xr:uid="{00000000-0005-0000-0000-000064B80000}"/>
    <cellStyle name="Uwaga 53 10" xfId="9914" xr:uid="{00000000-0005-0000-0000-000065B80000}"/>
    <cellStyle name="Uwaga 53 11" xfId="9915" xr:uid="{00000000-0005-0000-0000-000066B80000}"/>
    <cellStyle name="Uwaga 53 12" xfId="9916" xr:uid="{00000000-0005-0000-0000-000067B80000}"/>
    <cellStyle name="Uwaga 53 13" xfId="9917" xr:uid="{00000000-0005-0000-0000-000068B80000}"/>
    <cellStyle name="Uwaga 53 14" xfId="9918" xr:uid="{00000000-0005-0000-0000-000069B80000}"/>
    <cellStyle name="Uwaga 53 2" xfId="9919" xr:uid="{00000000-0005-0000-0000-00006AB80000}"/>
    <cellStyle name="Uwaga 53 3" xfId="9920" xr:uid="{00000000-0005-0000-0000-00006BB80000}"/>
    <cellStyle name="Uwaga 53 4" xfId="9921" xr:uid="{00000000-0005-0000-0000-00006CB80000}"/>
    <cellStyle name="Uwaga 53 5" xfId="9922" xr:uid="{00000000-0005-0000-0000-00006DB80000}"/>
    <cellStyle name="Uwaga 53 6" xfId="9923" xr:uid="{00000000-0005-0000-0000-00006EB80000}"/>
    <cellStyle name="Uwaga 53 7" xfId="9924" xr:uid="{00000000-0005-0000-0000-00006FB80000}"/>
    <cellStyle name="Uwaga 53 8" xfId="9925" xr:uid="{00000000-0005-0000-0000-000070B80000}"/>
    <cellStyle name="Uwaga 53 9" xfId="9926" xr:uid="{00000000-0005-0000-0000-000071B80000}"/>
    <cellStyle name="Uwaga 54" xfId="9927" xr:uid="{00000000-0005-0000-0000-000072B80000}"/>
    <cellStyle name="Uwaga 54 10" xfId="9928" xr:uid="{00000000-0005-0000-0000-000073B80000}"/>
    <cellStyle name="Uwaga 54 11" xfId="9929" xr:uid="{00000000-0005-0000-0000-000074B80000}"/>
    <cellStyle name="Uwaga 54 12" xfId="9930" xr:uid="{00000000-0005-0000-0000-000075B80000}"/>
    <cellStyle name="Uwaga 54 13" xfId="9931" xr:uid="{00000000-0005-0000-0000-000076B80000}"/>
    <cellStyle name="Uwaga 54 14" xfId="9932" xr:uid="{00000000-0005-0000-0000-000077B80000}"/>
    <cellStyle name="Uwaga 54 2" xfId="9933" xr:uid="{00000000-0005-0000-0000-000078B80000}"/>
    <cellStyle name="Uwaga 54 3" xfId="9934" xr:uid="{00000000-0005-0000-0000-000079B80000}"/>
    <cellStyle name="Uwaga 54 4" xfId="9935" xr:uid="{00000000-0005-0000-0000-00007AB80000}"/>
    <cellStyle name="Uwaga 54 5" xfId="9936" xr:uid="{00000000-0005-0000-0000-00007BB80000}"/>
    <cellStyle name="Uwaga 54 6" xfId="9937" xr:uid="{00000000-0005-0000-0000-00007CB80000}"/>
    <cellStyle name="Uwaga 54 7" xfId="9938" xr:uid="{00000000-0005-0000-0000-00007DB80000}"/>
    <cellStyle name="Uwaga 54 8" xfId="9939" xr:uid="{00000000-0005-0000-0000-00007EB80000}"/>
    <cellStyle name="Uwaga 54 9" xfId="9940" xr:uid="{00000000-0005-0000-0000-00007FB80000}"/>
    <cellStyle name="Uwaga 55" xfId="9941" xr:uid="{00000000-0005-0000-0000-000080B80000}"/>
    <cellStyle name="Uwaga 55 10" xfId="9942" xr:uid="{00000000-0005-0000-0000-000081B80000}"/>
    <cellStyle name="Uwaga 55 11" xfId="9943" xr:uid="{00000000-0005-0000-0000-000082B80000}"/>
    <cellStyle name="Uwaga 55 12" xfId="9944" xr:uid="{00000000-0005-0000-0000-000083B80000}"/>
    <cellStyle name="Uwaga 55 13" xfId="9945" xr:uid="{00000000-0005-0000-0000-000084B80000}"/>
    <cellStyle name="Uwaga 55 14" xfId="9946" xr:uid="{00000000-0005-0000-0000-000085B80000}"/>
    <cellStyle name="Uwaga 55 2" xfId="9947" xr:uid="{00000000-0005-0000-0000-000086B80000}"/>
    <cellStyle name="Uwaga 55 3" xfId="9948" xr:uid="{00000000-0005-0000-0000-000087B80000}"/>
    <cellStyle name="Uwaga 55 4" xfId="9949" xr:uid="{00000000-0005-0000-0000-000088B80000}"/>
    <cellStyle name="Uwaga 55 5" xfId="9950" xr:uid="{00000000-0005-0000-0000-000089B80000}"/>
    <cellStyle name="Uwaga 55 6" xfId="9951" xr:uid="{00000000-0005-0000-0000-00008AB80000}"/>
    <cellStyle name="Uwaga 55 7" xfId="9952" xr:uid="{00000000-0005-0000-0000-00008BB80000}"/>
    <cellStyle name="Uwaga 55 8" xfId="9953" xr:uid="{00000000-0005-0000-0000-00008CB80000}"/>
    <cellStyle name="Uwaga 55 9" xfId="9954" xr:uid="{00000000-0005-0000-0000-00008DB80000}"/>
    <cellStyle name="Uwaga 56" xfId="9955" xr:uid="{00000000-0005-0000-0000-00008EB80000}"/>
    <cellStyle name="Uwaga 56 10" xfId="9956" xr:uid="{00000000-0005-0000-0000-00008FB80000}"/>
    <cellStyle name="Uwaga 56 11" xfId="9957" xr:uid="{00000000-0005-0000-0000-000090B80000}"/>
    <cellStyle name="Uwaga 56 12" xfId="9958" xr:uid="{00000000-0005-0000-0000-000091B80000}"/>
    <cellStyle name="Uwaga 56 13" xfId="9959" xr:uid="{00000000-0005-0000-0000-000092B80000}"/>
    <cellStyle name="Uwaga 56 14" xfId="9960" xr:uid="{00000000-0005-0000-0000-000093B80000}"/>
    <cellStyle name="Uwaga 56 2" xfId="9961" xr:uid="{00000000-0005-0000-0000-000094B80000}"/>
    <cellStyle name="Uwaga 56 3" xfId="9962" xr:uid="{00000000-0005-0000-0000-000095B80000}"/>
    <cellStyle name="Uwaga 56 4" xfId="9963" xr:uid="{00000000-0005-0000-0000-000096B80000}"/>
    <cellStyle name="Uwaga 56 5" xfId="9964" xr:uid="{00000000-0005-0000-0000-000097B80000}"/>
    <cellStyle name="Uwaga 56 6" xfId="9965" xr:uid="{00000000-0005-0000-0000-000098B80000}"/>
    <cellStyle name="Uwaga 56 7" xfId="9966" xr:uid="{00000000-0005-0000-0000-000099B80000}"/>
    <cellStyle name="Uwaga 56 8" xfId="9967" xr:uid="{00000000-0005-0000-0000-00009AB80000}"/>
    <cellStyle name="Uwaga 56 9" xfId="9968" xr:uid="{00000000-0005-0000-0000-00009BB80000}"/>
    <cellStyle name="Uwaga 57" xfId="9969" xr:uid="{00000000-0005-0000-0000-00009CB80000}"/>
    <cellStyle name="Uwaga 57 10" xfId="9970" xr:uid="{00000000-0005-0000-0000-00009DB80000}"/>
    <cellStyle name="Uwaga 57 11" xfId="9971" xr:uid="{00000000-0005-0000-0000-00009EB80000}"/>
    <cellStyle name="Uwaga 57 12" xfId="9972" xr:uid="{00000000-0005-0000-0000-00009FB80000}"/>
    <cellStyle name="Uwaga 57 13" xfId="9973" xr:uid="{00000000-0005-0000-0000-0000A0B80000}"/>
    <cellStyle name="Uwaga 57 14" xfId="9974" xr:uid="{00000000-0005-0000-0000-0000A1B80000}"/>
    <cellStyle name="Uwaga 57 2" xfId="9975" xr:uid="{00000000-0005-0000-0000-0000A2B80000}"/>
    <cellStyle name="Uwaga 57 3" xfId="9976" xr:uid="{00000000-0005-0000-0000-0000A3B80000}"/>
    <cellStyle name="Uwaga 57 4" xfId="9977" xr:uid="{00000000-0005-0000-0000-0000A4B80000}"/>
    <cellStyle name="Uwaga 57 5" xfId="9978" xr:uid="{00000000-0005-0000-0000-0000A5B80000}"/>
    <cellStyle name="Uwaga 57 6" xfId="9979" xr:uid="{00000000-0005-0000-0000-0000A6B80000}"/>
    <cellStyle name="Uwaga 57 7" xfId="9980" xr:uid="{00000000-0005-0000-0000-0000A7B80000}"/>
    <cellStyle name="Uwaga 57 8" xfId="9981" xr:uid="{00000000-0005-0000-0000-0000A8B80000}"/>
    <cellStyle name="Uwaga 57 9" xfId="9982" xr:uid="{00000000-0005-0000-0000-0000A9B80000}"/>
    <cellStyle name="Uwaga 58" xfId="9983" xr:uid="{00000000-0005-0000-0000-0000AAB80000}"/>
    <cellStyle name="Uwaga 58 2" xfId="9984" xr:uid="{00000000-0005-0000-0000-0000ABB80000}"/>
    <cellStyle name="Uwaga 59" xfId="9985" xr:uid="{00000000-0005-0000-0000-0000ACB80000}"/>
    <cellStyle name="Uwaga 59 2" xfId="9986" xr:uid="{00000000-0005-0000-0000-0000ADB80000}"/>
    <cellStyle name="Uwaga 6" xfId="9987" xr:uid="{00000000-0005-0000-0000-0000AEB80000}"/>
    <cellStyle name="Uwaga 6 2" xfId="9988" xr:uid="{00000000-0005-0000-0000-0000AFB80000}"/>
    <cellStyle name="Uwaga 60" xfId="9989" xr:uid="{00000000-0005-0000-0000-0000B0B80000}"/>
    <cellStyle name="Uwaga 61" xfId="9990" xr:uid="{00000000-0005-0000-0000-0000B1B80000}"/>
    <cellStyle name="Uwaga 62" xfId="9991" xr:uid="{00000000-0005-0000-0000-0000B2B80000}"/>
    <cellStyle name="Uwaga 7" xfId="9992" xr:uid="{00000000-0005-0000-0000-0000B3B80000}"/>
    <cellStyle name="Uwaga 7 2" xfId="9993" xr:uid="{00000000-0005-0000-0000-0000B4B80000}"/>
    <cellStyle name="Uwaga 8" xfId="9994" xr:uid="{00000000-0005-0000-0000-0000B5B80000}"/>
    <cellStyle name="Uwaga 8 2" xfId="9995" xr:uid="{00000000-0005-0000-0000-0000B6B80000}"/>
    <cellStyle name="Uwaga 9" xfId="9996" xr:uid="{00000000-0005-0000-0000-0000B7B80000}"/>
    <cellStyle name="Uwaga 9 2" xfId="9997" xr:uid="{00000000-0005-0000-0000-0000B8B80000}"/>
    <cellStyle name="Valuta (0)_RESULTS" xfId="10843" xr:uid="{00000000-0005-0000-0000-0000B9B80000}"/>
    <cellStyle name="Valuta [0]_Blad1" xfId="10844" xr:uid="{00000000-0005-0000-0000-0000BAB80000}"/>
    <cellStyle name="Valuta_Blad1" xfId="10845" xr:uid="{00000000-0005-0000-0000-0000BBB80000}"/>
    <cellStyle name="Vérification 2" xfId="47272" xr:uid="{00000000-0005-0000-0000-0000BCB80000}"/>
    <cellStyle name="Walutowy 2" xfId="2221" xr:uid="{00000000-0005-0000-0000-0000BDB80000}"/>
    <cellStyle name="Walutowy 2 2" xfId="9998" xr:uid="{00000000-0005-0000-0000-0000BEB80000}"/>
    <cellStyle name="Walutowy 2 2 2" xfId="9999" xr:uid="{00000000-0005-0000-0000-0000BFB80000}"/>
    <cellStyle name="Walutowy 2 3" xfId="10000" xr:uid="{00000000-0005-0000-0000-0000C0B80000}"/>
    <cellStyle name="Walutowy 2 3 2" xfId="10001" xr:uid="{00000000-0005-0000-0000-0000C1B80000}"/>
    <cellStyle name="Walutowy 2 4" xfId="10002" xr:uid="{00000000-0005-0000-0000-0000C2B80000}"/>
    <cellStyle name="Walutowy 2 4 2" xfId="10003" xr:uid="{00000000-0005-0000-0000-0000C3B80000}"/>
    <cellStyle name="Walutowy 2 5" xfId="10004" xr:uid="{00000000-0005-0000-0000-0000C4B80000}"/>
    <cellStyle name="Walutowy 2 6" xfId="10005" xr:uid="{00000000-0005-0000-0000-0000C5B80000}"/>
    <cellStyle name="Walutowy 2 7" xfId="11105" xr:uid="{00000000-0005-0000-0000-0000C6B80000}"/>
    <cellStyle name="Walutowy 2 8" xfId="10846" xr:uid="{00000000-0005-0000-0000-0000C7B80000}"/>
    <cellStyle name="Walutowy 3" xfId="2222" xr:uid="{00000000-0005-0000-0000-0000C8B80000}"/>
    <cellStyle name="Walutowy 3 2" xfId="10006" xr:uid="{00000000-0005-0000-0000-0000C9B80000}"/>
    <cellStyle name="Walutowy 3 2 2" xfId="10007" xr:uid="{00000000-0005-0000-0000-0000CAB80000}"/>
    <cellStyle name="Walutowy 3 3" xfId="10008" xr:uid="{00000000-0005-0000-0000-0000CBB80000}"/>
    <cellStyle name="Walutowy 3 3 2" xfId="10009" xr:uid="{00000000-0005-0000-0000-0000CCB80000}"/>
    <cellStyle name="Walutowy 3 4" xfId="10010" xr:uid="{00000000-0005-0000-0000-0000CDB80000}"/>
    <cellStyle name="Walutowy 3 4 2" xfId="10011" xr:uid="{00000000-0005-0000-0000-0000CEB80000}"/>
    <cellStyle name="Walutowy 3 5" xfId="10012" xr:uid="{00000000-0005-0000-0000-0000CFB80000}"/>
    <cellStyle name="Walutowy 3 6" xfId="10013" xr:uid="{00000000-0005-0000-0000-0000D0B80000}"/>
    <cellStyle name="Walutowy 3 7" xfId="11106" xr:uid="{00000000-0005-0000-0000-0000D1B80000}"/>
    <cellStyle name="Walutowy 3 8" xfId="10847" xr:uid="{00000000-0005-0000-0000-0000D2B80000}"/>
    <cellStyle name="Walutowy 4" xfId="2223" xr:uid="{00000000-0005-0000-0000-0000D3B80000}"/>
    <cellStyle name="Walutowy 4 2" xfId="10014" xr:uid="{00000000-0005-0000-0000-0000D4B80000}"/>
    <cellStyle name="Walutowy 4 2 2" xfId="10015" xr:uid="{00000000-0005-0000-0000-0000D5B80000}"/>
    <cellStyle name="Walutowy 4 3" xfId="10016" xr:uid="{00000000-0005-0000-0000-0000D6B80000}"/>
    <cellStyle name="Walutowy 4 3 2" xfId="10017" xr:uid="{00000000-0005-0000-0000-0000D7B80000}"/>
    <cellStyle name="Walutowy 4 4" xfId="10018" xr:uid="{00000000-0005-0000-0000-0000D8B80000}"/>
    <cellStyle name="Walutowy 4 4 2" xfId="10019" xr:uid="{00000000-0005-0000-0000-0000D9B80000}"/>
    <cellStyle name="Walutowy 4 5" xfId="10020" xr:uid="{00000000-0005-0000-0000-0000DAB80000}"/>
    <cellStyle name="Walutowy 4 6" xfId="10021" xr:uid="{00000000-0005-0000-0000-0000DBB80000}"/>
    <cellStyle name="Walutowy 5" xfId="2224" xr:uid="{00000000-0005-0000-0000-0000DCB80000}"/>
    <cellStyle name="Walutowy 5 2" xfId="10022" xr:uid="{00000000-0005-0000-0000-0000DDB80000}"/>
    <cellStyle name="Walutowy 5 2 2" xfId="10023" xr:uid="{00000000-0005-0000-0000-0000DEB80000}"/>
    <cellStyle name="Walutowy 5 3" xfId="10024" xr:uid="{00000000-0005-0000-0000-0000DFB80000}"/>
    <cellStyle name="Walutowy 5 3 2" xfId="10025" xr:uid="{00000000-0005-0000-0000-0000E0B80000}"/>
    <cellStyle name="Walutowy 5 4" xfId="10026" xr:uid="{00000000-0005-0000-0000-0000E1B80000}"/>
    <cellStyle name="Walutowy 5 4 2" xfId="10027" xr:uid="{00000000-0005-0000-0000-0000E2B80000}"/>
    <cellStyle name="Walutowy 5 5" xfId="10028" xr:uid="{00000000-0005-0000-0000-0000E3B80000}"/>
    <cellStyle name="Walutowy 5 6" xfId="10029" xr:uid="{00000000-0005-0000-0000-0000E4B80000}"/>
    <cellStyle name="Walutowy 6" xfId="2225" xr:uid="{00000000-0005-0000-0000-0000E5B80000}"/>
    <cellStyle name="Walutowy 6 2" xfId="10030" xr:uid="{00000000-0005-0000-0000-0000E6B80000}"/>
    <cellStyle name="Walutowy 6 2 2" xfId="10031" xr:uid="{00000000-0005-0000-0000-0000E7B80000}"/>
    <cellStyle name="Walutowy 6 3" xfId="10032" xr:uid="{00000000-0005-0000-0000-0000E8B80000}"/>
    <cellStyle name="Walutowy 6 3 2" xfId="10033" xr:uid="{00000000-0005-0000-0000-0000E9B80000}"/>
    <cellStyle name="Walutowy 6 4" xfId="10034" xr:uid="{00000000-0005-0000-0000-0000EAB80000}"/>
    <cellStyle name="Walutowy 6 4 2" xfId="10035" xr:uid="{00000000-0005-0000-0000-0000EBB80000}"/>
    <cellStyle name="Walutowy 6 5" xfId="10036" xr:uid="{00000000-0005-0000-0000-0000ECB80000}"/>
    <cellStyle name="Walutowy 6 6" xfId="10037" xr:uid="{00000000-0005-0000-0000-0000EDB80000}"/>
    <cellStyle name="Walutowy 7" xfId="2226" xr:uid="{00000000-0005-0000-0000-0000EEB80000}"/>
    <cellStyle name="Walutowy 7 2" xfId="10038" xr:uid="{00000000-0005-0000-0000-0000EFB80000}"/>
    <cellStyle name="Walutowy 7 2 2" xfId="10039" xr:uid="{00000000-0005-0000-0000-0000F0B80000}"/>
    <cellStyle name="Walutowy 7 3" xfId="10040" xr:uid="{00000000-0005-0000-0000-0000F1B80000}"/>
    <cellStyle name="Walutowy 7 3 2" xfId="10041" xr:uid="{00000000-0005-0000-0000-0000F2B80000}"/>
    <cellStyle name="Walutowy 7 4" xfId="10042" xr:uid="{00000000-0005-0000-0000-0000F3B80000}"/>
    <cellStyle name="Walutowy 7 4 2" xfId="10043" xr:uid="{00000000-0005-0000-0000-0000F4B80000}"/>
    <cellStyle name="Walutowy 7 5" xfId="10044" xr:uid="{00000000-0005-0000-0000-0000F5B80000}"/>
    <cellStyle name="Walutowy 7 6" xfId="10045" xr:uid="{00000000-0005-0000-0000-0000F6B80000}"/>
    <cellStyle name="Walutowy 8" xfId="2227" xr:uid="{00000000-0005-0000-0000-0000F7B80000}"/>
    <cellStyle name="Walutowy 8 2" xfId="10046" xr:uid="{00000000-0005-0000-0000-0000F8B80000}"/>
    <cellStyle name="Walutowy 8 2 2" xfId="10047" xr:uid="{00000000-0005-0000-0000-0000F9B80000}"/>
    <cellStyle name="Walutowy 8 3" xfId="10048" xr:uid="{00000000-0005-0000-0000-0000FAB80000}"/>
    <cellStyle name="Walutowy 8 3 2" xfId="10049" xr:uid="{00000000-0005-0000-0000-0000FBB80000}"/>
    <cellStyle name="Walutowy 8 4" xfId="10050" xr:uid="{00000000-0005-0000-0000-0000FCB80000}"/>
    <cellStyle name="Walutowy 8 4 2" xfId="10051" xr:uid="{00000000-0005-0000-0000-0000FDB80000}"/>
    <cellStyle name="Walutowy 8 5" xfId="10052" xr:uid="{00000000-0005-0000-0000-0000FEB80000}"/>
    <cellStyle name="Walutowy 8 6" xfId="10053" xr:uid="{00000000-0005-0000-0000-0000FFB80000}"/>
    <cellStyle name="Walutowy 9" xfId="2228" xr:uid="{00000000-0005-0000-0000-000000B90000}"/>
    <cellStyle name="Walutowy 9 2" xfId="10054" xr:uid="{00000000-0005-0000-0000-000001B90000}"/>
    <cellStyle name="Walutowy 9 2 2" xfId="10055" xr:uid="{00000000-0005-0000-0000-000002B90000}"/>
    <cellStyle name="Walutowy 9 3" xfId="10056" xr:uid="{00000000-0005-0000-0000-000003B90000}"/>
    <cellStyle name="Walutowy 9 3 2" xfId="10057" xr:uid="{00000000-0005-0000-0000-000004B90000}"/>
    <cellStyle name="Walutowy 9 4" xfId="10058" xr:uid="{00000000-0005-0000-0000-000005B90000}"/>
    <cellStyle name="Walutowy 9 4 2" xfId="10059" xr:uid="{00000000-0005-0000-0000-000006B90000}"/>
    <cellStyle name="Walutowy 9 5" xfId="10060" xr:uid="{00000000-0005-0000-0000-000007B90000}"/>
    <cellStyle name="Walutowy 9 6" xfId="10061" xr:uid="{00000000-0005-0000-0000-000008B90000}"/>
    <cellStyle name="Warning Text" xfId="2229" builtinId="11" customBuiltin="1"/>
    <cellStyle name="Warning Text 2" xfId="2230" xr:uid="{00000000-0005-0000-0000-00000AB90000}"/>
    <cellStyle name="Warning Text 2 2" xfId="10062" xr:uid="{00000000-0005-0000-0000-00000BB90000}"/>
    <cellStyle name="Warning Text 2 2 2" xfId="10063" xr:uid="{00000000-0005-0000-0000-00000CB90000}"/>
    <cellStyle name="Warning Text 2 3" xfId="10064" xr:uid="{00000000-0005-0000-0000-00000DB90000}"/>
    <cellStyle name="Warning Text 2 4" xfId="10065" xr:uid="{00000000-0005-0000-0000-00000EB90000}"/>
    <cellStyle name="Warning Text 2 5" xfId="10066" xr:uid="{00000000-0005-0000-0000-00000FB90000}"/>
    <cellStyle name="Warning Text 3" xfId="10067" xr:uid="{00000000-0005-0000-0000-000010B90000}"/>
    <cellStyle name="Warning Text 3 2" xfId="47244" xr:uid="{00000000-0005-0000-0000-000011B90000}"/>
    <cellStyle name="Złe 10" xfId="2231" xr:uid="{00000000-0005-0000-0000-000012B90000}"/>
    <cellStyle name="Złe 10 2" xfId="10068" xr:uid="{00000000-0005-0000-0000-000013B90000}"/>
    <cellStyle name="Złe 10 3" xfId="10069" xr:uid="{00000000-0005-0000-0000-000014B90000}"/>
    <cellStyle name="Złe 11" xfId="10070" xr:uid="{00000000-0005-0000-0000-000015B90000}"/>
    <cellStyle name="Złe 11 2" xfId="10071" xr:uid="{00000000-0005-0000-0000-000016B90000}"/>
    <cellStyle name="Złe 12" xfId="10072" xr:uid="{00000000-0005-0000-0000-000017B90000}"/>
    <cellStyle name="Złe 12 2" xfId="10073" xr:uid="{00000000-0005-0000-0000-000018B90000}"/>
    <cellStyle name="Złe 13" xfId="10074" xr:uid="{00000000-0005-0000-0000-000019B90000}"/>
    <cellStyle name="Złe 13 2" xfId="10075" xr:uid="{00000000-0005-0000-0000-00001AB90000}"/>
    <cellStyle name="Złe 14" xfId="10076" xr:uid="{00000000-0005-0000-0000-00001BB90000}"/>
    <cellStyle name="Złe 14 2" xfId="10077" xr:uid="{00000000-0005-0000-0000-00001CB90000}"/>
    <cellStyle name="Złe 15" xfId="10078" xr:uid="{00000000-0005-0000-0000-00001DB90000}"/>
    <cellStyle name="Złe 15 2" xfId="10079" xr:uid="{00000000-0005-0000-0000-00001EB90000}"/>
    <cellStyle name="Złe 16" xfId="10080" xr:uid="{00000000-0005-0000-0000-00001FB90000}"/>
    <cellStyle name="Złe 16 2" xfId="10081" xr:uid="{00000000-0005-0000-0000-000020B90000}"/>
    <cellStyle name="Złe 17" xfId="10082" xr:uid="{00000000-0005-0000-0000-000021B90000}"/>
    <cellStyle name="Złe 17 2" xfId="10083" xr:uid="{00000000-0005-0000-0000-000022B90000}"/>
    <cellStyle name="Złe 18" xfId="10084" xr:uid="{00000000-0005-0000-0000-000023B90000}"/>
    <cellStyle name="Złe 18 2" xfId="10085" xr:uid="{00000000-0005-0000-0000-000024B90000}"/>
    <cellStyle name="Złe 19" xfId="10086" xr:uid="{00000000-0005-0000-0000-000025B90000}"/>
    <cellStyle name="Złe 19 2" xfId="10087" xr:uid="{00000000-0005-0000-0000-000026B90000}"/>
    <cellStyle name="Złe 2" xfId="2232" xr:uid="{00000000-0005-0000-0000-000027B90000}"/>
    <cellStyle name="Złe 2 10" xfId="11107" xr:uid="{00000000-0005-0000-0000-000028B90000}"/>
    <cellStyle name="Złe 2 11" xfId="10848" xr:uid="{00000000-0005-0000-0000-000029B90000}"/>
    <cellStyle name="Złe 2 2" xfId="2233" xr:uid="{00000000-0005-0000-0000-00002AB90000}"/>
    <cellStyle name="Złe 2 2 2" xfId="10088" xr:uid="{00000000-0005-0000-0000-00002BB90000}"/>
    <cellStyle name="Złe 2 3" xfId="10089" xr:uid="{00000000-0005-0000-0000-00002CB90000}"/>
    <cellStyle name="Złe 2 4" xfId="10090" xr:uid="{00000000-0005-0000-0000-00002DB90000}"/>
    <cellStyle name="Złe 2 5" xfId="10091" xr:uid="{00000000-0005-0000-0000-00002EB90000}"/>
    <cellStyle name="Złe 2 6" xfId="10092" xr:uid="{00000000-0005-0000-0000-00002FB90000}"/>
    <cellStyle name="Złe 2 7" xfId="10093" xr:uid="{00000000-0005-0000-0000-000030B90000}"/>
    <cellStyle name="Złe 2 8" xfId="10094" xr:uid="{00000000-0005-0000-0000-000031B90000}"/>
    <cellStyle name="Złe 2 9" xfId="10095" xr:uid="{00000000-0005-0000-0000-000032B90000}"/>
    <cellStyle name="Złe 20" xfId="10096" xr:uid="{00000000-0005-0000-0000-000033B90000}"/>
    <cellStyle name="Złe 20 2" xfId="10097" xr:uid="{00000000-0005-0000-0000-000034B90000}"/>
    <cellStyle name="Złe 21" xfId="10098" xr:uid="{00000000-0005-0000-0000-000035B90000}"/>
    <cellStyle name="Złe 21 2" xfId="10099" xr:uid="{00000000-0005-0000-0000-000036B90000}"/>
    <cellStyle name="Złe 22" xfId="10100" xr:uid="{00000000-0005-0000-0000-000037B90000}"/>
    <cellStyle name="Złe 22 2" xfId="10101" xr:uid="{00000000-0005-0000-0000-000038B90000}"/>
    <cellStyle name="Złe 23" xfId="10102" xr:uid="{00000000-0005-0000-0000-000039B90000}"/>
    <cellStyle name="Złe 23 2" xfId="10103" xr:uid="{00000000-0005-0000-0000-00003AB90000}"/>
    <cellStyle name="Złe 24" xfId="10104" xr:uid="{00000000-0005-0000-0000-00003BB90000}"/>
    <cellStyle name="Złe 24 2" xfId="10105" xr:uid="{00000000-0005-0000-0000-00003CB90000}"/>
    <cellStyle name="Złe 25" xfId="10106" xr:uid="{00000000-0005-0000-0000-00003DB90000}"/>
    <cellStyle name="Złe 25 2" xfId="10107" xr:uid="{00000000-0005-0000-0000-00003EB90000}"/>
    <cellStyle name="Złe 26" xfId="10108" xr:uid="{00000000-0005-0000-0000-00003FB90000}"/>
    <cellStyle name="Złe 26 2" xfId="10109" xr:uid="{00000000-0005-0000-0000-000040B90000}"/>
    <cellStyle name="Złe 27" xfId="10110" xr:uid="{00000000-0005-0000-0000-000041B90000}"/>
    <cellStyle name="Złe 27 2" xfId="10111" xr:uid="{00000000-0005-0000-0000-000042B90000}"/>
    <cellStyle name="Złe 28" xfId="10112" xr:uid="{00000000-0005-0000-0000-000043B90000}"/>
    <cellStyle name="Złe 28 2" xfId="10113" xr:uid="{00000000-0005-0000-0000-000044B90000}"/>
    <cellStyle name="Złe 29" xfId="10114" xr:uid="{00000000-0005-0000-0000-000045B90000}"/>
    <cellStyle name="Złe 29 2" xfId="10115" xr:uid="{00000000-0005-0000-0000-000046B90000}"/>
    <cellStyle name="Złe 3" xfId="2234" xr:uid="{00000000-0005-0000-0000-000047B90000}"/>
    <cellStyle name="Złe 3 2" xfId="10116" xr:uid="{00000000-0005-0000-0000-000048B90000}"/>
    <cellStyle name="Złe 3 3" xfId="10117" xr:uid="{00000000-0005-0000-0000-000049B90000}"/>
    <cellStyle name="Złe 3 4" xfId="11108" xr:uid="{00000000-0005-0000-0000-00004AB90000}"/>
    <cellStyle name="Złe 3 5" xfId="10849" xr:uid="{00000000-0005-0000-0000-00004BB90000}"/>
    <cellStyle name="Złe 30" xfId="10118" xr:uid="{00000000-0005-0000-0000-00004CB90000}"/>
    <cellStyle name="Złe 30 2" xfId="10119" xr:uid="{00000000-0005-0000-0000-00004DB90000}"/>
    <cellStyle name="Złe 31" xfId="10120" xr:uid="{00000000-0005-0000-0000-00004EB90000}"/>
    <cellStyle name="Złe 31 2" xfId="10121" xr:uid="{00000000-0005-0000-0000-00004FB90000}"/>
    <cellStyle name="Złe 32" xfId="10122" xr:uid="{00000000-0005-0000-0000-000050B90000}"/>
    <cellStyle name="Złe 32 2" xfId="10123" xr:uid="{00000000-0005-0000-0000-000051B90000}"/>
    <cellStyle name="Złe 33" xfId="10124" xr:uid="{00000000-0005-0000-0000-000052B90000}"/>
    <cellStyle name="Złe 33 2" xfId="10125" xr:uid="{00000000-0005-0000-0000-000053B90000}"/>
    <cellStyle name="Złe 34" xfId="10126" xr:uid="{00000000-0005-0000-0000-000054B90000}"/>
    <cellStyle name="Złe 34 2" xfId="10127" xr:uid="{00000000-0005-0000-0000-000055B90000}"/>
    <cellStyle name="Złe 35" xfId="10128" xr:uid="{00000000-0005-0000-0000-000056B90000}"/>
    <cellStyle name="Złe 35 2" xfId="10129" xr:uid="{00000000-0005-0000-0000-000057B90000}"/>
    <cellStyle name="Złe 36" xfId="10130" xr:uid="{00000000-0005-0000-0000-000058B90000}"/>
    <cellStyle name="Złe 36 2" xfId="10131" xr:uid="{00000000-0005-0000-0000-000059B90000}"/>
    <cellStyle name="Złe 37" xfId="10132" xr:uid="{00000000-0005-0000-0000-00005AB90000}"/>
    <cellStyle name="Złe 37 2" xfId="10133" xr:uid="{00000000-0005-0000-0000-00005BB90000}"/>
    <cellStyle name="Złe 38" xfId="10134" xr:uid="{00000000-0005-0000-0000-00005CB90000}"/>
    <cellStyle name="Złe 38 2" xfId="10135" xr:uid="{00000000-0005-0000-0000-00005DB90000}"/>
    <cellStyle name="Złe 39" xfId="10136" xr:uid="{00000000-0005-0000-0000-00005EB90000}"/>
    <cellStyle name="Złe 39 2" xfId="10137" xr:uid="{00000000-0005-0000-0000-00005FB90000}"/>
    <cellStyle name="Złe 4" xfId="2235" xr:uid="{00000000-0005-0000-0000-000060B90000}"/>
    <cellStyle name="Złe 4 2" xfId="10138" xr:uid="{00000000-0005-0000-0000-000061B90000}"/>
    <cellStyle name="Złe 4 3" xfId="10139" xr:uid="{00000000-0005-0000-0000-000062B90000}"/>
    <cellStyle name="Złe 40" xfId="10140" xr:uid="{00000000-0005-0000-0000-000063B90000}"/>
    <cellStyle name="Złe 40 2" xfId="10141" xr:uid="{00000000-0005-0000-0000-000064B90000}"/>
    <cellStyle name="Złe 41" xfId="10142" xr:uid="{00000000-0005-0000-0000-000065B90000}"/>
    <cellStyle name="Złe 41 2" xfId="10143" xr:uid="{00000000-0005-0000-0000-000066B90000}"/>
    <cellStyle name="Złe 42" xfId="10144" xr:uid="{00000000-0005-0000-0000-000067B90000}"/>
    <cellStyle name="Złe 42 2" xfId="10145" xr:uid="{00000000-0005-0000-0000-000068B90000}"/>
    <cellStyle name="Złe 43" xfId="10146" xr:uid="{00000000-0005-0000-0000-000069B90000}"/>
    <cellStyle name="Złe 43 2" xfId="10147" xr:uid="{00000000-0005-0000-0000-00006AB90000}"/>
    <cellStyle name="Złe 44" xfId="10148" xr:uid="{00000000-0005-0000-0000-00006BB90000}"/>
    <cellStyle name="Złe 44 2" xfId="10149" xr:uid="{00000000-0005-0000-0000-00006CB90000}"/>
    <cellStyle name="Złe 45" xfId="10150" xr:uid="{00000000-0005-0000-0000-00006DB90000}"/>
    <cellStyle name="Złe 45 2" xfId="10151" xr:uid="{00000000-0005-0000-0000-00006EB90000}"/>
    <cellStyle name="Złe 46" xfId="10152" xr:uid="{00000000-0005-0000-0000-00006FB90000}"/>
    <cellStyle name="Złe 46 2" xfId="10153" xr:uid="{00000000-0005-0000-0000-000070B90000}"/>
    <cellStyle name="Złe 47" xfId="10154" xr:uid="{00000000-0005-0000-0000-000071B90000}"/>
    <cellStyle name="Złe 47 2" xfId="10155" xr:uid="{00000000-0005-0000-0000-000072B90000}"/>
    <cellStyle name="Złe 48" xfId="10156" xr:uid="{00000000-0005-0000-0000-000073B90000}"/>
    <cellStyle name="Złe 48 2" xfId="10157" xr:uid="{00000000-0005-0000-0000-000074B90000}"/>
    <cellStyle name="Złe 49" xfId="10158" xr:uid="{00000000-0005-0000-0000-000075B90000}"/>
    <cellStyle name="Złe 49 2" xfId="10159" xr:uid="{00000000-0005-0000-0000-000076B90000}"/>
    <cellStyle name="Złe 5" xfId="2236" xr:uid="{00000000-0005-0000-0000-000077B90000}"/>
    <cellStyle name="Złe 5 2" xfId="10160" xr:uid="{00000000-0005-0000-0000-000078B90000}"/>
    <cellStyle name="Złe 5 3" xfId="10161" xr:uid="{00000000-0005-0000-0000-000079B90000}"/>
    <cellStyle name="Złe 50" xfId="10162" xr:uid="{00000000-0005-0000-0000-00007AB90000}"/>
    <cellStyle name="Złe 50 2" xfId="10163" xr:uid="{00000000-0005-0000-0000-00007BB90000}"/>
    <cellStyle name="Złe 51" xfId="10164" xr:uid="{00000000-0005-0000-0000-00007CB90000}"/>
    <cellStyle name="Złe 51 2" xfId="10165" xr:uid="{00000000-0005-0000-0000-00007DB90000}"/>
    <cellStyle name="Złe 52" xfId="10166" xr:uid="{00000000-0005-0000-0000-00007EB90000}"/>
    <cellStyle name="Złe 52 2" xfId="10167" xr:uid="{00000000-0005-0000-0000-00007FB90000}"/>
    <cellStyle name="Złe 53" xfId="10168" xr:uid="{00000000-0005-0000-0000-000080B90000}"/>
    <cellStyle name="Złe 53 2" xfId="10169" xr:uid="{00000000-0005-0000-0000-000081B90000}"/>
    <cellStyle name="Złe 54" xfId="10170" xr:uid="{00000000-0005-0000-0000-000082B90000}"/>
    <cellStyle name="Złe 54 2" xfId="10171" xr:uid="{00000000-0005-0000-0000-000083B90000}"/>
    <cellStyle name="Złe 55" xfId="10172" xr:uid="{00000000-0005-0000-0000-000084B90000}"/>
    <cellStyle name="Złe 55 2" xfId="10173" xr:uid="{00000000-0005-0000-0000-000085B90000}"/>
    <cellStyle name="Złe 56" xfId="10174" xr:uid="{00000000-0005-0000-0000-000086B90000}"/>
    <cellStyle name="Złe 56 2" xfId="10175" xr:uid="{00000000-0005-0000-0000-000087B90000}"/>
    <cellStyle name="Złe 57" xfId="10176" xr:uid="{00000000-0005-0000-0000-000088B90000}"/>
    <cellStyle name="Złe 58" xfId="10177" xr:uid="{00000000-0005-0000-0000-000089B90000}"/>
    <cellStyle name="Złe 59" xfId="10178" xr:uid="{00000000-0005-0000-0000-00008AB90000}"/>
    <cellStyle name="Złe 6" xfId="2237" xr:uid="{00000000-0005-0000-0000-00008BB90000}"/>
    <cellStyle name="Złe 6 2" xfId="10179" xr:uid="{00000000-0005-0000-0000-00008CB90000}"/>
    <cellStyle name="Złe 6 3" xfId="10180" xr:uid="{00000000-0005-0000-0000-00008DB90000}"/>
    <cellStyle name="Złe 60" xfId="10181" xr:uid="{00000000-0005-0000-0000-00008EB90000}"/>
    <cellStyle name="Złe 7" xfId="2238" xr:uid="{00000000-0005-0000-0000-00008FB90000}"/>
    <cellStyle name="Złe 7 2" xfId="10182" xr:uid="{00000000-0005-0000-0000-000090B90000}"/>
    <cellStyle name="Złe 7 3" xfId="10183" xr:uid="{00000000-0005-0000-0000-000091B90000}"/>
    <cellStyle name="Złe 8" xfId="2239" xr:uid="{00000000-0005-0000-0000-000092B90000}"/>
    <cellStyle name="Złe 8 2" xfId="10184" xr:uid="{00000000-0005-0000-0000-000093B90000}"/>
    <cellStyle name="Złe 8 3" xfId="10185" xr:uid="{00000000-0005-0000-0000-000094B90000}"/>
    <cellStyle name="Złe 9" xfId="2240" xr:uid="{00000000-0005-0000-0000-000095B90000}"/>
    <cellStyle name="Złe 9 2" xfId="10186" xr:uid="{00000000-0005-0000-0000-000096B90000}"/>
    <cellStyle name="Złe 9 3" xfId="10187" xr:uid="{00000000-0005-0000-0000-000097B90000}"/>
    <cellStyle name="常规_120ml" xfId="10188" xr:uid="{00000000-0005-0000-0000-000098B90000}"/>
  </cellStyles>
  <dxfs count="213"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theme="0"/>
      </font>
    </dxf>
    <dxf>
      <font>
        <color theme="0"/>
      </font>
    </dxf>
    <dxf>
      <font>
        <color rgb="FF9C5700"/>
      </font>
      <fill>
        <patternFill>
          <bgColor rgb="FFFFEB9C"/>
        </patternFill>
      </fill>
    </dxf>
    <dxf>
      <font>
        <color auto="1"/>
      </font>
    </dxf>
    <dxf>
      <font>
        <color theme="0"/>
      </font>
    </dxf>
    <dxf>
      <font>
        <color auto="1"/>
      </font>
    </dxf>
    <dxf>
      <font>
        <color theme="0"/>
      </font>
    </dxf>
    <dxf>
      <font>
        <color rgb="FF0000CC"/>
      </font>
    </dxf>
    <dxf>
      <font>
        <color rgb="FF0000CC"/>
      </font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0000CC"/>
      </font>
    </dxf>
    <dxf>
      <font>
        <color theme="0"/>
      </font>
    </dxf>
    <dxf>
      <font>
        <color rgb="FF0000CC"/>
      </font>
    </dxf>
    <dxf>
      <font>
        <color theme="0"/>
      </font>
    </dxf>
    <dxf>
      <font>
        <color rgb="FF0000CC"/>
      </font>
    </dxf>
    <dxf>
      <font>
        <color auto="1"/>
      </font>
    </dxf>
    <dxf>
      <font>
        <color theme="0"/>
      </font>
    </dxf>
    <dxf>
      <font>
        <color theme="0"/>
      </font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0000CC"/>
      </font>
    </dxf>
    <dxf>
      <font>
        <color rgb="FF0000CC"/>
      </font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0000CC"/>
      </font>
    </dxf>
    <dxf>
      <font>
        <color rgb="FF0000CC"/>
      </font>
    </dxf>
    <dxf>
      <font>
        <color auto="1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ill>
        <patternFill>
          <bgColor theme="0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rgb="FF9C5700"/>
      </font>
      <fill>
        <patternFill>
          <bgColor rgb="FFFFEB9C"/>
        </patternFill>
      </fill>
    </dxf>
    <dxf>
      <font>
        <color rgb="FF0000CC"/>
      </font>
    </dxf>
    <dxf>
      <font>
        <color theme="0"/>
      </font>
    </dxf>
    <dxf>
      <font>
        <color auto="1"/>
      </font>
    </dxf>
    <dxf>
      <font>
        <color theme="0"/>
      </font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rgb="FF0000CC"/>
      </font>
    </dxf>
    <dxf>
      <font>
        <color auto="1"/>
      </font>
    </dxf>
    <dxf>
      <font>
        <color auto="1"/>
      </font>
    </dxf>
    <dxf>
      <font>
        <color rgb="FF0000CC"/>
      </font>
    </dxf>
    <dxf>
      <font>
        <color theme="0"/>
      </font>
    </dxf>
    <dxf>
      <font>
        <color theme="0"/>
      </font>
    </dxf>
    <dxf>
      <font>
        <color theme="0"/>
      </font>
    </dxf>
    <dxf>
      <font>
        <color rgb="FF0000CC"/>
      </font>
    </dxf>
    <dxf>
      <font>
        <color rgb="FF0000CC"/>
      </font>
    </dxf>
    <dxf>
      <font>
        <color rgb="FF0000CC"/>
      </font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0000CC"/>
      </font>
    </dxf>
    <dxf>
      <font>
        <color auto="1"/>
      </font>
    </dxf>
    <dxf>
      <font>
        <color rgb="FF0000CC"/>
      </font>
    </dxf>
    <dxf>
      <font>
        <color rgb="FF0000CC"/>
      </font>
    </dxf>
    <dxf>
      <font>
        <color auto="1"/>
      </font>
    </dxf>
    <dxf>
      <font>
        <color auto="1"/>
      </font>
    </dxf>
    <dxf>
      <font>
        <color auto="1"/>
      </font>
    </dxf>
    <dxf>
      <font>
        <color rgb="FF0000CC"/>
      </font>
    </dxf>
    <dxf>
      <font>
        <color rgb="FF0000CC"/>
      </font>
    </dxf>
    <dxf>
      <font>
        <color auto="1"/>
      </font>
    </dxf>
    <dxf>
      <font>
        <color auto="1"/>
      </font>
    </dxf>
    <dxf>
      <font>
        <color rgb="FF0000CC"/>
      </font>
    </dxf>
    <dxf>
      <fill>
        <patternFill>
          <bgColor theme="0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E2EFDA"/>
        </patternFill>
      </fill>
    </dxf>
    <dxf>
      <font>
        <b/>
        <i val="0"/>
        <color rgb="FFFFFFFF"/>
      </font>
      <fill>
        <patternFill>
          <bgColor rgb="FF70AD47"/>
        </patternFill>
      </fill>
    </dxf>
    <dxf>
      <border>
        <left style="thin">
          <color rgb="FFA9D08E"/>
        </left>
        <right style="thin">
          <color rgb="FFA9D08E"/>
        </right>
        <top style="thin">
          <color rgb="FFA9D08E"/>
        </top>
        <bottom style="thin">
          <color rgb="FFA9D08E"/>
        </bottom>
        <horizontal style="thin">
          <color rgb="FFA9D08E"/>
        </horizontal>
      </border>
    </dxf>
  </dxfs>
  <tableStyles count="1" defaultTableStyle="TableStyleMedium2" defaultPivotStyle="PivotStyleLight16">
    <tableStyle name="TableStyleQueryResult" pivot="0" count="3" xr9:uid="{01AD64AB-E055-4F85-BAC8-E7B7A7020336}">
      <tableStyleElement type="wholeTable" dxfId="212"/>
      <tableStyleElement type="headerRow" dxfId="211"/>
      <tableStyleElement type="firstRowStripe" dxfId="210"/>
    </tableStyle>
  </tableStyles>
  <colors>
    <mruColors>
      <color rgb="FF00E487"/>
      <color rgb="FF0D57D6"/>
      <color rgb="FF0000FF"/>
      <color rgb="FFCC3023"/>
      <color rgb="FFFF66FF"/>
      <color rgb="FFCC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17" Type="http://schemas.openxmlformats.org/officeDocument/2006/relationships/customXml" Target="../customXml/item4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" Type="http://schemas.openxmlformats.org/officeDocument/2006/relationships/image" Target="../media/image7.tiff"/><Relationship Id="rId21" Type="http://schemas.openxmlformats.org/officeDocument/2006/relationships/image" Target="../media/image25.GIF"/><Relationship Id="rId7" Type="http://schemas.openxmlformats.org/officeDocument/2006/relationships/image" Target="../media/image11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2" Type="http://schemas.openxmlformats.org/officeDocument/2006/relationships/image" Target="../media/image5.png"/><Relationship Id="rId16" Type="http://schemas.openxmlformats.org/officeDocument/2006/relationships/image" Target="../media/image20.png"/><Relationship Id="rId20" Type="http://schemas.openxmlformats.org/officeDocument/2006/relationships/image" Target="../media/image24.png"/><Relationship Id="rId29" Type="http://schemas.openxmlformats.org/officeDocument/2006/relationships/image" Target="../media/image33.png"/><Relationship Id="rId1" Type="http://schemas.openxmlformats.org/officeDocument/2006/relationships/image" Target="../media/image4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5" Type="http://schemas.openxmlformats.org/officeDocument/2006/relationships/image" Target="../media/image9.jpe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10" Type="http://schemas.openxmlformats.org/officeDocument/2006/relationships/image" Target="../media/image14.png"/><Relationship Id="rId19" Type="http://schemas.openxmlformats.org/officeDocument/2006/relationships/image" Target="../media/image23.png"/><Relationship Id="rId4" Type="http://schemas.openxmlformats.org/officeDocument/2006/relationships/image" Target="../media/image8.jpeg"/><Relationship Id="rId9" Type="http://schemas.openxmlformats.org/officeDocument/2006/relationships/image" Target="../media/image13.jpeg"/><Relationship Id="rId14" Type="http://schemas.openxmlformats.org/officeDocument/2006/relationships/image" Target="../media/image18.png"/><Relationship Id="rId22" Type="http://schemas.openxmlformats.org/officeDocument/2006/relationships/image" Target="../media/image26.jpeg"/><Relationship Id="rId27" Type="http://schemas.openxmlformats.org/officeDocument/2006/relationships/image" Target="../media/image31.png"/><Relationship Id="rId30" Type="http://schemas.openxmlformats.org/officeDocument/2006/relationships/image" Target="../media/image6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png"/><Relationship Id="rId13" Type="http://schemas.openxmlformats.org/officeDocument/2006/relationships/hyperlink" Target="https://www.signify.com/global/brands/uhp" TargetMode="External"/><Relationship Id="rId18" Type="http://schemas.openxmlformats.org/officeDocument/2006/relationships/image" Target="../media/image42.png"/><Relationship Id="rId26" Type="http://schemas.openxmlformats.org/officeDocument/2006/relationships/image" Target="../media/image46.png"/><Relationship Id="rId3" Type="http://schemas.openxmlformats.org/officeDocument/2006/relationships/hyperlink" Target="https://www.interact-lighting.com/cs-cz?locale_code=en_&amp;remember_locale=cs_cz" TargetMode="External"/><Relationship Id="rId21" Type="http://schemas.openxmlformats.org/officeDocument/2006/relationships/hyperlink" Target="https://www.signify.com/global/innovation/brightsites" TargetMode="External"/><Relationship Id="rId7" Type="http://schemas.openxmlformats.org/officeDocument/2006/relationships/hyperlink" Target="https://www.philips-hue.com/cs-cz" TargetMode="External"/><Relationship Id="rId12" Type="http://schemas.openxmlformats.org/officeDocument/2006/relationships/image" Target="../media/image39.png"/><Relationship Id="rId17" Type="http://schemas.openxmlformats.org/officeDocument/2006/relationships/hyperlink" Target="https://www.signify.com/global/innovation/trulifi" TargetMode="External"/><Relationship Id="rId25" Type="http://schemas.openxmlformats.org/officeDocument/2006/relationships/hyperlink" Target="https://www.wizconnected.com/cs-cz" TargetMode="External"/><Relationship Id="rId2" Type="http://schemas.openxmlformats.org/officeDocument/2006/relationships/image" Target="../media/image34.png"/><Relationship Id="rId16" Type="http://schemas.openxmlformats.org/officeDocument/2006/relationships/image" Target="../media/image41.png"/><Relationship Id="rId20" Type="http://schemas.openxmlformats.org/officeDocument/2006/relationships/image" Target="../media/image43.png"/><Relationship Id="rId29" Type="http://schemas.openxmlformats.org/officeDocument/2006/relationships/image" Target="../media/image48.gif"/><Relationship Id="rId1" Type="http://schemas.openxmlformats.org/officeDocument/2006/relationships/hyperlink" Target="https://www.lighting.philips.cz/" TargetMode="External"/><Relationship Id="rId6" Type="http://schemas.openxmlformats.org/officeDocument/2006/relationships/image" Target="../media/image36.png"/><Relationship Id="rId11" Type="http://schemas.openxmlformats.org/officeDocument/2006/relationships/hyperlink" Target="https://www.vari-lite.com/global" TargetMode="External"/><Relationship Id="rId24" Type="http://schemas.openxmlformats.org/officeDocument/2006/relationships/image" Target="../media/image45.png"/><Relationship Id="rId5" Type="http://schemas.openxmlformats.org/officeDocument/2006/relationships/hyperlink" Target="https://www.signify.com/cs-cz" TargetMode="External"/><Relationship Id="rId15" Type="http://schemas.openxmlformats.org/officeDocument/2006/relationships/hyperlink" Target="https://www.supermodular.com/en/home/" TargetMode="External"/><Relationship Id="rId23" Type="http://schemas.openxmlformats.org/officeDocument/2006/relationships/hyperlink" Target="https://www.pila-led.com/cs-cz" TargetMode="External"/><Relationship Id="rId28" Type="http://schemas.openxmlformats.org/officeDocument/2006/relationships/image" Target="../media/image47.png"/><Relationship Id="rId10" Type="http://schemas.openxmlformats.org/officeDocument/2006/relationships/image" Target="../media/image38.png"/><Relationship Id="rId19" Type="http://schemas.openxmlformats.org/officeDocument/2006/relationships/hyperlink" Target="https://www.signify.com/global/innovation/natureconnect" TargetMode="External"/><Relationship Id="rId4" Type="http://schemas.openxmlformats.org/officeDocument/2006/relationships/image" Target="../media/image35.png"/><Relationship Id="rId9" Type="http://schemas.openxmlformats.org/officeDocument/2006/relationships/hyperlink" Target="https://www.colorkinetics.com/global" TargetMode="External"/><Relationship Id="rId14" Type="http://schemas.openxmlformats.org/officeDocument/2006/relationships/image" Target="../media/image40.png"/><Relationship Id="rId22" Type="http://schemas.openxmlformats.org/officeDocument/2006/relationships/image" Target="../media/image44.png"/><Relationship Id="rId27" Type="http://schemas.openxmlformats.org/officeDocument/2006/relationships/hyperlink" Target="https://dynalite.com/" TargetMode="External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.jpeg"/><Relationship Id="rId299" Type="http://schemas.openxmlformats.org/officeDocument/2006/relationships/image" Target="../media/image330.jpeg"/><Relationship Id="rId21" Type="http://schemas.openxmlformats.org/officeDocument/2006/relationships/image" Target="../media/image65.jpeg"/><Relationship Id="rId63" Type="http://schemas.openxmlformats.org/officeDocument/2006/relationships/image" Target="../media/image105.png"/><Relationship Id="rId159" Type="http://schemas.openxmlformats.org/officeDocument/2006/relationships/image" Target="../media/image195.jpeg"/><Relationship Id="rId324" Type="http://schemas.openxmlformats.org/officeDocument/2006/relationships/image" Target="../media/image353.png"/><Relationship Id="rId170" Type="http://schemas.openxmlformats.org/officeDocument/2006/relationships/image" Target="../media/image206.jpeg"/><Relationship Id="rId226" Type="http://schemas.openxmlformats.org/officeDocument/2006/relationships/image" Target="../media/image259.png"/><Relationship Id="rId268" Type="http://schemas.openxmlformats.org/officeDocument/2006/relationships/image" Target="../media/image300.png"/><Relationship Id="rId32" Type="http://schemas.openxmlformats.org/officeDocument/2006/relationships/image" Target="../media/image12.png"/><Relationship Id="rId74" Type="http://schemas.openxmlformats.org/officeDocument/2006/relationships/image" Target="../media/image116.png"/><Relationship Id="rId128" Type="http://schemas.openxmlformats.org/officeDocument/2006/relationships/image" Target="../media/image167.png"/><Relationship Id="rId335" Type="http://schemas.openxmlformats.org/officeDocument/2006/relationships/image" Target="../media/image363.png"/><Relationship Id="rId5" Type="http://schemas.openxmlformats.org/officeDocument/2006/relationships/image" Target="../media/image51.jpeg"/><Relationship Id="rId181" Type="http://schemas.openxmlformats.org/officeDocument/2006/relationships/image" Target="../media/image217.png"/><Relationship Id="rId237" Type="http://schemas.openxmlformats.org/officeDocument/2006/relationships/image" Target="../media/image270.jpeg"/><Relationship Id="rId279" Type="http://schemas.openxmlformats.org/officeDocument/2006/relationships/image" Target="../media/image311.png"/><Relationship Id="rId43" Type="http://schemas.openxmlformats.org/officeDocument/2006/relationships/image" Target="../media/image85.jpeg"/><Relationship Id="rId139" Type="http://schemas.openxmlformats.org/officeDocument/2006/relationships/image" Target="../media/image178.tiff"/><Relationship Id="rId290" Type="http://schemas.openxmlformats.org/officeDocument/2006/relationships/image" Target="../media/image321.png"/><Relationship Id="rId304" Type="http://schemas.openxmlformats.org/officeDocument/2006/relationships/image" Target="../media/image335.png"/><Relationship Id="rId346" Type="http://schemas.openxmlformats.org/officeDocument/2006/relationships/image" Target="../media/image374.png"/><Relationship Id="rId85" Type="http://schemas.openxmlformats.org/officeDocument/2006/relationships/image" Target="../media/image127.png"/><Relationship Id="rId150" Type="http://schemas.openxmlformats.org/officeDocument/2006/relationships/image" Target="../media/image186.png"/><Relationship Id="rId192" Type="http://schemas.openxmlformats.org/officeDocument/2006/relationships/image" Target="../media/image228.jpeg"/><Relationship Id="rId206" Type="http://schemas.openxmlformats.org/officeDocument/2006/relationships/image" Target="../media/image241.jpg"/><Relationship Id="rId248" Type="http://schemas.openxmlformats.org/officeDocument/2006/relationships/image" Target="../media/image280.png"/><Relationship Id="rId12" Type="http://schemas.openxmlformats.org/officeDocument/2006/relationships/image" Target="../media/image58.png"/><Relationship Id="rId108" Type="http://schemas.openxmlformats.org/officeDocument/2006/relationships/image" Target="../media/image148.jpeg"/><Relationship Id="rId315" Type="http://schemas.openxmlformats.org/officeDocument/2006/relationships/image" Target="../media/image344.png"/><Relationship Id="rId357" Type="http://schemas.openxmlformats.org/officeDocument/2006/relationships/image" Target="../media/image385.png"/><Relationship Id="rId54" Type="http://schemas.openxmlformats.org/officeDocument/2006/relationships/image" Target="../media/image96.png"/><Relationship Id="rId96" Type="http://schemas.openxmlformats.org/officeDocument/2006/relationships/image" Target="../media/image136.png"/><Relationship Id="rId161" Type="http://schemas.openxmlformats.org/officeDocument/2006/relationships/image" Target="../media/image197.jpeg"/><Relationship Id="rId217" Type="http://schemas.openxmlformats.org/officeDocument/2006/relationships/image" Target="../media/image252.jpeg"/><Relationship Id="rId259" Type="http://schemas.openxmlformats.org/officeDocument/2006/relationships/image" Target="../media/image291.png"/><Relationship Id="rId23" Type="http://schemas.openxmlformats.org/officeDocument/2006/relationships/image" Target="../media/image67.jpeg"/><Relationship Id="rId119" Type="http://schemas.openxmlformats.org/officeDocument/2006/relationships/image" Target="../media/image158.jpeg"/><Relationship Id="rId270" Type="http://schemas.openxmlformats.org/officeDocument/2006/relationships/image" Target="../media/image302.png"/><Relationship Id="rId326" Type="http://schemas.openxmlformats.org/officeDocument/2006/relationships/image" Target="../media/image355.png"/><Relationship Id="rId65" Type="http://schemas.openxmlformats.org/officeDocument/2006/relationships/image" Target="../media/image107.png"/><Relationship Id="rId130" Type="http://schemas.openxmlformats.org/officeDocument/2006/relationships/image" Target="../media/image169.png"/><Relationship Id="rId172" Type="http://schemas.openxmlformats.org/officeDocument/2006/relationships/image" Target="../media/image208.jpeg"/><Relationship Id="rId228" Type="http://schemas.openxmlformats.org/officeDocument/2006/relationships/image" Target="../media/image261.png"/><Relationship Id="rId281" Type="http://schemas.openxmlformats.org/officeDocument/2006/relationships/image" Target="../media/image313.jpeg"/><Relationship Id="rId337" Type="http://schemas.openxmlformats.org/officeDocument/2006/relationships/image" Target="../media/image365.png"/><Relationship Id="rId34" Type="http://schemas.openxmlformats.org/officeDocument/2006/relationships/image" Target="../media/image76.jpeg"/><Relationship Id="rId76" Type="http://schemas.openxmlformats.org/officeDocument/2006/relationships/image" Target="../media/image118.png"/><Relationship Id="rId141" Type="http://schemas.openxmlformats.org/officeDocument/2006/relationships/image" Target="../media/image180.png"/><Relationship Id="rId7" Type="http://schemas.openxmlformats.org/officeDocument/2006/relationships/image" Target="../media/image53.png"/><Relationship Id="rId183" Type="http://schemas.openxmlformats.org/officeDocument/2006/relationships/image" Target="../media/image219.jpeg"/><Relationship Id="rId239" Type="http://schemas.openxmlformats.org/officeDocument/2006/relationships/image" Target="../media/image272.jpeg"/><Relationship Id="rId250" Type="http://schemas.openxmlformats.org/officeDocument/2006/relationships/image" Target="../media/image282.png"/><Relationship Id="rId292" Type="http://schemas.openxmlformats.org/officeDocument/2006/relationships/image" Target="../media/image323.png"/><Relationship Id="rId306" Type="http://schemas.openxmlformats.org/officeDocument/2006/relationships/image" Target="../media/image337.png"/><Relationship Id="rId45" Type="http://schemas.openxmlformats.org/officeDocument/2006/relationships/image" Target="../media/image87.png"/><Relationship Id="rId87" Type="http://schemas.openxmlformats.org/officeDocument/2006/relationships/image" Target="../media/image129.png"/><Relationship Id="rId110" Type="http://schemas.openxmlformats.org/officeDocument/2006/relationships/image" Target="../media/image150.tiff"/><Relationship Id="rId348" Type="http://schemas.openxmlformats.org/officeDocument/2006/relationships/image" Target="../media/image376.png"/><Relationship Id="rId152" Type="http://schemas.openxmlformats.org/officeDocument/2006/relationships/image" Target="../media/image188.png"/><Relationship Id="rId194" Type="http://schemas.openxmlformats.org/officeDocument/2006/relationships/image" Target="../media/image230.png"/><Relationship Id="rId208" Type="http://schemas.openxmlformats.org/officeDocument/2006/relationships/image" Target="../media/image243.jpeg"/><Relationship Id="rId261" Type="http://schemas.openxmlformats.org/officeDocument/2006/relationships/image" Target="../media/image293.jpeg"/><Relationship Id="rId14" Type="http://schemas.openxmlformats.org/officeDocument/2006/relationships/image" Target="../media/image60.jpeg"/><Relationship Id="rId56" Type="http://schemas.openxmlformats.org/officeDocument/2006/relationships/image" Target="../media/image98.tiff"/><Relationship Id="rId317" Type="http://schemas.openxmlformats.org/officeDocument/2006/relationships/image" Target="../media/image346.png"/><Relationship Id="rId98" Type="http://schemas.openxmlformats.org/officeDocument/2006/relationships/image" Target="../media/image138.png"/><Relationship Id="rId121" Type="http://schemas.openxmlformats.org/officeDocument/2006/relationships/image" Target="../media/image160.jpeg"/><Relationship Id="rId163" Type="http://schemas.openxmlformats.org/officeDocument/2006/relationships/image" Target="../media/image199.png"/><Relationship Id="rId219" Type="http://schemas.openxmlformats.org/officeDocument/2006/relationships/image" Target="../media/image254.png"/><Relationship Id="rId230" Type="http://schemas.openxmlformats.org/officeDocument/2006/relationships/image" Target="../media/image263.jpeg"/><Relationship Id="rId25" Type="http://schemas.openxmlformats.org/officeDocument/2006/relationships/image" Target="../media/image69.jpeg"/><Relationship Id="rId46" Type="http://schemas.openxmlformats.org/officeDocument/2006/relationships/image" Target="../media/image88.png"/><Relationship Id="rId67" Type="http://schemas.openxmlformats.org/officeDocument/2006/relationships/image" Target="../media/image109.png"/><Relationship Id="rId272" Type="http://schemas.openxmlformats.org/officeDocument/2006/relationships/image" Target="../media/image304.png"/><Relationship Id="rId293" Type="http://schemas.openxmlformats.org/officeDocument/2006/relationships/image" Target="../media/image324.jpeg"/><Relationship Id="rId307" Type="http://schemas.openxmlformats.org/officeDocument/2006/relationships/image" Target="../media/image18.png"/><Relationship Id="rId328" Type="http://schemas.openxmlformats.org/officeDocument/2006/relationships/image" Target="../media/image357.png"/><Relationship Id="rId349" Type="http://schemas.openxmlformats.org/officeDocument/2006/relationships/image" Target="../media/image377.png"/><Relationship Id="rId88" Type="http://schemas.openxmlformats.org/officeDocument/2006/relationships/image" Target="../media/image10.png"/><Relationship Id="rId111" Type="http://schemas.openxmlformats.org/officeDocument/2006/relationships/image" Target="../media/image151.png"/><Relationship Id="rId132" Type="http://schemas.openxmlformats.org/officeDocument/2006/relationships/image" Target="../media/image171.jpeg"/><Relationship Id="rId153" Type="http://schemas.openxmlformats.org/officeDocument/2006/relationships/image" Target="../media/image189.png"/><Relationship Id="rId174" Type="http://schemas.openxmlformats.org/officeDocument/2006/relationships/image" Target="../media/image210.jpeg"/><Relationship Id="rId195" Type="http://schemas.openxmlformats.org/officeDocument/2006/relationships/image" Target="../media/image26.jpeg"/><Relationship Id="rId209" Type="http://schemas.openxmlformats.org/officeDocument/2006/relationships/image" Target="../media/image244.jpeg"/><Relationship Id="rId220" Type="http://schemas.openxmlformats.org/officeDocument/2006/relationships/image" Target="../media/image255.jpeg"/><Relationship Id="rId241" Type="http://schemas.openxmlformats.org/officeDocument/2006/relationships/image" Target="../media/image274.png"/><Relationship Id="rId15" Type="http://schemas.openxmlformats.org/officeDocument/2006/relationships/image" Target="../media/image61.jpeg"/><Relationship Id="rId36" Type="http://schemas.openxmlformats.org/officeDocument/2006/relationships/image" Target="../media/image78.jpeg"/><Relationship Id="rId57" Type="http://schemas.openxmlformats.org/officeDocument/2006/relationships/image" Target="../media/image99.png"/><Relationship Id="rId262" Type="http://schemas.openxmlformats.org/officeDocument/2006/relationships/image" Target="../media/image294.png"/><Relationship Id="rId283" Type="http://schemas.openxmlformats.org/officeDocument/2006/relationships/image" Target="../media/image314.png"/><Relationship Id="rId318" Type="http://schemas.openxmlformats.org/officeDocument/2006/relationships/image" Target="../media/image347.png"/><Relationship Id="rId339" Type="http://schemas.openxmlformats.org/officeDocument/2006/relationships/image" Target="../media/image367.png"/><Relationship Id="rId78" Type="http://schemas.openxmlformats.org/officeDocument/2006/relationships/image" Target="../media/image120.png"/><Relationship Id="rId99" Type="http://schemas.openxmlformats.org/officeDocument/2006/relationships/image" Target="../media/image139.png"/><Relationship Id="rId101" Type="http://schemas.openxmlformats.org/officeDocument/2006/relationships/image" Target="../media/image141.png"/><Relationship Id="rId122" Type="http://schemas.openxmlformats.org/officeDocument/2006/relationships/image" Target="../media/image161.png"/><Relationship Id="rId143" Type="http://schemas.openxmlformats.org/officeDocument/2006/relationships/image" Target="../media/image181.png"/><Relationship Id="rId164" Type="http://schemas.openxmlformats.org/officeDocument/2006/relationships/image" Target="../media/image200.jpeg"/><Relationship Id="rId185" Type="http://schemas.openxmlformats.org/officeDocument/2006/relationships/image" Target="../media/image221.jpeg"/><Relationship Id="rId350" Type="http://schemas.openxmlformats.org/officeDocument/2006/relationships/image" Target="../media/image378.png"/><Relationship Id="rId9" Type="http://schemas.openxmlformats.org/officeDocument/2006/relationships/image" Target="../media/image55.png"/><Relationship Id="rId210" Type="http://schemas.openxmlformats.org/officeDocument/2006/relationships/image" Target="../media/image245.jpeg"/><Relationship Id="rId26" Type="http://schemas.openxmlformats.org/officeDocument/2006/relationships/image" Target="../media/image70.jpeg"/><Relationship Id="rId231" Type="http://schemas.openxmlformats.org/officeDocument/2006/relationships/image" Target="../media/image264.png"/><Relationship Id="rId252" Type="http://schemas.openxmlformats.org/officeDocument/2006/relationships/image" Target="../media/image284.jpeg"/><Relationship Id="rId273" Type="http://schemas.openxmlformats.org/officeDocument/2006/relationships/image" Target="../media/image305.jpeg"/><Relationship Id="rId294" Type="http://schemas.openxmlformats.org/officeDocument/2006/relationships/image" Target="../media/image325.jpeg"/><Relationship Id="rId308" Type="http://schemas.openxmlformats.org/officeDocument/2006/relationships/image" Target="../media/image338.png"/><Relationship Id="rId329" Type="http://schemas.openxmlformats.org/officeDocument/2006/relationships/image" Target="../media/image358.png"/><Relationship Id="rId47" Type="http://schemas.openxmlformats.org/officeDocument/2006/relationships/image" Target="../media/image89.png"/><Relationship Id="rId68" Type="http://schemas.openxmlformats.org/officeDocument/2006/relationships/image" Target="../media/image110.png"/><Relationship Id="rId89" Type="http://schemas.openxmlformats.org/officeDocument/2006/relationships/image" Target="../media/image130.png"/><Relationship Id="rId112" Type="http://schemas.openxmlformats.org/officeDocument/2006/relationships/image" Target="../media/image152.png"/><Relationship Id="rId133" Type="http://schemas.openxmlformats.org/officeDocument/2006/relationships/image" Target="../media/image172.jpeg"/><Relationship Id="rId154" Type="http://schemas.openxmlformats.org/officeDocument/2006/relationships/image" Target="../media/image190.png"/><Relationship Id="rId175" Type="http://schemas.openxmlformats.org/officeDocument/2006/relationships/image" Target="../media/image211.jpeg"/><Relationship Id="rId340" Type="http://schemas.openxmlformats.org/officeDocument/2006/relationships/image" Target="../media/image368.png"/><Relationship Id="rId196" Type="http://schemas.openxmlformats.org/officeDocument/2006/relationships/image" Target="../media/image231.png"/><Relationship Id="rId200" Type="http://schemas.openxmlformats.org/officeDocument/2006/relationships/image" Target="../media/image235.png"/><Relationship Id="rId16" Type="http://schemas.openxmlformats.org/officeDocument/2006/relationships/image" Target="../media/image62.jpeg"/><Relationship Id="rId221" Type="http://schemas.openxmlformats.org/officeDocument/2006/relationships/image" Target="../media/image256.png"/><Relationship Id="rId242" Type="http://schemas.openxmlformats.org/officeDocument/2006/relationships/image" Target="../media/image275.png"/><Relationship Id="rId263" Type="http://schemas.openxmlformats.org/officeDocument/2006/relationships/image" Target="../media/image295.png"/><Relationship Id="rId284" Type="http://schemas.openxmlformats.org/officeDocument/2006/relationships/image" Target="../media/image315.png"/><Relationship Id="rId319" Type="http://schemas.openxmlformats.org/officeDocument/2006/relationships/image" Target="../media/image348.png"/><Relationship Id="rId37" Type="http://schemas.openxmlformats.org/officeDocument/2006/relationships/image" Target="../media/image79.jpeg"/><Relationship Id="rId58" Type="http://schemas.openxmlformats.org/officeDocument/2006/relationships/image" Target="../media/image100.png"/><Relationship Id="rId79" Type="http://schemas.openxmlformats.org/officeDocument/2006/relationships/image" Target="../media/image121.png"/><Relationship Id="rId102" Type="http://schemas.openxmlformats.org/officeDocument/2006/relationships/image" Target="../media/image142.jpeg"/><Relationship Id="rId123" Type="http://schemas.openxmlformats.org/officeDocument/2006/relationships/image" Target="../media/image162.png"/><Relationship Id="rId144" Type="http://schemas.openxmlformats.org/officeDocument/2006/relationships/image" Target="../media/image182.png"/><Relationship Id="rId330" Type="http://schemas.openxmlformats.org/officeDocument/2006/relationships/image" Target="../media/image359.png"/><Relationship Id="rId90" Type="http://schemas.openxmlformats.org/officeDocument/2006/relationships/image" Target="../media/image131.png"/><Relationship Id="rId165" Type="http://schemas.openxmlformats.org/officeDocument/2006/relationships/image" Target="../media/image201.jpeg"/><Relationship Id="rId186" Type="http://schemas.openxmlformats.org/officeDocument/2006/relationships/image" Target="../media/image222.jpeg"/><Relationship Id="rId351" Type="http://schemas.openxmlformats.org/officeDocument/2006/relationships/image" Target="../media/image379.png"/><Relationship Id="rId211" Type="http://schemas.openxmlformats.org/officeDocument/2006/relationships/image" Target="../media/image246.png"/><Relationship Id="rId232" Type="http://schemas.openxmlformats.org/officeDocument/2006/relationships/image" Target="../media/image265.jpeg"/><Relationship Id="rId253" Type="http://schemas.openxmlformats.org/officeDocument/2006/relationships/image" Target="../media/image285.png"/><Relationship Id="rId274" Type="http://schemas.openxmlformats.org/officeDocument/2006/relationships/image" Target="../media/image306.jpeg"/><Relationship Id="rId295" Type="http://schemas.openxmlformats.org/officeDocument/2006/relationships/image" Target="../media/image326.png"/><Relationship Id="rId309" Type="http://schemas.openxmlformats.org/officeDocument/2006/relationships/image" Target="../media/image19.png"/><Relationship Id="rId27" Type="http://schemas.openxmlformats.org/officeDocument/2006/relationships/image" Target="../media/image71.jpeg"/><Relationship Id="rId48" Type="http://schemas.openxmlformats.org/officeDocument/2006/relationships/image" Target="../media/image90.png"/><Relationship Id="rId69" Type="http://schemas.openxmlformats.org/officeDocument/2006/relationships/image" Target="../media/image111.png"/><Relationship Id="rId113" Type="http://schemas.openxmlformats.org/officeDocument/2006/relationships/image" Target="../media/image153.jpeg"/><Relationship Id="rId134" Type="http://schemas.openxmlformats.org/officeDocument/2006/relationships/image" Target="../media/image173.jpeg"/><Relationship Id="rId320" Type="http://schemas.openxmlformats.org/officeDocument/2006/relationships/image" Target="../media/image349.png"/><Relationship Id="rId80" Type="http://schemas.openxmlformats.org/officeDocument/2006/relationships/image" Target="../media/image122.png"/><Relationship Id="rId155" Type="http://schemas.openxmlformats.org/officeDocument/2006/relationships/image" Target="../media/image191.jpeg"/><Relationship Id="rId176" Type="http://schemas.openxmlformats.org/officeDocument/2006/relationships/image" Target="../media/image212.jpeg"/><Relationship Id="rId197" Type="http://schemas.openxmlformats.org/officeDocument/2006/relationships/image" Target="../media/image232.png"/><Relationship Id="rId341" Type="http://schemas.openxmlformats.org/officeDocument/2006/relationships/image" Target="../media/image369.png"/><Relationship Id="rId201" Type="http://schemas.openxmlformats.org/officeDocument/2006/relationships/image" Target="../media/image236.jpeg"/><Relationship Id="rId222" Type="http://schemas.openxmlformats.org/officeDocument/2006/relationships/image" Target="../media/image257.png"/><Relationship Id="rId243" Type="http://schemas.openxmlformats.org/officeDocument/2006/relationships/image" Target="../media/image276.png"/><Relationship Id="rId264" Type="http://schemas.openxmlformats.org/officeDocument/2006/relationships/image" Target="../media/image296.jpeg"/><Relationship Id="rId285" Type="http://schemas.openxmlformats.org/officeDocument/2006/relationships/image" Target="../media/image316.png"/><Relationship Id="rId17" Type="http://schemas.openxmlformats.org/officeDocument/2006/relationships/image" Target="../media/image8.jpeg"/><Relationship Id="rId38" Type="http://schemas.openxmlformats.org/officeDocument/2006/relationships/image" Target="../media/image80.jpeg"/><Relationship Id="rId59" Type="http://schemas.openxmlformats.org/officeDocument/2006/relationships/image" Target="../media/image101.jpeg"/><Relationship Id="rId103" Type="http://schemas.openxmlformats.org/officeDocument/2006/relationships/image" Target="../media/image143.png"/><Relationship Id="rId124" Type="http://schemas.openxmlformats.org/officeDocument/2006/relationships/image" Target="../media/image163.jpeg"/><Relationship Id="rId310" Type="http://schemas.openxmlformats.org/officeDocument/2006/relationships/image" Target="../media/image339.png"/><Relationship Id="rId70" Type="http://schemas.openxmlformats.org/officeDocument/2006/relationships/image" Target="../media/image112.png"/><Relationship Id="rId91" Type="http://schemas.openxmlformats.org/officeDocument/2006/relationships/image" Target="../media/image132.png"/><Relationship Id="rId145" Type="http://schemas.openxmlformats.org/officeDocument/2006/relationships/image" Target="../media/image21.png"/><Relationship Id="rId166" Type="http://schemas.openxmlformats.org/officeDocument/2006/relationships/image" Target="../media/image202.jpeg"/><Relationship Id="rId187" Type="http://schemas.openxmlformats.org/officeDocument/2006/relationships/image" Target="../media/image223.jpeg"/><Relationship Id="rId331" Type="http://schemas.openxmlformats.org/officeDocument/2006/relationships/image" Target="../media/image32.png"/><Relationship Id="rId352" Type="http://schemas.openxmlformats.org/officeDocument/2006/relationships/image" Target="../media/image380.png"/><Relationship Id="rId1" Type="http://schemas.openxmlformats.org/officeDocument/2006/relationships/image" Target="../media/image49.png"/><Relationship Id="rId212" Type="http://schemas.openxmlformats.org/officeDocument/2006/relationships/image" Target="../media/image247.png"/><Relationship Id="rId233" Type="http://schemas.openxmlformats.org/officeDocument/2006/relationships/image" Target="../media/image266.jpeg"/><Relationship Id="rId254" Type="http://schemas.openxmlformats.org/officeDocument/2006/relationships/image" Target="../media/image286.png"/><Relationship Id="rId28" Type="http://schemas.openxmlformats.org/officeDocument/2006/relationships/image" Target="../media/image72.jpeg"/><Relationship Id="rId49" Type="http://schemas.openxmlformats.org/officeDocument/2006/relationships/image" Target="../media/image91.png"/><Relationship Id="rId114" Type="http://schemas.openxmlformats.org/officeDocument/2006/relationships/image" Target="../media/image154.jpeg"/><Relationship Id="rId275" Type="http://schemas.openxmlformats.org/officeDocument/2006/relationships/image" Target="../media/image307.jpeg"/><Relationship Id="rId296" Type="http://schemas.openxmlformats.org/officeDocument/2006/relationships/image" Target="../media/image327.png"/><Relationship Id="rId300" Type="http://schemas.openxmlformats.org/officeDocument/2006/relationships/image" Target="../media/image331.png"/><Relationship Id="rId60" Type="http://schemas.openxmlformats.org/officeDocument/2006/relationships/image" Target="../media/image102.jpeg"/><Relationship Id="rId81" Type="http://schemas.openxmlformats.org/officeDocument/2006/relationships/image" Target="../media/image123.png"/><Relationship Id="rId135" Type="http://schemas.openxmlformats.org/officeDocument/2006/relationships/image" Target="../media/image174.jpeg"/><Relationship Id="rId156" Type="http://schemas.openxmlformats.org/officeDocument/2006/relationships/image" Target="../media/image192.jpeg"/><Relationship Id="rId177" Type="http://schemas.openxmlformats.org/officeDocument/2006/relationships/image" Target="../media/image213.jpeg"/><Relationship Id="rId198" Type="http://schemas.openxmlformats.org/officeDocument/2006/relationships/image" Target="../media/image233.png"/><Relationship Id="rId321" Type="http://schemas.openxmlformats.org/officeDocument/2006/relationships/image" Target="../media/image350.png"/><Relationship Id="rId342" Type="http://schemas.openxmlformats.org/officeDocument/2006/relationships/image" Target="../media/image370.png"/><Relationship Id="rId202" Type="http://schemas.openxmlformats.org/officeDocument/2006/relationships/image" Target="../media/image237.jpeg"/><Relationship Id="rId223" Type="http://schemas.openxmlformats.org/officeDocument/2006/relationships/image" Target="../media/image24.png"/><Relationship Id="rId244" Type="http://schemas.openxmlformats.org/officeDocument/2006/relationships/image" Target="../media/image277.png"/><Relationship Id="rId18" Type="http://schemas.openxmlformats.org/officeDocument/2006/relationships/image" Target="../media/image9.jpeg"/><Relationship Id="rId39" Type="http://schemas.openxmlformats.org/officeDocument/2006/relationships/image" Target="../media/image81.jpeg"/><Relationship Id="rId265" Type="http://schemas.openxmlformats.org/officeDocument/2006/relationships/image" Target="../media/image297.jpeg"/><Relationship Id="rId286" Type="http://schemas.openxmlformats.org/officeDocument/2006/relationships/image" Target="../media/image317.png"/><Relationship Id="rId50" Type="http://schemas.openxmlformats.org/officeDocument/2006/relationships/image" Target="../media/image92.png"/><Relationship Id="rId104" Type="http://schemas.openxmlformats.org/officeDocument/2006/relationships/image" Target="../media/image144.jpeg"/><Relationship Id="rId125" Type="http://schemas.openxmlformats.org/officeDocument/2006/relationships/image" Target="../media/image164.jpeg"/><Relationship Id="rId146" Type="http://schemas.openxmlformats.org/officeDocument/2006/relationships/image" Target="../media/image183.png"/><Relationship Id="rId167" Type="http://schemas.openxmlformats.org/officeDocument/2006/relationships/image" Target="../media/image203.jpeg"/><Relationship Id="rId188" Type="http://schemas.openxmlformats.org/officeDocument/2006/relationships/image" Target="../media/image224.jpeg"/><Relationship Id="rId311" Type="http://schemas.openxmlformats.org/officeDocument/2006/relationships/image" Target="../media/image340.png"/><Relationship Id="rId332" Type="http://schemas.openxmlformats.org/officeDocument/2006/relationships/image" Target="../media/image360.png"/><Relationship Id="rId353" Type="http://schemas.openxmlformats.org/officeDocument/2006/relationships/image" Target="../media/image381.png"/><Relationship Id="rId71" Type="http://schemas.openxmlformats.org/officeDocument/2006/relationships/image" Target="../media/image113.png"/><Relationship Id="rId92" Type="http://schemas.openxmlformats.org/officeDocument/2006/relationships/image" Target="../media/image133.png"/><Relationship Id="rId213" Type="http://schemas.openxmlformats.org/officeDocument/2006/relationships/image" Target="../media/image248.GIF"/><Relationship Id="rId234" Type="http://schemas.openxmlformats.org/officeDocument/2006/relationships/image" Target="../media/image267.jpeg"/><Relationship Id="rId2" Type="http://schemas.openxmlformats.org/officeDocument/2006/relationships/image" Target="../media/image5.png"/><Relationship Id="rId29" Type="http://schemas.openxmlformats.org/officeDocument/2006/relationships/image" Target="../media/image73.png"/><Relationship Id="rId255" Type="http://schemas.openxmlformats.org/officeDocument/2006/relationships/image" Target="../media/image287.png"/><Relationship Id="rId276" Type="http://schemas.openxmlformats.org/officeDocument/2006/relationships/image" Target="../media/image308.png"/><Relationship Id="rId297" Type="http://schemas.openxmlformats.org/officeDocument/2006/relationships/image" Target="../media/image328.png"/><Relationship Id="rId40" Type="http://schemas.openxmlformats.org/officeDocument/2006/relationships/image" Target="../media/image82.png"/><Relationship Id="rId115" Type="http://schemas.openxmlformats.org/officeDocument/2006/relationships/image" Target="../media/image155.jpeg"/><Relationship Id="rId136" Type="http://schemas.openxmlformats.org/officeDocument/2006/relationships/image" Target="../media/image175.jpeg"/><Relationship Id="rId157" Type="http://schemas.openxmlformats.org/officeDocument/2006/relationships/image" Target="../media/image193.jpeg"/><Relationship Id="rId178" Type="http://schemas.openxmlformats.org/officeDocument/2006/relationships/image" Target="../media/image214.jpeg"/><Relationship Id="rId301" Type="http://schemas.openxmlformats.org/officeDocument/2006/relationships/image" Target="../media/image332.png"/><Relationship Id="rId322" Type="http://schemas.openxmlformats.org/officeDocument/2006/relationships/image" Target="../media/image351.png"/><Relationship Id="rId343" Type="http://schemas.openxmlformats.org/officeDocument/2006/relationships/image" Target="../media/image371.png"/><Relationship Id="rId61" Type="http://schemas.openxmlformats.org/officeDocument/2006/relationships/image" Target="../media/image103.png"/><Relationship Id="rId82" Type="http://schemas.openxmlformats.org/officeDocument/2006/relationships/image" Target="../media/image124.png"/><Relationship Id="rId199" Type="http://schemas.openxmlformats.org/officeDocument/2006/relationships/image" Target="../media/image234.jpeg"/><Relationship Id="rId203" Type="http://schemas.openxmlformats.org/officeDocument/2006/relationships/image" Target="../media/image238.jpeg"/><Relationship Id="rId19" Type="http://schemas.openxmlformats.org/officeDocument/2006/relationships/image" Target="../media/image63.jpeg"/><Relationship Id="rId224" Type="http://schemas.openxmlformats.org/officeDocument/2006/relationships/image" Target="../media/image25.GIF"/><Relationship Id="rId245" Type="http://schemas.openxmlformats.org/officeDocument/2006/relationships/image" Target="../media/image278.png"/><Relationship Id="rId266" Type="http://schemas.openxmlformats.org/officeDocument/2006/relationships/image" Target="../media/image298.png"/><Relationship Id="rId287" Type="http://schemas.openxmlformats.org/officeDocument/2006/relationships/image" Target="../media/image318.png"/><Relationship Id="rId30" Type="http://schemas.openxmlformats.org/officeDocument/2006/relationships/image" Target="../media/image74.png"/><Relationship Id="rId105" Type="http://schemas.openxmlformats.org/officeDocument/2006/relationships/image" Target="../media/image145.png"/><Relationship Id="rId126" Type="http://schemas.openxmlformats.org/officeDocument/2006/relationships/image" Target="../media/image165.png"/><Relationship Id="rId147" Type="http://schemas.openxmlformats.org/officeDocument/2006/relationships/image" Target="../media/image23.png"/><Relationship Id="rId168" Type="http://schemas.openxmlformats.org/officeDocument/2006/relationships/image" Target="../media/image204.jpeg"/><Relationship Id="rId312" Type="http://schemas.openxmlformats.org/officeDocument/2006/relationships/image" Target="../media/image341.png"/><Relationship Id="rId333" Type="http://schemas.openxmlformats.org/officeDocument/2006/relationships/image" Target="../media/image361.png"/><Relationship Id="rId354" Type="http://schemas.openxmlformats.org/officeDocument/2006/relationships/image" Target="../media/image382.png"/><Relationship Id="rId51" Type="http://schemas.openxmlformats.org/officeDocument/2006/relationships/image" Target="../media/image93.png"/><Relationship Id="rId72" Type="http://schemas.openxmlformats.org/officeDocument/2006/relationships/image" Target="../media/image114.png"/><Relationship Id="rId93" Type="http://schemas.openxmlformats.org/officeDocument/2006/relationships/image" Target="../media/image134.png"/><Relationship Id="rId189" Type="http://schemas.openxmlformats.org/officeDocument/2006/relationships/image" Target="../media/image225.jpeg"/><Relationship Id="rId3" Type="http://schemas.openxmlformats.org/officeDocument/2006/relationships/image" Target="../media/image4.png"/><Relationship Id="rId214" Type="http://schemas.openxmlformats.org/officeDocument/2006/relationships/image" Target="../media/image249.GIF"/><Relationship Id="rId235" Type="http://schemas.openxmlformats.org/officeDocument/2006/relationships/image" Target="../media/image268.png"/><Relationship Id="rId256" Type="http://schemas.openxmlformats.org/officeDocument/2006/relationships/image" Target="../media/image288.png"/><Relationship Id="rId277" Type="http://schemas.openxmlformats.org/officeDocument/2006/relationships/image" Target="../media/image309.png"/><Relationship Id="rId298" Type="http://schemas.openxmlformats.org/officeDocument/2006/relationships/image" Target="../media/image329.jpeg"/><Relationship Id="rId116" Type="http://schemas.openxmlformats.org/officeDocument/2006/relationships/image" Target="../media/image156.jpeg"/><Relationship Id="rId137" Type="http://schemas.openxmlformats.org/officeDocument/2006/relationships/image" Target="../media/image176.png"/><Relationship Id="rId158" Type="http://schemas.openxmlformats.org/officeDocument/2006/relationships/image" Target="../media/image194.jpeg"/><Relationship Id="rId302" Type="http://schemas.openxmlformats.org/officeDocument/2006/relationships/image" Target="../media/image333.png"/><Relationship Id="rId323" Type="http://schemas.openxmlformats.org/officeDocument/2006/relationships/image" Target="../media/image352.png"/><Relationship Id="rId344" Type="http://schemas.openxmlformats.org/officeDocument/2006/relationships/image" Target="../media/image372.png"/><Relationship Id="rId20" Type="http://schemas.openxmlformats.org/officeDocument/2006/relationships/image" Target="../media/image64.jpeg"/><Relationship Id="rId41" Type="http://schemas.openxmlformats.org/officeDocument/2006/relationships/image" Target="../media/image83.png"/><Relationship Id="rId62" Type="http://schemas.openxmlformats.org/officeDocument/2006/relationships/image" Target="../media/image104.png"/><Relationship Id="rId83" Type="http://schemas.openxmlformats.org/officeDocument/2006/relationships/image" Target="../media/image125.png"/><Relationship Id="rId179" Type="http://schemas.openxmlformats.org/officeDocument/2006/relationships/image" Target="../media/image215.jpeg"/><Relationship Id="rId190" Type="http://schemas.openxmlformats.org/officeDocument/2006/relationships/image" Target="../media/image226.jpeg"/><Relationship Id="rId204" Type="http://schemas.openxmlformats.org/officeDocument/2006/relationships/image" Target="../media/image239.png"/><Relationship Id="rId225" Type="http://schemas.openxmlformats.org/officeDocument/2006/relationships/image" Target="../media/image258.png"/><Relationship Id="rId246" Type="http://schemas.openxmlformats.org/officeDocument/2006/relationships/image" Target="../media/image279.png"/><Relationship Id="rId267" Type="http://schemas.openxmlformats.org/officeDocument/2006/relationships/image" Target="../media/image299.jpeg"/><Relationship Id="rId288" Type="http://schemas.openxmlformats.org/officeDocument/2006/relationships/image" Target="../media/image319.png"/><Relationship Id="rId106" Type="http://schemas.openxmlformats.org/officeDocument/2006/relationships/image" Target="../media/image146.png"/><Relationship Id="rId127" Type="http://schemas.openxmlformats.org/officeDocument/2006/relationships/image" Target="../media/image166.png"/><Relationship Id="rId313" Type="http://schemas.openxmlformats.org/officeDocument/2006/relationships/image" Target="../media/image342.jpeg"/><Relationship Id="rId10" Type="http://schemas.openxmlformats.org/officeDocument/2006/relationships/image" Target="../media/image56.jpeg"/><Relationship Id="rId31" Type="http://schemas.openxmlformats.org/officeDocument/2006/relationships/image" Target="../media/image75.png"/><Relationship Id="rId52" Type="http://schemas.openxmlformats.org/officeDocument/2006/relationships/image" Target="../media/image94.jpeg"/><Relationship Id="rId73" Type="http://schemas.openxmlformats.org/officeDocument/2006/relationships/image" Target="../media/image115.png"/><Relationship Id="rId94" Type="http://schemas.openxmlformats.org/officeDocument/2006/relationships/image" Target="../media/image135.png"/><Relationship Id="rId148" Type="http://schemas.openxmlformats.org/officeDocument/2006/relationships/image" Target="../media/image184.png"/><Relationship Id="rId169" Type="http://schemas.openxmlformats.org/officeDocument/2006/relationships/image" Target="../media/image205.png"/><Relationship Id="rId334" Type="http://schemas.openxmlformats.org/officeDocument/2006/relationships/image" Target="../media/image362.png"/><Relationship Id="rId355" Type="http://schemas.openxmlformats.org/officeDocument/2006/relationships/image" Target="../media/image383.png"/><Relationship Id="rId4" Type="http://schemas.openxmlformats.org/officeDocument/2006/relationships/image" Target="../media/image50.png"/><Relationship Id="rId180" Type="http://schemas.openxmlformats.org/officeDocument/2006/relationships/image" Target="../media/image216.jpeg"/><Relationship Id="rId215" Type="http://schemas.openxmlformats.org/officeDocument/2006/relationships/image" Target="../media/image250.GIF"/><Relationship Id="rId236" Type="http://schemas.openxmlformats.org/officeDocument/2006/relationships/image" Target="../media/image269.png"/><Relationship Id="rId257" Type="http://schemas.openxmlformats.org/officeDocument/2006/relationships/image" Target="../media/image289.png"/><Relationship Id="rId278" Type="http://schemas.openxmlformats.org/officeDocument/2006/relationships/image" Target="../media/image310.png"/><Relationship Id="rId303" Type="http://schemas.openxmlformats.org/officeDocument/2006/relationships/image" Target="../media/image334.png"/><Relationship Id="rId42" Type="http://schemas.openxmlformats.org/officeDocument/2006/relationships/image" Target="../media/image84.jpeg"/><Relationship Id="rId84" Type="http://schemas.openxmlformats.org/officeDocument/2006/relationships/image" Target="../media/image126.png"/><Relationship Id="rId138" Type="http://schemas.openxmlformats.org/officeDocument/2006/relationships/image" Target="../media/image177.jpeg"/><Relationship Id="rId345" Type="http://schemas.openxmlformats.org/officeDocument/2006/relationships/image" Target="../media/image373.png"/><Relationship Id="rId191" Type="http://schemas.openxmlformats.org/officeDocument/2006/relationships/image" Target="../media/image227.jpeg"/><Relationship Id="rId205" Type="http://schemas.openxmlformats.org/officeDocument/2006/relationships/image" Target="../media/image240.jpeg"/><Relationship Id="rId247" Type="http://schemas.openxmlformats.org/officeDocument/2006/relationships/image" Target="../media/image28.png"/><Relationship Id="rId107" Type="http://schemas.openxmlformats.org/officeDocument/2006/relationships/image" Target="../media/image147.png"/><Relationship Id="rId289" Type="http://schemas.openxmlformats.org/officeDocument/2006/relationships/image" Target="../media/image320.png"/><Relationship Id="rId11" Type="http://schemas.openxmlformats.org/officeDocument/2006/relationships/image" Target="../media/image57.jpeg"/><Relationship Id="rId53" Type="http://schemas.openxmlformats.org/officeDocument/2006/relationships/image" Target="../media/image95.png"/><Relationship Id="rId149" Type="http://schemas.openxmlformats.org/officeDocument/2006/relationships/image" Target="../media/image185.png"/><Relationship Id="rId314" Type="http://schemas.openxmlformats.org/officeDocument/2006/relationships/image" Target="../media/image343.png"/><Relationship Id="rId356" Type="http://schemas.openxmlformats.org/officeDocument/2006/relationships/image" Target="../media/image384.png"/><Relationship Id="rId95" Type="http://schemas.openxmlformats.org/officeDocument/2006/relationships/image" Target="../media/image14.png"/><Relationship Id="rId160" Type="http://schemas.openxmlformats.org/officeDocument/2006/relationships/image" Target="../media/image196.jpeg"/><Relationship Id="rId216" Type="http://schemas.openxmlformats.org/officeDocument/2006/relationships/image" Target="../media/image251.png"/><Relationship Id="rId258" Type="http://schemas.openxmlformats.org/officeDocument/2006/relationships/image" Target="../media/image290.png"/><Relationship Id="rId22" Type="http://schemas.openxmlformats.org/officeDocument/2006/relationships/image" Target="../media/image66.jpeg"/><Relationship Id="rId64" Type="http://schemas.openxmlformats.org/officeDocument/2006/relationships/image" Target="../media/image106.jpeg"/><Relationship Id="rId118" Type="http://schemas.openxmlformats.org/officeDocument/2006/relationships/image" Target="../media/image157.jpeg"/><Relationship Id="rId325" Type="http://schemas.openxmlformats.org/officeDocument/2006/relationships/image" Target="../media/image354.png"/><Relationship Id="rId171" Type="http://schemas.openxmlformats.org/officeDocument/2006/relationships/image" Target="../media/image207.jpeg"/><Relationship Id="rId227" Type="http://schemas.openxmlformats.org/officeDocument/2006/relationships/image" Target="../media/image260.png"/><Relationship Id="rId269" Type="http://schemas.openxmlformats.org/officeDocument/2006/relationships/image" Target="../media/image301.png"/><Relationship Id="rId33" Type="http://schemas.openxmlformats.org/officeDocument/2006/relationships/image" Target="../media/image13.jpeg"/><Relationship Id="rId129" Type="http://schemas.openxmlformats.org/officeDocument/2006/relationships/image" Target="../media/image168.png"/><Relationship Id="rId280" Type="http://schemas.openxmlformats.org/officeDocument/2006/relationships/image" Target="../media/image312.png"/><Relationship Id="rId336" Type="http://schemas.openxmlformats.org/officeDocument/2006/relationships/image" Target="../media/image364.png"/><Relationship Id="rId75" Type="http://schemas.openxmlformats.org/officeDocument/2006/relationships/image" Target="../media/image117.png"/><Relationship Id="rId140" Type="http://schemas.openxmlformats.org/officeDocument/2006/relationships/image" Target="../media/image179.png"/><Relationship Id="rId182" Type="http://schemas.openxmlformats.org/officeDocument/2006/relationships/image" Target="../media/image218.png"/><Relationship Id="rId6" Type="http://schemas.openxmlformats.org/officeDocument/2006/relationships/image" Target="../media/image52.jpeg"/><Relationship Id="rId238" Type="http://schemas.openxmlformats.org/officeDocument/2006/relationships/image" Target="../media/image271.png"/><Relationship Id="rId291" Type="http://schemas.openxmlformats.org/officeDocument/2006/relationships/image" Target="../media/image322.jpeg"/><Relationship Id="rId305" Type="http://schemas.openxmlformats.org/officeDocument/2006/relationships/image" Target="../media/image336.png"/><Relationship Id="rId347" Type="http://schemas.openxmlformats.org/officeDocument/2006/relationships/image" Target="../media/image375.png"/><Relationship Id="rId44" Type="http://schemas.openxmlformats.org/officeDocument/2006/relationships/image" Target="../media/image86.png"/><Relationship Id="rId86" Type="http://schemas.openxmlformats.org/officeDocument/2006/relationships/image" Target="../media/image128.png"/><Relationship Id="rId151" Type="http://schemas.openxmlformats.org/officeDocument/2006/relationships/image" Target="../media/image187.png"/><Relationship Id="rId193" Type="http://schemas.openxmlformats.org/officeDocument/2006/relationships/image" Target="../media/image229.png"/><Relationship Id="rId207" Type="http://schemas.openxmlformats.org/officeDocument/2006/relationships/image" Target="../media/image242.jpeg"/><Relationship Id="rId249" Type="http://schemas.openxmlformats.org/officeDocument/2006/relationships/image" Target="../media/image281.png"/><Relationship Id="rId13" Type="http://schemas.openxmlformats.org/officeDocument/2006/relationships/image" Target="../media/image59.png"/><Relationship Id="rId109" Type="http://schemas.openxmlformats.org/officeDocument/2006/relationships/image" Target="../media/image149.png"/><Relationship Id="rId260" Type="http://schemas.openxmlformats.org/officeDocument/2006/relationships/image" Target="../media/image292.jpeg"/><Relationship Id="rId316" Type="http://schemas.openxmlformats.org/officeDocument/2006/relationships/image" Target="../media/image345.png"/><Relationship Id="rId55" Type="http://schemas.openxmlformats.org/officeDocument/2006/relationships/image" Target="../media/image97.png"/><Relationship Id="rId97" Type="http://schemas.openxmlformats.org/officeDocument/2006/relationships/image" Target="../media/image137.png"/><Relationship Id="rId120" Type="http://schemas.openxmlformats.org/officeDocument/2006/relationships/image" Target="../media/image159.jpeg"/><Relationship Id="rId162" Type="http://schemas.openxmlformats.org/officeDocument/2006/relationships/image" Target="../media/image198.png"/><Relationship Id="rId218" Type="http://schemas.openxmlformats.org/officeDocument/2006/relationships/image" Target="../media/image253.png"/><Relationship Id="rId271" Type="http://schemas.openxmlformats.org/officeDocument/2006/relationships/image" Target="../media/image303.png"/><Relationship Id="rId24" Type="http://schemas.openxmlformats.org/officeDocument/2006/relationships/image" Target="../media/image68.jpeg"/><Relationship Id="rId66" Type="http://schemas.openxmlformats.org/officeDocument/2006/relationships/image" Target="../media/image108.png"/><Relationship Id="rId131" Type="http://schemas.openxmlformats.org/officeDocument/2006/relationships/image" Target="../media/image170.jpeg"/><Relationship Id="rId327" Type="http://schemas.openxmlformats.org/officeDocument/2006/relationships/image" Target="../media/image356.png"/><Relationship Id="rId173" Type="http://schemas.openxmlformats.org/officeDocument/2006/relationships/image" Target="../media/image209.jpeg"/><Relationship Id="rId229" Type="http://schemas.openxmlformats.org/officeDocument/2006/relationships/image" Target="../media/image262.png"/><Relationship Id="rId240" Type="http://schemas.openxmlformats.org/officeDocument/2006/relationships/image" Target="../media/image273.png"/><Relationship Id="rId35" Type="http://schemas.openxmlformats.org/officeDocument/2006/relationships/image" Target="../media/image77.jpeg"/><Relationship Id="rId77" Type="http://schemas.openxmlformats.org/officeDocument/2006/relationships/image" Target="../media/image119.png"/><Relationship Id="rId100" Type="http://schemas.openxmlformats.org/officeDocument/2006/relationships/image" Target="../media/image140.jpeg"/><Relationship Id="rId282" Type="http://schemas.openxmlformats.org/officeDocument/2006/relationships/image" Target="../media/image31.png"/><Relationship Id="rId338" Type="http://schemas.openxmlformats.org/officeDocument/2006/relationships/image" Target="../media/image366.png"/><Relationship Id="rId8" Type="http://schemas.openxmlformats.org/officeDocument/2006/relationships/image" Target="../media/image54.tiff"/><Relationship Id="rId142" Type="http://schemas.openxmlformats.org/officeDocument/2006/relationships/image" Target="../media/image20.png"/><Relationship Id="rId184" Type="http://schemas.openxmlformats.org/officeDocument/2006/relationships/image" Target="../media/image220.png"/><Relationship Id="rId251" Type="http://schemas.openxmlformats.org/officeDocument/2006/relationships/image" Target="../media/image283.jpe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11113</xdr:rowOff>
    </xdr:from>
    <xdr:to>
      <xdr:col>9</xdr:col>
      <xdr:colOff>238815</xdr:colOff>
      <xdr:row>42</xdr:row>
      <xdr:rowOff>161315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A672A63-E105-2E0B-9F80-CFA3A68DC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11113"/>
          <a:ext cx="4944165" cy="699867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59532</xdr:colOff>
      <xdr:row>23</xdr:row>
      <xdr:rowOff>83344</xdr:rowOff>
    </xdr:from>
    <xdr:to>
      <xdr:col>5</xdr:col>
      <xdr:colOff>1104506</xdr:colOff>
      <xdr:row>33</xdr:row>
      <xdr:rowOff>48540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28ABA56-A791-044F-3DC4-2B5587A94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8126" y="8691563"/>
          <a:ext cx="7760099" cy="2346446"/>
        </a:xfrm>
        <a:prstGeom prst="rect">
          <a:avLst/>
        </a:prstGeom>
      </xdr:spPr>
    </xdr:pic>
    <xdr:clientData/>
  </xdr:twoCellAnchor>
  <xdr:twoCellAnchor editAs="oneCell">
    <xdr:from>
      <xdr:col>1</xdr:col>
      <xdr:colOff>58737</xdr:colOff>
      <xdr:row>33</xdr:row>
      <xdr:rowOff>11905</xdr:rowOff>
    </xdr:from>
    <xdr:to>
      <xdr:col>5</xdr:col>
      <xdr:colOff>1103710</xdr:colOff>
      <xdr:row>51</xdr:row>
      <xdr:rowOff>169241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C374C09-8A0A-3E17-96CF-B087E8666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3362" y="10267155"/>
          <a:ext cx="7760098" cy="344346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666749</xdr:colOff>
      <xdr:row>4</xdr:row>
      <xdr:rowOff>83343</xdr:rowOff>
    </xdr:from>
    <xdr:to>
      <xdr:col>5</xdr:col>
      <xdr:colOff>812799</xdr:colOff>
      <xdr:row>4</xdr:row>
      <xdr:rowOff>238124</xdr:rowOff>
    </xdr:to>
    <xdr:sp macro="" textlink="">
      <xdr:nvSpPr>
        <xdr:cNvPr id="10" name="Arrow: Right 9">
          <a:extLst>
            <a:ext uri="{FF2B5EF4-FFF2-40B4-BE49-F238E27FC236}">
              <a16:creationId xmlns:a16="http://schemas.microsoft.com/office/drawing/2014/main" id="{9C65BE14-44D9-44C7-B0C4-4AFED90307DB}"/>
            </a:ext>
          </a:extLst>
        </xdr:cNvPr>
        <xdr:cNvSpPr/>
      </xdr:nvSpPr>
      <xdr:spPr>
        <a:xfrm>
          <a:off x="3929062" y="1035843"/>
          <a:ext cx="146050" cy="154781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2543175</xdr:colOff>
      <xdr:row>3</xdr:row>
      <xdr:rowOff>95250</xdr:rowOff>
    </xdr:from>
    <xdr:to>
      <xdr:col>5</xdr:col>
      <xdr:colOff>287339</xdr:colOff>
      <xdr:row>5</xdr:row>
      <xdr:rowOff>112175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4A863A5-6FF0-4D73-9250-B72C7660F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7950" y="752475"/>
          <a:ext cx="896939" cy="493175"/>
        </a:xfrm>
        <a:prstGeom prst="rect">
          <a:avLst/>
        </a:prstGeom>
      </xdr:spPr>
    </xdr:pic>
    <xdr:clientData/>
  </xdr:twoCellAnchor>
  <xdr:twoCellAnchor editAs="oneCell">
    <xdr:from>
      <xdr:col>15</xdr:col>
      <xdr:colOff>323850</xdr:colOff>
      <xdr:row>3</xdr:row>
      <xdr:rowOff>57150</xdr:rowOff>
    </xdr:from>
    <xdr:to>
      <xdr:col>17</xdr:col>
      <xdr:colOff>26194</xdr:colOff>
      <xdr:row>5</xdr:row>
      <xdr:rowOff>135731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FEC4B2C-7DAB-41B3-8F73-9BAAA87A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030200" y="714375"/>
          <a:ext cx="810419" cy="554831"/>
        </a:xfrm>
        <a:prstGeom prst="rect">
          <a:avLst/>
        </a:prstGeom>
      </xdr:spPr>
    </xdr:pic>
    <xdr:clientData/>
  </xdr:twoCellAnchor>
  <xdr:twoCellAnchor editAs="oneCell">
    <xdr:from>
      <xdr:col>1</xdr:col>
      <xdr:colOff>2185196</xdr:colOff>
      <xdr:row>8</xdr:row>
      <xdr:rowOff>35719</xdr:rowOff>
    </xdr:from>
    <xdr:to>
      <xdr:col>1</xdr:col>
      <xdr:colOff>2473326</xdr:colOff>
      <xdr:row>10</xdr:row>
      <xdr:rowOff>164041</xdr:rowOff>
    </xdr:to>
    <xdr:pic>
      <xdr:nvPicPr>
        <xdr:cNvPr id="3" name="Picture 87">
          <a:extLst>
            <a:ext uri="{FF2B5EF4-FFF2-40B4-BE49-F238E27FC236}">
              <a16:creationId xmlns:a16="http://schemas.microsoft.com/office/drawing/2014/main" id="{6EFC8107-8CA5-4116-AB8C-D7556EEBC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2352" y="2012157"/>
          <a:ext cx="288130" cy="47915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678656</xdr:colOff>
      <xdr:row>4</xdr:row>
      <xdr:rowOff>95249</xdr:rowOff>
    </xdr:from>
    <xdr:to>
      <xdr:col>5</xdr:col>
      <xdr:colOff>818356</xdr:colOff>
      <xdr:row>4</xdr:row>
      <xdr:rowOff>243680</xdr:rowOff>
    </xdr:to>
    <xdr:sp macro="" textlink="">
      <xdr:nvSpPr>
        <xdr:cNvPr id="4" name="Arrow: Right 3">
          <a:extLst>
            <a:ext uri="{FF2B5EF4-FFF2-40B4-BE49-F238E27FC236}">
              <a16:creationId xmlns:a16="http://schemas.microsoft.com/office/drawing/2014/main" id="{7BA25647-8548-4F8B-AEF5-545AF9ECFB37}"/>
            </a:ext>
          </a:extLst>
        </xdr:cNvPr>
        <xdr:cNvSpPr/>
      </xdr:nvSpPr>
      <xdr:spPr>
        <a:xfrm>
          <a:off x="3940969" y="1047749"/>
          <a:ext cx="139700" cy="148431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15874</xdr:colOff>
      <xdr:row>3</xdr:row>
      <xdr:rowOff>70644</xdr:rowOff>
    </xdr:from>
    <xdr:to>
      <xdr:col>5</xdr:col>
      <xdr:colOff>314326</xdr:colOff>
      <xdr:row>5</xdr:row>
      <xdr:rowOff>65344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D7A191F-9F94-4E26-BF61-03CC018E0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70968" y="844550"/>
          <a:ext cx="899321" cy="489207"/>
        </a:xfrm>
        <a:prstGeom prst="rect">
          <a:avLst/>
        </a:prstGeom>
      </xdr:spPr>
    </xdr:pic>
    <xdr:clientData/>
  </xdr:twoCellAnchor>
  <xdr:twoCellAnchor editAs="oneCell">
    <xdr:from>
      <xdr:col>15</xdr:col>
      <xdr:colOff>323850</xdr:colOff>
      <xdr:row>3</xdr:row>
      <xdr:rowOff>76200</xdr:rowOff>
    </xdr:from>
    <xdr:to>
      <xdr:col>33</xdr:col>
      <xdr:colOff>26194</xdr:colOff>
      <xdr:row>5</xdr:row>
      <xdr:rowOff>135731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41473AF-356B-4D53-947F-82E55E588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402675" y="857250"/>
          <a:ext cx="807244" cy="554831"/>
        </a:xfrm>
        <a:prstGeom prst="rect">
          <a:avLst/>
        </a:prstGeom>
      </xdr:spPr>
    </xdr:pic>
    <xdr:clientData/>
  </xdr:twoCellAnchor>
  <xdr:twoCellAnchor editAs="oneCell">
    <xdr:from>
      <xdr:col>1</xdr:col>
      <xdr:colOff>1954928</xdr:colOff>
      <xdr:row>6</xdr:row>
      <xdr:rowOff>335758</xdr:rowOff>
    </xdr:from>
    <xdr:to>
      <xdr:col>1</xdr:col>
      <xdr:colOff>2536030</xdr:colOff>
      <xdr:row>10</xdr:row>
      <xdr:rowOff>69126</xdr:rowOff>
    </xdr:to>
    <xdr:pic>
      <xdr:nvPicPr>
        <xdr:cNvPr id="2" name="Picture 5" descr="A picture containing white, black, dark&#10;&#10;Description automatically generated">
          <a:extLst>
            <a:ext uri="{FF2B5EF4-FFF2-40B4-BE49-F238E27FC236}">
              <a16:creationId xmlns:a16="http://schemas.microsoft.com/office/drawing/2014/main" id="{6E077A9B-5091-4CFC-B0F0-A3879904A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084" y="1776414"/>
          <a:ext cx="581102" cy="635068"/>
        </a:xfrm>
        <a:prstGeom prst="rect">
          <a:avLst/>
        </a:prstGeom>
      </xdr:spPr>
    </xdr:pic>
    <xdr:clientData/>
  </xdr:twoCellAnchor>
  <xdr:twoCellAnchor editAs="oneCell">
    <xdr:from>
      <xdr:col>1</xdr:col>
      <xdr:colOff>1685367</xdr:colOff>
      <xdr:row>11</xdr:row>
      <xdr:rowOff>168697</xdr:rowOff>
    </xdr:from>
    <xdr:to>
      <xdr:col>1</xdr:col>
      <xdr:colOff>2324896</xdr:colOff>
      <xdr:row>14</xdr:row>
      <xdr:rowOff>2644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67744FD-F99A-4191-B0D9-26ABAC098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523" y="2692822"/>
          <a:ext cx="639529" cy="366553"/>
        </a:xfrm>
        <a:prstGeom prst="rect">
          <a:avLst/>
        </a:prstGeom>
      </xdr:spPr>
    </xdr:pic>
    <xdr:clientData/>
  </xdr:twoCellAnchor>
  <xdr:twoCellAnchor editAs="oneCell">
    <xdr:from>
      <xdr:col>1</xdr:col>
      <xdr:colOff>902355</xdr:colOff>
      <xdr:row>11</xdr:row>
      <xdr:rowOff>178363</xdr:rowOff>
    </xdr:from>
    <xdr:to>
      <xdr:col>1</xdr:col>
      <xdr:colOff>1607344</xdr:colOff>
      <xdr:row>13</xdr:row>
      <xdr:rowOff>149866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9070411-8E7B-4366-BEA2-9D7795883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511" y="2702488"/>
          <a:ext cx="704989" cy="328691"/>
        </a:xfrm>
        <a:prstGeom prst="rect">
          <a:avLst/>
        </a:prstGeom>
      </xdr:spPr>
    </xdr:pic>
    <xdr:clientData/>
  </xdr:twoCellAnchor>
  <xdr:twoCellAnchor editAs="oneCell">
    <xdr:from>
      <xdr:col>1</xdr:col>
      <xdr:colOff>2088403</xdr:colOff>
      <xdr:row>14</xdr:row>
      <xdr:rowOff>11907</xdr:rowOff>
    </xdr:from>
    <xdr:to>
      <xdr:col>1</xdr:col>
      <xdr:colOff>2432048</xdr:colOff>
      <xdr:row>16</xdr:row>
      <xdr:rowOff>886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3AC0D9C-BA78-450F-9CBB-816C10AE6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195559" y="3071813"/>
          <a:ext cx="343645" cy="346167"/>
        </a:xfrm>
        <a:prstGeom prst="rect">
          <a:avLst/>
        </a:prstGeom>
      </xdr:spPr>
    </xdr:pic>
    <xdr:clientData/>
  </xdr:twoCellAnchor>
  <xdr:twoCellAnchor editAs="oneCell">
    <xdr:from>
      <xdr:col>1</xdr:col>
      <xdr:colOff>1928813</xdr:colOff>
      <xdr:row>16</xdr:row>
      <xdr:rowOff>92075</xdr:rowOff>
    </xdr:from>
    <xdr:to>
      <xdr:col>1</xdr:col>
      <xdr:colOff>2467769</xdr:colOff>
      <xdr:row>17</xdr:row>
      <xdr:rowOff>160563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A731CF0-61F1-4AB0-A8FB-149C1D35B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5969" y="3509169"/>
          <a:ext cx="532606" cy="247082"/>
        </a:xfrm>
        <a:prstGeom prst="rect">
          <a:avLst/>
        </a:prstGeom>
      </xdr:spPr>
    </xdr:pic>
    <xdr:clientData/>
  </xdr:twoCellAnchor>
  <xdr:twoCellAnchor editAs="oneCell">
    <xdr:from>
      <xdr:col>1</xdr:col>
      <xdr:colOff>1540837</xdr:colOff>
      <xdr:row>20</xdr:row>
      <xdr:rowOff>8735</xdr:rowOff>
    </xdr:from>
    <xdr:to>
      <xdr:col>1</xdr:col>
      <xdr:colOff>1836222</xdr:colOff>
      <xdr:row>21</xdr:row>
      <xdr:rowOff>163513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12ABE01-32F6-44F5-9D74-458E03760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47993" y="4140204"/>
          <a:ext cx="295385" cy="333372"/>
        </a:xfrm>
        <a:prstGeom prst="rect">
          <a:avLst/>
        </a:prstGeom>
      </xdr:spPr>
    </xdr:pic>
    <xdr:clientData/>
  </xdr:twoCellAnchor>
  <xdr:twoCellAnchor editAs="oneCell">
    <xdr:from>
      <xdr:col>1</xdr:col>
      <xdr:colOff>2005294</xdr:colOff>
      <xdr:row>18</xdr:row>
      <xdr:rowOff>73211</xdr:rowOff>
    </xdr:from>
    <xdr:to>
      <xdr:col>1</xdr:col>
      <xdr:colOff>2393156</xdr:colOff>
      <xdr:row>20</xdr:row>
      <xdr:rowOff>644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B77B440-0C13-428B-A72C-189642D02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450" y="3847492"/>
          <a:ext cx="387862" cy="281446"/>
        </a:xfrm>
        <a:prstGeom prst="rect">
          <a:avLst/>
        </a:prstGeom>
      </xdr:spPr>
    </xdr:pic>
    <xdr:clientData/>
  </xdr:twoCellAnchor>
  <xdr:twoCellAnchor editAs="oneCell">
    <xdr:from>
      <xdr:col>1</xdr:col>
      <xdr:colOff>1580357</xdr:colOff>
      <xdr:row>23</xdr:row>
      <xdr:rowOff>1991</xdr:rowOff>
    </xdr:from>
    <xdr:to>
      <xdr:col>1</xdr:col>
      <xdr:colOff>2283246</xdr:colOff>
      <xdr:row>25</xdr:row>
      <xdr:rowOff>20392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7813E72-B67E-49AD-A22F-74D10A902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87513" y="4669241"/>
          <a:ext cx="702889" cy="375589"/>
        </a:xfrm>
        <a:prstGeom prst="rect">
          <a:avLst/>
        </a:prstGeom>
      </xdr:spPr>
    </xdr:pic>
    <xdr:clientData/>
  </xdr:twoCellAnchor>
  <xdr:twoCellAnchor editAs="oneCell">
    <xdr:from>
      <xdr:col>1</xdr:col>
      <xdr:colOff>1634333</xdr:colOff>
      <xdr:row>25</xdr:row>
      <xdr:rowOff>124618</xdr:rowOff>
    </xdr:from>
    <xdr:to>
      <xdr:col>1</xdr:col>
      <xdr:colOff>2312196</xdr:colOff>
      <xdr:row>27</xdr:row>
      <xdr:rowOff>152386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4D2E9F8-BF06-0F82-7ED7-041476E30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41489" y="5149056"/>
          <a:ext cx="684213" cy="384955"/>
        </a:xfrm>
        <a:prstGeom prst="rect">
          <a:avLst/>
        </a:prstGeom>
      </xdr:spPr>
    </xdr:pic>
    <xdr:clientData/>
  </xdr:twoCellAnchor>
  <xdr:twoCellAnchor editAs="oneCell">
    <xdr:from>
      <xdr:col>1</xdr:col>
      <xdr:colOff>1503969</xdr:colOff>
      <xdr:row>29</xdr:row>
      <xdr:rowOff>49261</xdr:rowOff>
    </xdr:from>
    <xdr:to>
      <xdr:col>1</xdr:col>
      <xdr:colOff>1828006</xdr:colOff>
      <xdr:row>30</xdr:row>
      <xdr:rowOff>173718</xdr:rowOff>
    </xdr:to>
    <xdr:pic>
      <xdr:nvPicPr>
        <xdr:cNvPr id="14" name="Picture 53">
          <a:extLst>
            <a:ext uri="{FF2B5EF4-FFF2-40B4-BE49-F238E27FC236}">
              <a16:creationId xmlns:a16="http://schemas.microsoft.com/office/drawing/2014/main" id="{F44E8A2B-E819-426A-8B41-428EC726B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1125" y="5788074"/>
          <a:ext cx="324037" cy="303050"/>
        </a:xfrm>
        <a:prstGeom prst="rect">
          <a:avLst/>
        </a:prstGeom>
      </xdr:spPr>
    </xdr:pic>
    <xdr:clientData/>
  </xdr:twoCellAnchor>
  <xdr:twoCellAnchor editAs="oneCell">
    <xdr:from>
      <xdr:col>1</xdr:col>
      <xdr:colOff>467518</xdr:colOff>
      <xdr:row>35</xdr:row>
      <xdr:rowOff>154782</xdr:rowOff>
    </xdr:from>
    <xdr:to>
      <xdr:col>1</xdr:col>
      <xdr:colOff>1774031</xdr:colOff>
      <xdr:row>36</xdr:row>
      <xdr:rowOff>171428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0C3B2FB-1754-406B-AC8D-4596AE982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4674" y="6429376"/>
          <a:ext cx="1306513" cy="195240"/>
        </a:xfrm>
        <a:prstGeom prst="rect">
          <a:avLst/>
        </a:prstGeom>
      </xdr:spPr>
    </xdr:pic>
    <xdr:clientData/>
  </xdr:twoCellAnchor>
  <xdr:twoCellAnchor editAs="oneCell">
    <xdr:from>
      <xdr:col>1</xdr:col>
      <xdr:colOff>1923256</xdr:colOff>
      <xdr:row>38</xdr:row>
      <xdr:rowOff>41276</xdr:rowOff>
    </xdr:from>
    <xdr:to>
      <xdr:col>1</xdr:col>
      <xdr:colOff>2456683</xdr:colOff>
      <xdr:row>39</xdr:row>
      <xdr:rowOff>104788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7E0B396-7213-43B4-AD56-63D47B082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30412" y="6851651"/>
          <a:ext cx="533427" cy="235756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511969</xdr:colOff>
      <xdr:row>39</xdr:row>
      <xdr:rowOff>18255</xdr:rowOff>
    </xdr:from>
    <xdr:to>
      <xdr:col>1</xdr:col>
      <xdr:colOff>1693130</xdr:colOff>
      <xdr:row>39</xdr:row>
      <xdr:rowOff>164304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240912E-1FBA-4E18-A408-01499ABAC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1139856" y="6486493"/>
          <a:ext cx="139699" cy="1181161"/>
        </a:xfrm>
        <a:prstGeom prst="rect">
          <a:avLst/>
        </a:prstGeom>
      </xdr:spPr>
    </xdr:pic>
    <xdr:clientData/>
  </xdr:twoCellAnchor>
  <xdr:twoCellAnchor editAs="oneCell">
    <xdr:from>
      <xdr:col>1</xdr:col>
      <xdr:colOff>508794</xdr:colOff>
      <xdr:row>41</xdr:row>
      <xdr:rowOff>169861</xdr:rowOff>
    </xdr:from>
    <xdr:to>
      <xdr:col>1</xdr:col>
      <xdr:colOff>2312917</xdr:colOff>
      <xdr:row>43</xdr:row>
      <xdr:rowOff>141078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90614F4-0982-4E25-9D88-C77148E83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5950" y="7516017"/>
          <a:ext cx="1800948" cy="331579"/>
        </a:xfrm>
        <a:prstGeom prst="rect">
          <a:avLst/>
        </a:prstGeom>
      </xdr:spPr>
    </xdr:pic>
    <xdr:clientData/>
  </xdr:twoCellAnchor>
  <xdr:twoCellAnchor editAs="oneCell">
    <xdr:from>
      <xdr:col>1</xdr:col>
      <xdr:colOff>1294608</xdr:colOff>
      <xdr:row>44</xdr:row>
      <xdr:rowOff>142876</xdr:rowOff>
    </xdr:from>
    <xdr:to>
      <xdr:col>1</xdr:col>
      <xdr:colOff>2497840</xdr:colOff>
      <xdr:row>46</xdr:row>
      <xdr:rowOff>86519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4D5D592-AAD1-4AAB-A651-665E7CBF4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01764" y="8024814"/>
          <a:ext cx="1203232" cy="294480"/>
        </a:xfrm>
        <a:prstGeom prst="rect">
          <a:avLst/>
        </a:prstGeom>
      </xdr:spPr>
    </xdr:pic>
    <xdr:clientData/>
  </xdr:twoCellAnchor>
  <xdr:twoCellAnchor editAs="oneCell">
    <xdr:from>
      <xdr:col>1</xdr:col>
      <xdr:colOff>1559719</xdr:colOff>
      <xdr:row>47</xdr:row>
      <xdr:rowOff>23813</xdr:rowOff>
    </xdr:from>
    <xdr:to>
      <xdr:col>1</xdr:col>
      <xdr:colOff>2397962</xdr:colOff>
      <xdr:row>48</xdr:row>
      <xdr:rowOff>802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CB7300A-2C52-879B-F3CA-8824EC586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666875" y="8441532"/>
          <a:ext cx="838243" cy="152408"/>
        </a:xfrm>
        <a:prstGeom prst="rect">
          <a:avLst/>
        </a:prstGeom>
      </xdr:spPr>
    </xdr:pic>
    <xdr:clientData/>
  </xdr:twoCellAnchor>
  <xdr:twoCellAnchor editAs="oneCell">
    <xdr:from>
      <xdr:col>1</xdr:col>
      <xdr:colOff>1428324</xdr:colOff>
      <xdr:row>49</xdr:row>
      <xdr:rowOff>116259</xdr:rowOff>
    </xdr:from>
    <xdr:to>
      <xdr:col>1</xdr:col>
      <xdr:colOff>2536033</xdr:colOff>
      <xdr:row>50</xdr:row>
      <xdr:rowOff>134145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9740E03-2BC4-45D6-944D-441616AA1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35480" y="8891165"/>
          <a:ext cx="1107709" cy="196479"/>
        </a:xfrm>
        <a:prstGeom prst="rect">
          <a:avLst/>
        </a:prstGeom>
      </xdr:spPr>
    </xdr:pic>
    <xdr:clientData/>
  </xdr:twoCellAnchor>
  <xdr:twoCellAnchor editAs="oneCell">
    <xdr:from>
      <xdr:col>1</xdr:col>
      <xdr:colOff>1435100</xdr:colOff>
      <xdr:row>53</xdr:row>
      <xdr:rowOff>35720</xdr:rowOff>
    </xdr:from>
    <xdr:to>
      <xdr:col>1</xdr:col>
      <xdr:colOff>2255794</xdr:colOff>
      <xdr:row>58</xdr:row>
      <xdr:rowOff>87825</xdr:rowOff>
    </xdr:to>
    <xdr:pic>
      <xdr:nvPicPr>
        <xdr:cNvPr id="23" name="Obrázek 26">
          <a:extLst>
            <a:ext uri="{FF2B5EF4-FFF2-40B4-BE49-F238E27FC236}">
              <a16:creationId xmlns:a16="http://schemas.microsoft.com/office/drawing/2014/main" id="{42717C2C-CE47-47F7-8A66-C52032E25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42256" y="9525001"/>
          <a:ext cx="817519" cy="948248"/>
        </a:xfrm>
        <a:prstGeom prst="rect">
          <a:avLst/>
        </a:prstGeom>
      </xdr:spPr>
    </xdr:pic>
    <xdr:clientData/>
  </xdr:twoCellAnchor>
  <xdr:oneCellAnchor>
    <xdr:from>
      <xdr:col>1</xdr:col>
      <xdr:colOff>432821</xdr:colOff>
      <xdr:row>53</xdr:row>
      <xdr:rowOff>71437</xdr:rowOff>
    </xdr:from>
    <xdr:ext cx="630942" cy="941726"/>
    <xdr:pic>
      <xdr:nvPicPr>
        <xdr:cNvPr id="24" name="Picture 12">
          <a:extLst>
            <a:ext uri="{FF2B5EF4-FFF2-40B4-BE49-F238E27FC236}">
              <a16:creationId xmlns:a16="http://schemas.microsoft.com/office/drawing/2014/main" id="{CBAA3D7A-B4E0-4C1C-BB7D-BDFC2C1D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9977" y="9560718"/>
          <a:ext cx="630942" cy="941726"/>
        </a:xfrm>
        <a:prstGeom prst="rect">
          <a:avLst/>
        </a:prstGeom>
      </xdr:spPr>
    </xdr:pic>
    <xdr:clientData/>
  </xdr:oneCellAnchor>
  <xdr:twoCellAnchor editAs="oneCell">
    <xdr:from>
      <xdr:col>1</xdr:col>
      <xdr:colOff>1743869</xdr:colOff>
      <xdr:row>60</xdr:row>
      <xdr:rowOff>11906</xdr:rowOff>
    </xdr:from>
    <xdr:to>
      <xdr:col>1</xdr:col>
      <xdr:colOff>2220119</xdr:colOff>
      <xdr:row>63</xdr:row>
      <xdr:rowOff>126794</xdr:rowOff>
    </xdr:to>
    <xdr:pic>
      <xdr:nvPicPr>
        <xdr:cNvPr id="28" name="Picture 42">
          <a:extLst>
            <a:ext uri="{FF2B5EF4-FFF2-40B4-BE49-F238E27FC236}">
              <a16:creationId xmlns:a16="http://schemas.microsoft.com/office/drawing/2014/main" id="{3BDC1D46-67FD-4EC9-BA72-8F90B50E2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1025" y="10751344"/>
          <a:ext cx="479425" cy="653844"/>
        </a:xfrm>
        <a:prstGeom prst="rect">
          <a:avLst/>
        </a:prstGeom>
      </xdr:spPr>
    </xdr:pic>
    <xdr:clientData/>
  </xdr:twoCellAnchor>
  <xdr:twoCellAnchor editAs="oneCell">
    <xdr:from>
      <xdr:col>1</xdr:col>
      <xdr:colOff>2202656</xdr:colOff>
      <xdr:row>63</xdr:row>
      <xdr:rowOff>23812</xdr:rowOff>
    </xdr:from>
    <xdr:to>
      <xdr:col>1</xdr:col>
      <xdr:colOff>2524418</xdr:colOff>
      <xdr:row>66</xdr:row>
      <xdr:rowOff>2381</xdr:rowOff>
    </xdr:to>
    <xdr:pic>
      <xdr:nvPicPr>
        <xdr:cNvPr id="29" name="Picture 13">
          <a:extLst>
            <a:ext uri="{FF2B5EF4-FFF2-40B4-BE49-F238E27FC236}">
              <a16:creationId xmlns:a16="http://schemas.microsoft.com/office/drawing/2014/main" id="{2B8CA0DC-C81A-40DB-B498-C59400837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09812" y="11299031"/>
          <a:ext cx="315412" cy="5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1473201</xdr:colOff>
      <xdr:row>66</xdr:row>
      <xdr:rowOff>71437</xdr:rowOff>
    </xdr:from>
    <xdr:to>
      <xdr:col>1</xdr:col>
      <xdr:colOff>1755742</xdr:colOff>
      <xdr:row>68</xdr:row>
      <xdr:rowOff>169862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4B3ED10A-DC09-42F7-BE87-E14E6DBE6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80357" y="11882437"/>
          <a:ext cx="282541" cy="455613"/>
        </a:xfrm>
        <a:prstGeom prst="rect">
          <a:avLst/>
        </a:prstGeom>
      </xdr:spPr>
    </xdr:pic>
    <xdr:clientData/>
  </xdr:twoCellAnchor>
  <xdr:oneCellAnchor>
    <xdr:from>
      <xdr:col>1</xdr:col>
      <xdr:colOff>1999652</xdr:colOff>
      <xdr:row>72</xdr:row>
      <xdr:rowOff>25851</xdr:rowOff>
    </xdr:from>
    <xdr:ext cx="461768" cy="138324"/>
    <xdr:pic>
      <xdr:nvPicPr>
        <xdr:cNvPr id="31" name="Picture 109">
          <a:extLst>
            <a:ext uri="{FF2B5EF4-FFF2-40B4-BE49-F238E27FC236}">
              <a16:creationId xmlns:a16="http://schemas.microsoft.com/office/drawing/2014/main" id="{9ABF7D0D-B9CA-4DBB-A5A5-80E5592EA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2266149" y="300743004"/>
          <a:ext cx="138324" cy="461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2229644</xdr:colOff>
      <xdr:row>74</xdr:row>
      <xdr:rowOff>61121</xdr:rowOff>
    </xdr:from>
    <xdr:to>
      <xdr:col>1</xdr:col>
      <xdr:colOff>2540001</xdr:colOff>
      <xdr:row>77</xdr:row>
      <xdr:rowOff>104720</xdr:rowOff>
    </xdr:to>
    <xdr:pic>
      <xdr:nvPicPr>
        <xdr:cNvPr id="32" name="Picture 78" descr="D03S10">
          <a:extLst>
            <a:ext uri="{FF2B5EF4-FFF2-40B4-BE49-F238E27FC236}">
              <a16:creationId xmlns:a16="http://schemas.microsoft.com/office/drawing/2014/main" id="{37999A9C-05DB-4A62-998B-B4DA503B2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34419" y="316341921"/>
          <a:ext cx="313532" cy="586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1803401</xdr:colOff>
      <xdr:row>79</xdr:row>
      <xdr:rowOff>59532</xdr:rowOff>
    </xdr:from>
    <xdr:to>
      <xdr:col>1</xdr:col>
      <xdr:colOff>2505870</xdr:colOff>
      <xdr:row>80</xdr:row>
      <xdr:rowOff>133472</xdr:rowOff>
    </xdr:to>
    <xdr:pic>
      <xdr:nvPicPr>
        <xdr:cNvPr id="33" name="Picture 215" descr="LPPR4_CDM-T_35W_930">
          <a:extLst>
            <a:ext uri="{FF2B5EF4-FFF2-40B4-BE49-F238E27FC236}">
              <a16:creationId xmlns:a16="http://schemas.microsoft.com/office/drawing/2014/main" id="{4A1EE921-3310-40BF-B54D-D99FE33B3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10557" y="14192251"/>
          <a:ext cx="705644" cy="252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1833564</xdr:colOff>
      <xdr:row>81</xdr:row>
      <xdr:rowOff>38892</xdr:rowOff>
    </xdr:from>
    <xdr:to>
      <xdr:col>1</xdr:col>
      <xdr:colOff>2193137</xdr:colOff>
      <xdr:row>82</xdr:row>
      <xdr:rowOff>151607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31DF4F60-41D5-4E58-96B9-193D292B3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940720" y="14528798"/>
          <a:ext cx="359573" cy="291308"/>
        </a:xfrm>
        <a:prstGeom prst="rect">
          <a:avLst/>
        </a:prstGeom>
      </xdr:spPr>
    </xdr:pic>
    <xdr:clientData/>
  </xdr:twoCellAnchor>
  <xdr:twoCellAnchor editAs="oneCell">
    <xdr:from>
      <xdr:col>1</xdr:col>
      <xdr:colOff>2039938</xdr:colOff>
      <xdr:row>68</xdr:row>
      <xdr:rowOff>79375</xdr:rowOff>
    </xdr:from>
    <xdr:to>
      <xdr:col>1</xdr:col>
      <xdr:colOff>2459037</xdr:colOff>
      <xdr:row>71</xdr:row>
      <xdr:rowOff>716</xdr:rowOff>
    </xdr:to>
    <xdr:pic>
      <xdr:nvPicPr>
        <xdr:cNvPr id="18" name="Obrázek 118">
          <a:extLst>
            <a:ext uri="{FF2B5EF4-FFF2-40B4-BE49-F238E27FC236}">
              <a16:creationId xmlns:a16="http://schemas.microsoft.com/office/drawing/2014/main" id="{73705042-18AA-4CC6-A21F-2553F6082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151063" y="12493625"/>
          <a:ext cx="419099" cy="469029"/>
        </a:xfrm>
        <a:prstGeom prst="rect">
          <a:avLst/>
        </a:prstGeom>
      </xdr:spPr>
    </xdr:pic>
    <xdr:clientData/>
  </xdr:twoCellAnchor>
  <xdr:twoCellAnchor editAs="oneCell">
    <xdr:from>
      <xdr:col>1</xdr:col>
      <xdr:colOff>2182019</xdr:colOff>
      <xdr:row>31</xdr:row>
      <xdr:rowOff>15081</xdr:rowOff>
    </xdr:from>
    <xdr:to>
      <xdr:col>1</xdr:col>
      <xdr:colOff>2469356</xdr:colOff>
      <xdr:row>33</xdr:row>
      <xdr:rowOff>159085</xdr:rowOff>
    </xdr:to>
    <xdr:pic>
      <xdr:nvPicPr>
        <xdr:cNvPr id="26" name="Picture 87">
          <a:extLst>
            <a:ext uri="{FF2B5EF4-FFF2-40B4-BE49-F238E27FC236}">
              <a16:creationId xmlns:a16="http://schemas.microsoft.com/office/drawing/2014/main" id="{543ECF89-E7AC-48F6-8EB5-12C4FB233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9175" y="6111081"/>
          <a:ext cx="284162" cy="49801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517524</xdr:colOff>
      <xdr:row>2</xdr:row>
      <xdr:rowOff>42068</xdr:rowOff>
    </xdr:from>
    <xdr:to>
      <xdr:col>15</xdr:col>
      <xdr:colOff>588670</xdr:colOff>
      <xdr:row>5</xdr:row>
      <xdr:rowOff>16667</xdr:rowOff>
    </xdr:to>
    <xdr:pic>
      <xdr:nvPicPr>
        <xdr:cNvPr id="8" name="Picture 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3DA397C-2350-38D0-D39E-D1DAA8261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54118" y="518318"/>
          <a:ext cx="2357146" cy="510380"/>
        </a:xfrm>
        <a:prstGeom prst="rect">
          <a:avLst/>
        </a:prstGeom>
      </xdr:spPr>
    </xdr:pic>
    <xdr:clientData/>
  </xdr:twoCellAnchor>
  <xdr:twoCellAnchor editAs="oneCell">
    <xdr:from>
      <xdr:col>14</xdr:col>
      <xdr:colOff>590551</xdr:colOff>
      <xdr:row>27</xdr:row>
      <xdr:rowOff>63501</xdr:rowOff>
    </xdr:from>
    <xdr:to>
      <xdr:col>16</xdr:col>
      <xdr:colOff>545306</xdr:colOff>
      <xdr:row>30</xdr:row>
      <xdr:rowOff>163292</xdr:rowOff>
    </xdr:to>
    <xdr:pic>
      <xdr:nvPicPr>
        <xdr:cNvPr id="11" name="Picture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97AD13F-1F9F-7F94-B6B8-D46740866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668376" y="5064126"/>
          <a:ext cx="1295399" cy="639542"/>
        </a:xfrm>
        <a:prstGeom prst="rect">
          <a:avLst/>
        </a:prstGeom>
      </xdr:spPr>
    </xdr:pic>
    <xdr:clientData/>
  </xdr:twoCellAnchor>
  <xdr:twoCellAnchor editAs="oneCell">
    <xdr:from>
      <xdr:col>12</xdr:col>
      <xdr:colOff>558800</xdr:colOff>
      <xdr:row>11</xdr:row>
      <xdr:rowOff>168275</xdr:rowOff>
    </xdr:from>
    <xdr:to>
      <xdr:col>16</xdr:col>
      <xdr:colOff>97757</xdr:colOff>
      <xdr:row>24</xdr:row>
      <xdr:rowOff>158869</xdr:rowOff>
    </xdr:to>
    <xdr:pic>
      <xdr:nvPicPr>
        <xdr:cNvPr id="12" name="Picture 1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A0284FF-2177-BD0A-FD25-6095F77B1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95394" y="2073275"/>
          <a:ext cx="2432176" cy="2312313"/>
        </a:xfrm>
        <a:prstGeom prst="rect">
          <a:avLst/>
        </a:prstGeom>
      </xdr:spPr>
    </xdr:pic>
    <xdr:clientData/>
  </xdr:twoCellAnchor>
  <xdr:twoCellAnchor editAs="oneCell">
    <xdr:from>
      <xdr:col>12</xdr:col>
      <xdr:colOff>387350</xdr:colOff>
      <xdr:row>26</xdr:row>
      <xdr:rowOff>142875</xdr:rowOff>
    </xdr:from>
    <xdr:to>
      <xdr:col>13</xdr:col>
      <xdr:colOff>427038</xdr:colOff>
      <xdr:row>30</xdr:row>
      <xdr:rowOff>120718</xdr:rowOff>
    </xdr:to>
    <xdr:pic>
      <xdr:nvPicPr>
        <xdr:cNvPr id="13" name="Picture 1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4D4BC1E-57A5-BD26-8489-23D4DDB6A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245975" y="4962525"/>
          <a:ext cx="993775" cy="704918"/>
        </a:xfrm>
        <a:prstGeom prst="rect">
          <a:avLst/>
        </a:prstGeom>
      </xdr:spPr>
    </xdr:pic>
    <xdr:clientData/>
  </xdr:twoCellAnchor>
  <xdr:twoCellAnchor editAs="oneCell">
    <xdr:from>
      <xdr:col>9</xdr:col>
      <xdr:colOff>144463</xdr:colOff>
      <xdr:row>12</xdr:row>
      <xdr:rowOff>47625</xdr:rowOff>
    </xdr:from>
    <xdr:to>
      <xdr:col>12</xdr:col>
      <xdr:colOff>140789</xdr:colOff>
      <xdr:row>15</xdr:row>
      <xdr:rowOff>76201</xdr:rowOff>
    </xdr:to>
    <xdr:pic>
      <xdr:nvPicPr>
        <xdr:cNvPr id="14" name="Picture 1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2BF1AA3-5157-40D1-673A-F7942F7F0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9401" y="2214563"/>
          <a:ext cx="1824332" cy="564357"/>
        </a:xfrm>
        <a:prstGeom prst="rect">
          <a:avLst/>
        </a:prstGeom>
      </xdr:spPr>
    </xdr:pic>
    <xdr:clientData/>
  </xdr:twoCellAnchor>
  <xdr:twoCellAnchor editAs="oneCell">
    <xdr:from>
      <xdr:col>9</xdr:col>
      <xdr:colOff>596900</xdr:colOff>
      <xdr:row>23</xdr:row>
      <xdr:rowOff>171450</xdr:rowOff>
    </xdr:from>
    <xdr:to>
      <xdr:col>12</xdr:col>
      <xdr:colOff>304499</xdr:colOff>
      <xdr:row>26</xdr:row>
      <xdr:rowOff>12699</xdr:rowOff>
    </xdr:to>
    <xdr:pic>
      <xdr:nvPicPr>
        <xdr:cNvPr id="15" name="Picture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FAEA3C73-11BC-253C-BA8B-2D5E3554D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181306" y="4124325"/>
          <a:ext cx="1529255" cy="377030"/>
        </a:xfrm>
        <a:prstGeom prst="rect">
          <a:avLst/>
        </a:prstGeom>
      </xdr:spPr>
    </xdr:pic>
    <xdr:clientData/>
  </xdr:twoCellAnchor>
  <xdr:twoCellAnchor editAs="oneCell">
    <xdr:from>
      <xdr:col>17</xdr:col>
      <xdr:colOff>257175</xdr:colOff>
      <xdr:row>15</xdr:row>
      <xdr:rowOff>101600</xdr:rowOff>
    </xdr:from>
    <xdr:to>
      <xdr:col>19</xdr:col>
      <xdr:colOff>234950</xdr:colOff>
      <xdr:row>18</xdr:row>
      <xdr:rowOff>140390</xdr:rowOff>
    </xdr:to>
    <xdr:pic>
      <xdr:nvPicPr>
        <xdr:cNvPr id="16" name="Picture 1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922A0DF7-CCF4-5921-F3D1-94538790D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163800" y="2930525"/>
          <a:ext cx="1196975" cy="584891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85725</xdr:colOff>
      <xdr:row>6</xdr:row>
      <xdr:rowOff>139700</xdr:rowOff>
    </xdr:from>
    <xdr:to>
      <xdr:col>18</xdr:col>
      <xdr:colOff>387351</xdr:colOff>
      <xdr:row>10</xdr:row>
      <xdr:rowOff>1853</xdr:rowOff>
    </xdr:to>
    <xdr:pic>
      <xdr:nvPicPr>
        <xdr:cNvPr id="17" name="Picture 16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948F1FDE-DF93-685A-2C5B-A49670628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382750" y="1520825"/>
          <a:ext cx="1530350" cy="586053"/>
        </a:xfrm>
        <a:prstGeom prst="rect">
          <a:avLst/>
        </a:prstGeom>
      </xdr:spPr>
    </xdr:pic>
    <xdr:clientData/>
  </xdr:twoCellAnchor>
  <xdr:twoCellAnchor editAs="oneCell">
    <xdr:from>
      <xdr:col>11</xdr:col>
      <xdr:colOff>1</xdr:colOff>
      <xdr:row>6</xdr:row>
      <xdr:rowOff>95250</xdr:rowOff>
    </xdr:from>
    <xdr:to>
      <xdr:col>12</xdr:col>
      <xdr:colOff>577850</xdr:colOff>
      <xdr:row>10</xdr:row>
      <xdr:rowOff>139835</xdr:rowOff>
    </xdr:to>
    <xdr:pic>
      <xdr:nvPicPr>
        <xdr:cNvPr id="19" name="Picture 18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589B59C-4843-9EF4-0324-C7BA25902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249026" y="1476375"/>
          <a:ext cx="1190625" cy="771660"/>
        </a:xfrm>
        <a:prstGeom prst="rect">
          <a:avLst/>
        </a:prstGeom>
      </xdr:spPr>
    </xdr:pic>
    <xdr:clientData/>
  </xdr:twoCellAnchor>
  <xdr:twoCellAnchor editAs="oneCell">
    <xdr:from>
      <xdr:col>16</xdr:col>
      <xdr:colOff>571500</xdr:colOff>
      <xdr:row>11</xdr:row>
      <xdr:rowOff>123825</xdr:rowOff>
    </xdr:from>
    <xdr:to>
      <xdr:col>20</xdr:col>
      <xdr:colOff>82550</xdr:colOff>
      <xdr:row>14</xdr:row>
      <xdr:rowOff>130559</xdr:rowOff>
    </xdr:to>
    <xdr:pic>
      <xdr:nvPicPr>
        <xdr:cNvPr id="20" name="Picture 19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9B98C28E-32F2-6B77-9675-2C4B5F993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868525" y="2228850"/>
          <a:ext cx="1958975" cy="549660"/>
        </a:xfrm>
        <a:prstGeom prst="rect">
          <a:avLst/>
        </a:prstGeom>
      </xdr:spPr>
    </xdr:pic>
    <xdr:clientData/>
  </xdr:twoCellAnchor>
  <xdr:twoCellAnchor editAs="oneCell">
    <xdr:from>
      <xdr:col>9</xdr:col>
      <xdr:colOff>92075</xdr:colOff>
      <xdr:row>17</xdr:row>
      <xdr:rowOff>95250</xdr:rowOff>
    </xdr:from>
    <xdr:to>
      <xdr:col>12</xdr:col>
      <xdr:colOff>38100</xdr:colOff>
      <xdr:row>21</xdr:row>
      <xdr:rowOff>85992</xdr:rowOff>
    </xdr:to>
    <xdr:pic>
      <xdr:nvPicPr>
        <xdr:cNvPr id="21" name="Picture 20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98DF5F63-DD93-D758-FC85-668BA554E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676481" y="2976563"/>
          <a:ext cx="1767681" cy="705117"/>
        </a:xfrm>
        <a:prstGeom prst="rect">
          <a:avLst/>
        </a:prstGeom>
      </xdr:spPr>
    </xdr:pic>
    <xdr:clientData/>
  </xdr:twoCellAnchor>
  <xdr:twoCellAnchor editAs="oneCell">
    <xdr:from>
      <xdr:col>13</xdr:col>
      <xdr:colOff>292895</xdr:colOff>
      <xdr:row>6</xdr:row>
      <xdr:rowOff>53976</xdr:rowOff>
    </xdr:from>
    <xdr:to>
      <xdr:col>14</xdr:col>
      <xdr:colOff>627063</xdr:colOff>
      <xdr:row>9</xdr:row>
      <xdr:rowOff>507</xdr:rowOff>
    </xdr:to>
    <xdr:pic>
      <xdr:nvPicPr>
        <xdr:cNvPr id="22" name="Picture 21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3EA87C48-B928-1082-D226-974CB034D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281989" y="1244601"/>
          <a:ext cx="944562" cy="482312"/>
        </a:xfrm>
        <a:prstGeom prst="rect">
          <a:avLst/>
        </a:prstGeom>
      </xdr:spPr>
    </xdr:pic>
    <xdr:clientData/>
  </xdr:twoCellAnchor>
  <xdr:twoCellAnchor editAs="oneCell">
    <xdr:from>
      <xdr:col>16</xdr:col>
      <xdr:colOff>558800</xdr:colOff>
      <xdr:row>24</xdr:row>
      <xdr:rowOff>38101</xdr:rowOff>
    </xdr:from>
    <xdr:to>
      <xdr:col>18</xdr:col>
      <xdr:colOff>419101</xdr:colOff>
      <xdr:row>27</xdr:row>
      <xdr:rowOff>30721</xdr:rowOff>
    </xdr:to>
    <xdr:pic>
      <xdr:nvPicPr>
        <xdr:cNvPr id="23" name="Picture 22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D9A67187-A78C-93DC-4724-38ADBE658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855825" y="4495801"/>
          <a:ext cx="1076325" cy="532369"/>
        </a:xfrm>
        <a:prstGeom prst="rect">
          <a:avLst/>
        </a:prstGeom>
      </xdr:spPr>
    </xdr:pic>
    <xdr:clientData/>
  </xdr:twoCellAnchor>
  <xdr:twoCellAnchor editAs="oneCell">
    <xdr:from>
      <xdr:col>17</xdr:col>
      <xdr:colOff>200026</xdr:colOff>
      <xdr:row>19</xdr:row>
      <xdr:rowOff>177800</xdr:rowOff>
    </xdr:from>
    <xdr:to>
      <xdr:col>19</xdr:col>
      <xdr:colOff>349251</xdr:colOff>
      <xdr:row>23</xdr:row>
      <xdr:rowOff>164750</xdr:rowOff>
    </xdr:to>
    <xdr:pic>
      <xdr:nvPicPr>
        <xdr:cNvPr id="24" name="Picture 23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E35FA75C-577B-EC9A-34DC-036594E7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106651" y="3730625"/>
          <a:ext cx="1377950" cy="707675"/>
        </a:xfrm>
        <a:prstGeom prst="rect">
          <a:avLst/>
        </a:prstGeom>
      </xdr:spPr>
    </xdr:pic>
    <xdr:clientData/>
  </xdr:twoCellAnchor>
  <xdr:twoCellAnchor editAs="oneCell">
    <xdr:from>
      <xdr:col>0</xdr:col>
      <xdr:colOff>83344</xdr:colOff>
      <xdr:row>1</xdr:row>
      <xdr:rowOff>0</xdr:rowOff>
    </xdr:from>
    <xdr:to>
      <xdr:col>2</xdr:col>
      <xdr:colOff>550862</xdr:colOff>
      <xdr:row>7</xdr:row>
      <xdr:rowOff>145092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F13A6E0-AE42-F9AC-C359-02E5B2DD8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44" y="178594"/>
          <a:ext cx="1348581" cy="134206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1878014</xdr:colOff>
      <xdr:row>1921</xdr:row>
      <xdr:rowOff>142876</xdr:rowOff>
    </xdr:from>
    <xdr:to>
      <xdr:col>1</xdr:col>
      <xdr:colOff>2536032</xdr:colOff>
      <xdr:row>1924</xdr:row>
      <xdr:rowOff>140543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1CEF8E3C-FA11-BB2B-4F64-89BB2FEBB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5170" y="355222970"/>
          <a:ext cx="658018" cy="530273"/>
        </a:xfrm>
        <a:prstGeom prst="rect">
          <a:avLst/>
        </a:prstGeom>
      </xdr:spPr>
    </xdr:pic>
    <xdr:clientData/>
  </xdr:twoCellAnchor>
  <xdr:twoCellAnchor editAs="oneCell">
    <xdr:from>
      <xdr:col>15</xdr:col>
      <xdr:colOff>332580</xdr:colOff>
      <xdr:row>3</xdr:row>
      <xdr:rowOff>41275</xdr:rowOff>
    </xdr:from>
    <xdr:to>
      <xdr:col>33</xdr:col>
      <xdr:colOff>35718</xdr:colOff>
      <xdr:row>5</xdr:row>
      <xdr:rowOff>114299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893A0AB-BBDB-4930-A25E-D80ACCE68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82330" y="815181"/>
          <a:ext cx="810419" cy="554831"/>
        </a:xfrm>
        <a:prstGeom prst="rect">
          <a:avLst/>
        </a:prstGeom>
      </xdr:spPr>
    </xdr:pic>
    <xdr:clientData/>
  </xdr:twoCellAnchor>
  <xdr:twoCellAnchor editAs="oneCell">
    <xdr:from>
      <xdr:col>1</xdr:col>
      <xdr:colOff>2535236</xdr:colOff>
      <xdr:row>3</xdr:row>
      <xdr:rowOff>96836</xdr:rowOff>
    </xdr:from>
    <xdr:to>
      <xdr:col>5</xdr:col>
      <xdr:colOff>277018</xdr:colOff>
      <xdr:row>5</xdr:row>
      <xdr:rowOff>105029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BE8FE53-DFA0-36BC-51A1-204B19749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42392" y="870742"/>
          <a:ext cx="903289" cy="493175"/>
        </a:xfrm>
        <a:prstGeom prst="rect">
          <a:avLst/>
        </a:prstGeom>
      </xdr:spPr>
    </xdr:pic>
    <xdr:clientData/>
  </xdr:twoCellAnchor>
  <xdr:twoCellAnchor editAs="oneCell">
    <xdr:from>
      <xdr:col>1</xdr:col>
      <xdr:colOff>202748</xdr:colOff>
      <xdr:row>254</xdr:row>
      <xdr:rowOff>160111</xdr:rowOff>
    </xdr:from>
    <xdr:to>
      <xdr:col>1</xdr:col>
      <xdr:colOff>1923959</xdr:colOff>
      <xdr:row>259</xdr:row>
      <xdr:rowOff>141855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37D5FD5A-AC97-4CE8-BD75-626977039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3473" y="50464811"/>
          <a:ext cx="1724386" cy="922599"/>
        </a:xfrm>
        <a:prstGeom prst="rect">
          <a:avLst/>
        </a:prstGeom>
      </xdr:spPr>
    </xdr:pic>
    <xdr:clientData/>
  </xdr:twoCellAnchor>
  <xdr:twoCellAnchor editAs="oneCell">
    <xdr:from>
      <xdr:col>1</xdr:col>
      <xdr:colOff>195904</xdr:colOff>
      <xdr:row>123</xdr:row>
      <xdr:rowOff>35719</xdr:rowOff>
    </xdr:from>
    <xdr:to>
      <xdr:col>1</xdr:col>
      <xdr:colOff>1598823</xdr:colOff>
      <xdr:row>133</xdr:row>
      <xdr:rowOff>54036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9C7635C5-4A11-4029-894E-BF136F0451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7086" t="10781" r="25829" b="12397"/>
        <a:stretch/>
      </xdr:blipFill>
      <xdr:spPr>
        <a:xfrm>
          <a:off x="922979" y="37154644"/>
          <a:ext cx="1399744" cy="1831242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1309688</xdr:colOff>
      <xdr:row>129</xdr:row>
      <xdr:rowOff>2</xdr:rowOff>
    </xdr:from>
    <xdr:to>
      <xdr:col>1</xdr:col>
      <xdr:colOff>2412396</xdr:colOff>
      <xdr:row>132</xdr:row>
      <xdr:rowOff>55546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DDD24798-E96C-44CF-B14C-D787F14AA5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665" t="29385" r="18063" b="35725"/>
        <a:stretch/>
      </xdr:blipFill>
      <xdr:spPr>
        <a:xfrm>
          <a:off x="2030413" y="38204777"/>
          <a:ext cx="1105883" cy="598467"/>
        </a:xfrm>
        <a:prstGeom prst="rect">
          <a:avLst/>
        </a:prstGeom>
      </xdr:spPr>
    </xdr:pic>
    <xdr:clientData/>
  </xdr:twoCellAnchor>
  <xdr:twoCellAnchor editAs="oneCell">
    <xdr:from>
      <xdr:col>1</xdr:col>
      <xdr:colOff>1245846</xdr:colOff>
      <xdr:row>496</xdr:row>
      <xdr:rowOff>109198</xdr:rowOff>
    </xdr:from>
    <xdr:to>
      <xdr:col>1</xdr:col>
      <xdr:colOff>2241367</xdr:colOff>
      <xdr:row>502</xdr:row>
      <xdr:rowOff>124279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2D81D9B9-95B1-44C0-B044-D96C0C32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72921" y="96508548"/>
          <a:ext cx="992346" cy="1101787"/>
        </a:xfrm>
        <a:prstGeom prst="rect">
          <a:avLst/>
        </a:prstGeom>
      </xdr:spPr>
    </xdr:pic>
    <xdr:clientData/>
  </xdr:twoCellAnchor>
  <xdr:twoCellAnchor editAs="oneCell">
    <xdr:from>
      <xdr:col>1</xdr:col>
      <xdr:colOff>205030</xdr:colOff>
      <xdr:row>498</xdr:row>
      <xdr:rowOff>134596</xdr:rowOff>
    </xdr:from>
    <xdr:to>
      <xdr:col>1</xdr:col>
      <xdr:colOff>1393326</xdr:colOff>
      <xdr:row>505</xdr:row>
      <xdr:rowOff>105237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658089B8-C35D-4F1E-A833-077A1652E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5755" y="96899071"/>
          <a:ext cx="1191471" cy="1224766"/>
        </a:xfrm>
        <a:prstGeom prst="rect">
          <a:avLst/>
        </a:prstGeom>
      </xdr:spPr>
    </xdr:pic>
    <xdr:clientData/>
  </xdr:twoCellAnchor>
  <xdr:oneCellAnchor>
    <xdr:from>
      <xdr:col>1</xdr:col>
      <xdr:colOff>164398</xdr:colOff>
      <xdr:row>523</xdr:row>
      <xdr:rowOff>57150</xdr:rowOff>
    </xdr:from>
    <xdr:ext cx="1595437" cy="681098"/>
    <xdr:pic>
      <xdr:nvPicPr>
        <xdr:cNvPr id="406" name="Picture 405">
          <a:extLst>
            <a:ext uri="{FF2B5EF4-FFF2-40B4-BE49-F238E27FC236}">
              <a16:creationId xmlns:a16="http://schemas.microsoft.com/office/drawing/2014/main" id="{A8DABBF5-6FD2-494A-A503-214763DE0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123" y="101526975"/>
          <a:ext cx="1595437" cy="681098"/>
        </a:xfrm>
        <a:prstGeom prst="rect">
          <a:avLst/>
        </a:prstGeom>
      </xdr:spPr>
    </xdr:pic>
    <xdr:clientData/>
  </xdr:oneCellAnchor>
  <xdr:twoCellAnchor editAs="oneCell">
    <xdr:from>
      <xdr:col>1</xdr:col>
      <xdr:colOff>1369200</xdr:colOff>
      <xdr:row>139</xdr:row>
      <xdr:rowOff>142874</xdr:rowOff>
    </xdr:from>
    <xdr:to>
      <xdr:col>1</xdr:col>
      <xdr:colOff>2206658</xdr:colOff>
      <xdr:row>144</xdr:row>
      <xdr:rowOff>172956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DD17F48B-F603-401C-8BD5-1B2665DC2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3100" y="40160574"/>
          <a:ext cx="837458" cy="940513"/>
        </a:xfrm>
        <a:prstGeom prst="rect">
          <a:avLst/>
        </a:prstGeom>
      </xdr:spPr>
    </xdr:pic>
    <xdr:clientData/>
  </xdr:twoCellAnchor>
  <xdr:twoCellAnchor editAs="oneCell">
    <xdr:from>
      <xdr:col>1</xdr:col>
      <xdr:colOff>240469</xdr:colOff>
      <xdr:row>138</xdr:row>
      <xdr:rowOff>178594</xdr:rowOff>
    </xdr:from>
    <xdr:to>
      <xdr:col>1</xdr:col>
      <xdr:colOff>1160463</xdr:colOff>
      <xdr:row>142</xdr:row>
      <xdr:rowOff>86934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53880C83-E3D8-420E-933B-D325DAB646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9281" b="16724"/>
        <a:stretch/>
      </xdr:blipFill>
      <xdr:spPr>
        <a:xfrm>
          <a:off x="961194" y="40015319"/>
          <a:ext cx="923169" cy="635415"/>
        </a:xfrm>
        <a:prstGeom prst="rect">
          <a:avLst/>
        </a:prstGeom>
      </xdr:spPr>
    </xdr:pic>
    <xdr:clientData/>
  </xdr:twoCellAnchor>
  <xdr:twoCellAnchor editAs="oneCell">
    <xdr:from>
      <xdr:col>1</xdr:col>
      <xdr:colOff>248926</xdr:colOff>
      <xdr:row>556</xdr:row>
      <xdr:rowOff>106250</xdr:rowOff>
    </xdr:from>
    <xdr:to>
      <xdr:col>1</xdr:col>
      <xdr:colOff>977910</xdr:colOff>
      <xdr:row>560</xdr:row>
      <xdr:rowOff>158962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607359CC-4CFF-4759-8407-2F3C513BB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082" y="102583344"/>
          <a:ext cx="728984" cy="763912"/>
        </a:xfrm>
        <a:prstGeom prst="rect">
          <a:avLst/>
        </a:prstGeom>
      </xdr:spPr>
    </xdr:pic>
    <xdr:clientData/>
  </xdr:twoCellAnchor>
  <xdr:twoCellAnchor editAs="oneCell">
    <xdr:from>
      <xdr:col>1</xdr:col>
      <xdr:colOff>1200657</xdr:colOff>
      <xdr:row>232</xdr:row>
      <xdr:rowOff>82910</xdr:rowOff>
    </xdr:from>
    <xdr:to>
      <xdr:col>1</xdr:col>
      <xdr:colOff>2449004</xdr:colOff>
      <xdr:row>236</xdr:row>
      <xdr:rowOff>68541</xdr:rowOff>
    </xdr:to>
    <xdr:pic>
      <xdr:nvPicPr>
        <xdr:cNvPr id="411" name="Picture 14350">
          <a:extLst>
            <a:ext uri="{FF2B5EF4-FFF2-40B4-BE49-F238E27FC236}">
              <a16:creationId xmlns:a16="http://schemas.microsoft.com/office/drawing/2014/main" id="{9DE2303B-5C70-4CCB-A750-B71E800DA0F5}"/>
            </a:ext>
            <a:ext uri="{147F2762-F138-4A5C-976F-8EAC2B608ADB}">
              <a16:predDERef xmlns:a16="http://schemas.microsoft.com/office/drawing/2014/main" pred="{14F3F3A5-AEC0-4AB5-B0C6-88BF3A4DA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5032" y="45564785"/>
          <a:ext cx="1241997" cy="700006"/>
        </a:xfrm>
        <a:prstGeom prst="rect">
          <a:avLst/>
        </a:prstGeom>
      </xdr:spPr>
    </xdr:pic>
    <xdr:clientData/>
  </xdr:twoCellAnchor>
  <xdr:twoCellAnchor editAs="oneCell">
    <xdr:from>
      <xdr:col>1</xdr:col>
      <xdr:colOff>816407</xdr:colOff>
      <xdr:row>134</xdr:row>
      <xdr:rowOff>190499</xdr:rowOff>
    </xdr:from>
    <xdr:to>
      <xdr:col>1</xdr:col>
      <xdr:colOff>2411654</xdr:colOff>
      <xdr:row>138</xdr:row>
      <xdr:rowOff>87771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54B4A063-FB7D-43DF-887D-D8C763F78D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3889" t="29444" r="5555" b="30555"/>
        <a:stretch/>
      </xdr:blipFill>
      <xdr:spPr>
        <a:xfrm>
          <a:off x="1540307" y="39290624"/>
          <a:ext cx="1595247" cy="637047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214313</xdr:colOff>
      <xdr:row>143</xdr:row>
      <xdr:rowOff>112691</xdr:rowOff>
    </xdr:from>
    <xdr:to>
      <xdr:col>1</xdr:col>
      <xdr:colOff>1315266</xdr:colOff>
      <xdr:row>146</xdr:row>
      <xdr:rowOff>97629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086A8E42-35D9-439F-9CE4-394699EB59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233" t="25112" r="1785" b="25223"/>
        <a:stretch/>
      </xdr:blipFill>
      <xdr:spPr>
        <a:xfrm>
          <a:off x="941388" y="40851116"/>
          <a:ext cx="1097778" cy="527863"/>
        </a:xfrm>
        <a:prstGeom prst="rect">
          <a:avLst/>
        </a:prstGeom>
      </xdr:spPr>
    </xdr:pic>
    <xdr:clientData/>
  </xdr:twoCellAnchor>
  <xdr:twoCellAnchor editAs="oneCell">
    <xdr:from>
      <xdr:col>1</xdr:col>
      <xdr:colOff>1393033</xdr:colOff>
      <xdr:row>149</xdr:row>
      <xdr:rowOff>88275</xdr:rowOff>
    </xdr:from>
    <xdr:to>
      <xdr:col>1</xdr:col>
      <xdr:colOff>2191386</xdr:colOff>
      <xdr:row>153</xdr:row>
      <xdr:rowOff>85100</xdr:rowOff>
    </xdr:to>
    <xdr:pic>
      <xdr:nvPicPr>
        <xdr:cNvPr id="414" name="Picture 14362">
          <a:extLst>
            <a:ext uri="{FF2B5EF4-FFF2-40B4-BE49-F238E27FC236}">
              <a16:creationId xmlns:a16="http://schemas.microsoft.com/office/drawing/2014/main" id="{75F7DF74-DE60-4E25-8A1D-727793F7DB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8368" t="5924" r="9519" b="5806"/>
        <a:stretch/>
      </xdr:blipFill>
      <xdr:spPr>
        <a:xfrm>
          <a:off x="2116933" y="41909375"/>
          <a:ext cx="798353" cy="731184"/>
        </a:xfrm>
        <a:prstGeom prst="rect">
          <a:avLst/>
        </a:prstGeom>
      </xdr:spPr>
    </xdr:pic>
    <xdr:clientData/>
  </xdr:twoCellAnchor>
  <xdr:twoCellAnchor editAs="oneCell">
    <xdr:from>
      <xdr:col>1</xdr:col>
      <xdr:colOff>1271821</xdr:colOff>
      <xdr:row>47</xdr:row>
      <xdr:rowOff>113132</xdr:rowOff>
    </xdr:from>
    <xdr:to>
      <xdr:col>1</xdr:col>
      <xdr:colOff>2283572</xdr:colOff>
      <xdr:row>50</xdr:row>
      <xdr:rowOff>145116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0B12165D-70FC-42A1-8C51-C20E1FED9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8977" y="9054726"/>
          <a:ext cx="1011751" cy="567765"/>
        </a:xfrm>
        <a:prstGeom prst="rect">
          <a:avLst/>
        </a:prstGeom>
      </xdr:spPr>
    </xdr:pic>
    <xdr:clientData/>
  </xdr:twoCellAnchor>
  <xdr:twoCellAnchor editAs="oneCell">
    <xdr:from>
      <xdr:col>1</xdr:col>
      <xdr:colOff>164961</xdr:colOff>
      <xdr:row>45</xdr:row>
      <xdr:rowOff>8499</xdr:rowOff>
    </xdr:from>
    <xdr:to>
      <xdr:col>1</xdr:col>
      <xdr:colOff>1199030</xdr:colOff>
      <xdr:row>47</xdr:row>
      <xdr:rowOff>145747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1929609C-8A16-4ED6-BF7F-27854B06F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686" y="8317474"/>
          <a:ext cx="1037244" cy="492849"/>
        </a:xfrm>
        <a:prstGeom prst="rect">
          <a:avLst/>
        </a:prstGeom>
      </xdr:spPr>
    </xdr:pic>
    <xdr:clientData/>
  </xdr:twoCellAnchor>
  <xdr:twoCellAnchor editAs="oneCell">
    <xdr:from>
      <xdr:col>1</xdr:col>
      <xdr:colOff>492011</xdr:colOff>
      <xdr:row>330</xdr:row>
      <xdr:rowOff>54429</xdr:rowOff>
    </xdr:from>
    <xdr:to>
      <xdr:col>1</xdr:col>
      <xdr:colOff>1926318</xdr:colOff>
      <xdr:row>335</xdr:row>
      <xdr:rowOff>28091</xdr:rowOff>
    </xdr:to>
    <xdr:pic>
      <xdr:nvPicPr>
        <xdr:cNvPr id="417" name="Picture 38">
          <a:extLst>
            <a:ext uri="{FF2B5EF4-FFF2-40B4-BE49-F238E27FC236}">
              <a16:creationId xmlns:a16="http://schemas.microsoft.com/office/drawing/2014/main" id="{2E9FA022-0EA7-43F7-809F-C3D41AF4F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736" y="64291029"/>
          <a:ext cx="1437482" cy="872189"/>
        </a:xfrm>
        <a:prstGeom prst="rect">
          <a:avLst/>
        </a:prstGeom>
      </xdr:spPr>
    </xdr:pic>
    <xdr:clientData/>
  </xdr:twoCellAnchor>
  <xdr:twoCellAnchor editAs="oneCell">
    <xdr:from>
      <xdr:col>1</xdr:col>
      <xdr:colOff>281780</xdr:colOff>
      <xdr:row>551</xdr:row>
      <xdr:rowOff>37798</xdr:rowOff>
    </xdr:from>
    <xdr:to>
      <xdr:col>1</xdr:col>
      <xdr:colOff>2189955</xdr:colOff>
      <xdr:row>554</xdr:row>
      <xdr:rowOff>172076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809B6844-3FFD-4864-A3C7-84295ADB4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2505" y="106565398"/>
          <a:ext cx="1911350" cy="677203"/>
        </a:xfrm>
        <a:prstGeom prst="rect">
          <a:avLst/>
        </a:prstGeom>
      </xdr:spPr>
    </xdr:pic>
    <xdr:clientData/>
  </xdr:twoCellAnchor>
  <xdr:twoCellAnchor editAs="oneCell">
    <xdr:from>
      <xdr:col>1</xdr:col>
      <xdr:colOff>1116913</xdr:colOff>
      <xdr:row>228</xdr:row>
      <xdr:rowOff>24403</xdr:rowOff>
    </xdr:from>
    <xdr:to>
      <xdr:col>1</xdr:col>
      <xdr:colOff>2449230</xdr:colOff>
      <xdr:row>231</xdr:row>
      <xdr:rowOff>105981</xdr:rowOff>
    </xdr:to>
    <xdr:pic>
      <xdr:nvPicPr>
        <xdr:cNvPr id="419" name="Picture 14335">
          <a:extLst>
            <a:ext uri="{FF2B5EF4-FFF2-40B4-BE49-F238E27FC236}">
              <a16:creationId xmlns:a16="http://schemas.microsoft.com/office/drawing/2014/main" id="{91F3C7D2-F5BE-46CB-8B48-5B7D07B25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1288" y="44791903"/>
          <a:ext cx="1325967" cy="614183"/>
        </a:xfrm>
        <a:prstGeom prst="rect">
          <a:avLst/>
        </a:prstGeom>
      </xdr:spPr>
    </xdr:pic>
    <xdr:clientData/>
  </xdr:twoCellAnchor>
  <xdr:twoCellAnchor editAs="oneCell">
    <xdr:from>
      <xdr:col>1</xdr:col>
      <xdr:colOff>59205</xdr:colOff>
      <xdr:row>231</xdr:row>
      <xdr:rowOff>134529</xdr:rowOff>
    </xdr:from>
    <xdr:to>
      <xdr:col>1</xdr:col>
      <xdr:colOff>1226493</xdr:colOff>
      <xdr:row>236</xdr:row>
      <xdr:rowOff>69492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41D9EB8D-37AB-4977-A26E-0DE04C71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105" y="45483054"/>
          <a:ext cx="1167288" cy="827140"/>
        </a:xfrm>
        <a:prstGeom prst="rect">
          <a:avLst/>
        </a:prstGeom>
      </xdr:spPr>
    </xdr:pic>
    <xdr:clientData/>
  </xdr:twoCellAnchor>
  <xdr:twoCellAnchor editAs="oneCell">
    <xdr:from>
      <xdr:col>1</xdr:col>
      <xdr:colOff>194529</xdr:colOff>
      <xdr:row>226</xdr:row>
      <xdr:rowOff>74936</xdr:rowOff>
    </xdr:from>
    <xdr:to>
      <xdr:col>1</xdr:col>
      <xdr:colOff>944146</xdr:colOff>
      <xdr:row>229</xdr:row>
      <xdr:rowOff>150705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59EE68CB-AF8D-4964-9C76-975ECB286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604" y="44470961"/>
          <a:ext cx="746442" cy="618695"/>
        </a:xfrm>
        <a:prstGeom prst="rect">
          <a:avLst/>
        </a:prstGeom>
      </xdr:spPr>
    </xdr:pic>
    <xdr:clientData/>
  </xdr:twoCellAnchor>
  <xdr:twoCellAnchor editAs="oneCell">
    <xdr:from>
      <xdr:col>1</xdr:col>
      <xdr:colOff>1754904</xdr:colOff>
      <xdr:row>522</xdr:row>
      <xdr:rowOff>35719</xdr:rowOff>
    </xdr:from>
    <xdr:to>
      <xdr:col>1</xdr:col>
      <xdr:colOff>2317626</xdr:colOff>
      <xdr:row>524</xdr:row>
      <xdr:rowOff>9074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7DB8CF1F-8220-4C15-9C20-3CAD2D449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8804" y="101324569"/>
          <a:ext cx="562722" cy="338479"/>
        </a:xfrm>
        <a:prstGeom prst="rect">
          <a:avLst/>
        </a:prstGeom>
      </xdr:spPr>
    </xdr:pic>
    <xdr:clientData/>
  </xdr:twoCellAnchor>
  <xdr:twoCellAnchor editAs="oneCell">
    <xdr:from>
      <xdr:col>1</xdr:col>
      <xdr:colOff>207489</xdr:colOff>
      <xdr:row>516</xdr:row>
      <xdr:rowOff>162152</xdr:rowOff>
    </xdr:from>
    <xdr:to>
      <xdr:col>1</xdr:col>
      <xdr:colOff>1552892</xdr:colOff>
      <xdr:row>519</xdr:row>
      <xdr:rowOff>104547</xdr:rowOff>
    </xdr:to>
    <xdr:pic>
      <xdr:nvPicPr>
        <xdr:cNvPr id="423" name="Picture 2">
          <a:extLst>
            <a:ext uri="{FF2B5EF4-FFF2-40B4-BE49-F238E27FC236}">
              <a16:creationId xmlns:a16="http://schemas.microsoft.com/office/drawing/2014/main" id="{4A80E4D0-3F27-4EA2-9E9A-3BEA9BC0FD10}"/>
            </a:ext>
            <a:ext uri="{147F2762-F138-4A5C-976F-8EAC2B608ADB}">
              <a16:predDERef xmlns:a16="http://schemas.microsoft.com/office/drawing/2014/main" pred="{B64A397A-9F06-4E81-AC41-62BF2D68F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1389" y="100361977"/>
          <a:ext cx="1345403" cy="488496"/>
        </a:xfrm>
        <a:prstGeom prst="rect">
          <a:avLst/>
        </a:prstGeom>
      </xdr:spPr>
    </xdr:pic>
    <xdr:clientData/>
  </xdr:twoCellAnchor>
  <xdr:twoCellAnchor editAs="oneCell">
    <xdr:from>
      <xdr:col>1</xdr:col>
      <xdr:colOff>1011532</xdr:colOff>
      <xdr:row>205</xdr:row>
      <xdr:rowOff>161428</xdr:rowOff>
    </xdr:from>
    <xdr:to>
      <xdr:col>1</xdr:col>
      <xdr:colOff>2476499</xdr:colOff>
      <xdr:row>209</xdr:row>
      <xdr:rowOff>140605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996376E1-B30B-419D-B4F0-27CF81023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5907" y="34213303"/>
          <a:ext cx="1464967" cy="696727"/>
        </a:xfrm>
        <a:prstGeom prst="rect">
          <a:avLst/>
        </a:prstGeom>
      </xdr:spPr>
    </xdr:pic>
    <xdr:clientData/>
  </xdr:twoCellAnchor>
  <xdr:twoCellAnchor editAs="oneCell">
    <xdr:from>
      <xdr:col>1</xdr:col>
      <xdr:colOff>48286</xdr:colOff>
      <xdr:row>203</xdr:row>
      <xdr:rowOff>170023</xdr:rowOff>
    </xdr:from>
    <xdr:to>
      <xdr:col>1</xdr:col>
      <xdr:colOff>1512794</xdr:colOff>
      <xdr:row>207</xdr:row>
      <xdr:rowOff>123530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FB1C9AD6-A807-4299-AC2A-5B56528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011" y="33507523"/>
          <a:ext cx="1467683" cy="680582"/>
        </a:xfrm>
        <a:prstGeom prst="rect">
          <a:avLst/>
        </a:prstGeom>
      </xdr:spPr>
    </xdr:pic>
    <xdr:clientData/>
  </xdr:twoCellAnchor>
  <xdr:twoCellAnchor editAs="oneCell">
    <xdr:from>
      <xdr:col>1</xdr:col>
      <xdr:colOff>1214484</xdr:colOff>
      <xdr:row>392</xdr:row>
      <xdr:rowOff>84854</xdr:rowOff>
    </xdr:from>
    <xdr:to>
      <xdr:col>1</xdr:col>
      <xdr:colOff>2293625</xdr:colOff>
      <xdr:row>396</xdr:row>
      <xdr:rowOff>45034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C9D1D5E2-91E7-4243-9590-DED87742D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5209" y="76088004"/>
          <a:ext cx="1082316" cy="684080"/>
        </a:xfrm>
        <a:prstGeom prst="rect">
          <a:avLst/>
        </a:prstGeom>
      </xdr:spPr>
    </xdr:pic>
    <xdr:clientData/>
  </xdr:twoCellAnchor>
  <xdr:twoCellAnchor editAs="oneCell">
    <xdr:from>
      <xdr:col>1</xdr:col>
      <xdr:colOff>1246278</xdr:colOff>
      <xdr:row>557</xdr:row>
      <xdr:rowOff>55903</xdr:rowOff>
    </xdr:from>
    <xdr:to>
      <xdr:col>1</xdr:col>
      <xdr:colOff>2049846</xdr:colOff>
      <xdr:row>561</xdr:row>
      <xdr:rowOff>2417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9EB46679-FFD4-4E2E-936B-5CA4ED8546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434" y="102711591"/>
          <a:ext cx="803568" cy="657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127000</xdr:colOff>
      <xdr:row>115</xdr:row>
      <xdr:rowOff>74083</xdr:rowOff>
    </xdr:from>
    <xdr:to>
      <xdr:col>1</xdr:col>
      <xdr:colOff>1316847</xdr:colOff>
      <xdr:row>121</xdr:row>
      <xdr:rowOff>141519</xdr:rowOff>
    </xdr:to>
    <xdr:pic>
      <xdr:nvPicPr>
        <xdr:cNvPr id="428" name="Obrázek 68">
          <a:extLst>
            <a:ext uri="{FF2B5EF4-FFF2-40B4-BE49-F238E27FC236}">
              <a16:creationId xmlns:a16="http://schemas.microsoft.com/office/drawing/2014/main" id="{6069D091-C80D-4DDE-8909-55D78B62C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23219833"/>
          <a:ext cx="1193022" cy="1146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1037167</xdr:colOff>
      <xdr:row>115</xdr:row>
      <xdr:rowOff>10584</xdr:rowOff>
    </xdr:from>
    <xdr:to>
      <xdr:col>1</xdr:col>
      <xdr:colOff>2407856</xdr:colOff>
      <xdr:row>121</xdr:row>
      <xdr:rowOff>133373</xdr:rowOff>
    </xdr:to>
    <xdr:pic>
      <xdr:nvPicPr>
        <xdr:cNvPr id="429" name="Obrázek 70">
          <a:extLst>
            <a:ext uri="{FF2B5EF4-FFF2-40B4-BE49-F238E27FC236}">
              <a16:creationId xmlns:a16="http://schemas.microsoft.com/office/drawing/2014/main" id="{F676C0FB-6037-49F6-8E6E-6D98C43B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64242" y="23153159"/>
          <a:ext cx="1367514" cy="1211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1591638</xdr:colOff>
      <xdr:row>107</xdr:row>
      <xdr:rowOff>26989</xdr:rowOff>
    </xdr:from>
    <xdr:to>
      <xdr:col>1</xdr:col>
      <xdr:colOff>2226469</xdr:colOff>
      <xdr:row>111</xdr:row>
      <xdr:rowOff>8028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112BC489-48FA-4CD4-883D-F2AA127DD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8794" y="20065208"/>
          <a:ext cx="634831" cy="698589"/>
        </a:xfrm>
        <a:prstGeom prst="rect">
          <a:avLst/>
        </a:prstGeom>
      </xdr:spPr>
    </xdr:pic>
    <xdr:clientData/>
  </xdr:twoCellAnchor>
  <xdr:twoCellAnchor editAs="oneCell">
    <xdr:from>
      <xdr:col>1</xdr:col>
      <xdr:colOff>1633025</xdr:colOff>
      <xdr:row>104</xdr:row>
      <xdr:rowOff>26255</xdr:rowOff>
    </xdr:from>
    <xdr:to>
      <xdr:col>1</xdr:col>
      <xdr:colOff>2259012</xdr:colOff>
      <xdr:row>106</xdr:row>
      <xdr:rowOff>145665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222947DF-0AF6-430C-9E4B-D1B4444AE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0181" y="19171505"/>
          <a:ext cx="625987" cy="476598"/>
        </a:xfrm>
        <a:prstGeom prst="rect">
          <a:avLst/>
        </a:prstGeom>
      </xdr:spPr>
    </xdr:pic>
    <xdr:clientData/>
  </xdr:twoCellAnchor>
  <xdr:twoCellAnchor editAs="oneCell">
    <xdr:from>
      <xdr:col>1</xdr:col>
      <xdr:colOff>143668</xdr:colOff>
      <xdr:row>367</xdr:row>
      <xdr:rowOff>52917</xdr:rowOff>
    </xdr:from>
    <xdr:to>
      <xdr:col>1</xdr:col>
      <xdr:colOff>2408980</xdr:colOff>
      <xdr:row>373</xdr:row>
      <xdr:rowOff>141919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E9292F2D-FA7C-4093-A9F9-3526E605A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393" y="71163392"/>
          <a:ext cx="2268487" cy="1168502"/>
        </a:xfrm>
        <a:prstGeom prst="rect">
          <a:avLst/>
        </a:prstGeom>
      </xdr:spPr>
    </xdr:pic>
    <xdr:clientData/>
  </xdr:twoCellAnchor>
  <xdr:twoCellAnchor editAs="oneCell">
    <xdr:from>
      <xdr:col>1</xdr:col>
      <xdr:colOff>105757</xdr:colOff>
      <xdr:row>482</xdr:row>
      <xdr:rowOff>70004</xdr:rowOff>
    </xdr:from>
    <xdr:to>
      <xdr:col>1</xdr:col>
      <xdr:colOff>1074472</xdr:colOff>
      <xdr:row>489</xdr:row>
      <xdr:rowOff>169148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93558B20-BDA7-4928-85DF-F725DC9D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132" y="92474410"/>
          <a:ext cx="971890" cy="13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154779</xdr:colOff>
      <xdr:row>151</xdr:row>
      <xdr:rowOff>130969</xdr:rowOff>
    </xdr:from>
    <xdr:to>
      <xdr:col>1</xdr:col>
      <xdr:colOff>1237454</xdr:colOff>
      <xdr:row>155</xdr:row>
      <xdr:rowOff>96266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A9C456CB-7250-42A1-8977-4BD1D2BCB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8679" y="42317194"/>
          <a:ext cx="1082675" cy="686022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1333499</xdr:colOff>
      <xdr:row>131</xdr:row>
      <xdr:rowOff>154781</xdr:rowOff>
    </xdr:from>
    <xdr:to>
      <xdr:col>1</xdr:col>
      <xdr:colOff>2411417</xdr:colOff>
      <xdr:row>134</xdr:row>
      <xdr:rowOff>131604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173402C5-71B0-4FA7-8210-D7AC7A7A0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399" y="38721506"/>
          <a:ext cx="1077918" cy="519748"/>
        </a:xfrm>
        <a:prstGeom prst="rect">
          <a:avLst/>
        </a:prstGeom>
      </xdr:spPr>
    </xdr:pic>
    <xdr:clientData/>
  </xdr:twoCellAnchor>
  <xdr:twoCellAnchor editAs="oneCell">
    <xdr:from>
      <xdr:col>1</xdr:col>
      <xdr:colOff>1486127</xdr:colOff>
      <xdr:row>403</xdr:row>
      <xdr:rowOff>23806</xdr:rowOff>
    </xdr:from>
    <xdr:to>
      <xdr:col>1</xdr:col>
      <xdr:colOff>2412319</xdr:colOff>
      <xdr:row>406</xdr:row>
      <xdr:rowOff>21266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35D1655B-6401-4E4E-A306-789E4F6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027" y="78017681"/>
          <a:ext cx="926192" cy="537211"/>
        </a:xfrm>
        <a:prstGeom prst="rect">
          <a:avLst/>
        </a:prstGeom>
      </xdr:spPr>
    </xdr:pic>
    <xdr:clientData/>
  </xdr:twoCellAnchor>
  <xdr:twoCellAnchor editAs="oneCell">
    <xdr:from>
      <xdr:col>1</xdr:col>
      <xdr:colOff>111019</xdr:colOff>
      <xdr:row>411</xdr:row>
      <xdr:rowOff>169610</xdr:rowOff>
    </xdr:from>
    <xdr:to>
      <xdr:col>1</xdr:col>
      <xdr:colOff>2270103</xdr:colOff>
      <xdr:row>422</xdr:row>
      <xdr:rowOff>103730</xdr:rowOff>
    </xdr:to>
    <xdr:pic>
      <xdr:nvPicPr>
        <xdr:cNvPr id="437" name="Obrázek 25">
          <a:extLst>
            <a:ext uri="{FF2B5EF4-FFF2-40B4-BE49-F238E27FC236}">
              <a16:creationId xmlns:a16="http://schemas.microsoft.com/office/drawing/2014/main" id="{F1B9154D-C26D-4533-A348-63ACCCF278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1744" y="79608110"/>
          <a:ext cx="2162259" cy="1918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1109368</xdr:colOff>
      <xdr:row>350</xdr:row>
      <xdr:rowOff>121457</xdr:rowOff>
    </xdr:from>
    <xdr:to>
      <xdr:col>1</xdr:col>
      <xdr:colOff>1988492</xdr:colOff>
      <xdr:row>357</xdr:row>
      <xdr:rowOff>12699</xdr:rowOff>
    </xdr:to>
    <xdr:pic>
      <xdr:nvPicPr>
        <xdr:cNvPr id="438" name="object 3">
          <a:extLst>
            <a:ext uri="{FF2B5EF4-FFF2-40B4-BE49-F238E27FC236}">
              <a16:creationId xmlns:a16="http://schemas.microsoft.com/office/drawing/2014/main" id="{AE1CEE80-5D4A-4A57-BD9C-CFD4302DC6BE}"/>
            </a:ext>
          </a:extLst>
        </xdr:cNvPr>
        <xdr:cNvPicPr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228502">
          <a:off x="1216524" y="65808238"/>
          <a:ext cx="879124" cy="1118989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425</xdr:row>
      <xdr:rowOff>63953</xdr:rowOff>
    </xdr:from>
    <xdr:to>
      <xdr:col>1</xdr:col>
      <xdr:colOff>2229486</xdr:colOff>
      <xdr:row>433</xdr:row>
      <xdr:rowOff>105127</xdr:rowOff>
    </xdr:to>
    <xdr:pic>
      <xdr:nvPicPr>
        <xdr:cNvPr id="439" name="Obrázek 14340">
          <a:extLst>
            <a:ext uri="{FF2B5EF4-FFF2-40B4-BE49-F238E27FC236}">
              <a16:creationId xmlns:a16="http://schemas.microsoft.com/office/drawing/2014/main" id="{ACBAFE30-6461-4451-AB65-6CFD1809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951" y="82039278"/>
          <a:ext cx="1956435" cy="1473099"/>
        </a:xfrm>
        <a:prstGeom prst="rect">
          <a:avLst/>
        </a:prstGeom>
      </xdr:spPr>
    </xdr:pic>
    <xdr:clientData/>
  </xdr:twoCellAnchor>
  <xdr:twoCellAnchor editAs="oneCell">
    <xdr:from>
      <xdr:col>1</xdr:col>
      <xdr:colOff>511628</xdr:colOff>
      <xdr:row>435</xdr:row>
      <xdr:rowOff>65314</xdr:rowOff>
    </xdr:from>
    <xdr:to>
      <xdr:col>1</xdr:col>
      <xdr:colOff>2075796</xdr:colOff>
      <xdr:row>441</xdr:row>
      <xdr:rowOff>105210</xdr:rowOff>
    </xdr:to>
    <xdr:pic>
      <xdr:nvPicPr>
        <xdr:cNvPr id="440" name="Picture 6" descr="A picture containing metalware&#10;&#10;Description automatically generated">
          <a:extLst>
            <a:ext uri="{FF2B5EF4-FFF2-40B4-BE49-F238E27FC236}">
              <a16:creationId xmlns:a16="http://schemas.microsoft.com/office/drawing/2014/main" id="{DBDFA2A3-961A-49E5-BBB1-DE3F2FF92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5528" y="83983739"/>
          <a:ext cx="1564168" cy="1113048"/>
        </a:xfrm>
        <a:prstGeom prst="rect">
          <a:avLst/>
        </a:prstGeom>
      </xdr:spPr>
    </xdr:pic>
    <xdr:clientData/>
  </xdr:twoCellAnchor>
  <xdr:twoCellAnchor editAs="oneCell">
    <xdr:from>
      <xdr:col>1</xdr:col>
      <xdr:colOff>1103538</xdr:colOff>
      <xdr:row>63</xdr:row>
      <xdr:rowOff>59531</xdr:rowOff>
    </xdr:from>
    <xdr:to>
      <xdr:col>1</xdr:col>
      <xdr:colOff>2036965</xdr:colOff>
      <xdr:row>68</xdr:row>
      <xdr:rowOff>106019</xdr:rowOff>
    </xdr:to>
    <xdr:pic>
      <xdr:nvPicPr>
        <xdr:cNvPr id="441" name="Picture 14359">
          <a:extLst>
            <a:ext uri="{FF2B5EF4-FFF2-40B4-BE49-F238E27FC236}">
              <a16:creationId xmlns:a16="http://schemas.microsoft.com/office/drawing/2014/main" id="{816D4EDA-1A3D-46D9-95C7-6F1FA6D64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7438" y="12527756"/>
          <a:ext cx="933427" cy="941838"/>
        </a:xfrm>
        <a:prstGeom prst="rect">
          <a:avLst/>
        </a:prstGeom>
      </xdr:spPr>
    </xdr:pic>
    <xdr:clientData/>
  </xdr:twoCellAnchor>
  <xdr:twoCellAnchor editAs="oneCell">
    <xdr:from>
      <xdr:col>1</xdr:col>
      <xdr:colOff>354241</xdr:colOff>
      <xdr:row>71</xdr:row>
      <xdr:rowOff>140608</xdr:rowOff>
    </xdr:from>
    <xdr:to>
      <xdr:col>1</xdr:col>
      <xdr:colOff>1428750</xdr:colOff>
      <xdr:row>76</xdr:row>
      <xdr:rowOff>122351</xdr:rowOff>
    </xdr:to>
    <xdr:pic>
      <xdr:nvPicPr>
        <xdr:cNvPr id="442" name="Obrázek 14340">
          <a:extLst>
            <a:ext uri="{FF2B5EF4-FFF2-40B4-BE49-F238E27FC236}">
              <a16:creationId xmlns:a16="http://schemas.microsoft.com/office/drawing/2014/main" id="{5E19204B-9648-4948-934B-0A0561A09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966" y="14059808"/>
          <a:ext cx="1077684" cy="919984"/>
        </a:xfrm>
        <a:prstGeom prst="rect">
          <a:avLst/>
        </a:prstGeom>
      </xdr:spPr>
    </xdr:pic>
    <xdr:clientData/>
  </xdr:twoCellAnchor>
  <xdr:twoCellAnchor editAs="oneCell">
    <xdr:from>
      <xdr:col>1</xdr:col>
      <xdr:colOff>720272</xdr:colOff>
      <xdr:row>17</xdr:row>
      <xdr:rowOff>83458</xdr:rowOff>
    </xdr:from>
    <xdr:to>
      <xdr:col>1</xdr:col>
      <xdr:colOff>1616715</xdr:colOff>
      <xdr:row>20</xdr:row>
      <xdr:rowOff>86632</xdr:rowOff>
    </xdr:to>
    <xdr:pic>
      <xdr:nvPicPr>
        <xdr:cNvPr id="443" name="Obrázek 14351">
          <a:extLst>
            <a:ext uri="{FF2B5EF4-FFF2-40B4-BE49-F238E27FC236}">
              <a16:creationId xmlns:a16="http://schemas.microsoft.com/office/drawing/2014/main" id="{B7914C7B-4003-43D9-A867-206161B76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997" y="3325133"/>
          <a:ext cx="899618" cy="570155"/>
        </a:xfrm>
        <a:prstGeom prst="rect">
          <a:avLst/>
        </a:prstGeom>
      </xdr:spPr>
    </xdr:pic>
    <xdr:clientData/>
  </xdr:twoCellAnchor>
  <xdr:twoCellAnchor editAs="oneCell">
    <xdr:from>
      <xdr:col>1</xdr:col>
      <xdr:colOff>617764</xdr:colOff>
      <xdr:row>22</xdr:row>
      <xdr:rowOff>78013</xdr:rowOff>
    </xdr:from>
    <xdr:to>
      <xdr:col>1</xdr:col>
      <xdr:colOff>1678560</xdr:colOff>
      <xdr:row>25</xdr:row>
      <xdr:rowOff>141764</xdr:rowOff>
    </xdr:to>
    <xdr:pic>
      <xdr:nvPicPr>
        <xdr:cNvPr id="444" name="Obrázek 14352">
          <a:extLst>
            <a:ext uri="{FF2B5EF4-FFF2-40B4-BE49-F238E27FC236}">
              <a16:creationId xmlns:a16="http://schemas.microsoft.com/office/drawing/2014/main" id="{73870396-F554-4BF8-90B6-591278390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839" y="4221388"/>
          <a:ext cx="1057621" cy="600327"/>
        </a:xfrm>
        <a:prstGeom prst="rect">
          <a:avLst/>
        </a:prstGeom>
      </xdr:spPr>
    </xdr:pic>
    <xdr:clientData/>
  </xdr:twoCellAnchor>
  <xdr:twoCellAnchor editAs="oneCell">
    <xdr:from>
      <xdr:col>1</xdr:col>
      <xdr:colOff>524327</xdr:colOff>
      <xdr:row>12</xdr:row>
      <xdr:rowOff>81643</xdr:rowOff>
    </xdr:from>
    <xdr:to>
      <xdr:col>1</xdr:col>
      <xdr:colOff>1846306</xdr:colOff>
      <xdr:row>16</xdr:row>
      <xdr:rowOff>9525</xdr:rowOff>
    </xdr:to>
    <xdr:pic>
      <xdr:nvPicPr>
        <xdr:cNvPr id="445" name="Obrázek 14354">
          <a:extLst>
            <a:ext uri="{FF2B5EF4-FFF2-40B4-BE49-F238E27FC236}">
              <a16:creationId xmlns:a16="http://schemas.microsoft.com/office/drawing/2014/main" id="{F9BFA204-58C4-474D-8BFD-B29D4CDFC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5052" y="2418443"/>
          <a:ext cx="1325154" cy="655229"/>
        </a:xfrm>
        <a:prstGeom prst="rect">
          <a:avLst/>
        </a:prstGeom>
      </xdr:spPr>
    </xdr:pic>
    <xdr:clientData/>
  </xdr:twoCellAnchor>
  <xdr:twoCellAnchor editAs="oneCell">
    <xdr:from>
      <xdr:col>1</xdr:col>
      <xdr:colOff>254658</xdr:colOff>
      <xdr:row>350</xdr:row>
      <xdr:rowOff>147054</xdr:rowOff>
    </xdr:from>
    <xdr:to>
      <xdr:col>1</xdr:col>
      <xdr:colOff>1321633</xdr:colOff>
      <xdr:row>356</xdr:row>
      <xdr:rowOff>126980</xdr:rowOff>
    </xdr:to>
    <xdr:pic>
      <xdr:nvPicPr>
        <xdr:cNvPr id="446" name="Picture 14339">
          <a:extLst>
            <a:ext uri="{FF2B5EF4-FFF2-40B4-BE49-F238E27FC236}">
              <a16:creationId xmlns:a16="http://schemas.microsoft.com/office/drawing/2014/main" id="{E537C1FD-4ACE-4FA9-AB64-510C0FCDE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41335">
          <a:off x="361814" y="65833835"/>
          <a:ext cx="1073325" cy="1045139"/>
        </a:xfrm>
        <a:prstGeom prst="rect">
          <a:avLst/>
        </a:prstGeom>
      </xdr:spPr>
    </xdr:pic>
    <xdr:clientData/>
  </xdr:twoCellAnchor>
  <xdr:twoCellAnchor editAs="oneCell">
    <xdr:from>
      <xdr:col>1</xdr:col>
      <xdr:colOff>1164858</xdr:colOff>
      <xdr:row>35</xdr:row>
      <xdr:rowOff>150814</xdr:rowOff>
    </xdr:from>
    <xdr:to>
      <xdr:col>1</xdr:col>
      <xdr:colOff>2199870</xdr:colOff>
      <xdr:row>39</xdr:row>
      <xdr:rowOff>141289</xdr:rowOff>
    </xdr:to>
    <xdr:pic>
      <xdr:nvPicPr>
        <xdr:cNvPr id="447" name="Obrázek 25">
          <a:extLst>
            <a:ext uri="{FF2B5EF4-FFF2-40B4-BE49-F238E27FC236}">
              <a16:creationId xmlns:a16="http://schemas.microsoft.com/office/drawing/2014/main" id="{3644D97A-2F86-468B-9F61-C1301A0C2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272014" y="7306470"/>
          <a:ext cx="1035012" cy="713740"/>
        </a:xfrm>
        <a:prstGeom prst="rect">
          <a:avLst/>
        </a:prstGeom>
      </xdr:spPr>
    </xdr:pic>
    <xdr:clientData/>
  </xdr:twoCellAnchor>
  <xdr:twoCellAnchor editAs="oneCell">
    <xdr:from>
      <xdr:col>1</xdr:col>
      <xdr:colOff>190928</xdr:colOff>
      <xdr:row>29</xdr:row>
      <xdr:rowOff>162413</xdr:rowOff>
    </xdr:from>
    <xdr:to>
      <xdr:col>1</xdr:col>
      <xdr:colOff>1283095</xdr:colOff>
      <xdr:row>34</xdr:row>
      <xdr:rowOff>102237</xdr:rowOff>
    </xdr:to>
    <xdr:pic>
      <xdr:nvPicPr>
        <xdr:cNvPr id="448" name="Obrázek 27">
          <a:extLst>
            <a:ext uri="{FF2B5EF4-FFF2-40B4-BE49-F238E27FC236}">
              <a16:creationId xmlns:a16="http://schemas.microsoft.com/office/drawing/2014/main" id="{CA3E3E7F-D0BF-44B4-9A5C-4673E7C74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98084" y="6246507"/>
          <a:ext cx="1098517" cy="829617"/>
        </a:xfrm>
        <a:prstGeom prst="rect">
          <a:avLst/>
        </a:prstGeom>
      </xdr:spPr>
    </xdr:pic>
    <xdr:clientData/>
  </xdr:twoCellAnchor>
  <xdr:twoCellAnchor editAs="oneCell">
    <xdr:from>
      <xdr:col>1</xdr:col>
      <xdr:colOff>449384</xdr:colOff>
      <xdr:row>546</xdr:row>
      <xdr:rowOff>39077</xdr:rowOff>
    </xdr:from>
    <xdr:to>
      <xdr:col>1</xdr:col>
      <xdr:colOff>2079444</xdr:colOff>
      <xdr:row>549</xdr:row>
      <xdr:rowOff>74102</xdr:rowOff>
    </xdr:to>
    <xdr:pic>
      <xdr:nvPicPr>
        <xdr:cNvPr id="449" name="Obrázek 28">
          <a:extLst>
            <a:ext uri="{FF2B5EF4-FFF2-40B4-BE49-F238E27FC236}">
              <a16:creationId xmlns:a16="http://schemas.microsoft.com/office/drawing/2014/main" id="{AAFCE834-EEFF-420D-9B9F-28B78E8B4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70109" y="105661802"/>
          <a:ext cx="1633235" cy="577948"/>
        </a:xfrm>
        <a:prstGeom prst="rect">
          <a:avLst/>
        </a:prstGeom>
      </xdr:spPr>
    </xdr:pic>
    <xdr:clientData/>
  </xdr:twoCellAnchor>
  <xdr:twoCellAnchor editAs="oneCell">
    <xdr:from>
      <xdr:col>1</xdr:col>
      <xdr:colOff>488156</xdr:colOff>
      <xdr:row>535</xdr:row>
      <xdr:rowOff>154781</xdr:rowOff>
    </xdr:from>
    <xdr:to>
      <xdr:col>1</xdr:col>
      <xdr:colOff>2130562</xdr:colOff>
      <xdr:row>538</xdr:row>
      <xdr:rowOff>140816</xdr:rowOff>
    </xdr:to>
    <xdr:pic>
      <xdr:nvPicPr>
        <xdr:cNvPr id="450" name="Picture 58">
          <a:extLst>
            <a:ext uri="{FF2B5EF4-FFF2-40B4-BE49-F238E27FC236}">
              <a16:creationId xmlns:a16="http://schemas.microsoft.com/office/drawing/2014/main" id="{B8CDF333-3E74-4474-9AA9-4A6CE05D5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8881" y="103786781"/>
          <a:ext cx="1645581" cy="522610"/>
        </a:xfrm>
        <a:prstGeom prst="rect">
          <a:avLst/>
        </a:prstGeom>
      </xdr:spPr>
    </xdr:pic>
    <xdr:clientData/>
  </xdr:twoCellAnchor>
  <xdr:twoCellAnchor editAs="oneCell">
    <xdr:from>
      <xdr:col>1</xdr:col>
      <xdr:colOff>718798</xdr:colOff>
      <xdr:row>490</xdr:row>
      <xdr:rowOff>165668</xdr:rowOff>
    </xdr:from>
    <xdr:to>
      <xdr:col>1</xdr:col>
      <xdr:colOff>1550986</xdr:colOff>
      <xdr:row>494</xdr:row>
      <xdr:rowOff>162493</xdr:rowOff>
    </xdr:to>
    <xdr:pic>
      <xdr:nvPicPr>
        <xdr:cNvPr id="453" name="Obrázek 14366">
          <a:extLst>
            <a:ext uri="{FF2B5EF4-FFF2-40B4-BE49-F238E27FC236}">
              <a16:creationId xmlns:a16="http://schemas.microsoft.com/office/drawing/2014/main" id="{3F74A692-1CCA-4468-924A-F1FAC207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9523" y="95460118"/>
          <a:ext cx="835363" cy="734593"/>
        </a:xfrm>
        <a:prstGeom prst="rect">
          <a:avLst/>
        </a:prstGeom>
      </xdr:spPr>
    </xdr:pic>
    <xdr:clientData/>
  </xdr:twoCellAnchor>
  <xdr:twoCellAnchor editAs="oneCell">
    <xdr:from>
      <xdr:col>1</xdr:col>
      <xdr:colOff>864890</xdr:colOff>
      <xdr:row>222</xdr:row>
      <xdr:rowOff>79645</xdr:rowOff>
    </xdr:from>
    <xdr:to>
      <xdr:col>1</xdr:col>
      <xdr:colOff>2181919</xdr:colOff>
      <xdr:row>226</xdr:row>
      <xdr:rowOff>6631</xdr:rowOff>
    </xdr:to>
    <xdr:pic>
      <xdr:nvPicPr>
        <xdr:cNvPr id="454" name="Obrázek 32">
          <a:extLst>
            <a:ext uri="{FF2B5EF4-FFF2-40B4-BE49-F238E27FC236}">
              <a16:creationId xmlns:a16="http://schemas.microsoft.com/office/drawing/2014/main" id="{B54E86DC-9D65-48E8-9359-995D90796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72046" y="42584958"/>
          <a:ext cx="1320204" cy="644536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298</xdr:row>
      <xdr:rowOff>68492</xdr:rowOff>
    </xdr:from>
    <xdr:to>
      <xdr:col>1</xdr:col>
      <xdr:colOff>1806938</xdr:colOff>
      <xdr:row>302</xdr:row>
      <xdr:rowOff>102735</xdr:rowOff>
    </xdr:to>
    <xdr:pic>
      <xdr:nvPicPr>
        <xdr:cNvPr id="455" name="Obrázek 13">
          <a:extLst>
            <a:ext uri="{FF2B5EF4-FFF2-40B4-BE49-F238E27FC236}">
              <a16:creationId xmlns:a16="http://schemas.microsoft.com/office/drawing/2014/main" id="{84423C85-EF23-4E3C-B61E-788EA99B4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5159" y="58510717"/>
          <a:ext cx="1475679" cy="761318"/>
        </a:xfrm>
        <a:prstGeom prst="rect">
          <a:avLst/>
        </a:prstGeom>
      </xdr:spPr>
    </xdr:pic>
    <xdr:clientData/>
  </xdr:twoCellAnchor>
  <xdr:twoCellAnchor editAs="oneCell">
    <xdr:from>
      <xdr:col>1</xdr:col>
      <xdr:colOff>1234203</xdr:colOff>
      <xdr:row>7</xdr:row>
      <xdr:rowOff>142875</xdr:rowOff>
    </xdr:from>
    <xdr:to>
      <xdr:col>1</xdr:col>
      <xdr:colOff>1858988</xdr:colOff>
      <xdr:row>11</xdr:row>
      <xdr:rowOff>95250</xdr:rowOff>
    </xdr:to>
    <xdr:pic>
      <xdr:nvPicPr>
        <xdr:cNvPr id="456" name="Picture 5" descr="A picture containing white, black, dark&#10;&#10;Description automatically generated">
          <a:extLst>
            <a:ext uri="{FF2B5EF4-FFF2-40B4-BE49-F238E27FC236}">
              <a16:creationId xmlns:a16="http://schemas.microsoft.com/office/drawing/2014/main" id="{828BB810-0A9C-49C1-B54E-39982903B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1359" y="1952625"/>
          <a:ext cx="618435" cy="658019"/>
        </a:xfrm>
        <a:prstGeom prst="rect">
          <a:avLst/>
        </a:prstGeom>
      </xdr:spPr>
    </xdr:pic>
    <xdr:clientData/>
  </xdr:twoCellAnchor>
  <xdr:twoCellAnchor editAs="oneCell">
    <xdr:from>
      <xdr:col>1</xdr:col>
      <xdr:colOff>1257300</xdr:colOff>
      <xdr:row>161</xdr:row>
      <xdr:rowOff>19050</xdr:rowOff>
    </xdr:from>
    <xdr:to>
      <xdr:col>1</xdr:col>
      <xdr:colOff>2306198</xdr:colOff>
      <xdr:row>165</xdr:row>
      <xdr:rowOff>19050</xdr:rowOff>
    </xdr:to>
    <xdr:pic>
      <xdr:nvPicPr>
        <xdr:cNvPr id="457" name="Picture 18">
          <a:extLst>
            <a:ext uri="{FF2B5EF4-FFF2-40B4-BE49-F238E27FC236}">
              <a16:creationId xmlns:a16="http://schemas.microsoft.com/office/drawing/2014/main" id="{CE3D2FC3-FB3C-4868-A456-6E20745BC334}"/>
            </a:ext>
            <a:ext uri="{147F2762-F138-4A5C-976F-8EAC2B608ADB}">
              <a16:predDERef xmlns:a16="http://schemas.microsoft.com/office/drawing/2014/main" pred="{A726B1A3-3CC6-467A-B5FF-B8EA82A93E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0" y="25355550"/>
          <a:ext cx="1048898" cy="7245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48305</xdr:colOff>
      <xdr:row>166</xdr:row>
      <xdr:rowOff>75663</xdr:rowOff>
    </xdr:from>
    <xdr:ext cx="2362086" cy="1532236"/>
    <xdr:pic>
      <xdr:nvPicPr>
        <xdr:cNvPr id="458" name="Obrázek 14356">
          <a:extLst>
            <a:ext uri="{FF2B5EF4-FFF2-40B4-BE49-F238E27FC236}">
              <a16:creationId xmlns:a16="http://schemas.microsoft.com/office/drawing/2014/main" id="{DD5ADAA2-7B4C-4F81-BF3E-D232A5F8AC27}"/>
            </a:ext>
            <a:ext uri="{147F2762-F138-4A5C-976F-8EAC2B608ADB}">
              <a16:predDERef xmlns:a16="http://schemas.microsoft.com/office/drawing/2014/main" pred="{64836FA0-14B6-AD61-BADB-C93C20085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55461" y="32103476"/>
          <a:ext cx="2362086" cy="1532236"/>
        </a:xfrm>
        <a:prstGeom prst="rect">
          <a:avLst/>
        </a:prstGeom>
      </xdr:spPr>
    </xdr:pic>
    <xdr:clientData/>
  </xdr:oneCellAnchor>
  <xdr:twoCellAnchor editAs="oneCell">
    <xdr:from>
      <xdr:col>1</xdr:col>
      <xdr:colOff>294253</xdr:colOff>
      <xdr:row>284</xdr:row>
      <xdr:rowOff>32658</xdr:rowOff>
    </xdr:from>
    <xdr:to>
      <xdr:col>1</xdr:col>
      <xdr:colOff>2115501</xdr:colOff>
      <xdr:row>289</xdr:row>
      <xdr:rowOff>65947</xdr:rowOff>
    </xdr:to>
    <xdr:pic>
      <xdr:nvPicPr>
        <xdr:cNvPr id="459" name="Picture 51">
          <a:extLst>
            <a:ext uri="{FF2B5EF4-FFF2-40B4-BE49-F238E27FC236}">
              <a16:creationId xmlns:a16="http://schemas.microsoft.com/office/drawing/2014/main" id="{DA67040B-18CD-4158-8B0F-1B2922267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1328" y="55941233"/>
          <a:ext cx="1818073" cy="934989"/>
        </a:xfrm>
        <a:prstGeom prst="rect">
          <a:avLst/>
        </a:prstGeom>
      </xdr:spPr>
    </xdr:pic>
    <xdr:clientData/>
  </xdr:twoCellAnchor>
  <xdr:twoCellAnchor editAs="oneCell">
    <xdr:from>
      <xdr:col>1</xdr:col>
      <xdr:colOff>94595</xdr:colOff>
      <xdr:row>55</xdr:row>
      <xdr:rowOff>173563</xdr:rowOff>
    </xdr:from>
    <xdr:to>
      <xdr:col>1</xdr:col>
      <xdr:colOff>941574</xdr:colOff>
      <xdr:row>58</xdr:row>
      <xdr:rowOff>107644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534C2410-39EF-4F9D-A68D-0492AADEF43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6" t="25942" r="5048" b="27839"/>
        <a:stretch/>
      </xdr:blipFill>
      <xdr:spPr bwMode="auto">
        <a:xfrm>
          <a:off x="201751" y="10901094"/>
          <a:ext cx="853329" cy="4635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77291</xdr:colOff>
      <xdr:row>177</xdr:row>
      <xdr:rowOff>57604</xdr:rowOff>
    </xdr:from>
    <xdr:to>
      <xdr:col>1</xdr:col>
      <xdr:colOff>2486766</xdr:colOff>
      <xdr:row>189</xdr:row>
      <xdr:rowOff>30993</xdr:rowOff>
    </xdr:to>
    <xdr:pic>
      <xdr:nvPicPr>
        <xdr:cNvPr id="461" name="Picture 22">
          <a:extLst>
            <a:ext uri="{FF2B5EF4-FFF2-40B4-BE49-F238E27FC236}">
              <a16:creationId xmlns:a16="http://schemas.microsoft.com/office/drawing/2014/main" id="{0D3D09B9-A310-4F8F-8741-306921BC9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191" y="28442104"/>
          <a:ext cx="2407888" cy="2085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216316</xdr:colOff>
      <xdr:row>195</xdr:row>
      <xdr:rowOff>62706</xdr:rowOff>
    </xdr:from>
    <xdr:to>
      <xdr:col>1</xdr:col>
      <xdr:colOff>2316159</xdr:colOff>
      <xdr:row>204</xdr:row>
      <xdr:rowOff>65881</xdr:rowOff>
    </xdr:to>
    <xdr:pic>
      <xdr:nvPicPr>
        <xdr:cNvPr id="462" name="Obrázek 6">
          <a:extLst>
            <a:ext uri="{FF2B5EF4-FFF2-40B4-BE49-F238E27FC236}">
              <a16:creationId xmlns:a16="http://schemas.microsoft.com/office/drawing/2014/main" id="{E49A3812-B161-4AFE-AA9C-86685A7F7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955057">
          <a:off x="323472" y="37269737"/>
          <a:ext cx="2093493" cy="1607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613409</xdr:colOff>
      <xdr:row>508</xdr:row>
      <xdr:rowOff>109145</xdr:rowOff>
    </xdr:from>
    <xdr:to>
      <xdr:col>1</xdr:col>
      <xdr:colOff>1583839</xdr:colOff>
      <xdr:row>513</xdr:row>
      <xdr:rowOff>86198</xdr:rowOff>
    </xdr:to>
    <xdr:pic>
      <xdr:nvPicPr>
        <xdr:cNvPr id="463" name="Obrázek 14">
          <a:extLst>
            <a:ext uri="{FF2B5EF4-FFF2-40B4-BE49-F238E27FC236}">
              <a16:creationId xmlns:a16="http://schemas.microsoft.com/office/drawing/2014/main" id="{1CC775EC-FDB4-44A1-8B47-533EBF695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340484" y="98680195"/>
          <a:ext cx="967255" cy="8914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741523</xdr:colOff>
      <xdr:row>526</xdr:row>
      <xdr:rowOff>177505</xdr:rowOff>
    </xdr:from>
    <xdr:to>
      <xdr:col>1</xdr:col>
      <xdr:colOff>2000342</xdr:colOff>
      <xdr:row>530</xdr:row>
      <xdr:rowOff>124181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5C156E2A-2002-4122-8A41-D843848A21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38" r="32577" b="32087"/>
        <a:stretch/>
      </xdr:blipFill>
      <xdr:spPr bwMode="auto">
        <a:xfrm>
          <a:off x="1465423" y="102193430"/>
          <a:ext cx="1258819" cy="664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345754</xdr:colOff>
      <xdr:row>343</xdr:row>
      <xdr:rowOff>81643</xdr:rowOff>
    </xdr:from>
    <xdr:to>
      <xdr:col>1</xdr:col>
      <xdr:colOff>1915799</xdr:colOff>
      <xdr:row>349</xdr:row>
      <xdr:rowOff>6350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053A4EE7-2BEF-4C6A-9A2F-6C4214C4D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069654" y="66674093"/>
          <a:ext cx="1570045" cy="1008207"/>
        </a:xfrm>
        <a:prstGeom prst="rect">
          <a:avLst/>
        </a:prstGeom>
      </xdr:spPr>
    </xdr:pic>
    <xdr:clientData/>
  </xdr:twoCellAnchor>
  <xdr:twoCellAnchor editAs="oneCell">
    <xdr:from>
      <xdr:col>1</xdr:col>
      <xdr:colOff>277597</xdr:colOff>
      <xdr:row>292</xdr:row>
      <xdr:rowOff>179825</xdr:rowOff>
    </xdr:from>
    <xdr:to>
      <xdr:col>1</xdr:col>
      <xdr:colOff>2335895</xdr:colOff>
      <xdr:row>295</xdr:row>
      <xdr:rowOff>125085</xdr:rowOff>
    </xdr:to>
    <xdr:pic>
      <xdr:nvPicPr>
        <xdr:cNvPr id="466" name="Obrázek 36">
          <a:extLst>
            <a:ext uri="{FF2B5EF4-FFF2-40B4-BE49-F238E27FC236}">
              <a16:creationId xmlns:a16="http://schemas.microsoft.com/office/drawing/2014/main" id="{13C103E2-44DE-4A33-985F-D28057C78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21273698">
          <a:off x="998322" y="57542550"/>
          <a:ext cx="2061473" cy="491361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405</xdr:row>
      <xdr:rowOff>1</xdr:rowOff>
    </xdr:from>
    <xdr:to>
      <xdr:col>1</xdr:col>
      <xdr:colOff>970532</xdr:colOff>
      <xdr:row>407</xdr:row>
      <xdr:rowOff>134410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E09217B3-6522-43F7-9E04-7A49E0956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19149" y="78352651"/>
          <a:ext cx="875283" cy="496357"/>
        </a:xfrm>
        <a:prstGeom prst="rect">
          <a:avLst/>
        </a:prstGeom>
      </xdr:spPr>
    </xdr:pic>
    <xdr:clientData/>
  </xdr:twoCellAnchor>
  <xdr:twoCellAnchor editAs="oneCell">
    <xdr:from>
      <xdr:col>1</xdr:col>
      <xdr:colOff>1132417</xdr:colOff>
      <xdr:row>406</xdr:row>
      <xdr:rowOff>52916</xdr:rowOff>
    </xdr:from>
    <xdr:to>
      <xdr:col>1</xdr:col>
      <xdr:colOff>1847427</xdr:colOff>
      <xdr:row>408</xdr:row>
      <xdr:rowOff>105150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D23AE478-EDED-46AE-8ACE-91092AE0F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859492" y="78583366"/>
          <a:ext cx="711835" cy="407835"/>
        </a:xfrm>
        <a:prstGeom prst="rect">
          <a:avLst/>
        </a:prstGeom>
      </xdr:spPr>
    </xdr:pic>
    <xdr:clientData/>
  </xdr:twoCellAnchor>
  <xdr:twoCellAnchor editAs="oneCell">
    <xdr:from>
      <xdr:col>1</xdr:col>
      <xdr:colOff>140758</xdr:colOff>
      <xdr:row>393</xdr:row>
      <xdr:rowOff>0</xdr:rowOff>
    </xdr:from>
    <xdr:to>
      <xdr:col>1</xdr:col>
      <xdr:colOff>1026583</xdr:colOff>
      <xdr:row>396</xdr:row>
      <xdr:rowOff>64132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E3ACF821-F83A-4E81-AC13-91A1AC35F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67833" y="76180950"/>
          <a:ext cx="882650" cy="600707"/>
        </a:xfrm>
        <a:prstGeom prst="rect">
          <a:avLst/>
        </a:prstGeom>
      </xdr:spPr>
    </xdr:pic>
    <xdr:clientData/>
  </xdr:twoCellAnchor>
  <xdr:twoCellAnchor editAs="oneCell">
    <xdr:from>
      <xdr:col>1</xdr:col>
      <xdr:colOff>848050</xdr:colOff>
      <xdr:row>518</xdr:row>
      <xdr:rowOff>164307</xdr:rowOff>
    </xdr:from>
    <xdr:to>
      <xdr:col>1</xdr:col>
      <xdr:colOff>2316163</xdr:colOff>
      <xdr:row>520</xdr:row>
      <xdr:rowOff>161133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14C93886-53D4-4670-83CC-933887687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568775" y="100726082"/>
          <a:ext cx="1471288" cy="361864"/>
        </a:xfrm>
        <a:prstGeom prst="rect">
          <a:avLst/>
        </a:prstGeom>
      </xdr:spPr>
    </xdr:pic>
    <xdr:clientData/>
  </xdr:twoCellAnchor>
  <xdr:twoCellAnchor editAs="oneCell">
    <xdr:from>
      <xdr:col>1</xdr:col>
      <xdr:colOff>1040606</xdr:colOff>
      <xdr:row>397</xdr:row>
      <xdr:rowOff>83684</xdr:rowOff>
    </xdr:from>
    <xdr:to>
      <xdr:col>1</xdr:col>
      <xdr:colOff>2369682</xdr:colOff>
      <xdr:row>401</xdr:row>
      <xdr:rowOff>68664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A51BDF80-155D-4E50-9C8E-D3F39A5EF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761331" y="76991709"/>
          <a:ext cx="1332251" cy="705705"/>
        </a:xfrm>
        <a:prstGeom prst="rect">
          <a:avLst/>
        </a:prstGeom>
      </xdr:spPr>
    </xdr:pic>
    <xdr:clientData/>
  </xdr:twoCellAnchor>
  <xdr:twoCellAnchor editAs="oneCell">
    <xdr:from>
      <xdr:col>1</xdr:col>
      <xdr:colOff>130062</xdr:colOff>
      <xdr:row>397</xdr:row>
      <xdr:rowOff>1476</xdr:rowOff>
    </xdr:from>
    <xdr:to>
      <xdr:col>1</xdr:col>
      <xdr:colOff>502171</xdr:colOff>
      <xdr:row>402</xdr:row>
      <xdr:rowOff>1477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9F762572-1BDE-45A6-A66C-025C6589B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50787" y="76906326"/>
          <a:ext cx="375284" cy="913762"/>
        </a:xfrm>
        <a:prstGeom prst="rect">
          <a:avLst/>
        </a:prstGeom>
      </xdr:spPr>
    </xdr:pic>
    <xdr:clientData/>
  </xdr:twoCellAnchor>
  <xdr:twoCellAnchor editAs="oneCell">
    <xdr:from>
      <xdr:col>1</xdr:col>
      <xdr:colOff>571840</xdr:colOff>
      <xdr:row>396</xdr:row>
      <xdr:rowOff>87540</xdr:rowOff>
    </xdr:from>
    <xdr:to>
      <xdr:col>1</xdr:col>
      <xdr:colOff>1115134</xdr:colOff>
      <xdr:row>399</xdr:row>
      <xdr:rowOff>47895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2BDC74DD-4A72-49D4-BBE7-08EA7386B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295740" y="76808240"/>
          <a:ext cx="543294" cy="512803"/>
        </a:xfrm>
        <a:prstGeom prst="rect">
          <a:avLst/>
        </a:prstGeom>
      </xdr:spPr>
    </xdr:pic>
    <xdr:clientData/>
  </xdr:twoCellAnchor>
  <xdr:twoCellAnchor editAs="oneCell">
    <xdr:from>
      <xdr:col>1</xdr:col>
      <xdr:colOff>1154112</xdr:colOff>
      <xdr:row>92</xdr:row>
      <xdr:rowOff>139701</xdr:rowOff>
    </xdr:from>
    <xdr:to>
      <xdr:col>1</xdr:col>
      <xdr:colOff>2286000</xdr:colOff>
      <xdr:row>97</xdr:row>
      <xdr:rowOff>159179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7D99C415-4A5C-40D3-BEA5-CBFD75B34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874837" y="18221326"/>
          <a:ext cx="1135063" cy="921177"/>
        </a:xfrm>
        <a:prstGeom prst="rect">
          <a:avLst/>
        </a:prstGeom>
      </xdr:spPr>
    </xdr:pic>
    <xdr:clientData/>
  </xdr:twoCellAnchor>
  <xdr:twoCellAnchor editAs="oneCell">
    <xdr:from>
      <xdr:col>1</xdr:col>
      <xdr:colOff>1195918</xdr:colOff>
      <xdr:row>89</xdr:row>
      <xdr:rowOff>42333</xdr:rowOff>
    </xdr:from>
    <xdr:to>
      <xdr:col>1</xdr:col>
      <xdr:colOff>2332567</xdr:colOff>
      <xdr:row>92</xdr:row>
      <xdr:rowOff>160407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09AA9F91-CC32-4E31-A4FD-F69E18524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916643" y="17581033"/>
          <a:ext cx="1139824" cy="657825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90</xdr:row>
      <xdr:rowOff>116418</xdr:rowOff>
    </xdr:from>
    <xdr:to>
      <xdr:col>1</xdr:col>
      <xdr:colOff>1143000</xdr:colOff>
      <xdr:row>96</xdr:row>
      <xdr:rowOff>116417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3D6514B2-23D2-42C3-951F-CACAE751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773642" y="17832918"/>
          <a:ext cx="1093258" cy="1092990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96</xdr:row>
      <xdr:rowOff>137584</xdr:rowOff>
    </xdr:from>
    <xdr:to>
      <xdr:col>1</xdr:col>
      <xdr:colOff>1018158</xdr:colOff>
      <xdr:row>98</xdr:row>
      <xdr:rowOff>120669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720E23B1-9DCA-4CAD-890C-693D9E0F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35567" y="18943109"/>
          <a:ext cx="806491" cy="341859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264585</xdr:colOff>
      <xdr:row>99</xdr:row>
      <xdr:rowOff>1</xdr:rowOff>
    </xdr:from>
    <xdr:to>
      <xdr:col>1</xdr:col>
      <xdr:colOff>952500</xdr:colOff>
      <xdr:row>101</xdr:row>
      <xdr:rowOff>102088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C6B8F096-7EEF-4BCC-A323-A8DE28549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88485" y="19345276"/>
          <a:ext cx="687915" cy="464037"/>
        </a:xfrm>
        <a:prstGeom prst="rect">
          <a:avLst/>
        </a:prstGeom>
      </xdr:spPr>
    </xdr:pic>
    <xdr:clientData/>
  </xdr:twoCellAnchor>
  <xdr:twoCellAnchor editAs="oneCell">
    <xdr:from>
      <xdr:col>1</xdr:col>
      <xdr:colOff>1340910</xdr:colOff>
      <xdr:row>84</xdr:row>
      <xdr:rowOff>37834</xdr:rowOff>
    </xdr:from>
    <xdr:to>
      <xdr:col>1</xdr:col>
      <xdr:colOff>2483910</xdr:colOff>
      <xdr:row>88</xdr:row>
      <xdr:rowOff>46566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D1CE0E83-C054-4C4F-9127-AB0B64218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448066" y="15777897"/>
          <a:ext cx="1143000" cy="729457"/>
        </a:xfrm>
        <a:prstGeom prst="rect">
          <a:avLst/>
        </a:prstGeom>
      </xdr:spPr>
    </xdr:pic>
    <xdr:clientData/>
  </xdr:twoCellAnchor>
  <xdr:twoCellAnchor editAs="oneCell">
    <xdr:from>
      <xdr:col>1</xdr:col>
      <xdr:colOff>168274</xdr:colOff>
      <xdr:row>85</xdr:row>
      <xdr:rowOff>83872</xdr:rowOff>
    </xdr:from>
    <xdr:to>
      <xdr:col>1</xdr:col>
      <xdr:colOff>1275516</xdr:colOff>
      <xdr:row>88</xdr:row>
      <xdr:rowOff>95512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397FB405-FB3A-4900-B76C-86E039B81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75430" y="16002528"/>
          <a:ext cx="1107242" cy="553771"/>
        </a:xfrm>
        <a:prstGeom prst="rect">
          <a:avLst/>
        </a:prstGeom>
      </xdr:spPr>
    </xdr:pic>
    <xdr:clientData/>
  </xdr:twoCellAnchor>
  <xdr:twoCellAnchor editAs="oneCell">
    <xdr:from>
      <xdr:col>1</xdr:col>
      <xdr:colOff>1121835</xdr:colOff>
      <xdr:row>97</xdr:row>
      <xdr:rowOff>169333</xdr:rowOff>
    </xdr:from>
    <xdr:to>
      <xdr:col>1</xdr:col>
      <xdr:colOff>2286001</xdr:colOff>
      <xdr:row>101</xdr:row>
      <xdr:rowOff>116298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456F8348-4044-45E6-9F30-1A3AF9403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845735" y="19152658"/>
          <a:ext cx="1164166" cy="670865"/>
        </a:xfrm>
        <a:prstGeom prst="rect">
          <a:avLst/>
        </a:prstGeom>
      </xdr:spPr>
    </xdr:pic>
    <xdr:clientData/>
  </xdr:twoCellAnchor>
  <xdr:twoCellAnchor editAs="oneCell">
    <xdr:from>
      <xdr:col>1</xdr:col>
      <xdr:colOff>164041</xdr:colOff>
      <xdr:row>266</xdr:row>
      <xdr:rowOff>8484</xdr:rowOff>
    </xdr:from>
    <xdr:to>
      <xdr:col>1</xdr:col>
      <xdr:colOff>2391303</xdr:colOff>
      <xdr:row>274</xdr:row>
      <xdr:rowOff>172613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23E2D312-9AAD-4600-8645-408BFF250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84766" y="52484884"/>
          <a:ext cx="2230437" cy="1619186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261</xdr:row>
      <xdr:rowOff>2647</xdr:rowOff>
    </xdr:from>
    <xdr:to>
      <xdr:col>1</xdr:col>
      <xdr:colOff>2230438</xdr:colOff>
      <xdr:row>267</xdr:row>
      <xdr:rowOff>2648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A4B53AFC-FC14-463C-A74B-20D2A8788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30275" y="51570997"/>
          <a:ext cx="2024063" cy="109106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444</xdr:row>
      <xdr:rowOff>158749</xdr:rowOff>
    </xdr:from>
    <xdr:to>
      <xdr:col>1</xdr:col>
      <xdr:colOff>2312989</xdr:colOff>
      <xdr:row>457</xdr:row>
      <xdr:rowOff>120725</xdr:rowOff>
    </xdr:to>
    <xdr:pic>
      <xdr:nvPicPr>
        <xdr:cNvPr id="484" name="Picture 483" descr="A circular light fixture with many lights&#10;&#10;Description automatically generated">
          <a:extLst>
            <a:ext uri="{FF2B5EF4-FFF2-40B4-BE49-F238E27FC236}">
              <a16:creationId xmlns:a16="http://schemas.microsoft.com/office/drawing/2014/main" id="{BC8D40A5-D265-42D5-93D7-BF45FAC8F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351" y="85801199"/>
          <a:ext cx="2268538" cy="2263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166688</xdr:colOff>
      <xdr:row>457</xdr:row>
      <xdr:rowOff>103187</xdr:rowOff>
    </xdr:from>
    <xdr:to>
      <xdr:col>1</xdr:col>
      <xdr:colOff>2345742</xdr:colOff>
      <xdr:row>464</xdr:row>
      <xdr:rowOff>68946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1930AA71-3C7F-4FB9-9511-39B7AFC46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87413" y="88222137"/>
          <a:ext cx="2182229" cy="118813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464</xdr:row>
      <xdr:rowOff>1</xdr:rowOff>
    </xdr:from>
    <xdr:to>
      <xdr:col>1</xdr:col>
      <xdr:colOff>2255129</xdr:colOff>
      <xdr:row>469</xdr:row>
      <xdr:rowOff>120650</xdr:rowOff>
    </xdr:to>
    <xdr:pic>
      <xdr:nvPicPr>
        <xdr:cNvPr id="486" name="Picture 485" descr="A close-up of a lamp&#10;&#10;Description automatically generated">
          <a:extLst>
            <a:ext uri="{FF2B5EF4-FFF2-40B4-BE49-F238E27FC236}">
              <a16:creationId xmlns:a16="http://schemas.microsoft.com/office/drawing/2014/main" id="{3D004FED-A9F2-4821-9F81-C2295FFF4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025" y="89449276"/>
          <a:ext cx="2144004" cy="923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1626955</xdr:colOff>
      <xdr:row>54</xdr:row>
      <xdr:rowOff>140774</xdr:rowOff>
    </xdr:from>
    <xdr:to>
      <xdr:col>1</xdr:col>
      <xdr:colOff>2450104</xdr:colOff>
      <xdr:row>58</xdr:row>
      <xdr:rowOff>103981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6E78BDAE-1DF5-48F2-96B0-B2E31563C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734111" y="10689712"/>
          <a:ext cx="823149" cy="677582"/>
        </a:xfrm>
        <a:prstGeom prst="rect">
          <a:avLst/>
        </a:prstGeom>
      </xdr:spPr>
    </xdr:pic>
    <xdr:clientData/>
  </xdr:twoCellAnchor>
  <xdr:twoCellAnchor editAs="oneCell">
    <xdr:from>
      <xdr:col>1</xdr:col>
      <xdr:colOff>939848</xdr:colOff>
      <xdr:row>53</xdr:row>
      <xdr:rowOff>3174</xdr:rowOff>
    </xdr:from>
    <xdr:to>
      <xdr:col>1</xdr:col>
      <xdr:colOff>1631157</xdr:colOff>
      <xdr:row>56</xdr:row>
      <xdr:rowOff>141575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C8DBC349-01C1-4908-91AB-8577FB689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047004" y="10373518"/>
          <a:ext cx="684959" cy="680533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274</xdr:row>
      <xdr:rowOff>148167</xdr:rowOff>
    </xdr:from>
    <xdr:to>
      <xdr:col>1</xdr:col>
      <xdr:colOff>1397000</xdr:colOff>
      <xdr:row>277</xdr:row>
      <xdr:rowOff>106187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40D05D83-2CD7-4FA3-AA19-59B88DE6D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59909" y="54066017"/>
          <a:ext cx="1160991" cy="500944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1333501</xdr:colOff>
      <xdr:row>272</xdr:row>
      <xdr:rowOff>128854</xdr:rowOff>
    </xdr:from>
    <xdr:to>
      <xdr:col>1</xdr:col>
      <xdr:colOff>2409969</xdr:colOff>
      <xdr:row>277</xdr:row>
      <xdr:rowOff>107687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720AE5D2-1507-486D-9262-57F78A03E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47876" y="53468854"/>
          <a:ext cx="1070118" cy="868626"/>
        </a:xfrm>
        <a:prstGeom prst="rect">
          <a:avLst/>
        </a:prstGeom>
      </xdr:spPr>
    </xdr:pic>
    <xdr:clientData/>
  </xdr:twoCellAnchor>
  <xdr:twoCellAnchor editAs="oneCell">
    <xdr:from>
      <xdr:col>1</xdr:col>
      <xdr:colOff>205647</xdr:colOff>
      <xdr:row>310</xdr:row>
      <xdr:rowOff>136070</xdr:rowOff>
    </xdr:from>
    <xdr:to>
      <xdr:col>1</xdr:col>
      <xdr:colOff>2159518</xdr:colOff>
      <xdr:row>317</xdr:row>
      <xdr:rowOff>68033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648AEFF1-7803-427D-A6E5-9B168E8B8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26372" y="60753170"/>
          <a:ext cx="1957046" cy="1198789"/>
        </a:xfrm>
        <a:prstGeom prst="rect">
          <a:avLst/>
        </a:prstGeom>
      </xdr:spPr>
    </xdr:pic>
    <xdr:clientData/>
  </xdr:twoCellAnchor>
  <xdr:twoCellAnchor editAs="oneCell">
    <xdr:from>
      <xdr:col>1</xdr:col>
      <xdr:colOff>126639</xdr:colOff>
      <xdr:row>376</xdr:row>
      <xdr:rowOff>160164</xdr:rowOff>
    </xdr:from>
    <xdr:to>
      <xdr:col>1</xdr:col>
      <xdr:colOff>2392846</xdr:colOff>
      <xdr:row>388</xdr:row>
      <xdr:rowOff>35092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C65FAD15-BF05-4E2A-9086-B6DE9B8FF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33795" y="67954352"/>
          <a:ext cx="2266207" cy="201170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357</xdr:row>
      <xdr:rowOff>158751</xdr:rowOff>
    </xdr:from>
    <xdr:to>
      <xdr:col>1</xdr:col>
      <xdr:colOff>2029961</xdr:colOff>
      <xdr:row>362</xdr:row>
      <xdr:rowOff>145037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C46E756E-EA44-4F92-9797-81ACCDEC3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245658" y="69284851"/>
          <a:ext cx="1508203" cy="884810"/>
        </a:xfrm>
        <a:prstGeom prst="rect">
          <a:avLst/>
        </a:prstGeom>
      </xdr:spPr>
    </xdr:pic>
    <xdr:clientData/>
  </xdr:twoCellAnchor>
  <xdr:twoCellAnchor editAs="oneCell">
    <xdr:from>
      <xdr:col>1</xdr:col>
      <xdr:colOff>392905</xdr:colOff>
      <xdr:row>246</xdr:row>
      <xdr:rowOff>71437</xdr:rowOff>
    </xdr:from>
    <xdr:to>
      <xdr:col>1</xdr:col>
      <xdr:colOff>2229721</xdr:colOff>
      <xdr:row>253</xdr:row>
      <xdr:rowOff>104974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91AAD81C-3C5C-432F-8EEB-4DD5B0FB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00061" y="44624625"/>
          <a:ext cx="1836816" cy="1270993"/>
        </a:xfrm>
        <a:prstGeom prst="rect">
          <a:avLst/>
        </a:prstGeom>
      </xdr:spPr>
    </xdr:pic>
    <xdr:clientData/>
  </xdr:twoCellAnchor>
  <xdr:twoCellAnchor editAs="oneCell">
    <xdr:from>
      <xdr:col>1</xdr:col>
      <xdr:colOff>745128</xdr:colOff>
      <xdr:row>240</xdr:row>
      <xdr:rowOff>7767</xdr:rowOff>
    </xdr:from>
    <xdr:to>
      <xdr:col>1</xdr:col>
      <xdr:colOff>2316164</xdr:colOff>
      <xdr:row>244</xdr:row>
      <xdr:rowOff>144866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15203F1B-B617-438F-B5B6-5F0C14D0A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52284" y="43489392"/>
          <a:ext cx="1567861" cy="854649"/>
        </a:xfrm>
        <a:prstGeom prst="rect">
          <a:avLst/>
        </a:prstGeom>
      </xdr:spPr>
    </xdr:pic>
    <xdr:clientData/>
  </xdr:twoCellAnchor>
  <xdr:twoCellAnchor editAs="oneCell">
    <xdr:from>
      <xdr:col>1</xdr:col>
      <xdr:colOff>48526</xdr:colOff>
      <xdr:row>207</xdr:row>
      <xdr:rowOff>159637</xdr:rowOff>
    </xdr:from>
    <xdr:to>
      <xdr:col>1</xdr:col>
      <xdr:colOff>978944</xdr:colOff>
      <xdr:row>210</xdr:row>
      <xdr:rowOff>162812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9D92C5FD-160A-4CD3-91DA-65605D3A7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62901" y="34568700"/>
          <a:ext cx="933593" cy="534987"/>
        </a:xfrm>
        <a:prstGeom prst="rect">
          <a:avLst/>
        </a:prstGeom>
      </xdr:spPr>
    </xdr:pic>
    <xdr:clientData/>
  </xdr:twoCellAnchor>
  <xdr:twoCellAnchor editAs="oneCell">
    <xdr:from>
      <xdr:col>1</xdr:col>
      <xdr:colOff>7507</xdr:colOff>
      <xdr:row>188</xdr:row>
      <xdr:rowOff>68263</xdr:rowOff>
    </xdr:from>
    <xdr:to>
      <xdr:col>1</xdr:col>
      <xdr:colOff>2485308</xdr:colOff>
      <xdr:row>197</xdr:row>
      <xdr:rowOff>47627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8708C08A-79E6-4EEA-9812-A719F3EAD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14663" y="36025138"/>
          <a:ext cx="2477801" cy="1580357"/>
        </a:xfrm>
        <a:prstGeom prst="rect">
          <a:avLst/>
        </a:prstGeom>
      </xdr:spPr>
    </xdr:pic>
    <xdr:clientData/>
  </xdr:twoCellAnchor>
  <xdr:twoCellAnchor editAs="oneCell">
    <xdr:from>
      <xdr:col>1</xdr:col>
      <xdr:colOff>1507068</xdr:colOff>
      <xdr:row>257</xdr:row>
      <xdr:rowOff>21167</xdr:rowOff>
    </xdr:from>
    <xdr:to>
      <xdr:col>1</xdr:col>
      <xdr:colOff>2447926</xdr:colOff>
      <xdr:row>259</xdr:row>
      <xdr:rowOff>144279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1D4896C8-0BDE-437B-B1D8-073154337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230968" y="50865617"/>
          <a:ext cx="940858" cy="485062"/>
        </a:xfrm>
        <a:prstGeom prst="rect">
          <a:avLst/>
        </a:prstGeom>
      </xdr:spPr>
    </xdr:pic>
    <xdr:clientData/>
  </xdr:twoCellAnchor>
  <xdr:twoCellAnchor editAs="oneCell">
    <xdr:from>
      <xdr:col>1</xdr:col>
      <xdr:colOff>905933</xdr:colOff>
      <xdr:row>475</xdr:row>
      <xdr:rowOff>105833</xdr:rowOff>
    </xdr:from>
    <xdr:to>
      <xdr:col>1</xdr:col>
      <xdr:colOff>2426837</xdr:colOff>
      <xdr:row>485</xdr:row>
      <xdr:rowOff>10669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6164935E-8B5B-4DDD-8AA4-96F5499DA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626658" y="92542783"/>
          <a:ext cx="1524079" cy="1708236"/>
        </a:xfrm>
        <a:prstGeom prst="rect">
          <a:avLst/>
        </a:prstGeom>
      </xdr:spPr>
    </xdr:pic>
    <xdr:clientData/>
  </xdr:twoCellAnchor>
  <xdr:twoCellAnchor editAs="oneCell">
    <xdr:from>
      <xdr:col>1</xdr:col>
      <xdr:colOff>1749753</xdr:colOff>
      <xdr:row>575</xdr:row>
      <xdr:rowOff>14022</xdr:rowOff>
    </xdr:from>
    <xdr:to>
      <xdr:col>1</xdr:col>
      <xdr:colOff>2239896</xdr:colOff>
      <xdr:row>578</xdr:row>
      <xdr:rowOff>125787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5D8535F-29AF-43A0-BC1C-BCFE6BE6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6909" y="106074897"/>
          <a:ext cx="486968" cy="657070"/>
        </a:xfrm>
        <a:prstGeom prst="rect">
          <a:avLst/>
        </a:prstGeom>
      </xdr:spPr>
    </xdr:pic>
    <xdr:clientData/>
  </xdr:twoCellAnchor>
  <xdr:twoCellAnchor editAs="oneCell">
    <xdr:from>
      <xdr:col>1</xdr:col>
      <xdr:colOff>356658</xdr:colOff>
      <xdr:row>575</xdr:row>
      <xdr:rowOff>40746</xdr:rowOff>
    </xdr:from>
    <xdr:to>
      <xdr:col>1</xdr:col>
      <xdr:colOff>712522</xdr:colOff>
      <xdr:row>578</xdr:row>
      <xdr:rowOff>144979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9182BA6-1F89-415D-96B8-B3835C5F6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814" y="106101621"/>
          <a:ext cx="352689" cy="633663"/>
        </a:xfrm>
        <a:prstGeom prst="rect">
          <a:avLst/>
        </a:prstGeom>
      </xdr:spPr>
    </xdr:pic>
    <xdr:clientData/>
  </xdr:twoCellAnchor>
  <xdr:twoCellAnchor editAs="oneCell">
    <xdr:from>
      <xdr:col>1</xdr:col>
      <xdr:colOff>927364</xdr:colOff>
      <xdr:row>575</xdr:row>
      <xdr:rowOff>10581</xdr:rowOff>
    </xdr:from>
    <xdr:to>
      <xdr:col>1</xdr:col>
      <xdr:colOff>1552043</xdr:colOff>
      <xdr:row>578</xdr:row>
      <xdr:rowOff>123692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42DEE18-7E66-4281-9509-AFE362D96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4520" y="106071456"/>
          <a:ext cx="627854" cy="661591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166687</xdr:colOff>
      <xdr:row>588</xdr:row>
      <xdr:rowOff>12584</xdr:rowOff>
    </xdr:from>
    <xdr:to>
      <xdr:col>1</xdr:col>
      <xdr:colOff>1304470</xdr:colOff>
      <xdr:row>591</xdr:row>
      <xdr:rowOff>97149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74109B4-7472-4923-989C-CA262F0632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019" t="15693" r="952" b="12969"/>
        <a:stretch/>
      </xdr:blipFill>
      <xdr:spPr>
        <a:xfrm>
          <a:off x="273843" y="108478522"/>
          <a:ext cx="1144133" cy="677497"/>
        </a:xfrm>
        <a:prstGeom prst="rect">
          <a:avLst/>
        </a:prstGeom>
      </xdr:spPr>
    </xdr:pic>
    <xdr:clientData/>
  </xdr:twoCellAnchor>
  <xdr:twoCellAnchor editAs="oneCell">
    <xdr:from>
      <xdr:col>1</xdr:col>
      <xdr:colOff>1448356</xdr:colOff>
      <xdr:row>581</xdr:row>
      <xdr:rowOff>107157</xdr:rowOff>
    </xdr:from>
    <xdr:to>
      <xdr:col>1</xdr:col>
      <xdr:colOff>2369276</xdr:colOff>
      <xdr:row>584</xdr:row>
      <xdr:rowOff>103982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F327E65-4AAC-4F55-B2EF-A4FDE2D85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512" y="107311032"/>
          <a:ext cx="927270" cy="534568"/>
        </a:xfrm>
        <a:prstGeom prst="rect">
          <a:avLst/>
        </a:prstGeom>
      </xdr:spPr>
    </xdr:pic>
    <xdr:clientData/>
  </xdr:twoCellAnchor>
  <xdr:twoCellAnchor editAs="oneCell">
    <xdr:from>
      <xdr:col>1</xdr:col>
      <xdr:colOff>209247</xdr:colOff>
      <xdr:row>581</xdr:row>
      <xdr:rowOff>81249</xdr:rowOff>
    </xdr:from>
    <xdr:to>
      <xdr:col>1</xdr:col>
      <xdr:colOff>1324770</xdr:colOff>
      <xdr:row>584</xdr:row>
      <xdr:rowOff>103937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901A25D-361D-499A-B81C-E4D82F2E8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403" y="107046999"/>
          <a:ext cx="1109173" cy="564819"/>
        </a:xfrm>
        <a:prstGeom prst="rect">
          <a:avLst/>
        </a:prstGeom>
      </xdr:spPr>
    </xdr:pic>
    <xdr:clientData/>
  </xdr:twoCellAnchor>
  <xdr:twoCellAnchor editAs="oneCell">
    <xdr:from>
      <xdr:col>1</xdr:col>
      <xdr:colOff>110097</xdr:colOff>
      <xdr:row>614</xdr:row>
      <xdr:rowOff>95250</xdr:rowOff>
    </xdr:from>
    <xdr:to>
      <xdr:col>1</xdr:col>
      <xdr:colOff>1257525</xdr:colOff>
      <xdr:row>620</xdr:row>
      <xdr:rowOff>144779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ECE3C37-3CCC-4E1B-AE39-BEC7A60E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0822" y="13839825"/>
          <a:ext cx="1150603" cy="1125856"/>
        </a:xfrm>
        <a:prstGeom prst="rect">
          <a:avLst/>
        </a:prstGeom>
      </xdr:spPr>
    </xdr:pic>
    <xdr:clientData/>
  </xdr:twoCellAnchor>
  <xdr:twoCellAnchor editAs="oneCell">
    <xdr:from>
      <xdr:col>1</xdr:col>
      <xdr:colOff>1330858</xdr:colOff>
      <xdr:row>616</xdr:row>
      <xdr:rowOff>95249</xdr:rowOff>
    </xdr:from>
    <xdr:to>
      <xdr:col>1</xdr:col>
      <xdr:colOff>2511851</xdr:colOff>
      <xdr:row>622</xdr:row>
      <xdr:rowOff>107949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E67D5EF-75D0-4A81-A4DB-E27B1CB57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014" y="111085312"/>
          <a:ext cx="1180993" cy="1081087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1143717</xdr:colOff>
      <xdr:row>608</xdr:row>
      <xdr:rowOff>19487</xdr:rowOff>
    </xdr:from>
    <xdr:to>
      <xdr:col>1</xdr:col>
      <xdr:colOff>2380379</xdr:colOff>
      <xdr:row>610</xdr:row>
      <xdr:rowOff>139700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03A969C-5452-45D8-B75E-99EA1468B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0873" y="112128737"/>
          <a:ext cx="1236662" cy="48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64017</xdr:colOff>
      <xdr:row>595</xdr:row>
      <xdr:rowOff>35718</xdr:rowOff>
    </xdr:from>
    <xdr:to>
      <xdr:col>1</xdr:col>
      <xdr:colOff>2058979</xdr:colOff>
      <xdr:row>602</xdr:row>
      <xdr:rowOff>29368</xdr:rowOff>
    </xdr:to>
    <xdr:pic>
      <xdr:nvPicPr>
        <xdr:cNvPr id="15" name="Obrázek 8">
          <a:extLst>
            <a:ext uri="{FF2B5EF4-FFF2-40B4-BE49-F238E27FC236}">
              <a16:creationId xmlns:a16="http://schemas.microsoft.com/office/drawing/2014/main" id="{F534029A-C17D-4086-9FF6-EF9230CA2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73" y="109597031"/>
          <a:ext cx="1994962" cy="1254920"/>
        </a:xfrm>
        <a:prstGeom prst="rect">
          <a:avLst/>
        </a:prstGeom>
      </xdr:spPr>
    </xdr:pic>
    <xdr:clientData/>
  </xdr:twoCellAnchor>
  <xdr:twoCellAnchor editAs="oneCell">
    <xdr:from>
      <xdr:col>1</xdr:col>
      <xdr:colOff>483347</xdr:colOff>
      <xdr:row>564</xdr:row>
      <xdr:rowOff>167156</xdr:rowOff>
    </xdr:from>
    <xdr:to>
      <xdr:col>1</xdr:col>
      <xdr:colOff>2132291</xdr:colOff>
      <xdr:row>573</xdr:row>
      <xdr:rowOff>141009</xdr:rowOff>
    </xdr:to>
    <xdr:pic>
      <xdr:nvPicPr>
        <xdr:cNvPr id="16" name="Picture 11" descr="A white light fixture on a white background&#10;&#10;Description automatically generated with low confidence">
          <a:extLst>
            <a:ext uri="{FF2B5EF4-FFF2-40B4-BE49-F238E27FC236}">
              <a16:creationId xmlns:a16="http://schemas.microsoft.com/office/drawing/2014/main" id="{02A9D0A3-527D-44F3-98B7-3A47A04C0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22" y="1497481"/>
          <a:ext cx="1645769" cy="1615327"/>
        </a:xfrm>
        <a:prstGeom prst="rect">
          <a:avLst/>
        </a:prstGeom>
      </xdr:spPr>
    </xdr:pic>
    <xdr:clientData/>
  </xdr:twoCellAnchor>
  <xdr:twoCellAnchor editAs="oneCell">
    <xdr:from>
      <xdr:col>1</xdr:col>
      <xdr:colOff>1442463</xdr:colOff>
      <xdr:row>588</xdr:row>
      <xdr:rowOff>6070</xdr:rowOff>
    </xdr:from>
    <xdr:to>
      <xdr:col>1</xdr:col>
      <xdr:colOff>2355518</xdr:colOff>
      <xdr:row>591</xdr:row>
      <xdr:rowOff>28574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1439732-A87B-4541-AD81-1DD547B3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9619" y="108472008"/>
          <a:ext cx="913055" cy="628136"/>
        </a:xfrm>
        <a:prstGeom prst="rect">
          <a:avLst/>
        </a:prstGeom>
      </xdr:spPr>
    </xdr:pic>
    <xdr:clientData/>
  </xdr:twoCellAnchor>
  <xdr:twoCellAnchor editAs="oneCell">
    <xdr:from>
      <xdr:col>1</xdr:col>
      <xdr:colOff>1386417</xdr:colOff>
      <xdr:row>598</xdr:row>
      <xdr:rowOff>141112</xdr:rowOff>
    </xdr:from>
    <xdr:to>
      <xdr:col>1</xdr:col>
      <xdr:colOff>2450778</xdr:colOff>
      <xdr:row>602</xdr:row>
      <xdr:rowOff>101600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706A569-524E-4B01-8E5B-9179D46D9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7142" y="8364362"/>
          <a:ext cx="1064361" cy="681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1522785</xdr:colOff>
      <xdr:row>819</xdr:row>
      <xdr:rowOff>97602</xdr:rowOff>
    </xdr:from>
    <xdr:ext cx="366449" cy="754354"/>
    <xdr:pic>
      <xdr:nvPicPr>
        <xdr:cNvPr id="20" name="Picture 103">
          <a:extLst>
            <a:ext uri="{FF2B5EF4-FFF2-40B4-BE49-F238E27FC236}">
              <a16:creationId xmlns:a16="http://schemas.microsoft.com/office/drawing/2014/main" id="{7FEC855C-A540-4339-A662-CC6446C2C0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96730" b="50788"/>
        <a:stretch/>
      </xdr:blipFill>
      <xdr:spPr>
        <a:xfrm>
          <a:off x="1629941" y="147818446"/>
          <a:ext cx="366449" cy="754354"/>
        </a:xfrm>
        <a:prstGeom prst="rect">
          <a:avLst/>
        </a:prstGeom>
      </xdr:spPr>
    </xdr:pic>
    <xdr:clientData/>
  </xdr:oneCellAnchor>
  <xdr:twoCellAnchor editAs="oneCell">
    <xdr:from>
      <xdr:col>1</xdr:col>
      <xdr:colOff>1381126</xdr:colOff>
      <xdr:row>689</xdr:row>
      <xdr:rowOff>110985</xdr:rowOff>
    </xdr:from>
    <xdr:to>
      <xdr:col>1</xdr:col>
      <xdr:colOff>1855153</xdr:colOff>
      <xdr:row>695</xdr:row>
      <xdr:rowOff>83204</xdr:rowOff>
    </xdr:to>
    <xdr:pic>
      <xdr:nvPicPr>
        <xdr:cNvPr id="21" name="Picture 6">
          <a:extLst>
            <a:ext uri="{FF2B5EF4-FFF2-40B4-BE49-F238E27FC236}">
              <a16:creationId xmlns:a16="http://schemas.microsoft.com/office/drawing/2014/main" id="{B401E430-FA8A-4AAC-B7C1-A8BA7338C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8282" y="127007798"/>
          <a:ext cx="477202" cy="1074184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689</xdr:row>
      <xdr:rowOff>116679</xdr:rowOff>
    </xdr:from>
    <xdr:to>
      <xdr:col>1</xdr:col>
      <xdr:colOff>876459</xdr:colOff>
      <xdr:row>695</xdr:row>
      <xdr:rowOff>29805</xdr:rowOff>
    </xdr:to>
    <xdr:pic>
      <xdr:nvPicPr>
        <xdr:cNvPr id="22" name="Picture 98">
          <a:extLst>
            <a:ext uri="{FF2B5EF4-FFF2-40B4-BE49-F238E27FC236}">
              <a16:creationId xmlns:a16="http://schemas.microsoft.com/office/drawing/2014/main" id="{2F0E5A62-6932-44C6-A4CC-5BD4620D2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1" y="127013492"/>
          <a:ext cx="447834" cy="987863"/>
        </a:xfrm>
        <a:prstGeom prst="rect">
          <a:avLst/>
        </a:prstGeom>
      </xdr:spPr>
    </xdr:pic>
    <xdr:clientData/>
  </xdr:twoCellAnchor>
  <xdr:twoCellAnchor editAs="oneCell">
    <xdr:from>
      <xdr:col>1</xdr:col>
      <xdr:colOff>235857</xdr:colOff>
      <xdr:row>661</xdr:row>
      <xdr:rowOff>162151</xdr:rowOff>
    </xdr:from>
    <xdr:to>
      <xdr:col>1</xdr:col>
      <xdr:colOff>774201</xdr:colOff>
      <xdr:row>668</xdr:row>
      <xdr:rowOff>65091</xdr:rowOff>
    </xdr:to>
    <xdr:pic>
      <xdr:nvPicPr>
        <xdr:cNvPr id="24" name="Picture 144">
          <a:extLst>
            <a:ext uri="{FF2B5EF4-FFF2-40B4-BE49-F238E27FC236}">
              <a16:creationId xmlns:a16="http://schemas.microsoft.com/office/drawing/2014/main" id="{74F70163-7852-439F-AFE3-21781DD50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013" y="121701151"/>
          <a:ext cx="531994" cy="1159445"/>
        </a:xfrm>
        <a:prstGeom prst="rect">
          <a:avLst/>
        </a:prstGeom>
      </xdr:spPr>
    </xdr:pic>
    <xdr:clientData/>
  </xdr:twoCellAnchor>
  <xdr:twoCellAnchor editAs="oneCell">
    <xdr:from>
      <xdr:col>1</xdr:col>
      <xdr:colOff>1833564</xdr:colOff>
      <xdr:row>709</xdr:row>
      <xdr:rowOff>21429</xdr:rowOff>
    </xdr:from>
    <xdr:to>
      <xdr:col>1</xdr:col>
      <xdr:colOff>2389981</xdr:colOff>
      <xdr:row>712</xdr:row>
      <xdr:rowOff>116770</xdr:rowOff>
    </xdr:to>
    <xdr:pic>
      <xdr:nvPicPr>
        <xdr:cNvPr id="25" name="Picture 14">
          <a:extLst>
            <a:ext uri="{FF2B5EF4-FFF2-40B4-BE49-F238E27FC236}">
              <a16:creationId xmlns:a16="http://schemas.microsoft.com/office/drawing/2014/main" id="{9F7C29B8-1396-4A02-B808-D87F395D9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0720" y="130132929"/>
          <a:ext cx="559592" cy="627947"/>
        </a:xfrm>
        <a:prstGeom prst="rect">
          <a:avLst/>
        </a:prstGeom>
      </xdr:spPr>
    </xdr:pic>
    <xdr:clientData/>
  </xdr:twoCellAnchor>
  <xdr:twoCellAnchor editAs="oneCell">
    <xdr:from>
      <xdr:col>1</xdr:col>
      <xdr:colOff>1724026</xdr:colOff>
      <xdr:row>699</xdr:row>
      <xdr:rowOff>119063</xdr:rowOff>
    </xdr:from>
    <xdr:to>
      <xdr:col>1</xdr:col>
      <xdr:colOff>2325116</xdr:colOff>
      <xdr:row>705</xdr:row>
      <xdr:rowOff>45244</xdr:rowOff>
    </xdr:to>
    <xdr:pic>
      <xdr:nvPicPr>
        <xdr:cNvPr id="26" name="Picture 87">
          <a:extLst>
            <a:ext uri="{FF2B5EF4-FFF2-40B4-BE49-F238E27FC236}">
              <a16:creationId xmlns:a16="http://schemas.microsoft.com/office/drawing/2014/main" id="{51B0777E-DC41-4766-838F-C05931ED0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1182" y="125956219"/>
          <a:ext cx="601090" cy="997744"/>
        </a:xfrm>
        <a:prstGeom prst="rect">
          <a:avLst/>
        </a:prstGeom>
      </xdr:spPr>
    </xdr:pic>
    <xdr:clientData/>
  </xdr:twoCellAnchor>
  <xdr:twoCellAnchor editAs="oneCell">
    <xdr:from>
      <xdr:col>1</xdr:col>
      <xdr:colOff>919770</xdr:colOff>
      <xdr:row>664</xdr:row>
      <xdr:rowOff>116949</xdr:rowOff>
    </xdr:from>
    <xdr:to>
      <xdr:col>1</xdr:col>
      <xdr:colOff>1460155</xdr:colOff>
      <xdr:row>671</xdr:row>
      <xdr:rowOff>68697</xdr:rowOff>
    </xdr:to>
    <xdr:pic>
      <xdr:nvPicPr>
        <xdr:cNvPr id="27" name="Picture 25">
          <a:extLst>
            <a:ext uri="{FF2B5EF4-FFF2-40B4-BE49-F238E27FC236}">
              <a16:creationId xmlns:a16="http://schemas.microsoft.com/office/drawing/2014/main" id="{4D6E06E7-2A4A-4A48-9935-86ECE6E21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926" y="122191730"/>
          <a:ext cx="540385" cy="1201905"/>
        </a:xfrm>
        <a:prstGeom prst="rect">
          <a:avLst/>
        </a:prstGeom>
      </xdr:spPr>
    </xdr:pic>
    <xdr:clientData/>
  </xdr:twoCellAnchor>
  <xdr:twoCellAnchor editAs="oneCell">
    <xdr:from>
      <xdr:col>1</xdr:col>
      <xdr:colOff>369359</xdr:colOff>
      <xdr:row>638</xdr:row>
      <xdr:rowOff>109008</xdr:rowOff>
    </xdr:from>
    <xdr:to>
      <xdr:col>1</xdr:col>
      <xdr:colOff>669481</xdr:colOff>
      <xdr:row>644</xdr:row>
      <xdr:rowOff>143631</xdr:rowOff>
    </xdr:to>
    <xdr:pic>
      <xdr:nvPicPr>
        <xdr:cNvPr id="28" name="Picture 8">
          <a:extLst>
            <a:ext uri="{FF2B5EF4-FFF2-40B4-BE49-F238E27FC236}">
              <a16:creationId xmlns:a16="http://schemas.microsoft.com/office/drawing/2014/main" id="{2BCAE471-E810-4326-AAD7-EBB661AC7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15" y="117361758"/>
          <a:ext cx="300122" cy="1106186"/>
        </a:xfrm>
        <a:prstGeom prst="rect">
          <a:avLst/>
        </a:prstGeom>
      </xdr:spPr>
    </xdr:pic>
    <xdr:clientData/>
  </xdr:twoCellAnchor>
  <xdr:twoCellAnchor editAs="oneCell">
    <xdr:from>
      <xdr:col>1</xdr:col>
      <xdr:colOff>1029493</xdr:colOff>
      <xdr:row>636</xdr:row>
      <xdr:rowOff>32544</xdr:rowOff>
    </xdr:from>
    <xdr:to>
      <xdr:col>1</xdr:col>
      <xdr:colOff>1363693</xdr:colOff>
      <xdr:row>643</xdr:row>
      <xdr:rowOff>133301</xdr:rowOff>
    </xdr:to>
    <xdr:pic>
      <xdr:nvPicPr>
        <xdr:cNvPr id="29" name="Picture 37">
          <a:extLst>
            <a:ext uri="{FF2B5EF4-FFF2-40B4-BE49-F238E27FC236}">
              <a16:creationId xmlns:a16="http://schemas.microsoft.com/office/drawing/2014/main" id="{1E14F442-7AD2-466E-9C07-7BAB2069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649" y="116928107"/>
          <a:ext cx="331025" cy="1354087"/>
        </a:xfrm>
        <a:prstGeom prst="rect">
          <a:avLst/>
        </a:prstGeom>
      </xdr:spPr>
    </xdr:pic>
    <xdr:clientData/>
  </xdr:twoCellAnchor>
  <xdr:twoCellAnchor editAs="oneCell">
    <xdr:from>
      <xdr:col>1</xdr:col>
      <xdr:colOff>1762124</xdr:colOff>
      <xdr:row>634</xdr:row>
      <xdr:rowOff>68620</xdr:rowOff>
    </xdr:from>
    <xdr:to>
      <xdr:col>1</xdr:col>
      <xdr:colOff>2211070</xdr:colOff>
      <xdr:row>642</xdr:row>
      <xdr:rowOff>104109</xdr:rowOff>
    </xdr:to>
    <xdr:pic>
      <xdr:nvPicPr>
        <xdr:cNvPr id="30" name="Picture 45">
          <a:extLst>
            <a:ext uri="{FF2B5EF4-FFF2-40B4-BE49-F238E27FC236}">
              <a16:creationId xmlns:a16="http://schemas.microsoft.com/office/drawing/2014/main" id="{598059AF-C370-4D4C-9282-E0E09C70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9280" y="116606995"/>
          <a:ext cx="448946" cy="1473764"/>
        </a:xfrm>
        <a:prstGeom prst="rect">
          <a:avLst/>
        </a:prstGeom>
      </xdr:spPr>
    </xdr:pic>
    <xdr:clientData/>
  </xdr:twoCellAnchor>
  <xdr:twoCellAnchor editAs="oneCell">
    <xdr:from>
      <xdr:col>1</xdr:col>
      <xdr:colOff>1986641</xdr:colOff>
      <xdr:row>649</xdr:row>
      <xdr:rowOff>103756</xdr:rowOff>
    </xdr:from>
    <xdr:to>
      <xdr:col>1</xdr:col>
      <xdr:colOff>2370162</xdr:colOff>
      <xdr:row>656</xdr:row>
      <xdr:rowOff>82550</xdr:rowOff>
    </xdr:to>
    <xdr:pic>
      <xdr:nvPicPr>
        <xdr:cNvPr id="33" name="Obrázek 129">
          <a:extLst>
            <a:ext uri="{FF2B5EF4-FFF2-40B4-BE49-F238E27FC236}">
              <a16:creationId xmlns:a16="http://schemas.microsoft.com/office/drawing/2014/main" id="{1DC869DC-DA6D-487C-ABB9-A72C03E1D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3797" y="119321037"/>
          <a:ext cx="383521" cy="1241650"/>
        </a:xfrm>
        <a:prstGeom prst="rect">
          <a:avLst/>
        </a:prstGeom>
      </xdr:spPr>
    </xdr:pic>
    <xdr:clientData/>
  </xdr:twoCellAnchor>
  <xdr:twoCellAnchor editAs="oneCell">
    <xdr:from>
      <xdr:col>1</xdr:col>
      <xdr:colOff>1272947</xdr:colOff>
      <xdr:row>650</xdr:row>
      <xdr:rowOff>47173</xdr:rowOff>
    </xdr:from>
    <xdr:to>
      <xdr:col>1</xdr:col>
      <xdr:colOff>1635310</xdr:colOff>
      <xdr:row>656</xdr:row>
      <xdr:rowOff>144631</xdr:rowOff>
    </xdr:to>
    <xdr:pic>
      <xdr:nvPicPr>
        <xdr:cNvPr id="34" name="Obrázek 130">
          <a:extLst>
            <a:ext uri="{FF2B5EF4-FFF2-40B4-BE49-F238E27FC236}">
              <a16:creationId xmlns:a16="http://schemas.microsoft.com/office/drawing/2014/main" id="{E6AC8BA5-F8A2-4DF7-AD5A-032F816E2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0103" y="119443048"/>
          <a:ext cx="362363" cy="1159496"/>
        </a:xfrm>
        <a:prstGeom prst="rect">
          <a:avLst/>
        </a:prstGeom>
      </xdr:spPr>
    </xdr:pic>
    <xdr:clientData/>
  </xdr:twoCellAnchor>
  <xdr:oneCellAnchor>
    <xdr:from>
      <xdr:col>1</xdr:col>
      <xdr:colOff>770732</xdr:colOff>
      <xdr:row>725</xdr:row>
      <xdr:rowOff>119062</xdr:rowOff>
    </xdr:from>
    <xdr:ext cx="1476375" cy="726935"/>
    <xdr:pic>
      <xdr:nvPicPr>
        <xdr:cNvPr id="35" name="Picture 119">
          <a:extLst>
            <a:ext uri="{FF2B5EF4-FFF2-40B4-BE49-F238E27FC236}">
              <a16:creationId xmlns:a16="http://schemas.microsoft.com/office/drawing/2014/main" id="{B512DD6D-DDE9-478D-97B7-4B18F9AF13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0045" t="62222" r="9955" b="12223"/>
        <a:stretch/>
      </xdr:blipFill>
      <xdr:spPr>
        <a:xfrm>
          <a:off x="877888" y="133635750"/>
          <a:ext cx="1476375" cy="726935"/>
        </a:xfrm>
        <a:prstGeom prst="rect">
          <a:avLst/>
        </a:prstGeom>
      </xdr:spPr>
    </xdr:pic>
    <xdr:clientData/>
  </xdr:oneCellAnchor>
  <xdr:oneCellAnchor>
    <xdr:from>
      <xdr:col>1</xdr:col>
      <xdr:colOff>622261</xdr:colOff>
      <xdr:row>718</xdr:row>
      <xdr:rowOff>128776</xdr:rowOff>
    </xdr:from>
    <xdr:ext cx="1439333" cy="241803"/>
    <xdr:pic>
      <xdr:nvPicPr>
        <xdr:cNvPr id="36" name="Picture 67">
          <a:extLst>
            <a:ext uri="{FF2B5EF4-FFF2-40B4-BE49-F238E27FC236}">
              <a16:creationId xmlns:a16="http://schemas.microsoft.com/office/drawing/2014/main" id="{F1EFBEAD-6D13-442C-8A4A-321815FA3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417" y="132038120"/>
          <a:ext cx="1439333" cy="241803"/>
        </a:xfrm>
        <a:prstGeom prst="rect">
          <a:avLst/>
        </a:prstGeom>
      </xdr:spPr>
    </xdr:pic>
    <xdr:clientData/>
  </xdr:oneCellAnchor>
  <xdr:oneCellAnchor>
    <xdr:from>
      <xdr:col>1</xdr:col>
      <xdr:colOff>1509445</xdr:colOff>
      <xdr:row>756</xdr:row>
      <xdr:rowOff>76918</xdr:rowOff>
    </xdr:from>
    <xdr:ext cx="685801" cy="1284514"/>
    <xdr:pic>
      <xdr:nvPicPr>
        <xdr:cNvPr id="38" name="Obrázek 138">
          <a:extLst>
            <a:ext uri="{FF2B5EF4-FFF2-40B4-BE49-F238E27FC236}">
              <a16:creationId xmlns:a16="http://schemas.microsoft.com/office/drawing/2014/main" id="{6DE70EC6-2549-41F5-A617-6DA25B1C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616601" y="138415637"/>
          <a:ext cx="685801" cy="1284514"/>
        </a:xfrm>
        <a:prstGeom prst="rect">
          <a:avLst/>
        </a:prstGeom>
      </xdr:spPr>
    </xdr:pic>
    <xdr:clientData/>
  </xdr:oneCellAnchor>
  <xdr:oneCellAnchor>
    <xdr:from>
      <xdr:col>1</xdr:col>
      <xdr:colOff>1507407</xdr:colOff>
      <xdr:row>746</xdr:row>
      <xdr:rowOff>63841</xdr:rowOff>
    </xdr:from>
    <xdr:ext cx="682811" cy="1280271"/>
    <xdr:pic>
      <xdr:nvPicPr>
        <xdr:cNvPr id="39" name="Obrázek 139">
          <a:extLst>
            <a:ext uri="{FF2B5EF4-FFF2-40B4-BE49-F238E27FC236}">
              <a16:creationId xmlns:a16="http://schemas.microsoft.com/office/drawing/2014/main" id="{CEFCDA99-D1EF-407B-8F1D-DD5B57B0F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614563" y="136616622"/>
          <a:ext cx="682811" cy="1280271"/>
        </a:xfrm>
        <a:prstGeom prst="rect">
          <a:avLst/>
        </a:prstGeom>
      </xdr:spPr>
    </xdr:pic>
    <xdr:clientData/>
  </xdr:oneCellAnchor>
  <xdr:oneCellAnchor>
    <xdr:from>
      <xdr:col>1</xdr:col>
      <xdr:colOff>378512</xdr:colOff>
      <xdr:row>876</xdr:row>
      <xdr:rowOff>64064</xdr:rowOff>
    </xdr:from>
    <xdr:ext cx="1532424" cy="950611"/>
    <xdr:pic>
      <xdr:nvPicPr>
        <xdr:cNvPr id="40" name="Picture 20">
          <a:extLst>
            <a:ext uri="{FF2B5EF4-FFF2-40B4-BE49-F238E27FC236}">
              <a16:creationId xmlns:a16="http://schemas.microsoft.com/office/drawing/2014/main" id="{DA09F287-94A4-4248-8681-F6BF5536A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668" y="158143345"/>
          <a:ext cx="1532424" cy="950611"/>
        </a:xfrm>
        <a:prstGeom prst="rect">
          <a:avLst/>
        </a:prstGeom>
      </xdr:spPr>
    </xdr:pic>
    <xdr:clientData/>
  </xdr:oneCellAnchor>
  <xdr:twoCellAnchor editAs="oneCell">
    <xdr:from>
      <xdr:col>1</xdr:col>
      <xdr:colOff>1580299</xdr:colOff>
      <xdr:row>665</xdr:row>
      <xdr:rowOff>127793</xdr:rowOff>
    </xdr:from>
    <xdr:to>
      <xdr:col>1</xdr:col>
      <xdr:colOff>2360585</xdr:colOff>
      <xdr:row>674</xdr:row>
      <xdr:rowOff>144229</xdr:rowOff>
    </xdr:to>
    <xdr:pic>
      <xdr:nvPicPr>
        <xdr:cNvPr id="44" name="Obrázek 19">
          <a:extLst>
            <a:ext uri="{FF2B5EF4-FFF2-40B4-BE49-F238E27FC236}">
              <a16:creationId xmlns:a16="http://schemas.microsoft.com/office/drawing/2014/main" id="{A236F70D-F53D-40F1-9E30-80DB58709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687455" y="122381168"/>
          <a:ext cx="780286" cy="1626955"/>
        </a:xfrm>
        <a:prstGeom prst="rect">
          <a:avLst/>
        </a:prstGeom>
      </xdr:spPr>
    </xdr:pic>
    <xdr:clientData/>
  </xdr:twoCellAnchor>
  <xdr:oneCellAnchor>
    <xdr:from>
      <xdr:col>1</xdr:col>
      <xdr:colOff>211668</xdr:colOff>
      <xdr:row>993</xdr:row>
      <xdr:rowOff>110068</xdr:rowOff>
    </xdr:from>
    <xdr:ext cx="1971675" cy="361950"/>
    <xdr:pic>
      <xdr:nvPicPr>
        <xdr:cNvPr id="45" name="Picture 3">
          <a:extLst>
            <a:ext uri="{FF2B5EF4-FFF2-40B4-BE49-F238E27FC236}">
              <a16:creationId xmlns:a16="http://schemas.microsoft.com/office/drawing/2014/main" id="{8055D92F-B96B-4D38-A4EF-B9ECA0C1F8AB}"/>
            </a:ext>
            <a:ext uri="{147F2762-F138-4A5C-976F-8EAC2B608ADB}">
              <a16:predDERef xmlns:a16="http://schemas.microsoft.com/office/drawing/2014/main" pred="{A968DB75-E1AF-4051-915C-70B0D69E8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16200000">
          <a:off x="1123687" y="201151861"/>
          <a:ext cx="361950" cy="1971675"/>
        </a:xfrm>
        <a:prstGeom prst="rect">
          <a:avLst/>
        </a:prstGeom>
      </xdr:spPr>
    </xdr:pic>
    <xdr:clientData/>
  </xdr:oneCellAnchor>
  <xdr:twoCellAnchor editAs="oneCell">
    <xdr:from>
      <xdr:col>1</xdr:col>
      <xdr:colOff>469927</xdr:colOff>
      <xdr:row>1009</xdr:row>
      <xdr:rowOff>59598</xdr:rowOff>
    </xdr:from>
    <xdr:to>
      <xdr:col>1</xdr:col>
      <xdr:colOff>2277617</xdr:colOff>
      <xdr:row>1019</xdr:row>
      <xdr:rowOff>86315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FC8B6B9A-6D33-4E50-ADD4-46ABB918C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7083" y="184320723"/>
          <a:ext cx="1810865" cy="1806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1492305</xdr:colOff>
      <xdr:row>1044</xdr:row>
      <xdr:rowOff>8845</xdr:rowOff>
    </xdr:from>
    <xdr:to>
      <xdr:col>1</xdr:col>
      <xdr:colOff>2486792</xdr:colOff>
      <xdr:row>1047</xdr:row>
      <xdr:rowOff>49673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410D8D6E-1001-4443-8503-4FA39449647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52" t="26116" b="20359"/>
        <a:stretch/>
      </xdr:blipFill>
      <xdr:spPr bwMode="auto">
        <a:xfrm>
          <a:off x="1599461" y="191056533"/>
          <a:ext cx="988137" cy="586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1093600</xdr:colOff>
      <xdr:row>1047</xdr:row>
      <xdr:rowOff>80574</xdr:rowOff>
    </xdr:from>
    <xdr:to>
      <xdr:col>1</xdr:col>
      <xdr:colOff>1722558</xdr:colOff>
      <xdr:row>1050</xdr:row>
      <xdr:rowOff>140117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7CFCFBD6-5864-4F1C-9A61-CEBCA001A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0756" y="191664043"/>
          <a:ext cx="628958" cy="598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1726325</xdr:colOff>
      <xdr:row>1046</xdr:row>
      <xdr:rowOff>166688</xdr:rowOff>
    </xdr:from>
    <xdr:to>
      <xdr:col>1</xdr:col>
      <xdr:colOff>2542073</xdr:colOff>
      <xdr:row>1051</xdr:row>
      <xdr:rowOff>30057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FCECDC8F-0EB8-4D41-9ABB-981226582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833481" y="213383813"/>
          <a:ext cx="812573" cy="772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249153</xdr:colOff>
      <xdr:row>1045</xdr:row>
      <xdr:rowOff>166830</xdr:rowOff>
    </xdr:from>
    <xdr:to>
      <xdr:col>1</xdr:col>
      <xdr:colOff>1057658</xdr:colOff>
      <xdr:row>1050</xdr:row>
      <xdr:rowOff>66553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ADFEBDE7-630F-4048-AD37-A0560CF73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309" y="191393111"/>
          <a:ext cx="802155" cy="802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141447</xdr:colOff>
      <xdr:row>1052</xdr:row>
      <xdr:rowOff>0</xdr:rowOff>
    </xdr:from>
    <xdr:to>
      <xdr:col>1</xdr:col>
      <xdr:colOff>1154272</xdr:colOff>
      <xdr:row>1055</xdr:row>
      <xdr:rowOff>50119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B926E270-ACA9-42F2-9106-9851D74EE34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5" t="26685" r="6809" b="26076"/>
        <a:stretch/>
      </xdr:blipFill>
      <xdr:spPr bwMode="auto">
        <a:xfrm>
          <a:off x="801847" y="100631625"/>
          <a:ext cx="1009650" cy="59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1100138</xdr:colOff>
      <xdr:row>1052</xdr:row>
      <xdr:rowOff>0</xdr:rowOff>
    </xdr:from>
    <xdr:to>
      <xdr:col>1</xdr:col>
      <xdr:colOff>1877537</xdr:colOff>
      <xdr:row>1054</xdr:row>
      <xdr:rowOff>158756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470A645B-6D21-4C67-B72D-EB85520C2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754188" y="100631625"/>
          <a:ext cx="780574" cy="520707"/>
        </a:xfrm>
        <a:prstGeom prst="rect">
          <a:avLst/>
        </a:prstGeom>
      </xdr:spPr>
    </xdr:pic>
    <xdr:clientData/>
  </xdr:twoCellAnchor>
  <xdr:twoCellAnchor editAs="oneCell">
    <xdr:from>
      <xdr:col>1</xdr:col>
      <xdr:colOff>443026</xdr:colOff>
      <xdr:row>1029</xdr:row>
      <xdr:rowOff>171675</xdr:rowOff>
    </xdr:from>
    <xdr:to>
      <xdr:col>1</xdr:col>
      <xdr:colOff>2260027</xdr:colOff>
      <xdr:row>1039</xdr:row>
      <xdr:rowOff>85725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5A49F74C-D065-4EC2-A087-EDC063022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182" y="188004675"/>
          <a:ext cx="1817001" cy="172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937211</xdr:colOff>
      <xdr:row>738</xdr:row>
      <xdr:rowOff>123153</xdr:rowOff>
    </xdr:from>
    <xdr:ext cx="1428749" cy="719116"/>
    <xdr:pic>
      <xdr:nvPicPr>
        <xdr:cNvPr id="57" name="Picture 121" descr="C:\Users\nly41726\AppData\Local\Microsoft\Windows\Temporary Internet Files\Content.Outlook\730ONGP2\GLIM2015171side_4P 26W.tif">
          <a:extLst>
            <a:ext uri="{FF2B5EF4-FFF2-40B4-BE49-F238E27FC236}">
              <a16:creationId xmlns:a16="http://schemas.microsoft.com/office/drawing/2014/main" id="{ACBCA71D-19A6-4E66-9218-9863B23291A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5518" t="64444" r="9367" b="11035"/>
        <a:stretch/>
      </xdr:blipFill>
      <xdr:spPr bwMode="auto">
        <a:xfrm>
          <a:off x="1044367" y="136140153"/>
          <a:ext cx="1428749" cy="719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1142781</xdr:colOff>
      <xdr:row>732</xdr:row>
      <xdr:rowOff>16430</xdr:rowOff>
    </xdr:from>
    <xdr:to>
      <xdr:col>1</xdr:col>
      <xdr:colOff>2515395</xdr:colOff>
      <xdr:row>734</xdr:row>
      <xdr:rowOff>163579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7A504060-B9F4-4B9C-9D14-610FE0F8C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5400000">
          <a:off x="1684075" y="134527730"/>
          <a:ext cx="504337" cy="1372614"/>
        </a:xfrm>
        <a:prstGeom prst="rect">
          <a:avLst/>
        </a:prstGeom>
      </xdr:spPr>
    </xdr:pic>
    <xdr:clientData/>
  </xdr:twoCellAnchor>
  <xdr:twoCellAnchor editAs="oneCell">
    <xdr:from>
      <xdr:col>1</xdr:col>
      <xdr:colOff>444766</xdr:colOff>
      <xdr:row>785</xdr:row>
      <xdr:rowOff>19052</xdr:rowOff>
    </xdr:from>
    <xdr:to>
      <xdr:col>1</xdr:col>
      <xdr:colOff>2391299</xdr:colOff>
      <xdr:row>787</xdr:row>
      <xdr:rowOff>143670</xdr:rowOff>
    </xdr:to>
    <xdr:pic>
      <xdr:nvPicPr>
        <xdr:cNvPr id="59" name="Picture 21">
          <a:extLst>
            <a:ext uri="{FF2B5EF4-FFF2-40B4-BE49-F238E27FC236}">
              <a16:creationId xmlns:a16="http://schemas.microsoft.com/office/drawing/2014/main" id="{131EDDC7-9F25-46B6-B1C6-C492885CC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51922" y="144858583"/>
          <a:ext cx="1946533" cy="481806"/>
        </a:xfrm>
        <a:prstGeom prst="rect">
          <a:avLst/>
        </a:prstGeom>
      </xdr:spPr>
    </xdr:pic>
    <xdr:clientData/>
  </xdr:twoCellAnchor>
  <xdr:twoCellAnchor editAs="oneCell">
    <xdr:from>
      <xdr:col>1</xdr:col>
      <xdr:colOff>890976</xdr:colOff>
      <xdr:row>800</xdr:row>
      <xdr:rowOff>166690</xdr:rowOff>
    </xdr:from>
    <xdr:to>
      <xdr:col>1</xdr:col>
      <xdr:colOff>1459786</xdr:colOff>
      <xdr:row>820</xdr:row>
      <xdr:rowOff>153877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AE18A9E5-97F0-4016-9133-2D874D6C1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18060155">
          <a:off x="-499772" y="145980250"/>
          <a:ext cx="3567793" cy="571985"/>
        </a:xfrm>
        <a:prstGeom prst="rect">
          <a:avLst/>
        </a:prstGeom>
      </xdr:spPr>
    </xdr:pic>
    <xdr:clientData/>
  </xdr:twoCellAnchor>
  <xdr:twoCellAnchor editAs="oneCell">
    <xdr:from>
      <xdr:col>1</xdr:col>
      <xdr:colOff>841502</xdr:colOff>
      <xdr:row>826</xdr:row>
      <xdr:rowOff>42318</xdr:rowOff>
    </xdr:from>
    <xdr:to>
      <xdr:col>1</xdr:col>
      <xdr:colOff>1324297</xdr:colOff>
      <xdr:row>840</xdr:row>
      <xdr:rowOff>9525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D82ED996-2311-419F-BC53-EA3E4225C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18013890">
          <a:off x="492007" y="53185713"/>
          <a:ext cx="2499409" cy="479620"/>
        </a:xfrm>
        <a:prstGeom prst="rect">
          <a:avLst/>
        </a:prstGeom>
      </xdr:spPr>
    </xdr:pic>
    <xdr:clientData/>
  </xdr:twoCellAnchor>
  <xdr:twoCellAnchor editAs="oneCell">
    <xdr:from>
      <xdr:col>1</xdr:col>
      <xdr:colOff>783742</xdr:colOff>
      <xdr:row>846</xdr:row>
      <xdr:rowOff>2274</xdr:rowOff>
    </xdr:from>
    <xdr:to>
      <xdr:col>1</xdr:col>
      <xdr:colOff>1587687</xdr:colOff>
      <xdr:row>859</xdr:row>
      <xdr:rowOff>122726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4C871E02-B597-4E55-8AC2-B7A7B8772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16200000">
          <a:off x="63848" y="155967762"/>
          <a:ext cx="2454870" cy="800770"/>
        </a:xfrm>
        <a:prstGeom prst="rect">
          <a:avLst/>
        </a:prstGeom>
      </xdr:spPr>
    </xdr:pic>
    <xdr:clientData/>
  </xdr:twoCellAnchor>
  <xdr:twoCellAnchor editAs="oneCell">
    <xdr:from>
      <xdr:col>1</xdr:col>
      <xdr:colOff>249555</xdr:colOff>
      <xdr:row>866</xdr:row>
      <xdr:rowOff>2165</xdr:rowOff>
    </xdr:from>
    <xdr:to>
      <xdr:col>1</xdr:col>
      <xdr:colOff>2292668</xdr:colOff>
      <xdr:row>868</xdr:row>
      <xdr:rowOff>125534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0F88E6A1-ABAC-4216-A9B7-A7EDB0E66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21186190">
          <a:off x="356711" y="156116915"/>
          <a:ext cx="2043113" cy="480556"/>
        </a:xfrm>
        <a:prstGeom prst="rect">
          <a:avLst/>
        </a:prstGeom>
      </xdr:spPr>
    </xdr:pic>
    <xdr:clientData/>
  </xdr:twoCellAnchor>
  <xdr:twoCellAnchor editAs="oneCell">
    <xdr:from>
      <xdr:col>1</xdr:col>
      <xdr:colOff>205317</xdr:colOff>
      <xdr:row>905</xdr:row>
      <xdr:rowOff>63500</xdr:rowOff>
    </xdr:from>
    <xdr:to>
      <xdr:col>1</xdr:col>
      <xdr:colOff>1858434</xdr:colOff>
      <xdr:row>908</xdr:row>
      <xdr:rowOff>170543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974107E4-92E8-4281-9473-892BE6B34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859367" y="69189600"/>
          <a:ext cx="1656292" cy="6693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915</xdr:row>
      <xdr:rowOff>52509</xdr:rowOff>
    </xdr:from>
    <xdr:to>
      <xdr:col>2</xdr:col>
      <xdr:colOff>86544</xdr:colOff>
      <xdr:row>918</xdr:row>
      <xdr:rowOff>25809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4EC3F413-F96D-4D01-AD46-EF5A0442A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19417855">
          <a:off x="0" y="164942165"/>
          <a:ext cx="2741638" cy="515431"/>
        </a:xfrm>
        <a:prstGeom prst="rect">
          <a:avLst/>
        </a:prstGeom>
      </xdr:spPr>
    </xdr:pic>
    <xdr:clientData/>
  </xdr:twoCellAnchor>
  <xdr:twoCellAnchor editAs="oneCell">
    <xdr:from>
      <xdr:col>1</xdr:col>
      <xdr:colOff>1005627</xdr:colOff>
      <xdr:row>958</xdr:row>
      <xdr:rowOff>132857</xdr:rowOff>
    </xdr:from>
    <xdr:to>
      <xdr:col>1</xdr:col>
      <xdr:colOff>1542664</xdr:colOff>
      <xdr:row>983</xdr:row>
      <xdr:rowOff>124466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3F147B0E-614C-4778-90B7-5174429E5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17457939">
          <a:off x="-846924" y="177769283"/>
          <a:ext cx="4456452" cy="537037"/>
        </a:xfrm>
        <a:prstGeom prst="rect">
          <a:avLst/>
        </a:prstGeom>
      </xdr:spPr>
    </xdr:pic>
    <xdr:clientData/>
  </xdr:twoCellAnchor>
  <xdr:twoCellAnchor editAs="oneCell">
    <xdr:from>
      <xdr:col>1</xdr:col>
      <xdr:colOff>818329</xdr:colOff>
      <xdr:row>929</xdr:row>
      <xdr:rowOff>146633</xdr:rowOff>
    </xdr:from>
    <xdr:to>
      <xdr:col>1</xdr:col>
      <xdr:colOff>1389613</xdr:colOff>
      <xdr:row>951</xdr:row>
      <xdr:rowOff>125996</xdr:rowOff>
    </xdr:to>
    <xdr:pic>
      <xdr:nvPicPr>
        <xdr:cNvPr id="504" name="Picture 46">
          <a:extLst>
            <a:ext uri="{FF2B5EF4-FFF2-40B4-BE49-F238E27FC236}">
              <a16:creationId xmlns:a16="http://schemas.microsoft.com/office/drawing/2014/main" id="{8789C0B9-D94A-483C-94F7-5A19BECB4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17357429">
          <a:off x="-219730" y="76295667"/>
          <a:ext cx="3961852" cy="571284"/>
        </a:xfrm>
        <a:prstGeom prst="rect">
          <a:avLst/>
        </a:prstGeom>
      </xdr:spPr>
    </xdr:pic>
    <xdr:clientData/>
  </xdr:twoCellAnchor>
  <xdr:twoCellAnchor editAs="oneCell">
    <xdr:from>
      <xdr:col>1</xdr:col>
      <xdr:colOff>2109900</xdr:colOff>
      <xdr:row>1506</xdr:row>
      <xdr:rowOff>74612</xdr:rowOff>
    </xdr:from>
    <xdr:to>
      <xdr:col>1</xdr:col>
      <xdr:colOff>2482851</xdr:colOff>
      <xdr:row>1508</xdr:row>
      <xdr:rowOff>164227</xdr:rowOff>
    </xdr:to>
    <xdr:pic>
      <xdr:nvPicPr>
        <xdr:cNvPr id="505" name="Picture 95">
          <a:extLst>
            <a:ext uri="{FF2B5EF4-FFF2-40B4-BE49-F238E27FC236}">
              <a16:creationId xmlns:a16="http://schemas.microsoft.com/office/drawing/2014/main" id="{041D9D7D-096A-49D8-A9CF-978BD5AAD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056" y="275073268"/>
          <a:ext cx="372951" cy="440452"/>
        </a:xfrm>
        <a:prstGeom prst="rect">
          <a:avLst/>
        </a:prstGeom>
      </xdr:spPr>
    </xdr:pic>
    <xdr:clientData/>
  </xdr:twoCellAnchor>
  <xdr:twoCellAnchor editAs="oneCell">
    <xdr:from>
      <xdr:col>1</xdr:col>
      <xdr:colOff>211138</xdr:colOff>
      <xdr:row>1283</xdr:row>
      <xdr:rowOff>115886</xdr:rowOff>
    </xdr:from>
    <xdr:to>
      <xdr:col>1</xdr:col>
      <xdr:colOff>635793</xdr:colOff>
      <xdr:row>1289</xdr:row>
      <xdr:rowOff>97630</xdr:rowOff>
    </xdr:to>
    <xdr:pic>
      <xdr:nvPicPr>
        <xdr:cNvPr id="507" name="Picture 110">
          <a:extLst>
            <a:ext uri="{FF2B5EF4-FFF2-40B4-BE49-F238E27FC236}">
              <a16:creationId xmlns:a16="http://schemas.microsoft.com/office/drawing/2014/main" id="{5F448E3A-E1C5-4496-95AD-EEDBB09D40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8294" y="235823917"/>
          <a:ext cx="431005" cy="105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1154909</xdr:colOff>
      <xdr:row>1282</xdr:row>
      <xdr:rowOff>95250</xdr:rowOff>
    </xdr:from>
    <xdr:to>
      <xdr:col>1</xdr:col>
      <xdr:colOff>1516699</xdr:colOff>
      <xdr:row>1289</xdr:row>
      <xdr:rowOff>30908</xdr:rowOff>
    </xdr:to>
    <xdr:pic>
      <xdr:nvPicPr>
        <xdr:cNvPr id="508" name="Picture 111">
          <a:extLst>
            <a:ext uri="{FF2B5EF4-FFF2-40B4-BE49-F238E27FC236}">
              <a16:creationId xmlns:a16="http://schemas.microsoft.com/office/drawing/2014/main" id="{BBCE7F5A-2B2C-4F99-8045-C768D6A49C2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" r="4358" b="8756"/>
        <a:stretch/>
      </xdr:blipFill>
      <xdr:spPr bwMode="auto">
        <a:xfrm>
          <a:off x="1262065" y="235624688"/>
          <a:ext cx="355440" cy="1179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1918497</xdr:colOff>
      <xdr:row>1281</xdr:row>
      <xdr:rowOff>151608</xdr:rowOff>
    </xdr:from>
    <xdr:to>
      <xdr:col>1</xdr:col>
      <xdr:colOff>2302036</xdr:colOff>
      <xdr:row>1287</xdr:row>
      <xdr:rowOff>77789</xdr:rowOff>
    </xdr:to>
    <xdr:pic>
      <xdr:nvPicPr>
        <xdr:cNvPr id="509" name="Picture 113">
          <a:extLst>
            <a:ext uri="{FF2B5EF4-FFF2-40B4-BE49-F238E27FC236}">
              <a16:creationId xmlns:a16="http://schemas.microsoft.com/office/drawing/2014/main" id="{31639BC6-B132-4253-9B73-40AC3B04A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25653" y="235502452"/>
          <a:ext cx="383539" cy="1000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1666889</xdr:colOff>
      <xdr:row>1310</xdr:row>
      <xdr:rowOff>96950</xdr:rowOff>
    </xdr:from>
    <xdr:ext cx="397816" cy="1146632"/>
    <xdr:pic>
      <xdr:nvPicPr>
        <xdr:cNvPr id="510" name="Picture 112">
          <a:extLst>
            <a:ext uri="{FF2B5EF4-FFF2-40B4-BE49-F238E27FC236}">
              <a16:creationId xmlns:a16="http://schemas.microsoft.com/office/drawing/2014/main" id="{7E58B88E-1E4D-49BB-9A6C-001850C26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74045" y="241162794"/>
          <a:ext cx="397816" cy="11466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427732</xdr:colOff>
      <xdr:row>1312</xdr:row>
      <xdr:rowOff>77221</xdr:rowOff>
    </xdr:from>
    <xdr:ext cx="486841" cy="1046707"/>
    <xdr:pic>
      <xdr:nvPicPr>
        <xdr:cNvPr id="511" name="Picture 113" descr="PLIM1162_CCR.tif">
          <a:extLst>
            <a:ext uri="{FF2B5EF4-FFF2-40B4-BE49-F238E27FC236}">
              <a16:creationId xmlns:a16="http://schemas.microsoft.com/office/drawing/2014/main" id="{9ABAB101-046F-4186-9DA5-0B2E96ACC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4888" y="241500252"/>
          <a:ext cx="486841" cy="1046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1111484</xdr:colOff>
      <xdr:row>1318</xdr:row>
      <xdr:rowOff>53975</xdr:rowOff>
    </xdr:from>
    <xdr:ext cx="479758" cy="964978"/>
    <xdr:pic>
      <xdr:nvPicPr>
        <xdr:cNvPr id="384" name="Picture 114" descr="PLIM1157_CCR.tif">
          <a:extLst>
            <a:ext uri="{FF2B5EF4-FFF2-40B4-BE49-F238E27FC236}">
              <a16:creationId xmlns:a16="http://schemas.microsoft.com/office/drawing/2014/main" id="{AC051A13-BBEF-4248-92C0-A04ED17B3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4812"/>
        <a:stretch/>
      </xdr:blipFill>
      <xdr:spPr bwMode="auto">
        <a:xfrm>
          <a:off x="1218640" y="242548569"/>
          <a:ext cx="479758" cy="964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721295</xdr:colOff>
      <xdr:row>1512</xdr:row>
      <xdr:rowOff>105228</xdr:rowOff>
    </xdr:from>
    <xdr:to>
      <xdr:col>1</xdr:col>
      <xdr:colOff>1773238</xdr:colOff>
      <xdr:row>1516</xdr:row>
      <xdr:rowOff>102053</xdr:rowOff>
    </xdr:to>
    <xdr:pic>
      <xdr:nvPicPr>
        <xdr:cNvPr id="385" name="Picture 4">
          <a:extLst>
            <a:ext uri="{FF2B5EF4-FFF2-40B4-BE49-F238E27FC236}">
              <a16:creationId xmlns:a16="http://schemas.microsoft.com/office/drawing/2014/main" id="{FE71164C-F272-493F-870A-48CBFA0A5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451" y="276532634"/>
          <a:ext cx="1051943" cy="722896"/>
        </a:xfrm>
        <a:prstGeom prst="rect">
          <a:avLst/>
        </a:prstGeom>
      </xdr:spPr>
    </xdr:pic>
    <xdr:clientData/>
  </xdr:twoCellAnchor>
  <xdr:twoCellAnchor editAs="oneCell">
    <xdr:from>
      <xdr:col>1</xdr:col>
      <xdr:colOff>2024061</xdr:colOff>
      <xdr:row>1290</xdr:row>
      <xdr:rowOff>37306</xdr:rowOff>
    </xdr:from>
    <xdr:to>
      <xdr:col>1</xdr:col>
      <xdr:colOff>2371124</xdr:colOff>
      <xdr:row>1295</xdr:row>
      <xdr:rowOff>12699</xdr:rowOff>
    </xdr:to>
    <xdr:pic>
      <xdr:nvPicPr>
        <xdr:cNvPr id="386" name="Picture 20">
          <a:extLst>
            <a:ext uri="{FF2B5EF4-FFF2-40B4-BE49-F238E27FC236}">
              <a16:creationId xmlns:a16="http://schemas.microsoft.com/office/drawing/2014/main" id="{11F8C6A9-B955-48EA-ACF4-8C9C8A132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1217" y="236995494"/>
          <a:ext cx="350238" cy="858090"/>
        </a:xfrm>
        <a:prstGeom prst="rect">
          <a:avLst/>
        </a:prstGeom>
      </xdr:spPr>
    </xdr:pic>
    <xdr:clientData/>
  </xdr:twoCellAnchor>
  <xdr:twoCellAnchor editAs="oneCell">
    <xdr:from>
      <xdr:col>1</xdr:col>
      <xdr:colOff>721782</xdr:colOff>
      <xdr:row>1299</xdr:row>
      <xdr:rowOff>109539</xdr:rowOff>
    </xdr:from>
    <xdr:to>
      <xdr:col>1</xdr:col>
      <xdr:colOff>1161625</xdr:colOff>
      <xdr:row>1303</xdr:row>
      <xdr:rowOff>141926</xdr:rowOff>
    </xdr:to>
    <xdr:pic>
      <xdr:nvPicPr>
        <xdr:cNvPr id="387" name="Picture 21">
          <a:extLst>
            <a:ext uri="{FF2B5EF4-FFF2-40B4-BE49-F238E27FC236}">
              <a16:creationId xmlns:a16="http://schemas.microsoft.com/office/drawing/2014/main" id="{F1D7B7BA-909B-4E4B-B360-716933A6E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938" y="238675070"/>
          <a:ext cx="439843" cy="753112"/>
        </a:xfrm>
        <a:prstGeom prst="rect">
          <a:avLst/>
        </a:prstGeom>
      </xdr:spPr>
    </xdr:pic>
    <xdr:clientData/>
  </xdr:twoCellAnchor>
  <xdr:twoCellAnchor editAs="oneCell">
    <xdr:from>
      <xdr:col>1</xdr:col>
      <xdr:colOff>1813720</xdr:colOff>
      <xdr:row>1299</xdr:row>
      <xdr:rowOff>16668</xdr:rowOff>
    </xdr:from>
    <xdr:to>
      <xdr:col>1</xdr:col>
      <xdr:colOff>2255999</xdr:colOff>
      <xdr:row>1303</xdr:row>
      <xdr:rowOff>48298</xdr:rowOff>
    </xdr:to>
    <xdr:pic>
      <xdr:nvPicPr>
        <xdr:cNvPr id="388" name="Picture 22">
          <a:extLst>
            <a:ext uri="{FF2B5EF4-FFF2-40B4-BE49-F238E27FC236}">
              <a16:creationId xmlns:a16="http://schemas.microsoft.com/office/drawing/2014/main" id="{986DF3FC-DEA8-4D35-ADB2-9BD4A1AC6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0876" y="238582199"/>
          <a:ext cx="439104" cy="746005"/>
        </a:xfrm>
        <a:prstGeom prst="rect">
          <a:avLst/>
        </a:prstGeom>
      </xdr:spPr>
    </xdr:pic>
    <xdr:clientData/>
  </xdr:twoCellAnchor>
  <xdr:twoCellAnchor editAs="oneCell">
    <xdr:from>
      <xdr:col>1</xdr:col>
      <xdr:colOff>882873</xdr:colOff>
      <xdr:row>1498</xdr:row>
      <xdr:rowOff>165214</xdr:rowOff>
    </xdr:from>
    <xdr:to>
      <xdr:col>1</xdr:col>
      <xdr:colOff>1628764</xdr:colOff>
      <xdr:row>1503</xdr:row>
      <xdr:rowOff>47305</xdr:rowOff>
    </xdr:to>
    <xdr:pic>
      <xdr:nvPicPr>
        <xdr:cNvPr id="389" name="Picture 26">
          <a:extLst>
            <a:ext uri="{FF2B5EF4-FFF2-40B4-BE49-F238E27FC236}">
              <a16:creationId xmlns:a16="http://schemas.microsoft.com/office/drawing/2014/main" id="{A4C6F62D-7851-4707-96C4-87F742210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029" y="274270902"/>
          <a:ext cx="745891" cy="768709"/>
        </a:xfrm>
        <a:prstGeom prst="rect">
          <a:avLst/>
        </a:prstGeom>
      </xdr:spPr>
    </xdr:pic>
    <xdr:clientData/>
  </xdr:twoCellAnchor>
  <xdr:twoCellAnchor editAs="oneCell">
    <xdr:from>
      <xdr:col>1</xdr:col>
      <xdr:colOff>743627</xdr:colOff>
      <xdr:row>1556</xdr:row>
      <xdr:rowOff>166689</xdr:rowOff>
    </xdr:from>
    <xdr:to>
      <xdr:col>1</xdr:col>
      <xdr:colOff>1772395</xdr:colOff>
      <xdr:row>1559</xdr:row>
      <xdr:rowOff>48449</xdr:rowOff>
    </xdr:to>
    <xdr:pic>
      <xdr:nvPicPr>
        <xdr:cNvPr id="390" name="Picture 29">
          <a:extLst>
            <a:ext uri="{FF2B5EF4-FFF2-40B4-BE49-F238E27FC236}">
              <a16:creationId xmlns:a16="http://schemas.microsoft.com/office/drawing/2014/main" id="{0CF8B647-A84F-4382-B769-6BA41C08F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850783" y="284273627"/>
          <a:ext cx="1028768" cy="411191"/>
        </a:xfrm>
        <a:prstGeom prst="rect">
          <a:avLst/>
        </a:prstGeom>
      </xdr:spPr>
    </xdr:pic>
    <xdr:clientData/>
  </xdr:twoCellAnchor>
  <xdr:twoCellAnchor editAs="oneCell">
    <xdr:from>
      <xdr:col>1</xdr:col>
      <xdr:colOff>504936</xdr:colOff>
      <xdr:row>1559</xdr:row>
      <xdr:rowOff>85270</xdr:rowOff>
    </xdr:from>
    <xdr:to>
      <xdr:col>1</xdr:col>
      <xdr:colOff>2065494</xdr:colOff>
      <xdr:row>1563</xdr:row>
      <xdr:rowOff>26874</xdr:rowOff>
    </xdr:to>
    <xdr:pic>
      <xdr:nvPicPr>
        <xdr:cNvPr id="391" name="Picture 76">
          <a:extLst>
            <a:ext uri="{FF2B5EF4-FFF2-40B4-BE49-F238E27FC236}">
              <a16:creationId xmlns:a16="http://schemas.microsoft.com/office/drawing/2014/main" id="{062BB22E-92DC-4BD9-ADAC-56DA109FF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612092" y="284727989"/>
          <a:ext cx="1560558" cy="633461"/>
        </a:xfrm>
        <a:prstGeom prst="rect">
          <a:avLst/>
        </a:prstGeom>
      </xdr:spPr>
    </xdr:pic>
    <xdr:clientData/>
  </xdr:twoCellAnchor>
  <xdr:twoCellAnchor editAs="oneCell">
    <xdr:from>
      <xdr:col>1</xdr:col>
      <xdr:colOff>1733966</xdr:colOff>
      <xdr:row>1361</xdr:row>
      <xdr:rowOff>9073</xdr:rowOff>
    </xdr:from>
    <xdr:to>
      <xdr:col>1</xdr:col>
      <xdr:colOff>2374599</xdr:colOff>
      <xdr:row>1365</xdr:row>
      <xdr:rowOff>142876</xdr:rowOff>
    </xdr:to>
    <xdr:pic>
      <xdr:nvPicPr>
        <xdr:cNvPr id="392" name="Picture 134">
          <a:extLst>
            <a:ext uri="{FF2B5EF4-FFF2-40B4-BE49-F238E27FC236}">
              <a16:creationId xmlns:a16="http://schemas.microsoft.com/office/drawing/2014/main" id="{ADB2A937-1BC3-4A16-9491-A81E457FE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122" y="252862104"/>
          <a:ext cx="640633" cy="848178"/>
        </a:xfrm>
        <a:prstGeom prst="rect">
          <a:avLst/>
        </a:prstGeom>
      </xdr:spPr>
    </xdr:pic>
    <xdr:clientData/>
  </xdr:twoCellAnchor>
  <xdr:twoCellAnchor editAs="oneCell">
    <xdr:from>
      <xdr:col>1</xdr:col>
      <xdr:colOff>405444</xdr:colOff>
      <xdr:row>1419</xdr:row>
      <xdr:rowOff>146844</xdr:rowOff>
    </xdr:from>
    <xdr:to>
      <xdr:col>1</xdr:col>
      <xdr:colOff>1096668</xdr:colOff>
      <xdr:row>1424</xdr:row>
      <xdr:rowOff>44937</xdr:rowOff>
    </xdr:to>
    <xdr:pic>
      <xdr:nvPicPr>
        <xdr:cNvPr id="393" name="Picture 94">
          <a:extLst>
            <a:ext uri="{FF2B5EF4-FFF2-40B4-BE49-F238E27FC236}">
              <a16:creationId xmlns:a16="http://schemas.microsoft.com/office/drawing/2014/main" id="{5CF67937-E66C-43AD-8DB2-7CF5C82A9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600" y="260322219"/>
          <a:ext cx="694399" cy="800587"/>
        </a:xfrm>
        <a:prstGeom prst="rect">
          <a:avLst/>
        </a:prstGeom>
      </xdr:spPr>
    </xdr:pic>
    <xdr:clientData/>
  </xdr:twoCellAnchor>
  <xdr:twoCellAnchor editAs="oneCell">
    <xdr:from>
      <xdr:col>1</xdr:col>
      <xdr:colOff>978918</xdr:colOff>
      <xdr:row>1161</xdr:row>
      <xdr:rowOff>7484</xdr:rowOff>
    </xdr:from>
    <xdr:to>
      <xdr:col>1</xdr:col>
      <xdr:colOff>1665197</xdr:colOff>
      <xdr:row>1166</xdr:row>
      <xdr:rowOff>164192</xdr:rowOff>
    </xdr:to>
    <xdr:pic>
      <xdr:nvPicPr>
        <xdr:cNvPr id="394" name="Picture 97">
          <a:extLst>
            <a:ext uri="{FF2B5EF4-FFF2-40B4-BE49-F238E27FC236}">
              <a16:creationId xmlns:a16="http://schemas.microsoft.com/office/drawing/2014/main" id="{DC77D4AC-7D98-44D1-9A13-AA0E501FD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074" y="210890984"/>
          <a:ext cx="689454" cy="1068955"/>
        </a:xfrm>
        <a:prstGeom prst="rect">
          <a:avLst/>
        </a:prstGeom>
      </xdr:spPr>
    </xdr:pic>
    <xdr:clientData/>
  </xdr:twoCellAnchor>
  <xdr:twoCellAnchor editAs="oneCell">
    <xdr:from>
      <xdr:col>1</xdr:col>
      <xdr:colOff>1368765</xdr:colOff>
      <xdr:row>1425</xdr:row>
      <xdr:rowOff>169750</xdr:rowOff>
    </xdr:from>
    <xdr:to>
      <xdr:col>1</xdr:col>
      <xdr:colOff>2049008</xdr:colOff>
      <xdr:row>1430</xdr:row>
      <xdr:rowOff>86156</xdr:rowOff>
    </xdr:to>
    <xdr:pic>
      <xdr:nvPicPr>
        <xdr:cNvPr id="395" name="Picture 118">
          <a:extLst>
            <a:ext uri="{FF2B5EF4-FFF2-40B4-BE49-F238E27FC236}">
              <a16:creationId xmlns:a16="http://schemas.microsoft.com/office/drawing/2014/main" id="{C2620876-84E7-4DFE-93E9-C252D3D69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921" y="260880906"/>
          <a:ext cx="680243" cy="806199"/>
        </a:xfrm>
        <a:prstGeom prst="rect">
          <a:avLst/>
        </a:prstGeom>
      </xdr:spPr>
    </xdr:pic>
    <xdr:clientData/>
  </xdr:twoCellAnchor>
  <xdr:twoCellAnchor editAs="oneCell">
    <xdr:from>
      <xdr:col>1</xdr:col>
      <xdr:colOff>322604</xdr:colOff>
      <xdr:row>1430</xdr:row>
      <xdr:rowOff>67240</xdr:rowOff>
    </xdr:from>
    <xdr:to>
      <xdr:col>1</xdr:col>
      <xdr:colOff>1093335</xdr:colOff>
      <xdr:row>1434</xdr:row>
      <xdr:rowOff>158860</xdr:rowOff>
    </xdr:to>
    <xdr:pic>
      <xdr:nvPicPr>
        <xdr:cNvPr id="396" name="Picture 133">
          <a:extLst>
            <a:ext uri="{FF2B5EF4-FFF2-40B4-BE49-F238E27FC236}">
              <a16:creationId xmlns:a16="http://schemas.microsoft.com/office/drawing/2014/main" id="{5619CD14-3771-4CB1-8403-9DEF66860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760" y="261671365"/>
          <a:ext cx="770731" cy="802820"/>
        </a:xfrm>
        <a:prstGeom prst="rect">
          <a:avLst/>
        </a:prstGeom>
      </xdr:spPr>
    </xdr:pic>
    <xdr:clientData/>
  </xdr:twoCellAnchor>
  <xdr:twoCellAnchor editAs="oneCell">
    <xdr:from>
      <xdr:col>1</xdr:col>
      <xdr:colOff>1840026</xdr:colOff>
      <xdr:row>1551</xdr:row>
      <xdr:rowOff>142875</xdr:rowOff>
    </xdr:from>
    <xdr:to>
      <xdr:col>1</xdr:col>
      <xdr:colOff>2503487</xdr:colOff>
      <xdr:row>1552</xdr:row>
      <xdr:rowOff>168972</xdr:rowOff>
    </xdr:to>
    <xdr:pic>
      <xdr:nvPicPr>
        <xdr:cNvPr id="397" name="Picture 1">
          <a:extLst>
            <a:ext uri="{FF2B5EF4-FFF2-40B4-BE49-F238E27FC236}">
              <a16:creationId xmlns:a16="http://schemas.microsoft.com/office/drawing/2014/main" id="{298BC8D2-7CD0-4437-9FC4-661329319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947182" y="282999656"/>
          <a:ext cx="666636" cy="198340"/>
        </a:xfrm>
        <a:prstGeom prst="rect">
          <a:avLst/>
        </a:prstGeom>
      </xdr:spPr>
    </xdr:pic>
    <xdr:clientData/>
  </xdr:twoCellAnchor>
  <xdr:twoCellAnchor editAs="oneCell">
    <xdr:from>
      <xdr:col>1</xdr:col>
      <xdr:colOff>2145807</xdr:colOff>
      <xdr:row>1198</xdr:row>
      <xdr:rowOff>23813</xdr:rowOff>
    </xdr:from>
    <xdr:to>
      <xdr:col>1</xdr:col>
      <xdr:colOff>2431256</xdr:colOff>
      <xdr:row>1201</xdr:row>
      <xdr:rowOff>26988</xdr:rowOff>
    </xdr:to>
    <xdr:pic>
      <xdr:nvPicPr>
        <xdr:cNvPr id="398" name="Picture 28">
          <a:extLst>
            <a:ext uri="{FF2B5EF4-FFF2-40B4-BE49-F238E27FC236}">
              <a16:creationId xmlns:a16="http://schemas.microsoft.com/office/drawing/2014/main" id="{628FF7B4-9E83-48C2-A406-058603F60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2963" y="204656532"/>
          <a:ext cx="288624" cy="536678"/>
        </a:xfrm>
        <a:prstGeom prst="rect">
          <a:avLst/>
        </a:prstGeom>
      </xdr:spPr>
    </xdr:pic>
    <xdr:clientData/>
  </xdr:twoCellAnchor>
  <xdr:twoCellAnchor editAs="oneCell">
    <xdr:from>
      <xdr:col>1</xdr:col>
      <xdr:colOff>182563</xdr:colOff>
      <xdr:row>1292</xdr:row>
      <xdr:rowOff>183356</xdr:rowOff>
    </xdr:from>
    <xdr:to>
      <xdr:col>1</xdr:col>
      <xdr:colOff>626150</xdr:colOff>
      <xdr:row>1297</xdr:row>
      <xdr:rowOff>28575</xdr:rowOff>
    </xdr:to>
    <xdr:pic>
      <xdr:nvPicPr>
        <xdr:cNvPr id="399" name="Picture 71">
          <a:extLst>
            <a:ext uri="{FF2B5EF4-FFF2-40B4-BE49-F238E27FC236}">
              <a16:creationId xmlns:a16="http://schemas.microsoft.com/office/drawing/2014/main" id="{047F29F1-A8EB-479A-9373-573CD0141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363" y="60282931"/>
          <a:ext cx="446762" cy="759619"/>
        </a:xfrm>
        <a:prstGeom prst="rect">
          <a:avLst/>
        </a:prstGeom>
      </xdr:spPr>
    </xdr:pic>
    <xdr:clientData/>
  </xdr:twoCellAnchor>
  <xdr:twoCellAnchor editAs="oneCell">
    <xdr:from>
      <xdr:col>1</xdr:col>
      <xdr:colOff>1191418</xdr:colOff>
      <xdr:row>1292</xdr:row>
      <xdr:rowOff>87313</xdr:rowOff>
    </xdr:from>
    <xdr:to>
      <xdr:col>1</xdr:col>
      <xdr:colOff>1688202</xdr:colOff>
      <xdr:row>1296</xdr:row>
      <xdr:rowOff>122397</xdr:rowOff>
    </xdr:to>
    <xdr:pic>
      <xdr:nvPicPr>
        <xdr:cNvPr id="400" name="Picture 75">
          <a:extLst>
            <a:ext uri="{FF2B5EF4-FFF2-40B4-BE49-F238E27FC236}">
              <a16:creationId xmlns:a16="http://schemas.microsoft.com/office/drawing/2014/main" id="{4FFB19D1-590C-46C4-A3FC-CFD476BF4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8574" y="237402688"/>
          <a:ext cx="496784" cy="752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1173471</xdr:colOff>
      <xdr:row>1112</xdr:row>
      <xdr:rowOff>15082</xdr:rowOff>
    </xdr:from>
    <xdr:to>
      <xdr:col>1</xdr:col>
      <xdr:colOff>1455551</xdr:colOff>
      <xdr:row>1114</xdr:row>
      <xdr:rowOff>151841</xdr:rowOff>
    </xdr:to>
    <xdr:pic>
      <xdr:nvPicPr>
        <xdr:cNvPr id="512" name="Picture 82">
          <a:extLst>
            <a:ext uri="{FF2B5EF4-FFF2-40B4-BE49-F238E27FC236}">
              <a16:creationId xmlns:a16="http://schemas.microsoft.com/office/drawing/2014/main" id="{0E558172-3067-4547-BC78-9FC9A919D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0627" y="206731395"/>
          <a:ext cx="282080" cy="493946"/>
        </a:xfrm>
        <a:prstGeom prst="rect">
          <a:avLst/>
        </a:prstGeom>
      </xdr:spPr>
    </xdr:pic>
    <xdr:clientData/>
  </xdr:twoCellAnchor>
  <xdr:twoCellAnchor editAs="oneCell">
    <xdr:from>
      <xdr:col>1</xdr:col>
      <xdr:colOff>1054552</xdr:colOff>
      <xdr:row>1361</xdr:row>
      <xdr:rowOff>84028</xdr:rowOff>
    </xdr:from>
    <xdr:to>
      <xdr:col>1</xdr:col>
      <xdr:colOff>1459365</xdr:colOff>
      <xdr:row>1365</xdr:row>
      <xdr:rowOff>87203</xdr:rowOff>
    </xdr:to>
    <xdr:pic>
      <xdr:nvPicPr>
        <xdr:cNvPr id="513" name="Picture 15">
          <a:extLst>
            <a:ext uri="{FF2B5EF4-FFF2-40B4-BE49-F238E27FC236}">
              <a16:creationId xmlns:a16="http://schemas.microsoft.com/office/drawing/2014/main" id="{FCB70556-A994-430A-B231-0191A2E1C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1708" y="249543778"/>
          <a:ext cx="401638" cy="712853"/>
        </a:xfrm>
        <a:prstGeom prst="rect">
          <a:avLst/>
        </a:prstGeom>
      </xdr:spPr>
    </xdr:pic>
    <xdr:clientData/>
  </xdr:twoCellAnchor>
  <xdr:twoCellAnchor editAs="oneCell">
    <xdr:from>
      <xdr:col>1</xdr:col>
      <xdr:colOff>236500</xdr:colOff>
      <xdr:row>1360</xdr:row>
      <xdr:rowOff>173302</xdr:rowOff>
    </xdr:from>
    <xdr:to>
      <xdr:col>1</xdr:col>
      <xdr:colOff>751522</xdr:colOff>
      <xdr:row>1365</xdr:row>
      <xdr:rowOff>68068</xdr:rowOff>
    </xdr:to>
    <xdr:pic>
      <xdr:nvPicPr>
        <xdr:cNvPr id="514" name="Picture 27">
          <a:extLst>
            <a:ext uri="{FF2B5EF4-FFF2-40B4-BE49-F238E27FC236}">
              <a16:creationId xmlns:a16="http://schemas.microsoft.com/office/drawing/2014/main" id="{A6B51575-2FA6-415B-B8EB-DB2804D9B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56" y="249990240"/>
          <a:ext cx="511847" cy="787734"/>
        </a:xfrm>
        <a:prstGeom prst="rect">
          <a:avLst/>
        </a:prstGeom>
      </xdr:spPr>
    </xdr:pic>
    <xdr:clientData/>
  </xdr:twoCellAnchor>
  <xdr:twoCellAnchor editAs="oneCell">
    <xdr:from>
      <xdr:col>1</xdr:col>
      <xdr:colOff>1761802</xdr:colOff>
      <xdr:row>1176</xdr:row>
      <xdr:rowOff>142198</xdr:rowOff>
    </xdr:from>
    <xdr:to>
      <xdr:col>1</xdr:col>
      <xdr:colOff>2259275</xdr:colOff>
      <xdr:row>1181</xdr:row>
      <xdr:rowOff>46051</xdr:rowOff>
    </xdr:to>
    <xdr:pic>
      <xdr:nvPicPr>
        <xdr:cNvPr id="516" name="Picture 63">
          <a:extLst>
            <a:ext uri="{FF2B5EF4-FFF2-40B4-BE49-F238E27FC236}">
              <a16:creationId xmlns:a16="http://schemas.microsoft.com/office/drawing/2014/main" id="{EAD5059E-E2A0-47E9-B771-86D1853E4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958" y="226563354"/>
          <a:ext cx="497473" cy="787298"/>
        </a:xfrm>
        <a:prstGeom prst="rect">
          <a:avLst/>
        </a:prstGeom>
      </xdr:spPr>
    </xdr:pic>
    <xdr:clientData/>
  </xdr:twoCellAnchor>
  <xdr:oneCellAnchor>
    <xdr:from>
      <xdr:col>1</xdr:col>
      <xdr:colOff>140918</xdr:colOff>
      <xdr:row>1176</xdr:row>
      <xdr:rowOff>127768</xdr:rowOff>
    </xdr:from>
    <xdr:ext cx="431269" cy="898629"/>
    <xdr:pic>
      <xdr:nvPicPr>
        <xdr:cNvPr id="517" name="Picture 143">
          <a:extLst>
            <a:ext uri="{FF2B5EF4-FFF2-40B4-BE49-F238E27FC236}">
              <a16:creationId xmlns:a16="http://schemas.microsoft.com/office/drawing/2014/main" id="{3395FED1-95BE-4702-8A80-D74900A1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074" y="226548924"/>
          <a:ext cx="431269" cy="898629"/>
        </a:xfrm>
        <a:prstGeom prst="rect">
          <a:avLst/>
        </a:prstGeom>
      </xdr:spPr>
    </xdr:pic>
    <xdr:clientData/>
  </xdr:oneCellAnchor>
  <xdr:twoCellAnchor editAs="oneCell">
    <xdr:from>
      <xdr:col>1</xdr:col>
      <xdr:colOff>351631</xdr:colOff>
      <xdr:row>1183</xdr:row>
      <xdr:rowOff>138376</xdr:rowOff>
    </xdr:from>
    <xdr:to>
      <xdr:col>1</xdr:col>
      <xdr:colOff>935799</xdr:colOff>
      <xdr:row>1189</xdr:row>
      <xdr:rowOff>26803</xdr:rowOff>
    </xdr:to>
    <xdr:pic>
      <xdr:nvPicPr>
        <xdr:cNvPr id="518" name="Picture 13">
          <a:extLst>
            <a:ext uri="{FF2B5EF4-FFF2-40B4-BE49-F238E27FC236}">
              <a16:creationId xmlns:a16="http://schemas.microsoft.com/office/drawing/2014/main" id="{5A715576-1FBA-481F-912B-97BB7713C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787" y="227809689"/>
          <a:ext cx="584168" cy="966342"/>
        </a:xfrm>
        <a:prstGeom prst="rect">
          <a:avLst/>
        </a:prstGeom>
      </xdr:spPr>
    </xdr:pic>
    <xdr:clientData/>
  </xdr:twoCellAnchor>
  <xdr:twoCellAnchor editAs="oneCell">
    <xdr:from>
      <xdr:col>1</xdr:col>
      <xdr:colOff>1583532</xdr:colOff>
      <xdr:row>1183</xdr:row>
      <xdr:rowOff>12698</xdr:rowOff>
    </xdr:from>
    <xdr:to>
      <xdr:col>1</xdr:col>
      <xdr:colOff>1845828</xdr:colOff>
      <xdr:row>1189</xdr:row>
      <xdr:rowOff>76196</xdr:rowOff>
    </xdr:to>
    <xdr:pic>
      <xdr:nvPicPr>
        <xdr:cNvPr id="519" name="Picture 83">
          <a:extLst>
            <a:ext uri="{FF2B5EF4-FFF2-40B4-BE49-F238E27FC236}">
              <a16:creationId xmlns:a16="http://schemas.microsoft.com/office/drawing/2014/main" id="{4007B435-E71D-44D8-83EA-44DD2D46E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0688" y="227684011"/>
          <a:ext cx="262296" cy="1159194"/>
        </a:xfrm>
        <a:prstGeom prst="rect">
          <a:avLst/>
        </a:prstGeom>
      </xdr:spPr>
    </xdr:pic>
    <xdr:clientData/>
  </xdr:twoCellAnchor>
  <xdr:twoCellAnchor editAs="oneCell">
    <xdr:from>
      <xdr:col>1</xdr:col>
      <xdr:colOff>2011364</xdr:colOff>
      <xdr:row>1191</xdr:row>
      <xdr:rowOff>9525</xdr:rowOff>
    </xdr:from>
    <xdr:to>
      <xdr:col>1</xdr:col>
      <xdr:colOff>2485231</xdr:colOff>
      <xdr:row>1193</xdr:row>
      <xdr:rowOff>160876</xdr:rowOff>
    </xdr:to>
    <xdr:pic>
      <xdr:nvPicPr>
        <xdr:cNvPr id="521" name="Picture 92">
          <a:extLst>
            <a:ext uri="{FF2B5EF4-FFF2-40B4-BE49-F238E27FC236}">
              <a16:creationId xmlns:a16="http://schemas.microsoft.com/office/drawing/2014/main" id="{21FE82DE-171A-4D69-A48B-3880112E3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8520" y="230359744"/>
          <a:ext cx="477042" cy="499016"/>
        </a:xfrm>
        <a:prstGeom prst="rect">
          <a:avLst/>
        </a:prstGeom>
      </xdr:spPr>
    </xdr:pic>
    <xdr:clientData/>
  </xdr:twoCellAnchor>
  <xdr:oneCellAnchor>
    <xdr:from>
      <xdr:col>1</xdr:col>
      <xdr:colOff>1205706</xdr:colOff>
      <xdr:row>1567</xdr:row>
      <xdr:rowOff>168276</xdr:rowOff>
    </xdr:from>
    <xdr:ext cx="1279774" cy="361676"/>
    <xdr:pic>
      <xdr:nvPicPr>
        <xdr:cNvPr id="523" name="Picture 158">
          <a:extLst>
            <a:ext uri="{FF2B5EF4-FFF2-40B4-BE49-F238E27FC236}">
              <a16:creationId xmlns:a16="http://schemas.microsoft.com/office/drawing/2014/main" id="{C0D4FFC0-2BD9-4646-97D2-5A8B62709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312862" y="286239745"/>
          <a:ext cx="1279774" cy="361676"/>
        </a:xfrm>
        <a:prstGeom prst="rect">
          <a:avLst/>
        </a:prstGeom>
      </xdr:spPr>
    </xdr:pic>
    <xdr:clientData/>
  </xdr:oneCellAnchor>
  <xdr:twoCellAnchor editAs="oneCell">
    <xdr:from>
      <xdr:col>1</xdr:col>
      <xdr:colOff>1890347</xdr:colOff>
      <xdr:row>1160</xdr:row>
      <xdr:rowOff>74166</xdr:rowOff>
    </xdr:from>
    <xdr:to>
      <xdr:col>1</xdr:col>
      <xdr:colOff>2427999</xdr:colOff>
      <xdr:row>1165</xdr:row>
      <xdr:rowOff>2957</xdr:rowOff>
    </xdr:to>
    <xdr:pic>
      <xdr:nvPicPr>
        <xdr:cNvPr id="524" name="Picture 109">
          <a:extLst>
            <a:ext uri="{FF2B5EF4-FFF2-40B4-BE49-F238E27FC236}">
              <a16:creationId xmlns:a16="http://schemas.microsoft.com/office/drawing/2014/main" id="{E7ABA4EC-45F5-4C61-914D-ED93AC091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7503" y="211314854"/>
          <a:ext cx="537652" cy="828060"/>
        </a:xfrm>
        <a:prstGeom prst="rect">
          <a:avLst/>
        </a:prstGeom>
      </xdr:spPr>
    </xdr:pic>
    <xdr:clientData/>
  </xdr:twoCellAnchor>
  <xdr:twoCellAnchor editAs="oneCell">
    <xdr:from>
      <xdr:col>1</xdr:col>
      <xdr:colOff>1330325</xdr:colOff>
      <xdr:row>1149</xdr:row>
      <xdr:rowOff>151362</xdr:rowOff>
    </xdr:from>
    <xdr:to>
      <xdr:col>1</xdr:col>
      <xdr:colOff>2171339</xdr:colOff>
      <xdr:row>1156</xdr:row>
      <xdr:rowOff>131628</xdr:rowOff>
    </xdr:to>
    <xdr:pic>
      <xdr:nvPicPr>
        <xdr:cNvPr id="525" name="Picture 152">
          <a:extLst>
            <a:ext uri="{FF2B5EF4-FFF2-40B4-BE49-F238E27FC236}">
              <a16:creationId xmlns:a16="http://schemas.microsoft.com/office/drawing/2014/main" id="{75B47054-E6D3-488E-ADAC-002A47963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81" y="224072206"/>
          <a:ext cx="841014" cy="1214549"/>
        </a:xfrm>
        <a:prstGeom prst="rect">
          <a:avLst/>
        </a:prstGeom>
      </xdr:spPr>
    </xdr:pic>
    <xdr:clientData/>
  </xdr:twoCellAnchor>
  <xdr:twoCellAnchor editAs="oneCell">
    <xdr:from>
      <xdr:col>1</xdr:col>
      <xdr:colOff>259757</xdr:colOff>
      <xdr:row>1162</xdr:row>
      <xdr:rowOff>83345</xdr:rowOff>
    </xdr:from>
    <xdr:to>
      <xdr:col>1</xdr:col>
      <xdr:colOff>716798</xdr:colOff>
      <xdr:row>1168</xdr:row>
      <xdr:rowOff>11227</xdr:rowOff>
    </xdr:to>
    <xdr:pic>
      <xdr:nvPicPr>
        <xdr:cNvPr id="527" name="Picture 115">
          <a:extLst>
            <a:ext uri="{FF2B5EF4-FFF2-40B4-BE49-F238E27FC236}">
              <a16:creationId xmlns:a16="http://schemas.microsoft.com/office/drawing/2014/main" id="{0373BC64-337B-4C68-A898-CB3B3B2F36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5396"/>
        <a:stretch/>
      </xdr:blipFill>
      <xdr:spPr>
        <a:xfrm flipH="1">
          <a:off x="366913" y="211681220"/>
          <a:ext cx="457041" cy="997765"/>
        </a:xfrm>
        <a:prstGeom prst="rect">
          <a:avLst/>
        </a:prstGeom>
      </xdr:spPr>
    </xdr:pic>
    <xdr:clientData/>
  </xdr:twoCellAnchor>
  <xdr:twoCellAnchor editAs="oneCell">
    <xdr:from>
      <xdr:col>1</xdr:col>
      <xdr:colOff>1554502</xdr:colOff>
      <xdr:row>1141</xdr:row>
      <xdr:rowOff>25248</xdr:rowOff>
    </xdr:from>
    <xdr:to>
      <xdr:col>1</xdr:col>
      <xdr:colOff>2239803</xdr:colOff>
      <xdr:row>1147</xdr:row>
      <xdr:rowOff>123671</xdr:rowOff>
    </xdr:to>
    <xdr:pic>
      <xdr:nvPicPr>
        <xdr:cNvPr id="528" name="Picture 172">
          <a:extLst>
            <a:ext uri="{FF2B5EF4-FFF2-40B4-BE49-F238E27FC236}">
              <a16:creationId xmlns:a16="http://schemas.microsoft.com/office/drawing/2014/main" id="{0F577318-0556-439A-BE79-912EC6E2D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1658" y="222517342"/>
          <a:ext cx="678951" cy="1165574"/>
        </a:xfrm>
        <a:prstGeom prst="rect">
          <a:avLst/>
        </a:prstGeom>
      </xdr:spPr>
    </xdr:pic>
    <xdr:clientData/>
  </xdr:twoCellAnchor>
  <xdr:twoCellAnchor editAs="oneCell">
    <xdr:from>
      <xdr:col>1</xdr:col>
      <xdr:colOff>322452</xdr:colOff>
      <xdr:row>1144</xdr:row>
      <xdr:rowOff>121071</xdr:rowOff>
    </xdr:from>
    <xdr:to>
      <xdr:col>1</xdr:col>
      <xdr:colOff>1093205</xdr:colOff>
      <xdr:row>1151</xdr:row>
      <xdr:rowOff>124246</xdr:rowOff>
    </xdr:to>
    <xdr:pic>
      <xdr:nvPicPr>
        <xdr:cNvPr id="529" name="Picture 175">
          <a:extLst>
            <a:ext uri="{FF2B5EF4-FFF2-40B4-BE49-F238E27FC236}">
              <a16:creationId xmlns:a16="http://schemas.microsoft.com/office/drawing/2014/main" id="{D0FF1221-6A51-43D4-8FC6-25024C8F2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608" y="223148946"/>
          <a:ext cx="767578" cy="1254772"/>
        </a:xfrm>
        <a:prstGeom prst="rect">
          <a:avLst/>
        </a:prstGeom>
      </xdr:spPr>
    </xdr:pic>
    <xdr:clientData/>
  </xdr:twoCellAnchor>
  <xdr:twoCellAnchor editAs="oneCell">
    <xdr:from>
      <xdr:col>1</xdr:col>
      <xdr:colOff>2026112</xdr:colOff>
      <xdr:row>1537</xdr:row>
      <xdr:rowOff>127795</xdr:rowOff>
    </xdr:from>
    <xdr:to>
      <xdr:col>1</xdr:col>
      <xdr:colOff>2501934</xdr:colOff>
      <xdr:row>1538</xdr:row>
      <xdr:rowOff>154674</xdr:rowOff>
    </xdr:to>
    <xdr:pic>
      <xdr:nvPicPr>
        <xdr:cNvPr id="531" name="Picture 189">
          <a:extLst>
            <a:ext uri="{FF2B5EF4-FFF2-40B4-BE49-F238E27FC236}">
              <a16:creationId xmlns:a16="http://schemas.microsoft.com/office/drawing/2014/main" id="{7A9FCB3A-2F57-4E92-84AC-2F7388B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66855" y="280350677"/>
          <a:ext cx="211823" cy="478997"/>
        </a:xfrm>
        <a:prstGeom prst="rect">
          <a:avLst/>
        </a:prstGeom>
      </xdr:spPr>
    </xdr:pic>
    <xdr:clientData/>
  </xdr:twoCellAnchor>
  <xdr:twoCellAnchor editAs="oneCell">
    <xdr:from>
      <xdr:col>1</xdr:col>
      <xdr:colOff>2122716</xdr:colOff>
      <xdr:row>1339</xdr:row>
      <xdr:rowOff>26872</xdr:rowOff>
    </xdr:from>
    <xdr:to>
      <xdr:col>1</xdr:col>
      <xdr:colOff>2393156</xdr:colOff>
      <xdr:row>1342</xdr:row>
      <xdr:rowOff>154551</xdr:rowOff>
    </xdr:to>
    <xdr:pic>
      <xdr:nvPicPr>
        <xdr:cNvPr id="532" name="Picture 131">
          <a:extLst>
            <a:ext uri="{FF2B5EF4-FFF2-40B4-BE49-F238E27FC236}">
              <a16:creationId xmlns:a16="http://schemas.microsoft.com/office/drawing/2014/main" id="{F28CC4BD-BE11-41A1-A37B-55E4DCA46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9872" y="246450528"/>
          <a:ext cx="270440" cy="650760"/>
        </a:xfrm>
        <a:prstGeom prst="rect">
          <a:avLst/>
        </a:prstGeom>
      </xdr:spPr>
    </xdr:pic>
    <xdr:clientData/>
  </xdr:twoCellAnchor>
  <xdr:twoCellAnchor editAs="oneCell">
    <xdr:from>
      <xdr:col>1</xdr:col>
      <xdr:colOff>1724705</xdr:colOff>
      <xdr:row>1339</xdr:row>
      <xdr:rowOff>80169</xdr:rowOff>
    </xdr:from>
    <xdr:to>
      <xdr:col>1</xdr:col>
      <xdr:colOff>1973941</xdr:colOff>
      <xdr:row>1342</xdr:row>
      <xdr:rowOff>83345</xdr:rowOff>
    </xdr:to>
    <xdr:pic>
      <xdr:nvPicPr>
        <xdr:cNvPr id="533" name="Picture 140">
          <a:extLst>
            <a:ext uri="{FF2B5EF4-FFF2-40B4-BE49-F238E27FC236}">
              <a16:creationId xmlns:a16="http://schemas.microsoft.com/office/drawing/2014/main" id="{7CAA0650-2550-46F0-B90F-5549EB0A0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1861" y="246503825"/>
          <a:ext cx="242886" cy="551654"/>
        </a:xfrm>
        <a:prstGeom prst="rect">
          <a:avLst/>
        </a:prstGeom>
      </xdr:spPr>
    </xdr:pic>
    <xdr:clientData/>
  </xdr:twoCellAnchor>
  <xdr:twoCellAnchor editAs="oneCell">
    <xdr:from>
      <xdr:col>1</xdr:col>
      <xdr:colOff>875664</xdr:colOff>
      <xdr:row>1177</xdr:row>
      <xdr:rowOff>124618</xdr:rowOff>
    </xdr:from>
    <xdr:to>
      <xdr:col>1</xdr:col>
      <xdr:colOff>1555190</xdr:colOff>
      <xdr:row>1183</xdr:row>
      <xdr:rowOff>7797</xdr:rowOff>
    </xdr:to>
    <xdr:pic>
      <xdr:nvPicPr>
        <xdr:cNvPr id="534" name="Picture 7">
          <a:extLst>
            <a:ext uri="{FF2B5EF4-FFF2-40B4-BE49-F238E27FC236}">
              <a16:creationId xmlns:a16="http://schemas.microsoft.com/office/drawing/2014/main" id="{8990F848-AB97-40E4-A413-41A72919B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2820" y="217794681"/>
          <a:ext cx="673176" cy="942040"/>
        </a:xfrm>
        <a:prstGeom prst="rect">
          <a:avLst/>
        </a:prstGeom>
      </xdr:spPr>
    </xdr:pic>
    <xdr:clientData/>
  </xdr:twoCellAnchor>
  <xdr:twoCellAnchor editAs="oneCell">
    <xdr:from>
      <xdr:col>1</xdr:col>
      <xdr:colOff>1597705</xdr:colOff>
      <xdr:row>1506</xdr:row>
      <xdr:rowOff>83344</xdr:rowOff>
    </xdr:from>
    <xdr:to>
      <xdr:col>1</xdr:col>
      <xdr:colOff>1949755</xdr:colOff>
      <xdr:row>1508</xdr:row>
      <xdr:rowOff>155543</xdr:rowOff>
    </xdr:to>
    <xdr:pic>
      <xdr:nvPicPr>
        <xdr:cNvPr id="536" name="Picture 65">
          <a:extLst>
            <a:ext uri="{FF2B5EF4-FFF2-40B4-BE49-F238E27FC236}">
              <a16:creationId xmlns:a16="http://schemas.microsoft.com/office/drawing/2014/main" id="{47CCFDB2-30E9-463A-B243-589D7E6DA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861" y="275082000"/>
          <a:ext cx="358400" cy="432561"/>
        </a:xfrm>
        <a:prstGeom prst="rect">
          <a:avLst/>
        </a:prstGeom>
      </xdr:spPr>
    </xdr:pic>
    <xdr:clientData/>
  </xdr:twoCellAnchor>
  <xdr:twoCellAnchor editAs="oneCell">
    <xdr:from>
      <xdr:col>1</xdr:col>
      <xdr:colOff>886395</xdr:colOff>
      <xdr:row>1488</xdr:row>
      <xdr:rowOff>2104</xdr:rowOff>
    </xdr:from>
    <xdr:to>
      <xdr:col>1</xdr:col>
      <xdr:colOff>1658711</xdr:colOff>
      <xdr:row>1492</xdr:row>
      <xdr:rowOff>64522</xdr:rowOff>
    </xdr:to>
    <xdr:pic>
      <xdr:nvPicPr>
        <xdr:cNvPr id="537" name="Picture 132">
          <a:extLst>
            <a:ext uri="{FF2B5EF4-FFF2-40B4-BE49-F238E27FC236}">
              <a16:creationId xmlns:a16="http://schemas.microsoft.com/office/drawing/2014/main" id="{DDA67BE4-0DDB-4FDD-9B2A-7536EFF5A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3551" y="271786073"/>
          <a:ext cx="772316" cy="773618"/>
        </a:xfrm>
        <a:prstGeom prst="rect">
          <a:avLst/>
        </a:prstGeom>
      </xdr:spPr>
    </xdr:pic>
    <xdr:clientData/>
  </xdr:twoCellAnchor>
  <xdr:twoCellAnchor editAs="oneCell">
    <xdr:from>
      <xdr:col>1</xdr:col>
      <xdr:colOff>1976212</xdr:colOff>
      <xdr:row>1545</xdr:row>
      <xdr:rowOff>18257</xdr:rowOff>
    </xdr:from>
    <xdr:to>
      <xdr:col>1</xdr:col>
      <xdr:colOff>2274027</xdr:colOff>
      <xdr:row>1549</xdr:row>
      <xdr:rowOff>65371</xdr:rowOff>
    </xdr:to>
    <xdr:pic>
      <xdr:nvPicPr>
        <xdr:cNvPr id="539" name="Picture 24">
          <a:extLst>
            <a:ext uri="{FF2B5EF4-FFF2-40B4-BE49-F238E27FC236}">
              <a16:creationId xmlns:a16="http://schemas.microsoft.com/office/drawing/2014/main" id="{3B0BB374-A5EE-4B2E-A7D4-91CC4D986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3368" y="281803476"/>
          <a:ext cx="297815" cy="771014"/>
        </a:xfrm>
        <a:prstGeom prst="rect">
          <a:avLst/>
        </a:prstGeom>
      </xdr:spPr>
    </xdr:pic>
    <xdr:clientData/>
  </xdr:twoCellAnchor>
  <xdr:twoCellAnchor editAs="oneCell">
    <xdr:from>
      <xdr:col>1</xdr:col>
      <xdr:colOff>1677080</xdr:colOff>
      <xdr:row>1098</xdr:row>
      <xdr:rowOff>112654</xdr:rowOff>
    </xdr:from>
    <xdr:to>
      <xdr:col>1</xdr:col>
      <xdr:colOff>2285726</xdr:colOff>
      <xdr:row>1103</xdr:row>
      <xdr:rowOff>97572</xdr:rowOff>
    </xdr:to>
    <xdr:pic>
      <xdr:nvPicPr>
        <xdr:cNvPr id="540" name="Picture 40">
          <a:extLst>
            <a:ext uri="{FF2B5EF4-FFF2-40B4-BE49-F238E27FC236}">
              <a16:creationId xmlns:a16="http://schemas.microsoft.com/office/drawing/2014/main" id="{0D726A28-45F5-49A9-8A76-687DABEBF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4236" y="197732592"/>
          <a:ext cx="608646" cy="877887"/>
        </a:xfrm>
        <a:prstGeom prst="rect">
          <a:avLst/>
        </a:prstGeom>
      </xdr:spPr>
    </xdr:pic>
    <xdr:clientData/>
  </xdr:twoCellAnchor>
  <xdr:twoCellAnchor editAs="oneCell">
    <xdr:from>
      <xdr:col>1</xdr:col>
      <xdr:colOff>1627921</xdr:colOff>
      <xdr:row>1105</xdr:row>
      <xdr:rowOff>71438</xdr:rowOff>
    </xdr:from>
    <xdr:to>
      <xdr:col>1</xdr:col>
      <xdr:colOff>2256676</xdr:colOff>
      <xdr:row>1110</xdr:row>
      <xdr:rowOff>44921</xdr:rowOff>
    </xdr:to>
    <xdr:pic>
      <xdr:nvPicPr>
        <xdr:cNvPr id="541" name="Picture 42">
          <a:extLst>
            <a:ext uri="{FF2B5EF4-FFF2-40B4-BE49-F238E27FC236}">
              <a16:creationId xmlns:a16="http://schemas.microsoft.com/office/drawing/2014/main" id="{F1DB4A08-69E9-43CB-84D8-BA4F59A35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5077" y="198941532"/>
          <a:ext cx="635105" cy="879152"/>
        </a:xfrm>
        <a:prstGeom prst="rect">
          <a:avLst/>
        </a:prstGeom>
      </xdr:spPr>
    </xdr:pic>
    <xdr:clientData/>
  </xdr:twoCellAnchor>
  <xdr:twoCellAnchor editAs="oneCell">
    <xdr:from>
      <xdr:col>1</xdr:col>
      <xdr:colOff>1820678</xdr:colOff>
      <xdr:row>1270</xdr:row>
      <xdr:rowOff>134144</xdr:rowOff>
    </xdr:from>
    <xdr:to>
      <xdr:col>1</xdr:col>
      <xdr:colOff>2067721</xdr:colOff>
      <xdr:row>1273</xdr:row>
      <xdr:rowOff>134144</xdr:rowOff>
    </xdr:to>
    <xdr:pic>
      <xdr:nvPicPr>
        <xdr:cNvPr id="543" name="Picture 50">
          <a:extLst>
            <a:ext uri="{FF2B5EF4-FFF2-40B4-BE49-F238E27FC236}">
              <a16:creationId xmlns:a16="http://schemas.microsoft.com/office/drawing/2014/main" id="{699699BE-5B0F-42D0-A0BB-8EC304139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7834" y="236175550"/>
          <a:ext cx="247043" cy="554441"/>
        </a:xfrm>
        <a:prstGeom prst="rect">
          <a:avLst/>
        </a:prstGeom>
      </xdr:spPr>
    </xdr:pic>
    <xdr:clientData/>
  </xdr:twoCellAnchor>
  <xdr:twoCellAnchor editAs="oneCell">
    <xdr:from>
      <xdr:col>1</xdr:col>
      <xdr:colOff>2034287</xdr:colOff>
      <xdr:row>1270</xdr:row>
      <xdr:rowOff>110331</xdr:rowOff>
    </xdr:from>
    <xdr:to>
      <xdr:col>1</xdr:col>
      <xdr:colOff>2307804</xdr:colOff>
      <xdr:row>1273</xdr:row>
      <xdr:rowOff>172244</xdr:rowOff>
    </xdr:to>
    <xdr:pic>
      <xdr:nvPicPr>
        <xdr:cNvPr id="544" name="Picture 51">
          <a:extLst>
            <a:ext uri="{FF2B5EF4-FFF2-40B4-BE49-F238E27FC236}">
              <a16:creationId xmlns:a16="http://schemas.microsoft.com/office/drawing/2014/main" id="{4617B42C-5EE0-40A5-84A7-DF9554D1D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1443" y="236151737"/>
          <a:ext cx="273517" cy="612775"/>
        </a:xfrm>
        <a:prstGeom prst="rect">
          <a:avLst/>
        </a:prstGeom>
      </xdr:spPr>
    </xdr:pic>
    <xdr:clientData/>
  </xdr:twoCellAnchor>
  <xdr:twoCellAnchor editAs="oneCell">
    <xdr:from>
      <xdr:col>1</xdr:col>
      <xdr:colOff>1037805</xdr:colOff>
      <xdr:row>1272</xdr:row>
      <xdr:rowOff>1601</xdr:rowOff>
    </xdr:from>
    <xdr:to>
      <xdr:col>1</xdr:col>
      <xdr:colOff>1779587</xdr:colOff>
      <xdr:row>1273</xdr:row>
      <xdr:rowOff>161938</xdr:rowOff>
    </xdr:to>
    <xdr:pic>
      <xdr:nvPicPr>
        <xdr:cNvPr id="546" name="Picture 153">
          <a:extLst>
            <a:ext uri="{FF2B5EF4-FFF2-40B4-BE49-F238E27FC236}">
              <a16:creationId xmlns:a16="http://schemas.microsoft.com/office/drawing/2014/main" id="{74220CA4-AB77-4CC9-86C8-4F9DEE69C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961" y="236412101"/>
          <a:ext cx="744957" cy="355586"/>
        </a:xfrm>
        <a:prstGeom prst="rect">
          <a:avLst/>
        </a:prstGeom>
      </xdr:spPr>
    </xdr:pic>
    <xdr:clientData/>
  </xdr:twoCellAnchor>
  <xdr:twoCellAnchor editAs="oneCell">
    <xdr:from>
      <xdr:col>1</xdr:col>
      <xdr:colOff>136584</xdr:colOff>
      <xdr:row>1088</xdr:row>
      <xdr:rowOff>116172</xdr:rowOff>
    </xdr:from>
    <xdr:to>
      <xdr:col>1</xdr:col>
      <xdr:colOff>942708</xdr:colOff>
      <xdr:row>1094</xdr:row>
      <xdr:rowOff>125697</xdr:rowOff>
    </xdr:to>
    <xdr:pic>
      <xdr:nvPicPr>
        <xdr:cNvPr id="547" name="Picture 35">
          <a:extLst>
            <a:ext uri="{FF2B5EF4-FFF2-40B4-BE49-F238E27FC236}">
              <a16:creationId xmlns:a16="http://schemas.microsoft.com/office/drawing/2014/main" id="{CA36503D-DD81-40AC-8F4B-AB83D24CF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534" y="206319722"/>
          <a:ext cx="802949" cy="1136860"/>
        </a:xfrm>
        <a:prstGeom prst="rect">
          <a:avLst/>
        </a:prstGeom>
      </xdr:spPr>
    </xdr:pic>
    <xdr:clientData/>
  </xdr:twoCellAnchor>
  <xdr:twoCellAnchor editAs="oneCell">
    <xdr:from>
      <xdr:col>1</xdr:col>
      <xdr:colOff>163513</xdr:colOff>
      <xdr:row>1104</xdr:row>
      <xdr:rowOff>48173</xdr:rowOff>
    </xdr:from>
    <xdr:to>
      <xdr:col>1</xdr:col>
      <xdr:colOff>829469</xdr:colOff>
      <xdr:row>1109</xdr:row>
      <xdr:rowOff>84182</xdr:rowOff>
    </xdr:to>
    <xdr:pic>
      <xdr:nvPicPr>
        <xdr:cNvPr id="548" name="Picture 41">
          <a:extLst>
            <a:ext uri="{FF2B5EF4-FFF2-40B4-BE49-F238E27FC236}">
              <a16:creationId xmlns:a16="http://schemas.microsoft.com/office/drawing/2014/main" id="{AB59B958-FE39-4116-8BA2-C8742FA5B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669" y="198739673"/>
          <a:ext cx="665956" cy="941677"/>
        </a:xfrm>
        <a:prstGeom prst="rect">
          <a:avLst/>
        </a:prstGeom>
      </xdr:spPr>
    </xdr:pic>
    <xdr:clientData/>
  </xdr:twoCellAnchor>
  <xdr:twoCellAnchor editAs="oneCell">
    <xdr:from>
      <xdr:col>1</xdr:col>
      <xdr:colOff>228715</xdr:colOff>
      <xdr:row>1545</xdr:row>
      <xdr:rowOff>100126</xdr:rowOff>
    </xdr:from>
    <xdr:to>
      <xdr:col>1</xdr:col>
      <xdr:colOff>535606</xdr:colOff>
      <xdr:row>1549</xdr:row>
      <xdr:rowOff>65223</xdr:rowOff>
    </xdr:to>
    <xdr:pic>
      <xdr:nvPicPr>
        <xdr:cNvPr id="549" name="Picture 46">
          <a:extLst>
            <a:ext uri="{FF2B5EF4-FFF2-40B4-BE49-F238E27FC236}">
              <a16:creationId xmlns:a16="http://schemas.microsoft.com/office/drawing/2014/main" id="{14FD0A88-94F3-454E-865F-FAC5B8713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871" y="281885345"/>
          <a:ext cx="306891" cy="676297"/>
        </a:xfrm>
        <a:prstGeom prst="rect">
          <a:avLst/>
        </a:prstGeom>
      </xdr:spPr>
    </xdr:pic>
    <xdr:clientData/>
  </xdr:twoCellAnchor>
  <xdr:twoCellAnchor editAs="oneCell">
    <xdr:from>
      <xdr:col>1</xdr:col>
      <xdr:colOff>250031</xdr:colOff>
      <xdr:row>1099</xdr:row>
      <xdr:rowOff>20638</xdr:rowOff>
    </xdr:from>
    <xdr:to>
      <xdr:col>1</xdr:col>
      <xdr:colOff>685424</xdr:colOff>
      <xdr:row>1103</xdr:row>
      <xdr:rowOff>11907</xdr:rowOff>
    </xdr:to>
    <xdr:pic>
      <xdr:nvPicPr>
        <xdr:cNvPr id="550" name="Picture 138">
          <a:extLst>
            <a:ext uri="{FF2B5EF4-FFF2-40B4-BE49-F238E27FC236}">
              <a16:creationId xmlns:a16="http://schemas.microsoft.com/office/drawing/2014/main" id="{413D7A56-9285-4E53-A0E9-689EE37DD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" y="197819169"/>
          <a:ext cx="435393" cy="699294"/>
        </a:xfrm>
        <a:prstGeom prst="rect">
          <a:avLst/>
        </a:prstGeom>
      </xdr:spPr>
    </xdr:pic>
    <xdr:clientData/>
  </xdr:twoCellAnchor>
  <xdr:twoCellAnchor editAs="oneCell">
    <xdr:from>
      <xdr:col>1</xdr:col>
      <xdr:colOff>781617</xdr:colOff>
      <xdr:row>1454</xdr:row>
      <xdr:rowOff>59531</xdr:rowOff>
    </xdr:from>
    <xdr:to>
      <xdr:col>1</xdr:col>
      <xdr:colOff>1095375</xdr:colOff>
      <xdr:row>1456</xdr:row>
      <xdr:rowOff>163861</xdr:rowOff>
    </xdr:to>
    <xdr:pic>
      <xdr:nvPicPr>
        <xdr:cNvPr id="551" name="Picture 33">
          <a:extLst>
            <a:ext uri="{FF2B5EF4-FFF2-40B4-BE49-F238E27FC236}">
              <a16:creationId xmlns:a16="http://schemas.microsoft.com/office/drawing/2014/main" id="{5BFD5355-5BEB-42FA-8E7C-05B70CB79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773" y="268986000"/>
          <a:ext cx="313758" cy="461517"/>
        </a:xfrm>
        <a:prstGeom prst="rect">
          <a:avLst/>
        </a:prstGeom>
      </xdr:spPr>
    </xdr:pic>
    <xdr:clientData/>
  </xdr:twoCellAnchor>
  <xdr:twoCellAnchor editAs="oneCell">
    <xdr:from>
      <xdr:col>1</xdr:col>
      <xdr:colOff>1020761</xdr:colOff>
      <xdr:row>1103</xdr:row>
      <xdr:rowOff>105570</xdr:rowOff>
    </xdr:from>
    <xdr:to>
      <xdr:col>1</xdr:col>
      <xdr:colOff>1401761</xdr:colOff>
      <xdr:row>1105</xdr:row>
      <xdr:rowOff>150020</xdr:rowOff>
    </xdr:to>
    <xdr:pic>
      <xdr:nvPicPr>
        <xdr:cNvPr id="552" name="Picture 141">
          <a:extLst>
            <a:ext uri="{FF2B5EF4-FFF2-40B4-BE49-F238E27FC236}">
              <a16:creationId xmlns:a16="http://schemas.microsoft.com/office/drawing/2014/main" id="{CC315077-48FB-46A3-90A1-5F9C8F2A4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7917" y="198618476"/>
          <a:ext cx="381000" cy="395287"/>
        </a:xfrm>
        <a:prstGeom prst="rect">
          <a:avLst/>
        </a:prstGeom>
      </xdr:spPr>
    </xdr:pic>
    <xdr:clientData/>
  </xdr:twoCellAnchor>
  <xdr:twoCellAnchor editAs="oneCell">
    <xdr:from>
      <xdr:col>1</xdr:col>
      <xdr:colOff>1403917</xdr:colOff>
      <xdr:row>1464</xdr:row>
      <xdr:rowOff>88674</xdr:rowOff>
    </xdr:from>
    <xdr:to>
      <xdr:col>1</xdr:col>
      <xdr:colOff>2172108</xdr:colOff>
      <xdr:row>1468</xdr:row>
      <xdr:rowOff>139819</xdr:rowOff>
    </xdr:to>
    <xdr:pic>
      <xdr:nvPicPr>
        <xdr:cNvPr id="553" name="Picture 36">
          <a:extLst>
            <a:ext uri="{FF2B5EF4-FFF2-40B4-BE49-F238E27FC236}">
              <a16:creationId xmlns:a16="http://schemas.microsoft.com/office/drawing/2014/main" id="{7F2ADA42-B4E7-4D39-9C2F-F8A8A176A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1073" y="268122174"/>
          <a:ext cx="768191" cy="765520"/>
        </a:xfrm>
        <a:prstGeom prst="rect">
          <a:avLst/>
        </a:prstGeom>
      </xdr:spPr>
    </xdr:pic>
    <xdr:clientData/>
  </xdr:twoCellAnchor>
  <xdr:twoCellAnchor editAs="oneCell">
    <xdr:from>
      <xdr:col>1</xdr:col>
      <xdr:colOff>521265</xdr:colOff>
      <xdr:row>1563</xdr:row>
      <xdr:rowOff>122464</xdr:rowOff>
    </xdr:from>
    <xdr:to>
      <xdr:col>1</xdr:col>
      <xdr:colOff>2050413</xdr:colOff>
      <xdr:row>1565</xdr:row>
      <xdr:rowOff>103076</xdr:rowOff>
    </xdr:to>
    <xdr:pic>
      <xdr:nvPicPr>
        <xdr:cNvPr id="554" name="Picture 39">
          <a:extLst>
            <a:ext uri="{FF2B5EF4-FFF2-40B4-BE49-F238E27FC236}">
              <a16:creationId xmlns:a16="http://schemas.microsoft.com/office/drawing/2014/main" id="{597E1EF9-451D-4C69-85F6-E3ED13BF1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8421" y="285479558"/>
          <a:ext cx="1522798" cy="340974"/>
        </a:xfrm>
        <a:prstGeom prst="rect">
          <a:avLst/>
        </a:prstGeom>
      </xdr:spPr>
    </xdr:pic>
    <xdr:clientData/>
  </xdr:twoCellAnchor>
  <xdr:twoCellAnchor editAs="oneCell">
    <xdr:from>
      <xdr:col>1</xdr:col>
      <xdr:colOff>1436915</xdr:colOff>
      <xdr:row>1545</xdr:row>
      <xdr:rowOff>1587</xdr:rowOff>
    </xdr:from>
    <xdr:to>
      <xdr:col>1</xdr:col>
      <xdr:colOff>1676925</xdr:colOff>
      <xdr:row>1549</xdr:row>
      <xdr:rowOff>26374</xdr:rowOff>
    </xdr:to>
    <xdr:pic>
      <xdr:nvPicPr>
        <xdr:cNvPr id="555" name="Picture 30">
          <a:extLst>
            <a:ext uri="{FF2B5EF4-FFF2-40B4-BE49-F238E27FC236}">
              <a16:creationId xmlns:a16="http://schemas.microsoft.com/office/drawing/2014/main" id="{46961DB1-0599-4B8F-951C-CE37D9007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4071" y="281786806"/>
          <a:ext cx="240010" cy="748687"/>
        </a:xfrm>
        <a:prstGeom prst="rect">
          <a:avLst/>
        </a:prstGeom>
      </xdr:spPr>
    </xdr:pic>
    <xdr:clientData/>
  </xdr:twoCellAnchor>
  <xdr:twoCellAnchor editAs="oneCell">
    <xdr:from>
      <xdr:col>1</xdr:col>
      <xdr:colOff>860379</xdr:colOff>
      <xdr:row>1544</xdr:row>
      <xdr:rowOff>164646</xdr:rowOff>
    </xdr:from>
    <xdr:to>
      <xdr:col>1</xdr:col>
      <xdr:colOff>1136587</xdr:colOff>
      <xdr:row>1549</xdr:row>
      <xdr:rowOff>45765</xdr:rowOff>
    </xdr:to>
    <xdr:pic>
      <xdr:nvPicPr>
        <xdr:cNvPr id="556" name="Picture 38">
          <a:extLst>
            <a:ext uri="{FF2B5EF4-FFF2-40B4-BE49-F238E27FC236}">
              <a16:creationId xmlns:a16="http://schemas.microsoft.com/office/drawing/2014/main" id="{B417AC4B-B8EA-4212-81E7-76AB9F15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7535" y="281771271"/>
          <a:ext cx="276208" cy="770913"/>
        </a:xfrm>
        <a:prstGeom prst="rect">
          <a:avLst/>
        </a:prstGeom>
      </xdr:spPr>
    </xdr:pic>
    <xdr:clientData/>
  </xdr:twoCellAnchor>
  <xdr:twoCellAnchor editAs="oneCell">
    <xdr:from>
      <xdr:col>1</xdr:col>
      <xdr:colOff>501762</xdr:colOff>
      <xdr:row>1469</xdr:row>
      <xdr:rowOff>86520</xdr:rowOff>
    </xdr:from>
    <xdr:to>
      <xdr:col>1</xdr:col>
      <xdr:colOff>1326508</xdr:colOff>
      <xdr:row>1474</xdr:row>
      <xdr:rowOff>29442</xdr:rowOff>
    </xdr:to>
    <xdr:pic>
      <xdr:nvPicPr>
        <xdr:cNvPr id="557" name="Picture 128">
          <a:extLst>
            <a:ext uri="{FF2B5EF4-FFF2-40B4-BE49-F238E27FC236}">
              <a16:creationId xmlns:a16="http://schemas.microsoft.com/office/drawing/2014/main" id="{DCD5DECF-E3E0-4C0D-A354-2E7402008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8918" y="269012989"/>
          <a:ext cx="824746" cy="835891"/>
        </a:xfrm>
        <a:prstGeom prst="rect">
          <a:avLst/>
        </a:prstGeom>
      </xdr:spPr>
    </xdr:pic>
    <xdr:clientData/>
  </xdr:twoCellAnchor>
  <xdr:twoCellAnchor editAs="oneCell">
    <xdr:from>
      <xdr:col>1</xdr:col>
      <xdr:colOff>1936616</xdr:colOff>
      <xdr:row>1540</xdr:row>
      <xdr:rowOff>82415</xdr:rowOff>
    </xdr:from>
    <xdr:to>
      <xdr:col>1</xdr:col>
      <xdr:colOff>2488411</xdr:colOff>
      <xdr:row>1541</xdr:row>
      <xdr:rowOff>103980</xdr:rowOff>
    </xdr:to>
    <xdr:pic>
      <xdr:nvPicPr>
        <xdr:cNvPr id="558" name="Picture 130">
          <a:extLst>
            <a:ext uri="{FF2B5EF4-FFF2-40B4-BE49-F238E27FC236}">
              <a16:creationId xmlns:a16="http://schemas.microsoft.com/office/drawing/2014/main" id="{60E6F16F-AC2B-4D52-B3E4-5A4F498C9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16415" y="281337803"/>
          <a:ext cx="203334" cy="548620"/>
        </a:xfrm>
        <a:prstGeom prst="rect">
          <a:avLst/>
        </a:prstGeom>
      </xdr:spPr>
    </xdr:pic>
    <xdr:clientData/>
  </xdr:twoCellAnchor>
  <xdr:twoCellAnchor editAs="oneCell">
    <xdr:from>
      <xdr:col>1</xdr:col>
      <xdr:colOff>1160805</xdr:colOff>
      <xdr:row>1088</xdr:row>
      <xdr:rowOff>15876</xdr:rowOff>
    </xdr:from>
    <xdr:to>
      <xdr:col>1</xdr:col>
      <xdr:colOff>1858962</xdr:colOff>
      <xdr:row>1094</xdr:row>
      <xdr:rowOff>101601</xdr:rowOff>
    </xdr:to>
    <xdr:pic>
      <xdr:nvPicPr>
        <xdr:cNvPr id="559" name="Picture 58">
          <a:extLst>
            <a:ext uri="{FF2B5EF4-FFF2-40B4-BE49-F238E27FC236}">
              <a16:creationId xmlns:a16="http://schemas.microsoft.com/office/drawing/2014/main" id="{B155102C-D1E1-4052-926C-3BF5E6600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8755" y="206219426"/>
          <a:ext cx="701332" cy="1212279"/>
        </a:xfrm>
        <a:prstGeom prst="rect">
          <a:avLst/>
        </a:prstGeom>
      </xdr:spPr>
    </xdr:pic>
    <xdr:clientData/>
  </xdr:twoCellAnchor>
  <xdr:twoCellAnchor editAs="oneCell">
    <xdr:from>
      <xdr:col>1</xdr:col>
      <xdr:colOff>1250797</xdr:colOff>
      <xdr:row>1435</xdr:row>
      <xdr:rowOff>164645</xdr:rowOff>
    </xdr:from>
    <xdr:to>
      <xdr:col>1</xdr:col>
      <xdr:colOff>2045268</xdr:colOff>
      <xdr:row>1440</xdr:row>
      <xdr:rowOff>145894</xdr:rowOff>
    </xdr:to>
    <xdr:pic>
      <xdr:nvPicPr>
        <xdr:cNvPr id="560" name="Picture 60">
          <a:extLst>
            <a:ext uri="{FF2B5EF4-FFF2-40B4-BE49-F238E27FC236}">
              <a16:creationId xmlns:a16="http://schemas.microsoft.com/office/drawing/2014/main" id="{AFB69FBC-F25B-4F39-80F4-5A4D6B2C8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953" y="263197520"/>
          <a:ext cx="797646" cy="874218"/>
        </a:xfrm>
        <a:prstGeom prst="rect">
          <a:avLst/>
        </a:prstGeom>
      </xdr:spPr>
    </xdr:pic>
    <xdr:clientData/>
  </xdr:twoCellAnchor>
  <xdr:twoCellAnchor editAs="oneCell">
    <xdr:from>
      <xdr:col>1</xdr:col>
      <xdr:colOff>520251</xdr:colOff>
      <xdr:row>1258</xdr:row>
      <xdr:rowOff>87832</xdr:rowOff>
    </xdr:from>
    <xdr:to>
      <xdr:col>1</xdr:col>
      <xdr:colOff>1016129</xdr:colOff>
      <xdr:row>1265</xdr:row>
      <xdr:rowOff>48274</xdr:rowOff>
    </xdr:to>
    <xdr:pic>
      <xdr:nvPicPr>
        <xdr:cNvPr id="561" name="Picture 10">
          <a:extLst>
            <a:ext uri="{FF2B5EF4-FFF2-40B4-BE49-F238E27FC236}">
              <a16:creationId xmlns:a16="http://schemas.microsoft.com/office/drawing/2014/main" id="{2D4D6EA3-42B5-4FA4-A84A-C8D8F56D1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407" y="231688207"/>
          <a:ext cx="495878" cy="12042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1116192</xdr:colOff>
      <xdr:row>1258</xdr:row>
      <xdr:rowOff>72433</xdr:rowOff>
    </xdr:from>
    <xdr:to>
      <xdr:col>1</xdr:col>
      <xdr:colOff>1647969</xdr:colOff>
      <xdr:row>1263</xdr:row>
      <xdr:rowOff>124618</xdr:rowOff>
    </xdr:to>
    <xdr:pic>
      <xdr:nvPicPr>
        <xdr:cNvPr id="562" name="Picture 35">
          <a:extLst>
            <a:ext uri="{FF2B5EF4-FFF2-40B4-BE49-F238E27FC236}">
              <a16:creationId xmlns:a16="http://schemas.microsoft.com/office/drawing/2014/main" id="{F6358618-0FB6-48BE-B253-2654DE43F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3348" y="231672808"/>
          <a:ext cx="531777" cy="948329"/>
        </a:xfrm>
        <a:prstGeom prst="rect">
          <a:avLst/>
        </a:prstGeom>
      </xdr:spPr>
    </xdr:pic>
    <xdr:clientData/>
  </xdr:twoCellAnchor>
  <xdr:twoCellAnchor editAs="oneCell">
    <xdr:from>
      <xdr:col>1</xdr:col>
      <xdr:colOff>1062539</xdr:colOff>
      <xdr:row>1264</xdr:row>
      <xdr:rowOff>127609</xdr:rowOff>
    </xdr:from>
    <xdr:to>
      <xdr:col>1</xdr:col>
      <xdr:colOff>1530465</xdr:colOff>
      <xdr:row>1268</xdr:row>
      <xdr:rowOff>29452</xdr:rowOff>
    </xdr:to>
    <xdr:pic>
      <xdr:nvPicPr>
        <xdr:cNvPr id="564" name="Picture 68">
          <a:extLst>
            <a:ext uri="{FF2B5EF4-FFF2-40B4-BE49-F238E27FC236}">
              <a16:creationId xmlns:a16="http://schemas.microsoft.com/office/drawing/2014/main" id="{DF7D951D-AD30-4B86-A812-9FCC4E730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9695" y="227429828"/>
          <a:ext cx="471101" cy="622568"/>
        </a:xfrm>
        <a:prstGeom prst="rect">
          <a:avLst/>
        </a:prstGeom>
      </xdr:spPr>
    </xdr:pic>
    <xdr:clientData/>
  </xdr:twoCellAnchor>
  <xdr:twoCellAnchor editAs="oneCell">
    <xdr:from>
      <xdr:col>1</xdr:col>
      <xdr:colOff>1852613</xdr:colOff>
      <xdr:row>1331</xdr:row>
      <xdr:rowOff>74083</xdr:rowOff>
    </xdr:from>
    <xdr:to>
      <xdr:col>1</xdr:col>
      <xdr:colOff>2352675</xdr:colOff>
      <xdr:row>1335</xdr:row>
      <xdr:rowOff>125599</xdr:rowOff>
    </xdr:to>
    <xdr:pic>
      <xdr:nvPicPr>
        <xdr:cNvPr id="565" name="Picture 22">
          <a:extLst>
            <a:ext uri="{FF2B5EF4-FFF2-40B4-BE49-F238E27FC236}">
              <a16:creationId xmlns:a16="http://schemas.microsoft.com/office/drawing/2014/main" id="{64B8E3D7-F96A-421B-82ED-CEA1A9B8B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9769" y="244354614"/>
          <a:ext cx="500062" cy="762716"/>
        </a:xfrm>
        <a:prstGeom prst="rect">
          <a:avLst/>
        </a:prstGeom>
      </xdr:spPr>
    </xdr:pic>
    <xdr:clientData/>
  </xdr:twoCellAnchor>
  <xdr:twoCellAnchor editAs="oneCell">
    <xdr:from>
      <xdr:col>1</xdr:col>
      <xdr:colOff>1141196</xdr:colOff>
      <xdr:row>1332</xdr:row>
      <xdr:rowOff>175902</xdr:rowOff>
    </xdr:from>
    <xdr:to>
      <xdr:col>1</xdr:col>
      <xdr:colOff>1484096</xdr:colOff>
      <xdr:row>1336</xdr:row>
      <xdr:rowOff>88358</xdr:rowOff>
    </xdr:to>
    <xdr:pic>
      <xdr:nvPicPr>
        <xdr:cNvPr id="566" name="Obrázek 107">
          <a:extLst>
            <a:ext uri="{FF2B5EF4-FFF2-40B4-BE49-F238E27FC236}">
              <a16:creationId xmlns:a16="http://schemas.microsoft.com/office/drawing/2014/main" id="{B6C69B97-45C8-48BC-AA05-673CB8294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8352" y="244635027"/>
          <a:ext cx="342900" cy="623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1359016</xdr:colOff>
      <xdr:row>1444</xdr:row>
      <xdr:rowOff>171108</xdr:rowOff>
    </xdr:from>
    <xdr:to>
      <xdr:col>1</xdr:col>
      <xdr:colOff>1882826</xdr:colOff>
      <xdr:row>1448</xdr:row>
      <xdr:rowOff>75599</xdr:rowOff>
    </xdr:to>
    <xdr:pic>
      <xdr:nvPicPr>
        <xdr:cNvPr id="567" name="Picture 11">
          <a:extLst>
            <a:ext uri="{FF2B5EF4-FFF2-40B4-BE49-F238E27FC236}">
              <a16:creationId xmlns:a16="http://schemas.microsoft.com/office/drawing/2014/main" id="{8699C9D9-5C04-4393-8D04-CFB757F92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466172" y="264858952"/>
          <a:ext cx="523810" cy="631566"/>
        </a:xfrm>
        <a:prstGeom prst="rect">
          <a:avLst/>
        </a:prstGeom>
      </xdr:spPr>
    </xdr:pic>
    <xdr:clientData/>
  </xdr:twoCellAnchor>
  <xdr:twoCellAnchor editAs="oneCell">
    <xdr:from>
      <xdr:col>1</xdr:col>
      <xdr:colOff>1295287</xdr:colOff>
      <xdr:row>1449</xdr:row>
      <xdr:rowOff>173403</xdr:rowOff>
    </xdr:from>
    <xdr:to>
      <xdr:col>1</xdr:col>
      <xdr:colOff>1935685</xdr:colOff>
      <xdr:row>1453</xdr:row>
      <xdr:rowOff>159858</xdr:rowOff>
    </xdr:to>
    <xdr:pic>
      <xdr:nvPicPr>
        <xdr:cNvPr id="568" name="Picture 13">
          <a:extLst>
            <a:ext uri="{FF2B5EF4-FFF2-40B4-BE49-F238E27FC236}">
              <a16:creationId xmlns:a16="http://schemas.microsoft.com/office/drawing/2014/main" id="{2F5D2931-18A1-475E-81C3-23D13DE12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402443" y="265754216"/>
          <a:ext cx="643573" cy="697655"/>
        </a:xfrm>
        <a:prstGeom prst="rect">
          <a:avLst/>
        </a:prstGeom>
      </xdr:spPr>
    </xdr:pic>
    <xdr:clientData/>
  </xdr:twoCellAnchor>
  <xdr:twoCellAnchor editAs="oneCell">
    <xdr:from>
      <xdr:col>1</xdr:col>
      <xdr:colOff>223724</xdr:colOff>
      <xdr:row>1446</xdr:row>
      <xdr:rowOff>152853</xdr:rowOff>
    </xdr:from>
    <xdr:to>
      <xdr:col>1</xdr:col>
      <xdr:colOff>921589</xdr:colOff>
      <xdr:row>1451</xdr:row>
      <xdr:rowOff>49808</xdr:rowOff>
    </xdr:to>
    <xdr:pic>
      <xdr:nvPicPr>
        <xdr:cNvPr id="569" name="Obrázek 110">
          <a:extLst>
            <a:ext uri="{FF2B5EF4-FFF2-40B4-BE49-F238E27FC236}">
              <a16:creationId xmlns:a16="http://schemas.microsoft.com/office/drawing/2014/main" id="{14C2827D-DF1A-4DEF-AEEC-6DFB4BCD1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0880" y="265197884"/>
          <a:ext cx="701040" cy="783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1783448</xdr:colOff>
      <xdr:row>1503</xdr:row>
      <xdr:rowOff>166688</xdr:rowOff>
    </xdr:from>
    <xdr:to>
      <xdr:col>1</xdr:col>
      <xdr:colOff>2217739</xdr:colOff>
      <xdr:row>1506</xdr:row>
      <xdr:rowOff>63528</xdr:rowOff>
    </xdr:to>
    <xdr:pic>
      <xdr:nvPicPr>
        <xdr:cNvPr id="570" name="Obrázek 114">
          <a:extLst>
            <a:ext uri="{FF2B5EF4-FFF2-40B4-BE49-F238E27FC236}">
              <a16:creationId xmlns:a16="http://schemas.microsoft.com/office/drawing/2014/main" id="{73391976-8B9B-46D1-8EBE-97BCE3ABF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890604" y="274629563"/>
          <a:ext cx="440641" cy="423097"/>
        </a:xfrm>
        <a:prstGeom prst="rect">
          <a:avLst/>
        </a:prstGeom>
      </xdr:spPr>
    </xdr:pic>
    <xdr:clientData/>
  </xdr:twoCellAnchor>
  <xdr:twoCellAnchor editAs="oneCell">
    <xdr:from>
      <xdr:col>1</xdr:col>
      <xdr:colOff>1914977</xdr:colOff>
      <xdr:row>1264</xdr:row>
      <xdr:rowOff>59530</xdr:rowOff>
    </xdr:from>
    <xdr:to>
      <xdr:col>1</xdr:col>
      <xdr:colOff>2335620</xdr:colOff>
      <xdr:row>1268</xdr:row>
      <xdr:rowOff>20837</xdr:rowOff>
    </xdr:to>
    <xdr:pic>
      <xdr:nvPicPr>
        <xdr:cNvPr id="571" name="Obrázek 116">
          <a:extLst>
            <a:ext uri="{FF2B5EF4-FFF2-40B4-BE49-F238E27FC236}">
              <a16:creationId xmlns:a16="http://schemas.microsoft.com/office/drawing/2014/main" id="{4D9423BD-24FA-40E4-A87A-37E8DE2E4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022133" y="227361749"/>
          <a:ext cx="423818" cy="675682"/>
        </a:xfrm>
        <a:prstGeom prst="rect">
          <a:avLst/>
        </a:prstGeom>
      </xdr:spPr>
    </xdr:pic>
    <xdr:clientData/>
  </xdr:twoCellAnchor>
  <xdr:twoCellAnchor editAs="oneCell">
    <xdr:from>
      <xdr:col>1</xdr:col>
      <xdr:colOff>1265237</xdr:colOff>
      <xdr:row>1060</xdr:row>
      <xdr:rowOff>168275</xdr:rowOff>
    </xdr:from>
    <xdr:to>
      <xdr:col>1</xdr:col>
      <xdr:colOff>2089106</xdr:colOff>
      <xdr:row>1066</xdr:row>
      <xdr:rowOff>48136</xdr:rowOff>
    </xdr:to>
    <xdr:pic>
      <xdr:nvPicPr>
        <xdr:cNvPr id="574" name="Obrázek 26">
          <a:extLst>
            <a:ext uri="{FF2B5EF4-FFF2-40B4-BE49-F238E27FC236}">
              <a16:creationId xmlns:a16="http://schemas.microsoft.com/office/drawing/2014/main" id="{F281DA58-36FE-4708-AD5C-233CEEB6F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372393" y="193894869"/>
          <a:ext cx="820694" cy="960948"/>
        </a:xfrm>
        <a:prstGeom prst="rect">
          <a:avLst/>
        </a:prstGeom>
      </xdr:spPr>
    </xdr:pic>
    <xdr:clientData/>
  </xdr:twoCellAnchor>
  <xdr:oneCellAnchor>
    <xdr:from>
      <xdr:col>1</xdr:col>
      <xdr:colOff>266134</xdr:colOff>
      <xdr:row>1063</xdr:row>
      <xdr:rowOff>455</xdr:rowOff>
    </xdr:from>
    <xdr:ext cx="630942" cy="941726"/>
    <xdr:pic>
      <xdr:nvPicPr>
        <xdr:cNvPr id="575" name="Picture 12">
          <a:extLst>
            <a:ext uri="{FF2B5EF4-FFF2-40B4-BE49-F238E27FC236}">
              <a16:creationId xmlns:a16="http://schemas.microsoft.com/office/drawing/2014/main" id="{ECC8B1E9-03B2-4F4C-A6DF-A5CFF856C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290" y="194441424"/>
          <a:ext cx="630942" cy="941726"/>
        </a:xfrm>
        <a:prstGeom prst="rect">
          <a:avLst/>
        </a:prstGeom>
      </xdr:spPr>
    </xdr:pic>
    <xdr:clientData/>
  </xdr:oneCellAnchor>
  <xdr:twoCellAnchor editAs="oneCell">
    <xdr:from>
      <xdr:col>1</xdr:col>
      <xdr:colOff>137319</xdr:colOff>
      <xdr:row>1069</xdr:row>
      <xdr:rowOff>148386</xdr:rowOff>
    </xdr:from>
    <xdr:to>
      <xdr:col>1</xdr:col>
      <xdr:colOff>1064589</xdr:colOff>
      <xdr:row>1076</xdr:row>
      <xdr:rowOff>25586</xdr:rowOff>
    </xdr:to>
    <xdr:pic>
      <xdr:nvPicPr>
        <xdr:cNvPr id="576" name="Obrázek 225">
          <a:extLst>
            <a:ext uri="{FF2B5EF4-FFF2-40B4-BE49-F238E27FC236}">
              <a16:creationId xmlns:a16="http://schemas.microsoft.com/office/drawing/2014/main" id="{C38DF327-A1B7-4735-949D-EA6A3FA0B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44475" y="196018105"/>
          <a:ext cx="927270" cy="1127357"/>
        </a:xfrm>
        <a:prstGeom prst="rect">
          <a:avLst/>
        </a:prstGeom>
      </xdr:spPr>
    </xdr:pic>
    <xdr:clientData/>
  </xdr:twoCellAnchor>
  <xdr:twoCellAnchor editAs="oneCell">
    <xdr:from>
      <xdr:col>1</xdr:col>
      <xdr:colOff>1209674</xdr:colOff>
      <xdr:row>1067</xdr:row>
      <xdr:rowOff>66571</xdr:rowOff>
    </xdr:from>
    <xdr:to>
      <xdr:col>1</xdr:col>
      <xdr:colOff>1971695</xdr:colOff>
      <xdr:row>1072</xdr:row>
      <xdr:rowOff>153995</xdr:rowOff>
    </xdr:to>
    <xdr:pic>
      <xdr:nvPicPr>
        <xdr:cNvPr id="577" name="Obrázek 228">
          <a:extLst>
            <a:ext uri="{FF2B5EF4-FFF2-40B4-BE49-F238E27FC236}">
              <a16:creationId xmlns:a16="http://schemas.microsoft.com/office/drawing/2014/main" id="{6FC21966-BCBE-449D-A6BA-EC14367ED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316830" y="192150102"/>
          <a:ext cx="758846" cy="989918"/>
        </a:xfrm>
        <a:prstGeom prst="rect">
          <a:avLst/>
        </a:prstGeom>
      </xdr:spPr>
    </xdr:pic>
    <xdr:clientData/>
  </xdr:twoCellAnchor>
  <xdr:twoCellAnchor editAs="oneCell">
    <xdr:from>
      <xdr:col>1</xdr:col>
      <xdr:colOff>1319023</xdr:colOff>
      <xdr:row>1073</xdr:row>
      <xdr:rowOff>154781</xdr:rowOff>
    </xdr:from>
    <xdr:to>
      <xdr:col>1</xdr:col>
      <xdr:colOff>2140939</xdr:colOff>
      <xdr:row>1079</xdr:row>
      <xdr:rowOff>161131</xdr:rowOff>
    </xdr:to>
    <xdr:pic>
      <xdr:nvPicPr>
        <xdr:cNvPr id="578" name="Obrázek 229">
          <a:extLst>
            <a:ext uri="{FF2B5EF4-FFF2-40B4-BE49-F238E27FC236}">
              <a16:creationId xmlns:a16="http://schemas.microsoft.com/office/drawing/2014/main" id="{52818C47-249F-4BB1-BE89-6DD2BD2AE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426179" y="193309875"/>
          <a:ext cx="818741" cy="1081088"/>
        </a:xfrm>
        <a:prstGeom prst="rect">
          <a:avLst/>
        </a:prstGeom>
      </xdr:spPr>
    </xdr:pic>
    <xdr:clientData/>
  </xdr:twoCellAnchor>
  <xdr:twoCellAnchor editAs="oneCell">
    <xdr:from>
      <xdr:col>1</xdr:col>
      <xdr:colOff>290320</xdr:colOff>
      <xdr:row>1076</xdr:row>
      <xdr:rowOff>177121</xdr:rowOff>
    </xdr:from>
    <xdr:to>
      <xdr:col>1</xdr:col>
      <xdr:colOff>1087801</xdr:colOff>
      <xdr:row>1084</xdr:row>
      <xdr:rowOff>49215</xdr:rowOff>
    </xdr:to>
    <xdr:pic>
      <xdr:nvPicPr>
        <xdr:cNvPr id="579" name="Obrázek 232">
          <a:extLst>
            <a:ext uri="{FF2B5EF4-FFF2-40B4-BE49-F238E27FC236}">
              <a16:creationId xmlns:a16="http://schemas.microsoft.com/office/drawing/2014/main" id="{8EE4FFB0-5690-4AB5-8D26-413EFF8CB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97476" y="197832777"/>
          <a:ext cx="797481" cy="1307194"/>
        </a:xfrm>
        <a:prstGeom prst="rect">
          <a:avLst/>
        </a:prstGeom>
      </xdr:spPr>
    </xdr:pic>
    <xdr:clientData/>
  </xdr:twoCellAnchor>
  <xdr:twoCellAnchor editAs="oneCell">
    <xdr:from>
      <xdr:col>1</xdr:col>
      <xdr:colOff>1601538</xdr:colOff>
      <xdr:row>1206</xdr:row>
      <xdr:rowOff>95250</xdr:rowOff>
    </xdr:from>
    <xdr:to>
      <xdr:col>1</xdr:col>
      <xdr:colOff>2144753</xdr:colOff>
      <xdr:row>1211</xdr:row>
      <xdr:rowOff>95251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CB7C8E9A-4B5C-4F2D-A5B6-E86FF9CE1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708694" y="217027125"/>
          <a:ext cx="536865" cy="892969"/>
        </a:xfrm>
        <a:prstGeom prst="rect">
          <a:avLst/>
        </a:prstGeom>
      </xdr:spPr>
    </xdr:pic>
    <xdr:clientData/>
  </xdr:twoCellAnchor>
  <xdr:oneCellAnchor>
    <xdr:from>
      <xdr:col>1</xdr:col>
      <xdr:colOff>1907457</xdr:colOff>
      <xdr:row>1535</xdr:row>
      <xdr:rowOff>66680</xdr:rowOff>
    </xdr:from>
    <xdr:ext cx="548406" cy="229897"/>
    <xdr:pic>
      <xdr:nvPicPr>
        <xdr:cNvPr id="581" name="Picture 580" descr="Philips CorePro LEDcapsuleLV 1.7-20W G4 827">
          <a:extLst>
            <a:ext uri="{FF2B5EF4-FFF2-40B4-BE49-F238E27FC236}">
              <a16:creationId xmlns:a16="http://schemas.microsoft.com/office/drawing/2014/main" id="{D89F8198-1BCA-42F7-9ABF-C3AB10EEAC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01" t="1167" r="27922" b="-1"/>
        <a:stretch/>
      </xdr:blipFill>
      <xdr:spPr bwMode="auto">
        <a:xfrm rot="5400000">
          <a:off x="2173867" y="279906707"/>
          <a:ext cx="229897" cy="548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947397</xdr:colOff>
      <xdr:row>1325</xdr:row>
      <xdr:rowOff>110330</xdr:rowOff>
    </xdr:from>
    <xdr:ext cx="609146" cy="588756"/>
    <xdr:pic>
      <xdr:nvPicPr>
        <xdr:cNvPr id="582" name="Picture 581" descr="LED Svijeća od 40 W P45 E14">
          <a:extLst>
            <a:ext uri="{FF2B5EF4-FFF2-40B4-BE49-F238E27FC236}">
              <a16:creationId xmlns:a16="http://schemas.microsoft.com/office/drawing/2014/main" id="{0B0E31C7-FC10-4065-884D-03BFAD5B9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4553" y="245974393"/>
          <a:ext cx="609146" cy="588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239920</xdr:colOff>
      <xdr:row>1348</xdr:row>
      <xdr:rowOff>174784</xdr:rowOff>
    </xdr:from>
    <xdr:ext cx="680799" cy="723769"/>
    <xdr:pic>
      <xdr:nvPicPr>
        <xdr:cNvPr id="583" name="Picture 137">
          <a:extLst>
            <a:ext uri="{FF2B5EF4-FFF2-40B4-BE49-F238E27FC236}">
              <a16:creationId xmlns:a16="http://schemas.microsoft.com/office/drawing/2014/main" id="{4C5C69AB-E73A-4ECF-A873-3F14C0A49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076" y="247848597"/>
          <a:ext cx="680799" cy="723769"/>
        </a:xfrm>
        <a:prstGeom prst="rect">
          <a:avLst/>
        </a:prstGeom>
      </xdr:spPr>
    </xdr:pic>
    <xdr:clientData/>
  </xdr:oneCellAnchor>
  <xdr:oneCellAnchor>
    <xdr:from>
      <xdr:col>1</xdr:col>
      <xdr:colOff>1064194</xdr:colOff>
      <xdr:row>1350</xdr:row>
      <xdr:rowOff>76020</xdr:rowOff>
    </xdr:from>
    <xdr:ext cx="724956" cy="838182"/>
    <xdr:pic>
      <xdr:nvPicPr>
        <xdr:cNvPr id="584" name="Picture 11">
          <a:extLst>
            <a:ext uri="{FF2B5EF4-FFF2-40B4-BE49-F238E27FC236}">
              <a16:creationId xmlns:a16="http://schemas.microsoft.com/office/drawing/2014/main" id="{CA828C3B-A469-43A3-90C7-4A175F7F0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350" y="248107020"/>
          <a:ext cx="724956" cy="838182"/>
        </a:xfrm>
        <a:prstGeom prst="rect">
          <a:avLst/>
        </a:prstGeom>
      </xdr:spPr>
    </xdr:pic>
    <xdr:clientData/>
  </xdr:oneCellAnchor>
  <xdr:oneCellAnchor>
    <xdr:from>
      <xdr:col>1</xdr:col>
      <xdr:colOff>1826284</xdr:colOff>
      <xdr:row>1346</xdr:row>
      <xdr:rowOff>165702</xdr:rowOff>
    </xdr:from>
    <xdr:ext cx="615949" cy="736993"/>
    <xdr:pic>
      <xdr:nvPicPr>
        <xdr:cNvPr id="585" name="Picture 31">
          <a:extLst>
            <a:ext uri="{FF2B5EF4-FFF2-40B4-BE49-F238E27FC236}">
              <a16:creationId xmlns:a16="http://schemas.microsoft.com/office/drawing/2014/main" id="{DF0124CC-5191-4103-BD13-84C6F688A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440" y="247482327"/>
          <a:ext cx="615949" cy="736993"/>
        </a:xfrm>
        <a:prstGeom prst="rect">
          <a:avLst/>
        </a:prstGeom>
      </xdr:spPr>
    </xdr:pic>
    <xdr:clientData/>
  </xdr:oneCellAnchor>
  <xdr:oneCellAnchor>
    <xdr:from>
      <xdr:col>1</xdr:col>
      <xdr:colOff>1389315</xdr:colOff>
      <xdr:row>1356</xdr:row>
      <xdr:rowOff>74613</xdr:rowOff>
    </xdr:from>
    <xdr:ext cx="372017" cy="449886"/>
    <xdr:pic>
      <xdr:nvPicPr>
        <xdr:cNvPr id="586" name="Picture 44">
          <a:extLst>
            <a:ext uri="{FF2B5EF4-FFF2-40B4-BE49-F238E27FC236}">
              <a16:creationId xmlns:a16="http://schemas.microsoft.com/office/drawing/2014/main" id="{118263C3-72CA-445D-A23B-126245946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6471" y="251486988"/>
          <a:ext cx="372017" cy="449886"/>
        </a:xfrm>
        <a:prstGeom prst="rect">
          <a:avLst/>
        </a:prstGeom>
      </xdr:spPr>
    </xdr:pic>
    <xdr:clientData/>
  </xdr:oneCellAnchor>
  <xdr:oneCellAnchor>
    <xdr:from>
      <xdr:col>1</xdr:col>
      <xdr:colOff>1483979</xdr:colOff>
      <xdr:row>1239</xdr:row>
      <xdr:rowOff>44450</xdr:rowOff>
    </xdr:from>
    <xdr:ext cx="533347" cy="975987"/>
    <xdr:pic>
      <xdr:nvPicPr>
        <xdr:cNvPr id="588" name="Picture 2">
          <a:extLst>
            <a:ext uri="{FF2B5EF4-FFF2-40B4-BE49-F238E27FC236}">
              <a16:creationId xmlns:a16="http://schemas.microsoft.com/office/drawing/2014/main" id="{4B7377E3-DF6B-45C3-BE04-9AD93EF96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1135" y="220214825"/>
          <a:ext cx="533347" cy="975987"/>
        </a:xfrm>
        <a:prstGeom prst="rect">
          <a:avLst/>
        </a:prstGeom>
      </xdr:spPr>
    </xdr:pic>
    <xdr:clientData/>
  </xdr:oneCellAnchor>
  <xdr:oneCellAnchor>
    <xdr:from>
      <xdr:col>1</xdr:col>
      <xdr:colOff>515185</xdr:colOff>
      <xdr:row>1242</xdr:row>
      <xdr:rowOff>51905</xdr:rowOff>
    </xdr:from>
    <xdr:ext cx="517256" cy="1021878"/>
    <xdr:pic>
      <xdr:nvPicPr>
        <xdr:cNvPr id="589" name="Picture 6">
          <a:extLst>
            <a:ext uri="{FF2B5EF4-FFF2-40B4-BE49-F238E27FC236}">
              <a16:creationId xmlns:a16="http://schemas.microsoft.com/office/drawing/2014/main" id="{19F1A568-DBC9-48D3-806D-B691D3560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2341" y="220758061"/>
          <a:ext cx="517256" cy="1021878"/>
        </a:xfrm>
        <a:prstGeom prst="rect">
          <a:avLst/>
        </a:prstGeom>
      </xdr:spPr>
    </xdr:pic>
    <xdr:clientData/>
  </xdr:oneCellAnchor>
  <xdr:oneCellAnchor>
    <xdr:from>
      <xdr:col>1</xdr:col>
      <xdr:colOff>353007</xdr:colOff>
      <xdr:row>1332</xdr:row>
      <xdr:rowOff>95515</xdr:rowOff>
    </xdr:from>
    <xdr:ext cx="369093" cy="974167"/>
    <xdr:pic>
      <xdr:nvPicPr>
        <xdr:cNvPr id="590" name="Picture 21">
          <a:extLst>
            <a:ext uri="{FF2B5EF4-FFF2-40B4-BE49-F238E27FC236}">
              <a16:creationId xmlns:a16="http://schemas.microsoft.com/office/drawing/2014/main" id="{ABB42C27-3162-4671-9142-5796E60AD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163" y="244554640"/>
          <a:ext cx="369093" cy="974167"/>
        </a:xfrm>
        <a:prstGeom prst="rect">
          <a:avLst/>
        </a:prstGeom>
      </xdr:spPr>
    </xdr:pic>
    <xdr:clientData/>
  </xdr:oneCellAnchor>
  <xdr:oneCellAnchor>
    <xdr:from>
      <xdr:col>1</xdr:col>
      <xdr:colOff>834577</xdr:colOff>
      <xdr:row>1325</xdr:row>
      <xdr:rowOff>38893</xdr:rowOff>
    </xdr:from>
    <xdr:ext cx="212730" cy="660427"/>
    <xdr:pic>
      <xdr:nvPicPr>
        <xdr:cNvPr id="591" name="Picture 16" descr="Najmodernejšia LED žiarovka pre domácnosť">
          <a:extLst>
            <a:ext uri="{FF2B5EF4-FFF2-40B4-BE49-F238E27FC236}">
              <a16:creationId xmlns:a16="http://schemas.microsoft.com/office/drawing/2014/main" id="{40A5226B-2801-4A5A-8AB8-55DAA794B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733" y="245902956"/>
          <a:ext cx="212730" cy="660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2060575</xdr:colOff>
      <xdr:row>1171</xdr:row>
      <xdr:rowOff>59531</xdr:rowOff>
    </xdr:from>
    <xdr:to>
      <xdr:col>1</xdr:col>
      <xdr:colOff>2458243</xdr:colOff>
      <xdr:row>1174</xdr:row>
      <xdr:rowOff>26194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824D0122-D63B-42DE-815D-F80EAEE6D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167731" y="210716812"/>
          <a:ext cx="397668" cy="517525"/>
        </a:xfrm>
        <a:prstGeom prst="rect">
          <a:avLst/>
        </a:prstGeom>
      </xdr:spPr>
    </xdr:pic>
    <xdr:clientData/>
  </xdr:twoCellAnchor>
  <xdr:twoCellAnchor editAs="oneCell">
    <xdr:from>
      <xdr:col>1</xdr:col>
      <xdr:colOff>1171046</xdr:colOff>
      <xdr:row>1201</xdr:row>
      <xdr:rowOff>15082</xdr:rowOff>
    </xdr:from>
    <xdr:to>
      <xdr:col>1</xdr:col>
      <xdr:colOff>1558926</xdr:colOff>
      <xdr:row>1203</xdr:row>
      <xdr:rowOff>153732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7134466D-E867-465A-8206-CC14BBB20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1278202" y="205183582"/>
          <a:ext cx="387880" cy="499013"/>
        </a:xfrm>
        <a:prstGeom prst="rect">
          <a:avLst/>
        </a:prstGeom>
      </xdr:spPr>
    </xdr:pic>
    <xdr:clientData/>
  </xdr:twoCellAnchor>
  <xdr:twoCellAnchor editAs="oneCell">
    <xdr:from>
      <xdr:col>1</xdr:col>
      <xdr:colOff>1529555</xdr:colOff>
      <xdr:row>1201</xdr:row>
      <xdr:rowOff>56356</xdr:rowOff>
    </xdr:from>
    <xdr:to>
      <xdr:col>1</xdr:col>
      <xdr:colOff>2047080</xdr:colOff>
      <xdr:row>1203</xdr:row>
      <xdr:rowOff>144906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CBFAE83F-747D-4BD5-9ED8-161646134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1636711" y="205224856"/>
          <a:ext cx="523875" cy="445738"/>
        </a:xfrm>
        <a:prstGeom prst="rect">
          <a:avLst/>
        </a:prstGeom>
      </xdr:spPr>
    </xdr:pic>
    <xdr:clientData/>
  </xdr:twoCellAnchor>
  <xdr:twoCellAnchor editAs="oneCell">
    <xdr:from>
      <xdr:col>1</xdr:col>
      <xdr:colOff>723107</xdr:colOff>
      <xdr:row>1387</xdr:row>
      <xdr:rowOff>87312</xdr:rowOff>
    </xdr:from>
    <xdr:to>
      <xdr:col>1</xdr:col>
      <xdr:colOff>1669257</xdr:colOff>
      <xdr:row>1392</xdr:row>
      <xdr:rowOff>163069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9D66FF0B-9CE8-46C6-AE74-09403F68C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830263" y="221805500"/>
          <a:ext cx="942975" cy="968725"/>
        </a:xfrm>
        <a:prstGeom prst="rect">
          <a:avLst/>
        </a:prstGeom>
      </xdr:spPr>
    </xdr:pic>
    <xdr:clientData/>
  </xdr:twoCellAnchor>
  <xdr:twoCellAnchor editAs="oneCell">
    <xdr:from>
      <xdr:col>1</xdr:col>
      <xdr:colOff>958057</xdr:colOff>
      <xdr:row>1229</xdr:row>
      <xdr:rowOff>48419</xdr:rowOff>
    </xdr:from>
    <xdr:to>
      <xdr:col>1</xdr:col>
      <xdr:colOff>1617940</xdr:colOff>
      <xdr:row>1235</xdr:row>
      <xdr:rowOff>121445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7D221E31-4BF7-4594-ABDC-4589F2723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065213" y="218432857"/>
          <a:ext cx="659883" cy="1157288"/>
        </a:xfrm>
        <a:prstGeom prst="rect">
          <a:avLst/>
        </a:prstGeom>
      </xdr:spPr>
    </xdr:pic>
    <xdr:clientData/>
  </xdr:twoCellAnchor>
  <xdr:twoCellAnchor editAs="oneCell">
    <xdr:from>
      <xdr:col>1</xdr:col>
      <xdr:colOff>1341437</xdr:colOff>
      <xdr:row>1120</xdr:row>
      <xdr:rowOff>35154</xdr:rowOff>
    </xdr:from>
    <xdr:to>
      <xdr:col>1</xdr:col>
      <xdr:colOff>2068512</xdr:colOff>
      <xdr:row>1126</xdr:row>
      <xdr:rowOff>9460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846052B5-A661-4D83-81AE-4F23E388B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448593" y="207168185"/>
          <a:ext cx="727075" cy="1055393"/>
        </a:xfrm>
        <a:prstGeom prst="rect">
          <a:avLst/>
        </a:prstGeom>
      </xdr:spPr>
    </xdr:pic>
    <xdr:clientData/>
  </xdr:twoCellAnchor>
  <xdr:twoCellAnchor editAs="oneCell">
    <xdr:from>
      <xdr:col>1</xdr:col>
      <xdr:colOff>348457</xdr:colOff>
      <xdr:row>1212</xdr:row>
      <xdr:rowOff>157864</xdr:rowOff>
    </xdr:from>
    <xdr:to>
      <xdr:col>1</xdr:col>
      <xdr:colOff>2084077</xdr:colOff>
      <xdr:row>1218</xdr:row>
      <xdr:rowOff>105704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FEB9AD3C-15CC-43BC-9CF0-F77338CF8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55613" y="218161302"/>
          <a:ext cx="1741970" cy="1013053"/>
        </a:xfrm>
        <a:prstGeom prst="rect">
          <a:avLst/>
        </a:prstGeom>
      </xdr:spPr>
    </xdr:pic>
    <xdr:clientData/>
  </xdr:twoCellAnchor>
  <xdr:twoCellAnchor editAs="oneCell">
    <xdr:from>
      <xdr:col>1</xdr:col>
      <xdr:colOff>438946</xdr:colOff>
      <xdr:row>1219</xdr:row>
      <xdr:rowOff>101600</xdr:rowOff>
    </xdr:from>
    <xdr:to>
      <xdr:col>1</xdr:col>
      <xdr:colOff>991394</xdr:colOff>
      <xdr:row>1224</xdr:row>
      <xdr:rowOff>114299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4D8ABF20-B2BC-4FBB-A712-AA29DBD3E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46102" y="216164319"/>
          <a:ext cx="552448" cy="917609"/>
        </a:xfrm>
        <a:prstGeom prst="rect">
          <a:avLst/>
        </a:prstGeom>
      </xdr:spPr>
    </xdr:pic>
    <xdr:clientData/>
  </xdr:twoCellAnchor>
  <xdr:twoCellAnchor editAs="oneCell">
    <xdr:from>
      <xdr:col>1</xdr:col>
      <xdr:colOff>536802</xdr:colOff>
      <xdr:row>1127</xdr:row>
      <xdr:rowOff>7031</xdr:rowOff>
    </xdr:from>
    <xdr:to>
      <xdr:col>1</xdr:col>
      <xdr:colOff>1305152</xdr:colOff>
      <xdr:row>1133</xdr:row>
      <xdr:rowOff>115890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8F288329-D232-48A0-9CD8-D586B6596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643958" y="208390219"/>
          <a:ext cx="771525" cy="1190773"/>
        </a:xfrm>
        <a:prstGeom prst="rect">
          <a:avLst/>
        </a:prstGeom>
      </xdr:spPr>
    </xdr:pic>
    <xdr:clientData/>
  </xdr:twoCellAnchor>
  <xdr:twoCellAnchor editAs="oneCell">
    <xdr:from>
      <xdr:col>1</xdr:col>
      <xdr:colOff>1539876</xdr:colOff>
      <xdr:row>1409</xdr:row>
      <xdr:rowOff>23812</xdr:rowOff>
    </xdr:from>
    <xdr:to>
      <xdr:col>1</xdr:col>
      <xdr:colOff>1971676</xdr:colOff>
      <xdr:row>1412</xdr:row>
      <xdr:rowOff>2923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30B0A3FA-A1CD-408B-80C1-B7C762A4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647032" y="260913562"/>
          <a:ext cx="425450" cy="502192"/>
        </a:xfrm>
        <a:prstGeom prst="rect">
          <a:avLst/>
        </a:prstGeom>
      </xdr:spPr>
    </xdr:pic>
    <xdr:clientData/>
  </xdr:twoCellAnchor>
  <xdr:twoCellAnchor editAs="oneCell">
    <xdr:from>
      <xdr:col>1</xdr:col>
      <xdr:colOff>1911350</xdr:colOff>
      <xdr:row>1410</xdr:row>
      <xdr:rowOff>17463</xdr:rowOff>
    </xdr:from>
    <xdr:to>
      <xdr:col>1</xdr:col>
      <xdr:colOff>2497138</xdr:colOff>
      <xdr:row>1411</xdr:row>
      <xdr:rowOff>163882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142ED311-86F2-44F4-9333-66C6CCEAF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018506" y="261085807"/>
          <a:ext cx="585788" cy="325013"/>
        </a:xfrm>
        <a:prstGeom prst="rect">
          <a:avLst/>
        </a:prstGeom>
      </xdr:spPr>
    </xdr:pic>
    <xdr:clientData/>
  </xdr:twoCellAnchor>
  <xdr:oneCellAnchor>
    <xdr:from>
      <xdr:col>1</xdr:col>
      <xdr:colOff>1159139</xdr:colOff>
      <xdr:row>1275</xdr:row>
      <xdr:rowOff>110331</xdr:rowOff>
    </xdr:from>
    <xdr:ext cx="209391" cy="598487"/>
    <xdr:pic>
      <xdr:nvPicPr>
        <xdr:cNvPr id="607" name="Picture 177">
          <a:extLst>
            <a:ext uri="{FF2B5EF4-FFF2-40B4-BE49-F238E27FC236}">
              <a16:creationId xmlns:a16="http://schemas.microsoft.com/office/drawing/2014/main" id="{1D7A2D23-7B44-4778-A9A0-B9CD745D8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295" y="237044706"/>
          <a:ext cx="209391" cy="598487"/>
        </a:xfrm>
        <a:prstGeom prst="rect">
          <a:avLst/>
        </a:prstGeom>
      </xdr:spPr>
    </xdr:pic>
    <xdr:clientData/>
  </xdr:oneCellAnchor>
  <xdr:oneCellAnchor>
    <xdr:from>
      <xdr:col>1</xdr:col>
      <xdr:colOff>1489715</xdr:colOff>
      <xdr:row>1413</xdr:row>
      <xdr:rowOff>65087</xdr:rowOff>
    </xdr:from>
    <xdr:ext cx="418179" cy="462454"/>
    <xdr:pic>
      <xdr:nvPicPr>
        <xdr:cNvPr id="608" name="Picture 9">
          <a:extLst>
            <a:ext uri="{FF2B5EF4-FFF2-40B4-BE49-F238E27FC236}">
              <a16:creationId xmlns:a16="http://schemas.microsoft.com/office/drawing/2014/main" id="{51EF23E7-4C26-4C52-8FBE-25F9F2B10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6871" y="261669212"/>
          <a:ext cx="418179" cy="462454"/>
        </a:xfrm>
        <a:prstGeom prst="rect">
          <a:avLst/>
        </a:prstGeom>
      </xdr:spPr>
    </xdr:pic>
    <xdr:clientData/>
  </xdr:oneCellAnchor>
  <xdr:twoCellAnchor editAs="oneCell">
    <xdr:from>
      <xdr:col>1</xdr:col>
      <xdr:colOff>653256</xdr:colOff>
      <xdr:row>1400</xdr:row>
      <xdr:rowOff>17461</xdr:rowOff>
    </xdr:from>
    <xdr:to>
      <xdr:col>1</xdr:col>
      <xdr:colOff>1704181</xdr:colOff>
      <xdr:row>1406</xdr:row>
      <xdr:rowOff>44778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E36C73F4-DA32-42C6-81DA-088DECC28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760412" y="224057367"/>
          <a:ext cx="1047750" cy="11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700882</xdr:colOff>
      <xdr:row>1393</xdr:row>
      <xdr:rowOff>69058</xdr:rowOff>
    </xdr:from>
    <xdr:to>
      <xdr:col>1</xdr:col>
      <xdr:colOff>1650207</xdr:colOff>
      <xdr:row>1399</xdr:row>
      <xdr:rowOff>47946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A9297BB7-1036-4ECA-869A-6E35C661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808038" y="222858808"/>
          <a:ext cx="952500" cy="1047275"/>
        </a:xfrm>
        <a:prstGeom prst="rect">
          <a:avLst/>
        </a:prstGeom>
      </xdr:spPr>
    </xdr:pic>
    <xdr:clientData/>
  </xdr:twoCellAnchor>
  <xdr:twoCellAnchor editAs="oneCell">
    <xdr:from>
      <xdr:col>1</xdr:col>
      <xdr:colOff>688976</xdr:colOff>
      <xdr:row>1377</xdr:row>
      <xdr:rowOff>56356</xdr:rowOff>
    </xdr:from>
    <xdr:to>
      <xdr:col>1</xdr:col>
      <xdr:colOff>1695451</xdr:colOff>
      <xdr:row>1383</xdr:row>
      <xdr:rowOff>44450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0A6061E4-B9A2-4255-A3CB-D05B5A954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796132" y="252195012"/>
          <a:ext cx="1006475" cy="1069564"/>
        </a:xfrm>
        <a:prstGeom prst="rect">
          <a:avLst/>
        </a:prstGeom>
      </xdr:spPr>
    </xdr:pic>
    <xdr:clientData/>
  </xdr:twoCellAnchor>
  <xdr:twoCellAnchor editAs="oneCell">
    <xdr:from>
      <xdr:col>1</xdr:col>
      <xdr:colOff>1370012</xdr:colOff>
      <xdr:row>1368</xdr:row>
      <xdr:rowOff>36991</xdr:rowOff>
    </xdr:from>
    <xdr:to>
      <xdr:col>1</xdr:col>
      <xdr:colOff>2241549</xdr:colOff>
      <xdr:row>1373</xdr:row>
      <xdr:rowOff>120901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7F084522-522D-4D68-8A91-56AA5E0FB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477168" y="250568304"/>
          <a:ext cx="871537" cy="976879"/>
        </a:xfrm>
        <a:prstGeom prst="rect">
          <a:avLst/>
        </a:prstGeom>
      </xdr:spPr>
    </xdr:pic>
    <xdr:clientData/>
  </xdr:twoCellAnchor>
  <xdr:twoCellAnchor editAs="oneCell">
    <xdr:from>
      <xdr:col>1</xdr:col>
      <xdr:colOff>1881188</xdr:colOff>
      <xdr:row>1479</xdr:row>
      <xdr:rowOff>18451</xdr:rowOff>
    </xdr:from>
    <xdr:to>
      <xdr:col>1</xdr:col>
      <xdr:colOff>2428876</xdr:colOff>
      <xdr:row>1481</xdr:row>
      <xdr:rowOff>163470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D2D62953-DB2B-43D8-AD29-F56A1AFB0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988344" y="270730857"/>
          <a:ext cx="547688" cy="502207"/>
        </a:xfrm>
        <a:prstGeom prst="rect">
          <a:avLst/>
        </a:prstGeom>
      </xdr:spPr>
    </xdr:pic>
    <xdr:clientData/>
  </xdr:twoCellAnchor>
  <xdr:twoCellAnchor editAs="oneCell">
    <xdr:from>
      <xdr:col>1</xdr:col>
      <xdr:colOff>391319</xdr:colOff>
      <xdr:row>1522</xdr:row>
      <xdr:rowOff>44451</xdr:rowOff>
    </xdr:from>
    <xdr:to>
      <xdr:col>1</xdr:col>
      <xdr:colOff>2074069</xdr:colOff>
      <xdr:row>1527</xdr:row>
      <xdr:rowOff>150821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3B1A61B2-35DE-4E04-ADFC-14DF59A5A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98475" y="278257795"/>
          <a:ext cx="1682750" cy="999339"/>
        </a:xfrm>
        <a:prstGeom prst="rect">
          <a:avLst/>
        </a:prstGeom>
      </xdr:spPr>
    </xdr:pic>
    <xdr:clientData/>
  </xdr:twoCellAnchor>
  <xdr:twoCellAnchor editAs="oneCell">
    <xdr:from>
      <xdr:col>1</xdr:col>
      <xdr:colOff>592931</xdr:colOff>
      <xdr:row>1517</xdr:row>
      <xdr:rowOff>27782</xdr:rowOff>
    </xdr:from>
    <xdr:to>
      <xdr:col>1</xdr:col>
      <xdr:colOff>1907381</xdr:colOff>
      <xdr:row>1521</xdr:row>
      <xdr:rowOff>105368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014A0C02-8B96-4BB1-B7E4-6DE62BC79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700087" y="277348157"/>
          <a:ext cx="1314450" cy="788786"/>
        </a:xfrm>
        <a:prstGeom prst="rect">
          <a:avLst/>
        </a:prstGeom>
      </xdr:spPr>
    </xdr:pic>
    <xdr:clientData/>
  </xdr:twoCellAnchor>
  <xdr:twoCellAnchor editAs="oneCell">
    <xdr:from>
      <xdr:col>1</xdr:col>
      <xdr:colOff>1831667</xdr:colOff>
      <xdr:row>1579</xdr:row>
      <xdr:rowOff>35719</xdr:rowOff>
    </xdr:from>
    <xdr:to>
      <xdr:col>1</xdr:col>
      <xdr:colOff>2012157</xdr:colOff>
      <xdr:row>1581</xdr:row>
      <xdr:rowOff>140669</xdr:rowOff>
    </xdr:to>
    <xdr:pic>
      <xdr:nvPicPr>
        <xdr:cNvPr id="648" name="Picture 13">
          <a:extLst>
            <a:ext uri="{FF2B5EF4-FFF2-40B4-BE49-F238E27FC236}">
              <a16:creationId xmlns:a16="http://schemas.microsoft.com/office/drawing/2014/main" id="{0FEAA5EC-F31F-4FB2-8FD0-972BC3736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38823" y="288559875"/>
          <a:ext cx="183665" cy="4621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2097393</xdr:colOff>
      <xdr:row>1579</xdr:row>
      <xdr:rowOff>11906</xdr:rowOff>
    </xdr:from>
    <xdr:to>
      <xdr:col>1</xdr:col>
      <xdr:colOff>2421597</xdr:colOff>
      <xdr:row>1581</xdr:row>
      <xdr:rowOff>151605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B92FD5A3-6501-41C9-B25F-5CCEC91E8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4549" y="288536062"/>
          <a:ext cx="324204" cy="500062"/>
        </a:xfrm>
        <a:prstGeom prst="rect">
          <a:avLst/>
        </a:prstGeom>
      </xdr:spPr>
    </xdr:pic>
    <xdr:clientData/>
  </xdr:twoCellAnchor>
  <xdr:twoCellAnchor editAs="oneCell">
    <xdr:from>
      <xdr:col>1</xdr:col>
      <xdr:colOff>2019537</xdr:colOff>
      <xdr:row>1572</xdr:row>
      <xdr:rowOff>18256</xdr:rowOff>
    </xdr:from>
    <xdr:to>
      <xdr:col>1</xdr:col>
      <xdr:colOff>2479214</xdr:colOff>
      <xdr:row>1573</xdr:row>
      <xdr:rowOff>0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A2D81577-85E0-4297-9C7C-AFE4BE7F7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78156" y="289926856"/>
          <a:ext cx="156752" cy="459677"/>
        </a:xfrm>
        <a:prstGeom prst="rect">
          <a:avLst/>
        </a:prstGeom>
      </xdr:spPr>
    </xdr:pic>
    <xdr:clientData/>
  </xdr:twoCellAnchor>
  <xdr:twoCellAnchor editAs="oneCell">
    <xdr:from>
      <xdr:col>1</xdr:col>
      <xdr:colOff>2035972</xdr:colOff>
      <xdr:row>1575</xdr:row>
      <xdr:rowOff>0</xdr:rowOff>
    </xdr:from>
    <xdr:to>
      <xdr:col>1</xdr:col>
      <xdr:colOff>2437611</xdr:colOff>
      <xdr:row>1576</xdr:row>
      <xdr:rowOff>26854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86ACEA57-B4FE-40D8-A677-DAA72E93C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2239636" y="287903772"/>
          <a:ext cx="208623" cy="401639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452439</xdr:colOff>
      <xdr:row>1589</xdr:row>
      <xdr:rowOff>176214</xdr:rowOff>
    </xdr:from>
    <xdr:to>
      <xdr:col>1</xdr:col>
      <xdr:colOff>1172396</xdr:colOff>
      <xdr:row>1594</xdr:row>
      <xdr:rowOff>7145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F197E41C-1F8A-4DAA-99BD-909B4271F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5" y="290129120"/>
          <a:ext cx="716782" cy="71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1440657</xdr:colOff>
      <xdr:row>1592</xdr:row>
      <xdr:rowOff>15082</xdr:rowOff>
    </xdr:from>
    <xdr:to>
      <xdr:col>1</xdr:col>
      <xdr:colOff>2116139</xdr:colOff>
      <xdr:row>1595</xdr:row>
      <xdr:rowOff>143131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054CB3BA-6D6F-4A1D-8CFC-167311176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813" y="290503770"/>
          <a:ext cx="675482" cy="6574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746918</xdr:colOff>
      <xdr:row>1600</xdr:row>
      <xdr:rowOff>77790</xdr:rowOff>
    </xdr:from>
    <xdr:to>
      <xdr:col>1</xdr:col>
      <xdr:colOff>2330759</xdr:colOff>
      <xdr:row>1601</xdr:row>
      <xdr:rowOff>141603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6C3433B1-FF6C-4C46-B22A-704FF32C1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20897373">
          <a:off x="854074" y="291697571"/>
          <a:ext cx="1583841" cy="239232"/>
        </a:xfrm>
        <a:prstGeom prst="rect">
          <a:avLst/>
        </a:prstGeom>
      </xdr:spPr>
    </xdr:pic>
    <xdr:clientData/>
  </xdr:twoCellAnchor>
  <xdr:oneCellAnchor>
    <xdr:from>
      <xdr:col>1</xdr:col>
      <xdr:colOff>1895056</xdr:colOff>
      <xdr:row>1644</xdr:row>
      <xdr:rowOff>59531</xdr:rowOff>
    </xdr:from>
    <xdr:ext cx="259975" cy="435670"/>
    <xdr:pic>
      <xdr:nvPicPr>
        <xdr:cNvPr id="658" name="Picture 1">
          <a:extLst>
            <a:ext uri="{FF2B5EF4-FFF2-40B4-BE49-F238E27FC236}">
              <a16:creationId xmlns:a16="http://schemas.microsoft.com/office/drawing/2014/main" id="{682C9AFC-C6E2-4F88-9172-103E10C89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2212" y="298823062"/>
          <a:ext cx="259975" cy="435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669504</xdr:colOff>
      <xdr:row>1613</xdr:row>
      <xdr:rowOff>172989</xdr:rowOff>
    </xdr:from>
    <xdr:ext cx="1118235" cy="283210"/>
    <xdr:pic>
      <xdr:nvPicPr>
        <xdr:cNvPr id="659" name="Picture 1">
          <a:extLst>
            <a:ext uri="{FF2B5EF4-FFF2-40B4-BE49-F238E27FC236}">
              <a16:creationId xmlns:a16="http://schemas.microsoft.com/office/drawing/2014/main" id="{BA35BD62-6950-486C-B504-9C05CB417F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6660" y="293935895"/>
          <a:ext cx="1118235" cy="283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696492</xdr:colOff>
      <xdr:row>1611</xdr:row>
      <xdr:rowOff>106314</xdr:rowOff>
    </xdr:from>
    <xdr:ext cx="1085850" cy="244475"/>
    <xdr:pic>
      <xdr:nvPicPr>
        <xdr:cNvPr id="660" name="Picture 2">
          <a:extLst>
            <a:ext uri="{FF2B5EF4-FFF2-40B4-BE49-F238E27FC236}">
              <a16:creationId xmlns:a16="http://schemas.microsoft.com/office/drawing/2014/main" id="{18F3B6E5-13F2-4B84-BA44-886F410EB8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3648" y="293512033"/>
          <a:ext cx="1085850" cy="24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669504</xdr:colOff>
      <xdr:row>1616</xdr:row>
      <xdr:rowOff>117427</xdr:rowOff>
    </xdr:from>
    <xdr:ext cx="1109345" cy="272415"/>
    <xdr:pic>
      <xdr:nvPicPr>
        <xdr:cNvPr id="661" name="Picture 3">
          <a:extLst>
            <a:ext uri="{FF2B5EF4-FFF2-40B4-BE49-F238E27FC236}">
              <a16:creationId xmlns:a16="http://schemas.microsoft.com/office/drawing/2014/main" id="{C7C8B43F-812C-476B-A0C5-1C22BF34A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6660" y="294416115"/>
          <a:ext cx="1109345" cy="27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688554</xdr:colOff>
      <xdr:row>1619</xdr:row>
      <xdr:rowOff>5508</xdr:rowOff>
    </xdr:from>
    <xdr:ext cx="1090295" cy="253999"/>
    <xdr:pic>
      <xdr:nvPicPr>
        <xdr:cNvPr id="662" name="Picture 4">
          <a:extLst>
            <a:ext uri="{FF2B5EF4-FFF2-40B4-BE49-F238E27FC236}">
              <a16:creationId xmlns:a16="http://schemas.microsoft.com/office/drawing/2014/main" id="{768167F0-2128-4559-B6BE-F7731DD8E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5710" y="294839977"/>
          <a:ext cx="1090295" cy="253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1655344</xdr:colOff>
      <xdr:row>1636</xdr:row>
      <xdr:rowOff>23810</xdr:rowOff>
    </xdr:from>
    <xdr:ext cx="675108" cy="649504"/>
    <xdr:pic>
      <xdr:nvPicPr>
        <xdr:cNvPr id="663" name="Picture 1">
          <a:extLst>
            <a:ext uri="{FF2B5EF4-FFF2-40B4-BE49-F238E27FC236}">
              <a16:creationId xmlns:a16="http://schemas.microsoft.com/office/drawing/2014/main" id="{C9C53FB1-3138-4382-B577-F450F787EF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62500" y="297894373"/>
          <a:ext cx="675108" cy="649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574253</xdr:colOff>
      <xdr:row>1624</xdr:row>
      <xdr:rowOff>7889</xdr:rowOff>
    </xdr:from>
    <xdr:ext cx="1271905" cy="155097"/>
    <xdr:pic>
      <xdr:nvPicPr>
        <xdr:cNvPr id="664" name="Picture 22">
          <a:extLst>
            <a:ext uri="{FF2B5EF4-FFF2-40B4-BE49-F238E27FC236}">
              <a16:creationId xmlns:a16="http://schemas.microsoft.com/office/drawing/2014/main" id="{376C6436-6894-4E82-AEE6-8224D6EF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1409" y="295199545"/>
          <a:ext cx="1271905" cy="155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2229643</xdr:colOff>
      <xdr:row>1646</xdr:row>
      <xdr:rowOff>107156</xdr:rowOff>
    </xdr:from>
    <xdr:ext cx="258764" cy="432347"/>
    <xdr:pic>
      <xdr:nvPicPr>
        <xdr:cNvPr id="666" name="Picture 4">
          <a:extLst>
            <a:ext uri="{FF2B5EF4-FFF2-40B4-BE49-F238E27FC236}">
              <a16:creationId xmlns:a16="http://schemas.microsoft.com/office/drawing/2014/main" id="{B933B3E3-A7BE-4A3A-B3A2-D4F245CCD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6799" y="299227875"/>
          <a:ext cx="258764" cy="432347"/>
        </a:xfrm>
        <a:prstGeom prst="rect">
          <a:avLst/>
        </a:prstGeom>
      </xdr:spPr>
    </xdr:pic>
    <xdr:clientData/>
  </xdr:oneCellAnchor>
  <xdr:oneCellAnchor>
    <xdr:from>
      <xdr:col>1</xdr:col>
      <xdr:colOff>2099668</xdr:colOff>
      <xdr:row>1654</xdr:row>
      <xdr:rowOff>30758</xdr:rowOff>
    </xdr:from>
    <xdr:ext cx="337941" cy="130829"/>
    <xdr:pic>
      <xdr:nvPicPr>
        <xdr:cNvPr id="670" name="Picture 76">
          <a:extLst>
            <a:ext uri="{FF2B5EF4-FFF2-40B4-BE49-F238E27FC236}">
              <a16:creationId xmlns:a16="http://schemas.microsoft.com/office/drawing/2014/main" id="{60E1E1AA-F40C-4E1D-A7A6-786CAB6C2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2310380" y="301369640"/>
          <a:ext cx="130829" cy="337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618107</xdr:colOff>
      <xdr:row>1696</xdr:row>
      <xdr:rowOff>47625</xdr:rowOff>
    </xdr:from>
    <xdr:to>
      <xdr:col>1</xdr:col>
      <xdr:colOff>940594</xdr:colOff>
      <xdr:row>1698</xdr:row>
      <xdr:rowOff>169217</xdr:rowOff>
    </xdr:to>
    <xdr:pic>
      <xdr:nvPicPr>
        <xdr:cNvPr id="674" name="Picture 64" descr="d01s03">
          <a:extLst>
            <a:ext uri="{FF2B5EF4-FFF2-40B4-BE49-F238E27FC236}">
              <a16:creationId xmlns:a16="http://schemas.microsoft.com/office/drawing/2014/main" id="{D3404CB7-7217-43BA-955E-14BBD0CC8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263" y="308276625"/>
          <a:ext cx="319312" cy="475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2162970</xdr:colOff>
      <xdr:row>1702</xdr:row>
      <xdr:rowOff>35718</xdr:rowOff>
    </xdr:from>
    <xdr:to>
      <xdr:col>1</xdr:col>
      <xdr:colOff>2504440</xdr:colOff>
      <xdr:row>1705</xdr:row>
      <xdr:rowOff>791</xdr:rowOff>
    </xdr:to>
    <xdr:pic>
      <xdr:nvPicPr>
        <xdr:cNvPr id="675" name="Picture 70" descr="d01s09">
          <a:extLst>
            <a:ext uri="{FF2B5EF4-FFF2-40B4-BE49-F238E27FC236}">
              <a16:creationId xmlns:a16="http://schemas.microsoft.com/office/drawing/2014/main" id="{E2305A9E-DD13-43A2-A771-61C4CE721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70126" y="309336281"/>
          <a:ext cx="341470" cy="500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1792289</xdr:colOff>
      <xdr:row>1698</xdr:row>
      <xdr:rowOff>166687</xdr:rowOff>
    </xdr:from>
    <xdr:to>
      <xdr:col>1</xdr:col>
      <xdr:colOff>2096413</xdr:colOff>
      <xdr:row>1701</xdr:row>
      <xdr:rowOff>142081</xdr:rowOff>
    </xdr:to>
    <xdr:pic>
      <xdr:nvPicPr>
        <xdr:cNvPr id="676" name="Picture 69" descr="d01s08">
          <a:extLst>
            <a:ext uri="{FF2B5EF4-FFF2-40B4-BE49-F238E27FC236}">
              <a16:creationId xmlns:a16="http://schemas.microsoft.com/office/drawing/2014/main" id="{D9F3766E-DCE7-4375-9FDA-04FD3E34AF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9445" y="309288656"/>
          <a:ext cx="304124" cy="542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614921</xdr:colOff>
      <xdr:row>1710</xdr:row>
      <xdr:rowOff>37547</xdr:rowOff>
    </xdr:from>
    <xdr:to>
      <xdr:col>1</xdr:col>
      <xdr:colOff>1915877</xdr:colOff>
      <xdr:row>1713</xdr:row>
      <xdr:rowOff>46596</xdr:rowOff>
    </xdr:to>
    <xdr:pic>
      <xdr:nvPicPr>
        <xdr:cNvPr id="677" name="Picture 76" descr="d03s02">
          <a:extLst>
            <a:ext uri="{FF2B5EF4-FFF2-40B4-BE49-F238E27FC236}">
              <a16:creationId xmlns:a16="http://schemas.microsoft.com/office/drawing/2014/main" id="{E18C28D6-DB1E-4275-B7AB-5ED990F2A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092202" y="311230172"/>
          <a:ext cx="554355" cy="1294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1292422</xdr:colOff>
      <xdr:row>1722</xdr:row>
      <xdr:rowOff>19206</xdr:rowOff>
    </xdr:from>
    <xdr:to>
      <xdr:col>1</xdr:col>
      <xdr:colOff>2459054</xdr:colOff>
      <xdr:row>1722</xdr:row>
      <xdr:rowOff>163835</xdr:rowOff>
    </xdr:to>
    <xdr:pic>
      <xdr:nvPicPr>
        <xdr:cNvPr id="678" name="Picture 139">
          <a:extLst>
            <a:ext uri="{FF2B5EF4-FFF2-40B4-BE49-F238E27FC236}">
              <a16:creationId xmlns:a16="http://schemas.microsoft.com/office/drawing/2014/main" id="{D76F75C8-F1F1-45D8-A33A-7FEE97A802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V="1">
          <a:off x="1399578" y="313439331"/>
          <a:ext cx="1166632" cy="144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2253684</xdr:colOff>
      <xdr:row>1734</xdr:row>
      <xdr:rowOff>107156</xdr:rowOff>
    </xdr:from>
    <xdr:to>
      <xdr:col>1</xdr:col>
      <xdr:colOff>2390775</xdr:colOff>
      <xdr:row>1737</xdr:row>
      <xdr:rowOff>82550</xdr:rowOff>
    </xdr:to>
    <xdr:pic>
      <xdr:nvPicPr>
        <xdr:cNvPr id="679" name="Picture 141">
          <a:extLst>
            <a:ext uri="{FF2B5EF4-FFF2-40B4-BE49-F238E27FC236}">
              <a16:creationId xmlns:a16="http://schemas.microsoft.com/office/drawing/2014/main" id="{949D7FA7-6D45-4D57-9C4D-F45D5C091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840" y="319706625"/>
          <a:ext cx="130741" cy="542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910434</xdr:colOff>
      <xdr:row>1765</xdr:row>
      <xdr:rowOff>107953</xdr:rowOff>
    </xdr:from>
    <xdr:to>
      <xdr:col>1</xdr:col>
      <xdr:colOff>1800069</xdr:colOff>
      <xdr:row>1767</xdr:row>
      <xdr:rowOff>92872</xdr:rowOff>
    </xdr:to>
    <xdr:pic>
      <xdr:nvPicPr>
        <xdr:cNvPr id="681" name="Picture 215" descr="LPPR4_CDM-T_35W_930">
          <a:extLst>
            <a:ext uri="{FF2B5EF4-FFF2-40B4-BE49-F238E27FC236}">
              <a16:creationId xmlns:a16="http://schemas.microsoft.com/office/drawing/2014/main" id="{FB574CEC-8D7C-4B69-8A5B-E8E9F6E4A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7590" y="317064234"/>
          <a:ext cx="89281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2200276</xdr:colOff>
      <xdr:row>1772</xdr:row>
      <xdr:rowOff>29371</xdr:rowOff>
    </xdr:from>
    <xdr:to>
      <xdr:col>1</xdr:col>
      <xdr:colOff>2294731</xdr:colOff>
      <xdr:row>1775</xdr:row>
      <xdr:rowOff>84934</xdr:rowOff>
    </xdr:to>
    <xdr:pic>
      <xdr:nvPicPr>
        <xdr:cNvPr id="682" name="Picture 194" descr="visualDownLoad">
          <a:extLst>
            <a:ext uri="{FF2B5EF4-FFF2-40B4-BE49-F238E27FC236}">
              <a16:creationId xmlns:a16="http://schemas.microsoft.com/office/drawing/2014/main" id="{349969E0-1F23-49EF-A02A-A7A08AE62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07432" y="328022746"/>
          <a:ext cx="94455" cy="610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1971564</xdr:colOff>
      <xdr:row>1665</xdr:row>
      <xdr:rowOff>64295</xdr:rowOff>
    </xdr:from>
    <xdr:to>
      <xdr:col>1</xdr:col>
      <xdr:colOff>2324743</xdr:colOff>
      <xdr:row>1669</xdr:row>
      <xdr:rowOff>107156</xdr:rowOff>
    </xdr:to>
    <xdr:pic>
      <xdr:nvPicPr>
        <xdr:cNvPr id="685" name="Picture 889" descr="C:\Documents and Settings\czr00271\Local Settings\Temporary Internet Files\Content.IE5\S2XZWZGU\LPPR3_SON-PIA_Plus_E40[1].GIF">
          <a:extLst>
            <a:ext uri="{FF2B5EF4-FFF2-40B4-BE49-F238E27FC236}">
              <a16:creationId xmlns:a16="http://schemas.microsoft.com/office/drawing/2014/main" id="{77561CC8-1ECE-4CAB-9B9C-128FA3424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8720" y="303792733"/>
          <a:ext cx="353179" cy="7540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2253232</xdr:colOff>
      <xdr:row>1676</xdr:row>
      <xdr:rowOff>119062</xdr:rowOff>
    </xdr:from>
    <xdr:to>
      <xdr:col>1</xdr:col>
      <xdr:colOff>2410619</xdr:colOff>
      <xdr:row>1678</xdr:row>
      <xdr:rowOff>163482</xdr:rowOff>
    </xdr:to>
    <xdr:pic>
      <xdr:nvPicPr>
        <xdr:cNvPr id="686" name="Picture 889" descr="C:\Documents and Settings\czr00271\Local Settings\Temporary Internet Files\Content.IE5\S2XZWZGU\LPPR3_SON-PIA_Plus_E40[1].GIF">
          <a:extLst>
            <a:ext uri="{FF2B5EF4-FFF2-40B4-BE49-F238E27FC236}">
              <a16:creationId xmlns:a16="http://schemas.microsoft.com/office/drawing/2014/main" id="{FFF24382-E8FC-4C57-AC53-DDCF7DF35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388" y="304776187"/>
          <a:ext cx="160562" cy="395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2294733</xdr:colOff>
      <xdr:row>1790</xdr:row>
      <xdr:rowOff>20637</xdr:rowOff>
    </xdr:from>
    <xdr:to>
      <xdr:col>1</xdr:col>
      <xdr:colOff>2439587</xdr:colOff>
      <xdr:row>1792</xdr:row>
      <xdr:rowOff>162881</xdr:rowOff>
    </xdr:to>
    <xdr:pic>
      <xdr:nvPicPr>
        <xdr:cNvPr id="687" name="Picture 1">
          <a:extLst>
            <a:ext uri="{FF2B5EF4-FFF2-40B4-BE49-F238E27FC236}">
              <a16:creationId xmlns:a16="http://schemas.microsoft.com/office/drawing/2014/main" id="{D89F60FA-05C7-4EC6-A79B-83426FF58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1889" y="331347762"/>
          <a:ext cx="144854" cy="508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2321166</xdr:colOff>
      <xdr:row>1783</xdr:row>
      <xdr:rowOff>154780</xdr:rowOff>
    </xdr:from>
    <xdr:to>
      <xdr:col>1</xdr:col>
      <xdr:colOff>2464594</xdr:colOff>
      <xdr:row>1786</xdr:row>
      <xdr:rowOff>126204</xdr:rowOff>
    </xdr:to>
    <xdr:pic>
      <xdr:nvPicPr>
        <xdr:cNvPr id="688" name="Picture 1">
          <a:extLst>
            <a:ext uri="{FF2B5EF4-FFF2-40B4-BE49-F238E27FC236}">
              <a16:creationId xmlns:a16="http://schemas.microsoft.com/office/drawing/2014/main" id="{7EF08E33-8753-4988-971A-84DBEF704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2225436" y="330339385"/>
          <a:ext cx="546025" cy="140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1288256</xdr:colOff>
      <xdr:row>1746</xdr:row>
      <xdr:rowOff>102397</xdr:rowOff>
    </xdr:from>
    <xdr:to>
      <xdr:col>1</xdr:col>
      <xdr:colOff>1551620</xdr:colOff>
      <xdr:row>1751</xdr:row>
      <xdr:rowOff>27535</xdr:rowOff>
    </xdr:to>
    <xdr:pic>
      <xdr:nvPicPr>
        <xdr:cNvPr id="689" name="Picture 76">
          <a:extLst>
            <a:ext uri="{FF2B5EF4-FFF2-40B4-BE49-F238E27FC236}">
              <a16:creationId xmlns:a16="http://schemas.microsoft.com/office/drawing/2014/main" id="{2F5BB448-37FD-47A5-88CD-6FBCDA104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412" y="322916553"/>
          <a:ext cx="260189" cy="824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2147095</xdr:colOff>
      <xdr:row>1739</xdr:row>
      <xdr:rowOff>43660</xdr:rowOff>
    </xdr:from>
    <xdr:to>
      <xdr:col>1</xdr:col>
      <xdr:colOff>2389190</xdr:colOff>
      <xdr:row>1742</xdr:row>
      <xdr:rowOff>126208</xdr:rowOff>
    </xdr:to>
    <xdr:pic>
      <xdr:nvPicPr>
        <xdr:cNvPr id="690" name="ctl00_ContentPlaceHolder1_ctl02_ItemImage" descr="LPPR4_CDO-ET_E40">
          <a:extLst>
            <a:ext uri="{FF2B5EF4-FFF2-40B4-BE49-F238E27FC236}">
              <a16:creationId xmlns:a16="http://schemas.microsoft.com/office/drawing/2014/main" id="{658FF05D-AAC9-40CF-A7AC-5ADEE35EB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4251" y="321607660"/>
          <a:ext cx="242095" cy="611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2045418</xdr:colOff>
      <xdr:row>1786</xdr:row>
      <xdr:rowOff>119062</xdr:rowOff>
    </xdr:from>
    <xdr:to>
      <xdr:col>1</xdr:col>
      <xdr:colOff>2197265</xdr:colOff>
      <xdr:row>1789</xdr:row>
      <xdr:rowOff>78665</xdr:rowOff>
    </xdr:to>
    <xdr:pic>
      <xdr:nvPicPr>
        <xdr:cNvPr id="691" name="Picture 1">
          <a:extLst>
            <a:ext uri="{FF2B5EF4-FFF2-40B4-BE49-F238E27FC236}">
              <a16:creationId xmlns:a16="http://schemas.microsoft.com/office/drawing/2014/main" id="{DFA203A9-5787-41B7-A522-70E6323C1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967312" y="330869449"/>
          <a:ext cx="522371" cy="151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862808</xdr:colOff>
      <xdr:row>1809</xdr:row>
      <xdr:rowOff>50119</xdr:rowOff>
    </xdr:from>
    <xdr:to>
      <xdr:col>1</xdr:col>
      <xdr:colOff>1560287</xdr:colOff>
      <xdr:row>1813</xdr:row>
      <xdr:rowOff>87358</xdr:rowOff>
    </xdr:to>
    <xdr:pic>
      <xdr:nvPicPr>
        <xdr:cNvPr id="693" name="Picture 3">
          <a:extLst>
            <a:ext uri="{FF2B5EF4-FFF2-40B4-BE49-F238E27FC236}">
              <a16:creationId xmlns:a16="http://schemas.microsoft.com/office/drawing/2014/main" id="{E04F44FC-F260-480E-A0BE-94292E7FD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9964" y="335330119"/>
          <a:ext cx="697479" cy="761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2067721</xdr:colOff>
      <xdr:row>1727</xdr:row>
      <xdr:rowOff>47624</xdr:rowOff>
    </xdr:from>
    <xdr:to>
      <xdr:col>1</xdr:col>
      <xdr:colOff>2257010</xdr:colOff>
      <xdr:row>1729</xdr:row>
      <xdr:rowOff>115884</xdr:rowOff>
    </xdr:to>
    <xdr:pic>
      <xdr:nvPicPr>
        <xdr:cNvPr id="694" name="Picture 140">
          <a:extLst>
            <a:ext uri="{FF2B5EF4-FFF2-40B4-BE49-F238E27FC236}">
              <a16:creationId xmlns:a16="http://schemas.microsoft.com/office/drawing/2014/main" id="{4E286FCA-6446-480B-BC15-7677A65B3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4877" y="313824937"/>
          <a:ext cx="192464" cy="434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2253455</xdr:colOff>
      <xdr:row>1730</xdr:row>
      <xdr:rowOff>47625</xdr:rowOff>
    </xdr:from>
    <xdr:to>
      <xdr:col>1</xdr:col>
      <xdr:colOff>2351087</xdr:colOff>
      <xdr:row>1733</xdr:row>
      <xdr:rowOff>151589</xdr:rowOff>
    </xdr:to>
    <xdr:pic>
      <xdr:nvPicPr>
        <xdr:cNvPr id="695" name="ctl00_ContentPlaceHolder1_ctl04_ItemImage" descr="LPPR4_HPI-T">
          <a:extLst>
            <a:ext uri="{FF2B5EF4-FFF2-40B4-BE49-F238E27FC236}">
              <a16:creationId xmlns:a16="http://schemas.microsoft.com/office/drawing/2014/main" id="{BCF8B839-41A9-4D78-B777-A0940FA370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611" y="318932719"/>
          <a:ext cx="94457" cy="623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2225827</xdr:colOff>
      <xdr:row>1672</xdr:row>
      <xdr:rowOff>20637</xdr:rowOff>
    </xdr:from>
    <xdr:ext cx="238767" cy="487084"/>
    <xdr:pic>
      <xdr:nvPicPr>
        <xdr:cNvPr id="696" name="Picture 2">
          <a:extLst>
            <a:ext uri="{FF2B5EF4-FFF2-40B4-BE49-F238E27FC236}">
              <a16:creationId xmlns:a16="http://schemas.microsoft.com/office/drawing/2014/main" id="{590263A8-3763-4F91-A7D5-6171C81F2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32983" y="304499168"/>
          <a:ext cx="238767" cy="487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2194607</xdr:colOff>
      <xdr:row>1690</xdr:row>
      <xdr:rowOff>37420</xdr:rowOff>
    </xdr:from>
    <xdr:ext cx="304800" cy="1019175"/>
    <xdr:pic>
      <xdr:nvPicPr>
        <xdr:cNvPr id="698" name="Picture 1">
          <a:extLst>
            <a:ext uri="{FF2B5EF4-FFF2-40B4-BE49-F238E27FC236}">
              <a16:creationId xmlns:a16="http://schemas.microsoft.com/office/drawing/2014/main" id="{A43812F1-9CA0-4BCE-B25F-28EDBEE591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01763" y="307194858"/>
          <a:ext cx="3048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2143125</xdr:colOff>
      <xdr:row>1777</xdr:row>
      <xdr:rowOff>52391</xdr:rowOff>
    </xdr:from>
    <xdr:ext cx="209550" cy="971550"/>
    <xdr:pic>
      <xdr:nvPicPr>
        <xdr:cNvPr id="700" name="ctl00_ContentPlaceHolder1_DetailsGeneralInfoBox1_ProductImage" descr="LPPR4_CDM-TC_70W_930">
          <a:extLst>
            <a:ext uri="{FF2B5EF4-FFF2-40B4-BE49-F238E27FC236}">
              <a16:creationId xmlns:a16="http://schemas.microsoft.com/office/drawing/2014/main" id="{BBAAF6BD-A32F-4C67-9B72-AD47917A6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869281" y="331486672"/>
          <a:ext cx="9715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1003074</xdr:colOff>
      <xdr:row>1800</xdr:row>
      <xdr:rowOff>92869</xdr:rowOff>
    </xdr:from>
    <xdr:ext cx="514561" cy="697710"/>
    <xdr:pic>
      <xdr:nvPicPr>
        <xdr:cNvPr id="701" name="Picture 1697" descr="LPPR4_CDM-Rm_0002">
          <a:extLst>
            <a:ext uri="{FF2B5EF4-FFF2-40B4-BE49-F238E27FC236}">
              <a16:creationId xmlns:a16="http://schemas.microsoft.com/office/drawing/2014/main" id="{27E59C09-709B-49D3-9AAB-F42AFB5AD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0230" y="333229744"/>
          <a:ext cx="514561" cy="697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1801813</xdr:colOff>
      <xdr:row>1818</xdr:row>
      <xdr:rowOff>46043</xdr:rowOff>
    </xdr:from>
    <xdr:ext cx="632056" cy="588163"/>
    <xdr:pic>
      <xdr:nvPicPr>
        <xdr:cNvPr id="702" name="Picture 3">
          <a:extLst>
            <a:ext uri="{FF2B5EF4-FFF2-40B4-BE49-F238E27FC236}">
              <a16:creationId xmlns:a16="http://schemas.microsoft.com/office/drawing/2014/main" id="{3032438D-EEB1-42F5-9570-A7243BC88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8969" y="337111981"/>
          <a:ext cx="632056" cy="588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2293939</xdr:colOff>
      <xdr:row>1727</xdr:row>
      <xdr:rowOff>23812</xdr:rowOff>
    </xdr:from>
    <xdr:ext cx="187541" cy="470692"/>
    <xdr:pic>
      <xdr:nvPicPr>
        <xdr:cNvPr id="703" name="Picture 140">
          <a:extLst>
            <a:ext uri="{FF2B5EF4-FFF2-40B4-BE49-F238E27FC236}">
              <a16:creationId xmlns:a16="http://schemas.microsoft.com/office/drawing/2014/main" id="{546FAD89-0A6D-49FE-BD69-A305DB0528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1095" y="313801125"/>
          <a:ext cx="187541" cy="470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1737522</xdr:colOff>
      <xdr:row>1723</xdr:row>
      <xdr:rowOff>74612</xdr:rowOff>
    </xdr:from>
    <xdr:to>
      <xdr:col>1</xdr:col>
      <xdr:colOff>1820350</xdr:colOff>
      <xdr:row>1726</xdr:row>
      <xdr:rowOff>3171</xdr:rowOff>
    </xdr:to>
    <xdr:pic>
      <xdr:nvPicPr>
        <xdr:cNvPr id="704" name="ctl00_ContentPlaceHolder1_ctl04_ItemImage" descr="LPPR4_HPI-T">
          <a:extLst>
            <a:ext uri="{FF2B5EF4-FFF2-40B4-BE49-F238E27FC236}">
              <a16:creationId xmlns:a16="http://schemas.microsoft.com/office/drawing/2014/main" id="{315FD54A-7F60-4249-A457-7DB06E0131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4678" y="313137550"/>
          <a:ext cx="76478" cy="461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2055245</xdr:colOff>
      <xdr:row>1717</xdr:row>
      <xdr:rowOff>142875</xdr:rowOff>
    </xdr:from>
    <xdr:to>
      <xdr:col>1</xdr:col>
      <xdr:colOff>2450307</xdr:colOff>
      <xdr:row>1719</xdr:row>
      <xdr:rowOff>121444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8474A558-1D5F-4BC8-AA47-5A768DD75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401" y="312134250"/>
          <a:ext cx="395062" cy="368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1952855</xdr:colOff>
      <xdr:row>1676</xdr:row>
      <xdr:rowOff>119063</xdr:rowOff>
    </xdr:from>
    <xdr:to>
      <xdr:col>1</xdr:col>
      <xdr:colOff>2226843</xdr:colOff>
      <xdr:row>1678</xdr:row>
      <xdr:rowOff>151376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A3D76E23-FD02-4612-9618-528D4599F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2060011" y="304776188"/>
          <a:ext cx="273988" cy="392676"/>
        </a:xfrm>
        <a:prstGeom prst="rect">
          <a:avLst/>
        </a:prstGeom>
      </xdr:spPr>
    </xdr:pic>
    <xdr:clientData/>
  </xdr:twoCellAnchor>
  <xdr:twoCellAnchor>
    <xdr:from>
      <xdr:col>5</xdr:col>
      <xdr:colOff>666749</xdr:colOff>
      <xdr:row>4</xdr:row>
      <xdr:rowOff>80168</xdr:rowOff>
    </xdr:from>
    <xdr:to>
      <xdr:col>5</xdr:col>
      <xdr:colOff>809624</xdr:colOff>
      <xdr:row>4</xdr:row>
      <xdr:rowOff>234949</xdr:rowOff>
    </xdr:to>
    <xdr:sp macro="" textlink="">
      <xdr:nvSpPr>
        <xdr:cNvPr id="13" name="Arrow: Right 12">
          <a:extLst>
            <a:ext uri="{FF2B5EF4-FFF2-40B4-BE49-F238E27FC236}">
              <a16:creationId xmlns:a16="http://schemas.microsoft.com/office/drawing/2014/main" id="{DFB050E3-0D1D-93FA-470B-6DE15FE1BC56}"/>
            </a:ext>
          </a:extLst>
        </xdr:cNvPr>
        <xdr:cNvSpPr/>
      </xdr:nvSpPr>
      <xdr:spPr>
        <a:xfrm>
          <a:off x="3929062" y="1032668"/>
          <a:ext cx="142875" cy="154781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1839119</xdr:colOff>
      <xdr:row>625</xdr:row>
      <xdr:rowOff>47625</xdr:rowOff>
    </xdr:from>
    <xdr:to>
      <xdr:col>1</xdr:col>
      <xdr:colOff>2139950</xdr:colOff>
      <xdr:row>630</xdr:row>
      <xdr:rowOff>140657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44E8F8C8-8BA9-1F7F-85FB-210F7E617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946275" y="115157250"/>
          <a:ext cx="307181" cy="989175"/>
        </a:xfrm>
        <a:prstGeom prst="rect">
          <a:avLst/>
        </a:prstGeom>
      </xdr:spPr>
    </xdr:pic>
    <xdr:clientData/>
  </xdr:twoCellAnchor>
  <xdr:twoCellAnchor editAs="oneCell">
    <xdr:from>
      <xdr:col>1</xdr:col>
      <xdr:colOff>237333</xdr:colOff>
      <xdr:row>626</xdr:row>
      <xdr:rowOff>84138</xdr:rowOff>
    </xdr:from>
    <xdr:to>
      <xdr:col>1</xdr:col>
      <xdr:colOff>1778982</xdr:colOff>
      <xdr:row>629</xdr:row>
      <xdr:rowOff>170542</xdr:rowOff>
    </xdr:to>
    <xdr:pic>
      <xdr:nvPicPr>
        <xdr:cNvPr id="619" name="Obrázek 17">
          <a:extLst>
            <a:ext uri="{FF2B5EF4-FFF2-40B4-BE49-F238E27FC236}">
              <a16:creationId xmlns:a16="http://schemas.microsoft.com/office/drawing/2014/main" id="{507B5D0D-CFC6-41CC-8679-333F370D9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16200000">
          <a:off x="795681" y="114921165"/>
          <a:ext cx="642439" cy="1544824"/>
        </a:xfrm>
        <a:prstGeom prst="rect">
          <a:avLst/>
        </a:prstGeom>
      </xdr:spPr>
    </xdr:pic>
    <xdr:clientData/>
  </xdr:twoCellAnchor>
  <xdr:twoCellAnchor editAs="oneCell">
    <xdr:from>
      <xdr:col>1</xdr:col>
      <xdr:colOff>1824832</xdr:colOff>
      <xdr:row>678</xdr:row>
      <xdr:rowOff>76993</xdr:rowOff>
    </xdr:from>
    <xdr:to>
      <xdr:col>1</xdr:col>
      <xdr:colOff>2449513</xdr:colOff>
      <xdr:row>685</xdr:row>
      <xdr:rowOff>102718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8C85A757-3961-E3C2-1947-2A899C7D0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931988" y="125009274"/>
          <a:ext cx="624681" cy="1272706"/>
        </a:xfrm>
        <a:prstGeom prst="rect">
          <a:avLst/>
        </a:prstGeom>
      </xdr:spPr>
    </xdr:pic>
    <xdr:clientData/>
  </xdr:twoCellAnchor>
  <xdr:twoCellAnchor editAs="oneCell">
    <xdr:from>
      <xdr:col>1</xdr:col>
      <xdr:colOff>1732756</xdr:colOff>
      <xdr:row>605</xdr:row>
      <xdr:rowOff>47626</xdr:rowOff>
    </xdr:from>
    <xdr:to>
      <xdr:col>1</xdr:col>
      <xdr:colOff>2464593</xdr:colOff>
      <xdr:row>605</xdr:row>
      <xdr:rowOff>160653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8F23C3B1-81DD-41E0-B27D-26C0C9FBB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9912" y="111406782"/>
          <a:ext cx="731837" cy="122552"/>
        </a:xfrm>
        <a:prstGeom prst="rect">
          <a:avLst/>
        </a:prstGeom>
      </xdr:spPr>
    </xdr:pic>
    <xdr:clientData/>
  </xdr:twoCellAnchor>
  <xdr:twoCellAnchor editAs="oneCell">
    <xdr:from>
      <xdr:col>1</xdr:col>
      <xdr:colOff>526222</xdr:colOff>
      <xdr:row>767</xdr:row>
      <xdr:rowOff>101635</xdr:rowOff>
    </xdr:from>
    <xdr:to>
      <xdr:col>1</xdr:col>
      <xdr:colOff>2104278</xdr:colOff>
      <xdr:row>769</xdr:row>
      <xdr:rowOff>20686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106788-84EC-5841-46BB-3C37DA9D3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16200000">
          <a:off x="1285874" y="140288170"/>
          <a:ext cx="276239" cy="1581231"/>
        </a:xfrm>
        <a:prstGeom prst="rect">
          <a:avLst/>
        </a:prstGeom>
      </xdr:spPr>
    </xdr:pic>
    <xdr:clientData/>
  </xdr:twoCellAnchor>
  <xdr:twoCellAnchor editAs="oneCell">
    <xdr:from>
      <xdr:col>1</xdr:col>
      <xdr:colOff>375443</xdr:colOff>
      <xdr:row>775</xdr:row>
      <xdr:rowOff>169861</xdr:rowOff>
    </xdr:from>
    <xdr:to>
      <xdr:col>1</xdr:col>
      <xdr:colOff>2045579</xdr:colOff>
      <xdr:row>779</xdr:row>
      <xdr:rowOff>55592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C3241198-777B-3F54-753C-2DF38FB5D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482599" y="142259049"/>
          <a:ext cx="1676486" cy="612806"/>
        </a:xfrm>
        <a:prstGeom prst="rect">
          <a:avLst/>
        </a:prstGeom>
      </xdr:spPr>
    </xdr:pic>
    <xdr:clientData/>
  </xdr:twoCellAnchor>
  <xdr:twoCellAnchor editAs="oneCell">
    <xdr:from>
      <xdr:col>1</xdr:col>
      <xdr:colOff>1292225</xdr:colOff>
      <xdr:row>796</xdr:row>
      <xdr:rowOff>20638</xdr:rowOff>
    </xdr:from>
    <xdr:to>
      <xdr:col>1</xdr:col>
      <xdr:colOff>1828827</xdr:colOff>
      <xdr:row>797</xdr:row>
      <xdr:rowOff>87325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95001A48-4ECC-369A-A5DA-CBD28AB93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1399381" y="143621919"/>
          <a:ext cx="536602" cy="238931"/>
        </a:xfrm>
        <a:prstGeom prst="rect">
          <a:avLst/>
        </a:prstGeom>
      </xdr:spPr>
    </xdr:pic>
    <xdr:clientData/>
  </xdr:twoCellAnchor>
  <xdr:twoCellAnchor editAs="oneCell">
    <xdr:from>
      <xdr:col>1</xdr:col>
      <xdr:colOff>1880394</xdr:colOff>
      <xdr:row>795</xdr:row>
      <xdr:rowOff>83344</xdr:rowOff>
    </xdr:from>
    <xdr:to>
      <xdr:col>1</xdr:col>
      <xdr:colOff>2502694</xdr:colOff>
      <xdr:row>797</xdr:row>
      <xdr:rowOff>126539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BEE2932E-6500-B6BE-885B-0AEDEC301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987550" y="143506032"/>
          <a:ext cx="628650" cy="394033"/>
        </a:xfrm>
        <a:prstGeom prst="rect">
          <a:avLst/>
        </a:prstGeom>
      </xdr:spPr>
    </xdr:pic>
    <xdr:clientData/>
  </xdr:twoCellAnchor>
  <xdr:twoCellAnchor editAs="oneCell">
    <xdr:from>
      <xdr:col>1</xdr:col>
      <xdr:colOff>68242</xdr:colOff>
      <xdr:row>795</xdr:row>
      <xdr:rowOff>176235</xdr:rowOff>
    </xdr:from>
    <xdr:to>
      <xdr:col>1</xdr:col>
      <xdr:colOff>1258928</xdr:colOff>
      <xdr:row>797</xdr:row>
      <xdr:rowOff>87350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568859C7-CC08-80AB-D4DC-5141C9207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16200000">
          <a:off x="628652" y="150301325"/>
          <a:ext cx="285765" cy="1190686"/>
        </a:xfrm>
        <a:prstGeom prst="rect">
          <a:avLst/>
        </a:prstGeom>
      </xdr:spPr>
    </xdr:pic>
    <xdr:clientData/>
  </xdr:twoCellAnchor>
  <xdr:twoCellAnchor editAs="oneCell">
    <xdr:from>
      <xdr:col>1</xdr:col>
      <xdr:colOff>99241</xdr:colOff>
      <xdr:row>892</xdr:row>
      <xdr:rowOff>91398</xdr:rowOff>
    </xdr:from>
    <xdr:to>
      <xdr:col>1</xdr:col>
      <xdr:colOff>2418933</xdr:colOff>
      <xdr:row>894</xdr:row>
      <xdr:rowOff>88223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5A26C40D-FBAE-A934-B00C-2947F4F7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19064928">
          <a:off x="206397" y="164338117"/>
          <a:ext cx="2319692" cy="358893"/>
        </a:xfrm>
        <a:prstGeom prst="rect">
          <a:avLst/>
        </a:prstGeom>
      </xdr:spPr>
    </xdr:pic>
    <xdr:clientData/>
  </xdr:twoCellAnchor>
  <xdr:twoCellAnchor editAs="oneCell">
    <xdr:from>
      <xdr:col>1</xdr:col>
      <xdr:colOff>1971675</xdr:colOff>
      <xdr:row>1088</xdr:row>
      <xdr:rowOff>31750</xdr:rowOff>
    </xdr:from>
    <xdr:to>
      <xdr:col>1</xdr:col>
      <xdr:colOff>2390796</xdr:colOff>
      <xdr:row>1090</xdr:row>
      <xdr:rowOff>92098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ED316FBE-55CF-04CF-95B4-7C395146C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2079625" y="206235300"/>
          <a:ext cx="415946" cy="425472"/>
        </a:xfrm>
        <a:prstGeom prst="rect">
          <a:avLst/>
        </a:prstGeom>
      </xdr:spPr>
    </xdr:pic>
    <xdr:clientData/>
  </xdr:twoCellAnchor>
  <xdr:twoCellAnchor editAs="oneCell">
    <xdr:from>
      <xdr:col>1</xdr:col>
      <xdr:colOff>1952625</xdr:colOff>
      <xdr:row>1091</xdr:row>
      <xdr:rowOff>76200</xdr:rowOff>
    </xdr:from>
    <xdr:to>
      <xdr:col>1</xdr:col>
      <xdr:colOff>2362221</xdr:colOff>
      <xdr:row>1093</xdr:row>
      <xdr:rowOff>139723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9332ED57-B46B-7F6C-E4CA-8B78CF416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2060575" y="206832200"/>
          <a:ext cx="409596" cy="425472"/>
        </a:xfrm>
        <a:prstGeom prst="rect">
          <a:avLst/>
        </a:prstGeom>
      </xdr:spPr>
    </xdr:pic>
    <xdr:clientData/>
  </xdr:twoCellAnchor>
  <xdr:twoCellAnchor editAs="oneCell">
    <xdr:from>
      <xdr:col>1</xdr:col>
      <xdr:colOff>2155031</xdr:colOff>
      <xdr:row>1194</xdr:row>
      <xdr:rowOff>80169</xdr:rowOff>
    </xdr:from>
    <xdr:to>
      <xdr:col>1</xdr:col>
      <xdr:colOff>2372253</xdr:colOff>
      <xdr:row>1197</xdr:row>
      <xdr:rowOff>155461</xdr:rowOff>
    </xdr:to>
    <xdr:pic>
      <xdr:nvPicPr>
        <xdr:cNvPr id="628" name="Picture 179">
          <a:extLst>
            <a:ext uri="{FF2B5EF4-FFF2-40B4-BE49-F238E27FC236}">
              <a16:creationId xmlns:a16="http://schemas.microsoft.com/office/drawing/2014/main" id="{769E4570-6821-45BC-9307-A7DF01AAC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187" y="222881825"/>
          <a:ext cx="220397" cy="649286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2116626</xdr:colOff>
      <xdr:row>1251</xdr:row>
      <xdr:rowOff>110331</xdr:rowOff>
    </xdr:from>
    <xdr:to>
      <xdr:col>1</xdr:col>
      <xdr:colOff>2294435</xdr:colOff>
      <xdr:row>1254</xdr:row>
      <xdr:rowOff>133928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D8F8F11F-C4C8-C656-FE56-5A43E29B0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2223782" y="232579862"/>
          <a:ext cx="177809" cy="571285"/>
        </a:xfrm>
        <a:prstGeom prst="rect">
          <a:avLst/>
        </a:prstGeom>
      </xdr:spPr>
    </xdr:pic>
    <xdr:clientData/>
  </xdr:twoCellAnchor>
  <xdr:twoCellAnchor editAs="oneCell">
    <xdr:from>
      <xdr:col>1</xdr:col>
      <xdr:colOff>2284046</xdr:colOff>
      <xdr:row>1252</xdr:row>
      <xdr:rowOff>81817</xdr:rowOff>
    </xdr:from>
    <xdr:to>
      <xdr:col>1</xdr:col>
      <xdr:colOff>2531709</xdr:colOff>
      <xdr:row>1254</xdr:row>
      <xdr:rowOff>150468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B78096B1-6668-333D-EADE-82A56043A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2387234" y="235571567"/>
          <a:ext cx="247663" cy="44012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1905180</xdr:colOff>
      <xdr:row>1259</xdr:row>
      <xdr:rowOff>69258</xdr:rowOff>
    </xdr:from>
    <xdr:to>
      <xdr:col>1</xdr:col>
      <xdr:colOff>2217738</xdr:colOff>
      <xdr:row>1262</xdr:row>
      <xdr:rowOff>47827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02102872-FC80-3862-0176-A3CB5EDA4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2012336" y="231848227"/>
          <a:ext cx="309383" cy="532886"/>
        </a:xfrm>
        <a:prstGeom prst="rect">
          <a:avLst/>
        </a:prstGeom>
      </xdr:spPr>
    </xdr:pic>
    <xdr:clientData/>
  </xdr:twoCellAnchor>
  <xdr:twoCellAnchor editAs="oneCell">
    <xdr:from>
      <xdr:col>1</xdr:col>
      <xdr:colOff>130969</xdr:colOff>
      <xdr:row>1259</xdr:row>
      <xdr:rowOff>154781</xdr:rowOff>
    </xdr:from>
    <xdr:to>
      <xdr:col>1</xdr:col>
      <xdr:colOff>521494</xdr:colOff>
      <xdr:row>1262</xdr:row>
      <xdr:rowOff>11112</xdr:rowOff>
    </xdr:to>
    <xdr:pic>
      <xdr:nvPicPr>
        <xdr:cNvPr id="632" name="Picture 141">
          <a:extLst>
            <a:ext uri="{FF2B5EF4-FFF2-40B4-BE49-F238E27FC236}">
              <a16:creationId xmlns:a16="http://schemas.microsoft.com/office/drawing/2014/main" id="{B608E17B-FF6D-45E5-8E63-50CD9FF2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231933750"/>
          <a:ext cx="387350" cy="385762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107157</xdr:colOff>
      <xdr:row>1262</xdr:row>
      <xdr:rowOff>107156</xdr:rowOff>
    </xdr:from>
    <xdr:to>
      <xdr:col>1</xdr:col>
      <xdr:colOff>513578</xdr:colOff>
      <xdr:row>1264</xdr:row>
      <xdr:rowOff>161154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E617089F-A788-4875-ADF8-86BF7990F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214313" y="232421906"/>
          <a:ext cx="406421" cy="414360"/>
        </a:xfrm>
        <a:prstGeom prst="rect">
          <a:avLst/>
        </a:prstGeom>
      </xdr:spPr>
    </xdr:pic>
    <xdr:clientData/>
  </xdr:twoCellAnchor>
  <xdr:twoCellAnchor editAs="oneCell">
    <xdr:from>
      <xdr:col>1</xdr:col>
      <xdr:colOff>1868487</xdr:colOff>
      <xdr:row>1531</xdr:row>
      <xdr:rowOff>47626</xdr:rowOff>
    </xdr:from>
    <xdr:to>
      <xdr:col>1</xdr:col>
      <xdr:colOff>2484322</xdr:colOff>
      <xdr:row>1533</xdr:row>
      <xdr:rowOff>73820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F0CDFAEA-39AC-92E9-2242-6A88C703C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975643" y="279332532"/>
          <a:ext cx="612660" cy="386556"/>
        </a:xfrm>
        <a:prstGeom prst="rect">
          <a:avLst/>
        </a:prstGeom>
      </xdr:spPr>
    </xdr:pic>
    <xdr:clientData/>
  </xdr:twoCellAnchor>
  <xdr:twoCellAnchor editAs="oneCell">
    <xdr:from>
      <xdr:col>1</xdr:col>
      <xdr:colOff>2012157</xdr:colOff>
      <xdr:row>1582</xdr:row>
      <xdr:rowOff>119064</xdr:rowOff>
    </xdr:from>
    <xdr:to>
      <xdr:col>1</xdr:col>
      <xdr:colOff>2207938</xdr:colOff>
      <xdr:row>1585</xdr:row>
      <xdr:rowOff>103983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4DB9D6-CC13-80AB-7B9D-4E5F0BCF9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119313" y="288166970"/>
          <a:ext cx="195781" cy="535780"/>
        </a:xfrm>
        <a:prstGeom prst="rect">
          <a:avLst/>
        </a:prstGeom>
      </xdr:spPr>
    </xdr:pic>
    <xdr:clientData/>
  </xdr:twoCellAnchor>
  <xdr:twoCellAnchor editAs="oneCell">
    <xdr:from>
      <xdr:col>1</xdr:col>
      <xdr:colOff>696915</xdr:colOff>
      <xdr:row>1607</xdr:row>
      <xdr:rowOff>47626</xdr:rowOff>
    </xdr:from>
    <xdr:to>
      <xdr:col>1</xdr:col>
      <xdr:colOff>2027240</xdr:colOff>
      <xdr:row>1608</xdr:row>
      <xdr:rowOff>103158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434E545-1607-FA32-A23F-95161A2C4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804071" y="296382282"/>
          <a:ext cx="1333500" cy="227777"/>
        </a:xfrm>
        <a:prstGeom prst="rect">
          <a:avLst/>
        </a:prstGeom>
      </xdr:spPr>
    </xdr:pic>
    <xdr:clientData/>
  </xdr:twoCellAnchor>
  <xdr:twoCellAnchor editAs="oneCell">
    <xdr:from>
      <xdr:col>1</xdr:col>
      <xdr:colOff>1518444</xdr:colOff>
      <xdr:row>1627</xdr:row>
      <xdr:rowOff>88900</xdr:rowOff>
    </xdr:from>
    <xdr:to>
      <xdr:col>1</xdr:col>
      <xdr:colOff>2407444</xdr:colOff>
      <xdr:row>1628</xdr:row>
      <xdr:rowOff>64293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256219E-58D7-D8A1-09BE-7D0E54F48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625600" y="296352119"/>
          <a:ext cx="895350" cy="178419"/>
        </a:xfrm>
        <a:prstGeom prst="rect">
          <a:avLst/>
        </a:prstGeom>
      </xdr:spPr>
    </xdr:pic>
    <xdr:clientData/>
  </xdr:twoCellAnchor>
  <xdr:twoCellAnchor editAs="oneCell">
    <xdr:from>
      <xdr:col>1</xdr:col>
      <xdr:colOff>746918</xdr:colOff>
      <xdr:row>1631</xdr:row>
      <xdr:rowOff>154782</xdr:rowOff>
    </xdr:from>
    <xdr:to>
      <xdr:col>1</xdr:col>
      <xdr:colOff>2388477</xdr:colOff>
      <xdr:row>1632</xdr:row>
      <xdr:rowOff>142875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6EF8A63F-BC30-84AC-E790-E7578E0C3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854074" y="297132376"/>
          <a:ext cx="1641559" cy="19686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1494631</xdr:colOff>
      <xdr:row>1641</xdr:row>
      <xdr:rowOff>65881</xdr:rowOff>
    </xdr:from>
    <xdr:to>
      <xdr:col>1</xdr:col>
      <xdr:colOff>2427457</xdr:colOff>
      <xdr:row>1642</xdr:row>
      <xdr:rowOff>107157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33F30E3A-5F8C-FD43-A6BA-DFA91F520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1601787" y="298829412"/>
          <a:ext cx="929651" cy="216695"/>
        </a:xfrm>
        <a:prstGeom prst="rect">
          <a:avLst/>
        </a:prstGeom>
      </xdr:spPr>
    </xdr:pic>
    <xdr:clientData/>
  </xdr:twoCellAnchor>
  <xdr:twoCellAnchor editAs="oneCell">
    <xdr:from>
      <xdr:col>1</xdr:col>
      <xdr:colOff>2006776</xdr:colOff>
      <xdr:row>1651</xdr:row>
      <xdr:rowOff>37925</xdr:rowOff>
    </xdr:from>
    <xdr:to>
      <xdr:col>1</xdr:col>
      <xdr:colOff>2447307</xdr:colOff>
      <xdr:row>1651</xdr:row>
      <xdr:rowOff>164480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DB6CF814-2666-30AA-9775-FC3E73138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16200000">
          <a:off x="2270920" y="300990000"/>
          <a:ext cx="126555" cy="440531"/>
        </a:xfrm>
        <a:prstGeom prst="rect">
          <a:avLst/>
        </a:prstGeom>
      </xdr:spPr>
    </xdr:pic>
    <xdr:clientData/>
  </xdr:twoCellAnchor>
  <xdr:twoCellAnchor editAs="oneCell">
    <xdr:from>
      <xdr:col>1</xdr:col>
      <xdr:colOff>1377950</xdr:colOff>
      <xdr:row>1658</xdr:row>
      <xdr:rowOff>19050</xdr:rowOff>
    </xdr:from>
    <xdr:to>
      <xdr:col>1</xdr:col>
      <xdr:colOff>2524184</xdr:colOff>
      <xdr:row>1658</xdr:row>
      <xdr:rowOff>158757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B9E59493-A617-D40E-BBFC-79F55C9AB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485900" y="311931050"/>
          <a:ext cx="1143059" cy="142882"/>
        </a:xfrm>
        <a:prstGeom prst="rect">
          <a:avLst/>
        </a:prstGeom>
      </xdr:spPr>
    </xdr:pic>
    <xdr:clientData/>
  </xdr:twoCellAnchor>
  <xdr:twoCellAnchor editAs="oneCell">
    <xdr:from>
      <xdr:col>1</xdr:col>
      <xdr:colOff>1643062</xdr:colOff>
      <xdr:row>1661</xdr:row>
      <xdr:rowOff>11907</xdr:rowOff>
    </xdr:from>
    <xdr:to>
      <xdr:col>1</xdr:col>
      <xdr:colOff>2465836</xdr:colOff>
      <xdr:row>1661</xdr:row>
      <xdr:rowOff>163513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C4C6608D-78A7-3135-9218-E1400F860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flipV="1">
          <a:off x="1750218" y="302704501"/>
          <a:ext cx="829124" cy="154781"/>
        </a:xfrm>
        <a:prstGeom prst="rect">
          <a:avLst/>
        </a:prstGeom>
      </xdr:spPr>
    </xdr:pic>
    <xdr:clientData/>
  </xdr:twoCellAnchor>
  <xdr:twoCellAnchor editAs="oneCell">
    <xdr:from>
      <xdr:col>1</xdr:col>
      <xdr:colOff>2119312</xdr:colOff>
      <xdr:row>1681</xdr:row>
      <xdr:rowOff>83344</xdr:rowOff>
    </xdr:from>
    <xdr:to>
      <xdr:col>1</xdr:col>
      <xdr:colOff>2349595</xdr:colOff>
      <xdr:row>1687</xdr:row>
      <xdr:rowOff>47626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0C61FA3E-6B81-1A89-86C4-3F333A20B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226468" y="306169219"/>
          <a:ext cx="233458" cy="1032669"/>
        </a:xfrm>
        <a:prstGeom prst="rect">
          <a:avLst/>
        </a:prstGeom>
      </xdr:spPr>
    </xdr:pic>
    <xdr:clientData/>
  </xdr:twoCellAnchor>
  <xdr:twoCellAnchor editAs="oneCell">
    <xdr:from>
      <xdr:col>1</xdr:col>
      <xdr:colOff>1214310</xdr:colOff>
      <xdr:row>1716</xdr:row>
      <xdr:rowOff>35765</xdr:rowOff>
    </xdr:from>
    <xdr:to>
      <xdr:col>1</xdr:col>
      <xdr:colOff>2487359</xdr:colOff>
      <xdr:row>1716</xdr:row>
      <xdr:rowOff>161130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DCAE8675-6056-5844-AC32-B078E20B5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321466" y="312384328"/>
          <a:ext cx="1273049" cy="119015"/>
        </a:xfrm>
        <a:prstGeom prst="rect">
          <a:avLst/>
        </a:prstGeom>
      </xdr:spPr>
    </xdr:pic>
    <xdr:clientData/>
  </xdr:twoCellAnchor>
  <xdr:twoCellAnchor editAs="oneCell">
    <xdr:from>
      <xdr:col>1</xdr:col>
      <xdr:colOff>1199357</xdr:colOff>
      <xdr:row>1756</xdr:row>
      <xdr:rowOff>89693</xdr:rowOff>
    </xdr:from>
    <xdr:to>
      <xdr:col>1</xdr:col>
      <xdr:colOff>1598613</xdr:colOff>
      <xdr:row>1761</xdr:row>
      <xdr:rowOff>65338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01278CA8-9F8C-ECE8-5845-066058BA1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1306513" y="324701693"/>
          <a:ext cx="399256" cy="878138"/>
        </a:xfrm>
        <a:prstGeom prst="rect">
          <a:avLst/>
        </a:prstGeom>
      </xdr:spPr>
    </xdr:pic>
    <xdr:clientData/>
  </xdr:twoCellAnchor>
  <xdr:twoCellAnchor editAs="oneCell">
    <xdr:from>
      <xdr:col>1</xdr:col>
      <xdr:colOff>783431</xdr:colOff>
      <xdr:row>1796</xdr:row>
      <xdr:rowOff>74613</xdr:rowOff>
    </xdr:from>
    <xdr:to>
      <xdr:col>1</xdr:col>
      <xdr:colOff>1713866</xdr:colOff>
      <xdr:row>1797</xdr:row>
      <xdr:rowOff>55563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99BCBD1E-F37A-A8AE-52A4-726CE4DEA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890587" y="332497113"/>
          <a:ext cx="930435" cy="172243"/>
        </a:xfrm>
        <a:prstGeom prst="rect">
          <a:avLst/>
        </a:prstGeom>
      </xdr:spPr>
    </xdr:pic>
    <xdr:clientData/>
  </xdr:twoCellAnchor>
  <xdr:twoCellAnchor editAs="oneCell">
    <xdr:from>
      <xdr:col>1</xdr:col>
      <xdr:colOff>2211387</xdr:colOff>
      <xdr:row>1805</xdr:row>
      <xdr:rowOff>31750</xdr:rowOff>
    </xdr:from>
    <xdr:to>
      <xdr:col>1</xdr:col>
      <xdr:colOff>2516203</xdr:colOff>
      <xdr:row>1807</xdr:row>
      <xdr:rowOff>82571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3802BA7B-C893-D620-1AAA-C0F810EED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2314575" y="341098188"/>
          <a:ext cx="304816" cy="412772"/>
        </a:xfrm>
        <a:prstGeom prst="rect">
          <a:avLst/>
        </a:prstGeom>
      </xdr:spPr>
    </xdr:pic>
    <xdr:clientData/>
  </xdr:twoCellAnchor>
  <xdr:twoCellAnchor editAs="oneCell">
    <xdr:from>
      <xdr:col>1</xdr:col>
      <xdr:colOff>1821657</xdr:colOff>
      <xdr:row>1814</xdr:row>
      <xdr:rowOff>8731</xdr:rowOff>
    </xdr:from>
    <xdr:to>
      <xdr:col>1</xdr:col>
      <xdr:colOff>2216955</xdr:colOff>
      <xdr:row>1815</xdr:row>
      <xdr:rowOff>161130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C268683C-8581-8DB7-D934-6973CA844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928813" y="325882794"/>
          <a:ext cx="395298" cy="324643"/>
        </a:xfrm>
        <a:prstGeom prst="rect">
          <a:avLst/>
        </a:prstGeom>
      </xdr:spPr>
    </xdr:pic>
    <xdr:clientData/>
  </xdr:twoCellAnchor>
  <xdr:twoCellAnchor editAs="oneCell">
    <xdr:from>
      <xdr:col>1</xdr:col>
      <xdr:colOff>1678781</xdr:colOff>
      <xdr:row>1824</xdr:row>
      <xdr:rowOff>53976</xdr:rowOff>
    </xdr:from>
    <xdr:to>
      <xdr:col>1</xdr:col>
      <xdr:colOff>2351088</xdr:colOff>
      <xdr:row>1825</xdr:row>
      <xdr:rowOff>164315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69778D94-5F7E-8286-594D-DEF533CC4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1785937" y="337667601"/>
          <a:ext cx="675482" cy="288933"/>
        </a:xfrm>
        <a:prstGeom prst="rect">
          <a:avLst/>
        </a:prstGeom>
      </xdr:spPr>
    </xdr:pic>
    <xdr:clientData/>
  </xdr:twoCellAnchor>
  <xdr:twoCellAnchor editAs="oneCell">
    <xdr:from>
      <xdr:col>1</xdr:col>
      <xdr:colOff>1970881</xdr:colOff>
      <xdr:row>1827</xdr:row>
      <xdr:rowOff>53182</xdr:rowOff>
    </xdr:from>
    <xdr:to>
      <xdr:col>1</xdr:col>
      <xdr:colOff>2410619</xdr:colOff>
      <xdr:row>1828</xdr:row>
      <xdr:rowOff>174108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C3BFB909-E537-4DDB-9D7A-9B63698A1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2078037" y="338202588"/>
          <a:ext cx="442913" cy="299520"/>
        </a:xfrm>
        <a:prstGeom prst="rect">
          <a:avLst/>
        </a:prstGeom>
      </xdr:spPr>
    </xdr:pic>
    <xdr:clientData/>
  </xdr:twoCellAnchor>
  <xdr:twoCellAnchor editAs="oneCell">
    <xdr:from>
      <xdr:col>1</xdr:col>
      <xdr:colOff>1500189</xdr:colOff>
      <xdr:row>1830</xdr:row>
      <xdr:rowOff>154781</xdr:rowOff>
    </xdr:from>
    <xdr:to>
      <xdr:col>1</xdr:col>
      <xdr:colOff>2447133</xdr:colOff>
      <xdr:row>1833</xdr:row>
      <xdr:rowOff>30261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FD00D90B-372B-0C51-D50A-EC5F0814B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1607345" y="338839969"/>
          <a:ext cx="943769" cy="414438"/>
        </a:xfrm>
        <a:prstGeom prst="rect">
          <a:avLst/>
        </a:prstGeom>
      </xdr:spPr>
    </xdr:pic>
    <xdr:clientData/>
  </xdr:twoCellAnchor>
  <xdr:twoCellAnchor editAs="oneCell">
    <xdr:from>
      <xdr:col>1</xdr:col>
      <xdr:colOff>1631156</xdr:colOff>
      <xdr:row>1838</xdr:row>
      <xdr:rowOff>47624</xdr:rowOff>
    </xdr:from>
    <xdr:to>
      <xdr:col>1</xdr:col>
      <xdr:colOff>2369343</xdr:colOff>
      <xdr:row>1840</xdr:row>
      <xdr:rowOff>164908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02444D46-DA67-7B6B-0F79-3FEEA9268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738312" y="340161562"/>
          <a:ext cx="735012" cy="461773"/>
        </a:xfrm>
        <a:prstGeom prst="rect">
          <a:avLst/>
        </a:prstGeom>
      </xdr:spPr>
    </xdr:pic>
    <xdr:clientData/>
  </xdr:twoCellAnchor>
  <xdr:twoCellAnchor editAs="oneCell">
    <xdr:from>
      <xdr:col>1</xdr:col>
      <xdr:colOff>1684339</xdr:colOff>
      <xdr:row>1842</xdr:row>
      <xdr:rowOff>95249</xdr:rowOff>
    </xdr:from>
    <xdr:to>
      <xdr:col>1</xdr:col>
      <xdr:colOff>2416970</xdr:colOff>
      <xdr:row>1845</xdr:row>
      <xdr:rowOff>11763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29A7529C-90BF-ACEC-FE0F-1588E46DF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791495" y="340923562"/>
          <a:ext cx="732631" cy="442772"/>
        </a:xfrm>
        <a:prstGeom prst="rect">
          <a:avLst/>
        </a:prstGeom>
      </xdr:spPr>
    </xdr:pic>
    <xdr:clientData/>
  </xdr:twoCellAnchor>
  <xdr:twoCellAnchor editAs="oneCell">
    <xdr:from>
      <xdr:col>1</xdr:col>
      <xdr:colOff>1612903</xdr:colOff>
      <xdr:row>1848</xdr:row>
      <xdr:rowOff>17461</xdr:rowOff>
    </xdr:from>
    <xdr:to>
      <xdr:col>1</xdr:col>
      <xdr:colOff>2410620</xdr:colOff>
      <xdr:row>1851</xdr:row>
      <xdr:rowOff>57940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80BD6F14-CBE4-B7BF-926B-92A9C2378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720059" y="341917336"/>
          <a:ext cx="800892" cy="576260"/>
        </a:xfrm>
        <a:prstGeom prst="rect">
          <a:avLst/>
        </a:prstGeom>
      </xdr:spPr>
    </xdr:pic>
    <xdr:clientData/>
  </xdr:twoCellAnchor>
  <xdr:twoCellAnchor editAs="oneCell">
    <xdr:from>
      <xdr:col>1</xdr:col>
      <xdr:colOff>1535906</xdr:colOff>
      <xdr:row>1854</xdr:row>
      <xdr:rowOff>59531</xdr:rowOff>
    </xdr:from>
    <xdr:to>
      <xdr:col>1</xdr:col>
      <xdr:colOff>2495550</xdr:colOff>
      <xdr:row>1856</xdr:row>
      <xdr:rowOff>104083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38C9A70B-7515-44C4-8127-F287E6DFB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1643062" y="343054781"/>
          <a:ext cx="959644" cy="404913"/>
        </a:xfrm>
        <a:prstGeom prst="rect">
          <a:avLst/>
        </a:prstGeom>
      </xdr:spPr>
    </xdr:pic>
    <xdr:clientData/>
  </xdr:twoCellAnchor>
  <xdr:twoCellAnchor editAs="oneCell">
    <xdr:from>
      <xdr:col>1</xdr:col>
      <xdr:colOff>1482724</xdr:colOff>
      <xdr:row>1861</xdr:row>
      <xdr:rowOff>5558</xdr:rowOff>
    </xdr:from>
    <xdr:to>
      <xdr:col>1</xdr:col>
      <xdr:colOff>2428875</xdr:colOff>
      <xdr:row>1864</xdr:row>
      <xdr:rowOff>47533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FD312435-FAD7-E073-E8AA-37249A445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1589880" y="344250964"/>
          <a:ext cx="949326" cy="584105"/>
        </a:xfrm>
        <a:prstGeom prst="rect">
          <a:avLst/>
        </a:prstGeom>
      </xdr:spPr>
    </xdr:pic>
    <xdr:clientData/>
  </xdr:twoCellAnchor>
  <xdr:twoCellAnchor editAs="oneCell">
    <xdr:from>
      <xdr:col>1</xdr:col>
      <xdr:colOff>1535907</xdr:colOff>
      <xdr:row>1870</xdr:row>
      <xdr:rowOff>0</xdr:rowOff>
    </xdr:from>
    <xdr:to>
      <xdr:col>1</xdr:col>
      <xdr:colOff>2345532</xdr:colOff>
      <xdr:row>1872</xdr:row>
      <xdr:rowOff>87987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8E365D32-23DE-36DD-5723-41AF8DBD8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1643063" y="345852750"/>
          <a:ext cx="809625" cy="448348"/>
        </a:xfrm>
        <a:prstGeom prst="rect">
          <a:avLst/>
        </a:prstGeom>
      </xdr:spPr>
    </xdr:pic>
    <xdr:clientData/>
  </xdr:twoCellAnchor>
  <xdr:twoCellAnchor editAs="oneCell">
    <xdr:from>
      <xdr:col>1</xdr:col>
      <xdr:colOff>1878013</xdr:colOff>
      <xdr:row>1876</xdr:row>
      <xdr:rowOff>0</xdr:rowOff>
    </xdr:from>
    <xdr:to>
      <xdr:col>1</xdr:col>
      <xdr:colOff>2408624</xdr:colOff>
      <xdr:row>1877</xdr:row>
      <xdr:rowOff>142875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FA7A35BF-4B57-BF07-E57C-F633834B0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1985169" y="346960031"/>
          <a:ext cx="533786" cy="318294"/>
        </a:xfrm>
        <a:prstGeom prst="rect">
          <a:avLst/>
        </a:prstGeom>
      </xdr:spPr>
    </xdr:pic>
    <xdr:clientData/>
  </xdr:twoCellAnchor>
  <xdr:twoCellAnchor editAs="oneCell">
    <xdr:from>
      <xdr:col>1</xdr:col>
      <xdr:colOff>1631156</xdr:colOff>
      <xdr:row>1877</xdr:row>
      <xdr:rowOff>196850</xdr:rowOff>
    </xdr:from>
    <xdr:to>
      <xdr:col>1</xdr:col>
      <xdr:colOff>2202656</xdr:colOff>
      <xdr:row>1880</xdr:row>
      <xdr:rowOff>7144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36118FA2-6083-BFAA-8521-256604FBD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1738312" y="347335475"/>
          <a:ext cx="568325" cy="372434"/>
        </a:xfrm>
        <a:prstGeom prst="rect">
          <a:avLst/>
        </a:prstGeom>
      </xdr:spPr>
    </xdr:pic>
    <xdr:clientData/>
  </xdr:twoCellAnchor>
  <xdr:twoCellAnchor editAs="oneCell">
    <xdr:from>
      <xdr:col>1</xdr:col>
      <xdr:colOff>1851024</xdr:colOff>
      <xdr:row>1880</xdr:row>
      <xdr:rowOff>119064</xdr:rowOff>
    </xdr:from>
    <xdr:to>
      <xdr:col>1</xdr:col>
      <xdr:colOff>2455863</xdr:colOff>
      <xdr:row>1882</xdr:row>
      <xdr:rowOff>126402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52CCAFAE-54B7-676D-9FEF-C11D79B8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958180" y="347817283"/>
          <a:ext cx="604839" cy="391513"/>
        </a:xfrm>
        <a:prstGeom prst="rect">
          <a:avLst/>
        </a:prstGeom>
      </xdr:spPr>
    </xdr:pic>
    <xdr:clientData/>
  </xdr:twoCellAnchor>
  <xdr:twoCellAnchor editAs="oneCell">
    <xdr:from>
      <xdr:col>1</xdr:col>
      <xdr:colOff>1358106</xdr:colOff>
      <xdr:row>1885</xdr:row>
      <xdr:rowOff>172246</xdr:rowOff>
    </xdr:from>
    <xdr:to>
      <xdr:col>1</xdr:col>
      <xdr:colOff>2416968</xdr:colOff>
      <xdr:row>1889</xdr:row>
      <xdr:rowOff>9528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86384875-514F-04CA-6B84-EB93C612A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465262" y="348799152"/>
          <a:ext cx="1058862" cy="556806"/>
        </a:xfrm>
        <a:prstGeom prst="rect">
          <a:avLst/>
        </a:prstGeom>
      </xdr:spPr>
    </xdr:pic>
    <xdr:clientData/>
  </xdr:twoCellAnchor>
  <xdr:twoCellAnchor editAs="oneCell">
    <xdr:from>
      <xdr:col>1</xdr:col>
      <xdr:colOff>1500187</xdr:colOff>
      <xdr:row>1890</xdr:row>
      <xdr:rowOff>53182</xdr:rowOff>
    </xdr:from>
    <xdr:to>
      <xdr:col>1</xdr:col>
      <xdr:colOff>2259012</xdr:colOff>
      <xdr:row>1893</xdr:row>
      <xdr:rowOff>69345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BA770886-0212-FF52-7A83-6BAFFBD96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1607343" y="349573057"/>
          <a:ext cx="758825" cy="558294"/>
        </a:xfrm>
        <a:prstGeom prst="rect">
          <a:avLst/>
        </a:prstGeom>
      </xdr:spPr>
    </xdr:pic>
    <xdr:clientData/>
  </xdr:twoCellAnchor>
  <xdr:twoCellAnchor editAs="oneCell">
    <xdr:from>
      <xdr:col>1</xdr:col>
      <xdr:colOff>1452562</xdr:colOff>
      <xdr:row>1942</xdr:row>
      <xdr:rowOff>20638</xdr:rowOff>
    </xdr:from>
    <xdr:to>
      <xdr:col>1</xdr:col>
      <xdr:colOff>2333625</xdr:colOff>
      <xdr:row>1944</xdr:row>
      <xdr:rowOff>158858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7B058DAE-5C01-BF95-CDB7-A332FB9FA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1559718" y="358875013"/>
          <a:ext cx="881063" cy="498581"/>
        </a:xfrm>
        <a:prstGeom prst="rect">
          <a:avLst/>
        </a:prstGeom>
      </xdr:spPr>
    </xdr:pic>
    <xdr:clientData/>
  </xdr:twoCellAnchor>
  <xdr:twoCellAnchor editAs="oneCell">
    <xdr:from>
      <xdr:col>1</xdr:col>
      <xdr:colOff>1697037</xdr:colOff>
      <xdr:row>1945</xdr:row>
      <xdr:rowOff>30163</xdr:rowOff>
    </xdr:from>
    <xdr:to>
      <xdr:col>1</xdr:col>
      <xdr:colOff>2170113</xdr:colOff>
      <xdr:row>1946</xdr:row>
      <xdr:rowOff>160299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D775A68A-864F-7072-97B6-159EDEC57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1804193" y="359420319"/>
          <a:ext cx="473076" cy="308730"/>
        </a:xfrm>
        <a:prstGeom prst="rect">
          <a:avLst/>
        </a:prstGeom>
      </xdr:spPr>
    </xdr:pic>
    <xdr:clientData/>
  </xdr:twoCellAnchor>
  <xdr:twoCellAnchor editAs="oneCell">
    <xdr:from>
      <xdr:col>1</xdr:col>
      <xdr:colOff>1482725</xdr:colOff>
      <xdr:row>1947</xdr:row>
      <xdr:rowOff>94391</xdr:rowOff>
    </xdr:from>
    <xdr:to>
      <xdr:col>1</xdr:col>
      <xdr:colOff>2277269</xdr:colOff>
      <xdr:row>1949</xdr:row>
      <xdr:rowOff>169862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D8E11EEC-0276-32D9-77A1-4E5D0473C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flipV="1">
          <a:off x="1589881" y="359841735"/>
          <a:ext cx="794544" cy="432658"/>
        </a:xfrm>
        <a:prstGeom prst="rect">
          <a:avLst/>
        </a:prstGeom>
      </xdr:spPr>
    </xdr:pic>
    <xdr:clientData/>
  </xdr:twoCellAnchor>
  <xdr:twoCellAnchor editAs="oneCell">
    <xdr:from>
      <xdr:col>1</xdr:col>
      <xdr:colOff>996949</xdr:colOff>
      <xdr:row>1951</xdr:row>
      <xdr:rowOff>95251</xdr:rowOff>
    </xdr:from>
    <xdr:to>
      <xdr:col>1</xdr:col>
      <xdr:colOff>2482850</xdr:colOff>
      <xdr:row>1957</xdr:row>
      <xdr:rowOff>30436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0207C431-223F-41FB-B539-08A39A502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1104105" y="360556970"/>
          <a:ext cx="1485901" cy="997222"/>
        </a:xfrm>
        <a:prstGeom prst="rect">
          <a:avLst/>
        </a:prstGeom>
      </xdr:spPr>
    </xdr:pic>
    <xdr:clientData/>
  </xdr:twoCellAnchor>
  <xdr:twoCellAnchor editAs="oneCell">
    <xdr:from>
      <xdr:col>1</xdr:col>
      <xdr:colOff>1601787</xdr:colOff>
      <xdr:row>1896</xdr:row>
      <xdr:rowOff>11906</xdr:rowOff>
    </xdr:from>
    <xdr:to>
      <xdr:col>1</xdr:col>
      <xdr:colOff>2324894</xdr:colOff>
      <xdr:row>1898</xdr:row>
      <xdr:rowOff>161801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CDC6E907-0EF4-0A35-BE85-025285CC0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1708943" y="350615250"/>
          <a:ext cx="723107" cy="510257"/>
        </a:xfrm>
        <a:prstGeom prst="rect">
          <a:avLst/>
        </a:prstGeom>
      </xdr:spPr>
    </xdr:pic>
    <xdr:clientData/>
  </xdr:twoCellAnchor>
  <xdr:twoCellAnchor editAs="oneCell">
    <xdr:from>
      <xdr:col>1</xdr:col>
      <xdr:colOff>1375570</xdr:colOff>
      <xdr:row>1902</xdr:row>
      <xdr:rowOff>113506</xdr:rowOff>
    </xdr:from>
    <xdr:to>
      <xdr:col>1</xdr:col>
      <xdr:colOff>2401888</xdr:colOff>
      <xdr:row>1906</xdr:row>
      <xdr:rowOff>31610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64064B0F-E28A-7E73-167F-5D2E3497C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482726" y="351788412"/>
          <a:ext cx="1026318" cy="638829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2190750</xdr:colOff>
      <xdr:row>1909</xdr:row>
      <xdr:rowOff>163514</xdr:rowOff>
    </xdr:from>
    <xdr:to>
      <xdr:col>1</xdr:col>
      <xdr:colOff>2524080</xdr:colOff>
      <xdr:row>1911</xdr:row>
      <xdr:rowOff>30161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501EB863-9CEA-FAD4-1334-1F6D58D20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2297906" y="353088577"/>
          <a:ext cx="333330" cy="217486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1714500</xdr:colOff>
      <xdr:row>1906</xdr:row>
      <xdr:rowOff>83344</xdr:rowOff>
    </xdr:from>
    <xdr:to>
      <xdr:col>1</xdr:col>
      <xdr:colOff>2464594</xdr:colOff>
      <xdr:row>1909</xdr:row>
      <xdr:rowOff>10087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5C80EC3C-10CB-69D3-D919-D33DFA585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821656" y="352472625"/>
          <a:ext cx="750094" cy="472048"/>
        </a:xfrm>
        <a:prstGeom prst="rect">
          <a:avLst/>
        </a:prstGeom>
      </xdr:spPr>
    </xdr:pic>
    <xdr:clientData/>
  </xdr:twoCellAnchor>
  <xdr:twoCellAnchor editAs="oneCell">
    <xdr:from>
      <xdr:col>1</xdr:col>
      <xdr:colOff>1810511</xdr:colOff>
      <xdr:row>1915</xdr:row>
      <xdr:rowOff>95251</xdr:rowOff>
    </xdr:from>
    <xdr:to>
      <xdr:col>1</xdr:col>
      <xdr:colOff>2536030</xdr:colOff>
      <xdr:row>1918</xdr:row>
      <xdr:rowOff>69058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D0118B1B-C00C-E1C8-0EC1-7F4BF1A7E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917667" y="354103782"/>
          <a:ext cx="725519" cy="500062"/>
        </a:xfrm>
        <a:prstGeom prst="rect">
          <a:avLst/>
        </a:prstGeom>
      </xdr:spPr>
    </xdr:pic>
    <xdr:clientData/>
  </xdr:twoCellAnchor>
  <xdr:twoCellAnchor editAs="oneCell">
    <xdr:from>
      <xdr:col>1</xdr:col>
      <xdr:colOff>1869283</xdr:colOff>
      <xdr:row>1926</xdr:row>
      <xdr:rowOff>119064</xdr:rowOff>
    </xdr:from>
    <xdr:to>
      <xdr:col>1</xdr:col>
      <xdr:colOff>2495726</xdr:colOff>
      <xdr:row>1929</xdr:row>
      <xdr:rowOff>65086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13E4D173-1791-BBA8-D773-350E9D620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976439" y="356092127"/>
          <a:ext cx="626443" cy="484980"/>
        </a:xfrm>
        <a:prstGeom prst="rect">
          <a:avLst/>
        </a:prstGeom>
      </xdr:spPr>
    </xdr:pic>
    <xdr:clientData/>
  </xdr:twoCellAnchor>
  <xdr:twoCellAnchor editAs="oneCell">
    <xdr:from>
      <xdr:col>1</xdr:col>
      <xdr:colOff>2068513</xdr:colOff>
      <xdr:row>1932</xdr:row>
      <xdr:rowOff>8732</xdr:rowOff>
    </xdr:from>
    <xdr:to>
      <xdr:col>1</xdr:col>
      <xdr:colOff>2488406</xdr:colOff>
      <xdr:row>1933</xdr:row>
      <xdr:rowOff>162035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575AF143-8CC0-0D12-30C0-C3A69F8E8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2175669" y="357065263"/>
          <a:ext cx="419893" cy="322372"/>
        </a:xfrm>
        <a:prstGeom prst="rect">
          <a:avLst/>
        </a:prstGeom>
      </xdr:spPr>
    </xdr:pic>
    <xdr:clientData/>
  </xdr:twoCellAnchor>
  <xdr:twoCellAnchor editAs="oneCell">
    <xdr:from>
      <xdr:col>1</xdr:col>
      <xdr:colOff>2119314</xdr:colOff>
      <xdr:row>1936</xdr:row>
      <xdr:rowOff>166688</xdr:rowOff>
    </xdr:from>
    <xdr:to>
      <xdr:col>1</xdr:col>
      <xdr:colOff>2506664</xdr:colOff>
      <xdr:row>1938</xdr:row>
      <xdr:rowOff>143852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D8BAD732-FAD1-A245-6A60-010E824B9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2226470" y="357937594"/>
          <a:ext cx="381000" cy="337527"/>
        </a:xfrm>
        <a:prstGeom prst="rect">
          <a:avLst/>
        </a:prstGeom>
      </xdr:spPr>
    </xdr:pic>
    <xdr:clientData/>
  </xdr:twoCellAnchor>
  <xdr:twoCellAnchor editAs="oneCell">
    <xdr:from>
      <xdr:col>1</xdr:col>
      <xdr:colOff>1970882</xdr:colOff>
      <xdr:row>790</xdr:row>
      <xdr:rowOff>35720</xdr:rowOff>
    </xdr:from>
    <xdr:to>
      <xdr:col>1</xdr:col>
      <xdr:colOff>2476500</xdr:colOff>
      <xdr:row>791</xdr:row>
      <xdr:rowOff>140102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10090B77-3031-83E9-F40E-AFDFB2CED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2078038" y="142553533"/>
          <a:ext cx="505618" cy="28932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678656</xdr:colOff>
      <xdr:row>4</xdr:row>
      <xdr:rowOff>88901</xdr:rowOff>
    </xdr:from>
    <xdr:to>
      <xdr:col>5</xdr:col>
      <xdr:colOff>818356</xdr:colOff>
      <xdr:row>4</xdr:row>
      <xdr:rowOff>243682</xdr:rowOff>
    </xdr:to>
    <xdr:sp macro="" textlink="">
      <xdr:nvSpPr>
        <xdr:cNvPr id="4" name="Arrow: Right 3">
          <a:extLst>
            <a:ext uri="{FF2B5EF4-FFF2-40B4-BE49-F238E27FC236}">
              <a16:creationId xmlns:a16="http://schemas.microsoft.com/office/drawing/2014/main" id="{75213209-0355-4CAD-88B5-A0D1EA150277}"/>
            </a:ext>
          </a:extLst>
        </xdr:cNvPr>
        <xdr:cNvSpPr/>
      </xdr:nvSpPr>
      <xdr:spPr>
        <a:xfrm>
          <a:off x="1404937" y="1041401"/>
          <a:ext cx="139700" cy="154781"/>
        </a:xfrm>
        <a:prstGeom prst="rightArrow">
          <a:avLst/>
        </a:prstGeom>
        <a:solidFill>
          <a:srgbClr val="0D57D6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11906</xdr:colOff>
      <xdr:row>3</xdr:row>
      <xdr:rowOff>59532</xdr:rowOff>
    </xdr:from>
    <xdr:to>
      <xdr:col>5</xdr:col>
      <xdr:colOff>301627</xdr:colOff>
      <xdr:row>5</xdr:row>
      <xdr:rowOff>64550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075D6AD-8212-4DD3-837D-25424B29D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67000" y="833438"/>
          <a:ext cx="896939" cy="499525"/>
        </a:xfrm>
        <a:prstGeom prst="rect">
          <a:avLst/>
        </a:prstGeom>
      </xdr:spPr>
    </xdr:pic>
    <xdr:clientData/>
  </xdr:twoCellAnchor>
  <xdr:twoCellAnchor editAs="oneCell">
    <xdr:from>
      <xdr:col>15</xdr:col>
      <xdr:colOff>309561</xdr:colOff>
      <xdr:row>3</xdr:row>
      <xdr:rowOff>59532</xdr:rowOff>
    </xdr:from>
    <xdr:to>
      <xdr:col>17</xdr:col>
      <xdr:colOff>0</xdr:colOff>
      <xdr:row>5</xdr:row>
      <xdr:rowOff>123031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C4AACBE-2BA6-4E68-90F7-32A9D4EE4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83624" y="833438"/>
          <a:ext cx="804069" cy="55800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156</xdr:row>
      <xdr:rowOff>9525</xdr:rowOff>
    </xdr:from>
    <xdr:to>
      <xdr:col>2</xdr:col>
      <xdr:colOff>542925</xdr:colOff>
      <xdr:row>160</xdr:row>
      <xdr:rowOff>0</xdr:rowOff>
    </xdr:to>
    <xdr:sp macro="" textlink="">
      <xdr:nvSpPr>
        <xdr:cNvPr id="78" name="Text Box 1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SpPr txBox="1">
          <a:spLocks noChangeArrowheads="1"/>
        </xdr:cNvSpPr>
      </xdr:nvSpPr>
      <xdr:spPr bwMode="auto">
        <a:xfrm>
          <a:off x="75247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32004" rIns="36576" bIns="32004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600" b="0" i="0" strike="noStrike">
              <a:solidFill>
                <a:srgbClr val="000000"/>
              </a:solidFill>
              <a:latin typeface="Arial CE"/>
            </a:rPr>
            <a:t>B</a:t>
          </a:r>
        </a:p>
      </xdr:txBody>
    </xdr:sp>
    <xdr:clientData/>
  </xdr:twoCellAnchor>
  <xdr:twoCellAnchor editAs="oneCell">
    <xdr:from>
      <xdr:col>4</xdr:col>
      <xdr:colOff>76200</xdr:colOff>
      <xdr:row>156</xdr:row>
      <xdr:rowOff>38100</xdr:rowOff>
    </xdr:from>
    <xdr:to>
      <xdr:col>5</xdr:col>
      <xdr:colOff>9526</xdr:colOff>
      <xdr:row>160</xdr:row>
      <xdr:rowOff>19050</xdr:rowOff>
    </xdr:to>
    <xdr:sp macro="" textlink="">
      <xdr:nvSpPr>
        <xdr:cNvPr id="79" name="Text Box 2">
          <a:extLst>
            <a:ext uri="{FF2B5EF4-FFF2-40B4-BE49-F238E27FC236}">
              <a16:creationId xmlns:a16="http://schemas.microsoft.com/office/drawing/2014/main" id="{00000000-0008-0000-1000-00004F000000}"/>
            </a:ext>
          </a:extLst>
        </xdr:cNvPr>
        <xdr:cNvSpPr txBox="1">
          <a:spLocks noChangeArrowheads="1"/>
        </xdr:cNvSpPr>
      </xdr:nvSpPr>
      <xdr:spPr bwMode="auto">
        <a:xfrm>
          <a:off x="1905000" y="80010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SN</a:t>
          </a:r>
        </a:p>
      </xdr:txBody>
    </xdr:sp>
    <xdr:clientData/>
  </xdr:twoCellAnchor>
  <xdr:twoCellAnchor editAs="oneCell">
    <xdr:from>
      <xdr:col>5</xdr:col>
      <xdr:colOff>485775</xdr:colOff>
      <xdr:row>156</xdr:row>
      <xdr:rowOff>19050</xdr:rowOff>
    </xdr:from>
    <xdr:to>
      <xdr:col>6</xdr:col>
      <xdr:colOff>542925</xdr:colOff>
      <xdr:row>160</xdr:row>
      <xdr:rowOff>0</xdr:rowOff>
    </xdr:to>
    <xdr:sp macro="" textlink="">
      <xdr:nvSpPr>
        <xdr:cNvPr id="80" name="Text Box 3">
          <a:extLst>
            <a:ext uri="{FF2B5EF4-FFF2-40B4-BE49-F238E27FC236}">
              <a16:creationId xmlns:a16="http://schemas.microsoft.com/office/drawing/2014/main" id="{00000000-0008-0000-1000-000050000000}"/>
            </a:ext>
          </a:extLst>
        </xdr:cNvPr>
        <xdr:cNvSpPr txBox="1">
          <a:spLocks noChangeArrowheads="1"/>
        </xdr:cNvSpPr>
      </xdr:nvSpPr>
      <xdr:spPr bwMode="auto">
        <a:xfrm>
          <a:off x="2924175" y="7810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150</a:t>
          </a:r>
        </a:p>
      </xdr:txBody>
    </xdr:sp>
    <xdr:clientData/>
  </xdr:twoCellAnchor>
  <xdr:twoCellAnchor editAs="oneCell">
    <xdr:from>
      <xdr:col>8</xdr:col>
      <xdr:colOff>9525</xdr:colOff>
      <xdr:row>156</xdr:row>
      <xdr:rowOff>9525</xdr:rowOff>
    </xdr:from>
    <xdr:to>
      <xdr:col>8</xdr:col>
      <xdr:colOff>552450</xdr:colOff>
      <xdr:row>160</xdr:row>
      <xdr:rowOff>0</xdr:rowOff>
    </xdr:to>
    <xdr:sp macro="" textlink="">
      <xdr:nvSpPr>
        <xdr:cNvPr id="81" name="Text Box 4">
          <a:extLst>
            <a:ext uri="{FF2B5EF4-FFF2-40B4-BE49-F238E27FC236}">
              <a16:creationId xmlns:a16="http://schemas.microsoft.com/office/drawing/2014/main" id="{00000000-0008-0000-1000-000051000000}"/>
            </a:ext>
          </a:extLst>
        </xdr:cNvPr>
        <xdr:cNvSpPr txBox="1">
          <a:spLocks noChangeArrowheads="1"/>
        </xdr:cNvSpPr>
      </xdr:nvSpPr>
      <xdr:spPr bwMode="auto">
        <a:xfrm>
          <a:off x="3905250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L</a:t>
          </a:r>
        </a:p>
      </xdr:txBody>
    </xdr:sp>
    <xdr:clientData/>
  </xdr:twoCellAnchor>
  <xdr:twoCellAnchor editAs="oneCell">
    <xdr:from>
      <xdr:col>10</xdr:col>
      <xdr:colOff>0</xdr:colOff>
      <xdr:row>156</xdr:row>
      <xdr:rowOff>9525</xdr:rowOff>
    </xdr:from>
    <xdr:to>
      <xdr:col>10</xdr:col>
      <xdr:colOff>542925</xdr:colOff>
      <xdr:row>160</xdr:row>
      <xdr:rowOff>0</xdr:rowOff>
    </xdr:to>
    <xdr:sp macro="" textlink="">
      <xdr:nvSpPr>
        <xdr:cNvPr id="82" name="Text Box 5">
          <a:extLst>
            <a:ext uri="{FF2B5EF4-FFF2-40B4-BE49-F238E27FC236}">
              <a16:creationId xmlns:a16="http://schemas.microsoft.com/office/drawing/2014/main" id="{00000000-0008-0000-1000-000052000000}"/>
            </a:ext>
          </a:extLst>
        </xdr:cNvPr>
        <xdr:cNvSpPr txBox="1">
          <a:spLocks noChangeArrowheads="1"/>
        </xdr:cNvSpPr>
      </xdr:nvSpPr>
      <xdr:spPr bwMode="auto">
        <a:xfrm>
          <a:off x="511492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4</a:t>
          </a:r>
        </a:p>
      </xdr:txBody>
    </xdr:sp>
    <xdr:clientData/>
  </xdr:twoCellAnchor>
  <xdr:twoCellAnchor editAs="oneCell">
    <xdr:from>
      <xdr:col>12</xdr:col>
      <xdr:colOff>0</xdr:colOff>
      <xdr:row>156</xdr:row>
      <xdr:rowOff>9525</xdr:rowOff>
    </xdr:from>
    <xdr:to>
      <xdr:col>13</xdr:col>
      <xdr:colOff>285749</xdr:colOff>
      <xdr:row>160</xdr:row>
      <xdr:rowOff>0</xdr:rowOff>
    </xdr:to>
    <xdr:sp macro="" textlink="">
      <xdr:nvSpPr>
        <xdr:cNvPr id="83" name="Text Box 6">
          <a:extLst>
            <a:ext uri="{FF2B5EF4-FFF2-40B4-BE49-F238E27FC236}">
              <a16:creationId xmlns:a16="http://schemas.microsoft.com/office/drawing/2014/main" id="{00000000-0008-0000-1000-000053000000}"/>
            </a:ext>
          </a:extLst>
        </xdr:cNvPr>
        <xdr:cNvSpPr txBox="1">
          <a:spLocks noChangeArrowheads="1"/>
        </xdr:cNvSpPr>
      </xdr:nvSpPr>
      <xdr:spPr bwMode="auto">
        <a:xfrm>
          <a:off x="637222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0</a:t>
          </a:r>
        </a:p>
      </xdr:txBody>
    </xdr:sp>
    <xdr:clientData/>
  </xdr:twoCellAnchor>
  <xdr:twoCellAnchor editAs="oneCell">
    <xdr:from>
      <xdr:col>14</xdr:col>
      <xdr:colOff>0</xdr:colOff>
      <xdr:row>156</xdr:row>
      <xdr:rowOff>9525</xdr:rowOff>
    </xdr:from>
    <xdr:to>
      <xdr:col>14</xdr:col>
      <xdr:colOff>542925</xdr:colOff>
      <xdr:row>160</xdr:row>
      <xdr:rowOff>0</xdr:rowOff>
    </xdr:to>
    <xdr:sp macro="" textlink="">
      <xdr:nvSpPr>
        <xdr:cNvPr id="84" name="Text Box 7">
          <a:extLst>
            <a:ext uri="{FF2B5EF4-FFF2-40B4-BE49-F238E27FC236}">
              <a16:creationId xmlns:a16="http://schemas.microsoft.com/office/drawing/2014/main" id="{00000000-0008-0000-1000-000054000000}"/>
            </a:ext>
          </a:extLst>
        </xdr:cNvPr>
        <xdr:cNvSpPr txBox="1">
          <a:spLocks noChangeArrowheads="1"/>
        </xdr:cNvSpPr>
      </xdr:nvSpPr>
      <xdr:spPr bwMode="auto">
        <a:xfrm>
          <a:off x="724852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7</a:t>
          </a:r>
        </a:p>
      </xdr:txBody>
    </xdr:sp>
    <xdr:clientData/>
  </xdr:twoCellAnchor>
  <xdr:twoCellAnchor editAs="oneCell">
    <xdr:from>
      <xdr:col>16</xdr:col>
      <xdr:colOff>0</xdr:colOff>
      <xdr:row>156</xdr:row>
      <xdr:rowOff>9525</xdr:rowOff>
    </xdr:from>
    <xdr:to>
      <xdr:col>16</xdr:col>
      <xdr:colOff>542925</xdr:colOff>
      <xdr:row>160</xdr:row>
      <xdr:rowOff>0</xdr:rowOff>
    </xdr:to>
    <xdr:sp macro="" textlink="">
      <xdr:nvSpPr>
        <xdr:cNvPr id="85" name="Text Box 8">
          <a:extLst>
            <a:ext uri="{FF2B5EF4-FFF2-40B4-BE49-F238E27FC236}">
              <a16:creationId xmlns:a16="http://schemas.microsoft.com/office/drawing/2014/main" id="{00000000-0008-0000-1000-000055000000}"/>
            </a:ext>
          </a:extLst>
        </xdr:cNvPr>
        <xdr:cNvSpPr txBox="1">
          <a:spLocks noChangeArrowheads="1"/>
        </xdr:cNvSpPr>
      </xdr:nvSpPr>
      <xdr:spPr bwMode="auto">
        <a:xfrm>
          <a:off x="8572500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32004" rIns="36576" bIns="32004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600" b="0" i="0" strike="noStrike">
              <a:solidFill>
                <a:srgbClr val="000000"/>
              </a:solidFill>
              <a:latin typeface="Arial CE"/>
            </a:rPr>
            <a:t>I</a:t>
          </a:r>
        </a:p>
      </xdr:txBody>
    </xdr:sp>
    <xdr:clientData/>
  </xdr:twoCellAnchor>
  <xdr:twoCellAnchor editAs="oneCell">
    <xdr:from>
      <xdr:col>18</xdr:col>
      <xdr:colOff>0</xdr:colOff>
      <xdr:row>156</xdr:row>
      <xdr:rowOff>9525</xdr:rowOff>
    </xdr:from>
    <xdr:to>
      <xdr:col>18</xdr:col>
      <xdr:colOff>542925</xdr:colOff>
      <xdr:row>160</xdr:row>
      <xdr:rowOff>0</xdr:rowOff>
    </xdr:to>
    <xdr:sp macro="" textlink="">
      <xdr:nvSpPr>
        <xdr:cNvPr id="86" name="Text Box 9">
          <a:extLst>
            <a:ext uri="{FF2B5EF4-FFF2-40B4-BE49-F238E27FC236}">
              <a16:creationId xmlns:a16="http://schemas.microsoft.com/office/drawing/2014/main" id="{00000000-0008-0000-1000-000056000000}"/>
            </a:ext>
          </a:extLst>
        </xdr:cNvPr>
        <xdr:cNvSpPr txBox="1">
          <a:spLocks noChangeArrowheads="1"/>
        </xdr:cNvSpPr>
      </xdr:nvSpPr>
      <xdr:spPr bwMode="auto">
        <a:xfrm>
          <a:off x="9286875" y="107632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TS</a:t>
          </a:r>
        </a:p>
      </xdr:txBody>
    </xdr:sp>
    <xdr:clientData/>
  </xdr:twoCellAnchor>
  <xdr:twoCellAnchor editAs="oneCell">
    <xdr:from>
      <xdr:col>2</xdr:col>
      <xdr:colOff>0</xdr:colOff>
      <xdr:row>180</xdr:row>
      <xdr:rowOff>0</xdr:rowOff>
    </xdr:from>
    <xdr:to>
      <xdr:col>2</xdr:col>
      <xdr:colOff>542925</xdr:colOff>
      <xdr:row>184</xdr:row>
      <xdr:rowOff>0</xdr:rowOff>
    </xdr:to>
    <xdr:sp macro="" textlink="">
      <xdr:nvSpPr>
        <xdr:cNvPr id="87" name="Text Box 12">
          <a:extLst>
            <a:ext uri="{FF2B5EF4-FFF2-40B4-BE49-F238E27FC236}">
              <a16:creationId xmlns:a16="http://schemas.microsoft.com/office/drawing/2014/main" id="{00000000-0008-0000-1000-000057000000}"/>
            </a:ext>
          </a:extLst>
        </xdr:cNvPr>
        <xdr:cNvSpPr txBox="1">
          <a:spLocks noChangeArrowheads="1"/>
        </xdr:cNvSpPr>
      </xdr:nvSpPr>
      <xdr:spPr bwMode="auto">
        <a:xfrm>
          <a:off x="75247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B</a:t>
          </a:r>
        </a:p>
      </xdr:txBody>
    </xdr:sp>
    <xdr:clientData/>
  </xdr:twoCellAnchor>
  <xdr:twoCellAnchor editAs="oneCell">
    <xdr:from>
      <xdr:col>4</xdr:col>
      <xdr:colOff>66675</xdr:colOff>
      <xdr:row>180</xdr:row>
      <xdr:rowOff>0</xdr:rowOff>
    </xdr:from>
    <xdr:to>
      <xdr:col>5</xdr:col>
      <xdr:colOff>1</xdr:colOff>
      <xdr:row>184</xdr:row>
      <xdr:rowOff>0</xdr:rowOff>
    </xdr:to>
    <xdr:sp macro="" textlink="">
      <xdr:nvSpPr>
        <xdr:cNvPr id="88" name="Text Box 13">
          <a:extLst>
            <a:ext uri="{FF2B5EF4-FFF2-40B4-BE49-F238E27FC236}">
              <a16:creationId xmlns:a16="http://schemas.microsoft.com/office/drawing/2014/main" id="{00000000-0008-0000-1000-000058000000}"/>
            </a:ext>
          </a:extLst>
        </xdr:cNvPr>
        <xdr:cNvSpPr txBox="1">
          <a:spLocks noChangeArrowheads="1"/>
        </xdr:cNvSpPr>
      </xdr:nvSpPr>
      <xdr:spPr bwMode="auto">
        <a:xfrm>
          <a:off x="204787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SN</a:t>
          </a:r>
        </a:p>
      </xdr:txBody>
    </xdr:sp>
    <xdr:clientData/>
  </xdr:twoCellAnchor>
  <xdr:twoCellAnchor editAs="oneCell">
    <xdr:from>
      <xdr:col>5</xdr:col>
      <xdr:colOff>152400</xdr:colOff>
      <xdr:row>180</xdr:row>
      <xdr:rowOff>0</xdr:rowOff>
    </xdr:from>
    <xdr:to>
      <xdr:col>6</xdr:col>
      <xdr:colOff>342900</xdr:colOff>
      <xdr:row>184</xdr:row>
      <xdr:rowOff>0</xdr:rowOff>
    </xdr:to>
    <xdr:sp macro="" textlink="">
      <xdr:nvSpPr>
        <xdr:cNvPr id="89" name="Text Box 14">
          <a:extLst>
            <a:ext uri="{FF2B5EF4-FFF2-40B4-BE49-F238E27FC236}">
              <a16:creationId xmlns:a16="http://schemas.microsoft.com/office/drawing/2014/main" id="{00000000-0008-0000-1000-000059000000}"/>
            </a:ext>
          </a:extLst>
        </xdr:cNvPr>
        <xdr:cNvSpPr txBox="1">
          <a:spLocks noChangeArrowheads="1"/>
        </xdr:cNvSpPr>
      </xdr:nvSpPr>
      <xdr:spPr bwMode="auto">
        <a:xfrm>
          <a:off x="319087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150</a:t>
          </a:r>
        </a:p>
      </xdr:txBody>
    </xdr:sp>
    <xdr:clientData/>
  </xdr:twoCellAnchor>
  <xdr:twoCellAnchor editAs="oneCell">
    <xdr:from>
      <xdr:col>8</xdr:col>
      <xdr:colOff>9525</xdr:colOff>
      <xdr:row>180</xdr:row>
      <xdr:rowOff>0</xdr:rowOff>
    </xdr:from>
    <xdr:to>
      <xdr:col>8</xdr:col>
      <xdr:colOff>552450</xdr:colOff>
      <xdr:row>184</xdr:row>
      <xdr:rowOff>0</xdr:rowOff>
    </xdr:to>
    <xdr:sp macro="" textlink="">
      <xdr:nvSpPr>
        <xdr:cNvPr id="90" name="Text Box 15">
          <a:extLst>
            <a:ext uri="{FF2B5EF4-FFF2-40B4-BE49-F238E27FC236}">
              <a16:creationId xmlns:a16="http://schemas.microsoft.com/office/drawing/2014/main" id="{00000000-0008-0000-1000-00005A000000}"/>
            </a:ext>
          </a:extLst>
        </xdr:cNvPr>
        <xdr:cNvSpPr txBox="1">
          <a:spLocks noChangeArrowheads="1"/>
        </xdr:cNvSpPr>
      </xdr:nvSpPr>
      <xdr:spPr bwMode="auto">
        <a:xfrm>
          <a:off x="3905250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L</a:t>
          </a:r>
        </a:p>
      </xdr:txBody>
    </xdr:sp>
    <xdr:clientData/>
  </xdr:twoCellAnchor>
  <xdr:twoCellAnchor editAs="oneCell">
    <xdr:from>
      <xdr:col>14</xdr:col>
      <xdr:colOff>0</xdr:colOff>
      <xdr:row>180</xdr:row>
      <xdr:rowOff>142875</xdr:rowOff>
    </xdr:from>
    <xdr:to>
      <xdr:col>14</xdr:col>
      <xdr:colOff>542925</xdr:colOff>
      <xdr:row>185</xdr:row>
      <xdr:rowOff>12699</xdr:rowOff>
    </xdr:to>
    <xdr:sp macro="" textlink="">
      <xdr:nvSpPr>
        <xdr:cNvPr id="91" name="Text Box 16">
          <a:extLst>
            <a:ext uri="{FF2B5EF4-FFF2-40B4-BE49-F238E27FC236}">
              <a16:creationId xmlns:a16="http://schemas.microsoft.com/office/drawing/2014/main" id="{00000000-0008-0000-1000-00005B000000}"/>
            </a:ext>
          </a:extLst>
        </xdr:cNvPr>
        <xdr:cNvSpPr txBox="1">
          <a:spLocks noChangeArrowheads="1"/>
        </xdr:cNvSpPr>
      </xdr:nvSpPr>
      <xdr:spPr bwMode="auto">
        <a:xfrm>
          <a:off x="7248525" y="50958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34</a:t>
          </a:r>
        </a:p>
      </xdr:txBody>
    </xdr:sp>
    <xdr:clientData/>
  </xdr:twoCellAnchor>
  <xdr:twoCellAnchor editAs="oneCell">
    <xdr:from>
      <xdr:col>17</xdr:col>
      <xdr:colOff>266700</xdr:colOff>
      <xdr:row>180</xdr:row>
      <xdr:rowOff>95250</xdr:rowOff>
    </xdr:from>
    <xdr:to>
      <xdr:col>18</xdr:col>
      <xdr:colOff>542928</xdr:colOff>
      <xdr:row>184</xdr:row>
      <xdr:rowOff>76200</xdr:rowOff>
    </xdr:to>
    <xdr:sp macro="" textlink="">
      <xdr:nvSpPr>
        <xdr:cNvPr id="92" name="Text Box 17">
          <a:extLst>
            <a:ext uri="{FF2B5EF4-FFF2-40B4-BE49-F238E27FC236}">
              <a16:creationId xmlns:a16="http://schemas.microsoft.com/office/drawing/2014/main" id="{00000000-0008-0000-1000-00005C000000}"/>
            </a:ext>
          </a:extLst>
        </xdr:cNvPr>
        <xdr:cNvSpPr txBox="1">
          <a:spLocks noChangeArrowheads="1"/>
        </xdr:cNvSpPr>
      </xdr:nvSpPr>
      <xdr:spPr bwMode="auto">
        <a:xfrm>
          <a:off x="8867775" y="5543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800" b="0" i="0" strike="noStrike">
              <a:solidFill>
                <a:srgbClr val="000000"/>
              </a:solidFill>
              <a:latin typeface="Arial CE"/>
            </a:rPr>
            <a:t>TS</a:t>
          </a:r>
        </a:p>
      </xdr:txBody>
    </xdr:sp>
    <xdr:clientData/>
  </xdr:twoCellAnchor>
  <xdr:twoCellAnchor editAs="oneCell">
    <xdr:from>
      <xdr:col>2</xdr:col>
      <xdr:colOff>95250</xdr:colOff>
      <xdr:row>189</xdr:row>
      <xdr:rowOff>0</xdr:rowOff>
    </xdr:from>
    <xdr:to>
      <xdr:col>3</xdr:col>
      <xdr:colOff>28576</xdr:colOff>
      <xdr:row>193</xdr:row>
      <xdr:rowOff>11111</xdr:rowOff>
    </xdr:to>
    <xdr:sp macro="" textlink="">
      <xdr:nvSpPr>
        <xdr:cNvPr id="93" name="Text Box 18">
          <a:extLst>
            <a:ext uri="{FF2B5EF4-FFF2-40B4-BE49-F238E27FC236}">
              <a16:creationId xmlns:a16="http://schemas.microsoft.com/office/drawing/2014/main" id="{00000000-0008-0000-1000-00005D000000}"/>
            </a:ext>
          </a:extLst>
        </xdr:cNvPr>
        <xdr:cNvSpPr txBox="1">
          <a:spLocks noChangeArrowheads="1"/>
        </xdr:cNvSpPr>
      </xdr:nvSpPr>
      <xdr:spPr bwMode="auto">
        <a:xfrm>
          <a:off x="704850" y="7067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B</a:t>
          </a:r>
        </a:p>
      </xdr:txBody>
    </xdr:sp>
    <xdr:clientData/>
  </xdr:twoCellAnchor>
  <xdr:twoCellAnchor editAs="oneCell">
    <xdr:from>
      <xdr:col>4</xdr:col>
      <xdr:colOff>47625</xdr:colOff>
      <xdr:row>189</xdr:row>
      <xdr:rowOff>0</xdr:rowOff>
    </xdr:from>
    <xdr:to>
      <xdr:col>5</xdr:col>
      <xdr:colOff>9526</xdr:colOff>
      <xdr:row>193</xdr:row>
      <xdr:rowOff>11111</xdr:rowOff>
    </xdr:to>
    <xdr:sp macro="" textlink="">
      <xdr:nvSpPr>
        <xdr:cNvPr id="94" name="Text Box 19">
          <a:extLst>
            <a:ext uri="{FF2B5EF4-FFF2-40B4-BE49-F238E27FC236}">
              <a16:creationId xmlns:a16="http://schemas.microsoft.com/office/drawing/2014/main" id="{00000000-0008-0000-1000-00005E000000}"/>
            </a:ext>
          </a:extLst>
        </xdr:cNvPr>
        <xdr:cNvSpPr txBox="1">
          <a:spLocks noChangeArrowheads="1"/>
        </xdr:cNvSpPr>
      </xdr:nvSpPr>
      <xdr:spPr bwMode="auto">
        <a:xfrm>
          <a:off x="2181225" y="7067550"/>
          <a:ext cx="571500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MH</a:t>
          </a:r>
        </a:p>
      </xdr:txBody>
    </xdr:sp>
    <xdr:clientData/>
  </xdr:twoCellAnchor>
  <xdr:twoCellAnchor editAs="oneCell">
    <xdr:from>
      <xdr:col>5</xdr:col>
      <xdr:colOff>285750</xdr:colOff>
      <xdr:row>189</xdr:row>
      <xdr:rowOff>19050</xdr:rowOff>
    </xdr:from>
    <xdr:to>
      <xdr:col>6</xdr:col>
      <xdr:colOff>476250</xdr:colOff>
      <xdr:row>193</xdr:row>
      <xdr:rowOff>0</xdr:rowOff>
    </xdr:to>
    <xdr:sp macro="" textlink="">
      <xdr:nvSpPr>
        <xdr:cNvPr id="95" name="Text Box 20">
          <a:extLst>
            <a:ext uri="{FF2B5EF4-FFF2-40B4-BE49-F238E27FC236}">
              <a16:creationId xmlns:a16="http://schemas.microsoft.com/office/drawing/2014/main" id="{00000000-0008-0000-1000-00005F000000}"/>
            </a:ext>
          </a:extLst>
        </xdr:cNvPr>
        <xdr:cNvSpPr txBox="1">
          <a:spLocks noChangeArrowheads="1"/>
        </xdr:cNvSpPr>
      </xdr:nvSpPr>
      <xdr:spPr bwMode="auto">
        <a:xfrm>
          <a:off x="2724150" y="7067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32004" rIns="36576" bIns="32004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500" b="1" i="0" strike="noStrike">
              <a:solidFill>
                <a:srgbClr val="000000"/>
              </a:solidFill>
              <a:latin typeface="Arial CE"/>
            </a:rPr>
            <a:t>2000</a:t>
          </a:r>
        </a:p>
      </xdr:txBody>
    </xdr:sp>
    <xdr:clientData/>
  </xdr:twoCellAnchor>
  <xdr:twoCellAnchor editAs="oneCell">
    <xdr:from>
      <xdr:col>8</xdr:col>
      <xdr:colOff>9525</xdr:colOff>
      <xdr:row>189</xdr:row>
      <xdr:rowOff>0</xdr:rowOff>
    </xdr:from>
    <xdr:to>
      <xdr:col>8</xdr:col>
      <xdr:colOff>552450</xdr:colOff>
      <xdr:row>193</xdr:row>
      <xdr:rowOff>11111</xdr:rowOff>
    </xdr:to>
    <xdr:sp macro="" textlink="">
      <xdr:nvSpPr>
        <xdr:cNvPr id="96" name="Text Box 21">
          <a:extLst>
            <a:ext uri="{FF2B5EF4-FFF2-40B4-BE49-F238E27FC236}">
              <a16:creationId xmlns:a16="http://schemas.microsoft.com/office/drawing/2014/main" id="{00000000-0008-0000-1000-000060000000}"/>
            </a:ext>
          </a:extLst>
        </xdr:cNvPr>
        <xdr:cNvSpPr txBox="1">
          <a:spLocks noChangeArrowheads="1"/>
        </xdr:cNvSpPr>
      </xdr:nvSpPr>
      <xdr:spPr bwMode="auto">
        <a:xfrm>
          <a:off x="3905250" y="7067550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L</a:t>
          </a:r>
        </a:p>
      </xdr:txBody>
    </xdr:sp>
    <xdr:clientData/>
  </xdr:twoCellAnchor>
  <xdr:twoCellAnchor editAs="oneCell">
    <xdr:from>
      <xdr:col>14</xdr:col>
      <xdr:colOff>19050</xdr:colOff>
      <xdr:row>189</xdr:row>
      <xdr:rowOff>28575</xdr:rowOff>
    </xdr:from>
    <xdr:to>
      <xdr:col>14</xdr:col>
      <xdr:colOff>561975</xdr:colOff>
      <xdr:row>193</xdr:row>
      <xdr:rowOff>9525</xdr:rowOff>
    </xdr:to>
    <xdr:sp macro="" textlink="">
      <xdr:nvSpPr>
        <xdr:cNvPr id="97" name="Text Box 22">
          <a:extLst>
            <a:ext uri="{FF2B5EF4-FFF2-40B4-BE49-F238E27FC236}">
              <a16:creationId xmlns:a16="http://schemas.microsoft.com/office/drawing/2014/main" id="{00000000-0008-0000-1000-000061000000}"/>
            </a:ext>
          </a:extLst>
        </xdr:cNvPr>
        <xdr:cNvSpPr txBox="1">
          <a:spLocks noChangeArrowheads="1"/>
        </xdr:cNvSpPr>
      </xdr:nvSpPr>
      <xdr:spPr bwMode="auto">
        <a:xfrm>
          <a:off x="6943725" y="7191375"/>
          <a:ext cx="542925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45720" tIns="36576" rIns="45720" bIns="36576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2200" b="0" i="0" strike="noStrike">
              <a:solidFill>
                <a:srgbClr val="000000"/>
              </a:solidFill>
              <a:latin typeface="Arial CE"/>
            </a:rPr>
            <a:t>76</a:t>
          </a:r>
        </a:p>
      </xdr:txBody>
    </xdr:sp>
    <xdr:clientData/>
  </xdr:twoCellAnchor>
  <xdr:twoCellAnchor editAs="oneCell">
    <xdr:from>
      <xdr:col>4</xdr:col>
      <xdr:colOff>161925</xdr:colOff>
      <xdr:row>159</xdr:row>
      <xdr:rowOff>104775</xdr:rowOff>
    </xdr:from>
    <xdr:to>
      <xdr:col>4</xdr:col>
      <xdr:colOff>371475</xdr:colOff>
      <xdr:row>169</xdr:row>
      <xdr:rowOff>0</xdr:rowOff>
    </xdr:to>
    <xdr:sp macro="" textlink="">
      <xdr:nvSpPr>
        <xdr:cNvPr id="203845" name="AutoShape 27">
          <a:extLst>
            <a:ext uri="{FF2B5EF4-FFF2-40B4-BE49-F238E27FC236}">
              <a16:creationId xmlns:a16="http://schemas.microsoft.com/office/drawing/2014/main" id="{00000000-0008-0000-1000-0000451C0300}"/>
            </a:ext>
          </a:extLst>
        </xdr:cNvPr>
        <xdr:cNvSpPr>
          <a:spLocks noChangeArrowheads="1"/>
        </xdr:cNvSpPr>
      </xdr:nvSpPr>
      <xdr:spPr bwMode="auto">
        <a:xfrm>
          <a:off x="2076450" y="1266825"/>
          <a:ext cx="209550" cy="1314450"/>
        </a:xfrm>
        <a:prstGeom prst="upArrow">
          <a:avLst>
            <a:gd name="adj1" fmla="val 18185"/>
            <a:gd name="adj2" fmla="val 66619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14</xdr:col>
      <xdr:colOff>161925</xdr:colOff>
      <xdr:row>159</xdr:row>
      <xdr:rowOff>152400</xdr:rowOff>
    </xdr:from>
    <xdr:to>
      <xdr:col>14</xdr:col>
      <xdr:colOff>371475</xdr:colOff>
      <xdr:row>164</xdr:row>
      <xdr:rowOff>95250</xdr:rowOff>
    </xdr:to>
    <xdr:sp macro="" textlink="">
      <xdr:nvSpPr>
        <xdr:cNvPr id="203846" name="AutoShape 28">
          <a:extLst>
            <a:ext uri="{FF2B5EF4-FFF2-40B4-BE49-F238E27FC236}">
              <a16:creationId xmlns:a16="http://schemas.microsoft.com/office/drawing/2014/main" id="{00000000-0008-0000-1000-0000461C0300}"/>
            </a:ext>
          </a:extLst>
        </xdr:cNvPr>
        <xdr:cNvSpPr>
          <a:spLocks noChangeArrowheads="1"/>
        </xdr:cNvSpPr>
      </xdr:nvSpPr>
      <xdr:spPr bwMode="auto">
        <a:xfrm>
          <a:off x="7429500" y="1304925"/>
          <a:ext cx="209550" cy="666750"/>
        </a:xfrm>
        <a:prstGeom prst="upArrow">
          <a:avLst>
            <a:gd name="adj1" fmla="val 18185"/>
            <a:gd name="adj2" fmla="val 67761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12</xdr:col>
      <xdr:colOff>161925</xdr:colOff>
      <xdr:row>159</xdr:row>
      <xdr:rowOff>76200</xdr:rowOff>
    </xdr:from>
    <xdr:to>
      <xdr:col>13</xdr:col>
      <xdr:colOff>114299</xdr:colOff>
      <xdr:row>161</xdr:row>
      <xdr:rowOff>66675</xdr:rowOff>
    </xdr:to>
    <xdr:sp macro="" textlink="">
      <xdr:nvSpPr>
        <xdr:cNvPr id="203847" name="AutoShape 29">
          <a:extLst>
            <a:ext uri="{FF2B5EF4-FFF2-40B4-BE49-F238E27FC236}">
              <a16:creationId xmlns:a16="http://schemas.microsoft.com/office/drawing/2014/main" id="{00000000-0008-0000-1000-0000471C0300}"/>
            </a:ext>
          </a:extLst>
        </xdr:cNvPr>
        <xdr:cNvSpPr>
          <a:spLocks noChangeArrowheads="1"/>
        </xdr:cNvSpPr>
      </xdr:nvSpPr>
      <xdr:spPr bwMode="auto">
        <a:xfrm>
          <a:off x="6781800" y="1238250"/>
          <a:ext cx="209550" cy="276225"/>
        </a:xfrm>
        <a:prstGeom prst="upArrow">
          <a:avLst>
            <a:gd name="adj1" fmla="val 18185"/>
            <a:gd name="adj2" fmla="val 74697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</xdr:col>
      <xdr:colOff>133350</xdr:colOff>
      <xdr:row>192</xdr:row>
      <xdr:rowOff>95250</xdr:rowOff>
    </xdr:from>
    <xdr:to>
      <xdr:col>4</xdr:col>
      <xdr:colOff>342900</xdr:colOff>
      <xdr:row>195</xdr:row>
      <xdr:rowOff>0</xdr:rowOff>
    </xdr:to>
    <xdr:sp macro="" textlink="">
      <xdr:nvSpPr>
        <xdr:cNvPr id="203848" name="AutoShape 30">
          <a:extLst>
            <a:ext uri="{FF2B5EF4-FFF2-40B4-BE49-F238E27FC236}">
              <a16:creationId xmlns:a16="http://schemas.microsoft.com/office/drawing/2014/main" id="{00000000-0008-0000-1000-0000481C0300}"/>
            </a:ext>
          </a:extLst>
        </xdr:cNvPr>
        <xdr:cNvSpPr>
          <a:spLocks noChangeArrowheads="1"/>
        </xdr:cNvSpPr>
      </xdr:nvSpPr>
      <xdr:spPr bwMode="auto">
        <a:xfrm>
          <a:off x="2047875" y="5972175"/>
          <a:ext cx="209550" cy="323850"/>
        </a:xfrm>
        <a:prstGeom prst="upArrow">
          <a:avLst>
            <a:gd name="adj1" fmla="val 18185"/>
            <a:gd name="adj2" fmla="val 87576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13</xdr:col>
      <xdr:colOff>485775</xdr:colOff>
      <xdr:row>192</xdr:row>
      <xdr:rowOff>114300</xdr:rowOff>
    </xdr:from>
    <xdr:to>
      <xdr:col>14</xdr:col>
      <xdr:colOff>209552</xdr:colOff>
      <xdr:row>195</xdr:row>
      <xdr:rowOff>9525</xdr:rowOff>
    </xdr:to>
    <xdr:sp macro="" textlink="">
      <xdr:nvSpPr>
        <xdr:cNvPr id="203849" name="AutoShape 31">
          <a:extLst>
            <a:ext uri="{FF2B5EF4-FFF2-40B4-BE49-F238E27FC236}">
              <a16:creationId xmlns:a16="http://schemas.microsoft.com/office/drawing/2014/main" id="{00000000-0008-0000-1000-0000491C0300}"/>
            </a:ext>
          </a:extLst>
        </xdr:cNvPr>
        <xdr:cNvSpPr>
          <a:spLocks noChangeArrowheads="1"/>
        </xdr:cNvSpPr>
      </xdr:nvSpPr>
      <xdr:spPr bwMode="auto">
        <a:xfrm>
          <a:off x="7267575" y="5991225"/>
          <a:ext cx="209550" cy="323850"/>
        </a:xfrm>
        <a:prstGeom prst="upArrow">
          <a:avLst>
            <a:gd name="adj1" fmla="val 18185"/>
            <a:gd name="adj2" fmla="val 87576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</xdr:col>
      <xdr:colOff>152400</xdr:colOff>
      <xdr:row>174</xdr:row>
      <xdr:rowOff>0</xdr:rowOff>
    </xdr:from>
    <xdr:to>
      <xdr:col>4</xdr:col>
      <xdr:colOff>381000</xdr:colOff>
      <xdr:row>180</xdr:row>
      <xdr:rowOff>104775</xdr:rowOff>
    </xdr:to>
    <xdr:sp macro="" textlink="">
      <xdr:nvSpPr>
        <xdr:cNvPr id="203850" name="AutoShape 32">
          <a:extLst>
            <a:ext uri="{FF2B5EF4-FFF2-40B4-BE49-F238E27FC236}">
              <a16:creationId xmlns:a16="http://schemas.microsoft.com/office/drawing/2014/main" id="{00000000-0008-0000-1000-00004A1C0300}"/>
            </a:ext>
          </a:extLst>
        </xdr:cNvPr>
        <xdr:cNvSpPr>
          <a:spLocks noChangeArrowheads="1"/>
        </xdr:cNvSpPr>
      </xdr:nvSpPr>
      <xdr:spPr bwMode="auto">
        <a:xfrm>
          <a:off x="2066925" y="3305175"/>
          <a:ext cx="228600" cy="962025"/>
        </a:xfrm>
        <a:prstGeom prst="downArrow">
          <a:avLst>
            <a:gd name="adj1" fmla="val 16667"/>
            <a:gd name="adj2" fmla="val 56598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14</xdr:col>
      <xdr:colOff>142875</xdr:colOff>
      <xdr:row>179</xdr:row>
      <xdr:rowOff>85725</xdr:rowOff>
    </xdr:from>
    <xdr:to>
      <xdr:col>14</xdr:col>
      <xdr:colOff>371475</xdr:colOff>
      <xdr:row>181</xdr:row>
      <xdr:rowOff>47625</xdr:rowOff>
    </xdr:to>
    <xdr:sp macro="" textlink="">
      <xdr:nvSpPr>
        <xdr:cNvPr id="203851" name="AutoShape 33">
          <a:extLst>
            <a:ext uri="{FF2B5EF4-FFF2-40B4-BE49-F238E27FC236}">
              <a16:creationId xmlns:a16="http://schemas.microsoft.com/office/drawing/2014/main" id="{00000000-0008-0000-1000-00004B1C0300}"/>
            </a:ext>
          </a:extLst>
        </xdr:cNvPr>
        <xdr:cNvSpPr>
          <a:spLocks noChangeArrowheads="1"/>
        </xdr:cNvSpPr>
      </xdr:nvSpPr>
      <xdr:spPr bwMode="auto">
        <a:xfrm>
          <a:off x="7410450" y="4105275"/>
          <a:ext cx="228600" cy="247650"/>
        </a:xfrm>
        <a:prstGeom prst="downArrow">
          <a:avLst>
            <a:gd name="adj1" fmla="val 16667"/>
            <a:gd name="adj2" fmla="val 57176"/>
          </a:avLst>
        </a:prstGeom>
        <a:solidFill>
          <a:srgbClr val="333333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3</xdr:col>
      <xdr:colOff>161925</xdr:colOff>
      <xdr:row>208</xdr:row>
      <xdr:rowOff>0</xdr:rowOff>
    </xdr:from>
    <xdr:to>
      <xdr:col>4</xdr:col>
      <xdr:colOff>104774</xdr:colOff>
      <xdr:row>212</xdr:row>
      <xdr:rowOff>0</xdr:rowOff>
    </xdr:to>
    <xdr:sp macro="" textlink="">
      <xdr:nvSpPr>
        <xdr:cNvPr id="105" name="Text Box 34">
          <a:extLst>
            <a:ext uri="{FF2B5EF4-FFF2-40B4-BE49-F238E27FC236}">
              <a16:creationId xmlns:a16="http://schemas.microsoft.com/office/drawing/2014/main" id="{00000000-0008-0000-1000-000069000000}"/>
            </a:ext>
          </a:extLst>
        </xdr:cNvPr>
        <xdr:cNvSpPr txBox="1">
          <a:spLocks noChangeArrowheads="1"/>
        </xdr:cNvSpPr>
      </xdr:nvSpPr>
      <xdr:spPr bwMode="auto">
        <a:xfrm>
          <a:off x="1304925" y="11525250"/>
          <a:ext cx="638175" cy="5619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HF</a:t>
          </a:r>
        </a:p>
      </xdr:txBody>
    </xdr:sp>
    <xdr:clientData/>
  </xdr:twoCellAnchor>
  <xdr:twoCellAnchor editAs="oneCell">
    <xdr:from>
      <xdr:col>6</xdr:col>
      <xdr:colOff>571500</xdr:colOff>
      <xdr:row>208</xdr:row>
      <xdr:rowOff>38100</xdr:rowOff>
    </xdr:from>
    <xdr:to>
      <xdr:col>7</xdr:col>
      <xdr:colOff>552450</xdr:colOff>
      <xdr:row>212</xdr:row>
      <xdr:rowOff>9525</xdr:rowOff>
    </xdr:to>
    <xdr:sp macro="" textlink="">
      <xdr:nvSpPr>
        <xdr:cNvPr id="106" name="Text Box 35">
          <a:extLst>
            <a:ext uri="{FF2B5EF4-FFF2-40B4-BE49-F238E27FC236}">
              <a16:creationId xmlns:a16="http://schemas.microsoft.com/office/drawing/2014/main" id="{00000000-0008-0000-1000-00006A000000}"/>
            </a:ext>
          </a:extLst>
        </xdr:cNvPr>
        <xdr:cNvSpPr txBox="1">
          <a:spLocks noChangeArrowheads="1"/>
        </xdr:cNvSpPr>
      </xdr:nvSpPr>
      <xdr:spPr bwMode="auto">
        <a:xfrm>
          <a:off x="3362325" y="9058275"/>
          <a:ext cx="590550" cy="5429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DALI</a:t>
          </a:r>
        </a:p>
      </xdr:txBody>
    </xdr:sp>
    <xdr:clientData/>
  </xdr:twoCellAnchor>
  <xdr:twoCellAnchor editAs="oneCell">
    <xdr:from>
      <xdr:col>9</xdr:col>
      <xdr:colOff>47625</xdr:colOff>
      <xdr:row>208</xdr:row>
      <xdr:rowOff>19050</xdr:rowOff>
    </xdr:from>
    <xdr:to>
      <xdr:col>10</xdr:col>
      <xdr:colOff>0</xdr:colOff>
      <xdr:row>212</xdr:row>
      <xdr:rowOff>0</xdr:rowOff>
    </xdr:to>
    <xdr:sp macro="" textlink="">
      <xdr:nvSpPr>
        <xdr:cNvPr id="107" name="Text Box 36">
          <a:extLst>
            <a:ext uri="{FF2B5EF4-FFF2-40B4-BE49-F238E27FC236}">
              <a16:creationId xmlns:a16="http://schemas.microsoft.com/office/drawing/2014/main" id="{00000000-0008-0000-1000-00006B000000}"/>
            </a:ext>
          </a:extLst>
        </xdr:cNvPr>
        <xdr:cNvSpPr txBox="1">
          <a:spLocks noChangeArrowheads="1"/>
        </xdr:cNvSpPr>
      </xdr:nvSpPr>
      <xdr:spPr bwMode="auto">
        <a:xfrm>
          <a:off x="4505325" y="11544300"/>
          <a:ext cx="600075" cy="5334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2</a:t>
          </a:r>
        </a:p>
      </xdr:txBody>
    </xdr:sp>
    <xdr:clientData/>
  </xdr:twoCellAnchor>
  <xdr:twoCellAnchor editAs="oneCell">
    <xdr:from>
      <xdr:col>11</xdr:col>
      <xdr:colOff>9525</xdr:colOff>
      <xdr:row>208</xdr:row>
      <xdr:rowOff>0</xdr:rowOff>
    </xdr:from>
    <xdr:to>
      <xdr:col>12</xdr:col>
      <xdr:colOff>9525</xdr:colOff>
      <xdr:row>212</xdr:row>
      <xdr:rowOff>0</xdr:rowOff>
    </xdr:to>
    <xdr:sp macro="" textlink="">
      <xdr:nvSpPr>
        <xdr:cNvPr id="108" name="Text Box 37">
          <a:extLst>
            <a:ext uri="{FF2B5EF4-FFF2-40B4-BE49-F238E27FC236}">
              <a16:creationId xmlns:a16="http://schemas.microsoft.com/office/drawing/2014/main" id="{00000000-0008-0000-1000-00006C000000}"/>
            </a:ext>
          </a:extLst>
        </xdr:cNvPr>
        <xdr:cNvSpPr txBox="1">
          <a:spLocks noChangeArrowheads="1"/>
        </xdr:cNvSpPr>
      </xdr:nvSpPr>
      <xdr:spPr bwMode="auto">
        <a:xfrm>
          <a:off x="5667375" y="11534775"/>
          <a:ext cx="647700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36</a:t>
          </a:r>
        </a:p>
      </xdr:txBody>
    </xdr:sp>
    <xdr:clientData/>
  </xdr:twoCellAnchor>
  <xdr:twoCellAnchor editAs="oneCell">
    <xdr:from>
      <xdr:col>13</xdr:col>
      <xdr:colOff>276225</xdr:colOff>
      <xdr:row>208</xdr:row>
      <xdr:rowOff>9525</xdr:rowOff>
    </xdr:from>
    <xdr:to>
      <xdr:col>14</xdr:col>
      <xdr:colOff>533402</xdr:colOff>
      <xdr:row>212</xdr:row>
      <xdr:rowOff>0</xdr:rowOff>
    </xdr:to>
    <xdr:sp macro="" textlink="">
      <xdr:nvSpPr>
        <xdr:cNvPr id="109" name="Text Box 38">
          <a:extLst>
            <a:ext uri="{FF2B5EF4-FFF2-40B4-BE49-F238E27FC236}">
              <a16:creationId xmlns:a16="http://schemas.microsoft.com/office/drawing/2014/main" id="{00000000-0008-0000-1000-00006D000000}"/>
            </a:ext>
          </a:extLst>
        </xdr:cNvPr>
        <xdr:cNvSpPr txBox="1">
          <a:spLocks noChangeArrowheads="1"/>
        </xdr:cNvSpPr>
      </xdr:nvSpPr>
      <xdr:spPr bwMode="auto">
        <a:xfrm>
          <a:off x="7153275" y="9029700"/>
          <a:ext cx="647700" cy="55245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TLD</a:t>
          </a:r>
        </a:p>
      </xdr:txBody>
    </xdr:sp>
    <xdr:clientData/>
  </xdr:twoCellAnchor>
  <xdr:twoCellAnchor editAs="oneCell">
    <xdr:from>
      <xdr:col>5</xdr:col>
      <xdr:colOff>47625</xdr:colOff>
      <xdr:row>208</xdr:row>
      <xdr:rowOff>38100</xdr:rowOff>
    </xdr:from>
    <xdr:to>
      <xdr:col>6</xdr:col>
      <xdr:colOff>371475</xdr:colOff>
      <xdr:row>212</xdr:row>
      <xdr:rowOff>9525</xdr:rowOff>
    </xdr:to>
    <xdr:sp macro="" textlink="">
      <xdr:nvSpPr>
        <xdr:cNvPr id="110" name="Text Box 39">
          <a:extLst>
            <a:ext uri="{FF2B5EF4-FFF2-40B4-BE49-F238E27FC236}">
              <a16:creationId xmlns:a16="http://schemas.microsoft.com/office/drawing/2014/main" id="{00000000-0008-0000-1000-00006E000000}"/>
            </a:ext>
          </a:extLst>
        </xdr:cNvPr>
        <xdr:cNvSpPr txBox="1">
          <a:spLocks noChangeArrowheads="1"/>
        </xdr:cNvSpPr>
      </xdr:nvSpPr>
      <xdr:spPr bwMode="auto">
        <a:xfrm>
          <a:off x="2486025" y="9058275"/>
          <a:ext cx="676275" cy="54292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  <a:effectLst>
          <a:outerShdw dist="107763" dir="2700000" algn="ctr" rotWithShape="0">
            <a:srgbClr val="808080"/>
          </a:outerShdw>
        </a:effectLst>
      </xdr:spPr>
      <xdr:txBody>
        <a:bodyPr wrap="square" lIns="36576" tIns="27432" rIns="36576" bIns="27432" anchor="ctr" upright="1"/>
        <a:lstStyle>
          <a:lvl1pPr marL="0" indent="0">
            <a:defRPr sz="1100">
              <a:latin typeface="+mn-lt"/>
              <a:ea typeface="+mn-ea"/>
              <a:cs typeface="+mn-cs"/>
            </a:defRPr>
          </a:lvl1pPr>
          <a:lvl2pPr marL="457200" indent="0">
            <a:defRPr sz="1100">
              <a:latin typeface="+mn-lt"/>
              <a:ea typeface="+mn-ea"/>
              <a:cs typeface="+mn-cs"/>
            </a:defRPr>
          </a:lvl2pPr>
          <a:lvl3pPr marL="914400" indent="0">
            <a:defRPr sz="1100">
              <a:latin typeface="+mn-lt"/>
              <a:ea typeface="+mn-ea"/>
              <a:cs typeface="+mn-cs"/>
            </a:defRPr>
          </a:lvl3pPr>
          <a:lvl4pPr marL="1371600" indent="0">
            <a:defRPr sz="1100">
              <a:latin typeface="+mn-lt"/>
              <a:ea typeface="+mn-ea"/>
              <a:cs typeface="+mn-cs"/>
            </a:defRPr>
          </a:lvl4pPr>
          <a:lvl5pPr marL="1828800" indent="0">
            <a:defRPr sz="1100">
              <a:latin typeface="+mn-lt"/>
              <a:ea typeface="+mn-ea"/>
              <a:cs typeface="+mn-cs"/>
            </a:defRPr>
          </a:lvl5pPr>
          <a:lvl6pPr marL="2286000" indent="0">
            <a:defRPr sz="1100">
              <a:latin typeface="+mn-lt"/>
              <a:ea typeface="+mn-ea"/>
              <a:cs typeface="+mn-cs"/>
            </a:defRPr>
          </a:lvl6pPr>
          <a:lvl7pPr marL="2743200" indent="0">
            <a:defRPr sz="1100">
              <a:latin typeface="+mn-lt"/>
              <a:ea typeface="+mn-ea"/>
              <a:cs typeface="+mn-cs"/>
            </a:defRPr>
          </a:lvl7pPr>
          <a:lvl8pPr marL="3200400" indent="0">
            <a:defRPr sz="1100">
              <a:latin typeface="+mn-lt"/>
              <a:ea typeface="+mn-ea"/>
              <a:cs typeface="+mn-cs"/>
            </a:defRPr>
          </a:lvl8pPr>
          <a:lvl9pPr marL="3657600" indent="0">
            <a:defRPr sz="1100">
              <a:latin typeface="+mn-lt"/>
              <a:ea typeface="+mn-ea"/>
              <a:cs typeface="+mn-cs"/>
            </a:defRPr>
          </a:lvl9pPr>
        </a:lstStyle>
        <a:p>
          <a:pPr algn="ctr" rtl="0">
            <a:defRPr sz="1000"/>
          </a:pPr>
          <a:r>
            <a:rPr lang="en-US" sz="1400" b="1" i="0" strike="noStrike">
              <a:solidFill>
                <a:srgbClr val="000000"/>
              </a:solidFill>
              <a:latin typeface="Arial CE"/>
            </a:rPr>
            <a:t>R</a:t>
          </a:r>
        </a:p>
      </xdr:txBody>
    </xdr:sp>
    <xdr:clientData/>
  </xdr:twoCellAnchor>
  <xdr:twoCellAnchor editAs="oneCell">
    <xdr:from>
      <xdr:col>9</xdr:col>
      <xdr:colOff>238125</xdr:colOff>
      <xdr:row>212</xdr:row>
      <xdr:rowOff>104775</xdr:rowOff>
    </xdr:from>
    <xdr:to>
      <xdr:col>9</xdr:col>
      <xdr:colOff>495300</xdr:colOff>
      <xdr:row>213</xdr:row>
      <xdr:rowOff>266699</xdr:rowOff>
    </xdr:to>
    <xdr:sp macro="" textlink="">
      <xdr:nvSpPr>
        <xdr:cNvPr id="203858" name="AutoShape 41">
          <a:extLst>
            <a:ext uri="{FF2B5EF4-FFF2-40B4-BE49-F238E27FC236}">
              <a16:creationId xmlns:a16="http://schemas.microsoft.com/office/drawing/2014/main" id="{00000000-0008-0000-1000-0000521C0300}"/>
            </a:ext>
          </a:extLst>
        </xdr:cNvPr>
        <xdr:cNvSpPr>
          <a:spLocks noChangeArrowheads="1"/>
        </xdr:cNvSpPr>
      </xdr:nvSpPr>
      <xdr:spPr bwMode="auto">
        <a:xfrm>
          <a:off x="4943475" y="8839200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5</xdr:col>
      <xdr:colOff>323850</xdr:colOff>
      <xdr:row>212</xdr:row>
      <xdr:rowOff>85725</xdr:rowOff>
    </xdr:from>
    <xdr:to>
      <xdr:col>6</xdr:col>
      <xdr:colOff>228600</xdr:colOff>
      <xdr:row>213</xdr:row>
      <xdr:rowOff>247649</xdr:rowOff>
    </xdr:to>
    <xdr:sp macro="" textlink="">
      <xdr:nvSpPr>
        <xdr:cNvPr id="203859" name="AutoShape 42">
          <a:extLst>
            <a:ext uri="{FF2B5EF4-FFF2-40B4-BE49-F238E27FC236}">
              <a16:creationId xmlns:a16="http://schemas.microsoft.com/office/drawing/2014/main" id="{00000000-0008-0000-1000-0000531C0300}"/>
            </a:ext>
          </a:extLst>
        </xdr:cNvPr>
        <xdr:cNvSpPr>
          <a:spLocks noChangeArrowheads="1"/>
        </xdr:cNvSpPr>
      </xdr:nvSpPr>
      <xdr:spPr bwMode="auto">
        <a:xfrm>
          <a:off x="2847975" y="8820150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14</xdr:col>
      <xdr:colOff>152400</xdr:colOff>
      <xdr:row>212</xdr:row>
      <xdr:rowOff>57150</xdr:rowOff>
    </xdr:from>
    <xdr:to>
      <xdr:col>14</xdr:col>
      <xdr:colOff>409575</xdr:colOff>
      <xdr:row>213</xdr:row>
      <xdr:rowOff>219074</xdr:rowOff>
    </xdr:to>
    <xdr:sp macro="" textlink="">
      <xdr:nvSpPr>
        <xdr:cNvPr id="203860" name="AutoShape 43">
          <a:extLst>
            <a:ext uri="{FF2B5EF4-FFF2-40B4-BE49-F238E27FC236}">
              <a16:creationId xmlns:a16="http://schemas.microsoft.com/office/drawing/2014/main" id="{00000000-0008-0000-1000-0000541C0300}"/>
            </a:ext>
          </a:extLst>
        </xdr:cNvPr>
        <xdr:cNvSpPr>
          <a:spLocks noChangeArrowheads="1"/>
        </xdr:cNvSpPr>
      </xdr:nvSpPr>
      <xdr:spPr bwMode="auto">
        <a:xfrm>
          <a:off x="7419975" y="8791575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11</xdr:col>
      <xdr:colOff>142875</xdr:colOff>
      <xdr:row>212</xdr:row>
      <xdr:rowOff>57150</xdr:rowOff>
    </xdr:from>
    <xdr:to>
      <xdr:col>11</xdr:col>
      <xdr:colOff>400050</xdr:colOff>
      <xdr:row>213</xdr:row>
      <xdr:rowOff>219074</xdr:rowOff>
    </xdr:to>
    <xdr:sp macro="" textlink="">
      <xdr:nvSpPr>
        <xdr:cNvPr id="203861" name="AutoShape 44">
          <a:extLst>
            <a:ext uri="{FF2B5EF4-FFF2-40B4-BE49-F238E27FC236}">
              <a16:creationId xmlns:a16="http://schemas.microsoft.com/office/drawing/2014/main" id="{00000000-0008-0000-1000-0000551C0300}"/>
            </a:ext>
          </a:extLst>
        </xdr:cNvPr>
        <xdr:cNvSpPr>
          <a:spLocks noChangeArrowheads="1"/>
        </xdr:cNvSpPr>
      </xdr:nvSpPr>
      <xdr:spPr bwMode="auto">
        <a:xfrm>
          <a:off x="6115050" y="8791575"/>
          <a:ext cx="257175" cy="304800"/>
        </a:xfrm>
        <a:prstGeom prst="downArrow">
          <a:avLst>
            <a:gd name="adj1" fmla="val 50000"/>
            <a:gd name="adj2" fmla="val 29630"/>
          </a:avLst>
        </a:prstGeom>
        <a:solidFill>
          <a:srgbClr val="000000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25</xdr:col>
      <xdr:colOff>105051</xdr:colOff>
      <xdr:row>9</xdr:row>
      <xdr:rowOff>102013</xdr:rowOff>
    </xdr:from>
    <xdr:to>
      <xdr:col>25</xdr:col>
      <xdr:colOff>633076</xdr:colOff>
      <xdr:row>14</xdr:row>
      <xdr:rowOff>4095</xdr:rowOff>
    </xdr:to>
    <xdr:cxnSp macro="">
      <xdr:nvCxnSpPr>
        <xdr:cNvPr id="2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endCxn id="3" idx="0"/>
        </xdr:cNvCxnSpPr>
      </xdr:nvCxnSpPr>
      <xdr:spPr bwMode="auto">
        <a:xfrm rot="16200000" flipH="1">
          <a:off x="14937695" y="2069088"/>
          <a:ext cx="795050" cy="528025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350888</xdr:colOff>
      <xdr:row>14</xdr:row>
      <xdr:rowOff>7271</xdr:rowOff>
    </xdr:from>
    <xdr:to>
      <xdr:col>27</xdr:col>
      <xdr:colOff>266766</xdr:colOff>
      <xdr:row>18</xdr:row>
      <xdr:rowOff>31560</xdr:rowOff>
    </xdr:to>
    <xdr:sp macro="" textlink="">
      <xdr:nvSpPr>
        <xdr:cNvPr id="3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4662201" y="2733802"/>
          <a:ext cx="1880409" cy="73866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Rozměry svítidla v cm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W (width) Šířka 60 cm</a:t>
          </a:r>
        </a:p>
        <a:p>
          <a:pPr lvl="0" defTabSz="521711"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L (length) Délka 60 cm</a:t>
          </a:r>
        </a:p>
      </xdr:txBody>
    </xdr:sp>
    <xdr:clientData/>
  </xdr:twoCellAnchor>
  <xdr:twoCellAnchor>
    <xdr:from>
      <xdr:col>23</xdr:col>
      <xdr:colOff>328885</xdr:colOff>
      <xdr:row>9</xdr:row>
      <xdr:rowOff>82960</xdr:rowOff>
    </xdr:from>
    <xdr:to>
      <xdr:col>23</xdr:col>
      <xdr:colOff>513043</xdr:colOff>
      <xdr:row>19</xdr:row>
      <xdr:rowOff>79328</xdr:rowOff>
    </xdr:to>
    <xdr:cxnSp macro="">
      <xdr:nvCxnSpPr>
        <xdr:cNvPr id="4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</xdr:cNvCxnSpPr>
      </xdr:nvCxnSpPr>
      <xdr:spPr bwMode="auto">
        <a:xfrm rot="16200000" flipH="1">
          <a:off x="13186280" y="2715597"/>
          <a:ext cx="1782305" cy="18415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130474</xdr:colOff>
      <xdr:row>20</xdr:row>
      <xdr:rowOff>13523</xdr:rowOff>
    </xdr:from>
    <xdr:to>
      <xdr:col>26</xdr:col>
      <xdr:colOff>139864</xdr:colOff>
      <xdr:row>23</xdr:row>
      <xdr:rowOff>4137</xdr:rowOff>
    </xdr:to>
    <xdr:sp macro="" textlink="">
      <xdr:nvSpPr>
        <xdr:cNvPr id="5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3132099" y="3811617"/>
          <a:ext cx="2628765" cy="5263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Typ napájecího zdroje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PSU - Standardní / nestmívatelný</a:t>
          </a:r>
        </a:p>
      </xdr:txBody>
    </xdr:sp>
    <xdr:clientData/>
  </xdr:twoCellAnchor>
  <xdr:twoCellAnchor>
    <xdr:from>
      <xdr:col>22</xdr:col>
      <xdr:colOff>189981</xdr:colOff>
      <xdr:row>9</xdr:row>
      <xdr:rowOff>108364</xdr:rowOff>
    </xdr:from>
    <xdr:to>
      <xdr:col>22</xdr:col>
      <xdr:colOff>189984</xdr:colOff>
      <xdr:row>12</xdr:row>
      <xdr:rowOff>101362</xdr:rowOff>
    </xdr:to>
    <xdr:cxnSp macro="">
      <xdr:nvCxnSpPr>
        <xdr:cNvPr id="6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</xdr:cNvCxnSpPr>
      </xdr:nvCxnSpPr>
      <xdr:spPr bwMode="auto">
        <a:xfrm rot="16200000" flipH="1">
          <a:off x="12927218" y="2206315"/>
          <a:ext cx="528779" cy="3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21</xdr:col>
      <xdr:colOff>212030</xdr:colOff>
      <xdr:row>14</xdr:row>
      <xdr:rowOff>4282</xdr:rowOff>
    </xdr:from>
    <xdr:to>
      <xdr:col>23</xdr:col>
      <xdr:colOff>369202</xdr:colOff>
      <xdr:row>15</xdr:row>
      <xdr:rowOff>136640</xdr:rowOff>
    </xdr:to>
    <xdr:sp macro="" textlink="">
      <xdr:nvSpPr>
        <xdr:cNvPr id="7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2558811" y="2730813"/>
          <a:ext cx="1466860" cy="31095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en-US" sz="1400">
              <a:solidFill>
                <a:prstClr val="black"/>
              </a:solidFill>
              <a:latin typeface="Calibri"/>
            </a:rPr>
            <a:t> 4000K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20</xdr:col>
      <xdr:colOff>115950</xdr:colOff>
      <xdr:row>9</xdr:row>
      <xdr:rowOff>127411</xdr:rowOff>
    </xdr:from>
    <xdr:to>
      <xdr:col>20</xdr:col>
      <xdr:colOff>521770</xdr:colOff>
      <xdr:row>19</xdr:row>
      <xdr:rowOff>79331</xdr:rowOff>
    </xdr:to>
    <xdr:cxnSp macro="">
      <xdr:nvCxnSpPr>
        <xdr:cNvPr id="8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</xdr:cNvCxnSpPr>
      </xdr:nvCxnSpPr>
      <xdr:spPr bwMode="auto">
        <a:xfrm rot="5400000">
          <a:off x="11141869" y="2626993"/>
          <a:ext cx="1737857" cy="405820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565601</xdr:colOff>
      <xdr:row>19</xdr:row>
      <xdr:rowOff>91751</xdr:rowOff>
    </xdr:from>
    <xdr:to>
      <xdr:col>21</xdr:col>
      <xdr:colOff>404485</xdr:colOff>
      <xdr:row>23</xdr:row>
      <xdr:rowOff>119215</xdr:rowOff>
    </xdr:to>
    <xdr:sp macro="" textlink="">
      <xdr:nvSpPr>
        <xdr:cNvPr id="9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864507" y="3711251"/>
          <a:ext cx="1886759" cy="74183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Informace o světelném toku celého svítidla 41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S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= 4100lm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14</xdr:col>
      <xdr:colOff>321469</xdr:colOff>
      <xdr:row>12</xdr:row>
      <xdr:rowOff>149015</xdr:rowOff>
    </xdr:from>
    <xdr:to>
      <xdr:col>19</xdr:col>
      <xdr:colOff>633301</xdr:colOff>
      <xdr:row>18</xdr:row>
      <xdr:rowOff>31560</xdr:rowOff>
    </xdr:to>
    <xdr:sp macro="" textlink="">
      <xdr:nvSpPr>
        <xdr:cNvPr id="10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8405813" y="2518359"/>
          <a:ext cx="3264582" cy="9541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typu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lvl="0" algn="ctr"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SM – </a:t>
          </a:r>
          <a:r>
            <a:rPr lang="en-US" sz="1400">
              <a:solidFill>
                <a:prstClr val="black"/>
              </a:solidFill>
              <a:latin typeface="Calibri"/>
            </a:rPr>
            <a:t>(Surface Mounted) </a:t>
          </a:r>
          <a:r>
            <a:rPr lang="pl-PL" sz="1400">
              <a:solidFill>
                <a:prstClr val="black"/>
              </a:solidFill>
              <a:latin typeface="Calibri"/>
            </a:rPr>
            <a:t>přisazené svítidlo</a:t>
          </a: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065C – řada Ledinaire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27</xdr:col>
      <xdr:colOff>122511</xdr:colOff>
      <xdr:row>20</xdr:row>
      <xdr:rowOff>4698</xdr:rowOff>
    </xdr:from>
    <xdr:to>
      <xdr:col>30</xdr:col>
      <xdr:colOff>35215</xdr:colOff>
      <xdr:row>24</xdr:row>
      <xdr:rowOff>25812</xdr:rowOff>
    </xdr:to>
    <xdr:sp macro="" textlink="">
      <xdr:nvSpPr>
        <xdr:cNvPr id="11" name="TextBox 20">
          <a:extLst>
            <a:ext uri="{FF2B5EF4-FFF2-40B4-BE49-F238E27FC236}">
              <a16:creationId xmlns:a16="http://schemas.microsoft.com/office/drawing/2014/main" id="{66C14309-2ADF-4D41-86F3-BB8F2A3DAE77}"/>
            </a:ext>
          </a:extLst>
        </xdr:cNvPr>
        <xdr:cNvSpPr txBox="1"/>
      </xdr:nvSpPr>
      <xdr:spPr>
        <a:xfrm>
          <a:off x="16398355" y="3802792"/>
          <a:ext cx="1877235" cy="735489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OC Office Compliant (UGR19), vhodné pro kanceláře</a:t>
          </a:r>
          <a:endParaRPr lang="en-US">
            <a:solidFill>
              <a:prstClr val="black"/>
            </a:solidFill>
            <a:ea typeface="Calibri"/>
            <a:cs typeface="Calibri"/>
          </a:endParaRPr>
        </a:p>
      </xdr:txBody>
    </xdr:sp>
    <xdr:clientData/>
  </xdr:twoCellAnchor>
  <xdr:twoCellAnchor>
    <xdr:from>
      <xdr:col>26</xdr:col>
      <xdr:colOff>485257</xdr:colOff>
      <xdr:row>9</xdr:row>
      <xdr:rowOff>102015</xdr:rowOff>
    </xdr:from>
    <xdr:to>
      <xdr:col>27</xdr:col>
      <xdr:colOff>599529</xdr:colOff>
      <xdr:row>18</xdr:row>
      <xdr:rowOff>121266</xdr:rowOff>
    </xdr:to>
    <xdr:cxnSp macro="">
      <xdr:nvCxnSpPr>
        <xdr:cNvPr id="12" name="Elbow Connector 5">
          <a:extLst>
            <a:ext uri="{FF2B5EF4-FFF2-40B4-BE49-F238E27FC236}">
              <a16:creationId xmlns:a16="http://schemas.microsoft.com/office/drawing/2014/main" id="{A45D5645-B87E-4C68-A3FA-AE5654F6AE22}"/>
            </a:ext>
          </a:extLst>
        </xdr:cNvPr>
        <xdr:cNvCxnSpPr>
          <a:cxnSpLocks/>
        </xdr:cNvCxnSpPr>
      </xdr:nvCxnSpPr>
      <xdr:spPr bwMode="auto">
        <a:xfrm rot="16200000" flipH="1">
          <a:off x="15677518" y="2364317"/>
          <a:ext cx="1626594" cy="769116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595721</xdr:colOff>
      <xdr:row>8</xdr:row>
      <xdr:rowOff>71574</xdr:rowOff>
    </xdr:from>
    <xdr:to>
      <xdr:col>19</xdr:col>
      <xdr:colOff>495254</xdr:colOff>
      <xdr:row>9</xdr:row>
      <xdr:rowOff>71395</xdr:rowOff>
    </xdr:to>
    <xdr:sp macro="" textlink="">
      <xdr:nvSpPr>
        <xdr:cNvPr id="13" name="Right Bracket 12">
          <a:extLst>
            <a:ext uri="{FF2B5EF4-FFF2-40B4-BE49-F238E27FC236}">
              <a16:creationId xmlns:a16="http://schemas.microsoft.com/office/drawing/2014/main" id="{67E4A99B-3F6D-1E21-1E79-CE23CF3EBCFE}"/>
            </a:ext>
          </a:extLst>
        </xdr:cNvPr>
        <xdr:cNvSpPr/>
      </xdr:nvSpPr>
      <xdr:spPr>
        <a:xfrm rot="5400000">
          <a:off x="10671842" y="1044453"/>
          <a:ext cx="178415" cy="154259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549683</xdr:colOff>
      <xdr:row>8</xdr:row>
      <xdr:rowOff>71574</xdr:rowOff>
    </xdr:from>
    <xdr:to>
      <xdr:col>21</xdr:col>
      <xdr:colOff>457474</xdr:colOff>
      <xdr:row>9</xdr:row>
      <xdr:rowOff>68585</xdr:rowOff>
    </xdr:to>
    <xdr:sp macro="" textlink="">
      <xdr:nvSpPr>
        <xdr:cNvPr id="14" name="Right Bracket 13">
          <a:extLst>
            <a:ext uri="{FF2B5EF4-FFF2-40B4-BE49-F238E27FC236}">
              <a16:creationId xmlns:a16="http://schemas.microsoft.com/office/drawing/2014/main" id="{EAD92764-BDA4-C72C-1FF1-DD1E0482C2CF}"/>
            </a:ext>
          </a:extLst>
        </xdr:cNvPr>
        <xdr:cNvSpPr/>
      </xdr:nvSpPr>
      <xdr:spPr>
        <a:xfrm rot="5400000">
          <a:off x="12107713" y="1205607"/>
          <a:ext cx="175605" cy="1217478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541917</xdr:colOff>
      <xdr:row>8</xdr:row>
      <xdr:rowOff>63168</xdr:rowOff>
    </xdr:from>
    <xdr:to>
      <xdr:col>22</xdr:col>
      <xdr:colOff>576694</xdr:colOff>
      <xdr:row>9</xdr:row>
      <xdr:rowOff>60179</xdr:rowOff>
    </xdr:to>
    <xdr:sp macro="" textlink="">
      <xdr:nvSpPr>
        <xdr:cNvPr id="15" name="Right Bracket 14">
          <a:extLst>
            <a:ext uri="{FF2B5EF4-FFF2-40B4-BE49-F238E27FC236}">
              <a16:creationId xmlns:a16="http://schemas.microsoft.com/office/drawing/2014/main" id="{4D3513AD-585E-71BE-25DB-440122AD8836}"/>
            </a:ext>
          </a:extLst>
        </xdr:cNvPr>
        <xdr:cNvSpPr/>
      </xdr:nvSpPr>
      <xdr:spPr>
        <a:xfrm rot="5400000">
          <a:off x="13145706" y="1461129"/>
          <a:ext cx="175605" cy="689621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3118</xdr:colOff>
      <xdr:row>8</xdr:row>
      <xdr:rowOff>63167</xdr:rowOff>
    </xdr:from>
    <xdr:to>
      <xdr:col>24</xdr:col>
      <xdr:colOff>47420</xdr:colOff>
      <xdr:row>9</xdr:row>
      <xdr:rowOff>60178</xdr:rowOff>
    </xdr:to>
    <xdr:sp macro="" textlink="">
      <xdr:nvSpPr>
        <xdr:cNvPr id="16" name="Right Bracket 15">
          <a:extLst>
            <a:ext uri="{FF2B5EF4-FFF2-40B4-BE49-F238E27FC236}">
              <a16:creationId xmlns:a16="http://schemas.microsoft.com/office/drawing/2014/main" id="{0F74D174-943F-63F8-3004-518C6EA6B36F}"/>
            </a:ext>
          </a:extLst>
        </xdr:cNvPr>
        <xdr:cNvSpPr/>
      </xdr:nvSpPr>
      <xdr:spPr>
        <a:xfrm rot="5400000">
          <a:off x="13921357" y="1456366"/>
          <a:ext cx="175605" cy="69914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131862</xdr:colOff>
      <xdr:row>8</xdr:row>
      <xdr:rowOff>72114</xdr:rowOff>
    </xdr:from>
    <xdr:to>
      <xdr:col>26</xdr:col>
      <xdr:colOff>139864</xdr:colOff>
      <xdr:row>9</xdr:row>
      <xdr:rowOff>69125</xdr:rowOff>
    </xdr:to>
    <xdr:sp macro="" textlink="">
      <xdr:nvSpPr>
        <xdr:cNvPr id="17" name="Right Bracket 16">
          <a:extLst>
            <a:ext uri="{FF2B5EF4-FFF2-40B4-BE49-F238E27FC236}">
              <a16:creationId xmlns:a16="http://schemas.microsoft.com/office/drawing/2014/main" id="{486EB405-D8CB-12E5-904E-9440F2D62C24}"/>
            </a:ext>
          </a:extLst>
        </xdr:cNvPr>
        <xdr:cNvSpPr/>
      </xdr:nvSpPr>
      <xdr:spPr>
        <a:xfrm rot="5400000">
          <a:off x="15014217" y="1156041"/>
          <a:ext cx="175605" cy="131768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210888</xdr:colOff>
      <xdr:row>8</xdr:row>
      <xdr:rowOff>68787</xdr:rowOff>
    </xdr:from>
    <xdr:to>
      <xdr:col>27</xdr:col>
      <xdr:colOff>122511</xdr:colOff>
      <xdr:row>9</xdr:row>
      <xdr:rowOff>62623</xdr:rowOff>
    </xdr:to>
    <xdr:sp macro="" textlink="">
      <xdr:nvSpPr>
        <xdr:cNvPr id="18" name="Right Bracket 17">
          <a:extLst>
            <a:ext uri="{FF2B5EF4-FFF2-40B4-BE49-F238E27FC236}">
              <a16:creationId xmlns:a16="http://schemas.microsoft.com/office/drawing/2014/main" id="{E8212B86-DA91-1D11-E84F-D7D6F4324E46}"/>
            </a:ext>
          </a:extLst>
        </xdr:cNvPr>
        <xdr:cNvSpPr/>
      </xdr:nvSpPr>
      <xdr:spPr>
        <a:xfrm rot="5400000">
          <a:off x="16028907" y="1526737"/>
          <a:ext cx="172430" cy="56646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16</xdr:col>
      <xdr:colOff>450073</xdr:colOff>
      <xdr:row>6</xdr:row>
      <xdr:rowOff>23813</xdr:rowOff>
    </xdr:from>
    <xdr:to>
      <xdr:col>29</xdr:col>
      <xdr:colOff>333564</xdr:colOff>
      <xdr:row>8</xdr:row>
      <xdr:rowOff>102575</xdr:rowOff>
    </xdr:to>
    <xdr:sp macro="" textlink="">
      <xdr:nvSpPr>
        <xdr:cNvPr id="19" name="Text Placeholder 2_">
          <a:extLst>
            <a:ext uri="{FF2B5EF4-FFF2-40B4-BE49-F238E27FC236}">
              <a16:creationId xmlns:a16="http://schemas.microsoft.com/office/drawing/2014/main" id="{8EC15393-FBD1-4957-93F8-2C52AB10FAAC}"/>
            </a:ext>
          </a:extLst>
        </xdr:cNvPr>
        <xdr:cNvSpPr txBox="1">
          <a:spLocks/>
        </xdr:cNvSpPr>
      </xdr:nvSpPr>
      <xdr:spPr>
        <a:xfrm>
          <a:off x="9844104" y="1321594"/>
          <a:ext cx="8074991" cy="435950"/>
        </a:xfrm>
        <a:prstGeom prst="rect">
          <a:avLst/>
        </a:prstGeom>
        <a:ln w="0"/>
        <a:effectLst/>
      </xdr:spPr>
      <xdr:txBody>
        <a:bodyPr wrap="square" lIns="0" tIns="0" rIns="0" bIns="0"/>
        <a:lstStyle>
          <a:defPPr>
            <a:defRPr lang="en-US"/>
          </a:defPPr>
          <a:lvl1pPr marL="2524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•"/>
            <a:defRPr sz="20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1pPr>
          <a:lvl2pPr marL="7096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20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2pPr>
          <a:lvl3pPr marL="11668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•"/>
            <a:defRPr sz="24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3pPr>
          <a:lvl4pPr marL="16240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4pPr>
          <a:lvl5pPr marL="2081213" indent="-252413" algn="l" defTabSz="914400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5pPr>
          <a:lvl6pPr marL="25400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6pPr>
          <a:lvl7pPr marL="29972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7pPr>
          <a:lvl8pPr marL="34544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8pPr>
          <a:lvl9pPr marL="3911600" indent="-254000" algn="l" defTabSz="914400" rtl="0" eaLnBrk="1" fontAlgn="base" latinLnBrk="0" hangingPunct="1">
            <a:lnSpc>
              <a:spcPct val="105000"/>
            </a:lnSpc>
            <a:spcBef>
              <a:spcPct val="20000"/>
            </a:spcBef>
            <a:spcAft>
              <a:spcPct val="0"/>
            </a:spcAft>
            <a:buSzPct val="100000"/>
            <a:buChar char="–"/>
            <a:defRPr sz="1600" kern="1200">
              <a:solidFill>
                <a:srgbClr val="000000"/>
              </a:solidFill>
              <a:latin typeface="+mn-lt"/>
              <a:ea typeface="+mn-ea"/>
              <a:cs typeface="+mn-cs"/>
            </a:defRPr>
          </a:lvl9pPr>
        </a:lstStyle>
        <a:p>
          <a:pPr marL="252413" marR="0" lvl="0" indent="-252413" defTabSz="521711" rtl="0" eaLnBrk="0" fontAlgn="base" latinLnBrk="0" hangingPunct="0">
            <a:lnSpc>
              <a:spcPct val="105000"/>
            </a:lnSpc>
            <a:spcBef>
              <a:spcPct val="20000"/>
            </a:spcBef>
            <a:spcAft>
              <a:spcPct val="0"/>
            </a:spcAft>
            <a:buClrTx/>
            <a:buSzPct val="100000"/>
            <a:buFontTx/>
            <a:buNone/>
            <a:tabLst/>
            <a:defRPr/>
          </a:pPr>
          <a:r>
            <a:rPr kumimoji="0" lang="en-US" sz="3200" b="0" i="0" u="none" strike="noStrike" kern="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   SM065C</a:t>
          </a:r>
          <a:r>
            <a:rPr kumimoji="0" lang="pl-PL" sz="3200" b="0" i="0" u="none" strike="noStrike" kern="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kumimoji="0" lang="en-US" sz="3200" b="0" i="0" u="none" strike="noStrike" kern="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LED41S/840 PSU W60L60 OC</a:t>
          </a:r>
        </a:p>
      </xdr:txBody>
    </xdr:sp>
    <xdr:clientData/>
  </xdr:twoCellAnchor>
  <xdr:twoCellAnchor>
    <xdr:from>
      <xdr:col>16</xdr:col>
      <xdr:colOff>647249</xdr:colOff>
      <xdr:row>9</xdr:row>
      <xdr:rowOff>127405</xdr:rowOff>
    </xdr:from>
    <xdr:to>
      <xdr:col>18</xdr:col>
      <xdr:colOff>607289</xdr:colOff>
      <xdr:row>12</xdr:row>
      <xdr:rowOff>145839</xdr:rowOff>
    </xdr:to>
    <xdr:cxnSp macro="">
      <xdr:nvCxnSpPr>
        <xdr:cNvPr id="20" name="Elbow Connector 13">
          <a:extLst>
            <a:ext uri="{FF2B5EF4-FFF2-40B4-BE49-F238E27FC236}">
              <a16:creationId xmlns:a16="http://schemas.microsoft.com/office/drawing/2014/main" id="{A7B1C29C-2D9A-E05A-8DE1-A6359D594811}"/>
            </a:ext>
          </a:extLst>
        </xdr:cNvPr>
        <xdr:cNvCxnSpPr>
          <a:cxnSpLocks/>
          <a:endCxn id="10" idx="0"/>
        </xdr:cNvCxnSpPr>
      </xdr:nvCxnSpPr>
      <xdr:spPr bwMode="auto">
        <a:xfrm rot="10800000" flipV="1">
          <a:off x="10041280" y="1960968"/>
          <a:ext cx="864915" cy="554215"/>
        </a:xfrm>
        <a:prstGeom prst="bentConnector2">
          <a:avLst/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-1</xdr:colOff>
      <xdr:row>4</xdr:row>
      <xdr:rowOff>0</xdr:rowOff>
    </xdr:from>
    <xdr:to>
      <xdr:col>18</xdr:col>
      <xdr:colOff>119062</xdr:colOff>
      <xdr:row>6</xdr:row>
      <xdr:rowOff>49265</xdr:rowOff>
    </xdr:to>
    <xdr:sp macro="" textlink="">
      <xdr:nvSpPr>
        <xdr:cNvPr id="21" name="Title 4">
          <a:extLst>
            <a:ext uri="{FF2B5EF4-FFF2-40B4-BE49-F238E27FC236}">
              <a16:creationId xmlns:a16="http://schemas.microsoft.com/office/drawing/2014/main" id="{163A02A2-8D31-437E-BECE-78ACA33EADA3}"/>
            </a:ext>
          </a:extLst>
        </xdr:cNvPr>
        <xdr:cNvSpPr>
          <a:spLocks noGrp="1"/>
        </xdr:cNvSpPr>
      </xdr:nvSpPr>
      <xdr:spPr>
        <a:xfrm>
          <a:off x="8739187" y="940594"/>
          <a:ext cx="1678781" cy="406452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1: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15</xdr:col>
      <xdr:colOff>23812</xdr:colOff>
      <xdr:row>25</xdr:row>
      <xdr:rowOff>83343</xdr:rowOff>
    </xdr:from>
    <xdr:to>
      <xdr:col>18</xdr:col>
      <xdr:colOff>152400</xdr:colOff>
      <xdr:row>27</xdr:row>
      <xdr:rowOff>129433</xdr:rowOff>
    </xdr:to>
    <xdr:sp macro="" textlink="">
      <xdr:nvSpPr>
        <xdr:cNvPr id="22" name="Title 4">
          <a:extLst>
            <a:ext uri="{FF2B5EF4-FFF2-40B4-BE49-F238E27FC236}">
              <a16:creationId xmlns:a16="http://schemas.microsoft.com/office/drawing/2014/main" id="{8FF934E5-8E9A-4025-8AB6-EB32C784983E}"/>
            </a:ext>
          </a:extLst>
        </xdr:cNvPr>
        <xdr:cNvSpPr>
          <a:spLocks noGrp="1"/>
        </xdr:cNvSpPr>
      </xdr:nvSpPr>
      <xdr:spPr>
        <a:xfrm>
          <a:off x="8763000" y="4774406"/>
          <a:ext cx="1688306" cy="40327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2: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25</xdr:col>
      <xdr:colOff>415506</xdr:colOff>
      <xdr:row>31</xdr:row>
      <xdr:rowOff>107211</xdr:rowOff>
    </xdr:from>
    <xdr:to>
      <xdr:col>27</xdr:col>
      <xdr:colOff>598093</xdr:colOff>
      <xdr:row>35</xdr:row>
      <xdr:rowOff>48706</xdr:rowOff>
    </xdr:to>
    <xdr:cxnSp macro="">
      <xdr:nvCxnSpPr>
        <xdr:cNvPr id="39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endCxn id="40" idx="0"/>
        </xdr:cNvCxnSpPr>
      </xdr:nvCxnSpPr>
      <xdr:spPr bwMode="auto">
        <a:xfrm>
          <a:off x="15381662" y="5869836"/>
          <a:ext cx="1492275" cy="655870"/>
        </a:xfrm>
        <a:prstGeom prst="bentConnector2">
          <a:avLst/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26</xdr:col>
      <xdr:colOff>68633</xdr:colOff>
      <xdr:row>35</xdr:row>
      <xdr:rowOff>51881</xdr:rowOff>
    </xdr:from>
    <xdr:to>
      <xdr:col>29</xdr:col>
      <xdr:colOff>472709</xdr:colOff>
      <xdr:row>38</xdr:row>
      <xdr:rowOff>42495</xdr:rowOff>
    </xdr:to>
    <xdr:sp macro="" textlink="">
      <xdr:nvSpPr>
        <xdr:cNvPr id="40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5689633" y="6528881"/>
          <a:ext cx="2368607" cy="5263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Úhel vyzařování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WB </a:t>
          </a:r>
          <a:r>
            <a:rPr lang="en-US" sz="1400">
              <a:solidFill>
                <a:prstClr val="black"/>
              </a:solidFill>
              <a:latin typeface="Calibri"/>
            </a:rPr>
            <a:t>(wide beam) </a:t>
          </a:r>
          <a:r>
            <a:rPr lang="pl-PL" sz="1400">
              <a:solidFill>
                <a:prstClr val="black"/>
              </a:solidFill>
              <a:latin typeface="Calibri"/>
            </a:rPr>
            <a:t>– široký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24</xdr:col>
      <xdr:colOff>314697</xdr:colOff>
      <xdr:row>31</xdr:row>
      <xdr:rowOff>69106</xdr:rowOff>
    </xdr:from>
    <xdr:to>
      <xdr:col>25</xdr:col>
      <xdr:colOff>196392</xdr:colOff>
      <xdr:row>38</xdr:row>
      <xdr:rowOff>88207</xdr:rowOff>
    </xdr:to>
    <xdr:cxnSp macro="">
      <xdr:nvCxnSpPr>
        <xdr:cNvPr id="41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</xdr:cNvCxnSpPr>
      </xdr:nvCxnSpPr>
      <xdr:spPr bwMode="auto">
        <a:xfrm rot="16200000" flipH="1">
          <a:off x="14259650" y="6198091"/>
          <a:ext cx="1269257" cy="53653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37135</xdr:colOff>
      <xdr:row>38</xdr:row>
      <xdr:rowOff>159193</xdr:rowOff>
    </xdr:from>
    <xdr:to>
      <xdr:col>27</xdr:col>
      <xdr:colOff>103709</xdr:colOff>
      <xdr:row>41</xdr:row>
      <xdr:rowOff>149806</xdr:rowOff>
    </xdr:to>
    <xdr:sp macro="" textlink="">
      <xdr:nvSpPr>
        <xdr:cNvPr id="42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4348448" y="7171974"/>
          <a:ext cx="2031105" cy="52639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Typ napájecího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zdroje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PS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D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(DALI / stmívatelný)</a:t>
          </a:r>
        </a:p>
      </xdr:txBody>
    </xdr:sp>
    <xdr:clientData/>
  </xdr:twoCellAnchor>
  <xdr:twoCellAnchor>
    <xdr:from>
      <xdr:col>23</xdr:col>
      <xdr:colOff>261516</xdr:colOff>
      <xdr:row>31</xdr:row>
      <xdr:rowOff>84985</xdr:rowOff>
    </xdr:from>
    <xdr:to>
      <xdr:col>23</xdr:col>
      <xdr:colOff>413656</xdr:colOff>
      <xdr:row>35</xdr:row>
      <xdr:rowOff>90550</xdr:rowOff>
    </xdr:to>
    <xdr:cxnSp macro="">
      <xdr:nvCxnSpPr>
        <xdr:cNvPr id="43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endCxn id="44" idx="0"/>
        </xdr:cNvCxnSpPr>
      </xdr:nvCxnSpPr>
      <xdr:spPr bwMode="auto">
        <a:xfrm rot="16200000" flipH="1">
          <a:off x="13634085" y="6131510"/>
          <a:ext cx="719940" cy="152140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23</xdr:col>
      <xdr:colOff>6363</xdr:colOff>
      <xdr:row>35</xdr:row>
      <xdr:rowOff>87375</xdr:rowOff>
    </xdr:from>
    <xdr:to>
      <xdr:col>24</xdr:col>
      <xdr:colOff>159754</xdr:colOff>
      <xdr:row>38</xdr:row>
      <xdr:rowOff>68464</xdr:rowOff>
    </xdr:to>
    <xdr:sp macro="" textlink="">
      <xdr:nvSpPr>
        <xdr:cNvPr id="44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3662832" y="6564375"/>
          <a:ext cx="808235" cy="516870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3</a:t>
          </a:r>
          <a:r>
            <a:rPr lang="en-US" sz="1400">
              <a:solidFill>
                <a:prstClr val="black"/>
              </a:solidFill>
              <a:latin typeface="Calibri"/>
            </a:rPr>
            <a:t>000K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21</xdr:col>
      <xdr:colOff>233754</xdr:colOff>
      <xdr:row>31</xdr:row>
      <xdr:rowOff>90063</xdr:rowOff>
    </xdr:from>
    <xdr:to>
      <xdr:col>21</xdr:col>
      <xdr:colOff>408521</xdr:colOff>
      <xdr:row>38</xdr:row>
      <xdr:rowOff>70272</xdr:rowOff>
    </xdr:to>
    <xdr:cxnSp macro="">
      <xdr:nvCxnSpPr>
        <xdr:cNvPr id="45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</xdr:cNvCxnSpPr>
      </xdr:nvCxnSpPr>
      <xdr:spPr bwMode="auto">
        <a:xfrm rot="5400000">
          <a:off x="12052736" y="6380487"/>
          <a:ext cx="1230365" cy="174767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20</xdr:col>
      <xdr:colOff>407136</xdr:colOff>
      <xdr:row>38</xdr:row>
      <xdr:rowOff>99185</xdr:rowOff>
    </xdr:from>
    <xdr:to>
      <xdr:col>23</xdr:col>
      <xdr:colOff>337577</xdr:colOff>
      <xdr:row>43</xdr:row>
      <xdr:rowOff>160323</xdr:rowOff>
    </xdr:to>
    <xdr:sp macro="" textlink="">
      <xdr:nvSpPr>
        <xdr:cNvPr id="46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2099074" y="7111966"/>
          <a:ext cx="1894972" cy="954107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Informace o světelném toku celého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150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S = </a:t>
          </a:r>
          <a:r>
            <a:rPr lang="pl-PL" sz="1400">
              <a:solidFill>
                <a:prstClr val="black"/>
              </a:solidFill>
              <a:latin typeface="Calibri"/>
            </a:rPr>
            <a:t>15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lang="pl-PL" sz="1400">
              <a:solidFill>
                <a:prstClr val="black"/>
              </a:solidFill>
              <a:latin typeface="Calibri"/>
            </a:rPr>
            <a:t>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00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lm 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16</xdr:col>
      <xdr:colOff>579524</xdr:colOff>
      <xdr:row>31</xdr:row>
      <xdr:rowOff>87068</xdr:rowOff>
    </xdr:from>
    <xdr:to>
      <xdr:col>18</xdr:col>
      <xdr:colOff>492414</xdr:colOff>
      <xdr:row>37</xdr:row>
      <xdr:rowOff>172095</xdr:rowOff>
    </xdr:to>
    <xdr:cxnSp macro="">
      <xdr:nvCxnSpPr>
        <xdr:cNvPr id="47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</xdr:cNvCxnSpPr>
      </xdr:nvCxnSpPr>
      <xdr:spPr bwMode="auto">
        <a:xfrm rot="5400000">
          <a:off x="9804143" y="6019105"/>
          <a:ext cx="1156590" cy="817765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428624</xdr:colOff>
      <xdr:row>38</xdr:row>
      <xdr:rowOff>76465</xdr:rowOff>
    </xdr:from>
    <xdr:to>
      <xdr:col>18</xdr:col>
      <xdr:colOff>565589</xdr:colOff>
      <xdr:row>43</xdr:row>
      <xdr:rowOff>137603</xdr:rowOff>
    </xdr:to>
    <xdr:sp macro="" textlink="">
      <xdr:nvSpPr>
        <xdr:cNvPr id="48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167812" y="7089246"/>
          <a:ext cx="1696683" cy="9541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typu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BY – Highbay</a:t>
          </a: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120P – řada Coreline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16720</xdr:colOff>
      <xdr:row>30</xdr:row>
      <xdr:rowOff>48804</xdr:rowOff>
    </xdr:from>
    <xdr:to>
      <xdr:col>19</xdr:col>
      <xdr:colOff>352540</xdr:colOff>
      <xdr:row>31</xdr:row>
      <xdr:rowOff>48625</xdr:rowOff>
    </xdr:to>
    <xdr:sp macro="" textlink="">
      <xdr:nvSpPr>
        <xdr:cNvPr id="49" name="Right Bracket 48">
          <a:extLst>
            <a:ext uri="{FF2B5EF4-FFF2-40B4-BE49-F238E27FC236}">
              <a16:creationId xmlns:a16="http://schemas.microsoft.com/office/drawing/2014/main" id="{2EBECD10-F0C6-1264-FE89-C8EB56492D3C}"/>
            </a:ext>
          </a:extLst>
        </xdr:cNvPr>
        <xdr:cNvSpPr/>
      </xdr:nvSpPr>
      <xdr:spPr>
        <a:xfrm rot="5400000">
          <a:off x="10638407" y="5060023"/>
          <a:ext cx="178415" cy="132403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434854</xdr:colOff>
      <xdr:row>30</xdr:row>
      <xdr:rowOff>48807</xdr:rowOff>
    </xdr:from>
    <xdr:to>
      <xdr:col>20</xdr:col>
      <xdr:colOff>257546</xdr:colOff>
      <xdr:row>31</xdr:row>
      <xdr:rowOff>48628</xdr:rowOff>
    </xdr:to>
    <xdr:sp macro="" textlink="">
      <xdr:nvSpPr>
        <xdr:cNvPr id="50" name="Right Bracket 49">
          <a:extLst>
            <a:ext uri="{FF2B5EF4-FFF2-40B4-BE49-F238E27FC236}">
              <a16:creationId xmlns:a16="http://schemas.microsoft.com/office/drawing/2014/main" id="{94167E76-EB6C-43C5-4557-11C55CDE995E}"/>
            </a:ext>
          </a:extLst>
        </xdr:cNvPr>
        <xdr:cNvSpPr/>
      </xdr:nvSpPr>
      <xdr:spPr>
        <a:xfrm rot="5400000">
          <a:off x="11621508" y="5483278"/>
          <a:ext cx="178415" cy="47753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20</xdr:col>
      <xdr:colOff>360179</xdr:colOff>
      <xdr:row>30</xdr:row>
      <xdr:rowOff>42714</xdr:rowOff>
    </xdr:from>
    <xdr:to>
      <xdr:col>22</xdr:col>
      <xdr:colOff>444840</xdr:colOff>
      <xdr:row>31</xdr:row>
      <xdr:rowOff>39724</xdr:rowOff>
    </xdr:to>
    <xdr:sp macro="" textlink="">
      <xdr:nvSpPr>
        <xdr:cNvPr id="51" name="Right Bracket 50">
          <a:extLst>
            <a:ext uri="{FF2B5EF4-FFF2-40B4-BE49-F238E27FC236}">
              <a16:creationId xmlns:a16="http://schemas.microsoft.com/office/drawing/2014/main" id="{B62BC739-BA64-4A63-904C-6C4F70A433C8}"/>
            </a:ext>
          </a:extLst>
        </xdr:cNvPr>
        <xdr:cNvSpPr/>
      </xdr:nvSpPr>
      <xdr:spPr>
        <a:xfrm rot="5400000">
          <a:off x="12661489" y="5017373"/>
          <a:ext cx="175604" cy="1394348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585461</xdr:colOff>
      <xdr:row>30</xdr:row>
      <xdr:rowOff>39230</xdr:rowOff>
    </xdr:from>
    <xdr:to>
      <xdr:col>23</xdr:col>
      <xdr:colOff>590353</xdr:colOff>
      <xdr:row>31</xdr:row>
      <xdr:rowOff>33066</xdr:rowOff>
    </xdr:to>
    <xdr:sp macro="" textlink="">
      <xdr:nvSpPr>
        <xdr:cNvPr id="52" name="Right Bracket 51">
          <a:extLst>
            <a:ext uri="{FF2B5EF4-FFF2-40B4-BE49-F238E27FC236}">
              <a16:creationId xmlns:a16="http://schemas.microsoft.com/office/drawing/2014/main" id="{8F2A06CF-4164-792F-0CF4-D9D0BD3634B7}"/>
            </a:ext>
          </a:extLst>
        </xdr:cNvPr>
        <xdr:cNvSpPr/>
      </xdr:nvSpPr>
      <xdr:spPr>
        <a:xfrm rot="5400000">
          <a:off x="13830739" y="5379608"/>
          <a:ext cx="172430" cy="65973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10559</xdr:colOff>
      <xdr:row>30</xdr:row>
      <xdr:rowOff>29688</xdr:rowOff>
    </xdr:from>
    <xdr:to>
      <xdr:col>25</xdr:col>
      <xdr:colOff>9103</xdr:colOff>
      <xdr:row>31</xdr:row>
      <xdr:rowOff>33049</xdr:rowOff>
    </xdr:to>
    <xdr:sp macro="" textlink="">
      <xdr:nvSpPr>
        <xdr:cNvPr id="53" name="Right Bracket 52">
          <a:extLst>
            <a:ext uri="{FF2B5EF4-FFF2-40B4-BE49-F238E27FC236}">
              <a16:creationId xmlns:a16="http://schemas.microsoft.com/office/drawing/2014/main" id="{A01F7B8D-0567-2374-8C05-7353EE66392B}"/>
            </a:ext>
          </a:extLst>
        </xdr:cNvPr>
        <xdr:cNvSpPr/>
      </xdr:nvSpPr>
      <xdr:spPr>
        <a:xfrm rot="5400000">
          <a:off x="14557588" y="5378003"/>
          <a:ext cx="181955" cy="65338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88478</xdr:colOff>
      <xdr:row>30</xdr:row>
      <xdr:rowOff>29690</xdr:rowOff>
    </xdr:from>
    <xdr:to>
      <xdr:col>26</xdr:col>
      <xdr:colOff>68634</xdr:colOff>
      <xdr:row>31</xdr:row>
      <xdr:rowOff>33051</xdr:rowOff>
    </xdr:to>
    <xdr:sp macro="" textlink="">
      <xdr:nvSpPr>
        <xdr:cNvPr id="54" name="Right Bracket 53">
          <a:extLst>
            <a:ext uri="{FF2B5EF4-FFF2-40B4-BE49-F238E27FC236}">
              <a16:creationId xmlns:a16="http://schemas.microsoft.com/office/drawing/2014/main" id="{3A5B5418-4DFA-65B3-C64F-314F1D45B1E3}"/>
            </a:ext>
          </a:extLst>
        </xdr:cNvPr>
        <xdr:cNvSpPr/>
      </xdr:nvSpPr>
      <xdr:spPr>
        <a:xfrm rot="5400000">
          <a:off x="15281156" y="5387199"/>
          <a:ext cx="181955" cy="635000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471055</xdr:colOff>
      <xdr:row>31</xdr:row>
      <xdr:rowOff>87069</xdr:rowOff>
    </xdr:from>
    <xdr:to>
      <xdr:col>20</xdr:col>
      <xdr:colOff>35203</xdr:colOff>
      <xdr:row>35</xdr:row>
      <xdr:rowOff>162779</xdr:rowOff>
    </xdr:to>
    <xdr:cxnSp macro="">
      <xdr:nvCxnSpPr>
        <xdr:cNvPr id="55" name="Elbow Connector 13">
          <a:extLst>
            <a:ext uri="{FF2B5EF4-FFF2-40B4-BE49-F238E27FC236}">
              <a16:creationId xmlns:a16="http://schemas.microsoft.com/office/drawing/2014/main" id="{02659777-18F9-7047-195D-FD8836FF79E0}"/>
            </a:ext>
          </a:extLst>
        </xdr:cNvPr>
        <xdr:cNvCxnSpPr>
          <a:cxnSpLocks/>
          <a:endCxn id="56" idx="0"/>
        </xdr:cNvCxnSpPr>
      </xdr:nvCxnSpPr>
      <xdr:spPr bwMode="auto">
        <a:xfrm rot="5400000">
          <a:off x="11222602" y="6135241"/>
          <a:ext cx="790085" cy="218992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688636</xdr:colOff>
      <xdr:row>35</xdr:row>
      <xdr:rowOff>162778</xdr:rowOff>
    </xdr:from>
    <xdr:to>
      <xdr:col>20</xdr:col>
      <xdr:colOff>343168</xdr:colOff>
      <xdr:row>37</xdr:row>
      <xdr:rowOff>110192</xdr:rowOff>
    </xdr:to>
    <xdr:sp macro="" textlink="">
      <xdr:nvSpPr>
        <xdr:cNvPr id="56" name="TextBox 21">
          <a:extLst>
            <a:ext uri="{FF2B5EF4-FFF2-40B4-BE49-F238E27FC236}">
              <a16:creationId xmlns:a16="http://schemas.microsoft.com/office/drawing/2014/main" id="{725C6999-2D4E-E2BC-2A10-2A5794516BBE}"/>
            </a:ext>
          </a:extLst>
        </xdr:cNvPr>
        <xdr:cNvSpPr txBox="1"/>
      </xdr:nvSpPr>
      <xdr:spPr>
        <a:xfrm>
          <a:off x="10987542" y="6639778"/>
          <a:ext cx="1047564" cy="30460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5. generace</a:t>
          </a:r>
        </a:p>
      </xdr:txBody>
    </xdr:sp>
    <xdr:clientData/>
  </xdr:twoCellAnchor>
  <xdr:twoCellAnchor>
    <xdr:from>
      <xdr:col>17</xdr:col>
      <xdr:colOff>20829</xdr:colOff>
      <xdr:row>27</xdr:row>
      <xdr:rowOff>142875</xdr:rowOff>
    </xdr:from>
    <xdr:to>
      <xdr:col>26</xdr:col>
      <xdr:colOff>552324</xdr:colOff>
      <xdr:row>31</xdr:row>
      <xdr:rowOff>10100</xdr:rowOff>
    </xdr:to>
    <xdr:sp macro="" textlink="">
      <xdr:nvSpPr>
        <xdr:cNvPr id="57" name="TextBox 2">
          <a:extLst>
            <a:ext uri="{FF2B5EF4-FFF2-40B4-BE49-F238E27FC236}">
              <a16:creationId xmlns:a16="http://schemas.microsoft.com/office/drawing/2014/main" id="{DC0D5354-02CD-F28D-481F-3266FA0085EF}"/>
            </a:ext>
          </a:extLst>
        </xdr:cNvPr>
        <xdr:cNvSpPr txBox="1"/>
      </xdr:nvSpPr>
      <xdr:spPr>
        <a:xfrm>
          <a:off x="10069704" y="5191125"/>
          <a:ext cx="6103620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BY120P G5 LED150S/8</a:t>
          </a:r>
          <a:r>
            <a:rPr lang="pl-PL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3</a:t>
          </a:r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0 PS</a:t>
          </a:r>
          <a:r>
            <a:rPr lang="pl-PL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D</a:t>
          </a:r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 WB</a:t>
          </a:r>
          <a:r>
            <a:rPr lang="en-US" sz="3200"/>
            <a:t> </a:t>
          </a:r>
        </a:p>
      </xdr:txBody>
    </xdr:sp>
    <xdr:clientData/>
  </xdr:twoCellAnchor>
  <xdr:twoCellAnchor>
    <xdr:from>
      <xdr:col>15</xdr:col>
      <xdr:colOff>17462</xdr:colOff>
      <xdr:row>44</xdr:row>
      <xdr:rowOff>76994</xdr:rowOff>
    </xdr:from>
    <xdr:to>
      <xdr:col>18</xdr:col>
      <xdr:colOff>149225</xdr:colOff>
      <xdr:row>46</xdr:row>
      <xdr:rowOff>116734</xdr:rowOff>
    </xdr:to>
    <xdr:sp macro="" textlink="">
      <xdr:nvSpPr>
        <xdr:cNvPr id="58" name="Title 4">
          <a:extLst>
            <a:ext uri="{FF2B5EF4-FFF2-40B4-BE49-F238E27FC236}">
              <a16:creationId xmlns:a16="http://schemas.microsoft.com/office/drawing/2014/main" id="{6624D8B9-416D-488C-9B6A-97F16FC2CEA0}"/>
            </a:ext>
          </a:extLst>
        </xdr:cNvPr>
        <xdr:cNvSpPr>
          <a:spLocks noGrp="1"/>
        </xdr:cNvSpPr>
      </xdr:nvSpPr>
      <xdr:spPr>
        <a:xfrm>
          <a:off x="8756650" y="8161338"/>
          <a:ext cx="1691481" cy="39692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3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26</xdr:col>
      <xdr:colOff>506172</xdr:colOff>
      <xdr:row>50</xdr:row>
      <xdr:rowOff>126596</xdr:rowOff>
    </xdr:from>
    <xdr:to>
      <xdr:col>29</xdr:col>
      <xdr:colOff>411662</xdr:colOff>
      <xdr:row>59</xdr:row>
      <xdr:rowOff>151135</xdr:rowOff>
    </xdr:to>
    <xdr:cxnSp macro="">
      <xdr:nvCxnSpPr>
        <xdr:cNvPr id="59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857" idx="2"/>
          <a:endCxn id="60" idx="0"/>
        </xdr:cNvCxnSpPr>
      </xdr:nvCxnSpPr>
      <xdr:spPr bwMode="auto">
        <a:xfrm rot="16200000" flipH="1">
          <a:off x="16246241" y="9163433"/>
          <a:ext cx="1631883" cy="1870021"/>
        </a:xfrm>
        <a:prstGeom prst="bentConnector3">
          <a:avLst>
            <a:gd name="adj1" fmla="val 5778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105756</xdr:colOff>
      <xdr:row>59</xdr:row>
      <xdr:rowOff>154309</xdr:rowOff>
    </xdr:from>
    <xdr:to>
      <xdr:col>31</xdr:col>
      <xdr:colOff>69074</xdr:colOff>
      <xdr:row>62</xdr:row>
      <xdr:rowOff>144923</xdr:rowOff>
    </xdr:to>
    <xdr:sp macro="" textlink="">
      <xdr:nvSpPr>
        <xdr:cNvPr id="60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7036444" y="10917559"/>
          <a:ext cx="1927849" cy="52639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Montážní průměr</a:t>
          </a:r>
          <a:endParaRPr lang="en-US" sz="1400">
            <a:solidFill>
              <a:prstClr val="black"/>
            </a:solidFill>
            <a:latin typeface="Calibri"/>
          </a:endParaRPr>
        </a:p>
        <a:p>
          <a:pPr defTabSz="521711"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48–60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mm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24</xdr:col>
      <xdr:colOff>648478</xdr:colOff>
      <xdr:row>50</xdr:row>
      <xdr:rowOff>126593</xdr:rowOff>
    </xdr:from>
    <xdr:to>
      <xdr:col>27</xdr:col>
      <xdr:colOff>127565</xdr:colOff>
      <xdr:row>54</xdr:row>
      <xdr:rowOff>87951</xdr:rowOff>
    </xdr:to>
    <xdr:cxnSp macro="">
      <xdr:nvCxnSpPr>
        <xdr:cNvPr id="61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stCxn id="203856" idx="2"/>
          <a:endCxn id="62" idx="0"/>
        </xdr:cNvCxnSpPr>
      </xdr:nvCxnSpPr>
      <xdr:spPr bwMode="auto">
        <a:xfrm rot="16200000" flipH="1">
          <a:off x="15343733" y="8898557"/>
          <a:ext cx="675733" cy="1443618"/>
        </a:xfrm>
        <a:prstGeom prst="bentConnector3">
          <a:avLst>
            <a:gd name="adj1" fmla="val 35276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25</xdr:col>
      <xdr:colOff>89069</xdr:colOff>
      <xdr:row>54</xdr:row>
      <xdr:rowOff>87952</xdr:rowOff>
    </xdr:from>
    <xdr:to>
      <xdr:col>29</xdr:col>
      <xdr:colOff>172412</xdr:colOff>
      <xdr:row>58</xdr:row>
      <xdr:rowOff>115416</xdr:rowOff>
    </xdr:to>
    <xdr:sp macro="" textlink="">
      <xdr:nvSpPr>
        <xdr:cNvPr id="62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5055225" y="9958233"/>
          <a:ext cx="2702718" cy="741839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neuefrutigerworld-latin"/>
              <a:ea typeface="Calibri"/>
              <a:cs typeface="Calibri"/>
            </a:rPr>
            <a:t>		Typ optiky</a:t>
          </a:r>
        </a:p>
        <a:p>
          <a:pPr defTabSz="521711">
            <a:defRPr/>
          </a:pPr>
          <a:r>
            <a:rPr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neuefrutigerworld-latin"/>
              <a:ea typeface="Calibri"/>
              <a:cs typeface="Calibri"/>
            </a:rPr>
            <a:t>DM (Distribution Medium) – střední vyzařovací charakteristika  </a:t>
          </a:r>
        </a:p>
      </xdr:txBody>
    </xdr:sp>
    <xdr:clientData/>
  </xdr:twoCellAnchor>
  <xdr:twoCellAnchor>
    <xdr:from>
      <xdr:col>23</xdr:col>
      <xdr:colOff>68149</xdr:colOff>
      <xdr:row>50</xdr:row>
      <xdr:rowOff>126595</xdr:rowOff>
    </xdr:from>
    <xdr:to>
      <xdr:col>23</xdr:col>
      <xdr:colOff>486291</xdr:colOff>
      <xdr:row>55</xdr:row>
      <xdr:rowOff>19373</xdr:rowOff>
    </xdr:to>
    <xdr:cxnSp macro="">
      <xdr:nvCxnSpPr>
        <xdr:cNvPr id="63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stCxn id="203854" idx="2"/>
          <a:endCxn id="203840" idx="0"/>
        </xdr:cNvCxnSpPr>
      </xdr:nvCxnSpPr>
      <xdr:spPr bwMode="auto">
        <a:xfrm rot="16200000" flipH="1">
          <a:off x="13540815" y="9466304"/>
          <a:ext cx="785747" cy="418142"/>
        </a:xfrm>
        <a:prstGeom prst="bentConnector3">
          <a:avLst>
            <a:gd name="adj1" fmla="val 4206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452860</xdr:colOff>
      <xdr:row>55</xdr:row>
      <xdr:rowOff>19374</xdr:rowOff>
    </xdr:from>
    <xdr:to>
      <xdr:col>24</xdr:col>
      <xdr:colOff>526071</xdr:colOff>
      <xdr:row>56</xdr:row>
      <xdr:rowOff>151732</xdr:rowOff>
    </xdr:to>
    <xdr:sp macro="" textlink="">
      <xdr:nvSpPr>
        <xdr:cNvPr id="203840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3454485" y="10068249"/>
          <a:ext cx="1382899" cy="31095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70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</a:t>
          </a:r>
          <a:r>
            <a:rPr lang="en-US" sz="1400">
              <a:solidFill>
                <a:prstClr val="black"/>
              </a:solidFill>
              <a:latin typeface="Calibri"/>
            </a:rPr>
            <a:t>4000K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20</xdr:col>
      <xdr:colOff>237422</xdr:colOff>
      <xdr:row>50</xdr:row>
      <xdr:rowOff>150138</xdr:rowOff>
    </xdr:from>
    <xdr:to>
      <xdr:col>20</xdr:col>
      <xdr:colOff>457066</xdr:colOff>
      <xdr:row>54</xdr:row>
      <xdr:rowOff>38181</xdr:rowOff>
    </xdr:to>
    <xdr:cxnSp macro="">
      <xdr:nvCxnSpPr>
        <xdr:cNvPr id="203841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endCxn id="203842" idx="0"/>
        </xdr:cNvCxnSpPr>
      </xdr:nvCxnSpPr>
      <xdr:spPr bwMode="auto">
        <a:xfrm rot="5400000">
          <a:off x="11737973" y="9497431"/>
          <a:ext cx="602418" cy="219644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695944</xdr:colOff>
      <xdr:row>54</xdr:row>
      <xdr:rowOff>38181</xdr:rowOff>
    </xdr:from>
    <xdr:to>
      <xdr:col>21</xdr:col>
      <xdr:colOff>523436</xdr:colOff>
      <xdr:row>59</xdr:row>
      <xdr:rowOff>96144</xdr:rowOff>
    </xdr:to>
    <xdr:sp macro="" textlink="">
      <xdr:nvSpPr>
        <xdr:cNvPr id="203842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994850" y="9908462"/>
          <a:ext cx="1875367" cy="95093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Informace o světelném toku celého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12</a:t>
          </a:r>
          <a:r>
            <a:rPr lang="en-US" sz="1400">
              <a:solidFill>
                <a:prstClr val="black"/>
              </a:solidFill>
              <a:latin typeface="Calibri"/>
            </a:rPr>
            <a:t>0 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= </a:t>
          </a:r>
          <a:r>
            <a:rPr lang="pl-PL" sz="1400">
              <a:solidFill>
                <a:prstClr val="black"/>
              </a:solidFill>
              <a:latin typeface="Calibri"/>
            </a:rPr>
            <a:t>1</a:t>
          </a:r>
          <a:r>
            <a:rPr lang="en-US" sz="1400">
              <a:solidFill>
                <a:prstClr val="black"/>
              </a:solidFill>
              <a:latin typeface="Calibri"/>
            </a:rPr>
            <a:t>2</a:t>
          </a:r>
          <a:r>
            <a:rPr lang="pl-PL" sz="1400">
              <a:solidFill>
                <a:prstClr val="black"/>
              </a:solidFill>
              <a:latin typeface="Calibri"/>
            </a:rPr>
            <a:t>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00lm 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132734</xdr:colOff>
      <xdr:row>51</xdr:row>
      <xdr:rowOff>31286</xdr:rowOff>
    </xdr:from>
    <xdr:to>
      <xdr:col>18</xdr:col>
      <xdr:colOff>490581</xdr:colOff>
      <xdr:row>57</xdr:row>
      <xdr:rowOff>113723</xdr:rowOff>
    </xdr:to>
    <xdr:cxnSp macro="">
      <xdr:nvCxnSpPr>
        <xdr:cNvPr id="203843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</xdr:cNvCxnSpPr>
      </xdr:nvCxnSpPr>
      <xdr:spPr bwMode="auto">
        <a:xfrm rot="5400000">
          <a:off x="9908548" y="9638847"/>
          <a:ext cx="1154000" cy="60787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619124</xdr:colOff>
      <xdr:row>58</xdr:row>
      <xdr:rowOff>95532</xdr:rowOff>
    </xdr:from>
    <xdr:to>
      <xdr:col>19</xdr:col>
      <xdr:colOff>127002</xdr:colOff>
      <xdr:row>63</xdr:row>
      <xdr:rowOff>150320</xdr:rowOff>
    </xdr:to>
    <xdr:sp macro="" textlink="">
      <xdr:nvSpPr>
        <xdr:cNvPr id="203844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358312" y="10680188"/>
          <a:ext cx="1805784" cy="9477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typu svítidla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l-PL" sz="1400">
              <a:solidFill>
                <a:prstClr val="black"/>
              </a:solidFill>
              <a:latin typeface="Calibri"/>
            </a:rPr>
            <a:t>B</a:t>
          </a:r>
          <a:r>
            <a:rPr lang="en-US" sz="1400">
              <a:solidFill>
                <a:prstClr val="black"/>
              </a:solidFill>
              <a:latin typeface="Calibri"/>
            </a:rPr>
            <a:t>GP</a:t>
          </a:r>
          <a:r>
            <a:rPr lang="pl-PL" sz="1400">
              <a:solidFill>
                <a:prstClr val="black"/>
              </a:solidFill>
              <a:latin typeface="Calibri"/>
            </a:rPr>
            <a:t> –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lang="pl-PL" sz="1400">
              <a:solidFill>
                <a:prstClr val="black"/>
              </a:solidFill>
              <a:latin typeface="Calibri"/>
            </a:rPr>
            <a:t>pouliční svítidlo</a:t>
          </a:r>
          <a:endParaRPr lang="en-US" sz="1400">
            <a:solidFill>
              <a:prstClr val="black"/>
            </a:solidFill>
            <a:latin typeface="Calibri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292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– řada LumiStreet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62576</xdr:colOff>
      <xdr:row>49</xdr:row>
      <xdr:rowOff>126473</xdr:rowOff>
    </xdr:from>
    <xdr:to>
      <xdr:col>19</xdr:col>
      <xdr:colOff>392046</xdr:colOff>
      <xdr:row>50</xdr:row>
      <xdr:rowOff>135820</xdr:rowOff>
    </xdr:to>
    <xdr:sp macro="" textlink="">
      <xdr:nvSpPr>
        <xdr:cNvPr id="203852" name="Right Bracket 203851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676326" y="8538911"/>
          <a:ext cx="187940" cy="131768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494678</xdr:colOff>
      <xdr:row>49</xdr:row>
      <xdr:rowOff>126473</xdr:rowOff>
    </xdr:from>
    <xdr:to>
      <xdr:col>21</xdr:col>
      <xdr:colOff>422091</xdr:colOff>
      <xdr:row>50</xdr:row>
      <xdr:rowOff>135820</xdr:rowOff>
    </xdr:to>
    <xdr:sp macro="" textlink="">
      <xdr:nvSpPr>
        <xdr:cNvPr id="203853" name="Right Bracket 203852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056352" y="8579206"/>
          <a:ext cx="187940" cy="1237100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422801</xdr:colOff>
      <xdr:row>49</xdr:row>
      <xdr:rowOff>132759</xdr:rowOff>
    </xdr:from>
    <xdr:to>
      <xdr:col>23</xdr:col>
      <xdr:colOff>374691</xdr:colOff>
      <xdr:row>50</xdr:row>
      <xdr:rowOff>126595</xdr:rowOff>
    </xdr:to>
    <xdr:sp macro="" textlink="">
      <xdr:nvSpPr>
        <xdr:cNvPr id="203854" name="Right Bracket 203853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641578" y="8892920"/>
          <a:ext cx="172429" cy="60673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470456</xdr:colOff>
      <xdr:row>49</xdr:row>
      <xdr:rowOff>132756</xdr:rowOff>
    </xdr:from>
    <xdr:to>
      <xdr:col>24</xdr:col>
      <xdr:colOff>59885</xdr:colOff>
      <xdr:row>50</xdr:row>
      <xdr:rowOff>126593</xdr:rowOff>
    </xdr:to>
    <xdr:sp macro="" textlink="">
      <xdr:nvSpPr>
        <xdr:cNvPr id="203855" name="Right Bracket 203854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162847" y="9074147"/>
          <a:ext cx="172430" cy="24427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138833</xdr:colOff>
      <xdr:row>49</xdr:row>
      <xdr:rowOff>132757</xdr:rowOff>
    </xdr:from>
    <xdr:to>
      <xdr:col>25</xdr:col>
      <xdr:colOff>496929</xdr:colOff>
      <xdr:row>50</xdr:row>
      <xdr:rowOff>126594</xdr:rowOff>
    </xdr:to>
    <xdr:sp macro="" textlink="">
      <xdr:nvSpPr>
        <xdr:cNvPr id="203856" name="Right Bracket 203855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4870401" y="8689815"/>
          <a:ext cx="172430" cy="101293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561453</xdr:colOff>
      <xdr:row>49</xdr:row>
      <xdr:rowOff>132758</xdr:rowOff>
    </xdr:from>
    <xdr:to>
      <xdr:col>27</xdr:col>
      <xdr:colOff>457242</xdr:colOff>
      <xdr:row>50</xdr:row>
      <xdr:rowOff>126595</xdr:rowOff>
    </xdr:to>
    <xdr:sp macro="" textlink="">
      <xdr:nvSpPr>
        <xdr:cNvPr id="203857" name="Right Bracket 203856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044133" y="8593547"/>
          <a:ext cx="172430" cy="120547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16</xdr:col>
      <xdr:colOff>638281</xdr:colOff>
      <xdr:row>47</xdr:row>
      <xdr:rowOff>47625</xdr:rowOff>
    </xdr:from>
    <xdr:to>
      <xdr:col>29</xdr:col>
      <xdr:colOff>59867</xdr:colOff>
      <xdr:row>50</xdr:row>
      <xdr:rowOff>93444</xdr:rowOff>
    </xdr:to>
    <xdr:sp macro="" textlink="">
      <xdr:nvSpPr>
        <xdr:cNvPr id="203862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032312" y="8667750"/>
          <a:ext cx="7613086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BGP292 LED120-4S/740 II DM10 48/60S</a:t>
          </a:r>
          <a:r>
            <a:rPr lang="en-US" sz="3200"/>
            <a:t> </a:t>
          </a:r>
        </a:p>
      </xdr:txBody>
    </xdr:sp>
    <xdr:clientData/>
  </xdr:twoCellAnchor>
  <xdr:twoCellAnchor>
    <xdr:from>
      <xdr:col>21</xdr:col>
      <xdr:colOff>526866</xdr:colOff>
      <xdr:row>49</xdr:row>
      <xdr:rowOff>125003</xdr:rowOff>
    </xdr:from>
    <xdr:to>
      <xdr:col>22</xdr:col>
      <xdr:colOff>259372</xdr:colOff>
      <xdr:row>50</xdr:row>
      <xdr:rowOff>134350</xdr:rowOff>
    </xdr:to>
    <xdr:sp macro="" textlink="">
      <xdr:nvSpPr>
        <xdr:cNvPr id="203863" name="Right Bracket 203862">
          <a:extLst>
            <a:ext uri="{FF2B5EF4-FFF2-40B4-BE49-F238E27FC236}">
              <a16:creationId xmlns:a16="http://schemas.microsoft.com/office/drawing/2014/main" id="{02CFDBB4-2B58-15E9-A6E0-929F86A6952C}"/>
            </a:ext>
          </a:extLst>
        </xdr:cNvPr>
        <xdr:cNvSpPr/>
      </xdr:nvSpPr>
      <xdr:spPr>
        <a:xfrm rot="5400000">
          <a:off x="12973352" y="9002611"/>
          <a:ext cx="187940" cy="387350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20</xdr:col>
      <xdr:colOff>626879</xdr:colOff>
      <xdr:row>58</xdr:row>
      <xdr:rowOff>117459</xdr:rowOff>
    </xdr:from>
    <xdr:to>
      <xdr:col>23</xdr:col>
      <xdr:colOff>448287</xdr:colOff>
      <xdr:row>62</xdr:row>
      <xdr:rowOff>144923</xdr:rowOff>
    </xdr:to>
    <xdr:sp macro="" textlink="">
      <xdr:nvSpPr>
        <xdr:cNvPr id="203864" name="TextBox 7">
          <a:extLst>
            <a:ext uri="{FF2B5EF4-FFF2-40B4-BE49-F238E27FC236}">
              <a16:creationId xmlns:a16="http://schemas.microsoft.com/office/drawing/2014/main" id="{83AD9543-0FB9-0145-0EF8-3263F49705B5}"/>
            </a:ext>
          </a:extLst>
        </xdr:cNvPr>
        <xdr:cNvSpPr txBox="1"/>
      </xdr:nvSpPr>
      <xdr:spPr>
        <a:xfrm>
          <a:off x="12318817" y="10702115"/>
          <a:ext cx="1785939" cy="741839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(Specifikace generace LED čipů)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4S – platforma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22</xdr:col>
      <xdr:colOff>67158</xdr:colOff>
      <xdr:row>50</xdr:row>
      <xdr:rowOff>141301</xdr:rowOff>
    </xdr:from>
    <xdr:to>
      <xdr:col>22</xdr:col>
      <xdr:colOff>210162</xdr:colOff>
      <xdr:row>58</xdr:row>
      <xdr:rowOff>114283</xdr:rowOff>
    </xdr:to>
    <xdr:cxnSp macro="">
      <xdr:nvCxnSpPr>
        <xdr:cNvPr id="203865" name="Elbow Connector 13">
          <a:extLst>
            <a:ext uri="{FF2B5EF4-FFF2-40B4-BE49-F238E27FC236}">
              <a16:creationId xmlns:a16="http://schemas.microsoft.com/office/drawing/2014/main" id="{360CA5C5-DEC2-FA2E-4AA8-8849569268FE}"/>
            </a:ext>
          </a:extLst>
        </xdr:cNvPr>
        <xdr:cNvCxnSpPr>
          <a:cxnSpLocks/>
          <a:endCxn id="203864" idx="0"/>
        </xdr:cNvCxnSpPr>
      </xdr:nvCxnSpPr>
      <xdr:spPr bwMode="auto">
        <a:xfrm rot="16200000" flipH="1">
          <a:off x="12439419" y="9926571"/>
          <a:ext cx="1401732" cy="143004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49287</xdr:colOff>
      <xdr:row>59</xdr:row>
      <xdr:rowOff>13882</xdr:rowOff>
    </xdr:from>
    <xdr:to>
      <xdr:col>26</xdr:col>
      <xdr:colOff>119324</xdr:colOff>
      <xdr:row>60</xdr:row>
      <xdr:rowOff>139890</xdr:rowOff>
    </xdr:to>
    <xdr:sp macro="" textlink="">
      <xdr:nvSpPr>
        <xdr:cNvPr id="203866" name="TextBox 45">
          <a:extLst>
            <a:ext uri="{FF2B5EF4-FFF2-40B4-BE49-F238E27FC236}">
              <a16:creationId xmlns:a16="http://schemas.microsoft.com/office/drawing/2014/main" id="{09242E18-E68F-6344-CE02-D96D52859254}"/>
            </a:ext>
          </a:extLst>
        </xdr:cNvPr>
        <xdr:cNvSpPr txBox="1"/>
      </xdr:nvSpPr>
      <xdr:spPr>
        <a:xfrm>
          <a:off x="14360600" y="10777132"/>
          <a:ext cx="1379724" cy="304602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Třída ochrany II 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23</xdr:col>
      <xdr:colOff>592593</xdr:colOff>
      <xdr:row>50</xdr:row>
      <xdr:rowOff>126592</xdr:rowOff>
    </xdr:from>
    <xdr:to>
      <xdr:col>25</xdr:col>
      <xdr:colOff>87481</xdr:colOff>
      <xdr:row>59</xdr:row>
      <xdr:rowOff>10706</xdr:rowOff>
    </xdr:to>
    <xdr:cxnSp macro="">
      <xdr:nvCxnSpPr>
        <xdr:cNvPr id="203867" name="Elbow Connector 9">
          <a:extLst>
            <a:ext uri="{FF2B5EF4-FFF2-40B4-BE49-F238E27FC236}">
              <a16:creationId xmlns:a16="http://schemas.microsoft.com/office/drawing/2014/main" id="{590EF230-006C-4818-E6EB-37B87ED6AFDF}"/>
            </a:ext>
          </a:extLst>
        </xdr:cNvPr>
        <xdr:cNvCxnSpPr>
          <a:cxnSpLocks/>
          <a:stCxn id="203855" idx="2"/>
          <a:endCxn id="203866" idx="0"/>
        </xdr:cNvCxnSpPr>
      </xdr:nvCxnSpPr>
      <xdr:spPr bwMode="auto">
        <a:xfrm rot="16200000" flipH="1">
          <a:off x="13905621" y="9625939"/>
          <a:ext cx="1491458" cy="804575"/>
        </a:xfrm>
        <a:prstGeom prst="bentConnector3">
          <a:avLst>
            <a:gd name="adj1" fmla="val 20259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15</xdr:col>
      <xdr:colOff>23812</xdr:colOff>
      <xdr:row>66</xdr:row>
      <xdr:rowOff>95251</xdr:rowOff>
    </xdr:from>
    <xdr:to>
      <xdr:col>18</xdr:col>
      <xdr:colOff>152400</xdr:colOff>
      <xdr:row>68</xdr:row>
      <xdr:rowOff>128640</xdr:rowOff>
    </xdr:to>
    <xdr:sp macro="" textlink="">
      <xdr:nvSpPr>
        <xdr:cNvPr id="203872" name="Title 4">
          <a:extLst>
            <a:ext uri="{FF2B5EF4-FFF2-40B4-BE49-F238E27FC236}">
              <a16:creationId xmlns:a16="http://schemas.microsoft.com/office/drawing/2014/main" id="{708BA17C-7CD0-456E-92DB-2B0C52E110CA}"/>
            </a:ext>
          </a:extLst>
        </xdr:cNvPr>
        <xdr:cNvSpPr>
          <a:spLocks noGrp="1"/>
        </xdr:cNvSpPr>
      </xdr:nvSpPr>
      <xdr:spPr>
        <a:xfrm>
          <a:off x="8763000" y="12108657"/>
          <a:ext cx="1688306" cy="39057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4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27</xdr:col>
      <xdr:colOff>370799</xdr:colOff>
      <xdr:row>72</xdr:row>
      <xdr:rowOff>34014</xdr:rowOff>
    </xdr:from>
    <xdr:to>
      <xdr:col>29</xdr:col>
      <xdr:colOff>163730</xdr:colOff>
      <xdr:row>78</xdr:row>
      <xdr:rowOff>152491</xdr:rowOff>
    </xdr:to>
    <xdr:cxnSp macro="">
      <xdr:nvCxnSpPr>
        <xdr:cNvPr id="203873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886" idx="2"/>
          <a:endCxn id="203896" idx="0"/>
        </xdr:cNvCxnSpPr>
      </xdr:nvCxnSpPr>
      <xdr:spPr bwMode="auto">
        <a:xfrm rot="16200000" flipH="1">
          <a:off x="16602932" y="13162694"/>
          <a:ext cx="1190039" cy="1102618"/>
        </a:xfrm>
        <a:prstGeom prst="bentConnector3">
          <a:avLst>
            <a:gd name="adj1" fmla="val 35453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25</xdr:col>
      <xdr:colOff>238411</xdr:colOff>
      <xdr:row>72</xdr:row>
      <xdr:rowOff>24040</xdr:rowOff>
    </xdr:from>
    <xdr:to>
      <xdr:col>25</xdr:col>
      <xdr:colOff>650627</xdr:colOff>
      <xdr:row>79</xdr:row>
      <xdr:rowOff>11726</xdr:rowOff>
    </xdr:to>
    <xdr:cxnSp macro="">
      <xdr:nvCxnSpPr>
        <xdr:cNvPr id="203874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stCxn id="203885" idx="2"/>
          <a:endCxn id="203891" idx="0"/>
        </xdr:cNvCxnSpPr>
      </xdr:nvCxnSpPr>
      <xdr:spPr bwMode="auto">
        <a:xfrm rot="16200000" flipH="1">
          <a:off x="14791754" y="13521822"/>
          <a:ext cx="1237842" cy="412216"/>
        </a:xfrm>
        <a:prstGeom prst="bentConnector3">
          <a:avLst>
            <a:gd name="adj1" fmla="val 45217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44797</xdr:colOff>
      <xdr:row>72</xdr:row>
      <xdr:rowOff>32891</xdr:rowOff>
    </xdr:from>
    <xdr:to>
      <xdr:col>22</xdr:col>
      <xdr:colOff>262489</xdr:colOff>
      <xdr:row>78</xdr:row>
      <xdr:rowOff>168700</xdr:rowOff>
    </xdr:to>
    <xdr:cxnSp macro="">
      <xdr:nvCxnSpPr>
        <xdr:cNvPr id="203875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stCxn id="203883" idx="2"/>
          <a:endCxn id="203897" idx="0"/>
        </xdr:cNvCxnSpPr>
      </xdr:nvCxnSpPr>
      <xdr:spPr bwMode="auto">
        <a:xfrm rot="16200000" flipH="1" flipV="1">
          <a:off x="12551582" y="13612700"/>
          <a:ext cx="1207371" cy="217692"/>
        </a:xfrm>
        <a:prstGeom prst="bentConnector3">
          <a:avLst>
            <a:gd name="adj1" fmla="val 46303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22</xdr:col>
      <xdr:colOff>490773</xdr:colOff>
      <xdr:row>83</xdr:row>
      <xdr:rowOff>169462</xdr:rowOff>
    </xdr:from>
    <xdr:to>
      <xdr:col>25</xdr:col>
      <xdr:colOff>584568</xdr:colOff>
      <xdr:row>90</xdr:row>
      <xdr:rowOff>88857</xdr:rowOff>
    </xdr:to>
    <xdr:sp macro="" textlink="">
      <xdr:nvSpPr>
        <xdr:cNvPr id="203876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3492398" y="15218962"/>
          <a:ext cx="2058326" cy="1169551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Výkon zdroje</a:t>
          </a:r>
        </a:p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7.8 W LED zdroj je ekvivalentem konvenční 75W žárovky se stejným světelným tokem</a:t>
          </a:r>
          <a:endParaRPr lang="en-US" sz="1400">
            <a:solidFill>
              <a:prstClr val="black"/>
            </a:solidFill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20</xdr:col>
      <xdr:colOff>13400</xdr:colOff>
      <xdr:row>72</xdr:row>
      <xdr:rowOff>45226</xdr:rowOff>
    </xdr:from>
    <xdr:to>
      <xdr:col>21</xdr:col>
      <xdr:colOff>32234</xdr:colOff>
      <xdr:row>83</xdr:row>
      <xdr:rowOff>173714</xdr:rowOff>
    </xdr:to>
    <xdr:cxnSp macro="">
      <xdr:nvCxnSpPr>
        <xdr:cNvPr id="203877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stCxn id="203882" idx="2"/>
          <a:endCxn id="203878" idx="0"/>
        </xdr:cNvCxnSpPr>
      </xdr:nvCxnSpPr>
      <xdr:spPr bwMode="auto">
        <a:xfrm rot="16200000" flipH="1" flipV="1">
          <a:off x="10995667" y="13839866"/>
          <a:ext cx="2093019" cy="673677"/>
        </a:xfrm>
        <a:prstGeom prst="bentConnector3">
          <a:avLst>
            <a:gd name="adj1" fmla="val 29061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635436</xdr:colOff>
      <xdr:row>83</xdr:row>
      <xdr:rowOff>173715</xdr:rowOff>
    </xdr:from>
    <xdr:to>
      <xdr:col>21</xdr:col>
      <xdr:colOff>123203</xdr:colOff>
      <xdr:row>86</xdr:row>
      <xdr:rowOff>168592</xdr:rowOff>
    </xdr:to>
    <xdr:sp macro="" textlink="">
      <xdr:nvSpPr>
        <xdr:cNvPr id="203878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934342" y="15223215"/>
          <a:ext cx="1535642" cy="530658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  <a:ea typeface="Calibri"/>
              <a:cs typeface="Calibri"/>
            </a:rPr>
            <a:t>Informace o typu LED produktu</a:t>
          </a:r>
        </a:p>
      </xdr:txBody>
    </xdr:sp>
    <xdr:clientData/>
  </xdr:twoCellAnchor>
  <xdr:twoCellAnchor>
    <xdr:from>
      <xdr:col>18</xdr:col>
      <xdr:colOff>45400</xdr:colOff>
      <xdr:row>72</xdr:row>
      <xdr:rowOff>119286</xdr:rowOff>
    </xdr:from>
    <xdr:to>
      <xdr:col>18</xdr:col>
      <xdr:colOff>646928</xdr:colOff>
      <xdr:row>79</xdr:row>
      <xdr:rowOff>23130</xdr:rowOff>
    </xdr:to>
    <xdr:cxnSp macro="">
      <xdr:nvCxnSpPr>
        <xdr:cNvPr id="203879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</xdr:cNvCxnSpPr>
      </xdr:nvCxnSpPr>
      <xdr:spPr bwMode="auto">
        <a:xfrm rot="5400000">
          <a:off x="10068070" y="13480491"/>
          <a:ext cx="1154000" cy="601528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309562</xdr:colOff>
      <xdr:row>78</xdr:row>
      <xdr:rowOff>149317</xdr:rowOff>
    </xdr:from>
    <xdr:to>
      <xdr:col>18</xdr:col>
      <xdr:colOff>650510</xdr:colOff>
      <xdr:row>81</xdr:row>
      <xdr:rowOff>133580</xdr:rowOff>
    </xdr:to>
    <xdr:sp macro="" textlink="">
      <xdr:nvSpPr>
        <xdr:cNvPr id="203880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703593" y="14305848"/>
          <a:ext cx="1245823" cy="52004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rodiny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algn="ctr"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MASTER Value</a:t>
          </a:r>
          <a:endParaRPr lang="en-US">
            <a:solidFill>
              <a:prstClr val="black"/>
            </a:solidFill>
            <a:ea typeface="Calibri"/>
            <a:cs typeface="Calibri"/>
          </a:endParaRPr>
        </a:p>
      </xdr:txBody>
    </xdr:sp>
    <xdr:clientData/>
  </xdr:twoCellAnchor>
  <xdr:twoCellAnchor>
    <xdr:from>
      <xdr:col>17</xdr:col>
      <xdr:colOff>61934</xdr:colOff>
      <xdr:row>71</xdr:row>
      <xdr:rowOff>32709</xdr:rowOff>
    </xdr:from>
    <xdr:to>
      <xdr:col>19</xdr:col>
      <xdr:colOff>599832</xdr:colOff>
      <xdr:row>72</xdr:row>
      <xdr:rowOff>42055</xdr:rowOff>
    </xdr:to>
    <xdr:sp macro="" textlink="">
      <xdr:nvSpPr>
        <xdr:cNvPr id="203881" name="Right Bracket 203880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779898" y="12269995"/>
          <a:ext cx="187940" cy="152611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651026</xdr:colOff>
      <xdr:row>71</xdr:row>
      <xdr:rowOff>32706</xdr:rowOff>
    </xdr:from>
    <xdr:to>
      <xdr:col>22</xdr:col>
      <xdr:colOff>68284</xdr:colOff>
      <xdr:row>72</xdr:row>
      <xdr:rowOff>42052</xdr:rowOff>
    </xdr:to>
    <xdr:sp macro="" textlink="">
      <xdr:nvSpPr>
        <xdr:cNvPr id="203882" name="Right Bracket 203881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285045" y="12342156"/>
          <a:ext cx="187940" cy="138178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134959</xdr:colOff>
      <xdr:row>71</xdr:row>
      <xdr:rowOff>32707</xdr:rowOff>
    </xdr:from>
    <xdr:to>
      <xdr:col>22</xdr:col>
      <xdr:colOff>383668</xdr:colOff>
      <xdr:row>72</xdr:row>
      <xdr:rowOff>29717</xdr:rowOff>
    </xdr:to>
    <xdr:sp macro="" textlink="">
      <xdr:nvSpPr>
        <xdr:cNvPr id="203883" name="Right Bracket 203882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173137" y="12902529"/>
          <a:ext cx="175604" cy="24870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449284</xdr:colOff>
      <xdr:row>71</xdr:row>
      <xdr:rowOff>28376</xdr:rowOff>
    </xdr:from>
    <xdr:to>
      <xdr:col>24</xdr:col>
      <xdr:colOff>524560</xdr:colOff>
      <xdr:row>72</xdr:row>
      <xdr:rowOff>31737</xdr:rowOff>
    </xdr:to>
    <xdr:sp macro="" textlink="">
      <xdr:nvSpPr>
        <xdr:cNvPr id="203884" name="Right Bracket 203883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052413" y="12333247"/>
          <a:ext cx="181955" cy="13849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602213</xdr:colOff>
      <xdr:row>71</xdr:row>
      <xdr:rowOff>30204</xdr:rowOff>
    </xdr:from>
    <xdr:to>
      <xdr:col>25</xdr:col>
      <xdr:colOff>523103</xdr:colOff>
      <xdr:row>72</xdr:row>
      <xdr:rowOff>24040</xdr:rowOff>
    </xdr:to>
    <xdr:sp macro="" textlink="">
      <xdr:nvSpPr>
        <xdr:cNvPr id="203885" name="Right Bracket 203884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5115178" y="12734927"/>
          <a:ext cx="172430" cy="57573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31701</xdr:colOff>
      <xdr:row>71</xdr:row>
      <xdr:rowOff>33828</xdr:rowOff>
    </xdr:from>
    <xdr:to>
      <xdr:col>28</xdr:col>
      <xdr:colOff>61403</xdr:colOff>
      <xdr:row>72</xdr:row>
      <xdr:rowOff>30839</xdr:rowOff>
    </xdr:to>
    <xdr:sp macro="" textlink="">
      <xdr:nvSpPr>
        <xdr:cNvPr id="203886" name="Right Bracket 203885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562015" y="12685733"/>
          <a:ext cx="175605" cy="684546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637930</xdr:colOff>
      <xdr:row>71</xdr:row>
      <xdr:rowOff>28440</xdr:rowOff>
    </xdr:from>
    <xdr:to>
      <xdr:col>26</xdr:col>
      <xdr:colOff>575824</xdr:colOff>
      <xdr:row>72</xdr:row>
      <xdr:rowOff>31801</xdr:rowOff>
    </xdr:to>
    <xdr:sp macro="" textlink="">
      <xdr:nvSpPr>
        <xdr:cNvPr id="203887" name="Right Bracket 203886">
          <a:extLst>
            <a:ext uri="{FF2B5EF4-FFF2-40B4-BE49-F238E27FC236}">
              <a16:creationId xmlns:a16="http://schemas.microsoft.com/office/drawing/2014/main" id="{8CC0CD49-53BF-E52D-7B17-A408B2888CAE}"/>
            </a:ext>
          </a:extLst>
        </xdr:cNvPr>
        <xdr:cNvSpPr/>
      </xdr:nvSpPr>
      <xdr:spPr>
        <a:xfrm rot="5400000">
          <a:off x="15809477" y="12729424"/>
          <a:ext cx="181955" cy="592738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490097</xdr:colOff>
      <xdr:row>72</xdr:row>
      <xdr:rowOff>28562</xdr:rowOff>
    </xdr:from>
    <xdr:to>
      <xdr:col>24</xdr:col>
      <xdr:colOff>210248</xdr:colOff>
      <xdr:row>83</xdr:row>
      <xdr:rowOff>172636</xdr:rowOff>
    </xdr:to>
    <xdr:cxnSp macro="">
      <xdr:nvCxnSpPr>
        <xdr:cNvPr id="203888" name="Elbow Connector 9">
          <a:extLst>
            <a:ext uri="{FF2B5EF4-FFF2-40B4-BE49-F238E27FC236}">
              <a16:creationId xmlns:a16="http://schemas.microsoft.com/office/drawing/2014/main" id="{405C16F2-977E-772D-8722-700979128C44}"/>
            </a:ext>
          </a:extLst>
        </xdr:cNvPr>
        <xdr:cNvCxnSpPr>
          <a:cxnSpLocks/>
          <a:stCxn id="203884" idx="2"/>
          <a:endCxn id="203876" idx="0"/>
        </xdr:cNvCxnSpPr>
      </xdr:nvCxnSpPr>
      <xdr:spPr bwMode="auto">
        <a:xfrm rot="16200000" flipH="1">
          <a:off x="13279761" y="13980336"/>
          <a:ext cx="2108605" cy="374995"/>
        </a:xfrm>
        <a:prstGeom prst="bentConnector3">
          <a:avLst>
            <a:gd name="adj1" fmla="val 25939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26</xdr:col>
      <xdr:colOff>276280</xdr:colOff>
      <xdr:row>72</xdr:row>
      <xdr:rowOff>28627</xdr:rowOff>
    </xdr:from>
    <xdr:to>
      <xdr:col>27</xdr:col>
      <xdr:colOff>392796</xdr:colOff>
      <xdr:row>83</xdr:row>
      <xdr:rowOff>170540</xdr:rowOff>
    </xdr:to>
    <xdr:cxnSp macro="">
      <xdr:nvCxnSpPr>
        <xdr:cNvPr id="203889" name="Elbow Connector 5">
          <a:extLst>
            <a:ext uri="{FF2B5EF4-FFF2-40B4-BE49-F238E27FC236}">
              <a16:creationId xmlns:a16="http://schemas.microsoft.com/office/drawing/2014/main" id="{191220D2-8385-0CCB-8B63-F5B3E7B40443}"/>
            </a:ext>
          </a:extLst>
        </xdr:cNvPr>
        <xdr:cNvCxnSpPr>
          <a:cxnSpLocks/>
          <a:stCxn id="203887" idx="2"/>
          <a:endCxn id="203895" idx="0"/>
        </xdr:cNvCxnSpPr>
      </xdr:nvCxnSpPr>
      <xdr:spPr bwMode="auto">
        <a:xfrm rot="16200000" flipH="1">
          <a:off x="15229738" y="13781138"/>
          <a:ext cx="2106444" cy="771360"/>
        </a:xfrm>
        <a:prstGeom prst="bentConnector3">
          <a:avLst>
            <a:gd name="adj1" fmla="val 25504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29</xdr:col>
      <xdr:colOff>404906</xdr:colOff>
      <xdr:row>83</xdr:row>
      <xdr:rowOff>173715</xdr:rowOff>
    </xdr:from>
    <xdr:to>
      <xdr:col>32</xdr:col>
      <xdr:colOff>162472</xdr:colOff>
      <xdr:row>88</xdr:row>
      <xdr:rowOff>13060</xdr:rowOff>
    </xdr:to>
    <xdr:sp macro="" textlink="">
      <xdr:nvSpPr>
        <xdr:cNvPr id="203890" name="TextBox 22">
          <a:extLst>
            <a:ext uri="{FF2B5EF4-FFF2-40B4-BE49-F238E27FC236}">
              <a16:creationId xmlns:a16="http://schemas.microsoft.com/office/drawing/2014/main" id="{CA58634F-EC90-7861-98FB-9A9526C67588}"/>
            </a:ext>
          </a:extLst>
        </xdr:cNvPr>
        <xdr:cNvSpPr txBox="1"/>
      </xdr:nvSpPr>
      <xdr:spPr>
        <a:xfrm>
          <a:off x="17990437" y="15223215"/>
          <a:ext cx="1722098" cy="732314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Typ baňky</a:t>
          </a:r>
        </a:p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FR (frosted) – matná</a:t>
          </a:r>
        </a:p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G (glass) – sklo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25</xdr:col>
      <xdr:colOff>186224</xdr:colOff>
      <xdr:row>79</xdr:row>
      <xdr:rowOff>14901</xdr:rowOff>
    </xdr:from>
    <xdr:to>
      <xdr:col>26</xdr:col>
      <xdr:colOff>460188</xdr:colOff>
      <xdr:row>80</xdr:row>
      <xdr:rowOff>150434</xdr:rowOff>
    </xdr:to>
    <xdr:sp macro="" textlink="">
      <xdr:nvSpPr>
        <xdr:cNvPr id="203891" name="TextBox 23">
          <a:extLst>
            <a:ext uri="{FF2B5EF4-FFF2-40B4-BE49-F238E27FC236}">
              <a16:creationId xmlns:a16="http://schemas.microsoft.com/office/drawing/2014/main" id="{A7FE4283-0B18-4BC6-C73E-48EB73BDD2D2}"/>
            </a:ext>
          </a:extLst>
        </xdr:cNvPr>
        <xdr:cNvSpPr txBox="1"/>
      </xdr:nvSpPr>
      <xdr:spPr>
        <a:xfrm>
          <a:off x="15152380" y="14350026"/>
          <a:ext cx="928808" cy="314127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Typ patice</a:t>
          </a:r>
          <a:endParaRPr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Calibri"/>
            <a:cs typeface="Calibri"/>
          </a:endParaRPr>
        </a:p>
      </xdr:txBody>
    </xdr:sp>
    <xdr:clientData/>
  </xdr:twoCellAnchor>
  <xdr:twoCellAnchor>
    <xdr:from>
      <xdr:col>28</xdr:col>
      <xdr:colOff>129266</xdr:colOff>
      <xdr:row>71</xdr:row>
      <xdr:rowOff>33827</xdr:rowOff>
    </xdr:from>
    <xdr:to>
      <xdr:col>29</xdr:col>
      <xdr:colOff>162142</xdr:colOff>
      <xdr:row>72</xdr:row>
      <xdr:rowOff>30838</xdr:rowOff>
    </xdr:to>
    <xdr:sp macro="" textlink="">
      <xdr:nvSpPr>
        <xdr:cNvPr id="203892" name="Right Bracket 203891">
          <a:extLst>
            <a:ext uri="{FF2B5EF4-FFF2-40B4-BE49-F238E27FC236}">
              <a16:creationId xmlns:a16="http://schemas.microsoft.com/office/drawing/2014/main" id="{30C35882-BF93-0940-FF0E-0A090C330816}"/>
            </a:ext>
          </a:extLst>
        </xdr:cNvPr>
        <xdr:cNvSpPr/>
      </xdr:nvSpPr>
      <xdr:spPr>
        <a:xfrm rot="5400000">
          <a:off x="17316011" y="12684145"/>
          <a:ext cx="175605" cy="68771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28</xdr:col>
      <xdr:colOff>469949</xdr:colOff>
      <xdr:row>72</xdr:row>
      <xdr:rowOff>34014</xdr:rowOff>
    </xdr:from>
    <xdr:to>
      <xdr:col>30</xdr:col>
      <xdr:colOff>611110</xdr:colOff>
      <xdr:row>83</xdr:row>
      <xdr:rowOff>170541</xdr:rowOff>
    </xdr:to>
    <xdr:cxnSp macro="">
      <xdr:nvCxnSpPr>
        <xdr:cNvPr id="203893" name="Elbow Connector 5">
          <a:extLst>
            <a:ext uri="{FF2B5EF4-FFF2-40B4-BE49-F238E27FC236}">
              <a16:creationId xmlns:a16="http://schemas.microsoft.com/office/drawing/2014/main" id="{EB878085-05BD-571D-FF46-FD3D4DE1CF01}"/>
            </a:ext>
          </a:extLst>
        </xdr:cNvPr>
        <xdr:cNvCxnSpPr>
          <a:cxnSpLocks/>
          <a:stCxn id="203892" idx="2"/>
          <a:endCxn id="203890" idx="0"/>
        </xdr:cNvCxnSpPr>
      </xdr:nvCxnSpPr>
      <xdr:spPr bwMode="auto">
        <a:xfrm rot="16200000" flipH="1">
          <a:off x="17075532" y="13444088"/>
          <a:ext cx="2101058" cy="1450848"/>
        </a:xfrm>
        <a:prstGeom prst="bentConnector3">
          <a:avLst>
            <a:gd name="adj1" fmla="val 15632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17</xdr:col>
      <xdr:colOff>9610</xdr:colOff>
      <xdr:row>68</xdr:row>
      <xdr:rowOff>142875</xdr:rowOff>
    </xdr:from>
    <xdr:to>
      <xdr:col>30</xdr:col>
      <xdr:colOff>314520</xdr:colOff>
      <xdr:row>72</xdr:row>
      <xdr:rowOff>10100</xdr:rowOff>
    </xdr:to>
    <xdr:sp macro="" textlink="">
      <xdr:nvSpPr>
        <xdr:cNvPr id="203894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058485" y="12513469"/>
          <a:ext cx="8496410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pt-BR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MAS VLE LEDBulb D7.8-75W E27 927 A60 FRG</a:t>
          </a:r>
          <a:r>
            <a:rPr lang="pt-BR" sz="3200"/>
            <a:t> </a:t>
          </a:r>
          <a:endParaRPr lang="en-US" sz="3200"/>
        </a:p>
      </xdr:txBody>
    </xdr:sp>
    <xdr:clientData/>
  </xdr:twoCellAnchor>
  <xdr:twoCellAnchor>
    <xdr:from>
      <xdr:col>26</xdr:col>
      <xdr:colOff>345098</xdr:colOff>
      <xdr:row>83</xdr:row>
      <xdr:rowOff>173715</xdr:rowOff>
    </xdr:from>
    <xdr:to>
      <xdr:col>28</xdr:col>
      <xdr:colOff>434143</xdr:colOff>
      <xdr:row>85</xdr:row>
      <xdr:rowOff>124304</xdr:rowOff>
    </xdr:to>
    <xdr:sp macro="" textlink="">
      <xdr:nvSpPr>
        <xdr:cNvPr id="203895" name="TextBox 46">
          <a:extLst>
            <a:ext uri="{FF2B5EF4-FFF2-40B4-BE49-F238E27FC236}">
              <a16:creationId xmlns:a16="http://schemas.microsoft.com/office/drawing/2014/main" id="{06026D7D-069D-F9D4-540B-215A6BA3D122}"/>
            </a:ext>
          </a:extLst>
        </xdr:cNvPr>
        <xdr:cNvSpPr txBox="1"/>
      </xdr:nvSpPr>
      <xdr:spPr>
        <a:xfrm>
          <a:off x="15966098" y="15223215"/>
          <a:ext cx="1398733" cy="307777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90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2700 K</a:t>
          </a:r>
        </a:p>
      </xdr:txBody>
    </xdr:sp>
    <xdr:clientData/>
  </xdr:twoCellAnchor>
  <xdr:twoCellAnchor>
    <xdr:from>
      <xdr:col>28</xdr:col>
      <xdr:colOff>116031</xdr:colOff>
      <xdr:row>78</xdr:row>
      <xdr:rowOff>149317</xdr:rowOff>
    </xdr:from>
    <xdr:to>
      <xdr:col>30</xdr:col>
      <xdr:colOff>205077</xdr:colOff>
      <xdr:row>81</xdr:row>
      <xdr:rowOff>133580</xdr:rowOff>
    </xdr:to>
    <xdr:sp macro="" textlink="">
      <xdr:nvSpPr>
        <xdr:cNvPr id="203896" name="TextBox 52">
          <a:extLst>
            <a:ext uri="{FF2B5EF4-FFF2-40B4-BE49-F238E27FC236}">
              <a16:creationId xmlns:a16="http://schemas.microsoft.com/office/drawing/2014/main" id="{40D048D5-B7A1-2C49-37BD-60A98C2E0AD4}"/>
            </a:ext>
          </a:extLst>
        </xdr:cNvPr>
        <xdr:cNvSpPr txBox="1"/>
      </xdr:nvSpPr>
      <xdr:spPr>
        <a:xfrm>
          <a:off x="17046719" y="14305848"/>
          <a:ext cx="1398733" cy="52004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  <a:ea typeface="Calibri"/>
              <a:cs typeface="Calibri"/>
            </a:rPr>
            <a:t>Tvar baňky A60, průměr 60 mm</a:t>
          </a:r>
        </a:p>
      </xdr:txBody>
    </xdr:sp>
    <xdr:clientData/>
  </xdr:twoCellAnchor>
  <xdr:twoCellAnchor>
    <xdr:from>
      <xdr:col>20</xdr:col>
      <xdr:colOff>623664</xdr:colOff>
      <xdr:row>78</xdr:row>
      <xdr:rowOff>171876</xdr:rowOff>
    </xdr:from>
    <xdr:to>
      <xdr:col>23</xdr:col>
      <xdr:colOff>114422</xdr:colOff>
      <xdr:row>81</xdr:row>
      <xdr:rowOff>162489</xdr:rowOff>
    </xdr:to>
    <xdr:sp macro="" textlink="">
      <xdr:nvSpPr>
        <xdr:cNvPr id="203897" name="TextBox 59">
          <a:extLst>
            <a:ext uri="{FF2B5EF4-FFF2-40B4-BE49-F238E27FC236}">
              <a16:creationId xmlns:a16="http://schemas.microsoft.com/office/drawing/2014/main" id="{73380BD0-406C-EEA9-145D-E9379E9935E8}"/>
            </a:ext>
          </a:extLst>
        </xdr:cNvPr>
        <xdr:cNvSpPr txBox="1"/>
      </xdr:nvSpPr>
      <xdr:spPr>
        <a:xfrm>
          <a:off x="12315602" y="14328407"/>
          <a:ext cx="1455289" cy="52639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lvl="0" algn="ctr" defTabSz="521711">
            <a:defRPr/>
          </a:pPr>
          <a:r>
            <a:rPr lang="pl-PL" sz="1400">
              <a:ea typeface="Calibri"/>
              <a:cs typeface="Calibri"/>
            </a:rPr>
            <a:t>D </a:t>
          </a:r>
          <a:r>
            <a:rPr lang="en-US" sz="1400">
              <a:ea typeface="Calibri"/>
              <a:cs typeface="Calibri"/>
            </a:rPr>
            <a:t>(dimmable) </a:t>
          </a:r>
          <a:r>
            <a:rPr lang="pl-PL" sz="1400">
              <a:ea typeface="Calibri"/>
              <a:cs typeface="Calibri"/>
            </a:rPr>
            <a:t>– Stmívatelné</a:t>
          </a:r>
          <a:endParaRPr lang="en-US">
            <a:solidFill>
              <a:prstClr val="black"/>
            </a:solidFill>
            <a:ea typeface="Calibri"/>
            <a:cs typeface="Calibri"/>
          </a:endParaRPr>
        </a:p>
      </xdr:txBody>
    </xdr:sp>
    <xdr:clientData/>
  </xdr:twoCellAnchor>
  <xdr:twoCellAnchor>
    <xdr:from>
      <xdr:col>15</xdr:col>
      <xdr:colOff>23812</xdr:colOff>
      <xdr:row>91</xdr:row>
      <xdr:rowOff>125412</xdr:rowOff>
    </xdr:from>
    <xdr:to>
      <xdr:col>18</xdr:col>
      <xdr:colOff>155575</xdr:colOff>
      <xdr:row>93</xdr:row>
      <xdr:rowOff>146101</xdr:rowOff>
    </xdr:to>
    <xdr:sp macro="" textlink="">
      <xdr:nvSpPr>
        <xdr:cNvPr id="65" name="Title 4">
          <a:extLst>
            <a:ext uri="{FF2B5EF4-FFF2-40B4-BE49-F238E27FC236}">
              <a16:creationId xmlns:a16="http://schemas.microsoft.com/office/drawing/2014/main" id="{6D06B754-0525-4181-866C-5F947466E3C0}"/>
            </a:ext>
          </a:extLst>
        </xdr:cNvPr>
        <xdr:cNvSpPr>
          <a:spLocks noGrp="1"/>
        </xdr:cNvSpPr>
      </xdr:nvSpPr>
      <xdr:spPr>
        <a:xfrm>
          <a:off x="8763000" y="16603662"/>
          <a:ext cx="1691481" cy="377877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5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27</xdr:col>
      <xdr:colOff>58750</xdr:colOff>
      <xdr:row>97</xdr:row>
      <xdr:rowOff>144737</xdr:rowOff>
    </xdr:from>
    <xdr:to>
      <xdr:col>27</xdr:col>
      <xdr:colOff>349857</xdr:colOff>
      <xdr:row>101</xdr:row>
      <xdr:rowOff>24523</xdr:rowOff>
    </xdr:to>
    <xdr:cxnSp macro="">
      <xdr:nvCxnSpPr>
        <xdr:cNvPr id="114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906" idx="2"/>
          <a:endCxn id="115" idx="0"/>
        </xdr:cNvCxnSpPr>
      </xdr:nvCxnSpPr>
      <xdr:spPr bwMode="auto">
        <a:xfrm rot="16200000" flipH="1">
          <a:off x="16183067" y="17846077"/>
          <a:ext cx="594161" cy="291107"/>
        </a:xfrm>
        <a:prstGeom prst="bentConnector3">
          <a:avLst>
            <a:gd name="adj1" fmla="val 535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26</xdr:col>
      <xdr:colOff>265487</xdr:colOff>
      <xdr:row>101</xdr:row>
      <xdr:rowOff>30873</xdr:rowOff>
    </xdr:from>
    <xdr:to>
      <xdr:col>28</xdr:col>
      <xdr:colOff>437404</xdr:colOff>
      <xdr:row>104</xdr:row>
      <xdr:rowOff>24662</xdr:rowOff>
    </xdr:to>
    <xdr:sp macro="" textlink="">
      <xdr:nvSpPr>
        <xdr:cNvPr id="115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5886487" y="18295061"/>
          <a:ext cx="1481605" cy="52957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cs-CZ" sz="1400">
              <a:solidFill>
                <a:prstClr val="black"/>
              </a:solidFill>
              <a:latin typeface="Calibri"/>
            </a:rPr>
            <a:t> 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4000 K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25</xdr:col>
      <xdr:colOff>457102</xdr:colOff>
      <xdr:row>98</xdr:row>
      <xdr:rowOff>6357</xdr:rowOff>
    </xdr:from>
    <xdr:to>
      <xdr:col>26</xdr:col>
      <xdr:colOff>10442</xdr:colOff>
      <xdr:row>108</xdr:row>
      <xdr:rowOff>161460</xdr:rowOff>
    </xdr:to>
    <xdr:cxnSp macro="">
      <xdr:nvCxnSpPr>
        <xdr:cNvPr id="116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endCxn id="203909" idx="0"/>
        </xdr:cNvCxnSpPr>
      </xdr:nvCxnSpPr>
      <xdr:spPr bwMode="auto">
        <a:xfrm rot="5400000">
          <a:off x="14556829" y="18601192"/>
          <a:ext cx="1941041" cy="208184"/>
        </a:xfrm>
        <a:prstGeom prst="bentConnector3">
          <a:avLst>
            <a:gd name="adj1" fmla="val 14423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27</xdr:col>
      <xdr:colOff>614836</xdr:colOff>
      <xdr:row>108</xdr:row>
      <xdr:rowOff>161459</xdr:rowOff>
    </xdr:from>
    <xdr:to>
      <xdr:col>29</xdr:col>
      <xdr:colOff>597880</xdr:colOff>
      <xdr:row>111</xdr:row>
      <xdr:rowOff>145723</xdr:rowOff>
    </xdr:to>
    <xdr:sp macro="" textlink="">
      <xdr:nvSpPr>
        <xdr:cNvPr id="117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6890680" y="19675803"/>
          <a:ext cx="1292731" cy="52004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Úhel vyzařování 36°</a:t>
          </a:r>
        </a:p>
      </xdr:txBody>
    </xdr:sp>
    <xdr:clientData/>
  </xdr:twoCellAnchor>
  <xdr:twoCellAnchor>
    <xdr:from>
      <xdr:col>21</xdr:col>
      <xdr:colOff>247799</xdr:colOff>
      <xdr:row>97</xdr:row>
      <xdr:rowOff>166289</xdr:rowOff>
    </xdr:from>
    <xdr:to>
      <xdr:col>22</xdr:col>
      <xdr:colOff>405737</xdr:colOff>
      <xdr:row>108</xdr:row>
      <xdr:rowOff>161458</xdr:rowOff>
    </xdr:to>
    <xdr:cxnSp macro="">
      <xdr:nvCxnSpPr>
        <xdr:cNvPr id="118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stCxn id="126" idx="2"/>
          <a:endCxn id="119" idx="0"/>
        </xdr:cNvCxnSpPr>
      </xdr:nvCxnSpPr>
      <xdr:spPr bwMode="auto">
        <a:xfrm rot="16200000" flipH="1" flipV="1">
          <a:off x="12021121" y="18289561"/>
          <a:ext cx="1959700" cy="812782"/>
        </a:xfrm>
        <a:prstGeom prst="bentConnector3">
          <a:avLst>
            <a:gd name="adj1" fmla="val 17142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19</xdr:col>
      <xdr:colOff>580799</xdr:colOff>
      <xdr:row>108</xdr:row>
      <xdr:rowOff>161459</xdr:rowOff>
    </xdr:from>
    <xdr:to>
      <xdr:col>22</xdr:col>
      <xdr:colOff>575991</xdr:colOff>
      <xdr:row>111</xdr:row>
      <xdr:rowOff>145723</xdr:rowOff>
    </xdr:to>
    <xdr:sp macro="" textlink="">
      <xdr:nvSpPr>
        <xdr:cNvPr id="119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1617893" y="19675803"/>
          <a:ext cx="1959723" cy="52004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ND (non-dimmable) – Nestmívatelné</a:t>
          </a:r>
        </a:p>
      </xdr:txBody>
    </xdr:sp>
    <xdr:clientData/>
  </xdr:twoCellAnchor>
  <xdr:twoCellAnchor>
    <xdr:from>
      <xdr:col>20</xdr:col>
      <xdr:colOff>26859</xdr:colOff>
      <xdr:row>97</xdr:row>
      <xdr:rowOff>162751</xdr:rowOff>
    </xdr:from>
    <xdr:to>
      <xdr:col>21</xdr:col>
      <xdr:colOff>14010</xdr:colOff>
      <xdr:row>101</xdr:row>
      <xdr:rowOff>65588</xdr:rowOff>
    </xdr:to>
    <xdr:cxnSp macro="">
      <xdr:nvCxnSpPr>
        <xdr:cNvPr id="120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stCxn id="125" idx="2"/>
          <a:endCxn id="121" idx="0"/>
        </xdr:cNvCxnSpPr>
      </xdr:nvCxnSpPr>
      <xdr:spPr bwMode="auto">
        <a:xfrm rot="16200000" flipH="1" flipV="1">
          <a:off x="11731188" y="17700173"/>
          <a:ext cx="617212" cy="641994"/>
        </a:xfrm>
        <a:prstGeom prst="bentConnector3">
          <a:avLst>
            <a:gd name="adj1" fmla="val 58461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18</xdr:col>
      <xdr:colOff>621414</xdr:colOff>
      <xdr:row>101</xdr:row>
      <xdr:rowOff>68763</xdr:rowOff>
    </xdr:from>
    <xdr:to>
      <xdr:col>21</xdr:col>
      <xdr:colOff>173667</xdr:colOff>
      <xdr:row>105</xdr:row>
      <xdr:rowOff>104209</xdr:rowOff>
    </xdr:to>
    <xdr:sp macro="" textlink="">
      <xdr:nvSpPr>
        <xdr:cNvPr id="121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0920320" y="18332951"/>
          <a:ext cx="1600128" cy="7498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ea typeface="Calibri"/>
              <a:cs typeface="Calibri"/>
            </a:rPr>
            <a:t>Informace o typu LED produktu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130261</xdr:colOff>
      <xdr:row>97</xdr:row>
      <xdr:rowOff>162750</xdr:rowOff>
    </xdr:from>
    <xdr:to>
      <xdr:col>18</xdr:col>
      <xdr:colOff>578219</xdr:colOff>
      <xdr:row>108</xdr:row>
      <xdr:rowOff>42578</xdr:rowOff>
    </xdr:to>
    <xdr:cxnSp macro="">
      <xdr:nvCxnSpPr>
        <xdr:cNvPr id="122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  <a:stCxn id="124" idx="2"/>
          <a:endCxn id="123" idx="0"/>
        </xdr:cNvCxnSpPr>
      </xdr:nvCxnSpPr>
      <xdr:spPr bwMode="auto">
        <a:xfrm rot="16200000" flipH="1" flipV="1">
          <a:off x="9730966" y="18410764"/>
          <a:ext cx="1844359" cy="447958"/>
        </a:xfrm>
        <a:prstGeom prst="bentConnector3">
          <a:avLst>
            <a:gd name="adj1" fmla="val 28664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476250</xdr:colOff>
      <xdr:row>108</xdr:row>
      <xdr:rowOff>45754</xdr:rowOff>
    </xdr:from>
    <xdr:to>
      <xdr:col>18</xdr:col>
      <xdr:colOff>692321</xdr:colOff>
      <xdr:row>112</xdr:row>
      <xdr:rowOff>76393</xdr:rowOff>
    </xdr:to>
    <xdr:sp macro="" textlink="">
      <xdr:nvSpPr>
        <xdr:cNvPr id="123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870281" y="19560098"/>
          <a:ext cx="1120946" cy="74501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rodiny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CorePro</a:t>
          </a: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170993</xdr:colOff>
      <xdr:row>96</xdr:row>
      <xdr:rowOff>166104</xdr:rowOff>
    </xdr:from>
    <xdr:to>
      <xdr:col>19</xdr:col>
      <xdr:colOff>503638</xdr:colOff>
      <xdr:row>97</xdr:row>
      <xdr:rowOff>165925</xdr:rowOff>
    </xdr:to>
    <xdr:sp macro="" textlink="">
      <xdr:nvSpPr>
        <xdr:cNvPr id="124" name="Right Bracket 123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791092" y="16966099"/>
          <a:ext cx="178415" cy="13208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19</xdr:col>
      <xdr:colOff>596744</xdr:colOff>
      <xdr:row>96</xdr:row>
      <xdr:rowOff>166105</xdr:rowOff>
    </xdr:from>
    <xdr:to>
      <xdr:col>22</xdr:col>
      <xdr:colOff>86120</xdr:colOff>
      <xdr:row>97</xdr:row>
      <xdr:rowOff>165926</xdr:rowOff>
    </xdr:to>
    <xdr:sp macro="" textlink="">
      <xdr:nvSpPr>
        <xdr:cNvPr id="125" name="Right Bracket 124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271584" y="16899578"/>
          <a:ext cx="178415" cy="145390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22</xdr:col>
      <xdr:colOff>153853</xdr:colOff>
      <xdr:row>96</xdr:row>
      <xdr:rowOff>166105</xdr:rowOff>
    </xdr:from>
    <xdr:to>
      <xdr:col>23</xdr:col>
      <xdr:colOff>2776</xdr:colOff>
      <xdr:row>97</xdr:row>
      <xdr:rowOff>163115</xdr:rowOff>
    </xdr:to>
    <xdr:sp macro="" textlink="">
      <xdr:nvSpPr>
        <xdr:cNvPr id="126" name="Right Bracket 125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319560" y="17373242"/>
          <a:ext cx="175604" cy="503767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23</xdr:col>
      <xdr:colOff>76860</xdr:colOff>
      <xdr:row>96</xdr:row>
      <xdr:rowOff>164949</xdr:rowOff>
    </xdr:from>
    <xdr:to>
      <xdr:col>24</xdr:col>
      <xdr:colOff>550200</xdr:colOff>
      <xdr:row>97</xdr:row>
      <xdr:rowOff>161960</xdr:rowOff>
    </xdr:to>
    <xdr:sp macro="" textlink="">
      <xdr:nvSpPr>
        <xdr:cNvPr id="127" name="Right Bracket 126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209618" y="17059879"/>
          <a:ext cx="175605" cy="112818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24</xdr:col>
      <xdr:colOff>633808</xdr:colOff>
      <xdr:row>96</xdr:row>
      <xdr:rowOff>157251</xdr:rowOff>
    </xdr:from>
    <xdr:to>
      <xdr:col>26</xdr:col>
      <xdr:colOff>356902</xdr:colOff>
      <xdr:row>97</xdr:row>
      <xdr:rowOff>147912</xdr:rowOff>
    </xdr:to>
    <xdr:sp macro="" textlink="">
      <xdr:nvSpPr>
        <xdr:cNvPr id="203904" name="Right Bracket 203903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5376884" y="17096707"/>
          <a:ext cx="169255" cy="1032781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27</xdr:col>
      <xdr:colOff>425051</xdr:colOff>
      <xdr:row>96</xdr:row>
      <xdr:rowOff>157168</xdr:rowOff>
    </xdr:from>
    <xdr:to>
      <xdr:col>28</xdr:col>
      <xdr:colOff>500456</xdr:colOff>
      <xdr:row>97</xdr:row>
      <xdr:rowOff>147829</xdr:rowOff>
    </xdr:to>
    <xdr:sp macro="" textlink="">
      <xdr:nvSpPr>
        <xdr:cNvPr id="203905" name="Right Bracket 203904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981392" y="17247890"/>
          <a:ext cx="169255" cy="730249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26</xdr:col>
      <xdr:colOff>425163</xdr:colOff>
      <xdr:row>96</xdr:row>
      <xdr:rowOff>157251</xdr:rowOff>
    </xdr:from>
    <xdr:to>
      <xdr:col>27</xdr:col>
      <xdr:colOff>366232</xdr:colOff>
      <xdr:row>97</xdr:row>
      <xdr:rowOff>147912</xdr:rowOff>
    </xdr:to>
    <xdr:sp macro="" textlink="">
      <xdr:nvSpPr>
        <xdr:cNvPr id="203906" name="Right Bracket 203905">
          <a:extLst>
            <a:ext uri="{FF2B5EF4-FFF2-40B4-BE49-F238E27FC236}">
              <a16:creationId xmlns:a16="http://schemas.microsoft.com/office/drawing/2014/main" id="{8CC0CD49-53BF-E52D-7B17-A408B2888CAE}"/>
            </a:ext>
          </a:extLst>
        </xdr:cNvPr>
        <xdr:cNvSpPr/>
      </xdr:nvSpPr>
      <xdr:spPr>
        <a:xfrm rot="5400000">
          <a:off x="16259492" y="17315141"/>
          <a:ext cx="169255" cy="59591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8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23</xdr:col>
      <xdr:colOff>419471</xdr:colOff>
      <xdr:row>97</xdr:row>
      <xdr:rowOff>161959</xdr:rowOff>
    </xdr:from>
    <xdr:to>
      <xdr:col>23</xdr:col>
      <xdr:colOff>636189</xdr:colOff>
      <xdr:row>101</xdr:row>
      <xdr:rowOff>43402</xdr:rowOff>
    </xdr:to>
    <xdr:cxnSp macro="">
      <xdr:nvCxnSpPr>
        <xdr:cNvPr id="203907" name="Elbow Connector 9">
          <a:extLst>
            <a:ext uri="{FF2B5EF4-FFF2-40B4-BE49-F238E27FC236}">
              <a16:creationId xmlns:a16="http://schemas.microsoft.com/office/drawing/2014/main" id="{405C16F2-977E-772D-8722-700979128C44}"/>
            </a:ext>
          </a:extLst>
        </xdr:cNvPr>
        <xdr:cNvCxnSpPr>
          <a:cxnSpLocks/>
          <a:stCxn id="127" idx="2"/>
          <a:endCxn id="203910" idx="0"/>
        </xdr:cNvCxnSpPr>
      </xdr:nvCxnSpPr>
      <xdr:spPr bwMode="auto">
        <a:xfrm rot="16200000" flipH="1" flipV="1">
          <a:off x="13886390" y="17901322"/>
          <a:ext cx="595818" cy="216718"/>
        </a:xfrm>
        <a:prstGeom prst="bentConnector3">
          <a:avLst>
            <a:gd name="adj1" fmla="val 54508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132157</xdr:colOff>
      <xdr:row>97</xdr:row>
      <xdr:rowOff>144653</xdr:rowOff>
    </xdr:from>
    <xdr:to>
      <xdr:col>28</xdr:col>
      <xdr:colOff>609533</xdr:colOff>
      <xdr:row>108</xdr:row>
      <xdr:rowOff>161458</xdr:rowOff>
    </xdr:to>
    <xdr:cxnSp macro="">
      <xdr:nvCxnSpPr>
        <xdr:cNvPr id="203908" name="Elbow Connector 5">
          <a:extLst>
            <a:ext uri="{FF2B5EF4-FFF2-40B4-BE49-F238E27FC236}">
              <a16:creationId xmlns:a16="http://schemas.microsoft.com/office/drawing/2014/main" id="{191220D2-8385-0CCB-8B63-F5B3E7B40443}"/>
            </a:ext>
          </a:extLst>
        </xdr:cNvPr>
        <xdr:cNvCxnSpPr>
          <a:cxnSpLocks/>
          <a:stCxn id="203905" idx="2"/>
          <a:endCxn id="117" idx="0"/>
        </xdr:cNvCxnSpPr>
      </xdr:nvCxnSpPr>
      <xdr:spPr bwMode="auto">
        <a:xfrm rot="16200000" flipH="1">
          <a:off x="16310865" y="18446446"/>
          <a:ext cx="1981336" cy="477376"/>
        </a:xfrm>
        <a:prstGeom prst="bentConnector3">
          <a:avLst>
            <a:gd name="adj1" fmla="val 16432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24</xdr:col>
      <xdr:colOff>367686</xdr:colOff>
      <xdr:row>108</xdr:row>
      <xdr:rowOff>161459</xdr:rowOff>
    </xdr:from>
    <xdr:to>
      <xdr:col>26</xdr:col>
      <xdr:colOff>540166</xdr:colOff>
      <xdr:row>110</xdr:row>
      <xdr:rowOff>108874</xdr:rowOff>
    </xdr:to>
    <xdr:sp macro="" textlink="">
      <xdr:nvSpPr>
        <xdr:cNvPr id="203909" name="TextBox 22">
          <a:extLst>
            <a:ext uri="{FF2B5EF4-FFF2-40B4-BE49-F238E27FC236}">
              <a16:creationId xmlns:a16="http://schemas.microsoft.com/office/drawing/2014/main" id="{CA58634F-EC90-7861-98FB-9A9526C67588}"/>
            </a:ext>
          </a:extLst>
        </xdr:cNvPr>
        <xdr:cNvSpPr txBox="1"/>
      </xdr:nvSpPr>
      <xdr:spPr>
        <a:xfrm>
          <a:off x="14678999" y="19675803"/>
          <a:ext cx="1482167" cy="30460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Tvar baňky MR16</a:t>
          </a:r>
        </a:p>
      </xdr:txBody>
    </xdr:sp>
    <xdr:clientData/>
  </xdr:twoCellAnchor>
  <xdr:twoCellAnchor>
    <xdr:from>
      <xdr:col>21</xdr:col>
      <xdr:colOff>636749</xdr:colOff>
      <xdr:row>101</xdr:row>
      <xdr:rowOff>49753</xdr:rowOff>
    </xdr:from>
    <xdr:to>
      <xdr:col>25</xdr:col>
      <xdr:colOff>189494</xdr:colOff>
      <xdr:row>106</xdr:row>
      <xdr:rowOff>107717</xdr:rowOff>
    </xdr:to>
    <xdr:sp macro="" textlink="">
      <xdr:nvSpPr>
        <xdr:cNvPr id="203910" name="TextBox 23">
          <a:extLst>
            <a:ext uri="{FF2B5EF4-FFF2-40B4-BE49-F238E27FC236}">
              <a16:creationId xmlns:a16="http://schemas.microsoft.com/office/drawing/2014/main" id="{A7FE4283-0B18-4BC6-C73E-48EB73BDD2D2}"/>
            </a:ext>
          </a:extLst>
        </xdr:cNvPr>
        <xdr:cNvSpPr txBox="1"/>
      </xdr:nvSpPr>
      <xdr:spPr>
        <a:xfrm>
          <a:off x="12983530" y="18313941"/>
          <a:ext cx="2172120" cy="9509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Výkon zdroje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7 W LED spot</a:t>
          </a:r>
          <a:r>
            <a:rPr kumimoji="0" lang="cs-CZ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u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je ekvivalentem konvenčního 50W halogenov</a:t>
          </a:r>
          <a:r>
            <a:rPr lang="cs-CZ" sz="1400">
              <a:solidFill>
                <a:prstClr val="black"/>
              </a:solidFill>
              <a:latin typeface="Calibri"/>
            </a:rPr>
            <a:t>ého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zdroj</a:t>
          </a:r>
          <a:r>
            <a:rPr kumimoji="0" lang="cs-CZ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e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75424</xdr:colOff>
      <xdr:row>94</xdr:row>
      <xdr:rowOff>86520</xdr:rowOff>
    </xdr:from>
    <xdr:to>
      <xdr:col>29</xdr:col>
      <xdr:colOff>151854</xdr:colOff>
      <xdr:row>97</xdr:row>
      <xdr:rowOff>125988</xdr:rowOff>
    </xdr:to>
    <xdr:sp macro="" textlink="">
      <xdr:nvSpPr>
        <xdr:cNvPr id="203911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124299" y="17100551"/>
          <a:ext cx="7613086" cy="57525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3200" b="0" i="0" u="none" strike="noStrike" kern="1200" cap="none" spc="0" normalizeH="0" baseline="0">
              <a:ln>
                <a:noFill/>
              </a:ln>
              <a:solidFill>
                <a:srgbClr val="000000"/>
              </a:solidFill>
              <a:effectLst/>
              <a:uLnTx/>
              <a:uFillTx/>
              <a:latin typeface="Calibri" panose="020F0502020204030204" pitchFamily="34" charset="0"/>
              <a:ea typeface="+mn-ea"/>
              <a:cs typeface="+mn-cs"/>
            </a:rPr>
            <a:t>CorePro LED spot ND 7-50W MR16 840 36D</a:t>
          </a:r>
          <a:endParaRPr kumimoji="0" lang="en-US" sz="32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15</xdr:col>
      <xdr:colOff>101600</xdr:colOff>
      <xdr:row>114</xdr:row>
      <xdr:rowOff>95252</xdr:rowOff>
    </xdr:from>
    <xdr:to>
      <xdr:col>18</xdr:col>
      <xdr:colOff>223838</xdr:colOff>
      <xdr:row>116</xdr:row>
      <xdr:rowOff>119116</xdr:rowOff>
    </xdr:to>
    <xdr:sp macro="" textlink="">
      <xdr:nvSpPr>
        <xdr:cNvPr id="203919" name="Title 4">
          <a:extLst>
            <a:ext uri="{FF2B5EF4-FFF2-40B4-BE49-F238E27FC236}">
              <a16:creationId xmlns:a16="http://schemas.microsoft.com/office/drawing/2014/main" id="{1FA1671A-8FA5-480F-9E6F-4CB3A955D84C}"/>
            </a:ext>
          </a:extLst>
        </xdr:cNvPr>
        <xdr:cNvSpPr>
          <a:spLocks noGrp="1"/>
        </xdr:cNvSpPr>
      </xdr:nvSpPr>
      <xdr:spPr>
        <a:xfrm>
          <a:off x="8840788" y="20681158"/>
          <a:ext cx="1681956" cy="381052"/>
        </a:xfrm>
        <a:prstGeom prst="rect">
          <a:avLst/>
        </a:prstGeom>
      </xdr:spPr>
      <xdr:txBody>
        <a:bodyPr vert="horz" wrap="square" lIns="0" tIns="0" rIns="0" bIns="0" rtlCol="0" anchor="t" anchorCtr="0">
          <a:noAutofit/>
        </a:bodyPr>
        <a:lstStyle>
          <a:lvl1pPr algn="l" defTabSz="913923" rtl="0" eaLnBrk="1" latinLnBrk="0" hangingPunct="1">
            <a:lnSpc>
              <a:spcPct val="90000"/>
            </a:lnSpc>
            <a:spcBef>
              <a:spcPct val="0"/>
            </a:spcBef>
            <a:buNone/>
            <a:defRPr sz="2800" b="1" kern="1200">
              <a:solidFill>
                <a:schemeClr val="tx2"/>
              </a:solidFill>
              <a:latin typeface="+mj-lt"/>
              <a:ea typeface="+mj-ea"/>
              <a:cs typeface="+mj-cs"/>
            </a:defRPr>
          </a:lvl1pPr>
        </a:lstStyle>
        <a:p>
          <a:r>
            <a:rPr lang="sk-SK">
              <a:solidFill>
                <a:sysClr val="windowText" lastClr="000000"/>
              </a:solidFill>
            </a:rPr>
            <a:t>Příklad </a:t>
          </a:r>
          <a:r>
            <a:rPr lang="en-US">
              <a:solidFill>
                <a:sysClr val="windowText" lastClr="000000"/>
              </a:solidFill>
            </a:rPr>
            <a:t>6</a:t>
          </a:r>
          <a:r>
            <a:rPr lang="sk-SK">
              <a:solidFill>
                <a:sysClr val="windowText" lastClr="000000"/>
              </a:solidFill>
            </a:rPr>
            <a:t>:</a:t>
          </a:r>
          <a:endParaRPr lang="en-US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27</xdr:col>
      <xdr:colOff>93336</xdr:colOff>
      <xdr:row>120</xdr:row>
      <xdr:rowOff>31287</xdr:rowOff>
    </xdr:from>
    <xdr:to>
      <xdr:col>27</xdr:col>
      <xdr:colOff>450530</xdr:colOff>
      <xdr:row>123</xdr:row>
      <xdr:rowOff>151433</xdr:rowOff>
    </xdr:to>
    <xdr:cxnSp macro="">
      <xdr:nvCxnSpPr>
        <xdr:cNvPr id="203920" name="Elbow Connector 5">
          <a:extLst>
            <a:ext uri="{FF2B5EF4-FFF2-40B4-BE49-F238E27FC236}">
              <a16:creationId xmlns:a16="http://schemas.microsoft.com/office/drawing/2014/main" id="{5673A334-F30E-48E8-8C7D-666D7D7626F6}"/>
            </a:ext>
          </a:extLst>
        </xdr:cNvPr>
        <xdr:cNvCxnSpPr>
          <a:cxnSpLocks/>
          <a:stCxn id="203936" idx="2"/>
          <a:endCxn id="203921" idx="0"/>
        </xdr:cNvCxnSpPr>
      </xdr:nvCxnSpPr>
      <xdr:spPr bwMode="auto">
        <a:xfrm rot="16200000" flipH="1">
          <a:off x="16219813" y="21838123"/>
          <a:ext cx="655927" cy="357194"/>
        </a:xfrm>
        <a:prstGeom prst="bentConnector3">
          <a:avLst>
            <a:gd name="adj1" fmla="val 39105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27</xdr:col>
      <xdr:colOff>74559</xdr:colOff>
      <xdr:row>123</xdr:row>
      <xdr:rowOff>154608</xdr:rowOff>
    </xdr:from>
    <xdr:to>
      <xdr:col>28</xdr:col>
      <xdr:colOff>165308</xdr:colOff>
      <xdr:row>125</xdr:row>
      <xdr:rowOff>105197</xdr:rowOff>
    </xdr:to>
    <xdr:sp macro="" textlink="">
      <xdr:nvSpPr>
        <xdr:cNvPr id="203921" name="TextBox 26">
          <a:extLst>
            <a:ext uri="{FF2B5EF4-FFF2-40B4-BE49-F238E27FC236}">
              <a16:creationId xmlns:a16="http://schemas.microsoft.com/office/drawing/2014/main" id="{385B4767-5350-4EFD-9310-C1E85697D61B}"/>
            </a:ext>
          </a:extLst>
        </xdr:cNvPr>
        <xdr:cNvSpPr txBox="1"/>
      </xdr:nvSpPr>
      <xdr:spPr>
        <a:xfrm>
          <a:off x="16350403" y="22347858"/>
          <a:ext cx="74559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Patice</a:t>
          </a:r>
        </a:p>
      </xdr:txBody>
    </xdr:sp>
    <xdr:clientData/>
  </xdr:twoCellAnchor>
  <xdr:twoCellAnchor>
    <xdr:from>
      <xdr:col>26</xdr:col>
      <xdr:colOff>45025</xdr:colOff>
      <xdr:row>120</xdr:row>
      <xdr:rowOff>71498</xdr:rowOff>
    </xdr:from>
    <xdr:to>
      <xdr:col>27</xdr:col>
      <xdr:colOff>14653</xdr:colOff>
      <xdr:row>129</xdr:row>
      <xdr:rowOff>47812</xdr:rowOff>
    </xdr:to>
    <xdr:cxnSp macro="">
      <xdr:nvCxnSpPr>
        <xdr:cNvPr id="203922" name="Elbow Connector 7">
          <a:extLst>
            <a:ext uri="{FF2B5EF4-FFF2-40B4-BE49-F238E27FC236}">
              <a16:creationId xmlns:a16="http://schemas.microsoft.com/office/drawing/2014/main" id="{C29C3518-EA98-4CC8-AE3C-D8D105C9D662}"/>
            </a:ext>
          </a:extLst>
        </xdr:cNvPr>
        <xdr:cNvCxnSpPr>
          <a:cxnSpLocks/>
          <a:endCxn id="203939" idx="0"/>
        </xdr:cNvCxnSpPr>
      </xdr:nvCxnSpPr>
      <xdr:spPr bwMode="auto">
        <a:xfrm rot="16200000" flipH="1">
          <a:off x="15186432" y="22208560"/>
          <a:ext cx="1583658" cy="624472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373953</xdr:colOff>
      <xdr:row>129</xdr:row>
      <xdr:rowOff>50987</xdr:rowOff>
    </xdr:from>
    <xdr:to>
      <xdr:col>30</xdr:col>
      <xdr:colOff>498607</xdr:colOff>
      <xdr:row>130</xdr:row>
      <xdr:rowOff>173821</xdr:rowOff>
    </xdr:to>
    <xdr:sp macro="" textlink="">
      <xdr:nvSpPr>
        <xdr:cNvPr id="203923" name="TextBox 29">
          <a:extLst>
            <a:ext uri="{FF2B5EF4-FFF2-40B4-BE49-F238E27FC236}">
              <a16:creationId xmlns:a16="http://schemas.microsoft.com/office/drawing/2014/main" id="{59B843E7-AA41-4D68-887F-5EB380347EFD}"/>
            </a:ext>
          </a:extLst>
        </xdr:cNvPr>
        <xdr:cNvSpPr txBox="1"/>
      </xdr:nvSpPr>
      <xdr:spPr>
        <a:xfrm>
          <a:off x="17304641" y="23315800"/>
          <a:ext cx="1434341" cy="30142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CRI 80</a:t>
          </a: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 &amp;</a:t>
          </a:r>
          <a:r>
            <a:rPr lang="en-US" sz="1400">
              <a:solidFill>
                <a:prstClr val="black"/>
              </a:solidFill>
              <a:latin typeface="Calibri"/>
            </a:rPr>
            <a:t> </a:t>
          </a: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4000 K</a:t>
          </a:r>
        </a:p>
      </xdr:txBody>
    </xdr:sp>
    <xdr:clientData/>
  </xdr:twoCellAnchor>
  <xdr:twoCellAnchor>
    <xdr:from>
      <xdr:col>22</xdr:col>
      <xdr:colOff>156900</xdr:colOff>
      <xdr:row>120</xdr:row>
      <xdr:rowOff>116534</xdr:rowOff>
    </xdr:from>
    <xdr:to>
      <xdr:col>22</xdr:col>
      <xdr:colOff>363980</xdr:colOff>
      <xdr:row>129</xdr:row>
      <xdr:rowOff>39680</xdr:rowOff>
    </xdr:to>
    <xdr:cxnSp macro="">
      <xdr:nvCxnSpPr>
        <xdr:cNvPr id="203924" name="Elbow Connector 9">
          <a:extLst>
            <a:ext uri="{FF2B5EF4-FFF2-40B4-BE49-F238E27FC236}">
              <a16:creationId xmlns:a16="http://schemas.microsoft.com/office/drawing/2014/main" id="{CC9C7329-D10A-4D6B-AA37-A113EB5AD0E8}"/>
            </a:ext>
          </a:extLst>
        </xdr:cNvPr>
        <xdr:cNvCxnSpPr>
          <a:cxnSpLocks/>
          <a:endCxn id="203925" idx="0"/>
        </xdr:cNvCxnSpPr>
      </xdr:nvCxnSpPr>
      <xdr:spPr bwMode="auto">
        <a:xfrm rot="5400000">
          <a:off x="12496820" y="22435708"/>
          <a:ext cx="1530490" cy="207080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20</xdr:col>
      <xdr:colOff>485138</xdr:colOff>
      <xdr:row>129</xdr:row>
      <xdr:rowOff>39679</xdr:rowOff>
    </xdr:from>
    <xdr:to>
      <xdr:col>23</xdr:col>
      <xdr:colOff>477155</xdr:colOff>
      <xdr:row>132</xdr:row>
      <xdr:rowOff>30293</xdr:rowOff>
    </xdr:to>
    <xdr:sp macro="" textlink="">
      <xdr:nvSpPr>
        <xdr:cNvPr id="203925" name="TextBox 31">
          <a:extLst>
            <a:ext uri="{FF2B5EF4-FFF2-40B4-BE49-F238E27FC236}">
              <a16:creationId xmlns:a16="http://schemas.microsoft.com/office/drawing/2014/main" id="{14E8BD62-950F-475A-9FAB-DAF4CE1DDDC4}"/>
            </a:ext>
          </a:extLst>
        </xdr:cNvPr>
        <xdr:cNvSpPr txBox="1"/>
      </xdr:nvSpPr>
      <xdr:spPr>
        <a:xfrm>
          <a:off x="12177076" y="23304492"/>
          <a:ext cx="1956548" cy="526395"/>
        </a:xfrm>
        <a:prstGeom prst="rect">
          <a:avLst/>
        </a:prstGeom>
        <a:noFill/>
      </xdr:spPr>
      <xdr:txBody>
        <a:bodyPr wrap="square" lIns="91440" tIns="45720" rIns="91440" bIns="45720" rtlCol="0" anchor="t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ND (non-dimmable) – Nestmívatelné</a:t>
          </a:r>
        </a:p>
      </xdr:txBody>
    </xdr:sp>
    <xdr:clientData/>
  </xdr:twoCellAnchor>
  <xdr:twoCellAnchor>
    <xdr:from>
      <xdr:col>20</xdr:col>
      <xdr:colOff>486726</xdr:colOff>
      <xdr:row>120</xdr:row>
      <xdr:rowOff>71010</xdr:rowOff>
    </xdr:from>
    <xdr:to>
      <xdr:col>21</xdr:col>
      <xdr:colOff>61679</xdr:colOff>
      <xdr:row>124</xdr:row>
      <xdr:rowOff>14391</xdr:rowOff>
    </xdr:to>
    <xdr:cxnSp macro="">
      <xdr:nvCxnSpPr>
        <xdr:cNvPr id="203926" name="Elbow Connector 13">
          <a:extLst>
            <a:ext uri="{FF2B5EF4-FFF2-40B4-BE49-F238E27FC236}">
              <a16:creationId xmlns:a16="http://schemas.microsoft.com/office/drawing/2014/main" id="{4612DFAC-DB52-43CE-928C-6676D3F5F2C2}"/>
            </a:ext>
          </a:extLst>
        </xdr:cNvPr>
        <xdr:cNvCxnSpPr>
          <a:cxnSpLocks/>
          <a:endCxn id="203927" idx="0"/>
        </xdr:cNvCxnSpPr>
      </xdr:nvCxnSpPr>
      <xdr:spPr bwMode="auto">
        <a:xfrm rot="5400000">
          <a:off x="11964684" y="21942459"/>
          <a:ext cx="657756" cy="229796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19</xdr:col>
      <xdr:colOff>277793</xdr:colOff>
      <xdr:row>124</xdr:row>
      <xdr:rowOff>11216</xdr:rowOff>
    </xdr:from>
    <xdr:to>
      <xdr:col>22</xdr:col>
      <xdr:colOff>34466</xdr:colOff>
      <xdr:row>128</xdr:row>
      <xdr:rowOff>38680</xdr:rowOff>
    </xdr:to>
    <xdr:sp macro="" textlink="">
      <xdr:nvSpPr>
        <xdr:cNvPr id="203927" name="TextBox 33">
          <a:extLst>
            <a:ext uri="{FF2B5EF4-FFF2-40B4-BE49-F238E27FC236}">
              <a16:creationId xmlns:a16="http://schemas.microsoft.com/office/drawing/2014/main" id="{AABDAECC-FA7C-481D-BFB4-529A3B077962}"/>
            </a:ext>
          </a:extLst>
        </xdr:cNvPr>
        <xdr:cNvSpPr txBox="1"/>
      </xdr:nvSpPr>
      <xdr:spPr>
        <a:xfrm>
          <a:off x="11314887" y="22383060"/>
          <a:ext cx="1721204" cy="74183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defTabSz="521711">
            <a:defRPr/>
          </a:pPr>
          <a:r>
            <a:rPr lang="en-US" sz="1400">
              <a:solidFill>
                <a:prstClr val="black"/>
              </a:solidFill>
              <a:ea typeface="Calibri"/>
              <a:cs typeface="Calibri"/>
            </a:rPr>
            <a:t>Informace o typu LED produktu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18</xdr:col>
      <xdr:colOff>62000</xdr:colOff>
      <xdr:row>120</xdr:row>
      <xdr:rowOff>126534</xdr:rowOff>
    </xdr:from>
    <xdr:to>
      <xdr:col>18</xdr:col>
      <xdr:colOff>627237</xdr:colOff>
      <xdr:row>129</xdr:row>
      <xdr:rowOff>51529</xdr:rowOff>
    </xdr:to>
    <xdr:cxnSp macro="">
      <xdr:nvCxnSpPr>
        <xdr:cNvPr id="203928" name="Elbow Connector 13">
          <a:extLst>
            <a:ext uri="{FF2B5EF4-FFF2-40B4-BE49-F238E27FC236}">
              <a16:creationId xmlns:a16="http://schemas.microsoft.com/office/drawing/2014/main" id="{7DBFBB13-DC2F-4607-86BB-C147A272D360}"/>
            </a:ext>
          </a:extLst>
        </xdr:cNvPr>
        <xdr:cNvCxnSpPr>
          <a:cxnSpLocks/>
          <a:endCxn id="203929" idx="0"/>
        </xdr:cNvCxnSpPr>
      </xdr:nvCxnSpPr>
      <xdr:spPr bwMode="auto">
        <a:xfrm rot="5400000">
          <a:off x="9877355" y="22267554"/>
          <a:ext cx="1532339" cy="565237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16</xdr:col>
      <xdr:colOff>404813</xdr:colOff>
      <xdr:row>129</xdr:row>
      <xdr:rowOff>48354</xdr:rowOff>
    </xdr:from>
    <xdr:to>
      <xdr:col>18</xdr:col>
      <xdr:colOff>630409</xdr:colOff>
      <xdr:row>133</xdr:row>
      <xdr:rowOff>66293</xdr:rowOff>
    </xdr:to>
    <xdr:sp macro="" textlink="">
      <xdr:nvSpPr>
        <xdr:cNvPr id="203929" name="TextBox 19">
          <a:extLst>
            <a:ext uri="{FF2B5EF4-FFF2-40B4-BE49-F238E27FC236}">
              <a16:creationId xmlns:a16="http://schemas.microsoft.com/office/drawing/2014/main" id="{0643F770-525B-4C83-B7E4-0B6774E3D34B}"/>
            </a:ext>
          </a:extLst>
        </xdr:cNvPr>
        <xdr:cNvSpPr txBox="1"/>
      </xdr:nvSpPr>
      <xdr:spPr>
        <a:xfrm>
          <a:off x="9798844" y="23313167"/>
          <a:ext cx="1130471" cy="73231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pl-PL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Název rodiny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</a:rPr>
            <a:t>CorePro</a:t>
          </a: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algn="ctr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n-US" sz="1400" b="0" i="0" u="none" strike="noStrike" kern="120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twoCellAnchor>
    <xdr:from>
      <xdr:col>17</xdr:col>
      <xdr:colOff>196055</xdr:colOff>
      <xdr:row>119</xdr:row>
      <xdr:rowOff>43129</xdr:rowOff>
    </xdr:from>
    <xdr:to>
      <xdr:col>19</xdr:col>
      <xdr:colOff>528700</xdr:colOff>
      <xdr:row>120</xdr:row>
      <xdr:rowOff>52475</xdr:rowOff>
    </xdr:to>
    <xdr:sp macro="" textlink="">
      <xdr:nvSpPr>
        <xdr:cNvPr id="203930" name="Right Bracket 203929">
          <a:extLst>
            <a:ext uri="{FF2B5EF4-FFF2-40B4-BE49-F238E27FC236}">
              <a16:creationId xmlns:a16="http://schemas.microsoft.com/office/drawing/2014/main" id="{C2C185DB-AF87-AF53-9BE1-77EF0206ECC2}"/>
            </a:ext>
          </a:extLst>
        </xdr:cNvPr>
        <xdr:cNvSpPr/>
      </xdr:nvSpPr>
      <xdr:spPr>
        <a:xfrm rot="5400000">
          <a:off x="10811392" y="20955542"/>
          <a:ext cx="187940" cy="13208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631332</xdr:colOff>
      <xdr:row>119</xdr:row>
      <xdr:rowOff>43129</xdr:rowOff>
    </xdr:from>
    <xdr:to>
      <xdr:col>22</xdr:col>
      <xdr:colOff>51765</xdr:colOff>
      <xdr:row>120</xdr:row>
      <xdr:rowOff>52475</xdr:rowOff>
    </xdr:to>
    <xdr:sp macro="" textlink="">
      <xdr:nvSpPr>
        <xdr:cNvPr id="203931" name="Right Bracket 203930">
          <a:extLst>
            <a:ext uri="{FF2B5EF4-FFF2-40B4-BE49-F238E27FC236}">
              <a16:creationId xmlns:a16="http://schemas.microsoft.com/office/drawing/2014/main" id="{4C527780-7792-05F7-433E-43EA5E64A493}"/>
            </a:ext>
          </a:extLst>
        </xdr:cNvPr>
        <xdr:cNvSpPr/>
      </xdr:nvSpPr>
      <xdr:spPr>
        <a:xfrm rot="5400000">
          <a:off x="12266938" y="20923492"/>
          <a:ext cx="187940" cy="138496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22</xdr:col>
      <xdr:colOff>118440</xdr:colOff>
      <xdr:row>119</xdr:row>
      <xdr:rowOff>43130</xdr:rowOff>
    </xdr:from>
    <xdr:to>
      <xdr:col>22</xdr:col>
      <xdr:colOff>629615</xdr:colOff>
      <xdr:row>120</xdr:row>
      <xdr:rowOff>40140</xdr:rowOff>
    </xdr:to>
    <xdr:sp macro="" textlink="">
      <xdr:nvSpPr>
        <xdr:cNvPr id="203932" name="Right Bracket 203931">
          <a:extLst>
            <a:ext uri="{FF2B5EF4-FFF2-40B4-BE49-F238E27FC236}">
              <a16:creationId xmlns:a16="http://schemas.microsoft.com/office/drawing/2014/main" id="{F81B238D-AD55-453A-AD02-6005A761EE1E}"/>
            </a:ext>
          </a:extLst>
        </xdr:cNvPr>
        <xdr:cNvSpPr/>
      </xdr:nvSpPr>
      <xdr:spPr>
        <a:xfrm rot="5400000">
          <a:off x="13287851" y="21354219"/>
          <a:ext cx="175604" cy="511175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40672</xdr:colOff>
      <xdr:row>119</xdr:row>
      <xdr:rowOff>38797</xdr:rowOff>
    </xdr:from>
    <xdr:to>
      <xdr:col>25</xdr:col>
      <xdr:colOff>281159</xdr:colOff>
      <xdr:row>120</xdr:row>
      <xdr:rowOff>32633</xdr:rowOff>
    </xdr:to>
    <xdr:sp macro="" textlink="">
      <xdr:nvSpPr>
        <xdr:cNvPr id="203933" name="Right Bracket 203932">
          <a:extLst>
            <a:ext uri="{FF2B5EF4-FFF2-40B4-BE49-F238E27FC236}">
              <a16:creationId xmlns:a16="http://schemas.microsoft.com/office/drawing/2014/main" id="{2235F052-ABCA-40E7-CE8D-AEB05C933C05}"/>
            </a:ext>
          </a:extLst>
        </xdr:cNvPr>
        <xdr:cNvSpPr/>
      </xdr:nvSpPr>
      <xdr:spPr>
        <a:xfrm rot="5400000">
          <a:off x="14386013" y="20828800"/>
          <a:ext cx="172430" cy="1550174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25</xdr:col>
      <xdr:colOff>347058</xdr:colOff>
      <xdr:row>119</xdr:row>
      <xdr:rowOff>31101</xdr:rowOff>
    </xdr:from>
    <xdr:to>
      <xdr:col>26</xdr:col>
      <xdr:colOff>385139</xdr:colOff>
      <xdr:row>120</xdr:row>
      <xdr:rowOff>28112</xdr:rowOff>
    </xdr:to>
    <xdr:sp macro="" textlink="">
      <xdr:nvSpPr>
        <xdr:cNvPr id="203934" name="Right Bracket 203933">
          <a:extLst>
            <a:ext uri="{FF2B5EF4-FFF2-40B4-BE49-F238E27FC236}">
              <a16:creationId xmlns:a16="http://schemas.microsoft.com/office/drawing/2014/main" id="{8C2A6DFF-896F-C1E8-6B70-012BB225FBD5}"/>
            </a:ext>
          </a:extLst>
        </xdr:cNvPr>
        <xdr:cNvSpPr/>
      </xdr:nvSpPr>
      <xdr:spPr>
        <a:xfrm rot="5400000">
          <a:off x="15571874" y="21251316"/>
          <a:ext cx="175605" cy="692925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452433</xdr:colOff>
      <xdr:row>119</xdr:row>
      <xdr:rowOff>31018</xdr:rowOff>
    </xdr:from>
    <xdr:to>
      <xdr:col>28</xdr:col>
      <xdr:colOff>490514</xdr:colOff>
      <xdr:row>120</xdr:row>
      <xdr:rowOff>28029</xdr:rowOff>
    </xdr:to>
    <xdr:sp macro="" textlink="">
      <xdr:nvSpPr>
        <xdr:cNvPr id="203935" name="Right Bracket 203934">
          <a:extLst>
            <a:ext uri="{FF2B5EF4-FFF2-40B4-BE49-F238E27FC236}">
              <a16:creationId xmlns:a16="http://schemas.microsoft.com/office/drawing/2014/main" id="{242A097C-899F-E726-CD8E-160FDD794EB0}"/>
            </a:ext>
          </a:extLst>
        </xdr:cNvPr>
        <xdr:cNvSpPr/>
      </xdr:nvSpPr>
      <xdr:spPr>
        <a:xfrm rot="5400000">
          <a:off x="16986937" y="21251233"/>
          <a:ext cx="175605" cy="692925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450225</xdr:colOff>
      <xdr:row>119</xdr:row>
      <xdr:rowOff>31101</xdr:rowOff>
    </xdr:from>
    <xdr:to>
      <xdr:col>27</xdr:col>
      <xdr:colOff>391294</xdr:colOff>
      <xdr:row>120</xdr:row>
      <xdr:rowOff>28112</xdr:rowOff>
    </xdr:to>
    <xdr:sp macro="" textlink="">
      <xdr:nvSpPr>
        <xdr:cNvPr id="203936" name="Right Bracket 203935">
          <a:extLst>
            <a:ext uri="{FF2B5EF4-FFF2-40B4-BE49-F238E27FC236}">
              <a16:creationId xmlns:a16="http://schemas.microsoft.com/office/drawing/2014/main" id="{8CC0CD49-53BF-E52D-7B17-A408B2888CAE}"/>
            </a:ext>
          </a:extLst>
        </xdr:cNvPr>
        <xdr:cNvSpPr/>
      </xdr:nvSpPr>
      <xdr:spPr>
        <a:xfrm rot="5400000">
          <a:off x="16281379" y="21299822"/>
          <a:ext cx="175605" cy="595913"/>
        </a:xfrm>
        <a:prstGeom prst="rightBracket">
          <a:avLst/>
        </a:prstGeom>
        <a:ln w="28575"/>
      </xdr:spPr>
      <xdr:style>
        <a:lnRef idx="3">
          <a:schemeClr val="accent3"/>
        </a:lnRef>
        <a:fillRef idx="0">
          <a:schemeClr val="accent3"/>
        </a:fillRef>
        <a:effectRef idx="2">
          <a:schemeClr val="accent3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354865</xdr:colOff>
      <xdr:row>120</xdr:row>
      <xdr:rowOff>71501</xdr:rowOff>
    </xdr:from>
    <xdr:to>
      <xdr:col>24</xdr:col>
      <xdr:colOff>45534</xdr:colOff>
      <xdr:row>123</xdr:row>
      <xdr:rowOff>108930</xdr:rowOff>
    </xdr:to>
    <xdr:cxnSp macro="">
      <xdr:nvCxnSpPr>
        <xdr:cNvPr id="203937" name="Elbow Connector 9">
          <a:extLst>
            <a:ext uri="{FF2B5EF4-FFF2-40B4-BE49-F238E27FC236}">
              <a16:creationId xmlns:a16="http://schemas.microsoft.com/office/drawing/2014/main" id="{405C16F2-977E-772D-8722-700979128C44}"/>
            </a:ext>
          </a:extLst>
        </xdr:cNvPr>
        <xdr:cNvCxnSpPr>
          <a:cxnSpLocks/>
        </xdr:cNvCxnSpPr>
      </xdr:nvCxnSpPr>
      <xdr:spPr bwMode="auto">
        <a:xfrm rot="5400000">
          <a:off x="13897486" y="21842818"/>
          <a:ext cx="573210" cy="345513"/>
        </a:xfrm>
        <a:prstGeom prst="bentConnector3">
          <a:avLst>
            <a:gd name="adj1" fmla="val 50000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28</xdr:col>
      <xdr:colOff>140875</xdr:colOff>
      <xdr:row>120</xdr:row>
      <xdr:rowOff>31205</xdr:rowOff>
    </xdr:from>
    <xdr:to>
      <xdr:col>29</xdr:col>
      <xdr:colOff>433105</xdr:colOff>
      <xdr:row>129</xdr:row>
      <xdr:rowOff>47813</xdr:rowOff>
    </xdr:to>
    <xdr:cxnSp macro="">
      <xdr:nvCxnSpPr>
        <xdr:cNvPr id="203938" name="Elbow Connector 5">
          <a:extLst>
            <a:ext uri="{FF2B5EF4-FFF2-40B4-BE49-F238E27FC236}">
              <a16:creationId xmlns:a16="http://schemas.microsoft.com/office/drawing/2014/main" id="{191220D2-8385-0CCB-8B63-F5B3E7B40443}"/>
            </a:ext>
          </a:extLst>
        </xdr:cNvPr>
        <xdr:cNvCxnSpPr>
          <a:cxnSpLocks/>
          <a:stCxn id="203935" idx="2"/>
          <a:endCxn id="203923" idx="0"/>
        </xdr:cNvCxnSpPr>
      </xdr:nvCxnSpPr>
      <xdr:spPr bwMode="auto">
        <a:xfrm rot="16200000" flipH="1">
          <a:off x="16733124" y="22027113"/>
          <a:ext cx="1623952" cy="947073"/>
        </a:xfrm>
        <a:prstGeom prst="bentConnector3">
          <a:avLst>
            <a:gd name="adj1" fmla="val 16528"/>
          </a:avLst>
        </a:prstGeom>
        <a:solidFill>
          <a:schemeClr val="accent1"/>
        </a:solidFill>
        <a:ln w="9525" cap="flat" cmpd="sng" algn="ctr">
          <a:solidFill>
            <a:schemeClr val="tx1"/>
          </a:solidFill>
          <a:prstDash val="solid"/>
          <a:round/>
          <a:headEnd type="none" w="med" len="med"/>
          <a:tailEnd type="arrow"/>
        </a:ln>
        <a:effectLst/>
      </xdr:spPr>
    </xdr:cxnSp>
    <xdr:clientData/>
  </xdr:twoCellAnchor>
  <xdr:twoCellAnchor>
    <xdr:from>
      <xdr:col>25</xdr:col>
      <xdr:colOff>562167</xdr:colOff>
      <xdr:row>129</xdr:row>
      <xdr:rowOff>50987</xdr:rowOff>
    </xdr:from>
    <xdr:to>
      <xdr:col>28</xdr:col>
      <xdr:colOff>121984</xdr:colOff>
      <xdr:row>132</xdr:row>
      <xdr:rowOff>32076</xdr:rowOff>
    </xdr:to>
    <xdr:sp macro="" textlink="">
      <xdr:nvSpPr>
        <xdr:cNvPr id="203939" name="TextBox 22">
          <a:extLst>
            <a:ext uri="{FF2B5EF4-FFF2-40B4-BE49-F238E27FC236}">
              <a16:creationId xmlns:a16="http://schemas.microsoft.com/office/drawing/2014/main" id="{CA58634F-EC90-7861-98FB-9A9526C67588}"/>
            </a:ext>
          </a:extLst>
        </xdr:cNvPr>
        <xdr:cNvSpPr txBox="1"/>
      </xdr:nvSpPr>
      <xdr:spPr>
        <a:xfrm>
          <a:off x="15528323" y="23315800"/>
          <a:ext cx="1524349" cy="51687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400">
              <a:solidFill>
                <a:prstClr val="black"/>
              </a:solidFill>
              <a:latin typeface="Calibri"/>
              <a:ea typeface="Calibri"/>
              <a:cs typeface="Calibri"/>
            </a:rPr>
            <a:t>Tvar baňky A60, průměr 60 mm</a:t>
          </a:r>
        </a:p>
      </xdr:txBody>
    </xdr:sp>
    <xdr:clientData/>
  </xdr:twoCellAnchor>
  <xdr:twoCellAnchor>
    <xdr:from>
      <xdr:col>23</xdr:col>
      <xdr:colOff>184877</xdr:colOff>
      <xdr:row>123</xdr:row>
      <xdr:rowOff>105753</xdr:rowOff>
    </xdr:from>
    <xdr:to>
      <xdr:col>26</xdr:col>
      <xdr:colOff>382941</xdr:colOff>
      <xdr:row>128</xdr:row>
      <xdr:rowOff>173241</xdr:rowOff>
    </xdr:to>
    <xdr:sp macro="" textlink="">
      <xdr:nvSpPr>
        <xdr:cNvPr id="203940" name="TextBox 23">
          <a:extLst>
            <a:ext uri="{FF2B5EF4-FFF2-40B4-BE49-F238E27FC236}">
              <a16:creationId xmlns:a16="http://schemas.microsoft.com/office/drawing/2014/main" id="{A7FE4283-0B18-4BC6-C73E-48EB73BDD2D2}"/>
            </a:ext>
          </a:extLst>
        </xdr:cNvPr>
        <xdr:cNvSpPr txBox="1"/>
      </xdr:nvSpPr>
      <xdr:spPr>
        <a:xfrm>
          <a:off x="13841346" y="22299003"/>
          <a:ext cx="2162595" cy="9604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Výkon zdroje</a:t>
          </a:r>
        </a:p>
        <a:p>
          <a:pPr marL="0" marR="0" lvl="0" indent="0" algn="l" defTabSz="521711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400" b="0" i="0" u="none" strike="noStrike" kern="120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Calibri"/>
              <a:ea typeface="+mn-ea"/>
              <a:cs typeface="+mn-cs"/>
            </a:rPr>
            <a:t>13 W LED zdroj je ekvivalentem konvenční 100 W žárovky</a:t>
          </a:r>
        </a:p>
      </xdr:txBody>
    </xdr:sp>
    <xdr:clientData/>
  </xdr:twoCellAnchor>
  <xdr:twoCellAnchor>
    <xdr:from>
      <xdr:col>17</xdr:col>
      <xdr:colOff>123266</xdr:colOff>
      <xdr:row>116</xdr:row>
      <xdr:rowOff>142874</xdr:rowOff>
    </xdr:from>
    <xdr:to>
      <xdr:col>29</xdr:col>
      <xdr:colOff>199696</xdr:colOff>
      <xdr:row>120</xdr:row>
      <xdr:rowOff>10099</xdr:rowOff>
    </xdr:to>
    <xdr:sp macro="" textlink="">
      <xdr:nvSpPr>
        <xdr:cNvPr id="203941" name="TextBox 4">
          <a:extLst>
            <a:ext uri="{FF2B5EF4-FFF2-40B4-BE49-F238E27FC236}">
              <a16:creationId xmlns:a16="http://schemas.microsoft.com/office/drawing/2014/main" id="{A3EB3775-E093-7965-1157-F9DA9D337B01}"/>
            </a:ext>
          </a:extLst>
        </xdr:cNvPr>
        <xdr:cNvSpPr txBox="1"/>
      </xdr:nvSpPr>
      <xdr:spPr>
        <a:xfrm>
          <a:off x="10172141" y="21085968"/>
          <a:ext cx="7613086" cy="5816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3200" b="0" i="0" u="none" strike="noStrike">
              <a:solidFill>
                <a:srgbClr val="000000"/>
              </a:solidFill>
              <a:effectLst/>
              <a:latin typeface="Calibri" panose="020F0502020204030204" pitchFamily="34" charset="0"/>
            </a:rPr>
            <a:t>CorePro LEDbulb ND 13-100W A60 E27 840</a:t>
          </a:r>
          <a:r>
            <a:rPr lang="en-US" sz="3200"/>
            <a:t> 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customProperty" Target="../customProperty1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mailto:support.ceecentral@signify.com" TargetMode="External"/><Relationship Id="rId13" Type="http://schemas.openxmlformats.org/officeDocument/2006/relationships/customProperty" Target="../customProperty2.bin"/><Relationship Id="rId3" Type="http://schemas.openxmlformats.org/officeDocument/2006/relationships/hyperlink" Target="http://www.lighting.philips.cz/prof" TargetMode="External"/><Relationship Id="rId7" Type="http://schemas.openxmlformats.org/officeDocument/2006/relationships/hyperlink" Target="mailto:nabidky@signify.com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ecat.lighting.philips.cz/l/" TargetMode="External"/><Relationship Id="rId1" Type="http://schemas.openxmlformats.org/officeDocument/2006/relationships/hyperlink" Target="mailto:dana.schitkova@signify.com" TargetMode="External"/><Relationship Id="rId6" Type="http://schemas.openxmlformats.org/officeDocument/2006/relationships/hyperlink" Target="mailto:jana.trefna@signify.com" TargetMode="External"/><Relationship Id="rId11" Type="http://schemas.openxmlformats.org/officeDocument/2006/relationships/hyperlink" Target="mailto:libor.stedron@signify.com" TargetMode="External"/><Relationship Id="rId5" Type="http://schemas.openxmlformats.org/officeDocument/2006/relationships/hyperlink" Target="mailto:petr.dimitrov@signify.com" TargetMode="External"/><Relationship Id="rId10" Type="http://schemas.openxmlformats.org/officeDocument/2006/relationships/hyperlink" Target="mailto:michaela.jezikova@signify.com" TargetMode="External"/><Relationship Id="rId4" Type="http://schemas.openxmlformats.org/officeDocument/2006/relationships/hyperlink" Target="mailto:martin.svrcek@signify.com" TargetMode="External"/><Relationship Id="rId9" Type="http://schemas.openxmlformats.org/officeDocument/2006/relationships/hyperlink" Target="mailto:ucie.krejcirova@signify.com" TargetMode="External"/><Relationship Id="rId1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assets.signify.com/is/image/Signify/LEDTForce_Core_Tshape_E27_FR_3-SPP?$highres$" TargetMode="External"/><Relationship Id="rId7" Type="http://schemas.openxmlformats.org/officeDocument/2006/relationships/drawing" Target="../drawings/drawing3.xml"/><Relationship Id="rId2" Type="http://schemas.openxmlformats.org/officeDocument/2006/relationships/hyperlink" Target="https://www.assets.signify.com/is/image/Signify/LEDTForce_Core_Tshape_E27_FR_2-SPP?$highres$" TargetMode="External"/><Relationship Id="rId1" Type="http://schemas.openxmlformats.org/officeDocument/2006/relationships/hyperlink" Target="https://www.assets.signify.com/is/image/Signify/LEDTForce_Core_Tshape_E27_FR_1-SPP?$highres$" TargetMode="External"/><Relationship Id="rId6" Type="http://schemas.openxmlformats.org/officeDocument/2006/relationships/hyperlink" Target="https://www.assets.signify.com/is/content/Signify/929004605402_EU.cs_CZ.PROF.FP" TargetMode="External"/><Relationship Id="rId5" Type="http://schemas.openxmlformats.org/officeDocument/2006/relationships/hyperlink" Target="https://www.assets.signify.com/is/content/Signify/929004605202_EU.cs_CZ.PROF.FP" TargetMode="External"/><Relationship Id="rId4" Type="http://schemas.openxmlformats.org/officeDocument/2006/relationships/hyperlink" Target="https://www.assets.signify.com/is/content/Signify/929004604802_EU.cs_CZ.PROF.FP" TargetMode="External"/></Relationships>
</file>

<file path=xl/worksheets/_rels/sheet4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assets.signify.com/is/content/Signify/911401847782_EU.cs_CZ.PROF.FP" TargetMode="External"/><Relationship Id="rId117" Type="http://schemas.openxmlformats.org/officeDocument/2006/relationships/hyperlink" Target="https://www.assets.signify.com/is/content/Signify/928088805127_EU.cs_CZ.PROF.FP" TargetMode="External"/><Relationship Id="rId21" Type="http://schemas.openxmlformats.org/officeDocument/2006/relationships/hyperlink" Target="https://www.assets.signify.com/is/content/Signify/Downlight_RS060B_RS061B_PSRII_WH_20210915_MI-INI" TargetMode="External"/><Relationship Id="rId42" Type="http://schemas.openxmlformats.org/officeDocument/2006/relationships/hyperlink" Target="https://www.assets.signify.com/is/content/Signify/BN126C%20G4-MI-PSU_V4_2023%2005" TargetMode="External"/><Relationship Id="rId47" Type="http://schemas.openxmlformats.org/officeDocument/2006/relationships/hyperlink" Target="https://www.assets.signify.com/is/content/Signify/LEDTForce_HPI_MV_Installation_Guide_1-INI" TargetMode="External"/><Relationship Id="rId63" Type="http://schemas.openxmlformats.org/officeDocument/2006/relationships/hyperlink" Target="https://www.assets.signify.com/is/image/Signify/LEDtube_1200mm_HO_T8-SPP?$highres$" TargetMode="External"/><Relationship Id="rId68" Type="http://schemas.openxmlformats.org/officeDocument/2006/relationships/hyperlink" Target="https://www.assets.signify.com/is/content/Signify/online-QIG-for-324166166411-MAS-LEDtube-INI" TargetMode="External"/><Relationship Id="rId84" Type="http://schemas.openxmlformats.org/officeDocument/2006/relationships/hyperlink" Target="https://www.assets.signify.com/is/image/Signify/LED_CLA_60W_A60_E27_3000K_FR_UE_SRT4-SPP?$highres$" TargetMode="External"/><Relationship Id="rId89" Type="http://schemas.openxmlformats.org/officeDocument/2006/relationships/hyperlink" Target="https://www.assets.signify.com/is/content/Signify/929003642602_EU.cs_CZ.PROF.FP" TargetMode="External"/><Relationship Id="rId112" Type="http://schemas.openxmlformats.org/officeDocument/2006/relationships/hyperlink" Target="https://www.assets.signify.com/is/image/Signify/lppr1_cpo-tw_0001?$highres$" TargetMode="External"/><Relationship Id="rId16" Type="http://schemas.openxmlformats.org/officeDocument/2006/relationships/hyperlink" Target="https://www.assets.signify.com/is/content/Signify/929002670032_EU.cs_CZ.PROF.FP" TargetMode="External"/><Relationship Id="rId107" Type="http://schemas.openxmlformats.org/officeDocument/2006/relationships/hyperlink" Target="https://www.assets.signify.com/is/content/Signify/929003013682_EU.cs_CZ.PROF.FP" TargetMode="External"/><Relationship Id="rId11" Type="http://schemas.openxmlformats.org/officeDocument/2006/relationships/hyperlink" Target="https://www.assets.signify.com/is/image/Signify/Downlight_RS061B_LDNR_WH_TW-SPP?$highres$" TargetMode="External"/><Relationship Id="rId32" Type="http://schemas.openxmlformats.org/officeDocument/2006/relationships/hyperlink" Target="https://www.assets.signify.com/is/content/Signify/911401826382_EU.cs_CZ.PROF.FP" TargetMode="External"/><Relationship Id="rId37" Type="http://schemas.openxmlformats.org/officeDocument/2006/relationships/hyperlink" Target="https://www.assets.signify.com/is/content/Signify/911401808585_EU.cs_CZ.PROF.FP" TargetMode="External"/><Relationship Id="rId53" Type="http://schemas.openxmlformats.org/officeDocument/2006/relationships/hyperlink" Target="https://www.assets.signify.com/is/content/Signify/online-QIG-for-324166166411-MAS-LEDtube-INI" TargetMode="External"/><Relationship Id="rId58" Type="http://schemas.openxmlformats.org/officeDocument/2006/relationships/hyperlink" Target="https://www.assets.signify.com/is/content/Signify/929002295402_EU.cs_CZ.PROF.FP" TargetMode="External"/><Relationship Id="rId74" Type="http://schemas.openxmlformats.org/officeDocument/2006/relationships/hyperlink" Target="https://www.assets.signify.com/is/image/Signify/Ledtube_CorePro_18W_G13_830_24D_ND-SPP?$highres$" TargetMode="External"/><Relationship Id="rId79" Type="http://schemas.openxmlformats.org/officeDocument/2006/relationships/hyperlink" Target="https://www.assets.signify.com/is/image/Signify/LEDbulb_MAS_EU6_A60_E27_CL-SPP?$highres$" TargetMode="External"/><Relationship Id="rId102" Type="http://schemas.openxmlformats.org/officeDocument/2006/relationships/hyperlink" Target="https://www.assets.signify.com/is/image/Signify/LEDBulb_CorePro_E27_A60_5W-SPP?$highres$" TargetMode="External"/><Relationship Id="rId123" Type="http://schemas.openxmlformats.org/officeDocument/2006/relationships/hyperlink" Target="https://www.assets.signify.com/is/content/Signify/928096905330_EU.cs_CZ.PROF.FP" TargetMode="External"/><Relationship Id="rId128" Type="http://schemas.openxmlformats.org/officeDocument/2006/relationships/drawing" Target="../drawings/drawing4.xml"/><Relationship Id="rId5" Type="http://schemas.openxmlformats.org/officeDocument/2006/relationships/hyperlink" Target="https://www.assets.signify.com/is/content/Signify/Downlight_DN070B_RD_EU-UMD" TargetMode="External"/><Relationship Id="rId90" Type="http://schemas.openxmlformats.org/officeDocument/2006/relationships/hyperlink" Target="https://www.assets.signify.com/is/content/Signify/929003624502_EU.cs_CZ.PROF.FP" TargetMode="External"/><Relationship Id="rId95" Type="http://schemas.openxmlformats.org/officeDocument/2006/relationships/hyperlink" Target="https://www.assets.signify.com/is/image/Signify/LED_BulbsBulb_A67_100W_1521lm_2700K_E27_NDFrosted-SPP?$highres$" TargetMode="External"/><Relationship Id="rId22" Type="http://schemas.openxmlformats.org/officeDocument/2006/relationships/hyperlink" Target="https://www.assets.signify.com/is/image/Signify/Emergency_downlight-EM120B-1-SPP?$highres$" TargetMode="External"/><Relationship Id="rId27" Type="http://schemas.openxmlformats.org/officeDocument/2006/relationships/hyperlink" Target="https://www.assets.signify.com/is/image/Signify/CLWM-WL140V-WM-SPP?$highres$" TargetMode="External"/><Relationship Id="rId43" Type="http://schemas.openxmlformats.org/officeDocument/2006/relationships/hyperlink" Target="https://www.assets.signify.com/is/image/Signify/LEDTForce_HPI_EU_Tshape_E40_1-SPP?$highres$" TargetMode="External"/><Relationship Id="rId48" Type="http://schemas.openxmlformats.org/officeDocument/2006/relationships/hyperlink" Target="https://www.assets.signify.com/is/content/Signify/LEDTForce_HPI_MV_Installation_Guide_1-INI" TargetMode="External"/><Relationship Id="rId64" Type="http://schemas.openxmlformats.org/officeDocument/2006/relationships/hyperlink" Target="https://www.assets.signify.com/is/content/Signify/929002998202_EU.cs_CZ.PROF.FP" TargetMode="External"/><Relationship Id="rId69" Type="http://schemas.openxmlformats.org/officeDocument/2006/relationships/hyperlink" Target="https://www.assets.signify.com/is/content/Signify/online-QIG-for-324166166411-MAS-LEDtube-INI" TargetMode="External"/><Relationship Id="rId113" Type="http://schemas.openxmlformats.org/officeDocument/2006/relationships/hyperlink" Target="https://www.assets.signify.com/is/image/Signify/lppr1_cpo-tw_0003?$highres$" TargetMode="External"/><Relationship Id="rId118" Type="http://schemas.openxmlformats.org/officeDocument/2006/relationships/hyperlink" Target="https://www.assets.signify.com/is/image/Signify/LPPR1_CDM-T-E_0006?$highres$" TargetMode="External"/><Relationship Id="rId80" Type="http://schemas.openxmlformats.org/officeDocument/2006/relationships/hyperlink" Target="https://www.assets.signify.com/is/image/Signify/LEDbulb_MAS_EU6_A60_E27_FR-SPP?$highres$" TargetMode="External"/><Relationship Id="rId85" Type="http://schemas.openxmlformats.org/officeDocument/2006/relationships/hyperlink" Target="https://www.assets.signify.com/is/content/Signify/929003702702_EU.cs_CZ.PROF.FP" TargetMode="External"/><Relationship Id="rId12" Type="http://schemas.openxmlformats.org/officeDocument/2006/relationships/hyperlink" Target="https://www.assets.signify.com/is/content/Signify/911401806180_EU.cs_CZ.PROF.FP" TargetMode="External"/><Relationship Id="rId17" Type="http://schemas.openxmlformats.org/officeDocument/2006/relationships/hyperlink" Target="https://www.assets.signify.com/is/content/Signify/CoreLine%20SlimDownlight%20DN145%20Installation%20Instruction" TargetMode="External"/><Relationship Id="rId33" Type="http://schemas.openxmlformats.org/officeDocument/2006/relationships/hyperlink" Target="https://www.assets.signify.com/is/image/Signify/Ledinaire%20Wall-mounted%20WL070V-SPP?$highres$" TargetMode="External"/><Relationship Id="rId38" Type="http://schemas.openxmlformats.org/officeDocument/2006/relationships/hyperlink" Target="https://www.assets.signify.com/is/content/Signify/Ledinaire_Surface_Mounted%20SM060C-MI" TargetMode="External"/><Relationship Id="rId59" Type="http://schemas.openxmlformats.org/officeDocument/2006/relationships/hyperlink" Target="https://www.assets.signify.com/is/content/Signify/LEDtube_MC_Installation_Guide-INI" TargetMode="External"/><Relationship Id="rId103" Type="http://schemas.openxmlformats.org/officeDocument/2006/relationships/hyperlink" Target="https://www.assets.signify.com/is/image/Signify/LEDBulb_CorePro_E27_A60_5W-SPP?$highres$" TargetMode="External"/><Relationship Id="rId108" Type="http://schemas.openxmlformats.org/officeDocument/2006/relationships/hyperlink" Target="https://www.assets.signify.com/is/image/Signify/LPPR1_PLT4PLTG_42W?$highres$" TargetMode="External"/><Relationship Id="rId124" Type="http://schemas.openxmlformats.org/officeDocument/2006/relationships/hyperlink" Target="https://www.assets.signify.com/is/image/Signify/LEDTForce_Core_Tshape_E27_FR_3-SPP?$highres$" TargetMode="External"/><Relationship Id="rId54" Type="http://schemas.openxmlformats.org/officeDocument/2006/relationships/hyperlink" Target="https://www.assets.signify.com/is/content/Signify/online-QIG-for-324166166411-MAS-LEDtube-INI" TargetMode="External"/><Relationship Id="rId70" Type="http://schemas.openxmlformats.org/officeDocument/2006/relationships/hyperlink" Target="https://www.assets.signify.com/is/image/Signify/LEDtube_T8_G13-SPP?$highres$" TargetMode="External"/><Relationship Id="rId75" Type="http://schemas.openxmlformats.org/officeDocument/2006/relationships/hyperlink" Target="https://www.assets.signify.com/is/image/Signify/Ledtube_CorePro_18W_G13_830_24D_ND-SPP?$highres$" TargetMode="External"/><Relationship Id="rId91" Type="http://schemas.openxmlformats.org/officeDocument/2006/relationships/hyperlink" Target="https://www.assets.signify.com/is/content/Signify/929003624902_EU.cs_CZ.PROF.FP" TargetMode="External"/><Relationship Id="rId96" Type="http://schemas.openxmlformats.org/officeDocument/2006/relationships/hyperlink" Target="https://www.assets.signify.com/is/content/Signify/929003526602_EU.cs_CZ.PROF.FP" TargetMode="External"/><Relationship Id="rId1" Type="http://schemas.openxmlformats.org/officeDocument/2006/relationships/hyperlink" Target="https://www.assets.signify.com/is/image/Signify/Downlight_DN070B_RD-EU-SPP?$highres$" TargetMode="External"/><Relationship Id="rId6" Type="http://schemas.openxmlformats.org/officeDocument/2006/relationships/hyperlink" Target="https://www.assets.signify.com/is/content/Signify/Downlight_DN070B_RD_EU-UMD" TargetMode="External"/><Relationship Id="rId23" Type="http://schemas.openxmlformats.org/officeDocument/2006/relationships/hyperlink" Target="https://www.assets.signify.com/is/content/Signify/912401483242_EU.cs_CZ.PROF.FP" TargetMode="External"/><Relationship Id="rId28" Type="http://schemas.openxmlformats.org/officeDocument/2006/relationships/hyperlink" Target="https://www.assets.signify.com/is/content/Signify/CoreLine%20Wall-mounted%20WL140V%20Installation%20Instructions" TargetMode="External"/><Relationship Id="rId49" Type="http://schemas.openxmlformats.org/officeDocument/2006/relationships/hyperlink" Target="https://www.assets.signify.com/is/image/Signify/LEDtube_1200mm_15W_G13-SPP?$highres$" TargetMode="External"/><Relationship Id="rId114" Type="http://schemas.openxmlformats.org/officeDocument/2006/relationships/hyperlink" Target="https://www.assets.signify.com/is/content/Signify/928083805127_EU.cs_CZ.PROF.FP" TargetMode="External"/><Relationship Id="rId119" Type="http://schemas.openxmlformats.org/officeDocument/2006/relationships/hyperlink" Target="https://www.assets.signify.com/is/image/Signify/LPPR1_CDM-T-E_150W_930?$highres$" TargetMode="External"/><Relationship Id="rId44" Type="http://schemas.openxmlformats.org/officeDocument/2006/relationships/hyperlink" Target="https://www.assets.signify.com/is/image/Signify/LEDTForce_HPI_EU_Tshape_E40_2-SPP?$highres$" TargetMode="External"/><Relationship Id="rId60" Type="http://schemas.openxmlformats.org/officeDocument/2006/relationships/hyperlink" Target="https://www.assets.signify.com/is/content/Signify/LEDtube_MC_Installation_Guide-INI" TargetMode="External"/><Relationship Id="rId65" Type="http://schemas.openxmlformats.org/officeDocument/2006/relationships/hyperlink" Target="https://www.assets.signify.com/is/content/Signify/929001922902_EU.cs_CZ.PROF.FP" TargetMode="External"/><Relationship Id="rId81" Type="http://schemas.openxmlformats.org/officeDocument/2006/relationships/hyperlink" Target="https://www.assets.signify.com/is/image/Signify/LED_CLA_60W_ST64_E27_2700K_CL_UE_SRT4-SPP?$highres$" TargetMode="External"/><Relationship Id="rId86" Type="http://schemas.openxmlformats.org/officeDocument/2006/relationships/hyperlink" Target="https://www.assets.signify.com/is/content/Signify/929003691502_EU.cs_CZ.PROF.FP" TargetMode="External"/><Relationship Id="rId13" Type="http://schemas.openxmlformats.org/officeDocument/2006/relationships/hyperlink" Target="https://www.assets.signify.com/is/content/Signify/911401806280_EU.cs_CZ.PROF.FP" TargetMode="External"/><Relationship Id="rId18" Type="http://schemas.openxmlformats.org/officeDocument/2006/relationships/hyperlink" Target="https://www.assets.signify.com/is/content/Signify/CoreLine%20SlimDownlight%20DN145%20Installation%20Instruction" TargetMode="External"/><Relationship Id="rId39" Type="http://schemas.openxmlformats.org/officeDocument/2006/relationships/hyperlink" Target="https://www.assets.signify.com/is/content/Signify/Mounting%20instructions%20CoreLine%20Surface%20Mounted%206000LM1" TargetMode="External"/><Relationship Id="rId109" Type="http://schemas.openxmlformats.org/officeDocument/2006/relationships/hyperlink" Target="https://www.assets.signify.com/is/content/Signify/927912684014_EU.cs_CZ.PROF.FP" TargetMode="External"/><Relationship Id="rId34" Type="http://schemas.openxmlformats.org/officeDocument/2006/relationships/hyperlink" Target="https://www.assets.signify.com/is/image/Signify/Ledinaire_Surface_Mounted-SM060C-PP?$highres$" TargetMode="External"/><Relationship Id="rId50" Type="http://schemas.openxmlformats.org/officeDocument/2006/relationships/hyperlink" Target="https://www.assets.signify.com/is/image/Signify/LEDtube_1200mm_15W_G13-SPP?$highres$" TargetMode="External"/><Relationship Id="rId55" Type="http://schemas.openxmlformats.org/officeDocument/2006/relationships/hyperlink" Target="https://www.assets.signify.com/is/image/Signify/MC_LEDtube_G13-SPP?$highres$" TargetMode="External"/><Relationship Id="rId76" Type="http://schemas.openxmlformats.org/officeDocument/2006/relationships/hyperlink" Target="https://www.assets.signify.com/is/content/Signify/929003648102_EU.cs_CZ.PROF.FP" TargetMode="External"/><Relationship Id="rId97" Type="http://schemas.openxmlformats.org/officeDocument/2006/relationships/hyperlink" Target="https://www.assets.signify.com/is/content/Signify/929003526702_EU.cs_CZ.PROF.FP" TargetMode="External"/><Relationship Id="rId104" Type="http://schemas.openxmlformats.org/officeDocument/2006/relationships/hyperlink" Target="https://www.assets.signify.com/is/content/Signify/929003603302_EU.cs_CZ.PROF.FP" TargetMode="External"/><Relationship Id="rId120" Type="http://schemas.openxmlformats.org/officeDocument/2006/relationships/hyperlink" Target="https://www.assets.signify.com/is/content/Signify/928080015131_EU.cs_CZ.PROF.FP" TargetMode="External"/><Relationship Id="rId125" Type="http://schemas.openxmlformats.org/officeDocument/2006/relationships/hyperlink" Target="https://www.assets.signify.com/is/image/Signify/LEDTForce_Core_Tshape_E27_FR_3-SPP?$highres$" TargetMode="External"/><Relationship Id="rId7" Type="http://schemas.openxmlformats.org/officeDocument/2006/relationships/hyperlink" Target="https://www.assets.signify.com/is/image/Signify/Coreline_SlimDownlight-DN145B_20S_SPP?$highres$" TargetMode="External"/><Relationship Id="rId71" Type="http://schemas.openxmlformats.org/officeDocument/2006/relationships/hyperlink" Target="https://www.assets.signify.com/is/content/Signify/929003130702_EU.cs_CZ.PROF.FP" TargetMode="External"/><Relationship Id="rId92" Type="http://schemas.openxmlformats.org/officeDocument/2006/relationships/hyperlink" Target="https://www.assets.signify.com/is/image/Signify/LEDbulb_MAS_A60_E27_CL_4-SPP?$highres$" TargetMode="External"/><Relationship Id="rId2" Type="http://schemas.openxmlformats.org/officeDocument/2006/relationships/hyperlink" Target="https://www.assets.signify.com/is/image/Signify/Downlight_DN070B_RD-EU-SPP?$highres$" TargetMode="External"/><Relationship Id="rId29" Type="http://schemas.openxmlformats.org/officeDocument/2006/relationships/hyperlink" Target="https://www.assets.signify.com/is/content/Signify/911401851682_EU.cs_CZ.PROF.FP" TargetMode="External"/><Relationship Id="rId24" Type="http://schemas.openxmlformats.org/officeDocument/2006/relationships/hyperlink" Target="https://www.assets.signify.com/is/content/Signify/Emergency_Downlight_EM120B-INI" TargetMode="External"/><Relationship Id="rId40" Type="http://schemas.openxmlformats.org/officeDocument/2006/relationships/hyperlink" Target="https://www.assets.signify.com/is/image/Signify/Coreline%20Batten%20G3_%20BN126C%20PSU%20-%20SPP01?$highres$" TargetMode="External"/><Relationship Id="rId45" Type="http://schemas.openxmlformats.org/officeDocument/2006/relationships/hyperlink" Target="https://www.assets.signify.com/is/content/Signify/929003161602_EU.cs_CZ.PROF.FP" TargetMode="External"/><Relationship Id="rId66" Type="http://schemas.openxmlformats.org/officeDocument/2006/relationships/hyperlink" Target="https://www.assets.signify.com/is/content/Signify/929002998702_EU.cs_CZ.PROF.FP" TargetMode="External"/><Relationship Id="rId87" Type="http://schemas.openxmlformats.org/officeDocument/2006/relationships/hyperlink" Target="https://www.assets.signify.com/is/content/Signify/929003691802_EU.cs_CZ.PROF.FP" TargetMode="External"/><Relationship Id="rId110" Type="http://schemas.openxmlformats.org/officeDocument/2006/relationships/hyperlink" Target="https://www.assets.signify.com/is/image/Signify/lppr1_cpo-tw_45w_628_pgz12?$highres$" TargetMode="External"/><Relationship Id="rId115" Type="http://schemas.openxmlformats.org/officeDocument/2006/relationships/hyperlink" Target="https://www.assets.signify.com/is/content/Signify/928088505127_EU.cs_CZ.PROF.FP" TargetMode="External"/><Relationship Id="rId61" Type="http://schemas.openxmlformats.org/officeDocument/2006/relationships/hyperlink" Target="https://www.assets.signify.com/is/image/Signify/LEDtube_1200mm_HO_T8-SPP?$highres$" TargetMode="External"/><Relationship Id="rId82" Type="http://schemas.openxmlformats.org/officeDocument/2006/relationships/hyperlink" Target="https://www.assets.signify.com/is/image/Signify/LED_CLA_60W_G95_E27_4000K_CL_UE_SRT4-SPP?$highres$" TargetMode="External"/><Relationship Id="rId19" Type="http://schemas.openxmlformats.org/officeDocument/2006/relationships/hyperlink" Target="https://www.assets.signify.com/is/content/Signify/CoreLine%20SlimDownlight%20DN145%20Installation%20Instruction" TargetMode="External"/><Relationship Id="rId14" Type="http://schemas.openxmlformats.org/officeDocument/2006/relationships/hyperlink" Target="https://www.assets.signify.com/is/content/Signify/911401806380_EU.cs_CZ.PROF.FP" TargetMode="External"/><Relationship Id="rId30" Type="http://schemas.openxmlformats.org/officeDocument/2006/relationships/hyperlink" Target="https://www.assets.signify.com/is/image/Signify/CLWM-WL140V-WM-SPP?$highres$" TargetMode="External"/><Relationship Id="rId35" Type="http://schemas.openxmlformats.org/officeDocument/2006/relationships/hyperlink" Target="https://www.assets.signify.com/is/image/Signify/CoreLine%20Surface-mounted-SM136V_20x120_SPP?$highres$" TargetMode="External"/><Relationship Id="rId56" Type="http://schemas.openxmlformats.org/officeDocument/2006/relationships/hyperlink" Target="https://www.assets.signify.com/is/image/Signify/MC_LEDtube_G13-SPP?$highres$" TargetMode="External"/><Relationship Id="rId77" Type="http://schemas.openxmlformats.org/officeDocument/2006/relationships/hyperlink" Target="https://www.assets.signify.com/is/content/Signify/929003648302_EU.cs_CZ.PROF.FP" TargetMode="External"/><Relationship Id="rId100" Type="http://schemas.openxmlformats.org/officeDocument/2006/relationships/hyperlink" Target="https://www.assets.signify.com/is/image/Signify/LEDBulb_E27_A60_5_5W-SPP?$highres$" TargetMode="External"/><Relationship Id="rId105" Type="http://schemas.openxmlformats.org/officeDocument/2006/relationships/hyperlink" Target="https://www.assets.signify.com/is/content/Signify/929003603532_EU.cs_CZ.PROF.FP" TargetMode="External"/><Relationship Id="rId126" Type="http://schemas.openxmlformats.org/officeDocument/2006/relationships/hyperlink" Target="https://www.assets.signify.com/is/content/Signify/929002406602_EU.cs_CZ.PROF.FP" TargetMode="External"/><Relationship Id="rId8" Type="http://schemas.openxmlformats.org/officeDocument/2006/relationships/hyperlink" Target="https://www.assets.signify.com/is/image/Signify/Coreline_SlimDownlight-DN145B_20S_SPP?$highres$" TargetMode="External"/><Relationship Id="rId51" Type="http://schemas.openxmlformats.org/officeDocument/2006/relationships/hyperlink" Target="https://www.assets.signify.com/is/content/Signify/929003067002_EU.cs_CZ.PROF.FP" TargetMode="External"/><Relationship Id="rId72" Type="http://schemas.openxmlformats.org/officeDocument/2006/relationships/hyperlink" Target="https://www.assets.signify.com/is/content/Signify/LEDtube_Installation_Guide-INI" TargetMode="External"/><Relationship Id="rId93" Type="http://schemas.openxmlformats.org/officeDocument/2006/relationships/hyperlink" Target="https://www.assets.signify.com/is/image/Signify/LEDbulb_MAS_A60_E27_CL_1-SPP?$highres$" TargetMode="External"/><Relationship Id="rId98" Type="http://schemas.openxmlformats.org/officeDocument/2006/relationships/hyperlink" Target="https://www.assets.signify.com/is/content/Signify/929003526902_EU.cs_CZ.PROF.FP" TargetMode="External"/><Relationship Id="rId121" Type="http://schemas.openxmlformats.org/officeDocument/2006/relationships/hyperlink" Target="https://www.assets.signify.com/is/content/Signify/928094705125_EU.cs_CZ.PROF.FP" TargetMode="External"/><Relationship Id="rId3" Type="http://schemas.openxmlformats.org/officeDocument/2006/relationships/hyperlink" Target="https://www.assets.signify.com/is/content/Signify/929003165432_EU.cs_CZ.PROF.FP" TargetMode="External"/><Relationship Id="rId25" Type="http://schemas.openxmlformats.org/officeDocument/2006/relationships/hyperlink" Target="https://www.assets.signify.com/is/content/Signify/CoreLine%20Wall-mounted%20WL140V%20Installation%20Instructions" TargetMode="External"/><Relationship Id="rId46" Type="http://schemas.openxmlformats.org/officeDocument/2006/relationships/hyperlink" Target="https://www.assets.signify.com/is/content/Signify/929003161702_EU.cs_CZ.PROF.FP" TargetMode="External"/><Relationship Id="rId67" Type="http://schemas.openxmlformats.org/officeDocument/2006/relationships/hyperlink" Target="https://www.assets.signify.com/is/content/Signify/online-QIG-for-324166166411-MAS-LEDtube-INI" TargetMode="External"/><Relationship Id="rId116" Type="http://schemas.openxmlformats.org/officeDocument/2006/relationships/hyperlink" Target="https://www.assets.signify.com/is/content/Signify/928093505127_EU.cs_CZ.PROF.FP" TargetMode="External"/><Relationship Id="rId20" Type="http://schemas.openxmlformats.org/officeDocument/2006/relationships/hyperlink" Target="https://www.assets.signify.com/is/content/Signify/Downlight_RS060B_RS061B_PSRII_WH_20210915_MI-INI" TargetMode="External"/><Relationship Id="rId41" Type="http://schemas.openxmlformats.org/officeDocument/2006/relationships/hyperlink" Target="https://www.assets.signify.com/is/content/Signify/911401835084_EU.cs_CZ.PROF.FP" TargetMode="External"/><Relationship Id="rId62" Type="http://schemas.openxmlformats.org/officeDocument/2006/relationships/hyperlink" Target="https://www.assets.signify.com/is/image/Signify/SPPR1_MLED_APR_0014?$highres$" TargetMode="External"/><Relationship Id="rId83" Type="http://schemas.openxmlformats.org/officeDocument/2006/relationships/hyperlink" Target="https://www.assets.signify.com/is/image/Signify/LED_CLA_60W_A60_E27_3000K_FR_UE_SRT4-SPP?$highres$" TargetMode="External"/><Relationship Id="rId88" Type="http://schemas.openxmlformats.org/officeDocument/2006/relationships/hyperlink" Target="https://www.assets.signify.com/is/content/Signify/929003642402_EU.cs_CZ.PROF.FP" TargetMode="External"/><Relationship Id="rId111" Type="http://schemas.openxmlformats.org/officeDocument/2006/relationships/hyperlink" Target="https://www.assets.signify.com/is/image/Signify/lppr1_cpo-tw_0001?$highres$" TargetMode="External"/><Relationship Id="rId15" Type="http://schemas.openxmlformats.org/officeDocument/2006/relationships/hyperlink" Target="https://www.assets.signify.com/is/content/Signify/929002669832_EU.cs_CZ.PROF.FP" TargetMode="External"/><Relationship Id="rId36" Type="http://schemas.openxmlformats.org/officeDocument/2006/relationships/hyperlink" Target="https://www.assets.signify.com/is/content/Signify/911401842280_EU.cs_CZ.PROF.FP" TargetMode="External"/><Relationship Id="rId57" Type="http://schemas.openxmlformats.org/officeDocument/2006/relationships/hyperlink" Target="https://www.assets.signify.com/is/content/Signify/929002295302_EU.cs_CZ.PROF.FP" TargetMode="External"/><Relationship Id="rId106" Type="http://schemas.openxmlformats.org/officeDocument/2006/relationships/hyperlink" Target="https://www.assets.signify.com/is/image/Signify/LEDcandle_25W_E27_827_FR_P45-SPP?$highres$" TargetMode="External"/><Relationship Id="rId127" Type="http://schemas.openxmlformats.org/officeDocument/2006/relationships/hyperlink" Target="https://www.assets.signify.com/is/content/Signify/929002406702_EU.cs_CZ.PROF.FP" TargetMode="External"/><Relationship Id="rId10" Type="http://schemas.openxmlformats.org/officeDocument/2006/relationships/hyperlink" Target="https://www.assets.signify.com/is/image/Signify/ClearAccent-RS060B-PP?$highres$" TargetMode="External"/><Relationship Id="rId31" Type="http://schemas.openxmlformats.org/officeDocument/2006/relationships/hyperlink" Target="https://www.assets.signify.com/is/content/Signify/Installation%20Instruction%20Ledinaire%20wall-mounted%20WL070V_v2;https:/www.assets.signify.com/is/content/Signify/Installation%20Instruction%20Ledinaire%20Wall-mounted%20WL070V" TargetMode="External"/><Relationship Id="rId52" Type="http://schemas.openxmlformats.org/officeDocument/2006/relationships/hyperlink" Target="https://www.assets.signify.com/is/content/Signify/929003067302_EU.cs_CZ.PROF.FP" TargetMode="External"/><Relationship Id="rId73" Type="http://schemas.openxmlformats.org/officeDocument/2006/relationships/hyperlink" Target="https://www.assets.signify.com/is/image/Signify/LED%20tube%20C%20G-SPP?$highres$" TargetMode="External"/><Relationship Id="rId78" Type="http://schemas.openxmlformats.org/officeDocument/2006/relationships/hyperlink" Target="https://www.assets.signify.com/is/image/Signify/LED_CLA_60W_A60_E27_3000K_FR_UE_SRT4-SPP?$highres$" TargetMode="External"/><Relationship Id="rId94" Type="http://schemas.openxmlformats.org/officeDocument/2006/relationships/hyperlink" Target="https://www.assets.signify.com/is/image/Signify/LEDbulb_MAS_A60_E27_CL_3-SPP?$highres$" TargetMode="External"/><Relationship Id="rId99" Type="http://schemas.openxmlformats.org/officeDocument/2006/relationships/hyperlink" Target="https://www.assets.signify.com/is/content/Signify/929003527102_EU.cs_CZ.PROF.FP" TargetMode="External"/><Relationship Id="rId101" Type="http://schemas.openxmlformats.org/officeDocument/2006/relationships/hyperlink" Target="https://www.assets.signify.com/is/content/Signify/929002982802_EU.cs_CZ.PROF.FP" TargetMode="External"/><Relationship Id="rId122" Type="http://schemas.openxmlformats.org/officeDocument/2006/relationships/hyperlink" Target="https://www.assets.signify.com/is/image/Signify/LPPR1_CDM-R111_24D_40D?$highres$" TargetMode="External"/><Relationship Id="rId4" Type="http://schemas.openxmlformats.org/officeDocument/2006/relationships/hyperlink" Target="https://www.assets.signify.com/is/content/Signify/929003165632_EU.cs_CZ.PROF.FP" TargetMode="External"/><Relationship Id="rId9" Type="http://schemas.openxmlformats.org/officeDocument/2006/relationships/hyperlink" Target="https://www.assets.signify.com/is/image/Signify/Coreline_SlimDownlight-DN145C_10S_SPP?$highres$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customProperty" Target="../customProperty3.bin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ssets.signify.com/is/content/Signify/911401632208_EU.cs_CZ.PROF.FP" TargetMode="External"/><Relationship Id="rId3182" Type="http://schemas.openxmlformats.org/officeDocument/2006/relationships/hyperlink" Target="https://www.assets.signify.com/is/content/Signify/BN021C%20EU-MI-0427_Final%20v3" TargetMode="External"/><Relationship Id="rId3042" Type="http://schemas.openxmlformats.org/officeDocument/2006/relationships/hyperlink" Target="https://www.assets.signify.com/is/content/Signify/CoreLine-panel-G6-Installation-Instructions-RC132V" TargetMode="External"/><Relationship Id="rId170" Type="http://schemas.openxmlformats.org/officeDocument/2006/relationships/hyperlink" Target="https://www.assets.signify.com/is/image/Signify/CoreLine-panel-G6-W30L120-RTP?$highres$" TargetMode="External"/><Relationship Id="rId987" Type="http://schemas.openxmlformats.org/officeDocument/2006/relationships/hyperlink" Target="https://www.assets.signify.com/is/image/Signify/LED_CLA_40W_P45_E27_2700K_CL_UE_SRT4-SPP?$highres$" TargetMode="External"/><Relationship Id="rId2668" Type="http://schemas.openxmlformats.org/officeDocument/2006/relationships/hyperlink" Target="https://www.assets.signify.com/is/content/Signify/CZ.cs_CZ.8719514263581" TargetMode="External"/><Relationship Id="rId2875" Type="http://schemas.openxmlformats.org/officeDocument/2006/relationships/hyperlink" Target="https://www.assets.signify.com/is/content/Signify/913700417966_EU.cs_CZ.PROF.FP" TargetMode="External"/><Relationship Id="rId847" Type="http://schemas.openxmlformats.org/officeDocument/2006/relationships/hyperlink" Target="https://www.assets.signify.com/is/image/Signify/LED_CLA_60W_G95_E27_2700K_CL_UE_SRT4-SPP?$highres$" TargetMode="External"/><Relationship Id="rId1477" Type="http://schemas.openxmlformats.org/officeDocument/2006/relationships/hyperlink" Target="https://www.assets.signify.com/is/content/Signify/929003250532_EU.cs_CZ.PROF.FP" TargetMode="External"/><Relationship Id="rId1684" Type="http://schemas.openxmlformats.org/officeDocument/2006/relationships/hyperlink" Target="https://www.assets.signify.com/is/content/Signify/911401842587_EU.cs_CZ.PROF.FP" TargetMode="External"/><Relationship Id="rId1891" Type="http://schemas.openxmlformats.org/officeDocument/2006/relationships/hyperlink" Target="https://www.assets.signify.com/is/content/Signify/911401884386_EU.cs_CZ.PROF.FP" TargetMode="External"/><Relationship Id="rId2528" Type="http://schemas.openxmlformats.org/officeDocument/2006/relationships/hyperlink" Target="https://www.assets.signify.com/is/content/Signify/929001346802_EU.cs_CZ.PROF.FP" TargetMode="External"/><Relationship Id="rId2735" Type="http://schemas.openxmlformats.org/officeDocument/2006/relationships/hyperlink" Target="https://www.assets.signify.com/is/content/Signify/928151709230_EU.cs_CZ.PROF.FP" TargetMode="External"/><Relationship Id="rId2942" Type="http://schemas.openxmlformats.org/officeDocument/2006/relationships/hyperlink" Target="https://www.assets.signify.com/is/content/Signify/CoreLine%20SlimDownlight%20DN145%20Installation%20Instruction" TargetMode="External"/><Relationship Id="rId707" Type="http://schemas.openxmlformats.org/officeDocument/2006/relationships/hyperlink" Target="https://www.assets.signify.com/is/image/Signify/Ledtube_CorePro_18W_G13_830_24D_ND-SPP?$highres$" TargetMode="External"/><Relationship Id="rId914" Type="http://schemas.openxmlformats.org/officeDocument/2006/relationships/hyperlink" Target="https://www.assets.signify.com/is/image/Signify/LED_classic_A67_E27_FR-POS2A-SPP?$highres$" TargetMode="External"/><Relationship Id="rId1337" Type="http://schemas.openxmlformats.org/officeDocument/2006/relationships/hyperlink" Target="https://www.assets.signify.com/is/image/Signify/LPPR1_CDM-T_0005?$highres$" TargetMode="External"/><Relationship Id="rId1544" Type="http://schemas.openxmlformats.org/officeDocument/2006/relationships/hyperlink" Target="https://www.assets.signify.com/is/content/Signify/911401810384_EU.cs_CZ.PROF.FP" TargetMode="External"/><Relationship Id="rId1751" Type="http://schemas.openxmlformats.org/officeDocument/2006/relationships/hyperlink" Target="https://www.assets.signify.com/is/content/Signify/911401816187_EU.cs_CZ.PROF.FP" TargetMode="External"/><Relationship Id="rId2802" Type="http://schemas.openxmlformats.org/officeDocument/2006/relationships/hyperlink" Target="https://www.assets.signify.com/is/content/Signify/928183505130_EU.cs_CZ.PROF.FP" TargetMode="External"/><Relationship Id="rId43" Type="http://schemas.openxmlformats.org/officeDocument/2006/relationships/hyperlink" Target="https://www.assets.signify.com/is/image/Signify/Downlight_RS061B_LDNR_WH_TW-SPP?$highres$" TargetMode="External"/><Relationship Id="rId1404" Type="http://schemas.openxmlformats.org/officeDocument/2006/relationships/hyperlink" Target="https://www.assets.signify.com/is/image/Signify/GPPR1_HFSIITL5_0005?$highres$" TargetMode="External"/><Relationship Id="rId1611" Type="http://schemas.openxmlformats.org/officeDocument/2006/relationships/hyperlink" Target="https://www.assets.signify.com/is/content/Signify/911401875385_EU.cs_CZ.PROF.FP" TargetMode="External"/><Relationship Id="rId3369" Type="http://schemas.openxmlformats.org/officeDocument/2006/relationships/hyperlink" Target="https://www.assets.signify.com/is/content/Signify/LEDTForce_HPI_NC_Installation_Guide-INI" TargetMode="External"/><Relationship Id="rId3576" Type="http://schemas.openxmlformats.org/officeDocument/2006/relationships/hyperlink" Target="https://www.assets.signify.com/is/content/Signify/LEDtube-Installation-Guide-HF-2-INI" TargetMode="External"/><Relationship Id="rId497" Type="http://schemas.openxmlformats.org/officeDocument/2006/relationships/hyperlink" Target="https://www.assets.signify.com/is/image/Signify/LED-MAS-SON-T-UE-M-42-8W-740-E40-RTP?$highres$" TargetMode="External"/><Relationship Id="rId2178" Type="http://schemas.openxmlformats.org/officeDocument/2006/relationships/hyperlink" Target="https://www.assets.signify.com/is/content/Signify/929003795402_EU.cs_CZ.PROF.FP" TargetMode="External"/><Relationship Id="rId2385" Type="http://schemas.openxmlformats.org/officeDocument/2006/relationships/hyperlink" Target="https://www.assets.signify.com/is/content/Signify/CZ.cs_CZ.8720169191433" TargetMode="External"/><Relationship Id="rId3229" Type="http://schemas.openxmlformats.org/officeDocument/2006/relationships/hyperlink" Target="https://www.assets.signify.com/is/content/Signify/Coreline-Highbay-G5-MI-PSU-PSD" TargetMode="External"/><Relationship Id="rId357" Type="http://schemas.openxmlformats.org/officeDocument/2006/relationships/hyperlink" Target="https://www.assets.signify.com/is/image/Signify/CoreLineHighbay_Gen5_BY121P-SPP?$highres$" TargetMode="External"/><Relationship Id="rId1194" Type="http://schemas.openxmlformats.org/officeDocument/2006/relationships/hyperlink" Target="https://www.assets.signify.com/is/image/Signify/LED-20W-G4-WW-12V-ND-micro-2SRT6-RTP?$highres$" TargetMode="External"/><Relationship Id="rId2038" Type="http://schemas.openxmlformats.org/officeDocument/2006/relationships/hyperlink" Target="https://www.assets.signify.com/is/content/Signify/929003758002_EU.cs_CZ.PROF.FP" TargetMode="External"/><Relationship Id="rId2592" Type="http://schemas.openxmlformats.org/officeDocument/2006/relationships/hyperlink" Target="https://www.assets.signify.com/is/content/Signify/929003079602_EU.cs_CZ.PROF.FP" TargetMode="External"/><Relationship Id="rId3436" Type="http://schemas.openxmlformats.org/officeDocument/2006/relationships/hyperlink" Target="https://www.assets.signify.com/is/content/Signify/online-QIG-for-324166166411-MAS-LEDtube-installation-guide-INI" TargetMode="External"/><Relationship Id="rId217" Type="http://schemas.openxmlformats.org/officeDocument/2006/relationships/hyperlink" Target="https://www.assets.signify.com/is/image/Signify/CoreLine%20FastSet%20SM155C_wall-mounted%20horizontal%201_SPP?$highres$" TargetMode="External"/><Relationship Id="rId564" Type="http://schemas.openxmlformats.org/officeDocument/2006/relationships/hyperlink" Target="https://www.assets.signify.com/is/image/Signify/CorePro-LED-PLC-6-9W-3CCT-2P-G24d-20250408-RTP?$highres$" TargetMode="External"/><Relationship Id="rId771" Type="http://schemas.openxmlformats.org/officeDocument/2006/relationships/hyperlink" Target="https://www.assets.signify.com/is/image/Signify/MASLEDtubeHF_1500mm_26W_G5_T5_HO-SPP?$highres$" TargetMode="External"/><Relationship Id="rId2245" Type="http://schemas.openxmlformats.org/officeDocument/2006/relationships/hyperlink" Target="https://www.assets.signify.com/is/content/Signify/929003775402_EU.cs_CZ.PROF.FP" TargetMode="External"/><Relationship Id="rId2452" Type="http://schemas.openxmlformats.org/officeDocument/2006/relationships/hyperlink" Target="https://www.assets.signify.com/is/content/Signify/929003060602_EU.cs_CZ.PROF.FP" TargetMode="External"/><Relationship Id="rId3503" Type="http://schemas.openxmlformats.org/officeDocument/2006/relationships/hyperlink" Target="https://www.assets.signify.com/is/content/Signify/LEDtube_Installation_Guide_HF_1-INI" TargetMode="External"/><Relationship Id="rId424" Type="http://schemas.openxmlformats.org/officeDocument/2006/relationships/hyperlink" Target="https://www.assets.signify.com/is/image/Signify/CoreLine_tempo%20small%20gen2-BVP111_DGR-SPP-2?$highres$" TargetMode="External"/><Relationship Id="rId631" Type="http://schemas.openxmlformats.org/officeDocument/2006/relationships/hyperlink" Target="https://www.assets.signify.com/is/image/Signify/LEDtube_1200mm_HO_T8-SPP?$highres$" TargetMode="External"/><Relationship Id="rId1054" Type="http://schemas.openxmlformats.org/officeDocument/2006/relationships/hyperlink" Target="https://www.assets.signify.com/is/image/Signify/LED_classic_T25L_E14_CL_POS2-SPP?$highres$" TargetMode="External"/><Relationship Id="rId1261" Type="http://schemas.openxmlformats.org/officeDocument/2006/relationships/hyperlink" Target="https://www.assets.signify.com/is/image/Signify/LPPR1_TL-MINI?$highres$" TargetMode="External"/><Relationship Id="rId2105" Type="http://schemas.openxmlformats.org/officeDocument/2006/relationships/hyperlink" Target="https://www.assets.signify.com/is/content/Signify/929002997602_EU.cs_CZ.PROF.FP" TargetMode="External"/><Relationship Id="rId2312" Type="http://schemas.openxmlformats.org/officeDocument/2006/relationships/hyperlink" Target="https://www.assets.signify.com/is/content/Signify/929003625702_EU.cs_CZ.PROF.FP" TargetMode="External"/><Relationship Id="rId1121" Type="http://schemas.openxmlformats.org/officeDocument/2006/relationships/hyperlink" Target="https://www.assets.signify.com/is/image/Signify/LEDspotMV_GU10_MR16_ND_PP?$highres$" TargetMode="External"/><Relationship Id="rId3086" Type="http://schemas.openxmlformats.org/officeDocument/2006/relationships/hyperlink" Target="https://www.assets.signify.com/is/content/Signify/SM136%20PSU%20_%20PSD%20MI-update-Jul23" TargetMode="External"/><Relationship Id="rId3293" Type="http://schemas.openxmlformats.org/officeDocument/2006/relationships/hyperlink" Target="https://www.assets.signify.com/is/content/Signify/Coreline_Tempo_Large-BVP130-INI" TargetMode="External"/><Relationship Id="rId1938" Type="http://schemas.openxmlformats.org/officeDocument/2006/relationships/hyperlink" Target="https://www.assets.signify.com/is/content/Signify/911401774762_EU.cs_CZ.PROF.FP" TargetMode="External"/><Relationship Id="rId3153" Type="http://schemas.openxmlformats.org/officeDocument/2006/relationships/hyperlink" Target="https://www.assets.signify.com/is/content/Signify/Installation%20instruction_CoreLine%20waterproof%20WT120C%20standard_2023%2005" TargetMode="External"/><Relationship Id="rId3360" Type="http://schemas.openxmlformats.org/officeDocument/2006/relationships/hyperlink" Target="https://www.assets.signify.com/is/content/Signify/LED-TForce-Core-LED-HPL-E27-QIG" TargetMode="External"/><Relationship Id="rId281" Type="http://schemas.openxmlformats.org/officeDocument/2006/relationships/hyperlink" Target="https://www.assets.signify.com/is/image/Signify/CoreLine_Waterproof_WT120C%20G2%20L1500%20PSU%20-%20SPP?$highres$" TargetMode="External"/><Relationship Id="rId3013" Type="http://schemas.openxmlformats.org/officeDocument/2006/relationships/hyperlink" Target="https://www.assets.signify.com/is/content/Signify/IIII9_RCS750I_0001" TargetMode="External"/><Relationship Id="rId141" Type="http://schemas.openxmlformats.org/officeDocument/2006/relationships/hyperlink" Target="https://www.assets.signify.com/is/image/Signify/Ledinaire_panel_G5_60x60-SPP?$highres$" TargetMode="External"/><Relationship Id="rId3220" Type="http://schemas.openxmlformats.org/officeDocument/2006/relationships/hyperlink" Target="https://www.assets.signify.com/is/content/Signify/Coreline-Highbay-G5-MI-PSU-PSD" TargetMode="External"/><Relationship Id="rId7" Type="http://schemas.openxmlformats.org/officeDocument/2006/relationships/hyperlink" Target="https://www.assets.signify.com/is/image/Signify/LEDINAIRE_SlimDownlight-DN065B_LED10S-SPP?$highres$" TargetMode="External"/><Relationship Id="rId2779" Type="http://schemas.openxmlformats.org/officeDocument/2006/relationships/hyperlink" Target="https://www.assets.signify.com/is/content/Signify/928082305125_EU.cs_CZ.PROF.FP" TargetMode="External"/><Relationship Id="rId2986" Type="http://schemas.openxmlformats.org/officeDocument/2006/relationships/hyperlink" Target="https://www.assets.signify.com/is/content/Signify/EM154C-HO-BKD-15S-UI" TargetMode="External"/><Relationship Id="rId958" Type="http://schemas.openxmlformats.org/officeDocument/2006/relationships/hyperlink" Target="https://www.assets.signify.com/is/image/Signify/LEDbulb_12-80W_E27_A60_730_FR_130D-SPP?$highres$" TargetMode="External"/><Relationship Id="rId1588" Type="http://schemas.openxmlformats.org/officeDocument/2006/relationships/hyperlink" Target="https://www.assets.signify.com/is/content/Signify/910502558718_EU.cs_CZ.PROF.FP" TargetMode="External"/><Relationship Id="rId1795" Type="http://schemas.openxmlformats.org/officeDocument/2006/relationships/hyperlink" Target="https://www.assets.signify.com/is/content/Signify/911401850687_EU.cs_CZ.PROF.FP" TargetMode="External"/><Relationship Id="rId2639" Type="http://schemas.openxmlformats.org/officeDocument/2006/relationships/hyperlink" Target="https://www.assets.signify.com/is/content/Signify/929003479102_EU.cs_CZ.PROF.FP" TargetMode="External"/><Relationship Id="rId2846" Type="http://schemas.openxmlformats.org/officeDocument/2006/relationships/hyperlink" Target="https://www.assets.signify.com/is/content/Signify/913700652566_EU.cs_CZ.PROF.FP" TargetMode="External"/><Relationship Id="rId87" Type="http://schemas.openxmlformats.org/officeDocument/2006/relationships/hyperlink" Target="https://www.assets.signify.com/is/image/Signify/EM159Z-WL-CM-EXIT-SIGN-LEGEND-DOWN-SPP?$highres$" TargetMode="External"/><Relationship Id="rId818" Type="http://schemas.openxmlformats.org/officeDocument/2006/relationships/hyperlink" Target="https://www.assets.signify.com/is/image/Signify/CorePro_LEDstrip_5M-SPP?$highres$" TargetMode="External"/><Relationship Id="rId1448" Type="http://schemas.openxmlformats.org/officeDocument/2006/relationships/hyperlink" Target="https://www.assets.signify.com/is/image/Signify/BSN_70_K302_A2_ITS_230V-SPP?$highres$" TargetMode="External"/><Relationship Id="rId1655" Type="http://schemas.openxmlformats.org/officeDocument/2006/relationships/hyperlink" Target="https://www.assets.signify.com/is/content/Signify/911401809287_EU.cs_CZ.PROF.FP" TargetMode="External"/><Relationship Id="rId2706" Type="http://schemas.openxmlformats.org/officeDocument/2006/relationships/hyperlink" Target="https://www.assets.signify.com/is/content/Signify/927923084014_EU.cs_CZ.PROF.FP" TargetMode="External"/><Relationship Id="rId1308" Type="http://schemas.openxmlformats.org/officeDocument/2006/relationships/hyperlink" Target="https://www.assets.signify.com/is/image/Signify/lppr1_mhn-la_2000w?$highres$" TargetMode="External"/><Relationship Id="rId1862" Type="http://schemas.openxmlformats.org/officeDocument/2006/relationships/hyperlink" Target="https://www.assets.signify.com/is/content/Signify/911401556345_EU.cs_CZ.PROF.FP" TargetMode="External"/><Relationship Id="rId2913" Type="http://schemas.openxmlformats.org/officeDocument/2006/relationships/hyperlink" Target="https://www.assets.signify.com/is/content/Signify/Downlight_DN070B_RD_EU-UMD" TargetMode="External"/><Relationship Id="rId1515" Type="http://schemas.openxmlformats.org/officeDocument/2006/relationships/hyperlink" Target="https://www.assets.signify.com/is/content/Signify/911401894787_EU.cs_CZ.PROF.FP" TargetMode="External"/><Relationship Id="rId1722" Type="http://schemas.openxmlformats.org/officeDocument/2006/relationships/hyperlink" Target="https://www.assets.signify.com/is/content/Signify/911401824681_EU.cs_CZ.PROF.FP" TargetMode="External"/><Relationship Id="rId14" Type="http://schemas.openxmlformats.org/officeDocument/2006/relationships/hyperlink" Target="https://www.assets.signify.com/is/image/Signify/Downlight_MZD_DN027C_220V_RD-SPP?$highres$" TargetMode="External"/><Relationship Id="rId2289" Type="http://schemas.openxmlformats.org/officeDocument/2006/relationships/hyperlink" Target="https://www.assets.signify.com/is/content/Signify/929003623102_EU.cs_CZ.PROF.FP" TargetMode="External"/><Relationship Id="rId2496" Type="http://schemas.openxmlformats.org/officeDocument/2006/relationships/hyperlink" Target="https://www.assets.signify.com/is/content/Signify/929002973202_EU.cs_CZ.PROF.FP" TargetMode="External"/><Relationship Id="rId3547" Type="http://schemas.openxmlformats.org/officeDocument/2006/relationships/hyperlink" Target="https://www.assets.signify.com/is/content/Signify/LEDtube-Installation-Guide-HF-2-20240620-INI" TargetMode="External"/><Relationship Id="rId468" Type="http://schemas.openxmlformats.org/officeDocument/2006/relationships/hyperlink" Target="https://www.assets.signify.com/is/image/Signify/Wallmount_round_MDU?$highres$" TargetMode="External"/><Relationship Id="rId675" Type="http://schemas.openxmlformats.org/officeDocument/2006/relationships/hyperlink" Target="https://www.assets.signify.com/is/image/Signify/LEDtube_T8_G13-SPP?$highres$" TargetMode="External"/><Relationship Id="rId882" Type="http://schemas.openxmlformats.org/officeDocument/2006/relationships/hyperlink" Target="https://www.assets.signify.com/is/image/Signify/LEDClassic_SSW_60W_A60_E27_WW_CL_ND_1SRT-SPP?$highres$" TargetMode="External"/><Relationship Id="rId1098" Type="http://schemas.openxmlformats.org/officeDocument/2006/relationships/hyperlink" Target="https://www.assets.signify.com/is/image/Signify/LEDspot_Corepro_GU10_PAR16-SPP?$highres$" TargetMode="External"/><Relationship Id="rId2149" Type="http://schemas.openxmlformats.org/officeDocument/2006/relationships/hyperlink" Target="https://www.assets.signify.com/is/content/Signify/929003553602_EU.cs_CZ.PROF.FP" TargetMode="External"/><Relationship Id="rId2356" Type="http://schemas.openxmlformats.org/officeDocument/2006/relationships/hyperlink" Target="https://www.assets.signify.com/is/content/Signify/CZ.cs_CZ.8718699764814" TargetMode="External"/><Relationship Id="rId2563" Type="http://schemas.openxmlformats.org/officeDocument/2006/relationships/hyperlink" Target="https://www.assets.signify.com/is/content/Signify/929001217902_EU.cs_CZ.PROF.FP" TargetMode="External"/><Relationship Id="rId2770" Type="http://schemas.openxmlformats.org/officeDocument/2006/relationships/hyperlink" Target="https://www.assets.signify.com/is/content/Signify/928082419235_EU.cs_CZ.PROF.FP" TargetMode="External"/><Relationship Id="rId3407" Type="http://schemas.openxmlformats.org/officeDocument/2006/relationships/hyperlink" Target="https://www.assets.signify.com/is/content/Signify/PLL-EM-Mains-66011861-TLED-NDLR-INI" TargetMode="External"/><Relationship Id="rId3614" Type="http://schemas.openxmlformats.org/officeDocument/2006/relationships/hyperlink" Target="https://www.assets.signify.com/is/content/Signify/5CCT-reference-control-setting-INI" TargetMode="External"/><Relationship Id="rId328" Type="http://schemas.openxmlformats.org/officeDocument/2006/relationships/hyperlink" Target="https://www.assets.signify.com/is/image/Signify/Ledinaire-Highbay-BY020P-G3-SPP?$highres$" TargetMode="External"/><Relationship Id="rId535" Type="http://schemas.openxmlformats.org/officeDocument/2006/relationships/hyperlink" Target="https://www.assets.signify.com/is/image/Signify/LEDTForce_MAS_HPL_ED90_E27-SPP?$highres$" TargetMode="External"/><Relationship Id="rId742" Type="http://schemas.openxmlformats.org/officeDocument/2006/relationships/hyperlink" Target="https://www.assets.signify.com/is/image/Signify/ESSENTIAL_LEDtube_8_16W_G5_830_865_APR-SPP?$highres$" TargetMode="External"/><Relationship Id="rId1165" Type="http://schemas.openxmlformats.org/officeDocument/2006/relationships/hyperlink" Target="https://www.assets.signify.com/is/image/Signify/LEDspots_MAS_MR16_GU5_3_1-SPP?$highres$" TargetMode="External"/><Relationship Id="rId1372" Type="http://schemas.openxmlformats.org/officeDocument/2006/relationships/hyperlink" Target="https://www.assets.signify.com/is/image/Signify/LPPR1_CDM-R-E_0004?$highres$" TargetMode="External"/><Relationship Id="rId2009" Type="http://schemas.openxmlformats.org/officeDocument/2006/relationships/hyperlink" Target="https://www.assets.signify.com/is/content/Signify/929002006802_EU.cs_CZ.PROF.FP" TargetMode="External"/><Relationship Id="rId2216" Type="http://schemas.openxmlformats.org/officeDocument/2006/relationships/hyperlink" Target="https://www.assets.signify.com/is/content/Signify/929003596702_EU.cs_CZ.PROF.FP" TargetMode="External"/><Relationship Id="rId2423" Type="http://schemas.openxmlformats.org/officeDocument/2006/relationships/hyperlink" Target="https://www.assets.signify.com/is/content/Signify/929002306808_EU.cs_CZ.PROF.FP" TargetMode="External"/><Relationship Id="rId2630" Type="http://schemas.openxmlformats.org/officeDocument/2006/relationships/hyperlink" Target="https://www.assets.signify.com/is/content/Signify/929003042802_EU.cs_CZ.PROF.FP" TargetMode="External"/><Relationship Id="rId602" Type="http://schemas.openxmlformats.org/officeDocument/2006/relationships/hyperlink" Target="https://www.assets.signify.com/is/image/Signify/LEDtube_1200mm_15W_G13-SPP?$highres$" TargetMode="External"/><Relationship Id="rId1025" Type="http://schemas.openxmlformats.org/officeDocument/2006/relationships/hyperlink" Target="https://www.assets.signify.com/is/image/Signify/LEDcandle_25W_E14_827_FR_P45-SPP?$highres$" TargetMode="External"/><Relationship Id="rId1232" Type="http://schemas.openxmlformats.org/officeDocument/2006/relationships/hyperlink" Target="https://www.assets.signify.com/is/image/Signify/LPPR1_IRPR38_0001?$highres$" TargetMode="External"/><Relationship Id="rId3197" Type="http://schemas.openxmlformats.org/officeDocument/2006/relationships/hyperlink" Target="https://www.assets.signify.com/is/content/Signify/BN126C%20G4-MI-PSU_V4_2023%2005" TargetMode="External"/><Relationship Id="rId3057" Type="http://schemas.openxmlformats.org/officeDocument/2006/relationships/hyperlink" Target="https://www.assets.signify.com/is/content/Signify/CoreLine-panel-G6-Installation-Instructions-RC132V" TargetMode="External"/><Relationship Id="rId185" Type="http://schemas.openxmlformats.org/officeDocument/2006/relationships/hyperlink" Target="https://www.assets.signify.com/is/image/Signify/RC159Z-SME-3-WH-Suspension-set?$highres$" TargetMode="External"/><Relationship Id="rId1909" Type="http://schemas.openxmlformats.org/officeDocument/2006/relationships/hyperlink" Target="https://www.assets.signify.com/is/content/Signify/912300023665_EU.cs_CZ.PROF.FP" TargetMode="External"/><Relationship Id="rId3264" Type="http://schemas.openxmlformats.org/officeDocument/2006/relationships/hyperlink" Target="https://www.assets.signify.com/is/content/Signify/MI-Coreline-Highbay-G6-PSD-PSU" TargetMode="External"/><Relationship Id="rId3471" Type="http://schemas.openxmlformats.org/officeDocument/2006/relationships/hyperlink" Target="https://www.assets.signify.com/is/content/Signify/online-QIG-for-324166183191-Corepro-LEDtube-INI" TargetMode="External"/><Relationship Id="rId392" Type="http://schemas.openxmlformats.org/officeDocument/2006/relationships/hyperlink" Target="https://www.assets.signify.com/is/image/Signify/CL-HB-G6-BY120P-PSU-PSD-RTP?$highres$" TargetMode="External"/><Relationship Id="rId2073" Type="http://schemas.openxmlformats.org/officeDocument/2006/relationships/hyperlink" Target="https://www.assets.signify.com/is/content/Signify/929003807602_EU.cs_CZ.PROF.FP" TargetMode="External"/><Relationship Id="rId2280" Type="http://schemas.openxmlformats.org/officeDocument/2006/relationships/hyperlink" Target="https://www.assets.signify.com/is/content/Signify/929002696002_EU.cs_CZ.PROF.FP" TargetMode="External"/><Relationship Id="rId3124" Type="http://schemas.openxmlformats.org/officeDocument/2006/relationships/hyperlink" Target="https://www.assets.signify.com/is/content/Signify/CoreLine%20waterproof%20WT120C%20G2%20PSU_2023%2005" TargetMode="External"/><Relationship Id="rId3331" Type="http://schemas.openxmlformats.org/officeDocument/2006/relationships/hyperlink" Target="https://www.assets.signify.com/is/content/Signify/MI-PILA-Waterproof-WT007C" TargetMode="External"/><Relationship Id="rId252" Type="http://schemas.openxmlformats.org/officeDocument/2006/relationships/hyperlink" Target="https://www.assets.signify.com/is/image/Signify/CoreLine_Waterproof_WT120C%20G2%20L1200%20PSU%20-%20SPP?$highres$" TargetMode="External"/><Relationship Id="rId2140" Type="http://schemas.openxmlformats.org/officeDocument/2006/relationships/hyperlink" Target="https://www.assets.signify.com/is/content/Signify/929002446002_EU.cs_CZ.PROF.FP" TargetMode="External"/><Relationship Id="rId112" Type="http://schemas.openxmlformats.org/officeDocument/2006/relationships/hyperlink" Target="https://www.assets.signify.com/is/image/Signify/3_circuit_Square-ZRS750_EPSL_BK-AP?$highres$" TargetMode="External"/><Relationship Id="rId1699" Type="http://schemas.openxmlformats.org/officeDocument/2006/relationships/hyperlink" Target="https://www.assets.signify.com/is/content/Signify/911401876880_EU.cs_CZ.PROF.FP" TargetMode="External"/><Relationship Id="rId2000" Type="http://schemas.openxmlformats.org/officeDocument/2006/relationships/hyperlink" Target="https://www.assets.signify.com/is/content/Signify/929003531302_EU.cs_CZ.PROF.FP" TargetMode="External"/><Relationship Id="rId2957" Type="http://schemas.openxmlformats.org/officeDocument/2006/relationships/hyperlink" Target="https://www.assets.signify.com/is/content/Signify/127075007939_Release_CoreLine%20Recessed%20Spot%20gen2_D78-650_900lm%20PSR_manual" TargetMode="External"/><Relationship Id="rId929" Type="http://schemas.openxmlformats.org/officeDocument/2006/relationships/hyperlink" Target="https://www.assets.signify.com/is/image/Signify/LED_classic_A67_E27_CL-POS2A-SPP?$highres$" TargetMode="External"/><Relationship Id="rId1559" Type="http://schemas.openxmlformats.org/officeDocument/2006/relationships/hyperlink" Target="https://www.assets.signify.com/is/content/Signify/912401483519_EU.cs_CZ.PROF.FP" TargetMode="External"/><Relationship Id="rId1766" Type="http://schemas.openxmlformats.org/officeDocument/2006/relationships/hyperlink" Target="https://www.assets.signify.com/is/content/Signify/911401827884_EU.cs_CZ.PROF.FP" TargetMode="External"/><Relationship Id="rId1973" Type="http://schemas.openxmlformats.org/officeDocument/2006/relationships/hyperlink" Target="https://www.assets.signify.com/is/content/Signify/929003467212_EU.cs_CZ.PROF.FP" TargetMode="External"/><Relationship Id="rId2817" Type="http://schemas.openxmlformats.org/officeDocument/2006/relationships/hyperlink" Target="https://www.assets.signify.com/is/content/Signify/928109300630_EU.cs_CZ.PROF.FP" TargetMode="External"/><Relationship Id="rId58" Type="http://schemas.openxmlformats.org/officeDocument/2006/relationships/hyperlink" Target="https://www.assets.signify.com/is/image/Signify/CoreLine_Recessed_Spot-RS140B_Fixed_ALU-SPP?$highres$" TargetMode="External"/><Relationship Id="rId1419" Type="http://schemas.openxmlformats.org/officeDocument/2006/relationships/hyperlink" Target="https://www.assets.signify.com/is/image/Signify/GPPR1_RITD_0001?$highres$" TargetMode="External"/><Relationship Id="rId1626" Type="http://schemas.openxmlformats.org/officeDocument/2006/relationships/hyperlink" Target="https://www.assets.signify.com/is/content/Signify/911401890585_EU.cs_CZ.PROF.FP" TargetMode="External"/><Relationship Id="rId1833" Type="http://schemas.openxmlformats.org/officeDocument/2006/relationships/hyperlink" Target="https://www.assets.signify.com/is/content/Signify/911401630208_EU.cs_CZ.PROF.FP" TargetMode="External"/><Relationship Id="rId1900" Type="http://schemas.openxmlformats.org/officeDocument/2006/relationships/hyperlink" Target="https://www.assets.signify.com/is/content/Signify/912300060466_EU.cs_CZ.PROF.FP" TargetMode="External"/><Relationship Id="rId579" Type="http://schemas.openxmlformats.org/officeDocument/2006/relationships/hyperlink" Target="https://www.assets.signify.com/is/image/Signify/LEDtube_PLL_HF_24W_2G11_830_4P_24D_ND-SPP?$highres$" TargetMode="External"/><Relationship Id="rId786" Type="http://schemas.openxmlformats.org/officeDocument/2006/relationships/hyperlink" Target="https://www.assets.signify.com/is/image/Signify/CorePro-LEDtube-HF-1500mm-RTP?$highres$" TargetMode="External"/><Relationship Id="rId993" Type="http://schemas.openxmlformats.org/officeDocument/2006/relationships/hyperlink" Target="https://www.assets.signify.com/is/image/Signify/LED_classic_40W_BA35_E14_CL_WGD90_SRT4_1-SPP?$highres$" TargetMode="External"/><Relationship Id="rId2467" Type="http://schemas.openxmlformats.org/officeDocument/2006/relationships/hyperlink" Target="https://www.assets.signify.com/is/content/Signify/929001890492_EU.cs_CZ.PROF.FP" TargetMode="External"/><Relationship Id="rId2674" Type="http://schemas.openxmlformats.org/officeDocument/2006/relationships/hyperlink" Target="https://www.assets.signify.com/is/content/Signify/923211943801_EU.cs_CZ.PROF.FP" TargetMode="External"/><Relationship Id="rId3518" Type="http://schemas.openxmlformats.org/officeDocument/2006/relationships/hyperlink" Target="https://www.assets.signify.com/is/content/Signify/LEDtube_Installation_Guide_UN-INI" TargetMode="External"/><Relationship Id="rId439" Type="http://schemas.openxmlformats.org/officeDocument/2006/relationships/hyperlink" Target="https://www.assets.signify.com/is/image/Signify/Coreline_tempo_large-BVP130-PP?$highres$" TargetMode="External"/><Relationship Id="rId646" Type="http://schemas.openxmlformats.org/officeDocument/2006/relationships/hyperlink" Target="https://www.assets.signify.com/is/image/Signify/LEDtube_220-240V_G13_4ft-SPP?$highres$" TargetMode="External"/><Relationship Id="rId1069" Type="http://schemas.openxmlformats.org/officeDocument/2006/relationships/hyperlink" Target="https://www.assets.signify.com/is/image/Signify/LEDspot_CorePro_40W_E27_R63_827_36D_ND-SPP?$highres$" TargetMode="External"/><Relationship Id="rId1276" Type="http://schemas.openxmlformats.org/officeDocument/2006/relationships/hyperlink" Target="https://www.assets.signify.com/is/image/Signify/LPPR1_TL-D8_G13?$highres$" TargetMode="External"/><Relationship Id="rId1483" Type="http://schemas.openxmlformats.org/officeDocument/2006/relationships/hyperlink" Target="https://www.assets.signify.com/is/content/Signify/929003250932_EU.cs_CZ.PROF.FP" TargetMode="External"/><Relationship Id="rId2327" Type="http://schemas.openxmlformats.org/officeDocument/2006/relationships/hyperlink" Target="https://www.assets.signify.com/is/content/Signify/929003059302_EU.cs_CZ.PROF.FP" TargetMode="External"/><Relationship Id="rId2881" Type="http://schemas.openxmlformats.org/officeDocument/2006/relationships/hyperlink" Target="https://www.assets.signify.com/is/content/Signify/913712008866_EU.cs_CZ.PROF.FP" TargetMode="External"/><Relationship Id="rId506" Type="http://schemas.openxmlformats.org/officeDocument/2006/relationships/hyperlink" Target="https://www.assets.signify.com/is/image/Signify/LEDTForce_Core_road_Tshape_E40-SPP?$highres$" TargetMode="External"/><Relationship Id="rId853" Type="http://schemas.openxmlformats.org/officeDocument/2006/relationships/hyperlink" Target="https://www.assets.signify.com/is/image/Signify/LED_CLA_100W_A70_E27_3000K_FR_UE_SRT4-SPP?$highres$" TargetMode="External"/><Relationship Id="rId1136" Type="http://schemas.openxmlformats.org/officeDocument/2006/relationships/hyperlink" Target="https://www.assets.signify.com/is/image/Signify/ExpertColor_7-2_50W_MR16_GU5-3_PP?$highres$" TargetMode="External"/><Relationship Id="rId1690" Type="http://schemas.openxmlformats.org/officeDocument/2006/relationships/hyperlink" Target="https://www.assets.signify.com/is/content/Signify/911401803587_EU.cs_CZ.PROF.FP" TargetMode="External"/><Relationship Id="rId2534" Type="http://schemas.openxmlformats.org/officeDocument/2006/relationships/hyperlink" Target="https://www.assets.signify.com/is/content/Signify/929004247402_EU.cs_CZ.PROF.FP" TargetMode="External"/><Relationship Id="rId2741" Type="http://schemas.openxmlformats.org/officeDocument/2006/relationships/hyperlink" Target="https://www.assets.signify.com/is/content/Signify/928150119227_EU.cs_CZ.PROF.FP" TargetMode="External"/><Relationship Id="rId713" Type="http://schemas.openxmlformats.org/officeDocument/2006/relationships/hyperlink" Target="https://www.assets.signify.com/is/image/Signify/Ledtube_CorePro_18W_G13_830_24D_ND-SPP?$highres$" TargetMode="External"/><Relationship Id="rId920" Type="http://schemas.openxmlformats.org/officeDocument/2006/relationships/hyperlink" Target="https://www.assets.signify.com/is/image/Signify/LED_classic_A95_E27_FR-POS2A-SPP?$highres$" TargetMode="External"/><Relationship Id="rId1343" Type="http://schemas.openxmlformats.org/officeDocument/2006/relationships/hyperlink" Target="https://www.assets.signify.com/is/image/Signify/LPPR1_CDM-T-E_0005?$highres$" TargetMode="External"/><Relationship Id="rId1550" Type="http://schemas.openxmlformats.org/officeDocument/2006/relationships/hyperlink" Target="https://www.assets.signify.com/is/content/Signify/912401483507_EU.cs_CZ.PROF.FP" TargetMode="External"/><Relationship Id="rId2601" Type="http://schemas.openxmlformats.org/officeDocument/2006/relationships/hyperlink" Target="https://www.assets.signify.com/is/content/Signify/929002492302_EU.cs_CZ.PROF.FP" TargetMode="External"/><Relationship Id="rId1203" Type="http://schemas.openxmlformats.org/officeDocument/2006/relationships/hyperlink" Target="https://www.assets.signify.com/is/image/Signify/LED-40W-G9-WW-ND-3PF-6-DISC-RTP?$highres$" TargetMode="External"/><Relationship Id="rId1410" Type="http://schemas.openxmlformats.org/officeDocument/2006/relationships/hyperlink" Target="https://www.assets.signify.com/is/image/Signify/GPPR1_PPPLTL-3_0001?$highres$" TargetMode="External"/><Relationship Id="rId3168" Type="http://schemas.openxmlformats.org/officeDocument/2006/relationships/hyperlink" Target="https://www.assets.signify.com/is/content/Signify/Manual%20Instruction%20PMMA_%202022%2009%2021" TargetMode="External"/><Relationship Id="rId3375" Type="http://schemas.openxmlformats.org/officeDocument/2006/relationships/hyperlink" Target="https://www.assets.signify.com/is/content/Signify/online-QIG-for-324166138011-Installation-INI" TargetMode="External"/><Relationship Id="rId358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96" Type="http://schemas.openxmlformats.org/officeDocument/2006/relationships/hyperlink" Target="https://www.assets.signify.com/is/image/Signify/WT210Z%20SW2?$highres$" TargetMode="External"/><Relationship Id="rId2184" Type="http://schemas.openxmlformats.org/officeDocument/2006/relationships/hyperlink" Target="https://www.assets.signify.com/is/content/Signify/929003734002_EU.cs_CZ.PROF.FP" TargetMode="External"/><Relationship Id="rId2391" Type="http://schemas.openxmlformats.org/officeDocument/2006/relationships/hyperlink" Target="https://www.assets.signify.com/is/content/Signify/CZ.cs_CZ.8719514313781" TargetMode="External"/><Relationship Id="rId3028" Type="http://schemas.openxmlformats.org/officeDocument/2006/relationships/hyperlink" Target="https://www.assets.signify.com/is/content/Signify/Ledinaire-panel-G5-Mounting-Instructions-Flywire-Finalv4" TargetMode="External"/><Relationship Id="rId3235" Type="http://schemas.openxmlformats.org/officeDocument/2006/relationships/hyperlink" Target="https://www.assets.signify.com/is/content/Signify/Coreline-Highbay-G5-MI-PSU-PSD" TargetMode="External"/><Relationship Id="rId3442" Type="http://schemas.openxmlformats.org/officeDocument/2006/relationships/hyperlink" Target="https://www.assets.signify.com/is/content/Signify/online-QIG-for-324166166411-MAS-LEDtube-installation-guide-INI" TargetMode="External"/><Relationship Id="rId156" Type="http://schemas.openxmlformats.org/officeDocument/2006/relationships/hyperlink" Target="https://www.assets.signify.com/is/image/Signify/CoreLine-panel-G6-W60L60-RTP?$highres$" TargetMode="External"/><Relationship Id="rId363" Type="http://schemas.openxmlformats.org/officeDocument/2006/relationships/hyperlink" Target="https://www.assets.signify.com/is/image/Signify/CoreLineHighbay_Gen5_BY121P-SPP?$highres$" TargetMode="External"/><Relationship Id="rId570" Type="http://schemas.openxmlformats.org/officeDocument/2006/relationships/hyperlink" Target="https://www.assets.signify.com/is/image/Signify/CorePro-LED-PLC-4P-G24q-RTP?$highres$" TargetMode="External"/><Relationship Id="rId2044" Type="http://schemas.openxmlformats.org/officeDocument/2006/relationships/hyperlink" Target="https://www.assets.signify.com/is/content/Signify/929001381502_EU.cs_CZ.PROF.FP" TargetMode="External"/><Relationship Id="rId2251" Type="http://schemas.openxmlformats.org/officeDocument/2006/relationships/hyperlink" Target="https://www.assets.signify.com/is/content/Signify/929002696702_EU.cs_CZ.PROF.FP" TargetMode="External"/><Relationship Id="rId3302" Type="http://schemas.openxmlformats.org/officeDocument/2006/relationships/hyperlink" Target="https://www.assets.signify.com/is/content/Signify/MI-BVP085-Ledinaire-Solar-floodlight" TargetMode="External"/><Relationship Id="rId223" Type="http://schemas.openxmlformats.org/officeDocument/2006/relationships/hyperlink" Target="https://www.assets.signify.com/is/image/Signify/L1200?$highres$" TargetMode="External"/><Relationship Id="rId430" Type="http://schemas.openxmlformats.org/officeDocument/2006/relationships/hyperlink" Target="https://www.assets.signify.com/is/image/Signify/Coreline_Tempo_Medium-BVP125_Led120-SPP?$highres$" TargetMode="External"/><Relationship Id="rId1060" Type="http://schemas.openxmlformats.org/officeDocument/2006/relationships/hyperlink" Target="https://www.assets.signify.com/is/image/Signify/LED_Classic_50W_PAR20_E27_WW_25D_D_1SRT4-SPP?$highres$" TargetMode="External"/><Relationship Id="rId2111" Type="http://schemas.openxmlformats.org/officeDocument/2006/relationships/hyperlink" Target="https://www.assets.signify.com/is/content/Signify/929002997902_EU.cs_CZ.PROF.FP" TargetMode="External"/><Relationship Id="rId1877" Type="http://schemas.openxmlformats.org/officeDocument/2006/relationships/hyperlink" Target="https://www.assets.signify.com/is/content/Signify/911401556745_EU.cs_CZ.PROF.FP" TargetMode="External"/><Relationship Id="rId2928" Type="http://schemas.openxmlformats.org/officeDocument/2006/relationships/hyperlink" Target="https://www.assets.signify.com/is/content/Signify/444170264921%20DN142B%20PSU%20Installation%20Instructions" TargetMode="External"/><Relationship Id="rId1737" Type="http://schemas.openxmlformats.org/officeDocument/2006/relationships/hyperlink" Target="https://www.assets.signify.com/is/content/Signify/911401837280_EU.cs_CZ.PROF.FP" TargetMode="External"/><Relationship Id="rId1944" Type="http://schemas.openxmlformats.org/officeDocument/2006/relationships/hyperlink" Target="https://www.assets.signify.com/is/content/Signify/911401820583_EU.cs_CZ.PROF.FP" TargetMode="External"/><Relationship Id="rId3092" Type="http://schemas.openxmlformats.org/officeDocument/2006/relationships/hyperlink" Target="https://www.assets.signify.com/is/content/Signify/Installation-instructions-CoreLine-surface-mounted-Gen4" TargetMode="External"/><Relationship Id="rId29" Type="http://schemas.openxmlformats.org/officeDocument/2006/relationships/hyperlink" Target="https://www.assets.signify.com/is/image/Signify/CLDN-DN142B-UGR19-200-SPP?$highres$" TargetMode="External"/><Relationship Id="rId1804" Type="http://schemas.openxmlformats.org/officeDocument/2006/relationships/hyperlink" Target="https://www.assets.signify.com/is/content/Signify/911401565244_EU.cs_CZ.PROF.FP" TargetMode="External"/><Relationship Id="rId897" Type="http://schemas.openxmlformats.org/officeDocument/2006/relationships/hyperlink" Target="https://www.assets.signify.com/is/image/Signify/LED_classic_A67_E27_FR-POS2A-SPP?$highres$" TargetMode="External"/><Relationship Id="rId2578" Type="http://schemas.openxmlformats.org/officeDocument/2006/relationships/hyperlink" Target="https://www.assets.signify.com/is/content/Signify/929002981202_EU.cs_CZ.PROF.FP" TargetMode="External"/><Relationship Id="rId2785" Type="http://schemas.openxmlformats.org/officeDocument/2006/relationships/hyperlink" Target="https://www.assets.signify.com/is/content/Signify/928185205131_EU.cs_CZ.PROF.FP" TargetMode="External"/><Relationship Id="rId2992" Type="http://schemas.openxmlformats.org/officeDocument/2006/relationships/hyperlink" Target="https://www.assets.signify.com/is/content/Signify/EM159Z-WL-CM-RECESSED-KIT-final" TargetMode="External"/><Relationship Id="rId757" Type="http://schemas.openxmlformats.org/officeDocument/2006/relationships/hyperlink" Target="https://www.assets.signify.com/is/image/Signify/LEDtube_1200mm_17W_G5-SPP?$highres$" TargetMode="External"/><Relationship Id="rId964" Type="http://schemas.openxmlformats.org/officeDocument/2006/relationships/hyperlink" Target="https://www.assets.signify.com/is/image/Signify/LEDbulb_12-80W_E27_A60_730_FR_130D-SPP?$highres$" TargetMode="External"/><Relationship Id="rId1387" Type="http://schemas.openxmlformats.org/officeDocument/2006/relationships/hyperlink" Target="https://www.assets.signify.com/is/image/Signify/GPPR1_HFSIITL5_0005?$highres$" TargetMode="External"/><Relationship Id="rId1594" Type="http://schemas.openxmlformats.org/officeDocument/2006/relationships/hyperlink" Target="https://www.assets.signify.com/is/content/Signify/910500189015_EU.cs_CZ.PROF.FP" TargetMode="External"/><Relationship Id="rId2438" Type="http://schemas.openxmlformats.org/officeDocument/2006/relationships/hyperlink" Target="https://www.assets.signify.com/is/content/Signify/929003071302_EU.cs_CZ.PROF.FP" TargetMode="External"/><Relationship Id="rId2645" Type="http://schemas.openxmlformats.org/officeDocument/2006/relationships/hyperlink" Target="https://www.assets.signify.com/is/content/Signify/929002389702_EU.cs_CZ.PROF.FP" TargetMode="External"/><Relationship Id="rId2852" Type="http://schemas.openxmlformats.org/officeDocument/2006/relationships/hyperlink" Target="https://www.assets.signify.com/is/content/Signify/913713033766_EU.cs_CZ.PROF.FP" TargetMode="External"/><Relationship Id="rId93" Type="http://schemas.openxmlformats.org/officeDocument/2006/relationships/hyperlink" Target="https://www.assets.signify.com/is/image/Signify/CLWM-WL140V-WM-SPP?$highres$" TargetMode="External"/><Relationship Id="rId617" Type="http://schemas.openxmlformats.org/officeDocument/2006/relationships/hyperlink" Target="https://www.assets.signify.com/is/image/Signify/SPPR1_MLED_APR_0014?$highres$" TargetMode="External"/><Relationship Id="rId824" Type="http://schemas.openxmlformats.org/officeDocument/2006/relationships/hyperlink" Target="https://www.assets.signify.com/is/image/Signify/CorePro_LEDstrip_5M-SPP?$highres$" TargetMode="External"/><Relationship Id="rId1247" Type="http://schemas.openxmlformats.org/officeDocument/2006/relationships/hyperlink" Target="https://www.assets.signify.com/is/image/Signify/LPPR1_TL-DCOL_GREEN_G13?$highres$" TargetMode="External"/><Relationship Id="rId1454" Type="http://schemas.openxmlformats.org/officeDocument/2006/relationships/hyperlink" Target="https://www.assets.signify.com/is/image/Signify/BSN_100_L33_A2_TS_230V-SPP?$highres$" TargetMode="External"/><Relationship Id="rId1661" Type="http://schemas.openxmlformats.org/officeDocument/2006/relationships/hyperlink" Target="https://www.assets.signify.com/is/content/Signify/911401809387_EU.cs_CZ.PROF.FP" TargetMode="External"/><Relationship Id="rId2505" Type="http://schemas.openxmlformats.org/officeDocument/2006/relationships/hyperlink" Target="https://www.assets.signify.com/is/content/Signify/929003485902_EU.cs_CZ.PROF.FP" TargetMode="External"/><Relationship Id="rId2712" Type="http://schemas.openxmlformats.org/officeDocument/2006/relationships/hyperlink" Target="https://www.assets.signify.com/is/content/Signify/928026384070_EU.cs_CZ.PROF.FP" TargetMode="External"/><Relationship Id="rId1107" Type="http://schemas.openxmlformats.org/officeDocument/2006/relationships/hyperlink" Target="https://www.assets.signify.com/is/image/Signify/LEDspots-VLE-D-650lm-GU10-930-120D-RTP?$highres$" TargetMode="External"/><Relationship Id="rId1314" Type="http://schemas.openxmlformats.org/officeDocument/2006/relationships/hyperlink" Target="https://www.assets.signify.com/is/image/Signify/lppr1_son_e40_e39?$highres$" TargetMode="External"/><Relationship Id="rId1521" Type="http://schemas.openxmlformats.org/officeDocument/2006/relationships/hyperlink" Target="https://www.assets.signify.com/is/content/Signify/929003322702_EU.cs_CZ.PROF.FP" TargetMode="External"/><Relationship Id="rId3279" Type="http://schemas.openxmlformats.org/officeDocument/2006/relationships/hyperlink" Target="https://www.assets.signify.com/is/content/Signify/Mounting-instruction-Ledinaire-Floodlight-All-in-SWB" TargetMode="External"/><Relationship Id="rId3486" Type="http://schemas.openxmlformats.org/officeDocument/2006/relationships/hyperlink" Target="https://www.assets.signify.com/is/content/Signify/online-QIG-for-324166183191-Corepro-LEDtube-INI" TargetMode="External"/><Relationship Id="rId20" Type="http://schemas.openxmlformats.org/officeDocument/2006/relationships/hyperlink" Target="https://www.assets.signify.com/is/image/Signify/CLDN-DN142B-UGR19-200-SPP?$highres$" TargetMode="External"/><Relationship Id="rId2088" Type="http://schemas.openxmlformats.org/officeDocument/2006/relationships/hyperlink" Target="https://www.assets.signify.com/is/content/Signify/929004241802_EU.cs_CZ.PROF.FP" TargetMode="External"/><Relationship Id="rId2295" Type="http://schemas.openxmlformats.org/officeDocument/2006/relationships/hyperlink" Target="https://www.assets.signify.com/is/content/Signify/929003623902_EU.cs_CZ.PROF.FP" TargetMode="External"/><Relationship Id="rId3139" Type="http://schemas.openxmlformats.org/officeDocument/2006/relationships/hyperlink" Target="https://www.assets.signify.com/is/content/Signify/CoreLine%20waterproof%20WT120C%20G2%20PSU_2023%2005" TargetMode="External"/><Relationship Id="rId3346" Type="http://schemas.openxmlformats.org/officeDocument/2006/relationships/hyperlink" Target="https://www.assets.signify.com/is/content/Signify/MAS-LED-SON-T-UE-M-E27-INI" TargetMode="External"/><Relationship Id="rId267" Type="http://schemas.openxmlformats.org/officeDocument/2006/relationships/hyperlink" Target="https://www.assets.signify.com/is/image/Signify/CoreLine_Waterproof_WT120C%20G2%20L1500%20PSU%20-%20SPP?$highres$" TargetMode="External"/><Relationship Id="rId474" Type="http://schemas.openxmlformats.org/officeDocument/2006/relationships/hyperlink" Target="https://www.assets.signify.com/is/image/Signify/Pila-WT007C-L1200-RTP?$highres$" TargetMode="External"/><Relationship Id="rId2155" Type="http://schemas.openxmlformats.org/officeDocument/2006/relationships/hyperlink" Target="https://www.assets.signify.com/is/content/Signify/929003553902_EU.cs_CZ.PROF.FP" TargetMode="External"/><Relationship Id="rId3553" Type="http://schemas.openxmlformats.org/officeDocument/2006/relationships/hyperlink" Target="https://www.assets.signify.com/is/content/Signify/LEDtube_Installation_Guide_HF_2-INI" TargetMode="External"/><Relationship Id="rId127" Type="http://schemas.openxmlformats.org/officeDocument/2006/relationships/hyperlink" Target="https://www.assets.signify.com/is/image/Signify/SKB12-3?$highres$" TargetMode="External"/><Relationship Id="rId681" Type="http://schemas.openxmlformats.org/officeDocument/2006/relationships/hyperlink" Target="https://www.assets.signify.com/is/image/Signify/PILA-LED-Tube-HO-G13-20241115-RTP?$highres$" TargetMode="External"/><Relationship Id="rId2362" Type="http://schemas.openxmlformats.org/officeDocument/2006/relationships/hyperlink" Target="https://www.assets.signify.com/is/content/Signify/CZ.cs_CZ.8718699704148" TargetMode="External"/><Relationship Id="rId3206" Type="http://schemas.openxmlformats.org/officeDocument/2006/relationships/hyperlink" Target="https://www.assets.signify.com/is/content/Signify/Coreline-Highbay-G5-MI-PSU-PSD" TargetMode="External"/><Relationship Id="rId3413" Type="http://schemas.openxmlformats.org/officeDocument/2006/relationships/hyperlink" Target="https://www.assets.signify.com/is/content/Signify/LEDtube_PLT_Installation_Guide-INI" TargetMode="External"/><Relationship Id="rId334" Type="http://schemas.openxmlformats.org/officeDocument/2006/relationships/hyperlink" Target="https://www.assets.signify.com/is/image/Signify/Ledinaire%20High-bay_BY020Z%20G2_SPP1?$highres$" TargetMode="External"/><Relationship Id="rId541" Type="http://schemas.openxmlformats.org/officeDocument/2006/relationships/hyperlink" Target="https://www.assets.signify.com/is/image/Signify/LEDTrueForce_Others_E27-SPP?$highres$" TargetMode="External"/><Relationship Id="rId1171" Type="http://schemas.openxmlformats.org/officeDocument/2006/relationships/hyperlink" Target="https://www.assets.signify.com/is/image/Signify/LEDspot_35W_GU5-3_827_36D_VLE-SPP?$highres$" TargetMode="External"/><Relationship Id="rId2015" Type="http://schemas.openxmlformats.org/officeDocument/2006/relationships/hyperlink" Target="https://www.assets.signify.com/is/content/Signify/929002406402_EU.cs_CZ.PROF.FP" TargetMode="External"/><Relationship Id="rId2222" Type="http://schemas.openxmlformats.org/officeDocument/2006/relationships/hyperlink" Target="https://www.assets.signify.com/is/content/Signify/929002352202_EU.cs_CZ.PROF.FP" TargetMode="External"/><Relationship Id="rId401" Type="http://schemas.openxmlformats.org/officeDocument/2006/relationships/hyperlink" Target="https://www.assets.signify.com/is/image/Signify/CL-HB-G6-BY121P-PSU-PSD-RTP?$highres$" TargetMode="External"/><Relationship Id="rId1031" Type="http://schemas.openxmlformats.org/officeDocument/2006/relationships/hyperlink" Target="https://www.assets.signify.com/is/image/Signify/LEDCandle_B35NDFR_RCA-SPP?$highres$" TargetMode="External"/><Relationship Id="rId1988" Type="http://schemas.openxmlformats.org/officeDocument/2006/relationships/hyperlink" Target="https://www.assets.signify.com/is/content/Signify/929003731402_EU.cs_CZ.PROF.FP" TargetMode="External"/><Relationship Id="rId1848" Type="http://schemas.openxmlformats.org/officeDocument/2006/relationships/hyperlink" Target="https://www.assets.signify.com/is/content/Signify/911401632708_EU.cs_CZ.PROF.FP" TargetMode="External"/><Relationship Id="rId3063" Type="http://schemas.openxmlformats.org/officeDocument/2006/relationships/hyperlink" Target="https://www.assets.signify.com/is/content/Signify/Installation-instructions-CoreLine-recessed-Gen4v2" TargetMode="External"/><Relationship Id="rId3270" Type="http://schemas.openxmlformats.org/officeDocument/2006/relationships/hyperlink" Target="https://www.assets.signify.com/is/content/Signify/Mounting-instruction-Ledinaire-Floodlight-All-in-SWB" TargetMode="External"/><Relationship Id="rId191" Type="http://schemas.openxmlformats.org/officeDocument/2006/relationships/hyperlink" Target="https://www.assets.signify.com/is/image/Signify/RC059Z-SMB-W60L120-overview?$highres$" TargetMode="External"/><Relationship Id="rId1708" Type="http://schemas.openxmlformats.org/officeDocument/2006/relationships/hyperlink" Target="https://www.assets.signify.com/is/content/Signify/911401874084_EU.cs_CZ.PROF.FP" TargetMode="External"/><Relationship Id="rId1915" Type="http://schemas.openxmlformats.org/officeDocument/2006/relationships/hyperlink" Target="https://www.assets.signify.com/is/content/Signify/911401881702_EU.cs_CZ.PROF.FP" TargetMode="External"/><Relationship Id="rId3130" Type="http://schemas.openxmlformats.org/officeDocument/2006/relationships/hyperlink" Target="https://www.assets.signify.com/is/content/Signify/CoreLine%20waterproof%20WT120C%20G2%20PSU_2023%2005" TargetMode="External"/><Relationship Id="rId2689" Type="http://schemas.openxmlformats.org/officeDocument/2006/relationships/hyperlink" Target="https://www.assets.signify.com/is/content/Signify/928025402043_EU.cs_CZ.PROF.FP" TargetMode="External"/><Relationship Id="rId2896" Type="http://schemas.openxmlformats.org/officeDocument/2006/relationships/hyperlink" Target="https://www.assets.signify.com/is/content/Signify/913700752626_EU.cs_CZ.PROF.FP" TargetMode="External"/><Relationship Id="rId868" Type="http://schemas.openxmlformats.org/officeDocument/2006/relationships/hyperlink" Target="https://www.assets.signify.com/is/image/Signify/LEDbulb_MAS_A60_E27_CL_4-SPP?$highres$" TargetMode="External"/><Relationship Id="rId1498" Type="http://schemas.openxmlformats.org/officeDocument/2006/relationships/hyperlink" Target="https://www.assets.signify.com/is/content/Signify/911401551432_EU.cs_CZ.PROF.FP" TargetMode="External"/><Relationship Id="rId2549" Type="http://schemas.openxmlformats.org/officeDocument/2006/relationships/hyperlink" Target="https://www.assets.signify.com/is/content/Signify/929004255802_EU.cs_CZ.PROF.FP" TargetMode="External"/><Relationship Id="rId2756" Type="http://schemas.openxmlformats.org/officeDocument/2006/relationships/hyperlink" Target="https://www.assets.signify.com/is/content/Signify/928195105129_EU.cs_CZ.PROF.FP" TargetMode="External"/><Relationship Id="rId2963" Type="http://schemas.openxmlformats.org/officeDocument/2006/relationships/hyperlink" Target="https://www.assets.signify.com/is/content/Signify/127075007939_Release_CoreLine%20Recessed%20Spot%20gen2_D78-650_900lm%20PSR_manual" TargetMode="External"/><Relationship Id="rId728" Type="http://schemas.openxmlformats.org/officeDocument/2006/relationships/hyperlink" Target="https://www.assets.signify.com/is/image/Signify/ESSENTIAL_LEDtube_8_16W_G5_830_865_APR-SPP?$highres$" TargetMode="External"/><Relationship Id="rId935" Type="http://schemas.openxmlformats.org/officeDocument/2006/relationships/hyperlink" Target="https://www.assets.signify.com/is/image/Signify/LED-G95-25W-1800K-E27-Amber-SP-DIM-1PF-4-RTP?$highres$" TargetMode="External"/><Relationship Id="rId1358" Type="http://schemas.openxmlformats.org/officeDocument/2006/relationships/hyperlink" Target="https://www.assets.signify.com/is/image/Signify/LPPR1_CDM-TM_0001?$highres$" TargetMode="External"/><Relationship Id="rId1565" Type="http://schemas.openxmlformats.org/officeDocument/2006/relationships/hyperlink" Target="https://www.assets.signify.com/is/content/Signify/911401826582_EU.cs_CZ.PROF.FP" TargetMode="External"/><Relationship Id="rId1772" Type="http://schemas.openxmlformats.org/officeDocument/2006/relationships/hyperlink" Target="https://www.assets.signify.com/is/content/Signify/911401812287_EU.cs_CZ.PROF.FP" TargetMode="External"/><Relationship Id="rId2409" Type="http://schemas.openxmlformats.org/officeDocument/2006/relationships/hyperlink" Target="https://www.assets.signify.com/is/content/Signify/929003604208_EU.cs_CZ.PROF.FP" TargetMode="External"/><Relationship Id="rId2616" Type="http://schemas.openxmlformats.org/officeDocument/2006/relationships/hyperlink" Target="https://www.assets.signify.com/is/content/Signify/929002494702_EU.cs_CZ.PROF.FP" TargetMode="External"/><Relationship Id="rId64" Type="http://schemas.openxmlformats.org/officeDocument/2006/relationships/hyperlink" Target="https://www.assets.signify.com/is/image/Signify/CoreLine_Recessed_Spot-RS141B-SPP?$highres$" TargetMode="External"/><Relationship Id="rId1218" Type="http://schemas.openxmlformats.org/officeDocument/2006/relationships/hyperlink" Target="https://www.assets.signify.com/is/image/Signify/LEDspot_R7S_230V-SPP?$highres$" TargetMode="External"/><Relationship Id="rId1425" Type="http://schemas.openxmlformats.org/officeDocument/2006/relationships/hyperlink" Target="https://www.assets.signify.com/is/image/Signify/GPPR1_MTL-LH_0001?$highres$" TargetMode="External"/><Relationship Id="rId2823" Type="http://schemas.openxmlformats.org/officeDocument/2006/relationships/hyperlink" Target="https://www.assets.signify.com/is/content/Signify/928195505330_EU.cs_CZ.PROF.FP" TargetMode="External"/><Relationship Id="rId1632" Type="http://schemas.openxmlformats.org/officeDocument/2006/relationships/hyperlink" Target="https://www.assets.signify.com/is/content/Signify/911401807087_EU.cs_CZ.PROF.FP" TargetMode="External"/><Relationship Id="rId2199" Type="http://schemas.openxmlformats.org/officeDocument/2006/relationships/hyperlink" Target="https://www.assets.signify.com/is/content/Signify/929001908802_EU.cs_CZ.PROF.FP" TargetMode="External"/><Relationship Id="rId359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457" Type="http://schemas.openxmlformats.org/officeDocument/2006/relationships/hyperlink" Target="https://www.assets.signify.com/is/content/Signify/online-QIG-for-324166174411-MAS-Corepro-LEDtube-INI" TargetMode="External"/><Relationship Id="rId378" Type="http://schemas.openxmlformats.org/officeDocument/2006/relationships/hyperlink" Target="https://www.assets.signify.com/is/image/Signify/CL-HB-G6-BY120P-PSU-PSD-RTP?$highres$" TargetMode="External"/><Relationship Id="rId585" Type="http://schemas.openxmlformats.org/officeDocument/2006/relationships/hyperlink" Target="https://www.assets.signify.com/is/image/Signify/LEDtube_400mm_17W_2G11_830_2000lm-SPP?$highres$" TargetMode="External"/><Relationship Id="rId792" Type="http://schemas.openxmlformats.org/officeDocument/2006/relationships/hyperlink" Target="https://www.assets.signify.com/is/image/Signify/MAS_LEDstrip_5M-SPP?$highres$" TargetMode="External"/><Relationship Id="rId2059" Type="http://schemas.openxmlformats.org/officeDocument/2006/relationships/hyperlink" Target="https://www.assets.signify.com/is/content/Signify/929003758502_EU.cs_CZ.PROF.FP" TargetMode="External"/><Relationship Id="rId2266" Type="http://schemas.openxmlformats.org/officeDocument/2006/relationships/hyperlink" Target="https://www.assets.signify.com/is/content/Signify/929002698202_EU.cs_CZ.PROF.FP" TargetMode="External"/><Relationship Id="rId2473" Type="http://schemas.openxmlformats.org/officeDocument/2006/relationships/hyperlink" Target="https://www.assets.signify.com/is/content/Signify/929001345492_EU.cs_CZ.PROF.FP" TargetMode="External"/><Relationship Id="rId2680" Type="http://schemas.openxmlformats.org/officeDocument/2006/relationships/hyperlink" Target="https://www.assets.signify.com/is/content/Signify/923801444210_EU.cs_CZ.PROF.FP" TargetMode="External"/><Relationship Id="rId3317" Type="http://schemas.openxmlformats.org/officeDocument/2006/relationships/hyperlink" Target="https://www.assets.signify.com/is/content/Signify/StreetSaver%20G2-INI;https:/www.assets.signify.com/is/content/Signify/Streetsaver_Gen2_BPP008-MI%20Aug%202021" TargetMode="External"/><Relationship Id="rId3524" Type="http://schemas.openxmlformats.org/officeDocument/2006/relationships/hyperlink" Target="https://www.assets.signify.com/is/content/Signify/LEDtube_Installation_Guide_UN-INI" TargetMode="External"/><Relationship Id="rId238" Type="http://schemas.openxmlformats.org/officeDocument/2006/relationships/hyperlink" Target="https://www.assets.signify.com/is/image/Signify/Ledinaire%20waterproof_WT065C%20G3_L1200_SPP?$highres$" TargetMode="External"/><Relationship Id="rId445" Type="http://schemas.openxmlformats.org/officeDocument/2006/relationships/hyperlink" Target="https://www.assets.signify.com/is/image/Signify/Large?$highres$" TargetMode="External"/><Relationship Id="rId652" Type="http://schemas.openxmlformats.org/officeDocument/2006/relationships/hyperlink" Target="https://www.assets.signify.com/is/image/Signify/LEDtube_PRO_1200mm_12W_G13_850_1800lm-SPP?$highres$" TargetMode="External"/><Relationship Id="rId1075" Type="http://schemas.openxmlformats.org/officeDocument/2006/relationships/hyperlink" Target="https://www.assets.signify.com/is/image/Signify/LEDClassic-50W-GU10-WW-36D-DIM-UE-SRT4-RTP?$highres$" TargetMode="External"/><Relationship Id="rId1282" Type="http://schemas.openxmlformats.org/officeDocument/2006/relationships/hyperlink" Target="https://www.assets.signify.com/is/image/Signify/lppr1_son-apia_plus-xtra_e27?$highres$" TargetMode="External"/><Relationship Id="rId2126" Type="http://schemas.openxmlformats.org/officeDocument/2006/relationships/hyperlink" Target="https://www.assets.signify.com/is/content/Signify/929003746102_EU.cs_CZ.PROF.FP" TargetMode="External"/><Relationship Id="rId2333" Type="http://schemas.openxmlformats.org/officeDocument/2006/relationships/hyperlink" Target="https://www.assets.signify.com/is/content/Signify/929003527202_EU.cs_CZ.PROF.FP" TargetMode="External"/><Relationship Id="rId2540" Type="http://schemas.openxmlformats.org/officeDocument/2006/relationships/hyperlink" Target="https://www.assets.signify.com/is/content/Signify/929004247902_EU.cs_CZ.PROF.FP" TargetMode="External"/><Relationship Id="rId305" Type="http://schemas.openxmlformats.org/officeDocument/2006/relationships/hyperlink" Target="https://www.assets.signify.com/is/image/Signify/Ledinaire%20Batten_BN021_L600_SPP-01?$highres$" TargetMode="External"/><Relationship Id="rId512" Type="http://schemas.openxmlformats.org/officeDocument/2006/relationships/hyperlink" Target="https://www.assets.signify.com/is/image/Signify/LED_Trueforce_LED_Road_58_35W_E27_others_Clear_730_ND-SPP?$highres$" TargetMode="External"/><Relationship Id="rId1142" Type="http://schemas.openxmlformats.org/officeDocument/2006/relationships/hyperlink" Target="https://www.assets.signify.com/is/image/Signify/ExpertColor_7-2_50W_MR16_GU5-3_PP?$highres$" TargetMode="External"/><Relationship Id="rId2400" Type="http://schemas.openxmlformats.org/officeDocument/2006/relationships/hyperlink" Target="https://www.assets.signify.com/is/content/Signify/CZ.cs_CZ.8718699624057" TargetMode="External"/><Relationship Id="rId1002" Type="http://schemas.openxmlformats.org/officeDocument/2006/relationships/hyperlink" Target="https://www.assets.signify.com/is/image/Signify/LEDcandle_25W_E14_827_FR_P45-SPP?$highres$" TargetMode="External"/><Relationship Id="rId1959" Type="http://schemas.openxmlformats.org/officeDocument/2006/relationships/hyperlink" Target="https://www.assets.signify.com/is/content/Signify/929003730802_EU.cs_CZ.PROF.FP" TargetMode="External"/><Relationship Id="rId3174" Type="http://schemas.openxmlformats.org/officeDocument/2006/relationships/hyperlink" Target="https://www.assets.signify.com/is/content/Signify/MI_WT050C_20200807_FINAL" TargetMode="External"/><Relationship Id="rId1819" Type="http://schemas.openxmlformats.org/officeDocument/2006/relationships/hyperlink" Target="https://www.assets.signify.com/is/content/Signify/911401629208_EU.cs_CZ.PROF.FP" TargetMode="External"/><Relationship Id="rId3381" Type="http://schemas.openxmlformats.org/officeDocument/2006/relationships/hyperlink" Target="https://www.assets.signify.com/is/content/Signify/online-QIG-for-324165132934-Installation-INI" TargetMode="External"/><Relationship Id="rId2190" Type="http://schemas.openxmlformats.org/officeDocument/2006/relationships/hyperlink" Target="https://www.assets.signify.com/is/content/Signify/929003044402_EU.cs_CZ.PROF.FP" TargetMode="External"/><Relationship Id="rId3034" Type="http://schemas.openxmlformats.org/officeDocument/2006/relationships/hyperlink" Target="https://www.assets.signify.com/is/content/Signify/CoreLine-panel-G6-Installation-Instructions-RC132V" TargetMode="External"/><Relationship Id="rId3241" Type="http://schemas.openxmlformats.org/officeDocument/2006/relationships/hyperlink" Target="https://www.assets.signify.com/is/content/Signify/MI-Coreline-Highbay-G6-PSD-PSU" TargetMode="External"/><Relationship Id="rId162" Type="http://schemas.openxmlformats.org/officeDocument/2006/relationships/hyperlink" Target="https://www.assets.signify.com/is/image/Signify/Philips-CoreLine-panel-G6-All-in-W60L60-RTP?$highres$" TargetMode="External"/><Relationship Id="rId2050" Type="http://schemas.openxmlformats.org/officeDocument/2006/relationships/hyperlink" Target="https://www.assets.signify.com/is/content/Signify/929003592402_EU.cs_CZ.PROF.FP" TargetMode="External"/><Relationship Id="rId3101" Type="http://schemas.openxmlformats.org/officeDocument/2006/relationships/hyperlink" Target="https://www.assets.signify.com/is/content/Signify/Ledinaire_Waterproof_WT060C-MI_v2023%2003" TargetMode="External"/><Relationship Id="rId979" Type="http://schemas.openxmlformats.org/officeDocument/2006/relationships/hyperlink" Target="https://www.assets.signify.com/is/image/Signify/LEDbulb_12-80W_E27_A60_730_FR_130D-SPP?$highres$" TargetMode="External"/><Relationship Id="rId839" Type="http://schemas.openxmlformats.org/officeDocument/2006/relationships/hyperlink" Target="https://www.assets.signify.com/is/image/Signify/LED-CLA-60W-A60-E27-2700K-CL-UE-D-SRT4-RTP?$highres$" TargetMode="External"/><Relationship Id="rId1469" Type="http://schemas.openxmlformats.org/officeDocument/2006/relationships/hyperlink" Target="https://www.assets.signify.com/is/image/Signify/LEDTForce_Core_Tshape_E27_FR_2-SPP?$highres$" TargetMode="External"/><Relationship Id="rId2867" Type="http://schemas.openxmlformats.org/officeDocument/2006/relationships/hyperlink" Target="https://www.assets.signify.com/is/content/Signify/913700648666_EU.cs_CZ.PROF.FP" TargetMode="External"/><Relationship Id="rId1676" Type="http://schemas.openxmlformats.org/officeDocument/2006/relationships/hyperlink" Target="https://www.assets.signify.com/is/content/Signify/911401892285_EU.cs_CZ.PROF.FP" TargetMode="External"/><Relationship Id="rId1883" Type="http://schemas.openxmlformats.org/officeDocument/2006/relationships/hyperlink" Target="https://www.assets.signify.com/is/content/Signify/911401873386_EU.cs_CZ.PROF.FP" TargetMode="External"/><Relationship Id="rId2727" Type="http://schemas.openxmlformats.org/officeDocument/2006/relationships/hyperlink" Target="https://www.assets.signify.com/is/content/Signify/928153409830_EU.cs_CZ.PROF.FP" TargetMode="External"/><Relationship Id="rId2934" Type="http://schemas.openxmlformats.org/officeDocument/2006/relationships/hyperlink" Target="https://www.assets.signify.com/is/content/Signify/CoreLine_Downlight_DN142B_Installation_Instructions_PSD" TargetMode="External"/><Relationship Id="rId906" Type="http://schemas.openxmlformats.org/officeDocument/2006/relationships/hyperlink" Target="https://www.assets.signify.com/is/image/Signify/1705230620_rft?$highres$" TargetMode="External"/><Relationship Id="rId1329" Type="http://schemas.openxmlformats.org/officeDocument/2006/relationships/hyperlink" Target="https://www.assets.signify.com/is/image/Signify/lppr1_cdo-tt_0002?$highres$" TargetMode="External"/><Relationship Id="rId1536" Type="http://schemas.openxmlformats.org/officeDocument/2006/relationships/hyperlink" Target="https://www.assets.signify.com/is/content/Signify/911401897682_EU.cs_CZ.PROF.FP" TargetMode="External"/><Relationship Id="rId1743" Type="http://schemas.openxmlformats.org/officeDocument/2006/relationships/hyperlink" Target="https://www.assets.signify.com/is/content/Signify/910505100050_EU.cs_CZ.PROF.FP" TargetMode="External"/><Relationship Id="rId1950" Type="http://schemas.openxmlformats.org/officeDocument/2006/relationships/hyperlink" Target="https://www.assets.signify.com/is/content/Signify/911401828583_EU.cs_CZ.PROF.FP" TargetMode="External"/><Relationship Id="rId35" Type="http://schemas.openxmlformats.org/officeDocument/2006/relationships/hyperlink" Target="https://www.assets.signify.com/is/image/Signify/Coreline_SlimDownlight-DN145B_10S_SPP?$highres$" TargetMode="External"/><Relationship Id="rId1603" Type="http://schemas.openxmlformats.org/officeDocument/2006/relationships/hyperlink" Target="https://www.assets.signify.com/is/content/Signify/910930009818_EU.cs_CZ.PROF.FP" TargetMode="External"/><Relationship Id="rId1810" Type="http://schemas.openxmlformats.org/officeDocument/2006/relationships/hyperlink" Target="https://www.assets.signify.com/is/content/Signify/911401565644_EU.cs_CZ.PROF.FP" TargetMode="External"/><Relationship Id="rId3568" Type="http://schemas.openxmlformats.org/officeDocument/2006/relationships/hyperlink" Target="https://www.assets.signify.com/is/content/Signify/LEDtube-Installation-Guide-HF-2-INI" TargetMode="External"/><Relationship Id="rId489" Type="http://schemas.openxmlformats.org/officeDocument/2006/relationships/hyperlink" Target="https://www.assets.signify.com/is/image/Signify/BVP008%20-%20100W_%20150W%20and%20200W?$highres$" TargetMode="External"/><Relationship Id="rId696" Type="http://schemas.openxmlformats.org/officeDocument/2006/relationships/hyperlink" Target="https://www.assets.signify.com/is/image/Signify/TLED_230V_10-5W-36W_160D_T8ND_PP?$highres$" TargetMode="External"/><Relationship Id="rId2377" Type="http://schemas.openxmlformats.org/officeDocument/2006/relationships/hyperlink" Target="https://www.assets.signify.com/is/content/Signify/929002026292_EU.cs_CZ.PROF.FP" TargetMode="External"/><Relationship Id="rId2584" Type="http://schemas.openxmlformats.org/officeDocument/2006/relationships/hyperlink" Target="https://www.assets.signify.com/is/content/Signify/929003078802_EU.cs_CZ.PROF.FP" TargetMode="External"/><Relationship Id="rId2791" Type="http://schemas.openxmlformats.org/officeDocument/2006/relationships/hyperlink" Target="https://www.assets.signify.com/is/content/Signify/928085205125_EU.cs_CZ.PROF.FP" TargetMode="External"/><Relationship Id="rId3428" Type="http://schemas.openxmlformats.org/officeDocument/2006/relationships/hyperlink" Target="https://www.assets.signify.com/is/content/Signify/Online-QIG-for-3241-662-97182-Installation-INI" TargetMode="External"/><Relationship Id="rId349" Type="http://schemas.openxmlformats.org/officeDocument/2006/relationships/hyperlink" Target="https://www.assets.signify.com/is/image/Signify/CoreLineHighbay_Gen5_BY121P-SPP?$highres$" TargetMode="External"/><Relationship Id="rId556" Type="http://schemas.openxmlformats.org/officeDocument/2006/relationships/hyperlink" Target="https://www.assets.signify.com/is/image/Signify/LEDtube_CorePro_PLS_EM_5W_G23_830_12D_ND-SPP?$highres$" TargetMode="External"/><Relationship Id="rId763" Type="http://schemas.openxmlformats.org/officeDocument/2006/relationships/hyperlink" Target="https://www.assets.signify.com/is/image/Signify/LEDtube_MAS_G5-SPP?$highres$" TargetMode="External"/><Relationship Id="rId1186" Type="http://schemas.openxmlformats.org/officeDocument/2006/relationships/hyperlink" Target="https://www.assets.signify.com/is/image/Signify/MAS_LEDspotLV_D_20_100W_827_AR111_40D-SPP?$highres$" TargetMode="External"/><Relationship Id="rId1393" Type="http://schemas.openxmlformats.org/officeDocument/2006/relationships/hyperlink" Target="https://www.assets.signify.com/is/image/Signify/HF-P_258_TL-D_III_IDC_PP?$highres$" TargetMode="External"/><Relationship Id="rId2237" Type="http://schemas.openxmlformats.org/officeDocument/2006/relationships/hyperlink" Target="https://www.assets.signify.com/is/content/Signify/929003774602_EU.cs_CZ.PROF.FP" TargetMode="External"/><Relationship Id="rId2444" Type="http://schemas.openxmlformats.org/officeDocument/2006/relationships/hyperlink" Target="https://www.assets.signify.com/is/content/Signify/929003012082_EU.cs_CZ.PROF.FP" TargetMode="External"/><Relationship Id="rId209" Type="http://schemas.openxmlformats.org/officeDocument/2006/relationships/hyperlink" Target="https://www.assets.signify.com/is/image/Signify/CoreLine-surface-mounted-G4-W20L157-All-in-logo-RTP?$highres$" TargetMode="External"/><Relationship Id="rId416" Type="http://schemas.openxmlformats.org/officeDocument/2006/relationships/hyperlink" Target="https://www.assets.signify.com/is/image/Signify/Ledinaire-Floodlight-BVP167-65W-AWB-All-in-RTP?$highres$" TargetMode="External"/><Relationship Id="rId970" Type="http://schemas.openxmlformats.org/officeDocument/2006/relationships/hyperlink" Target="https://www.assets.signify.com/is/image/Signify/LEDbulb-ND-10-75W-A60-E27-827-6CT-RTP?$highres$" TargetMode="External"/><Relationship Id="rId1046" Type="http://schemas.openxmlformats.org/officeDocument/2006/relationships/hyperlink" Target="https://www.assets.signify.com/is/image/Signify/LED_60W_P48_E14_WW_FR_ND_1SRT4_1-SPP?$highres$" TargetMode="External"/><Relationship Id="rId1253" Type="http://schemas.openxmlformats.org/officeDocument/2006/relationships/hyperlink" Target="https://www.assets.signify.com/is/image/Signify/LPPR1_TL-DCOL_RED_G13?$highres$" TargetMode="External"/><Relationship Id="rId2651" Type="http://schemas.openxmlformats.org/officeDocument/2006/relationships/hyperlink" Target="https://www.assets.signify.com/is/content/Signify/929003790902_EU.cs_CZ.PROF.FP" TargetMode="External"/><Relationship Id="rId623" Type="http://schemas.openxmlformats.org/officeDocument/2006/relationships/hyperlink" Target="https://www.assets.signify.com/is/image/Signify/LEDtube_1200mm_HO_T8-SPP?$highres$" TargetMode="External"/><Relationship Id="rId830" Type="http://schemas.openxmlformats.org/officeDocument/2006/relationships/hyperlink" Target="https://www.assets.signify.com/is/image/Signify/LS_mounting_clips_IP20-EU-SPP?$highres$" TargetMode="External"/><Relationship Id="rId1460" Type="http://schemas.openxmlformats.org/officeDocument/2006/relationships/hyperlink" Target="https://www.assets.signify.com/is/image/Signify/GPPR1_BHD-HP_PHL?$highres$" TargetMode="External"/><Relationship Id="rId2304" Type="http://schemas.openxmlformats.org/officeDocument/2006/relationships/hyperlink" Target="https://www.assets.signify.com/is/content/Signify/929003703502_EU.cs_CZ.PROF.FP" TargetMode="External"/><Relationship Id="rId2511" Type="http://schemas.openxmlformats.org/officeDocument/2006/relationships/hyperlink" Target="https://www.assets.signify.com/is/content/Signify/929003485602_EU.cs_CZ.PROF.FP" TargetMode="External"/><Relationship Id="rId1113" Type="http://schemas.openxmlformats.org/officeDocument/2006/relationships/hyperlink" Target="https://www.assets.signify.com/is/image/Signify/LEDspot_25W_GU10_830_36D-SPP?$highres$" TargetMode="External"/><Relationship Id="rId1320" Type="http://schemas.openxmlformats.org/officeDocument/2006/relationships/hyperlink" Target="https://www.assets.signify.com/is/image/Signify/lppr1_cdo-et_e27?$highres$" TargetMode="External"/><Relationship Id="rId3078" Type="http://schemas.openxmlformats.org/officeDocument/2006/relationships/hyperlink" Target="https://www.assets.signify.com/is/content/Signify/Surface-mounted-MI-EU-RC059Z" TargetMode="External"/><Relationship Id="rId3285" Type="http://schemas.openxmlformats.org/officeDocument/2006/relationships/hyperlink" Target="https://www.assets.signify.com/is/content/Signify/MI_Coreline%20tempo%20small%20gen2" TargetMode="External"/><Relationship Id="rId3492" Type="http://schemas.openxmlformats.org/officeDocument/2006/relationships/hyperlink" Target="https://www.assets.signify.com/is/content/Signify/LEDtube_Installation_Guide-INI" TargetMode="External"/><Relationship Id="rId2094" Type="http://schemas.openxmlformats.org/officeDocument/2006/relationships/hyperlink" Target="https://www.assets.signify.com/is/content/Signify/929004242902_EU.cs_CZ.PROF.FP" TargetMode="External"/><Relationship Id="rId3145" Type="http://schemas.openxmlformats.org/officeDocument/2006/relationships/hyperlink" Target="https://www.assets.signify.com/is/content/Signify/CoreLine%20waterproof%20WT120C%20G2%20PSU_2023%2005" TargetMode="External"/><Relationship Id="rId3352" Type="http://schemas.openxmlformats.org/officeDocument/2006/relationships/hyperlink" Target="https://www.assets.signify.com/is/content/Signify/LEDTForce_SONT_Installation_Guide-INI" TargetMode="External"/><Relationship Id="rId273" Type="http://schemas.openxmlformats.org/officeDocument/2006/relationships/hyperlink" Target="https://www.assets.signify.com/is/image/Signify/CoreLine_Waterproof_WT120C%20G2%20PCU%20-%20SPP?$highres$" TargetMode="External"/><Relationship Id="rId480" Type="http://schemas.openxmlformats.org/officeDocument/2006/relationships/hyperlink" Target="https://www.assets.signify.com/is/image/Signify/PILA_Waterproof%20Classic%20TW%201200%2045C?$highres$" TargetMode="External"/><Relationship Id="rId2161" Type="http://schemas.openxmlformats.org/officeDocument/2006/relationships/hyperlink" Target="https://www.assets.signify.com/is/content/Signify/929002997202_EU.cs_CZ.PROF.FP" TargetMode="External"/><Relationship Id="rId3005" Type="http://schemas.openxmlformats.org/officeDocument/2006/relationships/hyperlink" Target="https://www.assets.signify.com/is/content/Signify/MI%20CoreLine%20Projector%20gen2_ST151T-INI%20Sep%202021" TargetMode="External"/><Relationship Id="rId3212" Type="http://schemas.openxmlformats.org/officeDocument/2006/relationships/hyperlink" Target="https://www.assets.signify.com/is/content/Signify/Coreline-Highbay-G5-MI-PSU-PSD" TargetMode="External"/><Relationship Id="rId133" Type="http://schemas.openxmlformats.org/officeDocument/2006/relationships/hyperlink" Target="https://www.assets.signify.com/is/image/Signify/Philips-Ledinaire-remote-EcoSet-HR-Q1-2024-RTP?$highres$" TargetMode="External"/><Relationship Id="rId340" Type="http://schemas.openxmlformats.org/officeDocument/2006/relationships/hyperlink" Target="https://www.assets.signify.com/is/image/Signify/CoreLine%20High-bay%20Value_BY101P_SPP?$highres$" TargetMode="External"/><Relationship Id="rId2021" Type="http://schemas.openxmlformats.org/officeDocument/2006/relationships/hyperlink" Target="https://www.assets.signify.com/is/content/Signify/929003756602_EU.cs_CZ.PROF.FP" TargetMode="External"/><Relationship Id="rId200" Type="http://schemas.openxmlformats.org/officeDocument/2006/relationships/hyperlink" Target="https://www.assets.signify.com/is/image/Signify/Ledinaire-surface-mounted-SM065C-RTP?$highres$" TargetMode="External"/><Relationship Id="rId2978" Type="http://schemas.openxmlformats.org/officeDocument/2006/relationships/hyperlink" Target="https://www.assets.signify.com/is/content/Signify/EM150B-REC-1S-OA-CO-UI" TargetMode="External"/><Relationship Id="rId1787" Type="http://schemas.openxmlformats.org/officeDocument/2006/relationships/hyperlink" Target="https://www.assets.signify.com/is/content/Signify/911401833584_EU.cs_CZ.PROF.FP" TargetMode="External"/><Relationship Id="rId1994" Type="http://schemas.openxmlformats.org/officeDocument/2006/relationships/hyperlink" Target="https://www.assets.signify.com/is/content/Signify/929003530702_EU.cs_CZ.PROF.FP" TargetMode="External"/><Relationship Id="rId2838" Type="http://schemas.openxmlformats.org/officeDocument/2006/relationships/hyperlink" Target="https://www.assets.signify.com/is/content/Signify/913713031666_EU.cs_CZ.PROF.FP" TargetMode="External"/><Relationship Id="rId79" Type="http://schemas.openxmlformats.org/officeDocument/2006/relationships/hyperlink" Target="https://www.assets.signify.com/is/image/Signify/Emergency-Bulkhead-HO-EM154C-SPP?$highres$" TargetMode="External"/><Relationship Id="rId1647" Type="http://schemas.openxmlformats.org/officeDocument/2006/relationships/hyperlink" Target="https://www.assets.signify.com/is/content/Signify/911401801187_EU.cs_CZ.PROF.FP" TargetMode="External"/><Relationship Id="rId1854" Type="http://schemas.openxmlformats.org/officeDocument/2006/relationships/hyperlink" Target="https://www.assets.signify.com/is/content/Signify/911401553945_EU.cs_CZ.PROF.FP" TargetMode="External"/><Relationship Id="rId2905" Type="http://schemas.openxmlformats.org/officeDocument/2006/relationships/hyperlink" Target="https://www.assets.signify.com/is/content/Signify/913700217903_EU.cs_CZ.PROF.FP" TargetMode="External"/><Relationship Id="rId1507" Type="http://schemas.openxmlformats.org/officeDocument/2006/relationships/hyperlink" Target="https://www.assets.signify.com/is/content/Signify/910505103594_EU.cs_CZ.PROF.FP" TargetMode="External"/><Relationship Id="rId1714" Type="http://schemas.openxmlformats.org/officeDocument/2006/relationships/hyperlink" Target="https://www.assets.signify.com/is/content/Signify/911401807785_EU.cs_CZ.PROF.FP" TargetMode="External"/><Relationship Id="rId1921" Type="http://schemas.openxmlformats.org/officeDocument/2006/relationships/hyperlink" Target="https://www.assets.signify.com/is/content/Signify/919515814269_EU.cs_CZ.PROF.FP" TargetMode="External"/><Relationship Id="rId2488" Type="http://schemas.openxmlformats.org/officeDocument/2006/relationships/hyperlink" Target="https://www.assets.signify.com/is/content/Signify/929002966902_EU.cs_CZ.PROF.FP" TargetMode="External"/><Relationship Id="rId1297" Type="http://schemas.openxmlformats.org/officeDocument/2006/relationships/hyperlink" Target="https://www.assets.signify.com/is/image/Signify/lppr1_sontapia_plus-xtra_e40?$highres$" TargetMode="External"/><Relationship Id="rId2695" Type="http://schemas.openxmlformats.org/officeDocument/2006/relationships/hyperlink" Target="https://www.assets.signify.com/is/content/Signify/928048501505_EU.cs_CZ.PROF.FP" TargetMode="External"/><Relationship Id="rId3539" Type="http://schemas.openxmlformats.org/officeDocument/2006/relationships/hyperlink" Target="https://www.assets.signify.com/is/content/Signify/LEDtube_MAS_HO_Installation_Guide-INI" TargetMode="External"/><Relationship Id="rId667" Type="http://schemas.openxmlformats.org/officeDocument/2006/relationships/hyperlink" Target="https://www.assets.signify.com/is/image/Signify/LEDtube_PRO_1200mm_12W_G13_850_1800lm-SPP?$highres$" TargetMode="External"/><Relationship Id="rId874" Type="http://schemas.openxmlformats.org/officeDocument/2006/relationships/hyperlink" Target="https://www.assets.signify.com/is/image/Signify/LEDbulb_MAS_G120_E27_CL-SPP?$highres$" TargetMode="External"/><Relationship Id="rId2348" Type="http://schemas.openxmlformats.org/officeDocument/2006/relationships/hyperlink" Target="https://www.assets.signify.com/is/content/Signify/929002372002_EU.cs_CZ.PROF.FP" TargetMode="External"/><Relationship Id="rId2555" Type="http://schemas.openxmlformats.org/officeDocument/2006/relationships/hyperlink" Target="https://www.assets.signify.com/is/content/Signify/929004256302_EU.cs_CZ.PROF.FP" TargetMode="External"/><Relationship Id="rId2762" Type="http://schemas.openxmlformats.org/officeDocument/2006/relationships/hyperlink" Target="https://www.assets.signify.com/is/content/Signify/928070119230_EU.cs_CZ.PROF.FP" TargetMode="External"/><Relationship Id="rId360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27" Type="http://schemas.openxmlformats.org/officeDocument/2006/relationships/hyperlink" Target="https://www.assets.signify.com/is/image/Signify/LEDTForce_ED90_E27-SPP?$highres$" TargetMode="External"/><Relationship Id="rId734" Type="http://schemas.openxmlformats.org/officeDocument/2006/relationships/hyperlink" Target="https://www.assets.signify.com/is/image/Signify/ESSENTIAL_LEDtube_8_16W_G5_830_865_APR-SPP?$highres$" TargetMode="External"/><Relationship Id="rId941" Type="http://schemas.openxmlformats.org/officeDocument/2006/relationships/hyperlink" Target="https://www.assets.signify.com/is/image/Signify/Vintage_40W_E27_A160_GOLD_RCA-SPP?$highres$" TargetMode="External"/><Relationship Id="rId1157" Type="http://schemas.openxmlformats.org/officeDocument/2006/relationships/hyperlink" Target="https://www.assets.signify.com/is/image/Signify/LEDspots_MAS_MR16_GU5_3-SPP?$highres$" TargetMode="External"/><Relationship Id="rId1364" Type="http://schemas.openxmlformats.org/officeDocument/2006/relationships/hyperlink" Target="https://www.assets.signify.com/is/image/Signify/LPPR1_CDM-RM_0008?$highres$" TargetMode="External"/><Relationship Id="rId1571" Type="http://schemas.openxmlformats.org/officeDocument/2006/relationships/hyperlink" Target="https://www.assets.signify.com/is/content/Signify/911401851882_EU.cs_CZ.PROF.FP" TargetMode="External"/><Relationship Id="rId2208" Type="http://schemas.openxmlformats.org/officeDocument/2006/relationships/hyperlink" Target="https://www.assets.signify.com/is/content/Signify/929003596202_EU.cs_CZ.PROF.FP" TargetMode="External"/><Relationship Id="rId2415" Type="http://schemas.openxmlformats.org/officeDocument/2006/relationships/hyperlink" Target="https://www.assets.signify.com/is/content/Signify/929002306308_EU.cs_CZ.PROF.FP" TargetMode="External"/><Relationship Id="rId2622" Type="http://schemas.openxmlformats.org/officeDocument/2006/relationships/hyperlink" Target="https://www.assets.signify.com/is/content/Signify/929003043202_EU.cs_CZ.PROF.FP" TargetMode="External"/><Relationship Id="rId70" Type="http://schemas.openxmlformats.org/officeDocument/2006/relationships/hyperlink" Target="https://www.assets.signify.com/is/image/Signify/CoreLine_Recessed_Spot-RS141B_Adjustable_ALU-SPP?$highres$" TargetMode="External"/><Relationship Id="rId801" Type="http://schemas.openxmlformats.org/officeDocument/2006/relationships/hyperlink" Target="https://www.assets.signify.com/is/image/Signify/MAS_LEDstrip_5M-SPP?$highres$" TargetMode="External"/><Relationship Id="rId1017" Type="http://schemas.openxmlformats.org/officeDocument/2006/relationships/hyperlink" Target="https://www.assets.signify.com/is/image/Signify/LEDLuster_ND_25W_P45_E27_CL_PP?$highres$" TargetMode="External"/><Relationship Id="rId1224" Type="http://schemas.openxmlformats.org/officeDocument/2006/relationships/hyperlink" Target="https://www.assets.signify.com/is/image/Signify/LPPR1_ITUBAPE_E14_T22_CL?$highres$" TargetMode="External"/><Relationship Id="rId1431" Type="http://schemas.openxmlformats.org/officeDocument/2006/relationships/hyperlink" Target="https://www.assets.signify.com/is/image/Signify/GPPR1_MTL-SHRD_0002?$highres$" TargetMode="External"/><Relationship Id="rId3189" Type="http://schemas.openxmlformats.org/officeDocument/2006/relationships/hyperlink" Target="https://www.assets.signify.com/is/content/Signify/MI-CoreLine-BN126C-All-in-combined-upgraded" TargetMode="External"/><Relationship Id="rId3396" Type="http://schemas.openxmlformats.org/officeDocument/2006/relationships/hyperlink" Target="https://www.assets.signify.com/is/content/Signify/LEDtube_PLL_HF_Installation_Guide-INI" TargetMode="External"/><Relationship Id="rId3049" Type="http://schemas.openxmlformats.org/officeDocument/2006/relationships/hyperlink" Target="https://www.assets.signify.com/is/content/Signify/CoreLine-panel-G6-Installation-Instructions-RC132V" TargetMode="External"/><Relationship Id="rId3256" Type="http://schemas.openxmlformats.org/officeDocument/2006/relationships/hyperlink" Target="https://www.assets.signify.com/is/content/Signify/MI-Coreline-Highbay-G6-PSD-PSU" TargetMode="External"/><Relationship Id="rId3463" Type="http://schemas.openxmlformats.org/officeDocument/2006/relationships/hyperlink" Target="https://www.assets.signify.com/is/content/Signify/online-QIG-for-324166174411-MAS-Corepro-LEDtube-INI" TargetMode="External"/><Relationship Id="rId177" Type="http://schemas.openxmlformats.org/officeDocument/2006/relationships/hyperlink" Target="https://www.assets.signify.com/is/image/Signify/CoreLine-recessed-G4-W60L60-All-in-logo-RTP?$highres$" TargetMode="External"/><Relationship Id="rId384" Type="http://schemas.openxmlformats.org/officeDocument/2006/relationships/hyperlink" Target="https://www.assets.signify.com/is/image/Signify/CL-HB-G6-BY121P-PSU-PSD-RTP?$highres$" TargetMode="External"/><Relationship Id="rId591" Type="http://schemas.openxmlformats.org/officeDocument/2006/relationships/hyperlink" Target="https://www.assets.signify.com/is/image/Signify/CorePro-LED-Urban-PLL-Mains-18W-RTP?$highres$" TargetMode="External"/><Relationship Id="rId2065" Type="http://schemas.openxmlformats.org/officeDocument/2006/relationships/hyperlink" Target="https://www.assets.signify.com/is/content/Signify/929003576802_EU.cs_CZ.PROF.FP" TargetMode="External"/><Relationship Id="rId2272" Type="http://schemas.openxmlformats.org/officeDocument/2006/relationships/hyperlink" Target="https://www.assets.signify.com/is/content/Signify/929002695202_EU.cs_CZ.PROF.FP" TargetMode="External"/><Relationship Id="rId3116" Type="http://schemas.openxmlformats.org/officeDocument/2006/relationships/hyperlink" Target="https://www.assets.signify.com/is/content/Signify/Manual%20Instruction_Ledinaire%20waterproof%20WT065C%20All_In_v202305" TargetMode="External"/><Relationship Id="rId244" Type="http://schemas.openxmlformats.org/officeDocument/2006/relationships/hyperlink" Target="https://www.assets.signify.com/is/image/Signify/CoreLine_Waterproof_WT120C%20G2%20PCU%20-%20SPP?$highres$" TargetMode="External"/><Relationship Id="rId1081" Type="http://schemas.openxmlformats.org/officeDocument/2006/relationships/hyperlink" Target="https://www.assets.signify.com/is/image/Signify/LEDspot_35W_GU10_25D-SPP?$highres$" TargetMode="External"/><Relationship Id="rId3323" Type="http://schemas.openxmlformats.org/officeDocument/2006/relationships/hyperlink" Target="https://www.assets.signify.com/is/content/Signify/PILA_Wall_Mounted_WL007C-MI" TargetMode="External"/><Relationship Id="rId3530" Type="http://schemas.openxmlformats.org/officeDocument/2006/relationships/hyperlink" Target="https://www.assets.signify.com/is/content/Signify/LEDtube_Installation_Guide_T5-INI" TargetMode="External"/><Relationship Id="rId451" Type="http://schemas.openxmlformats.org/officeDocument/2006/relationships/hyperlink" Target="https://www.assets.signify.com/is/image/Signify/CoreLine_Malaga_LED-BRP101-SPP?$highres$" TargetMode="External"/><Relationship Id="rId2132" Type="http://schemas.openxmlformats.org/officeDocument/2006/relationships/hyperlink" Target="https://www.assets.signify.com/is/content/Signify/929003577632_EU.cs_CZ.PROF.FP" TargetMode="External"/><Relationship Id="rId104" Type="http://schemas.openxmlformats.org/officeDocument/2006/relationships/hyperlink" Target="https://www.assets.signify.com/is/image/Signify/Coreline%20Projector_gen2_ST151T_WH_%2030S_SPP2?$highres$" TargetMode="External"/><Relationship Id="rId311" Type="http://schemas.openxmlformats.org/officeDocument/2006/relationships/hyperlink" Target="https://www.assets.signify.com/is/image/Signify/Ledinaire%20Batten_BN021_L1200_SPP-01?$highres$" TargetMode="External"/><Relationship Id="rId1898" Type="http://schemas.openxmlformats.org/officeDocument/2006/relationships/hyperlink" Target="https://www.assets.signify.com/is/content/Signify/912300060467_EU.cs_CZ.PROF.FP" TargetMode="External"/><Relationship Id="rId2949" Type="http://schemas.openxmlformats.org/officeDocument/2006/relationships/hyperlink" Target="https://www.assets.signify.com/is/content/Signify/CoreLine-SlimDownlight-DN145Z-SM-ACC-INI" TargetMode="External"/><Relationship Id="rId1758" Type="http://schemas.openxmlformats.org/officeDocument/2006/relationships/hyperlink" Target="https://www.assets.signify.com/is/content/Signify/911401816587_EU.cs_CZ.PROF.FP" TargetMode="External"/><Relationship Id="rId2809" Type="http://schemas.openxmlformats.org/officeDocument/2006/relationships/hyperlink" Target="https://www.assets.signify.com/is/content/Signify/928191105331_EU.cs_CZ.PROF.FP" TargetMode="External"/><Relationship Id="rId1965" Type="http://schemas.openxmlformats.org/officeDocument/2006/relationships/hyperlink" Target="https://www.assets.signify.com/is/content/Signify/929003731002_EU.cs_CZ.PROF.FP" TargetMode="External"/><Relationship Id="rId3180" Type="http://schemas.openxmlformats.org/officeDocument/2006/relationships/hyperlink" Target="https://www.assets.signify.com/is/content/Signify/BN021C%20EU-MI-0427_Final%20v3" TargetMode="External"/><Relationship Id="rId1618" Type="http://schemas.openxmlformats.org/officeDocument/2006/relationships/hyperlink" Target="https://www.assets.signify.com/is/content/Signify/911401877285_EU.cs_CZ.PROF.FP" TargetMode="External"/><Relationship Id="rId1825" Type="http://schemas.openxmlformats.org/officeDocument/2006/relationships/hyperlink" Target="https://www.assets.signify.com/is/content/Signify/911401630408_EU.cs_CZ.PROF.FP" TargetMode="External"/><Relationship Id="rId3040" Type="http://schemas.openxmlformats.org/officeDocument/2006/relationships/hyperlink" Target="https://www.assets.signify.com/is/content/Signify/CoreLine-panel-G6-Installation-Instructions-RC132V-BN" TargetMode="External"/><Relationship Id="rId2599" Type="http://schemas.openxmlformats.org/officeDocument/2006/relationships/hyperlink" Target="https://www.assets.signify.com/is/content/Signify/929002491902_EU.cs_CZ.PROF.FP" TargetMode="External"/><Relationship Id="rId778" Type="http://schemas.openxmlformats.org/officeDocument/2006/relationships/hyperlink" Target="https://www.assets.signify.com/is/image/Signify/CorePro-LEDtube-HF-1200mm-RTP?$highres$" TargetMode="External"/><Relationship Id="rId985" Type="http://schemas.openxmlformats.org/officeDocument/2006/relationships/hyperlink" Target="https://www.assets.signify.com/is/image/Signify/LEDbulb_A65_E27_FR_P1-SPP?$highres$" TargetMode="External"/><Relationship Id="rId2459" Type="http://schemas.openxmlformats.org/officeDocument/2006/relationships/hyperlink" Target="https://www.assets.signify.com/is/content/Signify/929002028092_EU.cs_CZ.PROF.FP" TargetMode="External"/><Relationship Id="rId2666" Type="http://schemas.openxmlformats.org/officeDocument/2006/relationships/hyperlink" Target="https://www.assets.signify.com/is/content/Signify/929002016702_EU.cs_CZ.PROF.FP" TargetMode="External"/><Relationship Id="rId2873" Type="http://schemas.openxmlformats.org/officeDocument/2006/relationships/hyperlink" Target="https://www.assets.signify.com/is/content/Signify/913700418366_EU.cs_CZ.PROF.FP" TargetMode="External"/><Relationship Id="rId638" Type="http://schemas.openxmlformats.org/officeDocument/2006/relationships/hyperlink" Target="https://www.assets.signify.com/is/image/Signify/LEDtube_220-240V_G13_4ft-SPP?$highres$" TargetMode="External"/><Relationship Id="rId845" Type="http://schemas.openxmlformats.org/officeDocument/2006/relationships/hyperlink" Target="https://www.assets.signify.com/is/image/Signify/LED_CLA_60W_A60_E27_3000K_FR_UE_SRT4-SPP?$highres$" TargetMode="External"/><Relationship Id="rId1268" Type="http://schemas.openxmlformats.org/officeDocument/2006/relationships/hyperlink" Target="https://www.assets.signify.com/is/image/Signify/LPPR1_TL-E8_G10Q?$highres$" TargetMode="External"/><Relationship Id="rId1475" Type="http://schemas.openxmlformats.org/officeDocument/2006/relationships/hyperlink" Target="https://www.assets.signify.com/is/content/Signify/929003165332_EU.cs_CZ.PROF.FP" TargetMode="External"/><Relationship Id="rId1682" Type="http://schemas.openxmlformats.org/officeDocument/2006/relationships/hyperlink" Target="https://www.assets.signify.com/is/content/Signify/911401842387_EU.cs_CZ.PROF.FP" TargetMode="External"/><Relationship Id="rId2319" Type="http://schemas.openxmlformats.org/officeDocument/2006/relationships/hyperlink" Target="https://www.assets.signify.com/is/content/Signify/929003798702_EU.cs_CZ.PROF.FP" TargetMode="External"/><Relationship Id="rId2526" Type="http://schemas.openxmlformats.org/officeDocument/2006/relationships/hyperlink" Target="https://www.assets.signify.com/is/content/Signify/929001346402_EU.cs_CZ.PROF.FP" TargetMode="External"/><Relationship Id="rId2733" Type="http://schemas.openxmlformats.org/officeDocument/2006/relationships/hyperlink" Target="https://www.assets.signify.com/is/content/Signify/928151900028_EU.cs_CZ.PROF.FP" TargetMode="External"/><Relationship Id="rId705" Type="http://schemas.openxmlformats.org/officeDocument/2006/relationships/hyperlink" Target="https://www.assets.signify.com/is/image/Signify/LEDtube_T8_G13_MAS1-SPP?$highres$" TargetMode="External"/><Relationship Id="rId1128" Type="http://schemas.openxmlformats.org/officeDocument/2006/relationships/hyperlink" Target="https://www.assets.signify.com/is/image/Signify/LEDspot_50W_GU10_830_35D-SPP?$highres$" TargetMode="External"/><Relationship Id="rId1335" Type="http://schemas.openxmlformats.org/officeDocument/2006/relationships/hyperlink" Target="https://www.assets.signify.com/is/image/Signify/LPPR1_CDM-T_0005?$highres$" TargetMode="External"/><Relationship Id="rId1542" Type="http://schemas.openxmlformats.org/officeDocument/2006/relationships/hyperlink" Target="https://www.assets.signify.com/is/content/Signify/911401897782_EU.cs_CZ.PROF.FP" TargetMode="External"/><Relationship Id="rId2940" Type="http://schemas.openxmlformats.org/officeDocument/2006/relationships/hyperlink" Target="https://www.assets.signify.com/is/content/Signify/CoreLine_Downlight_DN142B_Installation_Instructions_PSD" TargetMode="External"/><Relationship Id="rId912" Type="http://schemas.openxmlformats.org/officeDocument/2006/relationships/hyperlink" Target="https://www.assets.signify.com/is/image/Signify/LED_classic_100W_A60_CW_FR_ND_1CT_10-SPP?$highres$" TargetMode="External"/><Relationship Id="rId2800" Type="http://schemas.openxmlformats.org/officeDocument/2006/relationships/hyperlink" Target="https://www.assets.signify.com/is/content/Signify/928193905131_EU.cs_CZ.PROF.FP" TargetMode="External"/><Relationship Id="rId41" Type="http://schemas.openxmlformats.org/officeDocument/2006/relationships/hyperlink" Target="https://www.assets.signify.com/is/image/Signify/DN145B-G4-20S-PSU-SM-RTP?$highres$" TargetMode="External"/><Relationship Id="rId1402" Type="http://schemas.openxmlformats.org/officeDocument/2006/relationships/hyperlink" Target="https://www.assets.signify.com/is/image/Signify/GPPR1_PINTTL52_PHL?$highres$" TargetMode="External"/><Relationship Id="rId288" Type="http://schemas.openxmlformats.org/officeDocument/2006/relationships/hyperlink" Target="https://www.assets.signify.com/is/image/Signify/WT120Z-TW-3x2-5-RTP?$highres$" TargetMode="External"/><Relationship Id="rId3367" Type="http://schemas.openxmlformats.org/officeDocument/2006/relationships/hyperlink" Target="https://www.assets.signify.com/is/content/Signify/LEDTForce_HPL_2_NC_Installation_Guide-INI" TargetMode="External"/><Relationship Id="rId3574" Type="http://schemas.openxmlformats.org/officeDocument/2006/relationships/hyperlink" Target="https://www.assets.signify.com/is/content/Signify/LEDtube-Installation-Guide-HF-2-INI" TargetMode="External"/><Relationship Id="rId495" Type="http://schemas.openxmlformats.org/officeDocument/2006/relationships/hyperlink" Target="https://www.assets.signify.com/is/image/Signify/LED-MAS-SON-T-UE-M-28-5W-740-E27-RTP?$highres$" TargetMode="External"/><Relationship Id="rId2176" Type="http://schemas.openxmlformats.org/officeDocument/2006/relationships/hyperlink" Target="https://www.assets.signify.com/is/content/Signify/929003648502_EU.cs_CZ.PROF.FP" TargetMode="External"/><Relationship Id="rId2383" Type="http://schemas.openxmlformats.org/officeDocument/2006/relationships/hyperlink" Target="https://www.assets.signify.com/is/content/Signify/CZ.cs_CZ.8721103049018" TargetMode="External"/><Relationship Id="rId2590" Type="http://schemas.openxmlformats.org/officeDocument/2006/relationships/hyperlink" Target="https://www.assets.signify.com/is/content/Signify/929003079002_EU.cs_CZ.PROF.FP" TargetMode="External"/><Relationship Id="rId3227" Type="http://schemas.openxmlformats.org/officeDocument/2006/relationships/hyperlink" Target="https://www.assets.signify.com/is/content/Signify/Coreline-Highbay-G5-MI-PSU-PSD" TargetMode="External"/><Relationship Id="rId3434" Type="http://schemas.openxmlformats.org/officeDocument/2006/relationships/hyperlink" Target="https://www.assets.signify.com/is/content/Signify/LEDtube_Installation_Guide-INI" TargetMode="External"/><Relationship Id="rId148" Type="http://schemas.openxmlformats.org/officeDocument/2006/relationships/hyperlink" Target="https://www.assets.signify.com/is/image/Signify/CoreLine-panel-G6-W60L60-RTP?$highres$" TargetMode="External"/><Relationship Id="rId355" Type="http://schemas.openxmlformats.org/officeDocument/2006/relationships/hyperlink" Target="https://www.assets.signify.com/is/image/Signify/CoreLineHighbay_Gen5_BY121P-SPP?$highres$" TargetMode="External"/><Relationship Id="rId562" Type="http://schemas.openxmlformats.org/officeDocument/2006/relationships/hyperlink" Target="https://www.assets.signify.com/is/image/Signify/SPPR1_MLEDGA_0027?$highres$" TargetMode="External"/><Relationship Id="rId1192" Type="http://schemas.openxmlformats.org/officeDocument/2006/relationships/hyperlink" Target="https://www.assets.signify.com/is/image/Signify/LEDspots_Corepro_AR111_G53-SPP?$highres$" TargetMode="External"/><Relationship Id="rId2036" Type="http://schemas.openxmlformats.org/officeDocument/2006/relationships/hyperlink" Target="https://www.assets.signify.com/is/content/Signify/929003757802_EU.cs_CZ.PROF.FP" TargetMode="External"/><Relationship Id="rId2243" Type="http://schemas.openxmlformats.org/officeDocument/2006/relationships/hyperlink" Target="https://www.assets.signify.com/is/content/Signify/929003774902_EU.cs_CZ.PROF.FP" TargetMode="External"/><Relationship Id="rId2450" Type="http://schemas.openxmlformats.org/officeDocument/2006/relationships/hyperlink" Target="https://www.assets.signify.com/is/content/Signify/929003059502_EU.cs_CZ.PROF.FP" TargetMode="External"/><Relationship Id="rId3501" Type="http://schemas.openxmlformats.org/officeDocument/2006/relationships/hyperlink" Target="https://www.assets.signify.com/is/content/Signify/LEDtube_Installation_Guide_HF_1-INI" TargetMode="External"/><Relationship Id="rId215" Type="http://schemas.openxmlformats.org/officeDocument/2006/relationships/hyperlink" Target="https://www.assets.signify.com/is/image/Signify/PH-All-In-CoreLine-RTP-e-cat-HRCoreLine-FastSet-SM155C-L1200-RTP?$highres$" TargetMode="External"/><Relationship Id="rId422" Type="http://schemas.openxmlformats.org/officeDocument/2006/relationships/hyperlink" Target="https://www.assets.signify.com/is/image/Signify/Ledinaire-Floodlight-BVP167-200W-All-in-RTP?$highres$" TargetMode="External"/><Relationship Id="rId1052" Type="http://schemas.openxmlformats.org/officeDocument/2006/relationships/hyperlink" Target="https://www.assets.signify.com/is/image/Signify/LED_T25_E14_WW_C1_POS1-SPP?$highres$" TargetMode="External"/><Relationship Id="rId2103" Type="http://schemas.openxmlformats.org/officeDocument/2006/relationships/hyperlink" Target="https://www.assets.signify.com/is/content/Signify/929002021502_EU.cs_CZ.PROF.FP" TargetMode="External"/><Relationship Id="rId2310" Type="http://schemas.openxmlformats.org/officeDocument/2006/relationships/hyperlink" Target="https://www.assets.signify.com/is/content/Signify/929003703902_EU.cs_CZ.PROF.FP" TargetMode="External"/><Relationship Id="rId1869" Type="http://schemas.openxmlformats.org/officeDocument/2006/relationships/hyperlink" Target="https://www.assets.signify.com/is/content/Signify/911401554345_EU.cs_CZ.PROF.FP" TargetMode="External"/><Relationship Id="rId3084" Type="http://schemas.openxmlformats.org/officeDocument/2006/relationships/hyperlink" Target="https://www.assets.signify.com/is/content/Signify/MI-SM065C-Ledinaire-surface-mounted-2024" TargetMode="External"/><Relationship Id="rId3291" Type="http://schemas.openxmlformats.org/officeDocument/2006/relationships/hyperlink" Target="https://www.assets.signify.com/is/content/Signify/583443000020863-583_CoreLine%20Tempo%20Medium_MI" TargetMode="External"/><Relationship Id="rId1729" Type="http://schemas.openxmlformats.org/officeDocument/2006/relationships/hyperlink" Target="https://www.assets.signify.com/is/content/Signify/911401823880_EU.cs_CZ.PROF.FP" TargetMode="External"/><Relationship Id="rId1936" Type="http://schemas.openxmlformats.org/officeDocument/2006/relationships/hyperlink" Target="https://www.assets.signify.com/is/content/Signify/912300024266_EU.cs_CZ.PROF.FP" TargetMode="External"/><Relationship Id="rId3151" Type="http://schemas.openxmlformats.org/officeDocument/2006/relationships/hyperlink" Target="https://www.assets.signify.com/is/content/Signify/Installation%20instruction_CoreLine%20waterproof%20WT120C%20standard_2023%2005" TargetMode="External"/><Relationship Id="rId3011" Type="http://schemas.openxmlformats.org/officeDocument/2006/relationships/hyperlink" Target="https://www.assets.signify.com/is/content/Signify/IIII9_RCS750I_0001" TargetMode="External"/><Relationship Id="rId5" Type="http://schemas.openxmlformats.org/officeDocument/2006/relationships/hyperlink" Target="https://www.assets.signify.com/is/image/Signify/DN065B_G4_Trim_Accessory_Black-SPP?$highres$" TargetMode="External"/><Relationship Id="rId889" Type="http://schemas.openxmlformats.org/officeDocument/2006/relationships/hyperlink" Target="https://www.assets.signify.com/is/image/Signify/LED_BulbsBulb_A67_100W_1521lm_2700K_E27_NDFrosted-SPP?$highres$" TargetMode="External"/><Relationship Id="rId2777" Type="http://schemas.openxmlformats.org/officeDocument/2006/relationships/hyperlink" Target="https://www.assets.signify.com/is/content/Signify/928083105125_EU.cs_CZ.PROF.FP" TargetMode="External"/><Relationship Id="rId749" Type="http://schemas.openxmlformats.org/officeDocument/2006/relationships/hyperlink" Target="https://www.assets.signify.com/is/image/Signify/LEDtube_1200mm_17W_G5-SPP?$highres$" TargetMode="External"/><Relationship Id="rId1379" Type="http://schemas.openxmlformats.org/officeDocument/2006/relationships/hyperlink" Target="https://www.assets.signify.com/is/image/Signify/LPPR1_CDMR111E_0001?$highres$" TargetMode="External"/><Relationship Id="rId1586" Type="http://schemas.openxmlformats.org/officeDocument/2006/relationships/hyperlink" Target="https://www.assets.signify.com/is/content/Signify/910502558518_EU.cs_CZ.PROF.FP" TargetMode="External"/><Relationship Id="rId2984" Type="http://schemas.openxmlformats.org/officeDocument/2006/relationships/hyperlink" Target="https://www.assets.signify.com/is/content/Signify/EM153C-SM-BKD-EXIT-SIGN-UI" TargetMode="External"/><Relationship Id="rId609" Type="http://schemas.openxmlformats.org/officeDocument/2006/relationships/hyperlink" Target="https://www.assets.signify.com/is/image/Signify/LEDtube_1200mm_HO_T8-SPP?$highres$" TargetMode="External"/><Relationship Id="rId956" Type="http://schemas.openxmlformats.org/officeDocument/2006/relationships/hyperlink" Target="https://www.assets.signify.com/is/image/Signify/LEDBulb_CorePro_E27_A60_5W-SPP?$highres$" TargetMode="External"/><Relationship Id="rId1239" Type="http://schemas.openxmlformats.org/officeDocument/2006/relationships/hyperlink" Target="https://www.assets.signify.com/is/image/Signify/LPPR1_TL-DBLB_0001?$highres$" TargetMode="External"/><Relationship Id="rId1793" Type="http://schemas.openxmlformats.org/officeDocument/2006/relationships/hyperlink" Target="https://www.assets.signify.com/is/content/Signify/911401850287_EU.cs_CZ.PROF.FP" TargetMode="External"/><Relationship Id="rId2637" Type="http://schemas.openxmlformats.org/officeDocument/2006/relationships/hyperlink" Target="https://www.assets.signify.com/is/content/Signify/929003479002_EU.cs_CZ.PROF.FP" TargetMode="External"/><Relationship Id="rId2844" Type="http://schemas.openxmlformats.org/officeDocument/2006/relationships/hyperlink" Target="https://www.assets.signify.com/is/content/Signify/913700609566_EU.cs_CZ.PROF.FP" TargetMode="External"/><Relationship Id="rId85" Type="http://schemas.openxmlformats.org/officeDocument/2006/relationships/hyperlink" Target="https://www.assets.signify.com/is/image/Signify/Emergency--Exit-Sign-EM159C-SPP01?$highres$" TargetMode="External"/><Relationship Id="rId816" Type="http://schemas.openxmlformats.org/officeDocument/2006/relationships/hyperlink" Target="https://www.assets.signify.com/is/image/Signify/CorePro_LEDstrip_5M-SPP?$highres$" TargetMode="External"/><Relationship Id="rId1446" Type="http://schemas.openxmlformats.org/officeDocument/2006/relationships/hyperlink" Target="https://www.assets.signify.com/is/image/Signify/GPPR1_IPVG4TG_PHL_0001?$highres$" TargetMode="External"/><Relationship Id="rId1653" Type="http://schemas.openxmlformats.org/officeDocument/2006/relationships/hyperlink" Target="https://www.assets.signify.com/is/content/Signify/911401840687_EU.cs_CZ.PROF.FP" TargetMode="External"/><Relationship Id="rId1860" Type="http://schemas.openxmlformats.org/officeDocument/2006/relationships/hyperlink" Target="https://www.assets.signify.com/is/content/Signify/911401556145_EU.cs_CZ.PROF.FP" TargetMode="External"/><Relationship Id="rId2704" Type="http://schemas.openxmlformats.org/officeDocument/2006/relationships/hyperlink" Target="https://www.assets.signify.com/is/content/Signify/927929684018_EU.cs_CZ.PROF.FP" TargetMode="External"/><Relationship Id="rId2911" Type="http://schemas.openxmlformats.org/officeDocument/2006/relationships/hyperlink" Target="https://www.assets.signify.com/is/content/Signify/913619519966_EU.cs_CZ.PROF.FP" TargetMode="External"/><Relationship Id="rId1306" Type="http://schemas.openxmlformats.org/officeDocument/2006/relationships/hyperlink" Target="https://www.assets.signify.com/is/image/Signify/lppr1_mhn-la_1000w?$highres$" TargetMode="External"/><Relationship Id="rId1513" Type="http://schemas.openxmlformats.org/officeDocument/2006/relationships/hyperlink" Target="https://www.assets.signify.com/is/content/Signify/911401895087_EU.cs_CZ.PROF.FP" TargetMode="External"/><Relationship Id="rId1720" Type="http://schemas.openxmlformats.org/officeDocument/2006/relationships/hyperlink" Target="https://www.assets.signify.com/is/content/Signify/911401823580_EU.cs_CZ.PROF.FP" TargetMode="External"/><Relationship Id="rId12" Type="http://schemas.openxmlformats.org/officeDocument/2006/relationships/hyperlink" Target="https://www.assets.signify.com/is/image/Signify/DN065B_G3%20_LDNR_LED10_L150_SQ-SPP?$highres$" TargetMode="External"/><Relationship Id="rId3478" Type="http://schemas.openxmlformats.org/officeDocument/2006/relationships/hyperlink" Target="https://www.assets.signify.com/is/content/Signify/online-QIG-for-324166183191-Corepro-LEDtube-INI" TargetMode="External"/><Relationship Id="rId399" Type="http://schemas.openxmlformats.org/officeDocument/2006/relationships/hyperlink" Target="https://www.assets.signify.com/is/image/Signify/CL-HB-G6-BY121P-PSU-PSD-RTP?$highres$" TargetMode="External"/><Relationship Id="rId2287" Type="http://schemas.openxmlformats.org/officeDocument/2006/relationships/hyperlink" Target="https://www.assets.signify.com/is/content/Signify/929003622702_EU.cs_CZ.PROF.FP" TargetMode="External"/><Relationship Id="rId2494" Type="http://schemas.openxmlformats.org/officeDocument/2006/relationships/hyperlink" Target="https://www.assets.signify.com/is/content/Signify/929002973002_EU.cs_CZ.PROF.FP" TargetMode="External"/><Relationship Id="rId3338" Type="http://schemas.openxmlformats.org/officeDocument/2006/relationships/hyperlink" Target="https://www.assets.signify.com/is/content/Signify/Installation-Instructions-PILA-Floodlight-Gen2" TargetMode="External"/><Relationship Id="rId3545" Type="http://schemas.openxmlformats.org/officeDocument/2006/relationships/hyperlink" Target="https://www.assets.signify.com/is/content/Signify/LEDtube-Installation-Guide-HF-2-20240620-INI" TargetMode="External"/><Relationship Id="rId259" Type="http://schemas.openxmlformats.org/officeDocument/2006/relationships/hyperlink" Target="https://www.assets.signify.com/is/image/Signify/CoreLine_Waterproof_WT120C%20G2%20L1500%20PSU%20-%20SPP?$highres$" TargetMode="External"/><Relationship Id="rId466" Type="http://schemas.openxmlformats.org/officeDocument/2006/relationships/hyperlink" Target="https://www.assets.signify.com/is/image/Signify/2-Img31754-20W%20IP54?$highres$" TargetMode="External"/><Relationship Id="rId673" Type="http://schemas.openxmlformats.org/officeDocument/2006/relationships/hyperlink" Target="https://www.assets.signify.com/is/image/Signify/LEDtube_T8_G13-SPP?$highres$" TargetMode="External"/><Relationship Id="rId880" Type="http://schemas.openxmlformats.org/officeDocument/2006/relationships/hyperlink" Target="https://www.assets.signify.com/is/image/Signify/LED_BulbsBulb_A67_100W_1521lm_2700K_E27_NDFrosted-SPP?$highres$" TargetMode="External"/><Relationship Id="rId1096" Type="http://schemas.openxmlformats.org/officeDocument/2006/relationships/hyperlink" Target="https://www.assets.signify.com/is/image/Signify/LEDspots_50W_GU10_PAR16-SPP?$highres$" TargetMode="External"/><Relationship Id="rId2147" Type="http://schemas.openxmlformats.org/officeDocument/2006/relationships/hyperlink" Target="https://www.assets.signify.com/is/content/Signify/929003553402_EU.cs_CZ.PROF.FP" TargetMode="External"/><Relationship Id="rId2354" Type="http://schemas.openxmlformats.org/officeDocument/2006/relationships/hyperlink" Target="https://www.assets.signify.com/is/content/Signify/929002373102_EU.cs_CZ.PROF.FP" TargetMode="External"/><Relationship Id="rId2561" Type="http://schemas.openxmlformats.org/officeDocument/2006/relationships/hyperlink" Target="https://www.assets.signify.com/is/content/Signify/929001217702_EU.cs_CZ.PROF.FP" TargetMode="External"/><Relationship Id="rId3405" Type="http://schemas.openxmlformats.org/officeDocument/2006/relationships/hyperlink" Target="https://www.assets.signify.com/is/content/Signify/PLL-EM-Mains-66011861-TLED-NDLR-INI" TargetMode="External"/><Relationship Id="rId119" Type="http://schemas.openxmlformats.org/officeDocument/2006/relationships/hyperlink" Target="https://www.assets.signify.com/is/image/Signify/IPAC_RCS750i_0021?$highres$" TargetMode="External"/><Relationship Id="rId326" Type="http://schemas.openxmlformats.org/officeDocument/2006/relationships/hyperlink" Target="https://www.assets.signify.com/is/image/Signify/CoreLineBatten-BN126C-accessory-EL-wiring-kit3?$highres$" TargetMode="External"/><Relationship Id="rId533" Type="http://schemas.openxmlformats.org/officeDocument/2006/relationships/hyperlink" Target="https://www.assets.signify.com/is/image/Signify/LEDTForce_MAS_HPL_ED75_E27-SPP?$highres$" TargetMode="External"/><Relationship Id="rId1163" Type="http://schemas.openxmlformats.org/officeDocument/2006/relationships/hyperlink" Target="https://www.assets.signify.com/is/image/Signify/LEDspots_MAS_MR16_GU5_3_1-SPP?$highres$" TargetMode="External"/><Relationship Id="rId1370" Type="http://schemas.openxmlformats.org/officeDocument/2006/relationships/hyperlink" Target="https://www.assets.signify.com/is/image/Signify/LPPR1_CDM-R-E_0005?$highres$" TargetMode="External"/><Relationship Id="rId2007" Type="http://schemas.openxmlformats.org/officeDocument/2006/relationships/hyperlink" Target="https://www.assets.signify.com/is/content/Signify/929002006602_EU.cs_CZ.PROF.FP" TargetMode="External"/><Relationship Id="rId2214" Type="http://schemas.openxmlformats.org/officeDocument/2006/relationships/hyperlink" Target="https://www.assets.signify.com/is/content/Signify/929003596502_EU.cs_CZ.PROF.FP" TargetMode="External"/><Relationship Id="rId361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40" Type="http://schemas.openxmlformats.org/officeDocument/2006/relationships/hyperlink" Target="https://www.assets.signify.com/is/image/Signify/ESSENTIAL_LEDtube_8_16W_G5_830_865_APR-SPP?$highres$" TargetMode="External"/><Relationship Id="rId1023" Type="http://schemas.openxmlformats.org/officeDocument/2006/relationships/hyperlink" Target="https://www.assets.signify.com/is/image/Signify/LEDcandle_25W_E27_827_FR_P45-SPP?$highres$" TargetMode="External"/><Relationship Id="rId2421" Type="http://schemas.openxmlformats.org/officeDocument/2006/relationships/hyperlink" Target="https://www.assets.signify.com/is/content/Signify/929002306608_EU.cs_CZ.PROF.FP" TargetMode="External"/><Relationship Id="rId600" Type="http://schemas.openxmlformats.org/officeDocument/2006/relationships/hyperlink" Target="https://www.assets.signify.com/is/image/Signify/LEDtube_1200mm_15W_G13-SPP?$highres$" TargetMode="External"/><Relationship Id="rId1230" Type="http://schemas.openxmlformats.org/officeDocument/2006/relationships/hyperlink" Target="https://www.assets.signify.com/is/image/Signify/LPPR1_IRSG_E27_R125_CLEAR?$highres$" TargetMode="External"/><Relationship Id="rId3195" Type="http://schemas.openxmlformats.org/officeDocument/2006/relationships/hyperlink" Target="https://www.assets.signify.com/is/content/Signify/MI-CoreLine-BN126C-All-in-combined-upgraded" TargetMode="External"/><Relationship Id="rId3055" Type="http://schemas.openxmlformats.org/officeDocument/2006/relationships/hyperlink" Target="https://www.assets.signify.com/is/content/Signify/CoreLine-panel-G6-Installation-Instructions-RC132V-IP65" TargetMode="External"/><Relationship Id="rId3262" Type="http://schemas.openxmlformats.org/officeDocument/2006/relationships/hyperlink" Target="https://www.assets.signify.com/is/content/Signify/MI-Coreline-Highbay-G6-PSD-PSU" TargetMode="External"/><Relationship Id="rId183" Type="http://schemas.openxmlformats.org/officeDocument/2006/relationships/hyperlink" Target="https://www.assets.signify.com/is/image/Signify/Ledinaire%20safety%20string?$highres$" TargetMode="External"/><Relationship Id="rId390" Type="http://schemas.openxmlformats.org/officeDocument/2006/relationships/hyperlink" Target="https://www.assets.signify.com/is/image/Signify/CL-HB-G6-BY122P-PSU-PSD-RTP?$highres$" TargetMode="External"/><Relationship Id="rId1907" Type="http://schemas.openxmlformats.org/officeDocument/2006/relationships/hyperlink" Target="https://www.assets.signify.com/is/content/Signify/912300060475_EU.cs_CZ.PROF.FP" TargetMode="External"/><Relationship Id="rId2071" Type="http://schemas.openxmlformats.org/officeDocument/2006/relationships/hyperlink" Target="https://www.assets.signify.com/is/content/Signify/929003731902_EU.cs_CZ.PROF.FP" TargetMode="External"/><Relationship Id="rId3122" Type="http://schemas.openxmlformats.org/officeDocument/2006/relationships/hyperlink" Target="https://www.assets.signify.com/is/content/Signify/Ledinaire%20waterproof%20WT065C%20G3%20BN_MI_v2023%2005" TargetMode="External"/><Relationship Id="rId250" Type="http://schemas.openxmlformats.org/officeDocument/2006/relationships/hyperlink" Target="https://www.assets.signify.com/is/image/Signify/PH-All-In-CoreLine-SPP-e-cat-HR-911401814985?$highres$" TargetMode="External"/><Relationship Id="rId110" Type="http://schemas.openxmlformats.org/officeDocument/2006/relationships/hyperlink" Target="https://www.assets.signify.com/is/image/Signify/IPAC_RCS750i_0021?$highres$" TargetMode="External"/><Relationship Id="rId2888" Type="http://schemas.openxmlformats.org/officeDocument/2006/relationships/hyperlink" Target="https://www.assets.signify.com/is/content/Signify/913700665166_EU.cs_CZ.PROF.FP" TargetMode="External"/><Relationship Id="rId1697" Type="http://schemas.openxmlformats.org/officeDocument/2006/relationships/hyperlink" Target="https://www.assets.signify.com/is/content/Signify/911401877280_EU.cs_CZ.PROF.FP" TargetMode="External"/><Relationship Id="rId2748" Type="http://schemas.openxmlformats.org/officeDocument/2006/relationships/hyperlink" Target="https://www.assets.signify.com/is/content/Signify/928153909227_EU.cs_CZ.PROF.FP" TargetMode="External"/><Relationship Id="rId2955" Type="http://schemas.openxmlformats.org/officeDocument/2006/relationships/hyperlink" Target="https://www.assets.signify.com/is/content/Signify/RS071B_MI_324166033633_for_online_updated-INI" TargetMode="External"/><Relationship Id="rId927" Type="http://schemas.openxmlformats.org/officeDocument/2006/relationships/hyperlink" Target="https://www.assets.signify.com/is/image/Signify/LED%20Bulb%20A67%20E27%20ND%20Clear-SPP?$highres$" TargetMode="External"/><Relationship Id="rId1557" Type="http://schemas.openxmlformats.org/officeDocument/2006/relationships/hyperlink" Target="https://www.assets.signify.com/is/content/Signify/912401483514_EU.cs_CZ.PROF.FP" TargetMode="External"/><Relationship Id="rId1764" Type="http://schemas.openxmlformats.org/officeDocument/2006/relationships/hyperlink" Target="https://www.assets.signify.com/is/content/Signify/911401828084_EU.cs_CZ.PROF.FP" TargetMode="External"/><Relationship Id="rId1971" Type="http://schemas.openxmlformats.org/officeDocument/2006/relationships/hyperlink" Target="https://www.assets.signify.com/is/content/Signify/929003467012_EU.cs_CZ.PROF.FP" TargetMode="External"/><Relationship Id="rId2608" Type="http://schemas.openxmlformats.org/officeDocument/2006/relationships/hyperlink" Target="https://www.assets.signify.com/is/content/Signify/929002493202_EU.cs_CZ.PROF.FP" TargetMode="External"/><Relationship Id="rId2815" Type="http://schemas.openxmlformats.org/officeDocument/2006/relationships/hyperlink" Target="https://www.assets.signify.com/is/content/Signify/928108100630_EU.cs_CZ.PROF.FP" TargetMode="External"/><Relationship Id="rId56" Type="http://schemas.openxmlformats.org/officeDocument/2006/relationships/hyperlink" Target="https://www.assets.signify.com/is/image/Signify/CoreLine_Recessed_Spot-RS140B_Fixed_ALU-SPP?$highres$" TargetMode="External"/><Relationship Id="rId1417" Type="http://schemas.openxmlformats.org/officeDocument/2006/relationships/hyperlink" Target="https://www.assets.signify.com/is/image/Signify/GPPR1_RITD_0001?$highres$" TargetMode="External"/><Relationship Id="rId1624" Type="http://schemas.openxmlformats.org/officeDocument/2006/relationships/hyperlink" Target="https://www.assets.signify.com/is/content/Signify/911401890285_EU.cs_CZ.PROF.FP" TargetMode="External"/><Relationship Id="rId1831" Type="http://schemas.openxmlformats.org/officeDocument/2006/relationships/hyperlink" Target="https://www.assets.signify.com/is/content/Signify/911401629408_EU.cs_CZ.PROF.FP" TargetMode="External"/><Relationship Id="rId358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398" Type="http://schemas.openxmlformats.org/officeDocument/2006/relationships/hyperlink" Target="https://www.assets.signify.com/is/content/Signify/CZ.cs_CZ.8718696167779" TargetMode="External"/><Relationship Id="rId3449" Type="http://schemas.openxmlformats.org/officeDocument/2006/relationships/hyperlink" Target="https://www.assets.signify.com/is/content/Signify/online-QIG-for-324166166411-MAS-LEDtube-installation-guide-INI" TargetMode="External"/><Relationship Id="rId577" Type="http://schemas.openxmlformats.org/officeDocument/2006/relationships/hyperlink" Target="https://www.assets.signify.com/is/image/Signify/LEDtube_400mm_17W_2G11_830_2000lm-SPP?$highres$" TargetMode="External"/><Relationship Id="rId2258" Type="http://schemas.openxmlformats.org/officeDocument/2006/relationships/hyperlink" Target="https://www.assets.signify.com/is/content/Signify/929002697402_EU.cs_CZ.PROF.FP" TargetMode="External"/><Relationship Id="rId784" Type="http://schemas.openxmlformats.org/officeDocument/2006/relationships/hyperlink" Target="https://www.assets.signify.com/is/image/Signify/CorePro-LEDtube-HF-1500mm-RTP?$highres$" TargetMode="External"/><Relationship Id="rId991" Type="http://schemas.openxmlformats.org/officeDocument/2006/relationships/hyperlink" Target="https://www.assets.signify.com/is/image/Signify/LED_classic_40W_B35_E14_CL_WGD90_SRT4_1-SPP?$highres$" TargetMode="External"/><Relationship Id="rId1067" Type="http://schemas.openxmlformats.org/officeDocument/2006/relationships/hyperlink" Target="https://www.assets.signify.com/is/image/Signify/LEDspot_CorePro_25W_E14_R50_827_36D_ND-SPP?$highres$" TargetMode="External"/><Relationship Id="rId2465" Type="http://schemas.openxmlformats.org/officeDocument/2006/relationships/hyperlink" Target="https://www.assets.signify.com/is/content/Signify/929001238692_EU.cs_CZ.PROF.FP" TargetMode="External"/><Relationship Id="rId2672" Type="http://schemas.openxmlformats.org/officeDocument/2006/relationships/hyperlink" Target="https://www.assets.signify.com/is/content/Signify/924151144441_EU.cs_CZ.PROF.FP" TargetMode="External"/><Relationship Id="rId3309" Type="http://schemas.openxmlformats.org/officeDocument/2006/relationships/hyperlink" Target="https://www.assets.signify.com/is/content/Signify/442710336212_583_Coreline_Malaga_LED_BRP101_BRP102_MI" TargetMode="External"/><Relationship Id="rId3516" Type="http://schemas.openxmlformats.org/officeDocument/2006/relationships/hyperlink" Target="https://www.assets.signify.com/is/content/Signify/LEDtube_Installation_Guide_UN-INI" TargetMode="External"/><Relationship Id="rId437" Type="http://schemas.openxmlformats.org/officeDocument/2006/relationships/hyperlink" Target="https://www.assets.signify.com/is/image/Signify/Coreline_tempo_large-BVP130-PP?$highres$" TargetMode="External"/><Relationship Id="rId644" Type="http://schemas.openxmlformats.org/officeDocument/2006/relationships/hyperlink" Target="https://www.assets.signify.com/is/image/Signify/LEDtube_220-240V_G13_5ft-SPP?$highres$" TargetMode="External"/><Relationship Id="rId851" Type="http://schemas.openxmlformats.org/officeDocument/2006/relationships/hyperlink" Target="https://www.assets.signify.com/is/image/Signify/LED_CLA_60W_A60_E27_3000K_FR_UE_SRT4-SPP?$highres$" TargetMode="External"/><Relationship Id="rId1274" Type="http://schemas.openxmlformats.org/officeDocument/2006/relationships/hyperlink" Target="https://www.assets.signify.com/is/image/Signify/LPPR1_PLC4PLTG_18W?$highres$" TargetMode="External"/><Relationship Id="rId1481" Type="http://schemas.openxmlformats.org/officeDocument/2006/relationships/hyperlink" Target="https://www.assets.signify.com/is/content/Signify/929003313002_EU.cs_CZ.PROF.FP" TargetMode="External"/><Relationship Id="rId2118" Type="http://schemas.openxmlformats.org/officeDocument/2006/relationships/hyperlink" Target="https://www.assets.signify.com/is/content/Signify/929003158602_EU.cs_CZ.PROF.FP" TargetMode="External"/><Relationship Id="rId2325" Type="http://schemas.openxmlformats.org/officeDocument/2006/relationships/hyperlink" Target="https://www.assets.signify.com/is/content/Signify/929003526802_EU.cs_CZ.PROF.FP" TargetMode="External"/><Relationship Id="rId2532" Type="http://schemas.openxmlformats.org/officeDocument/2006/relationships/hyperlink" Target="https://www.assets.signify.com/is/content/Signify/929001347402_EU.cs_CZ.PROF.FP" TargetMode="External"/><Relationship Id="rId504" Type="http://schemas.openxmlformats.org/officeDocument/2006/relationships/hyperlink" Target="https://www.assets.signify.com/is/image/Signify/LEDTForce_Core_road_Tshape_E40-SPP?$highres$" TargetMode="External"/><Relationship Id="rId711" Type="http://schemas.openxmlformats.org/officeDocument/2006/relationships/hyperlink" Target="https://www.assets.signify.com/is/image/Signify/Ledtube_CorePro_18W_G13_830_24D_ND-SPP?$highres$" TargetMode="External"/><Relationship Id="rId1134" Type="http://schemas.openxmlformats.org/officeDocument/2006/relationships/hyperlink" Target="https://www.assets.signify.com/is/image/Signify/LEDspots_MV_PAR16_GU10-SPP?$highres$" TargetMode="External"/><Relationship Id="rId1341" Type="http://schemas.openxmlformats.org/officeDocument/2006/relationships/hyperlink" Target="https://www.assets.signify.com/is/image/Signify/LPPR1_CDM-T-E_0006?$highres$" TargetMode="External"/><Relationship Id="rId1201" Type="http://schemas.openxmlformats.org/officeDocument/2006/relationships/hyperlink" Target="https://www.assets.signify.com/is/image/Signify/LED-25W-G9-WW-230V-Dim-SRT6-RTP?$highres$" TargetMode="External"/><Relationship Id="rId3099" Type="http://schemas.openxmlformats.org/officeDocument/2006/relationships/hyperlink" Target="https://www.assets.signify.com/is/content/Signify/FastSet_SM155C-MI_FINAL" TargetMode="External"/><Relationship Id="rId3166" Type="http://schemas.openxmlformats.org/officeDocument/2006/relationships/hyperlink" Target="https://www.assets.signify.com/is/content/Signify/Manual%20Instruction%20PC_%202022%2009%2021" TargetMode="External"/><Relationship Id="rId3373" Type="http://schemas.openxmlformats.org/officeDocument/2006/relationships/hyperlink" Target="https://www.assets.signify.com/is/content/Signify/online-QIG-for-324166138011-Installation-INI" TargetMode="External"/><Relationship Id="rId358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94" Type="http://schemas.openxmlformats.org/officeDocument/2006/relationships/hyperlink" Target="https://www.assets.signify.com/is/image/Signify/CoreLine%20tubular%20waterproof_WT210C%20PMMA%20L1500-SPPB?$highres$" TargetMode="External"/><Relationship Id="rId2182" Type="http://schemas.openxmlformats.org/officeDocument/2006/relationships/hyperlink" Target="https://www.assets.signify.com/is/content/Signify/929003734402_EU.cs_CZ.PROF.FP" TargetMode="External"/><Relationship Id="rId3026" Type="http://schemas.openxmlformats.org/officeDocument/2006/relationships/hyperlink" Target="https://www.assets.signify.com/is/content/Signify/Ledinaire-panel-G5-Mounting-Instructions-Flywire-Finalv4" TargetMode="External"/><Relationship Id="rId3233" Type="http://schemas.openxmlformats.org/officeDocument/2006/relationships/hyperlink" Target="https://www.assets.signify.com/is/content/Signify/Coreline-Highbay-G5-MI-PSU-PSD" TargetMode="External"/><Relationship Id="rId154" Type="http://schemas.openxmlformats.org/officeDocument/2006/relationships/hyperlink" Target="https://www.assets.signify.com/is/image/Signify/CoreLine-panel-G6-W60L60-RTP?$highres$" TargetMode="External"/><Relationship Id="rId361" Type="http://schemas.openxmlformats.org/officeDocument/2006/relationships/hyperlink" Target="https://www.assets.signify.com/is/image/Signify/CoreLineHighbay_Gen5_BY121P-SPP?$highres$" TargetMode="External"/><Relationship Id="rId2042" Type="http://schemas.openxmlformats.org/officeDocument/2006/relationships/hyperlink" Target="https://www.assets.signify.com/is/content/Signify/929003579002_EU.cs_CZ.PROF.FP" TargetMode="External"/><Relationship Id="rId3440" Type="http://schemas.openxmlformats.org/officeDocument/2006/relationships/hyperlink" Target="https://www.assets.signify.com/is/content/Signify/online-QIG-for-324166166411-MAS-LEDtube-INI" TargetMode="External"/><Relationship Id="rId2999" Type="http://schemas.openxmlformats.org/officeDocument/2006/relationships/hyperlink" Target="https://www.assets.signify.com/is/content/Signify/CoreLine-wall-mounted-WL140V-Installation-Instructions" TargetMode="External"/><Relationship Id="rId3300" Type="http://schemas.openxmlformats.org/officeDocument/2006/relationships/hyperlink" Target="https://www.assets.signify.com/is/content/Signify/MI-BVP085-Ledinaire-Solar-floodlight" TargetMode="External"/><Relationship Id="rId221" Type="http://schemas.openxmlformats.org/officeDocument/2006/relationships/hyperlink" Target="https://www.assets.signify.com/is/image/Signify/L1200?$highres$" TargetMode="External"/><Relationship Id="rId2859" Type="http://schemas.openxmlformats.org/officeDocument/2006/relationships/hyperlink" Target="https://www.assets.signify.com/is/content/Signify/913713028166_EU.cs_CZ.PROF.FP" TargetMode="External"/><Relationship Id="rId1668" Type="http://schemas.openxmlformats.org/officeDocument/2006/relationships/hyperlink" Target="https://www.assets.signify.com/is/content/Signify/912401483526_EU.cs_CZ.PROF.FP" TargetMode="External"/><Relationship Id="rId1875" Type="http://schemas.openxmlformats.org/officeDocument/2006/relationships/hyperlink" Target="https://www.assets.signify.com/is/content/Signify/911401555945_EU.cs_CZ.PROF.FP" TargetMode="External"/><Relationship Id="rId2719" Type="http://schemas.openxmlformats.org/officeDocument/2006/relationships/hyperlink" Target="https://www.assets.signify.com/is/content/Signify/926000192703_EU.cs_CZ.PROF.FP" TargetMode="External"/><Relationship Id="rId1528" Type="http://schemas.openxmlformats.org/officeDocument/2006/relationships/hyperlink" Target="https://www.assets.signify.com/is/content/Signify/911401899282_EU.cs_CZ.PROF.FP" TargetMode="External"/><Relationship Id="rId2926" Type="http://schemas.openxmlformats.org/officeDocument/2006/relationships/hyperlink" Target="https://www.assets.signify.com/is/content/Signify/444170264921%20DN142B%20PSU%20Installation%20Instructions" TargetMode="External"/><Relationship Id="rId3090" Type="http://schemas.openxmlformats.org/officeDocument/2006/relationships/hyperlink" Target="https://www.assets.signify.com/is/content/Signify/Installation-instructions-CoreLine-surface-mounted-Gen4" TargetMode="External"/><Relationship Id="rId1735" Type="http://schemas.openxmlformats.org/officeDocument/2006/relationships/hyperlink" Target="https://www.assets.signify.com/is/content/Signify/911401836980_EU.cs_CZ.PROF.FP" TargetMode="External"/><Relationship Id="rId1942" Type="http://schemas.openxmlformats.org/officeDocument/2006/relationships/hyperlink" Target="https://www.assets.signify.com/is/content/Signify/911401879684_EU.cs_CZ.PROF.FP" TargetMode="External"/><Relationship Id="rId27" Type="http://schemas.openxmlformats.org/officeDocument/2006/relationships/hyperlink" Target="https://www.assets.signify.com/is/image/Signify/CLDN-DN142B-UGR19-150-SPP?$highres$" TargetMode="External"/><Relationship Id="rId1802" Type="http://schemas.openxmlformats.org/officeDocument/2006/relationships/hyperlink" Target="https://www.assets.signify.com/is/content/Signify/911401565044_EU.cs_CZ.PROF.FP" TargetMode="External"/><Relationship Id="rId688" Type="http://schemas.openxmlformats.org/officeDocument/2006/relationships/hyperlink" Target="https://www.assets.signify.com/is/image/Signify/LEDtube_HF_600mm_8W_G13_830_1000lm-SPP?$highres$" TargetMode="External"/><Relationship Id="rId895" Type="http://schemas.openxmlformats.org/officeDocument/2006/relationships/hyperlink" Target="https://www.assets.signify.com/is/image/Signify/LED_classic_A67_E27_FR-POS2A-SPP?$highres$" TargetMode="External"/><Relationship Id="rId2369" Type="http://schemas.openxmlformats.org/officeDocument/2006/relationships/hyperlink" Target="https://www.assets.signify.com/is/content/Signify/CZ.cs_CZ.8718699764630" TargetMode="External"/><Relationship Id="rId2576" Type="http://schemas.openxmlformats.org/officeDocument/2006/relationships/hyperlink" Target="https://www.assets.signify.com/is/content/Signify/929002981002_EU.cs_CZ.PROF.FP" TargetMode="External"/><Relationship Id="rId2783" Type="http://schemas.openxmlformats.org/officeDocument/2006/relationships/hyperlink" Target="https://www.assets.signify.com/is/content/Signify/928094205131_EU.cs_CZ.PROF.FP" TargetMode="External"/><Relationship Id="rId2990" Type="http://schemas.openxmlformats.org/officeDocument/2006/relationships/hyperlink" Target="https://www.assets.signify.com/is/content/Signify/EM159C-WL-CM-EXIT-SIGN-UI" TargetMode="External"/><Relationship Id="rId548" Type="http://schemas.openxmlformats.org/officeDocument/2006/relationships/hyperlink" Target="https://www.assets.signify.com/is/image/Signify/LEDTrueForce_Others_E40-SPP?$highres$" TargetMode="External"/><Relationship Id="rId755" Type="http://schemas.openxmlformats.org/officeDocument/2006/relationships/hyperlink" Target="https://www.assets.signify.com/is/image/Signify/LEDtube_1200mm_17W_G5-SPP?$highres$" TargetMode="External"/><Relationship Id="rId962" Type="http://schemas.openxmlformats.org/officeDocument/2006/relationships/hyperlink" Target="https://www.assets.signify.com/is/image/Signify/LEDbulb-ND-8-60W-A60-E27-827-6CT-RTP?$highres$" TargetMode="External"/><Relationship Id="rId1178" Type="http://schemas.openxmlformats.org/officeDocument/2006/relationships/hyperlink" Target="https://www.assets.signify.com/is/image/Signify/MAS_LEDspotLV_D_20_100W_827_AR111_40D-SPP?$highres$" TargetMode="External"/><Relationship Id="rId1385" Type="http://schemas.openxmlformats.org/officeDocument/2006/relationships/hyperlink" Target="https://www.assets.signify.com/is/image/Signify/GPPR1_HFSIITL5_0005?$highres$" TargetMode="External"/><Relationship Id="rId1592" Type="http://schemas.openxmlformats.org/officeDocument/2006/relationships/hyperlink" Target="https://www.assets.signify.com/is/content/Signify/910500188815_EU.cs_CZ.PROF.FP" TargetMode="External"/><Relationship Id="rId2229" Type="http://schemas.openxmlformats.org/officeDocument/2006/relationships/hyperlink" Target="https://www.assets.signify.com/is/content/Signify/929003153902_EU.cs_CZ.PROF.FP" TargetMode="External"/><Relationship Id="rId2436" Type="http://schemas.openxmlformats.org/officeDocument/2006/relationships/hyperlink" Target="https://www.assets.signify.com/is/content/Signify/929003626202_EU.cs_CZ.PROF.FP" TargetMode="External"/><Relationship Id="rId2643" Type="http://schemas.openxmlformats.org/officeDocument/2006/relationships/hyperlink" Target="https://www.assets.signify.com/is/content/Signify/929003779102_EU.cs_CZ.PROF.FP" TargetMode="External"/><Relationship Id="rId2850" Type="http://schemas.openxmlformats.org/officeDocument/2006/relationships/hyperlink" Target="https://www.assets.signify.com/is/content/Signify/913713033566_EU.cs_CZ.PROF.FP" TargetMode="External"/><Relationship Id="rId91" Type="http://schemas.openxmlformats.org/officeDocument/2006/relationships/hyperlink" Target="https://www.assets.signify.com/is/image/Signify/WL070V-G2-PSU-RTP-ALL-IN?$highres$" TargetMode="External"/><Relationship Id="rId408" Type="http://schemas.openxmlformats.org/officeDocument/2006/relationships/hyperlink" Target="https://www.assets.signify.com/is/image/Signify/Ledinaire-Floodlight-BVP167-20W-All-in-RTP?$highres$" TargetMode="External"/><Relationship Id="rId615" Type="http://schemas.openxmlformats.org/officeDocument/2006/relationships/hyperlink" Target="https://www.assets.signify.com/is/image/Signify/LEDtube_600-1200mm_PP?$highres$" TargetMode="External"/><Relationship Id="rId822" Type="http://schemas.openxmlformats.org/officeDocument/2006/relationships/hyperlink" Target="https://www.assets.signify.com/is/image/Signify/CorePro_LEDstrip_5M-SPP?$highres$" TargetMode="External"/><Relationship Id="rId1038" Type="http://schemas.openxmlformats.org/officeDocument/2006/relationships/hyperlink" Target="https://www.assets.signify.com/is/image/Signify/LEDLustre_6_60W_E14_RCA-SPP?$highres$" TargetMode="External"/><Relationship Id="rId1245" Type="http://schemas.openxmlformats.org/officeDocument/2006/relationships/hyperlink" Target="https://www.assets.signify.com/is/image/Signify/LPPR1_TL-DCOL_RED_G13?$highres$" TargetMode="External"/><Relationship Id="rId1452" Type="http://schemas.openxmlformats.org/officeDocument/2006/relationships/hyperlink" Target="https://www.assets.signify.com/is/image/Signify/GPPR1_BSN-BC4H_0002?$highres$" TargetMode="External"/><Relationship Id="rId2503" Type="http://schemas.openxmlformats.org/officeDocument/2006/relationships/hyperlink" Target="https://www.assets.signify.com/is/content/Signify/929003485702_EU.cs_CZ.PROF.FP" TargetMode="External"/><Relationship Id="rId1105" Type="http://schemas.openxmlformats.org/officeDocument/2006/relationships/hyperlink" Target="https://www.assets.signify.com/is/image/Signify/LEDSpots_PAR16_GU10-SPP?$highres$" TargetMode="External"/><Relationship Id="rId1312" Type="http://schemas.openxmlformats.org/officeDocument/2006/relationships/hyperlink" Target="https://www.assets.signify.com/is/image/Signify/lppr1_mhn-se_0002?$highres$" TargetMode="External"/><Relationship Id="rId2710" Type="http://schemas.openxmlformats.org/officeDocument/2006/relationships/hyperlink" Target="https://www.assets.signify.com/is/content/Signify/928001503340_EU.cs_CZ.PROF.FP" TargetMode="External"/><Relationship Id="rId3277" Type="http://schemas.openxmlformats.org/officeDocument/2006/relationships/hyperlink" Target="https://www.assets.signify.com/is/content/Signify/Mounting-instruction-Ledinaire-Floodlight-All-in-SWB" TargetMode="External"/><Relationship Id="rId198" Type="http://schemas.openxmlformats.org/officeDocument/2006/relationships/hyperlink" Target="https://www.assets.signify.com/is/image/Signify/Ledinaire-surface-mounted-G2-W20L120-OC-RTP?$highres$" TargetMode="External"/><Relationship Id="rId2086" Type="http://schemas.openxmlformats.org/officeDocument/2006/relationships/hyperlink" Target="https://www.assets.signify.com/is/content/Signify/929001922702_EU.cs_CZ.PROF.FP" TargetMode="External"/><Relationship Id="rId3484" Type="http://schemas.openxmlformats.org/officeDocument/2006/relationships/hyperlink" Target="https://www.assets.signify.com/is/content/Signify/online-QIG-for-324166183191-Corepro-LEDtube-INI" TargetMode="External"/><Relationship Id="rId2293" Type="http://schemas.openxmlformats.org/officeDocument/2006/relationships/hyperlink" Target="https://www.assets.signify.com/is/content/Signify/929003623502_EU.cs_CZ.PROF.FP" TargetMode="External"/><Relationship Id="rId3137" Type="http://schemas.openxmlformats.org/officeDocument/2006/relationships/hyperlink" Target="https://www.assets.signify.com/is/content/Signify/CoreLine%20waterproof%20WT120C%20G2%20PSU_2023%2005" TargetMode="External"/><Relationship Id="rId3344" Type="http://schemas.openxmlformats.org/officeDocument/2006/relationships/hyperlink" Target="https://www.assets.signify.com/is/content/Signify/MAS-LED-SON-T-UE-M-E27-INI" TargetMode="External"/><Relationship Id="rId3551" Type="http://schemas.openxmlformats.org/officeDocument/2006/relationships/hyperlink" Target="https://www.assets.signify.com/is/content/Signify/LEDtube_Installation_Guide_HF_2-INI" TargetMode="External"/><Relationship Id="rId265" Type="http://schemas.openxmlformats.org/officeDocument/2006/relationships/hyperlink" Target="https://www.assets.signify.com/is/image/Signify/CoreLine_Waterproof_WT120C%20G2%20PSU%20PCO%20-%20SPP?$highres$" TargetMode="External"/><Relationship Id="rId472" Type="http://schemas.openxmlformats.org/officeDocument/2006/relationships/hyperlink" Target="https://www.assets.signify.com/is/image/Signify/Pila-Panel-G3-RTP?$highres$" TargetMode="External"/><Relationship Id="rId2153" Type="http://schemas.openxmlformats.org/officeDocument/2006/relationships/hyperlink" Target="https://www.assets.signify.com/is/content/Signify/929003553702_EU.cs_CZ.PROF.FP" TargetMode="External"/><Relationship Id="rId2360" Type="http://schemas.openxmlformats.org/officeDocument/2006/relationships/hyperlink" Target="https://www.assets.signify.com/is/content/Signify/CZ.cs_CZ.8718699769369" TargetMode="External"/><Relationship Id="rId3204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3411" Type="http://schemas.openxmlformats.org/officeDocument/2006/relationships/hyperlink" Target="https://www.assets.signify.com/is/content/Signify/online-QIG-for-324166115861-Installation-INI" TargetMode="External"/><Relationship Id="rId125" Type="http://schemas.openxmlformats.org/officeDocument/2006/relationships/hyperlink" Target="https://www.assets.signify.com/is/image/Signify/3_circuit_Square-ZRS750_TCPR_WH-AP?$highres$" TargetMode="External"/><Relationship Id="rId332" Type="http://schemas.openxmlformats.org/officeDocument/2006/relationships/hyperlink" Target="https://www.assets.signify.com/is/image/Signify/Ledinaire-BY030P-remote-control-SPP?$highres$" TargetMode="External"/><Relationship Id="rId2013" Type="http://schemas.openxmlformats.org/officeDocument/2006/relationships/hyperlink" Target="https://www.assets.signify.com/is/content/Signify/929004605202_EU.cs_CZ.PROF.FP" TargetMode="External"/><Relationship Id="rId2220" Type="http://schemas.openxmlformats.org/officeDocument/2006/relationships/hyperlink" Target="https://www.assets.signify.com/is/content/Signify/929002352002_EU.cs_CZ.PROF.FP" TargetMode="External"/><Relationship Id="rId1779" Type="http://schemas.openxmlformats.org/officeDocument/2006/relationships/hyperlink" Target="https://www.assets.signify.com/is/content/Signify/911401842082_EU.cs_CZ.PROF.FP" TargetMode="External"/><Relationship Id="rId1986" Type="http://schemas.openxmlformats.org/officeDocument/2006/relationships/hyperlink" Target="https://www.assets.signify.com/is/content/Signify/929003836502_EU.cs_CZ.PROF.FP" TargetMode="External"/><Relationship Id="rId1639" Type="http://schemas.openxmlformats.org/officeDocument/2006/relationships/hyperlink" Target="https://www.assets.signify.com/is/content/Signify/911401801787_EU.cs_CZ.PROF.FP" TargetMode="External"/><Relationship Id="rId1846" Type="http://schemas.openxmlformats.org/officeDocument/2006/relationships/hyperlink" Target="https://www.assets.signify.com/is/content/Signify/911401631508_EU.cs_CZ.PROF.FP" TargetMode="External"/><Relationship Id="rId3061" Type="http://schemas.openxmlformats.org/officeDocument/2006/relationships/hyperlink" Target="https://www.assets.signify.com/is/content/Signify/Mounting%20instructions%20CoreLine%20Recessed%206000LM1" TargetMode="External"/><Relationship Id="rId1706" Type="http://schemas.openxmlformats.org/officeDocument/2006/relationships/hyperlink" Target="https://www.assets.signify.com/is/content/Signify/911401815185_EU.cs_CZ.PROF.FP" TargetMode="External"/><Relationship Id="rId1913" Type="http://schemas.openxmlformats.org/officeDocument/2006/relationships/hyperlink" Target="https://www.assets.signify.com/is/content/Signify/912300023663_EU.cs_CZ.PROF.FP" TargetMode="External"/><Relationship Id="rId799" Type="http://schemas.openxmlformats.org/officeDocument/2006/relationships/hyperlink" Target="https://www.assets.signify.com/is/image/Signify/MAS_LEDstrip_5M-SPP?$highres$" TargetMode="External"/><Relationship Id="rId2687" Type="http://schemas.openxmlformats.org/officeDocument/2006/relationships/hyperlink" Target="https://www.assets.signify.com/is/content/Signify/927901710807_EU.cs_CZ.PROF.FP" TargetMode="External"/><Relationship Id="rId2894" Type="http://schemas.openxmlformats.org/officeDocument/2006/relationships/hyperlink" Target="https://www.assets.signify.com/is/content/Signify/913700752126_EU.cs_CZ.PROF.FP" TargetMode="External"/><Relationship Id="rId659" Type="http://schemas.openxmlformats.org/officeDocument/2006/relationships/hyperlink" Target="https://www.assets.signify.com/is/image/Signify/LEDtube_PRO_1200mm_12W_G13_850_1800lm-SPP?$highres$" TargetMode="External"/><Relationship Id="rId866" Type="http://schemas.openxmlformats.org/officeDocument/2006/relationships/hyperlink" Target="https://www.assets.signify.com/is/image/Signify/LED_classic_75W_A60_E27_CL_WGD90_SRT4_1-SPP?$highres$" TargetMode="External"/><Relationship Id="rId1289" Type="http://schemas.openxmlformats.org/officeDocument/2006/relationships/hyperlink" Target="https://www.assets.signify.com/is/image/Signify/lppr1_son-tpia_plus_e40?$highres$" TargetMode="External"/><Relationship Id="rId1496" Type="http://schemas.openxmlformats.org/officeDocument/2006/relationships/hyperlink" Target="https://www.assets.signify.com/is/content/Signify/911401552432_EU.cs_CZ.PROF.FP" TargetMode="External"/><Relationship Id="rId2547" Type="http://schemas.openxmlformats.org/officeDocument/2006/relationships/hyperlink" Target="https://www.assets.signify.com/is/content/Signify/929004248402_EU.cs_CZ.PROF.FP" TargetMode="External"/><Relationship Id="rId519" Type="http://schemas.openxmlformats.org/officeDocument/2006/relationships/hyperlink" Target="https://www.assets.signify.com/is/image/Signify/LEDTForce_ED75_E27-SPP?$highres$" TargetMode="External"/><Relationship Id="rId1149" Type="http://schemas.openxmlformats.org/officeDocument/2006/relationships/hyperlink" Target="https://www.assets.signify.com/is/image/Signify/ExpertColor_7-2_50W_MR16_GU5-3_PP?$highres$" TargetMode="External"/><Relationship Id="rId1356" Type="http://schemas.openxmlformats.org/officeDocument/2006/relationships/hyperlink" Target="https://www.assets.signify.com/is/image/Signify/LPPR1_CDM-TM_0001?$highres$" TargetMode="External"/><Relationship Id="rId2754" Type="http://schemas.openxmlformats.org/officeDocument/2006/relationships/hyperlink" Target="https://www.assets.signify.com/is/content/Signify/928072505130_EU.cs_CZ.PROF.FP" TargetMode="External"/><Relationship Id="rId2961" Type="http://schemas.openxmlformats.org/officeDocument/2006/relationships/hyperlink" Target="https://www.assets.signify.com/is/content/Signify/127075007928_Release_CoreLine%20Recessed%20Spot%20gen2_D78-1200lm%20PSR_manual" TargetMode="External"/><Relationship Id="rId726" Type="http://schemas.openxmlformats.org/officeDocument/2006/relationships/hyperlink" Target="https://www.assets.signify.com/is/image/Signify/ESSENTIAL_LEDtube_8_16W_G5_830_865_APR-SPP?$highres$" TargetMode="External"/><Relationship Id="rId933" Type="http://schemas.openxmlformats.org/officeDocument/2006/relationships/hyperlink" Target="https://www.assets.signify.com/is/image/Signify/LED_classic_CM_A60_E27_CL_POS2-SPP?$highres$" TargetMode="External"/><Relationship Id="rId1009" Type="http://schemas.openxmlformats.org/officeDocument/2006/relationships/hyperlink" Target="https://www.assets.signify.com/is/image/Signify/LEDbulb_Classic_40W_E14_B35_827_CL_ND-SPP?$highres$" TargetMode="External"/><Relationship Id="rId1563" Type="http://schemas.openxmlformats.org/officeDocument/2006/relationships/hyperlink" Target="https://www.assets.signify.com/is/content/Signify/912401483523_EU.cs_CZ.PROF.FP" TargetMode="External"/><Relationship Id="rId1770" Type="http://schemas.openxmlformats.org/officeDocument/2006/relationships/hyperlink" Target="https://www.assets.signify.com/is/content/Signify/911401867884_EU.cs_CZ.PROF.FP" TargetMode="External"/><Relationship Id="rId2407" Type="http://schemas.openxmlformats.org/officeDocument/2006/relationships/hyperlink" Target="https://www.assets.signify.com/is/content/Signify/929003560908_EU.cs_CZ.PROF.FP" TargetMode="External"/><Relationship Id="rId2614" Type="http://schemas.openxmlformats.org/officeDocument/2006/relationships/hyperlink" Target="https://www.assets.signify.com/is/content/Signify/929002494502_EU.cs_CZ.PROF.FP" TargetMode="External"/><Relationship Id="rId2821" Type="http://schemas.openxmlformats.org/officeDocument/2006/relationships/hyperlink" Target="https://www.assets.signify.com/is/content/Signify/928096505330_EU.cs_CZ.PROF.FP" TargetMode="External"/><Relationship Id="rId62" Type="http://schemas.openxmlformats.org/officeDocument/2006/relationships/hyperlink" Target="https://www.assets.signify.com/is/image/Signify/CoreLine_Recessed_Spot-RS141B-SPP?$highres$" TargetMode="External"/><Relationship Id="rId1216" Type="http://schemas.openxmlformats.org/officeDocument/2006/relationships/hyperlink" Target="https://www.assets.signify.com/is/image/Signify/LEDspot_120W_R7S_830_Linear-SPP?$highres$" TargetMode="External"/><Relationship Id="rId1423" Type="http://schemas.openxmlformats.org/officeDocument/2006/relationships/hyperlink" Target="https://www.assets.signify.com/is/image/Signify/GPPR1_PPLTCL5_PHL_0001?$highres$" TargetMode="External"/><Relationship Id="rId1630" Type="http://schemas.openxmlformats.org/officeDocument/2006/relationships/hyperlink" Target="https://www.assets.signify.com/is/content/Signify/911401890885_EU.cs_CZ.PROF.FP" TargetMode="External"/><Relationship Id="rId3388" Type="http://schemas.openxmlformats.org/officeDocument/2006/relationships/hyperlink" Target="https://www.assets.signify.com/is/content/Signify/online-QIG-for-324166176081-Installation-INI" TargetMode="External"/><Relationship Id="rId359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97" Type="http://schemas.openxmlformats.org/officeDocument/2006/relationships/hyperlink" Target="https://www.assets.signify.com/is/content/Signify/929002421302_EU.cs_CZ.PROF.FP" TargetMode="External"/><Relationship Id="rId3248" Type="http://schemas.openxmlformats.org/officeDocument/2006/relationships/hyperlink" Target="https://www.assets.signify.com/is/content/Signify/MI-Coreline-Highbay-G6-PSD-PSU" TargetMode="External"/><Relationship Id="rId3455" Type="http://schemas.openxmlformats.org/officeDocument/2006/relationships/hyperlink" Target="https://www.assets.signify.com/is/content/Signify/online-QIG-for-324166174411-MAS-Corepro-LEDtube-INI" TargetMode="External"/><Relationship Id="rId169" Type="http://schemas.openxmlformats.org/officeDocument/2006/relationships/hyperlink" Target="https://www.assets.signify.com/is/image/Signify/CoreLine-panel-G6-W30L120-RTP?$highres$" TargetMode="External"/><Relationship Id="rId376" Type="http://schemas.openxmlformats.org/officeDocument/2006/relationships/hyperlink" Target="https://www.assets.signify.com/is/image/Signify/CoreLineHighbay_Gen5_BY122P-SPP?$highres$" TargetMode="External"/><Relationship Id="rId583" Type="http://schemas.openxmlformats.org/officeDocument/2006/relationships/hyperlink" Target="https://www.assets.signify.com/is/image/Signify/LEDtube_COR_PLL_EU_12W_2G11-SPP?$highres$" TargetMode="External"/><Relationship Id="rId790" Type="http://schemas.openxmlformats.org/officeDocument/2006/relationships/hyperlink" Target="https://www.assets.signify.com/is/image/Signify/MAS_LEDstrip_5M-SPP?$highres$" TargetMode="External"/><Relationship Id="rId2057" Type="http://schemas.openxmlformats.org/officeDocument/2006/relationships/hyperlink" Target="https://www.assets.signify.com/is/content/Signify/929003758302_EU.cs_CZ.PROF.FP" TargetMode="External"/><Relationship Id="rId2264" Type="http://schemas.openxmlformats.org/officeDocument/2006/relationships/hyperlink" Target="https://www.assets.signify.com/is/content/Signify/929002698002_EU.cs_CZ.PROF.FP" TargetMode="External"/><Relationship Id="rId2471" Type="http://schemas.openxmlformats.org/officeDocument/2006/relationships/hyperlink" Target="https://www.assets.signify.com/is/content/Signify/929002029092_EU.cs_CZ.PROF.FP" TargetMode="External"/><Relationship Id="rId3108" Type="http://schemas.openxmlformats.org/officeDocument/2006/relationships/hyperlink" Target="https://www.assets.signify.com/is/content/Signify/Ledinaire_Waterproof_WT060C-MI_v2023%2003" TargetMode="External"/><Relationship Id="rId3315" Type="http://schemas.openxmlformats.org/officeDocument/2006/relationships/hyperlink" Target="https://www.assets.signify.com/is/content/Signify/442710336212_583_Coreline_Malaga_LED_BRP101_BRP102_MI" TargetMode="External"/><Relationship Id="rId3522" Type="http://schemas.openxmlformats.org/officeDocument/2006/relationships/hyperlink" Target="https://www.assets.signify.com/is/content/Signify/LEDtube_Installation_Guide_UN-INI" TargetMode="External"/><Relationship Id="rId236" Type="http://schemas.openxmlformats.org/officeDocument/2006/relationships/hyperlink" Target="https://www.assets.signify.com/is/image/Signify/PH-All-In-Ledinaire-SPP-e-cat-HR-911401815485?$highres$" TargetMode="External"/><Relationship Id="rId443" Type="http://schemas.openxmlformats.org/officeDocument/2006/relationships/hyperlink" Target="https://www.assets.signify.com/is/image/Signify/Medium?$highres$" TargetMode="External"/><Relationship Id="rId650" Type="http://schemas.openxmlformats.org/officeDocument/2006/relationships/hyperlink" Target="https://www.assets.signify.com/is/image/Signify/LEDtube_PRO_1200mm_12W_G13_850_1800lm-SPP?$highres$" TargetMode="External"/><Relationship Id="rId1073" Type="http://schemas.openxmlformats.org/officeDocument/2006/relationships/hyperlink" Target="https://www.assets.signify.com/is/image/Signify/LEDspots_MAS_EU_PAR16_GU10-SPP?$highres$" TargetMode="External"/><Relationship Id="rId1280" Type="http://schemas.openxmlformats.org/officeDocument/2006/relationships/hyperlink" Target="https://www.assets.signify.com/is/image/Signify/lppr1_son-pia_plus_e40?$highres$" TargetMode="External"/><Relationship Id="rId2124" Type="http://schemas.openxmlformats.org/officeDocument/2006/relationships/hyperlink" Target="https://www.assets.signify.com/is/content/Signify/929001874932_EU.cs_CZ.PROF.FP" TargetMode="External"/><Relationship Id="rId2331" Type="http://schemas.openxmlformats.org/officeDocument/2006/relationships/hyperlink" Target="https://www.assets.signify.com/is/content/Signify/929003058502_EU.cs_CZ.PROF.FP" TargetMode="External"/><Relationship Id="rId303" Type="http://schemas.openxmlformats.org/officeDocument/2006/relationships/hyperlink" Target="https://www.assets.signify.com/is/image/Signify/Ledinaire%20Batten_BN021_L600_SPP-01?$highres$" TargetMode="External"/><Relationship Id="rId1140" Type="http://schemas.openxmlformats.org/officeDocument/2006/relationships/hyperlink" Target="https://www.assets.signify.com/is/image/Signify/LEDspot_50W_GU5-3_60D-SPP?$highres$" TargetMode="External"/><Relationship Id="rId510" Type="http://schemas.openxmlformats.org/officeDocument/2006/relationships/hyperlink" Target="https://www.assets.signify.com/is/image/Signify/Trueforce_LED_E27-SPP?$highres$" TargetMode="External"/><Relationship Id="rId1000" Type="http://schemas.openxmlformats.org/officeDocument/2006/relationships/hyperlink" Target="https://www.assets.signify.com/is/image/Signify/LED_classic_40W_P45_E27_CL_WGD90_SRT4_1-SPP?$highres$" TargetMode="External"/><Relationship Id="rId1957" Type="http://schemas.openxmlformats.org/officeDocument/2006/relationships/hyperlink" Target="https://www.assets.signify.com/is/content/Signify/929003677502_EU.cs_CZ.PROF.FP" TargetMode="External"/><Relationship Id="rId1817" Type="http://schemas.openxmlformats.org/officeDocument/2006/relationships/hyperlink" Target="https://www.assets.signify.com/is/content/Signify/911401677107_EU.cs_CZ.PROF.FP" TargetMode="External"/><Relationship Id="rId3172" Type="http://schemas.openxmlformats.org/officeDocument/2006/relationships/hyperlink" Target="https://www.assets.signify.com/is/content/Signify/MI_WT050C_20200807_FINAL" TargetMode="External"/><Relationship Id="rId3032" Type="http://schemas.openxmlformats.org/officeDocument/2006/relationships/hyperlink" Target="https://www.assets.signify.com/is/content/Signify/Ledinaire-panel-G5-Mounting-Instructions-Connector-Finalv4" TargetMode="External"/><Relationship Id="rId160" Type="http://schemas.openxmlformats.org/officeDocument/2006/relationships/hyperlink" Target="https://www.assets.signify.com/is/image/Signify/CoreLine-panel-G6-W60L60-RTP?$highres$" TargetMode="External"/><Relationship Id="rId2798" Type="http://schemas.openxmlformats.org/officeDocument/2006/relationships/hyperlink" Target="https://www.assets.signify.com/is/content/Signify/928191805131_EU.cs_CZ.PROF.FP" TargetMode="External"/><Relationship Id="rId977" Type="http://schemas.openxmlformats.org/officeDocument/2006/relationships/hyperlink" Target="https://www.assets.signify.com/is/image/Signify/LEDbulb_A65_E27_FR_P1-SPP?$highres$" TargetMode="External"/><Relationship Id="rId2658" Type="http://schemas.openxmlformats.org/officeDocument/2006/relationships/hyperlink" Target="https://www.assets.signify.com/is/content/Signify/929003791502_EU.cs_CZ.PROF.FP" TargetMode="External"/><Relationship Id="rId2865" Type="http://schemas.openxmlformats.org/officeDocument/2006/relationships/hyperlink" Target="https://www.assets.signify.com/is/content/Signify/913700695866_EU.cs_CZ.PROF.FP" TargetMode="External"/><Relationship Id="rId837" Type="http://schemas.openxmlformats.org/officeDocument/2006/relationships/hyperlink" Target="https://www.assets.signify.com/is/image/Signify/LED_CLA_60W_A60_E27_3000K_FR_UE_SRT4-SPP?$highres$" TargetMode="External"/><Relationship Id="rId1467" Type="http://schemas.openxmlformats.org/officeDocument/2006/relationships/hyperlink" Target="https://www.assets.signify.com/is/image/Signify/LEDTForce_Core_Tshape_E27_FR_1-SPP?$highres$" TargetMode="External"/><Relationship Id="rId1674" Type="http://schemas.openxmlformats.org/officeDocument/2006/relationships/hyperlink" Target="https://www.assets.signify.com/is/content/Signify/911401892385_EU.cs_CZ.PROF.FP" TargetMode="External"/><Relationship Id="rId1881" Type="http://schemas.openxmlformats.org/officeDocument/2006/relationships/hyperlink" Target="https://www.assets.signify.com/is/content/Signify/911401871386_EU.cs_CZ.PROF.FP" TargetMode="External"/><Relationship Id="rId2518" Type="http://schemas.openxmlformats.org/officeDocument/2006/relationships/hyperlink" Target="https://www.assets.signify.com/is/content/Signify/929001891502_EU.cs_CZ.PROF.FP" TargetMode="External"/><Relationship Id="rId2725" Type="http://schemas.openxmlformats.org/officeDocument/2006/relationships/hyperlink" Target="https://www.assets.signify.com/is/content/Signify/928151409827_EU.cs_CZ.PROF.FP" TargetMode="External"/><Relationship Id="rId2932" Type="http://schemas.openxmlformats.org/officeDocument/2006/relationships/hyperlink" Target="https://www.assets.signify.com/is/content/Signify/444170264921%20DN142B%20PSU%20Installation%20Instructions" TargetMode="External"/><Relationship Id="rId904" Type="http://schemas.openxmlformats.org/officeDocument/2006/relationships/hyperlink" Target="https://www.assets.signify.com/is/image/Signify/17042000k3_rft?$highres$" TargetMode="External"/><Relationship Id="rId1327" Type="http://schemas.openxmlformats.org/officeDocument/2006/relationships/hyperlink" Target="https://www.assets.signify.com/is/image/Signify/lppr1_cdo-tt_0004?$highres$" TargetMode="External"/><Relationship Id="rId1534" Type="http://schemas.openxmlformats.org/officeDocument/2006/relationships/hyperlink" Target="https://www.assets.signify.com/is/content/Signify/911401810784_EU.cs_CZ.PROF.FP" TargetMode="External"/><Relationship Id="rId1741" Type="http://schemas.openxmlformats.org/officeDocument/2006/relationships/hyperlink" Target="https://www.assets.signify.com/is/content/Signify/911401535591_EU.cs_CZ.PROF.FP" TargetMode="External"/><Relationship Id="rId33" Type="http://schemas.openxmlformats.org/officeDocument/2006/relationships/hyperlink" Target="https://www.assets.signify.com/is/image/Signify/CLDN-DN142B-WR-200-SPP?$highres$" TargetMode="External"/><Relationship Id="rId1601" Type="http://schemas.openxmlformats.org/officeDocument/2006/relationships/hyperlink" Target="https://www.assets.signify.com/is/content/Signify/910500188115_EU.cs_CZ.PROF.FP" TargetMode="External"/><Relationship Id="rId3499" Type="http://schemas.openxmlformats.org/officeDocument/2006/relationships/hyperlink" Target="https://www.assets.signify.com/is/content/Signify/LEDtube_Installation_Guide_HF_1-INI" TargetMode="External"/><Relationship Id="rId3359" Type="http://schemas.openxmlformats.org/officeDocument/2006/relationships/hyperlink" Target="https://www.assets.signify.com/is/content/Signify/LED-TForce-Core-LED-HPL-E27-QIG" TargetMode="External"/><Relationship Id="rId3566" Type="http://schemas.openxmlformats.org/officeDocument/2006/relationships/hyperlink" Target="https://www.assets.signify.com/is/content/Signify/LEDtube-Installation-Guide-HF-2-INI" TargetMode="External"/><Relationship Id="rId487" Type="http://schemas.openxmlformats.org/officeDocument/2006/relationships/hyperlink" Target="https://www.assets.signify.com/is/image/Signify/BVP008%20-%2030W%20and%2050W?$highres$" TargetMode="External"/><Relationship Id="rId694" Type="http://schemas.openxmlformats.org/officeDocument/2006/relationships/hyperlink" Target="https://www.assets.signify.com/is/image/Signify/TLED_230V_10-5W-36W_160D_T8ND_PP?$highres$" TargetMode="External"/><Relationship Id="rId2168" Type="http://schemas.openxmlformats.org/officeDocument/2006/relationships/hyperlink" Target="https://www.assets.signify.com/is/content/Signify/929001869202_EU.cs_CZ.PROF.FP" TargetMode="External"/><Relationship Id="rId2375" Type="http://schemas.openxmlformats.org/officeDocument/2006/relationships/hyperlink" Target="https://www.assets.signify.com/is/content/Signify/929002025592_EU.cs_CZ.PROF.FP" TargetMode="External"/><Relationship Id="rId3219" Type="http://schemas.openxmlformats.org/officeDocument/2006/relationships/hyperlink" Target="https://www.assets.signify.com/is/content/Signify/Coreline-Highbay-G5-MI-PSU-PSD" TargetMode="External"/><Relationship Id="rId347" Type="http://schemas.openxmlformats.org/officeDocument/2006/relationships/hyperlink" Target="https://www.assets.signify.com/is/image/Signify/CoreLineHighbay_Gen5_BY120P-SPP?$highres$" TargetMode="External"/><Relationship Id="rId1184" Type="http://schemas.openxmlformats.org/officeDocument/2006/relationships/hyperlink" Target="https://www.assets.signify.com/is/image/Signify/MAS_LEDspotLV_D_20_100W_827_AR111_40D-SPP?$highres$" TargetMode="External"/><Relationship Id="rId2028" Type="http://schemas.openxmlformats.org/officeDocument/2006/relationships/hyperlink" Target="https://www.assets.signify.com/is/content/Signify/929003757302_EU.cs_CZ.PROF.FP" TargetMode="External"/><Relationship Id="rId2582" Type="http://schemas.openxmlformats.org/officeDocument/2006/relationships/hyperlink" Target="https://www.assets.signify.com/is/content/Signify/929002466802_EU.cs_CZ.PROF.FP" TargetMode="External"/><Relationship Id="rId3426" Type="http://schemas.openxmlformats.org/officeDocument/2006/relationships/hyperlink" Target="https://www.assets.signify.com/is/content/Signify/Online-QIG-for-3241-662-97182-Installation-INI" TargetMode="External"/><Relationship Id="rId554" Type="http://schemas.openxmlformats.org/officeDocument/2006/relationships/hyperlink" Target="https://www.assets.signify.com/is/image/Signify/CorePro-LED-PLS-2P-G23-RTP?$highres$" TargetMode="External"/><Relationship Id="rId761" Type="http://schemas.openxmlformats.org/officeDocument/2006/relationships/hyperlink" Target="https://www.assets.signify.com/is/image/Signify/LEDtube_1200mm_17W_G5-SPP?$highres$" TargetMode="External"/><Relationship Id="rId1391" Type="http://schemas.openxmlformats.org/officeDocument/2006/relationships/hyperlink" Target="https://www.assets.signify.com/is/image/Signify/HF-P_158_TL-D_III_IDC_PP?$highres$" TargetMode="External"/><Relationship Id="rId2235" Type="http://schemas.openxmlformats.org/officeDocument/2006/relationships/hyperlink" Target="https://www.assets.signify.com/is/content/Signify/929003774402_EU.cs_CZ.PROF.FP" TargetMode="External"/><Relationship Id="rId2442" Type="http://schemas.openxmlformats.org/officeDocument/2006/relationships/hyperlink" Target="https://www.assets.signify.com/is/content/Signify/929003013082_EU.cs_CZ.PROF.FP" TargetMode="External"/><Relationship Id="rId207" Type="http://schemas.openxmlformats.org/officeDocument/2006/relationships/hyperlink" Target="https://www.assets.signify.com/is/image/Signify/CoreLine-surface-mounted-G4-W20L120-All-in-logo-RTP?$highres$" TargetMode="External"/><Relationship Id="rId414" Type="http://schemas.openxmlformats.org/officeDocument/2006/relationships/hyperlink" Target="https://www.assets.signify.com/is/image/Signify/Ledinaire-Floodlight-BVP167-30W-MDU-All-in-RTP?$highres$" TargetMode="External"/><Relationship Id="rId621" Type="http://schemas.openxmlformats.org/officeDocument/2006/relationships/hyperlink" Target="https://www.assets.signify.com/is/image/Signify/SPPR1_MLED_APR_0014?$highres$" TargetMode="External"/><Relationship Id="rId1044" Type="http://schemas.openxmlformats.org/officeDocument/2006/relationships/hyperlink" Target="https://www.assets.signify.com/is/image/Signify/LED_60W_P48_E14_WW_FR_ND_1SRT4_1-SPP?$highres$" TargetMode="External"/><Relationship Id="rId1251" Type="http://schemas.openxmlformats.org/officeDocument/2006/relationships/hyperlink" Target="https://www.assets.signify.com/is/image/Signify/LPPR1_TL-DCOL_GREEN_G13?$highres$" TargetMode="External"/><Relationship Id="rId2302" Type="http://schemas.openxmlformats.org/officeDocument/2006/relationships/hyperlink" Target="https://www.assets.signify.com/is/content/Signify/929003703302_EU.cs_CZ.PROF.FP" TargetMode="External"/><Relationship Id="rId1111" Type="http://schemas.openxmlformats.org/officeDocument/2006/relationships/hyperlink" Target="https://www.assets.signify.com/is/image/Signify/LEDspotMV_GU10_MR16_ND_PP?$highres$" TargetMode="External"/><Relationship Id="rId3076" Type="http://schemas.openxmlformats.org/officeDocument/2006/relationships/hyperlink" Target="https://www.assets.signify.com/is/content/Signify/SlimBlendGen2-MI-30Sep2025" TargetMode="External"/><Relationship Id="rId3283" Type="http://schemas.openxmlformats.org/officeDocument/2006/relationships/hyperlink" Target="https://www.assets.signify.com/is/content/Signify/MI_Coreline%20tempo%20small%20gen2" TargetMode="External"/><Relationship Id="rId3490" Type="http://schemas.openxmlformats.org/officeDocument/2006/relationships/hyperlink" Target="https://www.assets.signify.com/is/content/Signify/online-QIG-for-324166183191-INI" TargetMode="External"/><Relationship Id="rId1928" Type="http://schemas.openxmlformats.org/officeDocument/2006/relationships/hyperlink" Target="https://www.assets.signify.com/is/content/Signify/910925869871_EU.cs_CZ.PROF.FP" TargetMode="External"/><Relationship Id="rId2092" Type="http://schemas.openxmlformats.org/officeDocument/2006/relationships/hyperlink" Target="https://www.assets.signify.com/is/content/Signify/929004242702_EU.cs_CZ.PROF.FP" TargetMode="External"/><Relationship Id="rId3143" Type="http://schemas.openxmlformats.org/officeDocument/2006/relationships/hyperlink" Target="https://www.assets.signify.com/is/content/Signify/CoreLine%20waterproof%20WT120C%20G2%20PSU_2023%2005" TargetMode="External"/><Relationship Id="rId3350" Type="http://schemas.openxmlformats.org/officeDocument/2006/relationships/hyperlink" Target="https://www.assets.signify.com/is/content/Signify/Online-QIG-for-324165994083-INI" TargetMode="External"/><Relationship Id="rId271" Type="http://schemas.openxmlformats.org/officeDocument/2006/relationships/hyperlink" Target="https://www.assets.signify.com/is/image/Signify/CoreLine_Waterproof_WT120C%20G2%20L1500%20PSU%20-%20SPP?$highres$" TargetMode="External"/><Relationship Id="rId3003" Type="http://schemas.openxmlformats.org/officeDocument/2006/relationships/hyperlink" Target="https://www.assets.signify.com/is/content/Signify/MI%20CoreLine%20Projector%20gen2_ST151T-INI%20Sep%202021" TargetMode="External"/><Relationship Id="rId131" Type="http://schemas.openxmlformats.org/officeDocument/2006/relationships/hyperlink" Target="https://www.assets.signify.com/is/image/Signify/Philips-Ledinaire-panel-EcoSet-panel-HR-Q1-2024-RTP?$highres$" TargetMode="External"/><Relationship Id="rId3210" Type="http://schemas.openxmlformats.org/officeDocument/2006/relationships/hyperlink" Target="https://www.assets.signify.com/is/content/Signify/Coreline-Highbay-G5-MI-PSU-PSD" TargetMode="External"/><Relationship Id="rId2769" Type="http://schemas.openxmlformats.org/officeDocument/2006/relationships/hyperlink" Target="https://www.assets.signify.com/is/content/Signify/928154908835_EU.cs_CZ.PROF.FP" TargetMode="External"/><Relationship Id="rId2976" Type="http://schemas.openxmlformats.org/officeDocument/2006/relationships/hyperlink" Target="https://www.assets.signify.com/is/content/Signify/127075007928_Release_CoreLine%20Recessed%20Spot%20gen2_D78-1200lm%20PSR_manual" TargetMode="External"/><Relationship Id="rId948" Type="http://schemas.openxmlformats.org/officeDocument/2006/relationships/hyperlink" Target="https://www.assets.signify.com/is/image/Signify/LED_giant_20W_E27_G200_1800K_smoky_D-SPP?$highres$" TargetMode="External"/><Relationship Id="rId1578" Type="http://schemas.openxmlformats.org/officeDocument/2006/relationships/hyperlink" Target="https://www.assets.signify.com/is/content/Signify/911401846882_EU.cs_CZ.PROF.FP" TargetMode="External"/><Relationship Id="rId1785" Type="http://schemas.openxmlformats.org/officeDocument/2006/relationships/hyperlink" Target="https://www.assets.signify.com/is/content/Signify/911401842682_EU.cs_CZ.PROF.FP" TargetMode="External"/><Relationship Id="rId1992" Type="http://schemas.openxmlformats.org/officeDocument/2006/relationships/hyperlink" Target="https://www.assets.signify.com/is/content/Signify/929002481402_EU.cs_CZ.PROF.FP" TargetMode="External"/><Relationship Id="rId2629" Type="http://schemas.openxmlformats.org/officeDocument/2006/relationships/hyperlink" Target="https://www.assets.signify.com/is/content/Signify/929003042702_EU.cs_CZ.PROF.FP" TargetMode="External"/><Relationship Id="rId2836" Type="http://schemas.openxmlformats.org/officeDocument/2006/relationships/hyperlink" Target="https://www.assets.signify.com/is/content/Signify/913713031566_EU.cs_CZ.PROF.FP" TargetMode="External"/><Relationship Id="rId77" Type="http://schemas.openxmlformats.org/officeDocument/2006/relationships/hyperlink" Target="https://www.assets.signify.com/is/image/Signify/Emergency-Bulkhead-EM153C-SPP02?$highres$" TargetMode="External"/><Relationship Id="rId808" Type="http://schemas.openxmlformats.org/officeDocument/2006/relationships/hyperlink" Target="https://www.assets.signify.com/is/image/Signify/MAS_LEDstrip_5M-SPP?$highres$" TargetMode="External"/><Relationship Id="rId1438" Type="http://schemas.openxmlformats.org/officeDocument/2006/relationships/hyperlink" Target="https://www.assets.signify.com/is/image/Signify/GPPR1_IPV5CDMM_0003?$highres$" TargetMode="External"/><Relationship Id="rId1645" Type="http://schemas.openxmlformats.org/officeDocument/2006/relationships/hyperlink" Target="https://www.assets.signify.com/is/content/Signify/911401890785_EU.cs_CZ.PROF.FP" TargetMode="External"/><Relationship Id="rId1852" Type="http://schemas.openxmlformats.org/officeDocument/2006/relationships/hyperlink" Target="https://www.assets.signify.com/is/content/Signify/911401553345_EU.cs_CZ.PROF.FP" TargetMode="External"/><Relationship Id="rId2903" Type="http://schemas.openxmlformats.org/officeDocument/2006/relationships/hyperlink" Target="https://www.assets.signify.com/is/content/Signify/913700278026_EU.cs_CZ.PROF.FP" TargetMode="External"/><Relationship Id="rId1505" Type="http://schemas.openxmlformats.org/officeDocument/2006/relationships/hyperlink" Target="https://www.assets.signify.com/is/content/Signify/910505103586_EU.cs_CZ.PROF.FP" TargetMode="External"/><Relationship Id="rId1712" Type="http://schemas.openxmlformats.org/officeDocument/2006/relationships/hyperlink" Target="https://www.assets.signify.com/is/content/Signify/911401807585_EU.cs_CZ.PROF.FP" TargetMode="External"/><Relationship Id="rId598" Type="http://schemas.openxmlformats.org/officeDocument/2006/relationships/hyperlink" Target="https://www.assets.signify.com/is/image/Signify/LEDtube_COR_PLT_18_5W_GX24Q4-SPP?$highres$" TargetMode="External"/><Relationship Id="rId2279" Type="http://schemas.openxmlformats.org/officeDocument/2006/relationships/hyperlink" Target="https://www.assets.signify.com/is/content/Signify/929002695902_EU.cs_CZ.PROF.FP" TargetMode="External"/><Relationship Id="rId2486" Type="http://schemas.openxmlformats.org/officeDocument/2006/relationships/hyperlink" Target="https://www.assets.signify.com/is/content/Signify/929002972902_EU.cs_CZ.PROF.FP" TargetMode="External"/><Relationship Id="rId2693" Type="http://schemas.openxmlformats.org/officeDocument/2006/relationships/hyperlink" Target="https://www.assets.signify.com/is/content/Signify/928048001705_EU.cs_CZ.PROF.FP" TargetMode="External"/><Relationship Id="rId3537" Type="http://schemas.openxmlformats.org/officeDocument/2006/relationships/hyperlink" Target="https://www.assets.signify.com/is/content/Signify/LEDtube_Installation_Guide_T5-INI" TargetMode="External"/><Relationship Id="rId458" Type="http://schemas.openxmlformats.org/officeDocument/2006/relationships/hyperlink" Target="https://www.assets.signify.com/is/image/Signify/StreetSaver_G2-SPP?$highres$" TargetMode="External"/><Relationship Id="rId665" Type="http://schemas.openxmlformats.org/officeDocument/2006/relationships/hyperlink" Target="https://www.assets.signify.com/is/image/Signify/LEDtube_PRO_1200mm_12W_G13_850_1800lm-SPP?$highres$" TargetMode="External"/><Relationship Id="rId872" Type="http://schemas.openxmlformats.org/officeDocument/2006/relationships/hyperlink" Target="https://www.assets.signify.com/is/image/Signify/LEDbulb_MAS_A60_E27_CL_2-SPP?$highres$" TargetMode="External"/><Relationship Id="rId1088" Type="http://schemas.openxmlformats.org/officeDocument/2006/relationships/hyperlink" Target="https://www.assets.signify.com/is/image/Signify/LEDspot_Corepro_GU10_PAR16-SPP?$highres$" TargetMode="External"/><Relationship Id="rId1295" Type="http://schemas.openxmlformats.org/officeDocument/2006/relationships/hyperlink" Target="https://www.assets.signify.com/is/image/Signify/lppr1_sontapia_plus-xtra_e27?$highres$" TargetMode="External"/><Relationship Id="rId2139" Type="http://schemas.openxmlformats.org/officeDocument/2006/relationships/hyperlink" Target="https://www.assets.signify.com/is/content/Signify/929002445802_EU.cs_CZ.PROF.FP" TargetMode="External"/><Relationship Id="rId2346" Type="http://schemas.openxmlformats.org/officeDocument/2006/relationships/hyperlink" Target="https://www.assets.signify.com/is/content/Signify/929002371802_EU.cs_CZ.PROF.FP" TargetMode="External"/><Relationship Id="rId2553" Type="http://schemas.openxmlformats.org/officeDocument/2006/relationships/hyperlink" Target="https://www.assets.signify.com/is/content/Signify/929004256102_EU.cs_CZ.PROF.FP" TargetMode="External"/><Relationship Id="rId2760" Type="http://schemas.openxmlformats.org/officeDocument/2006/relationships/hyperlink" Target="https://www.assets.signify.com/is/content/Signify/928070419830_EU.cs_CZ.PROF.FP" TargetMode="External"/><Relationship Id="rId360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8" Type="http://schemas.openxmlformats.org/officeDocument/2006/relationships/hyperlink" Target="https://www.assets.signify.com/is/image/Signify/Coreline%20Batten%20G3_%20BN126C%20PSU%20-%20SPP03?$highres$" TargetMode="External"/><Relationship Id="rId525" Type="http://schemas.openxmlformats.org/officeDocument/2006/relationships/hyperlink" Target="https://www.assets.signify.com/is/image/Signify/LED-TForce-Core-LED-HPL-24-5W-E27-FR-RTP?$highres$" TargetMode="External"/><Relationship Id="rId732" Type="http://schemas.openxmlformats.org/officeDocument/2006/relationships/hyperlink" Target="https://www.assets.signify.com/is/image/Signify/ESSENTIAL_LEDtube_8_16W_G5_830_865_APR-SPP?$highres$" TargetMode="External"/><Relationship Id="rId1155" Type="http://schemas.openxmlformats.org/officeDocument/2006/relationships/hyperlink" Target="https://www.assets.signify.com/is/image/Signify/LEDspots_MAS_MR16_GU5_3-SPP?$highres$" TargetMode="External"/><Relationship Id="rId1362" Type="http://schemas.openxmlformats.org/officeDocument/2006/relationships/hyperlink" Target="https://www.assets.signify.com/is/image/Signify/LPPR1_CDM-RM_0008?$highres$" TargetMode="External"/><Relationship Id="rId2206" Type="http://schemas.openxmlformats.org/officeDocument/2006/relationships/hyperlink" Target="https://www.assets.signify.com/is/content/Signify/929003795202_EU.cs_CZ.PROF.FP" TargetMode="External"/><Relationship Id="rId2413" Type="http://schemas.openxmlformats.org/officeDocument/2006/relationships/hyperlink" Target="https://www.assets.signify.com/is/content/Signify/929003607408_EU.cs_CZ.PROF.FP" TargetMode="External"/><Relationship Id="rId2620" Type="http://schemas.openxmlformats.org/officeDocument/2006/relationships/hyperlink" Target="https://www.assets.signify.com/is/content/Signify/929003087002_EU.cs_CZ.PROF.FP" TargetMode="External"/><Relationship Id="rId1015" Type="http://schemas.openxmlformats.org/officeDocument/2006/relationships/hyperlink" Target="https://www.assets.signify.com/is/image/Signify/LEDcandle_25W_E14_827_FR_B35-SPP?$highres$" TargetMode="External"/><Relationship Id="rId1222" Type="http://schemas.openxmlformats.org/officeDocument/2006/relationships/hyperlink" Target="https://www.assets.signify.com/is/image/Signify/LPPR1_HCAP_0001_COPY_SPP?$highres$" TargetMode="External"/><Relationship Id="rId3187" Type="http://schemas.openxmlformats.org/officeDocument/2006/relationships/hyperlink" Target="https://www.assets.signify.com/is/content/Signify/MI-CoreLine-BN126C-All-in-combined" TargetMode="External"/><Relationship Id="rId3394" Type="http://schemas.openxmlformats.org/officeDocument/2006/relationships/hyperlink" Target="https://www.assets.signify.com/is/content/Signify/LEDtube_PLL_HF_1_Installation_Guide-INI" TargetMode="External"/><Relationship Id="rId3047" Type="http://schemas.openxmlformats.org/officeDocument/2006/relationships/hyperlink" Target="https://www.assets.signify.com/is/content/Signify/CoreLine-panel-G6-Installation-Instructions-RC132V" TargetMode="External"/><Relationship Id="rId175" Type="http://schemas.openxmlformats.org/officeDocument/2006/relationships/hyperlink" Target="https://www.assets.signify.com/is/image/Signify/CoreLine-recessed-G4-W60L60-All-in-logo-RTP?$highres$" TargetMode="External"/><Relationship Id="rId3254" Type="http://schemas.openxmlformats.org/officeDocument/2006/relationships/hyperlink" Target="https://www.assets.signify.com/is/content/Signify/MI-Coreline-Highbay-G6-PSD-PSU" TargetMode="External"/><Relationship Id="rId3461" Type="http://schemas.openxmlformats.org/officeDocument/2006/relationships/hyperlink" Target="https://www.assets.signify.com/is/content/Signify/online-QIG-for-324166174411-MAS-Corepro-LEDtube-INI" TargetMode="External"/><Relationship Id="rId382" Type="http://schemas.openxmlformats.org/officeDocument/2006/relationships/hyperlink" Target="https://www.assets.signify.com/is/image/Signify/CL-HB-G6-BY120P-PSU-PSD-RTP?$highres$" TargetMode="External"/><Relationship Id="rId2063" Type="http://schemas.openxmlformats.org/officeDocument/2006/relationships/hyperlink" Target="https://www.assets.signify.com/is/content/Signify/929003576602_EU.cs_CZ.PROF.FP" TargetMode="External"/><Relationship Id="rId2270" Type="http://schemas.openxmlformats.org/officeDocument/2006/relationships/hyperlink" Target="https://www.assets.signify.com/is/content/Signify/929002695002_EU.cs_CZ.PROF.FP" TargetMode="External"/><Relationship Id="rId3114" Type="http://schemas.openxmlformats.org/officeDocument/2006/relationships/hyperlink" Target="https://www.assets.signify.com/is/content/Signify/Manual%20Instruction_Ledinaire%20waterproof%20WT065C%20All_In_v202305" TargetMode="External"/><Relationship Id="rId3321" Type="http://schemas.openxmlformats.org/officeDocument/2006/relationships/hyperlink" Target="https://www.assets.signify.com/is/content/Signify/Ceiling_PILA_RD_10W_W_MI-INI" TargetMode="External"/><Relationship Id="rId242" Type="http://schemas.openxmlformats.org/officeDocument/2006/relationships/hyperlink" Target="https://www.assets.signify.com/is/image/Signify/Ledinaire%20waterproof_WT065C%20G3_L1500_SPP?$highres$" TargetMode="External"/><Relationship Id="rId2130" Type="http://schemas.openxmlformats.org/officeDocument/2006/relationships/hyperlink" Target="https://www.assets.signify.com/is/content/Signify/929003547402_EU.cs_CZ.PROF.FP" TargetMode="External"/><Relationship Id="rId102" Type="http://schemas.openxmlformats.org/officeDocument/2006/relationships/hyperlink" Target="https://www.assets.signify.com/is/image/Signify/Coreline%20Projector_gen2_ST151T_WH_%2030S_SPP2?$highres$" TargetMode="External"/><Relationship Id="rId1689" Type="http://schemas.openxmlformats.org/officeDocument/2006/relationships/hyperlink" Target="https://www.assets.signify.com/is/content/Signify/911401841485_EU.cs_CZ.PROF.FP" TargetMode="External"/><Relationship Id="rId1896" Type="http://schemas.openxmlformats.org/officeDocument/2006/relationships/hyperlink" Target="https://www.assets.signify.com/is/content/Signify/911401878386_EU.cs_CZ.PROF.FP" TargetMode="External"/><Relationship Id="rId2947" Type="http://schemas.openxmlformats.org/officeDocument/2006/relationships/hyperlink" Target="https://www.assets.signify.com/is/content/Signify/CoreLine-SlimDownlight-DN145B-INI" TargetMode="External"/><Relationship Id="rId919" Type="http://schemas.openxmlformats.org/officeDocument/2006/relationships/hyperlink" Target="https://www.assets.signify.com/is/image/Signify/LED_classic_A67_E27_FR-POS2A-SPP?$highres$" TargetMode="External"/><Relationship Id="rId1549" Type="http://schemas.openxmlformats.org/officeDocument/2006/relationships/hyperlink" Target="https://www.assets.signify.com/is/content/Signify/912401483506_EU.cs_CZ.PROF.FP" TargetMode="External"/><Relationship Id="rId1756" Type="http://schemas.openxmlformats.org/officeDocument/2006/relationships/hyperlink" Target="https://www.assets.signify.com/is/content/Signify/911401816387_EU.cs_CZ.PROF.FP" TargetMode="External"/><Relationship Id="rId1963" Type="http://schemas.openxmlformats.org/officeDocument/2006/relationships/hyperlink" Target="https://www.assets.signify.com/is/content/Signify/929002485002_EU.cs_CZ.PROF.FP" TargetMode="External"/><Relationship Id="rId2807" Type="http://schemas.openxmlformats.org/officeDocument/2006/relationships/hyperlink" Target="https://www.assets.signify.com/is/content/Signify/928083605133_EU.cs_CZ.PROF.FP" TargetMode="External"/><Relationship Id="rId48" Type="http://schemas.openxmlformats.org/officeDocument/2006/relationships/hyperlink" Target="https://www.assets.signify.com/is/image/Signify/Golden_Trim-SPP?$highres$" TargetMode="External"/><Relationship Id="rId1409" Type="http://schemas.openxmlformats.org/officeDocument/2006/relationships/hyperlink" Target="https://www.assets.signify.com/is/image/Signify/HF-P_154_155_TL5_HO_PL-L_III_IDC_PP?$highres$" TargetMode="External"/><Relationship Id="rId1616" Type="http://schemas.openxmlformats.org/officeDocument/2006/relationships/hyperlink" Target="https://www.assets.signify.com/is/content/Signify/911401876085_EU.cs_CZ.PROF.FP" TargetMode="External"/><Relationship Id="rId1823" Type="http://schemas.openxmlformats.org/officeDocument/2006/relationships/hyperlink" Target="https://www.assets.signify.com/is/content/Signify/911401629608_EU.cs_CZ.PROF.FP" TargetMode="External"/><Relationship Id="rId2597" Type="http://schemas.openxmlformats.org/officeDocument/2006/relationships/hyperlink" Target="https://www.assets.signify.com/is/content/Signify/929003079902_EU.cs_CZ.PROF.FP" TargetMode="External"/><Relationship Id="rId569" Type="http://schemas.openxmlformats.org/officeDocument/2006/relationships/hyperlink" Target="https://www.assets.signify.com/is/image/Signify/CorePro-LED-PLC-4P-G24q-RTP?$highres$" TargetMode="External"/><Relationship Id="rId776" Type="http://schemas.openxmlformats.org/officeDocument/2006/relationships/hyperlink" Target="https://www.assets.signify.com/is/image/Signify/CorePro-LEDtube-HF-600mm-RTP?$highres$" TargetMode="External"/><Relationship Id="rId983" Type="http://schemas.openxmlformats.org/officeDocument/2006/relationships/hyperlink" Target="https://www.assets.signify.com/is/image/Signify/LEDbulb_10-65W_E27_A60_765_FR_130D-SPP?$highres$" TargetMode="External"/><Relationship Id="rId1199" Type="http://schemas.openxmlformats.org/officeDocument/2006/relationships/hyperlink" Target="https://www.assets.signify.com/is/image/Signify/LED-25W-G9-WW-ND-3PF-6-DISC-RTP?$highres$" TargetMode="External"/><Relationship Id="rId2457" Type="http://schemas.openxmlformats.org/officeDocument/2006/relationships/hyperlink" Target="https://www.assets.signify.com/is/content/Signify/929001889792_EU.cs_CZ.PROF.FP" TargetMode="External"/><Relationship Id="rId2664" Type="http://schemas.openxmlformats.org/officeDocument/2006/relationships/hyperlink" Target="https://www.assets.signify.com/is/content/Signify/929001353702_EU.cs_CZ.PROF.FP" TargetMode="External"/><Relationship Id="rId3508" Type="http://schemas.openxmlformats.org/officeDocument/2006/relationships/hyperlink" Target="https://www.assets.signify.com/is/content/Signify/LEDtube_Installation_Guide_HF_1-INI" TargetMode="External"/><Relationship Id="rId429" Type="http://schemas.openxmlformats.org/officeDocument/2006/relationships/hyperlink" Target="https://www.assets.signify.com/is/image/Signify/Coreline_Tempo_Medium-BVP125_Led80-SPP?$highres$" TargetMode="External"/><Relationship Id="rId636" Type="http://schemas.openxmlformats.org/officeDocument/2006/relationships/hyperlink" Target="https://www.assets.signify.com/is/image/Signify/LEDtube_220-240V_G13_4ft-SPP?$highres$" TargetMode="External"/><Relationship Id="rId1059" Type="http://schemas.openxmlformats.org/officeDocument/2006/relationships/hyperlink" Target="https://www.assets.signify.com/is/image/Signify/LED_Classic_50W_PAR20_E27_WW_25D_D_1SRT4-SPP?$highres$" TargetMode="External"/><Relationship Id="rId1266" Type="http://schemas.openxmlformats.org/officeDocument/2006/relationships/hyperlink" Target="https://www.assets.signify.com/is/image/Signify/LPPR1_TL-E8_G10Q?$highres$" TargetMode="External"/><Relationship Id="rId1473" Type="http://schemas.openxmlformats.org/officeDocument/2006/relationships/hyperlink" Target="https://www.assets.signify.com/is/image/Signify/Downlight_DN070B_RD-EU-SPP?$highres$" TargetMode="External"/><Relationship Id="rId2317" Type="http://schemas.openxmlformats.org/officeDocument/2006/relationships/hyperlink" Target="https://www.assets.signify.com/is/content/Signify/929003798502_EU.cs_CZ.PROF.FP" TargetMode="External"/><Relationship Id="rId2871" Type="http://schemas.openxmlformats.org/officeDocument/2006/relationships/hyperlink" Target="https://www.assets.signify.com/is/content/Signify/913700421366_EU.cs_CZ.PROF.FP" TargetMode="External"/><Relationship Id="rId843" Type="http://schemas.openxmlformats.org/officeDocument/2006/relationships/hyperlink" Target="https://www.assets.signify.com/is/image/Signify/LED_CLA_60W_A60_E27_3000K_FR_UE_SRT4-SPP?$highres$" TargetMode="External"/><Relationship Id="rId1126" Type="http://schemas.openxmlformats.org/officeDocument/2006/relationships/hyperlink" Target="https://www.assets.signify.com/is/image/Signify/LEDspot_50W_GU10_830_35D-SPP?$highres$" TargetMode="External"/><Relationship Id="rId1680" Type="http://schemas.openxmlformats.org/officeDocument/2006/relationships/hyperlink" Target="https://www.assets.signify.com/is/content/Signify/911401841887_EU.cs_CZ.PROF.FP" TargetMode="External"/><Relationship Id="rId2524" Type="http://schemas.openxmlformats.org/officeDocument/2006/relationships/hyperlink" Target="https://www.assets.signify.com/is/content/Signify/929003796002_EU.cs_CZ.PROF.FP" TargetMode="External"/><Relationship Id="rId2731" Type="http://schemas.openxmlformats.org/officeDocument/2006/relationships/hyperlink" Target="https://www.assets.signify.com/is/content/Signify/928150108828_EU.cs_CZ.PROF.FP" TargetMode="External"/><Relationship Id="rId703" Type="http://schemas.openxmlformats.org/officeDocument/2006/relationships/hyperlink" Target="https://www.assets.signify.com/is/image/Signify/LEDtube_T8_G13_MAS1-SPP?$highres$" TargetMode="External"/><Relationship Id="rId910" Type="http://schemas.openxmlformats.org/officeDocument/2006/relationships/hyperlink" Target="https://www.assets.signify.com/is/image/Signify/LedBulb_A19_E26_15W-SPP?$highres$" TargetMode="External"/><Relationship Id="rId1333" Type="http://schemas.openxmlformats.org/officeDocument/2006/relationships/hyperlink" Target="https://www.assets.signify.com/is/image/Signify/LPPR1_CDM-T_0005?$highres$" TargetMode="External"/><Relationship Id="rId1540" Type="http://schemas.openxmlformats.org/officeDocument/2006/relationships/hyperlink" Target="https://www.assets.signify.com/is/content/Signify/911401898482_EU.cs_CZ.PROF.FP" TargetMode="External"/><Relationship Id="rId1400" Type="http://schemas.openxmlformats.org/officeDocument/2006/relationships/hyperlink" Target="https://www.assets.signify.com/is/image/Signify/GPPR1_PINTTL52_PHL?$highres$" TargetMode="External"/><Relationship Id="rId3298" Type="http://schemas.openxmlformats.org/officeDocument/2006/relationships/hyperlink" Target="https://www.assets.signify.com/is/content/Signify/Coreline_Tempo_Large-BVP130-INI" TargetMode="External"/><Relationship Id="rId3158" Type="http://schemas.openxmlformats.org/officeDocument/2006/relationships/hyperlink" Target="https://www.assets.signify.com/is/content/Signify/Manual-Instruction-WT120C-G2-high-lumen-v202404" TargetMode="External"/><Relationship Id="rId3365" Type="http://schemas.openxmlformats.org/officeDocument/2006/relationships/hyperlink" Target="https://www.assets.signify.com/is/content/Signify/LEDTForce_HPL_2_NC_Installation_Guide-INI" TargetMode="External"/><Relationship Id="rId3572" Type="http://schemas.openxmlformats.org/officeDocument/2006/relationships/hyperlink" Target="https://www.assets.signify.com/is/content/Signify/LEDtube-Installation-Guide-HF-2-INI" TargetMode="External"/><Relationship Id="rId286" Type="http://schemas.openxmlformats.org/officeDocument/2006/relationships/hyperlink" Target="https://www.assets.signify.com/is/image/Signify/WT120Z-TW-3x2-5-RTP?$highres$" TargetMode="External"/><Relationship Id="rId493" Type="http://schemas.openxmlformats.org/officeDocument/2006/relationships/hyperlink" Target="https://www.assets.signify.com/is/image/Signify/LED-MAS-SON-T-UE-M-19W-740-E27-RTP?$highres$" TargetMode="External"/><Relationship Id="rId2174" Type="http://schemas.openxmlformats.org/officeDocument/2006/relationships/hyperlink" Target="https://www.assets.signify.com/is/content/Signify/929001869702_EU.cs_CZ.PROF.FP" TargetMode="External"/><Relationship Id="rId2381" Type="http://schemas.openxmlformats.org/officeDocument/2006/relationships/hyperlink" Target="https://www.assets.signify.com/is/content/Signify/929001387992_EU.cs_CZ.PROF.FP" TargetMode="External"/><Relationship Id="rId3018" Type="http://schemas.openxmlformats.org/officeDocument/2006/relationships/hyperlink" Target="https://www.assets.signify.com/is/content/Signify/Mounting%20Instruction%20Ledinaire%20panel%20G5%20Ecoset" TargetMode="External"/><Relationship Id="rId3225" Type="http://schemas.openxmlformats.org/officeDocument/2006/relationships/hyperlink" Target="https://www.assets.signify.com/is/content/Signify/Coreline-Highbay-G5-MI-PSU-PSD" TargetMode="External"/><Relationship Id="rId3432" Type="http://schemas.openxmlformats.org/officeDocument/2006/relationships/hyperlink" Target="https://www.assets.signify.com/is/content/Signify/LEDtube_Installation_Guide-INI" TargetMode="External"/><Relationship Id="rId146" Type="http://schemas.openxmlformats.org/officeDocument/2006/relationships/hyperlink" Target="https://www.assets.signify.com/is/image/Signify/Ledinaire_panel_G5_60x120-SPP?$highres$" TargetMode="External"/><Relationship Id="rId353" Type="http://schemas.openxmlformats.org/officeDocument/2006/relationships/hyperlink" Target="https://www.assets.signify.com/is/image/Signify/CoreLineHighbay_Gen5_BY120P-SPP?$highres$" TargetMode="External"/><Relationship Id="rId560" Type="http://schemas.openxmlformats.org/officeDocument/2006/relationships/hyperlink" Target="https://www.assets.signify.com/is/image/Signify/SPPR1_MLEDGA_0025?$highres$" TargetMode="External"/><Relationship Id="rId1190" Type="http://schemas.openxmlformats.org/officeDocument/2006/relationships/hyperlink" Target="https://www.assets.signify.com/is/image/Signify/MAS_LEDspotLV_D_20_100W_827_AR111_40D-SPP?$highres$" TargetMode="External"/><Relationship Id="rId2034" Type="http://schemas.openxmlformats.org/officeDocument/2006/relationships/hyperlink" Target="https://www.assets.signify.com/is/content/Signify/929003757602_EU.cs_CZ.PROF.FP" TargetMode="External"/><Relationship Id="rId2241" Type="http://schemas.openxmlformats.org/officeDocument/2006/relationships/hyperlink" Target="https://www.assets.signify.com/is/content/Signify/929003774702_EU.cs_CZ.PROF.FP" TargetMode="External"/><Relationship Id="rId213" Type="http://schemas.openxmlformats.org/officeDocument/2006/relationships/hyperlink" Target="https://www.assets.signify.com/is/image/Signify/CoreLine-FastSet-SM155C-L1500-RTP?$highres$" TargetMode="External"/><Relationship Id="rId420" Type="http://schemas.openxmlformats.org/officeDocument/2006/relationships/hyperlink" Target="https://www.assets.signify.com/is/image/Signify/Ledinaire-Floodlight-BVP167-150W-All-in-RTP?$highres$" TargetMode="External"/><Relationship Id="rId1050" Type="http://schemas.openxmlformats.org/officeDocument/2006/relationships/hyperlink" Target="https://www.assets.signify.com/is/image/Signify/LEDLustre_6_60W_E14_RCA-SPP?$highres$" TargetMode="External"/><Relationship Id="rId2101" Type="http://schemas.openxmlformats.org/officeDocument/2006/relationships/hyperlink" Target="https://www.assets.signify.com/is/content/Signify/929002021302_EU.cs_CZ.PROF.FP" TargetMode="External"/><Relationship Id="rId1867" Type="http://schemas.openxmlformats.org/officeDocument/2006/relationships/hyperlink" Target="https://www.assets.signify.com/is/content/Signify/911401553745_EU.cs_CZ.PROF.FP" TargetMode="External"/><Relationship Id="rId2918" Type="http://schemas.openxmlformats.org/officeDocument/2006/relationships/hyperlink" Target="https://www.assets.signify.com/is/content/Signify/Downlight_DN065B_G4_324165985691_V2_Online-INI" TargetMode="External"/><Relationship Id="rId1727" Type="http://schemas.openxmlformats.org/officeDocument/2006/relationships/hyperlink" Target="https://www.assets.signify.com/is/content/Signify/911401824481_EU.cs_CZ.PROF.FP" TargetMode="External"/><Relationship Id="rId1934" Type="http://schemas.openxmlformats.org/officeDocument/2006/relationships/hyperlink" Target="https://www.assets.signify.com/is/content/Signify/912300024254_EU.cs_CZ.PROF.FP" TargetMode="External"/><Relationship Id="rId3082" Type="http://schemas.openxmlformats.org/officeDocument/2006/relationships/hyperlink" Target="https://www.assets.signify.com/is/content/Signify/MI-SM065C-Ledinaire-surface-mounted-2024" TargetMode="External"/><Relationship Id="rId19" Type="http://schemas.openxmlformats.org/officeDocument/2006/relationships/hyperlink" Target="https://www.assets.signify.com/is/image/Signify/CLDN-DN142B-UGR19-150-SPP?$highres$" TargetMode="External"/><Relationship Id="rId3" Type="http://schemas.openxmlformats.org/officeDocument/2006/relationships/hyperlink" Target="https://www.assets.signify.com/is/image/Signify/LEDINAIRE_SlimDownlight-DN065B_LED10S-SPP?$highres$" TargetMode="External"/><Relationship Id="rId887" Type="http://schemas.openxmlformats.org/officeDocument/2006/relationships/hyperlink" Target="https://www.assets.signify.com/is/image/Signify/LED_BulbsBulb_A67_100W_1521lm_2700K_E27_NDFrosted-SPP?$highres$" TargetMode="External"/><Relationship Id="rId2568" Type="http://schemas.openxmlformats.org/officeDocument/2006/relationships/hyperlink" Target="https://www.assets.signify.com/is/content/Signify/929001215232_EU.cs_CZ.PROF.FP" TargetMode="External"/><Relationship Id="rId2775" Type="http://schemas.openxmlformats.org/officeDocument/2006/relationships/hyperlink" Target="https://www.assets.signify.com/is/content/Signify/928082519230_EU.cs_CZ.PROF.FP" TargetMode="External"/><Relationship Id="rId2982" Type="http://schemas.openxmlformats.org/officeDocument/2006/relationships/hyperlink" Target="https://www.assets.signify.com/is/content/Signify/EM152C-SM-2S-UI" TargetMode="External"/><Relationship Id="rId747" Type="http://schemas.openxmlformats.org/officeDocument/2006/relationships/hyperlink" Target="https://www.assets.signify.com/is/image/Signify/LEDtube_1200mm_17W_G5-SPP?$highres$" TargetMode="External"/><Relationship Id="rId954" Type="http://schemas.openxmlformats.org/officeDocument/2006/relationships/hyperlink" Target="https://www.assets.signify.com/is/image/Signify/LED_Sensor_A60_E27_WW_POS1-SPP?$highres$" TargetMode="External"/><Relationship Id="rId1377" Type="http://schemas.openxmlformats.org/officeDocument/2006/relationships/hyperlink" Target="https://www.assets.signify.com/is/image/Signify/LPPR1_CDMR111E_0001?$highres$" TargetMode="External"/><Relationship Id="rId1584" Type="http://schemas.openxmlformats.org/officeDocument/2006/relationships/hyperlink" Target="https://www.assets.signify.com/is/content/Signify/910930013518_EU.cs_CZ.PROF.FP" TargetMode="External"/><Relationship Id="rId1791" Type="http://schemas.openxmlformats.org/officeDocument/2006/relationships/hyperlink" Target="https://www.assets.signify.com/is/content/Signify/911401850587_EU.cs_CZ.PROF.FP" TargetMode="External"/><Relationship Id="rId2428" Type="http://schemas.openxmlformats.org/officeDocument/2006/relationships/hyperlink" Target="https://www.assets.signify.com/is/content/Signify/929003564147_EU.cs_CZ.PROF.FP" TargetMode="External"/><Relationship Id="rId2635" Type="http://schemas.openxmlformats.org/officeDocument/2006/relationships/hyperlink" Target="https://www.assets.signify.com/is/content/Signify/929003478902_EU.cs_CZ.PROF.FP" TargetMode="External"/><Relationship Id="rId2842" Type="http://schemas.openxmlformats.org/officeDocument/2006/relationships/hyperlink" Target="https://www.assets.signify.com/is/content/Signify/913700609466_EU.cs_CZ.PROF.FP" TargetMode="External"/><Relationship Id="rId83" Type="http://schemas.openxmlformats.org/officeDocument/2006/relationships/hyperlink" Target="https://www.assets.signify.com/is/image/Signify/Emergency-Slim-Exit-Sign-EM155C-SPP?$highres$" TargetMode="External"/><Relationship Id="rId607" Type="http://schemas.openxmlformats.org/officeDocument/2006/relationships/hyperlink" Target="https://www.assets.signify.com/is/image/Signify/MC_LEDtube_G13-SPP?$highres$" TargetMode="External"/><Relationship Id="rId814" Type="http://schemas.openxmlformats.org/officeDocument/2006/relationships/hyperlink" Target="https://www.assets.signify.com/is/image/Signify/CorePro_LEDstrip_5M-SPP?$highres$" TargetMode="External"/><Relationship Id="rId1237" Type="http://schemas.openxmlformats.org/officeDocument/2006/relationships/hyperlink" Target="https://www.assets.signify.com/is/image/Signify/LPPR1_TLBMINI_0001?$highres$" TargetMode="External"/><Relationship Id="rId1444" Type="http://schemas.openxmlformats.org/officeDocument/2006/relationships/hyperlink" Target="https://www.assets.signify.com/is/image/Signify/GPPR1_IPVG4PP_PHL_0008?$highres$" TargetMode="External"/><Relationship Id="rId1651" Type="http://schemas.openxmlformats.org/officeDocument/2006/relationships/hyperlink" Target="https://www.assets.signify.com/is/content/Signify/911401840787_EU.cs_CZ.PROF.FP" TargetMode="External"/><Relationship Id="rId2702" Type="http://schemas.openxmlformats.org/officeDocument/2006/relationships/hyperlink" Target="https://www.assets.signify.com/is/content/Signify/928049001805_EU.cs_CZ.PROF.FP" TargetMode="External"/><Relationship Id="rId1304" Type="http://schemas.openxmlformats.org/officeDocument/2006/relationships/hyperlink" Target="https://www.assets.signify.com/is/image/Signify/LPPR1_SDW-TG_100W_GX12-1?$highres$" TargetMode="External"/><Relationship Id="rId1511" Type="http://schemas.openxmlformats.org/officeDocument/2006/relationships/hyperlink" Target="https://www.assets.signify.com/is/content/Signify/911401816185_EU.cs_CZ.PROF.FP" TargetMode="External"/><Relationship Id="rId3269" Type="http://schemas.openxmlformats.org/officeDocument/2006/relationships/hyperlink" Target="https://www.assets.signify.com/is/content/Signify/Mounting-instruction-Ledinaire-Floodlight-All-in-SWB" TargetMode="External"/><Relationship Id="rId3476" Type="http://schemas.openxmlformats.org/officeDocument/2006/relationships/hyperlink" Target="https://www.assets.signify.com/is/content/Signify/online-QIG-for-324166183191-Corepro-LEDtube-INI" TargetMode="External"/><Relationship Id="rId10" Type="http://schemas.openxmlformats.org/officeDocument/2006/relationships/hyperlink" Target="https://www.assets.signify.com/is/image/Signify/DN065B_G4_Trim_Accessory_Black-SPP?$highres$" TargetMode="External"/><Relationship Id="rId397" Type="http://schemas.openxmlformats.org/officeDocument/2006/relationships/hyperlink" Target="https://www.assets.signify.com/is/image/Signify/CL-HB-G6-BY120P-PSU-PSD-RTP?$highres$" TargetMode="External"/><Relationship Id="rId2078" Type="http://schemas.openxmlformats.org/officeDocument/2006/relationships/hyperlink" Target="https://www.assets.signify.com/is/content/Signify/929001307102_EU.cs_CZ.PROF.FP" TargetMode="External"/><Relationship Id="rId2285" Type="http://schemas.openxmlformats.org/officeDocument/2006/relationships/hyperlink" Target="https://www.assets.signify.com/is/content/Signify/929003167802_EU.cs_CZ.PROF.FP" TargetMode="External"/><Relationship Id="rId2492" Type="http://schemas.openxmlformats.org/officeDocument/2006/relationships/hyperlink" Target="https://www.assets.signify.com/is/content/Signify/929002970402_EU.cs_CZ.PROF.FP" TargetMode="External"/><Relationship Id="rId3129" Type="http://schemas.openxmlformats.org/officeDocument/2006/relationships/hyperlink" Target="https://www.assets.signify.com/is/content/Signify/CoreLine%20waterproof%20WT120C%20G2%20PSU_2023%2005" TargetMode="External"/><Relationship Id="rId3336" Type="http://schemas.openxmlformats.org/officeDocument/2006/relationships/hyperlink" Target="https://www.assets.signify.com/is/content/Signify/Installation-Instructions-PILA-Floodlight-Gen2" TargetMode="External"/><Relationship Id="rId257" Type="http://schemas.openxmlformats.org/officeDocument/2006/relationships/hyperlink" Target="https://www.assets.signify.com/is/image/Signify/CoreLine_Waterproof_WT120C%20G2%20L1500%20PSU%20-%20SPP?$highres$" TargetMode="External"/><Relationship Id="rId464" Type="http://schemas.openxmlformats.org/officeDocument/2006/relationships/hyperlink" Target="https://www.assets.signify.com/is/image/Signify/8718699681036_p0-APP?$highres$" TargetMode="External"/><Relationship Id="rId1094" Type="http://schemas.openxmlformats.org/officeDocument/2006/relationships/hyperlink" Target="https://www.assets.signify.com/is/image/Signify/LEDspot_Corepro_GU10_PAR16-SPP?$highres$" TargetMode="External"/><Relationship Id="rId2145" Type="http://schemas.openxmlformats.org/officeDocument/2006/relationships/hyperlink" Target="https://www.assets.signify.com/is/content/Signify/929001393232_EU.cs_CZ.PROF.FP" TargetMode="External"/><Relationship Id="rId3543" Type="http://schemas.openxmlformats.org/officeDocument/2006/relationships/hyperlink" Target="https://www.assets.signify.com/is/content/Signify/LEDtube_Installation_Guide_T5-INI" TargetMode="External"/><Relationship Id="rId117" Type="http://schemas.openxmlformats.org/officeDocument/2006/relationships/hyperlink" Target="https://www.assets.signify.com/is/image/Signify/IPAC_RCS750i_0021?$highres$" TargetMode="External"/><Relationship Id="rId671" Type="http://schemas.openxmlformats.org/officeDocument/2006/relationships/hyperlink" Target="https://www.assets.signify.com/is/image/Signify/LEDtube_PRO_1200mm_12W_G13_850_1800lm-SPP?$highres$" TargetMode="External"/><Relationship Id="rId2352" Type="http://schemas.openxmlformats.org/officeDocument/2006/relationships/hyperlink" Target="https://www.assets.signify.com/is/content/Signify/929002372902_EU.cs_CZ.PROF.FP" TargetMode="External"/><Relationship Id="rId3403" Type="http://schemas.openxmlformats.org/officeDocument/2006/relationships/hyperlink" Target="https://www.assets.signify.com/is/content/Signify/PLL-EM-Mains-66011861-TLED-NDLR-INI" TargetMode="External"/><Relationship Id="rId361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4" Type="http://schemas.openxmlformats.org/officeDocument/2006/relationships/hyperlink" Target="https://www.assets.signify.com/is/image/Signify/Coreline%20Batten%20G3_%20BN126C%20PSU%20-%20SPP01?$highres$" TargetMode="External"/><Relationship Id="rId531" Type="http://schemas.openxmlformats.org/officeDocument/2006/relationships/hyperlink" Target="https://www.assets.signify.com/is/image/Signify/LED-TForce-Core-LED-HPL-36W-E40-FR-RTP?$highres$" TargetMode="External"/><Relationship Id="rId1161" Type="http://schemas.openxmlformats.org/officeDocument/2006/relationships/hyperlink" Target="https://www.assets.signify.com/is/image/Signify/LEDspots_MAS_MR16_GU5_3_1-SPP?$highres$" TargetMode="External"/><Relationship Id="rId2005" Type="http://schemas.openxmlformats.org/officeDocument/2006/relationships/hyperlink" Target="https://www.assets.signify.com/is/content/Signify/929002006402_EU.cs_CZ.PROF.FP" TargetMode="External"/><Relationship Id="rId2212" Type="http://schemas.openxmlformats.org/officeDocument/2006/relationships/hyperlink" Target="https://www.assets.signify.com/is/content/Signify/929003596902_EU.cs_CZ.PROF.FP" TargetMode="External"/><Relationship Id="rId1021" Type="http://schemas.openxmlformats.org/officeDocument/2006/relationships/hyperlink" Target="https://www.assets.signify.com/is/image/Signify/LEDluster_E14_P45-SPP?$highres$" TargetMode="External"/><Relationship Id="rId1978" Type="http://schemas.openxmlformats.org/officeDocument/2006/relationships/hyperlink" Target="https://www.assets.signify.com/is/content/Signify/929003467712_EU.cs_CZ.PROF.FP" TargetMode="External"/><Relationship Id="rId3193" Type="http://schemas.openxmlformats.org/officeDocument/2006/relationships/hyperlink" Target="https://www.assets.signify.com/is/content/Signify/MI-CoreLine-BN126C-All-in-combined-upgraded" TargetMode="External"/><Relationship Id="rId1838" Type="http://schemas.openxmlformats.org/officeDocument/2006/relationships/hyperlink" Target="https://www.assets.signify.com/is/content/Signify/911401630708_EU.cs_CZ.PROF.FP" TargetMode="External"/><Relationship Id="rId3053" Type="http://schemas.openxmlformats.org/officeDocument/2006/relationships/hyperlink" Target="https://www.assets.signify.com/is/content/Signify/CoreLine-panel-G6-Installation-Instructions-RC132V-IP65" TargetMode="External"/><Relationship Id="rId3260" Type="http://schemas.openxmlformats.org/officeDocument/2006/relationships/hyperlink" Target="https://www.assets.signify.com/is/content/Signify/MI-Coreline-Highbay-G6-PSD-PSU" TargetMode="External"/><Relationship Id="rId181" Type="http://schemas.openxmlformats.org/officeDocument/2006/relationships/hyperlink" Target="https://www.assets.signify.com/is/image/Signify/RC159Z-PLC-Plaster-Ceiling-Clips?$highres$" TargetMode="External"/><Relationship Id="rId1905" Type="http://schemas.openxmlformats.org/officeDocument/2006/relationships/hyperlink" Target="https://www.assets.signify.com/is/content/Signify/912300024003_EU.cs_CZ.PROF.FP" TargetMode="External"/><Relationship Id="rId3120" Type="http://schemas.openxmlformats.org/officeDocument/2006/relationships/hyperlink" Target="https://www.assets.signify.com/is/content/Signify/Ledinaire%20waterproof%20WT065C%20G3%20BN_MI_v2023%2005" TargetMode="External"/><Relationship Id="rId998" Type="http://schemas.openxmlformats.org/officeDocument/2006/relationships/hyperlink" Target="https://www.assets.signify.com/is/image/Signify/LED_classic_40W_P45_E27_CL_WGD90_SRT4_1-SPP?$highres$" TargetMode="External"/><Relationship Id="rId2679" Type="http://schemas.openxmlformats.org/officeDocument/2006/relationships/hyperlink" Target="https://www.assets.signify.com/is/content/Signify/923806644210_EU.cs_CZ.PROF.FP" TargetMode="External"/><Relationship Id="rId2886" Type="http://schemas.openxmlformats.org/officeDocument/2006/relationships/hyperlink" Target="https://www.assets.signify.com/is/content/Signify/913700652766_EU.cs_CZ.PROF.FP" TargetMode="External"/><Relationship Id="rId858" Type="http://schemas.openxmlformats.org/officeDocument/2006/relationships/hyperlink" Target="https://www.assets.signify.com/is/image/Signify/LED_CLA_60W_A60_E27_3000K_FR_UE_SRT4-SPP?$highres$" TargetMode="External"/><Relationship Id="rId1488" Type="http://schemas.openxmlformats.org/officeDocument/2006/relationships/hyperlink" Target="https://www.assets.signify.com/is/content/Signify/929003251232_EU.cs_CZ.PROF.FP" TargetMode="External"/><Relationship Id="rId1695" Type="http://schemas.openxmlformats.org/officeDocument/2006/relationships/hyperlink" Target="https://www.assets.signify.com/is/content/Signify/911401892780_EU.cs_CZ.PROF.FP" TargetMode="External"/><Relationship Id="rId2539" Type="http://schemas.openxmlformats.org/officeDocument/2006/relationships/hyperlink" Target="https://www.assets.signify.com/is/content/Signify/929004247102_EU.cs_CZ.PROF.FP" TargetMode="External"/><Relationship Id="rId2746" Type="http://schemas.openxmlformats.org/officeDocument/2006/relationships/hyperlink" Target="https://www.assets.signify.com/is/content/Signify/928154509228_EU.cs_CZ.PROF.FP" TargetMode="External"/><Relationship Id="rId2953" Type="http://schemas.openxmlformats.org/officeDocument/2006/relationships/hyperlink" Target="https://www.assets.signify.com/is/content/Signify/RS071B_MI_324166033633_for_online_updated-INI" TargetMode="External"/><Relationship Id="rId718" Type="http://schemas.openxmlformats.org/officeDocument/2006/relationships/hyperlink" Target="https://www.assets.signify.com/is/image/Signify/Ledtube_CorePro_18W_G13_830_24D_ND-SPP?$highres$" TargetMode="External"/><Relationship Id="rId925" Type="http://schemas.openxmlformats.org/officeDocument/2006/relationships/hyperlink" Target="https://www.assets.signify.com/is/image/Signify/LEDbulb_Classic_75W_E27_A60_827_CL_ND-SPP?$highres$" TargetMode="External"/><Relationship Id="rId1348" Type="http://schemas.openxmlformats.org/officeDocument/2006/relationships/hyperlink" Target="https://www.assets.signify.com/is/image/Signify/LPPR1_CDM-TC_0001?$highres$" TargetMode="External"/><Relationship Id="rId1555" Type="http://schemas.openxmlformats.org/officeDocument/2006/relationships/hyperlink" Target="https://www.assets.signify.com/is/content/Signify/912401483512_EU.cs_CZ.PROF.FP" TargetMode="External"/><Relationship Id="rId1762" Type="http://schemas.openxmlformats.org/officeDocument/2006/relationships/hyperlink" Target="https://www.assets.signify.com/is/content/Signify/911401816987_EU.cs_CZ.PROF.FP" TargetMode="External"/><Relationship Id="rId2606" Type="http://schemas.openxmlformats.org/officeDocument/2006/relationships/hyperlink" Target="https://www.assets.signify.com/is/content/Signify/929002492702_EU.cs_CZ.PROF.FP" TargetMode="External"/><Relationship Id="rId1208" Type="http://schemas.openxmlformats.org/officeDocument/2006/relationships/hyperlink" Target="https://www.assets.signify.com/is/image/Signify/LED-60W-R7S-78mm-WH-RF-ND-SRT4-RTP?$highres$" TargetMode="External"/><Relationship Id="rId1415" Type="http://schemas.openxmlformats.org/officeDocument/2006/relationships/hyperlink" Target="https://www.assets.signify.com/is/image/Signify/GPPR1_PPPLTL-3_0001?$highres$" TargetMode="External"/><Relationship Id="rId2813" Type="http://schemas.openxmlformats.org/officeDocument/2006/relationships/hyperlink" Target="https://www.assets.signify.com/is/content/Signify/928194805330_EU.cs_CZ.PROF.FP" TargetMode="External"/><Relationship Id="rId54" Type="http://schemas.openxmlformats.org/officeDocument/2006/relationships/hyperlink" Target="https://www.assets.signify.com/is/image/Signify/CoreLine_Recessed_Spot-RS140B-SPP?$highres$" TargetMode="External"/><Relationship Id="rId1622" Type="http://schemas.openxmlformats.org/officeDocument/2006/relationships/hyperlink" Target="https://www.assets.signify.com/is/content/Signify/911401807587_EU.cs_CZ.PROF.FP" TargetMode="External"/><Relationship Id="rId2189" Type="http://schemas.openxmlformats.org/officeDocument/2006/relationships/hyperlink" Target="https://www.assets.signify.com/is/content/Signify/929003734802_EU.cs_CZ.PROF.FP" TargetMode="External"/><Relationship Id="rId358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396" Type="http://schemas.openxmlformats.org/officeDocument/2006/relationships/hyperlink" Target="https://www.assets.signify.com/is/content/Signify/CZ.cs_CZ.8719514315372" TargetMode="External"/><Relationship Id="rId3447" Type="http://schemas.openxmlformats.org/officeDocument/2006/relationships/hyperlink" Target="https://www.assets.signify.com/is/content/Signify/online-QIG-for-324166166411-MAS-LEDtube-installation-guide-INI" TargetMode="External"/><Relationship Id="rId368" Type="http://schemas.openxmlformats.org/officeDocument/2006/relationships/hyperlink" Target="https://www.assets.signify.com/is/image/Signify/CoreLineHighbay_Gen5_BY122P-SPP?$highres$" TargetMode="External"/><Relationship Id="rId575" Type="http://schemas.openxmlformats.org/officeDocument/2006/relationships/hyperlink" Target="https://www.assets.signify.com/is/image/Signify/LEDtube_COR_PLL_EU_12W_2G11-SPP?$highres$" TargetMode="External"/><Relationship Id="rId782" Type="http://schemas.openxmlformats.org/officeDocument/2006/relationships/hyperlink" Target="https://www.assets.signify.com/is/image/Signify/CorePro-LEDtube-HF-1200mm-RTP?$highres$" TargetMode="External"/><Relationship Id="rId2049" Type="http://schemas.openxmlformats.org/officeDocument/2006/relationships/hyperlink" Target="https://www.assets.signify.com/is/content/Signify/929003592302_EU.cs_CZ.PROF.FP" TargetMode="External"/><Relationship Id="rId2256" Type="http://schemas.openxmlformats.org/officeDocument/2006/relationships/hyperlink" Target="https://www.assets.signify.com/is/content/Signify/929002697202_EU.cs_CZ.PROF.FP" TargetMode="External"/><Relationship Id="rId2463" Type="http://schemas.openxmlformats.org/officeDocument/2006/relationships/hyperlink" Target="https://www.assets.signify.com/is/content/Signify/929002028292_EU.cs_CZ.PROF.FP" TargetMode="External"/><Relationship Id="rId2670" Type="http://schemas.openxmlformats.org/officeDocument/2006/relationships/hyperlink" Target="https://www.assets.signify.com/is/content/Signify/924196244441_EU.cs_CZ.PROF.FP" TargetMode="External"/><Relationship Id="rId3307" Type="http://schemas.openxmlformats.org/officeDocument/2006/relationships/hyperlink" Target="https://www.assets.signify.com/is/content/Signify/OIII9_ZRP220I_PHL_0001" TargetMode="External"/><Relationship Id="rId3514" Type="http://schemas.openxmlformats.org/officeDocument/2006/relationships/hyperlink" Target="https://www.assets.signify.com/is/content/Signify/LEDtube_Installation_Guide_UN-INI" TargetMode="External"/><Relationship Id="rId228" Type="http://schemas.openxmlformats.org/officeDocument/2006/relationships/hyperlink" Target="https://www.assets.signify.com/is/image/Signify/L1200?$highres$" TargetMode="External"/><Relationship Id="rId435" Type="http://schemas.openxmlformats.org/officeDocument/2006/relationships/hyperlink" Target="https://www.assets.signify.com/is/image/Signify/Coreline_tempo_large-BVP130-PP?$highres$" TargetMode="External"/><Relationship Id="rId642" Type="http://schemas.openxmlformats.org/officeDocument/2006/relationships/hyperlink" Target="https://www.assets.signify.com/is/image/Signify/LEDtube_220-240V_G13_5ft-SPP?$highres$" TargetMode="External"/><Relationship Id="rId1065" Type="http://schemas.openxmlformats.org/officeDocument/2006/relationships/hyperlink" Target="https://www.assets.signify.com/is/image/Signify/LED_Classic_100W_PAR38_WW_25D_D_1PF_4_S-SPP?$highres$" TargetMode="External"/><Relationship Id="rId1272" Type="http://schemas.openxmlformats.org/officeDocument/2006/relationships/hyperlink" Target="https://www.assets.signify.com/is/image/Signify/LPPR1_STARTER_PHL_0004?$highres$" TargetMode="External"/><Relationship Id="rId2116" Type="http://schemas.openxmlformats.org/officeDocument/2006/relationships/hyperlink" Target="https://www.assets.signify.com/is/content/Signify/929003547302_EU.cs_CZ.PROF.FP" TargetMode="External"/><Relationship Id="rId2323" Type="http://schemas.openxmlformats.org/officeDocument/2006/relationships/hyperlink" Target="https://www.assets.signify.com/is/content/Signify/929003057902_EU.cs_CZ.PROF.FP" TargetMode="External"/><Relationship Id="rId2530" Type="http://schemas.openxmlformats.org/officeDocument/2006/relationships/hyperlink" Target="https://www.assets.signify.com/is/content/Signify/929001347302_EU.cs_CZ.PROF.FP" TargetMode="External"/><Relationship Id="rId502" Type="http://schemas.openxmlformats.org/officeDocument/2006/relationships/hyperlink" Target="https://www.assets.signify.com/is/image/Signify/LEDTForce_Core_road_Tshape_E27_1-SPP?$highres$" TargetMode="External"/><Relationship Id="rId1132" Type="http://schemas.openxmlformats.org/officeDocument/2006/relationships/hyperlink" Target="https://www.assets.signify.com/is/image/Signify/LEDspotMV_ND_5W_PAR16_GU10_PP?$highres$" TargetMode="External"/><Relationship Id="rId3097" Type="http://schemas.openxmlformats.org/officeDocument/2006/relationships/hyperlink" Target="https://www.assets.signify.com/is/content/Signify/FastSet_SM155C-MI_FINAL" TargetMode="External"/><Relationship Id="rId1949" Type="http://schemas.openxmlformats.org/officeDocument/2006/relationships/hyperlink" Target="https://www.assets.signify.com/is/content/Signify/911401826583_EU.cs_CZ.PROF.FP" TargetMode="External"/><Relationship Id="rId3164" Type="http://schemas.openxmlformats.org/officeDocument/2006/relationships/hyperlink" Target="https://www.assets.signify.com/is/content/Signify/Manual-Instruction-WT120C-G2-high-lumen-v202404" TargetMode="External"/><Relationship Id="rId292" Type="http://schemas.openxmlformats.org/officeDocument/2006/relationships/hyperlink" Target="https://www.assets.signify.com/is/image/Signify/CoreLine%20tubular%20waterproof_WT210C%20PMMA%20L1200-SPPB?$highres$" TargetMode="External"/><Relationship Id="rId1809" Type="http://schemas.openxmlformats.org/officeDocument/2006/relationships/hyperlink" Target="https://www.assets.signify.com/is/content/Signify/911401658007_EU.cs_CZ.PROF.FP" TargetMode="External"/><Relationship Id="rId3371" Type="http://schemas.openxmlformats.org/officeDocument/2006/relationships/hyperlink" Target="https://www.assets.signify.com/is/content/Signify/LEDTForce_HPI_NC_Installation_Guide-INI" TargetMode="External"/><Relationship Id="rId2180" Type="http://schemas.openxmlformats.org/officeDocument/2006/relationships/hyperlink" Target="https://www.assets.signify.com/is/content/Signify/929003795602_EU.cs_CZ.PROF.FP" TargetMode="External"/><Relationship Id="rId3024" Type="http://schemas.openxmlformats.org/officeDocument/2006/relationships/hyperlink" Target="https://www.assets.signify.com/is/content/Signify/Ledinaire-panel-G5-Mounting-Instructions-Connector-Finalv4" TargetMode="External"/><Relationship Id="rId3231" Type="http://schemas.openxmlformats.org/officeDocument/2006/relationships/hyperlink" Target="https://www.assets.signify.com/is/content/Signify/Coreline-Highbay-G5-MI-PSU-PSD" TargetMode="External"/><Relationship Id="rId152" Type="http://schemas.openxmlformats.org/officeDocument/2006/relationships/hyperlink" Target="https://www.assets.signify.com/is/image/Signify/CoreLine-panel-G6-W60L60-RTP?$highres$" TargetMode="External"/><Relationship Id="rId2040" Type="http://schemas.openxmlformats.org/officeDocument/2006/relationships/hyperlink" Target="https://www.assets.signify.com/is/content/Signify/929003578802_EU.cs_CZ.PROF.FP" TargetMode="External"/><Relationship Id="rId2997" Type="http://schemas.openxmlformats.org/officeDocument/2006/relationships/hyperlink" Target="https://www.assets.signify.com/is/content/Signify/CoreLine%20Wall-mounted%20WL140V%20Installation%20Instructions" TargetMode="External"/><Relationship Id="rId969" Type="http://schemas.openxmlformats.org/officeDocument/2006/relationships/hyperlink" Target="https://www.assets.signify.com/is/image/Signify/LEDbulb_10-65W_E27_A60_765_FR_130D-SPP?$highres$" TargetMode="External"/><Relationship Id="rId1599" Type="http://schemas.openxmlformats.org/officeDocument/2006/relationships/hyperlink" Target="https://www.assets.signify.com/is/content/Signify/910500187515_EU.cs_CZ.PROF.FP" TargetMode="External"/><Relationship Id="rId1459" Type="http://schemas.openxmlformats.org/officeDocument/2006/relationships/hyperlink" Target="https://www.assets.signify.com/is/image/Signify/GPPR1-BHL-HP-PHL?$highres$" TargetMode="External"/><Relationship Id="rId2857" Type="http://schemas.openxmlformats.org/officeDocument/2006/relationships/hyperlink" Target="https://www.assets.signify.com/is/content/Signify/913713031166_EU.cs_CZ.PROF.FP" TargetMode="External"/><Relationship Id="rId98" Type="http://schemas.openxmlformats.org/officeDocument/2006/relationships/hyperlink" Target="https://www.assets.signify.com/is/image/Signify/Coreline%20Projector_gen2_ST151T_BK_%2030S_SPP2?$highres$" TargetMode="External"/><Relationship Id="rId829" Type="http://schemas.openxmlformats.org/officeDocument/2006/relationships/hyperlink" Target="https://www.assets.signify.com/is/image/Signify/CV-Xi-150W?$highres$" TargetMode="External"/><Relationship Id="rId1666" Type="http://schemas.openxmlformats.org/officeDocument/2006/relationships/hyperlink" Target="https://www.assets.signify.com/is/content/Signify/911401808287_EU.cs_CZ.PROF.FP" TargetMode="External"/><Relationship Id="rId1873" Type="http://schemas.openxmlformats.org/officeDocument/2006/relationships/hyperlink" Target="https://www.assets.signify.com/is/content/Signify/911401555545_EU.cs_CZ.PROF.FP" TargetMode="External"/><Relationship Id="rId2717" Type="http://schemas.openxmlformats.org/officeDocument/2006/relationships/hyperlink" Target="https://www.assets.signify.com/is/content/Signify/928392220230_EU.cs_CZ.PROF.FP" TargetMode="External"/><Relationship Id="rId2924" Type="http://schemas.openxmlformats.org/officeDocument/2006/relationships/hyperlink" Target="https://www.assets.signify.com/is/content/Signify/Downlight_DN065C_G4_324165985701_V2_Online-INI" TargetMode="External"/><Relationship Id="rId1319" Type="http://schemas.openxmlformats.org/officeDocument/2006/relationships/hyperlink" Target="https://www.assets.signify.com/is/image/Signify/lppr1_hpi-thw_2000w?$highres$" TargetMode="External"/><Relationship Id="rId1526" Type="http://schemas.openxmlformats.org/officeDocument/2006/relationships/hyperlink" Target="https://www.assets.signify.com/is/content/Signify/911401899082_EU.cs_CZ.PROF.FP" TargetMode="External"/><Relationship Id="rId1733" Type="http://schemas.openxmlformats.org/officeDocument/2006/relationships/hyperlink" Target="https://www.assets.signify.com/is/content/Signify/911401815887_EU.cs_CZ.PROF.FP" TargetMode="External"/><Relationship Id="rId1940" Type="http://schemas.openxmlformats.org/officeDocument/2006/relationships/hyperlink" Target="https://www.assets.signify.com/is/content/Signify/911401735142_EU.cs_CZ.PROF.FP" TargetMode="External"/><Relationship Id="rId25" Type="http://schemas.openxmlformats.org/officeDocument/2006/relationships/hyperlink" Target="https://www.assets.signify.com/is/image/Signify/CLDN-DN142B-WR-200-SPP?$highres$" TargetMode="External"/><Relationship Id="rId1800" Type="http://schemas.openxmlformats.org/officeDocument/2006/relationships/hyperlink" Target="https://www.assets.signify.com/is/content/Signify/911401853487_EU.cs_CZ.PROF.FP" TargetMode="External"/><Relationship Id="rId3558" Type="http://schemas.openxmlformats.org/officeDocument/2006/relationships/hyperlink" Target="https://www.assets.signify.com/is/content/Signify/LEDtube_Installation_Guide_HF_2-INI" TargetMode="External"/><Relationship Id="rId479" Type="http://schemas.openxmlformats.org/officeDocument/2006/relationships/hyperlink" Target="https://www.assets.signify.com/is/image/Signify/PILA_Waterproof%20Classic%20TW%20600%2045C?$highres$" TargetMode="External"/><Relationship Id="rId686" Type="http://schemas.openxmlformats.org/officeDocument/2006/relationships/hyperlink" Target="https://www.assets.signify.com/is/image/Signify/LEDtube_HF_600mm_8W_G13_830_1000lm-SPP?$highres$" TargetMode="External"/><Relationship Id="rId893" Type="http://schemas.openxmlformats.org/officeDocument/2006/relationships/hyperlink" Target="https://www.assets.signify.com/is/image/Signify/LED_classic_A67_E27_FR-POS2A-SPP?$highres$" TargetMode="External"/><Relationship Id="rId2367" Type="http://schemas.openxmlformats.org/officeDocument/2006/relationships/hyperlink" Target="https://www.assets.signify.com/is/content/Signify/CZ.cs_CZ.8718699764593" TargetMode="External"/><Relationship Id="rId2574" Type="http://schemas.openxmlformats.org/officeDocument/2006/relationships/hyperlink" Target="https://www.assets.signify.com/is/content/Signify/929002068302_EU.cs_CZ.PROF.FP" TargetMode="External"/><Relationship Id="rId2781" Type="http://schemas.openxmlformats.org/officeDocument/2006/relationships/hyperlink" Target="https://www.assets.signify.com/is/content/Signify/928083705125_EU.cs_CZ.PROF.FP" TargetMode="External"/><Relationship Id="rId3418" Type="http://schemas.openxmlformats.org/officeDocument/2006/relationships/hyperlink" Target="https://www.assets.signify.com/is/content/Signify/LEDtube_PLT_Installation_Guide-INI" TargetMode="External"/><Relationship Id="rId339" Type="http://schemas.openxmlformats.org/officeDocument/2006/relationships/hyperlink" Target="https://www.assets.signify.com/is/image/Signify/CoreLine%20High-bay%20Value_BY101P_SPP?$highres$" TargetMode="External"/><Relationship Id="rId546" Type="http://schemas.openxmlformats.org/officeDocument/2006/relationships/hyperlink" Target="https://www.assets.signify.com/is/image/Signify/LEDTrueForce_Others_E27_42W-SPP?$highres$" TargetMode="External"/><Relationship Id="rId753" Type="http://schemas.openxmlformats.org/officeDocument/2006/relationships/hyperlink" Target="https://www.assets.signify.com/is/image/Signify/LEDtube_1200mm_17W_G5-SPP?$highres$" TargetMode="External"/><Relationship Id="rId1176" Type="http://schemas.openxmlformats.org/officeDocument/2006/relationships/hyperlink" Target="https://www.assets.signify.com/is/image/Signify/MAS_LEDspotLV_D_20_100W_827_AR111_40D-SPP?$highres$" TargetMode="External"/><Relationship Id="rId1383" Type="http://schemas.openxmlformats.org/officeDocument/2006/relationships/hyperlink" Target="https://www.assets.signify.com/is/image/Signify/GPPR1_BTLDE2_PHL?$highres$" TargetMode="External"/><Relationship Id="rId2227" Type="http://schemas.openxmlformats.org/officeDocument/2006/relationships/hyperlink" Target="https://www.assets.signify.com/is/content/Signify/929002352402_EU.cs_CZ.PROF.FP" TargetMode="External"/><Relationship Id="rId2434" Type="http://schemas.openxmlformats.org/officeDocument/2006/relationships/hyperlink" Target="https://www.assets.signify.com/is/content/Signify/929002306947_EU.cs_CZ.PROF.FP" TargetMode="External"/><Relationship Id="rId406" Type="http://schemas.openxmlformats.org/officeDocument/2006/relationships/hyperlink" Target="https://www.assets.signify.com/is/image/Signify/CL-HB-G6-BY121Z-bracket?$highres$" TargetMode="External"/><Relationship Id="rId960" Type="http://schemas.openxmlformats.org/officeDocument/2006/relationships/hyperlink" Target="https://www.assets.signify.com/is/image/Signify/LEDbulb_12-80W_E27_A60_730_FR_130D-SPP?$highres$" TargetMode="External"/><Relationship Id="rId1036" Type="http://schemas.openxmlformats.org/officeDocument/2006/relationships/hyperlink" Target="https://www.assets.signify.com/is/image/Signify/PLA_LED_60W_B35_E14_WW_ND_1CT_10-SPP?$highres$" TargetMode="External"/><Relationship Id="rId1243" Type="http://schemas.openxmlformats.org/officeDocument/2006/relationships/hyperlink" Target="https://www.assets.signify.com/is/image/Signify/LPPR1_TL-DFOOD_G13_-?$highres$" TargetMode="External"/><Relationship Id="rId1590" Type="http://schemas.openxmlformats.org/officeDocument/2006/relationships/hyperlink" Target="https://www.assets.signify.com/is/content/Signify/910930013618_EU.cs_CZ.PROF.FP" TargetMode="External"/><Relationship Id="rId2641" Type="http://schemas.openxmlformats.org/officeDocument/2006/relationships/hyperlink" Target="https://www.assets.signify.com/is/content/Signify/929003778902_EU.cs_CZ.PROF.FP" TargetMode="External"/><Relationship Id="rId613" Type="http://schemas.openxmlformats.org/officeDocument/2006/relationships/hyperlink" Target="https://www.assets.signify.com/is/image/Signify/LEDtube_1200mm_HO_T8-SPP?$highres$" TargetMode="External"/><Relationship Id="rId820" Type="http://schemas.openxmlformats.org/officeDocument/2006/relationships/hyperlink" Target="https://www.assets.signify.com/is/image/Signify/CorePro_LEDstrip_5M-SPP?$highres$" TargetMode="External"/><Relationship Id="rId1450" Type="http://schemas.openxmlformats.org/officeDocument/2006/relationships/hyperlink" Target="https://www.assets.signify.com/is/image/Signify/BSN_150_K302_A2_ITS_230V-SPP?$highres$" TargetMode="External"/><Relationship Id="rId2501" Type="http://schemas.openxmlformats.org/officeDocument/2006/relationships/hyperlink" Target="https://www.assets.signify.com/is/content/Signify/929001325702_EU.cs_CZ.PROF.FP" TargetMode="External"/><Relationship Id="rId1103" Type="http://schemas.openxmlformats.org/officeDocument/2006/relationships/hyperlink" Target="https://www.assets.signify.com/is/image/Signify/LEDSpots_PAR16_GU10-SPP?$highres$" TargetMode="External"/><Relationship Id="rId1310" Type="http://schemas.openxmlformats.org/officeDocument/2006/relationships/hyperlink" Target="https://www.assets.signify.com/is/image/Signify/lppr1_mhn-sa_x830r?$highres$" TargetMode="External"/><Relationship Id="rId3068" Type="http://schemas.openxmlformats.org/officeDocument/2006/relationships/hyperlink" Target="https://www.assets.signify.com/is/content/Signify/SlimBlendGen2-MI-30Sep2025" TargetMode="External"/><Relationship Id="rId3275" Type="http://schemas.openxmlformats.org/officeDocument/2006/relationships/hyperlink" Target="https://www.assets.signify.com/is/content/Signify/Mounting-instruction-Ledinaire-Floodlight-All-in-AWB" TargetMode="External"/><Relationship Id="rId3482" Type="http://schemas.openxmlformats.org/officeDocument/2006/relationships/hyperlink" Target="https://www.assets.signify.com/is/content/Signify/online-QIG-for-324166183191-Corepro-LEDtube-INI" TargetMode="External"/><Relationship Id="rId196" Type="http://schemas.openxmlformats.org/officeDocument/2006/relationships/hyperlink" Target="https://www.assets.signify.com/is/image/Signify/CoreLine%20FastSet_%20SM155Z%20Suspension%20setv2_SPP?$highres$" TargetMode="External"/><Relationship Id="rId2084" Type="http://schemas.openxmlformats.org/officeDocument/2006/relationships/hyperlink" Target="https://www.assets.signify.com/is/content/Signify/929001922602_EU.cs_CZ.PROF.FP" TargetMode="External"/><Relationship Id="rId2291" Type="http://schemas.openxmlformats.org/officeDocument/2006/relationships/hyperlink" Target="https://www.assets.signify.com/is/content/Signify/929003623302_EU.cs_CZ.PROF.FP" TargetMode="External"/><Relationship Id="rId3135" Type="http://schemas.openxmlformats.org/officeDocument/2006/relationships/hyperlink" Target="https://www.assets.signify.com/is/content/Signify/CoreLine%20waterproof%20WT120C%20G2%20PSU_2023%2005" TargetMode="External"/><Relationship Id="rId3342" Type="http://schemas.openxmlformats.org/officeDocument/2006/relationships/hyperlink" Target="https://www.assets.signify.com/is/content/Signify/Installation-Instructions-PILA-Floodlight-Gen2" TargetMode="External"/><Relationship Id="rId263" Type="http://schemas.openxmlformats.org/officeDocument/2006/relationships/hyperlink" Target="https://www.assets.signify.com/is/image/Signify/CoreLine_Waterproof_WT120C%20G2%20PSU%20PCO%20-%20SPP?$highres$" TargetMode="External"/><Relationship Id="rId470" Type="http://schemas.openxmlformats.org/officeDocument/2006/relationships/hyperlink" Target="https://www.assets.signify.com/is/image/Signify/panel3030?$highres$" TargetMode="External"/><Relationship Id="rId2151" Type="http://schemas.openxmlformats.org/officeDocument/2006/relationships/hyperlink" Target="https://www.assets.signify.com/is/content/Signify/929003554102_EU.cs_CZ.PROF.FP" TargetMode="External"/><Relationship Id="rId3202" Type="http://schemas.openxmlformats.org/officeDocument/2006/relationships/hyperlink" Target="https://www.assets.signify.com/is/content/Signify/Ledinaire-Highbay-BY030P-All-In-MI" TargetMode="External"/><Relationship Id="rId123" Type="http://schemas.openxmlformats.org/officeDocument/2006/relationships/hyperlink" Target="https://www.assets.signify.com/is/image/Signify/3_circuit_Square-ZRS750_CCPE_WH-AP?$highres$" TargetMode="External"/><Relationship Id="rId330" Type="http://schemas.openxmlformats.org/officeDocument/2006/relationships/hyperlink" Target="https://www.assets.signify.com/is/image/Signify/Ledinaire-Highbay-BY021P-BY022P-G3-SPP?$highres$" TargetMode="External"/><Relationship Id="rId2011" Type="http://schemas.openxmlformats.org/officeDocument/2006/relationships/hyperlink" Target="https://www.assets.signify.com/is/content/Signify/929002405702_EU.cs_CZ.PROF.FP" TargetMode="External"/><Relationship Id="rId2968" Type="http://schemas.openxmlformats.org/officeDocument/2006/relationships/hyperlink" Target="https://www.assets.signify.com/is/content/Signify/127075007939_Release_CoreLine%20Recessed%20Spot%20gen2_D78-650_900lm%20PSR_manual" TargetMode="External"/><Relationship Id="rId1777" Type="http://schemas.openxmlformats.org/officeDocument/2006/relationships/hyperlink" Target="https://www.assets.signify.com/is/content/Signify/911401841882_EU.cs_CZ.PROF.FP" TargetMode="External"/><Relationship Id="rId1984" Type="http://schemas.openxmlformats.org/officeDocument/2006/relationships/hyperlink" Target="https://www.assets.signify.com/is/content/Signify/929002350002_EU.cs_CZ.PROF.FP" TargetMode="External"/><Relationship Id="rId2828" Type="http://schemas.openxmlformats.org/officeDocument/2006/relationships/hyperlink" Target="https://www.assets.signify.com/is/content/Signify/913713040966_EU.cs_CZ.PROF.FP" TargetMode="External"/><Relationship Id="rId69" Type="http://schemas.openxmlformats.org/officeDocument/2006/relationships/hyperlink" Target="https://www.assets.signify.com/is/image/Signify/CoreLine_Recessed_Spot-RS141B_Adjustable_ALU-SPP?$highres$" TargetMode="External"/><Relationship Id="rId1637" Type="http://schemas.openxmlformats.org/officeDocument/2006/relationships/hyperlink" Target="https://www.assets.signify.com/is/content/Signify/911401891185_EU.cs_CZ.PROF.FP" TargetMode="External"/><Relationship Id="rId1844" Type="http://schemas.openxmlformats.org/officeDocument/2006/relationships/hyperlink" Target="https://www.assets.signify.com/is/content/Signify/911401631308_EU.cs_CZ.PROF.FP" TargetMode="External"/><Relationship Id="rId1704" Type="http://schemas.openxmlformats.org/officeDocument/2006/relationships/hyperlink" Target="https://www.assets.signify.com/is/content/Signify/911401893080_EU.cs_CZ.PROF.FP" TargetMode="External"/><Relationship Id="rId1911" Type="http://schemas.openxmlformats.org/officeDocument/2006/relationships/hyperlink" Target="https://www.assets.signify.com/is/content/Signify/912300023664_EU.cs_CZ.PROF.FP" TargetMode="External"/><Relationship Id="rId797" Type="http://schemas.openxmlformats.org/officeDocument/2006/relationships/hyperlink" Target="https://www.assets.signify.com/is/image/Signify/MAS_LEDstrip_5M-SPP?$highres$" TargetMode="External"/><Relationship Id="rId2478" Type="http://schemas.openxmlformats.org/officeDocument/2006/relationships/hyperlink" Target="https://www.assets.signify.com/is/content/Signify/929002029392_EU.cs_CZ.PROF.FP" TargetMode="External"/><Relationship Id="rId1287" Type="http://schemas.openxmlformats.org/officeDocument/2006/relationships/hyperlink" Target="https://www.assets.signify.com/is/image/Signify/lppr1_son-tpia_0007?$highres$" TargetMode="External"/><Relationship Id="rId2685" Type="http://schemas.openxmlformats.org/officeDocument/2006/relationships/hyperlink" Target="https://www.assets.signify.com/is/content/Signify/928048010805_EU.cs_CZ.PROF.FP" TargetMode="External"/><Relationship Id="rId2892" Type="http://schemas.openxmlformats.org/officeDocument/2006/relationships/hyperlink" Target="https://www.assets.signify.com/is/content/Signify/913700656566_EU.cs_CZ.PROF.FP" TargetMode="External"/><Relationship Id="rId3529" Type="http://schemas.openxmlformats.org/officeDocument/2006/relationships/hyperlink" Target="https://www.assets.signify.com/is/content/Signify/MAS-LEDtube-600mm-HE-T5-Installation-Instructions-INI" TargetMode="External"/><Relationship Id="rId657" Type="http://schemas.openxmlformats.org/officeDocument/2006/relationships/hyperlink" Target="https://www.assets.signify.com/is/image/Signify/LEDtube_PRO_1200mm_12W_G13_850_1800lm-SPP?$highres$" TargetMode="External"/><Relationship Id="rId864" Type="http://schemas.openxmlformats.org/officeDocument/2006/relationships/hyperlink" Target="https://www.assets.signify.com/is/image/Signify/LED_classic_40W_A60_E27_CL_WGD90_SRT4_1-SPP?$highres$" TargetMode="External"/><Relationship Id="rId1494" Type="http://schemas.openxmlformats.org/officeDocument/2006/relationships/hyperlink" Target="https://www.assets.signify.com/is/content/Signify/911401551632_EU.cs_CZ.PROF.FP" TargetMode="External"/><Relationship Id="rId2338" Type="http://schemas.openxmlformats.org/officeDocument/2006/relationships/hyperlink" Target="https://www.assets.signify.com/is/content/Signify/929001243002_EU.cs_CZ.PROF.FP" TargetMode="External"/><Relationship Id="rId2545" Type="http://schemas.openxmlformats.org/officeDocument/2006/relationships/hyperlink" Target="https://www.assets.signify.com/is/content/Signify/929004248302_EU.cs_CZ.PROF.FP" TargetMode="External"/><Relationship Id="rId2752" Type="http://schemas.openxmlformats.org/officeDocument/2006/relationships/hyperlink" Target="https://www.assets.signify.com/is/content/Signify/928072205130_EU.cs_CZ.PROF.FP" TargetMode="External"/><Relationship Id="rId517" Type="http://schemas.openxmlformats.org/officeDocument/2006/relationships/hyperlink" Target="https://www.assets.signify.com/is/image/Signify/LEDTrueForce_E40_68W-SPP?$highres$" TargetMode="External"/><Relationship Id="rId724" Type="http://schemas.openxmlformats.org/officeDocument/2006/relationships/hyperlink" Target="https://www.assets.signify.com/is/image/Signify/ESSENTIAL_LEDtube_8_16W_G5_830_865_APR-SPP?$highres$" TargetMode="External"/><Relationship Id="rId931" Type="http://schemas.openxmlformats.org/officeDocument/2006/relationships/hyperlink" Target="https://www.assets.signify.com/is/image/Signify/LEDbulb_60W_E27_827_CL_ST64-SPP?$highres$" TargetMode="External"/><Relationship Id="rId1147" Type="http://schemas.openxmlformats.org/officeDocument/2006/relationships/hyperlink" Target="https://www.assets.signify.com/is/image/Signify/ExpertColor_7-2_50W_MR16_GU5-3_PP?$highres$" TargetMode="External"/><Relationship Id="rId1354" Type="http://schemas.openxmlformats.org/officeDocument/2006/relationships/hyperlink" Target="https://www.assets.signify.com/is/image/Signify/LPPR1_CDMTC-E_0002?$highres$" TargetMode="External"/><Relationship Id="rId1561" Type="http://schemas.openxmlformats.org/officeDocument/2006/relationships/hyperlink" Target="https://www.assets.signify.com/is/content/Signify/912401483521_EU.cs_CZ.PROF.FP" TargetMode="External"/><Relationship Id="rId2405" Type="http://schemas.openxmlformats.org/officeDocument/2006/relationships/hyperlink" Target="https://www.assets.signify.com/is/content/Signify/929003603202_EU.cs_CZ.PROF.FP" TargetMode="External"/><Relationship Id="rId2612" Type="http://schemas.openxmlformats.org/officeDocument/2006/relationships/hyperlink" Target="https://www.assets.signify.com/is/content/Signify/929002493402_EU.cs_CZ.PROF.FP" TargetMode="External"/><Relationship Id="rId60" Type="http://schemas.openxmlformats.org/officeDocument/2006/relationships/hyperlink" Target="https://www.assets.signify.com/is/image/Signify/CoreLine_Recessed_Spot-RS141B-SPP?$highres$" TargetMode="External"/><Relationship Id="rId1007" Type="http://schemas.openxmlformats.org/officeDocument/2006/relationships/hyperlink" Target="https://www.assets.signify.com/is/image/Signify/SPPR1_LEDCL_0029?$highres$" TargetMode="External"/><Relationship Id="rId1214" Type="http://schemas.openxmlformats.org/officeDocument/2006/relationships/hyperlink" Target="https://www.assets.signify.com/is/image/Signify/ADAM-20160712112743369aa-AA?$highres$" TargetMode="External"/><Relationship Id="rId1421" Type="http://schemas.openxmlformats.org/officeDocument/2006/relationships/hyperlink" Target="https://www.assets.signify.com/is/image/Signify/GPPR1_PPLLTC-3_0001?$highres$" TargetMode="External"/><Relationship Id="rId3179" Type="http://schemas.openxmlformats.org/officeDocument/2006/relationships/hyperlink" Target="https://www.assets.signify.com/is/content/Signify/BN021C%20EU-MI-0427_Final%20v3" TargetMode="External"/><Relationship Id="rId3386" Type="http://schemas.openxmlformats.org/officeDocument/2006/relationships/hyperlink" Target="https://www.assets.signify.com/is/content/Signify/online-QIG-for-324166176081-Installation-INI" TargetMode="External"/><Relationship Id="rId359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95" Type="http://schemas.openxmlformats.org/officeDocument/2006/relationships/hyperlink" Target="https://www.assets.signify.com/is/content/Signify/929001908702_EU.cs_CZ.PROF.FP" TargetMode="External"/><Relationship Id="rId3039" Type="http://schemas.openxmlformats.org/officeDocument/2006/relationships/hyperlink" Target="https://www.assets.signify.com/is/content/Signify/CoreLine-panel-G6-Installation-Instructions-RC132V-BN" TargetMode="External"/><Relationship Id="rId3246" Type="http://schemas.openxmlformats.org/officeDocument/2006/relationships/hyperlink" Target="https://www.assets.signify.com/is/content/Signify/MI-Coreline-Highbay-G6-PSD-PSU" TargetMode="External"/><Relationship Id="rId3453" Type="http://schemas.openxmlformats.org/officeDocument/2006/relationships/hyperlink" Target="https://www.assets.signify.com/is/content/Signify/online-QIG-for-324166174411-MAS-Corepro-LEDtube-INI" TargetMode="External"/><Relationship Id="rId167" Type="http://schemas.openxmlformats.org/officeDocument/2006/relationships/hyperlink" Target="https://www.assets.signify.com/is/image/Signify/CoreLine-panel-G6-W60L60-IP65-RTP?$highres$" TargetMode="External"/><Relationship Id="rId374" Type="http://schemas.openxmlformats.org/officeDocument/2006/relationships/hyperlink" Target="https://www.assets.signify.com/is/image/Signify/CoreLineHighbay_Gen5_BY122P-SPP?$highres$" TargetMode="External"/><Relationship Id="rId581" Type="http://schemas.openxmlformats.org/officeDocument/2006/relationships/hyperlink" Target="https://www.assets.signify.com/is/image/Signify/LEDtube_COR_PLL_EU_8W_2G11-SPP?$highres$" TargetMode="External"/><Relationship Id="rId2055" Type="http://schemas.openxmlformats.org/officeDocument/2006/relationships/hyperlink" Target="https://www.assets.signify.com/is/content/Signify/929003592902_EU.cs_CZ.PROF.FP" TargetMode="External"/><Relationship Id="rId2262" Type="http://schemas.openxmlformats.org/officeDocument/2006/relationships/hyperlink" Target="https://www.assets.signify.com/is/content/Signify/929002697802_EU.cs_CZ.PROF.FP" TargetMode="External"/><Relationship Id="rId3106" Type="http://schemas.openxmlformats.org/officeDocument/2006/relationships/hyperlink" Target="https://www.assets.signify.com/is/content/Signify/Ledinaire_Waterproof_WT060C-MI_v2023%2003" TargetMode="External"/><Relationship Id="rId234" Type="http://schemas.openxmlformats.org/officeDocument/2006/relationships/hyperlink" Target="https://www.assets.signify.com/is/image/Signify/WT065C%20G2_SPP?$highres$" TargetMode="External"/><Relationship Id="rId3313" Type="http://schemas.openxmlformats.org/officeDocument/2006/relationships/hyperlink" Target="https://www.assets.signify.com/is/content/Signify/442710336212_583_Coreline_Malaga_LED_BRP101_BRP102_MI" TargetMode="External"/><Relationship Id="rId3520" Type="http://schemas.openxmlformats.org/officeDocument/2006/relationships/hyperlink" Target="https://www.assets.signify.com/is/content/Signify/LEDtube_Installation_Guide_UN-INI" TargetMode="External"/><Relationship Id="rId441" Type="http://schemas.openxmlformats.org/officeDocument/2006/relationships/hyperlink" Target="https://www.assets.signify.com/is/image/Signify/Small?$highres$" TargetMode="External"/><Relationship Id="rId1071" Type="http://schemas.openxmlformats.org/officeDocument/2006/relationships/hyperlink" Target="https://www.assets.signify.com/is/image/Signify/LEDspot_CorePro_60W_E27_R80_827_36D_ND-SPP?$highres$" TargetMode="External"/><Relationship Id="rId2122" Type="http://schemas.openxmlformats.org/officeDocument/2006/relationships/hyperlink" Target="https://www.assets.signify.com/is/content/Signify/929003519802_EU.cs_CZ.PROF.FP" TargetMode="External"/><Relationship Id="rId301" Type="http://schemas.openxmlformats.org/officeDocument/2006/relationships/hyperlink" Target="https://www.assets.signify.com/is/image/Signify/Ledinaire_Tube_Hsng_1LMP_SPP-01?$highres$" TargetMode="External"/><Relationship Id="rId1888" Type="http://schemas.openxmlformats.org/officeDocument/2006/relationships/hyperlink" Target="https://www.assets.signify.com/is/content/Signify/911401893386_EU.cs_CZ.PROF.FP" TargetMode="External"/><Relationship Id="rId2939" Type="http://schemas.openxmlformats.org/officeDocument/2006/relationships/hyperlink" Target="https://www.assets.signify.com/is/content/Signify/CoreLine_Downlight_DN142B_Installation_Instructions_PSD" TargetMode="External"/><Relationship Id="rId1748" Type="http://schemas.openxmlformats.org/officeDocument/2006/relationships/hyperlink" Target="https://www.assets.signify.com/is/content/Signify/911401816087_EU.cs_CZ.PROF.FP" TargetMode="External"/><Relationship Id="rId1955" Type="http://schemas.openxmlformats.org/officeDocument/2006/relationships/hyperlink" Target="https://www.assets.signify.com/is/content/Signify/929003677332_EU.cs_CZ.PROF.FP" TargetMode="External"/><Relationship Id="rId3170" Type="http://schemas.openxmlformats.org/officeDocument/2006/relationships/hyperlink" Target="https://www.assets.signify.com/is/content/Signify/WT050C-MI-v2024-01" TargetMode="External"/><Relationship Id="rId1608" Type="http://schemas.openxmlformats.org/officeDocument/2006/relationships/hyperlink" Target="https://www.assets.signify.com/is/content/Signify/911401562743_EU.cs_CZ.PROF.FP" TargetMode="External"/><Relationship Id="rId1815" Type="http://schemas.openxmlformats.org/officeDocument/2006/relationships/hyperlink" Target="https://www.assets.signify.com/is/content/Signify/911401646307_EU.cs_CZ.PROF.FP" TargetMode="External"/><Relationship Id="rId3030" Type="http://schemas.openxmlformats.org/officeDocument/2006/relationships/hyperlink" Target="https://www.assets.signify.com/is/content/Signify/Ledinaire-panel-G5-Mounting-Instructions-Connector-Finalv4" TargetMode="External"/><Relationship Id="rId2589" Type="http://schemas.openxmlformats.org/officeDocument/2006/relationships/hyperlink" Target="https://www.assets.signify.com/is/content/Signify/929003079502_EU.cs_CZ.PROF.FP" TargetMode="External"/><Relationship Id="rId2796" Type="http://schemas.openxmlformats.org/officeDocument/2006/relationships/hyperlink" Target="https://www.assets.signify.com/is/content/Signify/928189105131_EU.cs_CZ.PROF.FP" TargetMode="External"/><Relationship Id="rId768" Type="http://schemas.openxmlformats.org/officeDocument/2006/relationships/hyperlink" Target="https://www.assets.signify.com/is/image/Signify/LEDtube_MAS_G5-SPP?$highres$" TargetMode="External"/><Relationship Id="rId975" Type="http://schemas.openxmlformats.org/officeDocument/2006/relationships/hyperlink" Target="https://www.assets.signify.com/is/image/Signify/LEDbulb_A65_E27_FR_P1-SPP?$highres$" TargetMode="External"/><Relationship Id="rId1398" Type="http://schemas.openxmlformats.org/officeDocument/2006/relationships/hyperlink" Target="https://www.assets.signify.com/is/image/Signify/GPPR1_R2ANTLPL_PHL?$highres$" TargetMode="External"/><Relationship Id="rId2449" Type="http://schemas.openxmlformats.org/officeDocument/2006/relationships/hyperlink" Target="https://www.assets.signify.com/is/content/Signify/929003014382_EU.cs_CZ.PROF.FP" TargetMode="External"/><Relationship Id="rId2656" Type="http://schemas.openxmlformats.org/officeDocument/2006/relationships/hyperlink" Target="https://www.assets.signify.com/is/content/Signify/929003791302_EU.cs_CZ.PROF.FP" TargetMode="External"/><Relationship Id="rId2863" Type="http://schemas.openxmlformats.org/officeDocument/2006/relationships/hyperlink" Target="https://www.assets.signify.com/is/content/Signify/913700698466_EU.cs_CZ.PROF.FP" TargetMode="External"/><Relationship Id="rId628" Type="http://schemas.openxmlformats.org/officeDocument/2006/relationships/hyperlink" Target="https://www.assets.signify.com/is/image/Signify/SPPR1_MLED_APR_0014?$highres$" TargetMode="External"/><Relationship Id="rId835" Type="http://schemas.openxmlformats.org/officeDocument/2006/relationships/hyperlink" Target="https://www.assets.signify.com/is/image/Signify/LED-CLA-40W-A60-E27-2700K-CL-UE-SRT4-1-RTP?$highres$" TargetMode="External"/><Relationship Id="rId1258" Type="http://schemas.openxmlformats.org/officeDocument/2006/relationships/hyperlink" Target="https://www.assets.signify.com/is/image/Signify/LPPR1_TL5HO8SE?$highres$" TargetMode="External"/><Relationship Id="rId1465" Type="http://schemas.openxmlformats.org/officeDocument/2006/relationships/hyperlink" Target="https://www.assets.signify.com/is/image/Signify/GPPR1_SI_0001?$highres$" TargetMode="External"/><Relationship Id="rId1672" Type="http://schemas.openxmlformats.org/officeDocument/2006/relationships/hyperlink" Target="https://www.assets.signify.com/is/content/Signify/911401843887_EU.cs_CZ.PROF.FP" TargetMode="External"/><Relationship Id="rId2309" Type="http://schemas.openxmlformats.org/officeDocument/2006/relationships/hyperlink" Target="https://www.assets.signify.com/is/content/Signify/929003625502_EU.cs_CZ.PROF.FP" TargetMode="External"/><Relationship Id="rId2516" Type="http://schemas.openxmlformats.org/officeDocument/2006/relationships/hyperlink" Target="https://www.assets.signify.com/is/content/Signify/929001891302_EU.cs_CZ.PROF.FP" TargetMode="External"/><Relationship Id="rId2723" Type="http://schemas.openxmlformats.org/officeDocument/2006/relationships/hyperlink" Target="https://www.assets.signify.com/is/content/Signify/928150008835_EU.cs_CZ.PROF.FP" TargetMode="External"/><Relationship Id="rId1118" Type="http://schemas.openxmlformats.org/officeDocument/2006/relationships/hyperlink" Target="https://www.assets.signify.com/is/image/Signify/LEDSpots_PAR16_GU10-SPP?$highres$" TargetMode="External"/><Relationship Id="rId1325" Type="http://schemas.openxmlformats.org/officeDocument/2006/relationships/hyperlink" Target="https://www.assets.signify.com/is/image/Signify/lppr1_cdo-tt_0004?$highres$" TargetMode="External"/><Relationship Id="rId1532" Type="http://schemas.openxmlformats.org/officeDocument/2006/relationships/hyperlink" Target="https://www.assets.signify.com/is/content/Signify/911401824484_EU.cs_CZ.PROF.FP" TargetMode="External"/><Relationship Id="rId2930" Type="http://schemas.openxmlformats.org/officeDocument/2006/relationships/hyperlink" Target="https://www.assets.signify.com/is/content/Signify/444170264921%20DN142B%20PSU%20Installation%20Instructions" TargetMode="External"/><Relationship Id="rId902" Type="http://schemas.openxmlformats.org/officeDocument/2006/relationships/hyperlink" Target="https://www.assets.signify.com/is/image/Signify/LED_classic_G93_G95_E27_POS2-SPP?$highres$" TargetMode="External"/><Relationship Id="rId3497" Type="http://schemas.openxmlformats.org/officeDocument/2006/relationships/hyperlink" Target="https://www.assets.signify.com/is/content/Signify/LEDtube_Installation_Guide_HF_1-INI" TargetMode="External"/><Relationship Id="rId31" Type="http://schemas.openxmlformats.org/officeDocument/2006/relationships/hyperlink" Target="https://www.assets.signify.com/is/image/Signify/CLDN-DN142B-WR-150-SPP?$highres$" TargetMode="External"/><Relationship Id="rId2099" Type="http://schemas.openxmlformats.org/officeDocument/2006/relationships/hyperlink" Target="https://www.assets.signify.com/is/content/Signify/929002021102_EU.cs_CZ.PROF.FP" TargetMode="External"/><Relationship Id="rId278" Type="http://schemas.openxmlformats.org/officeDocument/2006/relationships/hyperlink" Target="https://www.assets.signify.com/is/image/Signify/CoreLine_Waterproof_WT120C%20G2%20L1200%20PSU%20-%20SPP?$highres$" TargetMode="External"/><Relationship Id="rId3357" Type="http://schemas.openxmlformats.org/officeDocument/2006/relationships/hyperlink" Target="https://www.assets.signify.com/is/content/Signify/LEDTForce_SONT_Installation_Guide-INI" TargetMode="External"/><Relationship Id="rId3564" Type="http://schemas.openxmlformats.org/officeDocument/2006/relationships/hyperlink" Target="https://www.assets.signify.com/is/content/Signify/LEDtube-Installation-Guide-HF-2-INI" TargetMode="External"/><Relationship Id="rId485" Type="http://schemas.openxmlformats.org/officeDocument/2006/relationships/hyperlink" Target="https://www.assets.signify.com/is/image/Signify/BVP008%20-%2010W%20and%2020W?$highres$" TargetMode="External"/><Relationship Id="rId692" Type="http://schemas.openxmlformats.org/officeDocument/2006/relationships/hyperlink" Target="https://www.assets.signify.com/is/image/Signify/TLED_230V_10-5W-36W_160D_T8ND_PP?$highres$" TargetMode="External"/><Relationship Id="rId2166" Type="http://schemas.openxmlformats.org/officeDocument/2006/relationships/hyperlink" Target="https://www.assets.signify.com/is/content/Signify/929002419902_EU.cs_CZ.PROF.FP" TargetMode="External"/><Relationship Id="rId2373" Type="http://schemas.openxmlformats.org/officeDocument/2006/relationships/hyperlink" Target="https://www.assets.signify.com/is/content/Signify/929001387362_EU.cs_CZ.PROF.FP" TargetMode="External"/><Relationship Id="rId2580" Type="http://schemas.openxmlformats.org/officeDocument/2006/relationships/hyperlink" Target="https://www.assets.signify.com/is/content/Signify/929002981402_EU.cs_CZ.PROF.FP" TargetMode="External"/><Relationship Id="rId3217" Type="http://schemas.openxmlformats.org/officeDocument/2006/relationships/hyperlink" Target="https://www.assets.signify.com/is/content/Signify/Coreline-Highbay-G5-MI-PSU-PSD" TargetMode="External"/><Relationship Id="rId3424" Type="http://schemas.openxmlformats.org/officeDocument/2006/relationships/hyperlink" Target="https://www.assets.signify.com/is/content/Signify/online-QIG-for-324166183191-INI" TargetMode="External"/><Relationship Id="rId138" Type="http://schemas.openxmlformats.org/officeDocument/2006/relationships/hyperlink" Target="https://www.assets.signify.com/is/image/Signify/Ledinaire_panel_G5_60x60-SPP?$highres$" TargetMode="External"/><Relationship Id="rId345" Type="http://schemas.openxmlformats.org/officeDocument/2006/relationships/hyperlink" Target="https://www.assets.signify.com/is/image/Signify/CoreLineHighbay_Gen5_BY120P-SPP?$highres$" TargetMode="External"/><Relationship Id="rId552" Type="http://schemas.openxmlformats.org/officeDocument/2006/relationships/hyperlink" Target="https://www.assets.signify.com/is/image/Signify/LEDTForce_HPI_Others_E40-SPP?$highres$" TargetMode="External"/><Relationship Id="rId1182" Type="http://schemas.openxmlformats.org/officeDocument/2006/relationships/hyperlink" Target="https://www.assets.signify.com/is/image/Signify/MAS_LEDspotLV_D_20_100W_827_AR111_40D-SPP?$highres$" TargetMode="External"/><Relationship Id="rId2026" Type="http://schemas.openxmlformats.org/officeDocument/2006/relationships/hyperlink" Target="https://www.assets.signify.com/is/content/Signify/929003757102_EU.cs_CZ.PROF.FP" TargetMode="External"/><Relationship Id="rId2233" Type="http://schemas.openxmlformats.org/officeDocument/2006/relationships/hyperlink" Target="https://www.assets.signify.com/is/content/Signify/929003774202_EU.cs_CZ.PROF.FP" TargetMode="External"/><Relationship Id="rId2440" Type="http://schemas.openxmlformats.org/officeDocument/2006/relationships/hyperlink" Target="https://www.assets.signify.com/is/content/Signify/929003012282_EU.cs_CZ.PROF.FP" TargetMode="External"/><Relationship Id="rId205" Type="http://schemas.openxmlformats.org/officeDocument/2006/relationships/hyperlink" Target="https://www.assets.signify.com/is/image/Signify/CoreLine-surface-mounted-G4-W20L120-All-in-logo-RTP?$highres$" TargetMode="External"/><Relationship Id="rId412" Type="http://schemas.openxmlformats.org/officeDocument/2006/relationships/hyperlink" Target="https://www.assets.signify.com/is/image/Signify/Ledinaire-Floodlight-BVP167-10W-MDU-All-in-RTP?$highres$" TargetMode="External"/><Relationship Id="rId1042" Type="http://schemas.openxmlformats.org/officeDocument/2006/relationships/hyperlink" Target="https://www.assets.signify.com/is/image/Signify/LEDLustre_6_60W_E14_RCA-SPP?$highres$" TargetMode="External"/><Relationship Id="rId2300" Type="http://schemas.openxmlformats.org/officeDocument/2006/relationships/hyperlink" Target="https://www.assets.signify.com/is/content/Signify/929003642502_EU.cs_CZ.PROF.FP" TargetMode="External"/><Relationship Id="rId1999" Type="http://schemas.openxmlformats.org/officeDocument/2006/relationships/hyperlink" Target="https://www.assets.signify.com/is/content/Signify/929003531202_EU.cs_CZ.PROF.FP" TargetMode="External"/><Relationship Id="rId1859" Type="http://schemas.openxmlformats.org/officeDocument/2006/relationships/hyperlink" Target="https://www.assets.signify.com/is/content/Signify/911401555445_EU.cs_CZ.PROF.FP" TargetMode="External"/><Relationship Id="rId3074" Type="http://schemas.openxmlformats.org/officeDocument/2006/relationships/hyperlink" Target="https://www.assets.signify.com/is/content/Signify/SlimBlendGen2-MI-30Sep2025" TargetMode="External"/><Relationship Id="rId1719" Type="http://schemas.openxmlformats.org/officeDocument/2006/relationships/hyperlink" Target="https://www.assets.signify.com/is/content/Signify/911401815587_EU.cs_CZ.PROF.FP" TargetMode="External"/><Relationship Id="rId1926" Type="http://schemas.openxmlformats.org/officeDocument/2006/relationships/hyperlink" Target="https://www.assets.signify.com/is/content/Signify/910925869870_EU.cs_CZ.PROF.FP" TargetMode="External"/><Relationship Id="rId3281" Type="http://schemas.openxmlformats.org/officeDocument/2006/relationships/hyperlink" Target="https://www.assets.signify.com/is/content/Signify/Mounting-instruction-Ledinaire-Floodlight-All-in-SWB" TargetMode="External"/><Relationship Id="rId2090" Type="http://schemas.openxmlformats.org/officeDocument/2006/relationships/hyperlink" Target="https://www.assets.signify.com/is/content/Signify/929002998302_EU.cs_CZ.PROF.FP" TargetMode="External"/><Relationship Id="rId3141" Type="http://schemas.openxmlformats.org/officeDocument/2006/relationships/hyperlink" Target="https://www.assets.signify.com/is/content/Signify/Manual-Instruction-WT120C-G2-high-lumen-v202404" TargetMode="External"/><Relationship Id="rId3001" Type="http://schemas.openxmlformats.org/officeDocument/2006/relationships/hyperlink" Target="https://www.assets.signify.com/is/content/Signify/CoreLine-wall-mounted-WL140V-Installation-Instructions" TargetMode="External"/><Relationship Id="rId879" Type="http://schemas.openxmlformats.org/officeDocument/2006/relationships/hyperlink" Target="https://www.assets.signify.com/is/image/Signify/LED_BulbsBulb_A67_100W_1521lm_2700K_E27_NDFrosted-SPP?$highres$" TargetMode="External"/><Relationship Id="rId2767" Type="http://schemas.openxmlformats.org/officeDocument/2006/relationships/hyperlink" Target="https://www.assets.signify.com/is/content/Signify/928154708835_EU.cs_CZ.PROF.FP" TargetMode="External"/><Relationship Id="rId739" Type="http://schemas.openxmlformats.org/officeDocument/2006/relationships/hyperlink" Target="https://www.assets.signify.com/is/image/Signify/ESSENTIAL_LEDtube_8_16W_G5_830_865_APR-SPP?$highres$" TargetMode="External"/><Relationship Id="rId1369" Type="http://schemas.openxmlformats.org/officeDocument/2006/relationships/hyperlink" Target="https://www.assets.signify.com/is/image/Signify/LPPR1_CDM-R-E_0005?$highres$" TargetMode="External"/><Relationship Id="rId1576" Type="http://schemas.openxmlformats.org/officeDocument/2006/relationships/hyperlink" Target="https://www.assets.signify.com/is/content/Signify/911401847082_EU.cs_CZ.PROF.FP" TargetMode="External"/><Relationship Id="rId2974" Type="http://schemas.openxmlformats.org/officeDocument/2006/relationships/hyperlink" Target="https://www.assets.signify.com/is/content/Signify/127075007939_Release_CoreLine%20Recessed%20Spot%20gen2_D78-650_900lm%20PSR_manual" TargetMode="External"/><Relationship Id="rId946" Type="http://schemas.openxmlformats.org/officeDocument/2006/relationships/hyperlink" Target="https://www.assets.signify.com/is/image/Signify/LEDclassic_ST64_E27_smoky_POS2-SPP?$highres$" TargetMode="External"/><Relationship Id="rId1229" Type="http://schemas.openxmlformats.org/officeDocument/2006/relationships/hyperlink" Target="https://www.assets.signify.com/is/image/Signify/BR125-IR-250W-E27-230-250V-Red?$highres$" TargetMode="External"/><Relationship Id="rId1783" Type="http://schemas.openxmlformats.org/officeDocument/2006/relationships/hyperlink" Target="https://www.assets.signify.com/is/content/Signify/911401842482_EU.cs_CZ.PROF.FP" TargetMode="External"/><Relationship Id="rId1990" Type="http://schemas.openxmlformats.org/officeDocument/2006/relationships/hyperlink" Target="https://www.assets.signify.com/is/content/Signify/929002481302_EU.cs_CZ.PROF.FP" TargetMode="External"/><Relationship Id="rId2627" Type="http://schemas.openxmlformats.org/officeDocument/2006/relationships/hyperlink" Target="https://www.assets.signify.com/is/content/Signify/929003043702_EU.cs_CZ.PROF.FP" TargetMode="External"/><Relationship Id="rId2834" Type="http://schemas.openxmlformats.org/officeDocument/2006/relationships/hyperlink" Target="https://www.assets.signify.com/is/content/Signify/913713032566_EU.cs_CZ.PROF.FP" TargetMode="External"/><Relationship Id="rId75" Type="http://schemas.openxmlformats.org/officeDocument/2006/relationships/hyperlink" Target="https://www.assets.signify.com/is/image/Signify/Emergency-Surface-Mount-Downlight-EM152C-SPP?$highres$" TargetMode="External"/><Relationship Id="rId806" Type="http://schemas.openxmlformats.org/officeDocument/2006/relationships/hyperlink" Target="https://www.assets.signify.com/is/image/Signify/MAS_LEDstrip_5M-SPP?$highres$" TargetMode="External"/><Relationship Id="rId1436" Type="http://schemas.openxmlformats.org/officeDocument/2006/relationships/hyperlink" Target="https://www.assets.signify.com/is/image/Signify/GPPR1_IPVCPOXT_0016?$highres$" TargetMode="External"/><Relationship Id="rId1643" Type="http://schemas.openxmlformats.org/officeDocument/2006/relationships/hyperlink" Target="https://www.assets.signify.com/is/content/Signify/911401891885_EU.cs_CZ.PROF.FP" TargetMode="External"/><Relationship Id="rId1850" Type="http://schemas.openxmlformats.org/officeDocument/2006/relationships/hyperlink" Target="https://www.assets.signify.com/is/content/Signify/911401632908_EU.cs_CZ.PROF.FP" TargetMode="External"/><Relationship Id="rId2901" Type="http://schemas.openxmlformats.org/officeDocument/2006/relationships/hyperlink" Target="https://www.assets.signify.com/is/content/Signify/913700752826_EU.cs_CZ.PROF.FP" TargetMode="External"/><Relationship Id="rId1503" Type="http://schemas.openxmlformats.org/officeDocument/2006/relationships/hyperlink" Target="https://www.assets.signify.com/is/content/Signify/910505103601_EU.cs_CZ.PROF.FP" TargetMode="External"/><Relationship Id="rId1710" Type="http://schemas.openxmlformats.org/officeDocument/2006/relationships/hyperlink" Target="https://www.assets.signify.com/is/content/Signify/911401815485_EU.cs_CZ.PROF.FP" TargetMode="External"/><Relationship Id="rId3468" Type="http://schemas.openxmlformats.org/officeDocument/2006/relationships/hyperlink" Target="https://www.assets.signify.com/is/content/Signify/online-QIG-for-324166183191-Corepro-LEDtube-INI" TargetMode="External"/><Relationship Id="rId389" Type="http://schemas.openxmlformats.org/officeDocument/2006/relationships/hyperlink" Target="https://www.assets.signify.com/is/image/Signify/CL-HB-G6-BY122P-PSU-PSD-RTP?$highres$" TargetMode="External"/><Relationship Id="rId596" Type="http://schemas.openxmlformats.org/officeDocument/2006/relationships/hyperlink" Target="https://www.assets.signify.com/is/image/Signify/LEDtube_COR_PLT_15W_GX24Q3-SPP?$highres$" TargetMode="External"/><Relationship Id="rId2277" Type="http://schemas.openxmlformats.org/officeDocument/2006/relationships/hyperlink" Target="https://www.assets.signify.com/is/content/Signify/929002695702_EU.cs_CZ.PROF.FP" TargetMode="External"/><Relationship Id="rId2484" Type="http://schemas.openxmlformats.org/officeDocument/2006/relationships/hyperlink" Target="https://www.assets.signify.com/is/content/Signify/929002972502_EU.cs_CZ.PROF.FP" TargetMode="External"/><Relationship Id="rId2691" Type="http://schemas.openxmlformats.org/officeDocument/2006/relationships/hyperlink" Target="https://www.assets.signify.com/is/content/Signify/928048001505_EU.cs_CZ.PROF.FP" TargetMode="External"/><Relationship Id="rId3328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3535" Type="http://schemas.openxmlformats.org/officeDocument/2006/relationships/hyperlink" Target="https://www.assets.signify.com/is/content/Signify/LEDtube_MAS_HO_Installation_Guide-INI" TargetMode="External"/><Relationship Id="rId249" Type="http://schemas.openxmlformats.org/officeDocument/2006/relationships/hyperlink" Target="https://www.assets.signify.com/is/image/Signify/CoreLine_Waterproof_WT120C%20G2%20L1200%20PSU%20-%20SPP?$highres$" TargetMode="External"/><Relationship Id="rId456" Type="http://schemas.openxmlformats.org/officeDocument/2006/relationships/hyperlink" Target="https://www.assets.signify.com/is/image/Signify/CoreLine_Malaga_LED-BRP102-SPP?$highres$" TargetMode="External"/><Relationship Id="rId663" Type="http://schemas.openxmlformats.org/officeDocument/2006/relationships/hyperlink" Target="https://www.assets.signify.com/is/image/Signify/LEDtube_PRO_1200mm_12W_G13_850_1800lm-SPP?$highres$" TargetMode="External"/><Relationship Id="rId870" Type="http://schemas.openxmlformats.org/officeDocument/2006/relationships/hyperlink" Target="https://www.assets.signify.com/is/image/Signify/LEDbulb_MAS_A60_E27_CL_2-SPP?$highres$" TargetMode="External"/><Relationship Id="rId1086" Type="http://schemas.openxmlformats.org/officeDocument/2006/relationships/hyperlink" Target="https://www.assets.signify.com/is/image/Signify/LEDspot_Corepro_GU10_PAR16-SPP?$highres$" TargetMode="External"/><Relationship Id="rId1293" Type="http://schemas.openxmlformats.org/officeDocument/2006/relationships/hyperlink" Target="https://www.assets.signify.com/is/image/Signify/lppr1_son-tpia_plus_e40?$highres$" TargetMode="External"/><Relationship Id="rId2137" Type="http://schemas.openxmlformats.org/officeDocument/2006/relationships/hyperlink" Target="https://www.assets.signify.com/is/content/Signify/929003746602_EU.cs_CZ.PROF.FP" TargetMode="External"/><Relationship Id="rId2344" Type="http://schemas.openxmlformats.org/officeDocument/2006/relationships/hyperlink" Target="https://www.assets.signify.com/is/content/Signify/929002425292_EU.cs_CZ.PROF.FP" TargetMode="External"/><Relationship Id="rId2551" Type="http://schemas.openxmlformats.org/officeDocument/2006/relationships/hyperlink" Target="https://www.assets.signify.com/is/content/Signify/929004255902_EU.cs_CZ.PROF.FP" TargetMode="External"/><Relationship Id="rId109" Type="http://schemas.openxmlformats.org/officeDocument/2006/relationships/hyperlink" Target="https://www.assets.signify.com/is/image/Signify/IPAC_RCS750i_0023?$highres$" TargetMode="External"/><Relationship Id="rId316" Type="http://schemas.openxmlformats.org/officeDocument/2006/relationships/hyperlink" Target="https://www.assets.signify.com/is/image/Signify/Coreline%20Batten%20G3_%20BN126C%20PSU%20-%20SPP03?$highres$" TargetMode="External"/><Relationship Id="rId523" Type="http://schemas.openxmlformats.org/officeDocument/2006/relationships/hyperlink" Target="https://www.assets.signify.com/is/image/Signify/LEDTForce_ED75_E27-SPP?$highres$" TargetMode="External"/><Relationship Id="rId1153" Type="http://schemas.openxmlformats.org/officeDocument/2006/relationships/hyperlink" Target="https://www.assets.signify.com/is/image/Signify/LEDspot_MAS_50W_GU5_3_MR16_827_24D-SPP?$highres$" TargetMode="External"/><Relationship Id="rId2204" Type="http://schemas.openxmlformats.org/officeDocument/2006/relationships/hyperlink" Target="https://www.assets.signify.com/is/content/Signify/929002475002_EU.cs_CZ.PROF.FP" TargetMode="External"/><Relationship Id="rId360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30" Type="http://schemas.openxmlformats.org/officeDocument/2006/relationships/hyperlink" Target="https://www.assets.signify.com/is/image/Signify/ESSENTIAL_LEDtube_8_16W_G5_830_865_APR-SPP?$highres$" TargetMode="External"/><Relationship Id="rId1013" Type="http://schemas.openxmlformats.org/officeDocument/2006/relationships/hyperlink" Target="https://www.assets.signify.com/is/image/Signify/LED_classic_40W_B35_E14_WWFRNDRF2SRT6_UK-SPP?$highres$" TargetMode="External"/><Relationship Id="rId1360" Type="http://schemas.openxmlformats.org/officeDocument/2006/relationships/hyperlink" Target="https://www.assets.signify.com/is/image/Signify/LPPR1_CDM-TD_70W?$highres$" TargetMode="External"/><Relationship Id="rId2411" Type="http://schemas.openxmlformats.org/officeDocument/2006/relationships/hyperlink" Target="https://www.assets.signify.com/is/content/Signify/929002306202_EU.cs_CZ.PROF.FP" TargetMode="External"/><Relationship Id="rId1220" Type="http://schemas.openxmlformats.org/officeDocument/2006/relationships/hyperlink" Target="https://www.assets.signify.com/is/image/Signify/LEDtube_3_5W_S14S-SPP?$highres$" TargetMode="External"/><Relationship Id="rId3185" Type="http://schemas.openxmlformats.org/officeDocument/2006/relationships/hyperlink" Target="https://www.assets.signify.com/is/content/Signify/BN021C%20EU-MI-0427_Final%20v3" TargetMode="External"/><Relationship Id="rId3392" Type="http://schemas.openxmlformats.org/officeDocument/2006/relationships/hyperlink" Target="https://www.assets.signify.com/is/content/Signify/LEDtube_PLL_HF_1_Installation_Guide-INI" TargetMode="External"/><Relationship Id="rId3045" Type="http://schemas.openxmlformats.org/officeDocument/2006/relationships/hyperlink" Target="https://www.assets.signify.com/is/content/Signify/CoreLine-panel-G6-Installation-Instructions-RC132V-BN" TargetMode="External"/><Relationship Id="rId3252" Type="http://schemas.openxmlformats.org/officeDocument/2006/relationships/hyperlink" Target="https://www.assets.signify.com/is/content/Signify/MI-Coreline-Highbay-G6-PSD-PSU" TargetMode="External"/><Relationship Id="rId173" Type="http://schemas.openxmlformats.org/officeDocument/2006/relationships/hyperlink" Target="https://www.assets.signify.com/is/image/Signify/RC136B%2031S_37S_43S_840%20PSD%20W60L60%20NOC%20_SPP?$highres$" TargetMode="External"/><Relationship Id="rId380" Type="http://schemas.openxmlformats.org/officeDocument/2006/relationships/hyperlink" Target="https://www.assets.signify.com/is/image/Signify/CL-HB-G6-BY120P-PSU-PSD-RTP?$highres$" TargetMode="External"/><Relationship Id="rId2061" Type="http://schemas.openxmlformats.org/officeDocument/2006/relationships/hyperlink" Target="https://www.assets.signify.com/is/content/Signify/929003576402_EU.cs_CZ.PROF.FP" TargetMode="External"/><Relationship Id="rId3112" Type="http://schemas.openxmlformats.org/officeDocument/2006/relationships/hyperlink" Target="https://www.assets.signify.com/is/content/Signify/Ledinaire_Waterproof_WT060C-MI_v2023%2003" TargetMode="External"/><Relationship Id="rId240" Type="http://schemas.openxmlformats.org/officeDocument/2006/relationships/hyperlink" Target="https://www.assets.signify.com/is/image/Signify/Ledinaire%20waterproof_WT065C%20G3_L1500_SPP?$highres$" TargetMode="External"/><Relationship Id="rId100" Type="http://schemas.openxmlformats.org/officeDocument/2006/relationships/hyperlink" Target="https://www.assets.signify.com/is/image/Signify/Coreline%20Projector_gen2_ST151T_BK_%2030S_SPP2?$highres$" TargetMode="External"/><Relationship Id="rId2878" Type="http://schemas.openxmlformats.org/officeDocument/2006/relationships/hyperlink" Target="https://www.assets.signify.com/is/content/Signify/913700423466_EU.cs_CZ.PROF.FP" TargetMode="External"/><Relationship Id="rId1687" Type="http://schemas.openxmlformats.org/officeDocument/2006/relationships/hyperlink" Target="https://www.assets.signify.com/is/content/Signify/911401841285_EU.cs_CZ.PROF.FP" TargetMode="External"/><Relationship Id="rId1894" Type="http://schemas.openxmlformats.org/officeDocument/2006/relationships/hyperlink" Target="https://www.assets.signify.com/is/content/Signify/911401877386_EU.cs_CZ.PROF.FP" TargetMode="External"/><Relationship Id="rId2738" Type="http://schemas.openxmlformats.org/officeDocument/2006/relationships/hyperlink" Target="https://www.assets.signify.com/is/content/Signify/928144809227_EU.cs_CZ.PROF.FP" TargetMode="External"/><Relationship Id="rId2945" Type="http://schemas.openxmlformats.org/officeDocument/2006/relationships/hyperlink" Target="https://www.assets.signify.com/is/content/Signify/CoreLine-SlimDownlight-DN145B-INI" TargetMode="External"/><Relationship Id="rId917" Type="http://schemas.openxmlformats.org/officeDocument/2006/relationships/hyperlink" Target="https://www.assets.signify.com/is/image/Signify/LED_classic_A67_E27_FR-POS2A-SPP?$highres$" TargetMode="External"/><Relationship Id="rId1547" Type="http://schemas.openxmlformats.org/officeDocument/2006/relationships/hyperlink" Target="https://www.assets.signify.com/is/content/Signify/912401483504_EU.cs_CZ.PROF.FP" TargetMode="External"/><Relationship Id="rId1754" Type="http://schemas.openxmlformats.org/officeDocument/2006/relationships/hyperlink" Target="https://www.assets.signify.com/is/content/Signify/910505100072_EU.cs_CZ.PROF.FP" TargetMode="External"/><Relationship Id="rId1961" Type="http://schemas.openxmlformats.org/officeDocument/2006/relationships/hyperlink" Target="https://www.assets.signify.com/is/content/Signify/929002484902_EU.cs_CZ.PROF.FP" TargetMode="External"/><Relationship Id="rId2805" Type="http://schemas.openxmlformats.org/officeDocument/2006/relationships/hyperlink" Target="https://www.assets.signify.com/is/content/Signify/928082205125_EU.cs_CZ.PROF.FP" TargetMode="External"/><Relationship Id="rId46" Type="http://schemas.openxmlformats.org/officeDocument/2006/relationships/hyperlink" Target="https://www.assets.signify.com/is/image/Signify/RS071B_5S_60D_PSR_PI6_IP65_WH-SPP?$highres$" TargetMode="External"/><Relationship Id="rId1407" Type="http://schemas.openxmlformats.org/officeDocument/2006/relationships/hyperlink" Target="https://www.assets.signify.com/is/image/Signify/HF-P_1_14-35_TL5_HE_III_PP?$highres$" TargetMode="External"/><Relationship Id="rId1614" Type="http://schemas.openxmlformats.org/officeDocument/2006/relationships/hyperlink" Target="https://www.assets.signify.com/is/content/Signify/911401875785_EU.cs_CZ.PROF.FP" TargetMode="External"/><Relationship Id="rId1821" Type="http://schemas.openxmlformats.org/officeDocument/2006/relationships/hyperlink" Target="https://www.assets.signify.com/is/content/Signify/911401630008_EU.cs_CZ.PROF.FP" TargetMode="External"/><Relationship Id="rId357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388" Type="http://schemas.openxmlformats.org/officeDocument/2006/relationships/hyperlink" Target="https://www.assets.signify.com/is/content/Signify/CZ.cs_CZ.8720169191372" TargetMode="External"/><Relationship Id="rId2595" Type="http://schemas.openxmlformats.org/officeDocument/2006/relationships/hyperlink" Target="https://www.assets.signify.com/is/content/Signify/929003079802_EU.cs_CZ.PROF.FP" TargetMode="External"/><Relationship Id="rId3439" Type="http://schemas.openxmlformats.org/officeDocument/2006/relationships/hyperlink" Target="https://www.assets.signify.com/is/content/Signify/online-QIG-for-324166166411-MAS-LEDtube-installation-guide-INI" TargetMode="External"/><Relationship Id="rId567" Type="http://schemas.openxmlformats.org/officeDocument/2006/relationships/hyperlink" Target="https://www.assets.signify.com/is/image/Signify/CorePro-LED-PLC-4P-G24q-RTP?$highres$" TargetMode="External"/><Relationship Id="rId1197" Type="http://schemas.openxmlformats.org/officeDocument/2006/relationships/hyperlink" Target="https://www.assets.signify.com/is/image/Signify/LED_GY6_35_12V_POS2-SPP?$highres$" TargetMode="External"/><Relationship Id="rId2248" Type="http://schemas.openxmlformats.org/officeDocument/2006/relationships/hyperlink" Target="https://www.assets.signify.com/is/content/Signify/929002696402_EU.cs_CZ.PROF.FP" TargetMode="External"/><Relationship Id="rId774" Type="http://schemas.openxmlformats.org/officeDocument/2006/relationships/hyperlink" Target="https://www.assets.signify.com/is/image/Signify/CorePro-LEDtube-HF-600mm-RTP?$highres$" TargetMode="External"/><Relationship Id="rId981" Type="http://schemas.openxmlformats.org/officeDocument/2006/relationships/hyperlink" Target="https://www.assets.signify.com/is/image/Signify/LEDbulb_12-80W_E27_A60_730_FR_130D-SPP?$highres$" TargetMode="External"/><Relationship Id="rId1057" Type="http://schemas.openxmlformats.org/officeDocument/2006/relationships/hyperlink" Target="https://www.assets.signify.com/is/image/Signify/LED_Classic_50W_PAR20_E27_WW_25D_D_1SRT4-SPP?$highres$" TargetMode="External"/><Relationship Id="rId2455" Type="http://schemas.openxmlformats.org/officeDocument/2006/relationships/hyperlink" Target="https://www.assets.signify.com/is/content/Signify/929001238492_EU.cs_CZ.PROF.FP" TargetMode="External"/><Relationship Id="rId2662" Type="http://schemas.openxmlformats.org/officeDocument/2006/relationships/hyperlink" Target="https://www.assets.signify.com/is/content/Signify/929001243802_EU.cs_CZ.PROF.FP" TargetMode="External"/><Relationship Id="rId3506" Type="http://schemas.openxmlformats.org/officeDocument/2006/relationships/hyperlink" Target="https://www.assets.signify.com/is/content/Signify/LEDtube_Installation_Guide_HF_1-INI" TargetMode="External"/><Relationship Id="rId427" Type="http://schemas.openxmlformats.org/officeDocument/2006/relationships/hyperlink" Target="https://www.assets.signify.com/is/image/Signify/CoreLine_tempo%20small%20gen2-BVP111_DGR-SPP-2?$highres$" TargetMode="External"/><Relationship Id="rId634" Type="http://schemas.openxmlformats.org/officeDocument/2006/relationships/hyperlink" Target="https://www.assets.signify.com/is/image/Signify/LEDtube_220-240V_G13_2ft-SPP?$highres$" TargetMode="External"/><Relationship Id="rId841" Type="http://schemas.openxmlformats.org/officeDocument/2006/relationships/hyperlink" Target="https://www.assets.signify.com/is/image/Signify/LED_CLA_60W_A60_E27_2700K_CL_UE_SRT4-SPP?$highres$" TargetMode="External"/><Relationship Id="rId1264" Type="http://schemas.openxmlformats.org/officeDocument/2006/relationships/hyperlink" Target="https://www.assets.signify.com/is/image/Signify/LPPR1_TL-MINI?$highres$" TargetMode="External"/><Relationship Id="rId1471" Type="http://schemas.openxmlformats.org/officeDocument/2006/relationships/hyperlink" Target="https://www.assets.signify.com/is/image/Signify/LEDTForce_Core_Tshape_E27_FR_2-SPP?$highres$" TargetMode="External"/><Relationship Id="rId2108" Type="http://schemas.openxmlformats.org/officeDocument/2006/relationships/hyperlink" Target="https://www.assets.signify.com/is/content/Signify/929002021702_EU.cs_CZ.PROF.FP" TargetMode="External"/><Relationship Id="rId2315" Type="http://schemas.openxmlformats.org/officeDocument/2006/relationships/hyperlink" Target="https://www.assets.signify.com/is/content/Signify/929003799102_EU.cs_CZ.PROF.FP" TargetMode="External"/><Relationship Id="rId2522" Type="http://schemas.openxmlformats.org/officeDocument/2006/relationships/hyperlink" Target="https://www.assets.signify.com/is/content/Signify/929003610102_EU.cs_CZ.PROF.FP" TargetMode="External"/><Relationship Id="rId701" Type="http://schemas.openxmlformats.org/officeDocument/2006/relationships/hyperlink" Target="https://www.assets.signify.com/is/image/Signify/LEDtube_T8_G13_MAS1-SPP?$highres$" TargetMode="External"/><Relationship Id="rId1124" Type="http://schemas.openxmlformats.org/officeDocument/2006/relationships/hyperlink" Target="https://www.assets.signify.com/is/image/Signify/LEDspot_25W_GU10_830_36D-SPP?$highres$" TargetMode="External"/><Relationship Id="rId1331" Type="http://schemas.openxmlformats.org/officeDocument/2006/relationships/hyperlink" Target="https://www.assets.signify.com/is/image/Signify/LPPR1_CDM-T_0005?$highres$" TargetMode="External"/><Relationship Id="rId3089" Type="http://schemas.openxmlformats.org/officeDocument/2006/relationships/hyperlink" Target="https://www.assets.signify.com/is/content/Signify/Installation-instructions-CoreLine-surface-mounted-Gen4" TargetMode="External"/><Relationship Id="rId3296" Type="http://schemas.openxmlformats.org/officeDocument/2006/relationships/hyperlink" Target="https://www.assets.signify.com/is/content/Signify/Coreline_Tempo_Large-BVP130-INI" TargetMode="External"/><Relationship Id="rId3156" Type="http://schemas.openxmlformats.org/officeDocument/2006/relationships/hyperlink" Target="https://www.assets.signify.com/is/content/Signify/Installation%20instruction_CoreLine%20waterproof%20WT120C%20standard_2023%2005" TargetMode="External"/><Relationship Id="rId3363" Type="http://schemas.openxmlformats.org/officeDocument/2006/relationships/hyperlink" Target="https://www.assets.signify.com/is/content/Signify/LEDTForce_HPL_2_NC_Installation_Guide-INI" TargetMode="External"/><Relationship Id="rId284" Type="http://schemas.openxmlformats.org/officeDocument/2006/relationships/hyperlink" Target="https://www.assets.signify.com/is/image/Signify/WT120Z-TW-3x2-5-RTP?$highres$" TargetMode="External"/><Relationship Id="rId491" Type="http://schemas.openxmlformats.org/officeDocument/2006/relationships/hyperlink" Target="https://www.assets.signify.com/is/image/Signify/BVP008%20-%20MDU%20-%2030W%20and%2050W?$highres$" TargetMode="External"/><Relationship Id="rId2172" Type="http://schemas.openxmlformats.org/officeDocument/2006/relationships/hyperlink" Target="https://www.assets.signify.com/is/content/Signify/929001869502_EU.cs_CZ.PROF.FP" TargetMode="External"/><Relationship Id="rId3016" Type="http://schemas.openxmlformats.org/officeDocument/2006/relationships/hyperlink" Target="https://www.assets.signify.com/is/content/Signify/IIII9_RCS750I_0001" TargetMode="External"/><Relationship Id="rId3223" Type="http://schemas.openxmlformats.org/officeDocument/2006/relationships/hyperlink" Target="https://www.assets.signify.com/is/content/Signify/Coreline-Highbay-G5-MI-PSU-PSD" TargetMode="External"/><Relationship Id="rId3570" Type="http://schemas.openxmlformats.org/officeDocument/2006/relationships/hyperlink" Target="https://www.assets.signify.com/is/content/Signify/LEDtube-Installation-Guide-HF-2-INI" TargetMode="External"/><Relationship Id="rId144" Type="http://schemas.openxmlformats.org/officeDocument/2006/relationships/hyperlink" Target="https://www.assets.signify.com/is/image/Signify/Ledinaire_Panel_PSD_All-in_830_835_840_W60L60_OC-SPP?$highres$" TargetMode="External"/><Relationship Id="rId3430" Type="http://schemas.openxmlformats.org/officeDocument/2006/relationships/hyperlink" Target="https://www.assets.signify.com/is/content/Signify/LEDtube_Installation_Guide-INI" TargetMode="External"/><Relationship Id="rId351" Type="http://schemas.openxmlformats.org/officeDocument/2006/relationships/hyperlink" Target="https://www.assets.signify.com/is/image/Signify/CoreLineHighbay_Gen5_BY121P-SPP?$highres$" TargetMode="External"/><Relationship Id="rId2032" Type="http://schemas.openxmlformats.org/officeDocument/2006/relationships/hyperlink" Target="https://www.assets.signify.com/is/content/Signify/929004252902_EU.cs_CZ.PROF.FP" TargetMode="External"/><Relationship Id="rId2989" Type="http://schemas.openxmlformats.org/officeDocument/2006/relationships/hyperlink" Target="https://www.assets.signify.com/is/content/Signify/EM155C-SLIM-WL-EXIT-SIGN-UI" TargetMode="External"/><Relationship Id="rId211" Type="http://schemas.openxmlformats.org/officeDocument/2006/relationships/hyperlink" Target="https://www.assets.signify.com/is/image/Signify/CoreLine-surface-mounted-G4-W20L157-All-in-logo-RTP?$highres$" TargetMode="External"/><Relationship Id="rId1798" Type="http://schemas.openxmlformats.org/officeDocument/2006/relationships/hyperlink" Target="https://www.assets.signify.com/is/content/Signify/911401835184_EU.cs_CZ.PROF.FP" TargetMode="External"/><Relationship Id="rId2849" Type="http://schemas.openxmlformats.org/officeDocument/2006/relationships/hyperlink" Target="https://www.assets.signify.com/is/content/Signify/913700657666_EU.cs_CZ.PROF.FP" TargetMode="External"/><Relationship Id="rId1658" Type="http://schemas.openxmlformats.org/officeDocument/2006/relationships/hyperlink" Target="https://www.assets.signify.com/is/content/Signify/911401809587_EU.cs_CZ.PROF.FP" TargetMode="External"/><Relationship Id="rId1865" Type="http://schemas.openxmlformats.org/officeDocument/2006/relationships/hyperlink" Target="https://www.assets.signify.com/is/content/Signify/911401557245_EU.cs_CZ.PROF.FP" TargetMode="External"/><Relationship Id="rId2709" Type="http://schemas.openxmlformats.org/officeDocument/2006/relationships/hyperlink" Target="https://www.assets.signify.com/is/content/Signify/928001003318_EU.cs_CZ.PROF.FP" TargetMode="External"/><Relationship Id="rId1518" Type="http://schemas.openxmlformats.org/officeDocument/2006/relationships/hyperlink" Target="https://www.assets.signify.com/is/content/Signify/929002670132_EU.cs_CZ.PROF.FP" TargetMode="External"/><Relationship Id="rId2916" Type="http://schemas.openxmlformats.org/officeDocument/2006/relationships/hyperlink" Target="https://www.assets.signify.com/is/content/Signify/Downlight_DN065B_G4_7195214_V2_online_All_in-INI" TargetMode="External"/><Relationship Id="rId3080" Type="http://schemas.openxmlformats.org/officeDocument/2006/relationships/hyperlink" Target="https://www.assets.signify.com/is/content/Signify/Ledinaire-surface-mounted-Gen-2-Mounting-Instructions" TargetMode="External"/><Relationship Id="rId1725" Type="http://schemas.openxmlformats.org/officeDocument/2006/relationships/hyperlink" Target="https://www.assets.signify.com/is/content/Signify/911401815687_EU.cs_CZ.PROF.FP" TargetMode="External"/><Relationship Id="rId1932" Type="http://schemas.openxmlformats.org/officeDocument/2006/relationships/hyperlink" Target="https://www.assets.signify.com/is/content/Signify/911401663503_EU.cs_CZ.PROF.FP" TargetMode="External"/><Relationship Id="rId17" Type="http://schemas.openxmlformats.org/officeDocument/2006/relationships/hyperlink" Target="https://www.assets.signify.com/is/image/Signify/Downlight_MZD_DN027C_220V_RD-SPP?$highres$" TargetMode="External"/><Relationship Id="rId2499" Type="http://schemas.openxmlformats.org/officeDocument/2006/relationships/hyperlink" Target="https://www.assets.signify.com/is/content/Signify/CZ.cs_CZ.8719514309388" TargetMode="External"/><Relationship Id="rId1" Type="http://schemas.openxmlformats.org/officeDocument/2006/relationships/hyperlink" Target="https://www.lighting.philips.com/main/support/support/tools/gear-selection-tool" TargetMode="External"/><Relationship Id="rId678" Type="http://schemas.openxmlformats.org/officeDocument/2006/relationships/hyperlink" Target="https://www.assets.signify.com/is/image/Signify/PILA-LED-Tube-HO-G13-20241115-RTP?$highres$" TargetMode="External"/><Relationship Id="rId885" Type="http://schemas.openxmlformats.org/officeDocument/2006/relationships/hyperlink" Target="https://www.assets.signify.com/is/image/Signify/LEDClassic_A60_E27_WW_FR_PP?$highres$" TargetMode="External"/><Relationship Id="rId2359" Type="http://schemas.openxmlformats.org/officeDocument/2006/relationships/hyperlink" Target="https://www.assets.signify.com/is/content/Signify/CZ.cs_CZ.8718696705612" TargetMode="External"/><Relationship Id="rId2566" Type="http://schemas.openxmlformats.org/officeDocument/2006/relationships/hyperlink" Target="https://www.assets.signify.com/is/content/Signify/929002068202_EU.cs_CZ.PROF.FP" TargetMode="External"/><Relationship Id="rId2773" Type="http://schemas.openxmlformats.org/officeDocument/2006/relationships/hyperlink" Target="https://www.assets.signify.com/is/content/Signify/928082119231_EU.cs_CZ.PROF.FP" TargetMode="External"/><Relationship Id="rId2980" Type="http://schemas.openxmlformats.org/officeDocument/2006/relationships/hyperlink" Target="https://www.assets.signify.com/is/content/Signify/EM151B-REC-3S-OA-CO-UI" TargetMode="External"/><Relationship Id="rId3617" Type="http://schemas.openxmlformats.org/officeDocument/2006/relationships/customProperty" Target="../customProperty4.bin"/><Relationship Id="rId538" Type="http://schemas.openxmlformats.org/officeDocument/2006/relationships/hyperlink" Target="https://www.assets.signify.com/is/image/Signify/LEDTForce_MAS_HPL_ED90_E27-SPP?$highres$" TargetMode="External"/><Relationship Id="rId745" Type="http://schemas.openxmlformats.org/officeDocument/2006/relationships/hyperlink" Target="https://www.assets.signify.com/is/image/Signify/LEDtube_MAS_36W_G5-SPP?$highres$" TargetMode="External"/><Relationship Id="rId952" Type="http://schemas.openxmlformats.org/officeDocument/2006/relationships/hyperlink" Target="https://www.assets.signify.com/is/image/Signify/LEDbulb_CorePro_9_5_68W_E27_Stick_Frosted_830_24D_ND-SPP?$highres$" TargetMode="External"/><Relationship Id="rId1168" Type="http://schemas.openxmlformats.org/officeDocument/2006/relationships/hyperlink" Target="https://www.assets.signify.com/is/image/Signify/LEDspot_35W_GU5-3_827_36D_ND-SPP?$highres$" TargetMode="External"/><Relationship Id="rId1375" Type="http://schemas.openxmlformats.org/officeDocument/2006/relationships/hyperlink" Target="https://www.assets.signify.com/is/image/Signify/LPPR1_CDM-R111_24D_40D?$highres$" TargetMode="External"/><Relationship Id="rId1582" Type="http://schemas.openxmlformats.org/officeDocument/2006/relationships/hyperlink" Target="https://www.assets.signify.com/is/content/Signify/910930013318_EU.cs_CZ.PROF.FP" TargetMode="External"/><Relationship Id="rId2219" Type="http://schemas.openxmlformats.org/officeDocument/2006/relationships/hyperlink" Target="https://www.assets.signify.com/is/content/Signify/929001391202_EU.cs_CZ.PROF.FP" TargetMode="External"/><Relationship Id="rId2426" Type="http://schemas.openxmlformats.org/officeDocument/2006/relationships/hyperlink" Target="https://www.assets.signify.com/is/content/Signify/929002307008_EU.cs_CZ.PROF.FP" TargetMode="External"/><Relationship Id="rId2633" Type="http://schemas.openxmlformats.org/officeDocument/2006/relationships/hyperlink" Target="https://www.assets.signify.com/is/content/Signify/929003043102_EU.cs_CZ.PROF.FP" TargetMode="External"/><Relationship Id="rId81" Type="http://schemas.openxmlformats.org/officeDocument/2006/relationships/hyperlink" Target="https://www.assets.signify.com/is/image/Signify/Emergency-TwinSpot-EM164C-SPP?$highres$" TargetMode="External"/><Relationship Id="rId605" Type="http://schemas.openxmlformats.org/officeDocument/2006/relationships/hyperlink" Target="https://www.assets.signify.com/is/image/Signify/MAS-LEDtube-VLE-UE-T8-20240506-RTP?$highres$" TargetMode="External"/><Relationship Id="rId812" Type="http://schemas.openxmlformats.org/officeDocument/2006/relationships/hyperlink" Target="https://www.assets.signify.com/is/image/Signify/CorePro_LEDstrip_5M-SPP?$highres$" TargetMode="External"/><Relationship Id="rId1028" Type="http://schemas.openxmlformats.org/officeDocument/2006/relationships/hyperlink" Target="https://www.assets.signify.com/is/image/Signify/LEDcandle_25W_E14_827_FR_P45-SPP?$highres$" TargetMode="External"/><Relationship Id="rId1235" Type="http://schemas.openxmlformats.org/officeDocument/2006/relationships/hyperlink" Target="https://www.assets.signify.com/is/image/Signify/LPPR1_IRPR38_0001?$highres$" TargetMode="External"/><Relationship Id="rId1442" Type="http://schemas.openxmlformats.org/officeDocument/2006/relationships/hyperlink" Target="https://www.assets.signify.com/is/image/Signify/GPPR1_IPVG4PP_PHL_0001?$highres$" TargetMode="External"/><Relationship Id="rId2840" Type="http://schemas.openxmlformats.org/officeDocument/2006/relationships/hyperlink" Target="https://www.assets.signify.com/is/content/Signify/913713031466_EU.cs_CZ.PROF.FP" TargetMode="External"/><Relationship Id="rId1302" Type="http://schemas.openxmlformats.org/officeDocument/2006/relationships/hyperlink" Target="https://www.assets.signify.com/is/image/Signify/LPPR1_SDW-T_50W_PG12-1?$highres$" TargetMode="External"/><Relationship Id="rId2700" Type="http://schemas.openxmlformats.org/officeDocument/2006/relationships/hyperlink" Target="https://www.assets.signify.com/is/content/Signify/928049001605_EU.cs_CZ.PROF.FP" TargetMode="External"/><Relationship Id="rId3267" Type="http://schemas.openxmlformats.org/officeDocument/2006/relationships/hyperlink" Target="https://www.assets.signify.com/is/content/Signify/Mounting-instruction-Ledinaire-Floodlight-All-in-SWB" TargetMode="External"/><Relationship Id="rId188" Type="http://schemas.openxmlformats.org/officeDocument/2006/relationships/hyperlink" Target="https://www.assets.signify.com/is/image/Signify/RC159Z-SMB-W60L60-overview?$highres$" TargetMode="External"/><Relationship Id="rId395" Type="http://schemas.openxmlformats.org/officeDocument/2006/relationships/hyperlink" Target="https://www.assets.signify.com/is/image/Signify/CL-HB-G6-BY120P-PSU-PSD-RTP?$highres$" TargetMode="External"/><Relationship Id="rId2076" Type="http://schemas.openxmlformats.org/officeDocument/2006/relationships/hyperlink" Target="https://www.assets.signify.com/is/content/Signify/929001307002_EU.cs_CZ.PROF.FP" TargetMode="External"/><Relationship Id="rId3474" Type="http://schemas.openxmlformats.org/officeDocument/2006/relationships/hyperlink" Target="https://www.assets.signify.com/is/content/Signify/online-QIG-for-324166183191-Corepro-LEDtube-INI" TargetMode="External"/><Relationship Id="rId2283" Type="http://schemas.openxmlformats.org/officeDocument/2006/relationships/hyperlink" Target="https://www.assets.signify.com/is/content/Signify/929003167602_EU.cs_CZ.PROF.FP" TargetMode="External"/><Relationship Id="rId2490" Type="http://schemas.openxmlformats.org/officeDocument/2006/relationships/hyperlink" Target="https://www.assets.signify.com/is/content/Signify/929002969402_EU.cs_CZ.PROF.FP" TargetMode="External"/><Relationship Id="rId3127" Type="http://schemas.openxmlformats.org/officeDocument/2006/relationships/hyperlink" Target="https://www.assets.signify.com/is/content/Signify/CoreLine%20waterproof%20WT120C%20G2%20PSU_2023%2005" TargetMode="External"/><Relationship Id="rId3334" Type="http://schemas.openxmlformats.org/officeDocument/2006/relationships/hyperlink" Target="https://www.assets.signify.com/is/content/Signify/MI-PILA%20BY007P%20G2" TargetMode="External"/><Relationship Id="rId3541" Type="http://schemas.openxmlformats.org/officeDocument/2006/relationships/hyperlink" Target="https://www.assets.signify.com/is/content/Signify/LEDtube_MAS_HO_Installation_Guide-INI" TargetMode="External"/><Relationship Id="rId255" Type="http://schemas.openxmlformats.org/officeDocument/2006/relationships/hyperlink" Target="https://www.assets.signify.com/is/image/Signify/CoreLine_Waterproof_WT120C%20G2%20L1500%20PSU%20-%20SPP?$highres$" TargetMode="External"/><Relationship Id="rId462" Type="http://schemas.openxmlformats.org/officeDocument/2006/relationships/hyperlink" Target="https://www.assets.signify.com/is/image/Signify/PHL_TownTune_CPT-BDP260-SPP?$highres$" TargetMode="External"/><Relationship Id="rId1092" Type="http://schemas.openxmlformats.org/officeDocument/2006/relationships/hyperlink" Target="https://www.assets.signify.com/is/image/Signify/LEDspot_Corepro_GU10_PAR16-SPP?$highres$" TargetMode="External"/><Relationship Id="rId2143" Type="http://schemas.openxmlformats.org/officeDocument/2006/relationships/hyperlink" Target="https://www.assets.signify.com/is/content/Signify/929002446402_EU.cs_CZ.PROF.FP" TargetMode="External"/><Relationship Id="rId2350" Type="http://schemas.openxmlformats.org/officeDocument/2006/relationships/hyperlink" Target="https://www.assets.signify.com/is/content/Signify/929002372702_EU.cs_CZ.PROF.FP" TargetMode="External"/><Relationship Id="rId3401" Type="http://schemas.openxmlformats.org/officeDocument/2006/relationships/hyperlink" Target="https://www.assets.signify.com/is/content/Signify/PLL-EM-Mains-66011861-TLED-NDLR-INI" TargetMode="External"/><Relationship Id="rId115" Type="http://schemas.openxmlformats.org/officeDocument/2006/relationships/hyperlink" Target="https://www.assets.signify.com/is/image/Signify/ZRS750__CPF_BK?$highres$" TargetMode="External"/><Relationship Id="rId322" Type="http://schemas.openxmlformats.org/officeDocument/2006/relationships/hyperlink" Target="https://www.assets.signify.com/is/image/Signify/CoreLineBatten-BN126C-All-in-MCCT-L1500-2-SPP?$highres$" TargetMode="External"/><Relationship Id="rId2003" Type="http://schemas.openxmlformats.org/officeDocument/2006/relationships/hyperlink" Target="https://www.assets.signify.com/is/content/Signify/929002006202_EU.cs_CZ.PROF.FP" TargetMode="External"/><Relationship Id="rId2210" Type="http://schemas.openxmlformats.org/officeDocument/2006/relationships/hyperlink" Target="https://www.assets.signify.com/is/content/Signify/929003596402_EU.cs_CZ.PROF.FP" TargetMode="External"/><Relationship Id="rId1769" Type="http://schemas.openxmlformats.org/officeDocument/2006/relationships/hyperlink" Target="https://www.assets.signify.com/is/content/Signify/911401867784_EU.cs_CZ.PROF.FP" TargetMode="External"/><Relationship Id="rId1976" Type="http://schemas.openxmlformats.org/officeDocument/2006/relationships/hyperlink" Target="https://www.assets.signify.com/is/content/Signify/929003467512_EU.cs_CZ.PROF.FP" TargetMode="External"/><Relationship Id="rId3191" Type="http://schemas.openxmlformats.org/officeDocument/2006/relationships/hyperlink" Target="https://www.assets.signify.com/is/content/Signify/MI-CoreLine-BN126C-All-in-combined-upgraded" TargetMode="External"/><Relationship Id="rId1629" Type="http://schemas.openxmlformats.org/officeDocument/2006/relationships/hyperlink" Target="https://www.assets.signify.com/is/content/Signify/911401800187_EU.cs_CZ.PROF.FP" TargetMode="External"/><Relationship Id="rId1836" Type="http://schemas.openxmlformats.org/officeDocument/2006/relationships/hyperlink" Target="https://www.assets.signify.com/is/content/Signify/911401629908_EU.cs_CZ.PROF.FP" TargetMode="External"/><Relationship Id="rId1903" Type="http://schemas.openxmlformats.org/officeDocument/2006/relationships/hyperlink" Target="https://www.assets.signify.com/is/content/Signify/912300024004_EU.cs_CZ.PROF.FP" TargetMode="External"/><Relationship Id="rId3051" Type="http://schemas.openxmlformats.org/officeDocument/2006/relationships/hyperlink" Target="https://www.assets.signify.com/is/content/Signify/CoreLine-panel-G6-Installation-Instructions-RC132V" TargetMode="External"/><Relationship Id="rId789" Type="http://schemas.openxmlformats.org/officeDocument/2006/relationships/hyperlink" Target="https://www.assets.signify.com/is/image/Signify/MAS_LEDstrip_5M-SPP?$highres$" TargetMode="External"/><Relationship Id="rId996" Type="http://schemas.openxmlformats.org/officeDocument/2006/relationships/hyperlink" Target="https://www.assets.signify.com/is/image/Signify/LED_classic_25W_P45_E27_CL_WGD90_SRT4_1-SPP?$highres$" TargetMode="External"/><Relationship Id="rId2677" Type="http://schemas.openxmlformats.org/officeDocument/2006/relationships/hyperlink" Target="https://www.assets.signify.com/is/content/Signify/923801144209_EU.cs_CZ.PROF.FP" TargetMode="External"/><Relationship Id="rId2884" Type="http://schemas.openxmlformats.org/officeDocument/2006/relationships/hyperlink" Target="https://www.assets.signify.com/is/content/Signify/913700696066_EU.cs_CZ.PROF.FP" TargetMode="External"/><Relationship Id="rId649" Type="http://schemas.openxmlformats.org/officeDocument/2006/relationships/hyperlink" Target="https://www.assets.signify.com/is/image/Signify/LEDtube_PRO_1200mm_12W_G13_850_1800lm-SPP?$highres$" TargetMode="External"/><Relationship Id="rId856" Type="http://schemas.openxmlformats.org/officeDocument/2006/relationships/hyperlink" Target="https://www.assets.signify.com/is/image/Signify/LED_CLA_100WA60_E27_4000K_CL_UE_SRT4-SPP?$highres$" TargetMode="External"/><Relationship Id="rId1279" Type="http://schemas.openxmlformats.org/officeDocument/2006/relationships/hyperlink" Target="https://www.assets.signify.com/is/image/Signify/lppr1_son-pia_plus_e40?$highres$" TargetMode="External"/><Relationship Id="rId1486" Type="http://schemas.openxmlformats.org/officeDocument/2006/relationships/hyperlink" Target="https://www.assets.signify.com/is/content/Signify/929003313102_EU.cs_CZ.PROF.FP" TargetMode="External"/><Relationship Id="rId2537" Type="http://schemas.openxmlformats.org/officeDocument/2006/relationships/hyperlink" Target="https://www.assets.signify.com/is/content/Signify/929004247602_EU.cs_CZ.PROF.FP" TargetMode="External"/><Relationship Id="rId509" Type="http://schemas.openxmlformats.org/officeDocument/2006/relationships/hyperlink" Target="https://www.assets.signify.com/is/image/Signify/LEDTForce_MAS_SONT_EU1_T52_E40-SPP?$highres$" TargetMode="External"/><Relationship Id="rId1139" Type="http://schemas.openxmlformats.org/officeDocument/2006/relationships/hyperlink" Target="https://www.assets.signify.com/is/image/Signify/ExpertColor_7-2_50W_MR16_GU5-3_PP?$highres$" TargetMode="External"/><Relationship Id="rId1346" Type="http://schemas.openxmlformats.org/officeDocument/2006/relationships/hyperlink" Target="https://www.assets.signify.com/is/image/Signify/LPPR1_CDM-TC_0001?$highres$" TargetMode="External"/><Relationship Id="rId1693" Type="http://schemas.openxmlformats.org/officeDocument/2006/relationships/hyperlink" Target="https://www.assets.signify.com/is/content/Signify/910505103765_EU.cs_CZ.PROF.FP" TargetMode="External"/><Relationship Id="rId2744" Type="http://schemas.openxmlformats.org/officeDocument/2006/relationships/hyperlink" Target="https://www.assets.signify.com/is/content/Signify/928150419230_EU.cs_CZ.PROF.FP" TargetMode="External"/><Relationship Id="rId2951" Type="http://schemas.openxmlformats.org/officeDocument/2006/relationships/hyperlink" Target="https://www.assets.signify.com/is/content/Signify/Downlight_RS060B_RS061B_PSRII_WH_20210915_MI-INI" TargetMode="External"/><Relationship Id="rId716" Type="http://schemas.openxmlformats.org/officeDocument/2006/relationships/hyperlink" Target="https://www.assets.signify.com/is/image/Signify/Ledtube_CorePro_18W_G13_830_24D_ND-SPP?$highres$" TargetMode="External"/><Relationship Id="rId923" Type="http://schemas.openxmlformats.org/officeDocument/2006/relationships/hyperlink" Target="https://www.assets.signify.com/is/image/Signify/MZD_LEDCLA_40W_A60_E27-SPP?$highres$" TargetMode="External"/><Relationship Id="rId1553" Type="http://schemas.openxmlformats.org/officeDocument/2006/relationships/hyperlink" Target="https://www.assets.signify.com/is/content/Signify/912401483510_EU.cs_CZ.PROF.FP" TargetMode="External"/><Relationship Id="rId1760" Type="http://schemas.openxmlformats.org/officeDocument/2006/relationships/hyperlink" Target="https://www.assets.signify.com/is/content/Signify/911401816787_EU.cs_CZ.PROF.FP" TargetMode="External"/><Relationship Id="rId2604" Type="http://schemas.openxmlformats.org/officeDocument/2006/relationships/hyperlink" Target="https://www.assets.signify.com/is/content/Signify/929002492602_EU.cs_CZ.PROF.FP" TargetMode="External"/><Relationship Id="rId2811" Type="http://schemas.openxmlformats.org/officeDocument/2006/relationships/hyperlink" Target="https://www.assets.signify.com/is/content/Signify/928194605330_EU.cs_CZ.PROF.FP" TargetMode="External"/><Relationship Id="rId52" Type="http://schemas.openxmlformats.org/officeDocument/2006/relationships/hyperlink" Target="https://www.assets.signify.com/is/image/Signify/CoreLine_Recessed_Spot-RS140B-SPP?$highres$" TargetMode="External"/><Relationship Id="rId1206" Type="http://schemas.openxmlformats.org/officeDocument/2006/relationships/hyperlink" Target="https://www.assets.signify.com/is/image/Signify/LEDcapsule_CorePro_ND_4_8_60W_G9_827-SPP?$highres$" TargetMode="External"/><Relationship Id="rId1413" Type="http://schemas.openxmlformats.org/officeDocument/2006/relationships/hyperlink" Target="https://www.assets.signify.com/is/image/Signify/GPPR1_PPPLTL-3_0001?$highres$" TargetMode="External"/><Relationship Id="rId1620" Type="http://schemas.openxmlformats.org/officeDocument/2006/relationships/hyperlink" Target="https://www.assets.signify.com/is/content/Signify/911401877585_EU.cs_CZ.PROF.FP" TargetMode="External"/><Relationship Id="rId3378" Type="http://schemas.openxmlformats.org/officeDocument/2006/relationships/hyperlink" Target="https://www.assets.signify.com/is/content/Signify/online-QIG-for-324165132934-Installation-INI" TargetMode="External"/><Relationship Id="rId358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99" Type="http://schemas.openxmlformats.org/officeDocument/2006/relationships/hyperlink" Target="https://www.assets.signify.com/is/image/Signify/Ledinaire_Tube_Hsng_1LMP_SPP-01?$highres$" TargetMode="External"/><Relationship Id="rId2187" Type="http://schemas.openxmlformats.org/officeDocument/2006/relationships/hyperlink" Target="https://www.assets.signify.com/is/content/Signify/929003734602_EU.cs_CZ.PROF.FP" TargetMode="External"/><Relationship Id="rId2394" Type="http://schemas.openxmlformats.org/officeDocument/2006/relationships/hyperlink" Target="https://www.assets.signify.com/is/content/Signify/CZ.cs_CZ.8718699759636" TargetMode="External"/><Relationship Id="rId3238" Type="http://schemas.openxmlformats.org/officeDocument/2006/relationships/hyperlink" Target="https://www.assets.signify.com/is/content/Signify/MI-Coreline-Highbay-G6-PSD-PSU" TargetMode="External"/><Relationship Id="rId3445" Type="http://schemas.openxmlformats.org/officeDocument/2006/relationships/hyperlink" Target="https://www.assets.signify.com/is/content/Signify/online-QIG-for-324166166411-MAS-LEDtube-installation-guide-INI" TargetMode="External"/><Relationship Id="rId159" Type="http://schemas.openxmlformats.org/officeDocument/2006/relationships/hyperlink" Target="https://www.assets.signify.com/is/image/Signify/CoreLine-panel-G6-W60L60-RTP?$highres$" TargetMode="External"/><Relationship Id="rId366" Type="http://schemas.openxmlformats.org/officeDocument/2006/relationships/hyperlink" Target="https://www.assets.signify.com/is/image/Signify/CoreLineHighbay_Gen5_BY122P-SPP?$highres$" TargetMode="External"/><Relationship Id="rId573" Type="http://schemas.openxmlformats.org/officeDocument/2006/relationships/hyperlink" Target="https://www.assets.signify.com/is/image/Signify/LEDtube_COR_PLL_EU_8W_2G11-SPP?$highres$" TargetMode="External"/><Relationship Id="rId780" Type="http://schemas.openxmlformats.org/officeDocument/2006/relationships/hyperlink" Target="https://www.assets.signify.com/is/image/Signify/CorePro-LEDtube-HF-1200mm-RTP?$highres$" TargetMode="External"/><Relationship Id="rId2047" Type="http://schemas.openxmlformats.org/officeDocument/2006/relationships/hyperlink" Target="https://www.assets.signify.com/is/content/Signify/929001920502_EU.cs_CZ.PROF.FP" TargetMode="External"/><Relationship Id="rId2254" Type="http://schemas.openxmlformats.org/officeDocument/2006/relationships/hyperlink" Target="https://www.assets.signify.com/is/content/Signify/929002697002_EU.cs_CZ.PROF.FP" TargetMode="External"/><Relationship Id="rId2461" Type="http://schemas.openxmlformats.org/officeDocument/2006/relationships/hyperlink" Target="https://www.assets.signify.com/is/content/Signify/929001345292_EU.cs_CZ.PROF.FP" TargetMode="External"/><Relationship Id="rId3305" Type="http://schemas.openxmlformats.org/officeDocument/2006/relationships/hyperlink" Target="https://www.assets.signify.com/is/content/Signify/MI-BVP085-Ledinaire-Solar-floodlight" TargetMode="External"/><Relationship Id="rId3512" Type="http://schemas.openxmlformats.org/officeDocument/2006/relationships/hyperlink" Target="https://www.assets.signify.com/is/content/Signify/LEDtube_Installation_Guide_UN-INI" TargetMode="External"/><Relationship Id="rId226" Type="http://schemas.openxmlformats.org/officeDocument/2006/relationships/hyperlink" Target="https://www.assets.signify.com/is/image/Signify/L1500-WT060C-SPP-1?$highres$" TargetMode="External"/><Relationship Id="rId433" Type="http://schemas.openxmlformats.org/officeDocument/2006/relationships/hyperlink" Target="https://www.assets.signify.com/is/image/Signify/Coreline_Tempo_Medium-BVP125_Led120-SPP?$highres$" TargetMode="External"/><Relationship Id="rId1063" Type="http://schemas.openxmlformats.org/officeDocument/2006/relationships/hyperlink" Target="https://www.assets.signify.com/is/image/Signify/LED_Classic_75W_PAR30S_WW_25D_D_1PF_4_S-SPP?$highres$" TargetMode="External"/><Relationship Id="rId1270" Type="http://schemas.openxmlformats.org/officeDocument/2006/relationships/hyperlink" Target="https://www.assets.signify.com/is/image/Signify/LPPR1_TL-X?$highres$" TargetMode="External"/><Relationship Id="rId2114" Type="http://schemas.openxmlformats.org/officeDocument/2006/relationships/hyperlink" Target="https://www.assets.signify.com/is/content/Signify/929003577132_EU.cs_CZ.PROF.FP" TargetMode="External"/><Relationship Id="rId640" Type="http://schemas.openxmlformats.org/officeDocument/2006/relationships/hyperlink" Target="https://www.assets.signify.com/is/image/Signify/LEDtube_220-240V_G13_4ft-SPP?$highres$" TargetMode="External"/><Relationship Id="rId2321" Type="http://schemas.openxmlformats.org/officeDocument/2006/relationships/hyperlink" Target="https://www.assets.signify.com/is/content/Signify/929003070502_EU.cs_CZ.PROF.FP" TargetMode="External"/><Relationship Id="rId500" Type="http://schemas.openxmlformats.org/officeDocument/2006/relationships/hyperlink" Target="https://www.assets.signify.com/is/image/Signify/LED-TForce-Core-LED-road-17W-E27-MV-RTP?$highres$" TargetMode="External"/><Relationship Id="rId1130" Type="http://schemas.openxmlformats.org/officeDocument/2006/relationships/hyperlink" Target="https://www.assets.signify.com/is/image/Signify/LEDspotMV_ND_5W_PAR16_GU10_PP?$highres$" TargetMode="External"/><Relationship Id="rId1947" Type="http://schemas.openxmlformats.org/officeDocument/2006/relationships/hyperlink" Target="https://www.assets.signify.com/is/content/Signify/911401814583_EU.cs_CZ.PROF.FP" TargetMode="External"/><Relationship Id="rId3095" Type="http://schemas.openxmlformats.org/officeDocument/2006/relationships/hyperlink" Target="https://www.assets.signify.com/is/content/Signify/FastSet_SM155C-MI_FINAL" TargetMode="External"/><Relationship Id="rId1807" Type="http://schemas.openxmlformats.org/officeDocument/2006/relationships/hyperlink" Target="https://www.assets.signify.com/is/content/Signify/911401813187_EU.cs_CZ.PROF.FP" TargetMode="External"/><Relationship Id="rId3162" Type="http://schemas.openxmlformats.org/officeDocument/2006/relationships/hyperlink" Target="https://www.assets.signify.com/is/content/Signify/Installation%20instruction_CoreLine%20waterproof%20WT120C%20standard_2023%2005" TargetMode="External"/><Relationship Id="rId290" Type="http://schemas.openxmlformats.org/officeDocument/2006/relationships/hyperlink" Target="https://www.assets.signify.com/is/image/Signify/CoreLine%20tubular%20waterproof_WT210C%20PC%20L1200-SPPB?$highres$" TargetMode="External"/><Relationship Id="rId3022" Type="http://schemas.openxmlformats.org/officeDocument/2006/relationships/hyperlink" Target="https://www.assets.signify.com/is/content/Signify/Ledinaire-panel-G5-Mounting-Instructions-Flywire-Finalv4" TargetMode="External"/><Relationship Id="rId150" Type="http://schemas.openxmlformats.org/officeDocument/2006/relationships/hyperlink" Target="https://www.assets.signify.com/is/image/Signify/CoreLine-panel-G6-W60L60-RTP?$highres$" TargetMode="External"/><Relationship Id="rId248" Type="http://schemas.openxmlformats.org/officeDocument/2006/relationships/hyperlink" Target="https://www.assets.signify.com/is/image/Signify/CoreLine_Waterproof_WT120C%20G2%20L1200%20PSU%20-%20SPP?$highres$" TargetMode="External"/><Relationship Id="rId455" Type="http://schemas.openxmlformats.org/officeDocument/2006/relationships/hyperlink" Target="https://www.assets.signify.com/is/image/Signify/CoreLine_Malaga_LED-BRP102-SPP?$highres$" TargetMode="External"/><Relationship Id="rId662" Type="http://schemas.openxmlformats.org/officeDocument/2006/relationships/hyperlink" Target="https://www.assets.signify.com/is/image/Signify/LEDtube_PRO_1200mm_12W_G13_850_1800lm-SPP?$highres$" TargetMode="External"/><Relationship Id="rId1085" Type="http://schemas.openxmlformats.org/officeDocument/2006/relationships/hyperlink" Target="https://www.assets.signify.com/is/image/Signify/LEDspot_35W_GU10_25D-SPP?$highres$" TargetMode="External"/><Relationship Id="rId1292" Type="http://schemas.openxmlformats.org/officeDocument/2006/relationships/hyperlink" Target="https://www.assets.signify.com/is/image/Signify/lppr1_son-tpia_plus_e40?$highres$" TargetMode="External"/><Relationship Id="rId2136" Type="http://schemas.openxmlformats.org/officeDocument/2006/relationships/hyperlink" Target="https://www.assets.signify.com/is/content/Signify/929003746502_EU.cs_CZ.PROF.FP" TargetMode="External"/><Relationship Id="rId2343" Type="http://schemas.openxmlformats.org/officeDocument/2006/relationships/hyperlink" Target="https://www.assets.signify.com/is/content/Signify/929002026402_EU.cs_CZ.PROF.FP" TargetMode="External"/><Relationship Id="rId2550" Type="http://schemas.openxmlformats.org/officeDocument/2006/relationships/hyperlink" Target="https://www.assets.signify.com/is/content/Signify/929004255702_EU.cs_CZ.PROF.FP" TargetMode="External"/><Relationship Id="rId2788" Type="http://schemas.openxmlformats.org/officeDocument/2006/relationships/hyperlink" Target="https://www.assets.signify.com/is/content/Signify/928185305131_EU.cs_CZ.PROF.FP" TargetMode="External"/><Relationship Id="rId2995" Type="http://schemas.openxmlformats.org/officeDocument/2006/relationships/hyperlink" Target="https://www.assets.signify.com/is/content/Signify/Ledinaire-WM-WL070V-Installation-Instructions" TargetMode="External"/><Relationship Id="rId360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08" Type="http://schemas.openxmlformats.org/officeDocument/2006/relationships/hyperlink" Target="https://www.assets.signify.com/is/image/Signify/IPAC_RCS750i_0023?$highres$" TargetMode="External"/><Relationship Id="rId315" Type="http://schemas.openxmlformats.org/officeDocument/2006/relationships/hyperlink" Target="https://www.assets.signify.com/is/image/Signify/Coreline%20Batten%20G3_%20BN126C%20PSU%20-%20SPP03?$highres$" TargetMode="External"/><Relationship Id="rId522" Type="http://schemas.openxmlformats.org/officeDocument/2006/relationships/hyperlink" Target="https://www.assets.signify.com/is/image/Signify/LEDTForce_ED75_E27-SPP?$highres$" TargetMode="External"/><Relationship Id="rId967" Type="http://schemas.openxmlformats.org/officeDocument/2006/relationships/hyperlink" Target="https://www.assets.signify.com/is/image/Signify/LEDbulb_12-80W_E27_A60_730_FR_130D-SPP?$highres$" TargetMode="External"/><Relationship Id="rId1152" Type="http://schemas.openxmlformats.org/officeDocument/2006/relationships/hyperlink" Target="https://www.assets.signify.com/is/image/Signify/LEDspot_MAS_50W_GU5_3_MR16_827_24D-SPP?$highres$" TargetMode="External"/><Relationship Id="rId1597" Type="http://schemas.openxmlformats.org/officeDocument/2006/relationships/hyperlink" Target="https://www.assets.signify.com/is/content/Signify/910500187415_EU.cs_CZ.PROF.FP" TargetMode="External"/><Relationship Id="rId2203" Type="http://schemas.openxmlformats.org/officeDocument/2006/relationships/hyperlink" Target="https://www.assets.signify.com/is/content/Signify/929002474902_EU.cs_CZ.PROF.FP" TargetMode="External"/><Relationship Id="rId2410" Type="http://schemas.openxmlformats.org/officeDocument/2006/relationships/hyperlink" Target="https://www.assets.signify.com/is/content/Signify/929002306208_EU.cs_CZ.PROF.FP" TargetMode="External"/><Relationship Id="rId2648" Type="http://schemas.openxmlformats.org/officeDocument/2006/relationships/hyperlink" Target="https://www.assets.signify.com/is/content/Signify/929003790602_EU.cs_CZ.PROF.FP" TargetMode="External"/><Relationship Id="rId2855" Type="http://schemas.openxmlformats.org/officeDocument/2006/relationships/hyperlink" Target="https://www.assets.signify.com/is/content/Signify/913713028266_EU.cs_CZ.PROF.FP" TargetMode="External"/><Relationship Id="rId96" Type="http://schemas.openxmlformats.org/officeDocument/2006/relationships/hyperlink" Target="https://www.assets.signify.com/is/image/Signify/CLWM-WL140V-WM-SPP?$highres$" TargetMode="External"/><Relationship Id="rId827" Type="http://schemas.openxmlformats.org/officeDocument/2006/relationships/hyperlink" Target="https://www.assets.signify.com/is/image/Signify/LED_TRANSFORMER_20W_40W_60W?$highres$" TargetMode="External"/><Relationship Id="rId1012" Type="http://schemas.openxmlformats.org/officeDocument/2006/relationships/hyperlink" Target="https://www.assets.signify.com/is/image/Signify/LEDcandle_25W_E14_827_FR_B35-SPP?$highres$" TargetMode="External"/><Relationship Id="rId1457" Type="http://schemas.openxmlformats.org/officeDocument/2006/relationships/hyperlink" Target="https://www.assets.signify.com/is/image/Signify/GPPR1_BHL-BC_PHL_0003?$highres$" TargetMode="External"/><Relationship Id="rId1664" Type="http://schemas.openxmlformats.org/officeDocument/2006/relationships/hyperlink" Target="https://www.assets.signify.com/is/content/Signify/911401808087_EU.cs_CZ.PROF.FP" TargetMode="External"/><Relationship Id="rId1871" Type="http://schemas.openxmlformats.org/officeDocument/2006/relationships/hyperlink" Target="https://www.assets.signify.com/is/content/Signify/911401554945_EU.cs_CZ.PROF.FP" TargetMode="External"/><Relationship Id="rId2508" Type="http://schemas.openxmlformats.org/officeDocument/2006/relationships/hyperlink" Target="https://www.assets.signify.com/is/content/Signify/929003486202_EU.cs_CZ.PROF.FP" TargetMode="External"/><Relationship Id="rId2715" Type="http://schemas.openxmlformats.org/officeDocument/2006/relationships/hyperlink" Target="https://www.assets.signify.com/is/content/Signify/928037703332_EU.cs_CZ.PROF.FP" TargetMode="External"/><Relationship Id="rId2922" Type="http://schemas.openxmlformats.org/officeDocument/2006/relationships/hyperlink" Target="https://www.assets.signify.com/is/content/Signify/Downlight_DN065C_G4_324165985701_V2_Online-INI" TargetMode="External"/><Relationship Id="rId1317" Type="http://schemas.openxmlformats.org/officeDocument/2006/relationships/hyperlink" Target="https://www.assets.signify.com/is/image/Signify/lppr1_cdo-tt_0003?$highres$" TargetMode="External"/><Relationship Id="rId1524" Type="http://schemas.openxmlformats.org/officeDocument/2006/relationships/hyperlink" Target="https://www.assets.signify.com/is/content/Signify/929003323002_EU.cs_CZ.PROF.FP" TargetMode="External"/><Relationship Id="rId1731" Type="http://schemas.openxmlformats.org/officeDocument/2006/relationships/hyperlink" Target="https://www.assets.signify.com/is/content/Signify/911401824581_EU.cs_CZ.PROF.FP" TargetMode="External"/><Relationship Id="rId1969" Type="http://schemas.openxmlformats.org/officeDocument/2006/relationships/hyperlink" Target="https://www.assets.signify.com/is/content/Signify/929003778802_EU.cs_CZ.PROF.FP" TargetMode="External"/><Relationship Id="rId3184" Type="http://schemas.openxmlformats.org/officeDocument/2006/relationships/hyperlink" Target="https://www.assets.signify.com/is/content/Signify/BN021C%20EU-MI-0427_Final%20v3" TargetMode="External"/><Relationship Id="rId23" Type="http://schemas.openxmlformats.org/officeDocument/2006/relationships/hyperlink" Target="https://www.assets.signify.com/is/image/Signify/CLDN-DN142B-WR-150-SPP?$highres$" TargetMode="External"/><Relationship Id="rId1829" Type="http://schemas.openxmlformats.org/officeDocument/2006/relationships/hyperlink" Target="https://www.assets.signify.com/is/content/Signify/911401632408_EU.cs_CZ.PROF.FP" TargetMode="External"/><Relationship Id="rId3391" Type="http://schemas.openxmlformats.org/officeDocument/2006/relationships/hyperlink" Target="https://www.assets.signify.com/is/content/Signify/online-QIG-for-324166176081-Installation-INI" TargetMode="External"/><Relationship Id="rId3489" Type="http://schemas.openxmlformats.org/officeDocument/2006/relationships/hyperlink" Target="https://www.assets.signify.com/is/content/Signify/online-QIG-for-324166183191-INI" TargetMode="External"/><Relationship Id="rId2298" Type="http://schemas.openxmlformats.org/officeDocument/2006/relationships/hyperlink" Target="https://www.assets.signify.com/is/content/Signify/929003703102_EU.cs_CZ.PROF.FP" TargetMode="External"/><Relationship Id="rId3044" Type="http://schemas.openxmlformats.org/officeDocument/2006/relationships/hyperlink" Target="https://www.assets.signify.com/is/content/Signify/CoreLine-panel-G6-Installation-Instructions-RC132V-BN" TargetMode="External"/><Relationship Id="rId3251" Type="http://schemas.openxmlformats.org/officeDocument/2006/relationships/hyperlink" Target="https://www.assets.signify.com/is/content/Signify/MI-Coreline-Highbay-G6-PSD-PSU" TargetMode="External"/><Relationship Id="rId3349" Type="http://schemas.openxmlformats.org/officeDocument/2006/relationships/hyperlink" Target="https://www.assets.signify.com/is/content/Signify/Online-QIG-for-324165994083-INI" TargetMode="External"/><Relationship Id="rId3556" Type="http://schemas.openxmlformats.org/officeDocument/2006/relationships/hyperlink" Target="https://www.assets.signify.com/is/content/Signify/LEDtube_Installation_Guide_HF_2-INI" TargetMode="External"/><Relationship Id="rId172" Type="http://schemas.openxmlformats.org/officeDocument/2006/relationships/hyperlink" Target="https://www.assets.signify.com/is/image/Signify/Philips-CoreLine-panel-G6-All-in-W30L120-RTP?$highres$" TargetMode="External"/><Relationship Id="rId477" Type="http://schemas.openxmlformats.org/officeDocument/2006/relationships/hyperlink" Target="https://www.assets.signify.com/is/image/Signify/PILA_Waterproof%20Classic%201200%2045?$highres$" TargetMode="External"/><Relationship Id="rId684" Type="http://schemas.openxmlformats.org/officeDocument/2006/relationships/hyperlink" Target="https://www.assets.signify.com/is/image/Signify/PILA-LEDtube-UO-T8-20240829-RTP?$highres$" TargetMode="External"/><Relationship Id="rId2060" Type="http://schemas.openxmlformats.org/officeDocument/2006/relationships/hyperlink" Target="https://www.assets.signify.com/is/content/Signify/929003576302_EU.cs_CZ.PROF.FP" TargetMode="External"/><Relationship Id="rId2158" Type="http://schemas.openxmlformats.org/officeDocument/2006/relationships/hyperlink" Target="https://www.assets.signify.com/is/content/Signify/929003554502_EU.cs_CZ.PROF.FP" TargetMode="External"/><Relationship Id="rId2365" Type="http://schemas.openxmlformats.org/officeDocument/2006/relationships/hyperlink" Target="https://www.assets.signify.com/is/content/Signify/CZ.cs_CZ.8718699764555" TargetMode="External"/><Relationship Id="rId3111" Type="http://schemas.openxmlformats.org/officeDocument/2006/relationships/hyperlink" Target="https://www.assets.signify.com/is/content/Signify/Ledinaire_Waterproof_WT060C-MI_v2023%2003" TargetMode="External"/><Relationship Id="rId3209" Type="http://schemas.openxmlformats.org/officeDocument/2006/relationships/hyperlink" Target="https://www.assets.signify.com/is/content/Signify/Coreline-Highbay-G5-MI-PSU-PSD" TargetMode="External"/><Relationship Id="rId337" Type="http://schemas.openxmlformats.org/officeDocument/2006/relationships/hyperlink" Target="https://www.assets.signify.com/is/image/Signify/Ledinaire-BY030P-reflector-SPP?$highres$" TargetMode="External"/><Relationship Id="rId891" Type="http://schemas.openxmlformats.org/officeDocument/2006/relationships/hyperlink" Target="https://www.assets.signify.com/is/image/Signify/LED_BulbsBulb_A67_100W_1521lm_2700K_E27_NDFrosted-SPP?$highres$" TargetMode="External"/><Relationship Id="rId989" Type="http://schemas.openxmlformats.org/officeDocument/2006/relationships/hyperlink" Target="https://www.assets.signify.com/is/image/Signify/LED_classic_25W_BA35_E14_CL_WGD90_SRT4_1-SPP?$highres$" TargetMode="External"/><Relationship Id="rId2018" Type="http://schemas.openxmlformats.org/officeDocument/2006/relationships/hyperlink" Target="https://www.assets.signify.com/is/content/Signify/929002350802_EU.cs_CZ.PROF.FP" TargetMode="External"/><Relationship Id="rId2572" Type="http://schemas.openxmlformats.org/officeDocument/2006/relationships/hyperlink" Target="https://www.assets.signify.com/is/content/Signify/929001218302_EU.cs_CZ.PROF.FP" TargetMode="External"/><Relationship Id="rId2877" Type="http://schemas.openxmlformats.org/officeDocument/2006/relationships/hyperlink" Target="https://www.assets.signify.com/is/content/Signify/913700423266_EU.cs_CZ.PROF.FP" TargetMode="External"/><Relationship Id="rId3416" Type="http://schemas.openxmlformats.org/officeDocument/2006/relationships/hyperlink" Target="https://www.assets.signify.com/is/content/Signify/LEDtube_PLT_Installation_Guide-INI" TargetMode="External"/><Relationship Id="rId544" Type="http://schemas.openxmlformats.org/officeDocument/2006/relationships/hyperlink" Target="https://www.assets.signify.com/is/image/Signify/LEDTrueForce_Others_E27-SPP?$highres$" TargetMode="External"/><Relationship Id="rId751" Type="http://schemas.openxmlformats.org/officeDocument/2006/relationships/hyperlink" Target="https://www.assets.signify.com/is/image/Signify/LEDtube_1200mm_17W_G5-SPP?$highres$" TargetMode="External"/><Relationship Id="rId849" Type="http://schemas.openxmlformats.org/officeDocument/2006/relationships/hyperlink" Target="https://www.assets.signify.com/is/image/Signify/LED_CLA_60W_A60_E27_2700K_CL_UE_SRT4-SPP?$highres$" TargetMode="External"/><Relationship Id="rId1174" Type="http://schemas.openxmlformats.org/officeDocument/2006/relationships/hyperlink" Target="https://www.assets.signify.com/is/image/Signify/LEDspots_MAS_SLR_AR111_G53-SPP?$highres$" TargetMode="External"/><Relationship Id="rId1381" Type="http://schemas.openxmlformats.org/officeDocument/2006/relationships/hyperlink" Target="https://www.assets.signify.com/is/image/Signify/GPPR1_HFETLDTL_0002?$highres$" TargetMode="External"/><Relationship Id="rId1479" Type="http://schemas.openxmlformats.org/officeDocument/2006/relationships/hyperlink" Target="https://www.assets.signify.com/is/content/Signify/929003251332_EU.cs_CZ.PROF.FP" TargetMode="External"/><Relationship Id="rId1686" Type="http://schemas.openxmlformats.org/officeDocument/2006/relationships/hyperlink" Target="https://www.assets.signify.com/is/content/Signify/911401841185_EU.cs_CZ.PROF.FP" TargetMode="External"/><Relationship Id="rId2225" Type="http://schemas.openxmlformats.org/officeDocument/2006/relationships/hyperlink" Target="https://www.assets.signify.com/is/content/Signify/929001391502_EU.cs_CZ.PROF.FP" TargetMode="External"/><Relationship Id="rId2432" Type="http://schemas.openxmlformats.org/officeDocument/2006/relationships/hyperlink" Target="https://www.assets.signify.com/is/content/Signify/929002306647_EU.cs_CZ.PROF.FP" TargetMode="External"/><Relationship Id="rId404" Type="http://schemas.openxmlformats.org/officeDocument/2006/relationships/hyperlink" Target="https://www.assets.signify.com/is/image/Signify/CL-HB-G6-BY122P-PSU-PSD-RTP?$highres$" TargetMode="External"/><Relationship Id="rId611" Type="http://schemas.openxmlformats.org/officeDocument/2006/relationships/hyperlink" Target="https://www.assets.signify.com/is/image/Signify/LEDtube_1200mm_HO_T8-SPP?$highres$" TargetMode="External"/><Relationship Id="rId1034" Type="http://schemas.openxmlformats.org/officeDocument/2006/relationships/hyperlink" Target="https://www.assets.signify.com/is/image/Signify/LEDCandle_B35NDFR_RCA-SPP?$highres$" TargetMode="External"/><Relationship Id="rId1241" Type="http://schemas.openxmlformats.org/officeDocument/2006/relationships/hyperlink" Target="https://www.assets.signify.com/is/image/Signify/LPPR1_PLSBLB_0001?$highres$" TargetMode="External"/><Relationship Id="rId1339" Type="http://schemas.openxmlformats.org/officeDocument/2006/relationships/hyperlink" Target="https://www.assets.signify.com/is/image/Signify/LPPR1_CDM-T-E_0004?$highres$" TargetMode="External"/><Relationship Id="rId1893" Type="http://schemas.openxmlformats.org/officeDocument/2006/relationships/hyperlink" Target="https://www.assets.signify.com/is/content/Signify/911401885386_EU.cs_CZ.PROF.FP" TargetMode="External"/><Relationship Id="rId2737" Type="http://schemas.openxmlformats.org/officeDocument/2006/relationships/hyperlink" Target="https://www.assets.signify.com/is/content/Signify/928144709230_EU.cs_CZ.PROF.FP" TargetMode="External"/><Relationship Id="rId2944" Type="http://schemas.openxmlformats.org/officeDocument/2006/relationships/hyperlink" Target="https://www.assets.signify.com/is/content/Signify/CoreLine-SlimDownlight-DN145B-INI" TargetMode="External"/><Relationship Id="rId709" Type="http://schemas.openxmlformats.org/officeDocument/2006/relationships/hyperlink" Target="https://www.assets.signify.com/is/image/Signify/Ledtube_CorePro_18W_G13_830_24D_ND-SPP?$highres$" TargetMode="External"/><Relationship Id="rId916" Type="http://schemas.openxmlformats.org/officeDocument/2006/relationships/hyperlink" Target="https://www.assets.signify.com/is/image/Signify/LED_classic_A67_E27_FR-POS2A-SPP?$highres$" TargetMode="External"/><Relationship Id="rId1101" Type="http://schemas.openxmlformats.org/officeDocument/2006/relationships/hyperlink" Target="https://www.assets.signify.com/is/image/Signify/LEDSpots_PAR16_GU10-SPP?$highres$" TargetMode="External"/><Relationship Id="rId1546" Type="http://schemas.openxmlformats.org/officeDocument/2006/relationships/hyperlink" Target="https://www.assets.signify.com/is/content/Signify/911401810484_EU.cs_CZ.PROF.FP" TargetMode="External"/><Relationship Id="rId1753" Type="http://schemas.openxmlformats.org/officeDocument/2006/relationships/hyperlink" Target="https://www.assets.signify.com/is/content/Signify/910505100061_EU.cs_CZ.PROF.FP" TargetMode="External"/><Relationship Id="rId1960" Type="http://schemas.openxmlformats.org/officeDocument/2006/relationships/hyperlink" Target="https://www.assets.signify.com/is/content/Signify/929002484802_EU.cs_CZ.PROF.FP" TargetMode="External"/><Relationship Id="rId2804" Type="http://schemas.openxmlformats.org/officeDocument/2006/relationships/hyperlink" Target="https://www.assets.signify.com/is/content/Signify/928093905130_EU.cs_CZ.PROF.FP" TargetMode="External"/><Relationship Id="rId45" Type="http://schemas.openxmlformats.org/officeDocument/2006/relationships/hyperlink" Target="https://www.assets.signify.com/is/image/Signify/RS071B_5S_BK-SPP?$highres$" TargetMode="External"/><Relationship Id="rId1406" Type="http://schemas.openxmlformats.org/officeDocument/2006/relationships/hyperlink" Target="https://www.assets.signify.com/is/image/Signify/GPPR1_HFSIITL5_0005?$highres$" TargetMode="External"/><Relationship Id="rId1613" Type="http://schemas.openxmlformats.org/officeDocument/2006/relationships/hyperlink" Target="https://www.assets.signify.com/is/content/Signify/911401875285_EU.cs_CZ.PROF.FP" TargetMode="External"/><Relationship Id="rId1820" Type="http://schemas.openxmlformats.org/officeDocument/2006/relationships/hyperlink" Target="https://www.assets.signify.com/is/content/Signify/911401629308_EU.cs_CZ.PROF.FP" TargetMode="External"/><Relationship Id="rId3066" Type="http://schemas.openxmlformats.org/officeDocument/2006/relationships/hyperlink" Target="https://www.assets.signify.com/is/content/Signify/Installation-instructions-CoreLine-recessed-Gen4v2" TargetMode="External"/><Relationship Id="rId3273" Type="http://schemas.openxmlformats.org/officeDocument/2006/relationships/hyperlink" Target="https://www.assets.signify.com/is/content/Signify/Mounting-instruction-Ledinaire-Floodlight-All-in-with-sensor" TargetMode="External"/><Relationship Id="rId3480" Type="http://schemas.openxmlformats.org/officeDocument/2006/relationships/hyperlink" Target="https://www.assets.signify.com/is/content/Signify/online-QIG-for-324166183191-INI" TargetMode="External"/><Relationship Id="rId194" Type="http://schemas.openxmlformats.org/officeDocument/2006/relationships/hyperlink" Target="https://www.assets.signify.com/is/image/Signify/RC159Z-Deco-Double-Square-RTP?$highres$" TargetMode="External"/><Relationship Id="rId1918" Type="http://schemas.openxmlformats.org/officeDocument/2006/relationships/hyperlink" Target="https://www.assets.signify.com/is/content/Signify/911401882002_EU.cs_CZ.PROF.FP" TargetMode="External"/><Relationship Id="rId2082" Type="http://schemas.openxmlformats.org/officeDocument/2006/relationships/hyperlink" Target="https://www.assets.signify.com/is/content/Signify/929001298502_EU.cs_CZ.PROF.FP" TargetMode="External"/><Relationship Id="rId3133" Type="http://schemas.openxmlformats.org/officeDocument/2006/relationships/hyperlink" Target="https://www.assets.signify.com/is/content/Signify/Manual-Instruction-WT120C-G2-high-lumen-v202404" TargetMode="External"/><Relationship Id="rId357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61" Type="http://schemas.openxmlformats.org/officeDocument/2006/relationships/hyperlink" Target="https://www.assets.signify.com/is/image/Signify/CoreLine_Waterproof_WT120C%20G2%20PSU%20PCO%20-%20SPP?$highres$" TargetMode="External"/><Relationship Id="rId499" Type="http://schemas.openxmlformats.org/officeDocument/2006/relationships/hyperlink" Target="https://www.assets.signify.com/is/image/Signify/LED-TForce-Core-LED-road-17W-E27-MV-RTP?$highres$" TargetMode="External"/><Relationship Id="rId2387" Type="http://schemas.openxmlformats.org/officeDocument/2006/relationships/hyperlink" Target="https://www.assets.signify.com/is/content/Signify/CZ.cs_CZ.8720169191235" TargetMode="External"/><Relationship Id="rId2594" Type="http://schemas.openxmlformats.org/officeDocument/2006/relationships/hyperlink" Target="https://www.assets.signify.com/is/content/Signify/929003080002_EU.cs_CZ.PROF.FP" TargetMode="External"/><Relationship Id="rId3340" Type="http://schemas.openxmlformats.org/officeDocument/2006/relationships/hyperlink" Target="https://www.assets.signify.com/is/content/Signify/Installation-Instructions-PILA-Floodlight-Gen2" TargetMode="External"/><Relationship Id="rId3438" Type="http://schemas.openxmlformats.org/officeDocument/2006/relationships/hyperlink" Target="https://www.assets.signify.com/is/content/Signify/online-QIG-for-324166166411-MAS-LEDtube-INI" TargetMode="External"/><Relationship Id="rId359" Type="http://schemas.openxmlformats.org/officeDocument/2006/relationships/hyperlink" Target="https://www.assets.signify.com/is/image/Signify/CoreLineHighbay_Gen5_BY121P-SPP?$highres$" TargetMode="External"/><Relationship Id="rId566" Type="http://schemas.openxmlformats.org/officeDocument/2006/relationships/hyperlink" Target="https://www.assets.signify.com/is/image/Signify/CorePro-LED-PLC-4P-G24q-RTP?$highres$" TargetMode="External"/><Relationship Id="rId773" Type="http://schemas.openxmlformats.org/officeDocument/2006/relationships/hyperlink" Target="https://www.assets.signify.com/is/image/Signify/MASLEDtubeHF_1500mm_26W_G5_T5_HO-SPP?$highres$" TargetMode="External"/><Relationship Id="rId1196" Type="http://schemas.openxmlformats.org/officeDocument/2006/relationships/hyperlink" Target="https://www.assets.signify.com/is/image/Signify/LED-20W-G4-WW-12V-Dim-SRT6-RTP?$highres$" TargetMode="External"/><Relationship Id="rId2247" Type="http://schemas.openxmlformats.org/officeDocument/2006/relationships/hyperlink" Target="https://www.assets.signify.com/is/content/Signify/929002696302_EU.cs_CZ.PROF.FP" TargetMode="External"/><Relationship Id="rId2454" Type="http://schemas.openxmlformats.org/officeDocument/2006/relationships/hyperlink" Target="https://www.assets.signify.com/is/content/Signify/929001238392_EU.cs_CZ.PROF.FP" TargetMode="External"/><Relationship Id="rId2899" Type="http://schemas.openxmlformats.org/officeDocument/2006/relationships/hyperlink" Target="https://www.assets.signify.com/is/content/Signify/913700226526_EU.cs_CZ.PROF.FP" TargetMode="External"/><Relationship Id="rId3200" Type="http://schemas.openxmlformats.org/officeDocument/2006/relationships/hyperlink" Target="https://www.assets.signify.com/is/content/Signify/Ledinaire-Highbay-BY02XP-G3-MI-EMEA" TargetMode="External"/><Relationship Id="rId3505" Type="http://schemas.openxmlformats.org/officeDocument/2006/relationships/hyperlink" Target="https://www.assets.signify.com/is/content/Signify/LEDtube_Installation_Guide_HF_1-INI" TargetMode="External"/><Relationship Id="rId121" Type="http://schemas.openxmlformats.org/officeDocument/2006/relationships/hyperlink" Target="https://www.assets.signify.com/is/image/Signify/3_circuit_Square-ZRS750_EPSL_WH-AP?$highres$" TargetMode="External"/><Relationship Id="rId219" Type="http://schemas.openxmlformats.org/officeDocument/2006/relationships/hyperlink" Target="https://www.assets.signify.com/is/image/Signify/keyline_power_cable_sp350z_sp1700p3_si_DT?$highres$" TargetMode="External"/><Relationship Id="rId426" Type="http://schemas.openxmlformats.org/officeDocument/2006/relationships/hyperlink" Target="https://www.assets.signify.com/is/image/Signify/CoreLine_tempo%20small%20gen2-BVP111_DGR-SPP-2?$highres$" TargetMode="External"/><Relationship Id="rId633" Type="http://schemas.openxmlformats.org/officeDocument/2006/relationships/hyperlink" Target="https://www.assets.signify.com/is/image/Signify/LEDtube_220-240V_G13_2ft-SPP?$highres$" TargetMode="External"/><Relationship Id="rId980" Type="http://schemas.openxmlformats.org/officeDocument/2006/relationships/hyperlink" Target="https://www.assets.signify.com/is/image/Signify/LEDbulb_12-80W_E27_A60_730_FR_130D-SPP?$highres$" TargetMode="External"/><Relationship Id="rId1056" Type="http://schemas.openxmlformats.org/officeDocument/2006/relationships/hyperlink" Target="https://www.assets.signify.com/is/image/Signify/LED_Classic_50W_PAR20_E27_WW_25D_D_1SRT4-SPP?$highres$" TargetMode="External"/><Relationship Id="rId1263" Type="http://schemas.openxmlformats.org/officeDocument/2006/relationships/hyperlink" Target="https://www.assets.signify.com/is/image/Signify/LPPR1_TL-MINI?$highres$" TargetMode="External"/><Relationship Id="rId2107" Type="http://schemas.openxmlformats.org/officeDocument/2006/relationships/hyperlink" Target="https://www.assets.signify.com/is/content/Signify/929002997802_EU.cs_CZ.PROF.FP" TargetMode="External"/><Relationship Id="rId2314" Type="http://schemas.openxmlformats.org/officeDocument/2006/relationships/hyperlink" Target="https://www.assets.signify.com/is/content/Signify/929003799002_EU.cs_CZ.PROF.FP" TargetMode="External"/><Relationship Id="rId2661" Type="http://schemas.openxmlformats.org/officeDocument/2006/relationships/hyperlink" Target="https://www.assets.signify.com/is/content/Signify/929001243702_EU.cs_CZ.PROF.FP" TargetMode="External"/><Relationship Id="rId2759" Type="http://schemas.openxmlformats.org/officeDocument/2006/relationships/hyperlink" Target="https://www.assets.signify.com/is/content/Signify/928196805130_EU.cs_CZ.PROF.FP" TargetMode="External"/><Relationship Id="rId2966" Type="http://schemas.openxmlformats.org/officeDocument/2006/relationships/hyperlink" Target="https://www.assets.signify.com/is/content/Signify/127075007939_Release_CoreLine%20Recessed%20Spot%20gen2_D78-650_900lm%20PSR_manual" TargetMode="External"/><Relationship Id="rId840" Type="http://schemas.openxmlformats.org/officeDocument/2006/relationships/hyperlink" Target="https://www.assets.signify.com/is/image/Signify/LED_CLA_60W_A60_E27_2700K_CL_UE_SRT4-SPP?$highres$" TargetMode="External"/><Relationship Id="rId938" Type="http://schemas.openxmlformats.org/officeDocument/2006/relationships/hyperlink" Target="https://www.assets.signify.com/is/image/Signify/LED_ST64_40W_1800K_E27_NDSRT_Amber_1PF-SPP?$highres$" TargetMode="External"/><Relationship Id="rId1470" Type="http://schemas.openxmlformats.org/officeDocument/2006/relationships/hyperlink" Target="https://www.assets.signify.com/is/image/Signify/LEDTForce_Core_Tshape_E27_FR_2-SPP?$highres$" TargetMode="External"/><Relationship Id="rId1568" Type="http://schemas.openxmlformats.org/officeDocument/2006/relationships/hyperlink" Target="https://www.assets.signify.com/is/content/Signify/911401847582_EU.cs_CZ.PROF.FP" TargetMode="External"/><Relationship Id="rId1775" Type="http://schemas.openxmlformats.org/officeDocument/2006/relationships/hyperlink" Target="https://www.assets.signify.com/is/content/Signify/911401807581_EU.cs_CZ.PROF.FP" TargetMode="External"/><Relationship Id="rId2521" Type="http://schemas.openxmlformats.org/officeDocument/2006/relationships/hyperlink" Target="https://www.assets.signify.com/is/content/Signify/929003610002_EU.cs_CZ.PROF.FP" TargetMode="External"/><Relationship Id="rId2619" Type="http://schemas.openxmlformats.org/officeDocument/2006/relationships/hyperlink" Target="https://www.assets.signify.com/is/content/Signify/929001905002_EU.cs_CZ.PROF.FP" TargetMode="External"/><Relationship Id="rId2826" Type="http://schemas.openxmlformats.org/officeDocument/2006/relationships/hyperlink" Target="https://www.assets.signify.com/is/content/Signify/928195605330_EU.cs_CZ.PROF.FP" TargetMode="External"/><Relationship Id="rId67" Type="http://schemas.openxmlformats.org/officeDocument/2006/relationships/hyperlink" Target="https://www.assets.signify.com/is/image/Signify/CoreLine_Recessed_Spot-RS141B_Adjustable_ALU-SPP?$highres$" TargetMode="External"/><Relationship Id="rId700" Type="http://schemas.openxmlformats.org/officeDocument/2006/relationships/hyperlink" Target="https://www.assets.signify.com/is/image/Signify/TLED_230V_10-5W-36W_160D_T8ND_PP?$highres$" TargetMode="External"/><Relationship Id="rId1123" Type="http://schemas.openxmlformats.org/officeDocument/2006/relationships/hyperlink" Target="https://www.assets.signify.com/is/image/Signify/LEDspot_25W_GU10_830_36D-SPP?$highres$" TargetMode="External"/><Relationship Id="rId1330" Type="http://schemas.openxmlformats.org/officeDocument/2006/relationships/hyperlink" Target="https://www.assets.signify.com/is/image/Signify/lppr1_cdo-tt_0004?$highres$" TargetMode="External"/><Relationship Id="rId1428" Type="http://schemas.openxmlformats.org/officeDocument/2006/relationships/hyperlink" Target="https://www.assets.signify.com/is/image/Signify/GPPR1_MTL-LH_0002?$highres$" TargetMode="External"/><Relationship Id="rId1635" Type="http://schemas.openxmlformats.org/officeDocument/2006/relationships/hyperlink" Target="https://www.assets.signify.com/is/content/Signify/911401800387_EU.cs_CZ.PROF.FP" TargetMode="External"/><Relationship Id="rId1982" Type="http://schemas.openxmlformats.org/officeDocument/2006/relationships/hyperlink" Target="https://www.assets.signify.com/is/content/Signify/929003731202_EU.cs_CZ.PROF.FP" TargetMode="External"/><Relationship Id="rId3088" Type="http://schemas.openxmlformats.org/officeDocument/2006/relationships/hyperlink" Target="https://www.assets.signify.com/is/content/Signify/Installation-instructions-CoreLine-surface-mounted-Gen4" TargetMode="External"/><Relationship Id="rId1842" Type="http://schemas.openxmlformats.org/officeDocument/2006/relationships/hyperlink" Target="https://www.assets.signify.com/is/content/Signify/911401631108_EU.cs_CZ.PROF.FP" TargetMode="External"/><Relationship Id="rId3295" Type="http://schemas.openxmlformats.org/officeDocument/2006/relationships/hyperlink" Target="https://www.assets.signify.com/is/content/Signify/Coreline_Tempo_Large-BVP130-INI" TargetMode="External"/><Relationship Id="rId1702" Type="http://schemas.openxmlformats.org/officeDocument/2006/relationships/hyperlink" Target="https://www.assets.signify.com/is/content/Signify/911401892880_EU.cs_CZ.PROF.FP" TargetMode="External"/><Relationship Id="rId3155" Type="http://schemas.openxmlformats.org/officeDocument/2006/relationships/hyperlink" Target="https://www.assets.signify.com/is/content/Signify/Manual-Instruction-WT120C-G2-high-lumen-v202404" TargetMode="External"/><Relationship Id="rId3362" Type="http://schemas.openxmlformats.org/officeDocument/2006/relationships/hyperlink" Target="https://www.assets.signify.com/is/content/Signify/LEDTForce_HPL_2_NC_Installation_Guide-INI" TargetMode="External"/><Relationship Id="rId283" Type="http://schemas.openxmlformats.org/officeDocument/2006/relationships/hyperlink" Target="https://www.assets.signify.com/is/image/Signify/CoreLine_Waterproof_WT120C%20G2%20L1500%20PSU%20-%20SPP?$highres$" TargetMode="External"/><Relationship Id="rId490" Type="http://schemas.openxmlformats.org/officeDocument/2006/relationships/hyperlink" Target="https://www.assets.signify.com/is/image/Signify/BVP008%20-%20MDU%20-%2020W?$highres$" TargetMode="External"/><Relationship Id="rId2171" Type="http://schemas.openxmlformats.org/officeDocument/2006/relationships/hyperlink" Target="https://www.assets.signify.com/is/content/Signify/929003648202_EU.cs_CZ.PROF.FP" TargetMode="External"/><Relationship Id="rId3015" Type="http://schemas.openxmlformats.org/officeDocument/2006/relationships/hyperlink" Target="https://www.assets.signify.com/is/content/Signify/IIII9_RCS750I_0001" TargetMode="External"/><Relationship Id="rId3222" Type="http://schemas.openxmlformats.org/officeDocument/2006/relationships/hyperlink" Target="https://www.assets.signify.com/is/content/Signify/Coreline-Highbay-G5-MI-PSU-PSD" TargetMode="External"/><Relationship Id="rId143" Type="http://schemas.openxmlformats.org/officeDocument/2006/relationships/hyperlink" Target="https://www.assets.signify.com/is/image/Signify/Ledinaire_Panel_PSU_All-in_830_835_840_W60L60_OC-SPP?$highres$" TargetMode="External"/><Relationship Id="rId350" Type="http://schemas.openxmlformats.org/officeDocument/2006/relationships/hyperlink" Target="https://www.assets.signify.com/is/image/Signify/CoreLineHighbay_Gen5_BY121P-SPP?$highres$" TargetMode="External"/><Relationship Id="rId588" Type="http://schemas.openxmlformats.org/officeDocument/2006/relationships/hyperlink" Target="https://www.assets.signify.com/is/image/Signify/CorePro-LED-Urban-PLL-Mains-13W-RTP?$highres$" TargetMode="External"/><Relationship Id="rId795" Type="http://schemas.openxmlformats.org/officeDocument/2006/relationships/hyperlink" Target="https://www.assets.signify.com/is/image/Signify/MAS_LEDstrip_5M-SPP?$highres$" TargetMode="External"/><Relationship Id="rId2031" Type="http://schemas.openxmlformats.org/officeDocument/2006/relationships/hyperlink" Target="https://www.assets.signify.com/is/content/Signify/929004252802_EU.cs_CZ.PROF.FP" TargetMode="External"/><Relationship Id="rId2269" Type="http://schemas.openxmlformats.org/officeDocument/2006/relationships/hyperlink" Target="https://www.assets.signify.com/is/content/Signify/929002694902_EU.cs_CZ.PROF.FP" TargetMode="External"/><Relationship Id="rId2476" Type="http://schemas.openxmlformats.org/officeDocument/2006/relationships/hyperlink" Target="https://www.assets.signify.com/is/content/Signify/929002028792_EU.cs_CZ.PROF.FP" TargetMode="External"/><Relationship Id="rId2683" Type="http://schemas.openxmlformats.org/officeDocument/2006/relationships/hyperlink" Target="https://www.assets.signify.com/is/content/Signify/928000010803_EU.cs_CZ.PROF.FP" TargetMode="External"/><Relationship Id="rId2890" Type="http://schemas.openxmlformats.org/officeDocument/2006/relationships/hyperlink" Target="https://www.assets.signify.com/is/content/Signify/913700653266_EU.cs_CZ.PROF.FP" TargetMode="External"/><Relationship Id="rId3527" Type="http://schemas.openxmlformats.org/officeDocument/2006/relationships/hyperlink" Target="https://www.assets.signify.com/is/content/Signify/MAS-LEDtube-600mm-HE-T5-Installation-Instructions-INI" TargetMode="External"/><Relationship Id="rId9" Type="http://schemas.openxmlformats.org/officeDocument/2006/relationships/hyperlink" Target="https://www.assets.signify.com/is/image/Signify/DN065B_G4_LED20_19W_D200_RD_update-SPP?$highres$" TargetMode="External"/><Relationship Id="rId210" Type="http://schemas.openxmlformats.org/officeDocument/2006/relationships/hyperlink" Target="https://www.assets.signify.com/is/image/Signify/CoreLine-surface-mounted-G4-W20L157-All-in-logo-RTP?$highres$" TargetMode="External"/><Relationship Id="rId448" Type="http://schemas.openxmlformats.org/officeDocument/2006/relationships/hyperlink" Target="https://www.assets.signify.com/is/image/Signify/Coreline%20Spigot%20adapter?$highres$" TargetMode="External"/><Relationship Id="rId655" Type="http://schemas.openxmlformats.org/officeDocument/2006/relationships/hyperlink" Target="https://www.assets.signify.com/is/image/Signify/LEDtube_PRO_1200mm_12W_G13_850_1800lm-SPP?$highres$" TargetMode="External"/><Relationship Id="rId862" Type="http://schemas.openxmlformats.org/officeDocument/2006/relationships/hyperlink" Target="https://www.assets.signify.com/is/image/Signify/LED_BulbsBulb_A67_100W_1521lm_2700K_E27_NDFrosted-SPP?$highres$" TargetMode="External"/><Relationship Id="rId1078" Type="http://schemas.openxmlformats.org/officeDocument/2006/relationships/hyperlink" Target="https://www.assets.signify.com/is/image/Signify/LEDspot_35W_GU10_25D-SPP?$highres$" TargetMode="External"/><Relationship Id="rId1285" Type="http://schemas.openxmlformats.org/officeDocument/2006/relationships/hyperlink" Target="https://www.assets.signify.com/is/image/Signify/lppr1_son-i_co?$highres$" TargetMode="External"/><Relationship Id="rId1492" Type="http://schemas.openxmlformats.org/officeDocument/2006/relationships/hyperlink" Target="https://www.assets.signify.com/is/content/Signify/929003251832_EU.cs_CZ.PROF.FP" TargetMode="External"/><Relationship Id="rId2129" Type="http://schemas.openxmlformats.org/officeDocument/2006/relationships/hyperlink" Target="https://www.assets.signify.com/is/content/Signify/929003577332_EU.cs_CZ.PROF.FP" TargetMode="External"/><Relationship Id="rId2336" Type="http://schemas.openxmlformats.org/officeDocument/2006/relationships/hyperlink" Target="https://www.assets.signify.com/is/content/Signify/CZ.cs_CZ.8719514263963" TargetMode="External"/><Relationship Id="rId2543" Type="http://schemas.openxmlformats.org/officeDocument/2006/relationships/hyperlink" Target="https://www.assets.signify.com/is/content/Signify/929004248002_EU.cs_CZ.PROF.FP" TargetMode="External"/><Relationship Id="rId2750" Type="http://schemas.openxmlformats.org/officeDocument/2006/relationships/hyperlink" Target="https://www.assets.signify.com/is/content/Signify/928158905131_EU.cs_CZ.PROF.FP" TargetMode="External"/><Relationship Id="rId2988" Type="http://schemas.openxmlformats.org/officeDocument/2006/relationships/hyperlink" Target="https://www.assets.signify.com/is/content/Signify/EM155C-SLIM-WL-EXIT-SIGN-UI" TargetMode="External"/><Relationship Id="rId308" Type="http://schemas.openxmlformats.org/officeDocument/2006/relationships/hyperlink" Target="https://www.assets.signify.com/is/image/Signify/Ledinaire%20Batten_BN021_L600_SPP-01?$highres$" TargetMode="External"/><Relationship Id="rId515" Type="http://schemas.openxmlformats.org/officeDocument/2006/relationships/hyperlink" Target="https://www.assets.signify.com/is/image/Signify/LEDTrueForce_E40_55W-SPP?$highres$" TargetMode="External"/><Relationship Id="rId722" Type="http://schemas.openxmlformats.org/officeDocument/2006/relationships/hyperlink" Target="https://www.assets.signify.com/is/image/Signify/MAS-LEDtube-HE-T5-Mains-EU-20240507-RTP?$highres$" TargetMode="External"/><Relationship Id="rId1145" Type="http://schemas.openxmlformats.org/officeDocument/2006/relationships/hyperlink" Target="https://www.assets.signify.com/is/image/Signify/ExpertColor_7-2_50W_MR16_GU5-3_PP?$highres$" TargetMode="External"/><Relationship Id="rId1352" Type="http://schemas.openxmlformats.org/officeDocument/2006/relationships/hyperlink" Target="https://www.assets.signify.com/is/image/Signify/LPPR1_CDMTC-E_0003?$highres$" TargetMode="External"/><Relationship Id="rId1797" Type="http://schemas.openxmlformats.org/officeDocument/2006/relationships/hyperlink" Target="https://www.assets.signify.com/is/content/Signify/911401834784_EU.cs_CZ.PROF.FP" TargetMode="External"/><Relationship Id="rId2403" Type="http://schemas.openxmlformats.org/officeDocument/2006/relationships/hyperlink" Target="https://www.assets.signify.com/is/content/Signify/CZ.cs_CZ.8718699782733" TargetMode="External"/><Relationship Id="rId2848" Type="http://schemas.openxmlformats.org/officeDocument/2006/relationships/hyperlink" Target="https://www.assets.signify.com/is/content/Signify/913700652666_EU.cs_CZ.PROF.FP" TargetMode="External"/><Relationship Id="rId89" Type="http://schemas.openxmlformats.org/officeDocument/2006/relationships/hyperlink" Target="https://www.assets.signify.com/is/image/Signify/Acc-Emergency-ExitSign-suspension-kit-EM159Z?$highres$" TargetMode="External"/><Relationship Id="rId1005" Type="http://schemas.openxmlformats.org/officeDocument/2006/relationships/hyperlink" Target="https://www.assets.signify.com/is/image/Signify/MZD_LEDCLA_25W_B35_E14-SPP?$highres$" TargetMode="External"/><Relationship Id="rId1212" Type="http://schemas.openxmlformats.org/officeDocument/2006/relationships/hyperlink" Target="https://www.assets.signify.com/is/image/Signify/LEDlinear_CorePro_7_2W_R7S_1-SPP?$highres$" TargetMode="External"/><Relationship Id="rId1657" Type="http://schemas.openxmlformats.org/officeDocument/2006/relationships/hyperlink" Target="https://www.assets.signify.com/is/content/Signify/911401892680_EU.cs_CZ.PROF.FP" TargetMode="External"/><Relationship Id="rId1864" Type="http://schemas.openxmlformats.org/officeDocument/2006/relationships/hyperlink" Target="https://www.assets.signify.com/is/content/Signify/911401556945_EU.cs_CZ.PROF.FP" TargetMode="External"/><Relationship Id="rId2610" Type="http://schemas.openxmlformats.org/officeDocument/2006/relationships/hyperlink" Target="https://www.assets.signify.com/is/content/Signify/929002493302_EU.cs_CZ.PROF.FP" TargetMode="External"/><Relationship Id="rId2708" Type="http://schemas.openxmlformats.org/officeDocument/2006/relationships/hyperlink" Target="https://www.assets.signify.com/is/content/Signify/928000503340_EU.cs_CZ.PROF.FP" TargetMode="External"/><Relationship Id="rId2915" Type="http://schemas.openxmlformats.org/officeDocument/2006/relationships/hyperlink" Target="https://www.assets.signify.com/is/content/Signify/Downlight_DN065B_G4_324165985691_V2_Online-INI" TargetMode="External"/><Relationship Id="rId1517" Type="http://schemas.openxmlformats.org/officeDocument/2006/relationships/hyperlink" Target="https://www.assets.signify.com/is/content/Signify/911401806680_EU.cs_CZ.PROF.FP" TargetMode="External"/><Relationship Id="rId1724" Type="http://schemas.openxmlformats.org/officeDocument/2006/relationships/hyperlink" Target="https://www.assets.signify.com/is/content/Signify/911401814985_EU.cs_CZ.PROF.FP" TargetMode="External"/><Relationship Id="rId3177" Type="http://schemas.openxmlformats.org/officeDocument/2006/relationships/hyperlink" Target="https://www.assets.signify.com/is/content/Signify/BN021C%20EU-MI-0427_Final%20v3" TargetMode="External"/><Relationship Id="rId16" Type="http://schemas.openxmlformats.org/officeDocument/2006/relationships/hyperlink" Target="https://www.assets.signify.com/is/image/Signify/Downlight_MZD_DN027C_220V_RD-SPP?$highres$" TargetMode="External"/><Relationship Id="rId1931" Type="http://schemas.openxmlformats.org/officeDocument/2006/relationships/hyperlink" Target="https://www.assets.signify.com/is/content/Signify/910925869864_EU.cs_CZ.PROF.FP" TargetMode="External"/><Relationship Id="rId3037" Type="http://schemas.openxmlformats.org/officeDocument/2006/relationships/hyperlink" Target="https://www.assets.signify.com/is/content/Signify/CoreLine-panel-G6-Installation-Instructions-RC132V" TargetMode="External"/><Relationship Id="rId3384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59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93" Type="http://schemas.openxmlformats.org/officeDocument/2006/relationships/hyperlink" Target="https://www.assets.signify.com/is/content/Signify/929001908502_EU.cs_CZ.PROF.FP" TargetMode="External"/><Relationship Id="rId2498" Type="http://schemas.openxmlformats.org/officeDocument/2006/relationships/hyperlink" Target="https://www.assets.signify.com/is/content/Signify/CZ.cs_CZ.8719514309364" TargetMode="External"/><Relationship Id="rId3244" Type="http://schemas.openxmlformats.org/officeDocument/2006/relationships/hyperlink" Target="https://www.assets.signify.com/is/content/Signify/MI-Coreline-Highbay-G6-PSD-PSU" TargetMode="External"/><Relationship Id="rId3451" Type="http://schemas.openxmlformats.org/officeDocument/2006/relationships/hyperlink" Target="https://www.assets.signify.com/is/content/Signify/online-QIG-for-324166166411-MAS-LEDtube-installation-guide-INI" TargetMode="External"/><Relationship Id="rId3549" Type="http://schemas.openxmlformats.org/officeDocument/2006/relationships/hyperlink" Target="https://www.assets.signify.com/is/content/Signify/LEDtube_Installation_Guide_HF_2-INI" TargetMode="External"/><Relationship Id="rId165" Type="http://schemas.openxmlformats.org/officeDocument/2006/relationships/hyperlink" Target="https://www.assets.signify.com/is/image/Signify/CoreLine-panel-G6-W60L60-IP65-IP20-RTP?$highres$" TargetMode="External"/><Relationship Id="rId372" Type="http://schemas.openxmlformats.org/officeDocument/2006/relationships/hyperlink" Target="https://www.assets.signify.com/is/image/Signify/CoreLineHighbay_Gen5_BY122P-SPP?$highres$" TargetMode="External"/><Relationship Id="rId677" Type="http://schemas.openxmlformats.org/officeDocument/2006/relationships/hyperlink" Target="https://www.assets.signify.com/is/image/Signify/LEDtube_T8_G13-SPP?$highres$" TargetMode="External"/><Relationship Id="rId2053" Type="http://schemas.openxmlformats.org/officeDocument/2006/relationships/hyperlink" Target="https://www.assets.signify.com/is/content/Signify/929003592702_EU.cs_CZ.PROF.FP" TargetMode="External"/><Relationship Id="rId2260" Type="http://schemas.openxmlformats.org/officeDocument/2006/relationships/hyperlink" Target="https://www.assets.signify.com/is/content/Signify/929002697602_EU.cs_CZ.PROF.FP" TargetMode="External"/><Relationship Id="rId2358" Type="http://schemas.openxmlformats.org/officeDocument/2006/relationships/hyperlink" Target="https://www.assets.signify.com/is/content/Signify/CZ.cs_CZ.8718696705551" TargetMode="External"/><Relationship Id="rId3104" Type="http://schemas.openxmlformats.org/officeDocument/2006/relationships/hyperlink" Target="https://www.assets.signify.com/is/content/Signify/Ledinaire_Waterproof_WT060C-MI_v2023%2003" TargetMode="External"/><Relationship Id="rId3311" Type="http://schemas.openxmlformats.org/officeDocument/2006/relationships/hyperlink" Target="https://www.assets.signify.com/is/content/Signify/442710336212_583_Coreline_Malaga_LED_BRP101_BRP102_MI" TargetMode="External"/><Relationship Id="rId232" Type="http://schemas.openxmlformats.org/officeDocument/2006/relationships/hyperlink" Target="https://www.assets.signify.com/is/image/Signify/PH-All-In-Ledinaire-SPP-e-cat-HR-911401815185?$highres$" TargetMode="External"/><Relationship Id="rId884" Type="http://schemas.openxmlformats.org/officeDocument/2006/relationships/hyperlink" Target="https://www.assets.signify.com/is/image/Signify/LED_BulbsBulb_A67_100W_1521lm_2700K_E27_NDFrosted-SPP?$highres$" TargetMode="External"/><Relationship Id="rId2120" Type="http://schemas.openxmlformats.org/officeDocument/2006/relationships/hyperlink" Target="https://www.assets.signify.com/is/content/Signify/929003577232_EU.cs_CZ.PROF.FP" TargetMode="External"/><Relationship Id="rId2565" Type="http://schemas.openxmlformats.org/officeDocument/2006/relationships/hyperlink" Target="https://www.assets.signify.com/is/content/Signify/929002495802_EU.cs_CZ.PROF.FP" TargetMode="External"/><Relationship Id="rId2772" Type="http://schemas.openxmlformats.org/officeDocument/2006/relationships/hyperlink" Target="https://www.assets.signify.com/is/content/Signify/928082619230_EU.cs_CZ.PROF.FP" TargetMode="External"/><Relationship Id="rId3409" Type="http://schemas.openxmlformats.org/officeDocument/2006/relationships/hyperlink" Target="https://www.assets.signify.com/is/content/Signify/online-QIG-for-324166115861-Installation-INI" TargetMode="External"/><Relationship Id="rId3616" Type="http://schemas.openxmlformats.org/officeDocument/2006/relationships/printerSettings" Target="../printerSettings/printerSettings4.bin"/><Relationship Id="rId537" Type="http://schemas.openxmlformats.org/officeDocument/2006/relationships/hyperlink" Target="https://www.assets.signify.com/is/image/Signify/LEDTForce_MAS_HPL_ED90_E27-SPP?$highres$" TargetMode="External"/><Relationship Id="rId744" Type="http://schemas.openxmlformats.org/officeDocument/2006/relationships/hyperlink" Target="https://www.assets.signify.com/is/image/Signify/LEDtube_MAS_36W_G5-SPP?$highres$" TargetMode="External"/><Relationship Id="rId951" Type="http://schemas.openxmlformats.org/officeDocument/2006/relationships/hyperlink" Target="https://www.assets.signify.com/is/image/Signify/181101090g_rft?$highres$" TargetMode="External"/><Relationship Id="rId1167" Type="http://schemas.openxmlformats.org/officeDocument/2006/relationships/hyperlink" Target="https://www.assets.signify.com/is/image/Signify/LEDspot_35W_GU5-3_827_36D_ND-SPP?$highres$" TargetMode="External"/><Relationship Id="rId1374" Type="http://schemas.openxmlformats.org/officeDocument/2006/relationships/hyperlink" Target="https://www.assets.signify.com/is/image/Signify/LPPR1_CDM-R-E_0004?$highres$" TargetMode="External"/><Relationship Id="rId1581" Type="http://schemas.openxmlformats.org/officeDocument/2006/relationships/hyperlink" Target="https://www.assets.signify.com/is/content/Signify/910930013218_EU.cs_CZ.PROF.FP" TargetMode="External"/><Relationship Id="rId1679" Type="http://schemas.openxmlformats.org/officeDocument/2006/relationships/hyperlink" Target="https://www.assets.signify.com/is/content/Signify/911401841787_EU.cs_CZ.PROF.FP" TargetMode="External"/><Relationship Id="rId2218" Type="http://schemas.openxmlformats.org/officeDocument/2006/relationships/hyperlink" Target="https://www.assets.signify.com/is/content/Signify/929001391102_EU.cs_CZ.PROF.FP" TargetMode="External"/><Relationship Id="rId2425" Type="http://schemas.openxmlformats.org/officeDocument/2006/relationships/hyperlink" Target="https://www.assets.signify.com/is/content/Signify/929002306908_EU.cs_CZ.PROF.FP" TargetMode="External"/><Relationship Id="rId2632" Type="http://schemas.openxmlformats.org/officeDocument/2006/relationships/hyperlink" Target="https://www.assets.signify.com/is/content/Signify/929003043002_EU.cs_CZ.PROF.FP" TargetMode="External"/><Relationship Id="rId80" Type="http://schemas.openxmlformats.org/officeDocument/2006/relationships/hyperlink" Target="https://www.assets.signify.com/is/image/Signify/Emergency-Bulkhead-HO-EM154C-SPP?$highres$" TargetMode="External"/><Relationship Id="rId604" Type="http://schemas.openxmlformats.org/officeDocument/2006/relationships/hyperlink" Target="https://www.assets.signify.com/is/image/Signify/MAS-LEDtube-VLE-UE-T8-20240506-RTP?$highres$" TargetMode="External"/><Relationship Id="rId811" Type="http://schemas.openxmlformats.org/officeDocument/2006/relationships/hyperlink" Target="https://www.assets.signify.com/is/image/Signify/CorePro_LEDstrip_5M-SPP?$highres$" TargetMode="External"/><Relationship Id="rId1027" Type="http://schemas.openxmlformats.org/officeDocument/2006/relationships/hyperlink" Target="https://www.assets.signify.com/is/image/Signify/LEDcandle_25W_E14_827_FR_P45-SPP?$highres$" TargetMode="External"/><Relationship Id="rId1234" Type="http://schemas.openxmlformats.org/officeDocument/2006/relationships/hyperlink" Target="https://www.assets.signify.com/is/image/Signify/PAR38%20IR%20E27%20Red?$highres$" TargetMode="External"/><Relationship Id="rId1441" Type="http://schemas.openxmlformats.org/officeDocument/2006/relationships/hyperlink" Target="https://www.assets.signify.com/is/image/Signify/GPPR1_IPVG4PP_PHL_0008?$highres$" TargetMode="External"/><Relationship Id="rId1886" Type="http://schemas.openxmlformats.org/officeDocument/2006/relationships/hyperlink" Target="https://www.assets.signify.com/is/content/Signify/911401891386_EU.cs_CZ.PROF.FP" TargetMode="External"/><Relationship Id="rId2937" Type="http://schemas.openxmlformats.org/officeDocument/2006/relationships/hyperlink" Target="https://www.assets.signify.com/is/content/Signify/CoreLine_Downlight_DN142B_Installation_Instructions_PSD" TargetMode="External"/><Relationship Id="rId909" Type="http://schemas.openxmlformats.org/officeDocument/2006/relationships/hyperlink" Target="https://www.assets.signify.com/is/image/Signify/LED_classic_A60_E27-SPP?$highres$" TargetMode="External"/><Relationship Id="rId1301" Type="http://schemas.openxmlformats.org/officeDocument/2006/relationships/hyperlink" Target="https://www.assets.signify.com/is/image/Signify/LPPR1_SDW-T_35W_PG12-1?$highres$" TargetMode="External"/><Relationship Id="rId1539" Type="http://schemas.openxmlformats.org/officeDocument/2006/relationships/hyperlink" Target="https://www.assets.signify.com/is/content/Signify/911401898282_EU.cs_CZ.PROF.FP" TargetMode="External"/><Relationship Id="rId1746" Type="http://schemas.openxmlformats.org/officeDocument/2006/relationships/hyperlink" Target="https://www.assets.signify.com/is/content/Signify/910505100070_EU.cs_CZ.PROF.FP" TargetMode="External"/><Relationship Id="rId1953" Type="http://schemas.openxmlformats.org/officeDocument/2006/relationships/hyperlink" Target="https://www.assets.signify.com/is/content/Signify/929003677132_EU.cs_CZ.PROF.FP" TargetMode="External"/><Relationship Id="rId3199" Type="http://schemas.openxmlformats.org/officeDocument/2006/relationships/hyperlink" Target="https://www.assets.signify.com/is/content/Signify/Ledinaire-Highbay-BY02XP-G3-MI-EMEA" TargetMode="External"/><Relationship Id="rId38" Type="http://schemas.openxmlformats.org/officeDocument/2006/relationships/hyperlink" Target="https://www.assets.signify.com/is/image/Signify/DN145B-G4-10S-PSU-SM-RTP?$highres$" TargetMode="External"/><Relationship Id="rId1606" Type="http://schemas.openxmlformats.org/officeDocument/2006/relationships/hyperlink" Target="https://www.assets.signify.com/is/content/Signify/911401877685_EU.cs_CZ.PROF.FP" TargetMode="External"/><Relationship Id="rId1813" Type="http://schemas.openxmlformats.org/officeDocument/2006/relationships/hyperlink" Target="https://www.assets.signify.com/is/content/Signify/911401671107_EU.cs_CZ.PROF.FP" TargetMode="External"/><Relationship Id="rId3059" Type="http://schemas.openxmlformats.org/officeDocument/2006/relationships/hyperlink" Target="https://www.assets.signify.com/is/content/Signify/CoreLine-panel-G6-Installation-Instructions-RC132V" TargetMode="External"/><Relationship Id="rId3266" Type="http://schemas.openxmlformats.org/officeDocument/2006/relationships/hyperlink" Target="https://www.assets.signify.com/is/content/Signify/Mounting-instruction-Ledinaire-Floodlight-All-in-SWB" TargetMode="External"/><Relationship Id="rId3473" Type="http://schemas.openxmlformats.org/officeDocument/2006/relationships/hyperlink" Target="https://www.assets.signify.com/is/content/Signify/online-QIG-for-324166183191-Corepro-LEDtube-INI" TargetMode="External"/><Relationship Id="rId187" Type="http://schemas.openxmlformats.org/officeDocument/2006/relationships/hyperlink" Target="https://www.assets.signify.com/is/image/Signify/RC159Z-SME-4-WH-Suspension-set?$highres$" TargetMode="External"/><Relationship Id="rId394" Type="http://schemas.openxmlformats.org/officeDocument/2006/relationships/hyperlink" Target="https://www.assets.signify.com/is/image/Signify/CL-HB-G6-BY120P-PSU-PSD-RTP?$highres$" TargetMode="External"/><Relationship Id="rId2075" Type="http://schemas.openxmlformats.org/officeDocument/2006/relationships/hyperlink" Target="https://www.assets.signify.com/is/content/Signify/929004260202_EU.cs_CZ.PROF.FP" TargetMode="External"/><Relationship Id="rId2282" Type="http://schemas.openxmlformats.org/officeDocument/2006/relationships/hyperlink" Target="https://www.assets.signify.com/is/content/Signify/929002696202_EU.cs_CZ.PROF.FP" TargetMode="External"/><Relationship Id="rId3126" Type="http://schemas.openxmlformats.org/officeDocument/2006/relationships/hyperlink" Target="https://www.assets.signify.com/is/content/Signify/Manual-Instruction-WT120C-G2-high-lumen-v202404" TargetMode="External"/><Relationship Id="rId254" Type="http://schemas.openxmlformats.org/officeDocument/2006/relationships/hyperlink" Target="https://www.assets.signify.com/is/image/Signify/CoreLine_Waterproof_WT120C%20G2%20L1500%20PSU%20-%20SPP?$highres$" TargetMode="External"/><Relationship Id="rId699" Type="http://schemas.openxmlformats.org/officeDocument/2006/relationships/hyperlink" Target="https://www.assets.signify.com/is/image/Signify/TLED_230V_10-5W-36W_160D_T8ND_PP?$highres$" TargetMode="External"/><Relationship Id="rId1091" Type="http://schemas.openxmlformats.org/officeDocument/2006/relationships/hyperlink" Target="https://www.assets.signify.com/is/image/Signify/LEDspot_Corepro_GU10_PAR16-SPP?$highres$" TargetMode="External"/><Relationship Id="rId2587" Type="http://schemas.openxmlformats.org/officeDocument/2006/relationships/hyperlink" Target="https://www.assets.signify.com/is/content/Signify/929003078902_EU.cs_CZ.PROF.FP" TargetMode="External"/><Relationship Id="rId2794" Type="http://schemas.openxmlformats.org/officeDocument/2006/relationships/hyperlink" Target="https://www.assets.signify.com/is/content/Signify/928094605131_EU.cs_CZ.PROF.FP" TargetMode="External"/><Relationship Id="rId3333" Type="http://schemas.openxmlformats.org/officeDocument/2006/relationships/hyperlink" Target="https://www.assets.signify.com/is/content/Signify/MI-PILA%20BY007P%20G2" TargetMode="External"/><Relationship Id="rId3540" Type="http://schemas.openxmlformats.org/officeDocument/2006/relationships/hyperlink" Target="https://www.assets.signify.com/is/content/Signify/LEDtube_MAS_HO_Installation_Guide-INI" TargetMode="External"/><Relationship Id="rId114" Type="http://schemas.openxmlformats.org/officeDocument/2006/relationships/hyperlink" Target="https://www.assets.signify.com/is/image/Signify/ZRS750_CCPE_BK?$highres$" TargetMode="External"/><Relationship Id="rId461" Type="http://schemas.openxmlformats.org/officeDocument/2006/relationships/hyperlink" Target="https://www.assets.signify.com/is/image/Signify/PHL_TownTune_CPT-BDP260-SPP?$highres$" TargetMode="External"/><Relationship Id="rId559" Type="http://schemas.openxmlformats.org/officeDocument/2006/relationships/hyperlink" Target="https://www.assets.signify.com/is/image/Signify/SPPR1_MLEDGA_0025?$highres$" TargetMode="External"/><Relationship Id="rId766" Type="http://schemas.openxmlformats.org/officeDocument/2006/relationships/hyperlink" Target="https://www.assets.signify.com/is/image/Signify/LEDtube_1200mm_17W_G5-SPP?$highres$" TargetMode="External"/><Relationship Id="rId1189" Type="http://schemas.openxmlformats.org/officeDocument/2006/relationships/hyperlink" Target="https://www.assets.signify.com/is/image/Signify/MAS_LEDspotLV_D_20_100W_827_AR111_40D-SPP?$highres$" TargetMode="External"/><Relationship Id="rId1396" Type="http://schemas.openxmlformats.org/officeDocument/2006/relationships/hyperlink" Target="https://www.assets.signify.com/is/image/Signify/GPPR1_R2ANTLPL_PHL?$highres$" TargetMode="External"/><Relationship Id="rId2142" Type="http://schemas.openxmlformats.org/officeDocument/2006/relationships/hyperlink" Target="https://www.assets.signify.com/is/content/Signify/929002446302_EU.cs_CZ.PROF.FP" TargetMode="External"/><Relationship Id="rId2447" Type="http://schemas.openxmlformats.org/officeDocument/2006/relationships/hyperlink" Target="https://www.assets.signify.com/is/content/Signify/929003013282_EU.cs_CZ.PROF.FP" TargetMode="External"/><Relationship Id="rId3400" Type="http://schemas.openxmlformats.org/officeDocument/2006/relationships/hyperlink" Target="https://www.assets.signify.com/is/content/Signify/PLL-EM-Mains-66011861-TLED-NDLR-INI" TargetMode="External"/><Relationship Id="rId321" Type="http://schemas.openxmlformats.org/officeDocument/2006/relationships/hyperlink" Target="https://www.assets.signify.com/is/image/Signify/CoreLineBatten-BN126C-All-in-ML-MCCT-L1500-1-SPP?$highres$" TargetMode="External"/><Relationship Id="rId419" Type="http://schemas.openxmlformats.org/officeDocument/2006/relationships/hyperlink" Target="https://www.assets.signify.com/is/image/Signify/Ledinaire-Floodlight-BVP167-135W-AWB-All-in-RTP?$highres$" TargetMode="External"/><Relationship Id="rId626" Type="http://schemas.openxmlformats.org/officeDocument/2006/relationships/hyperlink" Target="https://www.assets.signify.com/is/image/Signify/SPPR1_MLED_APR_0014?$highres$" TargetMode="External"/><Relationship Id="rId973" Type="http://schemas.openxmlformats.org/officeDocument/2006/relationships/hyperlink" Target="https://www.assets.signify.com/is/image/Signify/LEDbulb_10-65W_E27_A60_765_FR_130D-SPP?$highres$" TargetMode="External"/><Relationship Id="rId1049" Type="http://schemas.openxmlformats.org/officeDocument/2006/relationships/hyperlink" Target="https://www.assets.signify.com/is/image/Signify/LEDCandle_B35NDFR_RCA-SPP?$highres$" TargetMode="External"/><Relationship Id="rId1256" Type="http://schemas.openxmlformats.org/officeDocument/2006/relationships/hyperlink" Target="https://www.assets.signify.com/is/image/Signify/LPPR1_TL-DCOL_BLUE_G13?$highres$" TargetMode="External"/><Relationship Id="rId2002" Type="http://schemas.openxmlformats.org/officeDocument/2006/relationships/hyperlink" Target="https://www.assets.signify.com/is/content/Signify/929002006102_EU.cs_CZ.PROF.FP" TargetMode="External"/><Relationship Id="rId2307" Type="http://schemas.openxmlformats.org/officeDocument/2006/relationships/hyperlink" Target="https://www.assets.signify.com/is/content/Signify/929003625102_EU.cs_CZ.PROF.FP" TargetMode="External"/><Relationship Id="rId2654" Type="http://schemas.openxmlformats.org/officeDocument/2006/relationships/hyperlink" Target="https://www.assets.signify.com/is/content/Signify/929002059802_EU.cs_CZ.PROF.FP" TargetMode="External"/><Relationship Id="rId2861" Type="http://schemas.openxmlformats.org/officeDocument/2006/relationships/hyperlink" Target="https://www.assets.signify.com/is/content/Signify/913713034366_EU.cs_CZ.PROF.FP" TargetMode="External"/><Relationship Id="rId2959" Type="http://schemas.openxmlformats.org/officeDocument/2006/relationships/hyperlink" Target="https://www.assets.signify.com/is/content/Signify/127075007939_Release_CoreLine%20Recessed%20Spot%20gen2_D78-650_900lm%20PSR_manual" TargetMode="External"/><Relationship Id="rId833" Type="http://schemas.openxmlformats.org/officeDocument/2006/relationships/hyperlink" Target="https://www.assets.signify.com/is/image/Signify/LS_tapetowire_connector_IP20-EU-SPP?$highres$" TargetMode="External"/><Relationship Id="rId1116" Type="http://schemas.openxmlformats.org/officeDocument/2006/relationships/hyperlink" Target="https://www.assets.signify.com/is/image/Signify/LEDspot_25W_GU10_830_36D-SPP?$highres$" TargetMode="External"/><Relationship Id="rId1463" Type="http://schemas.openxmlformats.org/officeDocument/2006/relationships/hyperlink" Target="https://www.assets.signify.com/is/image/Signify/GPPR1_SND_PHL?$highres$" TargetMode="External"/><Relationship Id="rId1670" Type="http://schemas.openxmlformats.org/officeDocument/2006/relationships/hyperlink" Target="https://www.assets.signify.com/is/content/Signify/911401856685_EU.cs_CZ.PROF.FP" TargetMode="External"/><Relationship Id="rId1768" Type="http://schemas.openxmlformats.org/officeDocument/2006/relationships/hyperlink" Target="https://www.assets.signify.com/is/content/Signify/911401827984_EU.cs_CZ.PROF.FP" TargetMode="External"/><Relationship Id="rId2514" Type="http://schemas.openxmlformats.org/officeDocument/2006/relationships/hyperlink" Target="https://www.assets.signify.com/is/content/Signify/929001891102_EU.cs_CZ.PROF.FP" TargetMode="External"/><Relationship Id="rId2721" Type="http://schemas.openxmlformats.org/officeDocument/2006/relationships/hyperlink" Target="https://www.assets.signify.com/is/content/Signify/927922186523_EU.cs_CZ.PROF.FP" TargetMode="External"/><Relationship Id="rId2819" Type="http://schemas.openxmlformats.org/officeDocument/2006/relationships/hyperlink" Target="https://www.assets.signify.com/is/content/Signify/928109500630_EU.cs_CZ.PROF.FP" TargetMode="External"/><Relationship Id="rId900" Type="http://schemas.openxmlformats.org/officeDocument/2006/relationships/hyperlink" Target="https://www.assets.signify.com/is/image/Signify/LED_classic_A95_E27_FR-POS2A-SPP?$highres$" TargetMode="External"/><Relationship Id="rId1323" Type="http://schemas.openxmlformats.org/officeDocument/2006/relationships/hyperlink" Target="https://www.assets.signify.com/is/image/Signify/lppr1_cdo-et_e40?$highres$" TargetMode="External"/><Relationship Id="rId1530" Type="http://schemas.openxmlformats.org/officeDocument/2006/relationships/hyperlink" Target="https://www.assets.signify.com/is/content/Signify/911401899482_EU.cs_CZ.PROF.FP" TargetMode="External"/><Relationship Id="rId1628" Type="http://schemas.openxmlformats.org/officeDocument/2006/relationships/hyperlink" Target="https://www.assets.signify.com/is/content/Signify/911401800887_EU.cs_CZ.PROF.FP" TargetMode="External"/><Relationship Id="rId1975" Type="http://schemas.openxmlformats.org/officeDocument/2006/relationships/hyperlink" Target="https://www.assets.signify.com/is/content/Signify/929003467412_EU.cs_CZ.PROF.FP" TargetMode="External"/><Relationship Id="rId3190" Type="http://schemas.openxmlformats.org/officeDocument/2006/relationships/hyperlink" Target="https://www.assets.signify.com/is/content/Signify/MI-CoreLine-BN126C-All-in-combined-upgraded" TargetMode="External"/><Relationship Id="rId1835" Type="http://schemas.openxmlformats.org/officeDocument/2006/relationships/hyperlink" Target="https://www.assets.signify.com/is/content/Signify/911401629808_EU.cs_CZ.PROF.FP" TargetMode="External"/><Relationship Id="rId3050" Type="http://schemas.openxmlformats.org/officeDocument/2006/relationships/hyperlink" Target="https://www.assets.signify.com/is/content/Signify/CoreLine-panel-G6-Installation-Instructions-RC132V" TargetMode="External"/><Relationship Id="rId3288" Type="http://schemas.openxmlformats.org/officeDocument/2006/relationships/hyperlink" Target="https://www.assets.signify.com/is/content/Signify/CoreLine%20tempo%20medium-BVP125-INI" TargetMode="External"/><Relationship Id="rId3495" Type="http://schemas.openxmlformats.org/officeDocument/2006/relationships/hyperlink" Target="https://www.assets.signify.com/is/content/Signify/LEDtube_Installation_Guide-INI" TargetMode="External"/><Relationship Id="rId1902" Type="http://schemas.openxmlformats.org/officeDocument/2006/relationships/hyperlink" Target="https://www.assets.signify.com/is/content/Signify/912300024002_EU.cs_CZ.PROF.FP" TargetMode="External"/><Relationship Id="rId2097" Type="http://schemas.openxmlformats.org/officeDocument/2006/relationships/hyperlink" Target="https://www.assets.signify.com/is/content/Signify/929004242302_EU.cs_CZ.PROF.FP" TargetMode="External"/><Relationship Id="rId3148" Type="http://schemas.openxmlformats.org/officeDocument/2006/relationships/hyperlink" Target="https://www.assets.signify.com/is/content/Signify/MI_FINAL_v20221021" TargetMode="External"/><Relationship Id="rId3355" Type="http://schemas.openxmlformats.org/officeDocument/2006/relationships/hyperlink" Target="https://www.assets.signify.com/is/content/Signify/LEDTForce_SONT_Installation_Guide-INI" TargetMode="External"/><Relationship Id="rId3562" Type="http://schemas.openxmlformats.org/officeDocument/2006/relationships/hyperlink" Target="https://www.assets.signify.com/is/content/Signify/LEDtube_Installation_Guide_HF_2-INI" TargetMode="External"/><Relationship Id="rId276" Type="http://schemas.openxmlformats.org/officeDocument/2006/relationships/hyperlink" Target="https://www.assets.signify.com/is/image/Signify/CoreLine_Waterproof_WT120C%20G2%20L1200%20PSU%20-%20SPP?$highres$" TargetMode="External"/><Relationship Id="rId483" Type="http://schemas.openxmlformats.org/officeDocument/2006/relationships/hyperlink" Target="https://www.assets.signify.com/is/image/Signify/BVP008%20-%2010W%20and%2020W?$highres$" TargetMode="External"/><Relationship Id="rId690" Type="http://schemas.openxmlformats.org/officeDocument/2006/relationships/hyperlink" Target="https://www.assets.signify.com/is/image/Signify/TLED_230V_10-5W-36W_160D_T8ND_PP?$highres$" TargetMode="External"/><Relationship Id="rId2164" Type="http://schemas.openxmlformats.org/officeDocument/2006/relationships/hyperlink" Target="https://www.assets.signify.com/is/content/Signify/929002997502_EU.cs_CZ.PROF.FP" TargetMode="External"/><Relationship Id="rId2371" Type="http://schemas.openxmlformats.org/officeDocument/2006/relationships/hyperlink" Target="https://www.assets.signify.com/is/content/Signify/CZ.cs_CZ.8718699764678" TargetMode="External"/><Relationship Id="rId3008" Type="http://schemas.openxmlformats.org/officeDocument/2006/relationships/hyperlink" Target="https://www.assets.signify.com/is/content/Signify/MI%20CoreLine%20Projector%20gen2_ST151T-INI%20Sep%202021" TargetMode="External"/><Relationship Id="rId3215" Type="http://schemas.openxmlformats.org/officeDocument/2006/relationships/hyperlink" Target="https://www.assets.signify.com/is/content/Signify/Coreline-Highbay-G5-MI-PSU-PSD" TargetMode="External"/><Relationship Id="rId3422" Type="http://schemas.openxmlformats.org/officeDocument/2006/relationships/hyperlink" Target="https://www.assets.signify.com/is/content/Signify/online-QIG-for-324166166411-MAS-LEDtube-INI" TargetMode="External"/><Relationship Id="rId136" Type="http://schemas.openxmlformats.org/officeDocument/2006/relationships/hyperlink" Target="https://www.assets.signify.com/is/image/Signify/Ledinaire_panel_G5_60x60-SPP?$highres$" TargetMode="External"/><Relationship Id="rId343" Type="http://schemas.openxmlformats.org/officeDocument/2006/relationships/hyperlink" Target="https://www.assets.signify.com/is/image/Signify/CoreLine%20High-bay%20Value_RefS_SPP?$highres$" TargetMode="External"/><Relationship Id="rId550" Type="http://schemas.openxmlformats.org/officeDocument/2006/relationships/hyperlink" Target="https://www.assets.signify.com/is/image/Signify/LEDTForce_HPI_Others_E40-SPP?$highres$" TargetMode="External"/><Relationship Id="rId788" Type="http://schemas.openxmlformats.org/officeDocument/2006/relationships/hyperlink" Target="https://www.assets.signify.com/is/image/Signify/CorePro-LEDtube-HF-1500mm-RTP?$highres$" TargetMode="External"/><Relationship Id="rId995" Type="http://schemas.openxmlformats.org/officeDocument/2006/relationships/hyperlink" Target="https://www.assets.signify.com/is/image/Signify/LED_classic_25W_P45_E14_CL_WGD90_SRT4_1-SPP?$highres$" TargetMode="External"/><Relationship Id="rId1180" Type="http://schemas.openxmlformats.org/officeDocument/2006/relationships/hyperlink" Target="https://www.assets.signify.com/is/image/Signify/MAS_LEDspotLV_D_20_100W_827_AR111_40D-SPP?$highres$" TargetMode="External"/><Relationship Id="rId2024" Type="http://schemas.openxmlformats.org/officeDocument/2006/relationships/hyperlink" Target="https://www.assets.signify.com/is/content/Signify/929003756902_EU.cs_CZ.PROF.FP" TargetMode="External"/><Relationship Id="rId2231" Type="http://schemas.openxmlformats.org/officeDocument/2006/relationships/hyperlink" Target="https://www.assets.signify.com/is/content/Signify/929003154102_EU.cs_CZ.PROF.FP" TargetMode="External"/><Relationship Id="rId2469" Type="http://schemas.openxmlformats.org/officeDocument/2006/relationships/hyperlink" Target="https://www.assets.signify.com/is/content/Signify/929002028592_EU.cs_CZ.PROF.FP" TargetMode="External"/><Relationship Id="rId2676" Type="http://schemas.openxmlformats.org/officeDocument/2006/relationships/hyperlink" Target="https://www.assets.signify.com/is/content/Signify/923212143801_EU.cs_CZ.PROF.FP" TargetMode="External"/><Relationship Id="rId2883" Type="http://schemas.openxmlformats.org/officeDocument/2006/relationships/hyperlink" Target="https://www.assets.signify.com/is/content/Signify/913700646266_EU.cs_CZ.PROF.FP" TargetMode="External"/><Relationship Id="rId203" Type="http://schemas.openxmlformats.org/officeDocument/2006/relationships/hyperlink" Target="https://www.assets.signify.com/is/image/Signify/SM136V%2031S_37S_43S_840%20PSD%20W20L120%20NOC?$highres$" TargetMode="External"/><Relationship Id="rId648" Type="http://schemas.openxmlformats.org/officeDocument/2006/relationships/hyperlink" Target="https://www.assets.signify.com/is/image/Signify/LEDtube_PRO_1200mm_12W_G13_850_1800lm-SPP?$highres$" TargetMode="External"/><Relationship Id="rId855" Type="http://schemas.openxmlformats.org/officeDocument/2006/relationships/hyperlink" Target="https://www.assets.signify.com/is/image/Signify/LED_CLA_100WA60_E27_2700K_CL_UE_SRT4-SPP?$highres$" TargetMode="External"/><Relationship Id="rId1040" Type="http://schemas.openxmlformats.org/officeDocument/2006/relationships/hyperlink" Target="https://www.assets.signify.com/is/image/Signify/LEDLustre_6_60W_E14_RCA-SPP?$highres$" TargetMode="External"/><Relationship Id="rId1278" Type="http://schemas.openxmlformats.org/officeDocument/2006/relationships/hyperlink" Target="https://www.assets.signify.com/is/image/Signify/lppr1_son-pia_plus_e40?$highres$" TargetMode="External"/><Relationship Id="rId1485" Type="http://schemas.openxmlformats.org/officeDocument/2006/relationships/hyperlink" Target="https://www.assets.signify.com/is/content/Signify/929003311702_EU.cs_CZ.PROF.FP" TargetMode="External"/><Relationship Id="rId1692" Type="http://schemas.openxmlformats.org/officeDocument/2006/relationships/hyperlink" Target="https://www.assets.signify.com/is/content/Signify/910505103766_EU.cs_CZ.PROF.FP" TargetMode="External"/><Relationship Id="rId2329" Type="http://schemas.openxmlformats.org/officeDocument/2006/relationships/hyperlink" Target="https://www.assets.signify.com/is/content/Signify/929003057702_EU.cs_CZ.PROF.FP" TargetMode="External"/><Relationship Id="rId2536" Type="http://schemas.openxmlformats.org/officeDocument/2006/relationships/hyperlink" Target="https://www.assets.signify.com/is/content/Signify/929004247302_EU.cs_CZ.PROF.FP" TargetMode="External"/><Relationship Id="rId2743" Type="http://schemas.openxmlformats.org/officeDocument/2006/relationships/hyperlink" Target="https://www.assets.signify.com/is/content/Signify/928150319230_EU.cs_CZ.PROF.FP" TargetMode="External"/><Relationship Id="rId410" Type="http://schemas.openxmlformats.org/officeDocument/2006/relationships/hyperlink" Target="https://www.assets.signify.com/is/image/Signify/Ledinaire-Floodlight-BVP167-50W-All-in-RTP?$highres$" TargetMode="External"/><Relationship Id="rId508" Type="http://schemas.openxmlformats.org/officeDocument/2006/relationships/hyperlink" Target="https://www.assets.signify.com/is/image/Signify/LEDTForce_MAS_SONT_EU1_T52_E40-SPP?$highres$" TargetMode="External"/><Relationship Id="rId715" Type="http://schemas.openxmlformats.org/officeDocument/2006/relationships/hyperlink" Target="https://www.assets.signify.com/is/image/Signify/Ledtube_CorePro_18W_G13_830_24D_ND-SPP?$highres$" TargetMode="External"/><Relationship Id="rId922" Type="http://schemas.openxmlformats.org/officeDocument/2006/relationships/hyperlink" Target="https://www.assets.signify.com/is/image/Signify/LED_classic_A95_E27_FR-POS2A-SPP?$highres$" TargetMode="External"/><Relationship Id="rId1138" Type="http://schemas.openxmlformats.org/officeDocument/2006/relationships/hyperlink" Target="https://www.assets.signify.com/is/image/Signify/LEDspot_50W_GU5-3_60D-SPP?$highres$" TargetMode="External"/><Relationship Id="rId1345" Type="http://schemas.openxmlformats.org/officeDocument/2006/relationships/hyperlink" Target="https://www.assets.signify.com/is/image/Signify/LPPR1_CDM-TC_0001?$highres$" TargetMode="External"/><Relationship Id="rId1552" Type="http://schemas.openxmlformats.org/officeDocument/2006/relationships/hyperlink" Target="https://www.assets.signify.com/is/content/Signify/912401483509_EU.cs_CZ.PROF.FP" TargetMode="External"/><Relationship Id="rId1997" Type="http://schemas.openxmlformats.org/officeDocument/2006/relationships/hyperlink" Target="https://www.assets.signify.com/is/content/Signify/929003531002_EU.cs_CZ.PROF.FP" TargetMode="External"/><Relationship Id="rId2603" Type="http://schemas.openxmlformats.org/officeDocument/2006/relationships/hyperlink" Target="https://www.assets.signify.com/is/content/Signify/929002492802_EU.cs_CZ.PROF.FP" TargetMode="External"/><Relationship Id="rId2950" Type="http://schemas.openxmlformats.org/officeDocument/2006/relationships/hyperlink" Target="https://www.assets.signify.com/is/content/Signify/CoreLine%20SlimDownlight%20DN145%20Installation%20Instruction" TargetMode="External"/><Relationship Id="rId1205" Type="http://schemas.openxmlformats.org/officeDocument/2006/relationships/hyperlink" Target="https://www.assets.signify.com/is/image/Signify/LEDcapsule_CorePro_ND_4_8_60W_G9_827-SPP?$highres$" TargetMode="External"/><Relationship Id="rId1857" Type="http://schemas.openxmlformats.org/officeDocument/2006/relationships/hyperlink" Target="https://www.assets.signify.com/is/content/Signify/911401554845_EU.cs_CZ.PROF.FP" TargetMode="External"/><Relationship Id="rId2810" Type="http://schemas.openxmlformats.org/officeDocument/2006/relationships/hyperlink" Target="https://www.assets.signify.com/is/content/Signify/928191205331_EU.cs_CZ.PROF.FP" TargetMode="External"/><Relationship Id="rId2908" Type="http://schemas.openxmlformats.org/officeDocument/2006/relationships/hyperlink" Target="https://www.assets.signify.com/is/content/Signify/913700655466_EU.cs_CZ.PROF.FP" TargetMode="External"/><Relationship Id="rId51" Type="http://schemas.openxmlformats.org/officeDocument/2006/relationships/hyperlink" Target="https://www.assets.signify.com/is/image/Signify/CoreLine_Recessed_Spot-RS140B-SPP?$highres$" TargetMode="External"/><Relationship Id="rId1412" Type="http://schemas.openxmlformats.org/officeDocument/2006/relationships/hyperlink" Target="https://www.assets.signify.com/is/image/Signify/GPPR1_PPPLTL-3_0001?$highres$" TargetMode="External"/><Relationship Id="rId1717" Type="http://schemas.openxmlformats.org/officeDocument/2006/relationships/hyperlink" Target="https://www.assets.signify.com/is/content/Signify/911401823480_EU.cs_CZ.PROF.FP" TargetMode="External"/><Relationship Id="rId1924" Type="http://schemas.openxmlformats.org/officeDocument/2006/relationships/hyperlink" Target="https://www.assets.signify.com/is/content/Signify/910925869868_EU.cs_CZ.PROF.FP" TargetMode="External"/><Relationship Id="rId3072" Type="http://schemas.openxmlformats.org/officeDocument/2006/relationships/hyperlink" Target="https://www.assets.signify.com/is/content/Signify/SlimBlendGen2-MI-30Sep2025" TargetMode="External"/><Relationship Id="rId3377" Type="http://schemas.openxmlformats.org/officeDocument/2006/relationships/hyperlink" Target="https://www.assets.signify.com/is/content/Signify/online-QIG-for-324165132934-Installation-INI" TargetMode="External"/><Relationship Id="rId298" Type="http://schemas.openxmlformats.org/officeDocument/2006/relationships/hyperlink" Target="https://www.assets.signify.com/is/image/Signify/WT050C-2ft-double-SPP?$highres$" TargetMode="External"/><Relationship Id="rId358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58" Type="http://schemas.openxmlformats.org/officeDocument/2006/relationships/hyperlink" Target="https://www.assets.signify.com/is/image/Signify/CoreLine-panel-G6-W60L60-RTP?$highres$" TargetMode="External"/><Relationship Id="rId2186" Type="http://schemas.openxmlformats.org/officeDocument/2006/relationships/hyperlink" Target="https://www.assets.signify.com/is/content/Signify/929003734202_EU.cs_CZ.PROF.FP" TargetMode="External"/><Relationship Id="rId2393" Type="http://schemas.openxmlformats.org/officeDocument/2006/relationships/hyperlink" Target="https://www.assets.signify.com/is/content/Signify/CZ.cs_CZ.8719514313828" TargetMode="External"/><Relationship Id="rId2698" Type="http://schemas.openxmlformats.org/officeDocument/2006/relationships/hyperlink" Target="https://www.assets.signify.com/is/content/Signify/928048501805_EU.cs_CZ.PROF.FP" TargetMode="External"/><Relationship Id="rId3237" Type="http://schemas.openxmlformats.org/officeDocument/2006/relationships/hyperlink" Target="https://www.assets.signify.com/is/content/Signify/Coreline-Highbay-G5-MI-PSU-PSD" TargetMode="External"/><Relationship Id="rId3444" Type="http://schemas.openxmlformats.org/officeDocument/2006/relationships/hyperlink" Target="https://www.assets.signify.com/is/content/Signify/online-QIG-for-324166166411-MAS-LEDtube-INI" TargetMode="External"/><Relationship Id="rId365" Type="http://schemas.openxmlformats.org/officeDocument/2006/relationships/hyperlink" Target="https://www.assets.signify.com/is/image/Signify/CoreLineHighbay_Gen5_BY122P-SPP?$highres$" TargetMode="External"/><Relationship Id="rId572" Type="http://schemas.openxmlformats.org/officeDocument/2006/relationships/hyperlink" Target="https://www.assets.signify.com/is/image/Signify/LEDtube_COR_PLL_EU_8W_2G11-SPP?$highres$" TargetMode="External"/><Relationship Id="rId2046" Type="http://schemas.openxmlformats.org/officeDocument/2006/relationships/hyperlink" Target="https://www.assets.signify.com/is/content/Signify/929001920402_EU.cs_CZ.PROF.FP" TargetMode="External"/><Relationship Id="rId2253" Type="http://schemas.openxmlformats.org/officeDocument/2006/relationships/hyperlink" Target="https://www.assets.signify.com/is/content/Signify/929002696902_EU.cs_CZ.PROF.FP" TargetMode="External"/><Relationship Id="rId2460" Type="http://schemas.openxmlformats.org/officeDocument/2006/relationships/hyperlink" Target="https://www.assets.signify.com/is/content/Signify/929002028192_EU.cs_CZ.PROF.FP" TargetMode="External"/><Relationship Id="rId3304" Type="http://schemas.openxmlformats.org/officeDocument/2006/relationships/hyperlink" Target="https://www.assets.signify.com/is/content/Signify/MI-BVP085-Ledinaire-Solar-floodlight" TargetMode="External"/><Relationship Id="rId3511" Type="http://schemas.openxmlformats.org/officeDocument/2006/relationships/hyperlink" Target="https://www.assets.signify.com/is/content/Signify/LEDtube_Installation_Guide_HF_1-INI" TargetMode="External"/><Relationship Id="rId225" Type="http://schemas.openxmlformats.org/officeDocument/2006/relationships/hyperlink" Target="https://www.assets.signify.com/is/image/Signify/L1500-WT060C-SPP-1?$highres$" TargetMode="External"/><Relationship Id="rId432" Type="http://schemas.openxmlformats.org/officeDocument/2006/relationships/hyperlink" Target="https://www.assets.signify.com/is/image/Signify/Coreline_Tempo_Medium-BVP125_Led120-SPP?$highres$" TargetMode="External"/><Relationship Id="rId877" Type="http://schemas.openxmlformats.org/officeDocument/2006/relationships/hyperlink" Target="https://www.assets.signify.com/is/image/Signify/LED_BulbsBulb_A67_100W_1521lm_2700K_E27_NDFrosted-SPP?$highres$" TargetMode="External"/><Relationship Id="rId1062" Type="http://schemas.openxmlformats.org/officeDocument/2006/relationships/hyperlink" Target="https://www.assets.signify.com/is/image/Signify/LED_Classic_75W_PAR30S_WW_25D_D_1PF_4_S-SPP?$highres$" TargetMode="External"/><Relationship Id="rId2113" Type="http://schemas.openxmlformats.org/officeDocument/2006/relationships/hyperlink" Target="https://www.assets.signify.com/is/content/Signify/929002998102_EU.cs_CZ.PROF.FP" TargetMode="External"/><Relationship Id="rId2320" Type="http://schemas.openxmlformats.org/officeDocument/2006/relationships/hyperlink" Target="https://www.assets.signify.com/is/content/Signify/929003798802_EU.cs_CZ.PROF.FP" TargetMode="External"/><Relationship Id="rId2558" Type="http://schemas.openxmlformats.org/officeDocument/2006/relationships/hyperlink" Target="https://www.assets.signify.com/is/content/Signify/CZ.cs_CZ.8719514307780" TargetMode="External"/><Relationship Id="rId2765" Type="http://schemas.openxmlformats.org/officeDocument/2006/relationships/hyperlink" Target="https://www.assets.signify.com/is/content/Signify/928074209228_EU.cs_CZ.PROF.FP" TargetMode="External"/><Relationship Id="rId2972" Type="http://schemas.openxmlformats.org/officeDocument/2006/relationships/hyperlink" Target="https://www.assets.signify.com/is/content/Signify/127075007939_Release_CoreLine%20Recessed%20Spot%20gen2_D78-650_900lm%20PSR_manual" TargetMode="External"/><Relationship Id="rId360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37" Type="http://schemas.openxmlformats.org/officeDocument/2006/relationships/hyperlink" Target="https://www.assets.signify.com/is/image/Signify/ESSENTIAL_LEDtube_8_16W_G5_830_865_APR-SPP?$highres$" TargetMode="External"/><Relationship Id="rId944" Type="http://schemas.openxmlformats.org/officeDocument/2006/relationships/hyperlink" Target="https://www.assets.signify.com/is/image/Signify/LED_classic_giant_28W_E27_A160_GOLD_ND-SPP?$highres$" TargetMode="External"/><Relationship Id="rId1367" Type="http://schemas.openxmlformats.org/officeDocument/2006/relationships/hyperlink" Target="https://www.assets.signify.com/is/image/Signify/LPPR1_CDM-RM_0008?$highres$" TargetMode="External"/><Relationship Id="rId1574" Type="http://schemas.openxmlformats.org/officeDocument/2006/relationships/hyperlink" Target="https://www.assets.signify.com/is/content/Signify/911401846682_EU.cs_CZ.PROF.FP" TargetMode="External"/><Relationship Id="rId1781" Type="http://schemas.openxmlformats.org/officeDocument/2006/relationships/hyperlink" Target="https://www.assets.signify.com/is/content/Signify/911401842282_EU.cs_CZ.PROF.FP" TargetMode="External"/><Relationship Id="rId2418" Type="http://schemas.openxmlformats.org/officeDocument/2006/relationships/hyperlink" Target="https://www.assets.signify.com/is/content/Signify/929002306508_EU.cs_CZ.PROF.FP" TargetMode="External"/><Relationship Id="rId2625" Type="http://schemas.openxmlformats.org/officeDocument/2006/relationships/hyperlink" Target="https://www.assets.signify.com/is/content/Signify/929003043502_EU.cs_CZ.PROF.FP" TargetMode="External"/><Relationship Id="rId2832" Type="http://schemas.openxmlformats.org/officeDocument/2006/relationships/hyperlink" Target="https://www.assets.signify.com/is/content/Signify/913713032266_EU.cs_CZ.PROF.FP" TargetMode="External"/><Relationship Id="rId73" Type="http://schemas.openxmlformats.org/officeDocument/2006/relationships/hyperlink" Target="https://www.assets.signify.com/is/image/Signify/Emergency-spot-EM150B-SPP?$highres$" TargetMode="External"/><Relationship Id="rId804" Type="http://schemas.openxmlformats.org/officeDocument/2006/relationships/hyperlink" Target="https://www.assets.signify.com/is/image/Signify/MAS_LEDstrip_5M-SPP?$highres$" TargetMode="External"/><Relationship Id="rId1227" Type="http://schemas.openxmlformats.org/officeDocument/2006/relationships/hyperlink" Target="https://www.assets.signify.com/is/image/Signify/BR125-IR-150W-E27-230-250V-Red?$highres$" TargetMode="External"/><Relationship Id="rId1434" Type="http://schemas.openxmlformats.org/officeDocument/2006/relationships/hyperlink" Target="https://www.assets.signify.com/is/image/Signify/HID-PV_Base_50_SON_C3_220-240V_PP?$highres$" TargetMode="External"/><Relationship Id="rId1641" Type="http://schemas.openxmlformats.org/officeDocument/2006/relationships/hyperlink" Target="https://www.assets.signify.com/is/content/Signify/911401891685_EU.cs_CZ.PROF.FP" TargetMode="External"/><Relationship Id="rId1879" Type="http://schemas.openxmlformats.org/officeDocument/2006/relationships/hyperlink" Target="https://www.assets.signify.com/is/content/Signify/911401557345_EU.cs_CZ.PROF.FP" TargetMode="External"/><Relationship Id="rId3094" Type="http://schemas.openxmlformats.org/officeDocument/2006/relationships/hyperlink" Target="https://www.assets.signify.com/is/content/Signify/Installation-instructions-CoreLine-surface-mounted-Gen4" TargetMode="External"/><Relationship Id="rId1501" Type="http://schemas.openxmlformats.org/officeDocument/2006/relationships/hyperlink" Target="https://www.assets.signify.com/is/content/Signify/910505103588_EU.cs_CZ.PROF.FP" TargetMode="External"/><Relationship Id="rId1739" Type="http://schemas.openxmlformats.org/officeDocument/2006/relationships/hyperlink" Target="https://www.assets.signify.com/is/content/Signify/911401837380_EU.cs_CZ.PROF.FP" TargetMode="External"/><Relationship Id="rId1946" Type="http://schemas.openxmlformats.org/officeDocument/2006/relationships/hyperlink" Target="https://www.assets.signify.com/is/content/Signify/911401821583_EU.cs_CZ.PROF.FP" TargetMode="External"/><Relationship Id="rId3399" Type="http://schemas.openxmlformats.org/officeDocument/2006/relationships/hyperlink" Target="https://www.assets.signify.com/is/content/Signify/LEDtube_PLL_HF_Installation_Guide-INI" TargetMode="External"/><Relationship Id="rId1806" Type="http://schemas.openxmlformats.org/officeDocument/2006/relationships/hyperlink" Target="https://www.assets.signify.com/is/content/Signify/911401813287_EU.cs_CZ.PROF.FP" TargetMode="External"/><Relationship Id="rId3161" Type="http://schemas.openxmlformats.org/officeDocument/2006/relationships/hyperlink" Target="https://www.assets.signify.com/is/content/Signify/Installation%20instruction_CoreLine%20waterproof%20WT120C%20standard_2023%2005" TargetMode="External"/><Relationship Id="rId3259" Type="http://schemas.openxmlformats.org/officeDocument/2006/relationships/hyperlink" Target="https://www.assets.signify.com/is/content/Signify/MI-Coreline-Highbay-G6-PSD-PSU" TargetMode="External"/><Relationship Id="rId3466" Type="http://schemas.openxmlformats.org/officeDocument/2006/relationships/hyperlink" Target="https://www.assets.signify.com/is/content/Signify/online-QIG-for-324166174411-MAS-Corepro-LEDtube-INI" TargetMode="External"/><Relationship Id="rId387" Type="http://schemas.openxmlformats.org/officeDocument/2006/relationships/hyperlink" Target="https://www.assets.signify.com/is/image/Signify/CL-HB-G6-BY121P-PSU-PSD-RTP?$highres$" TargetMode="External"/><Relationship Id="rId594" Type="http://schemas.openxmlformats.org/officeDocument/2006/relationships/hyperlink" Target="https://www.assets.signify.com/is/image/Signify/LEDtube_COR_PLT_9W_GX24Q3-SPP?$highres$" TargetMode="External"/><Relationship Id="rId2068" Type="http://schemas.openxmlformats.org/officeDocument/2006/relationships/hyperlink" Target="https://www.assets.signify.com/is/content/Signify/929003482202_EU.cs_CZ.PROF.FP" TargetMode="External"/><Relationship Id="rId2275" Type="http://schemas.openxmlformats.org/officeDocument/2006/relationships/hyperlink" Target="https://www.assets.signify.com/is/content/Signify/929002695502_EU.cs_CZ.PROF.FP" TargetMode="External"/><Relationship Id="rId3021" Type="http://schemas.openxmlformats.org/officeDocument/2006/relationships/hyperlink" Target="https://www.assets.signify.com/is/content/Signify/Mounting_instruction_Ledinaire_wall_switch_EcoSet" TargetMode="External"/><Relationship Id="rId3119" Type="http://schemas.openxmlformats.org/officeDocument/2006/relationships/hyperlink" Target="https://www.assets.signify.com/is/content/Signify/Ledinaire%20waterproof%20WT065C%20G3%20BN_MI_v2023%2005" TargetMode="External"/><Relationship Id="rId3326" Type="http://schemas.openxmlformats.org/officeDocument/2006/relationships/hyperlink" Target="https://www.assets.signify.com/is/content/Signify/PILA-Wall-mounted-gen2-WL007C-Installation-Instructions" TargetMode="External"/><Relationship Id="rId247" Type="http://schemas.openxmlformats.org/officeDocument/2006/relationships/hyperlink" Target="https://www.assets.signify.com/is/image/Signify/CoreLine_Waterproof_WT120C%20G2%20L1200%20PSU%20-%20SPP?$highres$" TargetMode="External"/><Relationship Id="rId899" Type="http://schemas.openxmlformats.org/officeDocument/2006/relationships/hyperlink" Target="https://www.assets.signify.com/is/image/Signify/LED_classic_A95_E27_FR-POS2A-SPP?$highres$" TargetMode="External"/><Relationship Id="rId1084" Type="http://schemas.openxmlformats.org/officeDocument/2006/relationships/hyperlink" Target="https://www.assets.signify.com/is/image/Signify/LEDspot_35W_GU10_25D-SPP?$highres$" TargetMode="External"/><Relationship Id="rId2482" Type="http://schemas.openxmlformats.org/officeDocument/2006/relationships/hyperlink" Target="https://www.assets.signify.com/is/content/Signify/929002968802_EU.cs_CZ.PROF.FP" TargetMode="External"/><Relationship Id="rId2787" Type="http://schemas.openxmlformats.org/officeDocument/2006/relationships/hyperlink" Target="https://www.assets.signify.com/is/content/Signify/928191705131_EU.cs_CZ.PROF.FP" TargetMode="External"/><Relationship Id="rId3533" Type="http://schemas.openxmlformats.org/officeDocument/2006/relationships/hyperlink" Target="https://www.assets.signify.com/is/content/Signify/LEDtube_MAS_HO_Installation_Guide-INI" TargetMode="External"/><Relationship Id="rId107" Type="http://schemas.openxmlformats.org/officeDocument/2006/relationships/hyperlink" Target="https://www.assets.signify.com/is/image/Signify/IPAC_RCS750i_0023?$highres$" TargetMode="External"/><Relationship Id="rId454" Type="http://schemas.openxmlformats.org/officeDocument/2006/relationships/hyperlink" Target="https://www.assets.signify.com/is/image/Signify/CoreLine_Malaga_LED-BRP102-SPP?$highres$" TargetMode="External"/><Relationship Id="rId661" Type="http://schemas.openxmlformats.org/officeDocument/2006/relationships/hyperlink" Target="https://www.assets.signify.com/is/image/Signify/LEDtube_PRO_1200mm_12W_G13_850_1800lm-SPP?$highres$" TargetMode="External"/><Relationship Id="rId759" Type="http://schemas.openxmlformats.org/officeDocument/2006/relationships/hyperlink" Target="https://www.assets.signify.com/is/image/Signify/LEDtube_1200mm_17W_G5-SPP?$highres$" TargetMode="External"/><Relationship Id="rId966" Type="http://schemas.openxmlformats.org/officeDocument/2006/relationships/hyperlink" Target="https://www.assets.signify.com/is/image/Signify/LEDbulb_12-80W_E27_A60_730_FR_130D-SPP?$highres$" TargetMode="External"/><Relationship Id="rId1291" Type="http://schemas.openxmlformats.org/officeDocument/2006/relationships/hyperlink" Target="https://www.assets.signify.com/is/image/Signify/lppr1_son-tpia_plus_e40?$highres$" TargetMode="External"/><Relationship Id="rId1389" Type="http://schemas.openxmlformats.org/officeDocument/2006/relationships/hyperlink" Target="https://www.assets.signify.com/is/image/Signify/GPPR1_HFSIITL5_0005?$highres$" TargetMode="External"/><Relationship Id="rId1596" Type="http://schemas.openxmlformats.org/officeDocument/2006/relationships/hyperlink" Target="https://www.assets.signify.com/is/content/Signify/910500187315_EU.cs_CZ.PROF.FP" TargetMode="External"/><Relationship Id="rId2135" Type="http://schemas.openxmlformats.org/officeDocument/2006/relationships/hyperlink" Target="https://www.assets.signify.com/is/content/Signify/929003746402_EU.cs_CZ.PROF.FP" TargetMode="External"/><Relationship Id="rId2342" Type="http://schemas.openxmlformats.org/officeDocument/2006/relationships/hyperlink" Target="https://www.assets.signify.com/is/content/Signify/929002025892_EU.cs_CZ.PROF.FP" TargetMode="External"/><Relationship Id="rId2647" Type="http://schemas.openxmlformats.org/officeDocument/2006/relationships/hyperlink" Target="https://www.assets.signify.com/is/content/Signify/929003790502_EU.cs_CZ.PROF.FP" TargetMode="External"/><Relationship Id="rId2994" Type="http://schemas.openxmlformats.org/officeDocument/2006/relationships/hyperlink" Target="https://www.assets.signify.com/is/content/Signify/Installation%20Instruction%20Ledinaire%20wall-mounted%20WL070V_v2;https:/www.assets.signify.com/is/content/Signify/Installation%20Instruction%20Ledinaire%20Wall-mounted%20WL070V" TargetMode="External"/><Relationship Id="rId360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4" Type="http://schemas.openxmlformats.org/officeDocument/2006/relationships/hyperlink" Target="https://www.assets.signify.com/is/image/Signify/CoreLineBatten-BN126C-All-in-ML-MCCT-L600-1-SPP?$highres$" TargetMode="External"/><Relationship Id="rId521" Type="http://schemas.openxmlformats.org/officeDocument/2006/relationships/hyperlink" Target="https://www.assets.signify.com/is/image/Signify/LEDTForce_ED75_E27-SPP?$highres$" TargetMode="External"/><Relationship Id="rId619" Type="http://schemas.openxmlformats.org/officeDocument/2006/relationships/hyperlink" Target="https://www.assets.signify.com/is/image/Signify/SPPR1_MLED_APR_0014?$highres$" TargetMode="External"/><Relationship Id="rId1151" Type="http://schemas.openxmlformats.org/officeDocument/2006/relationships/hyperlink" Target="https://www.assets.signify.com/is/image/Signify/LEDspot_MAS_50W_GU5_3_MR16_827_24D-SPP?$highres$" TargetMode="External"/><Relationship Id="rId1249" Type="http://schemas.openxmlformats.org/officeDocument/2006/relationships/hyperlink" Target="https://www.assets.signify.com/is/image/Signify/LPPR1_TL-DCOL_RED_G13?$highres$" TargetMode="External"/><Relationship Id="rId2202" Type="http://schemas.openxmlformats.org/officeDocument/2006/relationships/hyperlink" Target="https://www.assets.signify.com/is/content/Signify/929002474802_EU.cs_CZ.PROF.FP" TargetMode="External"/><Relationship Id="rId2854" Type="http://schemas.openxmlformats.org/officeDocument/2006/relationships/hyperlink" Target="https://www.assets.signify.com/is/content/Signify/913713028066_EU.cs_CZ.PROF.FP" TargetMode="External"/><Relationship Id="rId95" Type="http://schemas.openxmlformats.org/officeDocument/2006/relationships/hyperlink" Target="https://www.assets.signify.com/is/image/Signify/CoreLine_wall-mounted_WL140V_All-in_SPP-1?$highres$" TargetMode="External"/><Relationship Id="rId826" Type="http://schemas.openxmlformats.org/officeDocument/2006/relationships/hyperlink" Target="https://www.assets.signify.com/is/image/Signify/CV-Xi-120W?$highres$" TargetMode="External"/><Relationship Id="rId1011" Type="http://schemas.openxmlformats.org/officeDocument/2006/relationships/hyperlink" Target="https://www.assets.signify.com/is/image/Signify/LEDcandle_E14_B35-SPP?$highres$" TargetMode="External"/><Relationship Id="rId1109" Type="http://schemas.openxmlformats.org/officeDocument/2006/relationships/hyperlink" Target="https://www.assets.signify.com/is/image/Signify/LEDspots-switch-EU-PAR16-GU10-RTP?$highres$" TargetMode="External"/><Relationship Id="rId1456" Type="http://schemas.openxmlformats.org/officeDocument/2006/relationships/hyperlink" Target="https://www.assets.signify.com/is/image/Signify/BSN_250_L33_A2_TS_230V-SPP?$highres$" TargetMode="External"/><Relationship Id="rId1663" Type="http://schemas.openxmlformats.org/officeDocument/2006/relationships/hyperlink" Target="https://www.assets.signify.com/is/content/Signify/911401807987_EU.cs_CZ.PROF.FP" TargetMode="External"/><Relationship Id="rId1870" Type="http://schemas.openxmlformats.org/officeDocument/2006/relationships/hyperlink" Target="https://www.assets.signify.com/is/content/Signify/911401554645_EU.cs_CZ.PROF.FP" TargetMode="External"/><Relationship Id="rId1968" Type="http://schemas.openxmlformats.org/officeDocument/2006/relationships/hyperlink" Target="https://www.assets.signify.com/is/content/Signify/929003775602_EU.cs_CZ.PROF.FP" TargetMode="External"/><Relationship Id="rId2507" Type="http://schemas.openxmlformats.org/officeDocument/2006/relationships/hyperlink" Target="https://www.assets.signify.com/is/content/Signify/929003486102_EU.cs_CZ.PROF.FP" TargetMode="External"/><Relationship Id="rId2714" Type="http://schemas.openxmlformats.org/officeDocument/2006/relationships/hyperlink" Target="https://www.assets.signify.com/is/content/Signify/928027484070_EU.cs_CZ.PROF.FP" TargetMode="External"/><Relationship Id="rId2921" Type="http://schemas.openxmlformats.org/officeDocument/2006/relationships/hyperlink" Target="https://www.assets.signify.com/is/content/Signify/Downlight_DN065B_G4_324165985691_V2_Online-INI" TargetMode="External"/><Relationship Id="rId1316" Type="http://schemas.openxmlformats.org/officeDocument/2006/relationships/hyperlink" Target="https://www.assets.signify.com/is/image/Signify/lppr1_cdo-tt_0003?$highres$" TargetMode="External"/><Relationship Id="rId1523" Type="http://schemas.openxmlformats.org/officeDocument/2006/relationships/hyperlink" Target="https://www.assets.signify.com/is/content/Signify/929003322902_EU.cs_CZ.PROF.FP" TargetMode="External"/><Relationship Id="rId1730" Type="http://schemas.openxmlformats.org/officeDocument/2006/relationships/hyperlink" Target="https://www.assets.signify.com/is/content/Signify/911401824781_EU.cs_CZ.PROF.FP" TargetMode="External"/><Relationship Id="rId3183" Type="http://schemas.openxmlformats.org/officeDocument/2006/relationships/hyperlink" Target="https://www.assets.signify.com/is/content/Signify/BN021C%20EU-MI-0427_Final%20v3" TargetMode="External"/><Relationship Id="rId3390" Type="http://schemas.openxmlformats.org/officeDocument/2006/relationships/hyperlink" Target="https://www.assets.signify.com/is/content/Signify/online-QIG-for-324166176081-Installation-INI" TargetMode="External"/><Relationship Id="rId22" Type="http://schemas.openxmlformats.org/officeDocument/2006/relationships/hyperlink" Target="https://www.assets.signify.com/is/image/Signify/CLDN-DN142B-WR-150-SPP?$highres$" TargetMode="External"/><Relationship Id="rId1828" Type="http://schemas.openxmlformats.org/officeDocument/2006/relationships/hyperlink" Target="https://www.assets.signify.com/is/content/Signify/911401632308_EU.cs_CZ.PROF.FP" TargetMode="External"/><Relationship Id="rId3043" Type="http://schemas.openxmlformats.org/officeDocument/2006/relationships/hyperlink" Target="https://www.assets.signify.com/is/content/Signify/CoreLine-panel-G6-Installation-Instructions-RC132V" TargetMode="External"/><Relationship Id="rId3250" Type="http://schemas.openxmlformats.org/officeDocument/2006/relationships/hyperlink" Target="https://www.assets.signify.com/is/content/Signify/MI-Coreline-Highbay-G6-PSD-PSU" TargetMode="External"/><Relationship Id="rId3488" Type="http://schemas.openxmlformats.org/officeDocument/2006/relationships/hyperlink" Target="https://www.assets.signify.com/is/content/Signify/online-QIG-for-324166183191-INI" TargetMode="External"/><Relationship Id="rId171" Type="http://schemas.openxmlformats.org/officeDocument/2006/relationships/hyperlink" Target="https://www.assets.signify.com/is/image/Signify/CoreLine-panel-G6-W30L120-RTP?$highres$" TargetMode="External"/><Relationship Id="rId2297" Type="http://schemas.openxmlformats.org/officeDocument/2006/relationships/hyperlink" Target="https://www.assets.signify.com/is/content/Signify/929003623702_EU.cs_CZ.PROF.FP" TargetMode="External"/><Relationship Id="rId3348" Type="http://schemas.openxmlformats.org/officeDocument/2006/relationships/hyperlink" Target="https://www.assets.signify.com/is/content/Signify/Online-QIG-for-324165994083-INI" TargetMode="External"/><Relationship Id="rId3555" Type="http://schemas.openxmlformats.org/officeDocument/2006/relationships/hyperlink" Target="https://www.assets.signify.com/is/content/Signify/LEDtube_Installation_Guide_HF_2-INI" TargetMode="External"/><Relationship Id="rId269" Type="http://schemas.openxmlformats.org/officeDocument/2006/relationships/hyperlink" Target="https://www.assets.signify.com/is/image/Signify/CoreLine_Waterproof_WT120C%20G2%20L1200%20PSU%20-%20SPP?$highres$" TargetMode="External"/><Relationship Id="rId476" Type="http://schemas.openxmlformats.org/officeDocument/2006/relationships/hyperlink" Target="https://www.assets.signify.com/is/image/Signify/PILA_Waterproof%20Classic%20600%2045?$highres$" TargetMode="External"/><Relationship Id="rId683" Type="http://schemas.openxmlformats.org/officeDocument/2006/relationships/hyperlink" Target="https://www.assets.signify.com/is/image/Signify/PILA-LED-Tube-HO-G13-20241115-RTP?$highres$" TargetMode="External"/><Relationship Id="rId890" Type="http://schemas.openxmlformats.org/officeDocument/2006/relationships/hyperlink" Target="https://www.assets.signify.com/is/image/Signify/LED_BulbsBulb_A67_100W_1521lm_2700K_E27_NDFrosted-SPP?$highres$" TargetMode="External"/><Relationship Id="rId2157" Type="http://schemas.openxmlformats.org/officeDocument/2006/relationships/hyperlink" Target="https://www.assets.signify.com/is/content/Signify/929003554402_EU.cs_CZ.PROF.FP" TargetMode="External"/><Relationship Id="rId2364" Type="http://schemas.openxmlformats.org/officeDocument/2006/relationships/hyperlink" Target="https://www.assets.signify.com/is/content/Signify/CZ.cs_CZ.8718699764531" TargetMode="External"/><Relationship Id="rId2571" Type="http://schemas.openxmlformats.org/officeDocument/2006/relationships/hyperlink" Target="https://www.assets.signify.com/is/content/Signify/929001218202_EU.cs_CZ.PROF.FP" TargetMode="External"/><Relationship Id="rId3110" Type="http://schemas.openxmlformats.org/officeDocument/2006/relationships/hyperlink" Target="https://www.assets.signify.com/is/content/Signify/Ledinaire_Waterproof_WT060C-MI_v2023%2003" TargetMode="External"/><Relationship Id="rId3208" Type="http://schemas.openxmlformats.org/officeDocument/2006/relationships/hyperlink" Target="https://www.assets.signify.com/is/content/Signify/Coreline-Highbay-G5-MI-PSU-PSD" TargetMode="External"/><Relationship Id="rId3415" Type="http://schemas.openxmlformats.org/officeDocument/2006/relationships/hyperlink" Target="https://www.assets.signify.com/is/content/Signify/LEDtube_PLT_Installation_Guide-INI" TargetMode="External"/><Relationship Id="rId129" Type="http://schemas.openxmlformats.org/officeDocument/2006/relationships/hyperlink" Target="https://www.assets.signify.com/is/image/Signify/ZRS750_3C_BA_WH?$highres$" TargetMode="External"/><Relationship Id="rId336" Type="http://schemas.openxmlformats.org/officeDocument/2006/relationships/hyperlink" Target="https://www.assets.signify.com/is/image/Signify/Ledinaire-Highbay-BY021Z-G3-SPP?$highres$" TargetMode="External"/><Relationship Id="rId543" Type="http://schemas.openxmlformats.org/officeDocument/2006/relationships/hyperlink" Target="https://www.assets.signify.com/is/image/Signify/LEDTrueForce_Others_E27-SPP?$highres$" TargetMode="External"/><Relationship Id="rId988" Type="http://schemas.openxmlformats.org/officeDocument/2006/relationships/hyperlink" Target="https://www.assets.signify.com/is/image/Signify/LED-CLA-40W-P45-E14-2700K-CL-UE-SRT4-RTP?$highres$" TargetMode="External"/><Relationship Id="rId1173" Type="http://schemas.openxmlformats.org/officeDocument/2006/relationships/hyperlink" Target="https://www.assets.signify.com/is/image/Signify/LEDspot_GU4_Classic_MR11-SPP?$highres$" TargetMode="External"/><Relationship Id="rId1380" Type="http://schemas.openxmlformats.org/officeDocument/2006/relationships/hyperlink" Target="https://www.assets.signify.com/is/image/Signify/LPPR1_CDMR111E_0001?$highres$" TargetMode="External"/><Relationship Id="rId2017" Type="http://schemas.openxmlformats.org/officeDocument/2006/relationships/hyperlink" Target="https://www.assets.signify.com/is/content/Signify/929002350702_EU.cs_CZ.PROF.FP" TargetMode="External"/><Relationship Id="rId2224" Type="http://schemas.openxmlformats.org/officeDocument/2006/relationships/hyperlink" Target="https://www.assets.signify.com/is/content/Signify/929001391402_EU.cs_CZ.PROF.FP" TargetMode="External"/><Relationship Id="rId2669" Type="http://schemas.openxmlformats.org/officeDocument/2006/relationships/hyperlink" Target="https://www.assets.signify.com/is/content/Signify/CZ.cs_CZ.8719514263642" TargetMode="External"/><Relationship Id="rId2876" Type="http://schemas.openxmlformats.org/officeDocument/2006/relationships/hyperlink" Target="https://www.assets.signify.com/is/content/Signify/913700422866_EU.cs_CZ.PROF.FP" TargetMode="External"/><Relationship Id="rId403" Type="http://schemas.openxmlformats.org/officeDocument/2006/relationships/hyperlink" Target="https://www.assets.signify.com/is/image/Signify/CL-HB-G6-BY122P-PSU-PSD-RTP?$highres$" TargetMode="External"/><Relationship Id="rId750" Type="http://schemas.openxmlformats.org/officeDocument/2006/relationships/hyperlink" Target="https://www.assets.signify.com/is/image/Signify/LEDtube_1200mm_17W_G5-SPP?$highres$" TargetMode="External"/><Relationship Id="rId848" Type="http://schemas.openxmlformats.org/officeDocument/2006/relationships/hyperlink" Target="https://www.assets.signify.com/is/image/Signify/LED_CLA_60W_A60_E27_2700K_CL_UE_SRT4-SPP?$highres$" TargetMode="External"/><Relationship Id="rId1033" Type="http://schemas.openxmlformats.org/officeDocument/2006/relationships/hyperlink" Target="https://www.assets.signify.com/is/image/Signify/LEDCandle_B35NDFR_RCA-SPP?$highres$" TargetMode="External"/><Relationship Id="rId1478" Type="http://schemas.openxmlformats.org/officeDocument/2006/relationships/hyperlink" Target="https://www.assets.signify.com/is/content/Signify/929003250632_EU.cs_CZ.PROF.FP" TargetMode="External"/><Relationship Id="rId1685" Type="http://schemas.openxmlformats.org/officeDocument/2006/relationships/hyperlink" Target="https://www.assets.signify.com/is/content/Signify/911401842487_EU.cs_CZ.PROF.FP" TargetMode="External"/><Relationship Id="rId1892" Type="http://schemas.openxmlformats.org/officeDocument/2006/relationships/hyperlink" Target="https://www.assets.signify.com/is/content/Signify/911401876386_EU.cs_CZ.PROF.FP" TargetMode="External"/><Relationship Id="rId2431" Type="http://schemas.openxmlformats.org/officeDocument/2006/relationships/hyperlink" Target="https://www.assets.signify.com/is/content/Signify/929002306547_EU.cs_CZ.PROF.FP" TargetMode="External"/><Relationship Id="rId2529" Type="http://schemas.openxmlformats.org/officeDocument/2006/relationships/hyperlink" Target="https://www.assets.signify.com/is/content/Signify/929001347002_EU.cs_CZ.PROF.FP" TargetMode="External"/><Relationship Id="rId2736" Type="http://schemas.openxmlformats.org/officeDocument/2006/relationships/hyperlink" Target="https://www.assets.signify.com/is/content/Signify/928150909230_EU.cs_CZ.PROF.FP" TargetMode="External"/><Relationship Id="rId610" Type="http://schemas.openxmlformats.org/officeDocument/2006/relationships/hyperlink" Target="https://www.assets.signify.com/is/image/Signify/LEDtube_600-1200mm_PP?$highres$" TargetMode="External"/><Relationship Id="rId708" Type="http://schemas.openxmlformats.org/officeDocument/2006/relationships/hyperlink" Target="https://www.assets.signify.com/is/image/Signify/Ledtube_CorePro_18W_G13_830_24D_ND-SPP?$highres$" TargetMode="External"/><Relationship Id="rId915" Type="http://schemas.openxmlformats.org/officeDocument/2006/relationships/hyperlink" Target="https://www.assets.signify.com/is/image/Signify/LED_classic_A67_E27_FR-POS2A-SPP?$highres$" TargetMode="External"/><Relationship Id="rId1240" Type="http://schemas.openxmlformats.org/officeDocument/2006/relationships/hyperlink" Target="https://www.assets.signify.com/is/image/Signify/LPPR1_TL-DBLB_0001?$highres$" TargetMode="External"/><Relationship Id="rId1338" Type="http://schemas.openxmlformats.org/officeDocument/2006/relationships/hyperlink" Target="https://www.assets.signify.com/is/image/Signify/LPPR1_CDM-T_0005?$highres$" TargetMode="External"/><Relationship Id="rId1545" Type="http://schemas.openxmlformats.org/officeDocument/2006/relationships/hyperlink" Target="https://www.assets.signify.com/is/content/Signify/911401898382_EU.cs_CZ.PROF.FP" TargetMode="External"/><Relationship Id="rId2943" Type="http://schemas.openxmlformats.org/officeDocument/2006/relationships/hyperlink" Target="https://www.assets.signify.com/is/content/Signify/CoreLine%20SlimDownlight%20DN145%20Installation%20Instruction" TargetMode="External"/><Relationship Id="rId1100" Type="http://schemas.openxmlformats.org/officeDocument/2006/relationships/hyperlink" Target="https://www.assets.signify.com/is/image/Signify/LEDspot_Corepro_GU10_PAR16-SPP?$highres$" TargetMode="External"/><Relationship Id="rId1405" Type="http://schemas.openxmlformats.org/officeDocument/2006/relationships/hyperlink" Target="https://www.assets.signify.com/is/image/Signify/GPPR1_HFSIITL5_0005?$highres$" TargetMode="External"/><Relationship Id="rId1752" Type="http://schemas.openxmlformats.org/officeDocument/2006/relationships/hyperlink" Target="https://www.assets.signify.com/is/content/Signify/911401816287_EU.cs_CZ.PROF.FP" TargetMode="External"/><Relationship Id="rId2803" Type="http://schemas.openxmlformats.org/officeDocument/2006/relationships/hyperlink" Target="https://www.assets.signify.com/is/content/Signify/928087905130_EU.cs_CZ.PROF.FP" TargetMode="External"/><Relationship Id="rId44" Type="http://schemas.openxmlformats.org/officeDocument/2006/relationships/hyperlink" Target="https://www.assets.signify.com/is/image/Signify/RS071B_5S_WH-SPP?$highres$" TargetMode="External"/><Relationship Id="rId1612" Type="http://schemas.openxmlformats.org/officeDocument/2006/relationships/hyperlink" Target="https://www.assets.signify.com/is/content/Signify/911401875585_EU.cs_CZ.PROF.FP" TargetMode="External"/><Relationship Id="rId1917" Type="http://schemas.openxmlformats.org/officeDocument/2006/relationships/hyperlink" Target="https://www.assets.signify.com/is/content/Signify/911401881902_EU.cs_CZ.PROF.FP" TargetMode="External"/><Relationship Id="rId3065" Type="http://schemas.openxmlformats.org/officeDocument/2006/relationships/hyperlink" Target="https://www.assets.signify.com/is/content/Signify/Installation-instructions-CoreLine-recessed-Gen4v2" TargetMode="External"/><Relationship Id="rId3272" Type="http://schemas.openxmlformats.org/officeDocument/2006/relationships/hyperlink" Target="https://www.assets.signify.com/is/content/Signify/Mounting-instruction-Ledinaire-Floodlight-All-in-with-sensor" TargetMode="External"/><Relationship Id="rId193" Type="http://schemas.openxmlformats.org/officeDocument/2006/relationships/hyperlink" Target="https://www.assets.signify.com/is/image/Signify/RC159Z-Deco-Square-RTP?$highres$" TargetMode="External"/><Relationship Id="rId498" Type="http://schemas.openxmlformats.org/officeDocument/2006/relationships/hyperlink" Target="https://www.assets.signify.com/is/image/Signify/LED-TForce-Core-LED-road-17W-E27-MV-RTP?$highres$" TargetMode="External"/><Relationship Id="rId2081" Type="http://schemas.openxmlformats.org/officeDocument/2006/relationships/hyperlink" Target="https://www.assets.signify.com/is/content/Signify/929001298402_EU.cs_CZ.PROF.FP" TargetMode="External"/><Relationship Id="rId2179" Type="http://schemas.openxmlformats.org/officeDocument/2006/relationships/hyperlink" Target="https://www.assets.signify.com/is/content/Signify/929003795502_EU.cs_CZ.PROF.FP" TargetMode="External"/><Relationship Id="rId3132" Type="http://schemas.openxmlformats.org/officeDocument/2006/relationships/hyperlink" Target="https://www.assets.signify.com/is/content/Signify/Manual-Instruction-WT120C-G2-high-lumen-v202404" TargetMode="External"/><Relationship Id="rId3577" Type="http://schemas.openxmlformats.org/officeDocument/2006/relationships/hyperlink" Target="https://www.assets.signify.com/is/content/Signify/LEDtube-Installation-Guide-HF-2-INI" TargetMode="External"/><Relationship Id="rId260" Type="http://schemas.openxmlformats.org/officeDocument/2006/relationships/hyperlink" Target="https://www.assets.signify.com/is/image/Signify/CoreLine_Waterproof_WT120C%20G2%20L1500%20PSU%20-%20SPP?$highres$" TargetMode="External"/><Relationship Id="rId2386" Type="http://schemas.openxmlformats.org/officeDocument/2006/relationships/hyperlink" Target="https://www.assets.signify.com/is/content/Signify/CZ.cs_CZ.8720169191273" TargetMode="External"/><Relationship Id="rId2593" Type="http://schemas.openxmlformats.org/officeDocument/2006/relationships/hyperlink" Target="https://www.assets.signify.com/is/content/Signify/929003079702_EU.cs_CZ.PROF.FP" TargetMode="External"/><Relationship Id="rId3437" Type="http://schemas.openxmlformats.org/officeDocument/2006/relationships/hyperlink" Target="https://www.assets.signify.com/is/content/Signify/online-QIG-for-324166166411-MAS-LEDtube-installation-guide-INI" TargetMode="External"/><Relationship Id="rId120" Type="http://schemas.openxmlformats.org/officeDocument/2006/relationships/hyperlink" Target="https://www.assets.signify.com/is/image/Signify/IPAC1_ZRS750I_0031?$highres$" TargetMode="External"/><Relationship Id="rId358" Type="http://schemas.openxmlformats.org/officeDocument/2006/relationships/hyperlink" Target="https://www.assets.signify.com/is/image/Signify/CoreLineHighbay_Gen5_BY121P-SPP?$highres$" TargetMode="External"/><Relationship Id="rId565" Type="http://schemas.openxmlformats.org/officeDocument/2006/relationships/hyperlink" Target="https://www.assets.signify.com/is/image/Signify/CorePro-LED-PLC-8-9W-3CCT-2P-G24d-20250408-RTP?$highres$" TargetMode="External"/><Relationship Id="rId772" Type="http://schemas.openxmlformats.org/officeDocument/2006/relationships/hyperlink" Target="https://www.assets.signify.com/is/image/Signify/MASLEDtubeHF_1500mm_26W_G5_T5_HO-SPP?$highres$" TargetMode="External"/><Relationship Id="rId1195" Type="http://schemas.openxmlformats.org/officeDocument/2006/relationships/hyperlink" Target="https://www.assets.signify.com/is/image/Signify/LED-28W-G4-WW-12V-ND-micro-SRT6-RTP?$highres$" TargetMode="External"/><Relationship Id="rId2039" Type="http://schemas.openxmlformats.org/officeDocument/2006/relationships/hyperlink" Target="https://www.assets.signify.com/is/content/Signify/929003758102_EU.cs_CZ.PROF.FP" TargetMode="External"/><Relationship Id="rId2246" Type="http://schemas.openxmlformats.org/officeDocument/2006/relationships/hyperlink" Target="https://www.assets.signify.com/is/content/Signify/929003775502_EU.cs_CZ.PROF.FP" TargetMode="External"/><Relationship Id="rId2453" Type="http://schemas.openxmlformats.org/officeDocument/2006/relationships/hyperlink" Target="https://www.assets.signify.com/is/content/Signify/CZ.cs_CZ.8718699772154" TargetMode="External"/><Relationship Id="rId2660" Type="http://schemas.openxmlformats.org/officeDocument/2006/relationships/hyperlink" Target="https://www.assets.signify.com/is/content/Signify/929002495102_EU.cs_CZ.PROF.FP" TargetMode="External"/><Relationship Id="rId2898" Type="http://schemas.openxmlformats.org/officeDocument/2006/relationships/hyperlink" Target="https://www.assets.signify.com/is/content/Signify/913700277826_EU.cs_CZ.PROF.FP" TargetMode="External"/><Relationship Id="rId3504" Type="http://schemas.openxmlformats.org/officeDocument/2006/relationships/hyperlink" Target="https://www.assets.signify.com/is/content/Signify/LEDtube_Installation_Guide_HF_1-INI" TargetMode="External"/><Relationship Id="rId218" Type="http://schemas.openxmlformats.org/officeDocument/2006/relationships/hyperlink" Target="https://www.assets.signify.com/is/image/Signify/keyline_power_cable_sp350z_sp1700p3_si_DT?$highres$" TargetMode="External"/><Relationship Id="rId425" Type="http://schemas.openxmlformats.org/officeDocument/2006/relationships/hyperlink" Target="https://www.assets.signify.com/is/image/Signify/CoreLine_tempo%20small%20gen2-BVP111_DGR-SPP-2?$highres$" TargetMode="External"/><Relationship Id="rId632" Type="http://schemas.openxmlformats.org/officeDocument/2006/relationships/hyperlink" Target="https://www.assets.signify.com/is/image/Signify/LEDtube_Starter_1-SPP?$highres$" TargetMode="External"/><Relationship Id="rId1055" Type="http://schemas.openxmlformats.org/officeDocument/2006/relationships/hyperlink" Target="https://www.assets.signify.com/is/image/Signify/LED_Classic_50W_PAR20_E27_WW_25D_D_1SRT4-SPP?$highres$" TargetMode="External"/><Relationship Id="rId1262" Type="http://schemas.openxmlformats.org/officeDocument/2006/relationships/hyperlink" Target="https://www.assets.signify.com/is/image/Signify/LPPR1_TL-MINI?$highres$" TargetMode="External"/><Relationship Id="rId2106" Type="http://schemas.openxmlformats.org/officeDocument/2006/relationships/hyperlink" Target="https://www.assets.signify.com/is/content/Signify/929002997702_EU.cs_CZ.PROF.FP" TargetMode="External"/><Relationship Id="rId2313" Type="http://schemas.openxmlformats.org/officeDocument/2006/relationships/hyperlink" Target="https://www.assets.signify.com/is/content/Signify/929003798902_EU.cs_CZ.PROF.FP" TargetMode="External"/><Relationship Id="rId2520" Type="http://schemas.openxmlformats.org/officeDocument/2006/relationships/hyperlink" Target="https://www.assets.signify.com/is/content/Signify/929003634602_EU.cs_CZ.PROF.FP" TargetMode="External"/><Relationship Id="rId2758" Type="http://schemas.openxmlformats.org/officeDocument/2006/relationships/hyperlink" Target="https://www.assets.signify.com/is/content/Signify/928196905130_EU.cs_CZ.PROF.FP" TargetMode="External"/><Relationship Id="rId2965" Type="http://schemas.openxmlformats.org/officeDocument/2006/relationships/hyperlink" Target="https://www.assets.signify.com/is/content/Signify/127075007928_Release_CoreLine%20Recessed%20Spot%20gen2_D78-1200lm%20PSR_manual" TargetMode="External"/><Relationship Id="rId937" Type="http://schemas.openxmlformats.org/officeDocument/2006/relationships/hyperlink" Target="https://www.assets.signify.com/is/image/Signify/LED_A60_40W_1800K_E27_NDSRT_Amber_1PF-SPP?$highres$" TargetMode="External"/><Relationship Id="rId1122" Type="http://schemas.openxmlformats.org/officeDocument/2006/relationships/hyperlink" Target="https://www.assets.signify.com/is/image/Signify/LEDspot_25W_GU10_830_36D-SPP?$highres$" TargetMode="External"/><Relationship Id="rId1567" Type="http://schemas.openxmlformats.org/officeDocument/2006/relationships/hyperlink" Target="https://www.assets.signify.com/is/content/Signify/911401846187_EU.cs_CZ.PROF.FP" TargetMode="External"/><Relationship Id="rId1774" Type="http://schemas.openxmlformats.org/officeDocument/2006/relationships/hyperlink" Target="https://www.assets.signify.com/is/content/Signify/911401807481_EU.cs_CZ.PROF.FP" TargetMode="External"/><Relationship Id="rId1981" Type="http://schemas.openxmlformats.org/officeDocument/2006/relationships/hyperlink" Target="https://www.assets.signify.com/is/content/Signify/929002349802_EU.cs_CZ.PROF.FP" TargetMode="External"/><Relationship Id="rId2618" Type="http://schemas.openxmlformats.org/officeDocument/2006/relationships/hyperlink" Target="https://www.assets.signify.com/is/content/Signify/929001904902_EU.cs_CZ.PROF.FP" TargetMode="External"/><Relationship Id="rId2825" Type="http://schemas.openxmlformats.org/officeDocument/2006/relationships/hyperlink" Target="https://www.assets.signify.com/is/content/Signify/928195805330_EU.cs_CZ.PROF.FP" TargetMode="External"/><Relationship Id="rId66" Type="http://schemas.openxmlformats.org/officeDocument/2006/relationships/hyperlink" Target="https://www.assets.signify.com/is/image/Signify/CoreLine_Recessed_Spot-RS141B_Adjustable_ALU-SPP?$highres$" TargetMode="External"/><Relationship Id="rId1427" Type="http://schemas.openxmlformats.org/officeDocument/2006/relationships/hyperlink" Target="https://www.assets.signify.com/is/image/Signify/GPPR1_MTL-LH_0003?$highres$" TargetMode="External"/><Relationship Id="rId1634" Type="http://schemas.openxmlformats.org/officeDocument/2006/relationships/hyperlink" Target="https://www.assets.signify.com/is/content/Signify/911401807187_EU.cs_CZ.PROF.FP" TargetMode="External"/><Relationship Id="rId1841" Type="http://schemas.openxmlformats.org/officeDocument/2006/relationships/hyperlink" Target="https://www.assets.signify.com/is/content/Signify/911401631008_EU.cs_CZ.PROF.FP" TargetMode="External"/><Relationship Id="rId3087" Type="http://schemas.openxmlformats.org/officeDocument/2006/relationships/hyperlink" Target="https://www.assets.signify.com/is/content/Signify/Installation-instructions-CoreLine-surface-mounted-Gen4" TargetMode="External"/><Relationship Id="rId3294" Type="http://schemas.openxmlformats.org/officeDocument/2006/relationships/hyperlink" Target="https://www.assets.signify.com/is/content/Signify/Coreline_Tempo_Large-BVP130-INI" TargetMode="External"/><Relationship Id="rId1939" Type="http://schemas.openxmlformats.org/officeDocument/2006/relationships/hyperlink" Target="https://www.assets.signify.com/is/content/Signify/911401735132_EU.cs_CZ.PROF.FP" TargetMode="External"/><Relationship Id="rId359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701" Type="http://schemas.openxmlformats.org/officeDocument/2006/relationships/hyperlink" Target="https://www.assets.signify.com/is/content/Signify/911401893180_EU.cs_CZ.PROF.FP" TargetMode="External"/><Relationship Id="rId3154" Type="http://schemas.openxmlformats.org/officeDocument/2006/relationships/hyperlink" Target="https://www.assets.signify.com/is/content/Signify/Installation%20instruction_CoreLine%20waterproof%20WT120C%20standard_2023%2005" TargetMode="External"/><Relationship Id="rId3361" Type="http://schemas.openxmlformats.org/officeDocument/2006/relationships/hyperlink" Target="https://www.assets.signify.com/is/content/Signify/LEDTForce_HPL_2_NC_Installation_Guide-INI" TargetMode="External"/><Relationship Id="rId3459" Type="http://schemas.openxmlformats.org/officeDocument/2006/relationships/hyperlink" Target="https://www.assets.signify.com/is/content/Signify/online-QIG-for-324166174411-MAS-Corepro-LEDtube-INI" TargetMode="External"/><Relationship Id="rId282" Type="http://schemas.openxmlformats.org/officeDocument/2006/relationships/hyperlink" Target="https://www.assets.signify.com/is/image/Signify/CoreLine_Waterproof_WT120C%20G2%20L1500%20PSU%20-%20SPP?$highres$" TargetMode="External"/><Relationship Id="rId587" Type="http://schemas.openxmlformats.org/officeDocument/2006/relationships/hyperlink" Target="https://www.assets.signify.com/is/image/Signify/LEDtube_PLL_HF_24W_2G11_830_4P_24D_ND-SPP?$highres$" TargetMode="External"/><Relationship Id="rId2170" Type="http://schemas.openxmlformats.org/officeDocument/2006/relationships/hyperlink" Target="https://www.assets.signify.com/is/content/Signify/929001869402_EU.cs_CZ.PROF.FP" TargetMode="External"/><Relationship Id="rId2268" Type="http://schemas.openxmlformats.org/officeDocument/2006/relationships/hyperlink" Target="https://www.assets.signify.com/is/content/Signify/929002694802_EU.cs_CZ.PROF.FP" TargetMode="External"/><Relationship Id="rId3014" Type="http://schemas.openxmlformats.org/officeDocument/2006/relationships/hyperlink" Target="https://www.assets.signify.com/is/content/Signify/IIII9_RCS750I_0001" TargetMode="External"/><Relationship Id="rId3221" Type="http://schemas.openxmlformats.org/officeDocument/2006/relationships/hyperlink" Target="https://www.assets.signify.com/is/content/Signify/Coreline-Highbay-G5-MI-PSU-PSD" TargetMode="External"/><Relationship Id="rId3319" Type="http://schemas.openxmlformats.org/officeDocument/2006/relationships/hyperlink" Target="https://www.assets.signify.com/is/content/Signify/BDP260_TownTune_CPT-INI" TargetMode="External"/><Relationship Id="rId8" Type="http://schemas.openxmlformats.org/officeDocument/2006/relationships/hyperlink" Target="https://www.assets.signify.com/is/image/Signify/LEDINAIRE_SlimDownlight-DN065B_LED10S-SPP?$highres$" TargetMode="External"/><Relationship Id="rId142" Type="http://schemas.openxmlformats.org/officeDocument/2006/relationships/hyperlink" Target="https://www.assets.signify.com/is/image/Signify/RC065B%2034S_30_835_840%20PSU%20W60L60%20OC?$highres$" TargetMode="External"/><Relationship Id="rId447" Type="http://schemas.openxmlformats.org/officeDocument/2006/relationships/hyperlink" Target="https://www.assets.signify.com/is/image/Signify/BRP%20056__Angle%201?$highres$" TargetMode="External"/><Relationship Id="rId794" Type="http://schemas.openxmlformats.org/officeDocument/2006/relationships/hyperlink" Target="https://www.assets.signify.com/is/image/Signify/MAS_LEDstrip_5M-SPP?$highres$" TargetMode="External"/><Relationship Id="rId1077" Type="http://schemas.openxmlformats.org/officeDocument/2006/relationships/hyperlink" Target="https://www.assets.signify.com/is/image/Signify/LEDClassic-50W-GU10-WW-36D-DIM-UE-SRT4-RTP?$highres$" TargetMode="External"/><Relationship Id="rId2030" Type="http://schemas.openxmlformats.org/officeDocument/2006/relationships/hyperlink" Target="https://www.assets.signify.com/is/content/Signify/929003757502_EU.cs_CZ.PROF.FP" TargetMode="External"/><Relationship Id="rId2128" Type="http://schemas.openxmlformats.org/officeDocument/2006/relationships/hyperlink" Target="https://www.assets.signify.com/is/content/Signify/929003746302_EU.cs_CZ.PROF.FP" TargetMode="External"/><Relationship Id="rId2475" Type="http://schemas.openxmlformats.org/officeDocument/2006/relationships/hyperlink" Target="https://www.assets.signify.com/is/content/Signify/929001345792_EU.cs_CZ.PROF.FP" TargetMode="External"/><Relationship Id="rId2682" Type="http://schemas.openxmlformats.org/officeDocument/2006/relationships/hyperlink" Target="https://www.assets.signify.com/is/content/Signify/923223543807_EU.cs_CZ.PROF.FP" TargetMode="External"/><Relationship Id="rId2987" Type="http://schemas.openxmlformats.org/officeDocument/2006/relationships/hyperlink" Target="https://www.assets.signify.com/is/content/Signify/EM164C-SM-TWIN-SPOT-UI" TargetMode="External"/><Relationship Id="rId3526" Type="http://schemas.openxmlformats.org/officeDocument/2006/relationships/hyperlink" Target="https://www.assets.signify.com/is/content/Signify/LEDtube_Installation_Guide_UN-INI" TargetMode="External"/><Relationship Id="rId654" Type="http://schemas.openxmlformats.org/officeDocument/2006/relationships/hyperlink" Target="https://www.assets.signify.com/is/image/Signify/LEDtube_PRO_1200mm_12W_G13_850_1800lm-SPP?$highres$" TargetMode="External"/><Relationship Id="rId861" Type="http://schemas.openxmlformats.org/officeDocument/2006/relationships/hyperlink" Target="https://www.assets.signify.com/is/image/Signify/LED_BulbsBulb_A67_100W_1521lm_2700K_E27_NDFrosted-SPP?$highres$" TargetMode="External"/><Relationship Id="rId959" Type="http://schemas.openxmlformats.org/officeDocument/2006/relationships/hyperlink" Target="https://www.assets.signify.com/is/image/Signify/LEDbulb_12-80W_E27_A60_730_FR_130D-SPP?$highres$" TargetMode="External"/><Relationship Id="rId1284" Type="http://schemas.openxmlformats.org/officeDocument/2006/relationships/hyperlink" Target="https://www.assets.signify.com/is/image/Signify/lppr1_son-apia_plus-xtra_e40?$highres$" TargetMode="External"/><Relationship Id="rId1491" Type="http://schemas.openxmlformats.org/officeDocument/2006/relationships/hyperlink" Target="https://www.assets.signify.com/is/content/Signify/929003251732_EU.cs_CZ.PROF.FP" TargetMode="External"/><Relationship Id="rId1589" Type="http://schemas.openxmlformats.org/officeDocument/2006/relationships/hyperlink" Target="https://www.assets.signify.com/is/content/Signify/910502558818_EU.cs_CZ.PROF.FP" TargetMode="External"/><Relationship Id="rId2335" Type="http://schemas.openxmlformats.org/officeDocument/2006/relationships/hyperlink" Target="https://www.assets.signify.com/is/content/Signify/CZ.cs_CZ.8718699772130" TargetMode="External"/><Relationship Id="rId2542" Type="http://schemas.openxmlformats.org/officeDocument/2006/relationships/hyperlink" Target="https://www.assets.signify.com/is/content/Signify/929004248202_EU.cs_CZ.PROF.FP" TargetMode="External"/><Relationship Id="rId307" Type="http://schemas.openxmlformats.org/officeDocument/2006/relationships/hyperlink" Target="https://www.assets.signify.com/is/image/Signify/Ledinaire%20Batten_BN021_L600_SPP-01?$highres$" TargetMode="External"/><Relationship Id="rId514" Type="http://schemas.openxmlformats.org/officeDocument/2006/relationships/hyperlink" Target="https://www.assets.signify.com/is/image/Signify/LEDTrueForce_E40_55W-SPP?$highres$" TargetMode="External"/><Relationship Id="rId721" Type="http://schemas.openxmlformats.org/officeDocument/2006/relationships/hyperlink" Target="https://www.assets.signify.com/is/image/Signify/MAS-LEDtube-HE-T5-Mains-EU-20240507-RTP?$highres$" TargetMode="External"/><Relationship Id="rId1144" Type="http://schemas.openxmlformats.org/officeDocument/2006/relationships/hyperlink" Target="https://www.assets.signify.com/is/image/Signify/LEDspot_50W_GU5-3_60D-SPP?$highres$" TargetMode="External"/><Relationship Id="rId1351" Type="http://schemas.openxmlformats.org/officeDocument/2006/relationships/hyperlink" Target="https://www.assets.signify.com/is/image/Signify/LPPR1_CDMTC-E_0001?$highres$" TargetMode="External"/><Relationship Id="rId1449" Type="http://schemas.openxmlformats.org/officeDocument/2006/relationships/hyperlink" Target="https://www.assets.signify.com/is/image/Signify/BSN_100_K302_A2_ITS_230V-SPP?$highres$" TargetMode="External"/><Relationship Id="rId1796" Type="http://schemas.openxmlformats.org/officeDocument/2006/relationships/hyperlink" Target="https://www.assets.signify.com/is/content/Signify/911401850387_EU.cs_CZ.PROF.FP" TargetMode="External"/><Relationship Id="rId2402" Type="http://schemas.openxmlformats.org/officeDocument/2006/relationships/hyperlink" Target="https://www.assets.signify.com/is/content/Signify/929001901502_EU.cs_CZ.PROF.FP" TargetMode="External"/><Relationship Id="rId2847" Type="http://schemas.openxmlformats.org/officeDocument/2006/relationships/hyperlink" Target="https://www.assets.signify.com/is/content/Signify/913700624366_EU.cs_CZ.PROF.FP" TargetMode="External"/><Relationship Id="rId88" Type="http://schemas.openxmlformats.org/officeDocument/2006/relationships/hyperlink" Target="https://www.assets.signify.com/is/image/Signify/Acc-Emergency-ExitSign-recessed-kit-EM159Z?$highres$" TargetMode="External"/><Relationship Id="rId819" Type="http://schemas.openxmlformats.org/officeDocument/2006/relationships/hyperlink" Target="https://www.assets.signify.com/is/image/Signify/CorePro_LEDstrip_5M-SPP?$highres$" TargetMode="External"/><Relationship Id="rId1004" Type="http://schemas.openxmlformats.org/officeDocument/2006/relationships/hyperlink" Target="https://www.assets.signify.com/is/image/Signify/LEDbulb_Classic_40W_E14_B35_WW_CL_ND-SPP?$highres$" TargetMode="External"/><Relationship Id="rId1211" Type="http://schemas.openxmlformats.org/officeDocument/2006/relationships/hyperlink" Target="https://www.assets.signify.com/is/image/Signify/LEDlinear_CorePro_7_2W_R7S-SPP?$highres$" TargetMode="External"/><Relationship Id="rId1656" Type="http://schemas.openxmlformats.org/officeDocument/2006/relationships/hyperlink" Target="https://www.assets.signify.com/is/content/Signify/911401809187_EU.cs_CZ.PROF.FP" TargetMode="External"/><Relationship Id="rId1863" Type="http://schemas.openxmlformats.org/officeDocument/2006/relationships/hyperlink" Target="https://www.assets.signify.com/is/content/Signify/911401556645_EU.cs_CZ.PROF.FP" TargetMode="External"/><Relationship Id="rId2707" Type="http://schemas.openxmlformats.org/officeDocument/2006/relationships/hyperlink" Target="https://www.assets.signify.com/is/content/Signify/928000003340_EU.cs_CZ.PROF.FP" TargetMode="External"/><Relationship Id="rId2914" Type="http://schemas.openxmlformats.org/officeDocument/2006/relationships/hyperlink" Target="https://www.assets.signify.com/is/content/Signify/Downlight_DN065B_G4_324165985691_V2_Online-INI" TargetMode="External"/><Relationship Id="rId1309" Type="http://schemas.openxmlformats.org/officeDocument/2006/relationships/hyperlink" Target="https://www.assets.signify.com/is/image/Signify/lppr1_mhn-sa_0001?$highres$" TargetMode="External"/><Relationship Id="rId1516" Type="http://schemas.openxmlformats.org/officeDocument/2006/relationships/hyperlink" Target="https://www.assets.signify.com/is/content/Signify/911401895187_EU.cs_CZ.PROF.FP" TargetMode="External"/><Relationship Id="rId1723" Type="http://schemas.openxmlformats.org/officeDocument/2006/relationships/hyperlink" Target="https://www.assets.signify.com/is/content/Signify/911401824381_EU.cs_CZ.PROF.FP" TargetMode="External"/><Relationship Id="rId1930" Type="http://schemas.openxmlformats.org/officeDocument/2006/relationships/hyperlink" Target="https://www.assets.signify.com/is/content/Signify/910925869875_EU.cs_CZ.PROF.FP" TargetMode="External"/><Relationship Id="rId3176" Type="http://schemas.openxmlformats.org/officeDocument/2006/relationships/hyperlink" Target="https://www.assets.signify.com/is/content/Signify/BN021C%20EU-MI-0427_Final%20v3" TargetMode="External"/><Relationship Id="rId3383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59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5" Type="http://schemas.openxmlformats.org/officeDocument/2006/relationships/hyperlink" Target="https://www.assets.signify.com/is/image/Signify/Downlight_MZD_DN027C_220V_RD-SPP?$highres$" TargetMode="External"/><Relationship Id="rId2192" Type="http://schemas.openxmlformats.org/officeDocument/2006/relationships/hyperlink" Target="https://www.assets.signify.com/is/content/Signify/929003044602_EU.cs_CZ.PROF.FP" TargetMode="External"/><Relationship Id="rId3036" Type="http://schemas.openxmlformats.org/officeDocument/2006/relationships/hyperlink" Target="https://www.assets.signify.com/is/content/Signify/CoreLine-panel-G6-Installation-Instructions-RC132V" TargetMode="External"/><Relationship Id="rId3243" Type="http://schemas.openxmlformats.org/officeDocument/2006/relationships/hyperlink" Target="https://www.assets.signify.com/is/content/Signify/MI-Coreline-Highbay-G6-PSD-PSU" TargetMode="External"/><Relationship Id="rId164" Type="http://schemas.openxmlformats.org/officeDocument/2006/relationships/hyperlink" Target="https://www.assets.signify.com/is/image/Signify/Philips-CoreLine-panel-G6-All-in-MultiLumen-W60L60-RTP?$highres$" TargetMode="External"/><Relationship Id="rId371" Type="http://schemas.openxmlformats.org/officeDocument/2006/relationships/hyperlink" Target="https://www.assets.signify.com/is/image/Signify/CoreLineHighbay_Gen5_BY122P-SPP?$highres$" TargetMode="External"/><Relationship Id="rId2052" Type="http://schemas.openxmlformats.org/officeDocument/2006/relationships/hyperlink" Target="https://www.assets.signify.com/is/content/Signify/929003592602_EU.cs_CZ.PROF.FP" TargetMode="External"/><Relationship Id="rId2497" Type="http://schemas.openxmlformats.org/officeDocument/2006/relationships/hyperlink" Target="https://www.assets.signify.com/is/content/Signify/929002973502_EU.cs_CZ.PROF.FP" TargetMode="External"/><Relationship Id="rId3450" Type="http://schemas.openxmlformats.org/officeDocument/2006/relationships/hyperlink" Target="https://www.assets.signify.com/is/content/Signify/online-QIG-for-324166166411-MAS-LEDtube-installation-guide-INI" TargetMode="External"/><Relationship Id="rId3548" Type="http://schemas.openxmlformats.org/officeDocument/2006/relationships/hyperlink" Target="https://www.assets.signify.com/is/content/Signify/LEDtube_Installation_Guide_HF_2-INI" TargetMode="External"/><Relationship Id="rId469" Type="http://schemas.openxmlformats.org/officeDocument/2006/relationships/hyperlink" Target="https://www.assets.signify.com/is/image/Signify/PILA-WM-WL007C-G2-13S-PSUMDU-RND-RTP?$highres$" TargetMode="External"/><Relationship Id="rId676" Type="http://schemas.openxmlformats.org/officeDocument/2006/relationships/hyperlink" Target="https://www.assets.signify.com/is/image/Signify/LEDtube_T8_G13-SPP?$highres$" TargetMode="External"/><Relationship Id="rId883" Type="http://schemas.openxmlformats.org/officeDocument/2006/relationships/hyperlink" Target="https://www.assets.signify.com/is/image/Signify/LED_BulbsBulb_A67_100W_1521lm_2700K_E27_NDFrosted-SPP?$highres$" TargetMode="External"/><Relationship Id="rId1099" Type="http://schemas.openxmlformats.org/officeDocument/2006/relationships/hyperlink" Target="https://www.assets.signify.com/is/image/Signify/LEDspot_Corepro_GU10_PAR16-SPP?$highres$" TargetMode="External"/><Relationship Id="rId2357" Type="http://schemas.openxmlformats.org/officeDocument/2006/relationships/hyperlink" Target="https://www.assets.signify.com/is/content/Signify/CZ.cs_CZ.8718696472187" TargetMode="External"/><Relationship Id="rId2564" Type="http://schemas.openxmlformats.org/officeDocument/2006/relationships/hyperlink" Target="https://www.assets.signify.com/is/content/Signify/929001218002_EU.cs_CZ.PROF.FP" TargetMode="External"/><Relationship Id="rId3103" Type="http://schemas.openxmlformats.org/officeDocument/2006/relationships/hyperlink" Target="https://www.assets.signify.com/is/content/Signify/Ledinaire_Waterproof_WT060C-MI_v2023%2003" TargetMode="External"/><Relationship Id="rId3310" Type="http://schemas.openxmlformats.org/officeDocument/2006/relationships/hyperlink" Target="https://www.assets.signify.com/is/content/Signify/442710336212_583_Coreline_Malaga_LED_BRP101_BRP102_MI" TargetMode="External"/><Relationship Id="rId3408" Type="http://schemas.openxmlformats.org/officeDocument/2006/relationships/hyperlink" Target="https://www.assets.signify.com/is/content/Signify/online-QIG-for-324166115861-Installation-INI" TargetMode="External"/><Relationship Id="rId3615" Type="http://schemas.openxmlformats.org/officeDocument/2006/relationships/hyperlink" Target="https://www.assets.signify.com/is/content/Signify/3CCT-reference-control-setting-INI" TargetMode="External"/><Relationship Id="rId231" Type="http://schemas.openxmlformats.org/officeDocument/2006/relationships/hyperlink" Target="https://www.assets.signify.com/is/image/Signify/L1500-WT060C-SPP-1?$highres$" TargetMode="External"/><Relationship Id="rId329" Type="http://schemas.openxmlformats.org/officeDocument/2006/relationships/hyperlink" Target="https://www.assets.signify.com/is/image/Signify/Ledinaire-Highbay-BY021P-BY022P-G3-SPP?$highres$" TargetMode="External"/><Relationship Id="rId536" Type="http://schemas.openxmlformats.org/officeDocument/2006/relationships/hyperlink" Target="https://www.assets.signify.com/is/image/Signify/LEDTForce_MAS_HPL_ED90_E27-SPP?$highres$" TargetMode="External"/><Relationship Id="rId1166" Type="http://schemas.openxmlformats.org/officeDocument/2006/relationships/hyperlink" Target="https://www.assets.signify.com/is/image/Signify/LEDspots_Corepro_SLR_2_MR16_GU5_3-SPP?$highres$" TargetMode="External"/><Relationship Id="rId1373" Type="http://schemas.openxmlformats.org/officeDocument/2006/relationships/hyperlink" Target="https://www.assets.signify.com/is/image/Signify/LPPR1_CDM-R-E_0004?$highres$" TargetMode="External"/><Relationship Id="rId2217" Type="http://schemas.openxmlformats.org/officeDocument/2006/relationships/hyperlink" Target="https://www.assets.signify.com/is/content/Signify/929001391002_EU.cs_CZ.PROF.FP" TargetMode="External"/><Relationship Id="rId2771" Type="http://schemas.openxmlformats.org/officeDocument/2006/relationships/hyperlink" Target="https://www.assets.signify.com/is/content/Signify/928082019235_EU.cs_CZ.PROF.FP" TargetMode="External"/><Relationship Id="rId2869" Type="http://schemas.openxmlformats.org/officeDocument/2006/relationships/hyperlink" Target="https://www.assets.signify.com/is/content/Signify/913700630866_EU.cs_CZ.PROF.FP" TargetMode="External"/><Relationship Id="rId743" Type="http://schemas.openxmlformats.org/officeDocument/2006/relationships/hyperlink" Target="https://www.assets.signify.com/is/image/Signify/ESSENTIAL_LEDtube_8_16W_G5_830_865_APR-SPP?$highres$" TargetMode="External"/><Relationship Id="rId950" Type="http://schemas.openxmlformats.org/officeDocument/2006/relationships/hyperlink" Target="https://www.assets.signify.com/is/image/Signify/181101090a_rft?$highres$" TargetMode="External"/><Relationship Id="rId1026" Type="http://schemas.openxmlformats.org/officeDocument/2006/relationships/hyperlink" Target="https://www.assets.signify.com/is/image/Signify/LEDcandle_25W_E27_827_FR_P45-SPP?$highres$" TargetMode="External"/><Relationship Id="rId1580" Type="http://schemas.openxmlformats.org/officeDocument/2006/relationships/hyperlink" Target="https://www.assets.signify.com/is/content/Signify/911401847282_EU.cs_CZ.PROF.FP" TargetMode="External"/><Relationship Id="rId1678" Type="http://schemas.openxmlformats.org/officeDocument/2006/relationships/hyperlink" Target="https://www.assets.signify.com/is/content/Signify/911401841687_EU.cs_CZ.PROF.FP" TargetMode="External"/><Relationship Id="rId1885" Type="http://schemas.openxmlformats.org/officeDocument/2006/relationships/hyperlink" Target="https://www.assets.signify.com/is/content/Signify/911401875386_EU.cs_CZ.PROF.FP" TargetMode="External"/><Relationship Id="rId2424" Type="http://schemas.openxmlformats.org/officeDocument/2006/relationships/hyperlink" Target="https://www.assets.signify.com/is/content/Signify/929003607608_EU.cs_CZ.PROF.FP" TargetMode="External"/><Relationship Id="rId2631" Type="http://schemas.openxmlformats.org/officeDocument/2006/relationships/hyperlink" Target="https://www.assets.signify.com/is/content/Signify/929003042902_EU.cs_CZ.PROF.FP" TargetMode="External"/><Relationship Id="rId2729" Type="http://schemas.openxmlformats.org/officeDocument/2006/relationships/hyperlink" Target="https://www.assets.signify.com/is/content/Signify/928150819827_EU.cs_CZ.PROF.FP" TargetMode="External"/><Relationship Id="rId2936" Type="http://schemas.openxmlformats.org/officeDocument/2006/relationships/hyperlink" Target="https://www.assets.signify.com/is/content/Signify/CoreLine_Downlight_DN142B_Installation_Instructions_PSD" TargetMode="External"/><Relationship Id="rId603" Type="http://schemas.openxmlformats.org/officeDocument/2006/relationships/hyperlink" Target="https://www.assets.signify.com/is/image/Signify/LEDtube_1200mm_15W_G13-SPP?$highres$" TargetMode="External"/><Relationship Id="rId810" Type="http://schemas.openxmlformats.org/officeDocument/2006/relationships/hyperlink" Target="https://www.assets.signify.com/is/image/Signify/CorePro_LEDstrip_5M-SPP?$highres$" TargetMode="External"/><Relationship Id="rId908" Type="http://schemas.openxmlformats.org/officeDocument/2006/relationships/hyperlink" Target="https://www.assets.signify.com/is/image/Signify/LED_classic_A60_E27-SPP?$highres$" TargetMode="External"/><Relationship Id="rId1233" Type="http://schemas.openxmlformats.org/officeDocument/2006/relationships/hyperlink" Target="https://www.assets.signify.com/is/image/Signify/LPPR1_IRINPHI_E27_PAR38?$highres$" TargetMode="External"/><Relationship Id="rId1440" Type="http://schemas.openxmlformats.org/officeDocument/2006/relationships/hyperlink" Target="https://www.assets.signify.com/is/image/Signify/GPPR1_IPVG4PP_PHL_0010?$highres$" TargetMode="External"/><Relationship Id="rId1538" Type="http://schemas.openxmlformats.org/officeDocument/2006/relationships/hyperlink" Target="https://www.assets.signify.com/is/content/Signify/911401898182_EU.cs_CZ.PROF.FP" TargetMode="External"/><Relationship Id="rId1300" Type="http://schemas.openxmlformats.org/officeDocument/2006/relationships/hyperlink" Target="https://www.assets.signify.com/is/image/Signify/lppr1_son-t_e40?$highres$" TargetMode="External"/><Relationship Id="rId1745" Type="http://schemas.openxmlformats.org/officeDocument/2006/relationships/hyperlink" Target="https://www.assets.signify.com/is/content/Signify/910505100069_EU.cs_CZ.PROF.FP" TargetMode="External"/><Relationship Id="rId1952" Type="http://schemas.openxmlformats.org/officeDocument/2006/relationships/hyperlink" Target="https://www.assets.signify.com/is/content/Signify/911401875583_EU.cs_CZ.PROF.FP" TargetMode="External"/><Relationship Id="rId3198" Type="http://schemas.openxmlformats.org/officeDocument/2006/relationships/hyperlink" Target="https://www.assets.signify.com/is/content/Signify/MI-CoreLine-BN126C-All-in-combined" TargetMode="External"/><Relationship Id="rId37" Type="http://schemas.openxmlformats.org/officeDocument/2006/relationships/hyperlink" Target="https://www.assets.signify.com/is/image/Signify/DN145B-G4-10S-PSD-RTP?$highres$" TargetMode="External"/><Relationship Id="rId1605" Type="http://schemas.openxmlformats.org/officeDocument/2006/relationships/hyperlink" Target="https://www.assets.signify.com/is/content/Signify/910930009918_EU.cs_CZ.PROF.FP" TargetMode="External"/><Relationship Id="rId1812" Type="http://schemas.openxmlformats.org/officeDocument/2006/relationships/hyperlink" Target="https://www.assets.signify.com/is/content/Signify/911401813087_EU.cs_CZ.PROF.FP" TargetMode="External"/><Relationship Id="rId3058" Type="http://schemas.openxmlformats.org/officeDocument/2006/relationships/hyperlink" Target="https://www.assets.signify.com/is/content/Signify/CoreLine-panel-G6-Installation-Instructions-RC132V" TargetMode="External"/><Relationship Id="rId3265" Type="http://schemas.openxmlformats.org/officeDocument/2006/relationships/hyperlink" Target="https://www.assets.signify.com/is/content/Signify/MI-Coreline-Highbay-G6-PSD-PSU" TargetMode="External"/><Relationship Id="rId3472" Type="http://schemas.openxmlformats.org/officeDocument/2006/relationships/hyperlink" Target="https://www.assets.signify.com/is/content/Signify/online-QIG-for-324166183191-Corepro-LEDtube-INI" TargetMode="External"/><Relationship Id="rId186" Type="http://schemas.openxmlformats.org/officeDocument/2006/relationships/hyperlink" Target="https://www.assets.signify.com/is/image/Signify/RC065Z%20SME-3%20WH?$highres$" TargetMode="External"/><Relationship Id="rId393" Type="http://schemas.openxmlformats.org/officeDocument/2006/relationships/hyperlink" Target="https://www.assets.signify.com/is/image/Signify/CL-HB-G6-BY120P-PSU-PSD-RTP?$highres$" TargetMode="External"/><Relationship Id="rId2074" Type="http://schemas.openxmlformats.org/officeDocument/2006/relationships/hyperlink" Target="https://www.assets.signify.com/is/content/Signify/929002210902_EU.cs_CZ.PROF.FP" TargetMode="External"/><Relationship Id="rId2281" Type="http://schemas.openxmlformats.org/officeDocument/2006/relationships/hyperlink" Target="https://www.assets.signify.com/is/content/Signify/929002696102_EU.cs_CZ.PROF.FP" TargetMode="External"/><Relationship Id="rId3125" Type="http://schemas.openxmlformats.org/officeDocument/2006/relationships/hyperlink" Target="https://www.assets.signify.com/is/content/Signify/Manual-Instruction-WT120C-G2-high-lumen-v202404" TargetMode="External"/><Relationship Id="rId3332" Type="http://schemas.openxmlformats.org/officeDocument/2006/relationships/hyperlink" Target="https://www.assets.signify.com/is/content/Signify/MI-PILA-Waterproof-WT007C" TargetMode="External"/><Relationship Id="rId253" Type="http://schemas.openxmlformats.org/officeDocument/2006/relationships/hyperlink" Target="https://www.assets.signify.com/is/image/Signify/CoreLine_Waterproof_WT120C%20G2%20L1500%20PSU%20-%20SPP?$highres$" TargetMode="External"/><Relationship Id="rId460" Type="http://schemas.openxmlformats.org/officeDocument/2006/relationships/hyperlink" Target="https://www.assets.signify.com/is/image/Signify/PHL_TownTune_CPT-BDP260-SPP?$highres$" TargetMode="External"/><Relationship Id="rId698" Type="http://schemas.openxmlformats.org/officeDocument/2006/relationships/hyperlink" Target="https://www.assets.signify.com/is/image/Signify/TLED_230V_10-5W-36W_160D_T8ND_PP?$highres$" TargetMode="External"/><Relationship Id="rId1090" Type="http://schemas.openxmlformats.org/officeDocument/2006/relationships/hyperlink" Target="https://www.assets.signify.com/is/image/Signify/LEDspot_Corepro_GU10_PAR16-SPP?$highres$" TargetMode="External"/><Relationship Id="rId2141" Type="http://schemas.openxmlformats.org/officeDocument/2006/relationships/hyperlink" Target="https://www.assets.signify.com/is/content/Signify/929002446102_EU.cs_CZ.PROF.FP" TargetMode="External"/><Relationship Id="rId2379" Type="http://schemas.openxmlformats.org/officeDocument/2006/relationships/hyperlink" Target="https://www.assets.signify.com/is/content/Signify/929002055092_EU.cs_CZ.PROF.FP" TargetMode="External"/><Relationship Id="rId2586" Type="http://schemas.openxmlformats.org/officeDocument/2006/relationships/hyperlink" Target="https://www.assets.signify.com/is/content/Signify/929003079402_EU.cs_CZ.PROF.FP" TargetMode="External"/><Relationship Id="rId2793" Type="http://schemas.openxmlformats.org/officeDocument/2006/relationships/hyperlink" Target="https://www.assets.signify.com/is/content/Signify/928086505131_EU.cs_CZ.PROF.FP" TargetMode="External"/><Relationship Id="rId113" Type="http://schemas.openxmlformats.org/officeDocument/2006/relationships/hyperlink" Target="https://www.assets.signify.com/is/image/Signify/ZRS750_ICP_BK?$highres$" TargetMode="External"/><Relationship Id="rId320" Type="http://schemas.openxmlformats.org/officeDocument/2006/relationships/hyperlink" Target="https://www.assets.signify.com/is/image/Signify/Coreline%20Batten%20G3_%20BN126C%20PSU%20-%20SPP02?$highres$" TargetMode="External"/><Relationship Id="rId558" Type="http://schemas.openxmlformats.org/officeDocument/2006/relationships/hyperlink" Target="https://www.assets.signify.com/is/image/Signify/LEDtube_100mm_5W_G24D-1-SPP?$highres$" TargetMode="External"/><Relationship Id="rId765" Type="http://schemas.openxmlformats.org/officeDocument/2006/relationships/hyperlink" Target="https://www.assets.signify.com/is/image/Signify/LEDtube_1200mm_17W_G5-SPP?$highres$" TargetMode="External"/><Relationship Id="rId972" Type="http://schemas.openxmlformats.org/officeDocument/2006/relationships/hyperlink" Target="https://www.assets.signify.com/is/image/Signify/LEDbulb_10-65W_E27_A60_765_FR_130D-SPP?$highres$" TargetMode="External"/><Relationship Id="rId1188" Type="http://schemas.openxmlformats.org/officeDocument/2006/relationships/hyperlink" Target="https://www.assets.signify.com/is/image/Signify/MAS_LEDspotLV_D_20_100W_827_AR111_40D-SPP?$highres$" TargetMode="External"/><Relationship Id="rId1395" Type="http://schemas.openxmlformats.org/officeDocument/2006/relationships/hyperlink" Target="https://www.assets.signify.com/is/image/Signify/GPPR1_R2ANTLPL_PHL?$highres$" TargetMode="External"/><Relationship Id="rId2001" Type="http://schemas.openxmlformats.org/officeDocument/2006/relationships/hyperlink" Target="https://www.assets.signify.com/is/content/Signify/929003531402_EU.cs_CZ.PROF.FP" TargetMode="External"/><Relationship Id="rId2239" Type="http://schemas.openxmlformats.org/officeDocument/2006/relationships/hyperlink" Target="https://www.assets.signify.com/is/content/Signify/929003775102_EU.cs_CZ.PROF.FP" TargetMode="External"/><Relationship Id="rId2446" Type="http://schemas.openxmlformats.org/officeDocument/2006/relationships/hyperlink" Target="https://www.assets.signify.com/is/content/Signify/929003013182_EU.cs_CZ.PROF.FP" TargetMode="External"/><Relationship Id="rId2653" Type="http://schemas.openxmlformats.org/officeDocument/2006/relationships/hyperlink" Target="https://www.assets.signify.com/is/content/Signify/929002055102_EU.cs_CZ.PROF.FP" TargetMode="External"/><Relationship Id="rId2860" Type="http://schemas.openxmlformats.org/officeDocument/2006/relationships/hyperlink" Target="https://www.assets.signify.com/is/content/Signify/913713028366_EU.cs_CZ.PROF.FP" TargetMode="External"/><Relationship Id="rId418" Type="http://schemas.openxmlformats.org/officeDocument/2006/relationships/hyperlink" Target="https://www.assets.signify.com/is/image/Signify/Ledinaire-Floodlight-BVP167-100W-All-in-RTP?$highres$" TargetMode="External"/><Relationship Id="rId625" Type="http://schemas.openxmlformats.org/officeDocument/2006/relationships/hyperlink" Target="https://www.assets.signify.com/is/image/Signify/LEDtube_1200mm_HO_T8-SPP?$highres$" TargetMode="External"/><Relationship Id="rId832" Type="http://schemas.openxmlformats.org/officeDocument/2006/relationships/hyperlink" Target="https://www.assets.signify.com/is/image/Signify/LS_tapetotape_connector_IP20-EU-SPP?$highres$" TargetMode="External"/><Relationship Id="rId1048" Type="http://schemas.openxmlformats.org/officeDocument/2006/relationships/hyperlink" Target="https://www.assets.signify.com/is/image/Signify/LED_60W_P48_E14_WW_FR_ND_1SRT4_1-SPP?$highres$" TargetMode="External"/><Relationship Id="rId1255" Type="http://schemas.openxmlformats.org/officeDocument/2006/relationships/hyperlink" Target="https://www.assets.signify.com/is/image/Signify/LPPR1_TL-DCOL_GREEN_G13?$highres$" TargetMode="External"/><Relationship Id="rId1462" Type="http://schemas.openxmlformats.org/officeDocument/2006/relationships/hyperlink" Target="https://www.assets.signify.com/is/image/Signify/GPPR1_SKD_0001?$highres$" TargetMode="External"/><Relationship Id="rId2306" Type="http://schemas.openxmlformats.org/officeDocument/2006/relationships/hyperlink" Target="https://www.assets.signify.com/is/content/Signify/929003480302_EU.cs_CZ.PROF.FP" TargetMode="External"/><Relationship Id="rId2513" Type="http://schemas.openxmlformats.org/officeDocument/2006/relationships/hyperlink" Target="https://www.assets.signify.com/is/content/Signify/929003485302_EU.cs_CZ.PROF.FP" TargetMode="External"/><Relationship Id="rId2958" Type="http://schemas.openxmlformats.org/officeDocument/2006/relationships/hyperlink" Target="https://www.assets.signify.com/is/content/Signify/127075007939_Release_CoreLine%20Recessed%20Spot%20gen2_D78-650_900lm%20PSR_manual" TargetMode="External"/><Relationship Id="rId1115" Type="http://schemas.openxmlformats.org/officeDocument/2006/relationships/hyperlink" Target="https://www.assets.signify.com/is/image/Signify/LEDspot_25W_GU10_830_36D-SPP?$highres$" TargetMode="External"/><Relationship Id="rId1322" Type="http://schemas.openxmlformats.org/officeDocument/2006/relationships/hyperlink" Target="https://www.assets.signify.com/is/image/Signify/lppr1_cdo-et_e40?$highres$" TargetMode="External"/><Relationship Id="rId1767" Type="http://schemas.openxmlformats.org/officeDocument/2006/relationships/hyperlink" Target="https://www.assets.signify.com/is/content/Signify/911401860284_EU.cs_CZ.PROF.FP" TargetMode="External"/><Relationship Id="rId1974" Type="http://schemas.openxmlformats.org/officeDocument/2006/relationships/hyperlink" Target="https://www.assets.signify.com/is/content/Signify/929003467312_EU.cs_CZ.PROF.FP" TargetMode="External"/><Relationship Id="rId2720" Type="http://schemas.openxmlformats.org/officeDocument/2006/relationships/hyperlink" Target="https://www.assets.signify.com/is/content/Signify/927906583014_EU.cs_CZ.PROF.FP" TargetMode="External"/><Relationship Id="rId2818" Type="http://schemas.openxmlformats.org/officeDocument/2006/relationships/hyperlink" Target="https://www.assets.signify.com/is/content/Signify/928109400630_EU.cs_CZ.PROF.FP" TargetMode="External"/><Relationship Id="rId59" Type="http://schemas.openxmlformats.org/officeDocument/2006/relationships/hyperlink" Target="https://www.assets.signify.com/is/image/Signify/CoreLine_Recessed_Spot-RS140B_Fixed_ALU-SPP?$highres$" TargetMode="External"/><Relationship Id="rId1627" Type="http://schemas.openxmlformats.org/officeDocument/2006/relationships/hyperlink" Target="https://www.assets.signify.com/is/content/Signify/911401800687_EU.cs_CZ.PROF.FP" TargetMode="External"/><Relationship Id="rId1834" Type="http://schemas.openxmlformats.org/officeDocument/2006/relationships/hyperlink" Target="https://www.assets.signify.com/is/content/Signify/911401630308_EU.cs_CZ.PROF.FP" TargetMode="External"/><Relationship Id="rId3287" Type="http://schemas.openxmlformats.org/officeDocument/2006/relationships/hyperlink" Target="https://www.assets.signify.com/is/content/Signify/CoreLine%20tempo%20medium-BVP125-INI" TargetMode="External"/><Relationship Id="rId2096" Type="http://schemas.openxmlformats.org/officeDocument/2006/relationships/hyperlink" Target="https://www.assets.signify.com/is/content/Signify/929004242202_EU.cs_CZ.PROF.FP" TargetMode="External"/><Relationship Id="rId3494" Type="http://schemas.openxmlformats.org/officeDocument/2006/relationships/hyperlink" Target="https://www.assets.signify.com/is/content/Signify/LEDtube_Installation_Guide-INI" TargetMode="External"/><Relationship Id="rId1901" Type="http://schemas.openxmlformats.org/officeDocument/2006/relationships/hyperlink" Target="https://www.assets.signify.com/is/content/Signify/912300060469_EU.cs_CZ.PROF.FP" TargetMode="External"/><Relationship Id="rId3147" Type="http://schemas.openxmlformats.org/officeDocument/2006/relationships/hyperlink" Target="https://www.assets.signify.com/is/content/Signify/MI_FINAL_v20221021" TargetMode="External"/><Relationship Id="rId3354" Type="http://schemas.openxmlformats.org/officeDocument/2006/relationships/hyperlink" Target="https://www.assets.signify.com/is/content/Signify/LEDTForce_SONT_Installation_Guide-INI" TargetMode="External"/><Relationship Id="rId3561" Type="http://schemas.openxmlformats.org/officeDocument/2006/relationships/hyperlink" Target="https://www.assets.signify.com/is/content/Signify/LEDtube_Installation_Guide_HF_2-INI" TargetMode="External"/><Relationship Id="rId275" Type="http://schemas.openxmlformats.org/officeDocument/2006/relationships/hyperlink" Target="https://www.assets.signify.com/is/image/Signify/CoreLine_Waterproof_WT120C%20G2%20L1200%20PSU%20-%20SPP?$highres$" TargetMode="External"/><Relationship Id="rId482" Type="http://schemas.openxmlformats.org/officeDocument/2006/relationships/hyperlink" Target="https://www.assets.signify.com/is/image/Signify/BVP008%20-%2010W%20and%2020W?$highres$" TargetMode="External"/><Relationship Id="rId2163" Type="http://schemas.openxmlformats.org/officeDocument/2006/relationships/hyperlink" Target="https://www.assets.signify.com/is/content/Signify/929002997402_EU.cs_CZ.PROF.FP" TargetMode="External"/><Relationship Id="rId2370" Type="http://schemas.openxmlformats.org/officeDocument/2006/relationships/hyperlink" Target="https://www.assets.signify.com/is/content/Signify/CZ.cs_CZ.8718699764654" TargetMode="External"/><Relationship Id="rId3007" Type="http://schemas.openxmlformats.org/officeDocument/2006/relationships/hyperlink" Target="https://www.assets.signify.com/is/content/Signify/MI%20CoreLine%20Projector%20gen2_ST151T-INI%20Sep%202021" TargetMode="External"/><Relationship Id="rId3214" Type="http://schemas.openxmlformats.org/officeDocument/2006/relationships/hyperlink" Target="https://www.assets.signify.com/is/content/Signify/Coreline-Highbay-G5-MI-PSU-PSD" TargetMode="External"/><Relationship Id="rId3421" Type="http://schemas.openxmlformats.org/officeDocument/2006/relationships/hyperlink" Target="https://www.assets.signify.com/is/content/Signify/online-QIG-for-324166166411-MAS-LEDtube-INI" TargetMode="External"/><Relationship Id="rId135" Type="http://schemas.openxmlformats.org/officeDocument/2006/relationships/hyperlink" Target="https://www.assets.signify.com/is/image/Signify/Ledinaire_panel_G5_60x60-SPP?$highres$" TargetMode="External"/><Relationship Id="rId342" Type="http://schemas.openxmlformats.org/officeDocument/2006/relationships/hyperlink" Target="https://www.assets.signify.com/is/image/Signify/CoreLine%20High-bay%20Value_Bracket__SPP?$highres$" TargetMode="External"/><Relationship Id="rId787" Type="http://schemas.openxmlformats.org/officeDocument/2006/relationships/hyperlink" Target="https://www.assets.signify.com/is/image/Signify/CorePro-LEDtube-HF-1500mm-RTP?$highres$" TargetMode="External"/><Relationship Id="rId994" Type="http://schemas.openxmlformats.org/officeDocument/2006/relationships/hyperlink" Target="https://www.assets.signify.com/is/image/Signify/LED_classic_40W_B35_E14_CL_WGD90_SRT4_1-SPP?$highres$" TargetMode="External"/><Relationship Id="rId2023" Type="http://schemas.openxmlformats.org/officeDocument/2006/relationships/hyperlink" Target="https://www.assets.signify.com/is/content/Signify/929003756802_EU.cs_CZ.PROF.FP" TargetMode="External"/><Relationship Id="rId2230" Type="http://schemas.openxmlformats.org/officeDocument/2006/relationships/hyperlink" Target="https://www.assets.signify.com/is/content/Signify/929003154002_EU.cs_CZ.PROF.FP" TargetMode="External"/><Relationship Id="rId2468" Type="http://schemas.openxmlformats.org/officeDocument/2006/relationships/hyperlink" Target="https://www.assets.signify.com/is/content/Signify/929001890592_EU.cs_CZ.PROF.FP" TargetMode="External"/><Relationship Id="rId2675" Type="http://schemas.openxmlformats.org/officeDocument/2006/relationships/hyperlink" Target="https://www.assets.signify.com/is/content/Signify/923212043801_EU.cs_CZ.PROF.FP" TargetMode="External"/><Relationship Id="rId2882" Type="http://schemas.openxmlformats.org/officeDocument/2006/relationships/hyperlink" Target="https://www.assets.signify.com/is/content/Signify/913712008966_EU.cs_CZ.PROF.FP" TargetMode="External"/><Relationship Id="rId3519" Type="http://schemas.openxmlformats.org/officeDocument/2006/relationships/hyperlink" Target="https://www.assets.signify.com/is/content/Signify/LEDtube_Installation_Guide_UN-INI" TargetMode="External"/><Relationship Id="rId202" Type="http://schemas.openxmlformats.org/officeDocument/2006/relationships/hyperlink" Target="https://www.assets.signify.com/is/image/Signify/Ledinaire-surface-mounted-SM065C-RTP?$highres$" TargetMode="External"/><Relationship Id="rId647" Type="http://schemas.openxmlformats.org/officeDocument/2006/relationships/hyperlink" Target="https://www.assets.signify.com/is/image/Signify/LEDtube_220-240V_G13_4ft-SPP?$highres$" TargetMode="External"/><Relationship Id="rId854" Type="http://schemas.openxmlformats.org/officeDocument/2006/relationships/hyperlink" Target="https://www.assets.signify.com/is/image/Signify/LED_CLA_100WA60_E27_2700K_CL_UE_SRT4-SPP?$highres$" TargetMode="External"/><Relationship Id="rId1277" Type="http://schemas.openxmlformats.org/officeDocument/2006/relationships/hyperlink" Target="https://www.assets.signify.com/is/image/Signify/lppr1_son-pia_0002?$highres$" TargetMode="External"/><Relationship Id="rId1484" Type="http://schemas.openxmlformats.org/officeDocument/2006/relationships/hyperlink" Target="https://www.assets.signify.com/is/content/Signify/929003251432_EU.cs_CZ.PROF.FP" TargetMode="External"/><Relationship Id="rId1691" Type="http://schemas.openxmlformats.org/officeDocument/2006/relationships/hyperlink" Target="https://www.assets.signify.com/is/content/Signify/911401803687_EU.cs_CZ.PROF.FP" TargetMode="External"/><Relationship Id="rId2328" Type="http://schemas.openxmlformats.org/officeDocument/2006/relationships/hyperlink" Target="https://www.assets.signify.com/is/content/Signify/929003070702_EU.cs_CZ.PROF.FP" TargetMode="External"/><Relationship Id="rId2535" Type="http://schemas.openxmlformats.org/officeDocument/2006/relationships/hyperlink" Target="https://www.assets.signify.com/is/content/Signify/929001348302_EU.cs_CZ.PROF.FP" TargetMode="External"/><Relationship Id="rId2742" Type="http://schemas.openxmlformats.org/officeDocument/2006/relationships/hyperlink" Target="https://www.assets.signify.com/is/content/Signify/928150219230_EU.cs_CZ.PROF.FP" TargetMode="External"/><Relationship Id="rId507" Type="http://schemas.openxmlformats.org/officeDocument/2006/relationships/hyperlink" Target="https://www.assets.signify.com/is/image/Signify/LEDTForce_MAS_SONT_EU1_T52_E40-SPP?$highres$" TargetMode="External"/><Relationship Id="rId714" Type="http://schemas.openxmlformats.org/officeDocument/2006/relationships/hyperlink" Target="https://www.assets.signify.com/is/image/Signify/Ledtube_CorePro_18W_G13_830_24D_ND-SPP?$highres$" TargetMode="External"/><Relationship Id="rId921" Type="http://schemas.openxmlformats.org/officeDocument/2006/relationships/hyperlink" Target="https://www.assets.signify.com/is/image/Signify/LED_classic_A95_E27_FR-POS2A-SPP?$highres$" TargetMode="External"/><Relationship Id="rId1137" Type="http://schemas.openxmlformats.org/officeDocument/2006/relationships/hyperlink" Target="https://www.assets.signify.com/is/image/Signify/LEDspot_50W_GU5-3_60D-SPP?$highres$" TargetMode="External"/><Relationship Id="rId1344" Type="http://schemas.openxmlformats.org/officeDocument/2006/relationships/hyperlink" Target="https://www.assets.signify.com/is/image/Signify/LPPR1_CDM-T-E_100W_G12?$highres$" TargetMode="External"/><Relationship Id="rId1551" Type="http://schemas.openxmlformats.org/officeDocument/2006/relationships/hyperlink" Target="https://www.assets.signify.com/is/content/Signify/912401483508_EU.cs_CZ.PROF.FP" TargetMode="External"/><Relationship Id="rId1789" Type="http://schemas.openxmlformats.org/officeDocument/2006/relationships/hyperlink" Target="https://www.assets.signify.com/is/content/Signify/911401834084_EU.cs_CZ.PROF.FP" TargetMode="External"/><Relationship Id="rId1996" Type="http://schemas.openxmlformats.org/officeDocument/2006/relationships/hyperlink" Target="https://www.assets.signify.com/is/content/Signify/929003530902_EU.cs_CZ.PROF.FP" TargetMode="External"/><Relationship Id="rId2602" Type="http://schemas.openxmlformats.org/officeDocument/2006/relationships/hyperlink" Target="https://www.assets.signify.com/is/content/Signify/929002492502_EU.cs_CZ.PROF.FP" TargetMode="External"/><Relationship Id="rId50" Type="http://schemas.openxmlformats.org/officeDocument/2006/relationships/hyperlink" Target="https://www.assets.signify.com/is/image/Signify/CoreLine_Recessed_Spot-RS140B-SPP?$highres$" TargetMode="External"/><Relationship Id="rId1204" Type="http://schemas.openxmlformats.org/officeDocument/2006/relationships/hyperlink" Target="https://www.assets.signify.com/is/image/Signify/LED-40W-G9-WW-230V-Dim-SRT6-RTP?$highres$" TargetMode="External"/><Relationship Id="rId1411" Type="http://schemas.openxmlformats.org/officeDocument/2006/relationships/hyperlink" Target="https://www.assets.signify.com/is/image/Signify/HF-P_2_14-35_TL5_HE_III_PP?$highres$" TargetMode="External"/><Relationship Id="rId1649" Type="http://schemas.openxmlformats.org/officeDocument/2006/relationships/hyperlink" Target="https://www.assets.signify.com/is/content/Signify/911401808285_EU.cs_CZ.PROF.FP" TargetMode="External"/><Relationship Id="rId1856" Type="http://schemas.openxmlformats.org/officeDocument/2006/relationships/hyperlink" Target="https://www.assets.signify.com/is/content/Signify/911401554545_EU.cs_CZ.PROF.FP" TargetMode="External"/><Relationship Id="rId2907" Type="http://schemas.openxmlformats.org/officeDocument/2006/relationships/hyperlink" Target="https://www.assets.signify.com/is/content/Signify/913700655366_EU.cs_CZ.PROF.FP" TargetMode="External"/><Relationship Id="rId3071" Type="http://schemas.openxmlformats.org/officeDocument/2006/relationships/hyperlink" Target="https://www.assets.signify.com/is/content/Signify/CoreLine-panel-G6-Installation-Instructions-RC132V;https:/www.assets.signify.com/is/content/Signify/CoreLine-panel-G6-Installation-Instructions-RC133V;https:/www.assets.signify.com/is/content/Signify/CoreLine-panel-G6-Installation-Instructions-RC132V-BN" TargetMode="External"/><Relationship Id="rId1509" Type="http://schemas.openxmlformats.org/officeDocument/2006/relationships/hyperlink" Target="https://www.assets.signify.com/is/content/Signify/911401805980_EU.cs_CZ.PROF.FP" TargetMode="External"/><Relationship Id="rId1716" Type="http://schemas.openxmlformats.org/officeDocument/2006/relationships/hyperlink" Target="https://www.assets.signify.com/is/content/Signify/911401807985_EU.cs_CZ.PROF.FP" TargetMode="External"/><Relationship Id="rId1923" Type="http://schemas.openxmlformats.org/officeDocument/2006/relationships/hyperlink" Target="https://www.assets.signify.com/is/content/Signify/910925227912_EU.cs_CZ.PROF.FP" TargetMode="External"/><Relationship Id="rId3169" Type="http://schemas.openxmlformats.org/officeDocument/2006/relationships/hyperlink" Target="https://www.assets.signify.com/is/content/Signify/Manual%20Instruction%20PMMA_%202022%2009%2021" TargetMode="External"/><Relationship Id="rId3376" Type="http://schemas.openxmlformats.org/officeDocument/2006/relationships/hyperlink" Target="https://www.assets.signify.com/is/content/Signify/online-QIG-for-324166138011-Installation-INI" TargetMode="External"/><Relationship Id="rId358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97" Type="http://schemas.openxmlformats.org/officeDocument/2006/relationships/hyperlink" Target="https://www.assets.signify.com/is/image/Signify/WT050C-2ft-single-SPP?$highres$" TargetMode="External"/><Relationship Id="rId2185" Type="http://schemas.openxmlformats.org/officeDocument/2006/relationships/hyperlink" Target="https://www.assets.signify.com/is/content/Signify/929003734102_EU.cs_CZ.PROF.FP" TargetMode="External"/><Relationship Id="rId2392" Type="http://schemas.openxmlformats.org/officeDocument/2006/relationships/hyperlink" Target="https://www.assets.signify.com/is/content/Signify/CZ.cs_CZ.8719514313804" TargetMode="External"/><Relationship Id="rId3029" Type="http://schemas.openxmlformats.org/officeDocument/2006/relationships/hyperlink" Target="https://www.assets.signify.com/is/content/Signify/Ledinaire-panel-G5-Mounting-Instructions-Connector-Finalv4" TargetMode="External"/><Relationship Id="rId3236" Type="http://schemas.openxmlformats.org/officeDocument/2006/relationships/hyperlink" Target="https://www.assets.signify.com/is/content/Signify/Coreline-Highbay-G5-MI-PSU-PSD" TargetMode="External"/><Relationship Id="rId157" Type="http://schemas.openxmlformats.org/officeDocument/2006/relationships/hyperlink" Target="https://www.assets.signify.com/is/image/Signify/CoreLine-panel-G6-W60L60-RTP?$highres$" TargetMode="External"/><Relationship Id="rId364" Type="http://schemas.openxmlformats.org/officeDocument/2006/relationships/hyperlink" Target="https://www.assets.signify.com/is/image/Signify/CoreLineHighbay_Gen5_BY121P-SPP?$highres$" TargetMode="External"/><Relationship Id="rId2045" Type="http://schemas.openxmlformats.org/officeDocument/2006/relationships/hyperlink" Target="https://www.assets.signify.com/is/content/Signify/929001381602_EU.cs_CZ.PROF.FP" TargetMode="External"/><Relationship Id="rId2697" Type="http://schemas.openxmlformats.org/officeDocument/2006/relationships/hyperlink" Target="https://www.assets.signify.com/is/content/Signify/928048501705_EU.cs_CZ.PROF.FP" TargetMode="External"/><Relationship Id="rId3443" Type="http://schemas.openxmlformats.org/officeDocument/2006/relationships/hyperlink" Target="https://www.assets.signify.com/is/content/Signify/online-QIG-for-324166166411-MAS-LEDtube-installation-guide-INI" TargetMode="External"/><Relationship Id="rId571" Type="http://schemas.openxmlformats.org/officeDocument/2006/relationships/hyperlink" Target="https://www.assets.signify.com/is/image/Signify/CorePro-LED-PLC-4P-G24q-RTP?$highres$" TargetMode="External"/><Relationship Id="rId669" Type="http://schemas.openxmlformats.org/officeDocument/2006/relationships/hyperlink" Target="https://www.assets.signify.com/is/image/Signify/LEDtube_PRO_1200mm_12W_G13_850_1800lm-SPP?$highres$" TargetMode="External"/><Relationship Id="rId876" Type="http://schemas.openxmlformats.org/officeDocument/2006/relationships/hyperlink" Target="https://www.assets.signify.com/is/image/Signify/LED_BulbsBulb_A67_100W_1521lm_2700K_E27_NDFrosted-SPP?$highres$" TargetMode="External"/><Relationship Id="rId1299" Type="http://schemas.openxmlformats.org/officeDocument/2006/relationships/hyperlink" Target="https://www.assets.signify.com/is/image/Signify/lppr1_sontapia_plus-xtra_e40?$highres$" TargetMode="External"/><Relationship Id="rId2252" Type="http://schemas.openxmlformats.org/officeDocument/2006/relationships/hyperlink" Target="https://www.assets.signify.com/is/content/Signify/929002696802_EU.cs_CZ.PROF.FP" TargetMode="External"/><Relationship Id="rId2557" Type="http://schemas.openxmlformats.org/officeDocument/2006/relationships/hyperlink" Target="https://www.assets.signify.com/is/content/Signify/929004221002_EU.cs_CZ.PROF.FP" TargetMode="External"/><Relationship Id="rId3303" Type="http://schemas.openxmlformats.org/officeDocument/2006/relationships/hyperlink" Target="https://www.assets.signify.com/is/content/Signify/MI-BVP085-Ledinaire-Solar-floodlight" TargetMode="External"/><Relationship Id="rId3510" Type="http://schemas.openxmlformats.org/officeDocument/2006/relationships/hyperlink" Target="https://www.assets.signify.com/is/content/Signify/LEDtube_Installation_Guide_HF_1-INI" TargetMode="External"/><Relationship Id="rId360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24" Type="http://schemas.openxmlformats.org/officeDocument/2006/relationships/hyperlink" Target="https://www.assets.signify.com/is/image/Signify/L1500-WT060C-SPP-1?$highres$" TargetMode="External"/><Relationship Id="rId431" Type="http://schemas.openxmlformats.org/officeDocument/2006/relationships/hyperlink" Target="https://www.assets.signify.com/is/image/Signify/Coreline_Tempo_Medium-BVP125_Led120-SPP?$highres$" TargetMode="External"/><Relationship Id="rId529" Type="http://schemas.openxmlformats.org/officeDocument/2006/relationships/hyperlink" Target="https://www.assets.signify.com/is/image/Signify/LEDTForce_ED90_E27-SPP?$highres$" TargetMode="External"/><Relationship Id="rId736" Type="http://schemas.openxmlformats.org/officeDocument/2006/relationships/hyperlink" Target="https://www.assets.signify.com/is/image/Signify/ESSENTIAL_LEDtube_8_16W_G5_830_865_APR-SPP?$highres$" TargetMode="External"/><Relationship Id="rId1061" Type="http://schemas.openxmlformats.org/officeDocument/2006/relationships/hyperlink" Target="https://www.assets.signify.com/is/image/Signify/LED_Classic_75W_PAR30S_WW_25D_D_1PF_4_S-SPP?$highres$" TargetMode="External"/><Relationship Id="rId1159" Type="http://schemas.openxmlformats.org/officeDocument/2006/relationships/hyperlink" Target="https://www.assets.signify.com/is/image/Signify/LEDspots_MAS_MR16_GU5_3-SPP?$highres$" TargetMode="External"/><Relationship Id="rId1366" Type="http://schemas.openxmlformats.org/officeDocument/2006/relationships/hyperlink" Target="https://www.assets.signify.com/is/image/Signify/LPPR1_CDM-RM_0008?$highres$" TargetMode="External"/><Relationship Id="rId2112" Type="http://schemas.openxmlformats.org/officeDocument/2006/relationships/hyperlink" Target="https://www.assets.signify.com/is/content/Signify/929002998002_EU.cs_CZ.PROF.FP" TargetMode="External"/><Relationship Id="rId2417" Type="http://schemas.openxmlformats.org/officeDocument/2006/relationships/hyperlink" Target="https://www.assets.signify.com/is/content/Signify/929002306408_EU.cs_CZ.PROF.FP" TargetMode="External"/><Relationship Id="rId2764" Type="http://schemas.openxmlformats.org/officeDocument/2006/relationships/hyperlink" Target="https://www.assets.signify.com/is/content/Signify/928482600096_EU.cs_CZ.PROF.FP" TargetMode="External"/><Relationship Id="rId2971" Type="http://schemas.openxmlformats.org/officeDocument/2006/relationships/hyperlink" Target="https://www.assets.signify.com/is/content/Signify/127075007928_Release_CoreLine%20Recessed%20Spot%20gen2_D78-1200lm%20PSR_manual" TargetMode="External"/><Relationship Id="rId943" Type="http://schemas.openxmlformats.org/officeDocument/2006/relationships/hyperlink" Target="https://www.assets.signify.com/is/image/Signify/Vintage_40W_E27_T65_GOLD_RCA-SPP?$highres$" TargetMode="External"/><Relationship Id="rId1019" Type="http://schemas.openxmlformats.org/officeDocument/2006/relationships/hyperlink" Target="https://www.assets.signify.com/is/image/Signify/LEDbulb_Classic_40W_E27_P45_827_CL_ND-SPP?$highres$" TargetMode="External"/><Relationship Id="rId1573" Type="http://schemas.openxmlformats.org/officeDocument/2006/relationships/hyperlink" Target="https://www.assets.signify.com/is/content/Signify/911401846582_EU.cs_CZ.PROF.FP" TargetMode="External"/><Relationship Id="rId1780" Type="http://schemas.openxmlformats.org/officeDocument/2006/relationships/hyperlink" Target="https://www.assets.signify.com/is/content/Signify/911401841982_EU.cs_CZ.PROF.FP" TargetMode="External"/><Relationship Id="rId1878" Type="http://schemas.openxmlformats.org/officeDocument/2006/relationships/hyperlink" Target="https://www.assets.signify.com/is/content/Signify/911401557045_EU.cs_CZ.PROF.FP" TargetMode="External"/><Relationship Id="rId2624" Type="http://schemas.openxmlformats.org/officeDocument/2006/relationships/hyperlink" Target="https://www.assets.signify.com/is/content/Signify/929003043402_EU.cs_CZ.PROF.FP" TargetMode="External"/><Relationship Id="rId2831" Type="http://schemas.openxmlformats.org/officeDocument/2006/relationships/hyperlink" Target="https://www.assets.signify.com/is/content/Signify/913713032166_EU.cs_CZ.PROF.FP" TargetMode="External"/><Relationship Id="rId2929" Type="http://schemas.openxmlformats.org/officeDocument/2006/relationships/hyperlink" Target="https://www.assets.signify.com/is/content/Signify/444170264921%20DN142B%20PSU%20Installation%20Instructions" TargetMode="External"/><Relationship Id="rId72" Type="http://schemas.openxmlformats.org/officeDocument/2006/relationships/hyperlink" Target="https://www.assets.signify.com/is/image/Signify/Emergency-spot-EM150B-SPP?$highres$" TargetMode="External"/><Relationship Id="rId803" Type="http://schemas.openxmlformats.org/officeDocument/2006/relationships/hyperlink" Target="https://www.assets.signify.com/is/image/Signify/MAS_LEDstrip_5M-SPP?$highres$" TargetMode="External"/><Relationship Id="rId1226" Type="http://schemas.openxmlformats.org/officeDocument/2006/relationships/hyperlink" Target="https://www.assets.signify.com/is/image/Signify/130712024t_rft?$highres$" TargetMode="External"/><Relationship Id="rId1433" Type="http://schemas.openxmlformats.org/officeDocument/2006/relationships/hyperlink" Target="https://www.assets.signify.com/is/image/Signify/GPPR1_MTL-SHRD_0002?$highres$" TargetMode="External"/><Relationship Id="rId1640" Type="http://schemas.openxmlformats.org/officeDocument/2006/relationships/hyperlink" Target="https://www.assets.signify.com/is/content/Signify/911401891585_EU.cs_CZ.PROF.FP" TargetMode="External"/><Relationship Id="rId1738" Type="http://schemas.openxmlformats.org/officeDocument/2006/relationships/hyperlink" Target="https://www.assets.signify.com/is/content/Signify/911401837180_EU.cs_CZ.PROF.FP" TargetMode="External"/><Relationship Id="rId3093" Type="http://schemas.openxmlformats.org/officeDocument/2006/relationships/hyperlink" Target="https://www.assets.signify.com/is/content/Signify/Installation-instructions-CoreLine-surface-mounted-Gen4" TargetMode="External"/><Relationship Id="rId1500" Type="http://schemas.openxmlformats.org/officeDocument/2006/relationships/hyperlink" Target="https://www.assets.signify.com/is/content/Signify/911401552232_EU.cs_CZ.PROF.FP" TargetMode="External"/><Relationship Id="rId1945" Type="http://schemas.openxmlformats.org/officeDocument/2006/relationships/hyperlink" Target="https://www.assets.signify.com/is/content/Signify/911401811583_EU.cs_CZ.PROF.FP" TargetMode="External"/><Relationship Id="rId3160" Type="http://schemas.openxmlformats.org/officeDocument/2006/relationships/hyperlink" Target="https://www.assets.signify.com/is/content/Signify/Installation%20instruction_CoreLine%20waterproof%20WT120C%20standard_2023%2005" TargetMode="External"/><Relationship Id="rId3398" Type="http://schemas.openxmlformats.org/officeDocument/2006/relationships/hyperlink" Target="https://www.assets.signify.com/is/content/Signify/LEDtube_PLL_HF_Installation_Guide-INI" TargetMode="External"/><Relationship Id="rId1805" Type="http://schemas.openxmlformats.org/officeDocument/2006/relationships/hyperlink" Target="https://www.assets.signify.com/is/content/Signify/911401822687_EU.cs_CZ.PROF.FP" TargetMode="External"/><Relationship Id="rId3020" Type="http://schemas.openxmlformats.org/officeDocument/2006/relationships/hyperlink" Target="https://www.assets.signify.com/is/content/Signify/Mounting_instruction_Ledinaire_remote_control_EcoSet" TargetMode="External"/><Relationship Id="rId3258" Type="http://schemas.openxmlformats.org/officeDocument/2006/relationships/hyperlink" Target="https://www.assets.signify.com/is/content/Signify/MI-Coreline-Highbay-G6-PSD-PSU" TargetMode="External"/><Relationship Id="rId3465" Type="http://schemas.openxmlformats.org/officeDocument/2006/relationships/hyperlink" Target="https://www.assets.signify.com/is/content/Signify/online-QIG-for-324166174411-MAS-Corepro-LEDtube-INI" TargetMode="External"/><Relationship Id="rId179" Type="http://schemas.openxmlformats.org/officeDocument/2006/relationships/hyperlink" Target="https://www.assets.signify.com/is/image/Signify/CoreLine-recessed-G4-W30L120-All-in-logo-RTP?$highres$" TargetMode="External"/><Relationship Id="rId386" Type="http://schemas.openxmlformats.org/officeDocument/2006/relationships/hyperlink" Target="https://www.assets.signify.com/is/image/Signify/CL-HB-G6-BY121P-PSU-PSD-RTP?$highres$" TargetMode="External"/><Relationship Id="rId593" Type="http://schemas.openxmlformats.org/officeDocument/2006/relationships/hyperlink" Target="https://www.assets.signify.com/is/image/Signify/LEDtube_COR_PLT_6_5W_GX24Q2-SPP?$highres$" TargetMode="External"/><Relationship Id="rId2067" Type="http://schemas.openxmlformats.org/officeDocument/2006/relationships/hyperlink" Target="https://www.assets.signify.com/is/content/Signify/929003577002_EU.cs_CZ.PROF.FP" TargetMode="External"/><Relationship Id="rId2274" Type="http://schemas.openxmlformats.org/officeDocument/2006/relationships/hyperlink" Target="https://www.assets.signify.com/is/content/Signify/929002695402_EU.cs_CZ.PROF.FP" TargetMode="External"/><Relationship Id="rId2481" Type="http://schemas.openxmlformats.org/officeDocument/2006/relationships/hyperlink" Target="https://www.assets.signify.com/is/content/Signify/929002968402_EU.cs_CZ.PROF.FP" TargetMode="External"/><Relationship Id="rId3118" Type="http://schemas.openxmlformats.org/officeDocument/2006/relationships/hyperlink" Target="https://www.assets.signify.com/is/content/Signify/Ledinaire%20waterproof%20WT065C%20G3%20BN_MI_v2023%2005" TargetMode="External"/><Relationship Id="rId3325" Type="http://schemas.openxmlformats.org/officeDocument/2006/relationships/hyperlink" Target="https://www.assets.signify.com/is/content/Signify/PILA_Wall_Mounted_WL007C-MI" TargetMode="External"/><Relationship Id="rId3532" Type="http://schemas.openxmlformats.org/officeDocument/2006/relationships/hyperlink" Target="https://www.assets.signify.com/is/content/Signify/LEDtube_Installation_Guide_T5-INI" TargetMode="External"/><Relationship Id="rId246" Type="http://schemas.openxmlformats.org/officeDocument/2006/relationships/hyperlink" Target="https://www.assets.signify.com/is/image/Signify/CoreLine_Waterproof_WT120C%20G2%20L1200%20PSU%20-%20SPP?$highres$" TargetMode="External"/><Relationship Id="rId453" Type="http://schemas.openxmlformats.org/officeDocument/2006/relationships/hyperlink" Target="https://www.assets.signify.com/is/image/Signify/CoreLine_Malaga_LED-BRP102-SPP?$highres$" TargetMode="External"/><Relationship Id="rId660" Type="http://schemas.openxmlformats.org/officeDocument/2006/relationships/hyperlink" Target="https://www.assets.signify.com/is/image/Signify/LEDtube_PRO_1200mm_12W_G13_850_1800lm-SPP?$highres$" TargetMode="External"/><Relationship Id="rId898" Type="http://schemas.openxmlformats.org/officeDocument/2006/relationships/hyperlink" Target="https://www.assets.signify.com/is/image/Signify/LED_classic_A67_E27_FR-POS2A-SPP?$highres$" TargetMode="External"/><Relationship Id="rId1083" Type="http://schemas.openxmlformats.org/officeDocument/2006/relationships/hyperlink" Target="https://www.assets.signify.com/is/image/Signify/LEDspot_35W_GU10_25D-SPP?$highres$" TargetMode="External"/><Relationship Id="rId1290" Type="http://schemas.openxmlformats.org/officeDocument/2006/relationships/hyperlink" Target="https://www.assets.signify.com/is/image/Signify/lppr1_son-tpia_plus_e40?$highres$" TargetMode="External"/><Relationship Id="rId2134" Type="http://schemas.openxmlformats.org/officeDocument/2006/relationships/hyperlink" Target="https://www.assets.signify.com/is/content/Signify/929001875032_EU.cs_CZ.PROF.FP" TargetMode="External"/><Relationship Id="rId2341" Type="http://schemas.openxmlformats.org/officeDocument/2006/relationships/hyperlink" Target="https://www.assets.signify.com/is/content/Signify/929002425192_EU.cs_CZ.PROF.FP" TargetMode="External"/><Relationship Id="rId2579" Type="http://schemas.openxmlformats.org/officeDocument/2006/relationships/hyperlink" Target="https://www.assets.signify.com/is/content/Signify/929002981302_EU.cs_CZ.PROF.FP" TargetMode="External"/><Relationship Id="rId2786" Type="http://schemas.openxmlformats.org/officeDocument/2006/relationships/hyperlink" Target="https://www.assets.signify.com/is/content/Signify/928193605131_EU.cs_CZ.PROF.FP" TargetMode="External"/><Relationship Id="rId2993" Type="http://schemas.openxmlformats.org/officeDocument/2006/relationships/hyperlink" Target="https://www.assets.signify.com/is/content/Signify/EM159Z-WL-CM-SUSPENSION-KIT-final" TargetMode="External"/><Relationship Id="rId106" Type="http://schemas.openxmlformats.org/officeDocument/2006/relationships/hyperlink" Target="https://www.assets.signify.com/is/image/Signify/IPAC_RCS750i_0023?$highres$" TargetMode="External"/><Relationship Id="rId313" Type="http://schemas.openxmlformats.org/officeDocument/2006/relationships/hyperlink" Target="https://www.assets.signify.com/is/image/Signify/Coreline%20Batten%20G3_%20BN126C%20PSU%20-%20SPP04?$highres$" TargetMode="External"/><Relationship Id="rId758" Type="http://schemas.openxmlformats.org/officeDocument/2006/relationships/hyperlink" Target="https://www.assets.signify.com/is/image/Signify/LEDtube_1200mm_17W_G5-SPP?$highres$" TargetMode="External"/><Relationship Id="rId965" Type="http://schemas.openxmlformats.org/officeDocument/2006/relationships/hyperlink" Target="https://www.assets.signify.com/is/image/Signify/LEDbulb_12-80W_E27_A60_730_FR_130D-SPP?$highres$" TargetMode="External"/><Relationship Id="rId1150" Type="http://schemas.openxmlformats.org/officeDocument/2006/relationships/hyperlink" Target="https://www.assets.signify.com/is/image/Signify/ExpertColor_7-2_50W_MR16_GU5-3_PP?$highres$" TargetMode="External"/><Relationship Id="rId1388" Type="http://schemas.openxmlformats.org/officeDocument/2006/relationships/hyperlink" Target="https://www.assets.signify.com/is/image/Signify/GPPR1_HFSIITL5_0005?$highres$" TargetMode="External"/><Relationship Id="rId1595" Type="http://schemas.openxmlformats.org/officeDocument/2006/relationships/hyperlink" Target="https://www.assets.signify.com/is/content/Signify/910500187215_EU.cs_CZ.PROF.FP" TargetMode="External"/><Relationship Id="rId2439" Type="http://schemas.openxmlformats.org/officeDocument/2006/relationships/hyperlink" Target="https://www.assets.signify.com/is/content/Signify/929003011982_EU.cs_CZ.PROF.FP" TargetMode="External"/><Relationship Id="rId2646" Type="http://schemas.openxmlformats.org/officeDocument/2006/relationships/hyperlink" Target="https://www.assets.signify.com/is/content/Signify/929003609002_EU.cs_CZ.PROF.FP" TargetMode="External"/><Relationship Id="rId2853" Type="http://schemas.openxmlformats.org/officeDocument/2006/relationships/hyperlink" Target="https://www.assets.signify.com/is/content/Signify/913713031066_EU.cs_CZ.PROF.FP" TargetMode="External"/><Relationship Id="rId94" Type="http://schemas.openxmlformats.org/officeDocument/2006/relationships/hyperlink" Target="https://www.assets.signify.com/is/image/Signify/CoreLine_wall-mounted_WL140V_All-in_SPP-1?$highres$" TargetMode="External"/><Relationship Id="rId520" Type="http://schemas.openxmlformats.org/officeDocument/2006/relationships/hyperlink" Target="https://www.assets.signify.com/is/image/Signify/LEDTForce_ED75_E27-SPP?$highres$" TargetMode="External"/><Relationship Id="rId618" Type="http://schemas.openxmlformats.org/officeDocument/2006/relationships/hyperlink" Target="https://www.assets.signify.com/is/image/Signify/SPPR1_MLED_APR_0014?$highres$" TargetMode="External"/><Relationship Id="rId825" Type="http://schemas.openxmlformats.org/officeDocument/2006/relationships/hyperlink" Target="https://www.assets.signify.com/is/image/Signify/CV-Xi-60W?$highres$" TargetMode="External"/><Relationship Id="rId1248" Type="http://schemas.openxmlformats.org/officeDocument/2006/relationships/hyperlink" Target="https://www.assets.signify.com/is/image/Signify/LPPR1_TL-DCOL_BLUE_G13?$highres$" TargetMode="External"/><Relationship Id="rId1455" Type="http://schemas.openxmlformats.org/officeDocument/2006/relationships/hyperlink" Target="https://www.assets.signify.com/is/image/Signify/BSN_150_L33_A2_TS_230V-SPP?$highres$" TargetMode="External"/><Relationship Id="rId1662" Type="http://schemas.openxmlformats.org/officeDocument/2006/relationships/hyperlink" Target="https://www.assets.signify.com/is/content/Signify/911401807787_EU.cs_CZ.PROF.FP" TargetMode="External"/><Relationship Id="rId2201" Type="http://schemas.openxmlformats.org/officeDocument/2006/relationships/hyperlink" Target="https://www.assets.signify.com/is/content/Signify/929001909002_EU.cs_CZ.PROF.FP" TargetMode="External"/><Relationship Id="rId2506" Type="http://schemas.openxmlformats.org/officeDocument/2006/relationships/hyperlink" Target="https://www.assets.signify.com/is/content/Signify/929003486002_EU.cs_CZ.PROF.FP" TargetMode="External"/><Relationship Id="rId1010" Type="http://schemas.openxmlformats.org/officeDocument/2006/relationships/hyperlink" Target="https://www.assets.signify.com/is/image/Signify/LEDcandle_E14_B35-SPP?$highres$" TargetMode="External"/><Relationship Id="rId1108" Type="http://schemas.openxmlformats.org/officeDocument/2006/relationships/hyperlink" Target="https://www.assets.signify.com/is/image/Signify/LEDspots-VLE-D-650lm-GU10-930-120D-RTP?$highres$" TargetMode="External"/><Relationship Id="rId1315" Type="http://schemas.openxmlformats.org/officeDocument/2006/relationships/hyperlink" Target="https://www.assets.signify.com/is/image/Signify/lppr1_son_e40_e39?$highres$" TargetMode="External"/><Relationship Id="rId1967" Type="http://schemas.openxmlformats.org/officeDocument/2006/relationships/hyperlink" Target="https://www.assets.signify.com/is/content/Signify/929002485302_EU.cs_CZ.PROF.FP" TargetMode="External"/><Relationship Id="rId2713" Type="http://schemas.openxmlformats.org/officeDocument/2006/relationships/hyperlink" Target="https://www.assets.signify.com/is/content/Signify/928027483070_EU.cs_CZ.PROF.FP" TargetMode="External"/><Relationship Id="rId2920" Type="http://schemas.openxmlformats.org/officeDocument/2006/relationships/hyperlink" Target="https://www.assets.signify.com/is/content/Signify/Downlight_DN065B_G4_324165985691_V2_Online-INI" TargetMode="External"/><Relationship Id="rId1522" Type="http://schemas.openxmlformats.org/officeDocument/2006/relationships/hyperlink" Target="https://www.assets.signify.com/is/content/Signify/929003322802_EU.cs_CZ.PROF.FP" TargetMode="External"/><Relationship Id="rId21" Type="http://schemas.openxmlformats.org/officeDocument/2006/relationships/hyperlink" Target="https://www.assets.signify.com/is/image/Signify/CLDN-DN142B-UGR19-200-SPP?$highres$" TargetMode="External"/><Relationship Id="rId2089" Type="http://schemas.openxmlformats.org/officeDocument/2006/relationships/hyperlink" Target="https://www.assets.signify.com/is/content/Signify/929004241902_EU.cs_CZ.PROF.FP" TargetMode="External"/><Relationship Id="rId3487" Type="http://schemas.openxmlformats.org/officeDocument/2006/relationships/hyperlink" Target="https://www.assets.signify.com/is/content/Signify/online-QIG-for-324166183191-Corepro-LEDtube-INI" TargetMode="External"/><Relationship Id="rId2296" Type="http://schemas.openxmlformats.org/officeDocument/2006/relationships/hyperlink" Target="https://www.assets.signify.com/is/content/Signify/929003800202_EU.cs_CZ.PROF.FP" TargetMode="External"/><Relationship Id="rId3347" Type="http://schemas.openxmlformats.org/officeDocument/2006/relationships/hyperlink" Target="https://www.assets.signify.com/is/content/Signify/MAS-LED-SON-T-UE-M-E27-INI" TargetMode="External"/><Relationship Id="rId3554" Type="http://schemas.openxmlformats.org/officeDocument/2006/relationships/hyperlink" Target="https://www.assets.signify.com/is/content/Signify/LEDtube_Installation_Guide_HF_2-INI" TargetMode="External"/><Relationship Id="rId268" Type="http://schemas.openxmlformats.org/officeDocument/2006/relationships/hyperlink" Target="https://www.assets.signify.com/is/image/Signify/CoreLine_Waterproof_WT120C%20G2%20L1500%20PSU%20-%20SPP?$highres$" TargetMode="External"/><Relationship Id="rId475" Type="http://schemas.openxmlformats.org/officeDocument/2006/relationships/hyperlink" Target="https://www.assets.signify.com/is/image/Signify/Pila-WT007C-L1500-RTP?$highres$" TargetMode="External"/><Relationship Id="rId682" Type="http://schemas.openxmlformats.org/officeDocument/2006/relationships/hyperlink" Target="https://www.assets.signify.com/is/image/Signify/PILA-LED-Tube-HO-G13-20241115-RTP?$highres$" TargetMode="External"/><Relationship Id="rId2156" Type="http://schemas.openxmlformats.org/officeDocument/2006/relationships/hyperlink" Target="https://www.assets.signify.com/is/content/Signify/929003554302_EU.cs_CZ.PROF.FP" TargetMode="External"/><Relationship Id="rId2363" Type="http://schemas.openxmlformats.org/officeDocument/2006/relationships/hyperlink" Target="https://www.assets.signify.com/is/content/Signify/CZ.cs_CZ.8718699764517" TargetMode="External"/><Relationship Id="rId2570" Type="http://schemas.openxmlformats.org/officeDocument/2006/relationships/hyperlink" Target="https://www.assets.signify.com/is/content/Signify/929001218102_EU.cs_CZ.PROF.FP" TargetMode="External"/><Relationship Id="rId3207" Type="http://schemas.openxmlformats.org/officeDocument/2006/relationships/hyperlink" Target="https://www.assets.signify.com/is/content/Signify/Coreline-Highbay-G5-MI-PSU-PSD" TargetMode="External"/><Relationship Id="rId3414" Type="http://schemas.openxmlformats.org/officeDocument/2006/relationships/hyperlink" Target="https://www.assets.signify.com/is/content/Signify/LEDtube_PLT_Installation_Guide-INI" TargetMode="External"/><Relationship Id="rId128" Type="http://schemas.openxmlformats.org/officeDocument/2006/relationships/hyperlink" Target="https://www.assets.signify.com/is/image/Signify/3_circuit_Square-ZRS700_2C_3C_SMC_WH-AP?$highres$" TargetMode="External"/><Relationship Id="rId335" Type="http://schemas.openxmlformats.org/officeDocument/2006/relationships/hyperlink" Target="https://www.assets.signify.com/is/image/Signify/Ledinaire%20High-bay_BY021Z%20G2_SPP1?$highres$" TargetMode="External"/><Relationship Id="rId542" Type="http://schemas.openxmlformats.org/officeDocument/2006/relationships/hyperlink" Target="https://www.assets.signify.com/is/image/Signify/LEDTrueForce_Others_E27-SPP?$highres$" TargetMode="External"/><Relationship Id="rId1172" Type="http://schemas.openxmlformats.org/officeDocument/2006/relationships/hyperlink" Target="https://www.assets.signify.com/is/image/Signify/LEDspots_MAS_SLR_2_MR11_GU4-SPP?$highres$" TargetMode="External"/><Relationship Id="rId2016" Type="http://schemas.openxmlformats.org/officeDocument/2006/relationships/hyperlink" Target="https://www.assets.signify.com/is/content/Signify/929004605402_EU.cs_CZ.PROF.FP" TargetMode="External"/><Relationship Id="rId2223" Type="http://schemas.openxmlformats.org/officeDocument/2006/relationships/hyperlink" Target="https://www.assets.signify.com/is/content/Signify/929001391302_EU.cs_CZ.PROF.FP" TargetMode="External"/><Relationship Id="rId2430" Type="http://schemas.openxmlformats.org/officeDocument/2006/relationships/hyperlink" Target="https://www.assets.signify.com/is/content/Signify/929002306347_EU.cs_CZ.PROF.FP" TargetMode="External"/><Relationship Id="rId402" Type="http://schemas.openxmlformats.org/officeDocument/2006/relationships/hyperlink" Target="https://www.assets.signify.com/is/image/Signify/CL-HB-G6-BY122P-PSU-PSD-RTP?$highres$" TargetMode="External"/><Relationship Id="rId1032" Type="http://schemas.openxmlformats.org/officeDocument/2006/relationships/hyperlink" Target="https://www.assets.signify.com/is/image/Signify/LEDCandle_B35NDFR_RCA-SPP?$highres$" TargetMode="External"/><Relationship Id="rId1989" Type="http://schemas.openxmlformats.org/officeDocument/2006/relationships/hyperlink" Target="https://www.assets.signify.com/is/content/Signify/929002481202_EU.cs_CZ.PROF.FP" TargetMode="External"/><Relationship Id="rId1849" Type="http://schemas.openxmlformats.org/officeDocument/2006/relationships/hyperlink" Target="https://www.assets.signify.com/is/content/Signify/911401632808_EU.cs_CZ.PROF.FP" TargetMode="External"/><Relationship Id="rId3064" Type="http://schemas.openxmlformats.org/officeDocument/2006/relationships/hyperlink" Target="https://www.assets.signify.com/is/content/Signify/Installation-instructions-CoreLine-recessed-Gen4v2" TargetMode="External"/><Relationship Id="rId192" Type="http://schemas.openxmlformats.org/officeDocument/2006/relationships/hyperlink" Target="https://www.assets.signify.com/is/image/Signify/RC059Z-SMB-W30L120-overview?$highres$" TargetMode="External"/><Relationship Id="rId1709" Type="http://schemas.openxmlformats.org/officeDocument/2006/relationships/hyperlink" Target="https://www.assets.signify.com/is/content/Signify/911401815385_EU.cs_CZ.PROF.FP" TargetMode="External"/><Relationship Id="rId1916" Type="http://schemas.openxmlformats.org/officeDocument/2006/relationships/hyperlink" Target="https://www.assets.signify.com/is/content/Signify/911401881802_EU.cs_CZ.PROF.FP" TargetMode="External"/><Relationship Id="rId3271" Type="http://schemas.openxmlformats.org/officeDocument/2006/relationships/hyperlink" Target="https://www.assets.signify.com/is/content/Signify/Mounting-instruction-Ledinaire-Floodlight-All-in-with-sensor" TargetMode="External"/><Relationship Id="rId2080" Type="http://schemas.openxmlformats.org/officeDocument/2006/relationships/hyperlink" Target="https://www.assets.signify.com/is/content/Signify/929001307202_EU.cs_CZ.PROF.FP" TargetMode="External"/><Relationship Id="rId3131" Type="http://schemas.openxmlformats.org/officeDocument/2006/relationships/hyperlink" Target="https://www.assets.signify.com/is/content/Signify/Manual%20Instruction_CoreLine%20waterproof_WT120C%20All_in_v2023%2005" TargetMode="External"/><Relationship Id="rId2897" Type="http://schemas.openxmlformats.org/officeDocument/2006/relationships/hyperlink" Target="https://www.assets.signify.com/is/content/Signify/913700752926_EU.cs_CZ.PROF.FP" TargetMode="External"/><Relationship Id="rId869" Type="http://schemas.openxmlformats.org/officeDocument/2006/relationships/hyperlink" Target="https://www.assets.signify.com/is/image/Signify/LEDbulb_MAS_A60_E27_CL_1-SPP?$highres$" TargetMode="External"/><Relationship Id="rId1499" Type="http://schemas.openxmlformats.org/officeDocument/2006/relationships/hyperlink" Target="https://www.assets.signify.com/is/content/Signify/911401551832_EU.cs_CZ.PROF.FP" TargetMode="External"/><Relationship Id="rId729" Type="http://schemas.openxmlformats.org/officeDocument/2006/relationships/hyperlink" Target="https://www.assets.signify.com/is/image/Signify/ESSENTIAL_LEDtube_8_16W_G5_830_865_APR-SPP?$highres$" TargetMode="External"/><Relationship Id="rId1359" Type="http://schemas.openxmlformats.org/officeDocument/2006/relationships/hyperlink" Target="https://www.assets.signify.com/is/image/Signify/LPPR1_CDM-TD_70W?$highres$" TargetMode="External"/><Relationship Id="rId2757" Type="http://schemas.openxmlformats.org/officeDocument/2006/relationships/hyperlink" Target="https://www.assets.signify.com/is/content/Signify/928075705130_EU.cs_CZ.PROF.FP" TargetMode="External"/><Relationship Id="rId2964" Type="http://schemas.openxmlformats.org/officeDocument/2006/relationships/hyperlink" Target="https://www.assets.signify.com/is/content/Signify/127075007939_Release_CoreLine%20Recessed%20Spot%20gen2_D78-650_900lm%20PSR_manual" TargetMode="External"/><Relationship Id="rId936" Type="http://schemas.openxmlformats.org/officeDocument/2006/relationships/hyperlink" Target="https://www.assets.signify.com/is/image/Signify/LED_A60_40W_1800K_E27_NDSRT_Amber_1PF-SPP?$highres$" TargetMode="External"/><Relationship Id="rId1219" Type="http://schemas.openxmlformats.org/officeDocument/2006/relationships/hyperlink" Target="https://www.assets.signify.com/is/image/Signify/LEDtube_2_2W_S14S-SPP?$highres$" TargetMode="External"/><Relationship Id="rId1566" Type="http://schemas.openxmlformats.org/officeDocument/2006/relationships/hyperlink" Target="https://www.assets.signify.com/is/content/Signify/911401846087_EU.cs_CZ.PROF.FP" TargetMode="External"/><Relationship Id="rId1773" Type="http://schemas.openxmlformats.org/officeDocument/2006/relationships/hyperlink" Target="https://www.assets.signify.com/is/content/Signify/911401807381_EU.cs_CZ.PROF.FP" TargetMode="External"/><Relationship Id="rId1980" Type="http://schemas.openxmlformats.org/officeDocument/2006/relationships/hyperlink" Target="https://www.assets.signify.com/is/content/Signify/929002349702_EU.cs_CZ.PROF.FP" TargetMode="External"/><Relationship Id="rId2617" Type="http://schemas.openxmlformats.org/officeDocument/2006/relationships/hyperlink" Target="https://www.assets.signify.com/is/content/Signify/929001904802_EU.cs_CZ.PROF.FP" TargetMode="External"/><Relationship Id="rId2824" Type="http://schemas.openxmlformats.org/officeDocument/2006/relationships/hyperlink" Target="https://www.assets.signify.com/is/content/Signify/928195705330_EU.cs_CZ.PROF.FP" TargetMode="External"/><Relationship Id="rId65" Type="http://schemas.openxmlformats.org/officeDocument/2006/relationships/hyperlink" Target="https://www.assets.signify.com/is/image/Signify/CoreLine_Recessed_Spot-RS141B-SPP?$highres$" TargetMode="External"/><Relationship Id="rId1426" Type="http://schemas.openxmlformats.org/officeDocument/2006/relationships/hyperlink" Target="https://www.assets.signify.com/is/image/Signify/GPPR1_MTL-LH_0001?$highres$" TargetMode="External"/><Relationship Id="rId1633" Type="http://schemas.openxmlformats.org/officeDocument/2006/relationships/hyperlink" Target="https://www.assets.signify.com/is/content/Signify/911401806987_EU.cs_CZ.PROF.FP" TargetMode="External"/><Relationship Id="rId1840" Type="http://schemas.openxmlformats.org/officeDocument/2006/relationships/hyperlink" Target="https://www.assets.signify.com/is/content/Signify/911401630908_EU.cs_CZ.PROF.FP" TargetMode="External"/><Relationship Id="rId1700" Type="http://schemas.openxmlformats.org/officeDocument/2006/relationships/hyperlink" Target="https://www.assets.signify.com/is/content/Signify/911401877480_EU.cs_CZ.PROF.FP" TargetMode="External"/><Relationship Id="rId359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458" Type="http://schemas.openxmlformats.org/officeDocument/2006/relationships/hyperlink" Target="https://www.assets.signify.com/is/content/Signify/online-QIG-for-324166174411-MAS-Corepro-LEDtube-INI" TargetMode="External"/><Relationship Id="rId379" Type="http://schemas.openxmlformats.org/officeDocument/2006/relationships/hyperlink" Target="https://www.assets.signify.com/is/image/Signify/CL-HB-G6-BY120P-PSU-PSD-RTP?$highres$" TargetMode="External"/><Relationship Id="rId586" Type="http://schemas.openxmlformats.org/officeDocument/2006/relationships/hyperlink" Target="https://www.assets.signify.com/is/image/Signify/LEDtube_PLL_HF_24W_2G11_830_4P_24D_ND-SPP?$highres$" TargetMode="External"/><Relationship Id="rId793" Type="http://schemas.openxmlformats.org/officeDocument/2006/relationships/hyperlink" Target="https://www.assets.signify.com/is/image/Signify/MAS_LEDstrip_5M-SPP?$highres$" TargetMode="External"/><Relationship Id="rId2267" Type="http://schemas.openxmlformats.org/officeDocument/2006/relationships/hyperlink" Target="https://www.assets.signify.com/is/content/Signify/929002694702_EU.cs_CZ.PROF.FP" TargetMode="External"/><Relationship Id="rId2474" Type="http://schemas.openxmlformats.org/officeDocument/2006/relationships/hyperlink" Target="https://www.assets.signify.com/is/content/Signify/929001345592_EU.cs_CZ.PROF.FP" TargetMode="External"/><Relationship Id="rId2681" Type="http://schemas.openxmlformats.org/officeDocument/2006/relationships/hyperlink" Target="https://www.assets.signify.com/is/content/Signify/923801344209_EU.cs_CZ.PROF.FP" TargetMode="External"/><Relationship Id="rId3318" Type="http://schemas.openxmlformats.org/officeDocument/2006/relationships/hyperlink" Target="https://www.assets.signify.com/is/content/Signify/BDP260_TownTune_CPT-INI" TargetMode="External"/><Relationship Id="rId3525" Type="http://schemas.openxmlformats.org/officeDocument/2006/relationships/hyperlink" Target="https://www.assets.signify.com/is/content/Signify/LEDtube_Installation_Guide_UN-INI" TargetMode="External"/><Relationship Id="rId239" Type="http://schemas.openxmlformats.org/officeDocument/2006/relationships/hyperlink" Target="https://www.assets.signify.com/is/image/Signify/Ledinaire%20waterproof_WT065C%20G3_L1200_SPP?$highres$" TargetMode="External"/><Relationship Id="rId446" Type="http://schemas.openxmlformats.org/officeDocument/2006/relationships/hyperlink" Target="https://www.assets.signify.com/is/image/Signify/Large?$highres$" TargetMode="External"/><Relationship Id="rId653" Type="http://schemas.openxmlformats.org/officeDocument/2006/relationships/hyperlink" Target="https://www.assets.signify.com/is/image/Signify/LEDtube_PRO_1200mm_12W_G13_850_1800lm-SPP?$highres$" TargetMode="External"/><Relationship Id="rId1076" Type="http://schemas.openxmlformats.org/officeDocument/2006/relationships/hyperlink" Target="https://www.assets.signify.com/is/image/Signify/LEDClassic-50W-GU10-WW-36D-DIM-UE-SRT4-RTP?$highres$" TargetMode="External"/><Relationship Id="rId1283" Type="http://schemas.openxmlformats.org/officeDocument/2006/relationships/hyperlink" Target="https://www.assets.signify.com/is/image/Signify/lppr1_son-apia_plus-xtra_e40?$highres$" TargetMode="External"/><Relationship Id="rId1490" Type="http://schemas.openxmlformats.org/officeDocument/2006/relationships/hyperlink" Target="https://www.assets.signify.com/is/content/Signify/929003251632_EU.cs_CZ.PROF.FP" TargetMode="External"/><Relationship Id="rId2127" Type="http://schemas.openxmlformats.org/officeDocument/2006/relationships/hyperlink" Target="https://www.assets.signify.com/is/content/Signify/929003746202_EU.cs_CZ.PROF.FP" TargetMode="External"/><Relationship Id="rId2334" Type="http://schemas.openxmlformats.org/officeDocument/2006/relationships/hyperlink" Target="https://www.assets.signify.com/is/content/Signify/929003527302_EU.cs_CZ.PROF.FP" TargetMode="External"/><Relationship Id="rId306" Type="http://schemas.openxmlformats.org/officeDocument/2006/relationships/hyperlink" Target="https://www.assets.signify.com/is/image/Signify/Ledinaire%20Batten_BN021_L600_SPP-01?$highres$" TargetMode="External"/><Relationship Id="rId860" Type="http://schemas.openxmlformats.org/officeDocument/2006/relationships/hyperlink" Target="https://www.assets.signify.com/is/image/Signify/LED_BulbsBulb_A67_100W_1521lm_2700K_E27_NDFrosted-SPP?$highres$" TargetMode="External"/><Relationship Id="rId1143" Type="http://schemas.openxmlformats.org/officeDocument/2006/relationships/hyperlink" Target="https://www.assets.signify.com/is/image/Signify/LEDspot_50W_GU5-3_60D-SPP?$highres$" TargetMode="External"/><Relationship Id="rId2541" Type="http://schemas.openxmlformats.org/officeDocument/2006/relationships/hyperlink" Target="https://www.assets.signify.com/is/content/Signify/929004247952_EU.cs_CZ.PROF.FP" TargetMode="External"/><Relationship Id="rId513" Type="http://schemas.openxmlformats.org/officeDocument/2006/relationships/hyperlink" Target="https://www.assets.signify.com/is/image/Signify/LED_Trueforce_LED_Road_58_35W_E27_others_Clear_730_ND-SPP?$highres$" TargetMode="External"/><Relationship Id="rId720" Type="http://schemas.openxmlformats.org/officeDocument/2006/relationships/hyperlink" Target="https://www.assets.signify.com/is/image/Signify/MAS-LEDtube-HE-T5-Mains-EU-20240507-RTP?$highres$" TargetMode="External"/><Relationship Id="rId1350" Type="http://schemas.openxmlformats.org/officeDocument/2006/relationships/hyperlink" Target="https://www.assets.signify.com/is/image/Signify/LPPR1_CDMTC-E_0001?$highres$" TargetMode="External"/><Relationship Id="rId2401" Type="http://schemas.openxmlformats.org/officeDocument/2006/relationships/hyperlink" Target="https://www.assets.signify.com/is/content/Signify/929001901402_EU.cs_CZ.PROF.FP" TargetMode="External"/><Relationship Id="rId1003" Type="http://schemas.openxmlformats.org/officeDocument/2006/relationships/hyperlink" Target="https://www.assets.signify.com/is/image/Signify/LEDcandle_25W_E27_827_FR_P45-SPP?$highres$" TargetMode="External"/><Relationship Id="rId1210" Type="http://schemas.openxmlformats.org/officeDocument/2006/relationships/hyperlink" Target="https://www.assets.signify.com/is/image/Signify/LED-100W-R7S-78mm-WH-ND-SRT4-RTP?$highres$" TargetMode="External"/><Relationship Id="rId3175" Type="http://schemas.openxmlformats.org/officeDocument/2006/relationships/hyperlink" Target="https://www.assets.signify.com/is/content/Signify/MI_WT050C_20200807_FINAL" TargetMode="External"/><Relationship Id="rId3382" Type="http://schemas.openxmlformats.org/officeDocument/2006/relationships/hyperlink" Target="https://www.assets.signify.com/is/content/Signify/online-QIG-for-324165132934-Installation-INI" TargetMode="External"/><Relationship Id="rId2191" Type="http://schemas.openxmlformats.org/officeDocument/2006/relationships/hyperlink" Target="https://www.assets.signify.com/is/content/Signify/929003044502_EU.cs_CZ.PROF.FP" TargetMode="External"/><Relationship Id="rId3035" Type="http://schemas.openxmlformats.org/officeDocument/2006/relationships/hyperlink" Target="https://www.assets.signify.com/is/content/Signify/CoreLine-panel-G6-Installation-Instructions-RC132V" TargetMode="External"/><Relationship Id="rId3242" Type="http://schemas.openxmlformats.org/officeDocument/2006/relationships/hyperlink" Target="https://www.assets.signify.com/is/content/Signify/MI-Coreline-Highbay-G6-PSD-PSU" TargetMode="External"/><Relationship Id="rId163" Type="http://schemas.openxmlformats.org/officeDocument/2006/relationships/hyperlink" Target="https://www.assets.signify.com/is/image/Signify/Philips-CoreLine-panel-G6-All-in-W60L60-RTP?$highres$" TargetMode="External"/><Relationship Id="rId370" Type="http://schemas.openxmlformats.org/officeDocument/2006/relationships/hyperlink" Target="https://www.assets.signify.com/is/image/Signify/CoreLineHighbay_Gen5_BY122P-SPP?$highres$" TargetMode="External"/><Relationship Id="rId2051" Type="http://schemas.openxmlformats.org/officeDocument/2006/relationships/hyperlink" Target="https://www.assets.signify.com/is/content/Signify/929003592502_EU.cs_CZ.PROF.FP" TargetMode="External"/><Relationship Id="rId3102" Type="http://schemas.openxmlformats.org/officeDocument/2006/relationships/hyperlink" Target="https://www.assets.signify.com/is/content/Signify/Ledinaire_Waterproof_WT060C-MI_v2023%2003" TargetMode="External"/><Relationship Id="rId230" Type="http://schemas.openxmlformats.org/officeDocument/2006/relationships/hyperlink" Target="https://www.assets.signify.com/is/image/Signify/L1500-WT060C-SPP-1?$highres$" TargetMode="External"/><Relationship Id="rId2868" Type="http://schemas.openxmlformats.org/officeDocument/2006/relationships/hyperlink" Target="https://www.assets.signify.com/is/content/Signify/913700630766_EU.cs_CZ.PROF.FP" TargetMode="External"/><Relationship Id="rId1677" Type="http://schemas.openxmlformats.org/officeDocument/2006/relationships/hyperlink" Target="https://www.assets.signify.com/is/content/Signify/911401881981_EU.cs_CZ.PROF.FP" TargetMode="External"/><Relationship Id="rId1884" Type="http://schemas.openxmlformats.org/officeDocument/2006/relationships/hyperlink" Target="https://www.assets.signify.com/is/content/Signify/911401874386_EU.cs_CZ.PROF.FP" TargetMode="External"/><Relationship Id="rId2728" Type="http://schemas.openxmlformats.org/officeDocument/2006/relationships/hyperlink" Target="https://www.assets.signify.com/is/content/Signify/928150719835_EU.cs_CZ.PROF.FP" TargetMode="External"/><Relationship Id="rId2935" Type="http://schemas.openxmlformats.org/officeDocument/2006/relationships/hyperlink" Target="https://www.assets.signify.com/is/content/Signify/CoreLine_Downlight_DN142B_Installation_Instructions_PSD" TargetMode="External"/><Relationship Id="rId907" Type="http://schemas.openxmlformats.org/officeDocument/2006/relationships/hyperlink" Target="https://www.assets.signify.com/is/image/Signify/LED_BulbsBulb_A67_100W_1521lm_2700K_E27_NDFrosted-SPP?$highres$" TargetMode="External"/><Relationship Id="rId1537" Type="http://schemas.openxmlformats.org/officeDocument/2006/relationships/hyperlink" Target="https://www.assets.signify.com/is/content/Signify/911401897982_EU.cs_CZ.PROF.FP" TargetMode="External"/><Relationship Id="rId1744" Type="http://schemas.openxmlformats.org/officeDocument/2006/relationships/hyperlink" Target="https://www.assets.signify.com/is/content/Signify/910505100051_EU.cs_CZ.PROF.FP" TargetMode="External"/><Relationship Id="rId1951" Type="http://schemas.openxmlformats.org/officeDocument/2006/relationships/hyperlink" Target="https://www.assets.signify.com/is/content/Signify/911401874983_EU.cs_CZ.PROF.FP" TargetMode="External"/><Relationship Id="rId36" Type="http://schemas.openxmlformats.org/officeDocument/2006/relationships/hyperlink" Target="https://www.assets.signify.com/is/image/Signify/DN145B-G4-10S-PSU-RTP?$highres$" TargetMode="External"/><Relationship Id="rId1604" Type="http://schemas.openxmlformats.org/officeDocument/2006/relationships/hyperlink" Target="https://www.assets.signify.com/is/content/Signify/910930000818_EU.cs_CZ.PROF.FP" TargetMode="External"/><Relationship Id="rId1811" Type="http://schemas.openxmlformats.org/officeDocument/2006/relationships/hyperlink" Target="https://www.assets.signify.com/is/content/Signify/911401812987_EU.cs_CZ.PROF.FP" TargetMode="External"/><Relationship Id="rId3569" Type="http://schemas.openxmlformats.org/officeDocument/2006/relationships/hyperlink" Target="https://www.assets.signify.com/is/content/Signify/LEDtube-Installation-Guide-HF-2-INI" TargetMode="External"/><Relationship Id="rId697" Type="http://schemas.openxmlformats.org/officeDocument/2006/relationships/hyperlink" Target="https://www.assets.signify.com/is/image/Signify/TLED_230V_10-5W-36W_160D_T8ND_PP?$highres$" TargetMode="External"/><Relationship Id="rId2378" Type="http://schemas.openxmlformats.org/officeDocument/2006/relationships/hyperlink" Target="https://www.assets.signify.com/is/content/Signify/929002371502_EU.cs_CZ.PROF.FP" TargetMode="External"/><Relationship Id="rId3429" Type="http://schemas.openxmlformats.org/officeDocument/2006/relationships/hyperlink" Target="https://www.assets.signify.com/is/content/Signify/online-QIG-for-324166166411-MAS-LEDtube-installation-guide-INI" TargetMode="External"/><Relationship Id="rId1187" Type="http://schemas.openxmlformats.org/officeDocument/2006/relationships/hyperlink" Target="https://www.assets.signify.com/is/image/Signify/MAS_LEDspotLV_D_20_100W_827_AR111_40D-SPP?$highres$" TargetMode="External"/><Relationship Id="rId2585" Type="http://schemas.openxmlformats.org/officeDocument/2006/relationships/hyperlink" Target="https://www.assets.signify.com/is/content/Signify/929003079102_EU.cs_CZ.PROF.FP" TargetMode="External"/><Relationship Id="rId2792" Type="http://schemas.openxmlformats.org/officeDocument/2006/relationships/hyperlink" Target="https://www.assets.signify.com/is/content/Signify/928093805125_EU.cs_CZ.PROF.FP" TargetMode="External"/><Relationship Id="rId557" Type="http://schemas.openxmlformats.org/officeDocument/2006/relationships/hyperlink" Target="https://www.assets.signify.com/is/image/Signify/LEDtube_100mm_5W_G24D-1-SPP?$highres$" TargetMode="External"/><Relationship Id="rId764" Type="http://schemas.openxmlformats.org/officeDocument/2006/relationships/hyperlink" Target="https://www.assets.signify.com/is/image/Signify/LEDtube_MAS_G5-SPP?$highres$" TargetMode="External"/><Relationship Id="rId971" Type="http://schemas.openxmlformats.org/officeDocument/2006/relationships/hyperlink" Target="https://www.assets.signify.com/is/image/Signify/LEDbulb_10-65W_E27_A60_765_FR_130D-SPP?$highres$" TargetMode="External"/><Relationship Id="rId1394" Type="http://schemas.openxmlformats.org/officeDocument/2006/relationships/hyperlink" Target="https://www.assets.signify.com/is/image/Signify/HF-P_3-418_TL-D_III_IDC_PP?$highres$" TargetMode="External"/><Relationship Id="rId2238" Type="http://schemas.openxmlformats.org/officeDocument/2006/relationships/hyperlink" Target="https://www.assets.signify.com/is/content/Signify/929003775002_EU.cs_CZ.PROF.FP" TargetMode="External"/><Relationship Id="rId2445" Type="http://schemas.openxmlformats.org/officeDocument/2006/relationships/hyperlink" Target="https://www.assets.signify.com/is/content/Signify/929003012182_EU.cs_CZ.PROF.FP" TargetMode="External"/><Relationship Id="rId2652" Type="http://schemas.openxmlformats.org/officeDocument/2006/relationships/hyperlink" Target="https://www.assets.signify.com/is/content/Signify/929003791202_EU.cs_CZ.PROF.FP" TargetMode="External"/><Relationship Id="rId417" Type="http://schemas.openxmlformats.org/officeDocument/2006/relationships/hyperlink" Target="https://www.assets.signify.com/is/image/Signify/Ledinaire-Floodlight-BVP167-90W-AWB-All-in-RTP?$highres$" TargetMode="External"/><Relationship Id="rId624" Type="http://schemas.openxmlformats.org/officeDocument/2006/relationships/hyperlink" Target="https://www.assets.signify.com/is/image/Signify/LEDtube_1200mm_HO_T8-SPP?$highres$" TargetMode="External"/><Relationship Id="rId831" Type="http://schemas.openxmlformats.org/officeDocument/2006/relationships/hyperlink" Target="https://www.assets.signify.com/is/image/Signify/LS_corner_connector_IP20-EU-SPP?$highres$" TargetMode="External"/><Relationship Id="rId1047" Type="http://schemas.openxmlformats.org/officeDocument/2006/relationships/hyperlink" Target="https://www.assets.signify.com/is/image/Signify/LED_60W_P48_E27_WW_FR_ND_1SRT4_1-SPP?$highres$" TargetMode="External"/><Relationship Id="rId1254" Type="http://schemas.openxmlformats.org/officeDocument/2006/relationships/hyperlink" Target="https://www.assets.signify.com/is/image/Signify/LPPR1_TL-DCOL_YELLOW_G13?$highres$" TargetMode="External"/><Relationship Id="rId1461" Type="http://schemas.openxmlformats.org/officeDocument/2006/relationships/hyperlink" Target="https://www.assets.signify.com/is/image/Signify/GPPR1_SKD_0001?$highres$" TargetMode="External"/><Relationship Id="rId2305" Type="http://schemas.openxmlformats.org/officeDocument/2006/relationships/hyperlink" Target="https://www.assets.signify.com/is/content/Signify/929003480202_EU.cs_CZ.PROF.FP" TargetMode="External"/><Relationship Id="rId2512" Type="http://schemas.openxmlformats.org/officeDocument/2006/relationships/hyperlink" Target="https://www.assets.signify.com/is/content/Signify/929003485202_EU.cs_CZ.PROF.FP" TargetMode="External"/><Relationship Id="rId1114" Type="http://schemas.openxmlformats.org/officeDocument/2006/relationships/hyperlink" Target="https://www.assets.signify.com/is/image/Signify/LEDspotMV_GU10_MR16_ND_PP?$highres$" TargetMode="External"/><Relationship Id="rId1321" Type="http://schemas.openxmlformats.org/officeDocument/2006/relationships/hyperlink" Target="https://www.assets.signify.com/is/image/Signify/lppr1_cdo-et_e27?$highres$" TargetMode="External"/><Relationship Id="rId3079" Type="http://schemas.openxmlformats.org/officeDocument/2006/relationships/hyperlink" Target="https://www.assets.signify.com/is/content/Signify/Surface-mounted-MI-EU-RC059Z" TargetMode="External"/><Relationship Id="rId3286" Type="http://schemas.openxmlformats.org/officeDocument/2006/relationships/hyperlink" Target="https://www.assets.signify.com/is/content/Signify/MI_Coreline%20tempo%20small%20gen2" TargetMode="External"/><Relationship Id="rId3493" Type="http://schemas.openxmlformats.org/officeDocument/2006/relationships/hyperlink" Target="https://www.assets.signify.com/is/content/Signify/LEDtube_Installation_Guide-INI" TargetMode="External"/><Relationship Id="rId2095" Type="http://schemas.openxmlformats.org/officeDocument/2006/relationships/hyperlink" Target="https://www.assets.signify.com/is/content/Signify/929004242102_EU.cs_CZ.PROF.FP" TargetMode="External"/><Relationship Id="rId3146" Type="http://schemas.openxmlformats.org/officeDocument/2006/relationships/hyperlink" Target="https://www.assets.signify.com/is/content/Signify/CoreLine%20waterproof%20WT120C%20G2%20PSU_2023%2005" TargetMode="External"/><Relationship Id="rId3353" Type="http://schemas.openxmlformats.org/officeDocument/2006/relationships/hyperlink" Target="https://www.assets.signify.com/is/content/Signify/LEDTForce_SONT_Installation_Guide-INI" TargetMode="External"/><Relationship Id="rId274" Type="http://schemas.openxmlformats.org/officeDocument/2006/relationships/hyperlink" Target="https://www.assets.signify.com/is/image/Signify/CoreLine_Waterproof_WT120C%20G2%20PCU%20-%20SPP?$highres$" TargetMode="External"/><Relationship Id="rId481" Type="http://schemas.openxmlformats.org/officeDocument/2006/relationships/hyperlink" Target="https://www.assets.signify.com/is/image/Signify/PILA_Waterproof%20Classic%20TW%201500%2045C?$highres$" TargetMode="External"/><Relationship Id="rId2162" Type="http://schemas.openxmlformats.org/officeDocument/2006/relationships/hyperlink" Target="https://www.assets.signify.com/is/content/Signify/929002997302_EU.cs_CZ.PROF.FP" TargetMode="External"/><Relationship Id="rId3006" Type="http://schemas.openxmlformats.org/officeDocument/2006/relationships/hyperlink" Target="https://www.assets.signify.com/is/content/Signify/MI%20CoreLine%20Projector%20gen2_ST151T-INI%20Sep%202021" TargetMode="External"/><Relationship Id="rId3560" Type="http://schemas.openxmlformats.org/officeDocument/2006/relationships/hyperlink" Target="https://www.assets.signify.com/is/content/Signify/LEDtube_Installation_Guide_HF_2-INI" TargetMode="External"/><Relationship Id="rId134" Type="http://schemas.openxmlformats.org/officeDocument/2006/relationships/hyperlink" Target="https://www.assets.signify.com/is/image/Signify/Philips-Ledinaire-wall-switch-EcoSet-HR-Q1-2024-RTP?$highres$" TargetMode="External"/><Relationship Id="rId3213" Type="http://schemas.openxmlformats.org/officeDocument/2006/relationships/hyperlink" Target="https://www.assets.signify.com/is/content/Signify/Coreline-Highbay-G5-MI-PSU-PSD" TargetMode="External"/><Relationship Id="rId3420" Type="http://schemas.openxmlformats.org/officeDocument/2006/relationships/hyperlink" Target="https://www.assets.signify.com/is/content/Signify/online-QIG-for-324166166411-MAS-LEDtube-INI" TargetMode="External"/><Relationship Id="rId341" Type="http://schemas.openxmlformats.org/officeDocument/2006/relationships/hyperlink" Target="https://www.assets.signify.com/is/image/Signify/CoreLine%20High-bay%20Value_BY101P_SPP?$highres$" TargetMode="External"/><Relationship Id="rId2022" Type="http://schemas.openxmlformats.org/officeDocument/2006/relationships/hyperlink" Target="https://www.assets.signify.com/is/content/Signify/929003756702_EU.cs_CZ.PROF.FP" TargetMode="External"/><Relationship Id="rId2979" Type="http://schemas.openxmlformats.org/officeDocument/2006/relationships/hyperlink" Target="https://www.assets.signify.com/is/content/Signify/EM150B-REC-1S-OA-CO-UI" TargetMode="External"/><Relationship Id="rId201" Type="http://schemas.openxmlformats.org/officeDocument/2006/relationships/hyperlink" Target="https://www.assets.signify.com/is/image/Signify/Ledinaire-surface-mounted-SM065C-RTP?$highres$" TargetMode="External"/><Relationship Id="rId1788" Type="http://schemas.openxmlformats.org/officeDocument/2006/relationships/hyperlink" Target="https://www.assets.signify.com/is/content/Signify/911401850487_EU.cs_CZ.PROF.FP" TargetMode="External"/><Relationship Id="rId1995" Type="http://schemas.openxmlformats.org/officeDocument/2006/relationships/hyperlink" Target="https://www.assets.signify.com/is/content/Signify/929003530802_EU.cs_CZ.PROF.FP" TargetMode="External"/><Relationship Id="rId2839" Type="http://schemas.openxmlformats.org/officeDocument/2006/relationships/hyperlink" Target="https://www.assets.signify.com/is/content/Signify/913713031966_EU.cs_CZ.PROF.FP" TargetMode="External"/><Relationship Id="rId1648" Type="http://schemas.openxmlformats.org/officeDocument/2006/relationships/hyperlink" Target="https://www.assets.signify.com/is/content/Signify/911401880581_EU.cs_CZ.PROF.FP" TargetMode="External"/><Relationship Id="rId1508" Type="http://schemas.openxmlformats.org/officeDocument/2006/relationships/hyperlink" Target="https://www.assets.signify.com/is/content/Signify/910505103598_EU.cs_CZ.PROF.FP" TargetMode="External"/><Relationship Id="rId1855" Type="http://schemas.openxmlformats.org/officeDocument/2006/relationships/hyperlink" Target="https://www.assets.signify.com/is/content/Signify/911401554245_EU.cs_CZ.PROF.FP" TargetMode="External"/><Relationship Id="rId2906" Type="http://schemas.openxmlformats.org/officeDocument/2006/relationships/hyperlink" Target="https://www.assets.signify.com/is/content/Signify/913700232103_EU.cs_CZ.PROF.FP" TargetMode="External"/><Relationship Id="rId3070" Type="http://schemas.openxmlformats.org/officeDocument/2006/relationships/hyperlink" Target="https://www.assets.signify.com/is/content/Signify/Ledinaire%20panel%20standard%20version%20MI" TargetMode="External"/><Relationship Id="rId1715" Type="http://schemas.openxmlformats.org/officeDocument/2006/relationships/hyperlink" Target="https://www.assets.signify.com/is/content/Signify/911401807885_EU.cs_CZ.PROF.FP" TargetMode="External"/><Relationship Id="rId1922" Type="http://schemas.openxmlformats.org/officeDocument/2006/relationships/hyperlink" Target="https://www.assets.signify.com/is/content/Signify/910925868646_EU.cs_CZ.PROF.FP" TargetMode="External"/><Relationship Id="rId2489" Type="http://schemas.openxmlformats.org/officeDocument/2006/relationships/hyperlink" Target="https://www.assets.signify.com/is/content/Signify/929002969602_EU.cs_CZ.PROF.FP" TargetMode="External"/><Relationship Id="rId2696" Type="http://schemas.openxmlformats.org/officeDocument/2006/relationships/hyperlink" Target="https://www.assets.signify.com/is/content/Signify/928048501605_EU.cs_CZ.PROF.FP" TargetMode="External"/><Relationship Id="rId668" Type="http://schemas.openxmlformats.org/officeDocument/2006/relationships/hyperlink" Target="https://www.assets.signify.com/is/image/Signify/LEDtube_PRO_1200mm_12W_G13_850_1800lm-SPP?$highres$" TargetMode="External"/><Relationship Id="rId875" Type="http://schemas.openxmlformats.org/officeDocument/2006/relationships/hyperlink" Target="https://www.assets.signify.com/is/image/Signify/LED_BulbsBulb_A67_100W_1521lm_2700K_E27_NDFrosted-SPP?$highres$" TargetMode="External"/><Relationship Id="rId1298" Type="http://schemas.openxmlformats.org/officeDocument/2006/relationships/hyperlink" Target="https://www.assets.signify.com/is/image/Signify/lppr1_sontapia_plus-xtra_e40?$highres$" TargetMode="External"/><Relationship Id="rId2349" Type="http://schemas.openxmlformats.org/officeDocument/2006/relationships/hyperlink" Target="https://www.assets.signify.com/is/content/Signify/929002372602_EU.cs_CZ.PROF.FP" TargetMode="External"/><Relationship Id="rId2556" Type="http://schemas.openxmlformats.org/officeDocument/2006/relationships/hyperlink" Target="https://www.assets.signify.com/is/content/Signify/929004256402_EU.cs_CZ.PROF.FP" TargetMode="External"/><Relationship Id="rId2763" Type="http://schemas.openxmlformats.org/officeDocument/2006/relationships/hyperlink" Target="https://www.assets.signify.com/is/content/Signify/928070319230_EU.cs_CZ.PROF.FP" TargetMode="External"/><Relationship Id="rId2970" Type="http://schemas.openxmlformats.org/officeDocument/2006/relationships/hyperlink" Target="https://www.assets.signify.com/is/content/Signify/127075007928_Release_CoreLine%20Recessed%20Spot%20gen2_D78-1200lm%20PSR_manual" TargetMode="External"/><Relationship Id="rId360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528" Type="http://schemas.openxmlformats.org/officeDocument/2006/relationships/hyperlink" Target="https://www.assets.signify.com/is/image/Signify/LEDTForce_ED90_E27-SPP?$highres$" TargetMode="External"/><Relationship Id="rId735" Type="http://schemas.openxmlformats.org/officeDocument/2006/relationships/hyperlink" Target="https://www.assets.signify.com/is/image/Signify/ESSENTIAL_LEDtube_8_16W_G5_830_865_APR-SPP?$highres$" TargetMode="External"/><Relationship Id="rId942" Type="http://schemas.openxmlformats.org/officeDocument/2006/relationships/hyperlink" Target="https://www.assets.signify.com/is/image/Signify/Vintage_40W_E27_G200_GOLD_RCA-SPP?$highres$" TargetMode="External"/><Relationship Id="rId1158" Type="http://schemas.openxmlformats.org/officeDocument/2006/relationships/hyperlink" Target="https://www.assets.signify.com/is/image/Signify/LEDspots_MAS_MR16_GU5_3-SPP?$highres$" TargetMode="External"/><Relationship Id="rId1365" Type="http://schemas.openxmlformats.org/officeDocument/2006/relationships/hyperlink" Target="https://www.assets.signify.com/is/image/Signify/LPPR1_CDM-RM_0008?$highres$" TargetMode="External"/><Relationship Id="rId1572" Type="http://schemas.openxmlformats.org/officeDocument/2006/relationships/hyperlink" Target="https://www.assets.signify.com/is/content/Signify/911401873887_EU.cs_CZ.PROF.FP" TargetMode="External"/><Relationship Id="rId2209" Type="http://schemas.openxmlformats.org/officeDocument/2006/relationships/hyperlink" Target="https://www.assets.signify.com/is/content/Signify/929003596302_EU.cs_CZ.PROF.FP" TargetMode="External"/><Relationship Id="rId2416" Type="http://schemas.openxmlformats.org/officeDocument/2006/relationships/hyperlink" Target="https://www.assets.signify.com/is/content/Signify/929002306309_EU.cs_CZ.PROF.FP" TargetMode="External"/><Relationship Id="rId2623" Type="http://schemas.openxmlformats.org/officeDocument/2006/relationships/hyperlink" Target="https://www.assets.signify.com/is/content/Signify/929003043302_EU.cs_CZ.PROF.FP" TargetMode="External"/><Relationship Id="rId1018" Type="http://schemas.openxmlformats.org/officeDocument/2006/relationships/hyperlink" Target="https://www.assets.signify.com/is/image/Signify/MZD_LEDCLA_40W_P45_E14-SPP?$highres$" TargetMode="External"/><Relationship Id="rId1225" Type="http://schemas.openxmlformats.org/officeDocument/2006/relationships/hyperlink" Target="https://www.assets.signify.com/is/image/Signify/LPPR1_ITUBAPE_E14_T25_CL?$highres$" TargetMode="External"/><Relationship Id="rId1432" Type="http://schemas.openxmlformats.org/officeDocument/2006/relationships/hyperlink" Target="https://www.assets.signify.com/is/image/Signify/GPPR1_MTL-SHRD_0002?$highres$" TargetMode="External"/><Relationship Id="rId2830" Type="http://schemas.openxmlformats.org/officeDocument/2006/relationships/hyperlink" Target="https://www.assets.signify.com/is/content/Signify/913700192966_EU.cs_CZ.PROF.FP" TargetMode="External"/><Relationship Id="rId71" Type="http://schemas.openxmlformats.org/officeDocument/2006/relationships/hyperlink" Target="https://www.assets.signify.com/is/image/Signify/CoreLine_Recessed_Spot-RS141B_Adjustable_ALU-SPP?$highres$" TargetMode="External"/><Relationship Id="rId802" Type="http://schemas.openxmlformats.org/officeDocument/2006/relationships/hyperlink" Target="https://www.assets.signify.com/is/image/Signify/MAS_LEDstrip_5M-SPP?$highres$" TargetMode="External"/><Relationship Id="rId3397" Type="http://schemas.openxmlformats.org/officeDocument/2006/relationships/hyperlink" Target="https://www.assets.signify.com/is/content/Signify/LEDtube_PLL_HF_Installation_Guide-INI" TargetMode="External"/><Relationship Id="rId178" Type="http://schemas.openxmlformats.org/officeDocument/2006/relationships/hyperlink" Target="https://www.assets.signify.com/is/image/Signify/CoreLine-recessed-G4-W60L60-All-in-logo-RTP?$highres$" TargetMode="External"/><Relationship Id="rId3257" Type="http://schemas.openxmlformats.org/officeDocument/2006/relationships/hyperlink" Target="https://www.assets.signify.com/is/content/Signify/MI-Coreline-Highbay-G6-PSD-PSU" TargetMode="External"/><Relationship Id="rId3464" Type="http://schemas.openxmlformats.org/officeDocument/2006/relationships/hyperlink" Target="https://www.assets.signify.com/is/content/Signify/online-QIG-for-324166174411-MAS-Corepro-LEDtube-INI" TargetMode="External"/><Relationship Id="rId385" Type="http://schemas.openxmlformats.org/officeDocument/2006/relationships/hyperlink" Target="https://www.assets.signify.com/is/image/Signify/CL-HB-G6-BY121P-PSU-PSD-RTP?$highres$" TargetMode="External"/><Relationship Id="rId592" Type="http://schemas.openxmlformats.org/officeDocument/2006/relationships/hyperlink" Target="https://www.assets.signify.com/is/image/Signify/LEDtube_COR_PLT_6_5W_GX24Q2-SPP?$highres$" TargetMode="External"/><Relationship Id="rId2066" Type="http://schemas.openxmlformats.org/officeDocument/2006/relationships/hyperlink" Target="https://www.assets.signify.com/is/content/Signify/929003576902_EU.cs_CZ.PROF.FP" TargetMode="External"/><Relationship Id="rId2273" Type="http://schemas.openxmlformats.org/officeDocument/2006/relationships/hyperlink" Target="https://www.assets.signify.com/is/content/Signify/929002695302_EU.cs_CZ.PROF.FP" TargetMode="External"/><Relationship Id="rId2480" Type="http://schemas.openxmlformats.org/officeDocument/2006/relationships/hyperlink" Target="https://www.assets.signify.com/is/content/Signify/929002966802_EU.cs_CZ.PROF.FP" TargetMode="External"/><Relationship Id="rId3117" Type="http://schemas.openxmlformats.org/officeDocument/2006/relationships/hyperlink" Target="https://www.assets.signify.com/is/content/Signify/Manual%20Instruction_Ledinaire%20waterproof%20WT065C%20All_In_v202305" TargetMode="External"/><Relationship Id="rId3324" Type="http://schemas.openxmlformats.org/officeDocument/2006/relationships/hyperlink" Target="https://www.assets.signify.com/is/content/Signify/PILA_Wall_Mounted_WL007C-MI" TargetMode="External"/><Relationship Id="rId3531" Type="http://schemas.openxmlformats.org/officeDocument/2006/relationships/hyperlink" Target="https://www.assets.signify.com/is/content/Signify/LEDtube_Installation_Guide_T5-INI" TargetMode="External"/><Relationship Id="rId245" Type="http://schemas.openxmlformats.org/officeDocument/2006/relationships/hyperlink" Target="https://www.assets.signify.com/is/image/Signify/CoreLine_Waterproof_WT120C%20G2%20PCU%20-%20SPP?$highres$" TargetMode="External"/><Relationship Id="rId452" Type="http://schemas.openxmlformats.org/officeDocument/2006/relationships/hyperlink" Target="https://www.assets.signify.com/is/image/Signify/CoreLine_Malaga_LED-BRP102-SPP?$highres$" TargetMode="External"/><Relationship Id="rId1082" Type="http://schemas.openxmlformats.org/officeDocument/2006/relationships/hyperlink" Target="https://www.assets.signify.com/is/image/Signify/LEDspot_35W_GU10_25D-SPP?$highres$" TargetMode="External"/><Relationship Id="rId2133" Type="http://schemas.openxmlformats.org/officeDocument/2006/relationships/hyperlink" Target="https://www.assets.signify.com/is/content/Signify/929001875132_EU.cs_CZ.PROF.FP" TargetMode="External"/><Relationship Id="rId2340" Type="http://schemas.openxmlformats.org/officeDocument/2006/relationships/hyperlink" Target="https://www.assets.signify.com/is/content/Signify/929002025702_EU.cs_CZ.PROF.FP" TargetMode="External"/><Relationship Id="rId105" Type="http://schemas.openxmlformats.org/officeDocument/2006/relationships/hyperlink" Target="https://www.assets.signify.com/is/image/Signify/Coreline%20Projector_gen2_ST151T_WH_%2030S_SPP2?$highres$" TargetMode="External"/><Relationship Id="rId312" Type="http://schemas.openxmlformats.org/officeDocument/2006/relationships/hyperlink" Target="https://www.assets.signify.com/is/image/Signify/Ledinaire%20Batten_BN021_L1200_SPP-01?$highres$" TargetMode="External"/><Relationship Id="rId2200" Type="http://schemas.openxmlformats.org/officeDocument/2006/relationships/hyperlink" Target="https://www.assets.signify.com/is/content/Signify/929001908902_EU.cs_CZ.PROF.FP" TargetMode="External"/><Relationship Id="rId1899" Type="http://schemas.openxmlformats.org/officeDocument/2006/relationships/hyperlink" Target="https://www.assets.signify.com/is/content/Signify/912300060468_EU.cs_CZ.PROF.FP" TargetMode="External"/><Relationship Id="rId1759" Type="http://schemas.openxmlformats.org/officeDocument/2006/relationships/hyperlink" Target="https://www.assets.signify.com/is/content/Signify/911401816687_EU.cs_CZ.PROF.FP" TargetMode="External"/><Relationship Id="rId1966" Type="http://schemas.openxmlformats.org/officeDocument/2006/relationships/hyperlink" Target="https://www.assets.signify.com/is/content/Signify/929002485202_EU.cs_CZ.PROF.FP" TargetMode="External"/><Relationship Id="rId3181" Type="http://schemas.openxmlformats.org/officeDocument/2006/relationships/hyperlink" Target="https://www.assets.signify.com/is/content/Signify/BN021C%20EU-MI-0427_Final%20v3" TargetMode="External"/><Relationship Id="rId1619" Type="http://schemas.openxmlformats.org/officeDocument/2006/relationships/hyperlink" Target="https://www.assets.signify.com/is/content/Signify/911401877485_EU.cs_CZ.PROF.FP" TargetMode="External"/><Relationship Id="rId1826" Type="http://schemas.openxmlformats.org/officeDocument/2006/relationships/hyperlink" Target="https://www.assets.signify.com/is/content/Signify/911401630508_EU.cs_CZ.PROF.FP" TargetMode="External"/><Relationship Id="rId3041" Type="http://schemas.openxmlformats.org/officeDocument/2006/relationships/hyperlink" Target="https://www.assets.signify.com/is/content/Signify/CoreLine-panel-G6-Installation-Instructions-RC132V" TargetMode="External"/><Relationship Id="rId779" Type="http://schemas.openxmlformats.org/officeDocument/2006/relationships/hyperlink" Target="https://www.assets.signify.com/is/image/Signify/CorePro-LEDtube-HF-1200mm-RTP?$highres$" TargetMode="External"/><Relationship Id="rId986" Type="http://schemas.openxmlformats.org/officeDocument/2006/relationships/hyperlink" Target="https://www.assets.signify.com/is/image/Signify/LED-CLA-40W-B35-E14-2700K-CL-UE-SRT4-RTP?$highres$" TargetMode="External"/><Relationship Id="rId2667" Type="http://schemas.openxmlformats.org/officeDocument/2006/relationships/hyperlink" Target="https://www.assets.signify.com/is/content/Signify/CZ.cs_CZ.8719514263567" TargetMode="External"/><Relationship Id="rId639" Type="http://schemas.openxmlformats.org/officeDocument/2006/relationships/hyperlink" Target="https://www.assets.signify.com/is/image/Signify/LEDtube_220-240V_G13_4ft-SPP?$highres$" TargetMode="External"/><Relationship Id="rId1269" Type="http://schemas.openxmlformats.org/officeDocument/2006/relationships/hyperlink" Target="https://www.assets.signify.com/is/image/Signify/LPPR1_TL-X?$highres$" TargetMode="External"/><Relationship Id="rId1476" Type="http://schemas.openxmlformats.org/officeDocument/2006/relationships/hyperlink" Target="https://www.assets.signify.com/is/content/Signify/929003165532_EU.cs_CZ.PROF.FP" TargetMode="External"/><Relationship Id="rId2874" Type="http://schemas.openxmlformats.org/officeDocument/2006/relationships/hyperlink" Target="https://www.assets.signify.com/is/content/Signify/913700418066_EU.cs_CZ.PROF.FP" TargetMode="External"/><Relationship Id="rId846" Type="http://schemas.openxmlformats.org/officeDocument/2006/relationships/hyperlink" Target="https://www.assets.signify.com/is/image/Signify/LED_CLA_60W_A60_E27_3000K_FR_UE_SRT4-SPP?$highres$" TargetMode="External"/><Relationship Id="rId1129" Type="http://schemas.openxmlformats.org/officeDocument/2006/relationships/hyperlink" Target="https://www.assets.signify.com/is/image/Signify/LEDspot_50W_GU10_830_35D-SPP?$highres$" TargetMode="External"/><Relationship Id="rId1683" Type="http://schemas.openxmlformats.org/officeDocument/2006/relationships/hyperlink" Target="https://www.assets.signify.com/is/content/Signify/911401842287_EU.cs_CZ.PROF.FP" TargetMode="External"/><Relationship Id="rId1890" Type="http://schemas.openxmlformats.org/officeDocument/2006/relationships/hyperlink" Target="https://www.assets.signify.com/is/content/Signify/911401883386_EU.cs_CZ.PROF.FP" TargetMode="External"/><Relationship Id="rId2527" Type="http://schemas.openxmlformats.org/officeDocument/2006/relationships/hyperlink" Target="https://www.assets.signify.com/is/content/Signify/929001346702_EU.cs_CZ.PROF.FP" TargetMode="External"/><Relationship Id="rId2734" Type="http://schemas.openxmlformats.org/officeDocument/2006/relationships/hyperlink" Target="https://www.assets.signify.com/is/content/Signify/928152700028_EU.cs_CZ.PROF.FP" TargetMode="External"/><Relationship Id="rId2941" Type="http://schemas.openxmlformats.org/officeDocument/2006/relationships/hyperlink" Target="https://www.assets.signify.com/is/content/Signify/CoreLine_Downlight_DN142B_Installation_Instructions_PSD" TargetMode="External"/><Relationship Id="rId706" Type="http://schemas.openxmlformats.org/officeDocument/2006/relationships/hyperlink" Target="https://www.assets.signify.com/is/image/Signify/LEDtube_T8_G13_MAS1-SPP?$highres$" TargetMode="External"/><Relationship Id="rId913" Type="http://schemas.openxmlformats.org/officeDocument/2006/relationships/hyperlink" Target="https://www.assets.signify.com/is/image/Signify/LEDbulb_A65_E27_FR_P1-SPP?$highres$" TargetMode="External"/><Relationship Id="rId1336" Type="http://schemas.openxmlformats.org/officeDocument/2006/relationships/hyperlink" Target="https://www.assets.signify.com/is/image/Signify/LPPR1_CDM-T_0005?$highres$" TargetMode="External"/><Relationship Id="rId1543" Type="http://schemas.openxmlformats.org/officeDocument/2006/relationships/hyperlink" Target="https://www.assets.signify.com/is/content/Signify/911401898082_EU.cs_CZ.PROF.FP" TargetMode="External"/><Relationship Id="rId1750" Type="http://schemas.openxmlformats.org/officeDocument/2006/relationships/hyperlink" Target="https://www.assets.signify.com/is/content/Signify/910505100053_EU.cs_CZ.PROF.FP" TargetMode="External"/><Relationship Id="rId2801" Type="http://schemas.openxmlformats.org/officeDocument/2006/relationships/hyperlink" Target="https://www.assets.signify.com/is/content/Signify/928187405130_EU.cs_CZ.PROF.FP" TargetMode="External"/><Relationship Id="rId42" Type="http://schemas.openxmlformats.org/officeDocument/2006/relationships/hyperlink" Target="https://www.assets.signify.com/is/image/Signify/Coreline_SlimDownlight-DN145C_20S_SPP?$highres$" TargetMode="External"/><Relationship Id="rId1403" Type="http://schemas.openxmlformats.org/officeDocument/2006/relationships/hyperlink" Target="https://www.assets.signify.com/is/image/Signify/GPPR1_PINTTL52_PHL?$highres$" TargetMode="External"/><Relationship Id="rId1610" Type="http://schemas.openxmlformats.org/officeDocument/2006/relationships/hyperlink" Target="https://www.assets.signify.com/is/content/Signify/911401875685_EU.cs_CZ.PROF.FP" TargetMode="External"/><Relationship Id="rId3368" Type="http://schemas.openxmlformats.org/officeDocument/2006/relationships/hyperlink" Target="https://www.assets.signify.com/is/content/Signify/LEDTForce_HPL_2_NC_Installation_Guide-INI" TargetMode="External"/><Relationship Id="rId3575" Type="http://schemas.openxmlformats.org/officeDocument/2006/relationships/hyperlink" Target="https://www.assets.signify.com/is/content/Signify/LEDtube-Installation-Guide-HF-2-INI" TargetMode="External"/><Relationship Id="rId289" Type="http://schemas.openxmlformats.org/officeDocument/2006/relationships/hyperlink" Target="https://www.assets.signify.com/is/image/Signify/WT120Z-TW-5x2-5-RTP?$highres$" TargetMode="External"/><Relationship Id="rId496" Type="http://schemas.openxmlformats.org/officeDocument/2006/relationships/hyperlink" Target="https://www.assets.signify.com/is/image/Signify/LEDTForce_MAS_SONT_EU1_T52_E40-SPP?$highres$" TargetMode="External"/><Relationship Id="rId2177" Type="http://schemas.openxmlformats.org/officeDocument/2006/relationships/hyperlink" Target="https://www.assets.signify.com/is/content/Signify/929003648602_EU.cs_CZ.PROF.FP" TargetMode="External"/><Relationship Id="rId2384" Type="http://schemas.openxmlformats.org/officeDocument/2006/relationships/hyperlink" Target="https://www.assets.signify.com/is/content/Signify/CZ.cs_CZ.8721103049032" TargetMode="External"/><Relationship Id="rId2591" Type="http://schemas.openxmlformats.org/officeDocument/2006/relationships/hyperlink" Target="https://www.assets.signify.com/is/content/Signify/929003079302_EU.cs_CZ.PROF.FP" TargetMode="External"/><Relationship Id="rId3228" Type="http://schemas.openxmlformats.org/officeDocument/2006/relationships/hyperlink" Target="https://www.assets.signify.com/is/content/Signify/Coreline-Highbay-G5-MI-PSU-PSD" TargetMode="External"/><Relationship Id="rId3435" Type="http://schemas.openxmlformats.org/officeDocument/2006/relationships/hyperlink" Target="https://www.assets.signify.com/is/content/Signify/online-QIG-for-324166166411-MAS-LEDtube-installation-guide-INI" TargetMode="External"/><Relationship Id="rId149" Type="http://schemas.openxmlformats.org/officeDocument/2006/relationships/hyperlink" Target="https://www.assets.signify.com/is/image/Signify/CoreLine-panel-G6-W60L60-RTP?$highres$" TargetMode="External"/><Relationship Id="rId356" Type="http://schemas.openxmlformats.org/officeDocument/2006/relationships/hyperlink" Target="https://www.assets.signify.com/is/image/Signify/CoreLineHighbay_Gen5_BY121P-SPP?$highres$" TargetMode="External"/><Relationship Id="rId563" Type="http://schemas.openxmlformats.org/officeDocument/2006/relationships/hyperlink" Target="https://www.assets.signify.com/is/image/Signify/CorePro-LED-PLC-3CCT-2P-G24d-20241203-RTP?$highres$" TargetMode="External"/><Relationship Id="rId770" Type="http://schemas.openxmlformats.org/officeDocument/2006/relationships/hyperlink" Target="https://www.assets.signify.com/is/image/Signify/LEDtube_MAS_G5-SPP?$highres$" TargetMode="External"/><Relationship Id="rId1193" Type="http://schemas.openxmlformats.org/officeDocument/2006/relationships/hyperlink" Target="https://www.assets.signify.com/is/image/Signify/LED-10W-G4-WW-12V-ND-micro-2SRT6-RTP?$highres$" TargetMode="External"/><Relationship Id="rId2037" Type="http://schemas.openxmlformats.org/officeDocument/2006/relationships/hyperlink" Target="https://www.assets.signify.com/is/content/Signify/929003757902_EU.cs_CZ.PROF.FP" TargetMode="External"/><Relationship Id="rId2244" Type="http://schemas.openxmlformats.org/officeDocument/2006/relationships/hyperlink" Target="https://www.assets.signify.com/is/content/Signify/929003775302_EU.cs_CZ.PROF.FP" TargetMode="External"/><Relationship Id="rId2451" Type="http://schemas.openxmlformats.org/officeDocument/2006/relationships/hyperlink" Target="https://www.assets.signify.com/is/content/Signify/929003060202_EU.cs_CZ.PROF.FP" TargetMode="External"/><Relationship Id="rId216" Type="http://schemas.openxmlformats.org/officeDocument/2006/relationships/hyperlink" Target="https://www.assets.signify.com/is/image/Signify/CoreLine%20FastSet%20SM155C_wall-mounted%20horizontal%201_SPP?$highres$" TargetMode="External"/><Relationship Id="rId423" Type="http://schemas.openxmlformats.org/officeDocument/2006/relationships/hyperlink" Target="https://www.assets.signify.com/is/image/Signify/CoreLine_tempo%20small%20gen2-BVP111_DGR-SPP-2?$highres$" TargetMode="External"/><Relationship Id="rId1053" Type="http://schemas.openxmlformats.org/officeDocument/2006/relationships/hyperlink" Target="https://www.assets.signify.com/is/image/Signify/LEDbulb_CLA_T25L_E14_CL-SPP?$highres$" TargetMode="External"/><Relationship Id="rId1260" Type="http://schemas.openxmlformats.org/officeDocument/2006/relationships/hyperlink" Target="https://www.assets.signify.com/is/image/Signify/LPPR1_TL-D8_G13?$highres$" TargetMode="External"/><Relationship Id="rId2104" Type="http://schemas.openxmlformats.org/officeDocument/2006/relationships/hyperlink" Target="https://www.assets.signify.com/is/content/Signify/929002021602_EU.cs_CZ.PROF.FP" TargetMode="External"/><Relationship Id="rId3502" Type="http://schemas.openxmlformats.org/officeDocument/2006/relationships/hyperlink" Target="https://www.assets.signify.com/is/content/Signify/LEDtube_Installation_Guide_HF_1-INI" TargetMode="External"/><Relationship Id="rId630" Type="http://schemas.openxmlformats.org/officeDocument/2006/relationships/hyperlink" Target="https://www.assets.signify.com/is/image/Signify/LEDtube_1200mm_HO_T8-SPP?$highres$" TargetMode="External"/><Relationship Id="rId2311" Type="http://schemas.openxmlformats.org/officeDocument/2006/relationships/hyperlink" Target="https://www.assets.signify.com/is/content/Signify/929003625302_EU.cs_CZ.PROF.FP" TargetMode="External"/><Relationship Id="rId1120" Type="http://schemas.openxmlformats.org/officeDocument/2006/relationships/hyperlink" Target="https://www.assets.signify.com/is/image/Signify/LEDspotMV_GU10_MR16_ND_PP?$highres$" TargetMode="External"/><Relationship Id="rId1937" Type="http://schemas.openxmlformats.org/officeDocument/2006/relationships/hyperlink" Target="https://www.assets.signify.com/is/content/Signify/911401774752_EU.cs_CZ.PROF.FP" TargetMode="External"/><Relationship Id="rId3085" Type="http://schemas.openxmlformats.org/officeDocument/2006/relationships/hyperlink" Target="https://www.assets.signify.com/is/content/Signify/MI-SM065C-Ledinaire-surface-mounted-2024" TargetMode="External"/><Relationship Id="rId3292" Type="http://schemas.openxmlformats.org/officeDocument/2006/relationships/hyperlink" Target="https://www.assets.signify.com/is/content/Signify/583443000020863-583_CoreLine%20Tempo%20Medium_MI" TargetMode="External"/><Relationship Id="rId3152" Type="http://schemas.openxmlformats.org/officeDocument/2006/relationships/hyperlink" Target="https://www.assets.signify.com/is/content/Signify/Installation%20instruction_CoreLine%20waterproof%20WT120C%20standard_2023%2005" TargetMode="External"/><Relationship Id="rId280" Type="http://schemas.openxmlformats.org/officeDocument/2006/relationships/hyperlink" Target="https://www.assets.signify.com/is/image/Signify/CoreLine_Waterproof_WT120C%20G2%20L1500%20PSU%20-%20SPP?$highres$" TargetMode="External"/><Relationship Id="rId3012" Type="http://schemas.openxmlformats.org/officeDocument/2006/relationships/hyperlink" Target="https://www.assets.signify.com/is/content/Signify/IIII9_RCS750I_0001" TargetMode="External"/><Relationship Id="rId140" Type="http://schemas.openxmlformats.org/officeDocument/2006/relationships/hyperlink" Target="https://www.assets.signify.com/is/image/Signify/Ledinaire_panel_G5_60x60-SPP?$highres$" TargetMode="External"/><Relationship Id="rId6" Type="http://schemas.openxmlformats.org/officeDocument/2006/relationships/hyperlink" Target="https://www.assets.signify.com/is/image/Signify/DN065B_G4_Trim_Accessory_Silver-SPP?$highres$" TargetMode="External"/><Relationship Id="rId2778" Type="http://schemas.openxmlformats.org/officeDocument/2006/relationships/hyperlink" Target="https://www.assets.signify.com/is/content/Signify/928094305125_EU.cs_CZ.PROF.FP" TargetMode="External"/><Relationship Id="rId2985" Type="http://schemas.openxmlformats.org/officeDocument/2006/relationships/hyperlink" Target="https://www.assets.signify.com/is/content/Signify/EM154C-HO-BKD-15S-UI" TargetMode="External"/><Relationship Id="rId957" Type="http://schemas.openxmlformats.org/officeDocument/2006/relationships/hyperlink" Target="https://www.assets.signify.com/is/image/Signify/LEDbulb_12-80W_E27_A60_730_FR_130D-SPP?$highres$" TargetMode="External"/><Relationship Id="rId1587" Type="http://schemas.openxmlformats.org/officeDocument/2006/relationships/hyperlink" Target="https://www.assets.signify.com/is/content/Signify/910502558418_EU.cs_CZ.PROF.FP" TargetMode="External"/><Relationship Id="rId1794" Type="http://schemas.openxmlformats.org/officeDocument/2006/relationships/hyperlink" Target="https://www.assets.signify.com/is/content/Signify/911401834584_EU.cs_CZ.PROF.FP" TargetMode="External"/><Relationship Id="rId2638" Type="http://schemas.openxmlformats.org/officeDocument/2006/relationships/hyperlink" Target="https://www.assets.signify.com/is/content/Signify/929003478802_EU.cs_CZ.PROF.FP" TargetMode="External"/><Relationship Id="rId2845" Type="http://schemas.openxmlformats.org/officeDocument/2006/relationships/hyperlink" Target="https://www.assets.signify.com/is/content/Signify/913700624166_EU.cs_CZ.PROF.FP" TargetMode="External"/><Relationship Id="rId86" Type="http://schemas.openxmlformats.org/officeDocument/2006/relationships/hyperlink" Target="https://www.assets.signify.com/is/image/Signify/EM159Z-WL-CM-EXIT-SIGN-LEGEND-LEFT-RIGHT-SPP?$highres$" TargetMode="External"/><Relationship Id="rId817" Type="http://schemas.openxmlformats.org/officeDocument/2006/relationships/hyperlink" Target="https://www.assets.signify.com/is/image/Signify/CorePro_LEDstrip_5M-SPP?$highres$" TargetMode="External"/><Relationship Id="rId1447" Type="http://schemas.openxmlformats.org/officeDocument/2006/relationships/hyperlink" Target="https://www.assets.signify.com/is/image/Signify/BSN_50_K302_A2_ITS_230V-SPP?$highres$" TargetMode="External"/><Relationship Id="rId1654" Type="http://schemas.openxmlformats.org/officeDocument/2006/relationships/hyperlink" Target="https://www.assets.signify.com/is/content/Signify/911401840887_EU.cs_CZ.PROF.FP" TargetMode="External"/><Relationship Id="rId1861" Type="http://schemas.openxmlformats.org/officeDocument/2006/relationships/hyperlink" Target="https://www.assets.signify.com/is/content/Signify/911401556245_EU.cs_CZ.PROF.FP" TargetMode="External"/><Relationship Id="rId2705" Type="http://schemas.openxmlformats.org/officeDocument/2006/relationships/hyperlink" Target="https://www.assets.signify.com/is/content/Signify/927923083014_EU.cs_CZ.PROF.FP" TargetMode="External"/><Relationship Id="rId2912" Type="http://schemas.openxmlformats.org/officeDocument/2006/relationships/hyperlink" Target="https://www.assets.signify.com/is/content/Signify/Downlight_DN070B_RD_EU-UMD" TargetMode="External"/><Relationship Id="rId1307" Type="http://schemas.openxmlformats.org/officeDocument/2006/relationships/hyperlink" Target="https://www.assets.signify.com/is/image/Signify/lppr1_mhn-la_2000w?$highres$" TargetMode="External"/><Relationship Id="rId1514" Type="http://schemas.openxmlformats.org/officeDocument/2006/relationships/hyperlink" Target="https://www.assets.signify.com/is/content/Signify/911401816285_EU.cs_CZ.PROF.FP" TargetMode="External"/><Relationship Id="rId1721" Type="http://schemas.openxmlformats.org/officeDocument/2006/relationships/hyperlink" Target="https://www.assets.signify.com/is/content/Signify/911401823780_EU.cs_CZ.PROF.FP" TargetMode="External"/><Relationship Id="rId13" Type="http://schemas.openxmlformats.org/officeDocument/2006/relationships/hyperlink" Target="https://www.assets.signify.com/is/image/Signify/DN065B_G3%20_LDNR_LED10_L150_SQ-SPP?$highres$" TargetMode="External"/><Relationship Id="rId3479" Type="http://schemas.openxmlformats.org/officeDocument/2006/relationships/hyperlink" Target="https://www.assets.signify.com/is/content/Signify/online-QIG-for-324166183191-Corepro-LEDtube-INI;https:/www.assets.signify.com/is/content/Signify/online-QIG-for-324166183191-INI" TargetMode="External"/><Relationship Id="rId2288" Type="http://schemas.openxmlformats.org/officeDocument/2006/relationships/hyperlink" Target="https://www.assets.signify.com/is/content/Signify/929003702502_EU.cs_CZ.PROF.FP" TargetMode="External"/><Relationship Id="rId2495" Type="http://schemas.openxmlformats.org/officeDocument/2006/relationships/hyperlink" Target="https://www.assets.signify.com/is/content/Signify/929002973302_EU.cs_CZ.PROF.FP" TargetMode="External"/><Relationship Id="rId3339" Type="http://schemas.openxmlformats.org/officeDocument/2006/relationships/hyperlink" Target="https://www.assets.signify.com/is/content/Signify/Installation-Instructions-PILA-Floodlight-Gen2" TargetMode="External"/><Relationship Id="rId467" Type="http://schemas.openxmlformats.org/officeDocument/2006/relationships/hyperlink" Target="https://www.assets.signify.com/is/image/Signify/PILA%20Wallmount%20OVAL?$highres$" TargetMode="External"/><Relationship Id="rId1097" Type="http://schemas.openxmlformats.org/officeDocument/2006/relationships/hyperlink" Target="https://www.assets.signify.com/is/image/Signify/LEDspot_Corepro_GU10_PAR16-SPP?$highres$" TargetMode="External"/><Relationship Id="rId2148" Type="http://schemas.openxmlformats.org/officeDocument/2006/relationships/hyperlink" Target="https://www.assets.signify.com/is/content/Signify/929003553502_EU.cs_CZ.PROF.FP" TargetMode="External"/><Relationship Id="rId3546" Type="http://schemas.openxmlformats.org/officeDocument/2006/relationships/hyperlink" Target="https://www.assets.signify.com/is/content/Signify/LEDtube-Installation-Guide-HF-2-20240620-INI" TargetMode="External"/><Relationship Id="rId674" Type="http://schemas.openxmlformats.org/officeDocument/2006/relationships/hyperlink" Target="https://www.assets.signify.com/is/image/Signify/LEDtube_T8_G13-SPP?$highres$" TargetMode="External"/><Relationship Id="rId881" Type="http://schemas.openxmlformats.org/officeDocument/2006/relationships/hyperlink" Target="https://www.assets.signify.com/is/image/Signify/LED_BulbsBulb_A67_100W_1521lm_2700K_E27_NDFrosted-SPP?$highres$" TargetMode="External"/><Relationship Id="rId2355" Type="http://schemas.openxmlformats.org/officeDocument/2006/relationships/hyperlink" Target="https://www.assets.signify.com/is/content/Signify/CZ.cs_CZ.8718699764692" TargetMode="External"/><Relationship Id="rId2562" Type="http://schemas.openxmlformats.org/officeDocument/2006/relationships/hyperlink" Target="https://www.assets.signify.com/is/content/Signify/929001217862_EU.cs_CZ.PROF.FP" TargetMode="External"/><Relationship Id="rId3406" Type="http://schemas.openxmlformats.org/officeDocument/2006/relationships/hyperlink" Target="https://www.assets.signify.com/is/content/Signify/PLL-EM-Mains-66011861-TLED-NDLR-INI" TargetMode="External"/><Relationship Id="rId361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27" Type="http://schemas.openxmlformats.org/officeDocument/2006/relationships/hyperlink" Target="https://www.assets.signify.com/is/image/Signify/CoreLineBatten-BN126C-EL-battery-kit-SPP?$highres$" TargetMode="External"/><Relationship Id="rId534" Type="http://schemas.openxmlformats.org/officeDocument/2006/relationships/hyperlink" Target="https://www.assets.signify.com/is/image/Signify/LEDTForce_MAS_HPL_ED75_E27-SPP?$highres$" TargetMode="External"/><Relationship Id="rId741" Type="http://schemas.openxmlformats.org/officeDocument/2006/relationships/hyperlink" Target="https://www.assets.signify.com/is/image/Signify/ESSENTIAL_LEDtube_8_16W_G5_830_865_APR-SPP?$highres$" TargetMode="External"/><Relationship Id="rId1164" Type="http://schemas.openxmlformats.org/officeDocument/2006/relationships/hyperlink" Target="https://www.assets.signify.com/is/image/Signify/LEDspots_MAS_MR16_GU5_3-SPP?$highres$" TargetMode="External"/><Relationship Id="rId1371" Type="http://schemas.openxmlformats.org/officeDocument/2006/relationships/hyperlink" Target="https://www.assets.signify.com/is/image/Signify/LPPR1_CDM-R-E_0004?$highres$" TargetMode="External"/><Relationship Id="rId2008" Type="http://schemas.openxmlformats.org/officeDocument/2006/relationships/hyperlink" Target="https://www.assets.signify.com/is/content/Signify/929002006702_EU.cs_CZ.PROF.FP" TargetMode="External"/><Relationship Id="rId2215" Type="http://schemas.openxmlformats.org/officeDocument/2006/relationships/hyperlink" Target="https://www.assets.signify.com/is/content/Signify/929003596602_EU.cs_CZ.PROF.FP" TargetMode="External"/><Relationship Id="rId2422" Type="http://schemas.openxmlformats.org/officeDocument/2006/relationships/hyperlink" Target="https://www.assets.signify.com/is/content/Signify/929002306708_EU.cs_CZ.PROF.FP" TargetMode="External"/><Relationship Id="rId601" Type="http://schemas.openxmlformats.org/officeDocument/2006/relationships/hyperlink" Target="https://www.assets.signify.com/is/image/Signify/LEDtube_1200mm_15W_G13-SPP?$highres$" TargetMode="External"/><Relationship Id="rId1024" Type="http://schemas.openxmlformats.org/officeDocument/2006/relationships/hyperlink" Target="https://www.assets.signify.com/is/image/Signify/LEDcandle_25W_E14_827_FR_P45-SPP?$highres$" TargetMode="External"/><Relationship Id="rId1231" Type="http://schemas.openxmlformats.org/officeDocument/2006/relationships/hyperlink" Target="https://www.assets.signify.com/is/image/Signify/PAR38%20IR%20E27%20Red?$highres$" TargetMode="External"/><Relationship Id="rId3196" Type="http://schemas.openxmlformats.org/officeDocument/2006/relationships/hyperlink" Target="https://www.assets.signify.com/is/content/Signify/MI-CoreLine-BN126C-All-in-combined-upgraded" TargetMode="External"/><Relationship Id="rId3056" Type="http://schemas.openxmlformats.org/officeDocument/2006/relationships/hyperlink" Target="https://www.assets.signify.com/is/content/Signify/CoreLine-panel-G6-Installation-Instructions-RC132V" TargetMode="External"/><Relationship Id="rId3263" Type="http://schemas.openxmlformats.org/officeDocument/2006/relationships/hyperlink" Target="https://www.assets.signify.com/is/content/Signify/MI-Coreline-Highbay-G6-PSD-PSU" TargetMode="External"/><Relationship Id="rId3470" Type="http://schemas.openxmlformats.org/officeDocument/2006/relationships/hyperlink" Target="https://www.assets.signify.com/is/content/Signify/online-QIG-for-324166183191-Corepro-LEDtube-INI" TargetMode="External"/><Relationship Id="rId184" Type="http://schemas.openxmlformats.org/officeDocument/2006/relationships/hyperlink" Target="https://www.assets.signify.com/is/image/Signify/RC159Z-SME-2-WH-Suspension-set?$highres$" TargetMode="External"/><Relationship Id="rId391" Type="http://schemas.openxmlformats.org/officeDocument/2006/relationships/hyperlink" Target="https://www.assets.signify.com/is/image/Signify/CL-HB-G6-BY122P-PSU-PSD-RTP?$highres$" TargetMode="External"/><Relationship Id="rId1908" Type="http://schemas.openxmlformats.org/officeDocument/2006/relationships/hyperlink" Target="https://www.assets.signify.com/is/content/Signify/912300023662_EU.cs_CZ.PROF.FP" TargetMode="External"/><Relationship Id="rId2072" Type="http://schemas.openxmlformats.org/officeDocument/2006/relationships/hyperlink" Target="https://www.assets.signify.com/is/content/Signify/929003807402_EU.cs_CZ.PROF.FP" TargetMode="External"/><Relationship Id="rId3123" Type="http://schemas.openxmlformats.org/officeDocument/2006/relationships/hyperlink" Target="https://www.assets.signify.com/is/content/Signify/Ledinaire%20waterproof%20WT065C%20G3%20BN_MI_v2023%2005" TargetMode="External"/><Relationship Id="rId251" Type="http://schemas.openxmlformats.org/officeDocument/2006/relationships/hyperlink" Target="https://www.assets.signify.com/is/image/Signify/CoreLine_Waterproof_WT120C%20G2%20L1200%20PSU%20-%20SPP?$highres$" TargetMode="External"/><Relationship Id="rId3330" Type="http://schemas.openxmlformats.org/officeDocument/2006/relationships/hyperlink" Target="https://www.assets.signify.com/is/content/Signify/MI-PILA-Waterproof-WT007C" TargetMode="External"/><Relationship Id="rId2889" Type="http://schemas.openxmlformats.org/officeDocument/2006/relationships/hyperlink" Target="https://www.assets.signify.com/is/content/Signify/913700652966_EU.cs_CZ.PROF.FP" TargetMode="External"/><Relationship Id="rId111" Type="http://schemas.openxmlformats.org/officeDocument/2006/relationships/hyperlink" Target="https://www.assets.signify.com/is/image/Signify/3_circuit_Square-ZRS750_EPSR_BK-AP?$highres$" TargetMode="External"/><Relationship Id="rId1698" Type="http://schemas.openxmlformats.org/officeDocument/2006/relationships/hyperlink" Target="https://www.assets.signify.com/is/content/Signify/911401892980_EU.cs_CZ.PROF.FP" TargetMode="External"/><Relationship Id="rId2749" Type="http://schemas.openxmlformats.org/officeDocument/2006/relationships/hyperlink" Target="https://www.assets.signify.com/is/content/Signify/928159905131_EU.cs_CZ.PROF.FP" TargetMode="External"/><Relationship Id="rId2956" Type="http://schemas.openxmlformats.org/officeDocument/2006/relationships/hyperlink" Target="https://www.assets.signify.com/is/content/Signify/127075007939_Release_CoreLine%20Recessed%20Spot%20gen2_D78-650_900lm%20PSR_manual" TargetMode="External"/><Relationship Id="rId928" Type="http://schemas.openxmlformats.org/officeDocument/2006/relationships/hyperlink" Target="https://www.assets.signify.com/is/image/Signify/LED%20Bulb%20A67%20E27%20ND%20Clear-SPP?$highres$" TargetMode="External"/><Relationship Id="rId1558" Type="http://schemas.openxmlformats.org/officeDocument/2006/relationships/hyperlink" Target="https://www.assets.signify.com/is/content/Signify/912401483515_EU.cs_CZ.PROF.FP" TargetMode="External"/><Relationship Id="rId1765" Type="http://schemas.openxmlformats.org/officeDocument/2006/relationships/hyperlink" Target="https://www.assets.signify.com/is/content/Signify/911401828184_EU.cs_CZ.PROF.FP" TargetMode="External"/><Relationship Id="rId2609" Type="http://schemas.openxmlformats.org/officeDocument/2006/relationships/hyperlink" Target="https://www.assets.signify.com/is/content/Signify/929002493502_EU.cs_CZ.PROF.FP" TargetMode="External"/><Relationship Id="rId57" Type="http://schemas.openxmlformats.org/officeDocument/2006/relationships/hyperlink" Target="https://www.assets.signify.com/is/image/Signify/CoreLine_Recessed_Spot-RS140B_Fixed_ALU-SPP?$highres$" TargetMode="External"/><Relationship Id="rId1418" Type="http://schemas.openxmlformats.org/officeDocument/2006/relationships/hyperlink" Target="https://www.assets.signify.com/is/image/Signify/GPPR1_RITD_0001?$highres$" TargetMode="External"/><Relationship Id="rId1972" Type="http://schemas.openxmlformats.org/officeDocument/2006/relationships/hyperlink" Target="https://www.assets.signify.com/is/content/Signify/929003467112_EU.cs_CZ.PROF.FP" TargetMode="External"/><Relationship Id="rId2816" Type="http://schemas.openxmlformats.org/officeDocument/2006/relationships/hyperlink" Target="https://www.assets.signify.com/is/content/Signify/928108200630_EU.cs_CZ.PROF.FP" TargetMode="External"/><Relationship Id="rId1625" Type="http://schemas.openxmlformats.org/officeDocument/2006/relationships/hyperlink" Target="https://www.assets.signify.com/is/content/Signify/911401800087_EU.cs_CZ.PROF.FP" TargetMode="External"/><Relationship Id="rId1832" Type="http://schemas.openxmlformats.org/officeDocument/2006/relationships/hyperlink" Target="https://www.assets.signify.com/is/content/Signify/911401629508_EU.cs_CZ.PROF.FP" TargetMode="External"/><Relationship Id="rId2399" Type="http://schemas.openxmlformats.org/officeDocument/2006/relationships/hyperlink" Target="https://www.assets.signify.com/is/content/Signify/CZ.cs_CZ.8718696167762" TargetMode="External"/><Relationship Id="rId578" Type="http://schemas.openxmlformats.org/officeDocument/2006/relationships/hyperlink" Target="https://www.assets.signify.com/is/image/Signify/LEDtube_PLL_HF_24W_2G11_830_4P_24D_ND-SPP?$highres$" TargetMode="External"/><Relationship Id="rId785" Type="http://schemas.openxmlformats.org/officeDocument/2006/relationships/hyperlink" Target="https://www.assets.signify.com/is/image/Signify/CorePro-LEDtube-HF-1500mm-RTP?$highres$" TargetMode="External"/><Relationship Id="rId992" Type="http://schemas.openxmlformats.org/officeDocument/2006/relationships/hyperlink" Target="https://www.assets.signify.com/is/image/Signify/LED_classic_40W_B35_E27_CL_WGD90_SRT4_1-SPP?$highres$" TargetMode="External"/><Relationship Id="rId2259" Type="http://schemas.openxmlformats.org/officeDocument/2006/relationships/hyperlink" Target="https://www.assets.signify.com/is/content/Signify/929002697502_EU.cs_CZ.PROF.FP" TargetMode="External"/><Relationship Id="rId2466" Type="http://schemas.openxmlformats.org/officeDocument/2006/relationships/hyperlink" Target="https://www.assets.signify.com/is/content/Signify/929001238792_EU.cs_CZ.PROF.FP" TargetMode="External"/><Relationship Id="rId2673" Type="http://schemas.openxmlformats.org/officeDocument/2006/relationships/hyperlink" Target="https://www.assets.signify.com/is/content/Signify/923211843801_EU.cs_CZ.PROF.FP" TargetMode="External"/><Relationship Id="rId2880" Type="http://schemas.openxmlformats.org/officeDocument/2006/relationships/hyperlink" Target="https://www.assets.signify.com/is/content/Signify/913712008766_EU.cs_CZ.PROF.FP" TargetMode="External"/><Relationship Id="rId3517" Type="http://schemas.openxmlformats.org/officeDocument/2006/relationships/hyperlink" Target="https://www.assets.signify.com/is/content/Signify/LEDtube_Installation_Guide_UN-INI" TargetMode="External"/><Relationship Id="rId438" Type="http://schemas.openxmlformats.org/officeDocument/2006/relationships/hyperlink" Target="https://www.assets.signify.com/is/image/Signify/Coreline_tempo_large-BVP130-PP?$highres$" TargetMode="External"/><Relationship Id="rId645" Type="http://schemas.openxmlformats.org/officeDocument/2006/relationships/hyperlink" Target="https://www.assets.signify.com/is/image/Signify/LEDtube_220-240V_G13_4ft-SPP?$highres$" TargetMode="External"/><Relationship Id="rId852" Type="http://schemas.openxmlformats.org/officeDocument/2006/relationships/hyperlink" Target="https://www.assets.signify.com/is/image/Signify/LED_CLA_100W_A70_E27_3000K_FR_UE_SRT4-SPP?$highres$" TargetMode="External"/><Relationship Id="rId1068" Type="http://schemas.openxmlformats.org/officeDocument/2006/relationships/hyperlink" Target="https://www.assets.signify.com/is/image/Signify/LEDspot_CorePro_40W_E27_R63_827_36D_ND-SPP?$highres$" TargetMode="External"/><Relationship Id="rId1275" Type="http://schemas.openxmlformats.org/officeDocument/2006/relationships/hyperlink" Target="https://www.assets.signify.com/is/image/Signify/LPPR1_TL-D8ECO?$highres$" TargetMode="External"/><Relationship Id="rId1482" Type="http://schemas.openxmlformats.org/officeDocument/2006/relationships/hyperlink" Target="https://www.assets.signify.com/is/content/Signify/929003250832_EU.cs_CZ.PROF.FP" TargetMode="External"/><Relationship Id="rId2119" Type="http://schemas.openxmlformats.org/officeDocument/2006/relationships/hyperlink" Target="https://www.assets.signify.com/is/content/Signify/929003158702_EU.cs_CZ.PROF.FP" TargetMode="External"/><Relationship Id="rId2326" Type="http://schemas.openxmlformats.org/officeDocument/2006/relationships/hyperlink" Target="https://www.assets.signify.com/is/content/Signify/929003059402_EU.cs_CZ.PROF.FP" TargetMode="External"/><Relationship Id="rId2533" Type="http://schemas.openxmlformats.org/officeDocument/2006/relationships/hyperlink" Target="https://www.assets.signify.com/is/content/Signify/929001347502_EU.cs_CZ.PROF.FP" TargetMode="External"/><Relationship Id="rId2740" Type="http://schemas.openxmlformats.org/officeDocument/2006/relationships/hyperlink" Target="https://www.assets.signify.com/is/content/Signify/928150019227_EU.cs_CZ.PROF.FP" TargetMode="External"/><Relationship Id="rId505" Type="http://schemas.openxmlformats.org/officeDocument/2006/relationships/hyperlink" Target="https://www.assets.signify.com/is/image/Signify/LEDTForce_Core_road_Tshape_E40-SPP?$highres$" TargetMode="External"/><Relationship Id="rId712" Type="http://schemas.openxmlformats.org/officeDocument/2006/relationships/hyperlink" Target="https://www.assets.signify.com/is/image/Signify/Ledtube_CorePro_18W_G13_830_24D_ND-SPP?$highres$" TargetMode="External"/><Relationship Id="rId1135" Type="http://schemas.openxmlformats.org/officeDocument/2006/relationships/hyperlink" Target="https://www.assets.signify.com/is/image/Signify/LEDspots_MR11_GU10-POS2A-SPP?$highres$" TargetMode="External"/><Relationship Id="rId1342" Type="http://schemas.openxmlformats.org/officeDocument/2006/relationships/hyperlink" Target="https://www.assets.signify.com/is/image/Signify/LPPR1_CDM-T-E_0005?$highres$" TargetMode="External"/><Relationship Id="rId1202" Type="http://schemas.openxmlformats.org/officeDocument/2006/relationships/hyperlink" Target="https://www.assets.signify.com/is/image/Signify/LED-40W-G9-WW-ND-3PF-6-DISC-RTP?$highres$" TargetMode="External"/><Relationship Id="rId2600" Type="http://schemas.openxmlformats.org/officeDocument/2006/relationships/hyperlink" Target="https://www.assets.signify.com/is/content/Signify/929002492002_EU.cs_CZ.PROF.FP" TargetMode="External"/><Relationship Id="rId3167" Type="http://schemas.openxmlformats.org/officeDocument/2006/relationships/hyperlink" Target="https://www.assets.signify.com/is/content/Signify/Manual%20Instruction%20PMMA_%202022%2009%2021" TargetMode="External"/><Relationship Id="rId295" Type="http://schemas.openxmlformats.org/officeDocument/2006/relationships/hyperlink" Target="https://www.assets.signify.com/is/image/Signify/CoreLine%20tubular%20waterproof_WT210Z%20SMS%20_suspension%20set?$highres$" TargetMode="External"/><Relationship Id="rId3374" Type="http://schemas.openxmlformats.org/officeDocument/2006/relationships/hyperlink" Target="https://www.assets.signify.com/is/content/Signify/online-QIG-for-324166138011-Installation-INI" TargetMode="External"/><Relationship Id="rId358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83" Type="http://schemas.openxmlformats.org/officeDocument/2006/relationships/hyperlink" Target="https://www.assets.signify.com/is/content/Signify/929003734502_EU.cs_CZ.PROF.FP" TargetMode="External"/><Relationship Id="rId2390" Type="http://schemas.openxmlformats.org/officeDocument/2006/relationships/hyperlink" Target="https://www.assets.signify.com/is/content/Signify/CZ.cs_CZ.8719514313767" TargetMode="External"/><Relationship Id="rId3027" Type="http://schemas.openxmlformats.org/officeDocument/2006/relationships/hyperlink" Target="https://www.assets.signify.com/is/content/Signify/Ledinaire-panel-G5-Mounting-Instructions-Flywire-Finalv4" TargetMode="External"/><Relationship Id="rId3234" Type="http://schemas.openxmlformats.org/officeDocument/2006/relationships/hyperlink" Target="https://www.assets.signify.com/is/content/Signify/Coreline-Highbay-G5-MI-PSU-PSD" TargetMode="External"/><Relationship Id="rId3441" Type="http://schemas.openxmlformats.org/officeDocument/2006/relationships/hyperlink" Target="https://www.assets.signify.com/is/content/Signify/online-QIG-for-324166166411-MAS-LEDtube-installation-guide-INI" TargetMode="External"/><Relationship Id="rId155" Type="http://schemas.openxmlformats.org/officeDocument/2006/relationships/hyperlink" Target="https://www.assets.signify.com/is/image/Signify/CoreLine-panel-G6-W60L60-RTP?$highres$" TargetMode="External"/><Relationship Id="rId362" Type="http://schemas.openxmlformats.org/officeDocument/2006/relationships/hyperlink" Target="https://www.assets.signify.com/is/image/Signify/CoreLineHighbay_Gen5_BY121P-SPP?$highres$" TargetMode="External"/><Relationship Id="rId2043" Type="http://schemas.openxmlformats.org/officeDocument/2006/relationships/hyperlink" Target="https://www.assets.signify.com/is/content/Signify/929003579102_EU.cs_CZ.PROF.FP" TargetMode="External"/><Relationship Id="rId2250" Type="http://schemas.openxmlformats.org/officeDocument/2006/relationships/hyperlink" Target="https://www.assets.signify.com/is/content/Signify/929002696602_EU.cs_CZ.PROF.FP" TargetMode="External"/><Relationship Id="rId3301" Type="http://schemas.openxmlformats.org/officeDocument/2006/relationships/hyperlink" Target="https://www.assets.signify.com/is/content/Signify/MI-BVP085-Ledinaire-Solar-floodlight" TargetMode="External"/><Relationship Id="rId222" Type="http://schemas.openxmlformats.org/officeDocument/2006/relationships/hyperlink" Target="https://www.assets.signify.com/is/image/Signify/L1200?$highres$" TargetMode="External"/><Relationship Id="rId2110" Type="http://schemas.openxmlformats.org/officeDocument/2006/relationships/hyperlink" Target="https://www.assets.signify.com/is/content/Signify/929002021902_EU.cs_CZ.PROF.FP" TargetMode="External"/><Relationship Id="rId1669" Type="http://schemas.openxmlformats.org/officeDocument/2006/relationships/hyperlink" Target="https://www.assets.signify.com/is/content/Signify/912401483527_EU.cs_CZ.PROF.FP" TargetMode="External"/><Relationship Id="rId1876" Type="http://schemas.openxmlformats.org/officeDocument/2006/relationships/hyperlink" Target="https://www.assets.signify.com/is/content/Signify/911401556445_EU.cs_CZ.PROF.FP" TargetMode="External"/><Relationship Id="rId2927" Type="http://schemas.openxmlformats.org/officeDocument/2006/relationships/hyperlink" Target="https://www.assets.signify.com/is/content/Signify/444170264921%20DN142B%20PSU%20Installation%20Instructions" TargetMode="External"/><Relationship Id="rId3091" Type="http://schemas.openxmlformats.org/officeDocument/2006/relationships/hyperlink" Target="https://www.assets.signify.com/is/content/Signify/Installation-instructions-CoreLine-surface-mounted-Gen4" TargetMode="External"/><Relationship Id="rId1529" Type="http://schemas.openxmlformats.org/officeDocument/2006/relationships/hyperlink" Target="https://www.assets.signify.com/is/content/Signify/911401899382_EU.cs_CZ.PROF.FP" TargetMode="External"/><Relationship Id="rId1736" Type="http://schemas.openxmlformats.org/officeDocument/2006/relationships/hyperlink" Target="https://www.assets.signify.com/is/content/Signify/911401837080_EU.cs_CZ.PROF.FP" TargetMode="External"/><Relationship Id="rId1943" Type="http://schemas.openxmlformats.org/officeDocument/2006/relationships/hyperlink" Target="https://www.assets.signify.com/is/content/Signify/911401810583_EU.cs_CZ.PROF.FP" TargetMode="External"/><Relationship Id="rId28" Type="http://schemas.openxmlformats.org/officeDocument/2006/relationships/hyperlink" Target="https://www.assets.signify.com/is/image/Signify/CLDN-DN142B-UGR19-200-SPP?$highres$" TargetMode="External"/><Relationship Id="rId1803" Type="http://schemas.openxmlformats.org/officeDocument/2006/relationships/hyperlink" Target="https://www.assets.signify.com/is/content/Signify/911401565144_EU.cs_CZ.PROF.FP" TargetMode="External"/><Relationship Id="rId689" Type="http://schemas.openxmlformats.org/officeDocument/2006/relationships/hyperlink" Target="https://www.assets.signify.com/is/image/Signify/TLED_230V_10-5W-36W_160D_T8ND_PP?$highres$" TargetMode="External"/><Relationship Id="rId896" Type="http://schemas.openxmlformats.org/officeDocument/2006/relationships/hyperlink" Target="https://www.assets.signify.com/is/image/Signify/LED_classic_A67_E27_FR-POS2A-SPP?$highres$" TargetMode="External"/><Relationship Id="rId2577" Type="http://schemas.openxmlformats.org/officeDocument/2006/relationships/hyperlink" Target="https://www.assets.signify.com/is/content/Signify/929002981102_EU.cs_CZ.PROF.FP" TargetMode="External"/><Relationship Id="rId2784" Type="http://schemas.openxmlformats.org/officeDocument/2006/relationships/hyperlink" Target="https://www.assets.signify.com/is/content/Signify/928183305125_EU.cs_CZ.PROF.FP" TargetMode="External"/><Relationship Id="rId549" Type="http://schemas.openxmlformats.org/officeDocument/2006/relationships/hyperlink" Target="https://www.assets.signify.com/is/image/Signify/LEDTForce_HPI_Others_E40-SPP?$highres$" TargetMode="External"/><Relationship Id="rId756" Type="http://schemas.openxmlformats.org/officeDocument/2006/relationships/hyperlink" Target="https://www.assets.signify.com/is/image/Signify/LEDtube_1200mm_17W_G5-SPP?$highres$" TargetMode="External"/><Relationship Id="rId1179" Type="http://schemas.openxmlformats.org/officeDocument/2006/relationships/hyperlink" Target="https://www.assets.signify.com/is/image/Signify/MAS_LEDspotLV_D_20_100W_827_AR111_40D-SPP?$highres$" TargetMode="External"/><Relationship Id="rId1386" Type="http://schemas.openxmlformats.org/officeDocument/2006/relationships/hyperlink" Target="https://www.assets.signify.com/is/image/Signify/GPPR1_HFSIITL5_0005?$highres$" TargetMode="External"/><Relationship Id="rId1593" Type="http://schemas.openxmlformats.org/officeDocument/2006/relationships/hyperlink" Target="https://www.assets.signify.com/is/content/Signify/910500188915_EU.cs_CZ.PROF.FP" TargetMode="External"/><Relationship Id="rId2437" Type="http://schemas.openxmlformats.org/officeDocument/2006/relationships/hyperlink" Target="https://www.assets.signify.com/is/content/Signify/929003801102_EU.cs_CZ.PROF.FP" TargetMode="External"/><Relationship Id="rId2991" Type="http://schemas.openxmlformats.org/officeDocument/2006/relationships/hyperlink" Target="https://www.assets.signify.com/is/content/Signify/EM159C-WL-CM-EXIT-SIGN-UI" TargetMode="External"/><Relationship Id="rId409" Type="http://schemas.openxmlformats.org/officeDocument/2006/relationships/hyperlink" Target="https://www.assets.signify.com/is/image/Signify/Ledinaire-Floodlight-BVP167-30W-All-in-RTP?$highres$" TargetMode="External"/><Relationship Id="rId963" Type="http://schemas.openxmlformats.org/officeDocument/2006/relationships/hyperlink" Target="https://www.assets.signify.com/is/image/Signify/LEDbulb_12-80W_E27_A60_730_FR_130D-SPP?$highres$" TargetMode="External"/><Relationship Id="rId1039" Type="http://schemas.openxmlformats.org/officeDocument/2006/relationships/hyperlink" Target="https://www.assets.signify.com/is/image/Signify/ESSLEDLustre_75W_E27_P45_RCA-SPP?$highres$" TargetMode="External"/><Relationship Id="rId1246" Type="http://schemas.openxmlformats.org/officeDocument/2006/relationships/hyperlink" Target="https://www.assets.signify.com/is/image/Signify/LPPR1_TL-DCOL_YELLOW_G13?$highres$" TargetMode="External"/><Relationship Id="rId2644" Type="http://schemas.openxmlformats.org/officeDocument/2006/relationships/hyperlink" Target="https://www.assets.signify.com/is/content/Signify/929003779202_EU.cs_CZ.PROF.FP" TargetMode="External"/><Relationship Id="rId2851" Type="http://schemas.openxmlformats.org/officeDocument/2006/relationships/hyperlink" Target="https://www.assets.signify.com/is/content/Signify/913713033666_EU.cs_CZ.PROF.FP" TargetMode="External"/><Relationship Id="rId92" Type="http://schemas.openxmlformats.org/officeDocument/2006/relationships/hyperlink" Target="https://www.assets.signify.com/is/image/Signify/WL070V-G2-PSU-RTP-ALL-IN?$highres$" TargetMode="External"/><Relationship Id="rId616" Type="http://schemas.openxmlformats.org/officeDocument/2006/relationships/hyperlink" Target="https://www.assets.signify.com/is/image/Signify/LEDtube_600-1200mm_PP?$highres$" TargetMode="External"/><Relationship Id="rId823" Type="http://schemas.openxmlformats.org/officeDocument/2006/relationships/hyperlink" Target="https://www.assets.signify.com/is/image/Signify/CorePro_LEDstrip_5M-SPP?$highres$" TargetMode="External"/><Relationship Id="rId1453" Type="http://schemas.openxmlformats.org/officeDocument/2006/relationships/hyperlink" Target="https://www.assets.signify.com/is/image/Signify/GPPR1_BSN-HD_PHL?$highres$" TargetMode="External"/><Relationship Id="rId1660" Type="http://schemas.openxmlformats.org/officeDocument/2006/relationships/hyperlink" Target="https://www.assets.signify.com/is/content/Signify/911401805681_EU.cs_CZ.PROF.FP" TargetMode="External"/><Relationship Id="rId2504" Type="http://schemas.openxmlformats.org/officeDocument/2006/relationships/hyperlink" Target="https://www.assets.signify.com/is/content/Signify/929003485802_EU.cs_CZ.PROF.FP" TargetMode="External"/><Relationship Id="rId2711" Type="http://schemas.openxmlformats.org/officeDocument/2006/relationships/hyperlink" Target="https://www.assets.signify.com/is/content/Signify/928026284070_EU.cs_CZ.PROF.FP" TargetMode="External"/><Relationship Id="rId1106" Type="http://schemas.openxmlformats.org/officeDocument/2006/relationships/hyperlink" Target="https://www.assets.signify.com/is/image/Signify/LEDspots-VLE-D-650lm-GU10-930-120D-RTP?$highres$" TargetMode="External"/><Relationship Id="rId1313" Type="http://schemas.openxmlformats.org/officeDocument/2006/relationships/hyperlink" Target="https://www.assets.signify.com/is/image/Signify/lppr1_mhn-sb_0002?$highres$" TargetMode="External"/><Relationship Id="rId1520" Type="http://schemas.openxmlformats.org/officeDocument/2006/relationships/hyperlink" Target="https://www.assets.signify.com/is/content/Signify/929003322602_EU.cs_CZ.PROF.FP" TargetMode="External"/><Relationship Id="rId3278" Type="http://schemas.openxmlformats.org/officeDocument/2006/relationships/hyperlink" Target="https://www.assets.signify.com/is/content/Signify/Mounting-instruction-Ledinaire-Floodlight-All-in-AWB" TargetMode="External"/><Relationship Id="rId3485" Type="http://schemas.openxmlformats.org/officeDocument/2006/relationships/hyperlink" Target="https://www.assets.signify.com/is/content/Signify/online-QIG-for-324166183191-Corepro-LEDtube-INI" TargetMode="External"/><Relationship Id="rId199" Type="http://schemas.openxmlformats.org/officeDocument/2006/relationships/hyperlink" Target="https://www.assets.signify.com/is/image/Signify/Ledinaire-surface-mounted-SM065C-RTP?$highres$" TargetMode="External"/><Relationship Id="rId2087" Type="http://schemas.openxmlformats.org/officeDocument/2006/relationships/hyperlink" Target="https://www.assets.signify.com/is/content/Signify/929004242602_EU.cs_CZ.PROF.FP" TargetMode="External"/><Relationship Id="rId2294" Type="http://schemas.openxmlformats.org/officeDocument/2006/relationships/hyperlink" Target="https://www.assets.signify.com/is/content/Signify/929003702902_EU.cs_CZ.PROF.FP" TargetMode="External"/><Relationship Id="rId3138" Type="http://schemas.openxmlformats.org/officeDocument/2006/relationships/hyperlink" Target="https://www.assets.signify.com/is/content/Signify/CoreLine%20waterproof%20WT120C%20G2%20PSU_2023%2005" TargetMode="External"/><Relationship Id="rId3345" Type="http://schemas.openxmlformats.org/officeDocument/2006/relationships/hyperlink" Target="https://www.assets.signify.com/is/content/Signify/MAS-LED-SON-T-UE-M-E27-INI" TargetMode="External"/><Relationship Id="rId3552" Type="http://schemas.openxmlformats.org/officeDocument/2006/relationships/hyperlink" Target="https://www.assets.signify.com/is/content/Signify/LEDtube_Installation_Guide_HF_2-INI" TargetMode="External"/><Relationship Id="rId266" Type="http://schemas.openxmlformats.org/officeDocument/2006/relationships/hyperlink" Target="https://www.assets.signify.com/is/image/Signify/CoreLine_Waterproof_WT120C%20G2%20L1200%20PSU%20-%20SPP?$highres$" TargetMode="External"/><Relationship Id="rId473" Type="http://schemas.openxmlformats.org/officeDocument/2006/relationships/hyperlink" Target="https://www.assets.signify.com/is/image/Signify/Pila-WT007C-L600-RTP?$highres$" TargetMode="External"/><Relationship Id="rId680" Type="http://schemas.openxmlformats.org/officeDocument/2006/relationships/hyperlink" Target="https://www.assets.signify.com/is/image/Signify/PILA-LED-Tube-HO-G13-20241115-RTP?$highres$" TargetMode="External"/><Relationship Id="rId2154" Type="http://schemas.openxmlformats.org/officeDocument/2006/relationships/hyperlink" Target="https://www.assets.signify.com/is/content/Signify/929003553802_EU.cs_CZ.PROF.FP" TargetMode="External"/><Relationship Id="rId2361" Type="http://schemas.openxmlformats.org/officeDocument/2006/relationships/hyperlink" Target="https://www.assets.signify.com/is/content/Signify/CZ.cs_CZ.8718699704162" TargetMode="External"/><Relationship Id="rId3205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3412" Type="http://schemas.openxmlformats.org/officeDocument/2006/relationships/hyperlink" Target="https://www.assets.signify.com/is/content/Signify/LEDtube_PLT_Installation_Guide-INI" TargetMode="External"/><Relationship Id="rId126" Type="http://schemas.openxmlformats.org/officeDocument/2006/relationships/hyperlink" Target="https://www.assets.signify.com/is/image/Signify/3_circuit_Square-ZRS750_TCPL_WH-AP?$highres$" TargetMode="External"/><Relationship Id="rId333" Type="http://schemas.openxmlformats.org/officeDocument/2006/relationships/hyperlink" Target="https://www.assets.signify.com/is/image/Signify/Ledinaire-BY030P-sensor-SPP?$highres$" TargetMode="External"/><Relationship Id="rId540" Type="http://schemas.openxmlformats.org/officeDocument/2006/relationships/hyperlink" Target="https://www.assets.signify.com/is/image/Signify/LEDTForce_MAS_HPL_ED90_E40-SPP?$highres$" TargetMode="External"/><Relationship Id="rId1170" Type="http://schemas.openxmlformats.org/officeDocument/2006/relationships/hyperlink" Target="https://www.assets.signify.com/is/image/Signify/LEDspot_35W_GU5-3_827_36D_VLE-SPP?$highres$" TargetMode="External"/><Relationship Id="rId2014" Type="http://schemas.openxmlformats.org/officeDocument/2006/relationships/hyperlink" Target="https://www.assets.signify.com/is/content/Signify/929002406302_EU.cs_CZ.PROF.FP" TargetMode="External"/><Relationship Id="rId2221" Type="http://schemas.openxmlformats.org/officeDocument/2006/relationships/hyperlink" Target="https://www.assets.signify.com/is/content/Signify/929002352102_EU.cs_CZ.PROF.FP" TargetMode="External"/><Relationship Id="rId1030" Type="http://schemas.openxmlformats.org/officeDocument/2006/relationships/hyperlink" Target="https://www.assets.signify.com/is/image/Signify/LEDcandle_25W_E27_827_FR_P45-SPP?$highres$" TargetMode="External"/><Relationship Id="rId400" Type="http://schemas.openxmlformats.org/officeDocument/2006/relationships/hyperlink" Target="https://www.assets.signify.com/is/image/Signify/CL-HB-G6-BY121P-PSU-PSD-RTP?$highres$" TargetMode="External"/><Relationship Id="rId1987" Type="http://schemas.openxmlformats.org/officeDocument/2006/relationships/hyperlink" Target="https://www.assets.signify.com/is/content/Signify/929003836602_EU.cs_CZ.PROF.FP" TargetMode="External"/><Relationship Id="rId1847" Type="http://schemas.openxmlformats.org/officeDocument/2006/relationships/hyperlink" Target="https://www.assets.signify.com/is/content/Signify/911401632608_EU.cs_CZ.PROF.FP" TargetMode="External"/><Relationship Id="rId1707" Type="http://schemas.openxmlformats.org/officeDocument/2006/relationships/hyperlink" Target="https://www.assets.signify.com/is/content/Signify/911401815285_EU.cs_CZ.PROF.FP" TargetMode="External"/><Relationship Id="rId3062" Type="http://schemas.openxmlformats.org/officeDocument/2006/relationships/hyperlink" Target="https://www.assets.signify.com/is/content/Signify/Installation-instructions-CoreLine-recessed-Gen4v2" TargetMode="External"/><Relationship Id="rId190" Type="http://schemas.openxmlformats.org/officeDocument/2006/relationships/hyperlink" Target="https://www.assets.signify.com/is/image/Signify/RC059Z-SMB-W60L60-overview?$highres$" TargetMode="External"/><Relationship Id="rId1914" Type="http://schemas.openxmlformats.org/officeDocument/2006/relationships/hyperlink" Target="https://www.assets.signify.com/is/content/Signify/911401881602_EU.cs_CZ.PROF.FP" TargetMode="External"/><Relationship Id="rId2688" Type="http://schemas.openxmlformats.org/officeDocument/2006/relationships/hyperlink" Target="https://www.assets.signify.com/is/content/Signify/928048002043_EU.cs_CZ.PROF.FP" TargetMode="External"/><Relationship Id="rId2895" Type="http://schemas.openxmlformats.org/officeDocument/2006/relationships/hyperlink" Target="https://www.assets.signify.com/is/content/Signify/913700752326_EU.cs_CZ.PROF.FP" TargetMode="External"/><Relationship Id="rId867" Type="http://schemas.openxmlformats.org/officeDocument/2006/relationships/hyperlink" Target="https://www.assets.signify.com/is/image/Signify/LED_classic_100W_A60_E27_CL_WGD90_SRT4_1-SPP?$highres$" TargetMode="External"/><Relationship Id="rId1497" Type="http://schemas.openxmlformats.org/officeDocument/2006/relationships/hyperlink" Target="https://www.assets.signify.com/is/content/Signify/911401551032_EU.cs_CZ.PROF.FP" TargetMode="External"/><Relationship Id="rId2548" Type="http://schemas.openxmlformats.org/officeDocument/2006/relationships/hyperlink" Target="https://www.assets.signify.com/is/content/Signify/929004247202_EU.cs_CZ.PROF.FP" TargetMode="External"/><Relationship Id="rId2755" Type="http://schemas.openxmlformats.org/officeDocument/2006/relationships/hyperlink" Target="https://www.assets.signify.com/is/content/Signify/928078415130_EU.cs_CZ.PROF.FP" TargetMode="External"/><Relationship Id="rId2962" Type="http://schemas.openxmlformats.org/officeDocument/2006/relationships/hyperlink" Target="https://www.assets.signify.com/is/content/Signify/127075007939_Release_CoreLine%20Recessed%20Spot%20gen2_D78-650_900lm%20PSR_manual" TargetMode="External"/><Relationship Id="rId727" Type="http://schemas.openxmlformats.org/officeDocument/2006/relationships/hyperlink" Target="https://www.assets.signify.com/is/image/Signify/ESSENTIAL_LEDtube_8_16W_G5_830_865_APR-SPP?$highres$" TargetMode="External"/><Relationship Id="rId934" Type="http://schemas.openxmlformats.org/officeDocument/2006/relationships/hyperlink" Target="https://www.assets.signify.com/is/image/Signify/LED-A60-25W-1800K-E27-Amber-SP-DIM-1PF-4-RTP?$highres$" TargetMode="External"/><Relationship Id="rId1357" Type="http://schemas.openxmlformats.org/officeDocument/2006/relationships/hyperlink" Target="https://www.assets.signify.com/is/image/Signify/LPPR1_CDM-TM_0001?$highres$" TargetMode="External"/><Relationship Id="rId1564" Type="http://schemas.openxmlformats.org/officeDocument/2006/relationships/hyperlink" Target="https://www.assets.signify.com/is/content/Signify/912401483524_EU.cs_CZ.PROF.FP" TargetMode="External"/><Relationship Id="rId1771" Type="http://schemas.openxmlformats.org/officeDocument/2006/relationships/hyperlink" Target="https://www.assets.signify.com/is/content/Signify/911401812187_EU.cs_CZ.PROF.FP" TargetMode="External"/><Relationship Id="rId2408" Type="http://schemas.openxmlformats.org/officeDocument/2006/relationships/hyperlink" Target="https://www.assets.signify.com/is/content/Signify/929003564108_EU.cs_CZ.PROF.FP" TargetMode="External"/><Relationship Id="rId2615" Type="http://schemas.openxmlformats.org/officeDocument/2006/relationships/hyperlink" Target="https://www.assets.signify.com/is/content/Signify/929002494602_EU.cs_CZ.PROF.FP" TargetMode="External"/><Relationship Id="rId2822" Type="http://schemas.openxmlformats.org/officeDocument/2006/relationships/hyperlink" Target="https://www.assets.signify.com/is/content/Signify/928195405330_EU.cs_CZ.PROF.FP" TargetMode="External"/><Relationship Id="rId63" Type="http://schemas.openxmlformats.org/officeDocument/2006/relationships/hyperlink" Target="https://www.assets.signify.com/is/image/Signify/CoreLine_Recessed_Spot-RS141B-SPP?$highres$" TargetMode="External"/><Relationship Id="rId1217" Type="http://schemas.openxmlformats.org/officeDocument/2006/relationships/hyperlink" Target="https://www.assets.signify.com/is/image/Signify/LEDspot_R7S_230V-SPP?$highres$" TargetMode="External"/><Relationship Id="rId1424" Type="http://schemas.openxmlformats.org/officeDocument/2006/relationships/hyperlink" Target="https://www.assets.signify.com/is/image/Signify/GPPR1_RPLTC_0003?$highres$" TargetMode="External"/><Relationship Id="rId1631" Type="http://schemas.openxmlformats.org/officeDocument/2006/relationships/hyperlink" Target="https://www.assets.signify.com/is/content/Signify/911401800287_EU.cs_CZ.PROF.FP" TargetMode="External"/><Relationship Id="rId3389" Type="http://schemas.openxmlformats.org/officeDocument/2006/relationships/hyperlink" Target="https://www.assets.signify.com/is/content/Signify/online-QIG-for-324166176081-Installation-INI" TargetMode="External"/><Relationship Id="rId359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98" Type="http://schemas.openxmlformats.org/officeDocument/2006/relationships/hyperlink" Target="https://www.assets.signify.com/is/content/Signify/929002421402_EU.cs_CZ.PROF.FP" TargetMode="External"/><Relationship Id="rId3249" Type="http://schemas.openxmlformats.org/officeDocument/2006/relationships/hyperlink" Target="https://www.assets.signify.com/is/content/Signify/MI-Coreline-Highbay-G6-PSD-PSU" TargetMode="External"/><Relationship Id="rId3456" Type="http://schemas.openxmlformats.org/officeDocument/2006/relationships/hyperlink" Target="https://www.assets.signify.com/is/content/Signify/online-QIG-for-324166174411-MAS-Corepro-LEDtube-INI" TargetMode="External"/><Relationship Id="rId377" Type="http://schemas.openxmlformats.org/officeDocument/2006/relationships/hyperlink" Target="https://www.assets.signify.com/is/image/Signify/CoreLineHighbay_Gen5_BY120-122P-06?$highres$" TargetMode="External"/><Relationship Id="rId584" Type="http://schemas.openxmlformats.org/officeDocument/2006/relationships/hyperlink" Target="https://www.assets.signify.com/is/image/Signify/LEDtube_400mm_17W_2G11_830_2000lm-SPP?$highres$" TargetMode="External"/><Relationship Id="rId2058" Type="http://schemas.openxmlformats.org/officeDocument/2006/relationships/hyperlink" Target="https://www.assets.signify.com/is/content/Signify/929003758402_EU.cs_CZ.PROF.FP" TargetMode="External"/><Relationship Id="rId2265" Type="http://schemas.openxmlformats.org/officeDocument/2006/relationships/hyperlink" Target="https://www.assets.signify.com/is/content/Signify/929002698102_EU.cs_CZ.PROF.FP" TargetMode="External"/><Relationship Id="rId3109" Type="http://schemas.openxmlformats.org/officeDocument/2006/relationships/hyperlink" Target="https://www.assets.signify.com/is/content/Signify/Ledinaire_Waterproof_WT060C-MI_v2023%2003" TargetMode="External"/><Relationship Id="rId237" Type="http://schemas.openxmlformats.org/officeDocument/2006/relationships/hyperlink" Target="https://www.assets.signify.com/is/image/Signify/Ledinaire%20waterproof_WT065C%20G3_L600_SPP?$highres$" TargetMode="External"/><Relationship Id="rId791" Type="http://schemas.openxmlformats.org/officeDocument/2006/relationships/hyperlink" Target="https://www.assets.signify.com/is/image/Signify/MAS_LEDstrip_5M-SPP?$highres$" TargetMode="External"/><Relationship Id="rId1074" Type="http://schemas.openxmlformats.org/officeDocument/2006/relationships/hyperlink" Target="https://www.assets.signify.com/is/image/Signify/LEDspots_MAS_EU_PAR16_GU10-SPP?$highres$" TargetMode="External"/><Relationship Id="rId2472" Type="http://schemas.openxmlformats.org/officeDocument/2006/relationships/hyperlink" Target="https://www.assets.signify.com/is/content/Signify/929001345692_EU.cs_CZ.PROF.FP" TargetMode="External"/><Relationship Id="rId3316" Type="http://schemas.openxmlformats.org/officeDocument/2006/relationships/hyperlink" Target="https://www.assets.signify.com/is/content/Signify/StreetSaver%20G2-INI;https:/www.assets.signify.com/is/content/Signify/Streetsaver_Gen2_BPP008-MI%20Aug%202021" TargetMode="External"/><Relationship Id="rId3523" Type="http://schemas.openxmlformats.org/officeDocument/2006/relationships/hyperlink" Target="https://www.assets.signify.com/is/content/Signify/LEDtube_Installation_Guide_UN-INI" TargetMode="External"/><Relationship Id="rId444" Type="http://schemas.openxmlformats.org/officeDocument/2006/relationships/hyperlink" Target="https://www.assets.signify.com/is/image/Signify/Medium?$highres$" TargetMode="External"/><Relationship Id="rId651" Type="http://schemas.openxmlformats.org/officeDocument/2006/relationships/hyperlink" Target="https://www.assets.signify.com/is/image/Signify/LEDtube_PRO_1200mm_12W_G13_850_1800lm-SPP?$highres$" TargetMode="External"/><Relationship Id="rId1281" Type="http://schemas.openxmlformats.org/officeDocument/2006/relationships/hyperlink" Target="https://www.assets.signify.com/is/image/Signify/lppr1_son-pia_plus_e40?$highres$" TargetMode="External"/><Relationship Id="rId2125" Type="http://schemas.openxmlformats.org/officeDocument/2006/relationships/hyperlink" Target="https://www.assets.signify.com/is/content/Signify/929001874832_EU.cs_CZ.PROF.FP" TargetMode="External"/><Relationship Id="rId2332" Type="http://schemas.openxmlformats.org/officeDocument/2006/relationships/hyperlink" Target="https://www.assets.signify.com/is/content/Signify/929003527002_EU.cs_CZ.PROF.FP" TargetMode="External"/><Relationship Id="rId304" Type="http://schemas.openxmlformats.org/officeDocument/2006/relationships/hyperlink" Target="https://www.assets.signify.com/is/image/Signify/Ledinaire%20Batten_BN021_L600_SPP-01?$highres$" TargetMode="External"/><Relationship Id="rId511" Type="http://schemas.openxmlformats.org/officeDocument/2006/relationships/hyperlink" Target="https://www.assets.signify.com/is/image/Signify/Trueforce_LED_E27-SPP?$highres$" TargetMode="External"/><Relationship Id="rId1141" Type="http://schemas.openxmlformats.org/officeDocument/2006/relationships/hyperlink" Target="https://www.assets.signify.com/is/image/Signify/LEDspot_50W_GU5-3_60D-SPP?$highres$" TargetMode="External"/><Relationship Id="rId1001" Type="http://schemas.openxmlformats.org/officeDocument/2006/relationships/hyperlink" Target="https://www.assets.signify.com/is/image/Signify/LEDcandle_MAS_B35_E14_CL-SPP?$highres$" TargetMode="External"/><Relationship Id="rId1958" Type="http://schemas.openxmlformats.org/officeDocument/2006/relationships/hyperlink" Target="https://www.assets.signify.com/is/content/Signify/929003677602_EU.cs_CZ.PROF.FP" TargetMode="External"/><Relationship Id="rId3173" Type="http://schemas.openxmlformats.org/officeDocument/2006/relationships/hyperlink" Target="https://www.assets.signify.com/is/content/Signify/MI_WT050C_20200807_FINAL" TargetMode="External"/><Relationship Id="rId3380" Type="http://schemas.openxmlformats.org/officeDocument/2006/relationships/hyperlink" Target="https://www.assets.signify.com/is/content/Signify/online-QIG-for-324165132934-Installation-INI" TargetMode="External"/><Relationship Id="rId1818" Type="http://schemas.openxmlformats.org/officeDocument/2006/relationships/hyperlink" Target="https://www.assets.signify.com/is/content/Signify/911401677207_EU.cs_CZ.PROF.FP" TargetMode="External"/><Relationship Id="rId3033" Type="http://schemas.openxmlformats.org/officeDocument/2006/relationships/hyperlink" Target="https://www.assets.signify.com/is/content/Signify/Ledinaire-panel-G5-Mounting-Instructions-Flywire-Finalv4" TargetMode="External"/><Relationship Id="rId3240" Type="http://schemas.openxmlformats.org/officeDocument/2006/relationships/hyperlink" Target="https://www.assets.signify.com/is/content/Signify/MI-Coreline-Highbay-G6-PSD-PSU" TargetMode="External"/><Relationship Id="rId161" Type="http://schemas.openxmlformats.org/officeDocument/2006/relationships/hyperlink" Target="https://www.assets.signify.com/is/image/Signify/Philips-CoreLine-panel-G6-All-in-W60L60-RTP?$highres$" TargetMode="External"/><Relationship Id="rId2799" Type="http://schemas.openxmlformats.org/officeDocument/2006/relationships/hyperlink" Target="https://www.assets.signify.com/is/content/Signify/928189505131_EU.cs_CZ.PROF.FP" TargetMode="External"/><Relationship Id="rId3100" Type="http://schemas.openxmlformats.org/officeDocument/2006/relationships/hyperlink" Target="https://www.assets.signify.com/is/content/Signify/FastSet_SM155C-MI_FINAL" TargetMode="External"/><Relationship Id="rId978" Type="http://schemas.openxmlformats.org/officeDocument/2006/relationships/hyperlink" Target="https://www.assets.signify.com/is/image/Signify/LEDbulb_12-80W_E27_A60_730_FR_130D-SPP?$highres$" TargetMode="External"/><Relationship Id="rId2659" Type="http://schemas.openxmlformats.org/officeDocument/2006/relationships/hyperlink" Target="https://www.assets.signify.com/is/content/Signify/929002495002_EU.cs_CZ.PROF.FP" TargetMode="External"/><Relationship Id="rId2866" Type="http://schemas.openxmlformats.org/officeDocument/2006/relationships/hyperlink" Target="https://www.assets.signify.com/is/content/Signify/913700679166_EU.cs_CZ.PROF.FP" TargetMode="External"/><Relationship Id="rId838" Type="http://schemas.openxmlformats.org/officeDocument/2006/relationships/hyperlink" Target="https://www.assets.signify.com/is/image/Signify/LED_CLA_60W_A60_E27_3000K_FR_UE_SRT4-SPP?$highres$" TargetMode="External"/><Relationship Id="rId1468" Type="http://schemas.openxmlformats.org/officeDocument/2006/relationships/hyperlink" Target="https://www.assets.signify.com/is/image/Signify/LEDTForce_Core_Tshape_E27_FR_1-SPP?$highres$" TargetMode="External"/><Relationship Id="rId1675" Type="http://schemas.openxmlformats.org/officeDocument/2006/relationships/hyperlink" Target="https://www.assets.signify.com/is/content/Signify/911401892085_EU.cs_CZ.PROF.FP" TargetMode="External"/><Relationship Id="rId1882" Type="http://schemas.openxmlformats.org/officeDocument/2006/relationships/hyperlink" Target="https://www.assets.signify.com/is/content/Signify/911401872386_EU.cs_CZ.PROF.FP" TargetMode="External"/><Relationship Id="rId2519" Type="http://schemas.openxmlformats.org/officeDocument/2006/relationships/hyperlink" Target="https://www.assets.signify.com/is/content/Signify/929001891602_EU.cs_CZ.PROF.FP" TargetMode="External"/><Relationship Id="rId2726" Type="http://schemas.openxmlformats.org/officeDocument/2006/relationships/hyperlink" Target="https://www.assets.signify.com/is/content/Signify/928153309830_EU.cs_CZ.PROF.FP" TargetMode="External"/><Relationship Id="rId1328" Type="http://schemas.openxmlformats.org/officeDocument/2006/relationships/hyperlink" Target="https://www.assets.signify.com/is/image/Signify/lppr1_cdo-tt_0004?$highres$" TargetMode="External"/><Relationship Id="rId1535" Type="http://schemas.openxmlformats.org/officeDocument/2006/relationships/hyperlink" Target="https://www.assets.signify.com/is/content/Signify/911401897482_EU.cs_CZ.PROF.FP" TargetMode="External"/><Relationship Id="rId2933" Type="http://schemas.openxmlformats.org/officeDocument/2006/relationships/hyperlink" Target="https://www.assets.signify.com/is/content/Signify/444170264921%20DN142B%20PSU%20Installation%20Instructions" TargetMode="External"/><Relationship Id="rId905" Type="http://schemas.openxmlformats.org/officeDocument/2006/relationships/hyperlink" Target="https://www.assets.signify.com/is/image/Signify/17042000l0_rft?$highres$" TargetMode="External"/><Relationship Id="rId1742" Type="http://schemas.openxmlformats.org/officeDocument/2006/relationships/hyperlink" Target="https://www.assets.signify.com/is/content/Signify/911401535691_EU.cs_CZ.PROF.FP" TargetMode="External"/><Relationship Id="rId34" Type="http://schemas.openxmlformats.org/officeDocument/2006/relationships/hyperlink" Target="https://www.assets.signify.com/is/image/Signify/Coreline_SlimDownlight-DN145B_10S_SPP?$highres$" TargetMode="External"/><Relationship Id="rId1602" Type="http://schemas.openxmlformats.org/officeDocument/2006/relationships/hyperlink" Target="https://www.assets.signify.com/is/content/Signify/910930009718_EU.cs_CZ.PROF.FP" TargetMode="External"/><Relationship Id="rId3567" Type="http://schemas.openxmlformats.org/officeDocument/2006/relationships/hyperlink" Target="https://www.assets.signify.com/is/content/Signify/LEDtube-Installation-Guide-HF-2-INI" TargetMode="External"/><Relationship Id="rId488" Type="http://schemas.openxmlformats.org/officeDocument/2006/relationships/hyperlink" Target="https://www.assets.signify.com/is/image/Signify/BVP008%20-%20100W_%20150W%20and%20200W?$highres$" TargetMode="External"/><Relationship Id="rId695" Type="http://schemas.openxmlformats.org/officeDocument/2006/relationships/hyperlink" Target="https://www.assets.signify.com/is/image/Signify/TLED_230V_10-5W-36W_160D_T8ND_PP?$highres$" TargetMode="External"/><Relationship Id="rId2169" Type="http://schemas.openxmlformats.org/officeDocument/2006/relationships/hyperlink" Target="https://www.assets.signify.com/is/content/Signify/929001869302_EU.cs_CZ.PROF.FP" TargetMode="External"/><Relationship Id="rId2376" Type="http://schemas.openxmlformats.org/officeDocument/2006/relationships/hyperlink" Target="https://www.assets.signify.com/is/content/Signify/929002026192_EU.cs_CZ.PROF.FP" TargetMode="External"/><Relationship Id="rId2583" Type="http://schemas.openxmlformats.org/officeDocument/2006/relationships/hyperlink" Target="https://www.assets.signify.com/is/content/Signify/CZ.cs_CZ.8718699775919" TargetMode="External"/><Relationship Id="rId2790" Type="http://schemas.openxmlformats.org/officeDocument/2006/relationships/hyperlink" Target="https://www.assets.signify.com/is/content/Signify/928183205125_EU.cs_CZ.PROF.FP" TargetMode="External"/><Relationship Id="rId3427" Type="http://schemas.openxmlformats.org/officeDocument/2006/relationships/hyperlink" Target="https://www.assets.signify.com/is/content/Signify/LEDtube_MC_Installation_Guide-INI" TargetMode="External"/><Relationship Id="rId348" Type="http://schemas.openxmlformats.org/officeDocument/2006/relationships/hyperlink" Target="https://www.assets.signify.com/is/image/Signify/CoreLineHighbay_Gen5_BY120P-SPP?$highres$" TargetMode="External"/><Relationship Id="rId555" Type="http://schemas.openxmlformats.org/officeDocument/2006/relationships/hyperlink" Target="https://www.assets.signify.com/is/image/Signify/LEDtube_CorePro_PLS_EM_5W_G23_830_12D_ND-SPP?$highres$" TargetMode="External"/><Relationship Id="rId762" Type="http://schemas.openxmlformats.org/officeDocument/2006/relationships/hyperlink" Target="https://www.assets.signify.com/is/image/Signify/LEDtube_MAS_G5-SPP?$highres$" TargetMode="External"/><Relationship Id="rId1185" Type="http://schemas.openxmlformats.org/officeDocument/2006/relationships/hyperlink" Target="https://www.assets.signify.com/is/image/Signify/MAS_LEDspotLV_D_20_100W_827_AR111_40D-SPP?$highres$" TargetMode="External"/><Relationship Id="rId1392" Type="http://schemas.openxmlformats.org/officeDocument/2006/relationships/hyperlink" Target="https://www.assets.signify.com/is/image/Signify/HF-P_236_TL-D_III_IDC_PP?$highres$" TargetMode="External"/><Relationship Id="rId2029" Type="http://schemas.openxmlformats.org/officeDocument/2006/relationships/hyperlink" Target="https://www.assets.signify.com/is/content/Signify/929003757402_EU.cs_CZ.PROF.FP" TargetMode="External"/><Relationship Id="rId2236" Type="http://schemas.openxmlformats.org/officeDocument/2006/relationships/hyperlink" Target="https://www.assets.signify.com/is/content/Signify/929003774502_EU.cs_CZ.PROF.FP" TargetMode="External"/><Relationship Id="rId2443" Type="http://schemas.openxmlformats.org/officeDocument/2006/relationships/hyperlink" Target="https://www.assets.signify.com/is/content/Signify/929003013982_EU.cs_CZ.PROF.FP" TargetMode="External"/><Relationship Id="rId2650" Type="http://schemas.openxmlformats.org/officeDocument/2006/relationships/hyperlink" Target="https://www.assets.signify.com/is/content/Signify/929003790802_EU.cs_CZ.PROF.FP" TargetMode="External"/><Relationship Id="rId208" Type="http://schemas.openxmlformats.org/officeDocument/2006/relationships/hyperlink" Target="https://www.assets.signify.com/is/image/Signify/CoreLine-surface-mounted-G4-W20L157-All-in-logo-RTP?$highres$" TargetMode="External"/><Relationship Id="rId415" Type="http://schemas.openxmlformats.org/officeDocument/2006/relationships/hyperlink" Target="https://www.assets.signify.com/is/image/Signify/Ledinaire-Floodlight-BVP167-50W-MDU-All-in-RTP?$highres$" TargetMode="External"/><Relationship Id="rId622" Type="http://schemas.openxmlformats.org/officeDocument/2006/relationships/hyperlink" Target="https://www.assets.signify.com/is/image/Signify/LEDtube_1200mm_HO_T8-SPP?$highres$" TargetMode="External"/><Relationship Id="rId1045" Type="http://schemas.openxmlformats.org/officeDocument/2006/relationships/hyperlink" Target="https://www.assets.signify.com/is/image/Signify/LED_60W_P48_E27_WW_FR_ND_1SRT4_1-SPP?$highres$" TargetMode="External"/><Relationship Id="rId1252" Type="http://schemas.openxmlformats.org/officeDocument/2006/relationships/hyperlink" Target="https://www.assets.signify.com/is/image/Signify/LPPR1_TL-DCOL_BLUE_G13?$highres$" TargetMode="External"/><Relationship Id="rId2303" Type="http://schemas.openxmlformats.org/officeDocument/2006/relationships/hyperlink" Target="https://www.assets.signify.com/is/content/Signify/929003624702_EU.cs_CZ.PROF.FP" TargetMode="External"/><Relationship Id="rId2510" Type="http://schemas.openxmlformats.org/officeDocument/2006/relationships/hyperlink" Target="https://www.assets.signify.com/is/content/Signify/929003485502_EU.cs_CZ.PROF.FP" TargetMode="External"/><Relationship Id="rId1112" Type="http://schemas.openxmlformats.org/officeDocument/2006/relationships/hyperlink" Target="https://www.assets.signify.com/is/image/Signify/LEDspot_25W_GU10_830_36D-SPP?$highres$" TargetMode="External"/><Relationship Id="rId3077" Type="http://schemas.openxmlformats.org/officeDocument/2006/relationships/hyperlink" Target="https://www.assets.signify.com/is/content/Signify/Surface-mounted-MI-EU-RC059Z" TargetMode="External"/><Relationship Id="rId3284" Type="http://schemas.openxmlformats.org/officeDocument/2006/relationships/hyperlink" Target="https://www.assets.signify.com/is/content/Signify/MI_Coreline%20tempo%20small%20gen2" TargetMode="External"/><Relationship Id="rId1929" Type="http://schemas.openxmlformats.org/officeDocument/2006/relationships/hyperlink" Target="https://www.assets.signify.com/is/content/Signify/910925869862_EU.cs_CZ.PROF.FP" TargetMode="External"/><Relationship Id="rId2093" Type="http://schemas.openxmlformats.org/officeDocument/2006/relationships/hyperlink" Target="https://www.assets.signify.com/is/content/Signify/929004242802_EU.cs_CZ.PROF.FP" TargetMode="External"/><Relationship Id="rId3491" Type="http://schemas.openxmlformats.org/officeDocument/2006/relationships/hyperlink" Target="https://www.assets.signify.com/is/content/Signify/LEDtube_Installation_Guide-INI" TargetMode="External"/><Relationship Id="rId3144" Type="http://schemas.openxmlformats.org/officeDocument/2006/relationships/hyperlink" Target="https://www.assets.signify.com/is/content/Signify/CoreLine%20waterproof%20WT120C%20G2%20PSU_2023%2005" TargetMode="External"/><Relationship Id="rId3351" Type="http://schemas.openxmlformats.org/officeDocument/2006/relationships/hyperlink" Target="https://www.assets.signify.com/is/content/Signify/LEDTForce_SONT_Installation_Guide-INI" TargetMode="External"/><Relationship Id="rId272" Type="http://schemas.openxmlformats.org/officeDocument/2006/relationships/hyperlink" Target="https://www.assets.signify.com/is/image/Signify/CoreLine_Waterproof_WT120C%20G2%20L1500%20PSU%20-%20SPP?$highres$" TargetMode="External"/><Relationship Id="rId2160" Type="http://schemas.openxmlformats.org/officeDocument/2006/relationships/hyperlink" Target="https://www.assets.signify.com/is/content/Signify/929002997102_EU.cs_CZ.PROF.FP" TargetMode="External"/><Relationship Id="rId3004" Type="http://schemas.openxmlformats.org/officeDocument/2006/relationships/hyperlink" Target="https://www.assets.signify.com/is/content/Signify/MI%20CoreLine%20Projector%20gen2_ST151T-INI%20Sep%202021" TargetMode="External"/><Relationship Id="rId3211" Type="http://schemas.openxmlformats.org/officeDocument/2006/relationships/hyperlink" Target="https://www.assets.signify.com/is/content/Signify/Coreline-Highbay-G5-MI-PSU-PSD" TargetMode="External"/><Relationship Id="rId132" Type="http://schemas.openxmlformats.org/officeDocument/2006/relationships/hyperlink" Target="https://www.assets.signify.com/is/image/Signify/Philips-Ledinaire-office-sensor-EcoSet-1-HR-Q1-2024-RTP?$highres$" TargetMode="External"/><Relationship Id="rId2020" Type="http://schemas.openxmlformats.org/officeDocument/2006/relationships/hyperlink" Target="https://www.assets.signify.com/is/content/Signify/929002351002_EU.cs_CZ.PROF.FP" TargetMode="External"/><Relationship Id="rId1579" Type="http://schemas.openxmlformats.org/officeDocument/2006/relationships/hyperlink" Target="https://www.assets.signify.com/is/content/Signify/911401847182_EU.cs_CZ.PROF.FP" TargetMode="External"/><Relationship Id="rId2977" Type="http://schemas.openxmlformats.org/officeDocument/2006/relationships/hyperlink" Target="https://www.assets.signify.com/is/content/Signify/127075007928_Release_CoreLine%20Recessed%20Spot%20gen2_D78-1200lm%20PSR_manual" TargetMode="External"/><Relationship Id="rId949" Type="http://schemas.openxmlformats.org/officeDocument/2006/relationships/hyperlink" Target="https://www.assets.signify.com/is/image/Signify/18110108zz_rft?$highres$" TargetMode="External"/><Relationship Id="rId1786" Type="http://schemas.openxmlformats.org/officeDocument/2006/relationships/hyperlink" Target="https://www.assets.signify.com/is/content/Signify/911401842582_EU.cs_CZ.PROF.FP" TargetMode="External"/><Relationship Id="rId1993" Type="http://schemas.openxmlformats.org/officeDocument/2006/relationships/hyperlink" Target="https://www.assets.signify.com/is/content/Signify/929002481502_EU.cs_CZ.PROF.FP" TargetMode="External"/><Relationship Id="rId2837" Type="http://schemas.openxmlformats.org/officeDocument/2006/relationships/hyperlink" Target="https://www.assets.signify.com/is/content/Signify/913713031866_EU.cs_CZ.PROF.FP" TargetMode="External"/><Relationship Id="rId78" Type="http://schemas.openxmlformats.org/officeDocument/2006/relationships/hyperlink" Target="https://www.assets.signify.com/is/image/Signify/Emergency-Bulkhead-EM153C-SPP02?$highres$" TargetMode="External"/><Relationship Id="rId809" Type="http://schemas.openxmlformats.org/officeDocument/2006/relationships/hyperlink" Target="https://www.assets.signify.com/is/image/Signify/CorePro_LEDstrip_5M-SPP?$highres$" TargetMode="External"/><Relationship Id="rId1439" Type="http://schemas.openxmlformats.org/officeDocument/2006/relationships/hyperlink" Target="https://www.assets.signify.com/is/image/Signify/GPPR1_IAVC_0002?$highres$" TargetMode="External"/><Relationship Id="rId1646" Type="http://schemas.openxmlformats.org/officeDocument/2006/relationships/hyperlink" Target="https://www.assets.signify.com/is/content/Signify/911401891085_EU.cs_CZ.PROF.FP" TargetMode="External"/><Relationship Id="rId1853" Type="http://schemas.openxmlformats.org/officeDocument/2006/relationships/hyperlink" Target="https://www.assets.signify.com/is/content/Signify/911401553645_EU.cs_CZ.PROF.FP" TargetMode="External"/><Relationship Id="rId2904" Type="http://schemas.openxmlformats.org/officeDocument/2006/relationships/hyperlink" Target="https://www.assets.signify.com/is/content/Signify/913700217303_EU.cs_CZ.PROF.FP" TargetMode="External"/><Relationship Id="rId1506" Type="http://schemas.openxmlformats.org/officeDocument/2006/relationships/hyperlink" Target="https://www.assets.signify.com/is/content/Signify/910505103590_EU.cs_CZ.PROF.FP" TargetMode="External"/><Relationship Id="rId1713" Type="http://schemas.openxmlformats.org/officeDocument/2006/relationships/hyperlink" Target="https://www.assets.signify.com/is/content/Signify/911401807685_EU.cs_CZ.PROF.FP" TargetMode="External"/><Relationship Id="rId1920" Type="http://schemas.openxmlformats.org/officeDocument/2006/relationships/hyperlink" Target="https://www.assets.signify.com/is/content/Signify/911401882202_EU.cs_CZ.PROF.FP" TargetMode="External"/><Relationship Id="rId599" Type="http://schemas.openxmlformats.org/officeDocument/2006/relationships/hyperlink" Target="https://www.assets.signify.com/is/image/Signify/LEDtube_COR_PLT_18_5W_GX24Q4-SPP?$highres$" TargetMode="External"/><Relationship Id="rId2487" Type="http://schemas.openxmlformats.org/officeDocument/2006/relationships/hyperlink" Target="https://www.assets.signify.com/is/content/Signify/929002967102_EU.cs_CZ.PROF.FP" TargetMode="External"/><Relationship Id="rId2694" Type="http://schemas.openxmlformats.org/officeDocument/2006/relationships/hyperlink" Target="https://www.assets.signify.com/is/content/Signify/928048001805_EU.cs_CZ.PROF.FP" TargetMode="External"/><Relationship Id="rId3538" Type="http://schemas.openxmlformats.org/officeDocument/2006/relationships/hyperlink" Target="https://www.assets.signify.com/is/content/Signify/LEDtube_Installation_Guide_T5-INI" TargetMode="External"/><Relationship Id="rId459" Type="http://schemas.openxmlformats.org/officeDocument/2006/relationships/hyperlink" Target="https://www.assets.signify.com/is/image/Signify/StreetSaver_G2-SPP?$highres$" TargetMode="External"/><Relationship Id="rId666" Type="http://schemas.openxmlformats.org/officeDocument/2006/relationships/hyperlink" Target="https://www.assets.signify.com/is/image/Signify/LEDtube_PRO_1200mm_12W_G13_850_1800lm-SPP?$highres$" TargetMode="External"/><Relationship Id="rId873" Type="http://schemas.openxmlformats.org/officeDocument/2006/relationships/hyperlink" Target="https://www.assets.signify.com/is/image/Signify/LEDbulb_MAS_ST64_E27_CL-SPP?$highres$" TargetMode="External"/><Relationship Id="rId1089" Type="http://schemas.openxmlformats.org/officeDocument/2006/relationships/hyperlink" Target="https://www.assets.signify.com/is/image/Signify/LEDspot_Corepro_GU10_PAR16-SPP?$highres$" TargetMode="External"/><Relationship Id="rId1296" Type="http://schemas.openxmlformats.org/officeDocument/2006/relationships/hyperlink" Target="https://www.assets.signify.com/is/image/Signify/lppr1_sontapia_plus-xtra_e40?$highres$" TargetMode="External"/><Relationship Id="rId2347" Type="http://schemas.openxmlformats.org/officeDocument/2006/relationships/hyperlink" Target="https://www.assets.signify.com/is/content/Signify/929002371902_EU.cs_CZ.PROF.FP" TargetMode="External"/><Relationship Id="rId2554" Type="http://schemas.openxmlformats.org/officeDocument/2006/relationships/hyperlink" Target="https://www.assets.signify.com/is/content/Signify/929004256202_EU.cs_CZ.PROF.FP" TargetMode="External"/><Relationship Id="rId319" Type="http://schemas.openxmlformats.org/officeDocument/2006/relationships/hyperlink" Target="https://www.assets.signify.com/is/image/Signify/CoreLineBatten-BN126C-All-in-MCCT-L1200-2-SPP?$highres$" TargetMode="External"/><Relationship Id="rId526" Type="http://schemas.openxmlformats.org/officeDocument/2006/relationships/hyperlink" Target="https://www.assets.signify.com/is/image/Signify/LED-TForce-Core-LED-HPL-24-5W-E27-FR-RTP?$highres$" TargetMode="External"/><Relationship Id="rId1156" Type="http://schemas.openxmlformats.org/officeDocument/2006/relationships/hyperlink" Target="https://www.assets.signify.com/is/image/Signify/LEDspots_MAS_MR16_GU5_3-SPP?$highres$" TargetMode="External"/><Relationship Id="rId1363" Type="http://schemas.openxmlformats.org/officeDocument/2006/relationships/hyperlink" Target="https://www.assets.signify.com/is/image/Signify/LPPR1_CDM-RM_0008?$highres$" TargetMode="External"/><Relationship Id="rId2207" Type="http://schemas.openxmlformats.org/officeDocument/2006/relationships/hyperlink" Target="https://www.assets.signify.com/is/content/Signify/929003795302_EU.cs_CZ.PROF.FP" TargetMode="External"/><Relationship Id="rId2761" Type="http://schemas.openxmlformats.org/officeDocument/2006/relationships/hyperlink" Target="https://www.assets.signify.com/is/content/Signify/928070219830_EU.cs_CZ.PROF.FP" TargetMode="External"/><Relationship Id="rId360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733" Type="http://schemas.openxmlformats.org/officeDocument/2006/relationships/hyperlink" Target="https://www.assets.signify.com/is/image/Signify/ESSENTIAL_LEDtube_8_16W_G5_830_865_APR-SPP?$highres$" TargetMode="External"/><Relationship Id="rId940" Type="http://schemas.openxmlformats.org/officeDocument/2006/relationships/hyperlink" Target="https://www.assets.signify.com/is/image/Signify/LED_ST64_40W_1800K_E27_NDSRT_Amber_1PF-SPP?$highres$" TargetMode="External"/><Relationship Id="rId1016" Type="http://schemas.openxmlformats.org/officeDocument/2006/relationships/hyperlink" Target="https://www.assets.signify.com/is/image/Signify/MZD_LEDCLA_25W_P45_E14-SPP?$highres$" TargetMode="External"/><Relationship Id="rId1570" Type="http://schemas.openxmlformats.org/officeDocument/2006/relationships/hyperlink" Target="https://www.assets.signify.com/is/content/Signify/911401873787_EU.cs_CZ.PROF.FP" TargetMode="External"/><Relationship Id="rId2414" Type="http://schemas.openxmlformats.org/officeDocument/2006/relationships/hyperlink" Target="https://www.assets.signify.com/is/content/Signify/929003607409_EU.cs_CZ.PROF.FP" TargetMode="External"/><Relationship Id="rId2621" Type="http://schemas.openxmlformats.org/officeDocument/2006/relationships/hyperlink" Target="https://www.assets.signify.com/is/content/Signify/929002066402_EU.cs_CZ.PROF.FP" TargetMode="External"/><Relationship Id="rId800" Type="http://schemas.openxmlformats.org/officeDocument/2006/relationships/hyperlink" Target="https://www.assets.signify.com/is/image/Signify/MAS_LEDstrip_5M-SPP?$highres$" TargetMode="External"/><Relationship Id="rId1223" Type="http://schemas.openxmlformats.org/officeDocument/2006/relationships/hyperlink" Target="https://www.assets.signify.com/is/image/Signify/LPPR1_HCAPMV_0001?$highres$" TargetMode="External"/><Relationship Id="rId1430" Type="http://schemas.openxmlformats.org/officeDocument/2006/relationships/hyperlink" Target="https://www.assets.signify.com/is/image/Signify/GPPR1_MTL-SHRD_0002?$highres$" TargetMode="External"/><Relationship Id="rId3188" Type="http://schemas.openxmlformats.org/officeDocument/2006/relationships/hyperlink" Target="https://www.assets.signify.com/is/content/Signify/BN126C%20G4-MI-PSU_V4_2023%2005" TargetMode="External"/><Relationship Id="rId3395" Type="http://schemas.openxmlformats.org/officeDocument/2006/relationships/hyperlink" Target="https://www.assets.signify.com/is/content/Signify/LEDtube_PLL_HF_1_Installation_Guide-INI" TargetMode="External"/><Relationship Id="rId3048" Type="http://schemas.openxmlformats.org/officeDocument/2006/relationships/hyperlink" Target="https://www.assets.signify.com/is/content/Signify/CoreLine-panel-G6-Installation-Instructions-RC132V" TargetMode="External"/><Relationship Id="rId3255" Type="http://schemas.openxmlformats.org/officeDocument/2006/relationships/hyperlink" Target="https://www.assets.signify.com/is/content/Signify/MI-Coreline-Highbay-G6-PSD-PSU" TargetMode="External"/><Relationship Id="rId3462" Type="http://schemas.openxmlformats.org/officeDocument/2006/relationships/hyperlink" Target="https://www.assets.signify.com/is/content/Signify/online-QIG-for-324166174411-MAS-Corepro-LEDtube-INI" TargetMode="External"/><Relationship Id="rId176" Type="http://schemas.openxmlformats.org/officeDocument/2006/relationships/hyperlink" Target="https://www.assets.signify.com/is/image/Signify/CoreLine-recessed-G4-W60L60-All-in-logo-RTP?$highres$" TargetMode="External"/><Relationship Id="rId383" Type="http://schemas.openxmlformats.org/officeDocument/2006/relationships/hyperlink" Target="https://www.assets.signify.com/is/image/Signify/CL-HB-G6-BY120P-PSU-PSD-RTP?$highres$" TargetMode="External"/><Relationship Id="rId590" Type="http://schemas.openxmlformats.org/officeDocument/2006/relationships/hyperlink" Target="https://www.assets.signify.com/is/image/Signify/CorePro-LED-Urban-PLL-Mains-18W-RTP?$highres$" TargetMode="External"/><Relationship Id="rId2064" Type="http://schemas.openxmlformats.org/officeDocument/2006/relationships/hyperlink" Target="https://www.assets.signify.com/is/content/Signify/929003576702_EU.cs_CZ.PROF.FP" TargetMode="External"/><Relationship Id="rId2271" Type="http://schemas.openxmlformats.org/officeDocument/2006/relationships/hyperlink" Target="https://www.assets.signify.com/is/content/Signify/929002695102_EU.cs_CZ.PROF.FP" TargetMode="External"/><Relationship Id="rId3115" Type="http://schemas.openxmlformats.org/officeDocument/2006/relationships/hyperlink" Target="https://www.assets.signify.com/is/content/Signify/Manual%20Instruction_WT065C_final" TargetMode="External"/><Relationship Id="rId3322" Type="http://schemas.openxmlformats.org/officeDocument/2006/relationships/hyperlink" Target="https://www.assets.signify.com/is/content/Signify/Ceiling_PILA_RD_17W_W_MI-INI" TargetMode="External"/><Relationship Id="rId243" Type="http://schemas.openxmlformats.org/officeDocument/2006/relationships/hyperlink" Target="https://www.assets.signify.com/is/image/Signify/CoreLine_Waterproof_WT120C%20G2%20PCU%20-%20SPP?$highres$" TargetMode="External"/><Relationship Id="rId450" Type="http://schemas.openxmlformats.org/officeDocument/2006/relationships/hyperlink" Target="https://www.assets.signify.com/is/image/Signify/CoreLine_Malaga_LED-BRP101-SPP?$highres$" TargetMode="External"/><Relationship Id="rId1080" Type="http://schemas.openxmlformats.org/officeDocument/2006/relationships/hyperlink" Target="https://www.assets.signify.com/is/image/Signify/LEDspot_35W_GU10_25D-SPP?$highres$" TargetMode="External"/><Relationship Id="rId2131" Type="http://schemas.openxmlformats.org/officeDocument/2006/relationships/hyperlink" Target="https://www.assets.signify.com/is/content/Signify/929003547502_EU.cs_CZ.PROF.FP" TargetMode="External"/><Relationship Id="rId103" Type="http://schemas.openxmlformats.org/officeDocument/2006/relationships/hyperlink" Target="https://www.assets.signify.com/is/image/Signify/Coreline%20Projector_gen2_ST151T_WH_%2030S_SPP2?$highres$" TargetMode="External"/><Relationship Id="rId310" Type="http://schemas.openxmlformats.org/officeDocument/2006/relationships/hyperlink" Target="https://www.assets.signify.com/is/image/Signify/Ledinaire%20Batten_BN021_L1200_SPP-01?$highres$" TargetMode="External"/><Relationship Id="rId1897" Type="http://schemas.openxmlformats.org/officeDocument/2006/relationships/hyperlink" Target="https://www.assets.signify.com/is/content/Signify/912300060470_EU.cs_CZ.PROF.FP" TargetMode="External"/><Relationship Id="rId2948" Type="http://schemas.openxmlformats.org/officeDocument/2006/relationships/hyperlink" Target="https://www.assets.signify.com/is/content/Signify/CoreLine-SlimDownlight-DN145B-INI" TargetMode="External"/><Relationship Id="rId1757" Type="http://schemas.openxmlformats.org/officeDocument/2006/relationships/hyperlink" Target="https://www.assets.signify.com/is/content/Signify/911401816487_EU.cs_CZ.PROF.FP" TargetMode="External"/><Relationship Id="rId1964" Type="http://schemas.openxmlformats.org/officeDocument/2006/relationships/hyperlink" Target="https://www.assets.signify.com/is/content/Signify/929002485102_EU.cs_CZ.PROF.FP" TargetMode="External"/><Relationship Id="rId2808" Type="http://schemas.openxmlformats.org/officeDocument/2006/relationships/hyperlink" Target="https://www.assets.signify.com/is/content/Signify/928191005331_EU.cs_CZ.PROF.FP" TargetMode="External"/><Relationship Id="rId49" Type="http://schemas.openxmlformats.org/officeDocument/2006/relationships/hyperlink" Target="https://www.assets.signify.com/is/image/Signify/Silver_Trim-SPP?$highres$" TargetMode="External"/><Relationship Id="rId1617" Type="http://schemas.openxmlformats.org/officeDocument/2006/relationships/hyperlink" Target="https://www.assets.signify.com/is/content/Signify/911401877385_EU.cs_CZ.PROF.FP" TargetMode="External"/><Relationship Id="rId1824" Type="http://schemas.openxmlformats.org/officeDocument/2006/relationships/hyperlink" Target="https://www.assets.signify.com/is/content/Signify/911401629708_EU.cs_CZ.PROF.FP" TargetMode="External"/><Relationship Id="rId2598" Type="http://schemas.openxmlformats.org/officeDocument/2006/relationships/hyperlink" Target="https://www.assets.signify.com/is/content/Signify/929003080202_EU.cs_CZ.PROF.FP" TargetMode="External"/><Relationship Id="rId777" Type="http://schemas.openxmlformats.org/officeDocument/2006/relationships/hyperlink" Target="https://www.assets.signify.com/is/image/Signify/CorePro-LEDtube-HF-1200mm-RTP?$highres$" TargetMode="External"/><Relationship Id="rId984" Type="http://schemas.openxmlformats.org/officeDocument/2006/relationships/hyperlink" Target="https://www.assets.signify.com/is/image/Signify/LEDbulb_A65_E27_FR_P1-SPP?$highres$" TargetMode="External"/><Relationship Id="rId2458" Type="http://schemas.openxmlformats.org/officeDocument/2006/relationships/hyperlink" Target="https://www.assets.signify.com/is/content/Signify/929002024392_EU.cs_CZ.PROF.FP" TargetMode="External"/><Relationship Id="rId2665" Type="http://schemas.openxmlformats.org/officeDocument/2006/relationships/hyperlink" Target="https://www.assets.signify.com/is/content/Signify/929002016602_EU.cs_CZ.PROF.FP" TargetMode="External"/><Relationship Id="rId2872" Type="http://schemas.openxmlformats.org/officeDocument/2006/relationships/hyperlink" Target="https://www.assets.signify.com/is/content/Signify/913700421766_EU.cs_CZ.PROF.FP" TargetMode="External"/><Relationship Id="rId3509" Type="http://schemas.openxmlformats.org/officeDocument/2006/relationships/hyperlink" Target="https://www.assets.signify.com/is/content/Signify/LEDtube_Installation_Guide_HF_1-INI" TargetMode="External"/><Relationship Id="rId637" Type="http://schemas.openxmlformats.org/officeDocument/2006/relationships/hyperlink" Target="https://www.assets.signify.com/is/image/Signify/LEDtube_220-240V_G13_4ft-SPP?$highres$" TargetMode="External"/><Relationship Id="rId844" Type="http://schemas.openxmlformats.org/officeDocument/2006/relationships/hyperlink" Target="https://www.assets.signify.com/is/image/Signify/LED_CLA_60W_A60_E27_3000K_FR_UE_SRT4-SPP?$highres$" TargetMode="External"/><Relationship Id="rId1267" Type="http://schemas.openxmlformats.org/officeDocument/2006/relationships/hyperlink" Target="https://www.assets.signify.com/is/image/Signify/LPPR1_TL-E8_G10Q?$highres$" TargetMode="External"/><Relationship Id="rId1474" Type="http://schemas.openxmlformats.org/officeDocument/2006/relationships/hyperlink" Target="https://www.assets.signify.com/is/image/Signify/Downlight_DN070B_RD-EU-SPP?$highres$" TargetMode="External"/><Relationship Id="rId1681" Type="http://schemas.openxmlformats.org/officeDocument/2006/relationships/hyperlink" Target="https://www.assets.signify.com/is/content/Signify/911401841987_EU.cs_CZ.PROF.FP" TargetMode="External"/><Relationship Id="rId2318" Type="http://schemas.openxmlformats.org/officeDocument/2006/relationships/hyperlink" Target="https://www.assets.signify.com/is/content/Signify/929003798682_EU.cs_CZ.PROF.FP" TargetMode="External"/><Relationship Id="rId2525" Type="http://schemas.openxmlformats.org/officeDocument/2006/relationships/hyperlink" Target="https://www.assets.signify.com/is/content/Signify/929003796102_EU.cs_CZ.PROF.FP" TargetMode="External"/><Relationship Id="rId2732" Type="http://schemas.openxmlformats.org/officeDocument/2006/relationships/hyperlink" Target="https://www.assets.signify.com/is/content/Signify/928486700091_EU.cs_CZ.PROF.FP" TargetMode="External"/><Relationship Id="rId704" Type="http://schemas.openxmlformats.org/officeDocument/2006/relationships/hyperlink" Target="https://www.assets.signify.com/is/image/Signify/LEDtube_T8_G13_MAS1-SPP?$highres$" TargetMode="External"/><Relationship Id="rId911" Type="http://schemas.openxmlformats.org/officeDocument/2006/relationships/hyperlink" Target="https://www.assets.signify.com/is/image/Signify/LED_classic_100W_A60_CW_FR_ND_1CT_10-SPP?$highres$" TargetMode="External"/><Relationship Id="rId1127" Type="http://schemas.openxmlformats.org/officeDocument/2006/relationships/hyperlink" Target="https://www.assets.signify.com/is/image/Signify/LEDspot_50W_GU10_830_35D-SPP?$highres$" TargetMode="External"/><Relationship Id="rId1334" Type="http://schemas.openxmlformats.org/officeDocument/2006/relationships/hyperlink" Target="https://www.assets.signify.com/is/image/Signify/LPPR1_CDM-T_0005?$highres$" TargetMode="External"/><Relationship Id="rId1541" Type="http://schemas.openxmlformats.org/officeDocument/2006/relationships/hyperlink" Target="https://www.assets.signify.com/is/content/Signify/911401897582_EU.cs_CZ.PROF.FP" TargetMode="External"/><Relationship Id="rId40" Type="http://schemas.openxmlformats.org/officeDocument/2006/relationships/hyperlink" Target="https://www.assets.signify.com/is/image/Signify/DN145B-G4-20S-PSD-RTP?$highres$" TargetMode="External"/><Relationship Id="rId1401" Type="http://schemas.openxmlformats.org/officeDocument/2006/relationships/hyperlink" Target="https://www.assets.signify.com/is/image/Signify/GPPR1_PINTTL52_PHL?$highres$" TargetMode="External"/><Relationship Id="rId3299" Type="http://schemas.openxmlformats.org/officeDocument/2006/relationships/hyperlink" Target="https://www.assets.signify.com/is/content/Signify/MI-BVP085-Ledinaire-Solar-floodlight" TargetMode="External"/><Relationship Id="rId3159" Type="http://schemas.openxmlformats.org/officeDocument/2006/relationships/hyperlink" Target="https://www.assets.signify.com/is/content/Signify/Manual-Instruction-WT120C-G2-high-lumen-v202404" TargetMode="External"/><Relationship Id="rId3366" Type="http://schemas.openxmlformats.org/officeDocument/2006/relationships/hyperlink" Target="https://www.assets.signify.com/is/content/Signify/LEDTForce_HPL_2_NC_Installation_Guide-INI" TargetMode="External"/><Relationship Id="rId3573" Type="http://schemas.openxmlformats.org/officeDocument/2006/relationships/hyperlink" Target="https://www.assets.signify.com/is/content/Signify/LEDtube-Installation-Guide-HF-2-INI" TargetMode="External"/><Relationship Id="rId287" Type="http://schemas.openxmlformats.org/officeDocument/2006/relationships/hyperlink" Target="https://www.assets.signify.com/is/image/Signify/WT120Z-TW-5x2-5-RTP?$highres$" TargetMode="External"/><Relationship Id="rId494" Type="http://schemas.openxmlformats.org/officeDocument/2006/relationships/hyperlink" Target="https://www.assets.signify.com/is/image/Signify/LED-MAS-SON-T-UE-M-28-5W-727-E27-RTP?$highres$" TargetMode="External"/><Relationship Id="rId2175" Type="http://schemas.openxmlformats.org/officeDocument/2006/relationships/hyperlink" Target="https://www.assets.signify.com/is/content/Signify/929003648402_EU.cs_CZ.PROF.FP" TargetMode="External"/><Relationship Id="rId2382" Type="http://schemas.openxmlformats.org/officeDocument/2006/relationships/hyperlink" Target="https://www.assets.signify.com/is/content/Signify/929002412802_EU.cs_CZ.PROF.FP" TargetMode="External"/><Relationship Id="rId3019" Type="http://schemas.openxmlformats.org/officeDocument/2006/relationships/hyperlink" Target="https://www.assets.signify.com/is/content/Signify/Mounting_instruction_Ledinaire_office_sensor_EcoSet" TargetMode="External"/><Relationship Id="rId3226" Type="http://schemas.openxmlformats.org/officeDocument/2006/relationships/hyperlink" Target="https://www.assets.signify.com/is/content/Signify/Coreline-Highbay-G5-MI-PSU-PSD" TargetMode="External"/><Relationship Id="rId147" Type="http://schemas.openxmlformats.org/officeDocument/2006/relationships/hyperlink" Target="https://www.assets.signify.com/is/image/Signify/CoreLine-panel-G6-W60L60-RTP?$highres$" TargetMode="External"/><Relationship Id="rId354" Type="http://schemas.openxmlformats.org/officeDocument/2006/relationships/hyperlink" Target="https://www.assets.signify.com/is/image/Signify/CoreLineHighbay_Gen5_BY120P-SPP?$highres$" TargetMode="External"/><Relationship Id="rId1191" Type="http://schemas.openxmlformats.org/officeDocument/2006/relationships/hyperlink" Target="https://www.assets.signify.com/is/image/Signify/MAS_LEDspotLV_D_20_100W_827_AR111_40D-SPP?$highres$" TargetMode="External"/><Relationship Id="rId2035" Type="http://schemas.openxmlformats.org/officeDocument/2006/relationships/hyperlink" Target="https://www.assets.signify.com/is/content/Signify/929003757702_EU.cs_CZ.PROF.FP" TargetMode="External"/><Relationship Id="rId3433" Type="http://schemas.openxmlformats.org/officeDocument/2006/relationships/hyperlink" Target="https://www.assets.signify.com/is/content/Signify/online-QIG-for-324166166411-MAS-LEDtube-installation-guide-INI" TargetMode="External"/><Relationship Id="rId561" Type="http://schemas.openxmlformats.org/officeDocument/2006/relationships/hyperlink" Target="https://www.assets.signify.com/is/image/Signify/SPPR1_MLEDGA_0027?$highres$" TargetMode="External"/><Relationship Id="rId2242" Type="http://schemas.openxmlformats.org/officeDocument/2006/relationships/hyperlink" Target="https://www.assets.signify.com/is/content/Signify/929003774802_EU.cs_CZ.PROF.FP" TargetMode="External"/><Relationship Id="rId3500" Type="http://schemas.openxmlformats.org/officeDocument/2006/relationships/hyperlink" Target="https://www.assets.signify.com/is/content/Signify/LEDtube_Installation_Guide_HF_1-INI" TargetMode="External"/><Relationship Id="rId214" Type="http://schemas.openxmlformats.org/officeDocument/2006/relationships/hyperlink" Target="https://www.assets.signify.com/is/image/Signify/PH-All-In-CoreLine-RTP-e-cat-HRCoreLine-FastSet-SM155C-L600-RTP?$highres$" TargetMode="External"/><Relationship Id="rId421" Type="http://schemas.openxmlformats.org/officeDocument/2006/relationships/hyperlink" Target="https://www.assets.signify.com/is/image/Signify/Ledinaire-Floodlight-BVP167-180W-AWB-All-in-RTP?$highres$" TargetMode="External"/><Relationship Id="rId1051" Type="http://schemas.openxmlformats.org/officeDocument/2006/relationships/hyperlink" Target="https://www.assets.signify.com/is/image/Signify/LED_T25_E14_WW_C1_POS1-SPP?$highres$" TargetMode="External"/><Relationship Id="rId2102" Type="http://schemas.openxmlformats.org/officeDocument/2006/relationships/hyperlink" Target="https://www.assets.signify.com/is/content/Signify/929002021402_EU.cs_CZ.PROF.FP" TargetMode="External"/><Relationship Id="rId1868" Type="http://schemas.openxmlformats.org/officeDocument/2006/relationships/hyperlink" Target="https://www.assets.signify.com/is/content/Signify/911401554045_EU.cs_CZ.PROF.FP" TargetMode="External"/><Relationship Id="rId2919" Type="http://schemas.openxmlformats.org/officeDocument/2006/relationships/hyperlink" Target="https://www.assets.signify.com/is/content/Signify/Downlight_DN065B_G4_7195214_V2_online_All_in-INI" TargetMode="External"/><Relationship Id="rId3083" Type="http://schemas.openxmlformats.org/officeDocument/2006/relationships/hyperlink" Target="https://www.assets.signify.com/is/content/Signify/MI-SM065C-Ledinaire-surface-mounted-2024" TargetMode="External"/><Relationship Id="rId3290" Type="http://schemas.openxmlformats.org/officeDocument/2006/relationships/hyperlink" Target="https://www.assets.signify.com/is/content/Signify/CoreLine%20tempo%20medium-BVP125-INI" TargetMode="External"/><Relationship Id="rId1728" Type="http://schemas.openxmlformats.org/officeDocument/2006/relationships/hyperlink" Target="https://www.assets.signify.com/is/content/Signify/911401823680_EU.cs_CZ.PROF.FP" TargetMode="External"/><Relationship Id="rId1935" Type="http://schemas.openxmlformats.org/officeDocument/2006/relationships/hyperlink" Target="https://www.assets.signify.com/is/content/Signify/912300024260_EU.cs_CZ.PROF.FP" TargetMode="External"/><Relationship Id="rId3150" Type="http://schemas.openxmlformats.org/officeDocument/2006/relationships/hyperlink" Target="https://www.assets.signify.com/is/content/Signify/Installation%20instruction_CoreLine%20waterproof%20WT120C%20standard_2023%2005" TargetMode="External"/><Relationship Id="rId3010" Type="http://schemas.openxmlformats.org/officeDocument/2006/relationships/hyperlink" Target="https://www.assets.signify.com/is/content/Signify/IIII9_RCS750I_0001" TargetMode="External"/><Relationship Id="rId4" Type="http://schemas.openxmlformats.org/officeDocument/2006/relationships/hyperlink" Target="https://www.assets.signify.com/is/image/Signify/DN065B_G4_LED12_12W_D150_RD_update-SPP?$highres$" TargetMode="External"/><Relationship Id="rId888" Type="http://schemas.openxmlformats.org/officeDocument/2006/relationships/hyperlink" Target="https://www.assets.signify.com/is/image/Signify/LED_BulbsBulb_A67_100W_1521lm_2700K_E27_NDFrosted-SPP?$highres$" TargetMode="External"/><Relationship Id="rId2569" Type="http://schemas.openxmlformats.org/officeDocument/2006/relationships/hyperlink" Target="https://www.assets.signify.com/is/content/Signify/929001215252_EU.cs_CZ.PROF.FP" TargetMode="External"/><Relationship Id="rId2776" Type="http://schemas.openxmlformats.org/officeDocument/2006/relationships/hyperlink" Target="https://www.assets.signify.com/is/content/Signify/928082319230_EU.cs_CZ.PROF.FP" TargetMode="External"/><Relationship Id="rId2983" Type="http://schemas.openxmlformats.org/officeDocument/2006/relationships/hyperlink" Target="https://www.assets.signify.com/is/content/Signify/EM153C-SM-BKD-EXIT-SIGN-UI" TargetMode="External"/><Relationship Id="rId748" Type="http://schemas.openxmlformats.org/officeDocument/2006/relationships/hyperlink" Target="https://www.assets.signify.com/is/image/Signify/LEDtube_1200mm_17W_G5-SPP?$highres$" TargetMode="External"/><Relationship Id="rId955" Type="http://schemas.openxmlformats.org/officeDocument/2006/relationships/hyperlink" Target="https://www.assets.signify.com/is/image/Signify/LEDBulb-9W-E27-DS-FR-DIM-1PF-6-AU-RTP?$highres$" TargetMode="External"/><Relationship Id="rId1378" Type="http://schemas.openxmlformats.org/officeDocument/2006/relationships/hyperlink" Target="https://www.assets.signify.com/is/image/Signify/LPPR1_CDMR111E_0001?$highres$" TargetMode="External"/><Relationship Id="rId1585" Type="http://schemas.openxmlformats.org/officeDocument/2006/relationships/hyperlink" Target="https://www.assets.signify.com/is/content/Signify/910500189115_EU.cs_CZ.PROF.FP" TargetMode="External"/><Relationship Id="rId1792" Type="http://schemas.openxmlformats.org/officeDocument/2006/relationships/hyperlink" Target="https://www.assets.signify.com/is/content/Signify/911401834184_EU.cs_CZ.PROF.FP" TargetMode="External"/><Relationship Id="rId2429" Type="http://schemas.openxmlformats.org/officeDocument/2006/relationships/hyperlink" Target="https://www.assets.signify.com/is/content/Signify/929003774047_EU.cs_CZ.PROF.FP" TargetMode="External"/><Relationship Id="rId2636" Type="http://schemas.openxmlformats.org/officeDocument/2006/relationships/hyperlink" Target="https://www.assets.signify.com/is/content/Signify/929003478702_EU.cs_CZ.PROF.FP" TargetMode="External"/><Relationship Id="rId2843" Type="http://schemas.openxmlformats.org/officeDocument/2006/relationships/hyperlink" Target="https://www.assets.signify.com/is/content/Signify/913700609366_EU.cs_CZ.PROF.FP" TargetMode="External"/><Relationship Id="rId84" Type="http://schemas.openxmlformats.org/officeDocument/2006/relationships/hyperlink" Target="https://www.assets.signify.com/is/image/Signify/Emergency--Exit-Sign-EM159C-SPP01?$highres$" TargetMode="External"/><Relationship Id="rId608" Type="http://schemas.openxmlformats.org/officeDocument/2006/relationships/hyperlink" Target="https://www.assets.signify.com/is/image/Signify/LEDtube-Connected-IA-T8-RTP?$highres$" TargetMode="External"/><Relationship Id="rId815" Type="http://schemas.openxmlformats.org/officeDocument/2006/relationships/hyperlink" Target="https://www.assets.signify.com/is/image/Signify/CorePro_LEDstrip_5M-SPP?$highres$" TargetMode="External"/><Relationship Id="rId1238" Type="http://schemas.openxmlformats.org/officeDocument/2006/relationships/hyperlink" Target="https://www.assets.signify.com/is/image/Signify/LPPR1_TLBMINI_0001?$highres$" TargetMode="External"/><Relationship Id="rId1445" Type="http://schemas.openxmlformats.org/officeDocument/2006/relationships/hyperlink" Target="https://www.assets.signify.com/is/image/Signify/GPPR1_IPVG4U_0003?$highres$" TargetMode="External"/><Relationship Id="rId1652" Type="http://schemas.openxmlformats.org/officeDocument/2006/relationships/hyperlink" Target="https://www.assets.signify.com/is/content/Signify/911401840987_EU.cs_CZ.PROF.FP" TargetMode="External"/><Relationship Id="rId1305" Type="http://schemas.openxmlformats.org/officeDocument/2006/relationships/hyperlink" Target="https://www.assets.signify.com/is/image/Signify/lppr1_mhn-la_1000w?$highres$" TargetMode="External"/><Relationship Id="rId2703" Type="http://schemas.openxmlformats.org/officeDocument/2006/relationships/hyperlink" Target="https://www.assets.signify.com/is/content/Signify/927927684018_EU.cs_CZ.PROF.FP" TargetMode="External"/><Relationship Id="rId2910" Type="http://schemas.openxmlformats.org/officeDocument/2006/relationships/hyperlink" Target="https://www.assets.signify.com/is/content/Signify/913700185166_EU.cs_CZ.PROF.FP" TargetMode="External"/><Relationship Id="rId1512" Type="http://schemas.openxmlformats.org/officeDocument/2006/relationships/hyperlink" Target="https://www.assets.signify.com/is/content/Signify/911401894687_EU.cs_CZ.PROF.FP" TargetMode="External"/><Relationship Id="rId11" Type="http://schemas.openxmlformats.org/officeDocument/2006/relationships/hyperlink" Target="https://www.assets.signify.com/is/image/Signify/DN065B_G4_Trim_Accessory_Silver-SPP?$highres$" TargetMode="External"/><Relationship Id="rId398" Type="http://schemas.openxmlformats.org/officeDocument/2006/relationships/hyperlink" Target="https://www.assets.signify.com/is/image/Signify/CL-HB-G6-BY121P-PSU-PSD-RTP?$highres$" TargetMode="External"/><Relationship Id="rId2079" Type="http://schemas.openxmlformats.org/officeDocument/2006/relationships/hyperlink" Target="https://www.assets.signify.com/is/content/Signify/929004260402_EU.cs_CZ.PROF.FP" TargetMode="External"/><Relationship Id="rId3477" Type="http://schemas.openxmlformats.org/officeDocument/2006/relationships/hyperlink" Target="https://www.assets.signify.com/is/content/Signify/online-QIG-for-324166183191-Corepro-LEDtube-INI" TargetMode="External"/><Relationship Id="rId2286" Type="http://schemas.openxmlformats.org/officeDocument/2006/relationships/hyperlink" Target="https://www.assets.signify.com/is/content/Signify/929003167902_EU.cs_CZ.PROF.FP" TargetMode="External"/><Relationship Id="rId2493" Type="http://schemas.openxmlformats.org/officeDocument/2006/relationships/hyperlink" Target="https://www.assets.signify.com/is/content/Signify/929002973102_EU.cs_CZ.PROF.FP" TargetMode="External"/><Relationship Id="rId3337" Type="http://schemas.openxmlformats.org/officeDocument/2006/relationships/hyperlink" Target="https://www.assets.signify.com/is/content/Signify/Installation-Instructions-PILA-Floodlight-Gen2" TargetMode="External"/><Relationship Id="rId3544" Type="http://schemas.openxmlformats.org/officeDocument/2006/relationships/hyperlink" Target="https://www.assets.signify.com/is/content/Signify/LEDtube_Installation_Guide_T5-INI" TargetMode="External"/><Relationship Id="rId258" Type="http://schemas.openxmlformats.org/officeDocument/2006/relationships/hyperlink" Target="https://www.assets.signify.com/is/image/Signify/CoreLine_Waterproof_WT120C%20G2%20L1500%20PSU%20-%20SPP?$highres$" TargetMode="External"/><Relationship Id="rId465" Type="http://schemas.openxmlformats.org/officeDocument/2006/relationships/hyperlink" Target="https://www.assets.signify.com/is/image/Signify/10-Img31761-12W%20IP54?$highres$" TargetMode="External"/><Relationship Id="rId672" Type="http://schemas.openxmlformats.org/officeDocument/2006/relationships/hyperlink" Target="https://www.assets.signify.com/is/image/Signify/LEDtube_T8_G13-SPP?$highres$" TargetMode="External"/><Relationship Id="rId1095" Type="http://schemas.openxmlformats.org/officeDocument/2006/relationships/hyperlink" Target="https://www.assets.signify.com/is/image/Signify/LEDspot_Corepro_GU10_PAR16-SPP?$highres$" TargetMode="External"/><Relationship Id="rId2146" Type="http://schemas.openxmlformats.org/officeDocument/2006/relationships/hyperlink" Target="https://www.assets.signify.com/is/content/Signify/929001393332_EU.cs_CZ.PROF.FP" TargetMode="External"/><Relationship Id="rId2353" Type="http://schemas.openxmlformats.org/officeDocument/2006/relationships/hyperlink" Target="https://www.assets.signify.com/is/content/Signify/929002373002_EU.cs_CZ.PROF.FP" TargetMode="External"/><Relationship Id="rId2560" Type="http://schemas.openxmlformats.org/officeDocument/2006/relationships/hyperlink" Target="https://www.assets.signify.com/is/content/Signify/929001217602_EU.cs_CZ.PROF.FP" TargetMode="External"/><Relationship Id="rId3404" Type="http://schemas.openxmlformats.org/officeDocument/2006/relationships/hyperlink" Target="https://www.assets.signify.com/is/content/Signify/PLL-EM-Mains-66011861-TLED-NDLR-INI" TargetMode="External"/><Relationship Id="rId361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18" Type="http://schemas.openxmlformats.org/officeDocument/2006/relationships/hyperlink" Target="https://www.assets.signify.com/is/image/Signify/IPAC_RCS750i_0021?$highres$" TargetMode="External"/><Relationship Id="rId325" Type="http://schemas.openxmlformats.org/officeDocument/2006/relationships/hyperlink" Target="https://www.assets.signify.com/is/image/Signify/CoreLineBatten-BN126C-All-in-ML-MCCT-L1800-1-SPP?$highres$" TargetMode="External"/><Relationship Id="rId532" Type="http://schemas.openxmlformats.org/officeDocument/2006/relationships/hyperlink" Target="https://www.assets.signify.com/is/image/Signify/LED-TForce-Core-LED-HPL-36W-E40-FR-RTP?$highres$" TargetMode="External"/><Relationship Id="rId1162" Type="http://schemas.openxmlformats.org/officeDocument/2006/relationships/hyperlink" Target="https://www.assets.signify.com/is/image/Signify/LEDspots_MAS_MR16_GU5_3-SPP?$highres$" TargetMode="External"/><Relationship Id="rId2006" Type="http://schemas.openxmlformats.org/officeDocument/2006/relationships/hyperlink" Target="https://www.assets.signify.com/is/content/Signify/929002006502_EU.cs_CZ.PROF.FP" TargetMode="External"/><Relationship Id="rId2213" Type="http://schemas.openxmlformats.org/officeDocument/2006/relationships/hyperlink" Target="https://www.assets.signify.com/is/content/Signify/929003597002_EU.cs_CZ.PROF.FP" TargetMode="External"/><Relationship Id="rId2420" Type="http://schemas.openxmlformats.org/officeDocument/2006/relationships/hyperlink" Target="https://www.assets.signify.com/is/content/Signify/929003607508_EU.cs_CZ.PROF.FP" TargetMode="External"/><Relationship Id="rId1022" Type="http://schemas.openxmlformats.org/officeDocument/2006/relationships/hyperlink" Target="https://www.assets.signify.com/is/image/Signify/LEDluster_E27_P45-SPP?$highres$" TargetMode="External"/><Relationship Id="rId1979" Type="http://schemas.openxmlformats.org/officeDocument/2006/relationships/hyperlink" Target="https://www.assets.signify.com/is/content/Signify/929003731102_EU.cs_CZ.PROF.FP" TargetMode="External"/><Relationship Id="rId3194" Type="http://schemas.openxmlformats.org/officeDocument/2006/relationships/hyperlink" Target="https://www.assets.signify.com/is/content/Signify/MI-CoreLine-BN126C-All-in-combined-upgraded" TargetMode="External"/><Relationship Id="rId1839" Type="http://schemas.openxmlformats.org/officeDocument/2006/relationships/hyperlink" Target="https://www.assets.signify.com/is/content/Signify/911401630808_EU.cs_CZ.PROF.FP" TargetMode="External"/><Relationship Id="rId3054" Type="http://schemas.openxmlformats.org/officeDocument/2006/relationships/hyperlink" Target="https://www.assets.signify.com/is/content/Signify/CoreLine-panel-G6-Installation-Instructions-RC132V-IP65" TargetMode="External"/><Relationship Id="rId182" Type="http://schemas.openxmlformats.org/officeDocument/2006/relationships/hyperlink" Target="https://www.assets.signify.com/is/image/Signify/RC159Z-SC-Safety-Cable?$highres$" TargetMode="External"/><Relationship Id="rId1906" Type="http://schemas.openxmlformats.org/officeDocument/2006/relationships/hyperlink" Target="https://www.assets.signify.com/is/content/Signify/912300060474_EU.cs_CZ.PROF.FP" TargetMode="External"/><Relationship Id="rId3261" Type="http://schemas.openxmlformats.org/officeDocument/2006/relationships/hyperlink" Target="https://www.assets.signify.com/is/content/Signify/MI-Coreline-Highbay-G6-PSD-PSU" TargetMode="External"/><Relationship Id="rId2070" Type="http://schemas.openxmlformats.org/officeDocument/2006/relationships/hyperlink" Target="https://www.assets.signify.com/is/content/Signify/929003482302_EU.cs_CZ.PROF.FP" TargetMode="External"/><Relationship Id="rId3121" Type="http://schemas.openxmlformats.org/officeDocument/2006/relationships/hyperlink" Target="https://www.assets.signify.com/is/content/Signify/Ledinaire%20waterproof%20WT065C%20G3%20BN_MI_v2023%2005" TargetMode="External"/><Relationship Id="rId999" Type="http://schemas.openxmlformats.org/officeDocument/2006/relationships/hyperlink" Target="https://www.assets.signify.com/is/image/Signify/LED_classic_40W_P45_E14_WGD90_CL_SRT4_1-SPP?$highres$" TargetMode="External"/><Relationship Id="rId2887" Type="http://schemas.openxmlformats.org/officeDocument/2006/relationships/hyperlink" Target="https://www.assets.signify.com/is/content/Signify/913700653166_EU.cs_CZ.PROF.FP" TargetMode="External"/><Relationship Id="rId859" Type="http://schemas.openxmlformats.org/officeDocument/2006/relationships/hyperlink" Target="https://www.assets.signify.com/is/image/Signify/LED_CLA_60W_A60_E27_3000K_FR_UE_SRT4-SPP?$highres$" TargetMode="External"/><Relationship Id="rId1489" Type="http://schemas.openxmlformats.org/officeDocument/2006/relationships/hyperlink" Target="https://www.assets.signify.com/is/content/Signify/929003251532_EU.cs_CZ.PROF.FP" TargetMode="External"/><Relationship Id="rId1696" Type="http://schemas.openxmlformats.org/officeDocument/2006/relationships/hyperlink" Target="https://www.assets.signify.com/is/content/Signify/911401876680_EU.cs_CZ.PROF.FP" TargetMode="External"/><Relationship Id="rId1349" Type="http://schemas.openxmlformats.org/officeDocument/2006/relationships/hyperlink" Target="https://www.assets.signify.com/is/image/Signify/LPPR1_CDM-TC_0001?$highres$" TargetMode="External"/><Relationship Id="rId2747" Type="http://schemas.openxmlformats.org/officeDocument/2006/relationships/hyperlink" Target="https://www.assets.signify.com/is/content/Signify/928153809230_EU.cs_CZ.PROF.FP" TargetMode="External"/><Relationship Id="rId2954" Type="http://schemas.openxmlformats.org/officeDocument/2006/relationships/hyperlink" Target="https://www.assets.signify.com/is/content/Signify/RS071B_MI_324166033633_for_online_updated-INI" TargetMode="External"/><Relationship Id="rId719" Type="http://schemas.openxmlformats.org/officeDocument/2006/relationships/hyperlink" Target="https://www.assets.signify.com/is/image/Signify/Ledtube_CorePro_18W_G13_830_24D_ND-SPP?$highres$" TargetMode="External"/><Relationship Id="rId926" Type="http://schemas.openxmlformats.org/officeDocument/2006/relationships/hyperlink" Target="https://www.assets.signify.com/is/image/Signify/LEDbulb_Classic_75W_E27_A60_827_CL_ND-SPP?$highres$" TargetMode="External"/><Relationship Id="rId1556" Type="http://schemas.openxmlformats.org/officeDocument/2006/relationships/hyperlink" Target="https://www.assets.signify.com/is/content/Signify/912401483513_EU.cs_CZ.PROF.FP" TargetMode="External"/><Relationship Id="rId1763" Type="http://schemas.openxmlformats.org/officeDocument/2006/relationships/hyperlink" Target="https://www.assets.signify.com/is/content/Signify/911401817087_EU.cs_CZ.PROF.FP" TargetMode="External"/><Relationship Id="rId1970" Type="http://schemas.openxmlformats.org/officeDocument/2006/relationships/hyperlink" Target="https://www.assets.signify.com/is/content/Signify/929003775702_EU.cs_CZ.PROF.FP" TargetMode="External"/><Relationship Id="rId2607" Type="http://schemas.openxmlformats.org/officeDocument/2006/relationships/hyperlink" Target="https://www.assets.signify.com/is/content/Signify/929002493002_EU.cs_CZ.PROF.FP" TargetMode="External"/><Relationship Id="rId2814" Type="http://schemas.openxmlformats.org/officeDocument/2006/relationships/hyperlink" Target="https://www.assets.signify.com/is/content/Signify/928050300630_EU.cs_CZ.PROF.FP" TargetMode="External"/><Relationship Id="rId55" Type="http://schemas.openxmlformats.org/officeDocument/2006/relationships/hyperlink" Target="https://www.assets.signify.com/is/image/Signify/CoreLine_Recessed_Spot-RS140B-SPP?$highres$" TargetMode="External"/><Relationship Id="rId1209" Type="http://schemas.openxmlformats.org/officeDocument/2006/relationships/hyperlink" Target="https://www.assets.signify.com/is/image/Signify/LED-60W-R7S-78mm-WH-RF-ND-SRT4-RTP?$highres$" TargetMode="External"/><Relationship Id="rId1416" Type="http://schemas.openxmlformats.org/officeDocument/2006/relationships/hyperlink" Target="https://www.assets.signify.com/is/image/Signify/GPPR1_PPPLTL-3_0001?$highres$" TargetMode="External"/><Relationship Id="rId1623" Type="http://schemas.openxmlformats.org/officeDocument/2006/relationships/hyperlink" Target="https://www.assets.signify.com/is/content/Signify/911401807687_EU.cs_CZ.PROF.FP" TargetMode="External"/><Relationship Id="rId1830" Type="http://schemas.openxmlformats.org/officeDocument/2006/relationships/hyperlink" Target="https://www.assets.signify.com/is/content/Signify/911401632508_EU.cs_CZ.PROF.FP" TargetMode="External"/><Relationship Id="rId358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397" Type="http://schemas.openxmlformats.org/officeDocument/2006/relationships/hyperlink" Target="https://www.assets.signify.com/is/content/Signify/CZ.cs_CZ.8719514315396" TargetMode="External"/><Relationship Id="rId3448" Type="http://schemas.openxmlformats.org/officeDocument/2006/relationships/hyperlink" Target="https://www.assets.signify.com/is/content/Signify/online-QIG-for-324166166411-MAS-LEDtube-installation-guide-INI" TargetMode="External"/><Relationship Id="rId369" Type="http://schemas.openxmlformats.org/officeDocument/2006/relationships/hyperlink" Target="https://www.assets.signify.com/is/image/Signify/CoreLineHighbay_Gen5_BY122P-SPP?$highres$" TargetMode="External"/><Relationship Id="rId576" Type="http://schemas.openxmlformats.org/officeDocument/2006/relationships/hyperlink" Target="https://www.assets.signify.com/is/image/Signify/LEDtube_400mm_17W_2G11_830_2000lm-SPP?$highres$" TargetMode="External"/><Relationship Id="rId783" Type="http://schemas.openxmlformats.org/officeDocument/2006/relationships/hyperlink" Target="https://www.assets.signify.com/is/image/Signify/CorePro-LEDtube-HF-1500mm-RTP?$highres$" TargetMode="External"/><Relationship Id="rId990" Type="http://schemas.openxmlformats.org/officeDocument/2006/relationships/hyperlink" Target="https://www.assets.signify.com/is/image/Signify/LED_classic_25W_B35_E14_CL_WGD90_SRT4_1-SPP?$highres$" TargetMode="External"/><Relationship Id="rId2257" Type="http://schemas.openxmlformats.org/officeDocument/2006/relationships/hyperlink" Target="https://www.assets.signify.com/is/content/Signify/929002697302_EU.cs_CZ.PROF.FP" TargetMode="External"/><Relationship Id="rId2464" Type="http://schemas.openxmlformats.org/officeDocument/2006/relationships/hyperlink" Target="https://www.assets.signify.com/is/content/Signify/929002028392_EU.cs_CZ.PROF.FP" TargetMode="External"/><Relationship Id="rId2671" Type="http://schemas.openxmlformats.org/officeDocument/2006/relationships/hyperlink" Target="https://www.assets.signify.com/is/content/Signify/924198244441_EU.cs_CZ.PROF.FP" TargetMode="External"/><Relationship Id="rId3308" Type="http://schemas.openxmlformats.org/officeDocument/2006/relationships/hyperlink" Target="https://www.assets.signify.com/is/content/Signify/442710336212_583_Coreline_Malaga_LED_BRP101_BRP102_MI" TargetMode="External"/><Relationship Id="rId3515" Type="http://schemas.openxmlformats.org/officeDocument/2006/relationships/hyperlink" Target="https://www.assets.signify.com/is/content/Signify/LEDtube_Installation_Guide_UN-INI" TargetMode="External"/><Relationship Id="rId229" Type="http://schemas.openxmlformats.org/officeDocument/2006/relationships/hyperlink" Target="https://www.assets.signify.com/is/image/Signify/L1200?$highres$" TargetMode="External"/><Relationship Id="rId436" Type="http://schemas.openxmlformats.org/officeDocument/2006/relationships/hyperlink" Target="https://www.assets.signify.com/is/image/Signify/Coreline_tempo_large-BVP130-PP?$highres$" TargetMode="External"/><Relationship Id="rId643" Type="http://schemas.openxmlformats.org/officeDocument/2006/relationships/hyperlink" Target="https://www.assets.signify.com/is/image/Signify/LEDtube_220-240V_G13_5ft-SPP?$highres$" TargetMode="External"/><Relationship Id="rId1066" Type="http://schemas.openxmlformats.org/officeDocument/2006/relationships/hyperlink" Target="https://www.assets.signify.com/is/image/Signify/LEDspot_CorePro_25W_E14_R50_827_36D_ND-SPP?$highres$" TargetMode="External"/><Relationship Id="rId1273" Type="http://schemas.openxmlformats.org/officeDocument/2006/relationships/hyperlink" Target="https://www.assets.signify.com/is/image/Signify/LPPR1_STARTER_S2E_BL_PHL?$highres$" TargetMode="External"/><Relationship Id="rId1480" Type="http://schemas.openxmlformats.org/officeDocument/2006/relationships/hyperlink" Target="https://www.assets.signify.com/is/content/Signify/929003311602_EU.cs_CZ.PROF.FP" TargetMode="External"/><Relationship Id="rId2117" Type="http://schemas.openxmlformats.org/officeDocument/2006/relationships/hyperlink" Target="https://www.assets.signify.com/is/content/Signify/929003577402_EU.cs_CZ.PROF.FP" TargetMode="External"/><Relationship Id="rId2324" Type="http://schemas.openxmlformats.org/officeDocument/2006/relationships/hyperlink" Target="https://www.assets.signify.com/is/content/Signify/929003058302_EU.cs_CZ.PROF.FP" TargetMode="External"/><Relationship Id="rId850" Type="http://schemas.openxmlformats.org/officeDocument/2006/relationships/hyperlink" Target="https://www.assets.signify.com/is/image/Signify/LED_CLA_60W_A60_E27_4000K_CL_UE_SRT4-SPP?$highres$" TargetMode="External"/><Relationship Id="rId1133" Type="http://schemas.openxmlformats.org/officeDocument/2006/relationships/hyperlink" Target="https://www.assets.signify.com/is/image/Signify/LEDspots_MV_PAR16_GU10-SPP?$highres$" TargetMode="External"/><Relationship Id="rId2531" Type="http://schemas.openxmlformats.org/officeDocument/2006/relationships/hyperlink" Target="https://www.assets.signify.com/is/content/Signify/929001347102_EU.cs_CZ.PROF.FP" TargetMode="External"/><Relationship Id="rId503" Type="http://schemas.openxmlformats.org/officeDocument/2006/relationships/hyperlink" Target="https://www.assets.signify.com/is/image/Signify/LEDTForce_Core_road_Tshape_E27_1-SPP?$highres$" TargetMode="External"/><Relationship Id="rId710" Type="http://schemas.openxmlformats.org/officeDocument/2006/relationships/hyperlink" Target="https://www.assets.signify.com/is/image/Signify/Ledtube_CorePro_18W_G13_830_24D_ND-SPP?$highres$" TargetMode="External"/><Relationship Id="rId1340" Type="http://schemas.openxmlformats.org/officeDocument/2006/relationships/hyperlink" Target="https://www.assets.signify.com/is/image/Signify/LPPR1_CDM-T-E_0004?$highres$" TargetMode="External"/><Relationship Id="rId3098" Type="http://schemas.openxmlformats.org/officeDocument/2006/relationships/hyperlink" Target="https://www.assets.signify.com/is/content/Signify/FastSet_SM155C-MI_FINAL" TargetMode="External"/><Relationship Id="rId1200" Type="http://schemas.openxmlformats.org/officeDocument/2006/relationships/hyperlink" Target="https://www.assets.signify.com/is/image/Signify/LED-25W-G9-WW-ND-3PF-6-DISC-RTP?$highres$" TargetMode="External"/><Relationship Id="rId3165" Type="http://schemas.openxmlformats.org/officeDocument/2006/relationships/hyperlink" Target="https://www.assets.signify.com/is/content/Signify/Manual%20Instruction%20PC_%202022%2009%2021" TargetMode="External"/><Relationship Id="rId3372" Type="http://schemas.openxmlformats.org/officeDocument/2006/relationships/hyperlink" Target="https://www.assets.signify.com/is/content/Signify/LEDTForce_HPI_NC_Installation_Guide-INI" TargetMode="External"/><Relationship Id="rId293" Type="http://schemas.openxmlformats.org/officeDocument/2006/relationships/hyperlink" Target="https://www.assets.signify.com/is/image/Signify/CoreLine%20tubular%20waterproof_WT210C%20PMMA%20L1500-SPPB?$highres$" TargetMode="External"/><Relationship Id="rId2181" Type="http://schemas.openxmlformats.org/officeDocument/2006/relationships/hyperlink" Target="https://www.assets.signify.com/is/content/Signify/929003734302_EU.cs_CZ.PROF.FP" TargetMode="External"/><Relationship Id="rId3025" Type="http://schemas.openxmlformats.org/officeDocument/2006/relationships/hyperlink" Target="https://www.assets.signify.com/is/content/Signify/Ledinaire-panel-G5-Mounting-Instructions-Connector-Finalv4" TargetMode="External"/><Relationship Id="rId3232" Type="http://schemas.openxmlformats.org/officeDocument/2006/relationships/hyperlink" Target="https://www.assets.signify.com/is/content/Signify/Coreline-Highbay-G5-MI-PSU-PSD" TargetMode="External"/><Relationship Id="rId153" Type="http://schemas.openxmlformats.org/officeDocument/2006/relationships/hyperlink" Target="https://www.assets.signify.com/is/image/Signify/CoreLine-panel-G6-W60L60-RTP?$highres$" TargetMode="External"/><Relationship Id="rId360" Type="http://schemas.openxmlformats.org/officeDocument/2006/relationships/hyperlink" Target="https://www.assets.signify.com/is/image/Signify/CoreLineHighbay_Gen5_BY121P-SPP?$highres$" TargetMode="External"/><Relationship Id="rId2041" Type="http://schemas.openxmlformats.org/officeDocument/2006/relationships/hyperlink" Target="https://www.assets.signify.com/is/content/Signify/929003578902_EU.cs_CZ.PROF.FP" TargetMode="External"/><Relationship Id="rId220" Type="http://schemas.openxmlformats.org/officeDocument/2006/relationships/hyperlink" Target="https://www.assets.signify.com/is/image/Signify/L600?$highres$" TargetMode="External"/><Relationship Id="rId2998" Type="http://schemas.openxmlformats.org/officeDocument/2006/relationships/hyperlink" Target="https://www.assets.signify.com/is/content/Signify/CoreLine-wall-mounted-WL140V-Installation-Instructions" TargetMode="External"/><Relationship Id="rId2858" Type="http://schemas.openxmlformats.org/officeDocument/2006/relationships/hyperlink" Target="https://www.assets.signify.com/is/content/Signify/913713034166_EU.cs_CZ.PROF.FP" TargetMode="External"/><Relationship Id="rId99" Type="http://schemas.openxmlformats.org/officeDocument/2006/relationships/hyperlink" Target="https://www.assets.signify.com/is/image/Signify/Coreline%20Projector_gen2_ST151T_BK_%2030S_SPP2?$highres$" TargetMode="External"/><Relationship Id="rId1667" Type="http://schemas.openxmlformats.org/officeDocument/2006/relationships/hyperlink" Target="https://www.assets.signify.com/is/content/Signify/912401483525_EU.cs_CZ.PROF.FP" TargetMode="External"/><Relationship Id="rId1874" Type="http://schemas.openxmlformats.org/officeDocument/2006/relationships/hyperlink" Target="https://www.assets.signify.com/is/content/Signify/911401555745_EU.cs_CZ.PROF.FP" TargetMode="External"/><Relationship Id="rId2718" Type="http://schemas.openxmlformats.org/officeDocument/2006/relationships/hyperlink" Target="https://www.assets.signify.com/is/content/Signify/928390720230_EU.cs_CZ.PROF.FP" TargetMode="External"/><Relationship Id="rId2925" Type="http://schemas.openxmlformats.org/officeDocument/2006/relationships/hyperlink" Target="https://www.assets.signify.com/is/content/Signify/Downlight_DN065C_G4_324165985701_V2_Online-INI" TargetMode="External"/><Relationship Id="rId1527" Type="http://schemas.openxmlformats.org/officeDocument/2006/relationships/hyperlink" Target="https://www.assets.signify.com/is/content/Signify/911401899182_EU.cs_CZ.PROF.FP" TargetMode="External"/><Relationship Id="rId1734" Type="http://schemas.openxmlformats.org/officeDocument/2006/relationships/hyperlink" Target="https://www.assets.signify.com/is/content/Signify/911401815987_EU.cs_CZ.PROF.FP" TargetMode="External"/><Relationship Id="rId1941" Type="http://schemas.openxmlformats.org/officeDocument/2006/relationships/hyperlink" Target="https://www.assets.signify.com/is/content/Signify/911401879584_EU.cs_CZ.PROF.FP" TargetMode="External"/><Relationship Id="rId26" Type="http://schemas.openxmlformats.org/officeDocument/2006/relationships/hyperlink" Target="https://www.assets.signify.com/is/image/Signify/CLDN-DN142B-UGR19-150-SPP?$highres$" TargetMode="External"/><Relationship Id="rId1801" Type="http://schemas.openxmlformats.org/officeDocument/2006/relationships/hyperlink" Target="https://www.assets.signify.com/is/content/Signify/912401483603_EU.cs_CZ.PROF.FP" TargetMode="External"/><Relationship Id="rId3559" Type="http://schemas.openxmlformats.org/officeDocument/2006/relationships/hyperlink" Target="https://www.assets.signify.com/is/content/Signify/LEDtube_Installation_Guide_HF_2-INI" TargetMode="External"/><Relationship Id="rId687" Type="http://schemas.openxmlformats.org/officeDocument/2006/relationships/hyperlink" Target="https://www.assets.signify.com/is/image/Signify/LEDtube_HF_600mm_8W_G13_830_1000lm-SPP?$highres$" TargetMode="External"/><Relationship Id="rId2368" Type="http://schemas.openxmlformats.org/officeDocument/2006/relationships/hyperlink" Target="https://www.assets.signify.com/is/content/Signify/CZ.cs_CZ.8718699764616" TargetMode="External"/><Relationship Id="rId894" Type="http://schemas.openxmlformats.org/officeDocument/2006/relationships/hyperlink" Target="https://www.assets.signify.com/is/image/Signify/LED_classic_A67_E27_FR-POS2A-SPP?$highres$" TargetMode="External"/><Relationship Id="rId1177" Type="http://schemas.openxmlformats.org/officeDocument/2006/relationships/hyperlink" Target="https://www.assets.signify.com/is/image/Signify/LEDspots_MAS_SLR_AR111_G53-SPP?$highres$" TargetMode="External"/><Relationship Id="rId2575" Type="http://schemas.openxmlformats.org/officeDocument/2006/relationships/hyperlink" Target="https://www.assets.signify.com/is/content/Signify/929002065802_EU.cs_CZ.PROF.FP" TargetMode="External"/><Relationship Id="rId2782" Type="http://schemas.openxmlformats.org/officeDocument/2006/relationships/hyperlink" Target="https://www.assets.signify.com/is/content/Signify/928084605131_EU.cs_CZ.PROF.FP" TargetMode="External"/><Relationship Id="rId3419" Type="http://schemas.openxmlformats.org/officeDocument/2006/relationships/hyperlink" Target="https://www.assets.signify.com/is/content/Signify/LEDtube_PLT_Installation_Guide-INI" TargetMode="External"/><Relationship Id="rId547" Type="http://schemas.openxmlformats.org/officeDocument/2006/relationships/hyperlink" Target="https://www.assets.signify.com/is/image/Signify/LEDTrueForce_Others_E40-SPP?$highres$" TargetMode="External"/><Relationship Id="rId754" Type="http://schemas.openxmlformats.org/officeDocument/2006/relationships/hyperlink" Target="https://www.assets.signify.com/is/image/Signify/LEDtube_1200mm_17W_G5-SPP?$highres$" TargetMode="External"/><Relationship Id="rId961" Type="http://schemas.openxmlformats.org/officeDocument/2006/relationships/hyperlink" Target="https://www.assets.signify.com/is/image/Signify/LEDbulb_12-80W_E27_A60_730_FR_130D-SPP?$highres$" TargetMode="External"/><Relationship Id="rId1384" Type="http://schemas.openxmlformats.org/officeDocument/2006/relationships/hyperlink" Target="https://www.assets.signify.com/is/image/Signify/GPPR1_BTLDE2_PHL?$highres$" TargetMode="External"/><Relationship Id="rId1591" Type="http://schemas.openxmlformats.org/officeDocument/2006/relationships/hyperlink" Target="https://www.assets.signify.com/is/content/Signify/910502559018_EU.cs_CZ.PROF.FP" TargetMode="External"/><Relationship Id="rId2228" Type="http://schemas.openxmlformats.org/officeDocument/2006/relationships/hyperlink" Target="https://www.assets.signify.com/is/content/Signify/929002352502_EU.cs_CZ.PROF.FP" TargetMode="External"/><Relationship Id="rId2435" Type="http://schemas.openxmlformats.org/officeDocument/2006/relationships/hyperlink" Target="https://www.assets.signify.com/is/content/Signify/929003800702_EU.cs_CZ.PROF.FP" TargetMode="External"/><Relationship Id="rId2642" Type="http://schemas.openxmlformats.org/officeDocument/2006/relationships/hyperlink" Target="https://www.assets.signify.com/is/content/Signify/929003779002_EU.cs_CZ.PROF.FP" TargetMode="External"/><Relationship Id="rId90" Type="http://schemas.openxmlformats.org/officeDocument/2006/relationships/hyperlink" Target="https://www.assets.signify.com/is/image/Signify/Ledinaire%20Wall-mounted%20WL070V-SPP?$highres$" TargetMode="External"/><Relationship Id="rId407" Type="http://schemas.openxmlformats.org/officeDocument/2006/relationships/hyperlink" Target="https://www.assets.signify.com/is/image/Signify/Ledinaire-Floodlight-BVP167-10W-All-in-RTP?$highres$" TargetMode="External"/><Relationship Id="rId614" Type="http://schemas.openxmlformats.org/officeDocument/2006/relationships/hyperlink" Target="https://www.assets.signify.com/is/image/Signify/LEDtube_600-1200mm_PP?$highres$" TargetMode="External"/><Relationship Id="rId821" Type="http://schemas.openxmlformats.org/officeDocument/2006/relationships/hyperlink" Target="https://www.assets.signify.com/is/image/Signify/CorePro_LEDstrip_5M-SPP?$highres$" TargetMode="External"/><Relationship Id="rId1037" Type="http://schemas.openxmlformats.org/officeDocument/2006/relationships/hyperlink" Target="https://www.assets.signify.com/is/image/Signify/PLA_LED_60W_B35_E14_WW_ND_1CT_10-SPP?$highres$" TargetMode="External"/><Relationship Id="rId1244" Type="http://schemas.openxmlformats.org/officeDocument/2006/relationships/hyperlink" Target="https://www.assets.signify.com/is/image/Signify/LPPR1_TL-DFOOD_G13_-?$highres$" TargetMode="External"/><Relationship Id="rId1451" Type="http://schemas.openxmlformats.org/officeDocument/2006/relationships/hyperlink" Target="https://www.assets.signify.com/is/image/Signify/BSN_250_K302_A2_ITS_230V-SPP?$highres$" TargetMode="External"/><Relationship Id="rId2502" Type="http://schemas.openxmlformats.org/officeDocument/2006/relationships/hyperlink" Target="https://www.assets.signify.com/is/content/Signify/CZ.cs_CZ.8718699783334" TargetMode="External"/><Relationship Id="rId1104" Type="http://schemas.openxmlformats.org/officeDocument/2006/relationships/hyperlink" Target="https://www.assets.signify.com/is/image/Signify/LEDSpots_PAR16_GU10-SPP?$highres$" TargetMode="External"/><Relationship Id="rId1311" Type="http://schemas.openxmlformats.org/officeDocument/2006/relationships/hyperlink" Target="https://www.assets.signify.com/is/image/Signify/lppr1_mhn-fc_1000w?$highres$" TargetMode="External"/><Relationship Id="rId3069" Type="http://schemas.openxmlformats.org/officeDocument/2006/relationships/hyperlink" Target="https://www.assets.signify.com/is/content/Signify/CoreLine-panel-G6-Installation-Instructions-RC132V;https:/www.assets.signify.com/is/content/Signify/CoreLine-panel-G6-Installation-Instructions-RC133V;https:/www.assets.signify.com/is/content/Signify/CoreLine-panel-G6-Installation-Instructions-RC132V-BN" TargetMode="External"/><Relationship Id="rId3276" Type="http://schemas.openxmlformats.org/officeDocument/2006/relationships/hyperlink" Target="https://www.assets.signify.com/is/content/Signify/Mounting-instruction-Ledinaire-Floodlight-All-in-AWB" TargetMode="External"/><Relationship Id="rId3483" Type="http://schemas.openxmlformats.org/officeDocument/2006/relationships/hyperlink" Target="https://www.assets.signify.com/is/content/Signify/online-QIG-for-324166183191-Corepro-LEDtube-INI" TargetMode="External"/><Relationship Id="rId197" Type="http://schemas.openxmlformats.org/officeDocument/2006/relationships/hyperlink" Target="https://www.assets.signify.com/is/image/Signify/Ledinaire-surface-mounted-G2-W20L120-NOC-RTP?$highres$" TargetMode="External"/><Relationship Id="rId2085" Type="http://schemas.openxmlformats.org/officeDocument/2006/relationships/hyperlink" Target="https://www.assets.signify.com/is/content/Signify/929004242502_EU.cs_CZ.PROF.FP" TargetMode="External"/><Relationship Id="rId2292" Type="http://schemas.openxmlformats.org/officeDocument/2006/relationships/hyperlink" Target="https://www.assets.signify.com/is/content/Signify/929003800102_EU.cs_CZ.PROF.FP" TargetMode="External"/><Relationship Id="rId3136" Type="http://schemas.openxmlformats.org/officeDocument/2006/relationships/hyperlink" Target="https://www.assets.signify.com/is/content/Signify/CoreLine%20waterproof%20WT120C%20G2%20PSU_2023%2005" TargetMode="External"/><Relationship Id="rId3343" Type="http://schemas.openxmlformats.org/officeDocument/2006/relationships/hyperlink" Target="https://www.assets.signify.com/is/content/Signify/Installation-Instructions-PILA-Floodlight-Gen2" TargetMode="External"/><Relationship Id="rId264" Type="http://schemas.openxmlformats.org/officeDocument/2006/relationships/hyperlink" Target="https://www.assets.signify.com/is/image/Signify/CoreLine_Waterproof_WT120C%20G2%20PSU%20PCO%20-%20SPP?$highres$" TargetMode="External"/><Relationship Id="rId471" Type="http://schemas.openxmlformats.org/officeDocument/2006/relationships/hyperlink" Target="https://www.assets.signify.com/is/image/Signify/Pila-Panel-G3-RTP?$highres$" TargetMode="External"/><Relationship Id="rId2152" Type="http://schemas.openxmlformats.org/officeDocument/2006/relationships/hyperlink" Target="https://www.assets.signify.com/is/content/Signify/929003554202_EU.cs_CZ.PROF.FP" TargetMode="External"/><Relationship Id="rId3550" Type="http://schemas.openxmlformats.org/officeDocument/2006/relationships/hyperlink" Target="https://www.assets.signify.com/is/content/Signify/LEDtube_Installation_Guide_HF_2-INI" TargetMode="External"/><Relationship Id="rId124" Type="http://schemas.openxmlformats.org/officeDocument/2006/relationships/hyperlink" Target="https://www.assets.signify.com/is/image/Signify/3_circuit_Square-ZRS750_CPF_WH-AP?$highres$" TargetMode="External"/><Relationship Id="rId3203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3410" Type="http://schemas.openxmlformats.org/officeDocument/2006/relationships/hyperlink" Target="https://www.assets.signify.com/is/content/Signify/online-QIG-for-324166115861-Installation-INI" TargetMode="External"/><Relationship Id="rId331" Type="http://schemas.openxmlformats.org/officeDocument/2006/relationships/hyperlink" Target="https://www.assets.signify.com/is/image/Signify/Ledinaire-BY030P-SPP?$highres$" TargetMode="External"/><Relationship Id="rId2012" Type="http://schemas.openxmlformats.org/officeDocument/2006/relationships/hyperlink" Target="https://www.assets.signify.com/is/content/Signify/929002405802_EU.cs_CZ.PROF.FP" TargetMode="External"/><Relationship Id="rId2969" Type="http://schemas.openxmlformats.org/officeDocument/2006/relationships/hyperlink" Target="https://www.assets.signify.com/is/content/Signify/127075007939_Release_CoreLine%20Recessed%20Spot%20gen2_D78-650_900lm%20PSR_manual" TargetMode="External"/><Relationship Id="rId1778" Type="http://schemas.openxmlformats.org/officeDocument/2006/relationships/hyperlink" Target="https://www.assets.signify.com/is/content/Signify/911401841782_EU.cs_CZ.PROF.FP" TargetMode="External"/><Relationship Id="rId1985" Type="http://schemas.openxmlformats.org/officeDocument/2006/relationships/hyperlink" Target="https://www.assets.signify.com/is/content/Signify/929003731302_EU.cs_CZ.PROF.FP" TargetMode="External"/><Relationship Id="rId2829" Type="http://schemas.openxmlformats.org/officeDocument/2006/relationships/hyperlink" Target="https://www.assets.signify.com/is/content/Signify/913700192866_EU.cs_CZ.PROF.FP" TargetMode="External"/><Relationship Id="rId1638" Type="http://schemas.openxmlformats.org/officeDocument/2006/relationships/hyperlink" Target="https://www.assets.signify.com/is/content/Signify/911401891285_EU.cs_CZ.PROF.FP" TargetMode="External"/><Relationship Id="rId1845" Type="http://schemas.openxmlformats.org/officeDocument/2006/relationships/hyperlink" Target="https://www.assets.signify.com/is/content/Signify/911401631408_EU.cs_CZ.PROF.FP" TargetMode="External"/><Relationship Id="rId3060" Type="http://schemas.openxmlformats.org/officeDocument/2006/relationships/hyperlink" Target="https://www.assets.signify.com/is/content/Signify/RC136%20PSU%20_%20PSD%20MI-update-Jul23" TargetMode="External"/><Relationship Id="rId1705" Type="http://schemas.openxmlformats.org/officeDocument/2006/relationships/hyperlink" Target="https://www.assets.signify.com/is/content/Signify/911401876980_EU.cs_CZ.PROF.FP" TargetMode="External"/><Relationship Id="rId1912" Type="http://schemas.openxmlformats.org/officeDocument/2006/relationships/hyperlink" Target="https://www.assets.signify.com/is/content/Signify/912300023660_EU.cs_CZ.PROF.FP" TargetMode="External"/><Relationship Id="rId798" Type="http://schemas.openxmlformats.org/officeDocument/2006/relationships/hyperlink" Target="https://www.assets.signify.com/is/image/Signify/MAS_LEDstrip_5M-SPP?$highres$" TargetMode="External"/><Relationship Id="rId2479" Type="http://schemas.openxmlformats.org/officeDocument/2006/relationships/hyperlink" Target="https://www.assets.signify.com/is/content/Signify/929002029292_EU.cs_CZ.PROF.FP" TargetMode="External"/><Relationship Id="rId2686" Type="http://schemas.openxmlformats.org/officeDocument/2006/relationships/hyperlink" Target="https://www.assets.signify.com/is/content/Signify/928048510805_EU.cs_CZ.PROF.FP" TargetMode="External"/><Relationship Id="rId2893" Type="http://schemas.openxmlformats.org/officeDocument/2006/relationships/hyperlink" Target="https://www.assets.signify.com/is/content/Signify/913700751926_EU.cs_CZ.PROF.FP" TargetMode="External"/><Relationship Id="rId658" Type="http://schemas.openxmlformats.org/officeDocument/2006/relationships/hyperlink" Target="https://www.assets.signify.com/is/image/Signify/LEDtube_PRO_1200mm_12W_G13_850_1800lm-SPP?$highres$" TargetMode="External"/><Relationship Id="rId865" Type="http://schemas.openxmlformats.org/officeDocument/2006/relationships/hyperlink" Target="https://www.assets.signify.com/is/image/Signify/LED_classic_60W_A60_E27_CL_WGD90_SRT4_1-SPP?$highres$" TargetMode="External"/><Relationship Id="rId1288" Type="http://schemas.openxmlformats.org/officeDocument/2006/relationships/hyperlink" Target="https://www.assets.signify.com/is/image/Signify/lppr1_son-tpia_0007?$highres$" TargetMode="External"/><Relationship Id="rId1495" Type="http://schemas.openxmlformats.org/officeDocument/2006/relationships/hyperlink" Target="https://www.assets.signify.com/is/content/Signify/911401552032_EU.cs_CZ.PROF.FP" TargetMode="External"/><Relationship Id="rId2339" Type="http://schemas.openxmlformats.org/officeDocument/2006/relationships/hyperlink" Target="https://www.assets.signify.com/is/content/Signify/929001323592_EU.cs_CZ.PROF.FP" TargetMode="External"/><Relationship Id="rId2546" Type="http://schemas.openxmlformats.org/officeDocument/2006/relationships/hyperlink" Target="https://www.assets.signify.com/is/content/Signify/929004248102_EU.cs_CZ.PROF.FP" TargetMode="External"/><Relationship Id="rId2753" Type="http://schemas.openxmlformats.org/officeDocument/2006/relationships/hyperlink" Target="https://www.assets.signify.com/is/content/Signify/928071305130_EU.cs_CZ.PROF.FP" TargetMode="External"/><Relationship Id="rId2960" Type="http://schemas.openxmlformats.org/officeDocument/2006/relationships/hyperlink" Target="https://www.assets.signify.com/is/content/Signify/127075007928_Release_CoreLine%20Recessed%20Spot%20gen2_D78-1200lm%20PSR_manual" TargetMode="External"/><Relationship Id="rId518" Type="http://schemas.openxmlformats.org/officeDocument/2006/relationships/hyperlink" Target="https://www.assets.signify.com/is/image/Signify/LEDTForce_ED75_E27-SPP?$highres$" TargetMode="External"/><Relationship Id="rId725" Type="http://schemas.openxmlformats.org/officeDocument/2006/relationships/hyperlink" Target="https://www.assets.signify.com/is/image/Signify/ESSENTIAL_LEDtube_8_16W_G5_830_865_APR-SPP?$highres$" TargetMode="External"/><Relationship Id="rId932" Type="http://schemas.openxmlformats.org/officeDocument/2006/relationships/hyperlink" Target="https://www.assets.signify.com/is/image/Signify/LEDbulb_60W_E27_827_CL_G93-SPP?$highres$" TargetMode="External"/><Relationship Id="rId1148" Type="http://schemas.openxmlformats.org/officeDocument/2006/relationships/hyperlink" Target="https://www.assets.signify.com/is/image/Signify/ExpertColor_7-2_50W_MR16_GU5-3_PP?$highres$" TargetMode="External"/><Relationship Id="rId1355" Type="http://schemas.openxmlformats.org/officeDocument/2006/relationships/hyperlink" Target="https://www.assets.signify.com/is/image/Signify/LPPR1_CDM-TM_0001?$highres$" TargetMode="External"/><Relationship Id="rId1562" Type="http://schemas.openxmlformats.org/officeDocument/2006/relationships/hyperlink" Target="https://www.assets.signify.com/is/content/Signify/912401483522_EU.cs_CZ.PROF.FP" TargetMode="External"/><Relationship Id="rId2406" Type="http://schemas.openxmlformats.org/officeDocument/2006/relationships/hyperlink" Target="https://www.assets.signify.com/is/content/Signify/929003540208_EU.cs_CZ.PROF.FP" TargetMode="External"/><Relationship Id="rId2613" Type="http://schemas.openxmlformats.org/officeDocument/2006/relationships/hyperlink" Target="https://www.assets.signify.com/is/content/Signify/929002493702_EU.cs_CZ.PROF.FP" TargetMode="External"/><Relationship Id="rId1008" Type="http://schemas.openxmlformats.org/officeDocument/2006/relationships/hyperlink" Target="https://www.assets.signify.com/is/image/Signify/MZD_LEDCLA_40W_B35_E14-SPP?$highres$" TargetMode="External"/><Relationship Id="rId1215" Type="http://schemas.openxmlformats.org/officeDocument/2006/relationships/hyperlink" Target="https://www.assets.signify.com/is/image/Signify/LEDspot_120W_R7S_830_Linear-SPP?$highres$" TargetMode="External"/><Relationship Id="rId1422" Type="http://schemas.openxmlformats.org/officeDocument/2006/relationships/hyperlink" Target="https://www.assets.signify.com/is/image/Signify/GPPR1_PPLTCL5_PHL_0001?$highres$" TargetMode="External"/><Relationship Id="rId2820" Type="http://schemas.openxmlformats.org/officeDocument/2006/relationships/hyperlink" Target="https://www.assets.signify.com/is/content/Signify/928053000630_EU.cs_CZ.PROF.FP" TargetMode="External"/><Relationship Id="rId61" Type="http://schemas.openxmlformats.org/officeDocument/2006/relationships/hyperlink" Target="https://www.assets.signify.com/is/image/Signify/CoreLine_Recessed_Spot-RS141B-SPP?$highres$" TargetMode="External"/><Relationship Id="rId3387" Type="http://schemas.openxmlformats.org/officeDocument/2006/relationships/hyperlink" Target="https://www.assets.signify.com/is/content/Signify/online-QIG-for-324166176081-Installation-INI" TargetMode="External"/><Relationship Id="rId2196" Type="http://schemas.openxmlformats.org/officeDocument/2006/relationships/hyperlink" Target="https://www.assets.signify.com/is/content/Signify/929002421202_EU.cs_CZ.PROF.FP" TargetMode="External"/><Relationship Id="rId359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68" Type="http://schemas.openxmlformats.org/officeDocument/2006/relationships/hyperlink" Target="https://www.assets.signify.com/is/image/Signify/CoreLine-panel-G6-W60L60-IP65-RTP?$highres$" TargetMode="External"/><Relationship Id="rId3247" Type="http://schemas.openxmlformats.org/officeDocument/2006/relationships/hyperlink" Target="https://www.assets.signify.com/is/content/Signify/MI-Coreline-Highbay-G6-PSD-PSU" TargetMode="External"/><Relationship Id="rId3454" Type="http://schemas.openxmlformats.org/officeDocument/2006/relationships/hyperlink" Target="https://www.assets.signify.com/is/content/Signify/online-QIG-for-324166174411-MAS-Corepro-LEDtube-INI" TargetMode="External"/><Relationship Id="rId375" Type="http://schemas.openxmlformats.org/officeDocument/2006/relationships/hyperlink" Target="https://www.assets.signify.com/is/image/Signify/CoreLineHighbay_Gen5_BY122P-SPP?$highres$" TargetMode="External"/><Relationship Id="rId582" Type="http://schemas.openxmlformats.org/officeDocument/2006/relationships/hyperlink" Target="https://www.assets.signify.com/is/image/Signify/LEDtube_COR_PLL_EU_12W_2G11-SPP?$highres$" TargetMode="External"/><Relationship Id="rId2056" Type="http://schemas.openxmlformats.org/officeDocument/2006/relationships/hyperlink" Target="https://www.assets.signify.com/is/content/Signify/929003758202_EU.cs_CZ.PROF.FP" TargetMode="External"/><Relationship Id="rId2263" Type="http://schemas.openxmlformats.org/officeDocument/2006/relationships/hyperlink" Target="https://www.assets.signify.com/is/content/Signify/929002697902_EU.cs_CZ.PROF.FP" TargetMode="External"/><Relationship Id="rId2470" Type="http://schemas.openxmlformats.org/officeDocument/2006/relationships/hyperlink" Target="https://www.assets.signify.com/is/content/Signify/929002028692_EU.cs_CZ.PROF.FP" TargetMode="External"/><Relationship Id="rId3107" Type="http://schemas.openxmlformats.org/officeDocument/2006/relationships/hyperlink" Target="https://www.assets.signify.com/is/content/Signify/Ledinaire_Waterproof_WT060C-MI_v2023%2003" TargetMode="External"/><Relationship Id="rId3314" Type="http://schemas.openxmlformats.org/officeDocument/2006/relationships/hyperlink" Target="https://www.assets.signify.com/is/content/Signify/442710336212_583_Coreline_Malaga_LED_BRP101_BRP102_MI" TargetMode="External"/><Relationship Id="rId3521" Type="http://schemas.openxmlformats.org/officeDocument/2006/relationships/hyperlink" Target="https://www.assets.signify.com/is/content/Signify/LEDtube_Installation_Guide_UN-INI" TargetMode="External"/><Relationship Id="rId235" Type="http://schemas.openxmlformats.org/officeDocument/2006/relationships/hyperlink" Target="https://www.assets.signify.com/is/image/Signify/PH-All-In-Ledinaire-SPP-e-cat-HR-911401815385?$highres$" TargetMode="External"/><Relationship Id="rId442" Type="http://schemas.openxmlformats.org/officeDocument/2006/relationships/hyperlink" Target="https://www.assets.signify.com/is/image/Signify/Small?$highres$" TargetMode="External"/><Relationship Id="rId1072" Type="http://schemas.openxmlformats.org/officeDocument/2006/relationships/hyperlink" Target="https://www.assets.signify.com/is/image/Signify/LEDspots_MAS_EU_PAR16_GU10-SPP?$highres$" TargetMode="External"/><Relationship Id="rId2123" Type="http://schemas.openxmlformats.org/officeDocument/2006/relationships/hyperlink" Target="https://www.assets.signify.com/is/content/Signify/929003577532_EU.cs_CZ.PROF.FP" TargetMode="External"/><Relationship Id="rId2330" Type="http://schemas.openxmlformats.org/officeDocument/2006/relationships/hyperlink" Target="https://www.assets.signify.com/is/content/Signify/929003058102_EU.cs_CZ.PROF.FP" TargetMode="External"/><Relationship Id="rId302" Type="http://schemas.openxmlformats.org/officeDocument/2006/relationships/hyperlink" Target="https://www.assets.signify.com/is/image/Signify/Ledinaire_Tube_Hsng_2LMP_SPP-01?$highres$" TargetMode="External"/><Relationship Id="rId1889" Type="http://schemas.openxmlformats.org/officeDocument/2006/relationships/hyperlink" Target="https://www.assets.signify.com/is/content/Signify/911401894386_EU.cs_CZ.PROF.FP" TargetMode="External"/><Relationship Id="rId1749" Type="http://schemas.openxmlformats.org/officeDocument/2006/relationships/hyperlink" Target="https://www.assets.signify.com/is/content/Signify/910505100044_EU.cs_CZ.PROF.FP" TargetMode="External"/><Relationship Id="rId1956" Type="http://schemas.openxmlformats.org/officeDocument/2006/relationships/hyperlink" Target="https://www.assets.signify.com/is/content/Signify/929003677432_EU.cs_CZ.PROF.FP" TargetMode="External"/><Relationship Id="rId3171" Type="http://schemas.openxmlformats.org/officeDocument/2006/relationships/hyperlink" Target="https://www.assets.signify.com/is/content/Signify/WT050C-MI-v2024-01" TargetMode="External"/><Relationship Id="rId1609" Type="http://schemas.openxmlformats.org/officeDocument/2006/relationships/hyperlink" Target="https://www.assets.signify.com/is/content/Signify/911401562843_EU.cs_CZ.PROF.FP" TargetMode="External"/><Relationship Id="rId1816" Type="http://schemas.openxmlformats.org/officeDocument/2006/relationships/hyperlink" Target="https://www.assets.signify.com/is/content/Signify/911401676807_EU.cs_CZ.PROF.FP" TargetMode="External"/><Relationship Id="rId3031" Type="http://schemas.openxmlformats.org/officeDocument/2006/relationships/hyperlink" Target="https://www.assets.signify.com/is/content/Signify/Ledinaire-panel-G5-Mounting-Instructions-Connector-Finalv4" TargetMode="External"/><Relationship Id="rId2797" Type="http://schemas.openxmlformats.org/officeDocument/2006/relationships/hyperlink" Target="https://www.assets.signify.com/is/content/Signify/928193805131_EU.cs_CZ.PROF.FP" TargetMode="External"/><Relationship Id="rId769" Type="http://schemas.openxmlformats.org/officeDocument/2006/relationships/hyperlink" Target="https://www.assets.signify.com/is/image/Signify/LEDtube_MAS_G5-SPP?$highres$" TargetMode="External"/><Relationship Id="rId976" Type="http://schemas.openxmlformats.org/officeDocument/2006/relationships/hyperlink" Target="https://www.assets.signify.com/is/image/Signify/LEDbulb_A65_E27_FR_P1-SPP?$highres$" TargetMode="External"/><Relationship Id="rId1399" Type="http://schemas.openxmlformats.org/officeDocument/2006/relationships/hyperlink" Target="https://www.assets.signify.com/is/image/Signify/GPPR1_PINTTL52_PHL?$highres$" TargetMode="External"/><Relationship Id="rId2657" Type="http://schemas.openxmlformats.org/officeDocument/2006/relationships/hyperlink" Target="https://www.assets.signify.com/is/content/Signify/929003791402_EU.cs_CZ.PROF.FP" TargetMode="External"/><Relationship Id="rId629" Type="http://schemas.openxmlformats.org/officeDocument/2006/relationships/hyperlink" Target="https://www.assets.signify.com/is/image/Signify/LEDtube_1200mm_HO_T8-SPP?$highres$" TargetMode="External"/><Relationship Id="rId1259" Type="http://schemas.openxmlformats.org/officeDocument/2006/relationships/hyperlink" Target="https://www.assets.signify.com/is/image/Signify/LPPR1_TL-D8_G13?$highres$" TargetMode="External"/><Relationship Id="rId1466" Type="http://schemas.openxmlformats.org/officeDocument/2006/relationships/hyperlink" Target="https://www.assets.signify.com/is/image/Signify/LEDTForce_Core_Tshape_E27_FR_1-SPP?$highres$" TargetMode="External"/><Relationship Id="rId2864" Type="http://schemas.openxmlformats.org/officeDocument/2006/relationships/hyperlink" Target="https://www.assets.signify.com/is/content/Signify/913700695666_EU.cs_CZ.PROF.FP" TargetMode="External"/><Relationship Id="rId836" Type="http://schemas.openxmlformats.org/officeDocument/2006/relationships/hyperlink" Target="https://www.assets.signify.com/is/image/Signify/LED-CLA-40W-A60-E27-4000K-CL-UE-SRT4-1-RTP?$highres$" TargetMode="External"/><Relationship Id="rId1119" Type="http://schemas.openxmlformats.org/officeDocument/2006/relationships/hyperlink" Target="https://www.assets.signify.com/is/image/Signify/LEDSpots_PAR16_GU10-SPP?$highres$" TargetMode="External"/><Relationship Id="rId1673" Type="http://schemas.openxmlformats.org/officeDocument/2006/relationships/hyperlink" Target="https://www.assets.signify.com/is/content/Signify/911401892185_EU.cs_CZ.PROF.FP" TargetMode="External"/><Relationship Id="rId1880" Type="http://schemas.openxmlformats.org/officeDocument/2006/relationships/hyperlink" Target="https://www.assets.signify.com/is/content/Signify/911401558745_EU.cs_CZ.PROF.FP" TargetMode="External"/><Relationship Id="rId2517" Type="http://schemas.openxmlformats.org/officeDocument/2006/relationships/hyperlink" Target="https://www.assets.signify.com/is/content/Signify/929001891402_EU.cs_CZ.PROF.FP" TargetMode="External"/><Relationship Id="rId2724" Type="http://schemas.openxmlformats.org/officeDocument/2006/relationships/hyperlink" Target="https://www.assets.signify.com/is/content/Signify/928151608827_EU.cs_CZ.PROF.FP" TargetMode="External"/><Relationship Id="rId2931" Type="http://schemas.openxmlformats.org/officeDocument/2006/relationships/hyperlink" Target="https://www.assets.signify.com/is/content/Signify/444170264921%20DN142B%20PSU%20Installation%20Instructions" TargetMode="External"/><Relationship Id="rId903" Type="http://schemas.openxmlformats.org/officeDocument/2006/relationships/hyperlink" Target="https://www.assets.signify.com/is/image/Signify/LED_classic_G120_E27_FR_POS2-SPP?$highres$" TargetMode="External"/><Relationship Id="rId1326" Type="http://schemas.openxmlformats.org/officeDocument/2006/relationships/hyperlink" Target="https://www.assets.signify.com/is/image/Signify/cdo_tt-plus_70w_e27_pp?$highres$" TargetMode="External"/><Relationship Id="rId1533" Type="http://schemas.openxmlformats.org/officeDocument/2006/relationships/hyperlink" Target="https://www.assets.signify.com/is/content/Signify/911401810684_EU.cs_CZ.PROF.FP" TargetMode="External"/><Relationship Id="rId1740" Type="http://schemas.openxmlformats.org/officeDocument/2006/relationships/hyperlink" Target="https://www.assets.signify.com/is/content/Signify/911401535291_EU.cs_CZ.PROF.FP" TargetMode="External"/><Relationship Id="rId32" Type="http://schemas.openxmlformats.org/officeDocument/2006/relationships/hyperlink" Target="https://www.assets.signify.com/is/image/Signify/CLDN-DN142B-WR-200-SPP?$highres$" TargetMode="External"/><Relationship Id="rId1600" Type="http://schemas.openxmlformats.org/officeDocument/2006/relationships/hyperlink" Target="https://www.assets.signify.com/is/content/Signify/910500188015_EU.cs_CZ.PROF.FP" TargetMode="External"/><Relationship Id="rId3498" Type="http://schemas.openxmlformats.org/officeDocument/2006/relationships/hyperlink" Target="https://www.assets.signify.com/is/content/Signify/LEDtube_Installation_Guide_HF_1-INI" TargetMode="External"/><Relationship Id="rId3358" Type="http://schemas.openxmlformats.org/officeDocument/2006/relationships/hyperlink" Target="https://www.assets.signify.com/is/content/Signify/LEDTForce_SONT_Installation_Guide-INI" TargetMode="External"/><Relationship Id="rId3565" Type="http://schemas.openxmlformats.org/officeDocument/2006/relationships/hyperlink" Target="https://www.assets.signify.com/is/content/Signify/LEDtube-Installation-Guide-HF-2-INI" TargetMode="External"/><Relationship Id="rId279" Type="http://schemas.openxmlformats.org/officeDocument/2006/relationships/hyperlink" Target="https://www.assets.signify.com/is/image/Signify/CoreLine_Waterproof_WT120C%20G2%20L1500%20PSU%20-%20SPP?$highres$" TargetMode="External"/><Relationship Id="rId486" Type="http://schemas.openxmlformats.org/officeDocument/2006/relationships/hyperlink" Target="https://www.assets.signify.com/is/image/Signify/BVP008%20-%2030W%20and%2050W?$highres$" TargetMode="External"/><Relationship Id="rId693" Type="http://schemas.openxmlformats.org/officeDocument/2006/relationships/hyperlink" Target="https://www.assets.signify.com/is/image/Signify/TLED_230V_10-5W-36W_160D_T8ND_PP?$highres$" TargetMode="External"/><Relationship Id="rId2167" Type="http://schemas.openxmlformats.org/officeDocument/2006/relationships/hyperlink" Target="https://www.assets.signify.com/is/content/Signify/929002420002_EU.cs_CZ.PROF.FP" TargetMode="External"/><Relationship Id="rId2374" Type="http://schemas.openxmlformats.org/officeDocument/2006/relationships/hyperlink" Target="https://www.assets.signify.com/is/content/Signify/929002025492_EU.cs_CZ.PROF.FP" TargetMode="External"/><Relationship Id="rId2581" Type="http://schemas.openxmlformats.org/officeDocument/2006/relationships/hyperlink" Target="https://www.assets.signify.com/is/content/Signify/929002466702_EU.cs_CZ.PROF.FP" TargetMode="External"/><Relationship Id="rId3218" Type="http://schemas.openxmlformats.org/officeDocument/2006/relationships/hyperlink" Target="https://www.assets.signify.com/is/content/Signify/Coreline-Highbay-G5-MI-PSU-PSD" TargetMode="External"/><Relationship Id="rId3425" Type="http://schemas.openxmlformats.org/officeDocument/2006/relationships/hyperlink" Target="https://www.assets.signify.com/is/content/Signify/online-QIG-for-324166183191-INI" TargetMode="External"/><Relationship Id="rId139" Type="http://schemas.openxmlformats.org/officeDocument/2006/relationships/hyperlink" Target="https://www.assets.signify.com/is/image/Signify/Ledinaire_panel_G5_60x60-SPP?$highres$" TargetMode="External"/><Relationship Id="rId346" Type="http://schemas.openxmlformats.org/officeDocument/2006/relationships/hyperlink" Target="https://www.assets.signify.com/is/image/Signify/CoreLineHighbay_Gen5_BY120P-SPP?$highres$" TargetMode="External"/><Relationship Id="rId553" Type="http://schemas.openxmlformats.org/officeDocument/2006/relationships/hyperlink" Target="https://www.assets.signify.com/is/image/Signify/CorePro-LED-PLS-2P-G23-RTP?$highres$" TargetMode="External"/><Relationship Id="rId760" Type="http://schemas.openxmlformats.org/officeDocument/2006/relationships/hyperlink" Target="https://www.assets.signify.com/is/image/Signify/LEDtube_1200mm_17W_G5-SPP?$highres$" TargetMode="External"/><Relationship Id="rId1183" Type="http://schemas.openxmlformats.org/officeDocument/2006/relationships/hyperlink" Target="https://www.assets.signify.com/is/image/Signify/MAS_LEDspotLV_D_20_100W_827_AR111_40D-SPP?$highres$" TargetMode="External"/><Relationship Id="rId1390" Type="http://schemas.openxmlformats.org/officeDocument/2006/relationships/hyperlink" Target="https://www.assets.signify.com/is/image/Signify/HF-P_136_TL-D_III_IDC_PP?$highres$" TargetMode="External"/><Relationship Id="rId2027" Type="http://schemas.openxmlformats.org/officeDocument/2006/relationships/hyperlink" Target="https://www.assets.signify.com/is/content/Signify/929003757202_EU.cs_CZ.PROF.FP" TargetMode="External"/><Relationship Id="rId2234" Type="http://schemas.openxmlformats.org/officeDocument/2006/relationships/hyperlink" Target="https://www.assets.signify.com/is/content/Signify/929003774302_EU.cs_CZ.PROF.FP" TargetMode="External"/><Relationship Id="rId2441" Type="http://schemas.openxmlformats.org/officeDocument/2006/relationships/hyperlink" Target="https://www.assets.signify.com/is/content/Signify/929003012382_EU.cs_CZ.PROF.FP" TargetMode="External"/><Relationship Id="rId206" Type="http://schemas.openxmlformats.org/officeDocument/2006/relationships/hyperlink" Target="https://www.assets.signify.com/is/image/Signify/CoreLine-surface-mounted-G4-W20L120-All-in-logo-RTP?$highres$" TargetMode="External"/><Relationship Id="rId413" Type="http://schemas.openxmlformats.org/officeDocument/2006/relationships/hyperlink" Target="https://www.assets.signify.com/is/image/Signify/Ledinaire-Floodlight-BVP167-20W-MDU-All-in-RTP?$highres$" TargetMode="External"/><Relationship Id="rId1043" Type="http://schemas.openxmlformats.org/officeDocument/2006/relationships/hyperlink" Target="https://www.assets.signify.com/is/image/Signify/LEDLustre_6_60W_E14_RCA-SPP?$highres$" TargetMode="External"/><Relationship Id="rId620" Type="http://schemas.openxmlformats.org/officeDocument/2006/relationships/hyperlink" Target="https://www.assets.signify.com/is/image/Signify/SPPR1_MLED_APR_0014?$highres$" TargetMode="External"/><Relationship Id="rId1250" Type="http://schemas.openxmlformats.org/officeDocument/2006/relationships/hyperlink" Target="https://www.assets.signify.com/is/image/Signify/LPPR1_TL-DCOL_YELLOW_G13?$highres$" TargetMode="External"/><Relationship Id="rId2301" Type="http://schemas.openxmlformats.org/officeDocument/2006/relationships/hyperlink" Target="https://www.assets.signify.com/is/content/Signify/929003624302_EU.cs_CZ.PROF.FP" TargetMode="External"/><Relationship Id="rId1110" Type="http://schemas.openxmlformats.org/officeDocument/2006/relationships/hyperlink" Target="https://www.assets.signify.com/is/image/Signify/LEDspot_25W_GU10_830_36D-SPP?$highres$" TargetMode="External"/><Relationship Id="rId1927" Type="http://schemas.openxmlformats.org/officeDocument/2006/relationships/hyperlink" Target="https://www.assets.signify.com/is/content/Signify/910925869860_EU.cs_CZ.PROF.FP" TargetMode="External"/><Relationship Id="rId3075" Type="http://schemas.openxmlformats.org/officeDocument/2006/relationships/hyperlink" Target="https://www.assets.signify.com/is/content/Signify/SlimBlendGen2-MI-30Sep2025" TargetMode="External"/><Relationship Id="rId3282" Type="http://schemas.openxmlformats.org/officeDocument/2006/relationships/hyperlink" Target="https://www.assets.signify.com/is/content/Signify/MI_Coreline%20tempo%20small%20gen2" TargetMode="External"/><Relationship Id="rId2091" Type="http://schemas.openxmlformats.org/officeDocument/2006/relationships/hyperlink" Target="https://www.assets.signify.com/is/content/Signify/929004242002_EU.cs_CZ.PROF.FP" TargetMode="External"/><Relationship Id="rId3142" Type="http://schemas.openxmlformats.org/officeDocument/2006/relationships/hyperlink" Target="https://www.assets.signify.com/is/content/Signify/CoreLine%20waterproof%20WT120C%20G2%20PSU_2023%2005" TargetMode="External"/><Relationship Id="rId270" Type="http://schemas.openxmlformats.org/officeDocument/2006/relationships/hyperlink" Target="https://www.assets.signify.com/is/image/Signify/CoreLine_Waterproof_WT120C%20G2%20L1200%20PSU%20-%20SPP?$highres$" TargetMode="External"/><Relationship Id="rId3002" Type="http://schemas.openxmlformats.org/officeDocument/2006/relationships/hyperlink" Target="https://www.assets.signify.com/is/content/Signify/MI%20CoreLine%20Projector%20gen2_ST151T-INI%20Sep%202021" TargetMode="External"/><Relationship Id="rId130" Type="http://schemas.openxmlformats.org/officeDocument/2006/relationships/hyperlink" Target="https://www.assets.signify.com/is/image/Signify/3_circuit_Square-ZRS700_2C_3C_SMS_WH-AP?$highres$" TargetMode="External"/><Relationship Id="rId2768" Type="http://schemas.openxmlformats.org/officeDocument/2006/relationships/hyperlink" Target="https://www.assets.signify.com/is/content/Signify/928154808835_EU.cs_CZ.PROF.FP" TargetMode="External"/><Relationship Id="rId2975" Type="http://schemas.openxmlformats.org/officeDocument/2006/relationships/hyperlink" Target="https://www.assets.signify.com/is/content/Signify/127075007939_Release_CoreLine%20Recessed%20Spot%20gen2_D78-650_900lm%20PSR_manual" TargetMode="External"/><Relationship Id="rId947" Type="http://schemas.openxmlformats.org/officeDocument/2006/relationships/hyperlink" Target="https://www.assets.signify.com/is/image/Signify/LED_giant_20W_E27_A160_1800K_smoky_D-SPP?$highres$" TargetMode="External"/><Relationship Id="rId1577" Type="http://schemas.openxmlformats.org/officeDocument/2006/relationships/hyperlink" Target="https://www.assets.signify.com/is/content/Signify/911401846782_EU.cs_CZ.PROF.FP" TargetMode="External"/><Relationship Id="rId1784" Type="http://schemas.openxmlformats.org/officeDocument/2006/relationships/hyperlink" Target="https://www.assets.signify.com/is/content/Signify/911401842382_EU.cs_CZ.PROF.FP" TargetMode="External"/><Relationship Id="rId1991" Type="http://schemas.openxmlformats.org/officeDocument/2006/relationships/hyperlink" Target="https://www.assets.signify.com/is/content/Signify/929003731502_EU.cs_CZ.PROF.FP" TargetMode="External"/><Relationship Id="rId2628" Type="http://schemas.openxmlformats.org/officeDocument/2006/relationships/hyperlink" Target="https://www.assets.signify.com/is/content/Signify/929003042602_EU.cs_CZ.PROF.FP" TargetMode="External"/><Relationship Id="rId2835" Type="http://schemas.openxmlformats.org/officeDocument/2006/relationships/hyperlink" Target="https://www.assets.signify.com/is/content/Signify/913713032666_EU.cs_CZ.PROF.FP" TargetMode="External"/><Relationship Id="rId76" Type="http://schemas.openxmlformats.org/officeDocument/2006/relationships/hyperlink" Target="https://www.assets.signify.com/is/image/Signify/Emergency-Surface-Mount-Downlight-EM152C-SPP?$highres$" TargetMode="External"/><Relationship Id="rId807" Type="http://schemas.openxmlformats.org/officeDocument/2006/relationships/hyperlink" Target="https://www.assets.signify.com/is/image/Signify/MAS_LEDstrip_5M-SPP?$highres$" TargetMode="External"/><Relationship Id="rId1437" Type="http://schemas.openxmlformats.org/officeDocument/2006/relationships/hyperlink" Target="https://www.assets.signify.com/is/image/Signify/GPPR1_IPV5CDMM_0013?$highres$" TargetMode="External"/><Relationship Id="rId1644" Type="http://schemas.openxmlformats.org/officeDocument/2006/relationships/hyperlink" Target="https://www.assets.signify.com/is/content/Signify/911401890485_EU.cs_CZ.PROF.FP" TargetMode="External"/><Relationship Id="rId1851" Type="http://schemas.openxmlformats.org/officeDocument/2006/relationships/hyperlink" Target="https://www.assets.signify.com/is/content/Signify/911401633208_EU.cs_CZ.PROF.FP" TargetMode="External"/><Relationship Id="rId2902" Type="http://schemas.openxmlformats.org/officeDocument/2006/relationships/hyperlink" Target="https://www.assets.signify.com/is/content/Signify/913700753126_EU.cs_CZ.PROF.FP" TargetMode="External"/><Relationship Id="rId1504" Type="http://schemas.openxmlformats.org/officeDocument/2006/relationships/hyperlink" Target="https://www.assets.signify.com/is/content/Signify/910505103596_EU.cs_CZ.PROF.FP" TargetMode="External"/><Relationship Id="rId1711" Type="http://schemas.openxmlformats.org/officeDocument/2006/relationships/hyperlink" Target="https://www.assets.signify.com/is/content/Signify/911401807485_EU.cs_CZ.PROF.FP" TargetMode="External"/><Relationship Id="rId3469" Type="http://schemas.openxmlformats.org/officeDocument/2006/relationships/hyperlink" Target="https://www.assets.signify.com/is/content/Signify/online-QIG-for-324166183191-Corepro-LEDtube-INI" TargetMode="External"/><Relationship Id="rId597" Type="http://schemas.openxmlformats.org/officeDocument/2006/relationships/hyperlink" Target="https://www.assets.signify.com/is/image/Signify/LEDtube_COR_PLT_15W_GX24Q3-SPP?$highres$" TargetMode="External"/><Relationship Id="rId2278" Type="http://schemas.openxmlformats.org/officeDocument/2006/relationships/hyperlink" Target="https://www.assets.signify.com/is/content/Signify/929002695802_EU.cs_CZ.PROF.FP" TargetMode="External"/><Relationship Id="rId2485" Type="http://schemas.openxmlformats.org/officeDocument/2006/relationships/hyperlink" Target="https://www.assets.signify.com/is/content/Signify/929002972702_EU.cs_CZ.PROF.FP" TargetMode="External"/><Relationship Id="rId3329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457" Type="http://schemas.openxmlformats.org/officeDocument/2006/relationships/hyperlink" Target="https://www.assets.signify.com/is/image/Signify/CoreLine_Malaga_LED-BRP102-SPP?$highres$" TargetMode="External"/><Relationship Id="rId1087" Type="http://schemas.openxmlformats.org/officeDocument/2006/relationships/hyperlink" Target="https://www.assets.signify.com/is/image/Signify/LEDspot_35W_GU10_36D-SPP?$highres$" TargetMode="External"/><Relationship Id="rId1294" Type="http://schemas.openxmlformats.org/officeDocument/2006/relationships/hyperlink" Target="https://www.assets.signify.com/is/image/Signify/lppr1_sontapia_plus-xtra_e27?$highres$" TargetMode="External"/><Relationship Id="rId2138" Type="http://schemas.openxmlformats.org/officeDocument/2006/relationships/hyperlink" Target="https://www.assets.signify.com/is/content/Signify/929002445702_EU.cs_CZ.PROF.FP" TargetMode="External"/><Relationship Id="rId2692" Type="http://schemas.openxmlformats.org/officeDocument/2006/relationships/hyperlink" Target="https://www.assets.signify.com/is/content/Signify/928048001605_EU.cs_CZ.PROF.FP" TargetMode="External"/><Relationship Id="rId3536" Type="http://schemas.openxmlformats.org/officeDocument/2006/relationships/hyperlink" Target="https://www.assets.signify.com/is/content/Signify/LEDtube_Installation_Guide_T5-INI" TargetMode="External"/><Relationship Id="rId664" Type="http://schemas.openxmlformats.org/officeDocument/2006/relationships/hyperlink" Target="https://www.assets.signify.com/is/image/Signify/LEDtube_PRO_1200mm_12W_G13_850_1800lm-SPP?$highres$" TargetMode="External"/><Relationship Id="rId871" Type="http://schemas.openxmlformats.org/officeDocument/2006/relationships/hyperlink" Target="https://www.assets.signify.com/is/image/Signify/LEDbulb_MAS_A60_E27_CL_3-SPP?$highres$" TargetMode="External"/><Relationship Id="rId2345" Type="http://schemas.openxmlformats.org/officeDocument/2006/relationships/hyperlink" Target="https://www.assets.signify.com/is/content/Signify/929002026592_EU.cs_CZ.PROF.FP" TargetMode="External"/><Relationship Id="rId2552" Type="http://schemas.openxmlformats.org/officeDocument/2006/relationships/hyperlink" Target="https://www.assets.signify.com/is/content/Signify/929004256002_EU.cs_CZ.PROF.FP" TargetMode="External"/><Relationship Id="rId360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7" Type="http://schemas.openxmlformats.org/officeDocument/2006/relationships/hyperlink" Target="https://www.assets.signify.com/is/image/Signify/CoreLineBatten-BN126C-All-in-ML-MCCT-L1200-1-SPP?$highres$" TargetMode="External"/><Relationship Id="rId524" Type="http://schemas.openxmlformats.org/officeDocument/2006/relationships/hyperlink" Target="https://www.assets.signify.com/is/image/Signify/LEDTForce_ED90_E27-SPP?$highres$" TargetMode="External"/><Relationship Id="rId731" Type="http://schemas.openxmlformats.org/officeDocument/2006/relationships/hyperlink" Target="https://www.assets.signify.com/is/image/Signify/ESSENTIAL_LEDtube_8_16W_G5_830_865_APR-SPP?$highres$" TargetMode="External"/><Relationship Id="rId1154" Type="http://schemas.openxmlformats.org/officeDocument/2006/relationships/hyperlink" Target="https://www.assets.signify.com/is/image/Signify/LEDspots_MAS_MR16_GU5_3-SPP?$highres$" TargetMode="External"/><Relationship Id="rId1361" Type="http://schemas.openxmlformats.org/officeDocument/2006/relationships/hyperlink" Target="https://www.assets.signify.com/is/image/Signify/LPPR1_CDM-TD_150W?$highres$" TargetMode="External"/><Relationship Id="rId2205" Type="http://schemas.openxmlformats.org/officeDocument/2006/relationships/hyperlink" Target="https://www.assets.signify.com/is/content/Signify/929003795102_EU.cs_CZ.PROF.FP" TargetMode="External"/><Relationship Id="rId2412" Type="http://schemas.openxmlformats.org/officeDocument/2006/relationships/hyperlink" Target="https://www.assets.signify.com/is/content/Signify/929003774009_EU.cs_CZ.PROF.FP" TargetMode="External"/><Relationship Id="rId1014" Type="http://schemas.openxmlformats.org/officeDocument/2006/relationships/hyperlink" Target="https://www.assets.signify.com/is/image/Signify/LEDcandle_25W_E14_827_FR_B35-SPP?$highres$" TargetMode="External"/><Relationship Id="rId1221" Type="http://schemas.openxmlformats.org/officeDocument/2006/relationships/hyperlink" Target="https://www.assets.signify.com/is/image/Signify/LEDtube_3_5W_S14D-SPP?$highres$" TargetMode="External"/><Relationship Id="rId3186" Type="http://schemas.openxmlformats.org/officeDocument/2006/relationships/hyperlink" Target="https://www.assets.signify.com/is/content/Signify/BN126C%20G4-MI-PSU_V4_2023%2005" TargetMode="External"/><Relationship Id="rId3393" Type="http://schemas.openxmlformats.org/officeDocument/2006/relationships/hyperlink" Target="https://www.assets.signify.com/is/content/Signify/LEDtube_PLL_HF_1_Installation_Guide-INI" TargetMode="External"/><Relationship Id="rId3046" Type="http://schemas.openxmlformats.org/officeDocument/2006/relationships/hyperlink" Target="https://www.assets.signify.com/is/content/Signify/CoreLine-panel-G6-Installation-Instructions-RC132V-BN" TargetMode="External"/><Relationship Id="rId3253" Type="http://schemas.openxmlformats.org/officeDocument/2006/relationships/hyperlink" Target="https://www.assets.signify.com/is/content/Signify/MI-Coreline-Highbay-G6-PSD-PSU" TargetMode="External"/><Relationship Id="rId3460" Type="http://schemas.openxmlformats.org/officeDocument/2006/relationships/hyperlink" Target="https://www.assets.signify.com/is/content/Signify/online-QIG-for-324166174411-MAS-Corepro-LEDtube-INI" TargetMode="External"/><Relationship Id="rId174" Type="http://schemas.openxmlformats.org/officeDocument/2006/relationships/hyperlink" Target="https://www.assets.signify.com/is/image/Signify/CoreLine%20Recessed%20RC136B_60x60_SPP?$highres$" TargetMode="External"/><Relationship Id="rId381" Type="http://schemas.openxmlformats.org/officeDocument/2006/relationships/hyperlink" Target="https://www.assets.signify.com/is/image/Signify/CL-HB-G6-BY120P-PSU-PSD-RTP?$highres$" TargetMode="External"/><Relationship Id="rId2062" Type="http://schemas.openxmlformats.org/officeDocument/2006/relationships/hyperlink" Target="https://www.assets.signify.com/is/content/Signify/929003576502_EU.cs_CZ.PROF.FP" TargetMode="External"/><Relationship Id="rId3113" Type="http://schemas.openxmlformats.org/officeDocument/2006/relationships/hyperlink" Target="https://www.assets.signify.com/is/content/Signify/Manual%20Instruction_Ledinaire%20waterproof%20WT065C%20All_In_v202305" TargetMode="External"/><Relationship Id="rId241" Type="http://schemas.openxmlformats.org/officeDocument/2006/relationships/hyperlink" Target="https://www.assets.signify.com/is/image/Signify/Ledinaire%20waterproof_WT065C%20G3_L1500_SPP?$highres$" TargetMode="External"/><Relationship Id="rId3320" Type="http://schemas.openxmlformats.org/officeDocument/2006/relationships/hyperlink" Target="https://www.assets.signify.com/is/content/Signify/BDP260_TownTune_CPT-INI" TargetMode="External"/><Relationship Id="rId2879" Type="http://schemas.openxmlformats.org/officeDocument/2006/relationships/hyperlink" Target="https://www.assets.signify.com/is/content/Signify/913700420666_EU.cs_CZ.PROF.FP" TargetMode="External"/><Relationship Id="rId101" Type="http://schemas.openxmlformats.org/officeDocument/2006/relationships/hyperlink" Target="https://www.assets.signify.com/is/image/Signify/Coreline%20Projector_gen2_ST151T_BK_%2030S_SPP2?$highres$" TargetMode="External"/><Relationship Id="rId1688" Type="http://schemas.openxmlformats.org/officeDocument/2006/relationships/hyperlink" Target="https://www.assets.signify.com/is/content/Signify/911401841385_EU.cs_CZ.PROF.FP" TargetMode="External"/><Relationship Id="rId1895" Type="http://schemas.openxmlformats.org/officeDocument/2006/relationships/hyperlink" Target="https://www.assets.signify.com/is/content/Signify/911401886386_EU.cs_CZ.PROF.FP" TargetMode="External"/><Relationship Id="rId2739" Type="http://schemas.openxmlformats.org/officeDocument/2006/relationships/hyperlink" Target="https://www.assets.signify.com/is/content/Signify/928158409227_EU.cs_CZ.PROF.FP" TargetMode="External"/><Relationship Id="rId2946" Type="http://schemas.openxmlformats.org/officeDocument/2006/relationships/hyperlink" Target="https://www.assets.signify.com/is/content/Signify/CoreLine-SlimDownlight-DN145Z-SM-ACC-INI" TargetMode="External"/><Relationship Id="rId918" Type="http://schemas.openxmlformats.org/officeDocument/2006/relationships/hyperlink" Target="https://www.assets.signify.com/is/image/Signify/LED_classic_A67_E27_FR-POS2A-SPP?$highres$" TargetMode="External"/><Relationship Id="rId1548" Type="http://schemas.openxmlformats.org/officeDocument/2006/relationships/hyperlink" Target="https://www.assets.signify.com/is/content/Signify/912401483505_EU.cs_CZ.PROF.FP" TargetMode="External"/><Relationship Id="rId1755" Type="http://schemas.openxmlformats.org/officeDocument/2006/relationships/hyperlink" Target="https://www.assets.signify.com/is/content/Signify/910505100079_EU.cs_CZ.PROF.FP" TargetMode="External"/><Relationship Id="rId1408" Type="http://schemas.openxmlformats.org/officeDocument/2006/relationships/hyperlink" Target="https://www.assets.signify.com/is/image/Signify/GPPR1_PPPLTL-3_0001?$highres$" TargetMode="External"/><Relationship Id="rId1962" Type="http://schemas.openxmlformats.org/officeDocument/2006/relationships/hyperlink" Target="https://www.assets.signify.com/is/content/Signify/929003730902_EU.cs_CZ.PROF.FP" TargetMode="External"/><Relationship Id="rId2806" Type="http://schemas.openxmlformats.org/officeDocument/2006/relationships/hyperlink" Target="https://www.assets.signify.com/is/content/Signify/928084705133_EU.cs_CZ.PROF.FP" TargetMode="External"/><Relationship Id="rId47" Type="http://schemas.openxmlformats.org/officeDocument/2006/relationships/hyperlink" Target="https://www.assets.signify.com/is/image/Signify/RS071B_5S_60D_PSR_PI6_IP65_BK-SPP?$highres$" TargetMode="External"/><Relationship Id="rId1615" Type="http://schemas.openxmlformats.org/officeDocument/2006/relationships/hyperlink" Target="https://www.assets.signify.com/is/content/Signify/911401875985_EU.cs_CZ.PROF.FP" TargetMode="External"/><Relationship Id="rId1822" Type="http://schemas.openxmlformats.org/officeDocument/2006/relationships/hyperlink" Target="https://www.assets.signify.com/is/content/Signify/911401630108_EU.cs_CZ.PROF.FP" TargetMode="External"/><Relationship Id="rId2389" Type="http://schemas.openxmlformats.org/officeDocument/2006/relationships/hyperlink" Target="https://www.assets.signify.com/is/content/Signify/CZ.cs_CZ.8720169191396" TargetMode="External"/><Relationship Id="rId2596" Type="http://schemas.openxmlformats.org/officeDocument/2006/relationships/hyperlink" Target="https://www.assets.signify.com/is/content/Signify/929003080102_EU.cs_CZ.PROF.FP" TargetMode="External"/><Relationship Id="rId568" Type="http://schemas.openxmlformats.org/officeDocument/2006/relationships/hyperlink" Target="https://www.assets.signify.com/is/image/Signify/CorePro-LED-PLC-4P-G24q-RTP?$highres$" TargetMode="External"/><Relationship Id="rId775" Type="http://schemas.openxmlformats.org/officeDocument/2006/relationships/hyperlink" Target="https://www.assets.signify.com/is/image/Signify/CorePro-LEDtube-HF-600mm-RTP?$highres$" TargetMode="External"/><Relationship Id="rId982" Type="http://schemas.openxmlformats.org/officeDocument/2006/relationships/hyperlink" Target="https://www.assets.signify.com/is/image/Signify/LEDbulb_10-65W_E27_A60_765_FR_130D-SPP?$highres$" TargetMode="External"/><Relationship Id="rId1198" Type="http://schemas.openxmlformats.org/officeDocument/2006/relationships/hyperlink" Target="https://www.assets.signify.com/is/image/Signify/LED_40W_GY6_35_WW_12V_D_SRT6-SPP?$highres$" TargetMode="External"/><Relationship Id="rId2249" Type="http://schemas.openxmlformats.org/officeDocument/2006/relationships/hyperlink" Target="https://www.assets.signify.com/is/content/Signify/929002696502_EU.cs_CZ.PROF.FP" TargetMode="External"/><Relationship Id="rId2456" Type="http://schemas.openxmlformats.org/officeDocument/2006/relationships/hyperlink" Target="https://www.assets.signify.com/is/content/Signify/929001238592_EU.cs_CZ.PROF.FP" TargetMode="External"/><Relationship Id="rId2663" Type="http://schemas.openxmlformats.org/officeDocument/2006/relationships/hyperlink" Target="https://www.assets.signify.com/is/content/Signify/929001353602_EU.cs_CZ.PROF.FP" TargetMode="External"/><Relationship Id="rId2870" Type="http://schemas.openxmlformats.org/officeDocument/2006/relationships/hyperlink" Target="https://www.assets.signify.com/is/content/Signify/913700626566_EU.cs_CZ.PROF.FP" TargetMode="External"/><Relationship Id="rId3507" Type="http://schemas.openxmlformats.org/officeDocument/2006/relationships/hyperlink" Target="https://www.assets.signify.com/is/content/Signify/LEDtube_Installation_Guide_HF_1-INI" TargetMode="External"/><Relationship Id="rId428" Type="http://schemas.openxmlformats.org/officeDocument/2006/relationships/hyperlink" Target="https://www.assets.signify.com/is/image/Signify/Coreline_Tempo_Medium-BVP125_Led80-SPP?$highres$" TargetMode="External"/><Relationship Id="rId635" Type="http://schemas.openxmlformats.org/officeDocument/2006/relationships/hyperlink" Target="https://www.assets.signify.com/is/image/Signify/LEDtube_220-240V_G13_2ft-SPP?$highres$" TargetMode="External"/><Relationship Id="rId842" Type="http://schemas.openxmlformats.org/officeDocument/2006/relationships/hyperlink" Target="https://www.assets.signify.com/is/image/Signify/LED_CLA_60W_A60_E27_4000K_CL_UE_SRT4-SPP?$highres$" TargetMode="External"/><Relationship Id="rId1058" Type="http://schemas.openxmlformats.org/officeDocument/2006/relationships/hyperlink" Target="https://www.assets.signify.com/is/image/Signify/LED_Classic_50W_PAR20_E27_WW_25D_D_1SRT4-SPP?$highres$" TargetMode="External"/><Relationship Id="rId1265" Type="http://schemas.openxmlformats.org/officeDocument/2006/relationships/hyperlink" Target="https://www.assets.signify.com/is/image/Signify/LPPR1_TL-E8_G10Q?$highres$" TargetMode="External"/><Relationship Id="rId1472" Type="http://schemas.openxmlformats.org/officeDocument/2006/relationships/hyperlink" Target="https://www.assets.signify.com/is/image/Signify/LEDTForce_Core_Tshape_E27_FR_3-SPP?$highres$" TargetMode="External"/><Relationship Id="rId2109" Type="http://schemas.openxmlformats.org/officeDocument/2006/relationships/hyperlink" Target="https://www.assets.signify.com/is/content/Signify/929002021802_EU.cs_CZ.PROF.FP" TargetMode="External"/><Relationship Id="rId2316" Type="http://schemas.openxmlformats.org/officeDocument/2006/relationships/hyperlink" Target="https://www.assets.signify.com/is/content/Signify/929003799202_EU.cs_CZ.PROF.FP" TargetMode="External"/><Relationship Id="rId2523" Type="http://schemas.openxmlformats.org/officeDocument/2006/relationships/hyperlink" Target="https://www.assets.signify.com/is/content/Signify/929003795902_EU.cs_CZ.PROF.FP" TargetMode="External"/><Relationship Id="rId2730" Type="http://schemas.openxmlformats.org/officeDocument/2006/relationships/hyperlink" Target="https://www.assets.signify.com/is/content/Signify/928150919827_EU.cs_CZ.PROF.FP" TargetMode="External"/><Relationship Id="rId702" Type="http://schemas.openxmlformats.org/officeDocument/2006/relationships/hyperlink" Target="https://www.assets.signify.com/is/image/Signify/LEDtube_T8_G13_MAS1-SPP?$highres$" TargetMode="External"/><Relationship Id="rId1125" Type="http://schemas.openxmlformats.org/officeDocument/2006/relationships/hyperlink" Target="https://www.assets.signify.com/is/image/Signify/LEDSpots_PAR16_GU10-SPP?$highres$" TargetMode="External"/><Relationship Id="rId1332" Type="http://schemas.openxmlformats.org/officeDocument/2006/relationships/hyperlink" Target="https://www.assets.signify.com/is/image/Signify/LPPR1_CDM-T_0005?$highres$" TargetMode="External"/><Relationship Id="rId3297" Type="http://schemas.openxmlformats.org/officeDocument/2006/relationships/hyperlink" Target="https://www.assets.signify.com/is/content/Signify/Coreline_Tempo_Large-BVP130-INI" TargetMode="External"/><Relationship Id="rId3157" Type="http://schemas.openxmlformats.org/officeDocument/2006/relationships/hyperlink" Target="https://www.assets.signify.com/is/content/Signify/Installation%20instruction_CoreLine%20waterproof%20WT120C%20standard_2023%2005" TargetMode="External"/><Relationship Id="rId285" Type="http://schemas.openxmlformats.org/officeDocument/2006/relationships/hyperlink" Target="https://www.assets.signify.com/is/image/Signify/WT120Z-TW-5x2-5-RTP?$highres$" TargetMode="External"/><Relationship Id="rId3364" Type="http://schemas.openxmlformats.org/officeDocument/2006/relationships/hyperlink" Target="https://www.assets.signify.com/is/content/Signify/LEDTForce_HPL_2_NC_Installation_Guide-INI" TargetMode="External"/><Relationship Id="rId3571" Type="http://schemas.openxmlformats.org/officeDocument/2006/relationships/hyperlink" Target="https://www.assets.signify.com/is/content/Signify/LEDtube-Installation-Guide-HF-2-INI" TargetMode="External"/><Relationship Id="rId492" Type="http://schemas.openxmlformats.org/officeDocument/2006/relationships/hyperlink" Target="https://www.assets.signify.com/is/image/Signify/LED-MAS-SON-T-UE-M-19W-727-E27-RTP?$highres$" TargetMode="External"/><Relationship Id="rId2173" Type="http://schemas.openxmlformats.org/officeDocument/2006/relationships/hyperlink" Target="https://www.assets.signify.com/is/content/Signify/929001869602_EU.cs_CZ.PROF.FP" TargetMode="External"/><Relationship Id="rId2380" Type="http://schemas.openxmlformats.org/officeDocument/2006/relationships/hyperlink" Target="https://www.assets.signify.com/is/content/Signify/929001387692_EU.cs_CZ.PROF.FP" TargetMode="External"/><Relationship Id="rId3017" Type="http://schemas.openxmlformats.org/officeDocument/2006/relationships/hyperlink" Target="https://www.assets.signify.com/is/content/Signify/IIII9_RCS750I_0001" TargetMode="External"/><Relationship Id="rId3224" Type="http://schemas.openxmlformats.org/officeDocument/2006/relationships/hyperlink" Target="https://www.assets.signify.com/is/content/Signify/Coreline-Highbay-G5-MI-PSU-PSD" TargetMode="External"/><Relationship Id="rId3431" Type="http://schemas.openxmlformats.org/officeDocument/2006/relationships/hyperlink" Target="https://www.assets.signify.com/is/content/Signify/online-QIG-for-324166166411-MAS-LEDtube-installation-guide-INI" TargetMode="External"/><Relationship Id="rId145" Type="http://schemas.openxmlformats.org/officeDocument/2006/relationships/hyperlink" Target="https://www.assets.signify.com/is/image/Signify/Ledinaire-Panel-G5-All-in-W30L120-RTP?$highres$" TargetMode="External"/><Relationship Id="rId352" Type="http://schemas.openxmlformats.org/officeDocument/2006/relationships/hyperlink" Target="https://www.assets.signify.com/is/image/Signify/CoreLineHighbay_Gen5_BY121P-SPP?$highres$" TargetMode="External"/><Relationship Id="rId2033" Type="http://schemas.openxmlformats.org/officeDocument/2006/relationships/hyperlink" Target="https://www.assets.signify.com/is/content/Signify/929004253002_EU.cs_CZ.PROF.FP" TargetMode="External"/><Relationship Id="rId2240" Type="http://schemas.openxmlformats.org/officeDocument/2006/relationships/hyperlink" Target="https://www.assets.signify.com/is/content/Signify/929003775202_EU.cs_CZ.PROF.FP" TargetMode="External"/><Relationship Id="rId212" Type="http://schemas.openxmlformats.org/officeDocument/2006/relationships/hyperlink" Target="https://www.assets.signify.com/is/image/Signify/CoreLine-FastSet-SM155C-L1200-RTP?$highres$" TargetMode="External"/><Relationship Id="rId1799" Type="http://schemas.openxmlformats.org/officeDocument/2006/relationships/hyperlink" Target="https://www.assets.signify.com/is/content/Signify/911401850787_EU.cs_CZ.PROF.FP" TargetMode="External"/><Relationship Id="rId2100" Type="http://schemas.openxmlformats.org/officeDocument/2006/relationships/hyperlink" Target="https://www.assets.signify.com/is/content/Signify/929002021202_EU.cs_CZ.PROF.FP" TargetMode="External"/><Relationship Id="rId1659" Type="http://schemas.openxmlformats.org/officeDocument/2006/relationships/hyperlink" Target="https://www.assets.signify.com/is/content/Signify/911401809487_EU.cs_CZ.PROF.FP" TargetMode="External"/><Relationship Id="rId1866" Type="http://schemas.openxmlformats.org/officeDocument/2006/relationships/hyperlink" Target="https://www.assets.signify.com/is/content/Signify/911401553445_EU.cs_CZ.PROF.FP" TargetMode="External"/><Relationship Id="rId2917" Type="http://schemas.openxmlformats.org/officeDocument/2006/relationships/hyperlink" Target="https://www.assets.signify.com/is/content/Signify/Downlight_DN065B_G4_324165985691_V2_Online-INI" TargetMode="External"/><Relationship Id="rId3081" Type="http://schemas.openxmlformats.org/officeDocument/2006/relationships/hyperlink" Target="https://www.assets.signify.com/is/content/Signify/Ledinaire-surface-mounted-Gen-2-Mounting-Instructions" TargetMode="External"/><Relationship Id="rId1519" Type="http://schemas.openxmlformats.org/officeDocument/2006/relationships/hyperlink" Target="https://www.assets.signify.com/is/content/Signify/929003322502_EU.cs_CZ.PROF.FP" TargetMode="External"/><Relationship Id="rId1726" Type="http://schemas.openxmlformats.org/officeDocument/2006/relationships/hyperlink" Target="https://www.assets.signify.com/is/content/Signify/911401815787_EU.cs_CZ.PROF.FP" TargetMode="External"/><Relationship Id="rId1933" Type="http://schemas.openxmlformats.org/officeDocument/2006/relationships/hyperlink" Target="https://www.assets.signify.com/is/content/Signify/911401663403_EU.cs_CZ.PROF.FP" TargetMode="External"/><Relationship Id="rId18" Type="http://schemas.openxmlformats.org/officeDocument/2006/relationships/hyperlink" Target="https://www.assets.signify.com/is/image/Signify/CLDN-DN142B-UGR19-150-SPP?$highres$" TargetMode="External"/><Relationship Id="rId679" Type="http://schemas.openxmlformats.org/officeDocument/2006/relationships/hyperlink" Target="https://www.assets.signify.com/is/image/Signify/PILA-LED-Tube-HO-G13-20241115-RTP?$highres$" TargetMode="External"/><Relationship Id="rId886" Type="http://schemas.openxmlformats.org/officeDocument/2006/relationships/hyperlink" Target="https://www.assets.signify.com/is/image/Signify/LED_BulbsBulb_A67_100W_1521lm_2700K_E27_NDFrosted-SPP?$highres$" TargetMode="External"/><Relationship Id="rId2567" Type="http://schemas.openxmlformats.org/officeDocument/2006/relationships/hyperlink" Target="https://www.assets.signify.com/is/content/Signify/929002065602_EU.cs_CZ.PROF.FP" TargetMode="External"/><Relationship Id="rId2774" Type="http://schemas.openxmlformats.org/officeDocument/2006/relationships/hyperlink" Target="https://www.assets.signify.com/is/content/Signify/928082219231_EU.cs_CZ.PROF.FP" TargetMode="External"/><Relationship Id="rId3618" Type="http://schemas.openxmlformats.org/officeDocument/2006/relationships/drawing" Target="../drawings/drawing6.xml"/><Relationship Id="rId2" Type="http://schemas.openxmlformats.org/officeDocument/2006/relationships/hyperlink" Target="https://www.assets.signify.com/is/image/Signify/LEDINAIRE_SlimDownlight-DN065B_LED10S-SPP?$highres$" TargetMode="External"/><Relationship Id="rId539" Type="http://schemas.openxmlformats.org/officeDocument/2006/relationships/hyperlink" Target="https://www.assets.signify.com/is/image/Signify/LEDTForce_MAS_HPL_ED90_E40-SPP?$highres$" TargetMode="External"/><Relationship Id="rId746" Type="http://schemas.openxmlformats.org/officeDocument/2006/relationships/hyperlink" Target="https://www.assets.signify.com/is/image/Signify/LEDtube_MAS_36W_G5-SPP?$highres$" TargetMode="External"/><Relationship Id="rId1169" Type="http://schemas.openxmlformats.org/officeDocument/2006/relationships/hyperlink" Target="https://www.assets.signify.com/is/image/Signify/LEDspot_35W_GU5-3_827_36D_VLE-SPP?$highres$" TargetMode="External"/><Relationship Id="rId1376" Type="http://schemas.openxmlformats.org/officeDocument/2006/relationships/hyperlink" Target="https://www.assets.signify.com/is/image/Signify/LPPR1_CDMR111E_0001?$highres$" TargetMode="External"/><Relationship Id="rId1583" Type="http://schemas.openxmlformats.org/officeDocument/2006/relationships/hyperlink" Target="https://www.assets.signify.com/is/content/Signify/910930013418_EU.cs_CZ.PROF.FP" TargetMode="External"/><Relationship Id="rId2427" Type="http://schemas.openxmlformats.org/officeDocument/2006/relationships/hyperlink" Target="https://www.assets.signify.com/is/content/Signify/929003540247_EU.cs_CZ.PROF.FP" TargetMode="External"/><Relationship Id="rId2981" Type="http://schemas.openxmlformats.org/officeDocument/2006/relationships/hyperlink" Target="https://www.assets.signify.com/is/content/Signify/EM152C-SM-2S-UI" TargetMode="External"/><Relationship Id="rId953" Type="http://schemas.openxmlformats.org/officeDocument/2006/relationships/hyperlink" Target="https://www.assets.signify.com/is/image/Signify/LEDbulb_CorePro_9_5_68W_E27_Stick_Frosted_830_24D_ND-SPP?$highres$" TargetMode="External"/><Relationship Id="rId1029" Type="http://schemas.openxmlformats.org/officeDocument/2006/relationships/hyperlink" Target="https://www.assets.signify.com/is/image/Signify/LEDcandle_25W_E27_827_FR_P45-SPP?$highres$" TargetMode="External"/><Relationship Id="rId1236" Type="http://schemas.openxmlformats.org/officeDocument/2006/relationships/hyperlink" Target="https://www.assets.signify.com/is/image/Signify/LPPR1_IRSG_E27_R125_CLEAR?$highres$" TargetMode="External"/><Relationship Id="rId1790" Type="http://schemas.openxmlformats.org/officeDocument/2006/relationships/hyperlink" Target="https://www.assets.signify.com/is/content/Signify/911401833984_EU.cs_CZ.PROF.FP" TargetMode="External"/><Relationship Id="rId2634" Type="http://schemas.openxmlformats.org/officeDocument/2006/relationships/hyperlink" Target="https://www.assets.signify.com/is/content/Signify/929003478602_EU.cs_CZ.PROF.FP" TargetMode="External"/><Relationship Id="rId2841" Type="http://schemas.openxmlformats.org/officeDocument/2006/relationships/hyperlink" Target="https://www.assets.signify.com/is/content/Signify/913700609266_EU.cs_CZ.PROF.FP" TargetMode="External"/><Relationship Id="rId82" Type="http://schemas.openxmlformats.org/officeDocument/2006/relationships/hyperlink" Target="https://www.assets.signify.com/is/image/Signify/Emergency-Slim-Exit-Sign-EM155C-SPP?$highres$" TargetMode="External"/><Relationship Id="rId606" Type="http://schemas.openxmlformats.org/officeDocument/2006/relationships/hyperlink" Target="https://www.assets.signify.com/is/image/Signify/LEDtube-Connected-IA-T8-RTP?$highres$" TargetMode="External"/><Relationship Id="rId813" Type="http://schemas.openxmlformats.org/officeDocument/2006/relationships/hyperlink" Target="https://www.assets.signify.com/is/image/Signify/CorePro_LEDstrip_5M-SPP?$highres$" TargetMode="External"/><Relationship Id="rId1443" Type="http://schemas.openxmlformats.org/officeDocument/2006/relationships/hyperlink" Target="https://www.assets.signify.com/is/image/Signify/GPPR1_IPVG4PP_PHL_0010?$highres$" TargetMode="External"/><Relationship Id="rId1650" Type="http://schemas.openxmlformats.org/officeDocument/2006/relationships/hyperlink" Target="https://www.assets.signify.com/is/content/Signify/911401841187_EU.cs_CZ.PROF.FP" TargetMode="External"/><Relationship Id="rId2701" Type="http://schemas.openxmlformats.org/officeDocument/2006/relationships/hyperlink" Target="https://www.assets.signify.com/is/content/Signify/928049001705_EU.cs_CZ.PROF.FP" TargetMode="External"/><Relationship Id="rId1303" Type="http://schemas.openxmlformats.org/officeDocument/2006/relationships/hyperlink" Target="https://www.assets.signify.com/is/image/Signify/LPPR1_SDW-TG_50W_GX12-1?$highres$" TargetMode="External"/><Relationship Id="rId1510" Type="http://schemas.openxmlformats.org/officeDocument/2006/relationships/hyperlink" Target="https://www.assets.signify.com/is/content/Signify/911401806080_EU.cs_CZ.PROF.FP" TargetMode="External"/><Relationship Id="rId3268" Type="http://schemas.openxmlformats.org/officeDocument/2006/relationships/hyperlink" Target="https://www.assets.signify.com/is/content/Signify/Mounting-instruction-Ledinaire-Floodlight-All-in-SWB" TargetMode="External"/><Relationship Id="rId3475" Type="http://schemas.openxmlformats.org/officeDocument/2006/relationships/hyperlink" Target="https://www.assets.signify.com/is/content/Signify/online-QIG-for-324166183191-Corepro-LEDtube-INI" TargetMode="External"/><Relationship Id="rId189" Type="http://schemas.openxmlformats.org/officeDocument/2006/relationships/hyperlink" Target="https://www.assets.signify.com/is/image/Signify/RC159Z-SMB-W30L120-overview?$highres$" TargetMode="External"/><Relationship Id="rId396" Type="http://schemas.openxmlformats.org/officeDocument/2006/relationships/hyperlink" Target="https://www.assets.signify.com/is/image/Signify/CL-HB-G6-BY120P-PSU-PSD-RTP?$highres$" TargetMode="External"/><Relationship Id="rId2077" Type="http://schemas.openxmlformats.org/officeDocument/2006/relationships/hyperlink" Target="https://www.assets.signify.com/is/content/Signify/929004260302_EU.cs_CZ.PROF.FP" TargetMode="External"/><Relationship Id="rId2284" Type="http://schemas.openxmlformats.org/officeDocument/2006/relationships/hyperlink" Target="https://www.assets.signify.com/is/content/Signify/929003167702_EU.cs_CZ.PROF.FP" TargetMode="External"/><Relationship Id="rId2491" Type="http://schemas.openxmlformats.org/officeDocument/2006/relationships/hyperlink" Target="https://www.assets.signify.com/is/content/Signify/929002970002_EU.cs_CZ.PROF.FP" TargetMode="External"/><Relationship Id="rId3128" Type="http://schemas.openxmlformats.org/officeDocument/2006/relationships/hyperlink" Target="https://www.assets.signify.com/is/content/Signify/CoreLine%20waterproof%20WT120C%20G2%20PSU_2023%2005" TargetMode="External"/><Relationship Id="rId3335" Type="http://schemas.openxmlformats.org/officeDocument/2006/relationships/hyperlink" Target="https://www.assets.signify.com/is/content/Signify/MI-PILA%20BY007P%20G2" TargetMode="External"/><Relationship Id="rId3542" Type="http://schemas.openxmlformats.org/officeDocument/2006/relationships/hyperlink" Target="https://www.assets.signify.com/is/content/Signify/LEDtube_Installation_Guide_T5-INI" TargetMode="External"/><Relationship Id="rId256" Type="http://schemas.openxmlformats.org/officeDocument/2006/relationships/hyperlink" Target="https://www.assets.signify.com/is/image/Signify/CoreLine_Waterproof_WT120C%20G2%20L1500%20PSU%20-%20SPP?$highres$" TargetMode="External"/><Relationship Id="rId463" Type="http://schemas.openxmlformats.org/officeDocument/2006/relationships/hyperlink" Target="https://www.assets.signify.com/is/image/Signify/8718699681036_p0-APP?$highres$" TargetMode="External"/><Relationship Id="rId670" Type="http://schemas.openxmlformats.org/officeDocument/2006/relationships/hyperlink" Target="https://www.assets.signify.com/is/image/Signify/LEDtube_PRO_1200mm_12W_G13_850_1800lm-SPP?$highres$" TargetMode="External"/><Relationship Id="rId1093" Type="http://schemas.openxmlformats.org/officeDocument/2006/relationships/hyperlink" Target="https://www.assets.signify.com/is/image/Signify/LEDspots_50W_GU10_PAR16-SPP?$highres$" TargetMode="External"/><Relationship Id="rId2144" Type="http://schemas.openxmlformats.org/officeDocument/2006/relationships/hyperlink" Target="https://www.assets.signify.com/is/content/Signify/929001393132_EU.cs_CZ.PROF.FP" TargetMode="External"/><Relationship Id="rId2351" Type="http://schemas.openxmlformats.org/officeDocument/2006/relationships/hyperlink" Target="https://www.assets.signify.com/is/content/Signify/929002372802_EU.cs_CZ.PROF.FP" TargetMode="External"/><Relationship Id="rId3402" Type="http://schemas.openxmlformats.org/officeDocument/2006/relationships/hyperlink" Target="https://www.assets.signify.com/is/content/Signify/PLL-EM-Mains-66011861-TLED-NDLR-INI" TargetMode="External"/><Relationship Id="rId116" Type="http://schemas.openxmlformats.org/officeDocument/2006/relationships/hyperlink" Target="https://www.assets.signify.com/is/image/Signify/3_circuit_Square-ZRS750_TCPR_BK-AP?$highres$" TargetMode="External"/><Relationship Id="rId323" Type="http://schemas.openxmlformats.org/officeDocument/2006/relationships/hyperlink" Target="https://www.assets.signify.com/is/image/Signify/Coreline%20Batten%20G3_%20BN126C%20PSU%20-%20SPP02?$highres$" TargetMode="External"/><Relationship Id="rId530" Type="http://schemas.openxmlformats.org/officeDocument/2006/relationships/hyperlink" Target="https://www.assets.signify.com/is/image/Signify/LED-TForce-Core-LED-HPL-36W-E40-FR-RTP?$highres$" TargetMode="External"/><Relationship Id="rId1160" Type="http://schemas.openxmlformats.org/officeDocument/2006/relationships/hyperlink" Target="https://www.assets.signify.com/is/image/Signify/LEDspots_MAS_MR16_GU5_3-SPP?$highres$" TargetMode="External"/><Relationship Id="rId2004" Type="http://schemas.openxmlformats.org/officeDocument/2006/relationships/hyperlink" Target="https://www.assets.signify.com/is/content/Signify/929002006302_EU.cs_CZ.PROF.FP" TargetMode="External"/><Relationship Id="rId2211" Type="http://schemas.openxmlformats.org/officeDocument/2006/relationships/hyperlink" Target="https://www.assets.signify.com/is/content/Signify/929003596802_EU.cs_CZ.PROF.FP" TargetMode="External"/><Relationship Id="rId1020" Type="http://schemas.openxmlformats.org/officeDocument/2006/relationships/hyperlink" Target="https://www.assets.signify.com/is/image/Signify/LEDluster_E14_P45-SPP?$highres$" TargetMode="External"/><Relationship Id="rId1977" Type="http://schemas.openxmlformats.org/officeDocument/2006/relationships/hyperlink" Target="https://www.assets.signify.com/is/content/Signify/929003467612_EU.cs_CZ.PROF.FP" TargetMode="External"/><Relationship Id="rId1837" Type="http://schemas.openxmlformats.org/officeDocument/2006/relationships/hyperlink" Target="https://www.assets.signify.com/is/content/Signify/911401630608_EU.cs_CZ.PROF.FP" TargetMode="External"/><Relationship Id="rId3192" Type="http://schemas.openxmlformats.org/officeDocument/2006/relationships/hyperlink" Target="https://www.assets.signify.com/is/content/Signify/MI-CoreLine-BN126C-All-in-combined-upgraded" TargetMode="External"/><Relationship Id="rId3052" Type="http://schemas.openxmlformats.org/officeDocument/2006/relationships/hyperlink" Target="https://www.assets.signify.com/is/content/Signify/CoreLine-panel-G6-Installation-Instructions-RC132V-IP65" TargetMode="External"/><Relationship Id="rId180" Type="http://schemas.openxmlformats.org/officeDocument/2006/relationships/hyperlink" Target="https://www.assets.signify.com/is/image/Signify/CoreLine-recessed-G4-W30L120-All-in-logo-RTP?$highres$" TargetMode="External"/><Relationship Id="rId1904" Type="http://schemas.openxmlformats.org/officeDocument/2006/relationships/hyperlink" Target="https://www.assets.signify.com/is/content/Signify/912300024001_EU.cs_CZ.PROF.FP" TargetMode="External"/><Relationship Id="rId997" Type="http://schemas.openxmlformats.org/officeDocument/2006/relationships/hyperlink" Target="https://www.assets.signify.com/is/image/Signify/LED_classic_40W_P45_E14_WGD90_CL_SRT4_1-SPP?$highres$" TargetMode="External"/><Relationship Id="rId2678" Type="http://schemas.openxmlformats.org/officeDocument/2006/relationships/hyperlink" Target="https://www.assets.signify.com/is/content/Signify/923801244209_EU.cs_CZ.PROF.FP" TargetMode="External"/><Relationship Id="rId2885" Type="http://schemas.openxmlformats.org/officeDocument/2006/relationships/hyperlink" Target="https://www.assets.signify.com/is/content/Signify/913700683866_EU.cs_CZ.PROF.FP" TargetMode="External"/><Relationship Id="rId857" Type="http://schemas.openxmlformats.org/officeDocument/2006/relationships/hyperlink" Target="https://www.assets.signify.com/is/image/Signify/LED_CLA_60W_A60_E27_3000K_FR_UE_SRT4-SPP?$highres$" TargetMode="External"/><Relationship Id="rId1487" Type="http://schemas.openxmlformats.org/officeDocument/2006/relationships/hyperlink" Target="https://www.assets.signify.com/is/content/Signify/929003251132_EU.cs_CZ.PROF.FP" TargetMode="External"/><Relationship Id="rId1694" Type="http://schemas.openxmlformats.org/officeDocument/2006/relationships/hyperlink" Target="https://www.assets.signify.com/is/content/Signify/911401876480_EU.cs_CZ.PROF.FP" TargetMode="External"/><Relationship Id="rId2538" Type="http://schemas.openxmlformats.org/officeDocument/2006/relationships/hyperlink" Target="https://www.assets.signify.com/is/content/Signify/929002979902_EU.cs_CZ.PROF.FP" TargetMode="External"/><Relationship Id="rId2745" Type="http://schemas.openxmlformats.org/officeDocument/2006/relationships/hyperlink" Target="https://www.assets.signify.com/is/content/Signify/928150519227_EU.cs_CZ.PROF.FP" TargetMode="External"/><Relationship Id="rId2952" Type="http://schemas.openxmlformats.org/officeDocument/2006/relationships/hyperlink" Target="https://www.assets.signify.com/is/content/Signify/RS071B_MI_324166033633_for_online_updated-INI" TargetMode="External"/><Relationship Id="rId717" Type="http://schemas.openxmlformats.org/officeDocument/2006/relationships/hyperlink" Target="https://www.assets.signify.com/is/image/Signify/Ledtube_CorePro_18W_G13_830_24D_ND-SPP?$highres$" TargetMode="External"/><Relationship Id="rId924" Type="http://schemas.openxmlformats.org/officeDocument/2006/relationships/hyperlink" Target="https://www.assets.signify.com/is/image/Signify/MZD_LEDCLA_60W_A60_E27-SPP?$highres$" TargetMode="External"/><Relationship Id="rId1347" Type="http://schemas.openxmlformats.org/officeDocument/2006/relationships/hyperlink" Target="https://www.assets.signify.com/is/image/Signify/LPPR1_CDM-TC_0001?$highres$" TargetMode="External"/><Relationship Id="rId1554" Type="http://schemas.openxmlformats.org/officeDocument/2006/relationships/hyperlink" Target="https://www.assets.signify.com/is/content/Signify/912401483511_EU.cs_CZ.PROF.FP" TargetMode="External"/><Relationship Id="rId1761" Type="http://schemas.openxmlformats.org/officeDocument/2006/relationships/hyperlink" Target="https://www.assets.signify.com/is/content/Signify/911401816887_EU.cs_CZ.PROF.FP" TargetMode="External"/><Relationship Id="rId2605" Type="http://schemas.openxmlformats.org/officeDocument/2006/relationships/hyperlink" Target="https://www.assets.signify.com/is/content/Signify/929002492902_EU.cs_CZ.PROF.FP" TargetMode="External"/><Relationship Id="rId2812" Type="http://schemas.openxmlformats.org/officeDocument/2006/relationships/hyperlink" Target="https://www.assets.signify.com/is/content/Signify/928194705330_EU.cs_CZ.PROF.FP" TargetMode="External"/><Relationship Id="rId53" Type="http://schemas.openxmlformats.org/officeDocument/2006/relationships/hyperlink" Target="https://www.assets.signify.com/is/image/Signify/CoreLine_Recessed_Spot-RS140B-SPP?$highres$" TargetMode="External"/><Relationship Id="rId1207" Type="http://schemas.openxmlformats.org/officeDocument/2006/relationships/hyperlink" Target="https://www.assets.signify.com/is/image/Signify/LED_GX53_WW_ND_POS1-SPP?$highres$" TargetMode="External"/><Relationship Id="rId1414" Type="http://schemas.openxmlformats.org/officeDocument/2006/relationships/hyperlink" Target="https://www.assets.signify.com/is/image/Signify/HF-P_154_155_TL5_HO_PL-L_III_IDC_PP?$highres$" TargetMode="External"/><Relationship Id="rId1621" Type="http://schemas.openxmlformats.org/officeDocument/2006/relationships/hyperlink" Target="https://www.assets.signify.com/is/content/Signify/911401876985_EU.cs_CZ.PROF.FP" TargetMode="External"/><Relationship Id="rId3379" Type="http://schemas.openxmlformats.org/officeDocument/2006/relationships/hyperlink" Target="https://www.assets.signify.com/is/content/Signify/online-QIG-for-324165132934-Installation-INI" TargetMode="External"/><Relationship Id="rId358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88" Type="http://schemas.openxmlformats.org/officeDocument/2006/relationships/hyperlink" Target="https://www.assets.signify.com/is/content/Signify/929003734702_EU.cs_CZ.PROF.FP" TargetMode="External"/><Relationship Id="rId2395" Type="http://schemas.openxmlformats.org/officeDocument/2006/relationships/hyperlink" Target="https://www.assets.signify.com/is/content/Signify/CZ.cs_CZ.8718699759650" TargetMode="External"/><Relationship Id="rId3239" Type="http://schemas.openxmlformats.org/officeDocument/2006/relationships/hyperlink" Target="https://www.assets.signify.com/is/content/Signify/MI-Coreline-Highbay-G6-PSD-PSU" TargetMode="External"/><Relationship Id="rId3446" Type="http://schemas.openxmlformats.org/officeDocument/2006/relationships/hyperlink" Target="https://www.assets.signify.com/is/content/Signify/online-QIG-for-324166166411-MAS-LEDtube-installation-guide-INI" TargetMode="External"/><Relationship Id="rId367" Type="http://schemas.openxmlformats.org/officeDocument/2006/relationships/hyperlink" Target="https://www.assets.signify.com/is/image/Signify/CoreLineHighbay_Gen5_BY122P-SPP?$highres$" TargetMode="External"/><Relationship Id="rId574" Type="http://schemas.openxmlformats.org/officeDocument/2006/relationships/hyperlink" Target="https://www.assets.signify.com/is/image/Signify/LEDtube_COR_PLL_EU_12W_2G11-SPP?$highres$" TargetMode="External"/><Relationship Id="rId2048" Type="http://schemas.openxmlformats.org/officeDocument/2006/relationships/hyperlink" Target="https://www.assets.signify.com/is/content/Signify/929003592202_EU.cs_CZ.PROF.FP" TargetMode="External"/><Relationship Id="rId2255" Type="http://schemas.openxmlformats.org/officeDocument/2006/relationships/hyperlink" Target="https://www.assets.signify.com/is/content/Signify/929002697102_EU.cs_CZ.PROF.FP" TargetMode="External"/><Relationship Id="rId227" Type="http://schemas.openxmlformats.org/officeDocument/2006/relationships/hyperlink" Target="https://www.assets.signify.com/is/image/Signify/L1500-WT060C-SPP-1?$highres$" TargetMode="External"/><Relationship Id="rId781" Type="http://schemas.openxmlformats.org/officeDocument/2006/relationships/hyperlink" Target="https://www.assets.signify.com/is/image/Signify/CorePro-LEDtube-HF-1200mm-RTP?$highres$" TargetMode="External"/><Relationship Id="rId2462" Type="http://schemas.openxmlformats.org/officeDocument/2006/relationships/hyperlink" Target="https://www.assets.signify.com/is/content/Signify/929001345392_EU.cs_CZ.PROF.FP" TargetMode="External"/><Relationship Id="rId3306" Type="http://schemas.openxmlformats.org/officeDocument/2006/relationships/hyperlink" Target="https://www.assets.signify.com/is/content/Signify/441510926510-583_Ledinaire%20%28Smart%20Bright%29%20Street%20Light_BRP056-BRP062_MI;https:/www.assets.signify.com/is/content/Signify/MI%20sheet%20Europe_13_10_20" TargetMode="External"/><Relationship Id="rId3513" Type="http://schemas.openxmlformats.org/officeDocument/2006/relationships/hyperlink" Target="https://www.assets.signify.com/is/content/Signify/LEDtube_Installation_Guide_UN-INI" TargetMode="External"/><Relationship Id="rId434" Type="http://schemas.openxmlformats.org/officeDocument/2006/relationships/hyperlink" Target="https://www.assets.signify.com/is/image/Signify/Coreline_tempo_large-BVP130-PP?$highres$" TargetMode="External"/><Relationship Id="rId641" Type="http://schemas.openxmlformats.org/officeDocument/2006/relationships/hyperlink" Target="https://www.assets.signify.com/is/image/Signify/LEDtube_220-240V_G13_4ft-SPP?$highres$" TargetMode="External"/><Relationship Id="rId1064" Type="http://schemas.openxmlformats.org/officeDocument/2006/relationships/hyperlink" Target="https://www.assets.signify.com/is/image/Signify/LED_Classic_100W_PAR38_WW_25D_D_1PF_4_S-SPP?$highres$" TargetMode="External"/><Relationship Id="rId1271" Type="http://schemas.openxmlformats.org/officeDocument/2006/relationships/hyperlink" Target="https://www.assets.signify.com/is/image/Signify/LPPR1_STARTER_PHL_0003?$highres$" TargetMode="External"/><Relationship Id="rId2115" Type="http://schemas.openxmlformats.org/officeDocument/2006/relationships/hyperlink" Target="https://www.assets.signify.com/is/content/Signify/929003547202_EU.cs_CZ.PROF.FP" TargetMode="External"/><Relationship Id="rId2322" Type="http://schemas.openxmlformats.org/officeDocument/2006/relationships/hyperlink" Target="https://www.assets.signify.com/is/content/Signify/929003057502_EU.cs_CZ.PROF.FP" TargetMode="External"/><Relationship Id="rId501" Type="http://schemas.openxmlformats.org/officeDocument/2006/relationships/hyperlink" Target="https://www.assets.signify.com/is/image/Signify/LEDTForce_Core_road_Tshape_E27_1-SPP?$highres$" TargetMode="External"/><Relationship Id="rId1131" Type="http://schemas.openxmlformats.org/officeDocument/2006/relationships/hyperlink" Target="https://www.assets.signify.com/is/image/Signify/LEDspotMV_ND_5W_PAR16_GU10_PP?$highres$" TargetMode="External"/><Relationship Id="rId3096" Type="http://schemas.openxmlformats.org/officeDocument/2006/relationships/hyperlink" Target="https://www.assets.signify.com/is/content/Signify/FastSet_SM155C-MI_FINAL" TargetMode="External"/><Relationship Id="rId1948" Type="http://schemas.openxmlformats.org/officeDocument/2006/relationships/hyperlink" Target="https://www.assets.signify.com/is/content/Signify/911401824583_EU.cs_CZ.PROF.FP" TargetMode="External"/><Relationship Id="rId3163" Type="http://schemas.openxmlformats.org/officeDocument/2006/relationships/hyperlink" Target="https://www.assets.signify.com/is/content/Signify/Manual-Instruction-WT120C-G2-high-lumen-v202404" TargetMode="External"/><Relationship Id="rId3370" Type="http://schemas.openxmlformats.org/officeDocument/2006/relationships/hyperlink" Target="https://www.assets.signify.com/is/content/Signify/LEDTForce_HPI_NC_Installation_Guide-INI" TargetMode="External"/><Relationship Id="rId291" Type="http://schemas.openxmlformats.org/officeDocument/2006/relationships/hyperlink" Target="https://www.assets.signify.com/is/image/Signify/CoreLine%20tubular%20waterproof_WT210C%20PC%20L1500-SPP-B?$highres$" TargetMode="External"/><Relationship Id="rId1808" Type="http://schemas.openxmlformats.org/officeDocument/2006/relationships/hyperlink" Target="https://www.assets.signify.com/is/content/Signify/911401657907_EU.cs_CZ.PROF.FP" TargetMode="External"/><Relationship Id="rId3023" Type="http://schemas.openxmlformats.org/officeDocument/2006/relationships/hyperlink" Target="https://www.assets.signify.com/is/content/Signify/Ledinaire-panel-G5-Mounting-Instructions-Flywire-Finalv4" TargetMode="External"/><Relationship Id="rId151" Type="http://schemas.openxmlformats.org/officeDocument/2006/relationships/hyperlink" Target="https://www.assets.signify.com/is/image/Signify/CoreLine-panel-G6-W60L60-RTP?$highres$" TargetMode="External"/><Relationship Id="rId3230" Type="http://schemas.openxmlformats.org/officeDocument/2006/relationships/hyperlink" Target="https://www.assets.signify.com/is/content/Signify/Coreline-Highbay-G5-MI-PSU-PSD" TargetMode="External"/><Relationship Id="rId2789" Type="http://schemas.openxmlformats.org/officeDocument/2006/relationships/hyperlink" Target="https://www.assets.signify.com/is/content/Signify/928193705131_EU.cs_CZ.PROF.FP" TargetMode="External"/><Relationship Id="rId2996" Type="http://schemas.openxmlformats.org/officeDocument/2006/relationships/hyperlink" Target="https://www.assets.signify.com/is/content/Signify/Ledinaire-WM-WL070V-Installation-Instructions" TargetMode="External"/><Relationship Id="rId968" Type="http://schemas.openxmlformats.org/officeDocument/2006/relationships/hyperlink" Target="https://www.assets.signify.com/is/image/Signify/LEDbulb_12-80W_E27_A60_730_FR_130D-SPP?$highres$" TargetMode="External"/><Relationship Id="rId1598" Type="http://schemas.openxmlformats.org/officeDocument/2006/relationships/hyperlink" Target="https://www.assets.signify.com/is/content/Signify/910500187915_EU.cs_CZ.PROF.FP" TargetMode="External"/><Relationship Id="rId2649" Type="http://schemas.openxmlformats.org/officeDocument/2006/relationships/hyperlink" Target="https://www.assets.signify.com/is/content/Signify/929003791102_EU.cs_CZ.PROF.FP" TargetMode="External"/><Relationship Id="rId2856" Type="http://schemas.openxmlformats.org/officeDocument/2006/relationships/hyperlink" Target="https://www.assets.signify.com/is/content/Signify/913713034266_EU.cs_CZ.PROF.FP" TargetMode="External"/><Relationship Id="rId97" Type="http://schemas.openxmlformats.org/officeDocument/2006/relationships/hyperlink" Target="https://www.assets.signify.com/is/image/Signify/CoreLine_wall-mounted_WL140V_All-in_SPP-1?$highres$" TargetMode="External"/><Relationship Id="rId828" Type="http://schemas.openxmlformats.org/officeDocument/2006/relationships/hyperlink" Target="https://www.assets.signify.com/is/image/Signify/LED_TRANSFORMER_20W_40W_60W?$highres$" TargetMode="External"/><Relationship Id="rId1458" Type="http://schemas.openxmlformats.org/officeDocument/2006/relationships/hyperlink" Target="https://www.assets.signify.com/is/image/Signify/GPPR1-BHL-HP-PHL?$highres$" TargetMode="External"/><Relationship Id="rId1665" Type="http://schemas.openxmlformats.org/officeDocument/2006/relationships/hyperlink" Target="https://www.assets.signify.com/is/content/Signify/911401808387_EU.cs_CZ.PROF.FP" TargetMode="External"/><Relationship Id="rId1872" Type="http://schemas.openxmlformats.org/officeDocument/2006/relationships/hyperlink" Target="https://www.assets.signify.com/is/content/Signify/911401555245_EU.cs_CZ.PROF.FP" TargetMode="External"/><Relationship Id="rId2509" Type="http://schemas.openxmlformats.org/officeDocument/2006/relationships/hyperlink" Target="https://www.assets.signify.com/is/content/Signify/929003485402_EU.cs_CZ.PROF.FP" TargetMode="External"/><Relationship Id="rId2716" Type="http://schemas.openxmlformats.org/officeDocument/2006/relationships/hyperlink" Target="https://www.assets.signify.com/is/content/Signify/928037903332_EU.cs_CZ.PROF.FP" TargetMode="External"/><Relationship Id="rId1318" Type="http://schemas.openxmlformats.org/officeDocument/2006/relationships/hyperlink" Target="https://www.assets.signify.com/is/image/Signify/hpi-t_1000w_e40-spp?$highres$" TargetMode="External"/><Relationship Id="rId1525" Type="http://schemas.openxmlformats.org/officeDocument/2006/relationships/hyperlink" Target="https://www.assets.signify.com/is/content/Signify/911401898982_EU.cs_CZ.PROF.FP" TargetMode="External"/><Relationship Id="rId2923" Type="http://schemas.openxmlformats.org/officeDocument/2006/relationships/hyperlink" Target="https://www.assets.signify.com/is/content/Signify/Downlight_DN065C_G4_324165985701_V2_Online-INI" TargetMode="External"/><Relationship Id="rId1732" Type="http://schemas.openxmlformats.org/officeDocument/2006/relationships/hyperlink" Target="https://www.assets.signify.com/is/content/Signify/911401823980_EU.cs_CZ.PROF.FP" TargetMode="External"/><Relationship Id="rId24" Type="http://schemas.openxmlformats.org/officeDocument/2006/relationships/hyperlink" Target="https://www.assets.signify.com/is/image/Signify/CLDN-DN142B-WR-200-SPP?$highres$" TargetMode="External"/><Relationship Id="rId2299" Type="http://schemas.openxmlformats.org/officeDocument/2006/relationships/hyperlink" Target="https://www.assets.signify.com/is/content/Signify/929003624102_EU.cs_CZ.PROF.FP" TargetMode="External"/><Relationship Id="rId3557" Type="http://schemas.openxmlformats.org/officeDocument/2006/relationships/hyperlink" Target="https://www.assets.signify.com/is/content/Signify/LEDtube_Installation_Guide_HF_2-INI" TargetMode="External"/><Relationship Id="rId478" Type="http://schemas.openxmlformats.org/officeDocument/2006/relationships/hyperlink" Target="https://www.assets.signify.com/is/image/Signify/PILA_Waterproof%20Classic%201500%2045?$highres$" TargetMode="External"/><Relationship Id="rId685" Type="http://schemas.openxmlformats.org/officeDocument/2006/relationships/hyperlink" Target="https://www.assets.signify.com/is/image/Signify/PILA-LEDtube-UO-T8-20240829-RTP?$highres$" TargetMode="External"/><Relationship Id="rId892" Type="http://schemas.openxmlformats.org/officeDocument/2006/relationships/hyperlink" Target="https://www.assets.signify.com/is/image/Signify/LED_BulbsBulb_A67_100W_1521lm_2700K_E27_NDFrosted-SPP?$highres$" TargetMode="External"/><Relationship Id="rId2159" Type="http://schemas.openxmlformats.org/officeDocument/2006/relationships/hyperlink" Target="https://www.assets.signify.com/is/content/Signify/929002997002_EU.cs_CZ.PROF.FP" TargetMode="External"/><Relationship Id="rId2366" Type="http://schemas.openxmlformats.org/officeDocument/2006/relationships/hyperlink" Target="https://www.assets.signify.com/is/content/Signify/CZ.cs_CZ.8718699764579" TargetMode="External"/><Relationship Id="rId2573" Type="http://schemas.openxmlformats.org/officeDocument/2006/relationships/hyperlink" Target="https://www.assets.signify.com/is/content/Signify/929002495902_EU.cs_CZ.PROF.FP" TargetMode="External"/><Relationship Id="rId2780" Type="http://schemas.openxmlformats.org/officeDocument/2006/relationships/hyperlink" Target="https://www.assets.signify.com/is/content/Signify/928084505131_EU.cs_CZ.PROF.FP" TargetMode="External"/><Relationship Id="rId3417" Type="http://schemas.openxmlformats.org/officeDocument/2006/relationships/hyperlink" Target="https://www.assets.signify.com/is/content/Signify/LEDtube_PLT_Installation_Guide-INI" TargetMode="External"/><Relationship Id="rId338" Type="http://schemas.openxmlformats.org/officeDocument/2006/relationships/hyperlink" Target="https://www.assets.signify.com/is/image/Signify/Ledinaire-BY030-bracket-APP?$highres$" TargetMode="External"/><Relationship Id="rId545" Type="http://schemas.openxmlformats.org/officeDocument/2006/relationships/hyperlink" Target="https://www.assets.signify.com/is/image/Signify/LEDTrueForce_Others_E27_42W-SPP?$highres$" TargetMode="External"/><Relationship Id="rId752" Type="http://schemas.openxmlformats.org/officeDocument/2006/relationships/hyperlink" Target="https://www.assets.signify.com/is/image/Signify/LEDtube_1200mm_17W_G5-SPP?$highres$" TargetMode="External"/><Relationship Id="rId1175" Type="http://schemas.openxmlformats.org/officeDocument/2006/relationships/hyperlink" Target="https://www.assets.signify.com/is/image/Signify/MAS_LEDspotLV_D_20_100W_827_AR111_40D-SPP?$highres$" TargetMode="External"/><Relationship Id="rId1382" Type="http://schemas.openxmlformats.org/officeDocument/2006/relationships/hyperlink" Target="https://www.assets.signify.com/is/image/Signify/GPPR1_HFETLDTL_0002?$highres$" TargetMode="External"/><Relationship Id="rId2019" Type="http://schemas.openxmlformats.org/officeDocument/2006/relationships/hyperlink" Target="https://www.assets.signify.com/is/content/Signify/929002350902_EU.cs_CZ.PROF.FP" TargetMode="External"/><Relationship Id="rId2226" Type="http://schemas.openxmlformats.org/officeDocument/2006/relationships/hyperlink" Target="https://www.assets.signify.com/is/content/Signify/929002352302_EU.cs_CZ.PROF.FP" TargetMode="External"/><Relationship Id="rId2433" Type="http://schemas.openxmlformats.org/officeDocument/2006/relationships/hyperlink" Target="https://www.assets.signify.com/is/content/Signify/929002306857_EU.cs_CZ.PROF.FP" TargetMode="External"/><Relationship Id="rId2640" Type="http://schemas.openxmlformats.org/officeDocument/2006/relationships/hyperlink" Target="https://www.assets.signify.com/is/content/Signify/929002965002_EU.cs_CZ.PROF.FP" TargetMode="External"/><Relationship Id="rId405" Type="http://schemas.openxmlformats.org/officeDocument/2006/relationships/hyperlink" Target="https://www.assets.signify.com/is/image/Signify/CL-HB-G6-BY122P-PSU-PSD-RTP?$highres$" TargetMode="External"/><Relationship Id="rId612" Type="http://schemas.openxmlformats.org/officeDocument/2006/relationships/hyperlink" Target="https://www.assets.signify.com/is/image/Signify/LEDtube_600-1200mm_PP?$highres$" TargetMode="External"/><Relationship Id="rId1035" Type="http://schemas.openxmlformats.org/officeDocument/2006/relationships/hyperlink" Target="https://www.assets.signify.com/is/image/Signify/PLA_LED_60W_B35_E14_WW_ND_1CT_10-SPP?$highres$" TargetMode="External"/><Relationship Id="rId1242" Type="http://schemas.openxmlformats.org/officeDocument/2006/relationships/hyperlink" Target="https://www.assets.signify.com/is/image/Signify/LPPR1_TL-DFOOD_G13_-?$highres$" TargetMode="External"/><Relationship Id="rId2500" Type="http://schemas.openxmlformats.org/officeDocument/2006/relationships/hyperlink" Target="https://www.assets.signify.com/is/content/Signify/CZ.cs_CZ.8718699771935" TargetMode="External"/><Relationship Id="rId1102" Type="http://schemas.openxmlformats.org/officeDocument/2006/relationships/hyperlink" Target="https://www.assets.signify.com/is/image/Signify/LEDSpots_PAR16_GU10-SPP?$highres$" TargetMode="External"/><Relationship Id="rId3067" Type="http://schemas.openxmlformats.org/officeDocument/2006/relationships/hyperlink" Target="https://www.assets.signify.com/is/content/Signify/Installation-instructions-CoreLine-recessed-Gen4v2" TargetMode="External"/><Relationship Id="rId3274" Type="http://schemas.openxmlformats.org/officeDocument/2006/relationships/hyperlink" Target="https://www.assets.signify.com/is/content/Signify/Mounting-instruction-Ledinaire-Floodlight-All-in-with-sensor" TargetMode="External"/><Relationship Id="rId195" Type="http://schemas.openxmlformats.org/officeDocument/2006/relationships/hyperlink" Target="https://www.assets.signify.com/is/image/Signify/RC159Z-Deco-Double-Circle-RTP?$highres$" TargetMode="External"/><Relationship Id="rId1919" Type="http://schemas.openxmlformats.org/officeDocument/2006/relationships/hyperlink" Target="https://www.assets.signify.com/is/content/Signify/911401882102_EU.cs_CZ.PROF.FP" TargetMode="External"/><Relationship Id="rId3481" Type="http://schemas.openxmlformats.org/officeDocument/2006/relationships/hyperlink" Target="https://www.assets.signify.com/is/content/Signify/online-QIG-for-324166183191-INI" TargetMode="External"/><Relationship Id="rId2083" Type="http://schemas.openxmlformats.org/officeDocument/2006/relationships/hyperlink" Target="https://www.assets.signify.com/is/content/Signify/929004242402_EU.cs_CZ.PROF.FP" TargetMode="External"/><Relationship Id="rId2290" Type="http://schemas.openxmlformats.org/officeDocument/2006/relationships/hyperlink" Target="https://www.assets.signify.com/is/content/Signify/929003622902_EU.cs_CZ.PROF.FP" TargetMode="External"/><Relationship Id="rId3134" Type="http://schemas.openxmlformats.org/officeDocument/2006/relationships/hyperlink" Target="https://www.assets.signify.com/is/content/Signify/CoreLine%20waterproof%20WT120C%20G2%20PSU_2023%2005" TargetMode="External"/><Relationship Id="rId3341" Type="http://schemas.openxmlformats.org/officeDocument/2006/relationships/hyperlink" Target="https://www.assets.signify.com/is/content/Signify/Installation-Instructions-PILA-Floodlight-Gen2" TargetMode="External"/><Relationship Id="rId262" Type="http://schemas.openxmlformats.org/officeDocument/2006/relationships/hyperlink" Target="https://www.assets.signify.com/is/image/Signify/CoreLine_Waterproof_WT120C%20G2%20PSU%20PCO%20-%20SPP?$highres$" TargetMode="External"/><Relationship Id="rId2150" Type="http://schemas.openxmlformats.org/officeDocument/2006/relationships/hyperlink" Target="https://www.assets.signify.com/is/content/Signify/929003554002_EU.cs_CZ.PROF.FP" TargetMode="External"/><Relationship Id="rId3201" Type="http://schemas.openxmlformats.org/officeDocument/2006/relationships/hyperlink" Target="https://www.assets.signify.com/is/content/Signify/Ledinaire-Highbay-BY02XP-G3-MI-EMEA" TargetMode="External"/><Relationship Id="rId122" Type="http://schemas.openxmlformats.org/officeDocument/2006/relationships/hyperlink" Target="https://www.assets.signify.com/is/image/Signify/3_circuit_Square-ZRS750_ICP_WH-AP?$highres$" TargetMode="External"/><Relationship Id="rId2010" Type="http://schemas.openxmlformats.org/officeDocument/2006/relationships/hyperlink" Target="https://www.assets.signify.com/is/content/Signify/929004604802_EU.cs_CZ.PROF.FP" TargetMode="External"/><Relationship Id="rId1569" Type="http://schemas.openxmlformats.org/officeDocument/2006/relationships/hyperlink" Target="https://www.assets.signify.com/is/content/Signify/911401873687_EU.cs_CZ.PROF.FP" TargetMode="External"/><Relationship Id="rId2967" Type="http://schemas.openxmlformats.org/officeDocument/2006/relationships/hyperlink" Target="https://www.assets.signify.com/is/content/Signify/127075007939_Release_CoreLine%20Recessed%20Spot%20gen2_D78-650_900lm%20PSR_manual" TargetMode="External"/><Relationship Id="rId939" Type="http://schemas.openxmlformats.org/officeDocument/2006/relationships/hyperlink" Target="https://www.assets.signify.com/is/image/Signify/LED_G95_40W_1800K_E27_NDSRT_Amber_1PF-SPP?$highres$" TargetMode="External"/><Relationship Id="rId1776" Type="http://schemas.openxmlformats.org/officeDocument/2006/relationships/hyperlink" Target="https://www.assets.signify.com/is/content/Signify/911401807681_EU.cs_CZ.PROF.FP" TargetMode="External"/><Relationship Id="rId1983" Type="http://schemas.openxmlformats.org/officeDocument/2006/relationships/hyperlink" Target="https://www.assets.signify.com/is/content/Signify/929002349902_EU.cs_CZ.PROF.FP" TargetMode="External"/><Relationship Id="rId2827" Type="http://schemas.openxmlformats.org/officeDocument/2006/relationships/hyperlink" Target="https://www.assets.signify.com/is/content/Signify/913713041166_EU.cs_CZ.PROF.FP" TargetMode="External"/><Relationship Id="rId68" Type="http://schemas.openxmlformats.org/officeDocument/2006/relationships/hyperlink" Target="https://www.assets.signify.com/is/image/Signify/CoreLine_Recessed_Spot-RS141B_Adjustable_ALU-SPP?$highres$" TargetMode="External"/><Relationship Id="rId1429" Type="http://schemas.openxmlformats.org/officeDocument/2006/relationships/hyperlink" Target="https://www.assets.signify.com/is/image/Signify/GPPR1_MTL-SH_0002?$highres$" TargetMode="External"/><Relationship Id="rId1636" Type="http://schemas.openxmlformats.org/officeDocument/2006/relationships/hyperlink" Target="https://www.assets.signify.com/is/content/Signify/911401801287_EU.cs_CZ.PROF.FP" TargetMode="External"/><Relationship Id="rId1843" Type="http://schemas.openxmlformats.org/officeDocument/2006/relationships/hyperlink" Target="https://www.assets.signify.com/is/content/Signify/911401631208_EU.cs_CZ.PROF.FP" TargetMode="External"/><Relationship Id="rId1703" Type="http://schemas.openxmlformats.org/officeDocument/2006/relationships/hyperlink" Target="https://www.assets.signify.com/is/content/Signify/911401876780_EU.cs_CZ.PROF.FP" TargetMode="External"/><Relationship Id="rId1910" Type="http://schemas.openxmlformats.org/officeDocument/2006/relationships/hyperlink" Target="https://www.assets.signify.com/is/content/Signify/912300023661_EU.cs_CZ.PROF.FP" TargetMode="External"/><Relationship Id="rId589" Type="http://schemas.openxmlformats.org/officeDocument/2006/relationships/hyperlink" Target="https://www.assets.signify.com/is/image/Signify/CorePro-LED-Urban-PLL-Mains-13W-RTP?$highres$" TargetMode="External"/><Relationship Id="rId796" Type="http://schemas.openxmlformats.org/officeDocument/2006/relationships/hyperlink" Target="https://www.assets.signify.com/is/image/Signify/MAS_LEDstrip_5M-SPP?$highres$" TargetMode="External"/><Relationship Id="rId2477" Type="http://schemas.openxmlformats.org/officeDocument/2006/relationships/hyperlink" Target="https://www.assets.signify.com/is/content/Signify/929002028892_EU.cs_CZ.PROF.FP" TargetMode="External"/><Relationship Id="rId2684" Type="http://schemas.openxmlformats.org/officeDocument/2006/relationships/hyperlink" Target="https://www.assets.signify.com/is/content/Signify/928000510803_EU.cs_CZ.PROF.FP" TargetMode="External"/><Relationship Id="rId3528" Type="http://schemas.openxmlformats.org/officeDocument/2006/relationships/hyperlink" Target="https://www.assets.signify.com/is/content/Signify/MAS-LEDtube-600mm-HE-T5-Installation-Instructions-INI" TargetMode="External"/><Relationship Id="rId449" Type="http://schemas.openxmlformats.org/officeDocument/2006/relationships/hyperlink" Target="https://www.assets.signify.com/is/image/Signify/OPAC1_ZRP220I_0001?$highres$" TargetMode="External"/><Relationship Id="rId656" Type="http://schemas.openxmlformats.org/officeDocument/2006/relationships/hyperlink" Target="https://www.assets.signify.com/is/image/Signify/LEDtube_PRO_1200mm_12W_G13_850_1800lm-SPP?$highres$" TargetMode="External"/><Relationship Id="rId863" Type="http://schemas.openxmlformats.org/officeDocument/2006/relationships/hyperlink" Target="https://www.assets.signify.com/is/image/Signify/LED_BulbsBulb_A67_100W_1521lm_2700K_E27_NDFrosted-SPP?$highres$" TargetMode="External"/><Relationship Id="rId1079" Type="http://schemas.openxmlformats.org/officeDocument/2006/relationships/hyperlink" Target="https://www.assets.signify.com/is/image/Signify/LEDspot_35W_GU10_25D-SPP?$highres$" TargetMode="External"/><Relationship Id="rId1286" Type="http://schemas.openxmlformats.org/officeDocument/2006/relationships/hyperlink" Target="https://www.assets.signify.com/is/image/Signify/lppr1_son_e27_e26?$highres$" TargetMode="External"/><Relationship Id="rId1493" Type="http://schemas.openxmlformats.org/officeDocument/2006/relationships/hyperlink" Target="https://www.assets.signify.com/is/content/Signify/911401551232_EU.cs_CZ.PROF.FP" TargetMode="External"/><Relationship Id="rId2337" Type="http://schemas.openxmlformats.org/officeDocument/2006/relationships/hyperlink" Target="https://www.assets.signify.com/is/content/Signify/929001242992_EU.cs_CZ.PROF.FP" TargetMode="External"/><Relationship Id="rId2544" Type="http://schemas.openxmlformats.org/officeDocument/2006/relationships/hyperlink" Target="https://www.assets.signify.com/is/content/Signify/929004248052_EU.cs_CZ.PROF.FP" TargetMode="External"/><Relationship Id="rId2891" Type="http://schemas.openxmlformats.org/officeDocument/2006/relationships/hyperlink" Target="https://www.assets.signify.com/is/content/Signify/913700614066_EU.cs_CZ.PROF.FP" TargetMode="External"/><Relationship Id="rId309" Type="http://schemas.openxmlformats.org/officeDocument/2006/relationships/hyperlink" Target="https://www.assets.signify.com/is/image/Signify/Ledinaire%20Batten_BN021_L1200_SPP-01?$highres$" TargetMode="External"/><Relationship Id="rId516" Type="http://schemas.openxmlformats.org/officeDocument/2006/relationships/hyperlink" Target="https://www.assets.signify.com/is/image/Signify/LEDTrueForce_E40_68W-SPP?$highres$" TargetMode="External"/><Relationship Id="rId1146" Type="http://schemas.openxmlformats.org/officeDocument/2006/relationships/hyperlink" Target="https://www.assets.signify.com/is/image/Signify/ExpertColor_7-2_50W_MR16_GU5-3_PP?$highres$" TargetMode="External"/><Relationship Id="rId2751" Type="http://schemas.openxmlformats.org/officeDocument/2006/relationships/hyperlink" Target="https://www.assets.signify.com/is/content/Signify/928073005130_EU.cs_CZ.PROF.FP" TargetMode="External"/><Relationship Id="rId723" Type="http://schemas.openxmlformats.org/officeDocument/2006/relationships/hyperlink" Target="https://www.assets.signify.com/is/image/Signify/ESSENTIAL_LEDtube_8_16W_G5_830_865_APR-SPP?$highres$" TargetMode="External"/><Relationship Id="rId930" Type="http://schemas.openxmlformats.org/officeDocument/2006/relationships/hyperlink" Target="https://www.assets.signify.com/is/image/Signify/LED_classic_A67_E27_CL_1-POS2A-SPP?$highres$" TargetMode="External"/><Relationship Id="rId1006" Type="http://schemas.openxmlformats.org/officeDocument/2006/relationships/hyperlink" Target="https://www.assets.signify.com/is/image/Signify/SPPR1_LEDCL_0028?$highres$" TargetMode="External"/><Relationship Id="rId1353" Type="http://schemas.openxmlformats.org/officeDocument/2006/relationships/hyperlink" Target="https://www.assets.signify.com/is/image/Signify/LPPR1_CDMTC-E_0002?$highres$" TargetMode="External"/><Relationship Id="rId1560" Type="http://schemas.openxmlformats.org/officeDocument/2006/relationships/hyperlink" Target="https://www.assets.signify.com/is/content/Signify/912401483520_EU.cs_CZ.PROF.FP" TargetMode="External"/><Relationship Id="rId2404" Type="http://schemas.openxmlformats.org/officeDocument/2006/relationships/hyperlink" Target="https://www.assets.signify.com/is/content/Signify/929003785202_EU.cs_CZ.PROF.FP" TargetMode="External"/><Relationship Id="rId2611" Type="http://schemas.openxmlformats.org/officeDocument/2006/relationships/hyperlink" Target="https://www.assets.signify.com/is/content/Signify/929002493602_EU.cs_CZ.PROF.FP" TargetMode="External"/><Relationship Id="rId1213" Type="http://schemas.openxmlformats.org/officeDocument/2006/relationships/hyperlink" Target="https://www.assets.signify.com/is/image/Signify/CorePro118mm_R7S_PP?$highres$" TargetMode="External"/><Relationship Id="rId1420" Type="http://schemas.openxmlformats.org/officeDocument/2006/relationships/hyperlink" Target="https://www.assets.signify.com/is/image/Signify/GPPR1_RITD_0001?$highres$" TargetMode="External"/><Relationship Id="rId3178" Type="http://schemas.openxmlformats.org/officeDocument/2006/relationships/hyperlink" Target="https://www.assets.signify.com/is/content/Signify/BN021C%20EU-MI-0427_Final%20v3" TargetMode="External"/><Relationship Id="rId3385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359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194" Type="http://schemas.openxmlformats.org/officeDocument/2006/relationships/hyperlink" Target="https://www.assets.signify.com/is/content/Signify/929001908602_EU.cs_CZ.PROF.FP" TargetMode="External"/><Relationship Id="rId3038" Type="http://schemas.openxmlformats.org/officeDocument/2006/relationships/hyperlink" Target="https://www.assets.signify.com/is/content/Signify/CoreLine-panel-G6-Installation-Instructions-RC132V" TargetMode="External"/><Relationship Id="rId3245" Type="http://schemas.openxmlformats.org/officeDocument/2006/relationships/hyperlink" Target="https://www.assets.signify.com/is/content/Signify/MI-Coreline-Highbay-G6-PSD-PSU" TargetMode="External"/><Relationship Id="rId3452" Type="http://schemas.openxmlformats.org/officeDocument/2006/relationships/hyperlink" Target="https://www.assets.signify.com/is/content/Signify/online-QIG-for-324166174411-MAS-Corepro-LEDtube-INI" TargetMode="External"/><Relationship Id="rId166" Type="http://schemas.openxmlformats.org/officeDocument/2006/relationships/hyperlink" Target="https://www.assets.signify.com/is/image/Signify/CoreLine-panel-G6-W60L60-IP65-RTP?$highres$" TargetMode="External"/><Relationship Id="rId373" Type="http://schemas.openxmlformats.org/officeDocument/2006/relationships/hyperlink" Target="https://www.assets.signify.com/is/image/Signify/CoreLineHighbay_Gen5_BY122P-SPP?$highres$" TargetMode="External"/><Relationship Id="rId580" Type="http://schemas.openxmlformats.org/officeDocument/2006/relationships/hyperlink" Target="https://www.assets.signify.com/is/image/Signify/LEDtube_COR_PLL_EU_8W_2G11-SPP?$highres$" TargetMode="External"/><Relationship Id="rId2054" Type="http://schemas.openxmlformats.org/officeDocument/2006/relationships/hyperlink" Target="https://www.assets.signify.com/is/content/Signify/929003592802_EU.cs_CZ.PROF.FP" TargetMode="External"/><Relationship Id="rId2261" Type="http://schemas.openxmlformats.org/officeDocument/2006/relationships/hyperlink" Target="https://www.assets.signify.com/is/content/Signify/929002697702_EU.cs_CZ.PROF.FP" TargetMode="External"/><Relationship Id="rId3105" Type="http://schemas.openxmlformats.org/officeDocument/2006/relationships/hyperlink" Target="https://www.assets.signify.com/is/content/Signify/Ledinaire_Waterproof_WT060C-MI_v2023%2003" TargetMode="External"/><Relationship Id="rId3312" Type="http://schemas.openxmlformats.org/officeDocument/2006/relationships/hyperlink" Target="https://www.assets.signify.com/is/content/Signify/442710336212_583_Coreline_Malaga_LED_BRP101_BRP102_MI" TargetMode="External"/><Relationship Id="rId233" Type="http://schemas.openxmlformats.org/officeDocument/2006/relationships/hyperlink" Target="https://www.assets.signify.com/is/image/Signify/PH-All-In-Ledinaire-SPP-e-cat-HR-911401815285?$highres$" TargetMode="External"/><Relationship Id="rId440" Type="http://schemas.openxmlformats.org/officeDocument/2006/relationships/hyperlink" Target="https://www.assets.signify.com/is/image/Signify/Mini-1?$highres$" TargetMode="External"/><Relationship Id="rId1070" Type="http://schemas.openxmlformats.org/officeDocument/2006/relationships/hyperlink" Target="https://www.assets.signify.com/is/image/Signify/LEDspot_CorePro_60W_E27_R80_827_36D_ND-SPP?$highres$" TargetMode="External"/><Relationship Id="rId2121" Type="http://schemas.openxmlformats.org/officeDocument/2006/relationships/hyperlink" Target="https://www.assets.signify.com/is/content/Signify/929003519702_EU.cs_CZ.PROF.FP" TargetMode="External"/><Relationship Id="rId300" Type="http://schemas.openxmlformats.org/officeDocument/2006/relationships/hyperlink" Target="https://www.assets.signify.com/is/image/Signify/Ledinaire_Tube_Hsng_2LMP_SPP-01?$highres$" TargetMode="External"/><Relationship Id="rId1887" Type="http://schemas.openxmlformats.org/officeDocument/2006/relationships/hyperlink" Target="https://www.assets.signify.com/is/content/Signify/911401892386_EU.cs_CZ.PROF.FP" TargetMode="External"/><Relationship Id="rId2938" Type="http://schemas.openxmlformats.org/officeDocument/2006/relationships/hyperlink" Target="https://www.assets.signify.com/is/content/Signify/CoreLine_Downlight_DN142B_Installation_Instructions_PSD" TargetMode="External"/><Relationship Id="rId1747" Type="http://schemas.openxmlformats.org/officeDocument/2006/relationships/hyperlink" Target="https://www.assets.signify.com/is/content/Signify/910505100038_EU.cs_CZ.PROF.FP" TargetMode="External"/><Relationship Id="rId1954" Type="http://schemas.openxmlformats.org/officeDocument/2006/relationships/hyperlink" Target="https://www.assets.signify.com/is/content/Signify/929003677232_EU.cs_CZ.PROF.FP" TargetMode="External"/><Relationship Id="rId39" Type="http://schemas.openxmlformats.org/officeDocument/2006/relationships/hyperlink" Target="https://www.assets.signify.com/is/image/Signify/DN145B-G4-20S-PSU-RTP?$highres$" TargetMode="External"/><Relationship Id="rId1607" Type="http://schemas.openxmlformats.org/officeDocument/2006/relationships/hyperlink" Target="https://www.assets.signify.com/is/content/Signify/911401562943_EU.cs_CZ.PROF.FP" TargetMode="External"/><Relationship Id="rId1814" Type="http://schemas.openxmlformats.org/officeDocument/2006/relationships/hyperlink" Target="https://www.assets.signify.com/is/content/Signify/911401646207_EU.cs_CZ.PROF.FP" TargetMode="External"/><Relationship Id="rId2588" Type="http://schemas.openxmlformats.org/officeDocument/2006/relationships/hyperlink" Target="https://www.assets.signify.com/is/content/Signify/929003079202_EU.cs_CZ.PROF.FP" TargetMode="External"/><Relationship Id="rId1397" Type="http://schemas.openxmlformats.org/officeDocument/2006/relationships/hyperlink" Target="https://www.assets.signify.com/is/image/Signify/GPPR1_R2ANTLPL_PHL?$highres$" TargetMode="External"/><Relationship Id="rId2795" Type="http://schemas.openxmlformats.org/officeDocument/2006/relationships/hyperlink" Target="https://www.assets.signify.com/is/content/Signify/928183405125_EU.cs_CZ.PROF.FP" TargetMode="External"/><Relationship Id="rId767" Type="http://schemas.openxmlformats.org/officeDocument/2006/relationships/hyperlink" Target="https://www.assets.signify.com/is/image/Signify/LEDtube_1200mm_17W_G5-SPP?$highres$" TargetMode="External"/><Relationship Id="rId974" Type="http://schemas.openxmlformats.org/officeDocument/2006/relationships/hyperlink" Target="https://www.assets.signify.com/is/image/Signify/LEDbulb_A65_E27_FR_P1-SPP?$highres$" TargetMode="External"/><Relationship Id="rId2448" Type="http://schemas.openxmlformats.org/officeDocument/2006/relationships/hyperlink" Target="https://www.assets.signify.com/is/content/Signify/929003014182_EU.cs_CZ.PROF.FP" TargetMode="External"/><Relationship Id="rId2655" Type="http://schemas.openxmlformats.org/officeDocument/2006/relationships/hyperlink" Target="https://www.assets.signify.com/is/content/Signify/CZ.cs_CZ.8718699773717" TargetMode="External"/><Relationship Id="rId2862" Type="http://schemas.openxmlformats.org/officeDocument/2006/relationships/hyperlink" Target="https://www.assets.signify.com/is/content/Signify/913713033966_EU.cs_CZ.PROF.FP" TargetMode="External"/><Relationship Id="rId627" Type="http://schemas.openxmlformats.org/officeDocument/2006/relationships/hyperlink" Target="https://www.assets.signify.com/is/image/Signify/SPPR1_MLED_APR_0014?$highres$" TargetMode="External"/><Relationship Id="rId834" Type="http://schemas.openxmlformats.org/officeDocument/2006/relationships/hyperlink" Target="https://www.assets.signify.com/is/image/Signify/LED-CLA-40W-A60-E27-2700K-CL-UE-SRT4-1-RTP?$highres$" TargetMode="External"/><Relationship Id="rId1257" Type="http://schemas.openxmlformats.org/officeDocument/2006/relationships/hyperlink" Target="https://www.assets.signify.com/is/image/Signify/LPPR1_TL5HO8SE?$highres$" TargetMode="External"/><Relationship Id="rId1464" Type="http://schemas.openxmlformats.org/officeDocument/2006/relationships/hyperlink" Target="https://www.assets.signify.com/is/image/Signify/GPPR1_SND_PHL?$highres$" TargetMode="External"/><Relationship Id="rId1671" Type="http://schemas.openxmlformats.org/officeDocument/2006/relationships/hyperlink" Target="https://www.assets.signify.com/is/content/Signify/911401843787_EU.cs_CZ.PROF.FP" TargetMode="External"/><Relationship Id="rId2308" Type="http://schemas.openxmlformats.org/officeDocument/2006/relationships/hyperlink" Target="https://www.assets.signify.com/is/content/Signify/929003703702_EU.cs_CZ.PROF.FP" TargetMode="External"/><Relationship Id="rId2515" Type="http://schemas.openxmlformats.org/officeDocument/2006/relationships/hyperlink" Target="https://www.assets.signify.com/is/content/Signify/929001891202_EU.cs_CZ.PROF.FP" TargetMode="External"/><Relationship Id="rId2722" Type="http://schemas.openxmlformats.org/officeDocument/2006/relationships/hyperlink" Target="https://www.assets.signify.com/is/content/Signify/927923583014_EU.cs_CZ.PROF.FP" TargetMode="External"/><Relationship Id="rId901" Type="http://schemas.openxmlformats.org/officeDocument/2006/relationships/hyperlink" Target="https://www.assets.signify.com/is/image/Signify/LED_classic_A95_E27_FR-POS2A-SPP?$highres$" TargetMode="External"/><Relationship Id="rId1117" Type="http://schemas.openxmlformats.org/officeDocument/2006/relationships/hyperlink" Target="https://www.assets.signify.com/is/image/Signify/LEDSpots_PAR16_GU10-SPP?$highres$" TargetMode="External"/><Relationship Id="rId1324" Type="http://schemas.openxmlformats.org/officeDocument/2006/relationships/hyperlink" Target="https://www.assets.signify.com/is/image/Signify/lppr1_cdo-tt_0004?$highres$" TargetMode="External"/><Relationship Id="rId1531" Type="http://schemas.openxmlformats.org/officeDocument/2006/relationships/hyperlink" Target="https://www.assets.signify.com/is/content/Signify/911401810584_EU.cs_CZ.PROF.FP" TargetMode="External"/><Relationship Id="rId30" Type="http://schemas.openxmlformats.org/officeDocument/2006/relationships/hyperlink" Target="https://www.assets.signify.com/is/image/Signify/CLDN-DN142B-WR-150-SPP?$highres$" TargetMode="External"/><Relationship Id="rId3289" Type="http://schemas.openxmlformats.org/officeDocument/2006/relationships/hyperlink" Target="https://www.assets.signify.com/is/content/Signify/CoreLine%20tempo%20medium-BVP125-INI" TargetMode="External"/><Relationship Id="rId3496" Type="http://schemas.openxmlformats.org/officeDocument/2006/relationships/hyperlink" Target="https://www.assets.signify.com/is/content/Signify/LEDtube_Installation_Guide-INI" TargetMode="External"/><Relationship Id="rId2098" Type="http://schemas.openxmlformats.org/officeDocument/2006/relationships/hyperlink" Target="https://www.assets.signify.com/is/content/Signify/929003481702_EU.cs_CZ.PROF.FP" TargetMode="External"/><Relationship Id="rId3149" Type="http://schemas.openxmlformats.org/officeDocument/2006/relationships/hyperlink" Target="https://www.assets.signify.com/is/content/Signify/MI_FINAL_v20221021" TargetMode="External"/><Relationship Id="rId3356" Type="http://schemas.openxmlformats.org/officeDocument/2006/relationships/hyperlink" Target="https://www.assets.signify.com/is/content/Signify/LEDTForce_SONT_Installation_Guide-INI" TargetMode="External"/><Relationship Id="rId3563" Type="http://schemas.openxmlformats.org/officeDocument/2006/relationships/hyperlink" Target="https://www.assets.signify.com/is/content/Signify/LEDtube-Installation-Guide-HF-2-INI" TargetMode="External"/><Relationship Id="rId277" Type="http://schemas.openxmlformats.org/officeDocument/2006/relationships/hyperlink" Target="https://www.assets.signify.com/is/image/Signify/CoreLine_Waterproof_WT120C%20G2%20L1200%20PSU%20-%20SPP?$highres$" TargetMode="External"/><Relationship Id="rId484" Type="http://schemas.openxmlformats.org/officeDocument/2006/relationships/hyperlink" Target="https://www.assets.signify.com/is/image/Signify/BVP008%20-%2010W%20and%2020W?$highres$" TargetMode="External"/><Relationship Id="rId2165" Type="http://schemas.openxmlformats.org/officeDocument/2006/relationships/hyperlink" Target="https://www.assets.signify.com/is/content/Signify/929002419802_EU.cs_CZ.PROF.FP" TargetMode="External"/><Relationship Id="rId3009" Type="http://schemas.openxmlformats.org/officeDocument/2006/relationships/hyperlink" Target="https://www.assets.signify.com/is/content/Signify/MI%20CoreLine%20Projector%20gen2_ST151T-INI%20Sep%202021" TargetMode="External"/><Relationship Id="rId3216" Type="http://schemas.openxmlformats.org/officeDocument/2006/relationships/hyperlink" Target="https://www.assets.signify.com/is/content/Signify/Coreline-Highbay-G5-MI-PSU-PSD" TargetMode="External"/><Relationship Id="rId137" Type="http://schemas.openxmlformats.org/officeDocument/2006/relationships/hyperlink" Target="https://www.assets.signify.com/is/image/Signify/Ledinaire_panel_G5_60x60-SPP?$highres$" TargetMode="External"/><Relationship Id="rId344" Type="http://schemas.openxmlformats.org/officeDocument/2006/relationships/hyperlink" Target="https://www.assets.signify.com/is/image/Signify/CoreLine%20High-bay%20Value_RefM_SPP?$highres$" TargetMode="External"/><Relationship Id="rId691" Type="http://schemas.openxmlformats.org/officeDocument/2006/relationships/hyperlink" Target="https://www.assets.signify.com/is/image/Signify/TLED_230V_10-5W-36W_160D_T8ND_PP?$highres$" TargetMode="External"/><Relationship Id="rId2025" Type="http://schemas.openxmlformats.org/officeDocument/2006/relationships/hyperlink" Target="https://www.assets.signify.com/is/content/Signify/929003757002_EU.cs_CZ.PROF.FP" TargetMode="External"/><Relationship Id="rId2372" Type="http://schemas.openxmlformats.org/officeDocument/2006/relationships/hyperlink" Target="https://www.assets.signify.com/is/content/Signify/929001890092_EU.cs_CZ.PROF.FP" TargetMode="External"/><Relationship Id="rId3423" Type="http://schemas.openxmlformats.org/officeDocument/2006/relationships/hyperlink" Target="https://www.assets.signify.com/is/content/Signify/online-QIG-for-324166166411-MAS-LEDtube-INI" TargetMode="External"/><Relationship Id="rId551" Type="http://schemas.openxmlformats.org/officeDocument/2006/relationships/hyperlink" Target="https://www.assets.signify.com/is/image/Signify/LEDTForce_HPI_Others_E40-SPP?$highres$" TargetMode="External"/><Relationship Id="rId1181" Type="http://schemas.openxmlformats.org/officeDocument/2006/relationships/hyperlink" Target="https://www.assets.signify.com/is/image/Signify/MAS_LEDspotLV_D_20_100W_827_AR111_40D-SPP?$highres$" TargetMode="External"/><Relationship Id="rId2232" Type="http://schemas.openxmlformats.org/officeDocument/2006/relationships/hyperlink" Target="https://www.assets.signify.com/is/content/Signify/929003774102_EU.cs_CZ.PROF.FP" TargetMode="External"/><Relationship Id="rId204" Type="http://schemas.openxmlformats.org/officeDocument/2006/relationships/hyperlink" Target="https://www.assets.signify.com/is/image/Signify/CoreLine-surface-mounted-G4-W20L120-All-in-logo-RTP?$highres$" TargetMode="External"/><Relationship Id="rId411" Type="http://schemas.openxmlformats.org/officeDocument/2006/relationships/hyperlink" Target="https://www.assets.signify.com/is/image/Signify/Ledinaire-Floodlight-BVP167-70W-All-in-RTP?$highres$" TargetMode="External"/><Relationship Id="rId1041" Type="http://schemas.openxmlformats.org/officeDocument/2006/relationships/hyperlink" Target="https://www.assets.signify.com/is/image/Signify/LEDLuster_5W_P45_2700K_E27_ND_FR_AU_2CT-SPP?$highres$" TargetMode="External"/><Relationship Id="rId1998" Type="http://schemas.openxmlformats.org/officeDocument/2006/relationships/hyperlink" Target="https://www.assets.signify.com/is/content/Signify/929003531102_EU.cs_CZ.PROF.FP" TargetMode="External"/><Relationship Id="rId1858" Type="http://schemas.openxmlformats.org/officeDocument/2006/relationships/hyperlink" Target="https://www.assets.signify.com/is/content/Signify/911401555145_EU.cs_CZ.PROF.FP" TargetMode="External"/><Relationship Id="rId2909" Type="http://schemas.openxmlformats.org/officeDocument/2006/relationships/hyperlink" Target="https://www.assets.signify.com/is/content/Signify/913700184966_EU.cs_CZ.PROF.FP" TargetMode="External"/><Relationship Id="rId3073" Type="http://schemas.openxmlformats.org/officeDocument/2006/relationships/hyperlink" Target="https://www.assets.signify.com/is/content/Signify/Ledinaire%20panel%20standard%20version%20MI" TargetMode="External"/><Relationship Id="rId3280" Type="http://schemas.openxmlformats.org/officeDocument/2006/relationships/hyperlink" Target="https://www.assets.signify.com/is/content/Signify/Mounting-instruction-Ledinaire-Floodlight-All-in-AWB" TargetMode="External"/><Relationship Id="rId1718" Type="http://schemas.openxmlformats.org/officeDocument/2006/relationships/hyperlink" Target="https://www.assets.signify.com/is/content/Signify/911401815487_EU.cs_CZ.PROF.FP" TargetMode="External"/><Relationship Id="rId1925" Type="http://schemas.openxmlformats.org/officeDocument/2006/relationships/hyperlink" Target="https://www.assets.signify.com/is/content/Signify/910925869856_EU.cs_CZ.PROF.FP" TargetMode="External"/><Relationship Id="rId3140" Type="http://schemas.openxmlformats.org/officeDocument/2006/relationships/hyperlink" Target="https://www.assets.signify.com/is/content/Signify/Manual-Instruction-WT120C-G2-high-lumen-v202404" TargetMode="External"/><Relationship Id="rId2699" Type="http://schemas.openxmlformats.org/officeDocument/2006/relationships/hyperlink" Target="https://www.assets.signify.com/is/content/Signify/928049001505_EU.cs_CZ.PROF.FP" TargetMode="External"/><Relationship Id="rId3000" Type="http://schemas.openxmlformats.org/officeDocument/2006/relationships/hyperlink" Target="https://www.assets.signify.com/is/content/Signify/CoreLine%20Wall-mounted%20WL140V%20Installation%20Instructions" TargetMode="External"/><Relationship Id="rId878" Type="http://schemas.openxmlformats.org/officeDocument/2006/relationships/hyperlink" Target="https://www.assets.signify.com/is/image/Signify/LED_BulbsBulb_A67_100W_1521lm_2700K_E27_NDFrosted-SPP?$highres$" TargetMode="External"/><Relationship Id="rId2559" Type="http://schemas.openxmlformats.org/officeDocument/2006/relationships/hyperlink" Target="https://www.assets.signify.com/is/content/Signify/929001217532_EU.cs_CZ.PROF.FP" TargetMode="External"/><Relationship Id="rId2766" Type="http://schemas.openxmlformats.org/officeDocument/2006/relationships/hyperlink" Target="https://www.assets.signify.com/is/content/Signify/928155008835_EU.cs_CZ.PROF.FP" TargetMode="External"/><Relationship Id="rId2973" Type="http://schemas.openxmlformats.org/officeDocument/2006/relationships/hyperlink" Target="https://www.assets.signify.com/is/content/Signify/127075007939_Release_CoreLine%20Recessed%20Spot%20gen2_D78-650_900lm%20PSR_manual" TargetMode="External"/><Relationship Id="rId738" Type="http://schemas.openxmlformats.org/officeDocument/2006/relationships/hyperlink" Target="https://www.assets.signify.com/is/image/Signify/ESSENTIAL_LEDtube_8_16W_G5_830_865_APR-SPP?$highres$" TargetMode="External"/><Relationship Id="rId945" Type="http://schemas.openxmlformats.org/officeDocument/2006/relationships/hyperlink" Target="https://www.assets.signify.com/is/image/Signify/LEDclassic_A60_E27_smoky_POS2-SPP?$highres$" TargetMode="External"/><Relationship Id="rId1368" Type="http://schemas.openxmlformats.org/officeDocument/2006/relationships/hyperlink" Target="https://www.assets.signify.com/is/image/Signify/LPPR1_CDM-R-E_0005?$highres$" TargetMode="External"/><Relationship Id="rId1575" Type="http://schemas.openxmlformats.org/officeDocument/2006/relationships/hyperlink" Target="https://www.assets.signify.com/is/content/Signify/911401846982_EU.cs_CZ.PROF.FP" TargetMode="External"/><Relationship Id="rId1782" Type="http://schemas.openxmlformats.org/officeDocument/2006/relationships/hyperlink" Target="https://www.assets.signify.com/is/content/Signify/911401842182_EU.cs_CZ.PROF.FP" TargetMode="External"/><Relationship Id="rId2419" Type="http://schemas.openxmlformats.org/officeDocument/2006/relationships/hyperlink" Target="https://www.assets.signify.com/is/content/Signify/929002306502_EU.cs_CZ.PROF.FP" TargetMode="External"/><Relationship Id="rId2626" Type="http://schemas.openxmlformats.org/officeDocument/2006/relationships/hyperlink" Target="https://www.assets.signify.com/is/content/Signify/929003043602_EU.cs_CZ.PROF.FP" TargetMode="External"/><Relationship Id="rId2833" Type="http://schemas.openxmlformats.org/officeDocument/2006/relationships/hyperlink" Target="https://www.assets.signify.com/is/content/Signify/913713032466_EU.cs_CZ.PROF.FP" TargetMode="External"/><Relationship Id="rId74" Type="http://schemas.openxmlformats.org/officeDocument/2006/relationships/hyperlink" Target="https://www.assets.signify.com/is/image/Signify/Emergency-Downlight-EM151B-SPP?$highres$" TargetMode="External"/><Relationship Id="rId805" Type="http://schemas.openxmlformats.org/officeDocument/2006/relationships/hyperlink" Target="https://www.assets.signify.com/is/image/Signify/MAS_LEDstrip_5M-SPP?$highres$" TargetMode="External"/><Relationship Id="rId1228" Type="http://schemas.openxmlformats.org/officeDocument/2006/relationships/hyperlink" Target="https://www.assets.signify.com/is/image/Signify/LPPR1_IRSG_E27_R125_CLEAR?$highres$" TargetMode="External"/><Relationship Id="rId1435" Type="http://schemas.openxmlformats.org/officeDocument/2006/relationships/hyperlink" Target="https://www.assets.signify.com/is/image/Signify/GPPR1_IPVCPOXT_PHL_0011?$highres$" TargetMode="External"/><Relationship Id="rId1642" Type="http://schemas.openxmlformats.org/officeDocument/2006/relationships/hyperlink" Target="https://www.assets.signify.com/is/content/Signify/911401891785_EU.cs_CZ.PROF.FP" TargetMode="External"/><Relationship Id="rId2900" Type="http://schemas.openxmlformats.org/officeDocument/2006/relationships/hyperlink" Target="https://www.assets.signify.com/is/content/Signify/913700752526_EU.cs_CZ.PROF.FP" TargetMode="External"/><Relationship Id="rId1502" Type="http://schemas.openxmlformats.org/officeDocument/2006/relationships/hyperlink" Target="https://www.assets.signify.com/is/content/Signify/910505103592_EU.cs_CZ.PROF.FP" TargetMode="External"/><Relationship Id="rId388" Type="http://schemas.openxmlformats.org/officeDocument/2006/relationships/hyperlink" Target="https://www.assets.signify.com/is/image/Signify/CL-HB-G6-BY122P-PSU-PSD-RTP?$highres$" TargetMode="External"/><Relationship Id="rId2069" Type="http://schemas.openxmlformats.org/officeDocument/2006/relationships/hyperlink" Target="https://www.assets.signify.com/is/content/Signify/929003731802_EU.cs_CZ.PROF.FP" TargetMode="External"/><Relationship Id="rId3467" Type="http://schemas.openxmlformats.org/officeDocument/2006/relationships/hyperlink" Target="https://www.assets.signify.com/is/content/Signify/online-QIG-for-324166183191-Corepro-LEDtube-INI" TargetMode="External"/><Relationship Id="rId595" Type="http://schemas.openxmlformats.org/officeDocument/2006/relationships/hyperlink" Target="https://www.assets.signify.com/is/image/Signify/LEDtube_COR_PLT_9W_GX24Q3-SPP?$highres$" TargetMode="External"/><Relationship Id="rId2276" Type="http://schemas.openxmlformats.org/officeDocument/2006/relationships/hyperlink" Target="https://www.assets.signify.com/is/content/Signify/929002695602_EU.cs_CZ.PROF.FP" TargetMode="External"/><Relationship Id="rId2483" Type="http://schemas.openxmlformats.org/officeDocument/2006/relationships/hyperlink" Target="https://www.assets.signify.com/is/content/Signify/929002969202_EU.cs_CZ.PROF.FP" TargetMode="External"/><Relationship Id="rId2690" Type="http://schemas.openxmlformats.org/officeDocument/2006/relationships/hyperlink" Target="https://www.assets.signify.com/is/content/Signify/928049002043_EU.cs_CZ.PROF.FP" TargetMode="External"/><Relationship Id="rId3327" Type="http://schemas.openxmlformats.org/officeDocument/2006/relationships/hyperlink" Target="https://www.assets.signify.com/is/content/Signify/PILA_Back-lit_panel_RC007B_3030-MI" TargetMode="External"/><Relationship Id="rId3534" Type="http://schemas.openxmlformats.org/officeDocument/2006/relationships/hyperlink" Target="https://www.assets.signify.com/is/content/Signify/LEDtube_MAS_HO_Installation_Guide-INI" TargetMode="External"/></Relationships>
</file>

<file path=xl/worksheets/_rels/sheet7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ssets.signify.com/is/content/Signify/929002021102_EU.cs_CZ.PROF.FP" TargetMode="External"/><Relationship Id="rId3182" Type="http://schemas.openxmlformats.org/officeDocument/2006/relationships/hyperlink" Target="https://www.assets.signify.com/is/image/Signify/LPPR1_TL-DCOL_YELLOW_G13?$highres$" TargetMode="External"/><Relationship Id="rId3042" Type="http://schemas.openxmlformats.org/officeDocument/2006/relationships/hyperlink" Target="https://www.assets.signify.com/is/image/Signify/MAS_LEDspotLV_D_20_100W_827_AR111_40D-SPP?$highres$" TargetMode="External"/><Relationship Id="rId170" Type="http://schemas.openxmlformats.org/officeDocument/2006/relationships/hyperlink" Target="https://www.assets.signify.com/is/content/Signify/CoreLine_Downlight_DN142B_Installation_Instructions_PSD" TargetMode="External"/><Relationship Id="rId987" Type="http://schemas.openxmlformats.org/officeDocument/2006/relationships/hyperlink" Target="https://www.assets.signify.com/is/image/Signify/CoreLineHighbay_Gen5_BY122P-SPP?$highres$" TargetMode="External"/><Relationship Id="rId2668" Type="http://schemas.openxmlformats.org/officeDocument/2006/relationships/hyperlink" Target="https://www.assets.signify.com/is/image/Signify/LED_classic_40W_B35_E14_CL_WGD90_SRT4_1-SPP?$highres$" TargetMode="External"/><Relationship Id="rId2875" Type="http://schemas.openxmlformats.org/officeDocument/2006/relationships/hyperlink" Target="https://www.assets.signify.com/is/image/Signify/LEDSpots_PAR16_GU10-SPP?$highres$" TargetMode="External"/><Relationship Id="rId847" Type="http://schemas.openxmlformats.org/officeDocument/2006/relationships/hyperlink" Target="https://www.assets.signify.com/is/content/Signify/Installation%20instruction_CoreLine%20waterproof%20WT120C%20standard_2023%2005" TargetMode="External"/><Relationship Id="rId1477" Type="http://schemas.openxmlformats.org/officeDocument/2006/relationships/hyperlink" Target="https://www.assets.signify.com/is/image/Signify/LED-TForce-Core-LED-HPL-24-5W-E27-FR-RTP?$highres$" TargetMode="External"/><Relationship Id="rId1684" Type="http://schemas.openxmlformats.org/officeDocument/2006/relationships/hyperlink" Target="https://www.assets.signify.com/is/content/Signify/online-QIG-for-324166115861-Installation-INI" TargetMode="External"/><Relationship Id="rId1891" Type="http://schemas.openxmlformats.org/officeDocument/2006/relationships/hyperlink" Target="https://www.assets.signify.com/is/content/Signify/online-QIG-for-324166166411-MAS-LEDtube-installation-guide-INI" TargetMode="External"/><Relationship Id="rId2528" Type="http://schemas.openxmlformats.org/officeDocument/2006/relationships/hyperlink" Target="https://www.assets.signify.com/is/content/Signify/CZ.cs_CZ.8718699764654" TargetMode="External"/><Relationship Id="rId2735" Type="http://schemas.openxmlformats.org/officeDocument/2006/relationships/hyperlink" Target="https://www.assets.signify.com/is/content/Signify/929001890592_EU.cs_CZ.PROF.FP" TargetMode="External"/><Relationship Id="rId2942" Type="http://schemas.openxmlformats.org/officeDocument/2006/relationships/hyperlink" Target="https://www.assets.signify.com/is/content/Signify/929001218102_EU.cs_CZ.PROF.FP" TargetMode="External"/><Relationship Id="rId707" Type="http://schemas.openxmlformats.org/officeDocument/2006/relationships/hyperlink" Target="https://www.assets.signify.com/is/image/Signify/WT050C-2ft-double-SPP?$highres$" TargetMode="External"/><Relationship Id="rId914" Type="http://schemas.openxmlformats.org/officeDocument/2006/relationships/hyperlink" Target="https://www.assets.signify.com/is/content/Signify/911401850387_EU.cs_CZ.PROF.FP" TargetMode="External"/><Relationship Id="rId1337" Type="http://schemas.openxmlformats.org/officeDocument/2006/relationships/hyperlink" Target="https://www.assets.signify.com/is/image/Signify/10-Img31761-12W%20IP54?$highres$" TargetMode="External"/><Relationship Id="rId1544" Type="http://schemas.openxmlformats.org/officeDocument/2006/relationships/hyperlink" Target="https://www.assets.signify.com/is/image/Signify/LEDTForce_Core_Tshape_E27_FR_1-SPP?$highres$" TargetMode="External"/><Relationship Id="rId1751" Type="http://schemas.openxmlformats.org/officeDocument/2006/relationships/hyperlink" Target="https://www.assets.signify.com/is/image/Signify/SPPR1_MLED_APR_0014?$highres$" TargetMode="External"/><Relationship Id="rId2802" Type="http://schemas.openxmlformats.org/officeDocument/2006/relationships/hyperlink" Target="https://www.assets.signify.com/is/image/Signify/LED_Classic_75W_PAR30S_WW_25D_D_1PF_4_S-SPP?$highres$" TargetMode="External"/><Relationship Id="rId43" Type="http://schemas.openxmlformats.org/officeDocument/2006/relationships/hyperlink" Target="https://www.assets.signify.com/is/image/Signify/RS071B_5S_WH-SPP?$highres$" TargetMode="External"/><Relationship Id="rId1404" Type="http://schemas.openxmlformats.org/officeDocument/2006/relationships/hyperlink" Target="https://www.assets.signify.com/is/image/Signify/LED-MAS-SON-T-UE-M-19W-740-E27-RTP?$highres$" TargetMode="External"/><Relationship Id="rId1611" Type="http://schemas.openxmlformats.org/officeDocument/2006/relationships/hyperlink" Target="https://www.assets.signify.com/is/image/Signify/CorePro-LED-PLC-4P-G24q-RTP?$highres$" TargetMode="External"/><Relationship Id="rId3369" Type="http://schemas.openxmlformats.org/officeDocument/2006/relationships/hyperlink" Target="https://www.assets.signify.com/is/content/Signify/928191705131_EU.cs_CZ.PROF.FP" TargetMode="External"/><Relationship Id="rId3576" Type="http://schemas.openxmlformats.org/officeDocument/2006/relationships/hyperlink" Target="https://www.assets.signify.com/is/content/Signify/913700656566_EU.cs_CZ.PROF.FP" TargetMode="External"/><Relationship Id="rId497" Type="http://schemas.openxmlformats.org/officeDocument/2006/relationships/hyperlink" Target="https://www.assets.signify.com/is/content/Signify/CoreLine-panel-G6-Installation-Instructions-RC132V" TargetMode="External"/><Relationship Id="rId2178" Type="http://schemas.openxmlformats.org/officeDocument/2006/relationships/hyperlink" Target="https://www.assets.signify.com/is/content/Signify/LEDtube_Installation_Guide_HF_2-INI" TargetMode="External"/><Relationship Id="rId2385" Type="http://schemas.openxmlformats.org/officeDocument/2006/relationships/hyperlink" Target="https://www.assets.signify.com/is/content/Signify/929003622902_EU.cs_CZ.PROF.FP" TargetMode="External"/><Relationship Id="rId3229" Type="http://schemas.openxmlformats.org/officeDocument/2006/relationships/hyperlink" Target="https://www.assets.signify.com/is/image/Signify/LPPR1_STARTER_S2E_BL_PHL?$highres$" TargetMode="External"/><Relationship Id="rId357" Type="http://schemas.openxmlformats.org/officeDocument/2006/relationships/hyperlink" Target="https://www.assets.signify.com/is/content/Signify/MI%20CoreLine%20Projector%20gen2_ST151T-INI%20Sep%202021" TargetMode="External"/><Relationship Id="rId1194" Type="http://schemas.openxmlformats.org/officeDocument/2006/relationships/hyperlink" Target="https://www.assets.signify.com/is/image/Signify/Coreline_Tempo_Medium-BVP125_Led120-SPP?$highres$" TargetMode="External"/><Relationship Id="rId2038" Type="http://schemas.openxmlformats.org/officeDocument/2006/relationships/hyperlink" Target="https://www.assets.signify.com/is/content/Signify/LEDtube_Installation_Guide_UN-INI" TargetMode="External"/><Relationship Id="rId2592" Type="http://schemas.openxmlformats.org/officeDocument/2006/relationships/hyperlink" Target="https://www.assets.signify.com/is/image/Signify/LED_Sensor_A60_E27_WW_POS1-SPP?$highres$" TargetMode="External"/><Relationship Id="rId3436" Type="http://schemas.openxmlformats.org/officeDocument/2006/relationships/hyperlink" Target="https://www.assets.signify.com/is/image/Signify/LPPR1_CDMR111E_0001?$highres$" TargetMode="External"/><Relationship Id="rId217" Type="http://schemas.openxmlformats.org/officeDocument/2006/relationships/hyperlink" Target="https://www.assets.signify.com/is/image/Signify/Emergency-Bulkhead-EM153C-SPP02?$highres$" TargetMode="External"/><Relationship Id="rId564" Type="http://schemas.openxmlformats.org/officeDocument/2006/relationships/hyperlink" Target="https://www.assets.signify.com/is/image/Signify/Ledinaire-surface-mounted-SM065C-RTP?$highres$" TargetMode="External"/><Relationship Id="rId771" Type="http://schemas.openxmlformats.org/officeDocument/2006/relationships/hyperlink" Target="https://www.assets.signify.com/is/content/Signify/910505100061_EU.cs_CZ.PROF.FP" TargetMode="External"/><Relationship Id="rId2245" Type="http://schemas.openxmlformats.org/officeDocument/2006/relationships/hyperlink" Target="https://www.assets.signify.com/is/image/Signify/MAS_LEDstrip_5M-SPP?$highres$" TargetMode="External"/><Relationship Id="rId2452" Type="http://schemas.openxmlformats.org/officeDocument/2006/relationships/hyperlink" Target="https://www.assets.signify.com/is/image/Signify/LEDClassic_SSW_60W_A60_E27_WW_CL_ND_1SRT-SPP?$highres$" TargetMode="External"/><Relationship Id="rId3503" Type="http://schemas.openxmlformats.org/officeDocument/2006/relationships/hyperlink" Target="https://www.assets.signify.com/is/image/Signify/GPPR1_PPPLTL-3_0001?$highres$" TargetMode="External"/><Relationship Id="rId424" Type="http://schemas.openxmlformats.org/officeDocument/2006/relationships/hyperlink" Target="https://www.assets.signify.com/is/content/Signify/911401875385_EU.cs_CZ.PROF.FP" TargetMode="External"/><Relationship Id="rId631" Type="http://schemas.openxmlformats.org/officeDocument/2006/relationships/hyperlink" Target="https://www.assets.signify.com/is/image/Signify/L1200?$highres$" TargetMode="External"/><Relationship Id="rId1054" Type="http://schemas.openxmlformats.org/officeDocument/2006/relationships/hyperlink" Target="https://www.assets.signify.com/is/content/Signify/911401630308_EU.cs_CZ.PROF.FP" TargetMode="External"/><Relationship Id="rId1261" Type="http://schemas.openxmlformats.org/officeDocument/2006/relationships/hyperlink" Target="https://www.assets.signify.com/is/content/Signify/Mounting-instruction-Ledinaire-Floodlight-All-in-SWB" TargetMode="External"/><Relationship Id="rId2105" Type="http://schemas.openxmlformats.org/officeDocument/2006/relationships/hyperlink" Target="https://www.assets.signify.com/is/content/Signify/LEDtube_Installation_Guide_T5-INI" TargetMode="External"/><Relationship Id="rId2312" Type="http://schemas.openxmlformats.org/officeDocument/2006/relationships/hyperlink" Target="https://www.assets.signify.com/is/content/Signify/929002694802_EU.cs_CZ.PROF.FP" TargetMode="External"/><Relationship Id="rId1121" Type="http://schemas.openxmlformats.org/officeDocument/2006/relationships/hyperlink" Target="https://www.assets.signify.com/is/content/Signify/Coreline-Highbay-G5-MI-PSU-PSD" TargetMode="External"/><Relationship Id="rId3086" Type="http://schemas.openxmlformats.org/officeDocument/2006/relationships/hyperlink" Target="https://www.assets.signify.com/is/image/Signify/LED-40W-G9-WW-ND-3PF-6-DISC-RTP?$highres$" TargetMode="External"/><Relationship Id="rId3293" Type="http://schemas.openxmlformats.org/officeDocument/2006/relationships/hyperlink" Target="https://www.assets.signify.com/is/image/Signify/lppr1_mhn-la_1000w?$highres$" TargetMode="External"/><Relationship Id="rId1938" Type="http://schemas.openxmlformats.org/officeDocument/2006/relationships/hyperlink" Target="https://www.assets.signify.com/is/content/Signify/LEDtube_Installation_Guide-INI" TargetMode="External"/><Relationship Id="rId3153" Type="http://schemas.openxmlformats.org/officeDocument/2006/relationships/hyperlink" Target="https://www.assets.signify.com/is/content/Signify/923806644210_EU.cs_CZ.PROF.FP" TargetMode="External"/><Relationship Id="rId3360" Type="http://schemas.openxmlformats.org/officeDocument/2006/relationships/hyperlink" Target="https://www.assets.signify.com/is/image/Signify/LPPR1_CDM-T-E_0004?$highres$" TargetMode="External"/><Relationship Id="rId281" Type="http://schemas.openxmlformats.org/officeDocument/2006/relationships/hyperlink" Target="https://www.assets.signify.com/is/content/Signify/Ledinaire-WM-WL070V-Installation-Instructions" TargetMode="External"/><Relationship Id="rId3013" Type="http://schemas.openxmlformats.org/officeDocument/2006/relationships/hyperlink" Target="https://www.assets.signify.com/is/content/Signify/929002493302_EU.cs_CZ.PROF.FP" TargetMode="External"/><Relationship Id="rId141" Type="http://schemas.openxmlformats.org/officeDocument/2006/relationships/hyperlink" Target="https://www.assets.signify.com/is/content/Signify/911401898082_EU.cs_CZ.PROF.FP" TargetMode="External"/><Relationship Id="rId3220" Type="http://schemas.openxmlformats.org/officeDocument/2006/relationships/hyperlink" Target="https://www.assets.signify.com/is/content/Signify/928027484070_EU.cs_CZ.PROF.FP" TargetMode="External"/><Relationship Id="rId7" Type="http://schemas.openxmlformats.org/officeDocument/2006/relationships/hyperlink" Target="https://www.assets.signify.com/is/image/Signify/LEDINAIRE_SlimDownlight-DN065B_LED10S-SPP?$highres$" TargetMode="External"/><Relationship Id="rId2779" Type="http://schemas.openxmlformats.org/officeDocument/2006/relationships/hyperlink" Target="https://www.assets.signify.com/is/content/Signify/929002973002_EU.cs_CZ.PROF.FP" TargetMode="External"/><Relationship Id="rId2986" Type="http://schemas.openxmlformats.org/officeDocument/2006/relationships/hyperlink" Target="https://www.assets.signify.com/is/content/Signify/929003080202_EU.cs_CZ.PROF.FP" TargetMode="External"/><Relationship Id="rId958" Type="http://schemas.openxmlformats.org/officeDocument/2006/relationships/hyperlink" Target="https://www.assets.signify.com/is/image/Signify/CoreLine%20High-bay%20Value_RefS_SPP?$highres$" TargetMode="External"/><Relationship Id="rId1588" Type="http://schemas.openxmlformats.org/officeDocument/2006/relationships/hyperlink" Target="https://www.assets.signify.com/is/content/Signify/929003757202_EU.cs_CZ.PROF.FP" TargetMode="External"/><Relationship Id="rId1795" Type="http://schemas.openxmlformats.org/officeDocument/2006/relationships/hyperlink" Target="https://www.assets.signify.com/is/image/Signify/LEDtube_PRO_1200mm_12W_G13_850_1800lm-SPP?$highres$" TargetMode="External"/><Relationship Id="rId2639" Type="http://schemas.openxmlformats.org/officeDocument/2006/relationships/hyperlink" Target="https://www.assets.signify.com/is/content/Signify/929002306908_EU.cs_CZ.PROF.FP" TargetMode="External"/><Relationship Id="rId2846" Type="http://schemas.openxmlformats.org/officeDocument/2006/relationships/hyperlink" Target="https://www.assets.signify.com/is/image/Signify/LEDspot_35W_GU10_25D-SPP?$highres$" TargetMode="External"/><Relationship Id="rId87" Type="http://schemas.openxmlformats.org/officeDocument/2006/relationships/hyperlink" Target="https://www.assets.signify.com/is/content/Signify/929003251532_EU.cs_CZ.PROF.FP" TargetMode="External"/><Relationship Id="rId818" Type="http://schemas.openxmlformats.org/officeDocument/2006/relationships/hyperlink" Target="https://www.assets.signify.com/is/content/Signify/CoreLine%20waterproof%20WT120C%20G2%20PSU_2023%2005" TargetMode="External"/><Relationship Id="rId1448" Type="http://schemas.openxmlformats.org/officeDocument/2006/relationships/hyperlink" Target="https://www.assets.signify.com/is/image/Signify/LED_Trueforce_LED_Road_58_35W_E27_others_Clear_730_ND-SPP?$highres$" TargetMode="External"/><Relationship Id="rId1655" Type="http://schemas.openxmlformats.org/officeDocument/2006/relationships/hyperlink" Target="https://www.assets.signify.com/is/image/Signify/LEDtube_PLL_HF_24W_2G11_830_4P_24D_ND-SPP?$highres$" TargetMode="External"/><Relationship Id="rId2706" Type="http://schemas.openxmlformats.org/officeDocument/2006/relationships/hyperlink" Target="https://www.assets.signify.com/is/image/Signify/MZD_LEDCLA_25W_P45_E14-SPP?$highres$" TargetMode="External"/><Relationship Id="rId1308" Type="http://schemas.openxmlformats.org/officeDocument/2006/relationships/hyperlink" Target="https://www.assets.signify.com/is/content/Signify/910925869856_EU.cs_CZ.PROF.FP" TargetMode="External"/><Relationship Id="rId1862" Type="http://schemas.openxmlformats.org/officeDocument/2006/relationships/hyperlink" Target="https://www.assets.signify.com/is/content/Signify/929001875032_EU.cs_CZ.PROF.FP" TargetMode="External"/><Relationship Id="rId2913" Type="http://schemas.openxmlformats.org/officeDocument/2006/relationships/hyperlink" Target="https://www.assets.signify.com/is/image/Signify/LEDSpots_PAR16_GU10-SPP?$highres$" TargetMode="External"/><Relationship Id="rId1515" Type="http://schemas.openxmlformats.org/officeDocument/2006/relationships/hyperlink" Target="https://www.assets.signify.com/is/content/Signify/929003531202_EU.cs_CZ.PROF.FP" TargetMode="External"/><Relationship Id="rId1722" Type="http://schemas.openxmlformats.org/officeDocument/2006/relationships/hyperlink" Target="https://www.assets.signify.com/is/image/Signify/MAS-LEDtube-VLE-UE-T8-20240506-RTP?$highres$" TargetMode="External"/><Relationship Id="rId14" Type="http://schemas.openxmlformats.org/officeDocument/2006/relationships/hyperlink" Target="https://www.assets.signify.com/is/image/Signify/Downlight_MZD_DN027C_220V_RD-SPP?$highres$" TargetMode="External"/><Relationship Id="rId228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96" Type="http://schemas.openxmlformats.org/officeDocument/2006/relationships/hyperlink" Target="https://www.assets.signify.com/is/image/Signify/17042000k3_rft?$highres$" TargetMode="External"/><Relationship Id="rId3547" Type="http://schemas.openxmlformats.org/officeDocument/2006/relationships/hyperlink" Target="https://www.assets.signify.com/is/content/Signify/913700422866_EU.cs_CZ.PROF.FP" TargetMode="External"/><Relationship Id="rId468" Type="http://schemas.openxmlformats.org/officeDocument/2006/relationships/hyperlink" Target="https://www.assets.signify.com/is/content/Signify/Mounting%20Instruction%20Ledinaire%20panel%20G5%20Ecoset" TargetMode="External"/><Relationship Id="rId675" Type="http://schemas.openxmlformats.org/officeDocument/2006/relationships/hyperlink" Target="https://www.assets.signify.com/is/image/Signify/CoreLine_Waterproof_WT120C%20G2%20L1200%20PSU%20-%20SPP?$highres$" TargetMode="External"/><Relationship Id="rId882" Type="http://schemas.openxmlformats.org/officeDocument/2006/relationships/hyperlink" Target="https://www.assets.signify.com/is/image/Signify/Coreline%20Batten%20G3_%20BN126C%20PSU%20-%20SPP03?$highres$" TargetMode="External"/><Relationship Id="rId1098" Type="http://schemas.openxmlformats.org/officeDocument/2006/relationships/hyperlink" Target="https://www.assets.signify.com/is/content/Signify/911401557045_EU.cs_CZ.PROF.FP" TargetMode="External"/><Relationship Id="rId2149" Type="http://schemas.openxmlformats.org/officeDocument/2006/relationships/hyperlink" Target="https://www.assets.signify.com/is/content/Signify/929003596302_EU.cs_CZ.PROF.FP" TargetMode="External"/><Relationship Id="rId2356" Type="http://schemas.openxmlformats.org/officeDocument/2006/relationships/hyperlink" Target="https://www.assets.signify.com/is/image/Signify/LED-CLA-40W-A60-E27-2700K-CL-UE-SRT4-1-RTP?$highres$" TargetMode="External"/><Relationship Id="rId2563" Type="http://schemas.openxmlformats.org/officeDocument/2006/relationships/hyperlink" Target="https://www.assets.signify.com/is/image/Signify/LEDclassic_A60_E27_smoky_POS2-SPP?$highres$" TargetMode="External"/><Relationship Id="rId2770" Type="http://schemas.openxmlformats.org/officeDocument/2006/relationships/hyperlink" Target="https://www.assets.signify.com/is/content/Signify/929002972702_EU.cs_CZ.PROF.FP" TargetMode="External"/><Relationship Id="rId3407" Type="http://schemas.openxmlformats.org/officeDocument/2006/relationships/hyperlink" Target="https://www.assets.signify.com/is/image/Signify/LPPR1_CDM-RM_0008?$highres$" TargetMode="External"/><Relationship Id="rId3614" Type="http://schemas.openxmlformats.org/officeDocument/2006/relationships/hyperlink" Target="https://www.assets.signify.com/is/content/Signify/913619519966_EU.cs_CZ.PROF.FP" TargetMode="External"/><Relationship Id="rId328" Type="http://schemas.openxmlformats.org/officeDocument/2006/relationships/hyperlink" Target="https://www.assets.signify.com/is/content/Signify/910930013218_EU.cs_CZ.PROF.FP" TargetMode="External"/><Relationship Id="rId535" Type="http://schemas.openxmlformats.org/officeDocument/2006/relationships/hyperlink" Target="https://www.assets.signify.com/is/content/Signify/911401809187_EU.cs_CZ.PROF.FP" TargetMode="External"/><Relationship Id="rId742" Type="http://schemas.openxmlformats.org/officeDocument/2006/relationships/hyperlink" Target="https://www.assets.signify.com/is/content/Signify/911401814985_EU.cs_CZ.PROF.FP" TargetMode="External"/><Relationship Id="rId1165" Type="http://schemas.openxmlformats.org/officeDocument/2006/relationships/hyperlink" Target="https://www.assets.signify.com/is/content/Signify/MI-Coreline-Highbay-G6-PSD-PSU" TargetMode="External"/><Relationship Id="rId1372" Type="http://schemas.openxmlformats.org/officeDocument/2006/relationships/hyperlink" Target="https://www.assets.signify.com/is/content/Signify/MI-PILA%20BY007P%20G2" TargetMode="External"/><Relationship Id="rId2009" Type="http://schemas.openxmlformats.org/officeDocument/2006/relationships/hyperlink" Target="https://www.assets.signify.com/is/image/Signify/Ledtube_CorePro_18W_G13_830_24D_ND-SPP?$highres$" TargetMode="External"/><Relationship Id="rId2216" Type="http://schemas.openxmlformats.org/officeDocument/2006/relationships/hyperlink" Target="https://www.assets.signify.com/is/content/Signify/929003774902_EU.cs_CZ.PROF.FP" TargetMode="External"/><Relationship Id="rId2423" Type="http://schemas.openxmlformats.org/officeDocument/2006/relationships/hyperlink" Target="https://www.assets.signify.com/is/content/Signify/929003798802_EU.cs_CZ.PROF.FP" TargetMode="External"/><Relationship Id="rId2630" Type="http://schemas.openxmlformats.org/officeDocument/2006/relationships/hyperlink" Target="https://www.assets.signify.com/is/content/Signify/929002306309_EU.cs_CZ.PROF.FP" TargetMode="External"/><Relationship Id="rId602" Type="http://schemas.openxmlformats.org/officeDocument/2006/relationships/hyperlink" Target="https://www.assets.signify.com/is/content/Signify/911401841385_EU.cs_CZ.PROF.FP" TargetMode="External"/><Relationship Id="rId1025" Type="http://schemas.openxmlformats.org/officeDocument/2006/relationships/hyperlink" Target="https://www.assets.signify.com/is/content/Signify/911401822687_EU.cs_CZ.PROF.FP" TargetMode="External"/><Relationship Id="rId1232" Type="http://schemas.openxmlformats.org/officeDocument/2006/relationships/hyperlink" Target="https://www.assets.signify.com/is/content/Signify/912300024003_EU.cs_CZ.PROF.FP" TargetMode="External"/><Relationship Id="rId3197" Type="http://schemas.openxmlformats.org/officeDocument/2006/relationships/hyperlink" Target="https://www.assets.signify.com/is/image/Signify/LPPR1_TL5HO8SE?$highres$" TargetMode="External"/><Relationship Id="rId3057" Type="http://schemas.openxmlformats.org/officeDocument/2006/relationships/hyperlink" Target="https://www.assets.signify.com/is/content/Signify/929003042602_EU.cs_CZ.PROF.FP" TargetMode="External"/><Relationship Id="rId185" Type="http://schemas.openxmlformats.org/officeDocument/2006/relationships/hyperlink" Target="https://www.assets.signify.com/is/content/Signify/RS071B_MI_324166033633_for_online_updated-INI" TargetMode="External"/><Relationship Id="rId1909" Type="http://schemas.openxmlformats.org/officeDocument/2006/relationships/hyperlink" Target="https://www.assets.signify.com/is/content/Signify/online-QIG-for-324166174411-MAS-Corepro-LEDtube-INI" TargetMode="External"/><Relationship Id="rId3264" Type="http://schemas.openxmlformats.org/officeDocument/2006/relationships/hyperlink" Target="https://www.assets.signify.com/is/content/Signify/928151900028_EU.cs_CZ.PROF.FP" TargetMode="External"/><Relationship Id="rId3471" Type="http://schemas.openxmlformats.org/officeDocument/2006/relationships/hyperlink" Target="https://www.assets.signify.com/is/content/Signify/913713031966_EU.cs_CZ.PROF.FP" TargetMode="External"/><Relationship Id="rId392" Type="http://schemas.openxmlformats.org/officeDocument/2006/relationships/hyperlink" Target="https://www.assets.signify.com/is/image/Signify/CoreLine-panel-G6-W60L60-RTP?$highres$" TargetMode="External"/><Relationship Id="rId2073" Type="http://schemas.openxmlformats.org/officeDocument/2006/relationships/hyperlink" Target="https://www.assets.signify.com/is/content/Signify/929003795402_EU.cs_CZ.PROF.FP" TargetMode="External"/><Relationship Id="rId228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24" Type="http://schemas.openxmlformats.org/officeDocument/2006/relationships/hyperlink" Target="https://www.assets.signify.com/is/image/Signify/LEDtube_3_5W_S14S-SPP?$highres$" TargetMode="External"/><Relationship Id="rId3331" Type="http://schemas.openxmlformats.org/officeDocument/2006/relationships/hyperlink" Target="https://www.assets.signify.com/is/image/Signify/lppr1_cdo-tt_0004?$highres$" TargetMode="External"/><Relationship Id="rId252" Type="http://schemas.openxmlformats.org/officeDocument/2006/relationships/hyperlink" Target="https://www.assets.signify.com/is/content/Signify/EM153C-SM-BKD-EXIT-SIGN-UI" TargetMode="External"/><Relationship Id="rId2140" Type="http://schemas.openxmlformats.org/officeDocument/2006/relationships/hyperlink" Target="https://www.assets.signify.com/is/image/Signify/LEDtube_MAS_G5-SPP?$highres$" TargetMode="External"/><Relationship Id="rId112" Type="http://schemas.openxmlformats.org/officeDocument/2006/relationships/hyperlink" Target="https://www.assets.signify.com/is/content/Signify/911401816285_EU.cs_CZ.PROF.FP" TargetMode="External"/><Relationship Id="rId1699" Type="http://schemas.openxmlformats.org/officeDocument/2006/relationships/hyperlink" Target="https://www.assets.signify.com/is/content/Signify/929003576902_EU.cs_CZ.PROF.FP" TargetMode="External"/><Relationship Id="rId2000" Type="http://schemas.openxmlformats.org/officeDocument/2006/relationships/hyperlink" Target="https://www.assets.signify.com/is/image/Signify/Ledtube_CorePro_18W_G13_830_24D_ND-SPP?$highres$" TargetMode="External"/><Relationship Id="rId2957" Type="http://schemas.openxmlformats.org/officeDocument/2006/relationships/hyperlink" Target="https://www.assets.signify.com/is/image/Signify/ExpertColor_7-2_50W_MR16_GU5-3_PP?$highres$" TargetMode="External"/><Relationship Id="rId929" Type="http://schemas.openxmlformats.org/officeDocument/2006/relationships/hyperlink" Target="https://www.assets.signify.com/is/content/Signify/BN021C%20EU-MI-0427_Final%20v3" TargetMode="External"/><Relationship Id="rId1559" Type="http://schemas.openxmlformats.org/officeDocument/2006/relationships/hyperlink" Target="https://www.assets.signify.com/is/image/Signify/LEDTForce_HPI_Others_E40-SPP?$highres$" TargetMode="External"/><Relationship Id="rId1766" Type="http://schemas.openxmlformats.org/officeDocument/2006/relationships/hyperlink" Target="https://www.assets.signify.com/is/image/Signify/LEDtube_220-240V_G13_4ft-SPP?$highres$" TargetMode="External"/><Relationship Id="rId1973" Type="http://schemas.openxmlformats.org/officeDocument/2006/relationships/hyperlink" Target="https://www.assets.signify.com/is/content/Signify/929003553802_EU.cs_CZ.PROF.FP" TargetMode="External"/><Relationship Id="rId2817" Type="http://schemas.openxmlformats.org/officeDocument/2006/relationships/hyperlink" Target="https://www.assets.signify.com/is/image/Signify/LEDspot_CorePro_25W_E14_R50_827_36D_ND-SPP?$highres$" TargetMode="External"/><Relationship Id="rId58" Type="http://schemas.openxmlformats.org/officeDocument/2006/relationships/hyperlink" Target="https://www.assets.signify.com/is/image/Signify/CoreLine_Recessed_Spot-RS140B_Fixed_ALU-SPP?$highres$" TargetMode="External"/><Relationship Id="rId1419" Type="http://schemas.openxmlformats.org/officeDocument/2006/relationships/hyperlink" Target="https://www.assets.signify.com/is/image/Signify/LED-TForce-Core-LED-road-17W-E27-MV-RTP?$highres$" TargetMode="External"/><Relationship Id="rId1626" Type="http://schemas.openxmlformats.org/officeDocument/2006/relationships/hyperlink" Target="https://www.assets.signify.com/is/image/Signify/LEDtube_COR_PLL_EU_8W_2G11-SPP?$highres$" TargetMode="External"/><Relationship Id="rId1833" Type="http://schemas.openxmlformats.org/officeDocument/2006/relationships/hyperlink" Target="https://www.assets.signify.com/is/content/Signify/929002997602_EU.cs_CZ.PROF.FP" TargetMode="External"/><Relationship Id="rId1900" Type="http://schemas.openxmlformats.org/officeDocument/2006/relationships/hyperlink" Target="https://www.assets.signify.com/is/content/Signify/online-QIG-for-324166174411-MAS-Corepro-LEDtube-INI" TargetMode="External"/><Relationship Id="rId579" Type="http://schemas.openxmlformats.org/officeDocument/2006/relationships/hyperlink" Target="https://www.assets.signify.com/is/image/Signify/PH-All-In-CoreLine-RTP-e-cat-HRCoreLine-FastSet-SM155C-L600-RTP?$highres$" TargetMode="External"/><Relationship Id="rId786" Type="http://schemas.openxmlformats.org/officeDocument/2006/relationships/hyperlink" Target="https://www.assets.signify.com/is/content/Signify/911401827984_EU.cs_CZ.PROF.FP" TargetMode="External"/><Relationship Id="rId993" Type="http://schemas.openxmlformats.org/officeDocument/2006/relationships/hyperlink" Target="https://www.assets.signify.com/is/image/Signify/CL-HB-G6-BY120P-PSU-PSD-RTP?$highres$" TargetMode="External"/><Relationship Id="rId2467" Type="http://schemas.openxmlformats.org/officeDocument/2006/relationships/hyperlink" Target="https://www.assets.signify.com/is/image/Signify/LED_classic_A67_E27_FR-POS2A-SPP?$highres$" TargetMode="External"/><Relationship Id="rId2674" Type="http://schemas.openxmlformats.org/officeDocument/2006/relationships/hyperlink" Target="https://www.assets.signify.com/is/image/Signify/LED_classic_40W_P45_E27_CL_WGD90_SRT4_1-SPP?$highres$" TargetMode="External"/><Relationship Id="rId3518" Type="http://schemas.openxmlformats.org/officeDocument/2006/relationships/hyperlink" Target="https://www.assets.signify.com/is/image/Signify/GPPR1_RITD_0001?$highres$" TargetMode="External"/><Relationship Id="rId439" Type="http://schemas.openxmlformats.org/officeDocument/2006/relationships/hyperlink" Target="https://www.assets.signify.com/is/content/Signify/911401890585_EU.cs_CZ.PROF.FP" TargetMode="External"/><Relationship Id="rId646" Type="http://schemas.openxmlformats.org/officeDocument/2006/relationships/hyperlink" Target="https://www.assets.signify.com/is/image/Signify/Ledinaire%20waterproof_WT065C%20G3_L600_SPP?$highres$" TargetMode="External"/><Relationship Id="rId1069" Type="http://schemas.openxmlformats.org/officeDocument/2006/relationships/hyperlink" Target="https://www.assets.signify.com/is/content/Signify/911401632808_EU.cs_CZ.PROF.FP" TargetMode="External"/><Relationship Id="rId1276" Type="http://schemas.openxmlformats.org/officeDocument/2006/relationships/hyperlink" Target="https://www.assets.signify.com/is/content/Signify/Coreline_Tempo_Large-BVP130-INI" TargetMode="External"/><Relationship Id="rId1483" Type="http://schemas.openxmlformats.org/officeDocument/2006/relationships/hyperlink" Target="https://www.assets.signify.com/is/image/Signify/LED-TForce-Core-LED-HPL-36W-E40-FR-RTP?$highres$" TargetMode="External"/><Relationship Id="rId232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881" Type="http://schemas.openxmlformats.org/officeDocument/2006/relationships/hyperlink" Target="https://www.assets.signify.com/is/content/Signify/929004247302_EU.cs_CZ.PROF.FP" TargetMode="External"/><Relationship Id="rId506" Type="http://schemas.openxmlformats.org/officeDocument/2006/relationships/hyperlink" Target="https://www.assets.signify.com/is/content/Signify/CoreLine-panel-G6-Installation-Instructions-RC132V" TargetMode="External"/><Relationship Id="rId853" Type="http://schemas.openxmlformats.org/officeDocument/2006/relationships/hyperlink" Target="https://www.assets.signify.com/is/content/Signify/Manual-Instruction-WT120C-G2-high-lumen-v202404" TargetMode="External"/><Relationship Id="rId1136" Type="http://schemas.openxmlformats.org/officeDocument/2006/relationships/hyperlink" Target="https://www.assets.signify.com/is/content/Signify/Coreline-Highbay-G5-MI-PSU-PSD" TargetMode="External"/><Relationship Id="rId1690" Type="http://schemas.openxmlformats.org/officeDocument/2006/relationships/hyperlink" Target="https://www.assets.signify.com/is/image/Signify/LEDtube_COR_PLT_15W_GX24Q3-SPP?$highres$" TargetMode="External"/><Relationship Id="rId2534" Type="http://schemas.openxmlformats.org/officeDocument/2006/relationships/hyperlink" Target="https://www.assets.signify.com/is/image/Signify/LED%20Bulb%20A67%20E27%20ND%20Clear-SPP?$highres$" TargetMode="External"/><Relationship Id="rId2741" Type="http://schemas.openxmlformats.org/officeDocument/2006/relationships/hyperlink" Target="https://www.assets.signify.com/is/content/Signify/929001345592_EU.cs_CZ.PROF.FP" TargetMode="External"/><Relationship Id="rId713" Type="http://schemas.openxmlformats.org/officeDocument/2006/relationships/hyperlink" Target="https://www.assets.signify.com/is/content/Signify/911401892780_EU.cs_CZ.PROF.FP" TargetMode="External"/><Relationship Id="rId920" Type="http://schemas.openxmlformats.org/officeDocument/2006/relationships/hyperlink" Target="https://www.assets.signify.com/is/content/Signify/BN021C%20EU-MI-0427_Final%20v3" TargetMode="External"/><Relationship Id="rId1343" Type="http://schemas.openxmlformats.org/officeDocument/2006/relationships/hyperlink" Target="https://www.assets.signify.com/is/content/Signify/911401774762_EU.cs_CZ.PROF.FP" TargetMode="External"/><Relationship Id="rId1550" Type="http://schemas.openxmlformats.org/officeDocument/2006/relationships/hyperlink" Target="https://www.assets.signify.com/is/content/Signify/929002405702_EU.cs_CZ.PROF.FP" TargetMode="External"/><Relationship Id="rId2601" Type="http://schemas.openxmlformats.org/officeDocument/2006/relationships/hyperlink" Target="https://www.assets.signify.com/is/image/Signify/LEDbulb_12-80W_E27_A60_730_FR_130D-SPP?$highres$" TargetMode="External"/><Relationship Id="rId1203" Type="http://schemas.openxmlformats.org/officeDocument/2006/relationships/hyperlink" Target="https://www.assets.signify.com/is/image/Signify/Small?$highres$" TargetMode="External"/><Relationship Id="rId1410" Type="http://schemas.openxmlformats.org/officeDocument/2006/relationships/hyperlink" Target="https://www.assets.signify.com/is/content/Signify/929003677232_EU.cs_CZ.PROF.FP" TargetMode="External"/><Relationship Id="rId3168" Type="http://schemas.openxmlformats.org/officeDocument/2006/relationships/hyperlink" Target="https://www.assets.signify.com/is/image/Signify/LPPR1_TL-DFOOD_G13_-?$highres$" TargetMode="External"/><Relationship Id="rId3375" Type="http://schemas.openxmlformats.org/officeDocument/2006/relationships/hyperlink" Target="https://www.assets.signify.com/is/image/Signify/LPPR1_CDM-TC_0001?$highres$" TargetMode="External"/><Relationship Id="rId3582" Type="http://schemas.openxmlformats.org/officeDocument/2006/relationships/hyperlink" Target="https://www.assets.signify.com/is/image/Signify/GPPR1_BSN-BC4H_0002?$highres$" TargetMode="External"/><Relationship Id="rId296" Type="http://schemas.openxmlformats.org/officeDocument/2006/relationships/hyperlink" Target="https://www.assets.signify.com/is/image/Signify/IPAC_RCS750i_0023?$highres$" TargetMode="External"/><Relationship Id="rId2184" Type="http://schemas.openxmlformats.org/officeDocument/2006/relationships/hyperlink" Target="https://www.assets.signify.com/is/content/Signify/LEDtube_Installation_Guide_HF_2-INI" TargetMode="External"/><Relationship Id="rId2391" Type="http://schemas.openxmlformats.org/officeDocument/2006/relationships/hyperlink" Target="https://www.assets.signify.com/is/content/Signify/929003800202_EU.cs_CZ.PROF.FP" TargetMode="External"/><Relationship Id="rId3028" Type="http://schemas.openxmlformats.org/officeDocument/2006/relationships/hyperlink" Target="https://www.assets.signify.com/is/content/Signify/929001905002_EU.cs_CZ.PROF.FP" TargetMode="External"/><Relationship Id="rId3235" Type="http://schemas.openxmlformats.org/officeDocument/2006/relationships/hyperlink" Target="https://www.assets.signify.com/is/image/Signify/LPPR1_TL-D8_G13?$highres$" TargetMode="External"/><Relationship Id="rId3442" Type="http://schemas.openxmlformats.org/officeDocument/2006/relationships/hyperlink" Target="https://www.assets.signify.com/is/content/Signify/928195705330_EU.cs_CZ.PROF.FP" TargetMode="External"/><Relationship Id="rId156" Type="http://schemas.openxmlformats.org/officeDocument/2006/relationships/hyperlink" Target="https://www.assets.signify.com/is/content/Signify/Downlight_DN065C_G4_324165985701_V2_Online-INI" TargetMode="External"/><Relationship Id="rId363" Type="http://schemas.openxmlformats.org/officeDocument/2006/relationships/hyperlink" Target="https://www.assets.signify.com/is/content/Signify/IIII9_RCS750I_0001" TargetMode="External"/><Relationship Id="rId570" Type="http://schemas.openxmlformats.org/officeDocument/2006/relationships/hyperlink" Target="https://www.assets.signify.com/is/image/Signify/CoreLine-surface-mounted-G4-W20L120-All-in-logo-RTP?$highres$" TargetMode="External"/><Relationship Id="rId2044" Type="http://schemas.openxmlformats.org/officeDocument/2006/relationships/hyperlink" Target="https://www.assets.signify.com/is/content/Signify/LEDtube_Installation_Guide_UN-INI" TargetMode="External"/><Relationship Id="rId2251" Type="http://schemas.openxmlformats.org/officeDocument/2006/relationships/hyperlink" Target="https://www.assets.signify.com/is/image/Signify/MAS_LEDstrip_5M-SPP?$highres$" TargetMode="External"/><Relationship Id="rId3302" Type="http://schemas.openxmlformats.org/officeDocument/2006/relationships/hyperlink" Target="https://www.assets.signify.com/is/content/Signify/928072505130_EU.cs_CZ.PROF.FP" TargetMode="External"/><Relationship Id="rId223" Type="http://schemas.openxmlformats.org/officeDocument/2006/relationships/hyperlink" Target="https://www.assets.signify.com/is/image/Signify/Emergency--Exit-Sign-EM159C-SPP01?$highres$" TargetMode="External"/><Relationship Id="rId430" Type="http://schemas.openxmlformats.org/officeDocument/2006/relationships/hyperlink" Target="https://www.assets.signify.com/is/content/Signify/911401877385_EU.cs_CZ.PROF.FP" TargetMode="External"/><Relationship Id="rId1060" Type="http://schemas.openxmlformats.org/officeDocument/2006/relationships/hyperlink" Target="https://www.assets.signify.com/is/content/Signify/911401630908_EU.cs_CZ.PROF.FP" TargetMode="External"/><Relationship Id="rId2111" Type="http://schemas.openxmlformats.org/officeDocument/2006/relationships/hyperlink" Target="https://www.assets.signify.com/is/content/Signify/LEDtube_Installation_Guide_T5-INI" TargetMode="External"/><Relationship Id="rId1877" Type="http://schemas.openxmlformats.org/officeDocument/2006/relationships/hyperlink" Target="https://www.assets.signify.com/is/content/Signify/LEDtube_Installation_Guide-INI" TargetMode="External"/><Relationship Id="rId2928" Type="http://schemas.openxmlformats.org/officeDocument/2006/relationships/hyperlink" Target="https://www.assets.signify.com/is/image/Signify/LEDspotMV_ND_5W_PAR16_GU10_PP?$highres$" TargetMode="External"/><Relationship Id="rId1737" Type="http://schemas.openxmlformats.org/officeDocument/2006/relationships/hyperlink" Target="https://www.assets.signify.com/is/image/Signify/LEDtube_600-1200mm_PP?$highres$" TargetMode="External"/><Relationship Id="rId1944" Type="http://schemas.openxmlformats.org/officeDocument/2006/relationships/hyperlink" Target="https://www.assets.signify.com/is/image/Signify/PILA-LED-Tube-HO-G13-20241115-RTP?$highres$" TargetMode="External"/><Relationship Id="rId3092" Type="http://schemas.openxmlformats.org/officeDocument/2006/relationships/hyperlink" Target="https://www.assets.signify.com/is/content/Signify/929003790602_EU.cs_CZ.PROF.FP" TargetMode="External"/><Relationship Id="rId29" Type="http://schemas.openxmlformats.org/officeDocument/2006/relationships/hyperlink" Target="https://www.assets.signify.com/is/image/Signify/CLDN-DN142B-WR-150-SPP?$highres$" TargetMode="External"/><Relationship Id="rId1804" Type="http://schemas.openxmlformats.org/officeDocument/2006/relationships/hyperlink" Target="https://www.assets.signify.com/is/content/Signify/929001307002_EU.cs_CZ.PROF.FP" TargetMode="External"/><Relationship Id="rId897" Type="http://schemas.openxmlformats.org/officeDocument/2006/relationships/hyperlink" Target="https://www.assets.signify.com/is/content/Signify/911401842082_EU.cs_CZ.PROF.FP" TargetMode="External"/><Relationship Id="rId2578" Type="http://schemas.openxmlformats.org/officeDocument/2006/relationships/hyperlink" Target="https://www.assets.signify.com/is/content/Signify/CZ.cs_CZ.8718699759636" TargetMode="External"/><Relationship Id="rId2785" Type="http://schemas.openxmlformats.org/officeDocument/2006/relationships/hyperlink" Target="https://www.assets.signify.com/is/content/Signify/CZ.cs_CZ.8719514309364" TargetMode="External"/><Relationship Id="rId2992" Type="http://schemas.openxmlformats.org/officeDocument/2006/relationships/hyperlink" Target="https://www.assets.signify.com/is/content/Signify/929002492302_EU.cs_CZ.PROF.FP" TargetMode="External"/><Relationship Id="rId757" Type="http://schemas.openxmlformats.org/officeDocument/2006/relationships/hyperlink" Target="https://www.assets.signify.com/is/content/Signify/911401837380_EU.cs_CZ.PROF.FP" TargetMode="External"/><Relationship Id="rId964" Type="http://schemas.openxmlformats.org/officeDocument/2006/relationships/hyperlink" Target="https://www.assets.signify.com/is/image/Signify/CoreLineHighbay_Gen5_BY121P-SPP?$highres$" TargetMode="External"/><Relationship Id="rId1387" Type="http://schemas.openxmlformats.org/officeDocument/2006/relationships/hyperlink" Target="https://www.assets.signify.com/is/content/Signify/911401811583_EU.cs_CZ.PROF.FP" TargetMode="External"/><Relationship Id="rId1594" Type="http://schemas.openxmlformats.org/officeDocument/2006/relationships/hyperlink" Target="https://www.assets.signify.com/is/content/Signify/online-QIG-for-324165132934-Installation-INI" TargetMode="External"/><Relationship Id="rId2438" Type="http://schemas.openxmlformats.org/officeDocument/2006/relationships/hyperlink" Target="https://www.assets.signify.com/is/content/Signify/929003070502_EU.cs_CZ.PROF.FP" TargetMode="External"/><Relationship Id="rId2645" Type="http://schemas.openxmlformats.org/officeDocument/2006/relationships/hyperlink" Target="https://www.assets.signify.com/is/image/Signify/LEDbulb_10-65W_E27_A60_765_FR_130D-SPP?$highres$" TargetMode="External"/><Relationship Id="rId2852" Type="http://schemas.openxmlformats.org/officeDocument/2006/relationships/hyperlink" Target="https://www.assets.signify.com/is/content/Signify/929001347302_EU.cs_CZ.PROF.FP" TargetMode="External"/><Relationship Id="rId93" Type="http://schemas.openxmlformats.org/officeDocument/2006/relationships/hyperlink" Target="https://www.assets.signify.com/is/content/Signify/911401552032_EU.cs_CZ.PROF.FP" TargetMode="External"/><Relationship Id="rId617" Type="http://schemas.openxmlformats.org/officeDocument/2006/relationships/hyperlink" Target="https://www.assets.signify.com/is/content/Signify/Installation-instructions-CoreLine-surface-mounted-Gen4" TargetMode="External"/><Relationship Id="rId824" Type="http://schemas.openxmlformats.org/officeDocument/2006/relationships/hyperlink" Target="https://www.assets.signify.com/is/content/Signify/CoreLine%20waterproof%20WT120C%20G2%20PSU_2023%2005" TargetMode="External"/><Relationship Id="rId1247" Type="http://schemas.openxmlformats.org/officeDocument/2006/relationships/hyperlink" Target="https://www.assets.signify.com/is/content/Signify/911401882202_EU.cs_CZ.PROF.FP" TargetMode="External"/><Relationship Id="rId1454" Type="http://schemas.openxmlformats.org/officeDocument/2006/relationships/hyperlink" Target="https://www.assets.signify.com/is/content/Signify/929003467012_EU.cs_CZ.PROF.FP" TargetMode="External"/><Relationship Id="rId1661" Type="http://schemas.openxmlformats.org/officeDocument/2006/relationships/hyperlink" Target="https://www.assets.signify.com/is/content/Signify/929003592602_EU.cs_CZ.PROF.FP" TargetMode="External"/><Relationship Id="rId2505" Type="http://schemas.openxmlformats.org/officeDocument/2006/relationships/hyperlink" Target="https://www.assets.signify.com/is/image/Signify/LEDbulb_A65_E27_FR_P1-SPP?$highres$" TargetMode="External"/><Relationship Id="rId2712" Type="http://schemas.openxmlformats.org/officeDocument/2006/relationships/hyperlink" Target="https://www.assets.signify.com/is/image/Signify/LEDluster_E27_P45-SPP?$highres$" TargetMode="External"/><Relationship Id="rId1107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1314" Type="http://schemas.openxmlformats.org/officeDocument/2006/relationships/hyperlink" Target="https://www.assets.signify.com/is/content/Signify/910925869864_EU.cs_CZ.PROF.FP" TargetMode="External"/><Relationship Id="rId1521" Type="http://schemas.openxmlformats.org/officeDocument/2006/relationships/hyperlink" Target="https://www.assets.signify.com/is/image/Signify/LEDTrueForce_Others_E27-SPP?$highres$" TargetMode="External"/><Relationship Id="rId3279" Type="http://schemas.openxmlformats.org/officeDocument/2006/relationships/hyperlink" Target="https://www.assets.signify.com/is/content/Signify/928150219230_EU.cs_CZ.PROF.FP" TargetMode="External"/><Relationship Id="rId3486" Type="http://schemas.openxmlformats.org/officeDocument/2006/relationships/hyperlink" Target="https://www.assets.signify.com/is/content/Signify/913700624166_EU.cs_CZ.PROF.FP" TargetMode="External"/><Relationship Id="rId20" Type="http://schemas.openxmlformats.org/officeDocument/2006/relationships/hyperlink" Target="https://www.assets.signify.com/is/image/Signify/CLDN-DN142B-UGR19-200-SPP?$highres$" TargetMode="External"/><Relationship Id="rId2088" Type="http://schemas.openxmlformats.org/officeDocument/2006/relationships/hyperlink" Target="https://www.assets.signify.com/is/content/Signify/929001908502_EU.cs_CZ.PROF.FP" TargetMode="External"/><Relationship Id="rId2295" Type="http://schemas.openxmlformats.org/officeDocument/2006/relationships/hyperlink" Target="https://www.assets.signify.com/is/image/Signify/CorePro_LEDstrip_5M-SPP?$highres$" TargetMode="External"/><Relationship Id="rId3139" Type="http://schemas.openxmlformats.org/officeDocument/2006/relationships/hyperlink" Target="https://www.assets.signify.com/is/image/Signify/BR125-IR-250W-E27-230-250V-Red?$highres$" TargetMode="External"/><Relationship Id="rId3346" Type="http://schemas.openxmlformats.org/officeDocument/2006/relationships/hyperlink" Target="https://www.assets.signify.com/is/image/Signify/LPPR1_CDM-T_0005?$highres$" TargetMode="External"/><Relationship Id="rId267" Type="http://schemas.openxmlformats.org/officeDocument/2006/relationships/hyperlink" Target="https://www.assets.signify.com/is/image/Signify/CoreLine_wall-mounted_WL140V_All-in_SPP-1?$highres$" TargetMode="External"/><Relationship Id="rId474" Type="http://schemas.openxmlformats.org/officeDocument/2006/relationships/hyperlink" Target="https://www.assets.signify.com/is/content/Signify/Ledinaire-panel-G5-Mounting-Instructions-Connector-Finalv4" TargetMode="External"/><Relationship Id="rId2155" Type="http://schemas.openxmlformats.org/officeDocument/2006/relationships/hyperlink" Target="https://www.assets.signify.com/is/content/Signify/929003596602_EU.cs_CZ.PROF.FP" TargetMode="External"/><Relationship Id="rId3553" Type="http://schemas.openxmlformats.org/officeDocument/2006/relationships/hyperlink" Target="https://www.assets.signify.com/is/image/Signify/GPPR1_IPVCPOXT_0016?$highres$" TargetMode="External"/><Relationship Id="rId127" Type="http://schemas.openxmlformats.org/officeDocument/2006/relationships/hyperlink" Target="https://www.assets.signify.com/is/content/Signify/911401899382_EU.cs_CZ.PROF.FP" TargetMode="External"/><Relationship Id="rId681" Type="http://schemas.openxmlformats.org/officeDocument/2006/relationships/hyperlink" Target="https://www.assets.signify.com/is/image/Signify/CoreLine_Waterproof_WT120C%20G2%20L1500%20PSU%20-%20SPP?$highres$" TargetMode="External"/><Relationship Id="rId2362" Type="http://schemas.openxmlformats.org/officeDocument/2006/relationships/hyperlink" Target="https://www.assets.signify.com/is/image/Signify/LED_CLA_60W_A60_E27_2700K_CL_UE_SRT4-SPP?$highres$" TargetMode="External"/><Relationship Id="rId3206" Type="http://schemas.openxmlformats.org/officeDocument/2006/relationships/hyperlink" Target="https://www.assets.signify.com/is/image/Signify/LPPR1_TL-MINI?$highres$" TargetMode="External"/><Relationship Id="rId3413" Type="http://schemas.openxmlformats.org/officeDocument/2006/relationships/hyperlink" Target="https://www.assets.signify.com/is/content/Signify/928191005331_EU.cs_CZ.PROF.FP" TargetMode="External"/><Relationship Id="rId334" Type="http://schemas.openxmlformats.org/officeDocument/2006/relationships/hyperlink" Target="https://www.assets.signify.com/is/content/Signify/910502558418_EU.cs_CZ.PROF.FP" TargetMode="External"/><Relationship Id="rId541" Type="http://schemas.openxmlformats.org/officeDocument/2006/relationships/hyperlink" Target="https://www.assets.signify.com/is/content/Signify/911401807787_EU.cs_CZ.PROF.FP" TargetMode="External"/><Relationship Id="rId1171" Type="http://schemas.openxmlformats.org/officeDocument/2006/relationships/hyperlink" Target="https://www.assets.signify.com/is/image/Signify/Ledinaire-Floodlight-BVP167-50W-All-in-RTP?$highres$" TargetMode="External"/><Relationship Id="rId2015" Type="http://schemas.openxmlformats.org/officeDocument/2006/relationships/hyperlink" Target="https://www.assets.signify.com/is/content/Signify/929002997302_EU.cs_CZ.PROF.FP" TargetMode="External"/><Relationship Id="rId2222" Type="http://schemas.openxmlformats.org/officeDocument/2006/relationships/hyperlink" Target="https://www.assets.signify.com/is/content/Signify/LEDtube-Installation-Guide-HF-2-INI" TargetMode="External"/><Relationship Id="rId401" Type="http://schemas.openxmlformats.org/officeDocument/2006/relationships/hyperlink" Target="https://www.assets.signify.com/is/image/Signify/Philips-CoreLine-panel-G6-All-in-W60L60-RTP?$highres$" TargetMode="External"/><Relationship Id="rId1031" Type="http://schemas.openxmlformats.org/officeDocument/2006/relationships/hyperlink" Target="https://www.assets.signify.com/is/content/Signify/911401812987_EU.cs_CZ.PROF.FP" TargetMode="External"/><Relationship Id="rId1988" Type="http://schemas.openxmlformats.org/officeDocument/2006/relationships/hyperlink" Target="https://www.assets.signify.com/is/content/Signify/LEDtube_Installation_Guide_HF_1-INI" TargetMode="External"/><Relationship Id="rId1848" Type="http://schemas.openxmlformats.org/officeDocument/2006/relationships/hyperlink" Target="https://www.assets.signify.com/is/content/Signify/929003577232_EU.cs_CZ.PROF.FP" TargetMode="External"/><Relationship Id="rId3063" Type="http://schemas.openxmlformats.org/officeDocument/2006/relationships/hyperlink" Target="https://www.assets.signify.com/is/content/Signify/929003478602_EU.cs_CZ.PROF.FP" TargetMode="External"/><Relationship Id="rId3270" Type="http://schemas.openxmlformats.org/officeDocument/2006/relationships/hyperlink" Target="https://www.assets.signify.com/is/content/Signify/928158409227_EU.cs_CZ.PROF.FP" TargetMode="External"/><Relationship Id="rId191" Type="http://schemas.openxmlformats.org/officeDocument/2006/relationships/hyperlink" Target="https://www.assets.signify.com/is/content/Signify/127075007939_Release_CoreLine%20Recessed%20Spot%20gen2_D78-650_900lm%20PSR_manual" TargetMode="External"/><Relationship Id="rId1708" Type="http://schemas.openxmlformats.org/officeDocument/2006/relationships/hyperlink" Target="https://www.assets.signify.com/is/content/Signify/LEDtube_PLT_Installation_Guide-INI" TargetMode="External"/><Relationship Id="rId1915" Type="http://schemas.openxmlformats.org/officeDocument/2006/relationships/hyperlink" Target="https://www.assets.signify.com/is/content/Signify/online-QIG-for-324166183191-Corepro-LEDtube-INI" TargetMode="External"/><Relationship Id="rId3130" Type="http://schemas.openxmlformats.org/officeDocument/2006/relationships/hyperlink" Target="https://www.assets.signify.com/is/image/Signify/LPPR1_HCAPMV_0001?$highres$" TargetMode="External"/><Relationship Id="rId2689" Type="http://schemas.openxmlformats.org/officeDocument/2006/relationships/hyperlink" Target="https://www.assets.signify.com/is/image/Signify/LEDcandle_25W_E27_827_FR_P45-SPP?$highres$" TargetMode="External"/><Relationship Id="rId2896" Type="http://schemas.openxmlformats.org/officeDocument/2006/relationships/hyperlink" Target="https://www.assets.signify.com/is/content/Signify/929004255902_EU.cs_CZ.PROF.FP" TargetMode="External"/><Relationship Id="rId868" Type="http://schemas.openxmlformats.org/officeDocument/2006/relationships/hyperlink" Target="https://www.assets.signify.com/is/content/Signify/MI_WT050C_20200807_FINAL" TargetMode="External"/><Relationship Id="rId1498" Type="http://schemas.openxmlformats.org/officeDocument/2006/relationships/hyperlink" Target="https://www.assets.signify.com/is/content/Signify/929002481402_EU.cs_CZ.PROF.FP" TargetMode="External"/><Relationship Id="rId2549" Type="http://schemas.openxmlformats.org/officeDocument/2006/relationships/hyperlink" Target="https://www.assets.signify.com/is/content/Signify/929001387992_EU.cs_CZ.PROF.FP" TargetMode="External"/><Relationship Id="rId2756" Type="http://schemas.openxmlformats.org/officeDocument/2006/relationships/hyperlink" Target="https://www.assets.signify.com/is/image/Signify/LEDLustre_6_60W_E14_RCA-SPP?$highres$" TargetMode="External"/><Relationship Id="rId2963" Type="http://schemas.openxmlformats.org/officeDocument/2006/relationships/hyperlink" Target="https://www.assets.signify.com/is/image/Signify/ExpertColor_7-2_50W_MR16_GU5-3_PP?$highres$" TargetMode="External"/><Relationship Id="rId728" Type="http://schemas.openxmlformats.org/officeDocument/2006/relationships/hyperlink" Target="https://www.assets.signify.com/is/content/Signify/911401815485_EU.cs_CZ.PROF.FP" TargetMode="External"/><Relationship Id="rId935" Type="http://schemas.openxmlformats.org/officeDocument/2006/relationships/hyperlink" Target="https://www.assets.signify.com/is/content/Signify/MI-CoreLine-BN126C-All-in-combined-upgraded" TargetMode="External"/><Relationship Id="rId1358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1565" Type="http://schemas.openxmlformats.org/officeDocument/2006/relationships/hyperlink" Target="https://www.assets.signify.com/is/content/Signify/LEDTForce_HPI_NC_Installation_Guide-INI" TargetMode="External"/><Relationship Id="rId1772" Type="http://schemas.openxmlformats.org/officeDocument/2006/relationships/hyperlink" Target="https://www.assets.signify.com/is/image/Signify/LEDtube_220-240V_G13_4ft-SPP?$highres$" TargetMode="External"/><Relationship Id="rId2409" Type="http://schemas.openxmlformats.org/officeDocument/2006/relationships/hyperlink" Target="https://www.assets.signify.com/is/image/Signify/LED_BulbsBulb_A67_100W_1521lm_2700K_E27_NDFrosted-SPP?$highres$" TargetMode="External"/><Relationship Id="rId2616" Type="http://schemas.openxmlformats.org/officeDocument/2006/relationships/hyperlink" Target="https://www.assets.signify.com/is/image/Signify/LEDbulb_A65_E27_FR_P1-SPP?$highres$" TargetMode="External"/><Relationship Id="rId64" Type="http://schemas.openxmlformats.org/officeDocument/2006/relationships/hyperlink" Target="https://www.assets.signify.com/is/image/Signify/CoreLine_Recessed_Spot-RS141B-SPP?$highres$" TargetMode="External"/><Relationship Id="rId1218" Type="http://schemas.openxmlformats.org/officeDocument/2006/relationships/hyperlink" Target="https://www.assets.signify.com/is/content/Signify/911401884386_EU.cs_CZ.PROF.FP" TargetMode="External"/><Relationship Id="rId1425" Type="http://schemas.openxmlformats.org/officeDocument/2006/relationships/hyperlink" Target="https://www.assets.signify.com/is/image/Signify/LEDTForce_Core_road_Tshape_E40-SPP?$highres$" TargetMode="External"/><Relationship Id="rId2823" Type="http://schemas.openxmlformats.org/officeDocument/2006/relationships/hyperlink" Target="https://www.assets.signify.com/is/content/Signify/929001891202_EU.cs_CZ.PROF.FP" TargetMode="External"/><Relationship Id="rId1632" Type="http://schemas.openxmlformats.org/officeDocument/2006/relationships/hyperlink" Target="https://www.assets.signify.com/is/image/Signify/LEDtube_PLL_HF_24W_2G11_830_4P_24D_ND-SPP?$highres$" TargetMode="External"/><Relationship Id="rId2199" Type="http://schemas.openxmlformats.org/officeDocument/2006/relationships/hyperlink" Target="https://www.assets.signify.com/is/image/Signify/CorePro-LEDtube-HF-1500mm-RTP?$highres$" TargetMode="External"/><Relationship Id="rId3597" Type="http://schemas.openxmlformats.org/officeDocument/2006/relationships/hyperlink" Target="https://www.assets.signify.com/is/image/Signify/GPPR1_BHL-BC_PHL_0003?$highres$" TargetMode="External"/><Relationship Id="rId3457" Type="http://schemas.openxmlformats.org/officeDocument/2006/relationships/hyperlink" Target="https://www.assets.signify.com/is/image/Signify/GPPR1_HFSIITL5_0005?$highres$" TargetMode="External"/><Relationship Id="rId378" Type="http://schemas.openxmlformats.org/officeDocument/2006/relationships/hyperlink" Target="https://www.assets.signify.com/is/image/Signify/Ledinaire_panel_G5_60x60-SPP?$highres$" TargetMode="External"/><Relationship Id="rId585" Type="http://schemas.openxmlformats.org/officeDocument/2006/relationships/hyperlink" Target="https://www.assets.signify.com/is/content/Signify/911401843787_EU.cs_CZ.PROF.FP" TargetMode="External"/><Relationship Id="rId792" Type="http://schemas.openxmlformats.org/officeDocument/2006/relationships/hyperlink" Target="https://www.assets.signify.com/is/content/Signify/911401807481_EU.cs_CZ.PROF.FP" TargetMode="External"/><Relationship Id="rId2059" Type="http://schemas.openxmlformats.org/officeDocument/2006/relationships/hyperlink" Target="https://www.assets.signify.com/is/image/Signify/ESSENTIAL_LEDtube_8_16W_G5_830_865_APR-SPP?$highres$" TargetMode="External"/><Relationship Id="rId2266" Type="http://schemas.openxmlformats.org/officeDocument/2006/relationships/hyperlink" Target="https://www.assets.signify.com/is/content/Signify/929002697402_EU.cs_CZ.PROF.FP" TargetMode="External"/><Relationship Id="rId2473" Type="http://schemas.openxmlformats.org/officeDocument/2006/relationships/hyperlink" Target="https://www.assets.signify.com/is/image/Signify/LED_classic_A95_E27_FR-POS2A-SPP?$highres$" TargetMode="External"/><Relationship Id="rId2680" Type="http://schemas.openxmlformats.org/officeDocument/2006/relationships/hyperlink" Target="https://www.assets.signify.com/is/content/Signify/929003013982_EU.cs_CZ.PROF.FP" TargetMode="External"/><Relationship Id="rId3317" Type="http://schemas.openxmlformats.org/officeDocument/2006/relationships/hyperlink" Target="https://www.assets.signify.com/is/content/Signify/928070119230_EU.cs_CZ.PROF.FP" TargetMode="External"/><Relationship Id="rId3524" Type="http://schemas.openxmlformats.org/officeDocument/2006/relationships/hyperlink" Target="https://www.assets.signify.com/is/content/Signify/913700679166_EU.cs_CZ.PROF.FP" TargetMode="External"/><Relationship Id="rId238" Type="http://schemas.openxmlformats.org/officeDocument/2006/relationships/hyperlink" Target="https://www.assets.signify.com/is/content/Signify/912401483513_EU.cs_CZ.PROF.FP" TargetMode="External"/><Relationship Id="rId445" Type="http://schemas.openxmlformats.org/officeDocument/2006/relationships/hyperlink" Target="https://www.assets.signify.com/is/content/Signify/911401807087_EU.cs_CZ.PROF.FP" TargetMode="External"/><Relationship Id="rId652" Type="http://schemas.openxmlformats.org/officeDocument/2006/relationships/hyperlink" Target="https://www.assets.signify.com/is/image/Signify/CoreLine_Waterproof_WT120C%20G2%20PCU%20-%20SPP?$highres$" TargetMode="External"/><Relationship Id="rId1075" Type="http://schemas.openxmlformats.org/officeDocument/2006/relationships/hyperlink" Target="https://www.assets.signify.com/is/content/Signify/911401554245_EU.cs_CZ.PROF.FP" TargetMode="External"/><Relationship Id="rId1282" Type="http://schemas.openxmlformats.org/officeDocument/2006/relationships/hyperlink" Target="https://www.assets.signify.com/is/content/Signify/MI-BVP085-Ledinaire-Solar-floodlight" TargetMode="External"/><Relationship Id="rId2126" Type="http://schemas.openxmlformats.org/officeDocument/2006/relationships/hyperlink" Target="https://www.assets.signify.com/is/image/Signify/LEDtube_1200mm_17W_G5-SPP?$highres$" TargetMode="External"/><Relationship Id="rId233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40" Type="http://schemas.openxmlformats.org/officeDocument/2006/relationships/hyperlink" Target="https://www.assets.signify.com/is/content/Signify/929001890092_EU.cs_CZ.PROF.FP" TargetMode="External"/><Relationship Id="rId305" Type="http://schemas.openxmlformats.org/officeDocument/2006/relationships/hyperlink" Target="https://www.assets.signify.com/is/image/Signify/3_circuit_Square-ZRS750_TCPR_BK-AP?$highres$" TargetMode="External"/><Relationship Id="rId512" Type="http://schemas.openxmlformats.org/officeDocument/2006/relationships/hyperlink" Target="https://www.assets.signify.com/is/content/Signify/Installation-instructions-CoreLine-recessed-Gen4v2" TargetMode="External"/><Relationship Id="rId1142" Type="http://schemas.openxmlformats.org/officeDocument/2006/relationships/hyperlink" Target="https://www.assets.signify.com/is/content/Signify/MI-Coreline-Highbay-G6-PSD-PSU" TargetMode="External"/><Relationship Id="rId2400" Type="http://schemas.openxmlformats.org/officeDocument/2006/relationships/hyperlink" Target="https://www.assets.signify.com/is/content/Signify/929003480202_EU.cs_CZ.PROF.FP" TargetMode="External"/><Relationship Id="rId1002" Type="http://schemas.openxmlformats.org/officeDocument/2006/relationships/hyperlink" Target="https://www.assets.signify.com/is/image/Signify/CL-HB-G6-BY121P-PSU-PSD-RTP?$highres$" TargetMode="External"/><Relationship Id="rId1959" Type="http://schemas.openxmlformats.org/officeDocument/2006/relationships/hyperlink" Target="https://www.assets.signify.com/is/image/Signify/TLED_230V_10-5W-36W_160D_T8ND_PP?$highres$" TargetMode="External"/><Relationship Id="rId3174" Type="http://schemas.openxmlformats.org/officeDocument/2006/relationships/hyperlink" Target="https://www.assets.signify.com/is/image/Signify/LPPR1_TL-DCOL_YELLOW_G13?$highres$" TargetMode="External"/><Relationship Id="rId1819" Type="http://schemas.openxmlformats.org/officeDocument/2006/relationships/hyperlink" Target="https://www.assets.signify.com/is/content/Signify/929004242002_EU.cs_CZ.PROF.FP" TargetMode="External"/><Relationship Id="rId3381" Type="http://schemas.openxmlformats.org/officeDocument/2006/relationships/hyperlink" Target="https://www.assets.signify.com/is/image/Signify/LPPR1_CDM-TC_0001?$highres$" TargetMode="External"/><Relationship Id="rId2190" Type="http://schemas.openxmlformats.org/officeDocument/2006/relationships/hyperlink" Target="https://www.assets.signify.com/is/image/Signify/CorePro-LEDtube-HF-600mm-RTP?$highres$" TargetMode="External"/><Relationship Id="rId3034" Type="http://schemas.openxmlformats.org/officeDocument/2006/relationships/hyperlink" Target="https://www.assets.signify.com/is/image/Signify/MAS_LEDspotLV_D_20_100W_827_AR111_40D-SPP?$highres$" TargetMode="External"/><Relationship Id="rId3241" Type="http://schemas.openxmlformats.org/officeDocument/2006/relationships/hyperlink" Target="https://www.assets.signify.com/is/image/Signify/lppr1_son-pia_plus_e40?$highres$" TargetMode="External"/><Relationship Id="rId162" Type="http://schemas.openxmlformats.org/officeDocument/2006/relationships/hyperlink" Target="https://www.assets.signify.com/is/content/Signify/444170264921%20DN142B%20PSU%20Installation%20Instructions" TargetMode="External"/><Relationship Id="rId2050" Type="http://schemas.openxmlformats.org/officeDocument/2006/relationships/hyperlink" Target="https://www.assets.signify.com/is/image/Signify/ESSENTIAL_LEDtube_8_16W_G5_830_865_APR-SPP?$highres$" TargetMode="External"/><Relationship Id="rId3101" Type="http://schemas.openxmlformats.org/officeDocument/2006/relationships/hyperlink" Target="https://www.assets.signify.com/is/image/Signify/LED-60W-R7S-78mm-WH-RF-ND-SRT4-RTP?$highres$" TargetMode="External"/><Relationship Id="rId979" Type="http://schemas.openxmlformats.org/officeDocument/2006/relationships/hyperlink" Target="https://www.assets.signify.com/is/image/Signify/CoreLineHighbay_Gen5_BY121P-SPP?$highres$" TargetMode="External"/><Relationship Id="rId839" Type="http://schemas.openxmlformats.org/officeDocument/2006/relationships/hyperlink" Target="https://www.assets.signify.com/is/content/Signify/CoreLine%20waterproof%20WT120C%20G2%20PSU_2023%2005" TargetMode="External"/><Relationship Id="rId1469" Type="http://schemas.openxmlformats.org/officeDocument/2006/relationships/hyperlink" Target="https://www.assets.signify.com/is/content/Signify/LEDTForce_SONT_Installation_Guide-INI" TargetMode="External"/><Relationship Id="rId2867" Type="http://schemas.openxmlformats.org/officeDocument/2006/relationships/hyperlink" Target="https://www.assets.signify.com/is/image/Signify/LEDspot_Corepro_GU10_PAR16-SPP?$highres$" TargetMode="External"/><Relationship Id="rId1676" Type="http://schemas.openxmlformats.org/officeDocument/2006/relationships/hyperlink" Target="https://www.assets.signify.com/is/image/Signify/CorePro-LED-Urban-PLL-Mains-18W-RTP?$highres$" TargetMode="External"/><Relationship Id="rId1883" Type="http://schemas.openxmlformats.org/officeDocument/2006/relationships/hyperlink" Target="https://www.assets.signify.com/is/content/Signify/online-QIG-for-324166166411-MAS-LEDtube-INI" TargetMode="External"/><Relationship Id="rId2727" Type="http://schemas.openxmlformats.org/officeDocument/2006/relationships/hyperlink" Target="https://www.assets.signify.com/is/content/Signify/929002028192_EU.cs_CZ.PROF.FP" TargetMode="External"/><Relationship Id="rId2934" Type="http://schemas.openxmlformats.org/officeDocument/2006/relationships/hyperlink" Target="https://www.assets.signify.com/is/content/Signify/929001217862_EU.cs_CZ.PROF.FP" TargetMode="External"/><Relationship Id="rId906" Type="http://schemas.openxmlformats.org/officeDocument/2006/relationships/hyperlink" Target="https://www.assets.signify.com/is/content/Signify/911401850487_EU.cs_CZ.PROF.FP" TargetMode="External"/><Relationship Id="rId1329" Type="http://schemas.openxmlformats.org/officeDocument/2006/relationships/hyperlink" Target="https://www.assets.signify.com/is/content/Signify/442710336212_583_Coreline_Malaga_LED_BRP101_BRP102_MI" TargetMode="External"/><Relationship Id="rId1536" Type="http://schemas.openxmlformats.org/officeDocument/2006/relationships/hyperlink" Target="https://www.assets.signify.com/is/content/Signify/LEDTForce_HPL_2_NC_Installation_Guide-INI" TargetMode="External"/><Relationship Id="rId1743" Type="http://schemas.openxmlformats.org/officeDocument/2006/relationships/hyperlink" Target="https://www.assets.signify.com/is/image/Signify/SPPR1_MLED_APR_0014?$highres$" TargetMode="External"/><Relationship Id="rId1950" Type="http://schemas.openxmlformats.org/officeDocument/2006/relationships/hyperlink" Target="https://www.assets.signify.com/is/image/Signify/LEDtube_HF_600mm_8W_G13_830_1000lm-SPP?$highres$" TargetMode="External"/><Relationship Id="rId35" Type="http://schemas.openxmlformats.org/officeDocument/2006/relationships/hyperlink" Target="https://www.assets.signify.com/is/image/Signify/DN145B-G4-10S-PSU-RTP?$highres$" TargetMode="External"/><Relationship Id="rId1603" Type="http://schemas.openxmlformats.org/officeDocument/2006/relationships/hyperlink" Target="https://www.assets.signify.com/is/content/Signify/929004253002_EU.cs_CZ.PROF.FP" TargetMode="External"/><Relationship Id="rId1810" Type="http://schemas.openxmlformats.org/officeDocument/2006/relationships/hyperlink" Target="https://www.assets.signify.com/is/content/Signify/929001298502_EU.cs_CZ.PROF.FP" TargetMode="External"/><Relationship Id="rId3568" Type="http://schemas.openxmlformats.org/officeDocument/2006/relationships/hyperlink" Target="https://www.assets.signify.com/is/content/Signify/913700696066_EU.cs_CZ.PROF.FP" TargetMode="External"/><Relationship Id="rId489" Type="http://schemas.openxmlformats.org/officeDocument/2006/relationships/hyperlink" Target="https://www.assets.signify.com/is/content/Signify/CoreLine-panel-G6-Installation-Instructions-RC132V-BN" TargetMode="External"/><Relationship Id="rId696" Type="http://schemas.openxmlformats.org/officeDocument/2006/relationships/hyperlink" Target="https://www.assets.signify.com/is/image/Signify/WT120Z-TW-5x2-5-RTP?$highres$" TargetMode="External"/><Relationship Id="rId2377" Type="http://schemas.openxmlformats.org/officeDocument/2006/relationships/hyperlink" Target="https://www.assets.signify.com/is/image/Signify/LED_CLA_100WA60_E27_2700K_CL_UE_SRT4-SPP?$highres$" TargetMode="External"/><Relationship Id="rId2584" Type="http://schemas.openxmlformats.org/officeDocument/2006/relationships/hyperlink" Target="https://www.assets.signify.com/is/image/Signify/181101090g_rft?$highres$" TargetMode="External"/><Relationship Id="rId2791" Type="http://schemas.openxmlformats.org/officeDocument/2006/relationships/hyperlink" Target="https://www.assets.signify.com/is/content/Signify/CZ.cs_CZ.8718699771935" TargetMode="External"/><Relationship Id="rId3428" Type="http://schemas.openxmlformats.org/officeDocument/2006/relationships/hyperlink" Target="https://www.assets.signify.com/is/content/Signify/928108200630_EU.cs_CZ.PROF.FP" TargetMode="External"/><Relationship Id="rId349" Type="http://schemas.openxmlformats.org/officeDocument/2006/relationships/hyperlink" Target="https://www.assets.signify.com/is/content/Signify/910930009718_EU.cs_CZ.PROF.FP" TargetMode="External"/><Relationship Id="rId556" Type="http://schemas.openxmlformats.org/officeDocument/2006/relationships/hyperlink" Target="https://www.assets.signify.com/is/content/Signify/SlimBlendGen2-MI-30Sep2025" TargetMode="External"/><Relationship Id="rId763" Type="http://schemas.openxmlformats.org/officeDocument/2006/relationships/hyperlink" Target="https://www.assets.signify.com/is/content/Signify/910505100069_EU.cs_CZ.PROF.FP" TargetMode="External"/><Relationship Id="rId1186" Type="http://schemas.openxmlformats.org/officeDocument/2006/relationships/hyperlink" Target="https://www.assets.signify.com/is/image/Signify/CoreLine_tempo%20small%20gen2-BVP111_DGR-SPP-2?$highres$" TargetMode="External"/><Relationship Id="rId1393" Type="http://schemas.openxmlformats.org/officeDocument/2006/relationships/hyperlink" Target="https://www.assets.signify.com/is/content/Signify/911401874983_EU.cs_CZ.PROF.FP" TargetMode="External"/><Relationship Id="rId2237" Type="http://schemas.openxmlformats.org/officeDocument/2006/relationships/hyperlink" Target="https://www.assets.signify.com/is/image/Signify/MAS_LEDstrip_5M-SPP?$highres$" TargetMode="External"/><Relationship Id="rId2444" Type="http://schemas.openxmlformats.org/officeDocument/2006/relationships/hyperlink" Target="https://www.assets.signify.com/is/content/Signify/929003059302_EU.cs_CZ.PROF.FP" TargetMode="External"/><Relationship Id="rId209" Type="http://schemas.openxmlformats.org/officeDocument/2006/relationships/hyperlink" Target="https://www.assets.signify.com/is/content/Signify/127075007928_Release_CoreLine%20Recessed%20Spot%20gen2_D78-1200lm%20PSR_manual" TargetMode="External"/><Relationship Id="rId416" Type="http://schemas.openxmlformats.org/officeDocument/2006/relationships/hyperlink" Target="https://www.assets.signify.com/is/image/Signify/CoreLine-recessed-G4-W60L60-All-in-logo-RTP?$highres$" TargetMode="External"/><Relationship Id="rId970" Type="http://schemas.openxmlformats.org/officeDocument/2006/relationships/hyperlink" Target="https://www.assets.signify.com/is/image/Signify/CoreLineHighbay_Gen5_BY121P-SPP?$highres$" TargetMode="External"/><Relationship Id="rId1046" Type="http://schemas.openxmlformats.org/officeDocument/2006/relationships/hyperlink" Target="https://www.assets.signify.com/is/content/Signify/911401630508_EU.cs_CZ.PROF.FP" TargetMode="External"/><Relationship Id="rId1253" Type="http://schemas.openxmlformats.org/officeDocument/2006/relationships/hyperlink" Target="https://www.assets.signify.com/is/content/Signify/Mounting-instruction-Ledinaire-Floodlight-All-in-with-sensor" TargetMode="External"/><Relationship Id="rId2651" Type="http://schemas.openxmlformats.org/officeDocument/2006/relationships/hyperlink" Target="https://www.assets.signify.com/is/content/Signify/929003774047_EU.cs_CZ.PROF.FP" TargetMode="External"/><Relationship Id="rId623" Type="http://schemas.openxmlformats.org/officeDocument/2006/relationships/hyperlink" Target="https://www.assets.signify.com/is/content/Signify/FastSet_SM155C-MI_FINAL" TargetMode="External"/><Relationship Id="rId830" Type="http://schemas.openxmlformats.org/officeDocument/2006/relationships/hyperlink" Target="https://www.assets.signify.com/is/content/Signify/CoreLine%20waterproof%20WT120C%20G2%20PSU_2023%2005" TargetMode="External"/><Relationship Id="rId1460" Type="http://schemas.openxmlformats.org/officeDocument/2006/relationships/hyperlink" Target="https://www.assets.signify.com/is/content/Signify/929003467612_EU.cs_CZ.PROF.FP" TargetMode="External"/><Relationship Id="rId2304" Type="http://schemas.openxmlformats.org/officeDocument/2006/relationships/hyperlink" Target="https://www.assets.signify.com/is/image/Signify/CorePro_LEDstrip_5M-SPP?$highres$" TargetMode="External"/><Relationship Id="rId2511" Type="http://schemas.openxmlformats.org/officeDocument/2006/relationships/hyperlink" Target="https://www.assets.signify.com/is/image/Signify/LED_classic_A67_E27_FR-POS2A-SPP?$highres$" TargetMode="External"/><Relationship Id="rId1113" Type="http://schemas.openxmlformats.org/officeDocument/2006/relationships/hyperlink" Target="https://www.assets.signify.com/is/content/Signify/Coreline-Highbay-G5-MI-PSU-PSD" TargetMode="External"/><Relationship Id="rId1320" Type="http://schemas.openxmlformats.org/officeDocument/2006/relationships/hyperlink" Target="https://www.assets.signify.com/is/content/Signify/441510926510-583_Ledinaire%20%28Smart%20Bright%29%20Street%20Light_BRP056-BRP062_MI;https:/www.assets.signify.com/is/content/Signify/MI%20sheet%20Europe_13_10_20" TargetMode="External"/><Relationship Id="rId3078" Type="http://schemas.openxmlformats.org/officeDocument/2006/relationships/hyperlink" Target="https://www.assets.signify.com/is/content/Signify/929003779202_EU.cs_CZ.PROF.FP" TargetMode="External"/><Relationship Id="rId3285" Type="http://schemas.openxmlformats.org/officeDocument/2006/relationships/hyperlink" Target="https://www.assets.signify.com/is/image/Signify/LPPR1_SDW-T_35W_PG12-1?$highres$" TargetMode="External"/><Relationship Id="rId3492" Type="http://schemas.openxmlformats.org/officeDocument/2006/relationships/hyperlink" Target="https://www.assets.signify.com/is/image/Signify/GPPR1_HFSIITL5_0005?$highres$" TargetMode="External"/><Relationship Id="rId2094" Type="http://schemas.openxmlformats.org/officeDocument/2006/relationships/hyperlink" Target="https://www.assets.signify.com/is/content/Signify/929001908802_EU.cs_CZ.PROF.FP" TargetMode="External"/><Relationship Id="rId3145" Type="http://schemas.openxmlformats.org/officeDocument/2006/relationships/hyperlink" Target="https://www.assets.signify.com/is/image/Signify/LPPR1_IRPR38_0001?$highres$" TargetMode="External"/><Relationship Id="rId3352" Type="http://schemas.openxmlformats.org/officeDocument/2006/relationships/hyperlink" Target="https://www.assets.signify.com/is/content/Signify/928083105125_EU.cs_CZ.PROF.FP" TargetMode="External"/><Relationship Id="rId273" Type="http://schemas.openxmlformats.org/officeDocument/2006/relationships/hyperlink" Target="https://www.assets.signify.com/is/content/Signify/911401846187_EU.cs_CZ.PROF.FP" TargetMode="External"/><Relationship Id="rId480" Type="http://schemas.openxmlformats.org/officeDocument/2006/relationships/hyperlink" Target="https://www.assets.signify.com/is/content/Signify/Ledinaire-panel-G5-Mounting-Instructions-Connector-Finalv4" TargetMode="External"/><Relationship Id="rId2161" Type="http://schemas.openxmlformats.org/officeDocument/2006/relationships/hyperlink" Target="https://www.assets.signify.com/is/content/Signify/929002352102_EU.cs_CZ.PROF.FP" TargetMode="External"/><Relationship Id="rId3005" Type="http://schemas.openxmlformats.org/officeDocument/2006/relationships/hyperlink" Target="https://www.assets.signify.com/is/content/Signify/929002492502_EU.cs_CZ.PROF.FP" TargetMode="External"/><Relationship Id="rId3212" Type="http://schemas.openxmlformats.org/officeDocument/2006/relationships/hyperlink" Target="https://www.assets.signify.com/is/content/Signify/928001503340_EU.cs_CZ.PROF.FP" TargetMode="External"/><Relationship Id="rId133" Type="http://schemas.openxmlformats.org/officeDocument/2006/relationships/hyperlink" Target="https://www.assets.signify.com/is/content/Signify/911401897482_EU.cs_CZ.PROF.FP" TargetMode="External"/><Relationship Id="rId340" Type="http://schemas.openxmlformats.org/officeDocument/2006/relationships/hyperlink" Target="https://www.assets.signify.com/is/content/Signify/910500188915_EU.cs_CZ.PROF.FP" TargetMode="External"/><Relationship Id="rId2021" Type="http://schemas.openxmlformats.org/officeDocument/2006/relationships/hyperlink" Target="https://www.assets.signify.com/is/content/Signify/929001869202_EU.cs_CZ.PROF.FP" TargetMode="External"/><Relationship Id="rId200" Type="http://schemas.openxmlformats.org/officeDocument/2006/relationships/hyperlink" Target="https://www.assets.signify.com/is/content/Signify/127075007939_Release_CoreLine%20Recessed%20Spot%20gen2_D78-650_900lm%20PSR_manual" TargetMode="External"/><Relationship Id="rId2978" Type="http://schemas.openxmlformats.org/officeDocument/2006/relationships/hyperlink" Target="https://www.assets.signify.com/is/content/Signify/929003079002_EU.cs_CZ.PROF.FP" TargetMode="External"/><Relationship Id="rId1787" Type="http://schemas.openxmlformats.org/officeDocument/2006/relationships/hyperlink" Target="https://www.assets.signify.com/is/image/Signify/LEDtube_PRO_1200mm_12W_G13_850_1800lm-SPP?$highres$" TargetMode="External"/><Relationship Id="rId1994" Type="http://schemas.openxmlformats.org/officeDocument/2006/relationships/hyperlink" Target="https://www.assets.signify.com/is/image/Signify/LEDtube_T8_G13_MAS1-SPP?$highres$" TargetMode="External"/><Relationship Id="rId2838" Type="http://schemas.openxmlformats.org/officeDocument/2006/relationships/hyperlink" Target="https://www.assets.signify.com/is/content/Signify/929003796002_EU.cs_CZ.PROF.FP" TargetMode="External"/><Relationship Id="rId79" Type="http://schemas.openxmlformats.org/officeDocument/2006/relationships/hyperlink" Target="https://www.assets.signify.com/is/content/Signify/929003313002_EU.cs_CZ.PROF.FP" TargetMode="External"/><Relationship Id="rId1647" Type="http://schemas.openxmlformats.org/officeDocument/2006/relationships/hyperlink" Target="https://www.assets.signify.com/is/content/Signify/LEDtube_PLL_HF_Installation_Guide-INI" TargetMode="External"/><Relationship Id="rId1854" Type="http://schemas.openxmlformats.org/officeDocument/2006/relationships/hyperlink" Target="https://www.assets.signify.com/is/content/Signify/929003746102_EU.cs_CZ.PROF.FP" TargetMode="External"/><Relationship Id="rId2905" Type="http://schemas.openxmlformats.org/officeDocument/2006/relationships/hyperlink" Target="https://www.assets.signify.com/is/image/Signify/LEDspot_25W_GU10_830_36D-SPP?$highres$" TargetMode="External"/><Relationship Id="rId1507" Type="http://schemas.openxmlformats.org/officeDocument/2006/relationships/hyperlink" Target="https://www.assets.signify.com/is/image/Signify/LEDTForce_MAS_HPL_ED90_E27-SPP?$highres$" TargetMode="External"/><Relationship Id="rId1714" Type="http://schemas.openxmlformats.org/officeDocument/2006/relationships/hyperlink" Target="https://www.assets.signify.com/is/content/Signify/929003731802_EU.cs_CZ.PROF.FP" TargetMode="External"/><Relationship Id="rId1921" Type="http://schemas.openxmlformats.org/officeDocument/2006/relationships/hyperlink" Target="https://www.assets.signify.com/is/content/Signify/online-QIG-for-324166183191-Corepro-LEDtube-INI" TargetMode="External"/><Relationship Id="rId2488" Type="http://schemas.openxmlformats.org/officeDocument/2006/relationships/hyperlink" Target="https://www.assets.signify.com/is/content/Signify/929002372602_EU.cs_CZ.PROF.FP" TargetMode="External"/><Relationship Id="rId1297" Type="http://schemas.openxmlformats.org/officeDocument/2006/relationships/hyperlink" Target="https://www.assets.signify.com/is/image/Signify/CoreLine_Malaga_LED-BRP102-SPP?$highres$" TargetMode="External"/><Relationship Id="rId2695" Type="http://schemas.openxmlformats.org/officeDocument/2006/relationships/hyperlink" Target="https://www.assets.signify.com/is/image/Signify/MZD_LEDCLA_25W_B35_E14-SPP?$highres$" TargetMode="External"/><Relationship Id="rId3539" Type="http://schemas.openxmlformats.org/officeDocument/2006/relationships/hyperlink" Target="https://www.assets.signify.com/is/image/Signify/GPPR1_MTL-SHRD_0002?$highres$" TargetMode="External"/><Relationship Id="rId667" Type="http://schemas.openxmlformats.org/officeDocument/2006/relationships/hyperlink" Target="https://www.assets.signify.com/is/image/Signify/CoreLine_Waterproof_WT120C%20G2%20L1500%20PSU%20-%20SPP?$highres$" TargetMode="External"/><Relationship Id="rId874" Type="http://schemas.openxmlformats.org/officeDocument/2006/relationships/hyperlink" Target="https://www.assets.signify.com/is/image/Signify/Ledinaire%20Batten_BN021_L600_SPP-01?$highres$" TargetMode="External"/><Relationship Id="rId2348" Type="http://schemas.openxmlformats.org/officeDocument/2006/relationships/hyperlink" Target="https://www.assets.signify.com/is/image/Signify/LS_mounting_clips_IP20-EU-SPP?$highres$" TargetMode="External"/><Relationship Id="rId2555" Type="http://schemas.openxmlformats.org/officeDocument/2006/relationships/hyperlink" Target="https://www.assets.signify.com/is/image/Signify/LED_A60_40W_1800K_E27_NDSRT_Amber_1PF-SPP?$highres$" TargetMode="External"/><Relationship Id="rId2762" Type="http://schemas.openxmlformats.org/officeDocument/2006/relationships/hyperlink" Target="https://www.assets.signify.com/is/image/Signify/LED_60W_P48_E14_WW_FR_ND_1SRT4_1-SPP?$highres$" TargetMode="External"/><Relationship Id="rId3606" Type="http://schemas.openxmlformats.org/officeDocument/2006/relationships/hyperlink" Target="https://www.assets.signify.com/is/image/Signify/GPPR1_SKD_0001?$highres$" TargetMode="External"/><Relationship Id="rId527" Type="http://schemas.openxmlformats.org/officeDocument/2006/relationships/hyperlink" Target="https://www.assets.signify.com/is/image/Signify/RC059Z-SMB-W60L60-overview?$highres$" TargetMode="External"/><Relationship Id="rId734" Type="http://schemas.openxmlformats.org/officeDocument/2006/relationships/hyperlink" Target="https://www.assets.signify.com/is/content/Signify/911401807985_EU.cs_CZ.PROF.FP" TargetMode="External"/><Relationship Id="rId941" Type="http://schemas.openxmlformats.org/officeDocument/2006/relationships/hyperlink" Target="https://www.assets.signify.com/is/content/Signify/BN126C%20G4-MI-PSU_V4_2023%2005" TargetMode="External"/><Relationship Id="rId1157" Type="http://schemas.openxmlformats.org/officeDocument/2006/relationships/hyperlink" Target="https://www.assets.signify.com/is/content/Signify/MI-Coreline-Highbay-G6-PSD-PSU" TargetMode="External"/><Relationship Id="rId1364" Type="http://schemas.openxmlformats.org/officeDocument/2006/relationships/hyperlink" Target="https://www.assets.signify.com/is/image/Signify/PILA_Waterproof%20Classic%201200%2045?$highres$" TargetMode="External"/><Relationship Id="rId1571" Type="http://schemas.openxmlformats.org/officeDocument/2006/relationships/hyperlink" Target="https://www.assets.signify.com/is/image/Signify/LEDtube_CorePro_PLS_EM_5W_G23_830_12D_ND-SPP?$highres$" TargetMode="External"/><Relationship Id="rId2208" Type="http://schemas.openxmlformats.org/officeDocument/2006/relationships/hyperlink" Target="https://www.assets.signify.com/is/content/Signify/929003774402_EU.cs_CZ.PROF.FP" TargetMode="External"/><Relationship Id="rId2415" Type="http://schemas.openxmlformats.org/officeDocument/2006/relationships/hyperlink" Target="https://www.assets.signify.com/is/image/Signify/LED_classic_100W_A60_E27_CL_WGD90_SRT4_1-SPP?$highres$" TargetMode="External"/><Relationship Id="rId2622" Type="http://schemas.openxmlformats.org/officeDocument/2006/relationships/hyperlink" Target="https://www.assets.signify.com/is/content/Signify/929003564108_EU.cs_CZ.PROF.FP" TargetMode="External"/><Relationship Id="rId70" Type="http://schemas.openxmlformats.org/officeDocument/2006/relationships/hyperlink" Target="https://www.assets.signify.com/is/image/Signify/CoreLine_Recessed_Spot-RS141B_Adjustable_ALU-SPP?$highres$" TargetMode="External"/><Relationship Id="rId801" Type="http://schemas.openxmlformats.org/officeDocument/2006/relationships/hyperlink" Target="https://www.assets.signify.com/is/content/Signify/Ledinaire_Waterproof_WT060C-MI_v2023%2003" TargetMode="External"/><Relationship Id="rId1017" Type="http://schemas.openxmlformats.org/officeDocument/2006/relationships/hyperlink" Target="https://www.assets.signify.com/is/image/Signify/CL-HB-G6-BY122P-PSU-PSD-RTP?$highres$" TargetMode="External"/><Relationship Id="rId1224" Type="http://schemas.openxmlformats.org/officeDocument/2006/relationships/hyperlink" Target="https://www.assets.signify.com/is/content/Signify/912300060470_EU.cs_CZ.PROF.FP" TargetMode="External"/><Relationship Id="rId1431" Type="http://schemas.openxmlformats.org/officeDocument/2006/relationships/hyperlink" Target="https://www.assets.signify.com/is/content/Signify/929003730802_EU.cs_CZ.PROF.FP" TargetMode="External"/><Relationship Id="rId3189" Type="http://schemas.openxmlformats.org/officeDocument/2006/relationships/hyperlink" Target="https://www.assets.signify.com/is/content/Signify/928048501505_EU.cs_CZ.PROF.FP" TargetMode="External"/><Relationship Id="rId3396" Type="http://schemas.openxmlformats.org/officeDocument/2006/relationships/hyperlink" Target="https://www.assets.signify.com/is/content/Signify/928183505130_EU.cs_CZ.PROF.FP" TargetMode="External"/><Relationship Id="rId3049" Type="http://schemas.openxmlformats.org/officeDocument/2006/relationships/hyperlink" Target="https://www.assets.signify.com/is/image/Signify/MAS_LEDspotLV_D_20_100W_827_AR111_40D-SPP?$highres$" TargetMode="External"/><Relationship Id="rId3256" Type="http://schemas.openxmlformats.org/officeDocument/2006/relationships/hyperlink" Target="https://www.assets.signify.com/is/content/Signify/928486700091_EU.cs_CZ.PROF.FP" TargetMode="External"/><Relationship Id="rId3463" Type="http://schemas.openxmlformats.org/officeDocument/2006/relationships/hyperlink" Target="https://www.assets.signify.com/is/image/Signify/HF-P_136_TL-D_III_IDC_PP?$highres$" TargetMode="External"/><Relationship Id="rId177" Type="http://schemas.openxmlformats.org/officeDocument/2006/relationships/hyperlink" Target="https://www.assets.signify.com/is/content/Signify/CoreLine-SlimDownlight-DN145B-INI" TargetMode="External"/><Relationship Id="rId384" Type="http://schemas.openxmlformats.org/officeDocument/2006/relationships/hyperlink" Target="https://www.assets.signify.com/is/image/Signify/Ledinaire_panel_G5_60x120-SPP?$highres$" TargetMode="External"/><Relationship Id="rId591" Type="http://schemas.openxmlformats.org/officeDocument/2006/relationships/hyperlink" Target="https://www.assets.signify.com/is/content/Signify/911401881981_EU.cs_CZ.PROF.FP" TargetMode="External"/><Relationship Id="rId2065" Type="http://schemas.openxmlformats.org/officeDocument/2006/relationships/hyperlink" Target="https://www.assets.signify.com/is/image/Signify/ESSENTIAL_LEDtube_8_16W_G5_830_865_APR-SPP?$highres$" TargetMode="External"/><Relationship Id="rId2272" Type="http://schemas.openxmlformats.org/officeDocument/2006/relationships/hyperlink" Target="https://www.assets.signify.com/is/content/Signify/929002698002_EU.cs_CZ.PROF.FP" TargetMode="External"/><Relationship Id="rId3116" Type="http://schemas.openxmlformats.org/officeDocument/2006/relationships/hyperlink" Target="https://www.assets.signify.com/is/content/Signify/929002495102_EU.cs_CZ.PROF.FP" TargetMode="External"/><Relationship Id="rId244" Type="http://schemas.openxmlformats.org/officeDocument/2006/relationships/hyperlink" Target="https://www.assets.signify.com/is/content/Signify/912401483522_EU.cs_CZ.PROF.FP" TargetMode="External"/><Relationship Id="rId1081" Type="http://schemas.openxmlformats.org/officeDocument/2006/relationships/hyperlink" Target="https://www.assets.signify.com/is/content/Signify/911401556245_EU.cs_CZ.PROF.FP" TargetMode="External"/><Relationship Id="rId3323" Type="http://schemas.openxmlformats.org/officeDocument/2006/relationships/hyperlink" Target="https://www.assets.signify.com/is/image/Signify/lppr1_cdo-et_e27?$highres$" TargetMode="External"/><Relationship Id="rId3530" Type="http://schemas.openxmlformats.org/officeDocument/2006/relationships/hyperlink" Target="https://www.assets.signify.com/is/content/Signify/913700630866_EU.cs_CZ.PROF.FP" TargetMode="External"/><Relationship Id="rId451" Type="http://schemas.openxmlformats.org/officeDocument/2006/relationships/hyperlink" Target="https://www.assets.signify.com/is/content/Signify/911401891285_EU.cs_CZ.PROF.FP" TargetMode="External"/><Relationship Id="rId2132" Type="http://schemas.openxmlformats.org/officeDocument/2006/relationships/hyperlink" Target="https://www.assets.signify.com/is/image/Signify/LEDtube_1200mm_17W_G5-SPP?$highres$" TargetMode="External"/><Relationship Id="rId104" Type="http://schemas.openxmlformats.org/officeDocument/2006/relationships/hyperlink" Target="https://www.assets.signify.com/is/content/Signify/910505103590_EU.cs_CZ.PROF.FP" TargetMode="External"/><Relationship Id="rId311" Type="http://schemas.openxmlformats.org/officeDocument/2006/relationships/hyperlink" Target="https://www.assets.signify.com/is/image/Signify/3_circuit_Square-ZRS750_ICP_WH-AP?$highres$" TargetMode="External"/><Relationship Id="rId1898" Type="http://schemas.openxmlformats.org/officeDocument/2006/relationships/hyperlink" Target="https://www.assets.signify.com/is/content/Signify/online-QIG-for-324166174411-MAS-Corepro-LEDtube-INI" TargetMode="External"/><Relationship Id="rId2949" Type="http://schemas.openxmlformats.org/officeDocument/2006/relationships/hyperlink" Target="https://www.assets.signify.com/is/content/Signify/929002981102_EU.cs_CZ.PROF.FP" TargetMode="External"/><Relationship Id="rId1758" Type="http://schemas.openxmlformats.org/officeDocument/2006/relationships/hyperlink" Target="https://www.assets.signify.com/is/image/Signify/LEDtube_220-240V_G13_2ft-SPP?$highres$" TargetMode="External"/><Relationship Id="rId2809" Type="http://schemas.openxmlformats.org/officeDocument/2006/relationships/hyperlink" Target="https://www.assets.signify.com/is/content/Signify/929003486202_EU.cs_CZ.PROF.FP" TargetMode="External"/><Relationship Id="rId1965" Type="http://schemas.openxmlformats.org/officeDocument/2006/relationships/hyperlink" Target="https://www.assets.signify.com/is/content/Signify/929001393332_EU.cs_CZ.PROF.FP" TargetMode="External"/><Relationship Id="rId3180" Type="http://schemas.openxmlformats.org/officeDocument/2006/relationships/hyperlink" Target="https://www.assets.signify.com/is/image/Signify/LPPR1_TL-DCOL_BLUE_G13?$highres$" TargetMode="External"/><Relationship Id="rId1618" Type="http://schemas.openxmlformats.org/officeDocument/2006/relationships/hyperlink" Target="https://www.assets.signify.com/is/content/Signify/929003758102_EU.cs_CZ.PROF.FP" TargetMode="External"/><Relationship Id="rId1825" Type="http://schemas.openxmlformats.org/officeDocument/2006/relationships/hyperlink" Target="https://www.assets.signify.com/is/content/Signify/929004242302_EU.cs_CZ.PROF.FP" TargetMode="External"/><Relationship Id="rId3040" Type="http://schemas.openxmlformats.org/officeDocument/2006/relationships/hyperlink" Target="https://www.assets.signify.com/is/image/Signify/MAS_LEDspotLV_D_20_100W_827_AR111_40D-SPP?$highres$" TargetMode="External"/><Relationship Id="rId2599" Type="http://schemas.openxmlformats.org/officeDocument/2006/relationships/hyperlink" Target="https://www.assets.signify.com/is/image/Signify/LEDbulb_12-80W_E27_A60_730_FR_130D-SPP?$highres$" TargetMode="External"/><Relationship Id="rId778" Type="http://schemas.openxmlformats.org/officeDocument/2006/relationships/hyperlink" Target="https://www.assets.signify.com/is/content/Signify/911401816787_EU.cs_CZ.PROF.FP" TargetMode="External"/><Relationship Id="rId985" Type="http://schemas.openxmlformats.org/officeDocument/2006/relationships/hyperlink" Target="https://www.assets.signify.com/is/image/Signify/CoreLineHighbay_Gen5_BY122P-SPP?$highres$" TargetMode="External"/><Relationship Id="rId2459" Type="http://schemas.openxmlformats.org/officeDocument/2006/relationships/hyperlink" Target="https://www.assets.signify.com/is/image/Signify/LED_BulbsBulb_A67_100W_1521lm_2700K_E27_NDFrosted-SPP?$highres$" TargetMode="External"/><Relationship Id="rId2666" Type="http://schemas.openxmlformats.org/officeDocument/2006/relationships/hyperlink" Target="https://www.assets.signify.com/is/image/Signify/LED_classic_40W_B35_E27_CL_WGD90_SRT4_1-SPP?$highres$" TargetMode="External"/><Relationship Id="rId2873" Type="http://schemas.openxmlformats.org/officeDocument/2006/relationships/hyperlink" Target="https://www.assets.signify.com/is/image/Signify/LEDSpots_PAR16_GU10-SPP?$highres$" TargetMode="External"/><Relationship Id="rId638" Type="http://schemas.openxmlformats.org/officeDocument/2006/relationships/hyperlink" Target="https://www.assets.signify.com/is/image/Signify/L1200?$highres$" TargetMode="External"/><Relationship Id="rId845" Type="http://schemas.openxmlformats.org/officeDocument/2006/relationships/hyperlink" Target="https://www.assets.signify.com/is/content/Signify/Installation%20instruction_CoreLine%20waterproof%20WT120C%20standard_2023%2005" TargetMode="External"/><Relationship Id="rId1268" Type="http://schemas.openxmlformats.org/officeDocument/2006/relationships/hyperlink" Target="https://www.assets.signify.com/is/content/Signify/MI_Coreline%20tempo%20small%20gen2" TargetMode="External"/><Relationship Id="rId1475" Type="http://schemas.openxmlformats.org/officeDocument/2006/relationships/hyperlink" Target="https://www.assets.signify.com/is/image/Signify/LEDTForce_ED75_E27-SPP?$highres$" TargetMode="External"/><Relationship Id="rId1682" Type="http://schemas.openxmlformats.org/officeDocument/2006/relationships/hyperlink" Target="https://www.assets.signify.com/is/content/Signify/online-QIG-for-324166115861-Installation-INI" TargetMode="External"/><Relationship Id="rId2319" Type="http://schemas.openxmlformats.org/officeDocument/2006/relationships/hyperlink" Target="https://www.assets.signify.com/is/content/Signify/929002695502_EU.cs_CZ.PROF.FP" TargetMode="External"/><Relationship Id="rId2526" Type="http://schemas.openxmlformats.org/officeDocument/2006/relationships/hyperlink" Target="https://www.assets.signify.com/is/content/Signify/CZ.cs_CZ.8718699764616" TargetMode="External"/><Relationship Id="rId2733" Type="http://schemas.openxmlformats.org/officeDocument/2006/relationships/hyperlink" Target="https://www.assets.signify.com/is/content/Signify/929001238792_EU.cs_CZ.PROF.FP" TargetMode="External"/><Relationship Id="rId705" Type="http://schemas.openxmlformats.org/officeDocument/2006/relationships/hyperlink" Target="https://www.assets.signify.com/is/image/Signify/WT210Z%20SW2?$highres$" TargetMode="External"/><Relationship Id="rId1128" Type="http://schemas.openxmlformats.org/officeDocument/2006/relationships/hyperlink" Target="https://www.assets.signify.com/is/content/Signify/Coreline-Highbay-G5-MI-PSU-PSD" TargetMode="External"/><Relationship Id="rId1335" Type="http://schemas.openxmlformats.org/officeDocument/2006/relationships/hyperlink" Target="https://www.assets.signify.com/is/image/Signify/8718699681036_p0-APP?$highres$" TargetMode="External"/><Relationship Id="rId1542" Type="http://schemas.openxmlformats.org/officeDocument/2006/relationships/hyperlink" Target="https://www.assets.signify.com/is/image/Signify/LEDTForce_Core_Tshape_E27_FR_1-SPP?$highres$" TargetMode="External"/><Relationship Id="rId2940" Type="http://schemas.openxmlformats.org/officeDocument/2006/relationships/hyperlink" Target="https://www.assets.signify.com/is/content/Signify/929001215232_EU.cs_CZ.PROF.FP" TargetMode="External"/><Relationship Id="rId912" Type="http://schemas.openxmlformats.org/officeDocument/2006/relationships/hyperlink" Target="https://www.assets.signify.com/is/content/Signify/911401834584_EU.cs_CZ.PROF.FP" TargetMode="External"/><Relationship Id="rId2800" Type="http://schemas.openxmlformats.org/officeDocument/2006/relationships/hyperlink" Target="https://www.assets.signify.com/is/image/Signify/LED_Classic_75W_PAR30S_WW_25D_D_1PF_4_S-SPP?$highres$" TargetMode="External"/><Relationship Id="rId41" Type="http://schemas.openxmlformats.org/officeDocument/2006/relationships/hyperlink" Target="https://www.assets.signify.com/is/image/Signify/Coreline_SlimDownlight-DN145C_20S_SPP?$highres$" TargetMode="External"/><Relationship Id="rId1402" Type="http://schemas.openxmlformats.org/officeDocument/2006/relationships/hyperlink" Target="https://www.assets.signify.com/is/content/Signify/Installation-Instructions-PILA-Floodlight-Gen2" TargetMode="External"/><Relationship Id="rId288" Type="http://schemas.openxmlformats.org/officeDocument/2006/relationships/hyperlink" Target="https://www.assets.signify.com/is/image/Signify/Coreline%20Projector_gen2_ST151T_BK_%2030S_SPP2?$highres$" TargetMode="External"/><Relationship Id="rId3367" Type="http://schemas.openxmlformats.org/officeDocument/2006/relationships/hyperlink" Target="https://www.assets.signify.com/is/content/Signify/928185205131_EU.cs_CZ.PROF.FP" TargetMode="External"/><Relationship Id="rId3574" Type="http://schemas.openxmlformats.org/officeDocument/2006/relationships/hyperlink" Target="https://www.assets.signify.com/is/content/Signify/913700653266_EU.cs_CZ.PROF.FP" TargetMode="External"/><Relationship Id="rId495" Type="http://schemas.openxmlformats.org/officeDocument/2006/relationships/hyperlink" Target="https://www.assets.signify.com/is/content/Signify/CoreLine-panel-G6-Installation-Instructions-RC132V-BN" TargetMode="External"/><Relationship Id="rId2176" Type="http://schemas.openxmlformats.org/officeDocument/2006/relationships/hyperlink" Target="https://www.assets.signify.com/is/content/Signify/LEDtube_Installation_Guide_HF_2-INI" TargetMode="External"/><Relationship Id="rId2383" Type="http://schemas.openxmlformats.org/officeDocument/2006/relationships/hyperlink" Target="https://www.assets.signify.com/is/content/Signify/929003702502_EU.cs_CZ.PROF.FP" TargetMode="External"/><Relationship Id="rId2590" Type="http://schemas.openxmlformats.org/officeDocument/2006/relationships/hyperlink" Target="https://www.assets.signify.com/is/content/Signify/929001901402_EU.cs_CZ.PROF.FP" TargetMode="External"/><Relationship Id="rId3227" Type="http://schemas.openxmlformats.org/officeDocument/2006/relationships/hyperlink" Target="https://www.assets.signify.com/is/content/Signify/928392220230_EU.cs_CZ.PROF.FP" TargetMode="External"/><Relationship Id="rId3434" Type="http://schemas.openxmlformats.org/officeDocument/2006/relationships/hyperlink" Target="https://www.assets.signify.com/is/content/Signify/928096505330_EU.cs_CZ.PROF.FP" TargetMode="External"/><Relationship Id="rId148" Type="http://schemas.openxmlformats.org/officeDocument/2006/relationships/hyperlink" Target="https://www.assets.signify.com/is/content/Signify/Downlight_DN065B_G4_324165985691_V2_Online-INI" TargetMode="External"/><Relationship Id="rId355" Type="http://schemas.openxmlformats.org/officeDocument/2006/relationships/hyperlink" Target="https://www.assets.signify.com/is/content/Signify/MI%20CoreLine%20Projector%20gen2_ST151T-INI%20Sep%202021" TargetMode="External"/><Relationship Id="rId562" Type="http://schemas.openxmlformats.org/officeDocument/2006/relationships/hyperlink" Target="https://www.assets.signify.com/is/image/Signify/Ledinaire-surface-mounted-G2-W20L120-NOC-RTP?$highres$" TargetMode="External"/><Relationship Id="rId1192" Type="http://schemas.openxmlformats.org/officeDocument/2006/relationships/hyperlink" Target="https://www.assets.signify.com/is/image/Signify/Coreline_Tempo_Medium-BVP125_Led120-SPP?$highres$" TargetMode="External"/><Relationship Id="rId2036" Type="http://schemas.openxmlformats.org/officeDocument/2006/relationships/hyperlink" Target="https://www.assets.signify.com/is/content/Signify/LEDtube_Installation_Guide_UN-INI" TargetMode="External"/><Relationship Id="rId2243" Type="http://schemas.openxmlformats.org/officeDocument/2006/relationships/hyperlink" Target="https://www.assets.signify.com/is/image/Signify/MAS_LEDstrip_5M-SPP?$highres$" TargetMode="External"/><Relationship Id="rId2450" Type="http://schemas.openxmlformats.org/officeDocument/2006/relationships/hyperlink" Target="https://www.assets.signify.com/is/content/Signify/929003527202_EU.cs_CZ.PROF.FP" TargetMode="External"/><Relationship Id="rId3501" Type="http://schemas.openxmlformats.org/officeDocument/2006/relationships/hyperlink" Target="https://www.assets.signify.com/is/image/Signify/HF-P_2_14-35_TL5_HE_III_PP?$highres$" TargetMode="External"/><Relationship Id="rId215" Type="http://schemas.openxmlformats.org/officeDocument/2006/relationships/hyperlink" Target="https://www.assets.signify.com/is/image/Signify/Emergency-Surface-Mount-Downlight-EM152C-SPP?$highres$" TargetMode="External"/><Relationship Id="rId422" Type="http://schemas.openxmlformats.org/officeDocument/2006/relationships/hyperlink" Target="https://www.assets.signify.com/is/content/Signify/911401562843_EU.cs_CZ.PROF.FP" TargetMode="External"/><Relationship Id="rId1052" Type="http://schemas.openxmlformats.org/officeDocument/2006/relationships/hyperlink" Target="https://www.assets.signify.com/is/content/Signify/911401629508_EU.cs_CZ.PROF.FP" TargetMode="External"/><Relationship Id="rId2103" Type="http://schemas.openxmlformats.org/officeDocument/2006/relationships/hyperlink" Target="https://www.assets.signify.com/is/content/Signify/LEDtube_Installation_Guide_T5-INI" TargetMode="External"/><Relationship Id="rId2310" Type="http://schemas.openxmlformats.org/officeDocument/2006/relationships/hyperlink" Target="https://www.assets.signify.com/is/image/Signify/CorePro_LEDstrip_5M-SPP?$highres$" TargetMode="External"/><Relationship Id="rId1869" Type="http://schemas.openxmlformats.org/officeDocument/2006/relationships/hyperlink" Target="https://www.assets.signify.com/is/content/Signify/929002446102_EU.cs_CZ.PROF.FP" TargetMode="External"/><Relationship Id="rId3084" Type="http://schemas.openxmlformats.org/officeDocument/2006/relationships/hyperlink" Target="https://www.assets.signify.com/is/image/Signify/LED-25W-G9-WW-ND-3PF-6-DISC-RTP?$highres$" TargetMode="External"/><Relationship Id="rId3291" Type="http://schemas.openxmlformats.org/officeDocument/2006/relationships/hyperlink" Target="https://www.assets.signify.com/is/content/Signify/928159905131_EU.cs_CZ.PROF.FP" TargetMode="External"/><Relationship Id="rId1729" Type="http://schemas.openxmlformats.org/officeDocument/2006/relationships/hyperlink" Target="https://www.assets.signify.com/is/image/Signify/LEDtube-Connected-IA-T8-RTP?$highres$" TargetMode="External"/><Relationship Id="rId1936" Type="http://schemas.openxmlformats.org/officeDocument/2006/relationships/hyperlink" Target="https://www.assets.signify.com/is/content/Signify/LEDtube_Installation_Guide-INI" TargetMode="External"/><Relationship Id="rId3151" Type="http://schemas.openxmlformats.org/officeDocument/2006/relationships/hyperlink" Target="https://www.assets.signify.com/is/content/Signify/923801144209_EU.cs_CZ.PROF.FP" TargetMode="External"/><Relationship Id="rId3011" Type="http://schemas.openxmlformats.org/officeDocument/2006/relationships/hyperlink" Target="https://www.assets.signify.com/is/content/Signify/929002493202_EU.cs_CZ.PROF.FP" TargetMode="External"/><Relationship Id="rId5" Type="http://schemas.openxmlformats.org/officeDocument/2006/relationships/hyperlink" Target="https://www.assets.signify.com/is/image/Signify/DN065B_G4_Trim_Accessory_Silver-SPP?$highres$" TargetMode="External"/><Relationship Id="rId889" Type="http://schemas.openxmlformats.org/officeDocument/2006/relationships/hyperlink" Target="https://www.assets.signify.com/is/image/Signify/CoreLineBatten-BN126C-All-in-MCCT-L1500-2-SPP?$highres$" TargetMode="External"/><Relationship Id="rId2777" Type="http://schemas.openxmlformats.org/officeDocument/2006/relationships/hyperlink" Target="https://www.assets.signify.com/is/content/Signify/929002970402_EU.cs_CZ.PROF.FP" TargetMode="External"/><Relationship Id="rId749" Type="http://schemas.openxmlformats.org/officeDocument/2006/relationships/hyperlink" Target="https://www.assets.signify.com/is/content/Signify/911401824581_EU.cs_CZ.PROF.FP" TargetMode="External"/><Relationship Id="rId1379" Type="http://schemas.openxmlformats.org/officeDocument/2006/relationships/hyperlink" Target="https://www.assets.signify.com/is/image/Signify/BVP008%20-%2030W%20and%2050W?$highres$" TargetMode="External"/><Relationship Id="rId1586" Type="http://schemas.openxmlformats.org/officeDocument/2006/relationships/hyperlink" Target="https://www.assets.signify.com/is/content/Signify/929003757002_EU.cs_CZ.PROF.FP" TargetMode="External"/><Relationship Id="rId2984" Type="http://schemas.openxmlformats.org/officeDocument/2006/relationships/hyperlink" Target="https://www.assets.signify.com/is/content/Signify/929003080102_EU.cs_CZ.PROF.FP" TargetMode="External"/><Relationship Id="rId609" Type="http://schemas.openxmlformats.org/officeDocument/2006/relationships/hyperlink" Target="https://www.assets.signify.com/is/content/Signify/Ledinaire-surface-mounted-Gen-2-Mounting-Instructions" TargetMode="External"/><Relationship Id="rId956" Type="http://schemas.openxmlformats.org/officeDocument/2006/relationships/hyperlink" Target="https://www.assets.signify.com/is/image/Signify/CoreLine%20High-bay%20Value_BY101P_SPP?$highres$" TargetMode="External"/><Relationship Id="rId1239" Type="http://schemas.openxmlformats.org/officeDocument/2006/relationships/hyperlink" Target="https://www.assets.signify.com/is/content/Signify/912300023660_EU.cs_CZ.PROF.FP" TargetMode="External"/><Relationship Id="rId1793" Type="http://schemas.openxmlformats.org/officeDocument/2006/relationships/hyperlink" Target="https://www.assets.signify.com/is/image/Signify/LEDtube_PRO_1200mm_12W_G13_850_1800lm-SPP?$highres$" TargetMode="External"/><Relationship Id="rId2637" Type="http://schemas.openxmlformats.org/officeDocument/2006/relationships/hyperlink" Target="https://www.assets.signify.com/is/content/Signify/929002306808_EU.cs_CZ.PROF.FP" TargetMode="External"/><Relationship Id="rId2844" Type="http://schemas.openxmlformats.org/officeDocument/2006/relationships/hyperlink" Target="https://www.assets.signify.com/is/image/Signify/LEDspot_35W_GU10_25D-SPP?$highres$" TargetMode="External"/><Relationship Id="rId85" Type="http://schemas.openxmlformats.org/officeDocument/2006/relationships/hyperlink" Target="https://www.assets.signify.com/is/content/Signify/929003251132_EU.cs_CZ.PROF.FP" TargetMode="External"/><Relationship Id="rId816" Type="http://schemas.openxmlformats.org/officeDocument/2006/relationships/hyperlink" Target="https://www.assets.signify.com/is/content/Signify/Ledinaire%20waterproof%20WT065C%20G3%20BN_MI_v2023%2005" TargetMode="External"/><Relationship Id="rId1446" Type="http://schemas.openxmlformats.org/officeDocument/2006/relationships/hyperlink" Target="https://www.assets.signify.com/is/image/Signify/Trueforce_LED_E27-SPP?$highres$" TargetMode="External"/><Relationship Id="rId1653" Type="http://schemas.openxmlformats.org/officeDocument/2006/relationships/hyperlink" Target="https://www.assets.signify.com/is/image/Signify/LEDtube_400mm_17W_2G11_830_2000lm-SPP?$highres$" TargetMode="External"/><Relationship Id="rId1860" Type="http://schemas.openxmlformats.org/officeDocument/2006/relationships/hyperlink" Target="https://www.assets.signify.com/is/content/Signify/929003577632_EU.cs_CZ.PROF.FP" TargetMode="External"/><Relationship Id="rId2704" Type="http://schemas.openxmlformats.org/officeDocument/2006/relationships/hyperlink" Target="https://www.assets.signify.com/is/image/Signify/LEDcandle_25W_E14_827_FR_B35-SPP?$highres$" TargetMode="External"/><Relationship Id="rId2911" Type="http://schemas.openxmlformats.org/officeDocument/2006/relationships/hyperlink" Target="https://www.assets.signify.com/is/image/Signify/LEDspot_25W_GU10_830_36D-SPP?$highres$" TargetMode="External"/><Relationship Id="rId1306" Type="http://schemas.openxmlformats.org/officeDocument/2006/relationships/hyperlink" Target="https://www.assets.signify.com/is/content/Signify/910925227912_EU.cs_CZ.PROF.FP" TargetMode="External"/><Relationship Id="rId1513" Type="http://schemas.openxmlformats.org/officeDocument/2006/relationships/hyperlink" Target="https://www.assets.signify.com/is/content/Signify/929003531002_EU.cs_CZ.PROF.FP" TargetMode="External"/><Relationship Id="rId1720" Type="http://schemas.openxmlformats.org/officeDocument/2006/relationships/hyperlink" Target="https://www.assets.signify.com/is/content/Signify/online-QIG-for-324166166411-MAS-LEDtube-INI" TargetMode="External"/><Relationship Id="rId12" Type="http://schemas.openxmlformats.org/officeDocument/2006/relationships/hyperlink" Target="https://www.assets.signify.com/is/image/Signify/DN065B_G3%20_LDNR_LED10_L150_SQ-SPP?$highres$" TargetMode="External"/><Relationship Id="rId3478" Type="http://schemas.openxmlformats.org/officeDocument/2006/relationships/hyperlink" Target="https://www.assets.signify.com/is/content/Signify/913700609466_EU.cs_CZ.PROF.FP" TargetMode="External"/><Relationship Id="rId399" Type="http://schemas.openxmlformats.org/officeDocument/2006/relationships/hyperlink" Target="https://www.assets.signify.com/is/image/Signify/Philips-CoreLine-panel-G6-All-in-W60L60-RTP?$highres$" TargetMode="External"/><Relationship Id="rId228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94" Type="http://schemas.openxmlformats.org/officeDocument/2006/relationships/hyperlink" Target="https://www.assets.signify.com/is/content/Signify/CZ.cs_CZ.8718699764692" TargetMode="External"/><Relationship Id="rId3338" Type="http://schemas.openxmlformats.org/officeDocument/2006/relationships/hyperlink" Target="https://www.assets.signify.com/is/content/Signify/928082419235_EU.cs_CZ.PROF.FP" TargetMode="External"/><Relationship Id="rId3545" Type="http://schemas.openxmlformats.org/officeDocument/2006/relationships/hyperlink" Target="https://www.assets.signify.com/is/content/Signify/913700418066_EU.cs_CZ.PROF.FP" TargetMode="External"/><Relationship Id="rId259" Type="http://schemas.openxmlformats.org/officeDocument/2006/relationships/hyperlink" Target="https://www.assets.signify.com/is/content/Signify/EM159C-WL-CM-EXIT-SIGN-UI" TargetMode="External"/><Relationship Id="rId466" Type="http://schemas.openxmlformats.org/officeDocument/2006/relationships/hyperlink" Target="https://www.assets.signify.com/is/content/Signify/911401840687_EU.cs_CZ.PROF.FP" TargetMode="External"/><Relationship Id="rId673" Type="http://schemas.openxmlformats.org/officeDocument/2006/relationships/hyperlink" Target="https://www.assets.signify.com/is/image/Signify/CoreLine_Waterproof_WT120C%20G2%20PSU%20PCO%20-%20SPP?$highres$" TargetMode="External"/><Relationship Id="rId880" Type="http://schemas.openxmlformats.org/officeDocument/2006/relationships/hyperlink" Target="https://www.assets.signify.com/is/image/Signify/Coreline%20Batten%20G3_%20BN126C%20PSU%20-%20SPP04?$highres$" TargetMode="External"/><Relationship Id="rId1096" Type="http://schemas.openxmlformats.org/officeDocument/2006/relationships/hyperlink" Target="https://www.assets.signify.com/is/content/Signify/911401556445_EU.cs_CZ.PROF.FP" TargetMode="External"/><Relationship Id="rId2147" Type="http://schemas.openxmlformats.org/officeDocument/2006/relationships/hyperlink" Target="https://www.assets.signify.com/is/content/Signify/929003795302_EU.cs_CZ.PROF.FP" TargetMode="External"/><Relationship Id="rId2354" Type="http://schemas.openxmlformats.org/officeDocument/2006/relationships/hyperlink" Target="https://www.assets.signify.com/is/content/Signify/929003167802_EU.cs_CZ.PROF.FP" TargetMode="External"/><Relationship Id="rId2561" Type="http://schemas.openxmlformats.org/officeDocument/2006/relationships/hyperlink" Target="https://www.assets.signify.com/is/image/Signify/Vintage_40W_E27_T65_GOLD_RCA-SPP?$highres$" TargetMode="External"/><Relationship Id="rId3405" Type="http://schemas.openxmlformats.org/officeDocument/2006/relationships/hyperlink" Target="https://www.assets.signify.com/is/content/Signify/928084705133_EU.cs_CZ.PROF.FP" TargetMode="External"/><Relationship Id="rId119" Type="http://schemas.openxmlformats.org/officeDocument/2006/relationships/hyperlink" Target="https://www.assets.signify.com/is/content/Signify/929003322702_EU.cs_CZ.PROF.FP" TargetMode="External"/><Relationship Id="rId326" Type="http://schemas.openxmlformats.org/officeDocument/2006/relationships/hyperlink" Target="https://www.assets.signify.com/is/content/Signify/911401847182_EU.cs_CZ.PROF.FP" TargetMode="External"/><Relationship Id="rId533" Type="http://schemas.openxmlformats.org/officeDocument/2006/relationships/hyperlink" Target="https://www.assets.signify.com/is/image/Signify/CoreLine%20FastSet_%20SM155Z%20Suspension%20setv2_SPP?$highres$" TargetMode="External"/><Relationship Id="rId1163" Type="http://schemas.openxmlformats.org/officeDocument/2006/relationships/hyperlink" Target="https://www.assets.signify.com/is/content/Signify/MI-Coreline-Highbay-G6-PSD-PSU" TargetMode="External"/><Relationship Id="rId1370" Type="http://schemas.openxmlformats.org/officeDocument/2006/relationships/hyperlink" Target="https://www.assets.signify.com/is/content/Signify/MI-PILA-Waterproof-WT007C" TargetMode="External"/><Relationship Id="rId2007" Type="http://schemas.openxmlformats.org/officeDocument/2006/relationships/hyperlink" Target="https://www.assets.signify.com/is/image/Signify/Ledtube_CorePro_18W_G13_830_24D_ND-SPP?$highres$" TargetMode="External"/><Relationship Id="rId2214" Type="http://schemas.openxmlformats.org/officeDocument/2006/relationships/hyperlink" Target="https://www.assets.signify.com/is/content/Signify/929003774702_EU.cs_CZ.PROF.FP" TargetMode="External"/><Relationship Id="rId3612" Type="http://schemas.openxmlformats.org/officeDocument/2006/relationships/hyperlink" Target="https://www.assets.signify.com/is/content/Signify/913700184966_EU.cs_CZ.PROF.FP" TargetMode="External"/><Relationship Id="rId740" Type="http://schemas.openxmlformats.org/officeDocument/2006/relationships/hyperlink" Target="https://www.assets.signify.com/is/content/Signify/911401824681_EU.cs_CZ.PROF.FP" TargetMode="External"/><Relationship Id="rId1023" Type="http://schemas.openxmlformats.org/officeDocument/2006/relationships/hyperlink" Target="https://www.assets.signify.com/is/content/Signify/911401565144_EU.cs_CZ.PROF.FP" TargetMode="External"/><Relationship Id="rId2421" Type="http://schemas.openxmlformats.org/officeDocument/2006/relationships/hyperlink" Target="https://www.assets.signify.com/is/content/Signify/929003798682_EU.cs_CZ.PROF.FP" TargetMode="External"/><Relationship Id="rId600" Type="http://schemas.openxmlformats.org/officeDocument/2006/relationships/hyperlink" Target="https://www.assets.signify.com/is/content/Signify/911401841185_EU.cs_CZ.PROF.FP" TargetMode="External"/><Relationship Id="rId1230" Type="http://schemas.openxmlformats.org/officeDocument/2006/relationships/hyperlink" Target="https://www.assets.signify.com/is/content/Signify/912300024004_EU.cs_CZ.PROF.FP" TargetMode="External"/><Relationship Id="rId3195" Type="http://schemas.openxmlformats.org/officeDocument/2006/relationships/hyperlink" Target="https://www.assets.signify.com/is/content/Signify/928049001705_EU.cs_CZ.PROF.FP" TargetMode="External"/><Relationship Id="rId3055" Type="http://schemas.openxmlformats.org/officeDocument/2006/relationships/hyperlink" Target="https://www.assets.signify.com/is/content/Signify/929003043602_EU.cs_CZ.PROF.FP" TargetMode="External"/><Relationship Id="rId3262" Type="http://schemas.openxmlformats.org/officeDocument/2006/relationships/hyperlink" Target="https://www.assets.signify.com/is/image/Signify/lppr1_son-tpia_plus_e40?$highres$" TargetMode="External"/><Relationship Id="rId183" Type="http://schemas.openxmlformats.org/officeDocument/2006/relationships/hyperlink" Target="https://www.assets.signify.com/is/content/Signify/CoreLine%20SlimDownlight%20DN145%20Installation%20Instruction" TargetMode="External"/><Relationship Id="rId390" Type="http://schemas.openxmlformats.org/officeDocument/2006/relationships/hyperlink" Target="https://www.assets.signify.com/is/image/Signify/CoreLine-panel-G6-W60L60-RTP?$highres$" TargetMode="External"/><Relationship Id="rId1907" Type="http://schemas.openxmlformats.org/officeDocument/2006/relationships/hyperlink" Target="https://www.assets.signify.com/is/content/Signify/online-QIG-for-324166174411-MAS-Corepro-LEDtube-INI" TargetMode="External"/><Relationship Id="rId2071" Type="http://schemas.openxmlformats.org/officeDocument/2006/relationships/hyperlink" Target="https://www.assets.signify.com/is/image/Signify/LEDtube_MAS_36W_G5-SPP?$highres$" TargetMode="External"/><Relationship Id="rId3122" Type="http://schemas.openxmlformats.org/officeDocument/2006/relationships/hyperlink" Target="https://www.assets.signify.com/is/content/Signify/929002016702_EU.cs_CZ.PROF.FP" TargetMode="External"/><Relationship Id="rId250" Type="http://schemas.openxmlformats.org/officeDocument/2006/relationships/hyperlink" Target="https://www.assets.signify.com/is/content/Signify/EM152C-SM-2S-UI" TargetMode="External"/><Relationship Id="rId110" Type="http://schemas.openxmlformats.org/officeDocument/2006/relationships/hyperlink" Target="https://www.assets.signify.com/is/content/Signify/911401894687_EU.cs_CZ.PROF.FP" TargetMode="External"/><Relationship Id="rId2888" Type="http://schemas.openxmlformats.org/officeDocument/2006/relationships/hyperlink" Target="https://www.assets.signify.com/is/content/Signify/929004248002_EU.cs_CZ.PROF.FP" TargetMode="External"/><Relationship Id="rId1697" Type="http://schemas.openxmlformats.org/officeDocument/2006/relationships/hyperlink" Target="https://www.assets.signify.com/is/content/Signify/929003576702_EU.cs_CZ.PROF.FP" TargetMode="External"/><Relationship Id="rId2748" Type="http://schemas.openxmlformats.org/officeDocument/2006/relationships/hyperlink" Target="https://www.assets.signify.com/is/image/Signify/LEDCandle_B35NDFR_RCA-SPP?$highres$" TargetMode="External"/><Relationship Id="rId2955" Type="http://schemas.openxmlformats.org/officeDocument/2006/relationships/hyperlink" Target="https://www.assets.signify.com/is/image/Signify/LEDspots_MR11_GU10-POS2A-SPP?$highres$" TargetMode="External"/><Relationship Id="rId927" Type="http://schemas.openxmlformats.org/officeDocument/2006/relationships/hyperlink" Target="https://www.assets.signify.com/is/content/Signify/BN021C%20EU-MI-0427_Final%20v3" TargetMode="External"/><Relationship Id="rId1557" Type="http://schemas.openxmlformats.org/officeDocument/2006/relationships/hyperlink" Target="https://www.assets.signify.com/is/image/Signify/LEDTForce_HPI_Others_E40-SPP?$highres$" TargetMode="External"/><Relationship Id="rId1764" Type="http://schemas.openxmlformats.org/officeDocument/2006/relationships/hyperlink" Target="https://www.assets.signify.com/is/image/Signify/LEDtube_220-240V_G13_4ft-SPP?$highres$" TargetMode="External"/><Relationship Id="rId1971" Type="http://schemas.openxmlformats.org/officeDocument/2006/relationships/hyperlink" Target="https://www.assets.signify.com/is/content/Signify/929003554202_EU.cs_CZ.PROF.FP" TargetMode="External"/><Relationship Id="rId2608" Type="http://schemas.openxmlformats.org/officeDocument/2006/relationships/hyperlink" Target="https://www.assets.signify.com/is/image/Signify/LEDbulb_12-80W_E27_A60_730_FR_130D-SPP?$highres$" TargetMode="External"/><Relationship Id="rId2815" Type="http://schemas.openxmlformats.org/officeDocument/2006/relationships/hyperlink" Target="https://www.assets.signify.com/is/content/Signify/929003485302_EU.cs_CZ.PROF.FP" TargetMode="External"/><Relationship Id="rId56" Type="http://schemas.openxmlformats.org/officeDocument/2006/relationships/hyperlink" Target="https://www.assets.signify.com/is/image/Signify/CoreLine_Recessed_Spot-RS140B_Fixed_ALU-SPP?$highres$" TargetMode="External"/><Relationship Id="rId1417" Type="http://schemas.openxmlformats.org/officeDocument/2006/relationships/hyperlink" Target="https://www.assets.signify.com/is/content/Signify/MAS-LED-SON-T-UE-M-E27-INI" TargetMode="External"/><Relationship Id="rId1624" Type="http://schemas.openxmlformats.org/officeDocument/2006/relationships/hyperlink" Target="https://www.assets.signify.com/is/content/Signify/online-QIG-for-324166176081-Installation-INI" TargetMode="External"/><Relationship Id="rId1831" Type="http://schemas.openxmlformats.org/officeDocument/2006/relationships/hyperlink" Target="https://www.assets.signify.com/is/content/Signify/929002021502_EU.cs_CZ.PROF.FP" TargetMode="External"/><Relationship Id="rId3589" Type="http://schemas.openxmlformats.org/officeDocument/2006/relationships/hyperlink" Target="https://www.assets.signify.com/is/image/Signify/GPPR1_BSN-HD_PHL?$highres$" TargetMode="External"/><Relationship Id="rId2398" Type="http://schemas.openxmlformats.org/officeDocument/2006/relationships/hyperlink" Target="https://www.assets.signify.com/is/content/Signify/929003624702_EU.cs_CZ.PROF.FP" TargetMode="External"/><Relationship Id="rId3449" Type="http://schemas.openxmlformats.org/officeDocument/2006/relationships/hyperlink" Target="https://www.assets.signify.com/is/image/Signify/GPPR1_BTLDE2_PHL?$highres$" TargetMode="External"/><Relationship Id="rId577" Type="http://schemas.openxmlformats.org/officeDocument/2006/relationships/hyperlink" Target="https://www.assets.signify.com/is/image/Signify/CoreLine-FastSet-SM155C-L1200-RTP?$highres$" TargetMode="External"/><Relationship Id="rId2258" Type="http://schemas.openxmlformats.org/officeDocument/2006/relationships/hyperlink" Target="https://www.assets.signify.com/is/content/Signify/929002696602_EU.cs_CZ.PROF.FP" TargetMode="External"/><Relationship Id="rId784" Type="http://schemas.openxmlformats.org/officeDocument/2006/relationships/hyperlink" Target="https://www.assets.signify.com/is/content/Signify/911401827884_EU.cs_CZ.PROF.FP" TargetMode="External"/><Relationship Id="rId991" Type="http://schemas.openxmlformats.org/officeDocument/2006/relationships/hyperlink" Target="https://www.assets.signify.com/is/image/Signify/CoreLineHighbay_Gen5_BY122P-SPP?$highres$" TargetMode="External"/><Relationship Id="rId1067" Type="http://schemas.openxmlformats.org/officeDocument/2006/relationships/hyperlink" Target="https://www.assets.signify.com/is/content/Signify/911401632608_EU.cs_CZ.PROF.FP" TargetMode="External"/><Relationship Id="rId2465" Type="http://schemas.openxmlformats.org/officeDocument/2006/relationships/hyperlink" Target="https://www.assets.signify.com/is/image/Signify/LED_classic_A67_E27_FR-POS2A-SPP?$highres$" TargetMode="External"/><Relationship Id="rId2672" Type="http://schemas.openxmlformats.org/officeDocument/2006/relationships/hyperlink" Target="https://www.assets.signify.com/is/image/Signify/LED_classic_40W_P45_E27_CL_WGD90_SRT4_1-SPP?$highres$" TargetMode="External"/><Relationship Id="rId3309" Type="http://schemas.openxmlformats.org/officeDocument/2006/relationships/hyperlink" Target="https://www.assets.signify.com/is/image/Signify/lppr1_mhn-sb_0002?$highres$" TargetMode="External"/><Relationship Id="rId3516" Type="http://schemas.openxmlformats.org/officeDocument/2006/relationships/hyperlink" Target="https://www.assets.signify.com/is/content/Signify/913713033966_EU.cs_CZ.PROF.FP" TargetMode="External"/><Relationship Id="rId437" Type="http://schemas.openxmlformats.org/officeDocument/2006/relationships/hyperlink" Target="https://www.assets.signify.com/is/content/Signify/911401890285_EU.cs_CZ.PROF.FP" TargetMode="External"/><Relationship Id="rId644" Type="http://schemas.openxmlformats.org/officeDocument/2006/relationships/hyperlink" Target="https://www.assets.signify.com/is/image/Signify/PH-All-In-Ledinaire-SPP-e-cat-HR-911401815385?$highres$" TargetMode="External"/><Relationship Id="rId851" Type="http://schemas.openxmlformats.org/officeDocument/2006/relationships/hyperlink" Target="https://www.assets.signify.com/is/content/Signify/Installation%20instruction_CoreLine%20waterproof%20WT120C%20standard_2023%2005" TargetMode="External"/><Relationship Id="rId1274" Type="http://schemas.openxmlformats.org/officeDocument/2006/relationships/hyperlink" Target="https://www.assets.signify.com/is/content/Signify/583443000020863-583_CoreLine%20Tempo%20Medium_MI" TargetMode="External"/><Relationship Id="rId1481" Type="http://schemas.openxmlformats.org/officeDocument/2006/relationships/hyperlink" Target="https://www.assets.signify.com/is/image/Signify/LEDTForce_ED90_E27-SPP?$highres$" TargetMode="External"/><Relationship Id="rId2118" Type="http://schemas.openxmlformats.org/officeDocument/2006/relationships/hyperlink" Target="https://www.assets.signify.com/is/image/Signify/LEDtube_1200mm_17W_G5-SPP?$highres$" TargetMode="External"/><Relationship Id="rId2325" Type="http://schemas.openxmlformats.org/officeDocument/2006/relationships/hyperlink" Target="https://www.assets.signify.com/is/content/Signify/929002696102_EU.cs_CZ.PROF.FP" TargetMode="External"/><Relationship Id="rId2532" Type="http://schemas.openxmlformats.org/officeDocument/2006/relationships/hyperlink" Target="https://www.assets.signify.com/is/image/Signify/LEDbulb_Classic_75W_E27_A60_827_CL_ND-SPP?$highres$" TargetMode="External"/><Relationship Id="rId504" Type="http://schemas.openxmlformats.org/officeDocument/2006/relationships/hyperlink" Target="https://www.assets.signify.com/is/content/Signify/CoreLine-panel-G6-Installation-Instructions-RC132V-IP65" TargetMode="External"/><Relationship Id="rId711" Type="http://schemas.openxmlformats.org/officeDocument/2006/relationships/hyperlink" Target="https://www.assets.signify.com/is/image/Signify/Ledinaire_Tube_Hsng_2LMP_SPP-01?$highres$" TargetMode="External"/><Relationship Id="rId1134" Type="http://schemas.openxmlformats.org/officeDocument/2006/relationships/hyperlink" Target="https://www.assets.signify.com/is/content/Signify/Coreline-Highbay-G5-MI-PSU-PSD" TargetMode="External"/><Relationship Id="rId1341" Type="http://schemas.openxmlformats.org/officeDocument/2006/relationships/hyperlink" Target="https://www.assets.signify.com/is/image/Signify/PILA-WM-WL007C-G2-13S-PSUMDU-RND-RTP?$highres$" TargetMode="External"/><Relationship Id="rId1201" Type="http://schemas.openxmlformats.org/officeDocument/2006/relationships/hyperlink" Target="https://www.assets.signify.com/is/image/Signify/Mini-1?$highres$" TargetMode="External"/><Relationship Id="rId3099" Type="http://schemas.openxmlformats.org/officeDocument/2006/relationships/hyperlink" Target="https://www.assets.signify.com/is/image/Signify/LED_GX53_WW_ND_POS1-SPP?$highres$" TargetMode="External"/><Relationship Id="rId3166" Type="http://schemas.openxmlformats.org/officeDocument/2006/relationships/hyperlink" Target="https://www.assets.signify.com/is/content/Signify/927901710807_EU.cs_CZ.PROF.FP" TargetMode="External"/><Relationship Id="rId3373" Type="http://schemas.openxmlformats.org/officeDocument/2006/relationships/hyperlink" Target="https://www.assets.signify.com/is/image/Signify/LPPR1_CDM-TC_0001?$highres$" TargetMode="External"/><Relationship Id="rId3580" Type="http://schemas.openxmlformats.org/officeDocument/2006/relationships/hyperlink" Target="https://www.assets.signify.com/is/image/Signify/BSN_150_K302_A2_ITS_230V-SPP?$highres$" TargetMode="External"/><Relationship Id="rId294" Type="http://schemas.openxmlformats.org/officeDocument/2006/relationships/hyperlink" Target="https://www.assets.signify.com/is/image/Signify/Coreline%20Projector_gen2_ST151T_WH_%2030S_SPP2?$highres$" TargetMode="External"/><Relationship Id="rId2182" Type="http://schemas.openxmlformats.org/officeDocument/2006/relationships/hyperlink" Target="https://www.assets.signify.com/is/content/Signify/LEDtube_Installation_Guide_HF_2-INI" TargetMode="External"/><Relationship Id="rId3026" Type="http://schemas.openxmlformats.org/officeDocument/2006/relationships/hyperlink" Target="https://www.assets.signify.com/is/content/Signify/929001904802_EU.cs_CZ.PROF.FP" TargetMode="External"/><Relationship Id="rId3233" Type="http://schemas.openxmlformats.org/officeDocument/2006/relationships/hyperlink" Target="https://www.assets.signify.com/is/image/Signify/LPPR1_TL-D8ECO?$highres$" TargetMode="External"/><Relationship Id="rId154" Type="http://schemas.openxmlformats.org/officeDocument/2006/relationships/hyperlink" Target="https://www.assets.signify.com/is/content/Signify/Downlight_DN065B_G4_324165985691_V2_Online-INI" TargetMode="External"/><Relationship Id="rId361" Type="http://schemas.openxmlformats.org/officeDocument/2006/relationships/hyperlink" Target="https://www.assets.signify.com/is/content/Signify/IIII9_RCS750I_0001" TargetMode="External"/><Relationship Id="rId2042" Type="http://schemas.openxmlformats.org/officeDocument/2006/relationships/hyperlink" Target="https://www.assets.signify.com/is/content/Signify/LEDtube_Installation_Guide_UN-INI" TargetMode="External"/><Relationship Id="rId3440" Type="http://schemas.openxmlformats.org/officeDocument/2006/relationships/hyperlink" Target="https://www.assets.signify.com/is/content/Signify/928195405330_EU.cs_CZ.PROF.FP" TargetMode="External"/><Relationship Id="rId2999" Type="http://schemas.openxmlformats.org/officeDocument/2006/relationships/hyperlink" Target="https://www.assets.signify.com/is/image/Signify/LEDspots_MAS_MR16_GU5_3-SPP?$highres$" TargetMode="External"/><Relationship Id="rId3300" Type="http://schemas.openxmlformats.org/officeDocument/2006/relationships/hyperlink" Target="https://www.assets.signify.com/is/content/Signify/928072205130_EU.cs_CZ.PROF.FP" TargetMode="External"/><Relationship Id="rId221" Type="http://schemas.openxmlformats.org/officeDocument/2006/relationships/hyperlink" Target="https://www.assets.signify.com/is/image/Signify/Emergency-Slim-Exit-Sign-EM155C-SPP?$highres$" TargetMode="External"/><Relationship Id="rId2859" Type="http://schemas.openxmlformats.org/officeDocument/2006/relationships/hyperlink" Target="https://www.assets.signify.com/is/image/Signify/LEDspot_Corepro_GU10_PAR16-SPP?$highres$" TargetMode="External"/><Relationship Id="rId1668" Type="http://schemas.openxmlformats.org/officeDocument/2006/relationships/hyperlink" Target="https://www.assets.signify.com/is/content/Signify/PLL-EM-Mains-66011861-TLED-NDLR-INI" TargetMode="External"/><Relationship Id="rId1875" Type="http://schemas.openxmlformats.org/officeDocument/2006/relationships/hyperlink" Target="https://www.assets.signify.com/is/content/Signify/LEDtube_Installation_Guide-INI" TargetMode="External"/><Relationship Id="rId2719" Type="http://schemas.openxmlformats.org/officeDocument/2006/relationships/hyperlink" Target="https://www.assets.signify.com/is/image/Signify/LEDcandle_25W_E27_827_FR_P45-SPP?$highres$" TargetMode="External"/><Relationship Id="rId1528" Type="http://schemas.openxmlformats.org/officeDocument/2006/relationships/hyperlink" Target="https://www.assets.signify.com/is/content/Signify/929002006302_EU.cs_CZ.PROF.FP" TargetMode="External"/><Relationship Id="rId2926" Type="http://schemas.openxmlformats.org/officeDocument/2006/relationships/hyperlink" Target="https://www.assets.signify.com/is/image/Signify/LEDspotMV_ND_5W_PAR16_GU10_PP?$highres$" TargetMode="External"/><Relationship Id="rId3090" Type="http://schemas.openxmlformats.org/officeDocument/2006/relationships/hyperlink" Target="https://www.assets.signify.com/is/image/Signify/LEDcapsule_CorePro_ND_4_8_60W_G9_827-SPP?$highres$" TargetMode="External"/><Relationship Id="rId1735" Type="http://schemas.openxmlformats.org/officeDocument/2006/relationships/hyperlink" Target="https://www.assets.signify.com/is/image/Signify/LEDtube_600-1200mm_PP?$highres$" TargetMode="External"/><Relationship Id="rId1942" Type="http://schemas.openxmlformats.org/officeDocument/2006/relationships/hyperlink" Target="https://www.assets.signify.com/is/image/Signify/PILA-LED-Tube-HO-G13-20241115-RTP?$highres$" TargetMode="External"/><Relationship Id="rId27" Type="http://schemas.openxmlformats.org/officeDocument/2006/relationships/hyperlink" Target="https://www.assets.signify.com/is/image/Signify/CLDN-DN142B-UGR19-200-SPP?$highres$" TargetMode="External"/><Relationship Id="rId1802" Type="http://schemas.openxmlformats.org/officeDocument/2006/relationships/hyperlink" Target="https://www.assets.signify.com/is/image/Signify/LEDtube_T8_G13-SPP?$highres$" TargetMode="External"/><Relationship Id="rId688" Type="http://schemas.openxmlformats.org/officeDocument/2006/relationships/hyperlink" Target="https://www.assets.signify.com/is/image/Signify/CoreLine_Waterproof_WT120C%20G2%20L1500%20PSU%20-%20SPP?$highres$" TargetMode="External"/><Relationship Id="rId895" Type="http://schemas.openxmlformats.org/officeDocument/2006/relationships/hyperlink" Target="https://www.assets.signify.com/is/content/Signify/911401841882_EU.cs_CZ.PROF.FP" TargetMode="External"/><Relationship Id="rId2369" Type="http://schemas.openxmlformats.org/officeDocument/2006/relationships/hyperlink" Target="https://www.assets.signify.com/is/image/Signify/LED_CLA_60W_G95_E27_2700K_CL_UE_SRT4-SPP?$highres$" TargetMode="External"/><Relationship Id="rId2576" Type="http://schemas.openxmlformats.org/officeDocument/2006/relationships/hyperlink" Target="https://www.assets.signify.com/is/content/Signify/CZ.cs_CZ.8719514313804" TargetMode="External"/><Relationship Id="rId2783" Type="http://schemas.openxmlformats.org/officeDocument/2006/relationships/hyperlink" Target="https://www.assets.signify.com/is/image/Signify/LEDCandle_B35NDFR_RCA-SPP?$highres$" TargetMode="External"/><Relationship Id="rId2990" Type="http://schemas.openxmlformats.org/officeDocument/2006/relationships/hyperlink" Target="https://www.assets.signify.com/is/content/Signify/929002491902_EU.cs_CZ.PROF.FP" TargetMode="External"/><Relationship Id="rId548" Type="http://schemas.openxmlformats.org/officeDocument/2006/relationships/hyperlink" Target="https://www.assets.signify.com/is/content/Signify/912401483527_EU.cs_CZ.PROF.FP" TargetMode="External"/><Relationship Id="rId755" Type="http://schemas.openxmlformats.org/officeDocument/2006/relationships/hyperlink" Target="https://www.assets.signify.com/is/content/Signify/911401837280_EU.cs_CZ.PROF.FP" TargetMode="External"/><Relationship Id="rId962" Type="http://schemas.openxmlformats.org/officeDocument/2006/relationships/hyperlink" Target="https://www.assets.signify.com/is/image/Signify/CoreLineHighbay_Gen5_BY120P-SPP?$highres$" TargetMode="External"/><Relationship Id="rId1178" Type="http://schemas.openxmlformats.org/officeDocument/2006/relationships/hyperlink" Target="https://www.assets.signify.com/is/image/Signify/Ledinaire-Floodlight-BVP167-90W-AWB-All-in-RTP?$highres$" TargetMode="External"/><Relationship Id="rId1385" Type="http://schemas.openxmlformats.org/officeDocument/2006/relationships/hyperlink" Target="https://www.assets.signify.com/is/content/Signify/911401810583_EU.cs_CZ.PROF.FP" TargetMode="External"/><Relationship Id="rId1592" Type="http://schemas.openxmlformats.org/officeDocument/2006/relationships/hyperlink" Target="https://www.assets.signify.com/is/content/Signify/online-QIG-for-324165132934-Installation-INI" TargetMode="External"/><Relationship Id="rId2229" Type="http://schemas.openxmlformats.org/officeDocument/2006/relationships/hyperlink" Target="https://www.assets.signify.com/is/content/Signify/LEDtube-Installation-Guide-HF-2-INI" TargetMode="External"/><Relationship Id="rId2436" Type="http://schemas.openxmlformats.org/officeDocument/2006/relationships/hyperlink" Target="https://www.assets.signify.com/is/image/Signify/LED_BulbsBulb_A67_100W_1521lm_2700K_E27_NDFrosted-SPP?$highres$" TargetMode="External"/><Relationship Id="rId2643" Type="http://schemas.openxmlformats.org/officeDocument/2006/relationships/hyperlink" Target="https://www.assets.signify.com/is/image/Signify/LEDbulb_12-80W_E27_A60_730_FR_130D-SPP?$highres$" TargetMode="External"/><Relationship Id="rId2850" Type="http://schemas.openxmlformats.org/officeDocument/2006/relationships/hyperlink" Target="https://www.assets.signify.com/is/content/Signify/929001346802_EU.cs_CZ.PROF.FP" TargetMode="External"/><Relationship Id="rId91" Type="http://schemas.openxmlformats.org/officeDocument/2006/relationships/hyperlink" Target="https://www.assets.signify.com/is/content/Signify/911401551232_EU.cs_CZ.PROF.FP" TargetMode="External"/><Relationship Id="rId408" Type="http://schemas.openxmlformats.org/officeDocument/2006/relationships/hyperlink" Target="https://www.assets.signify.com/is/image/Signify/CoreLine-panel-G6-W30L120-RTP?$highres$" TargetMode="External"/><Relationship Id="rId615" Type="http://schemas.openxmlformats.org/officeDocument/2006/relationships/hyperlink" Target="https://www.assets.signify.com/is/content/Signify/Installation-instructions-CoreLine-surface-mounted-Gen4" TargetMode="External"/><Relationship Id="rId822" Type="http://schemas.openxmlformats.org/officeDocument/2006/relationships/hyperlink" Target="https://www.assets.signify.com/is/content/Signify/CoreLine%20waterproof%20WT120C%20G2%20PSU_2023%2005" TargetMode="External"/><Relationship Id="rId1038" Type="http://schemas.openxmlformats.org/officeDocument/2006/relationships/hyperlink" Target="https://www.assets.signify.com/is/content/Signify/911401677207_EU.cs_CZ.PROF.FP" TargetMode="External"/><Relationship Id="rId1245" Type="http://schemas.openxmlformats.org/officeDocument/2006/relationships/hyperlink" Target="https://www.assets.signify.com/is/content/Signify/911401882002_EU.cs_CZ.PROF.FP" TargetMode="External"/><Relationship Id="rId1452" Type="http://schemas.openxmlformats.org/officeDocument/2006/relationships/hyperlink" Target="https://www.assets.signify.com/is/image/Signify/LEDTrueForce_E40_68W-SPP?$highres$" TargetMode="External"/><Relationship Id="rId2503" Type="http://schemas.openxmlformats.org/officeDocument/2006/relationships/hyperlink" Target="https://www.assets.signify.com/is/image/Signify/LED_classic_100W_A60_CW_FR_ND_1CT_10-SPP?$highres$" TargetMode="External"/><Relationship Id="rId1105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1312" Type="http://schemas.openxmlformats.org/officeDocument/2006/relationships/hyperlink" Target="https://www.assets.signify.com/is/content/Signify/910925869862_EU.cs_CZ.PROF.FP" TargetMode="External"/><Relationship Id="rId2710" Type="http://schemas.openxmlformats.org/officeDocument/2006/relationships/hyperlink" Target="https://www.assets.signify.com/is/image/Signify/LEDluster_E14_P45-SPP?$highres$" TargetMode="External"/><Relationship Id="rId3277" Type="http://schemas.openxmlformats.org/officeDocument/2006/relationships/hyperlink" Target="https://www.assets.signify.com/is/content/Signify/928150019227_EU.cs_CZ.PROF.FP" TargetMode="External"/><Relationship Id="rId198" Type="http://schemas.openxmlformats.org/officeDocument/2006/relationships/hyperlink" Target="https://www.assets.signify.com/is/content/Signify/127075007928_Release_CoreLine%20Recessed%20Spot%20gen2_D78-1200lm%20PSR_manual" TargetMode="External"/><Relationship Id="rId2086" Type="http://schemas.openxmlformats.org/officeDocument/2006/relationships/hyperlink" Target="https://www.assets.signify.com/is/content/Signify/929003044502_EU.cs_CZ.PROF.FP" TargetMode="External"/><Relationship Id="rId3484" Type="http://schemas.openxmlformats.org/officeDocument/2006/relationships/hyperlink" Target="https://www.assets.signify.com/is/image/Signify/GPPR1_PINTTL52_PHL?$highres$" TargetMode="External"/><Relationship Id="rId229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37" Type="http://schemas.openxmlformats.org/officeDocument/2006/relationships/hyperlink" Target="https://www.assets.signify.com/is/image/Signify/BR125-IR-150W-E27-230-250V-Red?$highres$" TargetMode="External"/><Relationship Id="rId3344" Type="http://schemas.openxmlformats.org/officeDocument/2006/relationships/hyperlink" Target="https://www.assets.signify.com/is/content/Signify/928082319230_EU.cs_CZ.PROF.FP" TargetMode="External"/><Relationship Id="rId3551" Type="http://schemas.openxmlformats.org/officeDocument/2006/relationships/hyperlink" Target="https://www.assets.signify.com/is/image/Signify/HID-PV_Base_50_SON_C3_220-240V_PP?$highres$" TargetMode="External"/><Relationship Id="rId265" Type="http://schemas.openxmlformats.org/officeDocument/2006/relationships/hyperlink" Target="https://www.assets.signify.com/is/image/Signify/WL070V-G2-PSU-RTP-ALL-IN?$highres$" TargetMode="External"/><Relationship Id="rId472" Type="http://schemas.openxmlformats.org/officeDocument/2006/relationships/hyperlink" Target="https://www.assets.signify.com/is/content/Signify/Ledinaire-panel-G5-Mounting-Instructions-Flywire-Finalv4" TargetMode="External"/><Relationship Id="rId2153" Type="http://schemas.openxmlformats.org/officeDocument/2006/relationships/hyperlink" Target="https://www.assets.signify.com/is/content/Signify/929003597002_EU.cs_CZ.PROF.FP" TargetMode="External"/><Relationship Id="rId2360" Type="http://schemas.openxmlformats.org/officeDocument/2006/relationships/hyperlink" Target="https://www.assets.signify.com/is/image/Signify/LED_CLA_60W_A60_E27_3000K_FR_UE_SRT4-SPP?$highres$" TargetMode="External"/><Relationship Id="rId3204" Type="http://schemas.openxmlformats.org/officeDocument/2006/relationships/hyperlink" Target="https://www.assets.signify.com/is/content/Signify/927923084014_EU.cs_CZ.PROF.FP" TargetMode="External"/><Relationship Id="rId3411" Type="http://schemas.openxmlformats.org/officeDocument/2006/relationships/hyperlink" Target="https://www.assets.signify.com/is/image/Signify/LPPR1_CDM-RM_0008?$highres$" TargetMode="External"/><Relationship Id="rId125" Type="http://schemas.openxmlformats.org/officeDocument/2006/relationships/hyperlink" Target="https://www.assets.signify.com/is/content/Signify/911401899182_EU.cs_CZ.PROF.FP" TargetMode="External"/><Relationship Id="rId332" Type="http://schemas.openxmlformats.org/officeDocument/2006/relationships/hyperlink" Target="https://www.assets.signify.com/is/content/Signify/910500189115_EU.cs_CZ.PROF.FP" TargetMode="External"/><Relationship Id="rId2013" Type="http://schemas.openxmlformats.org/officeDocument/2006/relationships/hyperlink" Target="https://www.assets.signify.com/is/content/Signify/929002997102_EU.cs_CZ.PROF.FP" TargetMode="External"/><Relationship Id="rId2220" Type="http://schemas.openxmlformats.org/officeDocument/2006/relationships/hyperlink" Target="https://www.assets.signify.com/is/content/Signify/LEDtube-Installation-Guide-HF-2-INI" TargetMode="External"/><Relationship Id="rId1779" Type="http://schemas.openxmlformats.org/officeDocument/2006/relationships/hyperlink" Target="https://www.assets.signify.com/is/image/Signify/LEDtube_PRO_1200mm_12W_G13_850_1800lm-SPP?$highres$" TargetMode="External"/><Relationship Id="rId1986" Type="http://schemas.openxmlformats.org/officeDocument/2006/relationships/hyperlink" Target="https://www.assets.signify.com/is/content/Signify/LEDtube_Installation_Guide_HF_1-INI" TargetMode="External"/><Relationship Id="rId1639" Type="http://schemas.openxmlformats.org/officeDocument/2006/relationships/hyperlink" Target="https://www.assets.signify.com/is/content/Signify/929001920402_EU.cs_CZ.PROF.FP" TargetMode="External"/><Relationship Id="rId1846" Type="http://schemas.openxmlformats.org/officeDocument/2006/relationships/hyperlink" Target="https://www.assets.signify.com/is/content/Signify/929003158602_EU.cs_CZ.PROF.FP" TargetMode="External"/><Relationship Id="rId3061" Type="http://schemas.openxmlformats.org/officeDocument/2006/relationships/hyperlink" Target="https://www.assets.signify.com/is/content/Signify/929003043002_EU.cs_CZ.PROF.FP" TargetMode="External"/><Relationship Id="rId1706" Type="http://schemas.openxmlformats.org/officeDocument/2006/relationships/hyperlink" Target="https://www.assets.signify.com/is/content/Signify/LEDtube_PLT_Installation_Guide-INI" TargetMode="External"/><Relationship Id="rId1913" Type="http://schemas.openxmlformats.org/officeDocument/2006/relationships/hyperlink" Target="https://www.assets.signify.com/is/content/Signify/online-QIG-for-324166183191-Corepro-LEDtube-INI" TargetMode="External"/><Relationship Id="rId799" Type="http://schemas.openxmlformats.org/officeDocument/2006/relationships/hyperlink" Target="https://www.assets.signify.com/is/content/Signify/Ledinaire_Waterproof_WT060C-MI_v2023%2003" TargetMode="External"/><Relationship Id="rId2687" Type="http://schemas.openxmlformats.org/officeDocument/2006/relationships/hyperlink" Target="https://www.assets.signify.com/is/image/Signify/LEDcandle_MAS_B35_E14_CL-SPP?$highres$" TargetMode="External"/><Relationship Id="rId2894" Type="http://schemas.openxmlformats.org/officeDocument/2006/relationships/hyperlink" Target="https://www.assets.signify.com/is/content/Signify/929004255802_EU.cs_CZ.PROF.FP" TargetMode="External"/><Relationship Id="rId659" Type="http://schemas.openxmlformats.org/officeDocument/2006/relationships/hyperlink" Target="https://www.assets.signify.com/is/image/Signify/PH-All-In-CoreLine-SPP-e-cat-HR-911401814985?$highres$" TargetMode="External"/><Relationship Id="rId866" Type="http://schemas.openxmlformats.org/officeDocument/2006/relationships/hyperlink" Target="https://www.assets.signify.com/is/content/Signify/MI_WT050C_20200807_FINAL" TargetMode="External"/><Relationship Id="rId1289" Type="http://schemas.openxmlformats.org/officeDocument/2006/relationships/hyperlink" Target="https://www.assets.signify.com/is/image/Signify/Coreline%20Spigot%20adapter?$highres$" TargetMode="External"/><Relationship Id="rId1496" Type="http://schemas.openxmlformats.org/officeDocument/2006/relationships/hyperlink" Target="https://www.assets.signify.com/is/content/Signify/929002481302_EU.cs_CZ.PROF.FP" TargetMode="External"/><Relationship Id="rId2547" Type="http://schemas.openxmlformats.org/officeDocument/2006/relationships/hyperlink" Target="https://www.assets.signify.com/is/content/Signify/929002055092_EU.cs_CZ.PROF.FP" TargetMode="External"/><Relationship Id="rId519" Type="http://schemas.openxmlformats.org/officeDocument/2006/relationships/hyperlink" Target="https://www.assets.signify.com/is/image/Signify/RC159Z-SC-Safety-Cable?$highres$" TargetMode="External"/><Relationship Id="rId1149" Type="http://schemas.openxmlformats.org/officeDocument/2006/relationships/hyperlink" Target="https://www.assets.signify.com/is/content/Signify/MI-Coreline-Highbay-G6-PSD-PSU" TargetMode="External"/><Relationship Id="rId1356" Type="http://schemas.openxmlformats.org/officeDocument/2006/relationships/hyperlink" Target="https://www.assets.signify.com/is/content/Signify/911401879684_EU.cs_CZ.PROF.FP" TargetMode="External"/><Relationship Id="rId2754" Type="http://schemas.openxmlformats.org/officeDocument/2006/relationships/hyperlink" Target="https://www.assets.signify.com/is/image/Signify/LEDLustre_6_60W_E14_RCA-SPP?$highres$" TargetMode="External"/><Relationship Id="rId2961" Type="http://schemas.openxmlformats.org/officeDocument/2006/relationships/hyperlink" Target="https://www.assets.signify.com/is/image/Signify/LEDspot_50W_GU5-3_60D-SPP?$highres$" TargetMode="External"/><Relationship Id="rId726" Type="http://schemas.openxmlformats.org/officeDocument/2006/relationships/hyperlink" Target="https://www.assets.signify.com/is/content/Signify/911401874084_EU.cs_CZ.PROF.FP" TargetMode="External"/><Relationship Id="rId933" Type="http://schemas.openxmlformats.org/officeDocument/2006/relationships/hyperlink" Target="https://www.assets.signify.com/is/content/Signify/MI-CoreLine-BN126C-All-in-combined-upgraded" TargetMode="External"/><Relationship Id="rId1009" Type="http://schemas.openxmlformats.org/officeDocument/2006/relationships/hyperlink" Target="https://www.assets.signify.com/is/image/Signify/CL-HB-G6-BY120P-PSU-PSD-RTP?$highres$" TargetMode="External"/><Relationship Id="rId1563" Type="http://schemas.openxmlformats.org/officeDocument/2006/relationships/hyperlink" Target="https://www.assets.signify.com/is/content/Signify/929002351002_EU.cs_CZ.PROF.FP" TargetMode="External"/><Relationship Id="rId1770" Type="http://schemas.openxmlformats.org/officeDocument/2006/relationships/hyperlink" Target="https://www.assets.signify.com/is/image/Signify/LEDtube_220-240V_G13_4ft-SPP?$highres$" TargetMode="External"/><Relationship Id="rId2407" Type="http://schemas.openxmlformats.org/officeDocument/2006/relationships/hyperlink" Target="https://www.assets.signify.com/is/content/Signify/929003625702_EU.cs_CZ.PROF.FP" TargetMode="External"/><Relationship Id="rId2614" Type="http://schemas.openxmlformats.org/officeDocument/2006/relationships/hyperlink" Target="https://www.assets.signify.com/is/image/Signify/LEDbulb_10-65W_E27_A60_765_FR_130D-SPP?$highres$" TargetMode="External"/><Relationship Id="rId2821" Type="http://schemas.openxmlformats.org/officeDocument/2006/relationships/hyperlink" Target="https://www.assets.signify.com/is/image/Signify/LEDspot_CorePro_60W_E27_R80_827_36D_ND-SPP?$highres$" TargetMode="External"/><Relationship Id="rId62" Type="http://schemas.openxmlformats.org/officeDocument/2006/relationships/hyperlink" Target="https://www.assets.signify.com/is/image/Signify/CoreLine_Recessed_Spot-RS141B-SPP?$highres$" TargetMode="External"/><Relationship Id="rId1216" Type="http://schemas.openxmlformats.org/officeDocument/2006/relationships/hyperlink" Target="https://www.assets.signify.com/is/content/Signify/911401894386_EU.cs_CZ.PROF.FP" TargetMode="External"/><Relationship Id="rId1423" Type="http://schemas.openxmlformats.org/officeDocument/2006/relationships/hyperlink" Target="https://www.assets.signify.com/is/image/Signify/LEDTForce_Core_road_Tshape_E27_1-SPP?$highres$" TargetMode="External"/><Relationship Id="rId1630" Type="http://schemas.openxmlformats.org/officeDocument/2006/relationships/hyperlink" Target="https://www.assets.signify.com/is/image/Signify/LEDtube_400mm_17W_2G11_830_2000lm-SPP?$highres$" TargetMode="External"/><Relationship Id="rId3388" Type="http://schemas.openxmlformats.org/officeDocument/2006/relationships/hyperlink" Target="https://www.assets.signify.com/is/content/Signify/928189105131_EU.cs_CZ.PROF.FP" TargetMode="External"/><Relationship Id="rId3595" Type="http://schemas.openxmlformats.org/officeDocument/2006/relationships/hyperlink" Target="https://www.assets.signify.com/is/content/Signify/913700752826_EU.cs_CZ.PROF.FP" TargetMode="External"/><Relationship Id="rId2197" Type="http://schemas.openxmlformats.org/officeDocument/2006/relationships/hyperlink" Target="https://www.assets.signify.com/is/image/Signify/CorePro-LEDtube-HF-1200mm-RTP?$highres$" TargetMode="External"/><Relationship Id="rId3248" Type="http://schemas.openxmlformats.org/officeDocument/2006/relationships/hyperlink" Target="https://www.assets.signify.com/is/image/Signify/lppr1_son-apia_plus-xtra_e40?$highres$" TargetMode="External"/><Relationship Id="rId3455" Type="http://schemas.openxmlformats.org/officeDocument/2006/relationships/hyperlink" Target="https://www.assets.signify.com/is/image/Signify/GPPR1_HFSIITL5_0005?$highres$" TargetMode="External"/><Relationship Id="rId169" Type="http://schemas.openxmlformats.org/officeDocument/2006/relationships/hyperlink" Target="https://www.assets.signify.com/is/content/Signify/CoreLine_Downlight_DN142B_Installation_Instructions_PSD" TargetMode="External"/><Relationship Id="rId376" Type="http://schemas.openxmlformats.org/officeDocument/2006/relationships/hyperlink" Target="https://www.assets.signify.com/is/image/Signify/Ledinaire_panel_G5_60x60-SPP?$highres$" TargetMode="External"/><Relationship Id="rId583" Type="http://schemas.openxmlformats.org/officeDocument/2006/relationships/hyperlink" Target="https://www.assets.signify.com/is/image/Signify/keyline_power_cable_sp350z_sp1700p3_si_DT?$highres$" TargetMode="External"/><Relationship Id="rId790" Type="http://schemas.openxmlformats.org/officeDocument/2006/relationships/hyperlink" Target="https://www.assets.signify.com/is/content/Signify/911401812287_EU.cs_CZ.PROF.FP" TargetMode="External"/><Relationship Id="rId2057" Type="http://schemas.openxmlformats.org/officeDocument/2006/relationships/hyperlink" Target="https://www.assets.signify.com/is/image/Signify/ESSENTIAL_LEDtube_8_16W_G5_830_865_APR-SPP?$highres$" TargetMode="External"/><Relationship Id="rId2264" Type="http://schemas.openxmlformats.org/officeDocument/2006/relationships/hyperlink" Target="https://www.assets.signify.com/is/content/Signify/929002697202_EU.cs_CZ.PROF.FP" TargetMode="External"/><Relationship Id="rId2471" Type="http://schemas.openxmlformats.org/officeDocument/2006/relationships/hyperlink" Target="https://www.assets.signify.com/is/image/Signify/LED_classic_A95_E27_FR-POS2A-SPP?$highres$" TargetMode="External"/><Relationship Id="rId3108" Type="http://schemas.openxmlformats.org/officeDocument/2006/relationships/hyperlink" Target="https://www.assets.signify.com/is/image/Signify/LEDspot_120W_R7S_830_Linear-SPP?$highres$" TargetMode="External"/><Relationship Id="rId3315" Type="http://schemas.openxmlformats.org/officeDocument/2006/relationships/hyperlink" Target="https://www.assets.signify.com/is/image/Signify/lppr1_cdo-tt_0003?$highres$" TargetMode="External"/><Relationship Id="rId3522" Type="http://schemas.openxmlformats.org/officeDocument/2006/relationships/hyperlink" Target="https://www.assets.signify.com/is/content/Signify/913700695666_EU.cs_CZ.PROF.FP" TargetMode="External"/><Relationship Id="rId236" Type="http://schemas.openxmlformats.org/officeDocument/2006/relationships/hyperlink" Target="https://www.assets.signify.com/is/content/Signify/912401483511_EU.cs_CZ.PROF.FP" TargetMode="External"/><Relationship Id="rId443" Type="http://schemas.openxmlformats.org/officeDocument/2006/relationships/hyperlink" Target="https://www.assets.signify.com/is/content/Signify/911401890885_EU.cs_CZ.PROF.FP" TargetMode="External"/><Relationship Id="rId650" Type="http://schemas.openxmlformats.org/officeDocument/2006/relationships/hyperlink" Target="https://www.assets.signify.com/is/image/Signify/Ledinaire%20waterproof_WT065C%20G3_L1500_SPP?$highres$" TargetMode="External"/><Relationship Id="rId1073" Type="http://schemas.openxmlformats.org/officeDocument/2006/relationships/hyperlink" Target="https://www.assets.signify.com/is/content/Signify/911401553645_EU.cs_CZ.PROF.FP" TargetMode="External"/><Relationship Id="rId1280" Type="http://schemas.openxmlformats.org/officeDocument/2006/relationships/hyperlink" Target="https://www.assets.signify.com/is/content/Signify/Coreline_Tempo_Large-BVP130-INI" TargetMode="External"/><Relationship Id="rId2124" Type="http://schemas.openxmlformats.org/officeDocument/2006/relationships/hyperlink" Target="https://www.assets.signify.com/is/image/Signify/LEDtube_1200mm_17W_G5-SPP?$highres$" TargetMode="External"/><Relationship Id="rId233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03" Type="http://schemas.openxmlformats.org/officeDocument/2006/relationships/hyperlink" Target="https://www.assets.signify.com/is/image/Signify/ZRS750_CCPE_BK?$highres$" TargetMode="External"/><Relationship Id="rId1140" Type="http://schemas.openxmlformats.org/officeDocument/2006/relationships/hyperlink" Target="https://www.assets.signify.com/is/content/Signify/MI-Coreline-Highbay-G6-PSD-PSU" TargetMode="External"/><Relationship Id="rId510" Type="http://schemas.openxmlformats.org/officeDocument/2006/relationships/hyperlink" Target="https://www.assets.signify.com/is/content/Signify/RC136%20PSU%20_%20PSD%20MI-update-Jul23" TargetMode="External"/><Relationship Id="rId1000" Type="http://schemas.openxmlformats.org/officeDocument/2006/relationships/hyperlink" Target="https://www.assets.signify.com/is/image/Signify/CL-HB-G6-BY121P-PSU-PSD-RTP?$highres$" TargetMode="External"/><Relationship Id="rId1957" Type="http://schemas.openxmlformats.org/officeDocument/2006/relationships/hyperlink" Target="https://www.assets.signify.com/is/image/Signify/TLED_230V_10-5W-36W_160D_T8ND_PP?$highres$" TargetMode="External"/><Relationship Id="rId1817" Type="http://schemas.openxmlformats.org/officeDocument/2006/relationships/hyperlink" Target="https://www.assets.signify.com/is/content/Signify/929004241902_EU.cs_CZ.PROF.FP" TargetMode="External"/><Relationship Id="rId3172" Type="http://schemas.openxmlformats.org/officeDocument/2006/relationships/hyperlink" Target="https://www.assets.signify.com/is/content/Signify/928049002043_EU.cs_CZ.PROF.FP" TargetMode="External"/><Relationship Id="rId3032" Type="http://schemas.openxmlformats.org/officeDocument/2006/relationships/hyperlink" Target="https://www.assets.signify.com/is/content/Signify/929002066402_EU.cs_CZ.PROF.FP" TargetMode="External"/><Relationship Id="rId160" Type="http://schemas.openxmlformats.org/officeDocument/2006/relationships/hyperlink" Target="https://www.assets.signify.com/is/content/Signify/444170264921%20DN142B%20PSU%20Installation%20Instructions" TargetMode="External"/><Relationship Id="rId2798" Type="http://schemas.openxmlformats.org/officeDocument/2006/relationships/hyperlink" Target="https://www.assets.signify.com/is/image/Signify/LED_Classic_50W_PAR20_E27_WW_25D_D_1SRT4-SPP?$highres$" TargetMode="External"/><Relationship Id="rId977" Type="http://schemas.openxmlformats.org/officeDocument/2006/relationships/hyperlink" Target="https://www.assets.signify.com/is/image/Signify/CoreLineHighbay_Gen5_BY121P-SPP?$highres$" TargetMode="External"/><Relationship Id="rId2658" Type="http://schemas.openxmlformats.org/officeDocument/2006/relationships/hyperlink" Target="https://www.assets.signify.com/is/image/Signify/LED_CLA_40W_P45_E27_2700K_CL_UE_SRT4-SPP?$highres$" TargetMode="External"/><Relationship Id="rId2865" Type="http://schemas.openxmlformats.org/officeDocument/2006/relationships/hyperlink" Target="https://www.assets.signify.com/is/image/Signify/LEDspot_Corepro_GU10_PAR16-SPP?$highres$" TargetMode="External"/><Relationship Id="rId837" Type="http://schemas.openxmlformats.org/officeDocument/2006/relationships/hyperlink" Target="https://www.assets.signify.com/is/content/Signify/CoreLine%20waterproof%20WT120C%20G2%20PSU_2023%2005" TargetMode="External"/><Relationship Id="rId1467" Type="http://schemas.openxmlformats.org/officeDocument/2006/relationships/hyperlink" Target="https://www.assets.signify.com/is/content/Signify/LEDTForce_SONT_Installation_Guide-INI" TargetMode="External"/><Relationship Id="rId1674" Type="http://schemas.openxmlformats.org/officeDocument/2006/relationships/hyperlink" Target="https://www.assets.signify.com/is/image/Signify/CorePro-LED-Urban-PLL-Mains-13W-RTP?$highres$" TargetMode="External"/><Relationship Id="rId1881" Type="http://schemas.openxmlformats.org/officeDocument/2006/relationships/hyperlink" Target="https://www.assets.signify.com/is/content/Signify/online-QIG-for-324166166411-MAS-LEDtube-INI" TargetMode="External"/><Relationship Id="rId2518" Type="http://schemas.openxmlformats.org/officeDocument/2006/relationships/hyperlink" Target="https://www.assets.signify.com/is/content/Signify/CZ.cs_CZ.8718699769369" TargetMode="External"/><Relationship Id="rId2725" Type="http://schemas.openxmlformats.org/officeDocument/2006/relationships/hyperlink" Target="https://www.assets.signify.com/is/content/Signify/929002024392_EU.cs_CZ.PROF.FP" TargetMode="External"/><Relationship Id="rId2932" Type="http://schemas.openxmlformats.org/officeDocument/2006/relationships/hyperlink" Target="https://www.assets.signify.com/is/content/Signify/929001217602_EU.cs_CZ.PROF.FP" TargetMode="External"/><Relationship Id="rId904" Type="http://schemas.openxmlformats.org/officeDocument/2006/relationships/hyperlink" Target="https://www.assets.signify.com/is/content/Signify/911401842582_EU.cs_CZ.PROF.FP" TargetMode="External"/><Relationship Id="rId1327" Type="http://schemas.openxmlformats.org/officeDocument/2006/relationships/hyperlink" Target="https://www.assets.signify.com/is/content/Signify/442710336212_583_Coreline_Malaga_LED_BRP101_BRP102_MI" TargetMode="External"/><Relationship Id="rId1534" Type="http://schemas.openxmlformats.org/officeDocument/2006/relationships/hyperlink" Target="https://www.assets.signify.com/is/content/Signify/LEDTForce_HPL_2_NC_Installation_Guide-INI" TargetMode="External"/><Relationship Id="rId1741" Type="http://schemas.openxmlformats.org/officeDocument/2006/relationships/hyperlink" Target="https://www.assets.signify.com/is/image/Signify/LEDtube_600-1200mm_PP?$highres$" TargetMode="External"/><Relationship Id="rId33" Type="http://schemas.openxmlformats.org/officeDocument/2006/relationships/hyperlink" Target="https://www.assets.signify.com/is/image/Signify/Coreline_SlimDownlight-DN145B_10S_SPP?$highres$" TargetMode="External"/><Relationship Id="rId1601" Type="http://schemas.openxmlformats.org/officeDocument/2006/relationships/hyperlink" Target="https://www.assets.signify.com/is/content/Signify/929004252802_EU.cs_CZ.PROF.FP" TargetMode="External"/><Relationship Id="rId3499" Type="http://schemas.openxmlformats.org/officeDocument/2006/relationships/hyperlink" Target="https://www.assets.signify.com/is/image/Signify/HF-P_154_155_TL5_HO_PL-L_III_IDC_PP?$highres$" TargetMode="External"/><Relationship Id="rId3359" Type="http://schemas.openxmlformats.org/officeDocument/2006/relationships/hyperlink" Target="https://www.assets.signify.com/is/image/Signify/LPPR1_CDM-T_0005?$highres$" TargetMode="External"/><Relationship Id="rId3566" Type="http://schemas.openxmlformats.org/officeDocument/2006/relationships/hyperlink" Target="https://www.assets.signify.com/is/image/Signify/GPPR1_IPVG4TG_PHL_0001?$highres$" TargetMode="External"/><Relationship Id="rId487" Type="http://schemas.openxmlformats.org/officeDocument/2006/relationships/hyperlink" Target="https://www.assets.signify.com/is/content/Signify/CoreLine-panel-G6-Installation-Instructions-RC132V" TargetMode="External"/><Relationship Id="rId694" Type="http://schemas.openxmlformats.org/officeDocument/2006/relationships/hyperlink" Target="https://www.assets.signify.com/is/image/Signify/WT120Z-TW-5x2-5-RTP?$highres$" TargetMode="External"/><Relationship Id="rId2168" Type="http://schemas.openxmlformats.org/officeDocument/2006/relationships/hyperlink" Target="https://www.assets.signify.com/is/content/Signify/929002352502_EU.cs_CZ.PROF.FP" TargetMode="External"/><Relationship Id="rId2375" Type="http://schemas.openxmlformats.org/officeDocument/2006/relationships/hyperlink" Target="https://www.assets.signify.com/is/image/Signify/LED_CLA_100W_A70_E27_3000K_FR_UE_SRT4-SPP?$highres$" TargetMode="External"/><Relationship Id="rId3219" Type="http://schemas.openxmlformats.org/officeDocument/2006/relationships/hyperlink" Target="https://www.assets.signify.com/is/content/Signify/928027483070_EU.cs_CZ.PROF.FP" TargetMode="External"/><Relationship Id="rId347" Type="http://schemas.openxmlformats.org/officeDocument/2006/relationships/hyperlink" Target="https://www.assets.signify.com/is/content/Signify/910500188015_EU.cs_CZ.PROF.FP" TargetMode="External"/><Relationship Id="rId1184" Type="http://schemas.openxmlformats.org/officeDocument/2006/relationships/hyperlink" Target="https://www.assets.signify.com/is/image/Signify/CoreLine_tempo%20small%20gen2-BVP111_DGR-SPP-2?$highres$" TargetMode="External"/><Relationship Id="rId2028" Type="http://schemas.openxmlformats.org/officeDocument/2006/relationships/hyperlink" Target="https://www.assets.signify.com/is/content/Signify/929003648402_EU.cs_CZ.PROF.FP" TargetMode="External"/><Relationship Id="rId2582" Type="http://schemas.openxmlformats.org/officeDocument/2006/relationships/hyperlink" Target="https://www.assets.signify.com/is/image/Signify/18110108zz_rft?$highres$" TargetMode="External"/><Relationship Id="rId3426" Type="http://schemas.openxmlformats.org/officeDocument/2006/relationships/hyperlink" Target="https://www.assets.signify.com/is/image/Signify/LPPR1_CDM-R-E_0004?$highres$" TargetMode="External"/><Relationship Id="rId554" Type="http://schemas.openxmlformats.org/officeDocument/2006/relationships/hyperlink" Target="https://www.assets.signify.com/is/content/Signify/SlimBlendGen2-MI-30Sep2025" TargetMode="External"/><Relationship Id="rId761" Type="http://schemas.openxmlformats.org/officeDocument/2006/relationships/hyperlink" Target="https://www.assets.signify.com/is/content/Signify/910505100050_EU.cs_CZ.PROF.FP" TargetMode="External"/><Relationship Id="rId1391" Type="http://schemas.openxmlformats.org/officeDocument/2006/relationships/hyperlink" Target="https://www.assets.signify.com/is/content/Signify/911401826583_EU.cs_CZ.PROF.FP" TargetMode="External"/><Relationship Id="rId2235" Type="http://schemas.openxmlformats.org/officeDocument/2006/relationships/hyperlink" Target="https://www.assets.signify.com/is/image/Signify/MAS_LEDstrip_5M-SPP?$highres$" TargetMode="External"/><Relationship Id="rId2442" Type="http://schemas.openxmlformats.org/officeDocument/2006/relationships/hyperlink" Target="https://www.assets.signify.com/is/content/Signify/929003526802_EU.cs_CZ.PROF.FP" TargetMode="External"/><Relationship Id="rId207" Type="http://schemas.openxmlformats.org/officeDocument/2006/relationships/hyperlink" Target="https://www.assets.signify.com/is/content/Signify/127075007939_Release_CoreLine%20Recessed%20Spot%20gen2_D78-650_900lm%20PSR_manual" TargetMode="External"/><Relationship Id="rId414" Type="http://schemas.openxmlformats.org/officeDocument/2006/relationships/hyperlink" Target="https://www.assets.signify.com/is/image/Signify/CoreLine-recessed-G4-W60L60-All-in-logo-RTP?$highres$" TargetMode="External"/><Relationship Id="rId621" Type="http://schemas.openxmlformats.org/officeDocument/2006/relationships/hyperlink" Target="https://www.assets.signify.com/is/content/Signify/Installation-instructions-CoreLine-surface-mounted-Gen4" TargetMode="External"/><Relationship Id="rId1044" Type="http://schemas.openxmlformats.org/officeDocument/2006/relationships/hyperlink" Target="https://www.assets.signify.com/is/content/Signify/911401629708_EU.cs_CZ.PROF.FP" TargetMode="External"/><Relationship Id="rId1251" Type="http://schemas.openxmlformats.org/officeDocument/2006/relationships/hyperlink" Target="https://www.assets.signify.com/is/content/Signify/Mounting-instruction-Ledinaire-Floodlight-All-in-SWB" TargetMode="External"/><Relationship Id="rId2302" Type="http://schemas.openxmlformats.org/officeDocument/2006/relationships/hyperlink" Target="https://www.assets.signify.com/is/image/Signify/CorePro_LEDstrip_5M-SPP?$highres$" TargetMode="External"/><Relationship Id="rId1111" Type="http://schemas.openxmlformats.org/officeDocument/2006/relationships/hyperlink" Target="https://www.assets.signify.com/is/content/Signify/Coreline-Highbay-G5-MI-PSU-PSD" TargetMode="External"/><Relationship Id="rId3076" Type="http://schemas.openxmlformats.org/officeDocument/2006/relationships/hyperlink" Target="https://www.assets.signify.com/is/content/Signify/929003779102_EU.cs_CZ.PROF.FP" TargetMode="External"/><Relationship Id="rId3283" Type="http://schemas.openxmlformats.org/officeDocument/2006/relationships/hyperlink" Target="https://www.assets.signify.com/is/image/Signify/lppr1_son-t_e40?$highres$" TargetMode="External"/><Relationship Id="rId3490" Type="http://schemas.openxmlformats.org/officeDocument/2006/relationships/hyperlink" Target="https://www.assets.signify.com/is/content/Signify/913700657666_EU.cs_CZ.PROF.FP" TargetMode="External"/><Relationship Id="rId1928" Type="http://schemas.openxmlformats.org/officeDocument/2006/relationships/hyperlink" Target="https://www.assets.signify.com/is/content/Signify/online-QIG-for-324166183191-Corepro-LEDtube-INI" TargetMode="External"/><Relationship Id="rId2092" Type="http://schemas.openxmlformats.org/officeDocument/2006/relationships/hyperlink" Target="https://www.assets.signify.com/is/content/Signify/929002421302_EU.cs_CZ.PROF.FP" TargetMode="External"/><Relationship Id="rId3143" Type="http://schemas.openxmlformats.org/officeDocument/2006/relationships/hyperlink" Target="https://www.assets.signify.com/is/image/Signify/LPPR1_IRINPHI_E27_PAR38?$highres$" TargetMode="External"/><Relationship Id="rId3350" Type="http://schemas.openxmlformats.org/officeDocument/2006/relationships/hyperlink" Target="https://www.assets.signify.com/is/image/Signify/LPPR1_CDM-T_0005?$highres$" TargetMode="External"/><Relationship Id="rId271" Type="http://schemas.openxmlformats.org/officeDocument/2006/relationships/hyperlink" Target="https://www.assets.signify.com/is/content/Signify/911401826582_EU.cs_CZ.PROF.FP" TargetMode="External"/><Relationship Id="rId3003" Type="http://schemas.openxmlformats.org/officeDocument/2006/relationships/hyperlink" Target="https://www.assets.signify.com/is/image/Signify/LEDspots_MAS_MR16_GU5_3-SPP?$highres$" TargetMode="External"/><Relationship Id="rId131" Type="http://schemas.openxmlformats.org/officeDocument/2006/relationships/hyperlink" Target="https://www.assets.signify.com/is/content/Signify/911401810684_EU.cs_CZ.PROF.FP" TargetMode="External"/><Relationship Id="rId3210" Type="http://schemas.openxmlformats.org/officeDocument/2006/relationships/hyperlink" Target="https://www.assets.signify.com/is/content/Signify/928000503340_EU.cs_CZ.PROF.FP" TargetMode="External"/><Relationship Id="rId2769" Type="http://schemas.openxmlformats.org/officeDocument/2006/relationships/hyperlink" Target="https://www.assets.signify.com/is/content/Signify/929002972502_EU.cs_CZ.PROF.FP" TargetMode="External"/><Relationship Id="rId2976" Type="http://schemas.openxmlformats.org/officeDocument/2006/relationships/hyperlink" Target="https://www.assets.signify.com/is/content/Signify/929003079202_EU.cs_CZ.PROF.FP" TargetMode="External"/><Relationship Id="rId948" Type="http://schemas.openxmlformats.org/officeDocument/2006/relationships/hyperlink" Target="https://www.assets.signify.com/is/image/Signify/Ledinaire-BY030P-sensor-SPP?$highres$" TargetMode="External"/><Relationship Id="rId1578" Type="http://schemas.openxmlformats.org/officeDocument/2006/relationships/hyperlink" Target="https://www.assets.signify.com/is/content/Signify/online-QIG-for-324166138011-Installation-INI" TargetMode="External"/><Relationship Id="rId1785" Type="http://schemas.openxmlformats.org/officeDocument/2006/relationships/hyperlink" Target="https://www.assets.signify.com/is/image/Signify/LEDtube_PRO_1200mm_12W_G13_850_1800lm-SPP?$highres$" TargetMode="External"/><Relationship Id="rId1992" Type="http://schemas.openxmlformats.org/officeDocument/2006/relationships/hyperlink" Target="https://www.assets.signify.com/is/content/Signify/LEDtube_Installation_Guide_HF_1-INI" TargetMode="External"/><Relationship Id="rId2629" Type="http://schemas.openxmlformats.org/officeDocument/2006/relationships/hyperlink" Target="https://www.assets.signify.com/is/content/Signify/929002306308_EU.cs_CZ.PROF.FP" TargetMode="External"/><Relationship Id="rId2836" Type="http://schemas.openxmlformats.org/officeDocument/2006/relationships/hyperlink" Target="https://www.assets.signify.com/is/content/Signify/929003610102_EU.cs_CZ.PROF.FP" TargetMode="External"/><Relationship Id="rId77" Type="http://schemas.openxmlformats.org/officeDocument/2006/relationships/hyperlink" Target="https://www.assets.signify.com/is/content/Signify/929003251332_EU.cs_CZ.PROF.FP" TargetMode="External"/><Relationship Id="rId808" Type="http://schemas.openxmlformats.org/officeDocument/2006/relationships/hyperlink" Target="https://www.assets.signify.com/is/content/Signify/Manual%20Instruction_Ledinaire%20waterproof%20WT065C%20All_In_v202305" TargetMode="External"/><Relationship Id="rId1438" Type="http://schemas.openxmlformats.org/officeDocument/2006/relationships/hyperlink" Target="https://www.assets.signify.com/is/content/Signify/929002485202_EU.cs_CZ.PROF.FP" TargetMode="External"/><Relationship Id="rId1645" Type="http://schemas.openxmlformats.org/officeDocument/2006/relationships/hyperlink" Target="https://www.assets.signify.com/is/content/Signify/LEDtube_PLL_HF_Installation_Guide-INI" TargetMode="External"/><Relationship Id="rId1852" Type="http://schemas.openxmlformats.org/officeDocument/2006/relationships/hyperlink" Target="https://www.assets.signify.com/is/content/Signify/929001874932_EU.cs_CZ.PROF.FP" TargetMode="External"/><Relationship Id="rId2903" Type="http://schemas.openxmlformats.org/officeDocument/2006/relationships/hyperlink" Target="https://www.assets.signify.com/is/content/Signify/929004221002_EU.cs_CZ.PROF.FP" TargetMode="External"/><Relationship Id="rId1505" Type="http://schemas.openxmlformats.org/officeDocument/2006/relationships/hyperlink" Target="https://www.assets.signify.com/is/image/Signify/LEDTForce_MAS_HPL_ED90_E27-SPP?$highres$" TargetMode="External"/><Relationship Id="rId1712" Type="http://schemas.openxmlformats.org/officeDocument/2006/relationships/hyperlink" Target="https://www.assets.signify.com/is/image/Signify/LEDtube_1200mm_15W_G13-SPP?$highres$" TargetMode="External"/><Relationship Id="rId598" Type="http://schemas.openxmlformats.org/officeDocument/2006/relationships/hyperlink" Target="https://www.assets.signify.com/is/content/Signify/911401842587_EU.cs_CZ.PROF.FP" TargetMode="External"/><Relationship Id="rId227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86" Type="http://schemas.openxmlformats.org/officeDocument/2006/relationships/hyperlink" Target="https://www.assets.signify.com/is/content/Signify/929002371902_EU.cs_CZ.PROF.FP" TargetMode="External"/><Relationship Id="rId2693" Type="http://schemas.openxmlformats.org/officeDocument/2006/relationships/hyperlink" Target="https://www.assets.signify.com/is/image/Signify/LEDbulb_Classic_40W_E14_B35_WW_CL_ND-SPP?$highres$" TargetMode="External"/><Relationship Id="rId3537" Type="http://schemas.openxmlformats.org/officeDocument/2006/relationships/hyperlink" Target="https://www.assets.signify.com/is/image/Signify/GPPR1_MTL-SH_0002?$highres$" TargetMode="External"/><Relationship Id="rId458" Type="http://schemas.openxmlformats.org/officeDocument/2006/relationships/hyperlink" Target="https://www.assets.signify.com/is/content/Signify/911401890785_EU.cs_CZ.PROF.FP" TargetMode="External"/><Relationship Id="rId665" Type="http://schemas.openxmlformats.org/officeDocument/2006/relationships/hyperlink" Target="https://www.assets.signify.com/is/image/Signify/CoreLine_Waterproof_WT120C%20G2%20L1500%20PSU%20-%20SPP?$highres$" TargetMode="External"/><Relationship Id="rId872" Type="http://schemas.openxmlformats.org/officeDocument/2006/relationships/hyperlink" Target="https://www.assets.signify.com/is/image/Signify/Ledinaire%20Batten_BN021_L600_SPP-01?$highres$" TargetMode="External"/><Relationship Id="rId1088" Type="http://schemas.openxmlformats.org/officeDocument/2006/relationships/hyperlink" Target="https://www.assets.signify.com/is/content/Signify/911401554045_EU.cs_CZ.PROF.FP" TargetMode="External"/><Relationship Id="rId1295" Type="http://schemas.openxmlformats.org/officeDocument/2006/relationships/hyperlink" Target="https://www.assets.signify.com/is/image/Signify/CoreLine_Malaga_LED-BRP102-SPP?$highres$" TargetMode="External"/><Relationship Id="rId2139" Type="http://schemas.openxmlformats.org/officeDocument/2006/relationships/hyperlink" Target="https://www.assets.signify.com/is/image/Signify/LEDtube_MAS_G5-SPP?$highres$" TargetMode="External"/><Relationship Id="rId2346" Type="http://schemas.openxmlformats.org/officeDocument/2006/relationships/hyperlink" Target="https://www.assets.signify.com/is/image/Signify/LED_TRANSFORMER_20W_40W_60W?$highres$" TargetMode="External"/><Relationship Id="rId2553" Type="http://schemas.openxmlformats.org/officeDocument/2006/relationships/hyperlink" Target="https://www.assets.signify.com/is/image/Signify/LED-G95-25W-1800K-E27-Amber-SP-DIM-1PF-4-RTP?$highres$" TargetMode="External"/><Relationship Id="rId2760" Type="http://schemas.openxmlformats.org/officeDocument/2006/relationships/hyperlink" Target="https://www.assets.signify.com/is/image/Signify/LED_60W_P48_E14_WW_FR_ND_1SRT4_1-SPP?$highres$" TargetMode="External"/><Relationship Id="rId3604" Type="http://schemas.openxmlformats.org/officeDocument/2006/relationships/hyperlink" Target="https://www.assets.signify.com/is/content/Signify/913700232103_EU.cs_CZ.PROF.FP" TargetMode="External"/><Relationship Id="rId318" Type="http://schemas.openxmlformats.org/officeDocument/2006/relationships/hyperlink" Target="https://www.assets.signify.com/is/image/Signify/ZRS750_3C_BA_WH?$highres$" TargetMode="External"/><Relationship Id="rId525" Type="http://schemas.openxmlformats.org/officeDocument/2006/relationships/hyperlink" Target="https://www.assets.signify.com/is/image/Signify/RC159Z-SMB-W60L60-overview?$highres$" TargetMode="External"/><Relationship Id="rId732" Type="http://schemas.openxmlformats.org/officeDocument/2006/relationships/hyperlink" Target="https://www.assets.signify.com/is/content/Signify/911401807785_EU.cs_CZ.PROF.FP" TargetMode="External"/><Relationship Id="rId1155" Type="http://schemas.openxmlformats.org/officeDocument/2006/relationships/hyperlink" Target="https://www.assets.signify.com/is/content/Signify/MI-Coreline-Highbay-G6-PSD-PSU" TargetMode="External"/><Relationship Id="rId1362" Type="http://schemas.openxmlformats.org/officeDocument/2006/relationships/hyperlink" Target="https://www.assets.signify.com/is/image/Signify/Pila-WT007C-L1500-RTP?$highres$" TargetMode="External"/><Relationship Id="rId2206" Type="http://schemas.openxmlformats.org/officeDocument/2006/relationships/hyperlink" Target="https://www.assets.signify.com/is/content/Signify/929003774202_EU.cs_CZ.PROF.FP" TargetMode="External"/><Relationship Id="rId2413" Type="http://schemas.openxmlformats.org/officeDocument/2006/relationships/hyperlink" Target="https://www.assets.signify.com/is/image/Signify/LED_classic_60W_A60_E27_CL_WGD90_SRT4_1-SPP?$highres$" TargetMode="External"/><Relationship Id="rId2620" Type="http://schemas.openxmlformats.org/officeDocument/2006/relationships/hyperlink" Target="https://www.assets.signify.com/is/content/Signify/929003540208_EU.cs_CZ.PROF.FP" TargetMode="External"/><Relationship Id="rId1015" Type="http://schemas.openxmlformats.org/officeDocument/2006/relationships/hyperlink" Target="https://www.assets.signify.com/is/image/Signify/CL-HB-G6-BY121P-PSU-PSD-RTP?$highres$" TargetMode="External"/><Relationship Id="rId1222" Type="http://schemas.openxmlformats.org/officeDocument/2006/relationships/hyperlink" Target="https://www.assets.signify.com/is/content/Signify/911401886386_EU.cs_CZ.PROF.FP" TargetMode="External"/><Relationship Id="rId3187" Type="http://schemas.openxmlformats.org/officeDocument/2006/relationships/hyperlink" Target="https://www.assets.signify.com/is/content/Signify/928048001705_EU.cs_CZ.PROF.FP" TargetMode="External"/><Relationship Id="rId3394" Type="http://schemas.openxmlformats.org/officeDocument/2006/relationships/hyperlink" Target="https://www.assets.signify.com/is/content/Signify/928187405130_EU.cs_CZ.PROF.FP" TargetMode="External"/><Relationship Id="rId3047" Type="http://schemas.openxmlformats.org/officeDocument/2006/relationships/hyperlink" Target="https://www.assets.signify.com/is/image/Signify/MAS_LEDspotLV_D_20_100W_827_AR111_40D-SPP?$highres$" TargetMode="External"/><Relationship Id="rId175" Type="http://schemas.openxmlformats.org/officeDocument/2006/relationships/hyperlink" Target="https://www.assets.signify.com/is/content/Signify/CoreLine%20SlimDownlight%20DN145%20Installation%20Instruction" TargetMode="External"/><Relationship Id="rId3254" Type="http://schemas.openxmlformats.org/officeDocument/2006/relationships/hyperlink" Target="https://www.assets.signify.com/is/image/Signify/lppr1_son_e27_e26?$highres$" TargetMode="External"/><Relationship Id="rId3461" Type="http://schemas.openxmlformats.org/officeDocument/2006/relationships/hyperlink" Target="https://www.assets.signify.com/is/content/Signify/913713032566_EU.cs_CZ.PROF.FP" TargetMode="External"/><Relationship Id="rId382" Type="http://schemas.openxmlformats.org/officeDocument/2006/relationships/hyperlink" Target="https://www.assets.signify.com/is/image/Signify/Ledinaire_Panel_PSD_All-in_830_835_840_W60L60_OC-SPP?$highres$" TargetMode="External"/><Relationship Id="rId2063" Type="http://schemas.openxmlformats.org/officeDocument/2006/relationships/hyperlink" Target="https://www.assets.signify.com/is/image/Signify/ESSENTIAL_LEDtube_8_16W_G5_830_865_APR-SPP?$highres$" TargetMode="External"/><Relationship Id="rId2270" Type="http://schemas.openxmlformats.org/officeDocument/2006/relationships/hyperlink" Target="https://www.assets.signify.com/is/content/Signify/929002697802_EU.cs_CZ.PROF.FP" TargetMode="External"/><Relationship Id="rId3114" Type="http://schemas.openxmlformats.org/officeDocument/2006/relationships/hyperlink" Target="https://www.assets.signify.com/is/content/Signify/929003791502_EU.cs_CZ.PROF.FP" TargetMode="External"/><Relationship Id="rId3321" Type="http://schemas.openxmlformats.org/officeDocument/2006/relationships/hyperlink" Target="https://www.assets.signify.com/is/content/Signify/928482600096_EU.cs_CZ.PROF.FP" TargetMode="External"/><Relationship Id="rId242" Type="http://schemas.openxmlformats.org/officeDocument/2006/relationships/hyperlink" Target="https://www.assets.signify.com/is/content/Signify/912401483520_EU.cs_CZ.PROF.FP" TargetMode="External"/><Relationship Id="rId2130" Type="http://schemas.openxmlformats.org/officeDocument/2006/relationships/hyperlink" Target="https://www.assets.signify.com/is/image/Signify/LEDtube_1200mm_17W_G5-SPP?$highres$" TargetMode="External"/><Relationship Id="rId102" Type="http://schemas.openxmlformats.org/officeDocument/2006/relationships/hyperlink" Target="https://www.assets.signify.com/is/content/Signify/910505103596_EU.cs_CZ.PROF.FP" TargetMode="External"/><Relationship Id="rId1689" Type="http://schemas.openxmlformats.org/officeDocument/2006/relationships/hyperlink" Target="https://www.assets.signify.com/is/image/Signify/LEDtube_COR_PLT_15W_GX24Q3-SPP?$highres$" TargetMode="External"/><Relationship Id="rId1896" Type="http://schemas.openxmlformats.org/officeDocument/2006/relationships/hyperlink" Target="https://www.assets.signify.com/is/content/Signify/online-QIG-for-324166174411-MAS-Corepro-LEDtube-INI" TargetMode="External"/><Relationship Id="rId2947" Type="http://schemas.openxmlformats.org/officeDocument/2006/relationships/hyperlink" Target="https://www.assets.signify.com/is/content/Signify/929002065802_EU.cs_CZ.PROF.FP" TargetMode="External"/><Relationship Id="rId919" Type="http://schemas.openxmlformats.org/officeDocument/2006/relationships/hyperlink" Target="https://www.assets.signify.com/is/content/Signify/912401483603_EU.cs_CZ.PROF.FP" TargetMode="External"/><Relationship Id="rId1549" Type="http://schemas.openxmlformats.org/officeDocument/2006/relationships/hyperlink" Target="https://www.assets.signify.com/is/content/Signify/929004604802_EU.cs_CZ.PROF.FP" TargetMode="External"/><Relationship Id="rId1756" Type="http://schemas.openxmlformats.org/officeDocument/2006/relationships/hyperlink" Target="https://www.assets.signify.com/is/image/Signify/LEDtube_1200mm_HO_T8-SPP?$highres$" TargetMode="External"/><Relationship Id="rId1963" Type="http://schemas.openxmlformats.org/officeDocument/2006/relationships/hyperlink" Target="https://www.assets.signify.com/is/content/Signify/929001393132_EU.cs_CZ.PROF.FP" TargetMode="External"/><Relationship Id="rId2807" Type="http://schemas.openxmlformats.org/officeDocument/2006/relationships/hyperlink" Target="https://www.assets.signify.com/is/content/Signify/929003486002_EU.cs_CZ.PROF.FP" TargetMode="External"/><Relationship Id="rId48" Type="http://schemas.openxmlformats.org/officeDocument/2006/relationships/hyperlink" Target="https://www.assets.signify.com/is/image/Signify/Silver_Trim-SPP?$highres$" TargetMode="External"/><Relationship Id="rId1409" Type="http://schemas.openxmlformats.org/officeDocument/2006/relationships/hyperlink" Target="https://www.assets.signify.com/is/content/Signify/929003677132_EU.cs_CZ.PROF.FP" TargetMode="External"/><Relationship Id="rId1616" Type="http://schemas.openxmlformats.org/officeDocument/2006/relationships/hyperlink" Target="https://www.assets.signify.com/is/content/Signify/929003757902_EU.cs_CZ.PROF.FP" TargetMode="External"/><Relationship Id="rId1823" Type="http://schemas.openxmlformats.org/officeDocument/2006/relationships/hyperlink" Target="https://www.assets.signify.com/is/content/Signify/929004242102_EU.cs_CZ.PROF.FP" TargetMode="External"/><Relationship Id="rId2597" Type="http://schemas.openxmlformats.org/officeDocument/2006/relationships/hyperlink" Target="https://www.assets.signify.com/is/image/Signify/LEDBulb_CorePro_E27_A60_5W-SPP?$highres$" TargetMode="External"/><Relationship Id="rId569" Type="http://schemas.openxmlformats.org/officeDocument/2006/relationships/hyperlink" Target="https://www.assets.signify.com/is/image/Signify/CoreLine-surface-mounted-G4-W20L120-All-in-logo-RTP?$highres$" TargetMode="External"/><Relationship Id="rId776" Type="http://schemas.openxmlformats.org/officeDocument/2006/relationships/hyperlink" Target="https://www.assets.signify.com/is/content/Signify/911401816587_EU.cs_CZ.PROF.FP" TargetMode="External"/><Relationship Id="rId983" Type="http://schemas.openxmlformats.org/officeDocument/2006/relationships/hyperlink" Target="https://www.assets.signify.com/is/image/Signify/CoreLineHighbay_Gen5_BY122P-SPP?$highres$" TargetMode="External"/><Relationship Id="rId1199" Type="http://schemas.openxmlformats.org/officeDocument/2006/relationships/hyperlink" Target="https://www.assets.signify.com/is/image/Signify/Coreline_tempo_large-BVP130-PP?$highres$" TargetMode="External"/><Relationship Id="rId2457" Type="http://schemas.openxmlformats.org/officeDocument/2006/relationships/hyperlink" Target="https://www.assets.signify.com/is/image/Signify/LEDClassic_A60_E27_WW_FR_PP?$highres$" TargetMode="External"/><Relationship Id="rId2664" Type="http://schemas.openxmlformats.org/officeDocument/2006/relationships/hyperlink" Target="https://www.assets.signify.com/is/image/Signify/LED_classic_25W_B35_E14_CL_WGD90_SRT4_1-SPP?$highres$" TargetMode="External"/><Relationship Id="rId3508" Type="http://schemas.openxmlformats.org/officeDocument/2006/relationships/hyperlink" Target="https://www.assets.signify.com/is/content/Signify/913713028066_EU.cs_CZ.PROF.FP" TargetMode="External"/><Relationship Id="rId429" Type="http://schemas.openxmlformats.org/officeDocument/2006/relationships/hyperlink" Target="https://www.assets.signify.com/is/content/Signify/911401876085_EU.cs_CZ.PROF.FP" TargetMode="External"/><Relationship Id="rId636" Type="http://schemas.openxmlformats.org/officeDocument/2006/relationships/hyperlink" Target="https://www.assets.signify.com/is/image/Signify/L1500-WT060C-SPP-1?$highres$" TargetMode="External"/><Relationship Id="rId1059" Type="http://schemas.openxmlformats.org/officeDocument/2006/relationships/hyperlink" Target="https://www.assets.signify.com/is/content/Signify/911401630808_EU.cs_CZ.PROF.FP" TargetMode="External"/><Relationship Id="rId1266" Type="http://schemas.openxmlformats.org/officeDocument/2006/relationships/hyperlink" Target="https://www.assets.signify.com/is/content/Signify/MI_Coreline%20tempo%20small%20gen2" TargetMode="External"/><Relationship Id="rId1473" Type="http://schemas.openxmlformats.org/officeDocument/2006/relationships/hyperlink" Target="https://www.assets.signify.com/is/image/Signify/LEDTForce_ED75_E27-SPP?$highres$" TargetMode="External"/><Relationship Id="rId2317" Type="http://schemas.openxmlformats.org/officeDocument/2006/relationships/hyperlink" Target="https://www.assets.signify.com/is/content/Signify/929002695302_EU.cs_CZ.PROF.FP" TargetMode="External"/><Relationship Id="rId2871" Type="http://schemas.openxmlformats.org/officeDocument/2006/relationships/hyperlink" Target="https://www.assets.signify.com/is/image/Signify/LEDSpots_PAR16_GU10-SPP?$highres$" TargetMode="External"/><Relationship Id="rId843" Type="http://schemas.openxmlformats.org/officeDocument/2006/relationships/hyperlink" Target="https://www.assets.signify.com/is/content/Signify/MI_FINAL_v20221021" TargetMode="External"/><Relationship Id="rId1126" Type="http://schemas.openxmlformats.org/officeDocument/2006/relationships/hyperlink" Target="https://www.assets.signify.com/is/content/Signify/Coreline-Highbay-G5-MI-PSU-PSD" TargetMode="External"/><Relationship Id="rId1680" Type="http://schemas.openxmlformats.org/officeDocument/2006/relationships/hyperlink" Target="https://www.assets.signify.com/is/content/Signify/929003758502_EU.cs_CZ.PROF.FP" TargetMode="External"/><Relationship Id="rId2524" Type="http://schemas.openxmlformats.org/officeDocument/2006/relationships/hyperlink" Target="https://www.assets.signify.com/is/content/Signify/CZ.cs_CZ.8718699764579" TargetMode="External"/><Relationship Id="rId2731" Type="http://schemas.openxmlformats.org/officeDocument/2006/relationships/hyperlink" Target="https://www.assets.signify.com/is/content/Signify/929002028392_EU.cs_CZ.PROF.FP" TargetMode="External"/><Relationship Id="rId703" Type="http://schemas.openxmlformats.org/officeDocument/2006/relationships/hyperlink" Target="https://www.assets.signify.com/is/image/Signify/CoreLine%20tubular%20waterproof_WT210C%20PMMA%20L1500-SPPB?$highres$" TargetMode="External"/><Relationship Id="rId910" Type="http://schemas.openxmlformats.org/officeDocument/2006/relationships/hyperlink" Target="https://www.assets.signify.com/is/content/Signify/911401834184_EU.cs_CZ.PROF.FP" TargetMode="External"/><Relationship Id="rId1333" Type="http://schemas.openxmlformats.org/officeDocument/2006/relationships/hyperlink" Target="https://www.assets.signify.com/is/content/Signify/BDP260_TownTune_CPT-INI" TargetMode="External"/><Relationship Id="rId1540" Type="http://schemas.openxmlformats.org/officeDocument/2006/relationships/hyperlink" Target="https://www.assets.signify.com/is/content/Signify/LEDTForce_HPL_2_NC_Installation_Guide-INI" TargetMode="External"/><Relationship Id="rId1400" Type="http://schemas.openxmlformats.org/officeDocument/2006/relationships/hyperlink" Target="https://www.assets.signify.com/is/content/Signify/Installation-Instructions-PILA-Floodlight-Gen2" TargetMode="External"/><Relationship Id="rId3298" Type="http://schemas.openxmlformats.org/officeDocument/2006/relationships/hyperlink" Target="https://www.assets.signify.com/is/image/Signify/lppr1_mhn-sa_x830r?$highres$" TargetMode="External"/><Relationship Id="rId3158" Type="http://schemas.openxmlformats.org/officeDocument/2006/relationships/hyperlink" Target="https://www.assets.signify.com/is/image/Signify/LPPR1_TLBMINI_0001?$highres$" TargetMode="External"/><Relationship Id="rId3365" Type="http://schemas.openxmlformats.org/officeDocument/2006/relationships/hyperlink" Target="https://www.assets.signify.com/is/image/Signify/LPPR1_CDM-T-E_100W_G12?$highres$" TargetMode="External"/><Relationship Id="rId3572" Type="http://schemas.openxmlformats.org/officeDocument/2006/relationships/hyperlink" Target="https://www.assets.signify.com/is/content/Signify/913700665166_EU.cs_CZ.PROF.FP" TargetMode="External"/><Relationship Id="rId286" Type="http://schemas.openxmlformats.org/officeDocument/2006/relationships/hyperlink" Target="https://www.assets.signify.com/is/content/Signify/CoreLine-wall-mounted-WL140V-Installation-Instructions" TargetMode="External"/><Relationship Id="rId493" Type="http://schemas.openxmlformats.org/officeDocument/2006/relationships/hyperlink" Target="https://www.assets.signify.com/is/content/Signify/CoreLine-panel-G6-Installation-Instructions-RC132V" TargetMode="External"/><Relationship Id="rId2174" Type="http://schemas.openxmlformats.org/officeDocument/2006/relationships/hyperlink" Target="https://www.assets.signify.com/is/content/Signify/LEDtube-Installation-Guide-HF-2-20240620-INI" TargetMode="External"/><Relationship Id="rId2381" Type="http://schemas.openxmlformats.org/officeDocument/2006/relationships/hyperlink" Target="https://www.assets.signify.com/is/image/Signify/LED_CLA_60W_A60_E27_3000K_FR_UE_SRT4-SPP?$highres$" TargetMode="External"/><Relationship Id="rId3018" Type="http://schemas.openxmlformats.org/officeDocument/2006/relationships/hyperlink" Target="https://www.assets.signify.com/is/image/Signify/LEDspot_35W_GU5-3_827_36D_ND-SPP?$highres$" TargetMode="External"/><Relationship Id="rId3225" Type="http://schemas.openxmlformats.org/officeDocument/2006/relationships/hyperlink" Target="https://www.assets.signify.com/is/image/Signify/LPPR1_STARTER_PHL_0003?$highres$" TargetMode="External"/><Relationship Id="rId3432" Type="http://schemas.openxmlformats.org/officeDocument/2006/relationships/hyperlink" Target="https://www.assets.signify.com/is/content/Signify/928053000630_EU.cs_CZ.PROF.FP" TargetMode="External"/><Relationship Id="rId146" Type="http://schemas.openxmlformats.org/officeDocument/2006/relationships/hyperlink" Target="https://www.assets.signify.com/is/content/Signify/Downlight_DN070B_RD_EU-UMD" TargetMode="External"/><Relationship Id="rId353" Type="http://schemas.openxmlformats.org/officeDocument/2006/relationships/hyperlink" Target="https://www.assets.signify.com/is/content/Signify/MI%20CoreLine%20Projector%20gen2_ST151T-INI%20Sep%202021" TargetMode="External"/><Relationship Id="rId560" Type="http://schemas.openxmlformats.org/officeDocument/2006/relationships/hyperlink" Target="https://www.assets.signify.com/is/content/Signify/Surface-mounted-MI-EU-RC059Z" TargetMode="External"/><Relationship Id="rId1190" Type="http://schemas.openxmlformats.org/officeDocument/2006/relationships/hyperlink" Target="https://www.assets.signify.com/is/image/Signify/Coreline_Tempo_Medium-BVP125_Led80-SPP?$highres$" TargetMode="External"/><Relationship Id="rId2034" Type="http://schemas.openxmlformats.org/officeDocument/2006/relationships/hyperlink" Target="https://www.assets.signify.com/is/content/Signify/LEDtube_Installation_Guide_UN-INI" TargetMode="External"/><Relationship Id="rId2241" Type="http://schemas.openxmlformats.org/officeDocument/2006/relationships/hyperlink" Target="https://www.assets.signify.com/is/image/Signify/MAS_LEDstrip_5M-SPP?$highres$" TargetMode="External"/><Relationship Id="rId213" Type="http://schemas.openxmlformats.org/officeDocument/2006/relationships/hyperlink" Target="https://www.assets.signify.com/is/image/Signify/Emergency-Downlight-EM151B-SPP?$highres$" TargetMode="External"/><Relationship Id="rId420" Type="http://schemas.openxmlformats.org/officeDocument/2006/relationships/hyperlink" Target="https://www.assets.signify.com/is/content/Signify/911401562943_EU.cs_CZ.PROF.FP" TargetMode="External"/><Relationship Id="rId1050" Type="http://schemas.openxmlformats.org/officeDocument/2006/relationships/hyperlink" Target="https://www.assets.signify.com/is/content/Signify/911401632508_EU.cs_CZ.PROF.FP" TargetMode="External"/><Relationship Id="rId2101" Type="http://schemas.openxmlformats.org/officeDocument/2006/relationships/hyperlink" Target="https://www.assets.signify.com/is/content/Signify/MAS-LEDtube-600mm-HE-T5-Installation-Instructions-INI" TargetMode="External"/><Relationship Id="rId1867" Type="http://schemas.openxmlformats.org/officeDocument/2006/relationships/hyperlink" Target="https://www.assets.signify.com/is/content/Signify/929002445802_EU.cs_CZ.PROF.FP" TargetMode="External"/><Relationship Id="rId2918" Type="http://schemas.openxmlformats.org/officeDocument/2006/relationships/hyperlink" Target="https://www.assets.signify.com/is/image/Signify/LEDspot_25W_GU10_830_36D-SPP?$highres$" TargetMode="External"/><Relationship Id="rId1727" Type="http://schemas.openxmlformats.org/officeDocument/2006/relationships/hyperlink" Target="https://www.assets.signify.com/is/image/Signify/LEDtube-Connected-IA-T8-RTP?$highres$" TargetMode="External"/><Relationship Id="rId1934" Type="http://schemas.openxmlformats.org/officeDocument/2006/relationships/hyperlink" Target="https://www.assets.signify.com/is/content/Signify/LEDtube_Installation_Guide-INI" TargetMode="External"/><Relationship Id="rId3082" Type="http://schemas.openxmlformats.org/officeDocument/2006/relationships/hyperlink" Target="https://www.assets.signify.com/is/content/Signify/929003609002_EU.cs_CZ.PROF.FP" TargetMode="External"/><Relationship Id="rId19" Type="http://schemas.openxmlformats.org/officeDocument/2006/relationships/hyperlink" Target="https://www.assets.signify.com/is/image/Signify/CLDN-DN142B-UGR19-200-SPP?$highres$" TargetMode="External"/><Relationship Id="rId3" Type="http://schemas.openxmlformats.org/officeDocument/2006/relationships/hyperlink" Target="https://www.assets.signify.com/is/image/Signify/DN065B_G4_LED12_12W_D150_RD_update-SPP?$highres$" TargetMode="External"/><Relationship Id="rId887" Type="http://schemas.openxmlformats.org/officeDocument/2006/relationships/hyperlink" Target="https://www.assets.signify.com/is/image/Signify/Coreline%20Batten%20G3_%20BN126C%20PSU%20-%20SPP02?$highres$" TargetMode="External"/><Relationship Id="rId2568" Type="http://schemas.openxmlformats.org/officeDocument/2006/relationships/hyperlink" Target="https://www.assets.signify.com/is/content/Signify/CZ.cs_CZ.8721103049032" TargetMode="External"/><Relationship Id="rId2775" Type="http://schemas.openxmlformats.org/officeDocument/2006/relationships/hyperlink" Target="https://www.assets.signify.com/is/content/Signify/929002969402_EU.cs_CZ.PROF.FP" TargetMode="External"/><Relationship Id="rId2982" Type="http://schemas.openxmlformats.org/officeDocument/2006/relationships/hyperlink" Target="https://www.assets.signify.com/is/content/Signify/929003080002_EU.cs_CZ.PROF.FP" TargetMode="External"/><Relationship Id="rId747" Type="http://schemas.openxmlformats.org/officeDocument/2006/relationships/hyperlink" Target="https://www.assets.signify.com/is/content/Signify/911401823880_EU.cs_CZ.PROF.FP" TargetMode="External"/><Relationship Id="rId954" Type="http://schemas.openxmlformats.org/officeDocument/2006/relationships/hyperlink" Target="https://www.assets.signify.com/is/image/Signify/CoreLine%20High-bay%20Value_BY101P_SPP?$highres$" TargetMode="External"/><Relationship Id="rId1377" Type="http://schemas.openxmlformats.org/officeDocument/2006/relationships/hyperlink" Target="https://www.assets.signify.com/is/image/Signify/BVP008%20-%2010W%20and%2020W?$highres$" TargetMode="External"/><Relationship Id="rId1584" Type="http://schemas.openxmlformats.org/officeDocument/2006/relationships/hyperlink" Target="https://www.assets.signify.com/is/image/Signify/SPPR1_MLEDGA_0027?$highres$" TargetMode="External"/><Relationship Id="rId1791" Type="http://schemas.openxmlformats.org/officeDocument/2006/relationships/hyperlink" Target="https://www.assets.signify.com/is/image/Signify/LEDtube_PRO_1200mm_12W_G13_850_1800lm-SPP?$highres$" TargetMode="External"/><Relationship Id="rId2428" Type="http://schemas.openxmlformats.org/officeDocument/2006/relationships/hyperlink" Target="https://www.assets.signify.com/is/image/Signify/LEDbulb_MAS_A60_E27_CL_2-SPP?$highres$" TargetMode="External"/><Relationship Id="rId2635" Type="http://schemas.openxmlformats.org/officeDocument/2006/relationships/hyperlink" Target="https://www.assets.signify.com/is/content/Signify/929002306608_EU.cs_CZ.PROF.FP" TargetMode="External"/><Relationship Id="rId2842" Type="http://schemas.openxmlformats.org/officeDocument/2006/relationships/hyperlink" Target="https://www.assets.signify.com/is/image/Signify/LEDspot_35W_GU10_25D-SPP?$highres$" TargetMode="External"/><Relationship Id="rId83" Type="http://schemas.openxmlformats.org/officeDocument/2006/relationships/hyperlink" Target="https://www.assets.signify.com/is/content/Signify/929003311702_EU.cs_CZ.PROF.FP" TargetMode="External"/><Relationship Id="rId607" Type="http://schemas.openxmlformats.org/officeDocument/2006/relationships/hyperlink" Target="https://www.assets.signify.com/is/content/Signify/910505103765_EU.cs_CZ.PROF.FP" TargetMode="External"/><Relationship Id="rId814" Type="http://schemas.openxmlformats.org/officeDocument/2006/relationships/hyperlink" Target="https://www.assets.signify.com/is/content/Signify/Ledinaire%20waterproof%20WT065C%20G3%20BN_MI_v2023%2005" TargetMode="External"/><Relationship Id="rId1237" Type="http://schemas.openxmlformats.org/officeDocument/2006/relationships/hyperlink" Target="https://www.assets.signify.com/is/content/Signify/912300023661_EU.cs_CZ.PROF.FP" TargetMode="External"/><Relationship Id="rId1444" Type="http://schemas.openxmlformats.org/officeDocument/2006/relationships/hyperlink" Target="https://www.assets.signify.com/is/content/Signify/Online-QIG-for-324165994083-INI" TargetMode="External"/><Relationship Id="rId1651" Type="http://schemas.openxmlformats.org/officeDocument/2006/relationships/hyperlink" Target="https://www.assets.signify.com/is/image/Signify/LEDtube_COR_PLL_EU_12W_2G11-SPP?$highres$" TargetMode="External"/><Relationship Id="rId2702" Type="http://schemas.openxmlformats.org/officeDocument/2006/relationships/hyperlink" Target="https://www.assets.signify.com/is/image/Signify/LEDcandle_25W_E14_827_FR_B35-SPP?$highres$" TargetMode="External"/><Relationship Id="rId1304" Type="http://schemas.openxmlformats.org/officeDocument/2006/relationships/hyperlink" Target="https://www.assets.signify.com/is/content/Signify/919515814269_EU.cs_CZ.PROF.FP" TargetMode="External"/><Relationship Id="rId1511" Type="http://schemas.openxmlformats.org/officeDocument/2006/relationships/hyperlink" Target="https://www.assets.signify.com/is/content/Signify/929003530802_EU.cs_CZ.PROF.FP" TargetMode="External"/><Relationship Id="rId3269" Type="http://schemas.openxmlformats.org/officeDocument/2006/relationships/hyperlink" Target="https://www.assets.signify.com/is/content/Signify/928144809227_EU.cs_CZ.PROF.FP" TargetMode="External"/><Relationship Id="rId3476" Type="http://schemas.openxmlformats.org/officeDocument/2006/relationships/hyperlink" Target="https://www.assets.signify.com/is/image/Signify/GPPR1_R2ANTLPL_PHL?$highres$" TargetMode="External"/><Relationship Id="rId10" Type="http://schemas.openxmlformats.org/officeDocument/2006/relationships/hyperlink" Target="https://www.assets.signify.com/is/image/Signify/DN065B_G4_Trim_Accessory_Silver-SPP?$highres$" TargetMode="External"/><Relationship Id="rId397" Type="http://schemas.openxmlformats.org/officeDocument/2006/relationships/hyperlink" Target="https://www.assets.signify.com/is/image/Signify/CoreLine-panel-G6-W60L60-RTP?$highres$" TargetMode="External"/><Relationship Id="rId2078" Type="http://schemas.openxmlformats.org/officeDocument/2006/relationships/hyperlink" Target="https://www.assets.signify.com/is/content/Signify/929003734502_EU.cs_CZ.PROF.FP" TargetMode="External"/><Relationship Id="rId228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92" Type="http://schemas.openxmlformats.org/officeDocument/2006/relationships/hyperlink" Target="https://www.assets.signify.com/is/content/Signify/929002373002_EU.cs_CZ.PROF.FP" TargetMode="External"/><Relationship Id="rId3129" Type="http://schemas.openxmlformats.org/officeDocument/2006/relationships/hyperlink" Target="https://www.assets.signify.com/is/image/Signify/LPPR1_HCAP_0001_COPY_SPP?$highres$" TargetMode="External"/><Relationship Id="rId3336" Type="http://schemas.openxmlformats.org/officeDocument/2006/relationships/hyperlink" Target="https://www.assets.signify.com/is/image/Signify/lppr1_cdo-tt_0002?$highres$" TargetMode="External"/><Relationship Id="rId257" Type="http://schemas.openxmlformats.org/officeDocument/2006/relationships/hyperlink" Target="https://www.assets.signify.com/is/content/Signify/EM155C-SLIM-WL-EXIT-SIGN-UI" TargetMode="External"/><Relationship Id="rId464" Type="http://schemas.openxmlformats.org/officeDocument/2006/relationships/hyperlink" Target="https://www.assets.signify.com/is/content/Signify/911401840787_EU.cs_CZ.PROF.FP" TargetMode="External"/><Relationship Id="rId1094" Type="http://schemas.openxmlformats.org/officeDocument/2006/relationships/hyperlink" Target="https://www.assets.signify.com/is/content/Signify/911401555745_EU.cs_CZ.PROF.FP" TargetMode="External"/><Relationship Id="rId2145" Type="http://schemas.openxmlformats.org/officeDocument/2006/relationships/hyperlink" Target="https://www.assets.signify.com/is/content/Signify/929003795102_EU.cs_CZ.PROF.FP" TargetMode="External"/><Relationship Id="rId3543" Type="http://schemas.openxmlformats.org/officeDocument/2006/relationships/hyperlink" Target="https://www.assets.signify.com/is/content/Signify/913700421766_EU.cs_CZ.PROF.FP" TargetMode="External"/><Relationship Id="rId117" Type="http://schemas.openxmlformats.org/officeDocument/2006/relationships/hyperlink" Target="https://www.assets.signify.com/is/content/Signify/929003322502_EU.cs_CZ.PROF.FP" TargetMode="External"/><Relationship Id="rId671" Type="http://schemas.openxmlformats.org/officeDocument/2006/relationships/hyperlink" Target="https://www.assets.signify.com/is/image/Signify/CoreLine_Waterproof_WT120C%20G2%20PSU%20PCO%20-%20SPP?$highres$" TargetMode="External"/><Relationship Id="rId2352" Type="http://schemas.openxmlformats.org/officeDocument/2006/relationships/hyperlink" Target="https://www.assets.signify.com/is/content/Signify/929003167602_EU.cs_CZ.PROF.FP" TargetMode="External"/><Relationship Id="rId3403" Type="http://schemas.openxmlformats.org/officeDocument/2006/relationships/hyperlink" Target="https://www.assets.signify.com/is/image/Signify/LPPR1_CDM-TD_150W?$highres$" TargetMode="External"/><Relationship Id="rId3610" Type="http://schemas.openxmlformats.org/officeDocument/2006/relationships/hyperlink" Target="https://www.assets.signify.com/is/image/Signify/GPPR1_SND_PHL?$highres$" TargetMode="External"/><Relationship Id="rId324" Type="http://schemas.openxmlformats.org/officeDocument/2006/relationships/hyperlink" Target="https://www.assets.signify.com/is/content/Signify/911401846782_EU.cs_CZ.PROF.FP" TargetMode="External"/><Relationship Id="rId531" Type="http://schemas.openxmlformats.org/officeDocument/2006/relationships/hyperlink" Target="https://www.assets.signify.com/is/image/Signify/RC159Z-Deco-Double-Square-RTP?$highres$" TargetMode="External"/><Relationship Id="rId1161" Type="http://schemas.openxmlformats.org/officeDocument/2006/relationships/hyperlink" Target="https://www.assets.signify.com/is/content/Signify/MI-Coreline-Highbay-G6-PSD-PSU" TargetMode="External"/><Relationship Id="rId2005" Type="http://schemas.openxmlformats.org/officeDocument/2006/relationships/hyperlink" Target="https://www.assets.signify.com/is/image/Signify/Ledtube_CorePro_18W_G13_830_24D_ND-SPP?$highres$" TargetMode="External"/><Relationship Id="rId2212" Type="http://schemas.openxmlformats.org/officeDocument/2006/relationships/hyperlink" Target="https://www.assets.signify.com/is/content/Signify/929003775102_EU.cs_CZ.PROF.FP" TargetMode="External"/><Relationship Id="rId1021" Type="http://schemas.openxmlformats.org/officeDocument/2006/relationships/hyperlink" Target="https://www.assets.signify.com/is/image/Signify/CL-HB-G6-BY121Z-bracket?$highres$" TargetMode="External"/><Relationship Id="rId1978" Type="http://schemas.openxmlformats.org/officeDocument/2006/relationships/hyperlink" Target="https://www.assets.signify.com/is/content/Signify/LEDtube_Installation_Guide_HF_1-INI" TargetMode="External"/><Relationship Id="rId3193" Type="http://schemas.openxmlformats.org/officeDocument/2006/relationships/hyperlink" Target="https://www.assets.signify.com/is/content/Signify/928049001505_EU.cs_CZ.PROF.FP" TargetMode="External"/><Relationship Id="rId1838" Type="http://schemas.openxmlformats.org/officeDocument/2006/relationships/hyperlink" Target="https://www.assets.signify.com/is/content/Signify/929002021902_EU.cs_CZ.PROF.FP" TargetMode="External"/><Relationship Id="rId3053" Type="http://schemas.openxmlformats.org/officeDocument/2006/relationships/hyperlink" Target="https://www.assets.signify.com/is/content/Signify/929003043402_EU.cs_CZ.PROF.FP" TargetMode="External"/><Relationship Id="rId3260" Type="http://schemas.openxmlformats.org/officeDocument/2006/relationships/hyperlink" Target="https://www.assets.signify.com/is/image/Signify/lppr1_son-tpia_plus_e40?$highres$" TargetMode="External"/><Relationship Id="rId181" Type="http://schemas.openxmlformats.org/officeDocument/2006/relationships/hyperlink" Target="https://www.assets.signify.com/is/content/Signify/CoreLine-SlimDownlight-DN145B-INI" TargetMode="External"/><Relationship Id="rId1905" Type="http://schemas.openxmlformats.org/officeDocument/2006/relationships/hyperlink" Target="https://www.assets.signify.com/is/content/Signify/online-QIG-for-324166174411-MAS-Corepro-LEDtube-INI" TargetMode="External"/><Relationship Id="rId3120" Type="http://schemas.openxmlformats.org/officeDocument/2006/relationships/hyperlink" Target="https://www.assets.signify.com/is/content/Signify/929001353702_EU.cs_CZ.PROF.FP" TargetMode="External"/><Relationship Id="rId998" Type="http://schemas.openxmlformats.org/officeDocument/2006/relationships/hyperlink" Target="https://www.assets.signify.com/is/image/Signify/CL-HB-G6-BY120P-PSU-PSD-RTP?$highres$" TargetMode="External"/><Relationship Id="rId2679" Type="http://schemas.openxmlformats.org/officeDocument/2006/relationships/hyperlink" Target="https://www.assets.signify.com/is/content/Signify/929003013082_EU.cs_CZ.PROF.FP" TargetMode="External"/><Relationship Id="rId2886" Type="http://schemas.openxmlformats.org/officeDocument/2006/relationships/hyperlink" Target="https://www.assets.signify.com/is/content/Signify/929004247952_EU.cs_CZ.PROF.FP" TargetMode="External"/><Relationship Id="rId858" Type="http://schemas.openxmlformats.org/officeDocument/2006/relationships/hyperlink" Target="https://www.assets.signify.com/is/content/Signify/Manual-Instruction-WT120C-G2-high-lumen-v202404" TargetMode="External"/><Relationship Id="rId1488" Type="http://schemas.openxmlformats.org/officeDocument/2006/relationships/hyperlink" Target="https://www.assets.signify.com/is/content/Signify/929003731202_EU.cs_CZ.PROF.FP" TargetMode="External"/><Relationship Id="rId1695" Type="http://schemas.openxmlformats.org/officeDocument/2006/relationships/hyperlink" Target="https://www.assets.signify.com/is/content/Signify/929003576502_EU.cs_CZ.PROF.FP" TargetMode="External"/><Relationship Id="rId2539" Type="http://schemas.openxmlformats.org/officeDocument/2006/relationships/hyperlink" Target="https://www.assets.signify.com/is/image/Signify/LEDbulb_60W_E27_827_CL_G93-SPP?$highres$" TargetMode="External"/><Relationship Id="rId2746" Type="http://schemas.openxmlformats.org/officeDocument/2006/relationships/hyperlink" Target="https://www.assets.signify.com/is/content/Signify/929002029292_EU.cs_CZ.PROF.FP" TargetMode="External"/><Relationship Id="rId2953" Type="http://schemas.openxmlformats.org/officeDocument/2006/relationships/hyperlink" Target="https://www.assets.signify.com/is/content/Signify/929002466702_EU.cs_CZ.PROF.FP" TargetMode="External"/><Relationship Id="rId718" Type="http://schemas.openxmlformats.org/officeDocument/2006/relationships/hyperlink" Target="https://www.assets.signify.com/is/content/Signify/911401877480_EU.cs_CZ.PROF.FP" TargetMode="External"/><Relationship Id="rId925" Type="http://schemas.openxmlformats.org/officeDocument/2006/relationships/hyperlink" Target="https://www.assets.signify.com/is/content/Signify/BN021C%20EU-MI-0427_Final%20v3" TargetMode="External"/><Relationship Id="rId1348" Type="http://schemas.openxmlformats.org/officeDocument/2006/relationships/hyperlink" Target="https://www.assets.signify.com/is/content/Signify/PILA_Wall_Mounted_WL007C-MI" TargetMode="External"/><Relationship Id="rId1555" Type="http://schemas.openxmlformats.org/officeDocument/2006/relationships/hyperlink" Target="https://www.assets.signify.com/is/content/Signify/929004605402_EU.cs_CZ.PROF.FP" TargetMode="External"/><Relationship Id="rId1762" Type="http://schemas.openxmlformats.org/officeDocument/2006/relationships/hyperlink" Target="https://www.assets.signify.com/is/image/Signify/LEDtube_220-240V_G13_4ft-SPP?$highres$" TargetMode="External"/><Relationship Id="rId2606" Type="http://schemas.openxmlformats.org/officeDocument/2006/relationships/hyperlink" Target="https://www.assets.signify.com/is/image/Signify/LEDbulb_12-80W_E27_A60_730_FR_130D-SPP?$highres$" TargetMode="External"/><Relationship Id="rId1208" Type="http://schemas.openxmlformats.org/officeDocument/2006/relationships/hyperlink" Target="https://www.assets.signify.com/is/content/Signify/911401871386_EU.cs_CZ.PROF.FP" TargetMode="External"/><Relationship Id="rId1415" Type="http://schemas.openxmlformats.org/officeDocument/2006/relationships/hyperlink" Target="https://www.assets.signify.com/is/content/Signify/MAS-LED-SON-T-UE-M-E27-INI" TargetMode="External"/><Relationship Id="rId2813" Type="http://schemas.openxmlformats.org/officeDocument/2006/relationships/hyperlink" Target="https://www.assets.signify.com/is/content/Signify/929003485202_EU.cs_CZ.PROF.FP" TargetMode="External"/><Relationship Id="rId54" Type="http://schemas.openxmlformats.org/officeDocument/2006/relationships/hyperlink" Target="https://www.assets.signify.com/is/image/Signify/CoreLine_Recessed_Spot-RS140B-SPP?$highres$" TargetMode="External"/><Relationship Id="rId1622" Type="http://schemas.openxmlformats.org/officeDocument/2006/relationships/hyperlink" Target="https://www.assets.signify.com/is/content/Signify/online-QIG-for-324166176081-Installation-INI" TargetMode="External"/><Relationship Id="rId2189" Type="http://schemas.openxmlformats.org/officeDocument/2006/relationships/hyperlink" Target="https://www.assets.signify.com/is/content/Signify/LEDtube_Installation_Guide_HF_2-INI" TargetMode="External"/><Relationship Id="rId3587" Type="http://schemas.openxmlformats.org/officeDocument/2006/relationships/hyperlink" Target="https://www.assets.signify.com/is/content/Signify/913700752926_EU.cs_CZ.PROF.FP" TargetMode="External"/><Relationship Id="rId2396" Type="http://schemas.openxmlformats.org/officeDocument/2006/relationships/hyperlink" Target="https://www.assets.signify.com/is/content/Signify/929003624302_EU.cs_CZ.PROF.FP" TargetMode="External"/><Relationship Id="rId3447" Type="http://schemas.openxmlformats.org/officeDocument/2006/relationships/hyperlink" Target="https://www.assets.signify.com/is/content/Signify/913713041166_EU.cs_CZ.PROF.FP" TargetMode="External"/><Relationship Id="rId368" Type="http://schemas.openxmlformats.org/officeDocument/2006/relationships/hyperlink" Target="https://www.assets.signify.com/is/content/Signify/IIII9_RCS750I_0001" TargetMode="External"/><Relationship Id="rId575" Type="http://schemas.openxmlformats.org/officeDocument/2006/relationships/hyperlink" Target="https://www.assets.signify.com/is/image/Signify/CoreLine-surface-mounted-G4-W20L157-All-in-logo-RTP?$highres$" TargetMode="External"/><Relationship Id="rId782" Type="http://schemas.openxmlformats.org/officeDocument/2006/relationships/hyperlink" Target="https://www.assets.signify.com/is/content/Signify/911401828084_EU.cs_CZ.PROF.FP" TargetMode="External"/><Relationship Id="rId2049" Type="http://schemas.openxmlformats.org/officeDocument/2006/relationships/hyperlink" Target="https://www.assets.signify.com/is/image/Signify/ESSENTIAL_LEDtube_8_16W_G5_830_865_APR-SPP?$highres$" TargetMode="External"/><Relationship Id="rId2256" Type="http://schemas.openxmlformats.org/officeDocument/2006/relationships/hyperlink" Target="https://www.assets.signify.com/is/content/Signify/929002696402_EU.cs_CZ.PROF.FP" TargetMode="External"/><Relationship Id="rId2463" Type="http://schemas.openxmlformats.org/officeDocument/2006/relationships/hyperlink" Target="https://www.assets.signify.com/is/image/Signify/LED_BulbsBulb_A67_100W_1521lm_2700K_E27_NDFrosted-SPP?$highres$" TargetMode="External"/><Relationship Id="rId2670" Type="http://schemas.openxmlformats.org/officeDocument/2006/relationships/hyperlink" Target="https://www.assets.signify.com/is/image/Signify/LED_classic_25W_P45_E27_CL_WGD90_SRT4_1-SPP?$highres$" TargetMode="External"/><Relationship Id="rId3307" Type="http://schemas.openxmlformats.org/officeDocument/2006/relationships/hyperlink" Target="https://www.assets.signify.com/is/image/Signify/lppr1_mhn-se_0002?$highres$" TargetMode="External"/><Relationship Id="rId3514" Type="http://schemas.openxmlformats.org/officeDocument/2006/relationships/hyperlink" Target="https://www.assets.signify.com/is/content/Signify/913713028366_EU.cs_CZ.PROF.FP" TargetMode="External"/><Relationship Id="rId228" Type="http://schemas.openxmlformats.org/officeDocument/2006/relationships/hyperlink" Target="https://www.assets.signify.com/is/image/Signify/Acc-Emergency-ExitSign-suspension-kit-EM159Z?$highres$" TargetMode="External"/><Relationship Id="rId435" Type="http://schemas.openxmlformats.org/officeDocument/2006/relationships/hyperlink" Target="https://www.assets.signify.com/is/content/Signify/911401807587_EU.cs_CZ.PROF.FP" TargetMode="External"/><Relationship Id="rId642" Type="http://schemas.openxmlformats.org/officeDocument/2006/relationships/hyperlink" Target="https://www.assets.signify.com/is/image/Signify/PH-All-In-Ledinaire-SPP-e-cat-HR-911401815285?$highres$" TargetMode="External"/><Relationship Id="rId1065" Type="http://schemas.openxmlformats.org/officeDocument/2006/relationships/hyperlink" Target="https://www.assets.signify.com/is/content/Signify/911401631408_EU.cs_CZ.PROF.FP" TargetMode="External"/><Relationship Id="rId1272" Type="http://schemas.openxmlformats.org/officeDocument/2006/relationships/hyperlink" Target="https://www.assets.signify.com/is/content/Signify/CoreLine%20tempo%20medium-BVP125-INI" TargetMode="External"/><Relationship Id="rId2116" Type="http://schemas.openxmlformats.org/officeDocument/2006/relationships/hyperlink" Target="https://www.assets.signify.com/is/content/Signify/LEDtube_Installation_Guide_T5-INI" TargetMode="External"/><Relationship Id="rId2323" Type="http://schemas.openxmlformats.org/officeDocument/2006/relationships/hyperlink" Target="https://www.assets.signify.com/is/content/Signify/929002695902_EU.cs_CZ.PROF.FP" TargetMode="External"/><Relationship Id="rId2530" Type="http://schemas.openxmlformats.org/officeDocument/2006/relationships/hyperlink" Target="https://www.assets.signify.com/is/image/Signify/MZD_LEDCLA_40W_A60_E27-SPP?$highres$" TargetMode="External"/><Relationship Id="rId502" Type="http://schemas.openxmlformats.org/officeDocument/2006/relationships/hyperlink" Target="https://www.assets.signify.com/is/content/Signify/CoreLine-panel-G6-Installation-Instructions-RC132V-IP65" TargetMode="External"/><Relationship Id="rId1132" Type="http://schemas.openxmlformats.org/officeDocument/2006/relationships/hyperlink" Target="https://www.assets.signify.com/is/content/Signify/Coreline-Highbay-G5-MI-PSU-PSD" TargetMode="External"/><Relationship Id="rId3097" Type="http://schemas.openxmlformats.org/officeDocument/2006/relationships/hyperlink" Target="https://www.assets.signify.com/is/content/Signify/929002055102_EU.cs_CZ.PROF.FP" TargetMode="External"/><Relationship Id="rId1949" Type="http://schemas.openxmlformats.org/officeDocument/2006/relationships/hyperlink" Target="https://www.assets.signify.com/is/image/Signify/LEDtube_HF_600mm_8W_G13_830_1000lm-SPP?$highres$" TargetMode="External"/><Relationship Id="rId3164" Type="http://schemas.openxmlformats.org/officeDocument/2006/relationships/hyperlink" Target="https://www.assets.signify.com/is/content/Signify/928048010805_EU.cs_CZ.PROF.FP" TargetMode="External"/><Relationship Id="rId292" Type="http://schemas.openxmlformats.org/officeDocument/2006/relationships/hyperlink" Target="https://www.assets.signify.com/is/image/Signify/Coreline%20Projector_gen2_ST151T_WH_%2030S_SPP2?$highres$" TargetMode="External"/><Relationship Id="rId1809" Type="http://schemas.openxmlformats.org/officeDocument/2006/relationships/hyperlink" Target="https://www.assets.signify.com/is/content/Signify/929001298402_EU.cs_CZ.PROF.FP" TargetMode="External"/><Relationship Id="rId3371" Type="http://schemas.openxmlformats.org/officeDocument/2006/relationships/hyperlink" Target="https://www.assets.signify.com/is/content/Signify/928193705131_EU.cs_CZ.PROF.FP" TargetMode="External"/><Relationship Id="rId2180" Type="http://schemas.openxmlformats.org/officeDocument/2006/relationships/hyperlink" Target="https://www.assets.signify.com/is/content/Signify/LEDtube_Installation_Guide_HF_2-INI" TargetMode="External"/><Relationship Id="rId3024" Type="http://schemas.openxmlformats.org/officeDocument/2006/relationships/hyperlink" Target="https://www.assets.signify.com/is/content/Signify/929002494602_EU.cs_CZ.PROF.FP" TargetMode="External"/><Relationship Id="rId3231" Type="http://schemas.openxmlformats.org/officeDocument/2006/relationships/hyperlink" Target="https://www.assets.signify.com/is/image/Signify/LPPR1_PLC4PLTG_18W?$highres$" TargetMode="External"/><Relationship Id="rId152" Type="http://schemas.openxmlformats.org/officeDocument/2006/relationships/hyperlink" Target="https://www.assets.signify.com/is/content/Signify/Downlight_DN065B_G4_7195214_V2_online_All_in-INI" TargetMode="External"/><Relationship Id="rId2040" Type="http://schemas.openxmlformats.org/officeDocument/2006/relationships/hyperlink" Target="https://www.assets.signify.com/is/content/Signify/LEDtube_Installation_Guide_UN-INI" TargetMode="External"/><Relationship Id="rId2997" Type="http://schemas.openxmlformats.org/officeDocument/2006/relationships/hyperlink" Target="https://www.assets.signify.com/is/image/Signify/LEDspots_MAS_MR16_GU5_3-SPP?$highres$" TargetMode="External"/><Relationship Id="rId969" Type="http://schemas.openxmlformats.org/officeDocument/2006/relationships/hyperlink" Target="https://www.assets.signify.com/is/image/Signify/CoreLineHighbay_Gen5_BY120P-SPP?$highres$" TargetMode="External"/><Relationship Id="rId1599" Type="http://schemas.openxmlformats.org/officeDocument/2006/relationships/hyperlink" Target="https://www.assets.signify.com/is/image/Signify/CorePro-LED-PLC-6-9W-3CCT-2P-G24d-20250408-RTP?$highres$" TargetMode="External"/><Relationship Id="rId1459" Type="http://schemas.openxmlformats.org/officeDocument/2006/relationships/hyperlink" Target="https://www.assets.signify.com/is/content/Signify/929003467512_EU.cs_CZ.PROF.FP" TargetMode="External"/><Relationship Id="rId2857" Type="http://schemas.openxmlformats.org/officeDocument/2006/relationships/hyperlink" Target="https://www.assets.signify.com/is/image/Signify/LEDspot_35W_GU10_36D-SPP?$highres$" TargetMode="External"/><Relationship Id="rId98" Type="http://schemas.openxmlformats.org/officeDocument/2006/relationships/hyperlink" Target="https://www.assets.signify.com/is/content/Signify/911401552232_EU.cs_CZ.PROF.FP" TargetMode="External"/><Relationship Id="rId829" Type="http://schemas.openxmlformats.org/officeDocument/2006/relationships/hyperlink" Target="https://www.assets.signify.com/is/content/Signify/CoreLine%20waterproof%20WT120C%20G2%20PSU_2023%2005" TargetMode="External"/><Relationship Id="rId1666" Type="http://schemas.openxmlformats.org/officeDocument/2006/relationships/hyperlink" Target="https://www.assets.signify.com/is/content/Signify/PLL-EM-Mains-66011861-TLED-NDLR-INI" TargetMode="External"/><Relationship Id="rId1873" Type="http://schemas.openxmlformats.org/officeDocument/2006/relationships/hyperlink" Target="https://www.assets.signify.com/is/content/Signify/LEDtube_Installation_Guide-INI" TargetMode="External"/><Relationship Id="rId2717" Type="http://schemas.openxmlformats.org/officeDocument/2006/relationships/hyperlink" Target="https://www.assets.signify.com/is/image/Signify/LEDcandle_25W_E14_827_FR_P45-SPP?$highres$" TargetMode="External"/><Relationship Id="rId2924" Type="http://schemas.openxmlformats.org/officeDocument/2006/relationships/hyperlink" Target="https://www.assets.signify.com/is/image/Signify/LEDspot_50W_GU10_830_35D-SPP?$highres$" TargetMode="External"/><Relationship Id="rId1319" Type="http://schemas.openxmlformats.org/officeDocument/2006/relationships/hyperlink" Target="https://www.assets.signify.com/is/content/Signify/912300024266_EU.cs_CZ.PROF.FP" TargetMode="External"/><Relationship Id="rId1526" Type="http://schemas.openxmlformats.org/officeDocument/2006/relationships/hyperlink" Target="https://www.assets.signify.com/is/content/Signify/929002006102_EU.cs_CZ.PROF.FP" TargetMode="External"/><Relationship Id="rId1733" Type="http://schemas.openxmlformats.org/officeDocument/2006/relationships/hyperlink" Target="https://www.assets.signify.com/is/content/Signify/Online-QIG-for-3241-662-97182-Installation-INI" TargetMode="External"/><Relationship Id="rId1940" Type="http://schemas.openxmlformats.org/officeDocument/2006/relationships/hyperlink" Target="https://www.assets.signify.com/is/image/Signify/PILA-LED-Tube-HO-G13-20241115-RTP?$highres$" TargetMode="External"/><Relationship Id="rId25" Type="http://schemas.openxmlformats.org/officeDocument/2006/relationships/hyperlink" Target="https://www.assets.signify.com/is/image/Signify/CLDN-DN142B-UGR19-150-SPP?$highres$" TargetMode="External"/><Relationship Id="rId1800" Type="http://schemas.openxmlformats.org/officeDocument/2006/relationships/hyperlink" Target="https://www.assets.signify.com/is/image/Signify/LEDtube_T8_G13-SPP?$highres$" TargetMode="External"/><Relationship Id="rId3558" Type="http://schemas.openxmlformats.org/officeDocument/2006/relationships/hyperlink" Target="https://www.assets.signify.com/is/image/Signify/GPPR1_IPV5CDMM_0003?$highres$" TargetMode="External"/><Relationship Id="rId479" Type="http://schemas.openxmlformats.org/officeDocument/2006/relationships/hyperlink" Target="https://www.assets.signify.com/is/content/Signify/Ledinaire-panel-G5-Mounting-Instructions-Connector-Finalv4" TargetMode="External"/><Relationship Id="rId686" Type="http://schemas.openxmlformats.org/officeDocument/2006/relationships/hyperlink" Target="https://www.assets.signify.com/is/image/Signify/CoreLine_Waterproof_WT120C%20G2%20L1200%20PSU%20-%20SPP?$highres$" TargetMode="External"/><Relationship Id="rId893" Type="http://schemas.openxmlformats.org/officeDocument/2006/relationships/hyperlink" Target="https://www.assets.signify.com/is/image/Signify/CoreLineBatten-BN126C-accessory-EL-wiring-kit3?$highres$" TargetMode="External"/><Relationship Id="rId2367" Type="http://schemas.openxmlformats.org/officeDocument/2006/relationships/hyperlink" Target="https://www.assets.signify.com/is/image/Signify/LED_CLA_60W_A60_E27_3000K_FR_UE_SRT4-SPP?$highres$" TargetMode="External"/><Relationship Id="rId2574" Type="http://schemas.openxmlformats.org/officeDocument/2006/relationships/hyperlink" Target="https://www.assets.signify.com/is/content/Signify/CZ.cs_CZ.8719514313767" TargetMode="External"/><Relationship Id="rId2781" Type="http://schemas.openxmlformats.org/officeDocument/2006/relationships/hyperlink" Target="https://www.assets.signify.com/is/content/Signify/929002973202_EU.cs_CZ.PROF.FP" TargetMode="External"/><Relationship Id="rId3418" Type="http://schemas.openxmlformats.org/officeDocument/2006/relationships/hyperlink" Target="https://www.assets.signify.com/is/content/Signify/928194805330_EU.cs_CZ.PROF.FP" TargetMode="External"/><Relationship Id="rId339" Type="http://schemas.openxmlformats.org/officeDocument/2006/relationships/hyperlink" Target="https://www.assets.signify.com/is/content/Signify/910500188815_EU.cs_CZ.PROF.FP" TargetMode="External"/><Relationship Id="rId546" Type="http://schemas.openxmlformats.org/officeDocument/2006/relationships/hyperlink" Target="https://www.assets.signify.com/is/content/Signify/912401483525_EU.cs_CZ.PROF.FP" TargetMode="External"/><Relationship Id="rId753" Type="http://schemas.openxmlformats.org/officeDocument/2006/relationships/hyperlink" Target="https://www.assets.signify.com/is/content/Signify/911401836980_EU.cs_CZ.PROF.FP" TargetMode="External"/><Relationship Id="rId1176" Type="http://schemas.openxmlformats.org/officeDocument/2006/relationships/hyperlink" Target="https://www.assets.signify.com/is/image/Signify/Ledinaire-Floodlight-BVP167-50W-MDU-All-in-RTP?$highres$" TargetMode="External"/><Relationship Id="rId1383" Type="http://schemas.openxmlformats.org/officeDocument/2006/relationships/hyperlink" Target="https://www.assets.signify.com/is/image/Signify/BVP008%20-%20MDU%20-%2020W?$highres$" TargetMode="External"/><Relationship Id="rId2227" Type="http://schemas.openxmlformats.org/officeDocument/2006/relationships/hyperlink" Target="https://www.assets.signify.com/is/content/Signify/LEDtube-Installation-Guide-HF-2-INI" TargetMode="External"/><Relationship Id="rId2434" Type="http://schemas.openxmlformats.org/officeDocument/2006/relationships/hyperlink" Target="https://www.assets.signify.com/is/image/Signify/LED_BulbsBulb_A67_100W_1521lm_2700K_E27_NDFrosted-SPP?$highres$" TargetMode="External"/><Relationship Id="rId406" Type="http://schemas.openxmlformats.org/officeDocument/2006/relationships/hyperlink" Target="https://www.assets.signify.com/is/image/Signify/CoreLine-panel-G6-W60L60-IP65-RTP?$highres$" TargetMode="External"/><Relationship Id="rId960" Type="http://schemas.openxmlformats.org/officeDocument/2006/relationships/hyperlink" Target="https://www.assets.signify.com/is/image/Signify/CoreLineHighbay_Gen5_BY120P-SPP?$highres$" TargetMode="External"/><Relationship Id="rId1036" Type="http://schemas.openxmlformats.org/officeDocument/2006/relationships/hyperlink" Target="https://www.assets.signify.com/is/content/Signify/911401676807_EU.cs_CZ.PROF.FP" TargetMode="External"/><Relationship Id="rId1243" Type="http://schemas.openxmlformats.org/officeDocument/2006/relationships/hyperlink" Target="https://www.assets.signify.com/is/content/Signify/911401881802_EU.cs_CZ.PROF.FP" TargetMode="External"/><Relationship Id="rId1590" Type="http://schemas.openxmlformats.org/officeDocument/2006/relationships/hyperlink" Target="https://www.assets.signify.com/is/content/Signify/929003757402_EU.cs_CZ.PROF.FP" TargetMode="External"/><Relationship Id="rId2641" Type="http://schemas.openxmlformats.org/officeDocument/2006/relationships/hyperlink" Target="https://www.assets.signify.com/is/image/Signify/LEDbulb_12-80W_E27_A60_730_FR_130D-SPP?$highres$" TargetMode="External"/><Relationship Id="rId613" Type="http://schemas.openxmlformats.org/officeDocument/2006/relationships/hyperlink" Target="https://www.assets.signify.com/is/content/Signify/MI-SM065C-Ledinaire-surface-mounted-2024" TargetMode="External"/><Relationship Id="rId820" Type="http://schemas.openxmlformats.org/officeDocument/2006/relationships/hyperlink" Target="https://www.assets.signify.com/is/content/Signify/Manual-Instruction-WT120C-G2-high-lumen-v202404" TargetMode="External"/><Relationship Id="rId1450" Type="http://schemas.openxmlformats.org/officeDocument/2006/relationships/hyperlink" Target="https://www.assets.signify.com/is/image/Signify/LEDTrueForce_E40_55W-SPP?$highres$" TargetMode="External"/><Relationship Id="rId2501" Type="http://schemas.openxmlformats.org/officeDocument/2006/relationships/hyperlink" Target="https://www.assets.signify.com/is/image/Signify/LED_classic_A60_E27-SPP?$highres$" TargetMode="External"/><Relationship Id="rId1103" Type="http://schemas.openxmlformats.org/officeDocument/2006/relationships/hyperlink" Target="https://www.assets.signify.com/is/content/Signify/Ledinaire-Highbay-BY02XP-G3-MI-EMEA" TargetMode="External"/><Relationship Id="rId1310" Type="http://schemas.openxmlformats.org/officeDocument/2006/relationships/hyperlink" Target="https://www.assets.signify.com/is/content/Signify/910925869860_EU.cs_CZ.PROF.FP" TargetMode="External"/><Relationship Id="rId3068" Type="http://schemas.openxmlformats.org/officeDocument/2006/relationships/hyperlink" Target="https://www.assets.signify.com/is/content/Signify/929003479102_EU.cs_CZ.PROF.FP" TargetMode="External"/><Relationship Id="rId3275" Type="http://schemas.openxmlformats.org/officeDocument/2006/relationships/hyperlink" Target="https://www.assets.signify.com/is/image/Signify/lppr1_sontapia_plus-xtra_e40?$highres$" TargetMode="External"/><Relationship Id="rId3482" Type="http://schemas.openxmlformats.org/officeDocument/2006/relationships/hyperlink" Target="https://www.assets.signify.com/is/image/Signify/GPPR1_PINTTL52_PHL?$highres$" TargetMode="External"/><Relationship Id="rId196" Type="http://schemas.openxmlformats.org/officeDocument/2006/relationships/hyperlink" Target="https://www.assets.signify.com/is/content/Signify/127075007939_Release_CoreLine%20Recessed%20Spot%20gen2_D78-650_900lm%20PSR_manual" TargetMode="External"/><Relationship Id="rId2084" Type="http://schemas.openxmlformats.org/officeDocument/2006/relationships/hyperlink" Target="https://www.assets.signify.com/is/content/Signify/929003734802_EU.cs_CZ.PROF.FP" TargetMode="External"/><Relationship Id="rId229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35" Type="http://schemas.openxmlformats.org/officeDocument/2006/relationships/hyperlink" Target="https://www.assets.signify.com/is/image/Signify/130712024t_rft?$highres$" TargetMode="External"/><Relationship Id="rId3342" Type="http://schemas.openxmlformats.org/officeDocument/2006/relationships/hyperlink" Target="https://www.assets.signify.com/is/content/Signify/928082219231_EU.cs_CZ.PROF.FP" TargetMode="External"/><Relationship Id="rId263" Type="http://schemas.openxmlformats.org/officeDocument/2006/relationships/hyperlink" Target="https://www.assets.signify.com/is/image/Signify/Ledinaire%20Wall-mounted%20WL070V-SPP?$highres$" TargetMode="External"/><Relationship Id="rId470" Type="http://schemas.openxmlformats.org/officeDocument/2006/relationships/hyperlink" Target="https://www.assets.signify.com/is/content/Signify/Mounting_instruction_Ledinaire_remote_control_EcoSet" TargetMode="External"/><Relationship Id="rId2151" Type="http://schemas.openxmlformats.org/officeDocument/2006/relationships/hyperlink" Target="https://www.assets.signify.com/is/content/Signify/929003596802_EU.cs_CZ.PROF.FP" TargetMode="External"/><Relationship Id="rId3202" Type="http://schemas.openxmlformats.org/officeDocument/2006/relationships/hyperlink" Target="https://www.assets.signify.com/is/image/Signify/LPPR1_TL-D8_G13?$highres$" TargetMode="External"/><Relationship Id="rId123" Type="http://schemas.openxmlformats.org/officeDocument/2006/relationships/hyperlink" Target="https://www.assets.signify.com/is/content/Signify/911401898982_EU.cs_CZ.PROF.FP" TargetMode="External"/><Relationship Id="rId330" Type="http://schemas.openxmlformats.org/officeDocument/2006/relationships/hyperlink" Target="https://www.assets.signify.com/is/content/Signify/910930013418_EU.cs_CZ.PROF.FP" TargetMode="External"/><Relationship Id="rId2011" Type="http://schemas.openxmlformats.org/officeDocument/2006/relationships/hyperlink" Target="https://www.assets.signify.com/is/image/Signify/Ledtube_CorePro_18W_G13_830_24D_ND-SPP?$highres$" TargetMode="External"/><Relationship Id="rId2968" Type="http://schemas.openxmlformats.org/officeDocument/2006/relationships/hyperlink" Target="https://www.assets.signify.com/is/image/Signify/ExpertColor_7-2_50W_MR16_GU5-3_PP?$highres$" TargetMode="External"/><Relationship Id="rId1777" Type="http://schemas.openxmlformats.org/officeDocument/2006/relationships/hyperlink" Target="https://www.assets.signify.com/is/image/Signify/LEDtube_PRO_1200mm_12W_G13_850_1800lm-SPP?$highres$" TargetMode="External"/><Relationship Id="rId1984" Type="http://schemas.openxmlformats.org/officeDocument/2006/relationships/hyperlink" Target="https://www.assets.signify.com/is/content/Signify/LEDtube_Installation_Guide_HF_1-INI" TargetMode="External"/><Relationship Id="rId2828" Type="http://schemas.openxmlformats.org/officeDocument/2006/relationships/hyperlink" Target="https://www.assets.signify.com/is/image/Signify/LEDspots_MAS_EU_PAR16_GU10-SPP?$highres$" TargetMode="External"/><Relationship Id="rId69" Type="http://schemas.openxmlformats.org/officeDocument/2006/relationships/hyperlink" Target="https://www.assets.signify.com/is/image/Signify/CoreLine_Recessed_Spot-RS141B_Adjustable_ALU-SPP?$highres$" TargetMode="External"/><Relationship Id="rId1637" Type="http://schemas.openxmlformats.org/officeDocument/2006/relationships/hyperlink" Target="https://www.assets.signify.com/is/content/Signify/929001381502_EU.cs_CZ.PROF.FP" TargetMode="External"/><Relationship Id="rId1844" Type="http://schemas.openxmlformats.org/officeDocument/2006/relationships/hyperlink" Target="https://www.assets.signify.com/is/content/Signify/929003547302_EU.cs_CZ.PROF.FP" TargetMode="External"/><Relationship Id="rId1704" Type="http://schemas.openxmlformats.org/officeDocument/2006/relationships/hyperlink" Target="https://www.assets.signify.com/is/content/Signify/LEDtube_PLT_Installation_Guide-INI" TargetMode="External"/><Relationship Id="rId1911" Type="http://schemas.openxmlformats.org/officeDocument/2006/relationships/hyperlink" Target="https://www.assets.signify.com/is/content/Signify/online-QIG-for-324166183191-Corepro-LEDtube-INI" TargetMode="External"/><Relationship Id="rId797" Type="http://schemas.openxmlformats.org/officeDocument/2006/relationships/hyperlink" Target="https://www.assets.signify.com/is/content/Signify/Ledinaire_Waterproof_WT060C-MI_v2023%2003" TargetMode="External"/><Relationship Id="rId2478" Type="http://schemas.openxmlformats.org/officeDocument/2006/relationships/hyperlink" Target="https://www.assets.signify.com/is/content/Signify/929001323592_EU.cs_CZ.PROF.FP" TargetMode="External"/><Relationship Id="rId1287" Type="http://schemas.openxmlformats.org/officeDocument/2006/relationships/hyperlink" Target="https://www.assets.signify.com/is/content/Signify/MI-BVP085-Ledinaire-Solar-floodlight" TargetMode="External"/><Relationship Id="rId2685" Type="http://schemas.openxmlformats.org/officeDocument/2006/relationships/hyperlink" Target="https://www.assets.signify.com/is/content/Signify/929003014182_EU.cs_CZ.PROF.FP" TargetMode="External"/><Relationship Id="rId2892" Type="http://schemas.openxmlformats.org/officeDocument/2006/relationships/hyperlink" Target="https://www.assets.signify.com/is/content/Signify/929004248402_EU.cs_CZ.PROF.FP" TargetMode="External"/><Relationship Id="rId3529" Type="http://schemas.openxmlformats.org/officeDocument/2006/relationships/hyperlink" Target="https://www.assets.signify.com/is/content/Signify/913700630766_EU.cs_CZ.PROF.FP" TargetMode="External"/><Relationship Id="rId657" Type="http://schemas.openxmlformats.org/officeDocument/2006/relationships/hyperlink" Target="https://www.assets.signify.com/is/image/Signify/CoreLine_Waterproof_WT120C%20G2%20L1200%20PSU%20-%20SPP?$highres$" TargetMode="External"/><Relationship Id="rId864" Type="http://schemas.openxmlformats.org/officeDocument/2006/relationships/hyperlink" Target="https://www.assets.signify.com/is/content/Signify/WT050C-MI-v2024-01" TargetMode="External"/><Relationship Id="rId1494" Type="http://schemas.openxmlformats.org/officeDocument/2006/relationships/hyperlink" Target="https://www.assets.signify.com/is/content/Signify/929003731402_EU.cs_CZ.PROF.FP" TargetMode="External"/><Relationship Id="rId233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45" Type="http://schemas.openxmlformats.org/officeDocument/2006/relationships/hyperlink" Target="https://www.assets.signify.com/is/content/Signify/929002026292_EU.cs_CZ.PROF.FP" TargetMode="External"/><Relationship Id="rId2752" Type="http://schemas.openxmlformats.org/officeDocument/2006/relationships/hyperlink" Target="https://www.assets.signify.com/is/image/Signify/PLA_LED_60W_B35_E14_WW_ND_1CT_10-SPP?$highres$" TargetMode="External"/><Relationship Id="rId517" Type="http://schemas.openxmlformats.org/officeDocument/2006/relationships/hyperlink" Target="https://www.assets.signify.com/is/content/Signify/Installation-instructions-CoreLine-recessed-Gen4v2" TargetMode="External"/><Relationship Id="rId724" Type="http://schemas.openxmlformats.org/officeDocument/2006/relationships/hyperlink" Target="https://www.assets.signify.com/is/content/Signify/911401815185_EU.cs_CZ.PROF.FP" TargetMode="External"/><Relationship Id="rId931" Type="http://schemas.openxmlformats.org/officeDocument/2006/relationships/hyperlink" Target="https://www.assets.signify.com/is/content/Signify/MI-CoreLine-BN126C-All-in-combined" TargetMode="External"/><Relationship Id="rId1147" Type="http://schemas.openxmlformats.org/officeDocument/2006/relationships/hyperlink" Target="https://www.assets.signify.com/is/content/Signify/MI-Coreline-Highbay-G6-PSD-PSU" TargetMode="External"/><Relationship Id="rId1354" Type="http://schemas.openxmlformats.org/officeDocument/2006/relationships/hyperlink" Target="https://www.assets.signify.com/is/image/Signify/Pila-Panel-G3-RTP?$highres$" TargetMode="External"/><Relationship Id="rId1561" Type="http://schemas.openxmlformats.org/officeDocument/2006/relationships/hyperlink" Target="https://www.assets.signify.com/is/content/Signify/929002350802_EU.cs_CZ.PROF.FP" TargetMode="External"/><Relationship Id="rId2405" Type="http://schemas.openxmlformats.org/officeDocument/2006/relationships/hyperlink" Target="https://www.assets.signify.com/is/content/Signify/929003703902_EU.cs_CZ.PROF.FP" TargetMode="External"/><Relationship Id="rId2612" Type="http://schemas.openxmlformats.org/officeDocument/2006/relationships/hyperlink" Target="https://www.assets.signify.com/is/image/Signify/LEDbulb_10-65W_E27_A60_765_FR_130D-SPP?$highres$" TargetMode="External"/><Relationship Id="rId60" Type="http://schemas.openxmlformats.org/officeDocument/2006/relationships/hyperlink" Target="https://www.assets.signify.com/is/image/Signify/CoreLine_Recessed_Spot-RS141B-SPP?$highres$" TargetMode="External"/><Relationship Id="rId1007" Type="http://schemas.openxmlformats.org/officeDocument/2006/relationships/hyperlink" Target="https://www.assets.signify.com/is/image/Signify/CL-HB-G6-BY120P-PSU-PSD-RTP?$highres$" TargetMode="External"/><Relationship Id="rId1214" Type="http://schemas.openxmlformats.org/officeDocument/2006/relationships/hyperlink" Target="https://www.assets.signify.com/is/content/Signify/911401892386_EU.cs_CZ.PROF.FP" TargetMode="External"/><Relationship Id="rId1421" Type="http://schemas.openxmlformats.org/officeDocument/2006/relationships/hyperlink" Target="https://www.assets.signify.com/is/image/Signify/LED-TForce-Core-LED-road-17W-E27-MV-RTP?$highres$" TargetMode="External"/><Relationship Id="rId3179" Type="http://schemas.openxmlformats.org/officeDocument/2006/relationships/hyperlink" Target="https://www.assets.signify.com/is/image/Signify/LPPR1_TL-DCOL_GREEN_G13?$highres$" TargetMode="External"/><Relationship Id="rId3386" Type="http://schemas.openxmlformats.org/officeDocument/2006/relationships/hyperlink" Target="https://www.assets.signify.com/is/image/Signify/LPPR1_CDMTC-E_0002?$highres$" TargetMode="External"/><Relationship Id="rId3593" Type="http://schemas.openxmlformats.org/officeDocument/2006/relationships/hyperlink" Target="https://www.assets.signify.com/is/content/Signify/913700226526_EU.cs_CZ.PROF.FP" TargetMode="External"/><Relationship Id="rId2195" Type="http://schemas.openxmlformats.org/officeDocument/2006/relationships/hyperlink" Target="https://www.assets.signify.com/is/image/Signify/CorePro-LEDtube-HF-1200mm-RTP?$highres$" TargetMode="External"/><Relationship Id="rId3039" Type="http://schemas.openxmlformats.org/officeDocument/2006/relationships/hyperlink" Target="https://www.assets.signify.com/is/image/Signify/MAS_LEDspotLV_D_20_100W_827_AR111_40D-SPP?$highres$" TargetMode="External"/><Relationship Id="rId3246" Type="http://schemas.openxmlformats.org/officeDocument/2006/relationships/hyperlink" Target="https://www.assets.signify.com/is/content/Signify/928153409830_EU.cs_CZ.PROF.FP" TargetMode="External"/><Relationship Id="rId3453" Type="http://schemas.openxmlformats.org/officeDocument/2006/relationships/hyperlink" Target="https://www.assets.signify.com/is/image/Signify/GPPR1_HFSIITL5_0005?$highres$" TargetMode="External"/><Relationship Id="rId167" Type="http://schemas.openxmlformats.org/officeDocument/2006/relationships/hyperlink" Target="https://www.assets.signify.com/is/content/Signify/CoreLine_Downlight_DN142B_Installation_Instructions_PSD" TargetMode="External"/><Relationship Id="rId374" Type="http://schemas.openxmlformats.org/officeDocument/2006/relationships/hyperlink" Target="https://www.assets.signify.com/is/image/Signify/Ledinaire_panel_G5_60x60-SPP?$highres$" TargetMode="External"/><Relationship Id="rId581" Type="http://schemas.openxmlformats.org/officeDocument/2006/relationships/hyperlink" Target="https://www.assets.signify.com/is/image/Signify/CoreLine%20FastSet%20SM155C_wall-mounted%20horizontal%201_SPP?$highres$" TargetMode="External"/><Relationship Id="rId2055" Type="http://schemas.openxmlformats.org/officeDocument/2006/relationships/hyperlink" Target="https://www.assets.signify.com/is/image/Signify/ESSENTIAL_LEDtube_8_16W_G5_830_865_APR-SPP?$highres$" TargetMode="External"/><Relationship Id="rId2262" Type="http://schemas.openxmlformats.org/officeDocument/2006/relationships/hyperlink" Target="https://www.assets.signify.com/is/content/Signify/929002697002_EU.cs_CZ.PROF.FP" TargetMode="External"/><Relationship Id="rId3106" Type="http://schemas.openxmlformats.org/officeDocument/2006/relationships/hyperlink" Target="https://www.assets.signify.com/is/image/Signify/CorePro118mm_R7S_PP?$highres$" TargetMode="External"/><Relationship Id="rId234" Type="http://schemas.openxmlformats.org/officeDocument/2006/relationships/hyperlink" Target="https://www.assets.signify.com/is/content/Signify/912401483509_EU.cs_CZ.PROF.FP" TargetMode="External"/><Relationship Id="rId3313" Type="http://schemas.openxmlformats.org/officeDocument/2006/relationships/hyperlink" Target="https://www.assets.signify.com/is/content/Signify/928070419830_EU.cs_CZ.PROF.FP" TargetMode="External"/><Relationship Id="rId3520" Type="http://schemas.openxmlformats.org/officeDocument/2006/relationships/hyperlink" Target="https://www.assets.signify.com/is/image/Signify/GPPR1_RITD_0001?$highres$" TargetMode="External"/><Relationship Id="rId441" Type="http://schemas.openxmlformats.org/officeDocument/2006/relationships/hyperlink" Target="https://www.assets.signify.com/is/content/Signify/911401800887_EU.cs_CZ.PROF.FP" TargetMode="External"/><Relationship Id="rId1071" Type="http://schemas.openxmlformats.org/officeDocument/2006/relationships/hyperlink" Target="https://www.assets.signify.com/is/content/Signify/911401633208_EU.cs_CZ.PROF.FP" TargetMode="External"/><Relationship Id="rId2122" Type="http://schemas.openxmlformats.org/officeDocument/2006/relationships/hyperlink" Target="https://www.assets.signify.com/is/image/Signify/LEDtube_1200mm_17W_G5-SPP?$highres$" TargetMode="External"/><Relationship Id="rId301" Type="http://schemas.openxmlformats.org/officeDocument/2006/relationships/hyperlink" Target="https://www.assets.signify.com/is/image/Signify/3_circuit_Square-ZRS750_EPSL_BK-AP?$highres$" TargetMode="External"/><Relationship Id="rId1888" Type="http://schemas.openxmlformats.org/officeDocument/2006/relationships/hyperlink" Target="https://www.assets.signify.com/is/content/Signify/online-QIG-for-324166166411-MAS-LEDtube-installation-guide-INI" TargetMode="External"/><Relationship Id="rId2939" Type="http://schemas.openxmlformats.org/officeDocument/2006/relationships/hyperlink" Target="https://www.assets.signify.com/is/content/Signify/929002065602_EU.cs_CZ.PROF.FP" TargetMode="External"/><Relationship Id="rId1748" Type="http://schemas.openxmlformats.org/officeDocument/2006/relationships/hyperlink" Target="https://www.assets.signify.com/is/image/Signify/LEDtube_1200mm_HO_T8-SPP?$highres$" TargetMode="External"/><Relationship Id="rId1955" Type="http://schemas.openxmlformats.org/officeDocument/2006/relationships/hyperlink" Target="https://www.assets.signify.com/is/image/Signify/TLED_230V_10-5W-36W_160D_T8ND_PP?$highres$" TargetMode="External"/><Relationship Id="rId3170" Type="http://schemas.openxmlformats.org/officeDocument/2006/relationships/hyperlink" Target="https://www.assets.signify.com/is/content/Signify/928048002043_EU.cs_CZ.PROF.FP" TargetMode="External"/><Relationship Id="rId1608" Type="http://schemas.openxmlformats.org/officeDocument/2006/relationships/hyperlink" Target="https://www.assets.signify.com/is/image/Signify/CorePro-LED-PLC-4P-G24q-RTP?$highres$" TargetMode="External"/><Relationship Id="rId1815" Type="http://schemas.openxmlformats.org/officeDocument/2006/relationships/hyperlink" Target="https://www.assets.signify.com/is/content/Signify/929004242602_EU.cs_CZ.PROF.FP" TargetMode="External"/><Relationship Id="rId3030" Type="http://schemas.openxmlformats.org/officeDocument/2006/relationships/hyperlink" Target="https://www.assets.signify.com/is/image/Signify/LEDspot_GU4_Classic_MR11-SPP?$highres$" TargetMode="External"/><Relationship Id="rId2589" Type="http://schemas.openxmlformats.org/officeDocument/2006/relationships/hyperlink" Target="https://www.assets.signify.com/is/image/Signify/LEDbulb_CorePro_9_5_68W_E27_Stick_Frosted_830_24D_ND-SPP?$highres$" TargetMode="External"/><Relationship Id="rId2796" Type="http://schemas.openxmlformats.org/officeDocument/2006/relationships/hyperlink" Target="https://www.assets.signify.com/is/image/Signify/LED_Classic_50W_PAR20_E27_WW_25D_D_1SRT4-SPP?$highres$" TargetMode="External"/><Relationship Id="rId768" Type="http://schemas.openxmlformats.org/officeDocument/2006/relationships/hyperlink" Target="https://www.assets.signify.com/is/content/Signify/910505100053_EU.cs_CZ.PROF.FP" TargetMode="External"/><Relationship Id="rId975" Type="http://schemas.openxmlformats.org/officeDocument/2006/relationships/hyperlink" Target="https://www.assets.signify.com/is/image/Signify/CoreLineHighbay_Gen5_BY121P-SPP?$highres$" TargetMode="External"/><Relationship Id="rId1398" Type="http://schemas.openxmlformats.org/officeDocument/2006/relationships/hyperlink" Target="https://www.assets.signify.com/is/content/Signify/Installation-Instructions-PILA-Floodlight-Gen2" TargetMode="External"/><Relationship Id="rId2449" Type="http://schemas.openxmlformats.org/officeDocument/2006/relationships/hyperlink" Target="https://www.assets.signify.com/is/content/Signify/929003527002_EU.cs_CZ.PROF.FP" TargetMode="External"/><Relationship Id="rId2656" Type="http://schemas.openxmlformats.org/officeDocument/2006/relationships/hyperlink" Target="https://www.assets.signify.com/is/content/Signify/929002306947_EU.cs_CZ.PROF.FP" TargetMode="External"/><Relationship Id="rId2863" Type="http://schemas.openxmlformats.org/officeDocument/2006/relationships/hyperlink" Target="https://www.assets.signify.com/is/image/Signify/LEDspots_50W_GU10_PAR16-SPP?$highres$" TargetMode="External"/><Relationship Id="rId628" Type="http://schemas.openxmlformats.org/officeDocument/2006/relationships/hyperlink" Target="https://www.assets.signify.com/is/content/Signify/FastSet_SM155C-MI_FINAL" TargetMode="External"/><Relationship Id="rId835" Type="http://schemas.openxmlformats.org/officeDocument/2006/relationships/hyperlink" Target="https://www.assets.signify.com/is/content/Signify/Manual-Instruction-WT120C-G2-high-lumen-v202404" TargetMode="External"/><Relationship Id="rId1258" Type="http://schemas.openxmlformats.org/officeDocument/2006/relationships/hyperlink" Target="https://www.assets.signify.com/is/content/Signify/Mounting-instruction-Ledinaire-Floodlight-All-in-AWB" TargetMode="External"/><Relationship Id="rId1465" Type="http://schemas.openxmlformats.org/officeDocument/2006/relationships/hyperlink" Target="https://www.assets.signify.com/is/content/Signify/LEDTForce_SONT_Installation_Guide-INI" TargetMode="External"/><Relationship Id="rId1672" Type="http://schemas.openxmlformats.org/officeDocument/2006/relationships/hyperlink" Target="https://www.assets.signify.com/is/content/Signify/PLL-EM-Mains-66011861-TLED-NDLR-INI" TargetMode="External"/><Relationship Id="rId2309" Type="http://schemas.openxmlformats.org/officeDocument/2006/relationships/hyperlink" Target="https://www.assets.signify.com/is/image/Signify/CorePro_LEDstrip_5M-SPP?$highres$" TargetMode="External"/><Relationship Id="rId2516" Type="http://schemas.openxmlformats.org/officeDocument/2006/relationships/hyperlink" Target="https://www.assets.signify.com/is/content/Signify/CZ.cs_CZ.8718696705551" TargetMode="External"/><Relationship Id="rId2723" Type="http://schemas.openxmlformats.org/officeDocument/2006/relationships/hyperlink" Target="https://www.assets.signify.com/is/content/Signify/929001238592_EU.cs_CZ.PROF.FP" TargetMode="External"/><Relationship Id="rId1118" Type="http://schemas.openxmlformats.org/officeDocument/2006/relationships/hyperlink" Target="https://www.assets.signify.com/is/content/Signify/Coreline-Highbay-G5-MI-PSU-PSD" TargetMode="External"/><Relationship Id="rId1325" Type="http://schemas.openxmlformats.org/officeDocument/2006/relationships/hyperlink" Target="https://www.assets.signify.com/is/content/Signify/442710336212_583_Coreline_Malaga_LED_BRP101_BRP102_MI" TargetMode="External"/><Relationship Id="rId1532" Type="http://schemas.openxmlformats.org/officeDocument/2006/relationships/hyperlink" Target="https://www.assets.signify.com/is/content/Signify/929002006702_EU.cs_CZ.PROF.FP" TargetMode="External"/><Relationship Id="rId2930" Type="http://schemas.openxmlformats.org/officeDocument/2006/relationships/hyperlink" Target="https://www.assets.signify.com/is/image/Signify/LEDspots_MV_PAR16_GU10-SPP?$highres$" TargetMode="External"/><Relationship Id="rId902" Type="http://schemas.openxmlformats.org/officeDocument/2006/relationships/hyperlink" Target="https://www.assets.signify.com/is/content/Signify/911401842382_EU.cs_CZ.PROF.FP" TargetMode="External"/><Relationship Id="rId3497" Type="http://schemas.openxmlformats.org/officeDocument/2006/relationships/hyperlink" Target="https://www.assets.signify.com/is/image/Signify/HF-P_1_14-35_TL5_HE_III_PP?$highres$" TargetMode="External"/><Relationship Id="rId31" Type="http://schemas.openxmlformats.org/officeDocument/2006/relationships/hyperlink" Target="https://www.assets.signify.com/is/image/Signify/CLDN-DN142B-WR-200-SPP?$highres$" TargetMode="External"/><Relationship Id="rId2099" Type="http://schemas.openxmlformats.org/officeDocument/2006/relationships/hyperlink" Target="https://www.assets.signify.com/is/content/Signify/929002475002_EU.cs_CZ.PROF.FP" TargetMode="External"/><Relationship Id="rId278" Type="http://schemas.openxmlformats.org/officeDocument/2006/relationships/hyperlink" Target="https://www.assets.signify.com/is/content/Signify/911401873887_EU.cs_CZ.PROF.FP" TargetMode="External"/><Relationship Id="rId3357" Type="http://schemas.openxmlformats.org/officeDocument/2006/relationships/hyperlink" Target="https://www.assets.signify.com/is/content/Signify/928084605131_EU.cs_CZ.PROF.FP" TargetMode="External"/><Relationship Id="rId3564" Type="http://schemas.openxmlformats.org/officeDocument/2006/relationships/hyperlink" Target="https://www.assets.signify.com/is/image/Signify/GPPR1_IPVG4PP_PHL_0008?$highres$" TargetMode="External"/><Relationship Id="rId485" Type="http://schemas.openxmlformats.org/officeDocument/2006/relationships/hyperlink" Target="https://www.assets.signify.com/is/content/Signify/CoreLine-panel-G6-Installation-Instructions-RC132V" TargetMode="External"/><Relationship Id="rId692" Type="http://schemas.openxmlformats.org/officeDocument/2006/relationships/hyperlink" Target="https://www.assets.signify.com/is/image/Signify/CoreLine_Waterproof_WT120C%20G2%20L1500%20PSU%20-%20SPP?$highres$" TargetMode="External"/><Relationship Id="rId2166" Type="http://schemas.openxmlformats.org/officeDocument/2006/relationships/hyperlink" Target="https://www.assets.signify.com/is/content/Signify/929002352302_EU.cs_CZ.PROF.FP" TargetMode="External"/><Relationship Id="rId2373" Type="http://schemas.openxmlformats.org/officeDocument/2006/relationships/hyperlink" Target="https://www.assets.signify.com/is/image/Signify/LED_CLA_60W_A60_E27_3000K_FR_UE_SRT4-SPP?$highres$" TargetMode="External"/><Relationship Id="rId2580" Type="http://schemas.openxmlformats.org/officeDocument/2006/relationships/hyperlink" Target="https://www.assets.signify.com/is/content/Signify/CZ.cs_CZ.8719514315372" TargetMode="External"/><Relationship Id="rId3217" Type="http://schemas.openxmlformats.org/officeDocument/2006/relationships/hyperlink" Target="https://www.assets.signify.com/is/content/Signify/928026284070_EU.cs_CZ.PROF.FP" TargetMode="External"/><Relationship Id="rId3424" Type="http://schemas.openxmlformats.org/officeDocument/2006/relationships/hyperlink" Target="https://www.assets.signify.com/is/image/Signify/LPPR1_CDM-R-E_0004?$highres$" TargetMode="External"/><Relationship Id="rId138" Type="http://schemas.openxmlformats.org/officeDocument/2006/relationships/hyperlink" Target="https://www.assets.signify.com/is/content/Signify/911401898482_EU.cs_CZ.PROF.FP" TargetMode="External"/><Relationship Id="rId345" Type="http://schemas.openxmlformats.org/officeDocument/2006/relationships/hyperlink" Target="https://www.assets.signify.com/is/content/Signify/910500187915_EU.cs_CZ.PROF.FP" TargetMode="External"/><Relationship Id="rId552" Type="http://schemas.openxmlformats.org/officeDocument/2006/relationships/hyperlink" Target="https://www.assets.signify.com/is/content/Signify/Ledinaire%20panel%20standard%20version%20MI" TargetMode="External"/><Relationship Id="rId1182" Type="http://schemas.openxmlformats.org/officeDocument/2006/relationships/hyperlink" Target="https://www.assets.signify.com/is/image/Signify/Ledinaire-Floodlight-BVP167-180W-AWB-All-in-RTP?$highres$" TargetMode="External"/><Relationship Id="rId2026" Type="http://schemas.openxmlformats.org/officeDocument/2006/relationships/hyperlink" Target="https://www.assets.signify.com/is/content/Signify/929001869602_EU.cs_CZ.PROF.FP" TargetMode="External"/><Relationship Id="rId2233" Type="http://schemas.openxmlformats.org/officeDocument/2006/relationships/hyperlink" Target="https://www.assets.signify.com/is/content/Signify/LEDtube-Installation-Guide-HF-2-INI" TargetMode="External"/><Relationship Id="rId2440" Type="http://schemas.openxmlformats.org/officeDocument/2006/relationships/hyperlink" Target="https://www.assets.signify.com/is/content/Signify/929003057902_EU.cs_CZ.PROF.FP" TargetMode="External"/><Relationship Id="rId205" Type="http://schemas.openxmlformats.org/officeDocument/2006/relationships/hyperlink" Target="https://www.assets.signify.com/is/content/Signify/127075007939_Release_CoreLine%20Recessed%20Spot%20gen2_D78-650_900lm%20PSR_manual" TargetMode="External"/><Relationship Id="rId412" Type="http://schemas.openxmlformats.org/officeDocument/2006/relationships/hyperlink" Target="https://www.assets.signify.com/is/image/Signify/CoreLine%20Recessed%20RC136B_60x60_SPP?$highres$" TargetMode="External"/><Relationship Id="rId1042" Type="http://schemas.openxmlformats.org/officeDocument/2006/relationships/hyperlink" Target="https://www.assets.signify.com/is/content/Signify/911401630108_EU.cs_CZ.PROF.FP" TargetMode="External"/><Relationship Id="rId2300" Type="http://schemas.openxmlformats.org/officeDocument/2006/relationships/hyperlink" Target="https://www.assets.signify.com/is/image/Signify/CorePro_LEDstrip_5M-SPP?$highres$" TargetMode="External"/><Relationship Id="rId1999" Type="http://schemas.openxmlformats.org/officeDocument/2006/relationships/hyperlink" Target="https://www.assets.signify.com/is/image/Signify/Ledtube_CorePro_18W_G13_830_24D_ND-SPP?$highres$" TargetMode="External"/><Relationship Id="rId1859" Type="http://schemas.openxmlformats.org/officeDocument/2006/relationships/hyperlink" Target="https://www.assets.signify.com/is/content/Signify/929003547502_EU.cs_CZ.PROF.FP" TargetMode="External"/><Relationship Id="rId3074" Type="http://schemas.openxmlformats.org/officeDocument/2006/relationships/hyperlink" Target="https://www.assets.signify.com/is/content/Signify/929003778902_EU.cs_CZ.PROF.FP" TargetMode="External"/><Relationship Id="rId1719" Type="http://schemas.openxmlformats.org/officeDocument/2006/relationships/hyperlink" Target="https://www.assets.signify.com/is/content/Signify/online-QIG-for-324166166411-MAS-LEDtube-INI" TargetMode="External"/><Relationship Id="rId1926" Type="http://schemas.openxmlformats.org/officeDocument/2006/relationships/hyperlink" Target="https://www.assets.signify.com/is/content/Signify/online-QIG-for-324166183191-Corepro-LEDtube-INI" TargetMode="External"/><Relationship Id="rId3281" Type="http://schemas.openxmlformats.org/officeDocument/2006/relationships/hyperlink" Target="https://www.assets.signify.com/is/content/Signify/928150419230_EU.cs_CZ.PROF.FP" TargetMode="External"/><Relationship Id="rId2090" Type="http://schemas.openxmlformats.org/officeDocument/2006/relationships/hyperlink" Target="https://www.assets.signify.com/is/content/Signify/929001908702_EU.cs_CZ.PROF.FP" TargetMode="External"/><Relationship Id="rId3141" Type="http://schemas.openxmlformats.org/officeDocument/2006/relationships/hyperlink" Target="https://www.assets.signify.com/is/image/Signify/PAR38%20IR%20E27%20Red?$highres$" TargetMode="External"/><Relationship Id="rId3001" Type="http://schemas.openxmlformats.org/officeDocument/2006/relationships/hyperlink" Target="https://www.assets.signify.com/is/image/Signify/LEDspots_MAS_MR16_GU5_3-SPP?$highres$" TargetMode="External"/><Relationship Id="rId879" Type="http://schemas.openxmlformats.org/officeDocument/2006/relationships/hyperlink" Target="https://www.assets.signify.com/is/image/Signify/Ledinaire%20Batten_BN021_L1200_SPP-01?$highres$" TargetMode="External"/><Relationship Id="rId2767" Type="http://schemas.openxmlformats.org/officeDocument/2006/relationships/hyperlink" Target="https://www.assets.signify.com/is/content/Signify/929002968802_EU.cs_CZ.PROF.FP" TargetMode="External"/><Relationship Id="rId739" Type="http://schemas.openxmlformats.org/officeDocument/2006/relationships/hyperlink" Target="https://www.assets.signify.com/is/content/Signify/911401823780_EU.cs_CZ.PROF.FP" TargetMode="External"/><Relationship Id="rId1369" Type="http://schemas.openxmlformats.org/officeDocument/2006/relationships/hyperlink" Target="https://www.assets.signify.com/is/content/Signify/MI-PILA-Waterproof-WT007C" TargetMode="External"/><Relationship Id="rId1576" Type="http://schemas.openxmlformats.org/officeDocument/2006/relationships/hyperlink" Target="https://www.assets.signify.com/is/content/Signify/online-QIG-for-324166138011-Installation-INI" TargetMode="External"/><Relationship Id="rId2974" Type="http://schemas.openxmlformats.org/officeDocument/2006/relationships/hyperlink" Target="https://www.assets.signify.com/is/content/Signify/929003079402_EU.cs_CZ.PROF.FP" TargetMode="External"/><Relationship Id="rId946" Type="http://schemas.openxmlformats.org/officeDocument/2006/relationships/hyperlink" Target="https://www.assets.signify.com/is/image/Signify/Ledinaire-BY030P-SPP?$highres$" TargetMode="External"/><Relationship Id="rId1229" Type="http://schemas.openxmlformats.org/officeDocument/2006/relationships/hyperlink" Target="https://www.assets.signify.com/is/content/Signify/912300024002_EU.cs_CZ.PROF.FP" TargetMode="External"/><Relationship Id="rId1783" Type="http://schemas.openxmlformats.org/officeDocument/2006/relationships/hyperlink" Target="https://www.assets.signify.com/is/image/Signify/LEDtube_PRO_1200mm_12W_G13_850_1800lm-SPP?$highres$" TargetMode="External"/><Relationship Id="rId1990" Type="http://schemas.openxmlformats.org/officeDocument/2006/relationships/hyperlink" Target="https://www.assets.signify.com/is/content/Signify/LEDtube_Installation_Guide_HF_1-INI" TargetMode="External"/><Relationship Id="rId2627" Type="http://schemas.openxmlformats.org/officeDocument/2006/relationships/hyperlink" Target="https://www.assets.signify.com/is/content/Signify/929003607408_EU.cs_CZ.PROF.FP" TargetMode="External"/><Relationship Id="rId2834" Type="http://schemas.openxmlformats.org/officeDocument/2006/relationships/hyperlink" Target="https://www.assets.signify.com/is/content/Signify/929003634602_EU.cs_CZ.PROF.FP" TargetMode="External"/><Relationship Id="rId75" Type="http://schemas.openxmlformats.org/officeDocument/2006/relationships/hyperlink" Target="https://www.assets.signify.com/is/content/Signify/929003250532_EU.cs_CZ.PROF.FP" TargetMode="External"/><Relationship Id="rId806" Type="http://schemas.openxmlformats.org/officeDocument/2006/relationships/hyperlink" Target="https://www.assets.signify.com/is/content/Signify/Ledinaire_Waterproof_WT060C-MI_v2023%2003" TargetMode="External"/><Relationship Id="rId1436" Type="http://schemas.openxmlformats.org/officeDocument/2006/relationships/hyperlink" Target="https://www.assets.signify.com/is/content/Signify/929002485102_EU.cs_CZ.PROF.FP" TargetMode="External"/><Relationship Id="rId1643" Type="http://schemas.openxmlformats.org/officeDocument/2006/relationships/hyperlink" Target="https://www.assets.signify.com/is/content/Signify/LEDtube_PLL_HF_1_Installation_Guide-INI" TargetMode="External"/><Relationship Id="rId1850" Type="http://schemas.openxmlformats.org/officeDocument/2006/relationships/hyperlink" Target="https://www.assets.signify.com/is/content/Signify/929003519802_EU.cs_CZ.PROF.FP" TargetMode="External"/><Relationship Id="rId2901" Type="http://schemas.openxmlformats.org/officeDocument/2006/relationships/hyperlink" Target="https://www.assets.signify.com/is/content/Signify/929004256402_EU.cs_CZ.PROF.FP" TargetMode="External"/><Relationship Id="rId1503" Type="http://schemas.openxmlformats.org/officeDocument/2006/relationships/hyperlink" Target="https://www.assets.signify.com/is/image/Signify/LEDTForce_MAS_HPL_ED75_E27-SPP?$highres$" TargetMode="External"/><Relationship Id="rId1710" Type="http://schemas.openxmlformats.org/officeDocument/2006/relationships/hyperlink" Target="https://www.assets.signify.com/is/image/Signify/LEDtube_1200mm_15W_G13-SPP?$highres$" TargetMode="External"/><Relationship Id="rId3468" Type="http://schemas.openxmlformats.org/officeDocument/2006/relationships/hyperlink" Target="https://www.assets.signify.com/is/content/Signify/913713031566_EU.cs_CZ.PROF.FP" TargetMode="External"/><Relationship Id="rId389" Type="http://schemas.openxmlformats.org/officeDocument/2006/relationships/hyperlink" Target="https://www.assets.signify.com/is/image/Signify/CoreLine-panel-G6-W60L60-RTP?$highres$" TargetMode="External"/><Relationship Id="rId596" Type="http://schemas.openxmlformats.org/officeDocument/2006/relationships/hyperlink" Target="https://www.assets.signify.com/is/content/Signify/911401842387_EU.cs_CZ.PROF.FP" TargetMode="External"/><Relationship Id="rId227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84" Type="http://schemas.openxmlformats.org/officeDocument/2006/relationships/hyperlink" Target="https://www.assets.signify.com/is/content/Signify/929002026592_EU.cs_CZ.PROF.FP" TargetMode="External"/><Relationship Id="rId2691" Type="http://schemas.openxmlformats.org/officeDocument/2006/relationships/hyperlink" Target="https://www.assets.signify.com/is/content/Signify/929003060202_EU.cs_CZ.PROF.FP" TargetMode="External"/><Relationship Id="rId3328" Type="http://schemas.openxmlformats.org/officeDocument/2006/relationships/hyperlink" Target="https://www.assets.signify.com/is/content/Signify/928154708835_EU.cs_CZ.PROF.FP" TargetMode="External"/><Relationship Id="rId3535" Type="http://schemas.openxmlformats.org/officeDocument/2006/relationships/hyperlink" Target="https://www.assets.signify.com/is/image/Signify/GPPR1_MTL-LH_0003?$highres$" TargetMode="External"/><Relationship Id="rId249" Type="http://schemas.openxmlformats.org/officeDocument/2006/relationships/hyperlink" Target="https://www.assets.signify.com/is/content/Signify/EM151B-REC-3S-OA-CO-UI" TargetMode="External"/><Relationship Id="rId456" Type="http://schemas.openxmlformats.org/officeDocument/2006/relationships/hyperlink" Target="https://www.assets.signify.com/is/content/Signify/911401891885_EU.cs_CZ.PROF.FP" TargetMode="External"/><Relationship Id="rId663" Type="http://schemas.openxmlformats.org/officeDocument/2006/relationships/hyperlink" Target="https://www.assets.signify.com/is/image/Signify/CoreLine_Waterproof_WT120C%20G2%20L1500%20PSU%20-%20SPP?$highres$" TargetMode="External"/><Relationship Id="rId870" Type="http://schemas.openxmlformats.org/officeDocument/2006/relationships/hyperlink" Target="https://www.assets.signify.com/is/image/Signify/Ledinaire%20Batten_BN021_L600_SPP-01?$highres$" TargetMode="External"/><Relationship Id="rId1086" Type="http://schemas.openxmlformats.org/officeDocument/2006/relationships/hyperlink" Target="https://www.assets.signify.com/is/content/Signify/911401553445_EU.cs_CZ.PROF.FP" TargetMode="External"/><Relationship Id="rId1293" Type="http://schemas.openxmlformats.org/officeDocument/2006/relationships/hyperlink" Target="https://www.assets.signify.com/is/image/Signify/CoreLine_Malaga_LED-BRP102-SPP?$highres$" TargetMode="External"/><Relationship Id="rId2137" Type="http://schemas.openxmlformats.org/officeDocument/2006/relationships/hyperlink" Target="https://www.assets.signify.com/is/image/Signify/LEDtube_1200mm_17W_G5-SPP?$highres$" TargetMode="External"/><Relationship Id="rId2344" Type="http://schemas.openxmlformats.org/officeDocument/2006/relationships/hyperlink" Target="https://www.assets.signify.com/is/image/Signify/CV-Xi-120W?$highres$" TargetMode="External"/><Relationship Id="rId2551" Type="http://schemas.openxmlformats.org/officeDocument/2006/relationships/hyperlink" Target="https://www.assets.signify.com/is/content/Signify/929002412802_EU.cs_CZ.PROF.FP" TargetMode="External"/><Relationship Id="rId109" Type="http://schemas.openxmlformats.org/officeDocument/2006/relationships/hyperlink" Target="https://www.assets.signify.com/is/content/Signify/911401816185_EU.cs_CZ.PROF.FP" TargetMode="External"/><Relationship Id="rId316" Type="http://schemas.openxmlformats.org/officeDocument/2006/relationships/hyperlink" Target="https://www.assets.signify.com/is/image/Signify/SKB12-3?$highres$" TargetMode="External"/><Relationship Id="rId523" Type="http://schemas.openxmlformats.org/officeDocument/2006/relationships/hyperlink" Target="https://www.assets.signify.com/is/image/Signify/RC065Z%20SME-3%20WH?$highres$" TargetMode="External"/><Relationship Id="rId1153" Type="http://schemas.openxmlformats.org/officeDocument/2006/relationships/hyperlink" Target="https://www.assets.signify.com/is/content/Signify/MI-Coreline-Highbay-G6-PSD-PSU" TargetMode="External"/><Relationship Id="rId2204" Type="http://schemas.openxmlformats.org/officeDocument/2006/relationships/hyperlink" Target="https://www.assets.signify.com/is/image/Signify/CorePro-LEDtube-HF-1500mm-RTP?$highres$" TargetMode="External"/><Relationship Id="rId3602" Type="http://schemas.openxmlformats.org/officeDocument/2006/relationships/hyperlink" Target="https://www.assets.signify.com/is/content/Signify/913700217303_EU.cs_CZ.PROF.FP" TargetMode="External"/><Relationship Id="rId730" Type="http://schemas.openxmlformats.org/officeDocument/2006/relationships/hyperlink" Target="https://www.assets.signify.com/is/content/Signify/911401807585_EU.cs_CZ.PROF.FP" TargetMode="External"/><Relationship Id="rId1013" Type="http://schemas.openxmlformats.org/officeDocument/2006/relationships/hyperlink" Target="https://www.assets.signify.com/is/image/Signify/CL-HB-G6-BY121P-PSU-PSD-RTP?$highres$" TargetMode="External"/><Relationship Id="rId1360" Type="http://schemas.openxmlformats.org/officeDocument/2006/relationships/hyperlink" Target="https://www.assets.signify.com/is/image/Signify/Pila-WT007C-L600-RTP?$highres$" TargetMode="External"/><Relationship Id="rId2411" Type="http://schemas.openxmlformats.org/officeDocument/2006/relationships/hyperlink" Target="https://www.assets.signify.com/is/image/Signify/LED_BulbsBulb_A67_100W_1521lm_2700K_E27_NDFrosted-SPP?$highres$" TargetMode="External"/><Relationship Id="rId1220" Type="http://schemas.openxmlformats.org/officeDocument/2006/relationships/hyperlink" Target="https://www.assets.signify.com/is/content/Signify/911401885386_EU.cs_CZ.PROF.FP" TargetMode="External"/><Relationship Id="rId3185" Type="http://schemas.openxmlformats.org/officeDocument/2006/relationships/hyperlink" Target="https://www.assets.signify.com/is/content/Signify/928048001505_EU.cs_CZ.PROF.FP" TargetMode="External"/><Relationship Id="rId3392" Type="http://schemas.openxmlformats.org/officeDocument/2006/relationships/hyperlink" Target="https://www.assets.signify.com/is/content/Signify/928193905131_EU.cs_CZ.PROF.FP" TargetMode="External"/><Relationship Id="rId3045" Type="http://schemas.openxmlformats.org/officeDocument/2006/relationships/hyperlink" Target="https://www.assets.signify.com/is/image/Signify/MAS_LEDspotLV_D_20_100W_827_AR111_40D-SPP?$highres$" TargetMode="External"/><Relationship Id="rId3252" Type="http://schemas.openxmlformats.org/officeDocument/2006/relationships/hyperlink" Target="https://www.assets.signify.com/is/content/Signify/928150919827_EU.cs_CZ.PROF.FP" TargetMode="External"/><Relationship Id="rId173" Type="http://schemas.openxmlformats.org/officeDocument/2006/relationships/hyperlink" Target="https://www.assets.signify.com/is/content/Signify/CoreLine_Downlight_DN142B_Installation_Instructions_PSD" TargetMode="External"/><Relationship Id="rId380" Type="http://schemas.openxmlformats.org/officeDocument/2006/relationships/hyperlink" Target="https://www.assets.signify.com/is/image/Signify/RC065B%2034S_30_835_840%20PSU%20W60L60%20OC?$highres$" TargetMode="External"/><Relationship Id="rId2061" Type="http://schemas.openxmlformats.org/officeDocument/2006/relationships/hyperlink" Target="https://www.assets.signify.com/is/image/Signify/ESSENTIAL_LEDtube_8_16W_G5_830_865_APR-SPP?$highres$" TargetMode="External"/><Relationship Id="rId3112" Type="http://schemas.openxmlformats.org/officeDocument/2006/relationships/hyperlink" Target="https://www.assets.signify.com/is/content/Signify/929003791302_EU.cs_CZ.PROF.FP" TargetMode="External"/><Relationship Id="rId240" Type="http://schemas.openxmlformats.org/officeDocument/2006/relationships/hyperlink" Target="https://www.assets.signify.com/is/content/Signify/912401483515_EU.cs_CZ.PROF.FP" TargetMode="External"/><Relationship Id="rId100" Type="http://schemas.openxmlformats.org/officeDocument/2006/relationships/hyperlink" Target="https://www.assets.signify.com/is/content/Signify/910505103592_EU.cs_CZ.PROF.FP" TargetMode="External"/><Relationship Id="rId2878" Type="http://schemas.openxmlformats.org/officeDocument/2006/relationships/hyperlink" Target="https://www.assets.signify.com/is/image/Signify/LEDspots-VLE-D-650lm-GU10-930-120D-RTP?$highres$" TargetMode="External"/><Relationship Id="rId1687" Type="http://schemas.openxmlformats.org/officeDocument/2006/relationships/hyperlink" Target="https://www.assets.signify.com/is/image/Signify/LEDtube_COR_PLT_9W_GX24Q3-SPP?$highres$" TargetMode="External"/><Relationship Id="rId1894" Type="http://schemas.openxmlformats.org/officeDocument/2006/relationships/hyperlink" Target="https://www.assets.signify.com/is/content/Signify/online-QIG-for-324166166411-MAS-LEDtube-installation-guide-INI" TargetMode="External"/><Relationship Id="rId2738" Type="http://schemas.openxmlformats.org/officeDocument/2006/relationships/hyperlink" Target="https://www.assets.signify.com/is/content/Signify/929002029092_EU.cs_CZ.PROF.FP" TargetMode="External"/><Relationship Id="rId2945" Type="http://schemas.openxmlformats.org/officeDocument/2006/relationships/hyperlink" Target="https://www.assets.signify.com/is/content/Signify/929002495902_EU.cs_CZ.PROF.FP" TargetMode="External"/><Relationship Id="rId917" Type="http://schemas.openxmlformats.org/officeDocument/2006/relationships/hyperlink" Target="https://www.assets.signify.com/is/content/Signify/911401850787_EU.cs_CZ.PROF.FP" TargetMode="External"/><Relationship Id="rId1547" Type="http://schemas.openxmlformats.org/officeDocument/2006/relationships/hyperlink" Target="https://www.assets.signify.com/is/image/Signify/LEDTForce_Core_Tshape_E27_FR_2-SPP?$highres$" TargetMode="External"/><Relationship Id="rId1754" Type="http://schemas.openxmlformats.org/officeDocument/2006/relationships/hyperlink" Target="https://www.assets.signify.com/is/image/Signify/LEDtube_1200mm_HO_T8-SPP?$highres$" TargetMode="External"/><Relationship Id="rId1961" Type="http://schemas.openxmlformats.org/officeDocument/2006/relationships/hyperlink" Target="https://www.assets.signify.com/is/image/Signify/TLED_230V_10-5W-36W_160D_T8ND_PP?$highres$" TargetMode="External"/><Relationship Id="rId2805" Type="http://schemas.openxmlformats.org/officeDocument/2006/relationships/hyperlink" Target="https://www.assets.signify.com/is/content/Signify/929003485802_EU.cs_CZ.PROF.FP" TargetMode="External"/><Relationship Id="rId46" Type="http://schemas.openxmlformats.org/officeDocument/2006/relationships/hyperlink" Target="https://www.assets.signify.com/is/image/Signify/RS071B_5S_60D_PSR_PI6_IP65_BK-SPP?$highres$" TargetMode="External"/><Relationship Id="rId1407" Type="http://schemas.openxmlformats.org/officeDocument/2006/relationships/hyperlink" Target="https://www.assets.signify.com/is/image/Signify/LEDTForce_MAS_SONT_EU1_T52_E40-SPP?$highres$" TargetMode="External"/><Relationship Id="rId1614" Type="http://schemas.openxmlformats.org/officeDocument/2006/relationships/hyperlink" Target="https://www.assets.signify.com/is/content/Signify/929003757702_EU.cs_CZ.PROF.FP" TargetMode="External"/><Relationship Id="rId1821" Type="http://schemas.openxmlformats.org/officeDocument/2006/relationships/hyperlink" Target="https://www.assets.signify.com/is/content/Signify/929004242802_EU.cs_CZ.PROF.FP" TargetMode="External"/><Relationship Id="rId3579" Type="http://schemas.openxmlformats.org/officeDocument/2006/relationships/hyperlink" Target="https://www.assets.signify.com/is/image/Signify/BSN_100_K302_A2_ITS_230V-SPP?$highres$" TargetMode="External"/><Relationship Id="rId2388" Type="http://schemas.openxmlformats.org/officeDocument/2006/relationships/hyperlink" Target="https://www.assets.signify.com/is/content/Signify/929003623502_EU.cs_CZ.PROF.FP" TargetMode="External"/><Relationship Id="rId2595" Type="http://schemas.openxmlformats.org/officeDocument/2006/relationships/hyperlink" Target="https://www.assets.signify.com/is/content/Signify/929003785202_EU.cs_CZ.PROF.FP" TargetMode="External"/><Relationship Id="rId3439" Type="http://schemas.openxmlformats.org/officeDocument/2006/relationships/hyperlink" Target="https://www.assets.signify.com/is/image/Signify/LPPR1_CDMR111E_0001?$highres$" TargetMode="External"/><Relationship Id="rId567" Type="http://schemas.openxmlformats.org/officeDocument/2006/relationships/hyperlink" Target="https://www.assets.signify.com/is/image/Signify/Ledinaire-surface-mounted-SM065C-RTP?$highres$" TargetMode="External"/><Relationship Id="rId1197" Type="http://schemas.openxmlformats.org/officeDocument/2006/relationships/hyperlink" Target="https://www.assets.signify.com/is/image/Signify/Coreline_tempo_large-BVP130-PP?$highres$" TargetMode="External"/><Relationship Id="rId2248" Type="http://schemas.openxmlformats.org/officeDocument/2006/relationships/hyperlink" Target="https://www.assets.signify.com/is/image/Signify/MAS_LEDstrip_5M-SPP?$highres$" TargetMode="External"/><Relationship Id="rId774" Type="http://schemas.openxmlformats.org/officeDocument/2006/relationships/hyperlink" Target="https://www.assets.signify.com/is/content/Signify/911401816387_EU.cs_CZ.PROF.FP" TargetMode="External"/><Relationship Id="rId981" Type="http://schemas.openxmlformats.org/officeDocument/2006/relationships/hyperlink" Target="https://www.assets.signify.com/is/image/Signify/CoreLineHighbay_Gen5_BY122P-SPP?$highres$" TargetMode="External"/><Relationship Id="rId1057" Type="http://schemas.openxmlformats.org/officeDocument/2006/relationships/hyperlink" Target="https://www.assets.signify.com/is/content/Signify/911401630608_EU.cs_CZ.PROF.FP" TargetMode="External"/><Relationship Id="rId2455" Type="http://schemas.openxmlformats.org/officeDocument/2006/relationships/hyperlink" Target="https://www.assets.signify.com/is/content/Signify/CZ.cs_CZ.8719514263963" TargetMode="External"/><Relationship Id="rId2662" Type="http://schemas.openxmlformats.org/officeDocument/2006/relationships/hyperlink" Target="https://www.assets.signify.com/is/content/Signify/929003801102_EU.cs_CZ.PROF.FP" TargetMode="External"/><Relationship Id="rId3506" Type="http://schemas.openxmlformats.org/officeDocument/2006/relationships/hyperlink" Target="https://www.assets.signify.com/is/image/Signify/GPPR1_PPPLTL-3_0001?$highres$" TargetMode="External"/><Relationship Id="rId427" Type="http://schemas.openxmlformats.org/officeDocument/2006/relationships/hyperlink" Target="https://www.assets.signify.com/is/content/Signify/911401875785_EU.cs_CZ.PROF.FP" TargetMode="External"/><Relationship Id="rId634" Type="http://schemas.openxmlformats.org/officeDocument/2006/relationships/hyperlink" Target="https://www.assets.signify.com/is/image/Signify/L1500-WT060C-SPP-1?$highres$" TargetMode="External"/><Relationship Id="rId841" Type="http://schemas.openxmlformats.org/officeDocument/2006/relationships/hyperlink" Target="https://www.assets.signify.com/is/content/Signify/MI_FINAL_v20221021" TargetMode="External"/><Relationship Id="rId1264" Type="http://schemas.openxmlformats.org/officeDocument/2006/relationships/hyperlink" Target="https://www.assets.signify.com/is/content/Signify/MI_Coreline%20tempo%20small%20gen2" TargetMode="External"/><Relationship Id="rId1471" Type="http://schemas.openxmlformats.org/officeDocument/2006/relationships/hyperlink" Target="https://www.assets.signify.com/is/image/Signify/LEDTForce_ED75_E27-SPP?$highres$" TargetMode="External"/><Relationship Id="rId2108" Type="http://schemas.openxmlformats.org/officeDocument/2006/relationships/hyperlink" Target="https://www.assets.signify.com/is/content/Signify/LEDtube_MAS_HO_Installation_Guide-INI" TargetMode="External"/><Relationship Id="rId2315" Type="http://schemas.openxmlformats.org/officeDocument/2006/relationships/hyperlink" Target="https://www.assets.signify.com/is/content/Signify/929002695102_EU.cs_CZ.PROF.FP" TargetMode="External"/><Relationship Id="rId2522" Type="http://schemas.openxmlformats.org/officeDocument/2006/relationships/hyperlink" Target="https://www.assets.signify.com/is/content/Signify/CZ.cs_CZ.8718699764531" TargetMode="External"/><Relationship Id="rId701" Type="http://schemas.openxmlformats.org/officeDocument/2006/relationships/hyperlink" Target="https://www.assets.signify.com/is/image/Signify/CoreLine%20tubular%20waterproof_WT210C%20PMMA%20L1200-SPPB?$highres$" TargetMode="External"/><Relationship Id="rId1124" Type="http://schemas.openxmlformats.org/officeDocument/2006/relationships/hyperlink" Target="https://www.assets.signify.com/is/content/Signify/Coreline-Highbay-G5-MI-PSU-PSD" TargetMode="External"/><Relationship Id="rId1331" Type="http://schemas.openxmlformats.org/officeDocument/2006/relationships/hyperlink" Target="https://www.assets.signify.com/is/content/Signify/StreetSaver%20G2-INI;https:/www.assets.signify.com/is/content/Signify/Streetsaver_Gen2_BPP008-MI%20Aug%202021" TargetMode="External"/><Relationship Id="rId3089" Type="http://schemas.openxmlformats.org/officeDocument/2006/relationships/hyperlink" Target="https://www.assets.signify.com/is/image/Signify/LEDcapsule_CorePro_ND_4_8_60W_G9_827-SPP?$highres$" TargetMode="External"/><Relationship Id="rId3296" Type="http://schemas.openxmlformats.org/officeDocument/2006/relationships/hyperlink" Target="https://www.assets.signify.com/is/image/Signify/lppr1_mhn-la_2000w?$highres$" TargetMode="External"/><Relationship Id="rId3156" Type="http://schemas.openxmlformats.org/officeDocument/2006/relationships/hyperlink" Target="https://www.assets.signify.com/is/content/Signify/923223543807_EU.cs_CZ.PROF.FP" TargetMode="External"/><Relationship Id="rId3363" Type="http://schemas.openxmlformats.org/officeDocument/2006/relationships/hyperlink" Target="https://www.assets.signify.com/is/image/Signify/LPPR1_CDM-T-E_0005?$highres$" TargetMode="External"/><Relationship Id="rId284" Type="http://schemas.openxmlformats.org/officeDocument/2006/relationships/hyperlink" Target="https://www.assets.signify.com/is/content/Signify/CoreLine-wall-mounted-WL140V-Installation-Instructions" TargetMode="External"/><Relationship Id="rId491" Type="http://schemas.openxmlformats.org/officeDocument/2006/relationships/hyperlink" Target="https://www.assets.signify.com/is/content/Signify/CoreLine-panel-G6-Installation-Instructions-RC132V" TargetMode="External"/><Relationship Id="rId2172" Type="http://schemas.openxmlformats.org/officeDocument/2006/relationships/hyperlink" Target="https://www.assets.signify.com/is/content/Signify/LEDtube-Installation-Guide-HF-2-20240620-INI" TargetMode="External"/><Relationship Id="rId3016" Type="http://schemas.openxmlformats.org/officeDocument/2006/relationships/hyperlink" Target="https://www.assets.signify.com/is/content/Signify/929002493702_EU.cs_CZ.PROF.FP" TargetMode="External"/><Relationship Id="rId3223" Type="http://schemas.openxmlformats.org/officeDocument/2006/relationships/hyperlink" Target="https://www.assets.signify.com/is/content/Signify/928037703332_EU.cs_CZ.PROF.FP" TargetMode="External"/><Relationship Id="rId3570" Type="http://schemas.openxmlformats.org/officeDocument/2006/relationships/hyperlink" Target="https://www.assets.signify.com/is/content/Signify/913700652766_EU.cs_CZ.PROF.FP" TargetMode="External"/><Relationship Id="rId144" Type="http://schemas.openxmlformats.org/officeDocument/2006/relationships/hyperlink" Target="https://www.assets.signify.com/is/content/Signify/911401810484_EU.cs_CZ.PROF.FP" TargetMode="External"/><Relationship Id="rId3430" Type="http://schemas.openxmlformats.org/officeDocument/2006/relationships/hyperlink" Target="https://www.assets.signify.com/is/content/Signify/928109400630_EU.cs_CZ.PROF.FP" TargetMode="External"/><Relationship Id="rId351" Type="http://schemas.openxmlformats.org/officeDocument/2006/relationships/hyperlink" Target="https://www.assets.signify.com/is/content/Signify/910930000818_EU.cs_CZ.PROF.FP" TargetMode="External"/><Relationship Id="rId2032" Type="http://schemas.openxmlformats.org/officeDocument/2006/relationships/hyperlink" Target="https://www.assets.signify.com/is/content/Signify/LEDtube_Installation_Guide_UN-INI" TargetMode="External"/><Relationship Id="rId2989" Type="http://schemas.openxmlformats.org/officeDocument/2006/relationships/hyperlink" Target="https://www.assets.signify.com/is/image/Signify/LEDspot_MAS_50W_GU5_3_MR16_827_24D-SPP?$highres$" TargetMode="External"/><Relationship Id="rId211" Type="http://schemas.openxmlformats.org/officeDocument/2006/relationships/hyperlink" Target="https://www.assets.signify.com/is/image/Signify/Emergency-spot-EM150B-SPP?$highres$" TargetMode="External"/><Relationship Id="rId1798" Type="http://schemas.openxmlformats.org/officeDocument/2006/relationships/hyperlink" Target="https://www.assets.signify.com/is/image/Signify/LEDtube_T8_G13-SPP?$highres$" TargetMode="External"/><Relationship Id="rId2849" Type="http://schemas.openxmlformats.org/officeDocument/2006/relationships/hyperlink" Target="https://www.assets.signify.com/is/content/Signify/929001346702_EU.cs_CZ.PROF.FP" TargetMode="External"/><Relationship Id="rId1658" Type="http://schemas.openxmlformats.org/officeDocument/2006/relationships/hyperlink" Target="https://www.assets.signify.com/is/content/Signify/929003592302_EU.cs_CZ.PROF.FP" TargetMode="External"/><Relationship Id="rId1865" Type="http://schemas.openxmlformats.org/officeDocument/2006/relationships/hyperlink" Target="https://www.assets.signify.com/is/content/Signify/929003746602_EU.cs_CZ.PROF.FP" TargetMode="External"/><Relationship Id="rId2709" Type="http://schemas.openxmlformats.org/officeDocument/2006/relationships/hyperlink" Target="https://www.assets.signify.com/is/image/Signify/LEDbulb_Classic_40W_E27_P45_827_CL_ND-SPP?$highres$" TargetMode="External"/><Relationship Id="rId1518" Type="http://schemas.openxmlformats.org/officeDocument/2006/relationships/hyperlink" Target="https://www.assets.signify.com/is/image/Signify/LEDTrueForce_Others_E27-SPP?$highres$" TargetMode="External"/><Relationship Id="rId2916" Type="http://schemas.openxmlformats.org/officeDocument/2006/relationships/hyperlink" Target="https://www.assets.signify.com/is/image/Signify/LEDspotMV_GU10_MR16_ND_PP?$highres$" TargetMode="External"/><Relationship Id="rId3080" Type="http://schemas.openxmlformats.org/officeDocument/2006/relationships/hyperlink" Target="https://www.assets.signify.com/is/image/Signify/LED_40W_GY6_35_WW_12V_D_SRT6-SPP?$highres$" TargetMode="External"/><Relationship Id="rId1725" Type="http://schemas.openxmlformats.org/officeDocument/2006/relationships/hyperlink" Target="https://www.assets.signify.com/is/content/Signify/online-QIG-for-324166183191-INI" TargetMode="External"/><Relationship Id="rId1932" Type="http://schemas.openxmlformats.org/officeDocument/2006/relationships/hyperlink" Target="https://www.assets.signify.com/is/content/Signify/online-QIG-for-324166183191-INI" TargetMode="External"/><Relationship Id="rId17" Type="http://schemas.openxmlformats.org/officeDocument/2006/relationships/hyperlink" Target="https://www.assets.signify.com/is/image/Signify/CLDN-DN142B-UGR19-150-SPP?$highres$" TargetMode="External"/><Relationship Id="rId2499" Type="http://schemas.openxmlformats.org/officeDocument/2006/relationships/hyperlink" Target="https://www.assets.signify.com/is/image/Signify/LED_BulbsBulb_A67_100W_1521lm_2700K_E27_NDFrosted-SPP?$highres$" TargetMode="External"/><Relationship Id="rId1" Type="http://schemas.openxmlformats.org/officeDocument/2006/relationships/hyperlink" Target="https://www.assets.signify.com/is/image/Signify/LEDINAIRE_SlimDownlight-DN065B_LED10S-SPP?$highres$" TargetMode="External"/><Relationship Id="rId678" Type="http://schemas.openxmlformats.org/officeDocument/2006/relationships/hyperlink" Target="https://www.assets.signify.com/is/image/Signify/CoreLine_Waterproof_WT120C%20G2%20L1200%20PSU%20-%20SPP?$highres$" TargetMode="External"/><Relationship Id="rId885" Type="http://schemas.openxmlformats.org/officeDocument/2006/relationships/hyperlink" Target="https://www.assets.signify.com/is/image/Signify/Coreline%20Batten%20G3_%20BN126C%20PSU%20-%20SPP03?$highres$" TargetMode="External"/><Relationship Id="rId2359" Type="http://schemas.openxmlformats.org/officeDocument/2006/relationships/hyperlink" Target="https://www.assets.signify.com/is/image/Signify/LED_CLA_60W_A60_E27_3000K_FR_UE_SRT4-SPP?$highres$" TargetMode="External"/><Relationship Id="rId2566" Type="http://schemas.openxmlformats.org/officeDocument/2006/relationships/hyperlink" Target="https://www.assets.signify.com/is/image/Signify/LED_giant_20W_E27_G200_1800K_smoky_D-SPP?$highres$" TargetMode="External"/><Relationship Id="rId2773" Type="http://schemas.openxmlformats.org/officeDocument/2006/relationships/hyperlink" Target="https://www.assets.signify.com/is/content/Signify/929002966902_EU.cs_CZ.PROF.FP" TargetMode="External"/><Relationship Id="rId2980" Type="http://schemas.openxmlformats.org/officeDocument/2006/relationships/hyperlink" Target="https://www.assets.signify.com/is/content/Signify/929003079602_EU.cs_CZ.PROF.FP" TargetMode="External"/><Relationship Id="rId538" Type="http://schemas.openxmlformats.org/officeDocument/2006/relationships/hyperlink" Target="https://www.assets.signify.com/is/content/Signify/911401809487_EU.cs_CZ.PROF.FP" TargetMode="External"/><Relationship Id="rId745" Type="http://schemas.openxmlformats.org/officeDocument/2006/relationships/hyperlink" Target="https://www.assets.signify.com/is/content/Signify/911401824481_EU.cs_CZ.PROF.FP" TargetMode="External"/><Relationship Id="rId952" Type="http://schemas.openxmlformats.org/officeDocument/2006/relationships/hyperlink" Target="https://www.assets.signify.com/is/image/Signify/Ledinaire-BY030P-reflector-SPP?$highres$" TargetMode="External"/><Relationship Id="rId1168" Type="http://schemas.openxmlformats.org/officeDocument/2006/relationships/hyperlink" Target="https://www.assets.signify.com/is/image/Signify/Ledinaire-Floodlight-BVP167-10W-All-in-RTP?$highres$" TargetMode="External"/><Relationship Id="rId1375" Type="http://schemas.openxmlformats.org/officeDocument/2006/relationships/hyperlink" Target="https://www.assets.signify.com/is/image/Signify/BVP008%20-%2010W%20and%2020W?$highres$" TargetMode="External"/><Relationship Id="rId1582" Type="http://schemas.openxmlformats.org/officeDocument/2006/relationships/hyperlink" Target="https://www.assets.signify.com/is/image/Signify/SPPR1_MLEDGA_0025?$highres$" TargetMode="External"/><Relationship Id="rId2219" Type="http://schemas.openxmlformats.org/officeDocument/2006/relationships/hyperlink" Target="https://www.assets.signify.com/is/content/Signify/929003775502_EU.cs_CZ.PROF.FP" TargetMode="External"/><Relationship Id="rId2426" Type="http://schemas.openxmlformats.org/officeDocument/2006/relationships/hyperlink" Target="https://www.assets.signify.com/is/image/Signify/LEDbulb_MAS_A60_E27_CL_2-SPP?$highres$" TargetMode="External"/><Relationship Id="rId2633" Type="http://schemas.openxmlformats.org/officeDocument/2006/relationships/hyperlink" Target="https://www.assets.signify.com/is/content/Signify/929002306502_EU.cs_CZ.PROF.FP" TargetMode="External"/><Relationship Id="rId81" Type="http://schemas.openxmlformats.org/officeDocument/2006/relationships/hyperlink" Target="https://www.assets.signify.com/is/content/Signify/929003250932_EU.cs_CZ.PROF.FP" TargetMode="External"/><Relationship Id="rId605" Type="http://schemas.openxmlformats.org/officeDocument/2006/relationships/hyperlink" Target="https://www.assets.signify.com/is/content/Signify/911401803687_EU.cs_CZ.PROF.FP" TargetMode="External"/><Relationship Id="rId812" Type="http://schemas.openxmlformats.org/officeDocument/2006/relationships/hyperlink" Target="https://www.assets.signify.com/is/content/Signify/Ledinaire%20waterproof%20WT065C%20G3%20BN_MI_v2023%2005" TargetMode="External"/><Relationship Id="rId1028" Type="http://schemas.openxmlformats.org/officeDocument/2006/relationships/hyperlink" Target="https://www.assets.signify.com/is/content/Signify/911401657907_EU.cs_CZ.PROF.FP" TargetMode="External"/><Relationship Id="rId1235" Type="http://schemas.openxmlformats.org/officeDocument/2006/relationships/hyperlink" Target="https://www.assets.signify.com/is/content/Signify/912300023662_EU.cs_CZ.PROF.FP" TargetMode="External"/><Relationship Id="rId1442" Type="http://schemas.openxmlformats.org/officeDocument/2006/relationships/hyperlink" Target="https://www.assets.signify.com/is/content/Signify/929003775702_EU.cs_CZ.PROF.FP" TargetMode="External"/><Relationship Id="rId2840" Type="http://schemas.openxmlformats.org/officeDocument/2006/relationships/hyperlink" Target="https://www.assets.signify.com/is/image/Signify/LEDspot_35W_GU10_25D-SPP?$highres$" TargetMode="External"/><Relationship Id="rId1302" Type="http://schemas.openxmlformats.org/officeDocument/2006/relationships/hyperlink" Target="https://www.assets.signify.com/is/image/Signify/PHL_TownTune_CPT-BDP260-SPP?$highres$" TargetMode="External"/><Relationship Id="rId2700" Type="http://schemas.openxmlformats.org/officeDocument/2006/relationships/hyperlink" Target="https://www.assets.signify.com/is/image/Signify/LEDcandle_E14_B35-SPP?$highres$" TargetMode="External"/><Relationship Id="rId3267" Type="http://schemas.openxmlformats.org/officeDocument/2006/relationships/hyperlink" Target="https://www.assets.signify.com/is/content/Signify/928150909230_EU.cs_CZ.PROF.FP" TargetMode="External"/><Relationship Id="rId188" Type="http://schemas.openxmlformats.org/officeDocument/2006/relationships/hyperlink" Target="https://www.assets.signify.com/is/content/Signify/RS071B_MI_324166033633_for_online_updated-INI" TargetMode="External"/><Relationship Id="rId395" Type="http://schemas.openxmlformats.org/officeDocument/2006/relationships/hyperlink" Target="https://www.assets.signify.com/is/image/Signify/CoreLine-panel-G6-W60L60-RTP?$highres$" TargetMode="External"/><Relationship Id="rId2076" Type="http://schemas.openxmlformats.org/officeDocument/2006/relationships/hyperlink" Target="https://www.assets.signify.com/is/content/Signify/929003734302_EU.cs_CZ.PROF.FP" TargetMode="External"/><Relationship Id="rId3474" Type="http://schemas.openxmlformats.org/officeDocument/2006/relationships/hyperlink" Target="https://www.assets.signify.com/is/image/Signify/GPPR1_R2ANTLPL_PHL?$highres$" TargetMode="External"/><Relationship Id="rId2283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90" Type="http://schemas.openxmlformats.org/officeDocument/2006/relationships/hyperlink" Target="https://www.assets.signify.com/is/content/Signify/929002372802_EU.cs_CZ.PROF.FP" TargetMode="External"/><Relationship Id="rId3127" Type="http://schemas.openxmlformats.org/officeDocument/2006/relationships/hyperlink" Target="https://www.assets.signify.com/is/content/Signify/CZ.cs_CZ.8719514263581" TargetMode="External"/><Relationship Id="rId3334" Type="http://schemas.openxmlformats.org/officeDocument/2006/relationships/hyperlink" Target="https://www.assets.signify.com/is/image/Signify/lppr1_cdo-tt_0004?$highres$" TargetMode="External"/><Relationship Id="rId3541" Type="http://schemas.openxmlformats.org/officeDocument/2006/relationships/hyperlink" Target="https://www.assets.signify.com/is/image/Signify/GPPR1_MTL-SHRD_0002?$highres$" TargetMode="External"/><Relationship Id="rId255" Type="http://schemas.openxmlformats.org/officeDocument/2006/relationships/hyperlink" Target="https://www.assets.signify.com/is/content/Signify/EM154C-HO-BKD-15S-UI" TargetMode="External"/><Relationship Id="rId462" Type="http://schemas.openxmlformats.org/officeDocument/2006/relationships/hyperlink" Target="https://www.assets.signify.com/is/content/Signify/911401808285_EU.cs_CZ.PROF.FP" TargetMode="External"/><Relationship Id="rId1092" Type="http://schemas.openxmlformats.org/officeDocument/2006/relationships/hyperlink" Target="https://www.assets.signify.com/is/content/Signify/911401555245_EU.cs_CZ.PROF.FP" TargetMode="External"/><Relationship Id="rId2143" Type="http://schemas.openxmlformats.org/officeDocument/2006/relationships/hyperlink" Target="https://www.assets.signify.com/is/image/Signify/MASLEDtubeHF_1500mm_26W_G5_T5_HO-SPP?$highres$" TargetMode="External"/><Relationship Id="rId2350" Type="http://schemas.openxmlformats.org/officeDocument/2006/relationships/hyperlink" Target="https://www.assets.signify.com/is/image/Signify/LS_tapetotape_connector_IP20-EU-SPP?$highres$" TargetMode="External"/><Relationship Id="rId3401" Type="http://schemas.openxmlformats.org/officeDocument/2006/relationships/hyperlink" Target="https://www.assets.signify.com/is/image/Signify/LPPR1_CDM-TD_70W?$highres$" TargetMode="External"/><Relationship Id="rId115" Type="http://schemas.openxmlformats.org/officeDocument/2006/relationships/hyperlink" Target="https://www.assets.signify.com/is/content/Signify/911401806680_EU.cs_CZ.PROF.FP" TargetMode="External"/><Relationship Id="rId322" Type="http://schemas.openxmlformats.org/officeDocument/2006/relationships/hyperlink" Target="https://www.assets.signify.com/is/content/Signify/911401846982_EU.cs_CZ.PROF.FP" TargetMode="External"/><Relationship Id="rId2003" Type="http://schemas.openxmlformats.org/officeDocument/2006/relationships/hyperlink" Target="https://www.assets.signify.com/is/image/Signify/Ledtube_CorePro_18W_G13_830_24D_ND-SPP?$highres$" TargetMode="External"/><Relationship Id="rId2210" Type="http://schemas.openxmlformats.org/officeDocument/2006/relationships/hyperlink" Target="https://www.assets.signify.com/is/content/Signify/929003774602_EU.cs_CZ.PROF.FP" TargetMode="External"/><Relationship Id="rId1769" Type="http://schemas.openxmlformats.org/officeDocument/2006/relationships/hyperlink" Target="https://www.assets.signify.com/is/image/Signify/LEDtube_220-240V_G13_5ft-SPP?$highres$" TargetMode="External"/><Relationship Id="rId1976" Type="http://schemas.openxmlformats.org/officeDocument/2006/relationships/hyperlink" Target="https://www.assets.signify.com/is/content/Signify/929003554402_EU.cs_CZ.PROF.FP" TargetMode="External"/><Relationship Id="rId3191" Type="http://schemas.openxmlformats.org/officeDocument/2006/relationships/hyperlink" Target="https://www.assets.signify.com/is/content/Signify/928048501705_EU.cs_CZ.PROF.FP" TargetMode="External"/><Relationship Id="rId1629" Type="http://schemas.openxmlformats.org/officeDocument/2006/relationships/hyperlink" Target="https://www.assets.signify.com/is/image/Signify/LEDtube_400mm_17W_2G11_830_2000lm-SPP?$highres$" TargetMode="External"/><Relationship Id="rId1836" Type="http://schemas.openxmlformats.org/officeDocument/2006/relationships/hyperlink" Target="https://www.assets.signify.com/is/content/Signify/929002021702_EU.cs_CZ.PROF.FP" TargetMode="External"/><Relationship Id="rId1903" Type="http://schemas.openxmlformats.org/officeDocument/2006/relationships/hyperlink" Target="https://www.assets.signify.com/is/content/Signify/online-QIG-for-324166174411-MAS-Corepro-LEDtube-INI" TargetMode="External"/><Relationship Id="rId3051" Type="http://schemas.openxmlformats.org/officeDocument/2006/relationships/hyperlink" Target="https://www.assets.signify.com/is/content/Signify/929003043202_EU.cs_CZ.PROF.FP" TargetMode="External"/><Relationship Id="rId789" Type="http://schemas.openxmlformats.org/officeDocument/2006/relationships/hyperlink" Target="https://www.assets.signify.com/is/content/Signify/911401812187_EU.cs_CZ.PROF.FP" TargetMode="External"/><Relationship Id="rId996" Type="http://schemas.openxmlformats.org/officeDocument/2006/relationships/hyperlink" Target="https://www.assets.signify.com/is/image/Signify/CL-HB-G6-BY120P-PSU-PSD-RTP?$highres$" TargetMode="External"/><Relationship Id="rId2677" Type="http://schemas.openxmlformats.org/officeDocument/2006/relationships/hyperlink" Target="https://www.assets.signify.com/is/content/Signify/929003012282_EU.cs_CZ.PROF.FP" TargetMode="External"/><Relationship Id="rId2884" Type="http://schemas.openxmlformats.org/officeDocument/2006/relationships/hyperlink" Target="https://www.assets.signify.com/is/content/Signify/929004247102_EU.cs_CZ.PROF.FP" TargetMode="External"/><Relationship Id="rId649" Type="http://schemas.openxmlformats.org/officeDocument/2006/relationships/hyperlink" Target="https://www.assets.signify.com/is/image/Signify/Ledinaire%20waterproof_WT065C%20G3_L1500_SPP?$highres$" TargetMode="External"/><Relationship Id="rId856" Type="http://schemas.openxmlformats.org/officeDocument/2006/relationships/hyperlink" Target="https://www.assets.signify.com/is/content/Signify/Installation%20instruction_CoreLine%20waterproof%20WT120C%20standard_2023%2005" TargetMode="External"/><Relationship Id="rId1279" Type="http://schemas.openxmlformats.org/officeDocument/2006/relationships/hyperlink" Target="https://www.assets.signify.com/is/content/Signify/Coreline_Tempo_Large-BVP130-INI" TargetMode="External"/><Relationship Id="rId1486" Type="http://schemas.openxmlformats.org/officeDocument/2006/relationships/hyperlink" Target="https://www.assets.signify.com/is/content/Signify/929002349702_EU.cs_CZ.PROF.FP" TargetMode="External"/><Relationship Id="rId2537" Type="http://schemas.openxmlformats.org/officeDocument/2006/relationships/hyperlink" Target="https://www.assets.signify.com/is/image/Signify/LED_classic_A67_E27_CL_1-POS2A-SPP?$highres$" TargetMode="External"/><Relationship Id="rId509" Type="http://schemas.openxmlformats.org/officeDocument/2006/relationships/hyperlink" Target="https://www.assets.signify.com/is/content/Signify/CoreLine-panel-G6-Installation-Instructions-RC132V" TargetMode="External"/><Relationship Id="rId1139" Type="http://schemas.openxmlformats.org/officeDocument/2006/relationships/hyperlink" Target="https://www.assets.signify.com/is/content/Signify/Coreline-Highbay-G5-MI-PSU-PSD" TargetMode="External"/><Relationship Id="rId1346" Type="http://schemas.openxmlformats.org/officeDocument/2006/relationships/hyperlink" Target="https://www.assets.signify.com/is/content/Signify/Ceiling_PILA_RD_10W_W_MI-INI" TargetMode="External"/><Relationship Id="rId1693" Type="http://schemas.openxmlformats.org/officeDocument/2006/relationships/hyperlink" Target="https://www.assets.signify.com/is/content/Signify/929003576302_EU.cs_CZ.PROF.FP" TargetMode="External"/><Relationship Id="rId2744" Type="http://schemas.openxmlformats.org/officeDocument/2006/relationships/hyperlink" Target="https://www.assets.signify.com/is/content/Signify/929002028892_EU.cs_CZ.PROF.FP" TargetMode="External"/><Relationship Id="rId2951" Type="http://schemas.openxmlformats.org/officeDocument/2006/relationships/hyperlink" Target="https://www.assets.signify.com/is/content/Signify/929002981302_EU.cs_CZ.PROF.FP" TargetMode="External"/><Relationship Id="rId716" Type="http://schemas.openxmlformats.org/officeDocument/2006/relationships/hyperlink" Target="https://www.assets.signify.com/is/content/Signify/911401892980_EU.cs_CZ.PROF.FP" TargetMode="External"/><Relationship Id="rId923" Type="http://schemas.openxmlformats.org/officeDocument/2006/relationships/hyperlink" Target="https://www.assets.signify.com/is/content/Signify/BN021C%20EU-MI-0427_Final%20v3" TargetMode="External"/><Relationship Id="rId1553" Type="http://schemas.openxmlformats.org/officeDocument/2006/relationships/hyperlink" Target="https://www.assets.signify.com/is/content/Signify/929002406302_EU.cs_CZ.PROF.FP" TargetMode="External"/><Relationship Id="rId1760" Type="http://schemas.openxmlformats.org/officeDocument/2006/relationships/hyperlink" Target="https://www.assets.signify.com/is/image/Signify/LEDtube_220-240V_G13_2ft-SPP?$highres$" TargetMode="External"/><Relationship Id="rId2604" Type="http://schemas.openxmlformats.org/officeDocument/2006/relationships/hyperlink" Target="https://www.assets.signify.com/is/image/Signify/LEDbulb_12-80W_E27_A60_730_FR_130D-SPP?$highres$" TargetMode="External"/><Relationship Id="rId2811" Type="http://schemas.openxmlformats.org/officeDocument/2006/relationships/hyperlink" Target="https://www.assets.signify.com/is/content/Signify/929003485502_EU.cs_CZ.PROF.FP" TargetMode="External"/><Relationship Id="rId52" Type="http://schemas.openxmlformats.org/officeDocument/2006/relationships/hyperlink" Target="https://www.assets.signify.com/is/image/Signify/CoreLine_Recessed_Spot-RS140B-SPP?$highres$" TargetMode="External"/><Relationship Id="rId1206" Type="http://schemas.openxmlformats.org/officeDocument/2006/relationships/hyperlink" Target="https://www.assets.signify.com/is/image/Signify/Large?$highres$" TargetMode="External"/><Relationship Id="rId1413" Type="http://schemas.openxmlformats.org/officeDocument/2006/relationships/hyperlink" Target="https://www.assets.signify.com/is/content/Signify/929003677502_EU.cs_CZ.PROF.FP" TargetMode="External"/><Relationship Id="rId1620" Type="http://schemas.openxmlformats.org/officeDocument/2006/relationships/hyperlink" Target="https://www.assets.signify.com/is/content/Signify/online-QIG-for-324166176081-Installation-INI" TargetMode="External"/><Relationship Id="rId3378" Type="http://schemas.openxmlformats.org/officeDocument/2006/relationships/hyperlink" Target="https://www.assets.signify.com/is/content/Signify/928093805125_EU.cs_CZ.PROF.FP" TargetMode="External"/><Relationship Id="rId3585" Type="http://schemas.openxmlformats.org/officeDocument/2006/relationships/hyperlink" Target="https://www.assets.signify.com/is/content/Signify/913700752326_EU.cs_CZ.PROF.FP" TargetMode="External"/><Relationship Id="rId299" Type="http://schemas.openxmlformats.org/officeDocument/2006/relationships/hyperlink" Target="https://www.assets.signify.com/is/image/Signify/IPAC_RCS750i_0021?$highres$" TargetMode="External"/><Relationship Id="rId2187" Type="http://schemas.openxmlformats.org/officeDocument/2006/relationships/hyperlink" Target="https://www.assets.signify.com/is/content/Signify/LEDtube_Installation_Guide_HF_2-INI" TargetMode="External"/><Relationship Id="rId2394" Type="http://schemas.openxmlformats.org/officeDocument/2006/relationships/hyperlink" Target="https://www.assets.signify.com/is/content/Signify/929003624102_EU.cs_CZ.PROF.FP" TargetMode="External"/><Relationship Id="rId3238" Type="http://schemas.openxmlformats.org/officeDocument/2006/relationships/hyperlink" Target="https://www.assets.signify.com/is/image/Signify/lppr1_son-pia_plus_e40?$highres$" TargetMode="External"/><Relationship Id="rId3445" Type="http://schemas.openxmlformats.org/officeDocument/2006/relationships/hyperlink" Target="https://www.assets.signify.com/is/image/Signify/GPPR1_HFETLDTL_0002?$highres$" TargetMode="External"/><Relationship Id="rId159" Type="http://schemas.openxmlformats.org/officeDocument/2006/relationships/hyperlink" Target="https://www.assets.signify.com/is/content/Signify/444170264921%20DN142B%20PSU%20Installation%20Instructions" TargetMode="External"/><Relationship Id="rId366" Type="http://schemas.openxmlformats.org/officeDocument/2006/relationships/hyperlink" Target="https://www.assets.signify.com/is/content/Signify/IIII9_RCS750I_0001" TargetMode="External"/><Relationship Id="rId573" Type="http://schemas.openxmlformats.org/officeDocument/2006/relationships/hyperlink" Target="https://www.assets.signify.com/is/image/Signify/CoreLine-surface-mounted-G4-W20L157-All-in-logo-RTP?$highres$" TargetMode="External"/><Relationship Id="rId780" Type="http://schemas.openxmlformats.org/officeDocument/2006/relationships/hyperlink" Target="https://www.assets.signify.com/is/content/Signify/911401816987_EU.cs_CZ.PROF.FP" TargetMode="External"/><Relationship Id="rId2047" Type="http://schemas.openxmlformats.org/officeDocument/2006/relationships/hyperlink" Target="https://www.assets.signify.com/is/image/Signify/MAS-LEDtube-HE-T5-Mains-EU-20240507-RTP?$highres$" TargetMode="External"/><Relationship Id="rId2254" Type="http://schemas.openxmlformats.org/officeDocument/2006/relationships/hyperlink" Target="https://www.assets.signify.com/is/image/Signify/MAS_LEDstrip_5M-SPP?$highres$" TargetMode="External"/><Relationship Id="rId2461" Type="http://schemas.openxmlformats.org/officeDocument/2006/relationships/hyperlink" Target="https://www.assets.signify.com/is/image/Signify/LED_BulbsBulb_A67_100W_1521lm_2700K_E27_NDFrosted-SPP?$highres$" TargetMode="External"/><Relationship Id="rId3305" Type="http://schemas.openxmlformats.org/officeDocument/2006/relationships/hyperlink" Target="https://www.assets.signify.com/is/image/Signify/lppr1_mhn-fc_1000w?$highres$" TargetMode="External"/><Relationship Id="rId3512" Type="http://schemas.openxmlformats.org/officeDocument/2006/relationships/hyperlink" Target="https://www.assets.signify.com/is/content/Signify/913713034166_EU.cs_CZ.PROF.FP" TargetMode="External"/><Relationship Id="rId226" Type="http://schemas.openxmlformats.org/officeDocument/2006/relationships/hyperlink" Target="https://www.assets.signify.com/is/image/Signify/EM159Z-WL-CM-EXIT-SIGN-LEGEND-DOWN-SPP?$highres$" TargetMode="External"/><Relationship Id="rId433" Type="http://schemas.openxmlformats.org/officeDocument/2006/relationships/hyperlink" Target="https://www.assets.signify.com/is/content/Signify/911401877585_EU.cs_CZ.PROF.FP" TargetMode="External"/><Relationship Id="rId1063" Type="http://schemas.openxmlformats.org/officeDocument/2006/relationships/hyperlink" Target="https://www.assets.signify.com/is/content/Signify/911401631208_EU.cs_CZ.PROF.FP" TargetMode="External"/><Relationship Id="rId1270" Type="http://schemas.openxmlformats.org/officeDocument/2006/relationships/hyperlink" Target="https://www.assets.signify.com/is/content/Signify/CoreLine%20tempo%20medium-BVP125-INI" TargetMode="External"/><Relationship Id="rId2114" Type="http://schemas.openxmlformats.org/officeDocument/2006/relationships/hyperlink" Target="https://www.assets.signify.com/is/content/Signify/LEDtube_MAS_HO_Installation_Guide-INI" TargetMode="External"/><Relationship Id="rId640" Type="http://schemas.openxmlformats.org/officeDocument/2006/relationships/hyperlink" Target="https://www.assets.signify.com/is/image/Signify/L1500-WT060C-SPP-1?$highres$" TargetMode="External"/><Relationship Id="rId2321" Type="http://schemas.openxmlformats.org/officeDocument/2006/relationships/hyperlink" Target="https://www.assets.signify.com/is/content/Signify/929002695702_EU.cs_CZ.PROF.FP" TargetMode="External"/><Relationship Id="rId500" Type="http://schemas.openxmlformats.org/officeDocument/2006/relationships/hyperlink" Target="https://www.assets.signify.com/is/content/Signify/CoreLine-panel-G6-Installation-Instructions-RC132V" TargetMode="External"/><Relationship Id="rId1130" Type="http://schemas.openxmlformats.org/officeDocument/2006/relationships/hyperlink" Target="https://www.assets.signify.com/is/content/Signify/Coreline-Highbay-G5-MI-PSU-PSD" TargetMode="External"/><Relationship Id="rId1947" Type="http://schemas.openxmlformats.org/officeDocument/2006/relationships/hyperlink" Target="https://www.assets.signify.com/is/image/Signify/PILA-LEDtube-UO-T8-20240829-RTP?$highres$" TargetMode="External"/><Relationship Id="rId3095" Type="http://schemas.openxmlformats.org/officeDocument/2006/relationships/hyperlink" Target="https://www.assets.signify.com/is/content/Signify/929003790902_EU.cs_CZ.PROF.FP" TargetMode="External"/><Relationship Id="rId1807" Type="http://schemas.openxmlformats.org/officeDocument/2006/relationships/hyperlink" Target="https://www.assets.signify.com/is/content/Signify/929004260402_EU.cs_CZ.PROF.FP" TargetMode="External"/><Relationship Id="rId3162" Type="http://schemas.openxmlformats.org/officeDocument/2006/relationships/hyperlink" Target="https://www.assets.signify.com/is/content/Signify/928000010803_EU.cs_CZ.PROF.FP" TargetMode="External"/><Relationship Id="rId290" Type="http://schemas.openxmlformats.org/officeDocument/2006/relationships/hyperlink" Target="https://www.assets.signify.com/is/image/Signify/Coreline%20Projector_gen2_ST151T_BK_%2030S_SPP2?$highres$" TargetMode="External"/><Relationship Id="rId3022" Type="http://schemas.openxmlformats.org/officeDocument/2006/relationships/hyperlink" Target="https://www.assets.signify.com/is/image/Signify/LEDspot_35W_GU5-3_827_36D_VLE-SPP?$highres$" TargetMode="External"/><Relationship Id="rId150" Type="http://schemas.openxmlformats.org/officeDocument/2006/relationships/hyperlink" Target="https://www.assets.signify.com/is/content/Signify/Downlight_DN065B_G4_324165985691_V2_Online-INI" TargetMode="External"/><Relationship Id="rId595" Type="http://schemas.openxmlformats.org/officeDocument/2006/relationships/hyperlink" Target="https://www.assets.signify.com/is/content/Signify/911401841987_EU.cs_CZ.PROF.FP" TargetMode="External"/><Relationship Id="rId227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83" Type="http://schemas.openxmlformats.org/officeDocument/2006/relationships/hyperlink" Target="https://www.assets.signify.com/is/content/Signify/929002425292_EU.cs_CZ.PROF.FP" TargetMode="External"/><Relationship Id="rId2690" Type="http://schemas.openxmlformats.org/officeDocument/2006/relationships/hyperlink" Target="https://www.assets.signify.com/is/content/Signify/929003059502_EU.cs_CZ.PROF.FP" TargetMode="External"/><Relationship Id="rId3327" Type="http://schemas.openxmlformats.org/officeDocument/2006/relationships/hyperlink" Target="https://www.assets.signify.com/is/content/Signify/928155008835_EU.cs_CZ.PROF.FP" TargetMode="External"/><Relationship Id="rId3534" Type="http://schemas.openxmlformats.org/officeDocument/2006/relationships/hyperlink" Target="https://www.assets.signify.com/is/image/Signify/GPPR1_MTL-LH_0001?$highres$" TargetMode="External"/><Relationship Id="rId248" Type="http://schemas.openxmlformats.org/officeDocument/2006/relationships/hyperlink" Target="https://www.assets.signify.com/is/content/Signify/EM150B-REC-1S-OA-CO-UI" TargetMode="External"/><Relationship Id="rId455" Type="http://schemas.openxmlformats.org/officeDocument/2006/relationships/hyperlink" Target="https://www.assets.signify.com/is/content/Signify/911401891785_EU.cs_CZ.PROF.FP" TargetMode="External"/><Relationship Id="rId662" Type="http://schemas.openxmlformats.org/officeDocument/2006/relationships/hyperlink" Target="https://www.assets.signify.com/is/image/Signify/CoreLine_Waterproof_WT120C%20G2%20L1500%20PSU%20-%20SPP?$highres$" TargetMode="External"/><Relationship Id="rId1085" Type="http://schemas.openxmlformats.org/officeDocument/2006/relationships/hyperlink" Target="https://www.assets.signify.com/is/content/Signify/911401557245_EU.cs_CZ.PROF.FP" TargetMode="External"/><Relationship Id="rId1292" Type="http://schemas.openxmlformats.org/officeDocument/2006/relationships/hyperlink" Target="https://www.assets.signify.com/is/image/Signify/CoreLine_Malaga_LED-BRP101-SPP?$highres$" TargetMode="External"/><Relationship Id="rId2136" Type="http://schemas.openxmlformats.org/officeDocument/2006/relationships/hyperlink" Target="https://www.assets.signify.com/is/image/Signify/LEDtube_1200mm_17W_G5-SPP?$highres$" TargetMode="External"/><Relationship Id="rId2343" Type="http://schemas.openxmlformats.org/officeDocument/2006/relationships/hyperlink" Target="https://www.assets.signify.com/is/image/Signify/CV-Xi-60W?$highres$" TargetMode="External"/><Relationship Id="rId2550" Type="http://schemas.openxmlformats.org/officeDocument/2006/relationships/hyperlink" Target="https://www.assets.signify.com/is/image/Signify/LED_classic_CM_A60_E27_CL_POS2-SPP?$highres$" TargetMode="External"/><Relationship Id="rId2788" Type="http://schemas.openxmlformats.org/officeDocument/2006/relationships/hyperlink" Target="https://www.assets.signify.com/is/image/Signify/LED_T25_E14_WW_C1_POS1-SPP?$highres$" TargetMode="External"/><Relationship Id="rId2995" Type="http://schemas.openxmlformats.org/officeDocument/2006/relationships/hyperlink" Target="https://www.assets.signify.com/is/image/Signify/LEDspots_MAS_MR16_GU5_3-SPP?$highres$" TargetMode="External"/><Relationship Id="rId3601" Type="http://schemas.openxmlformats.org/officeDocument/2006/relationships/hyperlink" Target="https://www.assets.signify.com/is/content/Signify/913700278026_EU.cs_CZ.PROF.FP" TargetMode="External"/><Relationship Id="rId108" Type="http://schemas.openxmlformats.org/officeDocument/2006/relationships/hyperlink" Target="https://www.assets.signify.com/is/content/Signify/911401806080_EU.cs_CZ.PROF.FP" TargetMode="External"/><Relationship Id="rId315" Type="http://schemas.openxmlformats.org/officeDocument/2006/relationships/hyperlink" Target="https://www.assets.signify.com/is/image/Signify/3_circuit_Square-ZRS750_TCPL_WH-AP?$highres$" TargetMode="External"/><Relationship Id="rId522" Type="http://schemas.openxmlformats.org/officeDocument/2006/relationships/hyperlink" Target="https://www.assets.signify.com/is/image/Signify/RC159Z-SME-3-WH-Suspension-set?$highres$" TargetMode="External"/><Relationship Id="rId967" Type="http://schemas.openxmlformats.org/officeDocument/2006/relationships/hyperlink" Target="https://www.assets.signify.com/is/image/Signify/CoreLineHighbay_Gen5_BY121P-SPP?$highres$" TargetMode="External"/><Relationship Id="rId1152" Type="http://schemas.openxmlformats.org/officeDocument/2006/relationships/hyperlink" Target="https://www.assets.signify.com/is/content/Signify/MI-Coreline-Highbay-G6-PSD-PSU" TargetMode="External"/><Relationship Id="rId1597" Type="http://schemas.openxmlformats.org/officeDocument/2006/relationships/hyperlink" Target="https://www.assets.signify.com/is/content/Signify/online-QIG-for-324165132934-Installation-INI" TargetMode="External"/><Relationship Id="rId2203" Type="http://schemas.openxmlformats.org/officeDocument/2006/relationships/hyperlink" Target="https://www.assets.signify.com/is/image/Signify/CorePro-LEDtube-HF-1500mm-RTP?$highres$" TargetMode="External"/><Relationship Id="rId2410" Type="http://schemas.openxmlformats.org/officeDocument/2006/relationships/hyperlink" Target="https://www.assets.signify.com/is/image/Signify/LED_BulbsBulb_A67_100W_1521lm_2700K_E27_NDFrosted-SPP?$highres$" TargetMode="External"/><Relationship Id="rId2648" Type="http://schemas.openxmlformats.org/officeDocument/2006/relationships/hyperlink" Target="https://www.assets.signify.com/is/image/Signify/LEDbulb_A65_E27_FR_P1-SPP?$highres$" TargetMode="External"/><Relationship Id="rId2855" Type="http://schemas.openxmlformats.org/officeDocument/2006/relationships/hyperlink" Target="https://www.assets.signify.com/is/content/Signify/929001347502_EU.cs_CZ.PROF.FP" TargetMode="External"/><Relationship Id="rId96" Type="http://schemas.openxmlformats.org/officeDocument/2006/relationships/hyperlink" Target="https://www.assets.signify.com/is/content/Signify/911401551432_EU.cs_CZ.PROF.FP" TargetMode="External"/><Relationship Id="rId827" Type="http://schemas.openxmlformats.org/officeDocument/2006/relationships/hyperlink" Target="https://www.assets.signify.com/is/content/Signify/Manual-Instruction-WT120C-G2-high-lumen-v202404" TargetMode="External"/><Relationship Id="rId1012" Type="http://schemas.openxmlformats.org/officeDocument/2006/relationships/hyperlink" Target="https://www.assets.signify.com/is/image/Signify/CL-HB-G6-BY120P-PSU-PSD-RTP?$highres$" TargetMode="External"/><Relationship Id="rId1457" Type="http://schemas.openxmlformats.org/officeDocument/2006/relationships/hyperlink" Target="https://www.assets.signify.com/is/content/Signify/929003467312_EU.cs_CZ.PROF.FP" TargetMode="External"/><Relationship Id="rId1664" Type="http://schemas.openxmlformats.org/officeDocument/2006/relationships/hyperlink" Target="https://www.assets.signify.com/is/content/Signify/929003592902_EU.cs_CZ.PROF.FP" TargetMode="External"/><Relationship Id="rId1871" Type="http://schemas.openxmlformats.org/officeDocument/2006/relationships/hyperlink" Target="https://www.assets.signify.com/is/content/Signify/929002446402_EU.cs_CZ.PROF.FP" TargetMode="External"/><Relationship Id="rId2508" Type="http://schemas.openxmlformats.org/officeDocument/2006/relationships/hyperlink" Target="https://www.assets.signify.com/is/image/Signify/LED_classic_A67_E27_FR-POS2A-SPP?$highres$" TargetMode="External"/><Relationship Id="rId2715" Type="http://schemas.openxmlformats.org/officeDocument/2006/relationships/hyperlink" Target="https://www.assets.signify.com/is/image/Signify/LEDcandle_25W_E14_827_FR_P45-SPP?$highres$" TargetMode="External"/><Relationship Id="rId2922" Type="http://schemas.openxmlformats.org/officeDocument/2006/relationships/hyperlink" Target="https://www.assets.signify.com/is/image/Signify/LEDspot_50W_GU10_830_35D-SPP?$highres$" TargetMode="External"/><Relationship Id="rId1317" Type="http://schemas.openxmlformats.org/officeDocument/2006/relationships/hyperlink" Target="https://www.assets.signify.com/is/content/Signify/912300024254_EU.cs_CZ.PROF.FP" TargetMode="External"/><Relationship Id="rId1524" Type="http://schemas.openxmlformats.org/officeDocument/2006/relationships/hyperlink" Target="https://www.assets.signify.com/is/image/Signify/LEDTrueForce_Others_E40-SPP?$highres$" TargetMode="External"/><Relationship Id="rId1731" Type="http://schemas.openxmlformats.org/officeDocument/2006/relationships/hyperlink" Target="https://www.assets.signify.com/is/content/Signify/Online-QIG-for-3241-662-97182-Installation-INI" TargetMode="External"/><Relationship Id="rId1969" Type="http://schemas.openxmlformats.org/officeDocument/2006/relationships/hyperlink" Target="https://www.assets.signify.com/is/content/Signify/929003554002_EU.cs_CZ.PROF.FP" TargetMode="External"/><Relationship Id="rId3184" Type="http://schemas.openxmlformats.org/officeDocument/2006/relationships/hyperlink" Target="https://www.assets.signify.com/is/image/Signify/LPPR1_TL-DCOL_BLUE_G13?$highres$" TargetMode="External"/><Relationship Id="rId23" Type="http://schemas.openxmlformats.org/officeDocument/2006/relationships/hyperlink" Target="https://www.assets.signify.com/is/image/Signify/CLDN-DN142B-WR-200-SPP?$highres$" TargetMode="External"/><Relationship Id="rId1829" Type="http://schemas.openxmlformats.org/officeDocument/2006/relationships/hyperlink" Target="https://www.assets.signify.com/is/content/Signify/929002021302_EU.cs_CZ.PROF.FP" TargetMode="External"/><Relationship Id="rId3391" Type="http://schemas.openxmlformats.org/officeDocument/2006/relationships/hyperlink" Target="https://www.assets.signify.com/is/content/Signify/928189505131_EU.cs_CZ.PROF.FP" TargetMode="External"/><Relationship Id="rId3489" Type="http://schemas.openxmlformats.org/officeDocument/2006/relationships/hyperlink" Target="https://www.assets.signify.com/is/content/Signify/913700652666_EU.cs_CZ.PROF.FP" TargetMode="External"/><Relationship Id="rId2298" Type="http://schemas.openxmlformats.org/officeDocument/2006/relationships/hyperlink" Target="https://www.assets.signify.com/is/image/Signify/CorePro_LEDstrip_5M-SPP?$highres$" TargetMode="External"/><Relationship Id="rId3044" Type="http://schemas.openxmlformats.org/officeDocument/2006/relationships/hyperlink" Target="https://www.assets.signify.com/is/image/Signify/MAS_LEDspotLV_D_20_100W_827_AR111_40D-SPP?$highres$" TargetMode="External"/><Relationship Id="rId3251" Type="http://schemas.openxmlformats.org/officeDocument/2006/relationships/hyperlink" Target="https://www.assets.signify.com/is/content/Signify/928150819827_EU.cs_CZ.PROF.FP" TargetMode="External"/><Relationship Id="rId3349" Type="http://schemas.openxmlformats.org/officeDocument/2006/relationships/hyperlink" Target="https://www.assets.signify.com/is/image/Signify/LPPR1_CDM-T_0005?$highres$" TargetMode="External"/><Relationship Id="rId3556" Type="http://schemas.openxmlformats.org/officeDocument/2006/relationships/hyperlink" Target="https://www.assets.signify.com/is/content/Signify/913712008966_EU.cs_CZ.PROF.FP" TargetMode="External"/><Relationship Id="rId172" Type="http://schemas.openxmlformats.org/officeDocument/2006/relationships/hyperlink" Target="https://www.assets.signify.com/is/content/Signify/CoreLine_Downlight_DN142B_Installation_Instructions_PSD" TargetMode="External"/><Relationship Id="rId477" Type="http://schemas.openxmlformats.org/officeDocument/2006/relationships/hyperlink" Target="https://www.assets.signify.com/is/content/Signify/Ledinaire-panel-G5-Mounting-Instructions-Flywire-Finalv4" TargetMode="External"/><Relationship Id="rId684" Type="http://schemas.openxmlformats.org/officeDocument/2006/relationships/hyperlink" Target="https://www.assets.signify.com/is/image/Signify/CoreLine_Waterproof_WT120C%20G2%20L1200%20PSU%20-%20SPP?$highres$" TargetMode="External"/><Relationship Id="rId2060" Type="http://schemas.openxmlformats.org/officeDocument/2006/relationships/hyperlink" Target="https://www.assets.signify.com/is/image/Signify/ESSENTIAL_LEDtube_8_16W_G5_830_865_APR-SPP?$highres$" TargetMode="External"/><Relationship Id="rId2158" Type="http://schemas.openxmlformats.org/officeDocument/2006/relationships/hyperlink" Target="https://www.assets.signify.com/is/content/Signify/929001391102_EU.cs_CZ.PROF.FP" TargetMode="External"/><Relationship Id="rId2365" Type="http://schemas.openxmlformats.org/officeDocument/2006/relationships/hyperlink" Target="https://www.assets.signify.com/is/image/Signify/LED_CLA_60W_A60_E27_3000K_FR_UE_SRT4-SPP?$highres$" TargetMode="External"/><Relationship Id="rId3111" Type="http://schemas.openxmlformats.org/officeDocument/2006/relationships/hyperlink" Target="https://www.assets.signify.com/is/image/Signify/LEDspot_R7S_230V-SPP?$highres$" TargetMode="External"/><Relationship Id="rId3209" Type="http://schemas.openxmlformats.org/officeDocument/2006/relationships/hyperlink" Target="https://www.assets.signify.com/is/content/Signify/928000003340_EU.cs_CZ.PROF.FP" TargetMode="External"/><Relationship Id="rId337" Type="http://schemas.openxmlformats.org/officeDocument/2006/relationships/hyperlink" Target="https://www.assets.signify.com/is/content/Signify/910930013618_EU.cs_CZ.PROF.FP" TargetMode="External"/><Relationship Id="rId891" Type="http://schemas.openxmlformats.org/officeDocument/2006/relationships/hyperlink" Target="https://www.assets.signify.com/is/image/Signify/Coreline%20Batten%20G3_%20BN126C%20PSU%20-%20SPP01?$highres$" TargetMode="External"/><Relationship Id="rId989" Type="http://schemas.openxmlformats.org/officeDocument/2006/relationships/hyperlink" Target="https://www.assets.signify.com/is/image/Signify/CoreLineHighbay_Gen5_BY122P-SPP?$highres$" TargetMode="External"/><Relationship Id="rId2018" Type="http://schemas.openxmlformats.org/officeDocument/2006/relationships/hyperlink" Target="https://www.assets.signify.com/is/content/Signify/929002419802_EU.cs_CZ.PROF.FP" TargetMode="External"/><Relationship Id="rId2572" Type="http://schemas.openxmlformats.org/officeDocument/2006/relationships/hyperlink" Target="https://www.assets.signify.com/is/content/Signify/CZ.cs_CZ.8720169191372" TargetMode="External"/><Relationship Id="rId2877" Type="http://schemas.openxmlformats.org/officeDocument/2006/relationships/hyperlink" Target="https://www.assets.signify.com/is/image/Signify/LEDspots-VLE-D-650lm-GU10-930-120D-RTP?$highres$" TargetMode="External"/><Relationship Id="rId3416" Type="http://schemas.openxmlformats.org/officeDocument/2006/relationships/hyperlink" Target="https://www.assets.signify.com/is/content/Signify/928194605330_EU.cs_CZ.PROF.FP" TargetMode="External"/><Relationship Id="rId544" Type="http://schemas.openxmlformats.org/officeDocument/2006/relationships/hyperlink" Target="https://www.assets.signify.com/is/content/Signify/911401808387_EU.cs_CZ.PROF.FP" TargetMode="External"/><Relationship Id="rId751" Type="http://schemas.openxmlformats.org/officeDocument/2006/relationships/hyperlink" Target="https://www.assets.signify.com/is/content/Signify/911401815887_EU.cs_CZ.PROF.FP" TargetMode="External"/><Relationship Id="rId849" Type="http://schemas.openxmlformats.org/officeDocument/2006/relationships/hyperlink" Target="https://www.assets.signify.com/is/content/Signify/Manual-Instruction-WT120C-G2-high-lumen-v202404" TargetMode="External"/><Relationship Id="rId1174" Type="http://schemas.openxmlformats.org/officeDocument/2006/relationships/hyperlink" Target="https://www.assets.signify.com/is/image/Signify/Ledinaire-Floodlight-BVP167-20W-MDU-All-in-RTP?$highres$" TargetMode="External"/><Relationship Id="rId1381" Type="http://schemas.openxmlformats.org/officeDocument/2006/relationships/hyperlink" Target="https://www.assets.signify.com/is/image/Signify/BVP008%20-%20100W_%20150W%20and%20200W?$highres$" TargetMode="External"/><Relationship Id="rId1479" Type="http://schemas.openxmlformats.org/officeDocument/2006/relationships/hyperlink" Target="https://www.assets.signify.com/is/image/Signify/LEDTForce_ED90_E27-SPP?$highres$" TargetMode="External"/><Relationship Id="rId1686" Type="http://schemas.openxmlformats.org/officeDocument/2006/relationships/hyperlink" Target="https://www.assets.signify.com/is/image/Signify/LEDtube_COR_PLT_6_5W_GX24Q2-SPP?$highres$" TargetMode="External"/><Relationship Id="rId2225" Type="http://schemas.openxmlformats.org/officeDocument/2006/relationships/hyperlink" Target="https://www.assets.signify.com/is/content/Signify/LEDtube-Installation-Guide-HF-2-INI" TargetMode="External"/><Relationship Id="rId2432" Type="http://schemas.openxmlformats.org/officeDocument/2006/relationships/hyperlink" Target="https://www.assets.signify.com/is/image/Signify/LED_BulbsBulb_A67_100W_1521lm_2700K_E27_NDFrosted-SPP?$highres$" TargetMode="External"/><Relationship Id="rId404" Type="http://schemas.openxmlformats.org/officeDocument/2006/relationships/hyperlink" Target="https://www.assets.signify.com/is/image/Signify/CoreLine-panel-G6-W60L60-IP65-RTP?$highres$" TargetMode="External"/><Relationship Id="rId611" Type="http://schemas.openxmlformats.org/officeDocument/2006/relationships/hyperlink" Target="https://www.assets.signify.com/is/content/Signify/MI-SM065C-Ledinaire-surface-mounted-2024" TargetMode="External"/><Relationship Id="rId1034" Type="http://schemas.openxmlformats.org/officeDocument/2006/relationships/hyperlink" Target="https://www.assets.signify.com/is/content/Signify/911401646207_EU.cs_CZ.PROF.FP" TargetMode="External"/><Relationship Id="rId1241" Type="http://schemas.openxmlformats.org/officeDocument/2006/relationships/hyperlink" Target="https://www.assets.signify.com/is/content/Signify/911401881602_EU.cs_CZ.PROF.FP" TargetMode="External"/><Relationship Id="rId1339" Type="http://schemas.openxmlformats.org/officeDocument/2006/relationships/hyperlink" Target="https://www.assets.signify.com/is/image/Signify/PILA%20Wallmount%20OVAL?$highres$" TargetMode="External"/><Relationship Id="rId1893" Type="http://schemas.openxmlformats.org/officeDocument/2006/relationships/hyperlink" Target="https://www.assets.signify.com/is/content/Signify/online-QIG-for-324166166411-MAS-LEDtube-installation-guide-INI" TargetMode="External"/><Relationship Id="rId2737" Type="http://schemas.openxmlformats.org/officeDocument/2006/relationships/hyperlink" Target="https://www.assets.signify.com/is/content/Signify/929002028692_EU.cs_CZ.PROF.FP" TargetMode="External"/><Relationship Id="rId2944" Type="http://schemas.openxmlformats.org/officeDocument/2006/relationships/hyperlink" Target="https://www.assets.signify.com/is/content/Signify/929001218302_EU.cs_CZ.PROF.FP" TargetMode="External"/><Relationship Id="rId709" Type="http://schemas.openxmlformats.org/officeDocument/2006/relationships/hyperlink" Target="https://www.assets.signify.com/is/image/Signify/Ledinaire_Tube_Hsng_2LMP_SPP-01?$highres$" TargetMode="External"/><Relationship Id="rId916" Type="http://schemas.openxmlformats.org/officeDocument/2006/relationships/hyperlink" Target="https://www.assets.signify.com/is/content/Signify/911401835184_EU.cs_CZ.PROF.FP" TargetMode="External"/><Relationship Id="rId1101" Type="http://schemas.openxmlformats.org/officeDocument/2006/relationships/hyperlink" Target="https://www.assets.signify.com/is/content/Signify/Ledinaire-Highbay-BY02XP-G3-MI-EMEA" TargetMode="External"/><Relationship Id="rId1546" Type="http://schemas.openxmlformats.org/officeDocument/2006/relationships/hyperlink" Target="https://www.assets.signify.com/is/image/Signify/LEDTForce_Core_Tshape_E27_FR_2-SPP?$highres$" TargetMode="External"/><Relationship Id="rId1753" Type="http://schemas.openxmlformats.org/officeDocument/2006/relationships/hyperlink" Target="https://www.assets.signify.com/is/image/Signify/SPPR1_MLED_APR_0014?$highres$" TargetMode="External"/><Relationship Id="rId1960" Type="http://schemas.openxmlformats.org/officeDocument/2006/relationships/hyperlink" Target="https://www.assets.signify.com/is/image/Signify/TLED_230V_10-5W-36W_160D_T8ND_PP?$highres$" TargetMode="External"/><Relationship Id="rId2804" Type="http://schemas.openxmlformats.org/officeDocument/2006/relationships/hyperlink" Target="https://www.assets.signify.com/is/content/Signify/929003485702_EU.cs_CZ.PROF.FP" TargetMode="External"/><Relationship Id="rId45" Type="http://schemas.openxmlformats.org/officeDocument/2006/relationships/hyperlink" Target="https://www.assets.signify.com/is/image/Signify/RS071B_5S_60D_PSR_PI6_IP65_WH-SPP?$highres$" TargetMode="External"/><Relationship Id="rId1406" Type="http://schemas.openxmlformats.org/officeDocument/2006/relationships/hyperlink" Target="https://www.assets.signify.com/is/image/Signify/LED-MAS-SON-T-UE-M-28-5W-740-E27-RTP?$highres$" TargetMode="External"/><Relationship Id="rId1613" Type="http://schemas.openxmlformats.org/officeDocument/2006/relationships/hyperlink" Target="https://www.assets.signify.com/is/content/Signify/929003757602_EU.cs_CZ.PROF.FP" TargetMode="External"/><Relationship Id="rId1820" Type="http://schemas.openxmlformats.org/officeDocument/2006/relationships/hyperlink" Target="https://www.assets.signify.com/is/content/Signify/929004242702_EU.cs_CZ.PROF.FP" TargetMode="External"/><Relationship Id="rId3066" Type="http://schemas.openxmlformats.org/officeDocument/2006/relationships/hyperlink" Target="https://www.assets.signify.com/is/content/Signify/929003479002_EU.cs_CZ.PROF.FP" TargetMode="External"/><Relationship Id="rId3273" Type="http://schemas.openxmlformats.org/officeDocument/2006/relationships/hyperlink" Target="https://www.assets.signify.com/is/image/Signify/lppr1_sontapia_plus-xtra_e40?$highres$" TargetMode="External"/><Relationship Id="rId3480" Type="http://schemas.openxmlformats.org/officeDocument/2006/relationships/hyperlink" Target="https://www.assets.signify.com/is/content/Signify/913700609566_EU.cs_CZ.PROF.FP" TargetMode="External"/><Relationship Id="rId194" Type="http://schemas.openxmlformats.org/officeDocument/2006/relationships/hyperlink" Target="https://www.assets.signify.com/is/content/Signify/127075007928_Release_CoreLine%20Recessed%20Spot%20gen2_D78-1200lm%20PSR_manual" TargetMode="External"/><Relationship Id="rId1918" Type="http://schemas.openxmlformats.org/officeDocument/2006/relationships/hyperlink" Target="https://www.assets.signify.com/is/content/Signify/online-QIG-for-324166183191-Corepro-LEDtube-INI" TargetMode="External"/><Relationship Id="rId2082" Type="http://schemas.openxmlformats.org/officeDocument/2006/relationships/hyperlink" Target="https://www.assets.signify.com/is/content/Signify/929003734602_EU.cs_CZ.PROF.FP" TargetMode="External"/><Relationship Id="rId3133" Type="http://schemas.openxmlformats.org/officeDocument/2006/relationships/hyperlink" Target="https://www.assets.signify.com/is/content/Signify/924196244441_EU.cs_CZ.PROF.FP" TargetMode="External"/><Relationship Id="rId3578" Type="http://schemas.openxmlformats.org/officeDocument/2006/relationships/hyperlink" Target="https://www.assets.signify.com/is/image/Signify/BSN_70_K302_A2_ITS_230V-SPP?$highres$" TargetMode="External"/><Relationship Id="rId261" Type="http://schemas.openxmlformats.org/officeDocument/2006/relationships/hyperlink" Target="https://www.assets.signify.com/is/content/Signify/EM159Z-WL-CM-RECESSED-KIT-final" TargetMode="External"/><Relationship Id="rId499" Type="http://schemas.openxmlformats.org/officeDocument/2006/relationships/hyperlink" Target="https://www.assets.signify.com/is/content/Signify/CoreLine-panel-G6-Installation-Instructions-RC132V" TargetMode="External"/><Relationship Id="rId2387" Type="http://schemas.openxmlformats.org/officeDocument/2006/relationships/hyperlink" Target="https://www.assets.signify.com/is/content/Signify/929003800102_EU.cs_CZ.PROF.FP" TargetMode="External"/><Relationship Id="rId2594" Type="http://schemas.openxmlformats.org/officeDocument/2006/relationships/hyperlink" Target="https://www.assets.signify.com/is/image/Signify/LEDBulb-9W-E27-DS-FR-DIM-1PF-6-AU-RTP?$highres$" TargetMode="External"/><Relationship Id="rId3340" Type="http://schemas.openxmlformats.org/officeDocument/2006/relationships/hyperlink" Target="https://www.assets.signify.com/is/content/Signify/928082619230_EU.cs_CZ.PROF.FP" TargetMode="External"/><Relationship Id="rId3438" Type="http://schemas.openxmlformats.org/officeDocument/2006/relationships/hyperlink" Target="https://www.assets.signify.com/is/image/Signify/LPPR1_CDMR111E_0001?$highres$" TargetMode="External"/><Relationship Id="rId359" Type="http://schemas.openxmlformats.org/officeDocument/2006/relationships/hyperlink" Target="https://www.assets.signify.com/is/content/Signify/MI%20CoreLine%20Projector%20gen2_ST151T-INI%20Sep%202021" TargetMode="External"/><Relationship Id="rId566" Type="http://schemas.openxmlformats.org/officeDocument/2006/relationships/hyperlink" Target="https://www.assets.signify.com/is/image/Signify/Ledinaire-surface-mounted-SM065C-RTP?$highres$" TargetMode="External"/><Relationship Id="rId773" Type="http://schemas.openxmlformats.org/officeDocument/2006/relationships/hyperlink" Target="https://www.assets.signify.com/is/content/Signify/910505100079_EU.cs_CZ.PROF.FP" TargetMode="External"/><Relationship Id="rId1196" Type="http://schemas.openxmlformats.org/officeDocument/2006/relationships/hyperlink" Target="https://www.assets.signify.com/is/image/Signify/Coreline_tempo_large-BVP130-PP?$highres$" TargetMode="External"/><Relationship Id="rId2247" Type="http://schemas.openxmlformats.org/officeDocument/2006/relationships/hyperlink" Target="https://www.assets.signify.com/is/image/Signify/MAS_LEDstrip_5M-SPP?$highres$" TargetMode="External"/><Relationship Id="rId2454" Type="http://schemas.openxmlformats.org/officeDocument/2006/relationships/hyperlink" Target="https://www.assets.signify.com/is/content/Signify/CZ.cs_CZ.8718699772130" TargetMode="External"/><Relationship Id="rId2899" Type="http://schemas.openxmlformats.org/officeDocument/2006/relationships/hyperlink" Target="https://www.assets.signify.com/is/content/Signify/929004256202_EU.cs_CZ.PROF.FP" TargetMode="External"/><Relationship Id="rId3200" Type="http://schemas.openxmlformats.org/officeDocument/2006/relationships/hyperlink" Target="https://www.assets.signify.com/is/content/Signify/927929684018_EU.cs_CZ.PROF.FP" TargetMode="External"/><Relationship Id="rId3505" Type="http://schemas.openxmlformats.org/officeDocument/2006/relationships/hyperlink" Target="https://www.assets.signify.com/is/image/Signify/GPPR1_PPPLTL-3_0001?$highres$" TargetMode="External"/><Relationship Id="rId121" Type="http://schemas.openxmlformats.org/officeDocument/2006/relationships/hyperlink" Target="https://www.assets.signify.com/is/content/Signify/929003322902_EU.cs_CZ.PROF.FP" TargetMode="External"/><Relationship Id="rId219" Type="http://schemas.openxmlformats.org/officeDocument/2006/relationships/hyperlink" Target="https://www.assets.signify.com/is/image/Signify/Emergency-Bulkhead-HO-EM154C-SPP?$highres$" TargetMode="External"/><Relationship Id="rId426" Type="http://schemas.openxmlformats.org/officeDocument/2006/relationships/hyperlink" Target="https://www.assets.signify.com/is/content/Signify/911401875285_EU.cs_CZ.PROF.FP" TargetMode="External"/><Relationship Id="rId633" Type="http://schemas.openxmlformats.org/officeDocument/2006/relationships/hyperlink" Target="https://www.assets.signify.com/is/image/Signify/L1500-WT060C-SPP-1?$highres$" TargetMode="External"/><Relationship Id="rId980" Type="http://schemas.openxmlformats.org/officeDocument/2006/relationships/hyperlink" Target="https://www.assets.signify.com/is/image/Signify/CoreLineHighbay_Gen5_BY122P-SPP?$highres$" TargetMode="External"/><Relationship Id="rId1056" Type="http://schemas.openxmlformats.org/officeDocument/2006/relationships/hyperlink" Target="https://www.assets.signify.com/is/content/Signify/911401629908_EU.cs_CZ.PROF.FP" TargetMode="External"/><Relationship Id="rId1263" Type="http://schemas.openxmlformats.org/officeDocument/2006/relationships/hyperlink" Target="https://www.assets.signify.com/is/content/Signify/Mounting-instruction-Ledinaire-Floodlight-All-in-SWB" TargetMode="External"/><Relationship Id="rId2107" Type="http://schemas.openxmlformats.org/officeDocument/2006/relationships/hyperlink" Target="https://www.assets.signify.com/is/content/Signify/LEDtube_MAS_HO_Installation_Guide-INI" TargetMode="External"/><Relationship Id="rId2314" Type="http://schemas.openxmlformats.org/officeDocument/2006/relationships/hyperlink" Target="https://www.assets.signify.com/is/content/Signify/929002695002_EU.cs_CZ.PROF.FP" TargetMode="External"/><Relationship Id="rId2661" Type="http://schemas.openxmlformats.org/officeDocument/2006/relationships/hyperlink" Target="https://www.assets.signify.com/is/content/Signify/929003626202_EU.cs_CZ.PROF.FP" TargetMode="External"/><Relationship Id="rId2759" Type="http://schemas.openxmlformats.org/officeDocument/2006/relationships/hyperlink" Target="https://www.assets.signify.com/is/image/Signify/LEDLustre_6_60W_E14_RCA-SPP?$highres$" TargetMode="External"/><Relationship Id="rId2966" Type="http://schemas.openxmlformats.org/officeDocument/2006/relationships/hyperlink" Target="https://www.assets.signify.com/is/image/Signify/ExpertColor_7-2_50W_MR16_GU5-3_PP?$highres$" TargetMode="External"/><Relationship Id="rId840" Type="http://schemas.openxmlformats.org/officeDocument/2006/relationships/hyperlink" Target="https://www.assets.signify.com/is/content/Signify/CoreLine%20waterproof%20WT120C%20G2%20PSU_2023%2005" TargetMode="External"/><Relationship Id="rId938" Type="http://schemas.openxmlformats.org/officeDocument/2006/relationships/hyperlink" Target="https://www.assets.signify.com/is/content/Signify/MI-CoreLine-BN126C-All-in-combined-upgraded" TargetMode="External"/><Relationship Id="rId1470" Type="http://schemas.openxmlformats.org/officeDocument/2006/relationships/hyperlink" Target="https://www.assets.signify.com/is/image/Signify/LEDTForce_ED75_E27-SPP?$highres$" TargetMode="External"/><Relationship Id="rId1568" Type="http://schemas.openxmlformats.org/officeDocument/2006/relationships/hyperlink" Target="https://www.assets.signify.com/is/image/Signify/CorePro-LED-PLS-2P-G23-RTP?$highres$" TargetMode="External"/><Relationship Id="rId1775" Type="http://schemas.openxmlformats.org/officeDocument/2006/relationships/hyperlink" Target="https://www.assets.signify.com/is/image/Signify/LEDtube_PRO_1200mm_12W_G13_850_1800lm-SPP?$highres$" TargetMode="External"/><Relationship Id="rId2521" Type="http://schemas.openxmlformats.org/officeDocument/2006/relationships/hyperlink" Target="https://www.assets.signify.com/is/content/Signify/CZ.cs_CZ.8718699764517" TargetMode="External"/><Relationship Id="rId2619" Type="http://schemas.openxmlformats.org/officeDocument/2006/relationships/hyperlink" Target="https://www.assets.signify.com/is/content/Signify/929003603202_EU.cs_CZ.PROF.FP" TargetMode="External"/><Relationship Id="rId2826" Type="http://schemas.openxmlformats.org/officeDocument/2006/relationships/hyperlink" Target="https://www.assets.signify.com/is/content/Signify/929001891502_EU.cs_CZ.PROF.FP" TargetMode="External"/><Relationship Id="rId67" Type="http://schemas.openxmlformats.org/officeDocument/2006/relationships/hyperlink" Target="https://www.assets.signify.com/is/image/Signify/CoreLine_Recessed_Spot-RS141B_Adjustable_ALU-SPP?$highres$" TargetMode="External"/><Relationship Id="rId700" Type="http://schemas.openxmlformats.org/officeDocument/2006/relationships/hyperlink" Target="https://www.assets.signify.com/is/image/Signify/CoreLine%20tubular%20waterproof_WT210C%20PC%20L1500-SPP-B?$highres$" TargetMode="External"/><Relationship Id="rId1123" Type="http://schemas.openxmlformats.org/officeDocument/2006/relationships/hyperlink" Target="https://www.assets.signify.com/is/content/Signify/Coreline-Highbay-G5-MI-PSU-PSD" TargetMode="External"/><Relationship Id="rId1330" Type="http://schemas.openxmlformats.org/officeDocument/2006/relationships/hyperlink" Target="https://www.assets.signify.com/is/content/Signify/StreetSaver%20G2-INI;https:/www.assets.signify.com/is/content/Signify/Streetsaver_Gen2_BPP008-MI%20Aug%202021" TargetMode="External"/><Relationship Id="rId1428" Type="http://schemas.openxmlformats.org/officeDocument/2006/relationships/hyperlink" Target="https://www.assets.signify.com/is/image/Signify/LEDTForce_MAS_SONT_EU1_T52_E40-SPP?$highres$" TargetMode="External"/><Relationship Id="rId1635" Type="http://schemas.openxmlformats.org/officeDocument/2006/relationships/hyperlink" Target="https://www.assets.signify.com/is/content/Signify/929003579002_EU.cs_CZ.PROF.FP" TargetMode="External"/><Relationship Id="rId1982" Type="http://schemas.openxmlformats.org/officeDocument/2006/relationships/hyperlink" Target="https://www.assets.signify.com/is/content/Signify/LEDtube_Installation_Guide_HF_1-INI" TargetMode="External"/><Relationship Id="rId3088" Type="http://schemas.openxmlformats.org/officeDocument/2006/relationships/hyperlink" Target="https://www.assets.signify.com/is/image/Signify/LED-40W-G9-WW-230V-Dim-SRT6-RTP?$highres$" TargetMode="External"/><Relationship Id="rId1842" Type="http://schemas.openxmlformats.org/officeDocument/2006/relationships/hyperlink" Target="https://www.assets.signify.com/is/content/Signify/929003577132_EU.cs_CZ.PROF.FP" TargetMode="External"/><Relationship Id="rId3295" Type="http://schemas.openxmlformats.org/officeDocument/2006/relationships/hyperlink" Target="https://www.assets.signify.com/is/image/Signify/lppr1_mhn-la_2000w?$highres$" TargetMode="External"/><Relationship Id="rId1702" Type="http://schemas.openxmlformats.org/officeDocument/2006/relationships/hyperlink" Target="https://www.assets.signify.com/is/content/Signify/LEDtube_PLT_Installation_Guide-INI" TargetMode="External"/><Relationship Id="rId3155" Type="http://schemas.openxmlformats.org/officeDocument/2006/relationships/hyperlink" Target="https://www.assets.signify.com/is/content/Signify/923801344209_EU.cs_CZ.PROF.FP" TargetMode="External"/><Relationship Id="rId3362" Type="http://schemas.openxmlformats.org/officeDocument/2006/relationships/hyperlink" Target="https://www.assets.signify.com/is/image/Signify/LPPR1_CDM-T-E_0006?$highres$" TargetMode="External"/><Relationship Id="rId283" Type="http://schemas.openxmlformats.org/officeDocument/2006/relationships/hyperlink" Target="https://www.assets.signify.com/is/content/Signify/CoreLine-wall-mounted-WL140V-Installation-Instructions" TargetMode="External"/><Relationship Id="rId490" Type="http://schemas.openxmlformats.org/officeDocument/2006/relationships/hyperlink" Target="https://www.assets.signify.com/is/content/Signify/CoreLine-panel-G6-Installation-Instructions-RC132V-BN" TargetMode="External"/><Relationship Id="rId2171" Type="http://schemas.openxmlformats.org/officeDocument/2006/relationships/hyperlink" Target="https://www.assets.signify.com/is/content/Signify/929003154102_EU.cs_CZ.PROF.FP" TargetMode="External"/><Relationship Id="rId3015" Type="http://schemas.openxmlformats.org/officeDocument/2006/relationships/hyperlink" Target="https://www.assets.signify.com/is/content/Signify/929002493402_EU.cs_CZ.PROF.FP" TargetMode="External"/><Relationship Id="rId3222" Type="http://schemas.openxmlformats.org/officeDocument/2006/relationships/hyperlink" Target="https://www.assets.signify.com/is/image/Signify/LPPR1_TL-X?$highres$" TargetMode="External"/><Relationship Id="rId143" Type="http://schemas.openxmlformats.org/officeDocument/2006/relationships/hyperlink" Target="https://www.assets.signify.com/is/content/Signify/911401898382_EU.cs_CZ.PROF.FP" TargetMode="External"/><Relationship Id="rId350" Type="http://schemas.openxmlformats.org/officeDocument/2006/relationships/hyperlink" Target="https://www.assets.signify.com/is/content/Signify/910930009818_EU.cs_CZ.PROF.FP" TargetMode="External"/><Relationship Id="rId588" Type="http://schemas.openxmlformats.org/officeDocument/2006/relationships/hyperlink" Target="https://www.assets.signify.com/is/content/Signify/911401892385_EU.cs_CZ.PROF.FP" TargetMode="External"/><Relationship Id="rId795" Type="http://schemas.openxmlformats.org/officeDocument/2006/relationships/hyperlink" Target="https://www.assets.signify.com/is/content/Signify/Ledinaire_Waterproof_WT060C-MI_v2023%2003" TargetMode="External"/><Relationship Id="rId2031" Type="http://schemas.openxmlformats.org/officeDocument/2006/relationships/hyperlink" Target="https://www.assets.signify.com/is/content/Signify/LEDtube_Installation_Guide_UN-INI" TargetMode="External"/><Relationship Id="rId2269" Type="http://schemas.openxmlformats.org/officeDocument/2006/relationships/hyperlink" Target="https://www.assets.signify.com/is/content/Signify/929002697702_EU.cs_CZ.PROF.FP" TargetMode="External"/><Relationship Id="rId2476" Type="http://schemas.openxmlformats.org/officeDocument/2006/relationships/hyperlink" Target="https://www.assets.signify.com/is/content/Signify/929001242992_EU.cs_CZ.PROF.FP" TargetMode="External"/><Relationship Id="rId2683" Type="http://schemas.openxmlformats.org/officeDocument/2006/relationships/hyperlink" Target="https://www.assets.signify.com/is/content/Signify/929003013182_EU.cs_CZ.PROF.FP" TargetMode="External"/><Relationship Id="rId2890" Type="http://schemas.openxmlformats.org/officeDocument/2006/relationships/hyperlink" Target="https://www.assets.signify.com/is/content/Signify/929004248302_EU.cs_CZ.PROF.FP" TargetMode="External"/><Relationship Id="rId3527" Type="http://schemas.openxmlformats.org/officeDocument/2006/relationships/hyperlink" Target="https://www.assets.signify.com/is/image/Signify/GPPR1_PPLTCL5_PHL_0001?$highres$" TargetMode="External"/><Relationship Id="rId9" Type="http://schemas.openxmlformats.org/officeDocument/2006/relationships/hyperlink" Target="https://www.assets.signify.com/is/image/Signify/DN065B_G4_Trim_Accessory_Black-SPP?$highres$" TargetMode="External"/><Relationship Id="rId210" Type="http://schemas.openxmlformats.org/officeDocument/2006/relationships/hyperlink" Target="https://www.assets.signify.com/is/content/Signify/127075007928_Release_CoreLine%20Recessed%20Spot%20gen2_D78-1200lm%20PSR_manual" TargetMode="External"/><Relationship Id="rId448" Type="http://schemas.openxmlformats.org/officeDocument/2006/relationships/hyperlink" Target="https://www.assets.signify.com/is/content/Signify/911401800387_EU.cs_CZ.PROF.FP" TargetMode="External"/><Relationship Id="rId655" Type="http://schemas.openxmlformats.org/officeDocument/2006/relationships/hyperlink" Target="https://www.assets.signify.com/is/image/Signify/CoreLine_Waterproof_WT120C%20G2%20L1200%20PSU%20-%20SPP?$highres$" TargetMode="External"/><Relationship Id="rId862" Type="http://schemas.openxmlformats.org/officeDocument/2006/relationships/hyperlink" Target="https://www.assets.signify.com/is/content/Signify/Manual%20Instruction%20PMMA_%202022%2009%2021" TargetMode="External"/><Relationship Id="rId1078" Type="http://schemas.openxmlformats.org/officeDocument/2006/relationships/hyperlink" Target="https://www.assets.signify.com/is/content/Signify/911401555145_EU.cs_CZ.PROF.FP" TargetMode="External"/><Relationship Id="rId1285" Type="http://schemas.openxmlformats.org/officeDocument/2006/relationships/hyperlink" Target="https://www.assets.signify.com/is/content/Signify/MI-BVP085-Ledinaire-Solar-floodlight" TargetMode="External"/><Relationship Id="rId1492" Type="http://schemas.openxmlformats.org/officeDocument/2006/relationships/hyperlink" Target="https://www.assets.signify.com/is/content/Signify/929003836502_EU.cs_CZ.PROF.FP" TargetMode="External"/><Relationship Id="rId2129" Type="http://schemas.openxmlformats.org/officeDocument/2006/relationships/hyperlink" Target="https://www.assets.signify.com/is/image/Signify/LEDtube_1200mm_17W_G5-SPP?$highres$" TargetMode="External"/><Relationship Id="rId233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43" Type="http://schemas.openxmlformats.org/officeDocument/2006/relationships/hyperlink" Target="https://www.assets.signify.com/is/content/Signify/929002025592_EU.cs_CZ.PROF.FP" TargetMode="External"/><Relationship Id="rId2750" Type="http://schemas.openxmlformats.org/officeDocument/2006/relationships/hyperlink" Target="https://www.assets.signify.com/is/image/Signify/LEDCandle_B35NDFR_RCA-SPP?$highres$" TargetMode="External"/><Relationship Id="rId2988" Type="http://schemas.openxmlformats.org/officeDocument/2006/relationships/hyperlink" Target="https://www.assets.signify.com/is/image/Signify/LEDspot_MAS_50W_GU5_3_MR16_827_24D-SPP?$highres$" TargetMode="External"/><Relationship Id="rId308" Type="http://schemas.openxmlformats.org/officeDocument/2006/relationships/hyperlink" Target="https://www.assets.signify.com/is/image/Signify/IPAC_RCS750i_0021?$highres$" TargetMode="External"/><Relationship Id="rId515" Type="http://schemas.openxmlformats.org/officeDocument/2006/relationships/hyperlink" Target="https://www.assets.signify.com/is/content/Signify/Installation-instructions-CoreLine-recessed-Gen4v2" TargetMode="External"/><Relationship Id="rId722" Type="http://schemas.openxmlformats.org/officeDocument/2006/relationships/hyperlink" Target="https://www.assets.signify.com/is/content/Signify/911401893080_EU.cs_CZ.PROF.FP" TargetMode="External"/><Relationship Id="rId1145" Type="http://schemas.openxmlformats.org/officeDocument/2006/relationships/hyperlink" Target="https://www.assets.signify.com/is/content/Signify/MI-Coreline-Highbay-G6-PSD-PSU" TargetMode="External"/><Relationship Id="rId1352" Type="http://schemas.openxmlformats.org/officeDocument/2006/relationships/hyperlink" Target="https://www.assets.signify.com/is/image/Signify/panel3030?$highres$" TargetMode="External"/><Relationship Id="rId1797" Type="http://schemas.openxmlformats.org/officeDocument/2006/relationships/hyperlink" Target="https://www.assets.signify.com/is/image/Signify/LEDtube_T8_G13-SPP?$highres$" TargetMode="External"/><Relationship Id="rId2403" Type="http://schemas.openxmlformats.org/officeDocument/2006/relationships/hyperlink" Target="https://www.assets.signify.com/is/content/Signify/929003703702_EU.cs_CZ.PROF.FP" TargetMode="External"/><Relationship Id="rId2848" Type="http://schemas.openxmlformats.org/officeDocument/2006/relationships/hyperlink" Target="https://www.assets.signify.com/is/content/Signify/929001346402_EU.cs_CZ.PROF.FP" TargetMode="External"/><Relationship Id="rId89" Type="http://schemas.openxmlformats.org/officeDocument/2006/relationships/hyperlink" Target="https://www.assets.signify.com/is/content/Signify/929003251732_EU.cs_CZ.PROF.FP" TargetMode="External"/><Relationship Id="rId1005" Type="http://schemas.openxmlformats.org/officeDocument/2006/relationships/hyperlink" Target="https://www.assets.signify.com/is/image/Signify/CL-HB-G6-BY122P-PSU-PSD-RTP?$highres$" TargetMode="External"/><Relationship Id="rId1212" Type="http://schemas.openxmlformats.org/officeDocument/2006/relationships/hyperlink" Target="https://www.assets.signify.com/is/content/Signify/911401875386_EU.cs_CZ.PROF.FP" TargetMode="External"/><Relationship Id="rId1657" Type="http://schemas.openxmlformats.org/officeDocument/2006/relationships/hyperlink" Target="https://www.assets.signify.com/is/content/Signify/929003592202_EU.cs_CZ.PROF.FP" TargetMode="External"/><Relationship Id="rId1864" Type="http://schemas.openxmlformats.org/officeDocument/2006/relationships/hyperlink" Target="https://www.assets.signify.com/is/content/Signify/929003746502_EU.cs_CZ.PROF.FP" TargetMode="External"/><Relationship Id="rId2610" Type="http://schemas.openxmlformats.org/officeDocument/2006/relationships/hyperlink" Target="https://www.assets.signify.com/is/image/Signify/LEDbulb_10-65W_E27_A60_765_FR_130D-SPP?$highres$" TargetMode="External"/><Relationship Id="rId2708" Type="http://schemas.openxmlformats.org/officeDocument/2006/relationships/hyperlink" Target="https://www.assets.signify.com/is/image/Signify/MZD_LEDCLA_40W_P45_E14-SPP?$highres$" TargetMode="External"/><Relationship Id="rId2915" Type="http://schemas.openxmlformats.org/officeDocument/2006/relationships/hyperlink" Target="https://www.assets.signify.com/is/image/Signify/LEDSpots_PAR16_GU10-SPP?$highres$" TargetMode="External"/><Relationship Id="rId1517" Type="http://schemas.openxmlformats.org/officeDocument/2006/relationships/hyperlink" Target="https://www.assets.signify.com/is/content/Signify/929003531402_EU.cs_CZ.PROF.FP" TargetMode="External"/><Relationship Id="rId1724" Type="http://schemas.openxmlformats.org/officeDocument/2006/relationships/hyperlink" Target="https://www.assets.signify.com/is/content/Signify/929003807602_EU.cs_CZ.PROF.FP" TargetMode="External"/><Relationship Id="rId3177" Type="http://schemas.openxmlformats.org/officeDocument/2006/relationships/hyperlink" Target="https://www.assets.signify.com/is/image/Signify/LPPR1_TL-DCOL_RED_G13?$highres$" TargetMode="External"/><Relationship Id="rId16" Type="http://schemas.openxmlformats.org/officeDocument/2006/relationships/hyperlink" Target="https://www.assets.signify.com/is/image/Signify/Downlight_MZD_DN027C_220V_RD-SPP?$highres$" TargetMode="External"/><Relationship Id="rId1931" Type="http://schemas.openxmlformats.org/officeDocument/2006/relationships/hyperlink" Target="https://www.assets.signify.com/is/content/Signify/online-QIG-for-324166183191-INI" TargetMode="External"/><Relationship Id="rId3037" Type="http://schemas.openxmlformats.org/officeDocument/2006/relationships/hyperlink" Target="https://www.assets.signify.com/is/image/Signify/MAS_LEDspotLV_D_20_100W_827_AR111_40D-SPP?$highres$" TargetMode="External"/><Relationship Id="rId3384" Type="http://schemas.openxmlformats.org/officeDocument/2006/relationships/hyperlink" Target="https://www.assets.signify.com/is/image/Signify/LPPR1_CDMTC-E_0003?$highres$" TargetMode="External"/><Relationship Id="rId3591" Type="http://schemas.openxmlformats.org/officeDocument/2006/relationships/hyperlink" Target="https://www.assets.signify.com/is/image/Signify/BSN_150_L33_A2_TS_230V-SPP?$highres$" TargetMode="External"/><Relationship Id="rId2193" Type="http://schemas.openxmlformats.org/officeDocument/2006/relationships/hyperlink" Target="https://www.assets.signify.com/is/image/Signify/CorePro-LEDtube-HF-1200mm-RTP?$highres$" TargetMode="External"/><Relationship Id="rId2498" Type="http://schemas.openxmlformats.org/officeDocument/2006/relationships/hyperlink" Target="https://www.assets.signify.com/is/image/Signify/1705230620_rft?$highres$" TargetMode="External"/><Relationship Id="rId3244" Type="http://schemas.openxmlformats.org/officeDocument/2006/relationships/hyperlink" Target="https://www.assets.signify.com/is/content/Signify/928151409827_EU.cs_CZ.PROF.FP" TargetMode="External"/><Relationship Id="rId3451" Type="http://schemas.openxmlformats.org/officeDocument/2006/relationships/hyperlink" Target="https://www.assets.signify.com/is/content/Signify/913700192866_EU.cs_CZ.PROF.FP" TargetMode="External"/><Relationship Id="rId3549" Type="http://schemas.openxmlformats.org/officeDocument/2006/relationships/hyperlink" Target="https://www.assets.signify.com/is/content/Signify/913700423466_EU.cs_CZ.PROF.FP" TargetMode="External"/><Relationship Id="rId165" Type="http://schemas.openxmlformats.org/officeDocument/2006/relationships/hyperlink" Target="https://www.assets.signify.com/is/content/Signify/444170264921%20DN142B%20PSU%20Installation%20Instructions" TargetMode="External"/><Relationship Id="rId372" Type="http://schemas.openxmlformats.org/officeDocument/2006/relationships/hyperlink" Target="https://www.assets.signify.com/is/image/Signify/Philips-Ledinaire-wall-switch-EcoSet-HR-Q1-2024-RTP?$highres$" TargetMode="External"/><Relationship Id="rId677" Type="http://schemas.openxmlformats.org/officeDocument/2006/relationships/hyperlink" Target="https://www.assets.signify.com/is/image/Signify/CoreLine_Waterproof_WT120C%20G2%20L1500%20PSU%20-%20SPP?$highres$" TargetMode="External"/><Relationship Id="rId2053" Type="http://schemas.openxmlformats.org/officeDocument/2006/relationships/hyperlink" Target="https://www.assets.signify.com/is/image/Signify/ESSENTIAL_LEDtube_8_16W_G5_830_865_APR-SPP?$highres$" TargetMode="External"/><Relationship Id="rId2260" Type="http://schemas.openxmlformats.org/officeDocument/2006/relationships/hyperlink" Target="https://www.assets.signify.com/is/content/Signify/929002696802_EU.cs_CZ.PROF.FP" TargetMode="External"/><Relationship Id="rId2358" Type="http://schemas.openxmlformats.org/officeDocument/2006/relationships/hyperlink" Target="https://www.assets.signify.com/is/image/Signify/LED-CLA-40W-A60-E27-4000K-CL-UE-SRT4-1-RTP?$highres$" TargetMode="External"/><Relationship Id="rId3104" Type="http://schemas.openxmlformats.org/officeDocument/2006/relationships/hyperlink" Target="https://www.assets.signify.com/is/image/Signify/LEDlinear_CorePro_7_2W_R7S-SPP?$highres$" TargetMode="External"/><Relationship Id="rId3311" Type="http://schemas.openxmlformats.org/officeDocument/2006/relationships/hyperlink" Target="https://www.assets.signify.com/is/image/Signify/lppr1_son_e40_e39?$highres$" TargetMode="External"/><Relationship Id="rId232" Type="http://schemas.openxmlformats.org/officeDocument/2006/relationships/hyperlink" Target="https://www.assets.signify.com/is/content/Signify/912401483507_EU.cs_CZ.PROF.FP" TargetMode="External"/><Relationship Id="rId884" Type="http://schemas.openxmlformats.org/officeDocument/2006/relationships/hyperlink" Target="https://www.assets.signify.com/is/image/Signify/CoreLineBatten-BN126C-All-in-ML-MCCT-L1200-1-SPP?$highres$" TargetMode="External"/><Relationship Id="rId2120" Type="http://schemas.openxmlformats.org/officeDocument/2006/relationships/hyperlink" Target="https://www.assets.signify.com/is/image/Signify/LEDtube_1200mm_17W_G5-SPP?$highres$" TargetMode="External"/><Relationship Id="rId2565" Type="http://schemas.openxmlformats.org/officeDocument/2006/relationships/hyperlink" Target="https://www.assets.signify.com/is/image/Signify/LED_giant_20W_E27_A160_1800K_smoky_D-SPP?$highres$" TargetMode="External"/><Relationship Id="rId2772" Type="http://schemas.openxmlformats.org/officeDocument/2006/relationships/hyperlink" Target="https://www.assets.signify.com/is/content/Signify/929002967102_EU.cs_CZ.PROF.FP" TargetMode="External"/><Relationship Id="rId3409" Type="http://schemas.openxmlformats.org/officeDocument/2006/relationships/hyperlink" Target="https://www.assets.signify.com/is/image/Signify/LPPR1_CDM-RM_0008?$highres$" TargetMode="External"/><Relationship Id="rId537" Type="http://schemas.openxmlformats.org/officeDocument/2006/relationships/hyperlink" Target="https://www.assets.signify.com/is/content/Signify/911401809587_EU.cs_CZ.PROF.FP" TargetMode="External"/><Relationship Id="rId744" Type="http://schemas.openxmlformats.org/officeDocument/2006/relationships/hyperlink" Target="https://www.assets.signify.com/is/content/Signify/911401815787_EU.cs_CZ.PROF.FP" TargetMode="External"/><Relationship Id="rId951" Type="http://schemas.openxmlformats.org/officeDocument/2006/relationships/hyperlink" Target="https://www.assets.signify.com/is/image/Signify/Ledinaire-Highbay-BY021Z-G3-SPP?$highres$" TargetMode="External"/><Relationship Id="rId1167" Type="http://schemas.openxmlformats.org/officeDocument/2006/relationships/hyperlink" Target="https://www.assets.signify.com/is/content/Signify/MI-Coreline-Highbay-G6-PSD-PSU" TargetMode="External"/><Relationship Id="rId1374" Type="http://schemas.openxmlformats.org/officeDocument/2006/relationships/hyperlink" Target="https://www.assets.signify.com/is/content/Signify/MI-PILA%20BY007P%20G2" TargetMode="External"/><Relationship Id="rId1581" Type="http://schemas.openxmlformats.org/officeDocument/2006/relationships/hyperlink" Target="https://www.assets.signify.com/is/image/Signify/LEDtube_100mm_5W_G24D-1-SPP?$highres$" TargetMode="External"/><Relationship Id="rId1679" Type="http://schemas.openxmlformats.org/officeDocument/2006/relationships/hyperlink" Target="https://www.assets.signify.com/is/content/Signify/929003758402_EU.cs_CZ.PROF.FP" TargetMode="External"/><Relationship Id="rId2218" Type="http://schemas.openxmlformats.org/officeDocument/2006/relationships/hyperlink" Target="https://www.assets.signify.com/is/content/Signify/929003775402_EU.cs_CZ.PROF.FP" TargetMode="External"/><Relationship Id="rId2425" Type="http://schemas.openxmlformats.org/officeDocument/2006/relationships/hyperlink" Target="https://www.assets.signify.com/is/image/Signify/LEDbulb_MAS_A60_E27_CL_1-SPP?$highres$" TargetMode="External"/><Relationship Id="rId2632" Type="http://schemas.openxmlformats.org/officeDocument/2006/relationships/hyperlink" Target="https://www.assets.signify.com/is/content/Signify/929002306508_EU.cs_CZ.PROF.FP" TargetMode="External"/><Relationship Id="rId80" Type="http://schemas.openxmlformats.org/officeDocument/2006/relationships/hyperlink" Target="https://www.assets.signify.com/is/content/Signify/929003250832_EU.cs_CZ.PROF.FP" TargetMode="External"/><Relationship Id="rId604" Type="http://schemas.openxmlformats.org/officeDocument/2006/relationships/hyperlink" Target="https://www.assets.signify.com/is/content/Signify/911401803587_EU.cs_CZ.PROF.FP" TargetMode="External"/><Relationship Id="rId811" Type="http://schemas.openxmlformats.org/officeDocument/2006/relationships/hyperlink" Target="https://www.assets.signify.com/is/content/Signify/Manual%20Instruction_Ledinaire%20waterproof%20WT065C%20All_In_v202305" TargetMode="External"/><Relationship Id="rId1027" Type="http://schemas.openxmlformats.org/officeDocument/2006/relationships/hyperlink" Target="https://www.assets.signify.com/is/content/Signify/911401813187_EU.cs_CZ.PROF.FP" TargetMode="External"/><Relationship Id="rId1234" Type="http://schemas.openxmlformats.org/officeDocument/2006/relationships/hyperlink" Target="https://www.assets.signify.com/is/content/Signify/912300060475_EU.cs_CZ.PROF.FP" TargetMode="External"/><Relationship Id="rId1441" Type="http://schemas.openxmlformats.org/officeDocument/2006/relationships/hyperlink" Target="https://www.assets.signify.com/is/content/Signify/929003778802_EU.cs_CZ.PROF.FP" TargetMode="External"/><Relationship Id="rId1886" Type="http://schemas.openxmlformats.org/officeDocument/2006/relationships/hyperlink" Target="https://www.assets.signify.com/is/content/Signify/online-QIG-for-324166166411-MAS-LEDtube-installation-guide-INI" TargetMode="External"/><Relationship Id="rId2937" Type="http://schemas.openxmlformats.org/officeDocument/2006/relationships/hyperlink" Target="https://www.assets.signify.com/is/content/Signify/929002495802_EU.cs_CZ.PROF.FP" TargetMode="External"/><Relationship Id="rId909" Type="http://schemas.openxmlformats.org/officeDocument/2006/relationships/hyperlink" Target="https://www.assets.signify.com/is/content/Signify/911401850587_EU.cs_CZ.PROF.FP" TargetMode="External"/><Relationship Id="rId1301" Type="http://schemas.openxmlformats.org/officeDocument/2006/relationships/hyperlink" Target="https://www.assets.signify.com/is/image/Signify/PHL_TownTune_CPT-BDP260-SPP?$highres$" TargetMode="External"/><Relationship Id="rId1539" Type="http://schemas.openxmlformats.org/officeDocument/2006/relationships/hyperlink" Target="https://www.assets.signify.com/is/content/Signify/LEDTForce_HPL_2_NC_Installation_Guide-INI" TargetMode="External"/><Relationship Id="rId1746" Type="http://schemas.openxmlformats.org/officeDocument/2006/relationships/hyperlink" Target="https://www.assets.signify.com/is/image/Signify/SPPR1_MLED_APR_0014?$highres$" TargetMode="External"/><Relationship Id="rId1953" Type="http://schemas.openxmlformats.org/officeDocument/2006/relationships/hyperlink" Target="https://www.assets.signify.com/is/image/Signify/TLED_230V_10-5W-36W_160D_T8ND_PP?$highres$" TargetMode="External"/><Relationship Id="rId3199" Type="http://schemas.openxmlformats.org/officeDocument/2006/relationships/hyperlink" Target="https://www.assets.signify.com/is/content/Signify/927927684018_EU.cs_CZ.PROF.FP" TargetMode="External"/><Relationship Id="rId38" Type="http://schemas.openxmlformats.org/officeDocument/2006/relationships/hyperlink" Target="https://www.assets.signify.com/is/image/Signify/DN145B-G4-20S-PSU-RTP?$highres$" TargetMode="External"/><Relationship Id="rId1606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1813" Type="http://schemas.openxmlformats.org/officeDocument/2006/relationships/hyperlink" Target="https://www.assets.signify.com/is/content/Signify/929004242502_EU.cs_CZ.PROF.FP" TargetMode="External"/><Relationship Id="rId3059" Type="http://schemas.openxmlformats.org/officeDocument/2006/relationships/hyperlink" Target="https://www.assets.signify.com/is/content/Signify/929003042802_EU.cs_CZ.PROF.FP" TargetMode="External"/><Relationship Id="rId3266" Type="http://schemas.openxmlformats.org/officeDocument/2006/relationships/hyperlink" Target="https://www.assets.signify.com/is/content/Signify/928151709230_EU.cs_CZ.PROF.FP" TargetMode="External"/><Relationship Id="rId3473" Type="http://schemas.openxmlformats.org/officeDocument/2006/relationships/hyperlink" Target="https://www.assets.signify.com/is/image/Signify/GPPR1_R2ANTLPL_PHL?$highres$" TargetMode="External"/><Relationship Id="rId187" Type="http://schemas.openxmlformats.org/officeDocument/2006/relationships/hyperlink" Target="https://www.assets.signify.com/is/content/Signify/RS071B_MI_324166033633_for_online_updated-INI" TargetMode="External"/><Relationship Id="rId394" Type="http://schemas.openxmlformats.org/officeDocument/2006/relationships/hyperlink" Target="https://www.assets.signify.com/is/image/Signify/CoreLine-panel-G6-W60L60-RTP?$highres$" TargetMode="External"/><Relationship Id="rId2075" Type="http://schemas.openxmlformats.org/officeDocument/2006/relationships/hyperlink" Target="https://www.assets.signify.com/is/content/Signify/929003795602_EU.cs_CZ.PROF.FP" TargetMode="External"/><Relationship Id="rId228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26" Type="http://schemas.openxmlformats.org/officeDocument/2006/relationships/hyperlink" Target="https://www.assets.signify.com/is/content/Signify/CZ.cs_CZ.8719514263567" TargetMode="External"/><Relationship Id="rId254" Type="http://schemas.openxmlformats.org/officeDocument/2006/relationships/hyperlink" Target="https://www.assets.signify.com/is/content/Signify/EM154C-HO-BKD-15S-UI" TargetMode="External"/><Relationship Id="rId699" Type="http://schemas.openxmlformats.org/officeDocument/2006/relationships/hyperlink" Target="https://www.assets.signify.com/is/image/Signify/CoreLine%20tubular%20waterproof_WT210C%20PC%20L1200-SPPB?$highres$" TargetMode="External"/><Relationship Id="rId1091" Type="http://schemas.openxmlformats.org/officeDocument/2006/relationships/hyperlink" Target="https://www.assets.signify.com/is/content/Signify/911401554945_EU.cs_CZ.PROF.FP" TargetMode="External"/><Relationship Id="rId2587" Type="http://schemas.openxmlformats.org/officeDocument/2006/relationships/hyperlink" Target="https://www.assets.signify.com/is/content/Signify/CZ.cs_CZ.8718699624057" TargetMode="External"/><Relationship Id="rId2794" Type="http://schemas.openxmlformats.org/officeDocument/2006/relationships/hyperlink" Target="https://www.assets.signify.com/is/image/Signify/LED_Classic_50W_PAR20_E27_WW_25D_D_1SRT4-SPP?$highres$" TargetMode="External"/><Relationship Id="rId3333" Type="http://schemas.openxmlformats.org/officeDocument/2006/relationships/hyperlink" Target="https://www.assets.signify.com/is/image/Signify/cdo_tt-plus_70w_e27_pp?$highres$" TargetMode="External"/><Relationship Id="rId3540" Type="http://schemas.openxmlformats.org/officeDocument/2006/relationships/hyperlink" Target="https://www.assets.signify.com/is/image/Signify/GPPR1_MTL-SHRD_0002?$highres$" TargetMode="External"/><Relationship Id="rId114" Type="http://schemas.openxmlformats.org/officeDocument/2006/relationships/hyperlink" Target="https://www.assets.signify.com/is/content/Signify/911401895187_EU.cs_CZ.PROF.FP" TargetMode="External"/><Relationship Id="rId461" Type="http://schemas.openxmlformats.org/officeDocument/2006/relationships/hyperlink" Target="https://www.assets.signify.com/is/content/Signify/911401880581_EU.cs_CZ.PROF.FP" TargetMode="External"/><Relationship Id="rId559" Type="http://schemas.openxmlformats.org/officeDocument/2006/relationships/hyperlink" Target="https://www.assets.signify.com/is/content/Signify/Surface-mounted-MI-EU-RC059Z" TargetMode="External"/><Relationship Id="rId766" Type="http://schemas.openxmlformats.org/officeDocument/2006/relationships/hyperlink" Target="https://www.assets.signify.com/is/content/Signify/911401816087_EU.cs_CZ.PROF.FP" TargetMode="External"/><Relationship Id="rId1189" Type="http://schemas.openxmlformats.org/officeDocument/2006/relationships/hyperlink" Target="https://www.assets.signify.com/is/image/Signify/Coreline_Tempo_Medium-BVP125_Led80-SPP?$highres$" TargetMode="External"/><Relationship Id="rId1396" Type="http://schemas.openxmlformats.org/officeDocument/2006/relationships/hyperlink" Target="https://www.assets.signify.com/is/content/Signify/Installation-Instructions-PILA-Floodlight-Gen2" TargetMode="External"/><Relationship Id="rId2142" Type="http://schemas.openxmlformats.org/officeDocument/2006/relationships/hyperlink" Target="https://www.assets.signify.com/is/image/Signify/MASLEDtubeHF_1500mm_26W_G5_T5_HO-SPP?$highres$" TargetMode="External"/><Relationship Id="rId2447" Type="http://schemas.openxmlformats.org/officeDocument/2006/relationships/hyperlink" Target="https://www.assets.signify.com/is/content/Signify/929003058102_EU.cs_CZ.PROF.FP" TargetMode="External"/><Relationship Id="rId3400" Type="http://schemas.openxmlformats.org/officeDocument/2006/relationships/hyperlink" Target="https://www.assets.signify.com/is/content/Signify/928093905130_EU.cs_CZ.PROF.FP" TargetMode="External"/><Relationship Id="rId321" Type="http://schemas.openxmlformats.org/officeDocument/2006/relationships/hyperlink" Target="https://www.assets.signify.com/is/content/Signify/911401846682_EU.cs_CZ.PROF.FP" TargetMode="External"/><Relationship Id="rId419" Type="http://schemas.openxmlformats.org/officeDocument/2006/relationships/hyperlink" Target="https://www.assets.signify.com/is/content/Signify/911401877685_EU.cs_CZ.PROF.FP" TargetMode="External"/><Relationship Id="rId626" Type="http://schemas.openxmlformats.org/officeDocument/2006/relationships/hyperlink" Target="https://www.assets.signify.com/is/content/Signify/FastSet_SM155C-MI_FINAL" TargetMode="External"/><Relationship Id="rId973" Type="http://schemas.openxmlformats.org/officeDocument/2006/relationships/hyperlink" Target="https://www.assets.signify.com/is/image/Signify/CoreLineHighbay_Gen5_BY121P-SPP?$highres$" TargetMode="External"/><Relationship Id="rId1049" Type="http://schemas.openxmlformats.org/officeDocument/2006/relationships/hyperlink" Target="https://www.assets.signify.com/is/content/Signify/911401632408_EU.cs_CZ.PROF.FP" TargetMode="External"/><Relationship Id="rId1256" Type="http://schemas.openxmlformats.org/officeDocument/2006/relationships/hyperlink" Target="https://www.assets.signify.com/is/content/Signify/Mounting-instruction-Ledinaire-Floodlight-All-in-with-sensor" TargetMode="External"/><Relationship Id="rId2002" Type="http://schemas.openxmlformats.org/officeDocument/2006/relationships/hyperlink" Target="https://www.assets.signify.com/is/image/Signify/Ledtube_CorePro_18W_G13_830_24D_ND-SPP?$highres$" TargetMode="External"/><Relationship Id="rId2307" Type="http://schemas.openxmlformats.org/officeDocument/2006/relationships/hyperlink" Target="https://www.assets.signify.com/is/image/Signify/CorePro_LEDstrip_5M-SPP?$highres$" TargetMode="External"/><Relationship Id="rId2654" Type="http://schemas.openxmlformats.org/officeDocument/2006/relationships/hyperlink" Target="https://www.assets.signify.com/is/content/Signify/929002306647_EU.cs_CZ.PROF.FP" TargetMode="External"/><Relationship Id="rId2861" Type="http://schemas.openxmlformats.org/officeDocument/2006/relationships/hyperlink" Target="https://www.assets.signify.com/is/image/Signify/LEDspot_Corepro_GU10_PAR16-SPP?$highres$" TargetMode="External"/><Relationship Id="rId2959" Type="http://schemas.openxmlformats.org/officeDocument/2006/relationships/hyperlink" Target="https://www.assets.signify.com/is/image/Signify/LEDspot_50W_GU5-3_60D-SPP?$highres$" TargetMode="External"/><Relationship Id="rId833" Type="http://schemas.openxmlformats.org/officeDocument/2006/relationships/hyperlink" Target="https://www.assets.signify.com/is/content/Signify/CoreLine%20waterproof%20WT120C%20G2%20PSU_2023%2005" TargetMode="External"/><Relationship Id="rId1116" Type="http://schemas.openxmlformats.org/officeDocument/2006/relationships/hyperlink" Target="https://www.assets.signify.com/is/content/Signify/Coreline-Highbay-G5-MI-PSU-PSD" TargetMode="External"/><Relationship Id="rId1463" Type="http://schemas.openxmlformats.org/officeDocument/2006/relationships/hyperlink" Target="https://www.assets.signify.com/is/content/Signify/LEDTForce_SONT_Installation_Guide-INI" TargetMode="External"/><Relationship Id="rId1670" Type="http://schemas.openxmlformats.org/officeDocument/2006/relationships/hyperlink" Target="https://www.assets.signify.com/is/content/Signify/PLL-EM-Mains-66011861-TLED-NDLR-INI" TargetMode="External"/><Relationship Id="rId1768" Type="http://schemas.openxmlformats.org/officeDocument/2006/relationships/hyperlink" Target="https://www.assets.signify.com/is/image/Signify/LEDtube_220-240V_G13_5ft-SPP?$highres$" TargetMode="External"/><Relationship Id="rId2514" Type="http://schemas.openxmlformats.org/officeDocument/2006/relationships/hyperlink" Target="https://www.assets.signify.com/is/image/Signify/LED_classic_A95_E27_FR-POS2A-SPP?$highres$" TargetMode="External"/><Relationship Id="rId2721" Type="http://schemas.openxmlformats.org/officeDocument/2006/relationships/hyperlink" Target="https://www.assets.signify.com/is/content/Signify/929001238392_EU.cs_CZ.PROF.FP" TargetMode="External"/><Relationship Id="rId2819" Type="http://schemas.openxmlformats.org/officeDocument/2006/relationships/hyperlink" Target="https://www.assets.signify.com/is/image/Signify/LEDspot_CorePro_40W_E27_R63_827_36D_ND-SPP?$highres$" TargetMode="External"/><Relationship Id="rId900" Type="http://schemas.openxmlformats.org/officeDocument/2006/relationships/hyperlink" Target="https://www.assets.signify.com/is/content/Signify/911401842182_EU.cs_CZ.PROF.FP" TargetMode="External"/><Relationship Id="rId1323" Type="http://schemas.openxmlformats.org/officeDocument/2006/relationships/hyperlink" Target="https://www.assets.signify.com/is/content/Signify/442710336212_583_Coreline_Malaga_LED_BRP101_BRP102_MI" TargetMode="External"/><Relationship Id="rId1530" Type="http://schemas.openxmlformats.org/officeDocument/2006/relationships/hyperlink" Target="https://www.assets.signify.com/is/content/Signify/929002006502_EU.cs_CZ.PROF.FP" TargetMode="External"/><Relationship Id="rId1628" Type="http://schemas.openxmlformats.org/officeDocument/2006/relationships/hyperlink" Target="https://www.assets.signify.com/is/image/Signify/LEDtube_COR_PLL_EU_12W_2G11-SPP?$highres$" TargetMode="External"/><Relationship Id="rId1975" Type="http://schemas.openxmlformats.org/officeDocument/2006/relationships/hyperlink" Target="https://www.assets.signify.com/is/content/Signify/929003554302_EU.cs_CZ.PROF.FP" TargetMode="External"/><Relationship Id="rId3190" Type="http://schemas.openxmlformats.org/officeDocument/2006/relationships/hyperlink" Target="https://www.assets.signify.com/is/content/Signify/928048501605_EU.cs_CZ.PROF.FP" TargetMode="External"/><Relationship Id="rId1835" Type="http://schemas.openxmlformats.org/officeDocument/2006/relationships/hyperlink" Target="https://www.assets.signify.com/is/content/Signify/929002997802_EU.cs_CZ.PROF.FP" TargetMode="External"/><Relationship Id="rId3050" Type="http://schemas.openxmlformats.org/officeDocument/2006/relationships/hyperlink" Target="https://www.assets.signify.com/is/image/Signify/MAS_LEDspotLV_D_20_100W_827_AR111_40D-SPP?$highres$" TargetMode="External"/><Relationship Id="rId3288" Type="http://schemas.openxmlformats.org/officeDocument/2006/relationships/hyperlink" Target="https://www.assets.signify.com/is/content/Signify/928153909227_EU.cs_CZ.PROF.FP" TargetMode="External"/><Relationship Id="rId3495" Type="http://schemas.openxmlformats.org/officeDocument/2006/relationships/hyperlink" Target="https://www.assets.signify.com/is/content/Signify/913713033666_EU.cs_CZ.PROF.FP" TargetMode="External"/><Relationship Id="rId1902" Type="http://schemas.openxmlformats.org/officeDocument/2006/relationships/hyperlink" Target="https://www.assets.signify.com/is/content/Signify/online-QIG-for-324166174411-MAS-Corepro-LEDtube-INI" TargetMode="External"/><Relationship Id="rId2097" Type="http://schemas.openxmlformats.org/officeDocument/2006/relationships/hyperlink" Target="https://www.assets.signify.com/is/content/Signify/929002474802_EU.cs_CZ.PROF.FP" TargetMode="External"/><Relationship Id="rId3148" Type="http://schemas.openxmlformats.org/officeDocument/2006/relationships/hyperlink" Target="https://www.assets.signify.com/is/content/Signify/923211943801_EU.cs_CZ.PROF.FP" TargetMode="External"/><Relationship Id="rId3355" Type="http://schemas.openxmlformats.org/officeDocument/2006/relationships/hyperlink" Target="https://www.assets.signify.com/is/content/Signify/928084505131_EU.cs_CZ.PROF.FP" TargetMode="External"/><Relationship Id="rId3562" Type="http://schemas.openxmlformats.org/officeDocument/2006/relationships/hyperlink" Target="https://www.assets.signify.com/is/image/Signify/GPPR1_IPVG4PP_PHL_0001?$highres$" TargetMode="External"/><Relationship Id="rId276" Type="http://schemas.openxmlformats.org/officeDocument/2006/relationships/hyperlink" Target="https://www.assets.signify.com/is/content/Signify/911401873787_EU.cs_CZ.PROF.FP" TargetMode="External"/><Relationship Id="rId483" Type="http://schemas.openxmlformats.org/officeDocument/2006/relationships/hyperlink" Target="https://www.assets.signify.com/is/content/Signify/Ledinaire-panel-G5-Mounting-Instructions-Flywire-Finalv4" TargetMode="External"/><Relationship Id="rId690" Type="http://schemas.openxmlformats.org/officeDocument/2006/relationships/hyperlink" Target="https://www.assets.signify.com/is/image/Signify/CoreLine_Waterproof_WT120C%20G2%20L1500%20PSU%20-%20SPP?$highres$" TargetMode="External"/><Relationship Id="rId2164" Type="http://schemas.openxmlformats.org/officeDocument/2006/relationships/hyperlink" Target="https://www.assets.signify.com/is/content/Signify/929001391402_EU.cs_CZ.PROF.FP" TargetMode="External"/><Relationship Id="rId2371" Type="http://schemas.openxmlformats.org/officeDocument/2006/relationships/hyperlink" Target="https://www.assets.signify.com/is/image/Signify/LED_CLA_60W_A60_E27_2700K_CL_UE_SRT4-SPP?$highres$" TargetMode="External"/><Relationship Id="rId3008" Type="http://schemas.openxmlformats.org/officeDocument/2006/relationships/hyperlink" Target="https://www.assets.signify.com/is/content/Signify/929002492902_EU.cs_CZ.PROF.FP" TargetMode="External"/><Relationship Id="rId3215" Type="http://schemas.openxmlformats.org/officeDocument/2006/relationships/hyperlink" Target="https://www.assets.signify.com/is/image/Signify/LPPR1_TL-E8_G10Q?$highres$" TargetMode="External"/><Relationship Id="rId3422" Type="http://schemas.openxmlformats.org/officeDocument/2006/relationships/hyperlink" Target="https://www.assets.signify.com/is/image/Signify/LPPR1_CDM-R-E_0005?$highres$" TargetMode="External"/><Relationship Id="rId136" Type="http://schemas.openxmlformats.org/officeDocument/2006/relationships/hyperlink" Target="https://www.assets.signify.com/is/content/Signify/911401898182_EU.cs_CZ.PROF.FP" TargetMode="External"/><Relationship Id="rId343" Type="http://schemas.openxmlformats.org/officeDocument/2006/relationships/hyperlink" Target="https://www.assets.signify.com/is/content/Signify/910500187315_EU.cs_CZ.PROF.FP" TargetMode="External"/><Relationship Id="rId550" Type="http://schemas.openxmlformats.org/officeDocument/2006/relationships/hyperlink" Target="https://www.assets.signify.com/is/content/Signify/SlimBlendGen2-MI-30Sep2025" TargetMode="External"/><Relationship Id="rId788" Type="http://schemas.openxmlformats.org/officeDocument/2006/relationships/hyperlink" Target="https://www.assets.signify.com/is/content/Signify/911401867884_EU.cs_CZ.PROF.FP" TargetMode="External"/><Relationship Id="rId995" Type="http://schemas.openxmlformats.org/officeDocument/2006/relationships/hyperlink" Target="https://www.assets.signify.com/is/image/Signify/CL-HB-G6-BY120P-PSU-PSD-RTP?$highres$" TargetMode="External"/><Relationship Id="rId1180" Type="http://schemas.openxmlformats.org/officeDocument/2006/relationships/hyperlink" Target="https://www.assets.signify.com/is/image/Signify/Ledinaire-Floodlight-BVP167-135W-AWB-All-in-RTP?$highres$" TargetMode="External"/><Relationship Id="rId2024" Type="http://schemas.openxmlformats.org/officeDocument/2006/relationships/hyperlink" Target="https://www.assets.signify.com/is/content/Signify/929003648202_EU.cs_CZ.PROF.FP" TargetMode="External"/><Relationship Id="rId2231" Type="http://schemas.openxmlformats.org/officeDocument/2006/relationships/hyperlink" Target="https://www.assets.signify.com/is/content/Signify/LEDtube-Installation-Guide-HF-2-INI" TargetMode="External"/><Relationship Id="rId2469" Type="http://schemas.openxmlformats.org/officeDocument/2006/relationships/hyperlink" Target="https://www.assets.signify.com/is/image/Signify/LED_classic_A67_E27_FR-POS2A-SPP?$highres$" TargetMode="External"/><Relationship Id="rId2676" Type="http://schemas.openxmlformats.org/officeDocument/2006/relationships/hyperlink" Target="https://www.assets.signify.com/is/content/Signify/929003011982_EU.cs_CZ.PROF.FP" TargetMode="External"/><Relationship Id="rId2883" Type="http://schemas.openxmlformats.org/officeDocument/2006/relationships/hyperlink" Target="https://www.assets.signify.com/is/content/Signify/929002979902_EU.cs_CZ.PROF.FP" TargetMode="External"/><Relationship Id="rId203" Type="http://schemas.openxmlformats.org/officeDocument/2006/relationships/hyperlink" Target="https://www.assets.signify.com/is/content/Signify/127075007928_Release_CoreLine%20Recessed%20Spot%20gen2_D78-1200lm%20PSR_manual" TargetMode="External"/><Relationship Id="rId648" Type="http://schemas.openxmlformats.org/officeDocument/2006/relationships/hyperlink" Target="https://www.assets.signify.com/is/image/Signify/Ledinaire%20waterproof_WT065C%20G3_L1200_SPP?$highres$" TargetMode="External"/><Relationship Id="rId855" Type="http://schemas.openxmlformats.org/officeDocument/2006/relationships/hyperlink" Target="https://www.assets.signify.com/is/content/Signify/Installation%20instruction_CoreLine%20waterproof%20WT120C%20standard_2023%2005" TargetMode="External"/><Relationship Id="rId1040" Type="http://schemas.openxmlformats.org/officeDocument/2006/relationships/hyperlink" Target="https://www.assets.signify.com/is/content/Signify/911401629308_EU.cs_CZ.PROF.FP" TargetMode="External"/><Relationship Id="rId1278" Type="http://schemas.openxmlformats.org/officeDocument/2006/relationships/hyperlink" Target="https://www.assets.signify.com/is/content/Signify/Coreline_Tempo_Large-BVP130-INI" TargetMode="External"/><Relationship Id="rId1485" Type="http://schemas.openxmlformats.org/officeDocument/2006/relationships/hyperlink" Target="https://www.assets.signify.com/is/content/Signify/929003731102_EU.cs_CZ.PROF.FP" TargetMode="External"/><Relationship Id="rId1692" Type="http://schemas.openxmlformats.org/officeDocument/2006/relationships/hyperlink" Target="https://www.assets.signify.com/is/image/Signify/LEDtube_COR_PLT_18_5W_GX24Q4-SPP?$highres$" TargetMode="External"/><Relationship Id="rId232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36" Type="http://schemas.openxmlformats.org/officeDocument/2006/relationships/hyperlink" Target="https://www.assets.signify.com/is/image/Signify/LED_classic_A67_E27_CL-POS2A-SPP?$highres$" TargetMode="External"/><Relationship Id="rId2743" Type="http://schemas.openxmlformats.org/officeDocument/2006/relationships/hyperlink" Target="https://www.assets.signify.com/is/content/Signify/929002028792_EU.cs_CZ.PROF.FP" TargetMode="External"/><Relationship Id="rId410" Type="http://schemas.openxmlformats.org/officeDocument/2006/relationships/hyperlink" Target="https://www.assets.signify.com/is/image/Signify/Philips-CoreLine-panel-G6-All-in-W30L120-RTP?$highres$" TargetMode="External"/><Relationship Id="rId508" Type="http://schemas.openxmlformats.org/officeDocument/2006/relationships/hyperlink" Target="https://www.assets.signify.com/is/content/Signify/CoreLine-panel-G6-Installation-Instructions-RC132V" TargetMode="External"/><Relationship Id="rId715" Type="http://schemas.openxmlformats.org/officeDocument/2006/relationships/hyperlink" Target="https://www.assets.signify.com/is/content/Signify/911401877280_EU.cs_CZ.PROF.FP" TargetMode="External"/><Relationship Id="rId922" Type="http://schemas.openxmlformats.org/officeDocument/2006/relationships/hyperlink" Target="https://www.assets.signify.com/is/content/Signify/BN021C%20EU-MI-0427_Final%20v3" TargetMode="External"/><Relationship Id="rId1138" Type="http://schemas.openxmlformats.org/officeDocument/2006/relationships/hyperlink" Target="https://www.assets.signify.com/is/content/Signify/Coreline-Highbay-G5-MI-PSU-PSD" TargetMode="External"/><Relationship Id="rId1345" Type="http://schemas.openxmlformats.org/officeDocument/2006/relationships/hyperlink" Target="https://www.assets.signify.com/is/content/Signify/911401735142_EU.cs_CZ.PROF.FP" TargetMode="External"/><Relationship Id="rId1552" Type="http://schemas.openxmlformats.org/officeDocument/2006/relationships/hyperlink" Target="https://www.assets.signify.com/is/content/Signify/929004605202_EU.cs_CZ.PROF.FP" TargetMode="External"/><Relationship Id="rId1997" Type="http://schemas.openxmlformats.org/officeDocument/2006/relationships/hyperlink" Target="https://www.assets.signify.com/is/image/Signify/LEDtube_T8_G13_MAS1-SPP?$highres$" TargetMode="External"/><Relationship Id="rId2603" Type="http://schemas.openxmlformats.org/officeDocument/2006/relationships/hyperlink" Target="https://www.assets.signify.com/is/image/Signify/LEDbulb-ND-8-60W-A60-E27-827-6CT-RTP?$highres$" TargetMode="External"/><Relationship Id="rId2950" Type="http://schemas.openxmlformats.org/officeDocument/2006/relationships/hyperlink" Target="https://www.assets.signify.com/is/content/Signify/929002981202_EU.cs_CZ.PROF.FP" TargetMode="External"/><Relationship Id="rId1205" Type="http://schemas.openxmlformats.org/officeDocument/2006/relationships/hyperlink" Target="https://www.assets.signify.com/is/image/Signify/Medium?$highres$" TargetMode="External"/><Relationship Id="rId1857" Type="http://schemas.openxmlformats.org/officeDocument/2006/relationships/hyperlink" Target="https://www.assets.signify.com/is/content/Signify/929003577332_EU.cs_CZ.PROF.FP" TargetMode="External"/><Relationship Id="rId2810" Type="http://schemas.openxmlformats.org/officeDocument/2006/relationships/hyperlink" Target="https://www.assets.signify.com/is/content/Signify/929003485402_EU.cs_CZ.PROF.FP" TargetMode="External"/><Relationship Id="rId2908" Type="http://schemas.openxmlformats.org/officeDocument/2006/relationships/hyperlink" Target="https://www.assets.signify.com/is/image/Signify/LEDspot_25W_GU10_830_36D-SPP?$highres$" TargetMode="External"/><Relationship Id="rId51" Type="http://schemas.openxmlformats.org/officeDocument/2006/relationships/hyperlink" Target="https://www.assets.signify.com/is/image/Signify/CoreLine_Recessed_Spot-RS140B-SPP?$highres$" TargetMode="External"/><Relationship Id="rId1412" Type="http://schemas.openxmlformats.org/officeDocument/2006/relationships/hyperlink" Target="https://www.assets.signify.com/is/content/Signify/929003677432_EU.cs_CZ.PROF.FP" TargetMode="External"/><Relationship Id="rId1717" Type="http://schemas.openxmlformats.org/officeDocument/2006/relationships/hyperlink" Target="https://www.assets.signify.com/is/content/Signify/online-QIG-for-324166166411-MAS-LEDtube-INI" TargetMode="External"/><Relationship Id="rId1924" Type="http://schemas.openxmlformats.org/officeDocument/2006/relationships/hyperlink" Target="https://www.assets.signify.com/is/content/Signify/online-QIG-for-324166183191-INI" TargetMode="External"/><Relationship Id="rId3072" Type="http://schemas.openxmlformats.org/officeDocument/2006/relationships/hyperlink" Target="https://www.assets.signify.com/is/image/Signify/LED-20W-G4-WW-12V-ND-micro-2SRT6-RTP?$highres$" TargetMode="External"/><Relationship Id="rId3377" Type="http://schemas.openxmlformats.org/officeDocument/2006/relationships/hyperlink" Target="https://www.assets.signify.com/is/content/Signify/928085205125_EU.cs_CZ.PROF.FP" TargetMode="External"/><Relationship Id="rId298" Type="http://schemas.openxmlformats.org/officeDocument/2006/relationships/hyperlink" Target="https://www.assets.signify.com/is/image/Signify/IPAC_RCS750i_0023?$highres$" TargetMode="External"/><Relationship Id="rId3584" Type="http://schemas.openxmlformats.org/officeDocument/2006/relationships/hyperlink" Target="https://www.assets.signify.com/is/content/Signify/913700752126_EU.cs_CZ.PROF.FP" TargetMode="External"/><Relationship Id="rId158" Type="http://schemas.openxmlformats.org/officeDocument/2006/relationships/hyperlink" Target="https://www.assets.signify.com/is/content/Signify/Downlight_DN065C_G4_324165985701_V2_Online-INI" TargetMode="External"/><Relationship Id="rId2186" Type="http://schemas.openxmlformats.org/officeDocument/2006/relationships/hyperlink" Target="https://www.assets.signify.com/is/content/Signify/LEDtube_Installation_Guide_HF_2-INI" TargetMode="External"/><Relationship Id="rId2393" Type="http://schemas.openxmlformats.org/officeDocument/2006/relationships/hyperlink" Target="https://www.assets.signify.com/is/content/Signify/929003703102_EU.cs_CZ.PROF.FP" TargetMode="External"/><Relationship Id="rId2698" Type="http://schemas.openxmlformats.org/officeDocument/2006/relationships/hyperlink" Target="https://www.assets.signify.com/is/image/Signify/MZD_LEDCLA_40W_B35_E14-SPP?$highres$" TargetMode="External"/><Relationship Id="rId3237" Type="http://schemas.openxmlformats.org/officeDocument/2006/relationships/hyperlink" Target="https://www.assets.signify.com/is/image/Signify/lppr1_son-pia_0002?$highres$" TargetMode="External"/><Relationship Id="rId3444" Type="http://schemas.openxmlformats.org/officeDocument/2006/relationships/hyperlink" Target="https://www.assets.signify.com/is/content/Signify/928195605330_EU.cs_CZ.PROF.FP" TargetMode="External"/><Relationship Id="rId365" Type="http://schemas.openxmlformats.org/officeDocument/2006/relationships/hyperlink" Target="https://www.assets.signify.com/is/content/Signify/IIII9_RCS750I_0001" TargetMode="External"/><Relationship Id="rId572" Type="http://schemas.openxmlformats.org/officeDocument/2006/relationships/hyperlink" Target="https://www.assets.signify.com/is/image/Signify/CoreLine-surface-mounted-G4-W20L120-All-in-logo-RTP?$highres$" TargetMode="External"/><Relationship Id="rId2046" Type="http://schemas.openxmlformats.org/officeDocument/2006/relationships/hyperlink" Target="https://www.assets.signify.com/is/image/Signify/MAS-LEDtube-HE-T5-Mains-EU-20240507-RTP?$highres$" TargetMode="External"/><Relationship Id="rId2253" Type="http://schemas.openxmlformats.org/officeDocument/2006/relationships/hyperlink" Target="https://www.assets.signify.com/is/image/Signify/MAS_LEDstrip_5M-SPP?$highres$" TargetMode="External"/><Relationship Id="rId2460" Type="http://schemas.openxmlformats.org/officeDocument/2006/relationships/hyperlink" Target="https://www.assets.signify.com/is/image/Signify/LED_BulbsBulb_A67_100W_1521lm_2700K_E27_NDFrosted-SPP?$highres$" TargetMode="External"/><Relationship Id="rId3304" Type="http://schemas.openxmlformats.org/officeDocument/2006/relationships/hyperlink" Target="https://www.assets.signify.com/is/content/Signify/928195105129_EU.cs_CZ.PROF.FP" TargetMode="External"/><Relationship Id="rId3511" Type="http://schemas.openxmlformats.org/officeDocument/2006/relationships/hyperlink" Target="https://www.assets.signify.com/is/content/Signify/913713031166_EU.cs_CZ.PROF.FP" TargetMode="External"/><Relationship Id="rId225" Type="http://schemas.openxmlformats.org/officeDocument/2006/relationships/hyperlink" Target="https://www.assets.signify.com/is/image/Signify/EM159Z-WL-CM-EXIT-SIGN-LEGEND-LEFT-RIGHT-SPP?$highres$" TargetMode="External"/><Relationship Id="rId432" Type="http://schemas.openxmlformats.org/officeDocument/2006/relationships/hyperlink" Target="https://www.assets.signify.com/is/content/Signify/911401877485_EU.cs_CZ.PROF.FP" TargetMode="External"/><Relationship Id="rId877" Type="http://schemas.openxmlformats.org/officeDocument/2006/relationships/hyperlink" Target="https://www.assets.signify.com/is/image/Signify/Ledinaire%20Batten_BN021_L1200_SPP-01?$highres$" TargetMode="External"/><Relationship Id="rId1062" Type="http://schemas.openxmlformats.org/officeDocument/2006/relationships/hyperlink" Target="https://www.assets.signify.com/is/content/Signify/911401631108_EU.cs_CZ.PROF.FP" TargetMode="External"/><Relationship Id="rId2113" Type="http://schemas.openxmlformats.org/officeDocument/2006/relationships/hyperlink" Target="https://www.assets.signify.com/is/content/Signify/LEDtube_MAS_HO_Installation_Guide-INI" TargetMode="External"/><Relationship Id="rId2320" Type="http://schemas.openxmlformats.org/officeDocument/2006/relationships/hyperlink" Target="https://www.assets.signify.com/is/content/Signify/929002695602_EU.cs_CZ.PROF.FP" TargetMode="External"/><Relationship Id="rId2558" Type="http://schemas.openxmlformats.org/officeDocument/2006/relationships/hyperlink" Target="https://www.assets.signify.com/is/image/Signify/LED_ST64_40W_1800K_E27_NDSRT_Amber_1PF-SPP?$highres$" TargetMode="External"/><Relationship Id="rId2765" Type="http://schemas.openxmlformats.org/officeDocument/2006/relationships/hyperlink" Target="https://www.assets.signify.com/is/content/Signify/929002966802_EU.cs_CZ.PROF.FP" TargetMode="External"/><Relationship Id="rId2972" Type="http://schemas.openxmlformats.org/officeDocument/2006/relationships/hyperlink" Target="https://www.assets.signify.com/is/content/Signify/929003078802_EU.cs_CZ.PROF.FP" TargetMode="External"/><Relationship Id="rId3609" Type="http://schemas.openxmlformats.org/officeDocument/2006/relationships/hyperlink" Target="https://www.assets.signify.com/is/image/Signify/GPPR1_SND_PHL?$highres$" TargetMode="External"/><Relationship Id="rId737" Type="http://schemas.openxmlformats.org/officeDocument/2006/relationships/hyperlink" Target="https://www.assets.signify.com/is/content/Signify/911401815587_EU.cs_CZ.PROF.FP" TargetMode="External"/><Relationship Id="rId944" Type="http://schemas.openxmlformats.org/officeDocument/2006/relationships/hyperlink" Target="https://www.assets.signify.com/is/image/Signify/Ledinaire-Highbay-BY021P-BY022P-G3-SPP?$highres$" TargetMode="External"/><Relationship Id="rId1367" Type="http://schemas.openxmlformats.org/officeDocument/2006/relationships/hyperlink" Target="https://www.assets.signify.com/is/image/Signify/PILA_Waterproof%20Classic%20TW%201200%2045C?$highres$" TargetMode="External"/><Relationship Id="rId1574" Type="http://schemas.openxmlformats.org/officeDocument/2006/relationships/hyperlink" Target="https://www.assets.signify.com/is/content/Signify/929003756802_EU.cs_CZ.PROF.FP" TargetMode="External"/><Relationship Id="rId1781" Type="http://schemas.openxmlformats.org/officeDocument/2006/relationships/hyperlink" Target="https://www.assets.signify.com/is/image/Signify/LEDtube_PRO_1200mm_12W_G13_850_1800lm-SPP?$highres$" TargetMode="External"/><Relationship Id="rId2418" Type="http://schemas.openxmlformats.org/officeDocument/2006/relationships/hyperlink" Target="https://www.assets.signify.com/is/content/Signify/929003799102_EU.cs_CZ.PROF.FP" TargetMode="External"/><Relationship Id="rId2625" Type="http://schemas.openxmlformats.org/officeDocument/2006/relationships/hyperlink" Target="https://www.assets.signify.com/is/content/Signify/929002306202_EU.cs_CZ.PROF.FP" TargetMode="External"/><Relationship Id="rId2832" Type="http://schemas.openxmlformats.org/officeDocument/2006/relationships/hyperlink" Target="https://www.assets.signify.com/is/image/Signify/LEDClassic-50W-GU10-WW-36D-DIM-UE-SRT4-RTP?$highres$" TargetMode="External"/><Relationship Id="rId73" Type="http://schemas.openxmlformats.org/officeDocument/2006/relationships/hyperlink" Target="https://www.assets.signify.com/is/content/Signify/929003165332_EU.cs_CZ.PROF.FP" TargetMode="External"/><Relationship Id="rId804" Type="http://schemas.openxmlformats.org/officeDocument/2006/relationships/hyperlink" Target="https://www.assets.signify.com/is/content/Signify/Ledinaire_Waterproof_WT060C-MI_v2023%2003" TargetMode="External"/><Relationship Id="rId1227" Type="http://schemas.openxmlformats.org/officeDocument/2006/relationships/hyperlink" Target="https://www.assets.signify.com/is/content/Signify/912300060466_EU.cs_CZ.PROF.FP" TargetMode="External"/><Relationship Id="rId1434" Type="http://schemas.openxmlformats.org/officeDocument/2006/relationships/hyperlink" Target="https://www.assets.signify.com/is/content/Signify/929003730902_EU.cs_CZ.PROF.FP" TargetMode="External"/><Relationship Id="rId1641" Type="http://schemas.openxmlformats.org/officeDocument/2006/relationships/hyperlink" Target="https://www.assets.signify.com/is/content/Signify/LEDtube_PLL_HF_1_Installation_Guide-INI" TargetMode="External"/><Relationship Id="rId1879" Type="http://schemas.openxmlformats.org/officeDocument/2006/relationships/hyperlink" Target="https://www.assets.signify.com/is/content/Signify/online-QIG-for-324166166411-MAS-LEDtube-installation-guide-INI" TargetMode="External"/><Relationship Id="rId3094" Type="http://schemas.openxmlformats.org/officeDocument/2006/relationships/hyperlink" Target="https://www.assets.signify.com/is/content/Signify/929003790802_EU.cs_CZ.PROF.FP" TargetMode="External"/><Relationship Id="rId1501" Type="http://schemas.openxmlformats.org/officeDocument/2006/relationships/hyperlink" Target="https://www.assets.signify.com/is/content/Signify/LED-TForce-Core-LED-HPL-E27-QIG" TargetMode="External"/><Relationship Id="rId1739" Type="http://schemas.openxmlformats.org/officeDocument/2006/relationships/hyperlink" Target="https://www.assets.signify.com/is/image/Signify/LEDtube_600-1200mm_PP?$highres$" TargetMode="External"/><Relationship Id="rId1946" Type="http://schemas.openxmlformats.org/officeDocument/2006/relationships/hyperlink" Target="https://www.assets.signify.com/is/image/Signify/PILA-LEDtube-UO-T8-20240829-RTP?$highres$" TargetMode="External"/><Relationship Id="rId3399" Type="http://schemas.openxmlformats.org/officeDocument/2006/relationships/hyperlink" Target="https://www.assets.signify.com/is/content/Signify/928087905130_EU.cs_CZ.PROF.FP" TargetMode="External"/><Relationship Id="rId1806" Type="http://schemas.openxmlformats.org/officeDocument/2006/relationships/hyperlink" Target="https://www.assets.signify.com/is/content/Signify/929001307102_EU.cs_CZ.PROF.FP" TargetMode="External"/><Relationship Id="rId3161" Type="http://schemas.openxmlformats.org/officeDocument/2006/relationships/hyperlink" Target="https://www.assets.signify.com/is/image/Signify/LPPR1_PLSBLB_0001?$highres$" TargetMode="External"/><Relationship Id="rId3259" Type="http://schemas.openxmlformats.org/officeDocument/2006/relationships/hyperlink" Target="https://www.assets.signify.com/is/image/Signify/lppr1_son-tpia_plus_e40?$highres$" TargetMode="External"/><Relationship Id="rId3466" Type="http://schemas.openxmlformats.org/officeDocument/2006/relationships/hyperlink" Target="https://www.assets.signify.com/is/image/Signify/HF-P_258_TL-D_III_IDC_PP?$highres$" TargetMode="External"/><Relationship Id="rId387" Type="http://schemas.openxmlformats.org/officeDocument/2006/relationships/hyperlink" Target="https://www.assets.signify.com/is/image/Signify/CoreLine-panel-G6-W60L60-RTP?$highres$" TargetMode="External"/><Relationship Id="rId594" Type="http://schemas.openxmlformats.org/officeDocument/2006/relationships/hyperlink" Target="https://www.assets.signify.com/is/content/Signify/911401841887_EU.cs_CZ.PROF.FP" TargetMode="External"/><Relationship Id="rId2068" Type="http://schemas.openxmlformats.org/officeDocument/2006/relationships/hyperlink" Target="https://www.assets.signify.com/is/image/Signify/ESSENTIAL_LEDtube_8_16W_G5_830_865_APR-SPP?$highres$" TargetMode="External"/><Relationship Id="rId227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021" Type="http://schemas.openxmlformats.org/officeDocument/2006/relationships/hyperlink" Target="https://www.assets.signify.com/is/image/Signify/LEDspot_35W_GU5-3_827_36D_VLE-SPP?$highres$" TargetMode="External"/><Relationship Id="rId3119" Type="http://schemas.openxmlformats.org/officeDocument/2006/relationships/hyperlink" Target="https://www.assets.signify.com/is/content/Signify/929001353602_EU.cs_CZ.PROF.FP" TargetMode="External"/><Relationship Id="rId3326" Type="http://schemas.openxmlformats.org/officeDocument/2006/relationships/hyperlink" Target="https://www.assets.signify.com/is/image/Signify/lppr1_cdo-et_e40?$highres$" TargetMode="External"/><Relationship Id="rId247" Type="http://schemas.openxmlformats.org/officeDocument/2006/relationships/hyperlink" Target="https://www.assets.signify.com/is/content/Signify/EM150B-REC-1S-OA-CO-UI" TargetMode="External"/><Relationship Id="rId899" Type="http://schemas.openxmlformats.org/officeDocument/2006/relationships/hyperlink" Target="https://www.assets.signify.com/is/content/Signify/911401842282_EU.cs_CZ.PROF.FP" TargetMode="External"/><Relationship Id="rId1084" Type="http://schemas.openxmlformats.org/officeDocument/2006/relationships/hyperlink" Target="https://www.assets.signify.com/is/content/Signify/911401556945_EU.cs_CZ.PROF.FP" TargetMode="External"/><Relationship Id="rId2482" Type="http://schemas.openxmlformats.org/officeDocument/2006/relationships/hyperlink" Target="https://www.assets.signify.com/is/content/Signify/929002026402_EU.cs_CZ.PROF.FP" TargetMode="External"/><Relationship Id="rId2787" Type="http://schemas.openxmlformats.org/officeDocument/2006/relationships/hyperlink" Target="https://www.assets.signify.com/is/image/Signify/LED_T25_E14_WW_C1_POS1-SPP?$highres$" TargetMode="External"/><Relationship Id="rId3533" Type="http://schemas.openxmlformats.org/officeDocument/2006/relationships/hyperlink" Target="https://www.assets.signify.com/is/image/Signify/GPPR1_MTL-LH_0001?$highres$" TargetMode="External"/><Relationship Id="rId107" Type="http://schemas.openxmlformats.org/officeDocument/2006/relationships/hyperlink" Target="https://www.assets.signify.com/is/content/Signify/911401805980_EU.cs_CZ.PROF.FP" TargetMode="External"/><Relationship Id="rId454" Type="http://schemas.openxmlformats.org/officeDocument/2006/relationships/hyperlink" Target="https://www.assets.signify.com/is/content/Signify/911401891685_EU.cs_CZ.PROF.FP" TargetMode="External"/><Relationship Id="rId661" Type="http://schemas.openxmlformats.org/officeDocument/2006/relationships/hyperlink" Target="https://www.assets.signify.com/is/image/Signify/CoreLine_Waterproof_WT120C%20G2%20L1200%20PSU%20-%20SPP?$highres$" TargetMode="External"/><Relationship Id="rId759" Type="http://schemas.openxmlformats.org/officeDocument/2006/relationships/hyperlink" Target="https://www.assets.signify.com/is/content/Signify/911401535591_EU.cs_CZ.PROF.FP" TargetMode="External"/><Relationship Id="rId966" Type="http://schemas.openxmlformats.org/officeDocument/2006/relationships/hyperlink" Target="https://www.assets.signify.com/is/image/Signify/CoreLineHighbay_Gen5_BY121P-SPP?$highres$" TargetMode="External"/><Relationship Id="rId1291" Type="http://schemas.openxmlformats.org/officeDocument/2006/relationships/hyperlink" Target="https://www.assets.signify.com/is/image/Signify/CoreLine_Malaga_LED-BRP101-SPP?$highres$" TargetMode="External"/><Relationship Id="rId1389" Type="http://schemas.openxmlformats.org/officeDocument/2006/relationships/hyperlink" Target="https://www.assets.signify.com/is/content/Signify/911401814583_EU.cs_CZ.PROF.FP" TargetMode="External"/><Relationship Id="rId1596" Type="http://schemas.openxmlformats.org/officeDocument/2006/relationships/hyperlink" Target="https://www.assets.signify.com/is/content/Signify/online-QIG-for-324165132934-Installation-INI" TargetMode="External"/><Relationship Id="rId2135" Type="http://schemas.openxmlformats.org/officeDocument/2006/relationships/hyperlink" Target="https://www.assets.signify.com/is/image/Signify/LEDtube_MAS_G5-SPP?$highres$" TargetMode="External"/><Relationship Id="rId234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647" Type="http://schemas.openxmlformats.org/officeDocument/2006/relationships/hyperlink" Target="https://www.assets.signify.com/is/image/Signify/LEDbulb_A65_E27_FR_P1-SPP?$highres$" TargetMode="External"/><Relationship Id="rId2994" Type="http://schemas.openxmlformats.org/officeDocument/2006/relationships/hyperlink" Target="https://www.assets.signify.com/is/image/Signify/LEDspots_MAS_MR16_GU5_3-SPP?$highres$" TargetMode="External"/><Relationship Id="rId3600" Type="http://schemas.openxmlformats.org/officeDocument/2006/relationships/hyperlink" Target="https://www.assets.signify.com/is/image/Signify/GPPR1_BHD-HP_PHL?$highres$" TargetMode="External"/><Relationship Id="rId314" Type="http://schemas.openxmlformats.org/officeDocument/2006/relationships/hyperlink" Target="https://www.assets.signify.com/is/image/Signify/3_circuit_Square-ZRS750_TCPR_WH-AP?$highres$" TargetMode="External"/><Relationship Id="rId521" Type="http://schemas.openxmlformats.org/officeDocument/2006/relationships/hyperlink" Target="https://www.assets.signify.com/is/image/Signify/RC159Z-SME-2-WH-Suspension-set?$highres$" TargetMode="External"/><Relationship Id="rId619" Type="http://schemas.openxmlformats.org/officeDocument/2006/relationships/hyperlink" Target="https://www.assets.signify.com/is/content/Signify/Installation-instructions-CoreLine-surface-mounted-Gen4" TargetMode="External"/><Relationship Id="rId1151" Type="http://schemas.openxmlformats.org/officeDocument/2006/relationships/hyperlink" Target="https://www.assets.signify.com/is/content/Signify/MI-Coreline-Highbay-G6-PSD-PSU" TargetMode="External"/><Relationship Id="rId1249" Type="http://schemas.openxmlformats.org/officeDocument/2006/relationships/hyperlink" Target="https://www.assets.signify.com/is/content/Signify/Mounting-instruction-Ledinaire-Floodlight-All-in-SWB" TargetMode="External"/><Relationship Id="rId2202" Type="http://schemas.openxmlformats.org/officeDocument/2006/relationships/hyperlink" Target="https://www.assets.signify.com/is/image/Signify/CorePro-LEDtube-HF-1500mm-RTP?$highres$" TargetMode="External"/><Relationship Id="rId2854" Type="http://schemas.openxmlformats.org/officeDocument/2006/relationships/hyperlink" Target="https://www.assets.signify.com/is/content/Signify/929001347402_EU.cs_CZ.PROF.FP" TargetMode="External"/><Relationship Id="rId95" Type="http://schemas.openxmlformats.org/officeDocument/2006/relationships/hyperlink" Target="https://www.assets.signify.com/is/content/Signify/911401551032_EU.cs_CZ.PROF.FP" TargetMode="External"/><Relationship Id="rId826" Type="http://schemas.openxmlformats.org/officeDocument/2006/relationships/hyperlink" Target="https://www.assets.signify.com/is/content/Signify/Manual-Instruction-WT120C-G2-high-lumen-v202404" TargetMode="External"/><Relationship Id="rId1011" Type="http://schemas.openxmlformats.org/officeDocument/2006/relationships/hyperlink" Target="https://www.assets.signify.com/is/image/Signify/CL-HB-G6-BY120P-PSU-PSD-RTP?$highres$" TargetMode="External"/><Relationship Id="rId1109" Type="http://schemas.openxmlformats.org/officeDocument/2006/relationships/hyperlink" Target="https://www.assets.signify.com/is/content/Signify/Coreline-Highbay-G5-MI-PSU-PSD" TargetMode="External"/><Relationship Id="rId1456" Type="http://schemas.openxmlformats.org/officeDocument/2006/relationships/hyperlink" Target="https://www.assets.signify.com/is/content/Signify/929003467212_EU.cs_CZ.PROF.FP" TargetMode="External"/><Relationship Id="rId1663" Type="http://schemas.openxmlformats.org/officeDocument/2006/relationships/hyperlink" Target="https://www.assets.signify.com/is/content/Signify/929003592802_EU.cs_CZ.PROF.FP" TargetMode="External"/><Relationship Id="rId1870" Type="http://schemas.openxmlformats.org/officeDocument/2006/relationships/hyperlink" Target="https://www.assets.signify.com/is/content/Signify/929002446302_EU.cs_CZ.PROF.FP" TargetMode="External"/><Relationship Id="rId1968" Type="http://schemas.openxmlformats.org/officeDocument/2006/relationships/hyperlink" Target="https://www.assets.signify.com/is/content/Signify/929003553602_EU.cs_CZ.PROF.FP" TargetMode="External"/><Relationship Id="rId2507" Type="http://schemas.openxmlformats.org/officeDocument/2006/relationships/hyperlink" Target="https://www.assets.signify.com/is/image/Signify/LED_classic_A67_E27_FR-POS2A-SPP?$highres$" TargetMode="External"/><Relationship Id="rId2714" Type="http://schemas.openxmlformats.org/officeDocument/2006/relationships/hyperlink" Target="https://www.assets.signify.com/is/image/Signify/LEDcandle_25W_E14_827_FR_P45-SPP?$highres$" TargetMode="External"/><Relationship Id="rId2921" Type="http://schemas.openxmlformats.org/officeDocument/2006/relationships/hyperlink" Target="https://www.assets.signify.com/is/image/Signify/LEDSpots_PAR16_GU10-SPP?$highres$" TargetMode="External"/><Relationship Id="rId1316" Type="http://schemas.openxmlformats.org/officeDocument/2006/relationships/hyperlink" Target="https://www.assets.signify.com/is/content/Signify/911401663403_EU.cs_CZ.PROF.FP" TargetMode="External"/><Relationship Id="rId1523" Type="http://schemas.openxmlformats.org/officeDocument/2006/relationships/hyperlink" Target="https://www.assets.signify.com/is/image/Signify/LEDTrueForce_Others_E27_42W-SPP?$highres$" TargetMode="External"/><Relationship Id="rId1730" Type="http://schemas.openxmlformats.org/officeDocument/2006/relationships/hyperlink" Target="https://www.assets.signify.com/is/content/Signify/929002210902_EU.cs_CZ.PROF.FP" TargetMode="External"/><Relationship Id="rId3183" Type="http://schemas.openxmlformats.org/officeDocument/2006/relationships/hyperlink" Target="https://www.assets.signify.com/is/image/Signify/LPPR1_TL-DCOL_GREEN_G13?$highres$" TargetMode="External"/><Relationship Id="rId3390" Type="http://schemas.openxmlformats.org/officeDocument/2006/relationships/hyperlink" Target="https://www.assets.signify.com/is/content/Signify/928191805131_EU.cs_CZ.PROF.FP" TargetMode="External"/><Relationship Id="rId22" Type="http://schemas.openxmlformats.org/officeDocument/2006/relationships/hyperlink" Target="https://www.assets.signify.com/is/image/Signify/CLDN-DN142B-WR-150-SPP?$highres$" TargetMode="External"/><Relationship Id="rId1828" Type="http://schemas.openxmlformats.org/officeDocument/2006/relationships/hyperlink" Target="https://www.assets.signify.com/is/content/Signify/929002021202_EU.cs_CZ.PROF.FP" TargetMode="External"/><Relationship Id="rId3043" Type="http://schemas.openxmlformats.org/officeDocument/2006/relationships/hyperlink" Target="https://www.assets.signify.com/is/image/Signify/MAS_LEDspotLV_D_20_100W_827_AR111_40D-SPP?$highres$" TargetMode="External"/><Relationship Id="rId3250" Type="http://schemas.openxmlformats.org/officeDocument/2006/relationships/hyperlink" Target="https://www.assets.signify.com/is/content/Signify/928150719835_EU.cs_CZ.PROF.FP" TargetMode="External"/><Relationship Id="rId3488" Type="http://schemas.openxmlformats.org/officeDocument/2006/relationships/hyperlink" Target="https://www.assets.signify.com/is/content/Signify/913700624366_EU.cs_CZ.PROF.FP" TargetMode="External"/><Relationship Id="rId171" Type="http://schemas.openxmlformats.org/officeDocument/2006/relationships/hyperlink" Target="https://www.assets.signify.com/is/content/Signify/CoreLine_Downlight_DN142B_Installation_Instructions_PSD" TargetMode="External"/><Relationship Id="rId2297" Type="http://schemas.openxmlformats.org/officeDocument/2006/relationships/hyperlink" Target="https://www.assets.signify.com/is/image/Signify/CorePro_LEDstrip_5M-SPP?$highres$" TargetMode="External"/><Relationship Id="rId3348" Type="http://schemas.openxmlformats.org/officeDocument/2006/relationships/hyperlink" Target="https://www.assets.signify.com/is/image/Signify/LPPR1_CDM-T_0005?$highres$" TargetMode="External"/><Relationship Id="rId3555" Type="http://schemas.openxmlformats.org/officeDocument/2006/relationships/hyperlink" Target="https://www.assets.signify.com/is/content/Signify/913712008866_EU.cs_CZ.PROF.FP" TargetMode="External"/><Relationship Id="rId269" Type="http://schemas.openxmlformats.org/officeDocument/2006/relationships/hyperlink" Target="https://www.assets.signify.com/is/image/Signify/CLWM-WL140V-WM-SPP?$highres$" TargetMode="External"/><Relationship Id="rId476" Type="http://schemas.openxmlformats.org/officeDocument/2006/relationships/hyperlink" Target="https://www.assets.signify.com/is/content/Signify/Ledinaire-panel-G5-Mounting-Instructions-Flywire-Finalv4" TargetMode="External"/><Relationship Id="rId683" Type="http://schemas.openxmlformats.org/officeDocument/2006/relationships/hyperlink" Target="https://www.assets.signify.com/is/image/Signify/CoreLine_Waterproof_WT120C%20G2%20PCU%20-%20SPP?$highres$" TargetMode="External"/><Relationship Id="rId890" Type="http://schemas.openxmlformats.org/officeDocument/2006/relationships/hyperlink" Target="https://www.assets.signify.com/is/image/Signify/Coreline%20Batten%20G3_%20BN126C%20PSU%20-%20SPP02?$highres$" TargetMode="External"/><Relationship Id="rId2157" Type="http://schemas.openxmlformats.org/officeDocument/2006/relationships/hyperlink" Target="https://www.assets.signify.com/is/content/Signify/929001391002_EU.cs_CZ.PROF.FP" TargetMode="External"/><Relationship Id="rId2364" Type="http://schemas.openxmlformats.org/officeDocument/2006/relationships/hyperlink" Target="https://www.assets.signify.com/is/image/Signify/LED_CLA_60W_A60_E27_4000K_CL_UE_SRT4-SPP?$highres$" TargetMode="External"/><Relationship Id="rId2571" Type="http://schemas.openxmlformats.org/officeDocument/2006/relationships/hyperlink" Target="https://www.assets.signify.com/is/content/Signify/CZ.cs_CZ.8720169191235" TargetMode="External"/><Relationship Id="rId3110" Type="http://schemas.openxmlformats.org/officeDocument/2006/relationships/hyperlink" Target="https://www.assets.signify.com/is/image/Signify/LEDspot_R7S_230V-SPP?$highres$" TargetMode="External"/><Relationship Id="rId3208" Type="http://schemas.openxmlformats.org/officeDocument/2006/relationships/hyperlink" Target="https://www.assets.signify.com/is/image/Signify/LPPR1_TL-MINI?$highres$" TargetMode="External"/><Relationship Id="rId3415" Type="http://schemas.openxmlformats.org/officeDocument/2006/relationships/hyperlink" Target="https://www.assets.signify.com/is/content/Signify/928191205331_EU.cs_CZ.PROF.FP" TargetMode="External"/><Relationship Id="rId129" Type="http://schemas.openxmlformats.org/officeDocument/2006/relationships/hyperlink" Target="https://www.assets.signify.com/is/content/Signify/911401810584_EU.cs_CZ.PROF.FP" TargetMode="External"/><Relationship Id="rId336" Type="http://schemas.openxmlformats.org/officeDocument/2006/relationships/hyperlink" Target="https://www.assets.signify.com/is/content/Signify/910502558818_EU.cs_CZ.PROF.FP" TargetMode="External"/><Relationship Id="rId543" Type="http://schemas.openxmlformats.org/officeDocument/2006/relationships/hyperlink" Target="https://www.assets.signify.com/is/content/Signify/911401808087_EU.cs_CZ.PROF.FP" TargetMode="External"/><Relationship Id="rId988" Type="http://schemas.openxmlformats.org/officeDocument/2006/relationships/hyperlink" Target="https://www.assets.signify.com/is/image/Signify/CoreLineHighbay_Gen5_BY122P-SPP?$highres$" TargetMode="External"/><Relationship Id="rId1173" Type="http://schemas.openxmlformats.org/officeDocument/2006/relationships/hyperlink" Target="https://www.assets.signify.com/is/image/Signify/Ledinaire-Floodlight-BVP167-10W-MDU-All-in-RTP?$highres$" TargetMode="External"/><Relationship Id="rId1380" Type="http://schemas.openxmlformats.org/officeDocument/2006/relationships/hyperlink" Target="https://www.assets.signify.com/is/image/Signify/BVP008%20-%2030W%20and%2050W?$highres$" TargetMode="External"/><Relationship Id="rId2017" Type="http://schemas.openxmlformats.org/officeDocument/2006/relationships/hyperlink" Target="https://www.assets.signify.com/is/content/Signify/929002997502_EU.cs_CZ.PROF.FP" TargetMode="External"/><Relationship Id="rId2224" Type="http://schemas.openxmlformats.org/officeDocument/2006/relationships/hyperlink" Target="https://www.assets.signify.com/is/content/Signify/LEDtube-Installation-Guide-HF-2-INI" TargetMode="External"/><Relationship Id="rId2669" Type="http://schemas.openxmlformats.org/officeDocument/2006/relationships/hyperlink" Target="https://www.assets.signify.com/is/image/Signify/LED_classic_25W_P45_E14_CL_WGD90_SRT4_1-SPP?$highres$" TargetMode="External"/><Relationship Id="rId2876" Type="http://schemas.openxmlformats.org/officeDocument/2006/relationships/hyperlink" Target="https://www.assets.signify.com/is/image/Signify/LEDspots-VLE-D-650lm-GU10-930-120D-RTP?$highres$" TargetMode="External"/><Relationship Id="rId403" Type="http://schemas.openxmlformats.org/officeDocument/2006/relationships/hyperlink" Target="https://www.assets.signify.com/is/image/Signify/CoreLine-panel-G6-W60L60-IP65-IP20-RTP?$highres$" TargetMode="External"/><Relationship Id="rId750" Type="http://schemas.openxmlformats.org/officeDocument/2006/relationships/hyperlink" Target="https://www.assets.signify.com/is/content/Signify/911401823980_EU.cs_CZ.PROF.FP" TargetMode="External"/><Relationship Id="rId848" Type="http://schemas.openxmlformats.org/officeDocument/2006/relationships/hyperlink" Target="https://www.assets.signify.com/is/content/Signify/Installation%20instruction_CoreLine%20waterproof%20WT120C%20standard_2023%2005" TargetMode="External"/><Relationship Id="rId1033" Type="http://schemas.openxmlformats.org/officeDocument/2006/relationships/hyperlink" Target="https://www.assets.signify.com/is/content/Signify/911401671107_EU.cs_CZ.PROF.FP" TargetMode="External"/><Relationship Id="rId1478" Type="http://schemas.openxmlformats.org/officeDocument/2006/relationships/hyperlink" Target="https://www.assets.signify.com/is/image/Signify/LED-TForce-Core-LED-HPL-24-5W-E27-FR-RTP?$highres$" TargetMode="External"/><Relationship Id="rId1685" Type="http://schemas.openxmlformats.org/officeDocument/2006/relationships/hyperlink" Target="https://www.assets.signify.com/is/image/Signify/LEDtube_COR_PLT_6_5W_GX24Q2-SPP?$highres$" TargetMode="External"/><Relationship Id="rId1892" Type="http://schemas.openxmlformats.org/officeDocument/2006/relationships/hyperlink" Target="https://www.assets.signify.com/is/content/Signify/online-QIG-for-324166166411-MAS-LEDtube-installation-guide-INI" TargetMode="External"/><Relationship Id="rId2431" Type="http://schemas.openxmlformats.org/officeDocument/2006/relationships/hyperlink" Target="https://www.assets.signify.com/is/image/Signify/LED_BulbsBulb_A67_100W_1521lm_2700K_E27_NDFrosted-SPP?$highres$" TargetMode="External"/><Relationship Id="rId2529" Type="http://schemas.openxmlformats.org/officeDocument/2006/relationships/hyperlink" Target="https://www.assets.signify.com/is/content/Signify/CZ.cs_CZ.8718699764678" TargetMode="External"/><Relationship Id="rId2736" Type="http://schemas.openxmlformats.org/officeDocument/2006/relationships/hyperlink" Target="https://www.assets.signify.com/is/content/Signify/929002028592_EU.cs_CZ.PROF.FP" TargetMode="External"/><Relationship Id="rId610" Type="http://schemas.openxmlformats.org/officeDocument/2006/relationships/hyperlink" Target="https://www.assets.signify.com/is/content/Signify/MI-SM065C-Ledinaire-surface-mounted-2024" TargetMode="External"/><Relationship Id="rId708" Type="http://schemas.openxmlformats.org/officeDocument/2006/relationships/hyperlink" Target="https://www.assets.signify.com/is/image/Signify/Ledinaire_Tube_Hsng_1LMP_SPP-01?$highres$" TargetMode="External"/><Relationship Id="rId915" Type="http://schemas.openxmlformats.org/officeDocument/2006/relationships/hyperlink" Target="https://www.assets.signify.com/is/content/Signify/911401834784_EU.cs_CZ.PROF.FP" TargetMode="External"/><Relationship Id="rId1240" Type="http://schemas.openxmlformats.org/officeDocument/2006/relationships/hyperlink" Target="https://www.assets.signify.com/is/content/Signify/912300023663_EU.cs_CZ.PROF.FP" TargetMode="External"/><Relationship Id="rId1338" Type="http://schemas.openxmlformats.org/officeDocument/2006/relationships/hyperlink" Target="https://www.assets.signify.com/is/image/Signify/2-Img31754-20W%20IP54?$highres$" TargetMode="External"/><Relationship Id="rId1545" Type="http://schemas.openxmlformats.org/officeDocument/2006/relationships/hyperlink" Target="https://www.assets.signify.com/is/image/Signify/LEDTForce_Core_Tshape_E27_FR_2-SPP?$highres$" TargetMode="External"/><Relationship Id="rId2943" Type="http://schemas.openxmlformats.org/officeDocument/2006/relationships/hyperlink" Target="https://www.assets.signify.com/is/content/Signify/929001218202_EU.cs_CZ.PROF.FP" TargetMode="External"/><Relationship Id="rId1100" Type="http://schemas.openxmlformats.org/officeDocument/2006/relationships/hyperlink" Target="https://www.assets.signify.com/is/content/Signify/911401558745_EU.cs_CZ.PROF.FP" TargetMode="External"/><Relationship Id="rId1405" Type="http://schemas.openxmlformats.org/officeDocument/2006/relationships/hyperlink" Target="https://www.assets.signify.com/is/image/Signify/LED-MAS-SON-T-UE-M-28-5W-727-E27-RTP?$highres$" TargetMode="External"/><Relationship Id="rId1752" Type="http://schemas.openxmlformats.org/officeDocument/2006/relationships/hyperlink" Target="https://www.assets.signify.com/is/image/Signify/SPPR1_MLED_APR_0014?$highres$" TargetMode="External"/><Relationship Id="rId2803" Type="http://schemas.openxmlformats.org/officeDocument/2006/relationships/hyperlink" Target="https://www.assets.signify.com/is/image/Signify/LED_Classic_100W_PAR38_WW_25D_D_1PF_4_S-SPP?$highres$" TargetMode="External"/><Relationship Id="rId44" Type="http://schemas.openxmlformats.org/officeDocument/2006/relationships/hyperlink" Target="https://www.assets.signify.com/is/image/Signify/RS071B_5S_BK-SPP?$highres$" TargetMode="External"/><Relationship Id="rId1612" Type="http://schemas.openxmlformats.org/officeDocument/2006/relationships/hyperlink" Target="https://www.assets.signify.com/is/image/Signify/CorePro-LED-PLC-4P-G24q-RTP?$highres$" TargetMode="External"/><Relationship Id="rId1917" Type="http://schemas.openxmlformats.org/officeDocument/2006/relationships/hyperlink" Target="https://www.assets.signify.com/is/content/Signify/online-QIG-for-324166183191-Corepro-LEDtube-INI" TargetMode="External"/><Relationship Id="rId3065" Type="http://schemas.openxmlformats.org/officeDocument/2006/relationships/hyperlink" Target="https://www.assets.signify.com/is/content/Signify/929003478702_EU.cs_CZ.PROF.FP" TargetMode="External"/><Relationship Id="rId3272" Type="http://schemas.openxmlformats.org/officeDocument/2006/relationships/hyperlink" Target="https://www.assets.signify.com/is/image/Signify/lppr1_sontapia_plus-xtra_e27?$highres$" TargetMode="External"/><Relationship Id="rId193" Type="http://schemas.openxmlformats.org/officeDocument/2006/relationships/hyperlink" Target="https://www.assets.signify.com/is/content/Signify/127075007928_Release_CoreLine%20Recessed%20Spot%20gen2_D78-1200lm%20PSR_manual" TargetMode="External"/><Relationship Id="rId498" Type="http://schemas.openxmlformats.org/officeDocument/2006/relationships/hyperlink" Target="https://www.assets.signify.com/is/content/Signify/CoreLine-panel-G6-Installation-Instructions-RC132V" TargetMode="External"/><Relationship Id="rId2081" Type="http://schemas.openxmlformats.org/officeDocument/2006/relationships/hyperlink" Target="https://www.assets.signify.com/is/content/Signify/929003734202_EU.cs_CZ.PROF.FP" TargetMode="External"/><Relationship Id="rId2179" Type="http://schemas.openxmlformats.org/officeDocument/2006/relationships/hyperlink" Target="https://www.assets.signify.com/is/content/Signify/LEDtube_Installation_Guide_HF_2-INI" TargetMode="External"/><Relationship Id="rId3132" Type="http://schemas.openxmlformats.org/officeDocument/2006/relationships/hyperlink" Target="https://www.assets.signify.com/is/image/Signify/LPPR1_ITUBAPE_E14_T25_CL?$highres$" TargetMode="External"/><Relationship Id="rId3577" Type="http://schemas.openxmlformats.org/officeDocument/2006/relationships/hyperlink" Target="https://www.assets.signify.com/is/image/Signify/BSN_50_K302_A2_ITS_230V-SPP?$highres$" TargetMode="External"/><Relationship Id="rId260" Type="http://schemas.openxmlformats.org/officeDocument/2006/relationships/hyperlink" Target="https://www.assets.signify.com/is/content/Signify/EM159C-WL-CM-EXIT-SIGN-UI" TargetMode="External"/><Relationship Id="rId2386" Type="http://schemas.openxmlformats.org/officeDocument/2006/relationships/hyperlink" Target="https://www.assets.signify.com/is/content/Signify/929003623302_EU.cs_CZ.PROF.FP" TargetMode="External"/><Relationship Id="rId2593" Type="http://schemas.openxmlformats.org/officeDocument/2006/relationships/hyperlink" Target="https://www.assets.signify.com/is/content/Signify/CZ.cs_CZ.8718699782733" TargetMode="External"/><Relationship Id="rId3437" Type="http://schemas.openxmlformats.org/officeDocument/2006/relationships/hyperlink" Target="https://www.assets.signify.com/is/image/Signify/LPPR1_CDMR111E_0001?$highres$" TargetMode="External"/><Relationship Id="rId120" Type="http://schemas.openxmlformats.org/officeDocument/2006/relationships/hyperlink" Target="https://www.assets.signify.com/is/content/Signify/929003322802_EU.cs_CZ.PROF.FP" TargetMode="External"/><Relationship Id="rId358" Type="http://schemas.openxmlformats.org/officeDocument/2006/relationships/hyperlink" Target="https://www.assets.signify.com/is/content/Signify/MI%20CoreLine%20Projector%20gen2_ST151T-INI%20Sep%202021" TargetMode="External"/><Relationship Id="rId565" Type="http://schemas.openxmlformats.org/officeDocument/2006/relationships/hyperlink" Target="https://www.assets.signify.com/is/image/Signify/Ledinaire-surface-mounted-SM065C-RTP?$highres$" TargetMode="External"/><Relationship Id="rId772" Type="http://schemas.openxmlformats.org/officeDocument/2006/relationships/hyperlink" Target="https://www.assets.signify.com/is/content/Signify/910505100072_EU.cs_CZ.PROF.FP" TargetMode="External"/><Relationship Id="rId1195" Type="http://schemas.openxmlformats.org/officeDocument/2006/relationships/hyperlink" Target="https://www.assets.signify.com/is/image/Signify/Coreline_tempo_large-BVP130-PP?$highres$" TargetMode="External"/><Relationship Id="rId2039" Type="http://schemas.openxmlformats.org/officeDocument/2006/relationships/hyperlink" Target="https://www.assets.signify.com/is/content/Signify/LEDtube_Installation_Guide_UN-INI" TargetMode="External"/><Relationship Id="rId2246" Type="http://schemas.openxmlformats.org/officeDocument/2006/relationships/hyperlink" Target="https://www.assets.signify.com/is/image/Signify/MAS_LEDstrip_5M-SPP?$highres$" TargetMode="External"/><Relationship Id="rId2453" Type="http://schemas.openxmlformats.org/officeDocument/2006/relationships/hyperlink" Target="https://www.assets.signify.com/is/image/Signify/LED_BulbsBulb_A67_100W_1521lm_2700K_E27_NDFrosted-SPP?$highres$" TargetMode="External"/><Relationship Id="rId2660" Type="http://schemas.openxmlformats.org/officeDocument/2006/relationships/hyperlink" Target="https://www.assets.signify.com/is/content/Signify/929003800702_EU.cs_CZ.PROF.FP" TargetMode="External"/><Relationship Id="rId2898" Type="http://schemas.openxmlformats.org/officeDocument/2006/relationships/hyperlink" Target="https://www.assets.signify.com/is/content/Signify/929004256102_EU.cs_CZ.PROF.FP" TargetMode="External"/><Relationship Id="rId3504" Type="http://schemas.openxmlformats.org/officeDocument/2006/relationships/hyperlink" Target="https://www.assets.signify.com/is/image/Signify/HF-P_154_155_TL5_HO_PL-L_III_IDC_PP?$highres$" TargetMode="External"/><Relationship Id="rId218" Type="http://schemas.openxmlformats.org/officeDocument/2006/relationships/hyperlink" Target="https://www.assets.signify.com/is/image/Signify/Emergency-Bulkhead-HO-EM154C-SPP?$highres$" TargetMode="External"/><Relationship Id="rId425" Type="http://schemas.openxmlformats.org/officeDocument/2006/relationships/hyperlink" Target="https://www.assets.signify.com/is/content/Signify/911401875585_EU.cs_CZ.PROF.FP" TargetMode="External"/><Relationship Id="rId632" Type="http://schemas.openxmlformats.org/officeDocument/2006/relationships/hyperlink" Target="https://www.assets.signify.com/is/image/Signify/L1200?$highres$" TargetMode="External"/><Relationship Id="rId1055" Type="http://schemas.openxmlformats.org/officeDocument/2006/relationships/hyperlink" Target="https://www.assets.signify.com/is/content/Signify/911401629808_EU.cs_CZ.PROF.FP" TargetMode="External"/><Relationship Id="rId1262" Type="http://schemas.openxmlformats.org/officeDocument/2006/relationships/hyperlink" Target="https://www.assets.signify.com/is/content/Signify/Mounting-instruction-Ledinaire-Floodlight-All-in-AWB" TargetMode="External"/><Relationship Id="rId2106" Type="http://schemas.openxmlformats.org/officeDocument/2006/relationships/hyperlink" Target="https://www.assets.signify.com/is/content/Signify/LEDtube_MAS_HO_Installation_Guide-INI" TargetMode="External"/><Relationship Id="rId2313" Type="http://schemas.openxmlformats.org/officeDocument/2006/relationships/hyperlink" Target="https://www.assets.signify.com/is/content/Signify/929002694902_EU.cs_CZ.PROF.FP" TargetMode="External"/><Relationship Id="rId2520" Type="http://schemas.openxmlformats.org/officeDocument/2006/relationships/hyperlink" Target="https://www.assets.signify.com/is/content/Signify/CZ.cs_CZ.8718699704148" TargetMode="External"/><Relationship Id="rId2758" Type="http://schemas.openxmlformats.org/officeDocument/2006/relationships/hyperlink" Target="https://www.assets.signify.com/is/image/Signify/LEDLustre_6_60W_E14_RCA-SPP?$highres$" TargetMode="External"/><Relationship Id="rId2965" Type="http://schemas.openxmlformats.org/officeDocument/2006/relationships/hyperlink" Target="https://www.assets.signify.com/is/image/Signify/LEDspot_50W_GU5-3_60D-SPP?$highres$" TargetMode="External"/><Relationship Id="rId937" Type="http://schemas.openxmlformats.org/officeDocument/2006/relationships/hyperlink" Target="https://www.assets.signify.com/is/content/Signify/MI-CoreLine-BN126C-All-in-combined-upgraded" TargetMode="External"/><Relationship Id="rId1122" Type="http://schemas.openxmlformats.org/officeDocument/2006/relationships/hyperlink" Target="https://www.assets.signify.com/is/content/Signify/Coreline-Highbay-G5-MI-PSU-PSD" TargetMode="External"/><Relationship Id="rId1567" Type="http://schemas.openxmlformats.org/officeDocument/2006/relationships/hyperlink" Target="https://www.assets.signify.com/is/content/Signify/LEDTForce_HPI_NC_Installation_Guide-INI" TargetMode="External"/><Relationship Id="rId1774" Type="http://schemas.openxmlformats.org/officeDocument/2006/relationships/hyperlink" Target="https://www.assets.signify.com/is/image/Signify/LEDtube_PRO_1200mm_12W_G13_850_1800lm-SPP?$highres$" TargetMode="External"/><Relationship Id="rId1981" Type="http://schemas.openxmlformats.org/officeDocument/2006/relationships/hyperlink" Target="https://www.assets.signify.com/is/content/Signify/LEDtube_Installation_Guide_HF_1-INI" TargetMode="External"/><Relationship Id="rId2618" Type="http://schemas.openxmlformats.org/officeDocument/2006/relationships/hyperlink" Target="https://www.assets.signify.com/is/image/Signify/LEDbulb_A65_E27_FR_P1-SPP?$highres$" TargetMode="External"/><Relationship Id="rId2825" Type="http://schemas.openxmlformats.org/officeDocument/2006/relationships/hyperlink" Target="https://www.assets.signify.com/is/content/Signify/929001891402_EU.cs_CZ.PROF.FP" TargetMode="External"/><Relationship Id="rId66" Type="http://schemas.openxmlformats.org/officeDocument/2006/relationships/hyperlink" Target="https://www.assets.signify.com/is/image/Signify/CoreLine_Recessed_Spot-RS141B_Adjustable_ALU-SPP?$highres$" TargetMode="External"/><Relationship Id="rId1427" Type="http://schemas.openxmlformats.org/officeDocument/2006/relationships/hyperlink" Target="https://www.assets.signify.com/is/image/Signify/LEDTForce_Core_road_Tshape_E40-SPP?$highres$" TargetMode="External"/><Relationship Id="rId1634" Type="http://schemas.openxmlformats.org/officeDocument/2006/relationships/hyperlink" Target="https://www.assets.signify.com/is/content/Signify/929003578902_EU.cs_CZ.PROF.FP" TargetMode="External"/><Relationship Id="rId1841" Type="http://schemas.openxmlformats.org/officeDocument/2006/relationships/hyperlink" Target="https://www.assets.signify.com/is/content/Signify/929002998102_EU.cs_CZ.PROF.FP" TargetMode="External"/><Relationship Id="rId3087" Type="http://schemas.openxmlformats.org/officeDocument/2006/relationships/hyperlink" Target="https://www.assets.signify.com/is/image/Signify/LED-40W-G9-WW-ND-3PF-6-DISC-RTP?$highres$" TargetMode="External"/><Relationship Id="rId3294" Type="http://schemas.openxmlformats.org/officeDocument/2006/relationships/hyperlink" Target="https://www.assets.signify.com/is/image/Signify/lppr1_mhn-la_1000w?$highres$" TargetMode="External"/><Relationship Id="rId1939" Type="http://schemas.openxmlformats.org/officeDocument/2006/relationships/hyperlink" Target="https://www.assets.signify.com/is/content/Signify/LEDtube_Installation_Guide-INI" TargetMode="External"/><Relationship Id="rId3599" Type="http://schemas.openxmlformats.org/officeDocument/2006/relationships/hyperlink" Target="https://www.assets.signify.com/is/image/Signify/GPPR1-BHL-HP-PHL?$highres$" TargetMode="External"/><Relationship Id="rId1701" Type="http://schemas.openxmlformats.org/officeDocument/2006/relationships/hyperlink" Target="https://www.assets.signify.com/is/content/Signify/LEDtube_PLT_Installation_Guide-INI" TargetMode="External"/><Relationship Id="rId3154" Type="http://schemas.openxmlformats.org/officeDocument/2006/relationships/hyperlink" Target="https://www.assets.signify.com/is/content/Signify/923801444210_EU.cs_CZ.PROF.FP" TargetMode="External"/><Relationship Id="rId3361" Type="http://schemas.openxmlformats.org/officeDocument/2006/relationships/hyperlink" Target="https://www.assets.signify.com/is/image/Signify/LPPR1_CDM-T-E_0004?$highres$" TargetMode="External"/><Relationship Id="rId3459" Type="http://schemas.openxmlformats.org/officeDocument/2006/relationships/hyperlink" Target="https://www.assets.signify.com/is/content/Signify/913713032266_EU.cs_CZ.PROF.FP" TargetMode="External"/><Relationship Id="rId282" Type="http://schemas.openxmlformats.org/officeDocument/2006/relationships/hyperlink" Target="https://www.assets.signify.com/is/content/Signify/CoreLine%20Wall-mounted%20WL140V%20Installation%20Instructions" TargetMode="External"/><Relationship Id="rId587" Type="http://schemas.openxmlformats.org/officeDocument/2006/relationships/hyperlink" Target="https://www.assets.signify.com/is/content/Signify/911401892185_EU.cs_CZ.PROF.FP" TargetMode="External"/><Relationship Id="rId2170" Type="http://schemas.openxmlformats.org/officeDocument/2006/relationships/hyperlink" Target="https://www.assets.signify.com/is/content/Signify/929003154002_EU.cs_CZ.PROF.FP" TargetMode="External"/><Relationship Id="rId2268" Type="http://schemas.openxmlformats.org/officeDocument/2006/relationships/hyperlink" Target="https://www.assets.signify.com/is/content/Signify/929002697602_EU.cs_CZ.PROF.FP" TargetMode="External"/><Relationship Id="rId3014" Type="http://schemas.openxmlformats.org/officeDocument/2006/relationships/hyperlink" Target="https://www.assets.signify.com/is/content/Signify/929002493602_EU.cs_CZ.PROF.FP" TargetMode="External"/><Relationship Id="rId3221" Type="http://schemas.openxmlformats.org/officeDocument/2006/relationships/hyperlink" Target="https://www.assets.signify.com/is/image/Signify/LPPR1_TL-X?$highres$" TargetMode="External"/><Relationship Id="rId3319" Type="http://schemas.openxmlformats.org/officeDocument/2006/relationships/hyperlink" Target="https://www.assets.signify.com/is/image/Signify/hpi-t_1000w_e40-spp?$highres$" TargetMode="External"/><Relationship Id="rId8" Type="http://schemas.openxmlformats.org/officeDocument/2006/relationships/hyperlink" Target="https://www.assets.signify.com/is/image/Signify/DN065B_G4_LED20_19W_D200_RD_update-SPP?$highres$" TargetMode="External"/><Relationship Id="rId142" Type="http://schemas.openxmlformats.org/officeDocument/2006/relationships/hyperlink" Target="https://www.assets.signify.com/is/content/Signify/911401810384_EU.cs_CZ.PROF.FP" TargetMode="External"/><Relationship Id="rId447" Type="http://schemas.openxmlformats.org/officeDocument/2006/relationships/hyperlink" Target="https://www.assets.signify.com/is/content/Signify/911401807187_EU.cs_CZ.PROF.FP" TargetMode="External"/><Relationship Id="rId794" Type="http://schemas.openxmlformats.org/officeDocument/2006/relationships/hyperlink" Target="https://www.assets.signify.com/is/content/Signify/911401807681_EU.cs_CZ.PROF.FP" TargetMode="External"/><Relationship Id="rId1077" Type="http://schemas.openxmlformats.org/officeDocument/2006/relationships/hyperlink" Target="https://www.assets.signify.com/is/content/Signify/911401554845_EU.cs_CZ.PROF.FP" TargetMode="External"/><Relationship Id="rId2030" Type="http://schemas.openxmlformats.org/officeDocument/2006/relationships/hyperlink" Target="https://www.assets.signify.com/is/content/Signify/929003648602_EU.cs_CZ.PROF.FP" TargetMode="External"/><Relationship Id="rId2128" Type="http://schemas.openxmlformats.org/officeDocument/2006/relationships/hyperlink" Target="https://www.assets.signify.com/is/image/Signify/LEDtube_1200mm_17W_G5-SPP?$highres$" TargetMode="External"/><Relationship Id="rId2475" Type="http://schemas.openxmlformats.org/officeDocument/2006/relationships/hyperlink" Target="https://www.assets.signify.com/is/image/Signify/LED_classic_G120_E27_FR_POS2-SPP?$highres$" TargetMode="External"/><Relationship Id="rId2682" Type="http://schemas.openxmlformats.org/officeDocument/2006/relationships/hyperlink" Target="https://www.assets.signify.com/is/content/Signify/929003012182_EU.cs_CZ.PROF.FP" TargetMode="External"/><Relationship Id="rId2987" Type="http://schemas.openxmlformats.org/officeDocument/2006/relationships/hyperlink" Target="https://www.assets.signify.com/is/image/Signify/LEDspot_MAS_50W_GU5_3_MR16_827_24D-SPP?$highres$" TargetMode="External"/><Relationship Id="rId3526" Type="http://schemas.openxmlformats.org/officeDocument/2006/relationships/hyperlink" Target="https://www.assets.signify.com/is/content/Signify/913700648666_EU.cs_CZ.PROF.FP" TargetMode="External"/><Relationship Id="rId654" Type="http://schemas.openxmlformats.org/officeDocument/2006/relationships/hyperlink" Target="https://www.assets.signify.com/is/image/Signify/CoreLine_Waterproof_WT120C%20G2%20PCU%20-%20SPP?$highres$" TargetMode="External"/><Relationship Id="rId861" Type="http://schemas.openxmlformats.org/officeDocument/2006/relationships/hyperlink" Target="https://www.assets.signify.com/is/content/Signify/Manual%20Instruction%20PMMA_%202022%2009%2021" TargetMode="External"/><Relationship Id="rId959" Type="http://schemas.openxmlformats.org/officeDocument/2006/relationships/hyperlink" Target="https://www.assets.signify.com/is/image/Signify/CoreLine%20High-bay%20Value_RefM_SPP?$highres$" TargetMode="External"/><Relationship Id="rId1284" Type="http://schemas.openxmlformats.org/officeDocument/2006/relationships/hyperlink" Target="https://www.assets.signify.com/is/content/Signify/MI-BVP085-Ledinaire-Solar-floodlight" TargetMode="External"/><Relationship Id="rId1491" Type="http://schemas.openxmlformats.org/officeDocument/2006/relationships/hyperlink" Target="https://www.assets.signify.com/is/content/Signify/929003731302_EU.cs_CZ.PROF.FP" TargetMode="External"/><Relationship Id="rId1589" Type="http://schemas.openxmlformats.org/officeDocument/2006/relationships/hyperlink" Target="https://www.assets.signify.com/is/content/Signify/929003757302_EU.cs_CZ.PROF.FP" TargetMode="External"/><Relationship Id="rId2335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42" Type="http://schemas.openxmlformats.org/officeDocument/2006/relationships/hyperlink" Target="https://www.assets.signify.com/is/content/Signify/929002025492_EU.cs_CZ.PROF.FP" TargetMode="External"/><Relationship Id="rId307" Type="http://schemas.openxmlformats.org/officeDocument/2006/relationships/hyperlink" Target="https://www.assets.signify.com/is/image/Signify/IPAC_RCS750i_0021?$highres$" TargetMode="External"/><Relationship Id="rId514" Type="http://schemas.openxmlformats.org/officeDocument/2006/relationships/hyperlink" Target="https://www.assets.signify.com/is/content/Signify/Installation-instructions-CoreLine-recessed-Gen4v2" TargetMode="External"/><Relationship Id="rId721" Type="http://schemas.openxmlformats.org/officeDocument/2006/relationships/hyperlink" Target="https://www.assets.signify.com/is/content/Signify/911401876780_EU.cs_CZ.PROF.FP" TargetMode="External"/><Relationship Id="rId1144" Type="http://schemas.openxmlformats.org/officeDocument/2006/relationships/hyperlink" Target="https://www.assets.signify.com/is/content/Signify/MI-Coreline-Highbay-G6-PSD-PSU" TargetMode="External"/><Relationship Id="rId1351" Type="http://schemas.openxmlformats.org/officeDocument/2006/relationships/hyperlink" Target="https://www.assets.signify.com/is/content/Signify/PILA-Wall-mounted-gen2-WL007C-Installation-Instructions" TargetMode="External"/><Relationship Id="rId1449" Type="http://schemas.openxmlformats.org/officeDocument/2006/relationships/hyperlink" Target="https://www.assets.signify.com/is/image/Signify/LED_Trueforce_LED_Road_58_35W_E27_others_Clear_730_ND-SPP?$highres$" TargetMode="External"/><Relationship Id="rId1796" Type="http://schemas.openxmlformats.org/officeDocument/2006/relationships/hyperlink" Target="https://www.assets.signify.com/is/image/Signify/LEDtube_PRO_1200mm_12W_G13_850_1800lm-SPP?$highres$" TargetMode="External"/><Relationship Id="rId2402" Type="http://schemas.openxmlformats.org/officeDocument/2006/relationships/hyperlink" Target="https://www.assets.signify.com/is/content/Signify/929003625102_EU.cs_CZ.PROF.FP" TargetMode="External"/><Relationship Id="rId2847" Type="http://schemas.openxmlformats.org/officeDocument/2006/relationships/hyperlink" Target="https://www.assets.signify.com/is/image/Signify/LEDspot_35W_GU10_25D-SPP?$highres$" TargetMode="External"/><Relationship Id="rId88" Type="http://schemas.openxmlformats.org/officeDocument/2006/relationships/hyperlink" Target="https://www.assets.signify.com/is/content/Signify/929003251632_EU.cs_CZ.PROF.FP" TargetMode="External"/><Relationship Id="rId819" Type="http://schemas.openxmlformats.org/officeDocument/2006/relationships/hyperlink" Target="https://www.assets.signify.com/is/content/Signify/Manual-Instruction-WT120C-G2-high-lumen-v202404" TargetMode="External"/><Relationship Id="rId1004" Type="http://schemas.openxmlformats.org/officeDocument/2006/relationships/hyperlink" Target="https://www.assets.signify.com/is/image/Signify/CL-HB-G6-BY122P-PSU-PSD-RTP?$highres$" TargetMode="External"/><Relationship Id="rId1211" Type="http://schemas.openxmlformats.org/officeDocument/2006/relationships/hyperlink" Target="https://www.assets.signify.com/is/content/Signify/911401874386_EU.cs_CZ.PROF.FP" TargetMode="External"/><Relationship Id="rId1656" Type="http://schemas.openxmlformats.org/officeDocument/2006/relationships/hyperlink" Target="https://www.assets.signify.com/is/image/Signify/LEDtube_PLL_HF_24W_2G11_830_4P_24D_ND-SPP?$highres$" TargetMode="External"/><Relationship Id="rId1863" Type="http://schemas.openxmlformats.org/officeDocument/2006/relationships/hyperlink" Target="https://www.assets.signify.com/is/content/Signify/929003746402_EU.cs_CZ.PROF.FP" TargetMode="External"/><Relationship Id="rId2707" Type="http://schemas.openxmlformats.org/officeDocument/2006/relationships/hyperlink" Target="https://www.assets.signify.com/is/image/Signify/LEDLuster_ND_25W_P45_E27_CL_PP?$highres$" TargetMode="External"/><Relationship Id="rId2914" Type="http://schemas.openxmlformats.org/officeDocument/2006/relationships/hyperlink" Target="https://www.assets.signify.com/is/image/Signify/LEDSpots_PAR16_GU10-SPP?$highres$" TargetMode="External"/><Relationship Id="rId1309" Type="http://schemas.openxmlformats.org/officeDocument/2006/relationships/hyperlink" Target="https://www.assets.signify.com/is/content/Signify/910925869870_EU.cs_CZ.PROF.FP" TargetMode="External"/><Relationship Id="rId1516" Type="http://schemas.openxmlformats.org/officeDocument/2006/relationships/hyperlink" Target="https://www.assets.signify.com/is/content/Signify/929003531302_EU.cs_CZ.PROF.FP" TargetMode="External"/><Relationship Id="rId1723" Type="http://schemas.openxmlformats.org/officeDocument/2006/relationships/hyperlink" Target="https://www.assets.signify.com/is/content/Signify/929003807402_EU.cs_CZ.PROF.FP" TargetMode="External"/><Relationship Id="rId1930" Type="http://schemas.openxmlformats.org/officeDocument/2006/relationships/hyperlink" Target="https://www.assets.signify.com/is/content/Signify/online-QIG-for-324166183191-Corepro-LEDtube-INI" TargetMode="External"/><Relationship Id="rId3176" Type="http://schemas.openxmlformats.org/officeDocument/2006/relationships/hyperlink" Target="https://www.assets.signify.com/is/image/Signify/LPPR1_TL-DCOL_BLUE_G13?$highres$" TargetMode="External"/><Relationship Id="rId3383" Type="http://schemas.openxmlformats.org/officeDocument/2006/relationships/hyperlink" Target="https://www.assets.signify.com/is/image/Signify/LPPR1_CDMTC-E_0001?$highres$" TargetMode="External"/><Relationship Id="rId3590" Type="http://schemas.openxmlformats.org/officeDocument/2006/relationships/hyperlink" Target="https://www.assets.signify.com/is/image/Signify/BSN_100_L33_A2_TS_230V-SPP?$highres$" TargetMode="External"/><Relationship Id="rId15" Type="http://schemas.openxmlformats.org/officeDocument/2006/relationships/hyperlink" Target="https://www.assets.signify.com/is/image/Signify/Downlight_MZD_DN027C_220V_RD-SPP?$highres$" TargetMode="External"/><Relationship Id="rId2192" Type="http://schemas.openxmlformats.org/officeDocument/2006/relationships/hyperlink" Target="https://www.assets.signify.com/is/image/Signify/CorePro-LEDtube-HF-600mm-RTP?$highres$" TargetMode="External"/><Relationship Id="rId3036" Type="http://schemas.openxmlformats.org/officeDocument/2006/relationships/hyperlink" Target="https://www.assets.signify.com/is/image/Signify/LEDspots_MAS_SLR_AR111_G53-SPP?$highres$" TargetMode="External"/><Relationship Id="rId3243" Type="http://schemas.openxmlformats.org/officeDocument/2006/relationships/hyperlink" Target="https://www.assets.signify.com/is/content/Signify/928151608827_EU.cs_CZ.PROF.FP" TargetMode="External"/><Relationship Id="rId164" Type="http://schemas.openxmlformats.org/officeDocument/2006/relationships/hyperlink" Target="https://www.assets.signify.com/is/content/Signify/444170264921%20DN142B%20PSU%20Installation%20Instructions" TargetMode="External"/><Relationship Id="rId371" Type="http://schemas.openxmlformats.org/officeDocument/2006/relationships/hyperlink" Target="https://www.assets.signify.com/is/image/Signify/Philips-Ledinaire-remote-EcoSet-HR-Q1-2024-RTP?$highres$" TargetMode="External"/><Relationship Id="rId2052" Type="http://schemas.openxmlformats.org/officeDocument/2006/relationships/hyperlink" Target="https://www.assets.signify.com/is/image/Signify/ESSENTIAL_LEDtube_8_16W_G5_830_865_APR-SPP?$highres$" TargetMode="External"/><Relationship Id="rId2497" Type="http://schemas.openxmlformats.org/officeDocument/2006/relationships/hyperlink" Target="https://www.assets.signify.com/is/image/Signify/17042000l0_rft?$highres$" TargetMode="External"/><Relationship Id="rId3450" Type="http://schemas.openxmlformats.org/officeDocument/2006/relationships/hyperlink" Target="https://www.assets.signify.com/is/image/Signify/GPPR1_BTLDE2_PHL?$highres$" TargetMode="External"/><Relationship Id="rId3548" Type="http://schemas.openxmlformats.org/officeDocument/2006/relationships/hyperlink" Target="https://www.assets.signify.com/is/content/Signify/913700423266_EU.cs_CZ.PROF.FP" TargetMode="External"/><Relationship Id="rId469" Type="http://schemas.openxmlformats.org/officeDocument/2006/relationships/hyperlink" Target="https://www.assets.signify.com/is/content/Signify/Mounting_instruction_Ledinaire_office_sensor_EcoSet" TargetMode="External"/><Relationship Id="rId676" Type="http://schemas.openxmlformats.org/officeDocument/2006/relationships/hyperlink" Target="https://www.assets.signify.com/is/image/Signify/CoreLine_Waterproof_WT120C%20G2%20L1500%20PSU%20-%20SPP?$highres$" TargetMode="External"/><Relationship Id="rId883" Type="http://schemas.openxmlformats.org/officeDocument/2006/relationships/hyperlink" Target="https://www.assets.signify.com/is/image/Signify/Coreline%20Batten%20G3_%20BN126C%20PSU%20-%20SPP03?$highres$" TargetMode="External"/><Relationship Id="rId1099" Type="http://schemas.openxmlformats.org/officeDocument/2006/relationships/hyperlink" Target="https://www.assets.signify.com/is/content/Signify/911401557345_EU.cs_CZ.PROF.FP" TargetMode="External"/><Relationship Id="rId2357" Type="http://schemas.openxmlformats.org/officeDocument/2006/relationships/hyperlink" Target="https://www.assets.signify.com/is/image/Signify/LED-CLA-40W-A60-E27-2700K-CL-UE-SRT4-1-RTP?$highres$" TargetMode="External"/><Relationship Id="rId2564" Type="http://schemas.openxmlformats.org/officeDocument/2006/relationships/hyperlink" Target="https://www.assets.signify.com/is/image/Signify/LEDclassic_ST64_E27_smoky_POS2-SPP?$highres$" TargetMode="External"/><Relationship Id="rId3103" Type="http://schemas.openxmlformats.org/officeDocument/2006/relationships/hyperlink" Target="https://www.assets.signify.com/is/image/Signify/LED-100W-R7S-78mm-WH-ND-SRT4-RTP?$highres$" TargetMode="External"/><Relationship Id="rId3310" Type="http://schemas.openxmlformats.org/officeDocument/2006/relationships/hyperlink" Target="https://www.assets.signify.com/is/content/Signify/928196805130_EU.cs_CZ.PROF.FP" TargetMode="External"/><Relationship Id="rId3408" Type="http://schemas.openxmlformats.org/officeDocument/2006/relationships/hyperlink" Target="https://www.assets.signify.com/is/image/Signify/LPPR1_CDM-RM_0008?$highres$" TargetMode="External"/><Relationship Id="rId3615" Type="http://schemas.openxmlformats.org/officeDocument/2006/relationships/drawing" Target="../drawings/drawing7.xml"/><Relationship Id="rId231" Type="http://schemas.openxmlformats.org/officeDocument/2006/relationships/hyperlink" Target="https://www.assets.signify.com/is/content/Signify/912401483506_EU.cs_CZ.PROF.FP" TargetMode="External"/><Relationship Id="rId329" Type="http://schemas.openxmlformats.org/officeDocument/2006/relationships/hyperlink" Target="https://www.assets.signify.com/is/content/Signify/910930013318_EU.cs_CZ.PROF.FP" TargetMode="External"/><Relationship Id="rId536" Type="http://schemas.openxmlformats.org/officeDocument/2006/relationships/hyperlink" Target="https://www.assets.signify.com/is/content/Signify/911401892680_EU.cs_CZ.PROF.FP" TargetMode="External"/><Relationship Id="rId1166" Type="http://schemas.openxmlformats.org/officeDocument/2006/relationships/hyperlink" Target="https://www.assets.signify.com/is/content/Signify/MI-Coreline-Highbay-G6-PSD-PSU" TargetMode="External"/><Relationship Id="rId1373" Type="http://schemas.openxmlformats.org/officeDocument/2006/relationships/hyperlink" Target="https://www.assets.signify.com/is/content/Signify/MI-PILA%20BY007P%20G2" TargetMode="External"/><Relationship Id="rId2217" Type="http://schemas.openxmlformats.org/officeDocument/2006/relationships/hyperlink" Target="https://www.assets.signify.com/is/content/Signify/929003775302_EU.cs_CZ.PROF.FP" TargetMode="External"/><Relationship Id="rId2771" Type="http://schemas.openxmlformats.org/officeDocument/2006/relationships/hyperlink" Target="https://www.assets.signify.com/is/content/Signify/929002972902_EU.cs_CZ.PROF.FP" TargetMode="External"/><Relationship Id="rId2869" Type="http://schemas.openxmlformats.org/officeDocument/2006/relationships/hyperlink" Target="https://www.assets.signify.com/is/image/Signify/LEDspot_Corepro_GU10_PAR16-SPP?$highres$" TargetMode="External"/><Relationship Id="rId743" Type="http://schemas.openxmlformats.org/officeDocument/2006/relationships/hyperlink" Target="https://www.assets.signify.com/is/content/Signify/911401815687_EU.cs_CZ.PROF.FP" TargetMode="External"/><Relationship Id="rId950" Type="http://schemas.openxmlformats.org/officeDocument/2006/relationships/hyperlink" Target="https://www.assets.signify.com/is/image/Signify/Ledinaire%20High-bay_BY021Z%20G2_SPP1?$highres$" TargetMode="External"/><Relationship Id="rId1026" Type="http://schemas.openxmlformats.org/officeDocument/2006/relationships/hyperlink" Target="https://www.assets.signify.com/is/content/Signify/911401813287_EU.cs_CZ.PROF.FP" TargetMode="External"/><Relationship Id="rId1580" Type="http://schemas.openxmlformats.org/officeDocument/2006/relationships/hyperlink" Target="https://www.assets.signify.com/is/image/Signify/LEDtube_100mm_5W_G24D-1-SPP?$highres$" TargetMode="External"/><Relationship Id="rId1678" Type="http://schemas.openxmlformats.org/officeDocument/2006/relationships/hyperlink" Target="https://www.assets.signify.com/is/content/Signify/929003758302_EU.cs_CZ.PROF.FP" TargetMode="External"/><Relationship Id="rId1885" Type="http://schemas.openxmlformats.org/officeDocument/2006/relationships/hyperlink" Target="https://www.assets.signify.com/is/content/Signify/online-QIG-for-324166166411-MAS-LEDtube-installation-guide-INI" TargetMode="External"/><Relationship Id="rId2424" Type="http://schemas.openxmlformats.org/officeDocument/2006/relationships/hyperlink" Target="https://www.assets.signify.com/is/image/Signify/LEDbulb_MAS_A60_E27_CL_4-SPP?$highres$" TargetMode="External"/><Relationship Id="rId2631" Type="http://schemas.openxmlformats.org/officeDocument/2006/relationships/hyperlink" Target="https://www.assets.signify.com/is/content/Signify/929002306408_EU.cs_CZ.PROF.FP" TargetMode="External"/><Relationship Id="rId2729" Type="http://schemas.openxmlformats.org/officeDocument/2006/relationships/hyperlink" Target="https://www.assets.signify.com/is/content/Signify/929001345392_EU.cs_CZ.PROF.FP" TargetMode="External"/><Relationship Id="rId2936" Type="http://schemas.openxmlformats.org/officeDocument/2006/relationships/hyperlink" Target="https://www.assets.signify.com/is/content/Signify/929001218002_EU.cs_CZ.PROF.FP" TargetMode="External"/><Relationship Id="rId603" Type="http://schemas.openxmlformats.org/officeDocument/2006/relationships/hyperlink" Target="https://www.assets.signify.com/is/content/Signify/911401841485_EU.cs_CZ.PROF.FP" TargetMode="External"/><Relationship Id="rId810" Type="http://schemas.openxmlformats.org/officeDocument/2006/relationships/hyperlink" Target="https://www.assets.signify.com/is/content/Signify/Manual%20Instruction_Ledinaire%20waterproof%20WT065C%20All_In_v202305" TargetMode="External"/><Relationship Id="rId908" Type="http://schemas.openxmlformats.org/officeDocument/2006/relationships/hyperlink" Target="https://www.assets.signify.com/is/content/Signify/911401833984_EU.cs_CZ.PROF.FP" TargetMode="External"/><Relationship Id="rId1233" Type="http://schemas.openxmlformats.org/officeDocument/2006/relationships/hyperlink" Target="https://www.assets.signify.com/is/content/Signify/912300060474_EU.cs_CZ.PROF.FP" TargetMode="External"/><Relationship Id="rId1440" Type="http://schemas.openxmlformats.org/officeDocument/2006/relationships/hyperlink" Target="https://www.assets.signify.com/is/content/Signify/929003775602_EU.cs_CZ.PROF.FP" TargetMode="External"/><Relationship Id="rId1538" Type="http://schemas.openxmlformats.org/officeDocument/2006/relationships/hyperlink" Target="https://www.assets.signify.com/is/content/Signify/LEDTForce_HPL_2_NC_Installation_Guide-INI" TargetMode="External"/><Relationship Id="rId1300" Type="http://schemas.openxmlformats.org/officeDocument/2006/relationships/hyperlink" Target="https://www.assets.signify.com/is/image/Signify/StreetSaver_G2-SPP?$highres$" TargetMode="External"/><Relationship Id="rId1745" Type="http://schemas.openxmlformats.org/officeDocument/2006/relationships/hyperlink" Target="https://www.assets.signify.com/is/image/Signify/SPPR1_MLED_APR_0014?$highres$" TargetMode="External"/><Relationship Id="rId1952" Type="http://schemas.openxmlformats.org/officeDocument/2006/relationships/hyperlink" Target="https://www.assets.signify.com/is/image/Signify/TLED_230V_10-5W-36W_160D_T8ND_PP?$highres$" TargetMode="External"/><Relationship Id="rId3198" Type="http://schemas.openxmlformats.org/officeDocument/2006/relationships/hyperlink" Target="https://www.assets.signify.com/is/image/Signify/LPPR1_TL5HO8SE?$highres$" TargetMode="External"/><Relationship Id="rId37" Type="http://schemas.openxmlformats.org/officeDocument/2006/relationships/hyperlink" Target="https://www.assets.signify.com/is/image/Signify/DN145B-G4-10S-PSU-SM-RTP?$highres$" TargetMode="External"/><Relationship Id="rId1605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1812" Type="http://schemas.openxmlformats.org/officeDocument/2006/relationships/hyperlink" Target="https://www.assets.signify.com/is/content/Signify/929001922602_EU.cs_CZ.PROF.FP" TargetMode="External"/><Relationship Id="rId3058" Type="http://schemas.openxmlformats.org/officeDocument/2006/relationships/hyperlink" Target="https://www.assets.signify.com/is/content/Signify/929003042702_EU.cs_CZ.PROF.FP" TargetMode="External"/><Relationship Id="rId3265" Type="http://schemas.openxmlformats.org/officeDocument/2006/relationships/hyperlink" Target="https://www.assets.signify.com/is/content/Signify/928152700028_EU.cs_CZ.PROF.FP" TargetMode="External"/><Relationship Id="rId3472" Type="http://schemas.openxmlformats.org/officeDocument/2006/relationships/hyperlink" Target="https://www.assets.signify.com/is/content/Signify/913713031466_EU.cs_CZ.PROF.FP" TargetMode="External"/><Relationship Id="rId186" Type="http://schemas.openxmlformats.org/officeDocument/2006/relationships/hyperlink" Target="https://www.assets.signify.com/is/content/Signify/RS071B_MI_324166033633_for_online_updated-INI" TargetMode="External"/><Relationship Id="rId393" Type="http://schemas.openxmlformats.org/officeDocument/2006/relationships/hyperlink" Target="https://www.assets.signify.com/is/image/Signify/CoreLine-panel-G6-W60L60-RTP?$highres$" TargetMode="External"/><Relationship Id="rId2074" Type="http://schemas.openxmlformats.org/officeDocument/2006/relationships/hyperlink" Target="https://www.assets.signify.com/is/content/Signify/929003795502_EU.cs_CZ.PROF.FP" TargetMode="External"/><Relationship Id="rId228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25" Type="http://schemas.openxmlformats.org/officeDocument/2006/relationships/hyperlink" Target="https://www.assets.signify.com/is/image/Signify/LEDtube_3_5W_S14D-SPP?$highres$" TargetMode="External"/><Relationship Id="rId3332" Type="http://schemas.openxmlformats.org/officeDocument/2006/relationships/hyperlink" Target="https://www.assets.signify.com/is/image/Signify/lppr1_cdo-tt_0004?$highres$" TargetMode="External"/><Relationship Id="rId253" Type="http://schemas.openxmlformats.org/officeDocument/2006/relationships/hyperlink" Target="https://www.assets.signify.com/is/content/Signify/EM153C-SM-BKD-EXIT-SIGN-UI" TargetMode="External"/><Relationship Id="rId460" Type="http://schemas.openxmlformats.org/officeDocument/2006/relationships/hyperlink" Target="https://www.assets.signify.com/is/content/Signify/911401801187_EU.cs_CZ.PROF.FP" TargetMode="External"/><Relationship Id="rId698" Type="http://schemas.openxmlformats.org/officeDocument/2006/relationships/hyperlink" Target="https://www.assets.signify.com/is/image/Signify/WT120Z-TW-5x2-5-RTP?$highres$" TargetMode="External"/><Relationship Id="rId1090" Type="http://schemas.openxmlformats.org/officeDocument/2006/relationships/hyperlink" Target="https://www.assets.signify.com/is/content/Signify/911401554645_EU.cs_CZ.PROF.FP" TargetMode="External"/><Relationship Id="rId2141" Type="http://schemas.openxmlformats.org/officeDocument/2006/relationships/hyperlink" Target="https://www.assets.signify.com/is/image/Signify/LEDtube_MAS_G5-SPP?$highres$" TargetMode="External"/><Relationship Id="rId2379" Type="http://schemas.openxmlformats.org/officeDocument/2006/relationships/hyperlink" Target="https://www.assets.signify.com/is/image/Signify/LED_CLA_60W_A60_E27_3000K_FR_UE_SRT4-SPP?$highres$" TargetMode="External"/><Relationship Id="rId2586" Type="http://schemas.openxmlformats.org/officeDocument/2006/relationships/hyperlink" Target="https://www.assets.signify.com/is/content/Signify/CZ.cs_CZ.8718696167762" TargetMode="External"/><Relationship Id="rId2793" Type="http://schemas.openxmlformats.org/officeDocument/2006/relationships/hyperlink" Target="https://www.assets.signify.com/is/content/Signify/CZ.cs_CZ.8718699783334" TargetMode="External"/><Relationship Id="rId113" Type="http://schemas.openxmlformats.org/officeDocument/2006/relationships/hyperlink" Target="https://www.assets.signify.com/is/content/Signify/911401894787_EU.cs_CZ.PROF.FP" TargetMode="External"/><Relationship Id="rId320" Type="http://schemas.openxmlformats.org/officeDocument/2006/relationships/hyperlink" Target="https://www.assets.signify.com/is/content/Signify/911401846582_EU.cs_CZ.PROF.FP" TargetMode="External"/><Relationship Id="rId558" Type="http://schemas.openxmlformats.org/officeDocument/2006/relationships/hyperlink" Target="https://www.assets.signify.com/is/content/Signify/SlimBlendGen2-MI-30Sep2025" TargetMode="External"/><Relationship Id="rId765" Type="http://schemas.openxmlformats.org/officeDocument/2006/relationships/hyperlink" Target="https://www.assets.signify.com/is/content/Signify/910505100038_EU.cs_CZ.PROF.FP" TargetMode="External"/><Relationship Id="rId972" Type="http://schemas.openxmlformats.org/officeDocument/2006/relationships/hyperlink" Target="https://www.assets.signify.com/is/image/Signify/CoreLineHighbay_Gen5_BY121P-SPP?$highres$" TargetMode="External"/><Relationship Id="rId1188" Type="http://schemas.openxmlformats.org/officeDocument/2006/relationships/hyperlink" Target="https://www.assets.signify.com/is/image/Signify/CoreLine_tempo%20small%20gen2-BVP111_DGR-SPP-2?$highres$" TargetMode="External"/><Relationship Id="rId1395" Type="http://schemas.openxmlformats.org/officeDocument/2006/relationships/hyperlink" Target="https://www.assets.signify.com/is/content/Signify/Installation-Instructions-PILA-Floodlight-Gen2" TargetMode="External"/><Relationship Id="rId2001" Type="http://schemas.openxmlformats.org/officeDocument/2006/relationships/hyperlink" Target="https://www.assets.signify.com/is/image/Signify/Ledtube_CorePro_18W_G13_830_24D_ND-SPP?$highres$" TargetMode="External"/><Relationship Id="rId2239" Type="http://schemas.openxmlformats.org/officeDocument/2006/relationships/hyperlink" Target="https://www.assets.signify.com/is/image/Signify/MAS_LEDstrip_5M-SPP?$highres$" TargetMode="External"/><Relationship Id="rId2446" Type="http://schemas.openxmlformats.org/officeDocument/2006/relationships/hyperlink" Target="https://www.assets.signify.com/is/content/Signify/929003057702_EU.cs_CZ.PROF.FP" TargetMode="External"/><Relationship Id="rId2653" Type="http://schemas.openxmlformats.org/officeDocument/2006/relationships/hyperlink" Target="https://www.assets.signify.com/is/content/Signify/929002306547_EU.cs_CZ.PROF.FP" TargetMode="External"/><Relationship Id="rId2860" Type="http://schemas.openxmlformats.org/officeDocument/2006/relationships/hyperlink" Target="https://www.assets.signify.com/is/image/Signify/LEDspot_Corepro_GU10_PAR16-SPP?$highres$" TargetMode="External"/><Relationship Id="rId418" Type="http://schemas.openxmlformats.org/officeDocument/2006/relationships/hyperlink" Target="https://www.assets.signify.com/is/image/Signify/CoreLine-recessed-G4-W30L120-All-in-logo-RTP?$highres$" TargetMode="External"/><Relationship Id="rId625" Type="http://schemas.openxmlformats.org/officeDocument/2006/relationships/hyperlink" Target="https://www.assets.signify.com/is/content/Signify/FastSet_SM155C-MI_FINAL" TargetMode="External"/><Relationship Id="rId832" Type="http://schemas.openxmlformats.org/officeDocument/2006/relationships/hyperlink" Target="https://www.assets.signify.com/is/content/Signify/CoreLine%20waterproof%20WT120C%20G2%20PSU_2023%2005" TargetMode="External"/><Relationship Id="rId1048" Type="http://schemas.openxmlformats.org/officeDocument/2006/relationships/hyperlink" Target="https://www.assets.signify.com/is/content/Signify/911401632308_EU.cs_CZ.PROF.FP" TargetMode="External"/><Relationship Id="rId1255" Type="http://schemas.openxmlformats.org/officeDocument/2006/relationships/hyperlink" Target="https://www.assets.signify.com/is/content/Signify/Mounting-instruction-Ledinaire-Floodlight-All-in-with-sensor" TargetMode="External"/><Relationship Id="rId1462" Type="http://schemas.openxmlformats.org/officeDocument/2006/relationships/hyperlink" Target="https://www.assets.signify.com/is/content/Signify/LEDTForce_SONT_Installation_Guide-INI" TargetMode="External"/><Relationship Id="rId2306" Type="http://schemas.openxmlformats.org/officeDocument/2006/relationships/hyperlink" Target="https://www.assets.signify.com/is/image/Signify/CorePro_LEDstrip_5M-SPP?$highres$" TargetMode="External"/><Relationship Id="rId2513" Type="http://schemas.openxmlformats.org/officeDocument/2006/relationships/hyperlink" Target="https://www.assets.signify.com/is/image/Signify/LED_classic_A95_E27_FR-POS2A-SPP?$highres$" TargetMode="External"/><Relationship Id="rId2958" Type="http://schemas.openxmlformats.org/officeDocument/2006/relationships/hyperlink" Target="https://www.assets.signify.com/is/image/Signify/LEDspot_50W_GU5-3_60D-SPP?$highres$" TargetMode="External"/><Relationship Id="rId1115" Type="http://schemas.openxmlformats.org/officeDocument/2006/relationships/hyperlink" Target="https://www.assets.signify.com/is/content/Signify/Coreline-Highbay-G5-MI-PSU-PSD" TargetMode="External"/><Relationship Id="rId1322" Type="http://schemas.openxmlformats.org/officeDocument/2006/relationships/hyperlink" Target="https://www.assets.signify.com/is/content/Signify/442710336212_583_Coreline_Malaga_LED_BRP101_BRP102_MI" TargetMode="External"/><Relationship Id="rId1767" Type="http://schemas.openxmlformats.org/officeDocument/2006/relationships/hyperlink" Target="https://www.assets.signify.com/is/image/Signify/LEDtube_220-240V_G13_5ft-SPP?$highres$" TargetMode="External"/><Relationship Id="rId1974" Type="http://schemas.openxmlformats.org/officeDocument/2006/relationships/hyperlink" Target="https://www.assets.signify.com/is/content/Signify/929003553902_EU.cs_CZ.PROF.FP" TargetMode="External"/><Relationship Id="rId2720" Type="http://schemas.openxmlformats.org/officeDocument/2006/relationships/hyperlink" Target="https://www.assets.signify.com/is/image/Signify/LEDcandle_25W_E27_827_FR_P45-SPP?$highres$" TargetMode="External"/><Relationship Id="rId2818" Type="http://schemas.openxmlformats.org/officeDocument/2006/relationships/hyperlink" Target="https://www.assets.signify.com/is/image/Signify/LEDspot_CorePro_40W_E27_R63_827_36D_ND-SPP?$highres$" TargetMode="External"/><Relationship Id="rId59" Type="http://schemas.openxmlformats.org/officeDocument/2006/relationships/hyperlink" Target="https://www.assets.signify.com/is/image/Signify/CoreLine_Recessed_Spot-RS141B-SPP?$highres$" TargetMode="External"/><Relationship Id="rId1627" Type="http://schemas.openxmlformats.org/officeDocument/2006/relationships/hyperlink" Target="https://www.assets.signify.com/is/image/Signify/LEDtube_COR_PLL_EU_12W_2G11-SPP?$highres$" TargetMode="External"/><Relationship Id="rId1834" Type="http://schemas.openxmlformats.org/officeDocument/2006/relationships/hyperlink" Target="https://www.assets.signify.com/is/content/Signify/929002997702_EU.cs_CZ.PROF.FP" TargetMode="External"/><Relationship Id="rId3287" Type="http://schemas.openxmlformats.org/officeDocument/2006/relationships/hyperlink" Target="https://www.assets.signify.com/is/content/Signify/928153809230_EU.cs_CZ.PROF.FP" TargetMode="External"/><Relationship Id="rId2096" Type="http://schemas.openxmlformats.org/officeDocument/2006/relationships/hyperlink" Target="https://www.assets.signify.com/is/content/Signify/929001909002_EU.cs_CZ.PROF.FP" TargetMode="External"/><Relationship Id="rId3494" Type="http://schemas.openxmlformats.org/officeDocument/2006/relationships/hyperlink" Target="https://www.assets.signify.com/is/content/Signify/913713033566_EU.cs_CZ.PROF.FP" TargetMode="External"/><Relationship Id="rId1901" Type="http://schemas.openxmlformats.org/officeDocument/2006/relationships/hyperlink" Target="https://www.assets.signify.com/is/content/Signify/online-QIG-for-324166174411-MAS-Corepro-LEDtube-INI" TargetMode="External"/><Relationship Id="rId3147" Type="http://schemas.openxmlformats.org/officeDocument/2006/relationships/hyperlink" Target="https://www.assets.signify.com/is/content/Signify/923211843801_EU.cs_CZ.PROF.FP" TargetMode="External"/><Relationship Id="rId3354" Type="http://schemas.openxmlformats.org/officeDocument/2006/relationships/hyperlink" Target="https://www.assets.signify.com/is/content/Signify/928082305125_EU.cs_CZ.PROF.FP" TargetMode="External"/><Relationship Id="rId3561" Type="http://schemas.openxmlformats.org/officeDocument/2006/relationships/hyperlink" Target="https://www.assets.signify.com/is/image/Signify/GPPR1_IPVG4PP_PHL_0008?$highres$" TargetMode="External"/><Relationship Id="rId275" Type="http://schemas.openxmlformats.org/officeDocument/2006/relationships/hyperlink" Target="https://www.assets.signify.com/is/content/Signify/911401873687_EU.cs_CZ.PROF.FP" TargetMode="External"/><Relationship Id="rId482" Type="http://schemas.openxmlformats.org/officeDocument/2006/relationships/hyperlink" Target="https://www.assets.signify.com/is/content/Signify/Ledinaire-panel-G5-Mounting-Instructions-Connector-Finalv4" TargetMode="External"/><Relationship Id="rId2163" Type="http://schemas.openxmlformats.org/officeDocument/2006/relationships/hyperlink" Target="https://www.assets.signify.com/is/content/Signify/929001391302_EU.cs_CZ.PROF.FP" TargetMode="External"/><Relationship Id="rId2370" Type="http://schemas.openxmlformats.org/officeDocument/2006/relationships/hyperlink" Target="https://www.assets.signify.com/is/image/Signify/LED_CLA_60W_A60_E27_2700K_CL_UE_SRT4-SPP?$highres$" TargetMode="External"/><Relationship Id="rId3007" Type="http://schemas.openxmlformats.org/officeDocument/2006/relationships/hyperlink" Target="https://www.assets.signify.com/is/content/Signify/929002492602_EU.cs_CZ.PROF.FP" TargetMode="External"/><Relationship Id="rId3214" Type="http://schemas.openxmlformats.org/officeDocument/2006/relationships/hyperlink" Target="https://www.assets.signify.com/is/image/Signify/LPPR1_TL-E8_G10Q?$highres$" TargetMode="External"/><Relationship Id="rId3421" Type="http://schemas.openxmlformats.org/officeDocument/2006/relationships/hyperlink" Target="https://www.assets.signify.com/is/image/Signify/LPPR1_CDM-R-E_0005?$highres$" TargetMode="External"/><Relationship Id="rId135" Type="http://schemas.openxmlformats.org/officeDocument/2006/relationships/hyperlink" Target="https://www.assets.signify.com/is/content/Signify/911401897982_EU.cs_CZ.PROF.FP" TargetMode="External"/><Relationship Id="rId342" Type="http://schemas.openxmlformats.org/officeDocument/2006/relationships/hyperlink" Target="https://www.assets.signify.com/is/content/Signify/910500187215_EU.cs_CZ.PROF.FP" TargetMode="External"/><Relationship Id="rId787" Type="http://schemas.openxmlformats.org/officeDocument/2006/relationships/hyperlink" Target="https://www.assets.signify.com/is/content/Signify/911401867784_EU.cs_CZ.PROF.FP" TargetMode="External"/><Relationship Id="rId994" Type="http://schemas.openxmlformats.org/officeDocument/2006/relationships/hyperlink" Target="https://www.assets.signify.com/is/image/Signify/CL-HB-G6-BY120P-PSU-PSD-RTP?$highres$" TargetMode="External"/><Relationship Id="rId2023" Type="http://schemas.openxmlformats.org/officeDocument/2006/relationships/hyperlink" Target="https://www.assets.signify.com/is/content/Signify/929001869402_EU.cs_CZ.PROF.FP" TargetMode="External"/><Relationship Id="rId2230" Type="http://schemas.openxmlformats.org/officeDocument/2006/relationships/hyperlink" Target="https://www.assets.signify.com/is/content/Signify/LEDtube-Installation-Guide-HF-2-INI" TargetMode="External"/><Relationship Id="rId2468" Type="http://schemas.openxmlformats.org/officeDocument/2006/relationships/hyperlink" Target="https://www.assets.signify.com/is/image/Signify/LED_classic_A67_E27_FR-POS2A-SPP?$highres$" TargetMode="External"/><Relationship Id="rId2675" Type="http://schemas.openxmlformats.org/officeDocument/2006/relationships/hyperlink" Target="https://www.assets.signify.com/is/content/Signify/929003071302_EU.cs_CZ.PROF.FP" TargetMode="External"/><Relationship Id="rId2882" Type="http://schemas.openxmlformats.org/officeDocument/2006/relationships/hyperlink" Target="https://www.assets.signify.com/is/content/Signify/929004247602_EU.cs_CZ.PROF.FP" TargetMode="External"/><Relationship Id="rId3519" Type="http://schemas.openxmlformats.org/officeDocument/2006/relationships/hyperlink" Target="https://www.assets.signify.com/is/image/Signify/GPPR1_RITD_0001?$highres$" TargetMode="External"/><Relationship Id="rId202" Type="http://schemas.openxmlformats.org/officeDocument/2006/relationships/hyperlink" Target="https://www.assets.signify.com/is/content/Signify/127075007939_Release_CoreLine%20Recessed%20Spot%20gen2_D78-650_900lm%20PSR_manual" TargetMode="External"/><Relationship Id="rId647" Type="http://schemas.openxmlformats.org/officeDocument/2006/relationships/hyperlink" Target="https://www.assets.signify.com/is/image/Signify/Ledinaire%20waterproof_WT065C%20G3_L1200_SPP?$highres$" TargetMode="External"/><Relationship Id="rId854" Type="http://schemas.openxmlformats.org/officeDocument/2006/relationships/hyperlink" Target="https://www.assets.signify.com/is/content/Signify/Installation%20instruction_CoreLine%20waterproof%20WT120C%20standard_2023%2005" TargetMode="External"/><Relationship Id="rId1277" Type="http://schemas.openxmlformats.org/officeDocument/2006/relationships/hyperlink" Target="https://www.assets.signify.com/is/content/Signify/Coreline_Tempo_Large-BVP130-INI" TargetMode="External"/><Relationship Id="rId1484" Type="http://schemas.openxmlformats.org/officeDocument/2006/relationships/hyperlink" Target="https://www.assets.signify.com/is/image/Signify/LED-TForce-Core-LED-HPL-36W-E40-FR-RTP?$highres$" TargetMode="External"/><Relationship Id="rId1691" Type="http://schemas.openxmlformats.org/officeDocument/2006/relationships/hyperlink" Target="https://www.assets.signify.com/is/image/Signify/LEDtube_COR_PLT_18_5W_GX24Q4-SPP?$highres$" TargetMode="External"/><Relationship Id="rId232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35" Type="http://schemas.openxmlformats.org/officeDocument/2006/relationships/hyperlink" Target="https://www.assets.signify.com/is/image/Signify/LED%20Bulb%20A67%20E27%20ND%20Clear-SPP?$highres$" TargetMode="External"/><Relationship Id="rId2742" Type="http://schemas.openxmlformats.org/officeDocument/2006/relationships/hyperlink" Target="https://www.assets.signify.com/is/content/Signify/929001345792_EU.cs_CZ.PROF.FP" TargetMode="External"/><Relationship Id="rId507" Type="http://schemas.openxmlformats.org/officeDocument/2006/relationships/hyperlink" Target="https://www.assets.signify.com/is/content/Signify/CoreLine-panel-G6-Installation-Instructions-RC132V" TargetMode="External"/><Relationship Id="rId714" Type="http://schemas.openxmlformats.org/officeDocument/2006/relationships/hyperlink" Target="https://www.assets.signify.com/is/content/Signify/911401876680_EU.cs_CZ.PROF.FP" TargetMode="External"/><Relationship Id="rId921" Type="http://schemas.openxmlformats.org/officeDocument/2006/relationships/hyperlink" Target="https://www.assets.signify.com/is/content/Signify/BN021C%20EU-MI-0427_Final%20v3" TargetMode="External"/><Relationship Id="rId1137" Type="http://schemas.openxmlformats.org/officeDocument/2006/relationships/hyperlink" Target="https://www.assets.signify.com/is/content/Signify/Coreline-Highbay-G5-MI-PSU-PSD" TargetMode="External"/><Relationship Id="rId1344" Type="http://schemas.openxmlformats.org/officeDocument/2006/relationships/hyperlink" Target="https://www.assets.signify.com/is/content/Signify/911401735132_EU.cs_CZ.PROF.FP" TargetMode="External"/><Relationship Id="rId1551" Type="http://schemas.openxmlformats.org/officeDocument/2006/relationships/hyperlink" Target="https://www.assets.signify.com/is/content/Signify/929002405802_EU.cs_CZ.PROF.FP" TargetMode="External"/><Relationship Id="rId1789" Type="http://schemas.openxmlformats.org/officeDocument/2006/relationships/hyperlink" Target="https://www.assets.signify.com/is/image/Signify/LEDtube_PRO_1200mm_12W_G13_850_1800lm-SPP?$highres$" TargetMode="External"/><Relationship Id="rId1996" Type="http://schemas.openxmlformats.org/officeDocument/2006/relationships/hyperlink" Target="https://www.assets.signify.com/is/image/Signify/LEDtube_T8_G13_MAS1-SPP?$highres$" TargetMode="External"/><Relationship Id="rId2602" Type="http://schemas.openxmlformats.org/officeDocument/2006/relationships/hyperlink" Target="https://www.assets.signify.com/is/image/Signify/LEDbulb_12-80W_E27_A60_730_FR_130D-SPP?$highres$" TargetMode="External"/><Relationship Id="rId50" Type="http://schemas.openxmlformats.org/officeDocument/2006/relationships/hyperlink" Target="https://www.assets.signify.com/is/image/Signify/CoreLine_Recessed_Spot-RS140B-SPP?$highres$" TargetMode="External"/><Relationship Id="rId1204" Type="http://schemas.openxmlformats.org/officeDocument/2006/relationships/hyperlink" Target="https://www.assets.signify.com/is/image/Signify/Medium?$highres$" TargetMode="External"/><Relationship Id="rId1411" Type="http://schemas.openxmlformats.org/officeDocument/2006/relationships/hyperlink" Target="https://www.assets.signify.com/is/content/Signify/929003677332_EU.cs_CZ.PROF.FP" TargetMode="External"/><Relationship Id="rId1649" Type="http://schemas.openxmlformats.org/officeDocument/2006/relationships/hyperlink" Target="https://www.assets.signify.com/is/image/Signify/LEDtube_COR_PLL_EU_8W_2G11-SPP?$highres$" TargetMode="External"/><Relationship Id="rId1856" Type="http://schemas.openxmlformats.org/officeDocument/2006/relationships/hyperlink" Target="https://www.assets.signify.com/is/content/Signify/929003746302_EU.cs_CZ.PROF.FP" TargetMode="External"/><Relationship Id="rId2907" Type="http://schemas.openxmlformats.org/officeDocument/2006/relationships/hyperlink" Target="https://www.assets.signify.com/is/image/Signify/LEDspotMV_GU10_MR16_ND_PP?$highres$" TargetMode="External"/><Relationship Id="rId3071" Type="http://schemas.openxmlformats.org/officeDocument/2006/relationships/hyperlink" Target="https://www.assets.signify.com/is/image/Signify/LED-10W-G4-WW-12V-ND-micro-2SRT6-RTP?$highres$" TargetMode="External"/><Relationship Id="rId1509" Type="http://schemas.openxmlformats.org/officeDocument/2006/relationships/hyperlink" Target="https://www.assets.signify.com/is/image/Signify/LEDTForce_MAS_HPL_ED90_E40-SPP?$highres$" TargetMode="External"/><Relationship Id="rId1716" Type="http://schemas.openxmlformats.org/officeDocument/2006/relationships/hyperlink" Target="https://www.assets.signify.com/is/content/Signify/929003731902_EU.cs_CZ.PROF.FP" TargetMode="External"/><Relationship Id="rId1923" Type="http://schemas.openxmlformats.org/officeDocument/2006/relationships/hyperlink" Target="https://www.assets.signify.com/is/content/Signify/online-QIG-for-324166183191-INI" TargetMode="External"/><Relationship Id="rId3169" Type="http://schemas.openxmlformats.org/officeDocument/2006/relationships/hyperlink" Target="https://www.assets.signify.com/is/image/Signify/LPPR1_TL-DFOOD_G13_-?$highres$" TargetMode="External"/><Relationship Id="rId3376" Type="http://schemas.openxmlformats.org/officeDocument/2006/relationships/hyperlink" Target="https://www.assets.signify.com/is/image/Signify/LPPR1_CDM-TC_0001?$highres$" TargetMode="External"/><Relationship Id="rId3583" Type="http://schemas.openxmlformats.org/officeDocument/2006/relationships/hyperlink" Target="https://www.assets.signify.com/is/content/Signify/913700751926_EU.cs_CZ.PROF.FP" TargetMode="External"/><Relationship Id="rId297" Type="http://schemas.openxmlformats.org/officeDocument/2006/relationships/hyperlink" Target="https://www.assets.signify.com/is/image/Signify/IPAC_RCS750i_0023?$highres$" TargetMode="External"/><Relationship Id="rId2185" Type="http://schemas.openxmlformats.org/officeDocument/2006/relationships/hyperlink" Target="https://www.assets.signify.com/is/content/Signify/LEDtube_Installation_Guide_HF_2-INI" TargetMode="External"/><Relationship Id="rId2392" Type="http://schemas.openxmlformats.org/officeDocument/2006/relationships/hyperlink" Target="https://www.assets.signify.com/is/content/Signify/929003623702_EU.cs_CZ.PROF.FP" TargetMode="External"/><Relationship Id="rId3029" Type="http://schemas.openxmlformats.org/officeDocument/2006/relationships/hyperlink" Target="https://www.assets.signify.com/is/image/Signify/LEDspots_MAS_SLR_2_MR11_GU4-SPP?$highres$" TargetMode="External"/><Relationship Id="rId3236" Type="http://schemas.openxmlformats.org/officeDocument/2006/relationships/hyperlink" Target="https://www.assets.signify.com/is/content/Signify/927923583014_EU.cs_CZ.PROF.FP" TargetMode="External"/><Relationship Id="rId157" Type="http://schemas.openxmlformats.org/officeDocument/2006/relationships/hyperlink" Target="https://www.assets.signify.com/is/content/Signify/Downlight_DN065C_G4_324165985701_V2_Online-INI" TargetMode="External"/><Relationship Id="rId364" Type="http://schemas.openxmlformats.org/officeDocument/2006/relationships/hyperlink" Target="https://www.assets.signify.com/is/content/Signify/IIII9_RCS750I_0001" TargetMode="External"/><Relationship Id="rId2045" Type="http://schemas.openxmlformats.org/officeDocument/2006/relationships/hyperlink" Target="https://www.assets.signify.com/is/content/Signify/LEDtube_Installation_Guide_UN-INI" TargetMode="External"/><Relationship Id="rId2697" Type="http://schemas.openxmlformats.org/officeDocument/2006/relationships/hyperlink" Target="https://www.assets.signify.com/is/image/Signify/SPPR1_LEDCL_0029?$highres$" TargetMode="External"/><Relationship Id="rId3443" Type="http://schemas.openxmlformats.org/officeDocument/2006/relationships/hyperlink" Target="https://www.assets.signify.com/is/content/Signify/928195805330_EU.cs_CZ.PROF.FP" TargetMode="External"/><Relationship Id="rId571" Type="http://schemas.openxmlformats.org/officeDocument/2006/relationships/hyperlink" Target="https://www.assets.signify.com/is/image/Signify/CoreLine-surface-mounted-G4-W20L120-All-in-logo-RTP?$highres$" TargetMode="External"/><Relationship Id="rId669" Type="http://schemas.openxmlformats.org/officeDocument/2006/relationships/hyperlink" Target="https://www.assets.signify.com/is/image/Signify/CoreLine_Waterproof_WT120C%20G2%20L1500%20PSU%20-%20SPP?$highres$" TargetMode="External"/><Relationship Id="rId876" Type="http://schemas.openxmlformats.org/officeDocument/2006/relationships/hyperlink" Target="https://www.assets.signify.com/is/image/Signify/Ledinaire%20Batten_BN021_L1200_SPP-01?$highres$" TargetMode="External"/><Relationship Id="rId1299" Type="http://schemas.openxmlformats.org/officeDocument/2006/relationships/hyperlink" Target="https://www.assets.signify.com/is/image/Signify/StreetSaver_G2-SPP?$highres$" TargetMode="External"/><Relationship Id="rId2252" Type="http://schemas.openxmlformats.org/officeDocument/2006/relationships/hyperlink" Target="https://www.assets.signify.com/is/image/Signify/MAS_LEDstrip_5M-SPP?$highres$" TargetMode="External"/><Relationship Id="rId2557" Type="http://schemas.openxmlformats.org/officeDocument/2006/relationships/hyperlink" Target="https://www.assets.signify.com/is/image/Signify/LED_G95_40W_1800K_E27_NDSRT_Amber_1PF-SPP?$highres$" TargetMode="External"/><Relationship Id="rId3303" Type="http://schemas.openxmlformats.org/officeDocument/2006/relationships/hyperlink" Target="https://www.assets.signify.com/is/content/Signify/928078415130_EU.cs_CZ.PROF.FP" TargetMode="External"/><Relationship Id="rId3510" Type="http://schemas.openxmlformats.org/officeDocument/2006/relationships/hyperlink" Target="https://www.assets.signify.com/is/content/Signify/913713034266_EU.cs_CZ.PROF.FP" TargetMode="External"/><Relationship Id="rId3608" Type="http://schemas.openxmlformats.org/officeDocument/2006/relationships/hyperlink" Target="https://www.assets.signify.com/is/content/Signify/913700655466_EU.cs_CZ.PROF.FP" TargetMode="External"/><Relationship Id="rId224" Type="http://schemas.openxmlformats.org/officeDocument/2006/relationships/hyperlink" Target="https://www.assets.signify.com/is/image/Signify/Emergency--Exit-Sign-EM159C-SPP01?$highres$" TargetMode="External"/><Relationship Id="rId431" Type="http://schemas.openxmlformats.org/officeDocument/2006/relationships/hyperlink" Target="https://www.assets.signify.com/is/content/Signify/911401877285_EU.cs_CZ.PROF.FP" TargetMode="External"/><Relationship Id="rId529" Type="http://schemas.openxmlformats.org/officeDocument/2006/relationships/hyperlink" Target="https://www.assets.signify.com/is/image/Signify/RC059Z-SMB-W30L120-overview?$highres$" TargetMode="External"/><Relationship Id="rId736" Type="http://schemas.openxmlformats.org/officeDocument/2006/relationships/hyperlink" Target="https://www.assets.signify.com/is/content/Signify/911401815487_EU.cs_CZ.PROF.FP" TargetMode="External"/><Relationship Id="rId1061" Type="http://schemas.openxmlformats.org/officeDocument/2006/relationships/hyperlink" Target="https://www.assets.signify.com/is/content/Signify/911401631008_EU.cs_CZ.PROF.FP" TargetMode="External"/><Relationship Id="rId1159" Type="http://schemas.openxmlformats.org/officeDocument/2006/relationships/hyperlink" Target="https://www.assets.signify.com/is/content/Signify/MI-Coreline-Highbay-G6-PSD-PSU" TargetMode="External"/><Relationship Id="rId1366" Type="http://schemas.openxmlformats.org/officeDocument/2006/relationships/hyperlink" Target="https://www.assets.signify.com/is/image/Signify/PILA_Waterproof%20Classic%20TW%20600%2045C?$highres$" TargetMode="External"/><Relationship Id="rId2112" Type="http://schemas.openxmlformats.org/officeDocument/2006/relationships/hyperlink" Target="https://www.assets.signify.com/is/content/Signify/LEDtube_MAS_HO_Installation_Guide-INI" TargetMode="External"/><Relationship Id="rId2417" Type="http://schemas.openxmlformats.org/officeDocument/2006/relationships/hyperlink" Target="https://www.assets.signify.com/is/content/Signify/929003799002_EU.cs_CZ.PROF.FP" TargetMode="External"/><Relationship Id="rId2764" Type="http://schemas.openxmlformats.org/officeDocument/2006/relationships/hyperlink" Target="https://www.assets.signify.com/is/image/Signify/LED_60W_P48_E14_WW_FR_ND_1SRT4_1-SPP?$highres$" TargetMode="External"/><Relationship Id="rId2971" Type="http://schemas.openxmlformats.org/officeDocument/2006/relationships/hyperlink" Target="https://www.assets.signify.com/is/image/Signify/ExpertColor_7-2_50W_MR16_GU5-3_PP?$highres$" TargetMode="External"/><Relationship Id="rId943" Type="http://schemas.openxmlformats.org/officeDocument/2006/relationships/hyperlink" Target="https://www.assets.signify.com/is/image/Signify/Ledinaire-Highbay-BY020P-G3-SPP?$highres$" TargetMode="External"/><Relationship Id="rId1019" Type="http://schemas.openxmlformats.org/officeDocument/2006/relationships/hyperlink" Target="https://www.assets.signify.com/is/image/Signify/CL-HB-G6-BY122P-PSU-PSD-RTP?$highres$" TargetMode="External"/><Relationship Id="rId1573" Type="http://schemas.openxmlformats.org/officeDocument/2006/relationships/hyperlink" Target="https://www.assets.signify.com/is/content/Signify/929003756702_EU.cs_CZ.PROF.FP" TargetMode="External"/><Relationship Id="rId1780" Type="http://schemas.openxmlformats.org/officeDocument/2006/relationships/hyperlink" Target="https://www.assets.signify.com/is/image/Signify/LEDtube_PRO_1200mm_12W_G13_850_1800lm-SPP?$highres$" TargetMode="External"/><Relationship Id="rId1878" Type="http://schemas.openxmlformats.org/officeDocument/2006/relationships/hyperlink" Target="https://www.assets.signify.com/is/content/Signify/online-QIG-for-324166166411-MAS-LEDtube-installation-guide-INI" TargetMode="External"/><Relationship Id="rId2624" Type="http://schemas.openxmlformats.org/officeDocument/2006/relationships/hyperlink" Target="https://www.assets.signify.com/is/content/Signify/929002306208_EU.cs_CZ.PROF.FP" TargetMode="External"/><Relationship Id="rId2831" Type="http://schemas.openxmlformats.org/officeDocument/2006/relationships/hyperlink" Target="https://www.assets.signify.com/is/image/Signify/LEDClassic-50W-GU10-WW-36D-DIM-UE-SRT4-RTP?$highres$" TargetMode="External"/><Relationship Id="rId2929" Type="http://schemas.openxmlformats.org/officeDocument/2006/relationships/hyperlink" Target="https://www.assets.signify.com/is/image/Signify/LEDspots_MV_PAR16_GU10-SPP?$highres$" TargetMode="External"/><Relationship Id="rId72" Type="http://schemas.openxmlformats.org/officeDocument/2006/relationships/hyperlink" Target="https://www.assets.signify.com/is/image/Signify/Downlight_DN070B_RD-EU-SPP?$highres$" TargetMode="External"/><Relationship Id="rId803" Type="http://schemas.openxmlformats.org/officeDocument/2006/relationships/hyperlink" Target="https://www.assets.signify.com/is/content/Signify/Ledinaire_Waterproof_WT060C-MI_v2023%2003" TargetMode="External"/><Relationship Id="rId1226" Type="http://schemas.openxmlformats.org/officeDocument/2006/relationships/hyperlink" Target="https://www.assets.signify.com/is/content/Signify/912300060468_EU.cs_CZ.PROF.FP" TargetMode="External"/><Relationship Id="rId1433" Type="http://schemas.openxmlformats.org/officeDocument/2006/relationships/hyperlink" Target="https://www.assets.signify.com/is/content/Signify/929002484902_EU.cs_CZ.PROF.FP" TargetMode="External"/><Relationship Id="rId1640" Type="http://schemas.openxmlformats.org/officeDocument/2006/relationships/hyperlink" Target="https://www.assets.signify.com/is/content/Signify/929001920502_EU.cs_CZ.PROF.FP" TargetMode="External"/><Relationship Id="rId1738" Type="http://schemas.openxmlformats.org/officeDocument/2006/relationships/hyperlink" Target="https://www.assets.signify.com/is/image/Signify/LEDtube_1200mm_HO_T8-SPP?$highres$" TargetMode="External"/><Relationship Id="rId3093" Type="http://schemas.openxmlformats.org/officeDocument/2006/relationships/hyperlink" Target="https://www.assets.signify.com/is/content/Signify/929003791102_EU.cs_CZ.PROF.FP" TargetMode="External"/><Relationship Id="rId1500" Type="http://schemas.openxmlformats.org/officeDocument/2006/relationships/hyperlink" Target="https://www.assets.signify.com/is/content/Signify/LED-TForce-Core-LED-HPL-E27-QIG" TargetMode="External"/><Relationship Id="rId1945" Type="http://schemas.openxmlformats.org/officeDocument/2006/relationships/hyperlink" Target="https://www.assets.signify.com/is/image/Signify/PILA-LED-Tube-HO-G13-20241115-RTP?$highres$" TargetMode="External"/><Relationship Id="rId3160" Type="http://schemas.openxmlformats.org/officeDocument/2006/relationships/hyperlink" Target="https://www.assets.signify.com/is/image/Signify/LPPR1_TL-DBLB_0001?$highres$" TargetMode="External"/><Relationship Id="rId3398" Type="http://schemas.openxmlformats.org/officeDocument/2006/relationships/hyperlink" Target="https://www.assets.signify.com/is/image/Signify/LPPR1_CDM-TM_0001?$highres$" TargetMode="External"/><Relationship Id="rId1805" Type="http://schemas.openxmlformats.org/officeDocument/2006/relationships/hyperlink" Target="https://www.assets.signify.com/is/content/Signify/929004260302_EU.cs_CZ.PROF.FP" TargetMode="External"/><Relationship Id="rId3020" Type="http://schemas.openxmlformats.org/officeDocument/2006/relationships/hyperlink" Target="https://www.assets.signify.com/is/image/Signify/LEDspot_35W_GU5-3_827_36D_VLE-SPP?$highres$" TargetMode="External"/><Relationship Id="rId3258" Type="http://schemas.openxmlformats.org/officeDocument/2006/relationships/hyperlink" Target="https://www.assets.signify.com/is/image/Signify/lppr1_son-tpia_0007?$highres$" TargetMode="External"/><Relationship Id="rId3465" Type="http://schemas.openxmlformats.org/officeDocument/2006/relationships/hyperlink" Target="https://www.assets.signify.com/is/image/Signify/HF-P_236_TL-D_III_IDC_PP?$highres$" TargetMode="External"/><Relationship Id="rId179" Type="http://schemas.openxmlformats.org/officeDocument/2006/relationships/hyperlink" Target="https://www.assets.signify.com/is/content/Signify/CoreLine-SlimDownlight-DN145Z-SM-ACC-INI" TargetMode="External"/><Relationship Id="rId386" Type="http://schemas.openxmlformats.org/officeDocument/2006/relationships/hyperlink" Target="https://www.assets.signify.com/is/image/Signify/CoreLine-panel-G6-W60L60-RTP?$highres$" TargetMode="External"/><Relationship Id="rId593" Type="http://schemas.openxmlformats.org/officeDocument/2006/relationships/hyperlink" Target="https://www.assets.signify.com/is/content/Signify/911401841787_EU.cs_CZ.PROF.FP" TargetMode="External"/><Relationship Id="rId2067" Type="http://schemas.openxmlformats.org/officeDocument/2006/relationships/hyperlink" Target="https://www.assets.signify.com/is/image/Signify/ESSENTIAL_LEDtube_8_16W_G5_830_865_APR-SPP?$highres$" TargetMode="External"/><Relationship Id="rId2274" Type="http://schemas.openxmlformats.org/officeDocument/2006/relationships/hyperlink" Target="https://www.assets.signify.com/is/content/Signify/929002698202_EU.cs_CZ.PROF.FP" TargetMode="External"/><Relationship Id="rId2481" Type="http://schemas.openxmlformats.org/officeDocument/2006/relationships/hyperlink" Target="https://www.assets.signify.com/is/content/Signify/929002025892_EU.cs_CZ.PROF.FP" TargetMode="External"/><Relationship Id="rId3118" Type="http://schemas.openxmlformats.org/officeDocument/2006/relationships/hyperlink" Target="https://www.assets.signify.com/is/content/Signify/929001243802_EU.cs_CZ.PROF.FP" TargetMode="External"/><Relationship Id="rId3325" Type="http://schemas.openxmlformats.org/officeDocument/2006/relationships/hyperlink" Target="https://www.assets.signify.com/is/image/Signify/lppr1_cdo-et_e40?$highres$" TargetMode="External"/><Relationship Id="rId3532" Type="http://schemas.openxmlformats.org/officeDocument/2006/relationships/hyperlink" Target="https://www.assets.signify.com/is/content/Signify/913700626566_EU.cs_CZ.PROF.FP" TargetMode="External"/><Relationship Id="rId246" Type="http://schemas.openxmlformats.org/officeDocument/2006/relationships/hyperlink" Target="https://www.assets.signify.com/is/content/Signify/912401483524_EU.cs_CZ.PROF.FP" TargetMode="External"/><Relationship Id="rId453" Type="http://schemas.openxmlformats.org/officeDocument/2006/relationships/hyperlink" Target="https://www.assets.signify.com/is/content/Signify/911401891585_EU.cs_CZ.PROF.FP" TargetMode="External"/><Relationship Id="rId660" Type="http://schemas.openxmlformats.org/officeDocument/2006/relationships/hyperlink" Target="https://www.assets.signify.com/is/image/Signify/CoreLine_Waterproof_WT120C%20G2%20L1200%20PSU%20-%20SPP?$highres$" TargetMode="External"/><Relationship Id="rId898" Type="http://schemas.openxmlformats.org/officeDocument/2006/relationships/hyperlink" Target="https://www.assets.signify.com/is/content/Signify/911401841982_EU.cs_CZ.PROF.FP" TargetMode="External"/><Relationship Id="rId1083" Type="http://schemas.openxmlformats.org/officeDocument/2006/relationships/hyperlink" Target="https://www.assets.signify.com/is/content/Signify/911401556645_EU.cs_CZ.PROF.FP" TargetMode="External"/><Relationship Id="rId1290" Type="http://schemas.openxmlformats.org/officeDocument/2006/relationships/hyperlink" Target="https://www.assets.signify.com/is/image/Signify/OPAC1_ZRP220I_0001?$highres$" TargetMode="External"/><Relationship Id="rId2134" Type="http://schemas.openxmlformats.org/officeDocument/2006/relationships/hyperlink" Target="https://www.assets.signify.com/is/image/Signify/LEDtube_MAS_G5-SPP?$highres$" TargetMode="External"/><Relationship Id="rId2341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79" Type="http://schemas.openxmlformats.org/officeDocument/2006/relationships/hyperlink" Target="https://www.assets.signify.com/is/content/Signify/CZ.cs_CZ.8718699759650" TargetMode="External"/><Relationship Id="rId2786" Type="http://schemas.openxmlformats.org/officeDocument/2006/relationships/hyperlink" Target="https://www.assets.signify.com/is/content/Signify/CZ.cs_CZ.8719514309388" TargetMode="External"/><Relationship Id="rId2993" Type="http://schemas.openxmlformats.org/officeDocument/2006/relationships/hyperlink" Target="https://www.assets.signify.com/is/image/Signify/LEDspots_MAS_MR16_GU5_3-SPP?$highres$" TargetMode="External"/><Relationship Id="rId106" Type="http://schemas.openxmlformats.org/officeDocument/2006/relationships/hyperlink" Target="https://www.assets.signify.com/is/content/Signify/910505103598_EU.cs_CZ.PROF.FP" TargetMode="External"/><Relationship Id="rId313" Type="http://schemas.openxmlformats.org/officeDocument/2006/relationships/hyperlink" Target="https://www.assets.signify.com/is/image/Signify/3_circuit_Square-ZRS750_CPF_WH-AP?$highres$" TargetMode="External"/><Relationship Id="rId758" Type="http://schemas.openxmlformats.org/officeDocument/2006/relationships/hyperlink" Target="https://www.assets.signify.com/is/content/Signify/911401535291_EU.cs_CZ.PROF.FP" TargetMode="External"/><Relationship Id="rId965" Type="http://schemas.openxmlformats.org/officeDocument/2006/relationships/hyperlink" Target="https://www.assets.signify.com/is/image/Signify/CoreLineHighbay_Gen5_BY121P-SPP?$highres$" TargetMode="External"/><Relationship Id="rId1150" Type="http://schemas.openxmlformats.org/officeDocument/2006/relationships/hyperlink" Target="https://www.assets.signify.com/is/content/Signify/MI-Coreline-Highbay-G6-PSD-PSU" TargetMode="External"/><Relationship Id="rId1388" Type="http://schemas.openxmlformats.org/officeDocument/2006/relationships/hyperlink" Target="https://www.assets.signify.com/is/content/Signify/911401821583_EU.cs_CZ.PROF.FP" TargetMode="External"/><Relationship Id="rId1595" Type="http://schemas.openxmlformats.org/officeDocument/2006/relationships/hyperlink" Target="https://www.assets.signify.com/is/content/Signify/online-QIG-for-324165132934-Installation-INI" TargetMode="External"/><Relationship Id="rId2439" Type="http://schemas.openxmlformats.org/officeDocument/2006/relationships/hyperlink" Target="https://www.assets.signify.com/is/content/Signify/929003057502_EU.cs_CZ.PROF.FP" TargetMode="External"/><Relationship Id="rId2646" Type="http://schemas.openxmlformats.org/officeDocument/2006/relationships/hyperlink" Target="https://www.assets.signify.com/is/image/Signify/LEDbulb_10-65W_E27_A60_765_FR_130D-SPP?$highres$" TargetMode="External"/><Relationship Id="rId2853" Type="http://schemas.openxmlformats.org/officeDocument/2006/relationships/hyperlink" Target="https://www.assets.signify.com/is/content/Signify/929001347102_EU.cs_CZ.PROF.FP" TargetMode="External"/><Relationship Id="rId94" Type="http://schemas.openxmlformats.org/officeDocument/2006/relationships/hyperlink" Target="https://www.assets.signify.com/is/content/Signify/911401552432_EU.cs_CZ.PROF.FP" TargetMode="External"/><Relationship Id="rId520" Type="http://schemas.openxmlformats.org/officeDocument/2006/relationships/hyperlink" Target="https://www.assets.signify.com/is/image/Signify/Ledinaire%20safety%20string?$highres$" TargetMode="External"/><Relationship Id="rId618" Type="http://schemas.openxmlformats.org/officeDocument/2006/relationships/hyperlink" Target="https://www.assets.signify.com/is/content/Signify/Installation-instructions-CoreLine-surface-mounted-Gen4" TargetMode="External"/><Relationship Id="rId825" Type="http://schemas.openxmlformats.org/officeDocument/2006/relationships/hyperlink" Target="https://www.assets.signify.com/is/content/Signify/Manual%20Instruction_CoreLine%20waterproof_WT120C%20All_in_v2023%2005" TargetMode="External"/><Relationship Id="rId1248" Type="http://schemas.openxmlformats.org/officeDocument/2006/relationships/hyperlink" Target="https://www.assets.signify.com/is/content/Signify/Mounting-instruction-Ledinaire-Floodlight-All-in-SWB" TargetMode="External"/><Relationship Id="rId1455" Type="http://schemas.openxmlformats.org/officeDocument/2006/relationships/hyperlink" Target="https://www.assets.signify.com/is/content/Signify/929003467112_EU.cs_CZ.PROF.FP" TargetMode="External"/><Relationship Id="rId1662" Type="http://schemas.openxmlformats.org/officeDocument/2006/relationships/hyperlink" Target="https://www.assets.signify.com/is/content/Signify/929003592702_EU.cs_CZ.PROF.FP" TargetMode="External"/><Relationship Id="rId2201" Type="http://schemas.openxmlformats.org/officeDocument/2006/relationships/hyperlink" Target="https://www.assets.signify.com/is/image/Signify/CorePro-LEDtube-HF-1500mm-RTP?$highres$" TargetMode="External"/><Relationship Id="rId2506" Type="http://schemas.openxmlformats.org/officeDocument/2006/relationships/hyperlink" Target="https://www.assets.signify.com/is/image/Signify/LED_classic_A67_E27_FR-POS2A-SPP?$highres$" TargetMode="External"/><Relationship Id="rId1010" Type="http://schemas.openxmlformats.org/officeDocument/2006/relationships/hyperlink" Target="https://www.assets.signify.com/is/image/Signify/CL-HB-G6-BY120P-PSU-PSD-RTP?$highres$" TargetMode="External"/><Relationship Id="rId1108" Type="http://schemas.openxmlformats.org/officeDocument/2006/relationships/hyperlink" Target="https://www.assets.signify.com/is/content/Signify/Coreline-Highbay-G5-MI-PSU-PSD" TargetMode="External"/><Relationship Id="rId1315" Type="http://schemas.openxmlformats.org/officeDocument/2006/relationships/hyperlink" Target="https://www.assets.signify.com/is/content/Signify/911401663503_EU.cs_CZ.PROF.FP" TargetMode="External"/><Relationship Id="rId1967" Type="http://schemas.openxmlformats.org/officeDocument/2006/relationships/hyperlink" Target="https://www.assets.signify.com/is/content/Signify/929003553502_EU.cs_CZ.PROF.FP" TargetMode="External"/><Relationship Id="rId2713" Type="http://schemas.openxmlformats.org/officeDocument/2006/relationships/hyperlink" Target="https://www.assets.signify.com/is/image/Signify/LEDcandle_25W_E27_827_FR_P45-SPP?$highres$" TargetMode="External"/><Relationship Id="rId2920" Type="http://schemas.openxmlformats.org/officeDocument/2006/relationships/hyperlink" Target="https://www.assets.signify.com/is/image/Signify/LEDspot_25W_GU10_830_36D-SPP?$highres$" TargetMode="External"/><Relationship Id="rId1522" Type="http://schemas.openxmlformats.org/officeDocument/2006/relationships/hyperlink" Target="https://www.assets.signify.com/is/image/Signify/LEDTrueForce_Others_E27_42W-SPP?$highres$" TargetMode="External"/><Relationship Id="rId21" Type="http://schemas.openxmlformats.org/officeDocument/2006/relationships/hyperlink" Target="https://www.assets.signify.com/is/image/Signify/CLDN-DN142B-WR-150-SPP?$highres$" TargetMode="External"/><Relationship Id="rId2089" Type="http://schemas.openxmlformats.org/officeDocument/2006/relationships/hyperlink" Target="https://www.assets.signify.com/is/content/Signify/929001908602_EU.cs_CZ.PROF.FP" TargetMode="External"/><Relationship Id="rId3487" Type="http://schemas.openxmlformats.org/officeDocument/2006/relationships/hyperlink" Target="https://www.assets.signify.com/is/content/Signify/913700652566_EU.cs_CZ.PROF.FP" TargetMode="External"/><Relationship Id="rId2296" Type="http://schemas.openxmlformats.org/officeDocument/2006/relationships/hyperlink" Target="https://www.assets.signify.com/is/image/Signify/CorePro_LEDstrip_5M-SPP?$highres$" TargetMode="External"/><Relationship Id="rId3347" Type="http://schemas.openxmlformats.org/officeDocument/2006/relationships/hyperlink" Target="https://www.assets.signify.com/is/image/Signify/LPPR1_CDM-T_0005?$highres$" TargetMode="External"/><Relationship Id="rId3554" Type="http://schemas.openxmlformats.org/officeDocument/2006/relationships/hyperlink" Target="https://www.assets.signify.com/is/content/Signify/913712008766_EU.cs_CZ.PROF.FP" TargetMode="External"/><Relationship Id="rId268" Type="http://schemas.openxmlformats.org/officeDocument/2006/relationships/hyperlink" Target="https://www.assets.signify.com/is/image/Signify/CoreLine_wall-mounted_WL140V_All-in_SPP-1?$highres$" TargetMode="External"/><Relationship Id="rId475" Type="http://schemas.openxmlformats.org/officeDocument/2006/relationships/hyperlink" Target="https://www.assets.signify.com/is/content/Signify/Ledinaire-panel-G5-Mounting-Instructions-Connector-Finalv4" TargetMode="External"/><Relationship Id="rId682" Type="http://schemas.openxmlformats.org/officeDocument/2006/relationships/hyperlink" Target="https://www.assets.signify.com/is/image/Signify/CoreLine_Waterproof_WT120C%20G2%20PCU%20-%20SPP?$highres$" TargetMode="External"/><Relationship Id="rId2156" Type="http://schemas.openxmlformats.org/officeDocument/2006/relationships/hyperlink" Target="https://www.assets.signify.com/is/content/Signify/929003596702_EU.cs_CZ.PROF.FP" TargetMode="External"/><Relationship Id="rId2363" Type="http://schemas.openxmlformats.org/officeDocument/2006/relationships/hyperlink" Target="https://www.assets.signify.com/is/image/Signify/LED_CLA_60W_A60_E27_2700K_CL_UE_SRT4-SPP?$highres$" TargetMode="External"/><Relationship Id="rId2570" Type="http://schemas.openxmlformats.org/officeDocument/2006/relationships/hyperlink" Target="https://www.assets.signify.com/is/content/Signify/CZ.cs_CZ.8720169191273" TargetMode="External"/><Relationship Id="rId3207" Type="http://schemas.openxmlformats.org/officeDocument/2006/relationships/hyperlink" Target="https://www.assets.signify.com/is/image/Signify/LPPR1_TL-MINI?$highres$" TargetMode="External"/><Relationship Id="rId3414" Type="http://schemas.openxmlformats.org/officeDocument/2006/relationships/hyperlink" Target="https://www.assets.signify.com/is/content/Signify/928191105331_EU.cs_CZ.PROF.FP" TargetMode="External"/><Relationship Id="rId128" Type="http://schemas.openxmlformats.org/officeDocument/2006/relationships/hyperlink" Target="https://www.assets.signify.com/is/content/Signify/911401899482_EU.cs_CZ.PROF.FP" TargetMode="External"/><Relationship Id="rId335" Type="http://schemas.openxmlformats.org/officeDocument/2006/relationships/hyperlink" Target="https://www.assets.signify.com/is/content/Signify/910502558718_EU.cs_CZ.PROF.FP" TargetMode="External"/><Relationship Id="rId542" Type="http://schemas.openxmlformats.org/officeDocument/2006/relationships/hyperlink" Target="https://www.assets.signify.com/is/content/Signify/911401807987_EU.cs_CZ.PROF.FP" TargetMode="External"/><Relationship Id="rId1172" Type="http://schemas.openxmlformats.org/officeDocument/2006/relationships/hyperlink" Target="https://www.assets.signify.com/is/image/Signify/Ledinaire-Floodlight-BVP167-70W-All-in-RTP?$highres$" TargetMode="External"/><Relationship Id="rId2016" Type="http://schemas.openxmlformats.org/officeDocument/2006/relationships/hyperlink" Target="https://www.assets.signify.com/is/content/Signify/929002997402_EU.cs_CZ.PROF.FP" TargetMode="External"/><Relationship Id="rId2223" Type="http://schemas.openxmlformats.org/officeDocument/2006/relationships/hyperlink" Target="https://www.assets.signify.com/is/content/Signify/LEDtube-Installation-Guide-HF-2-INI" TargetMode="External"/><Relationship Id="rId2430" Type="http://schemas.openxmlformats.org/officeDocument/2006/relationships/hyperlink" Target="https://www.assets.signify.com/is/image/Signify/LEDbulb_MAS_G120_E27_CL-SPP?$highres$" TargetMode="External"/><Relationship Id="rId402" Type="http://schemas.openxmlformats.org/officeDocument/2006/relationships/hyperlink" Target="https://www.assets.signify.com/is/image/Signify/Philips-CoreLine-panel-G6-All-in-MultiLumen-W60L60-RTP?$highres$" TargetMode="External"/><Relationship Id="rId1032" Type="http://schemas.openxmlformats.org/officeDocument/2006/relationships/hyperlink" Target="https://www.assets.signify.com/is/content/Signify/911401813087_EU.cs_CZ.PROF.FP" TargetMode="External"/><Relationship Id="rId1989" Type="http://schemas.openxmlformats.org/officeDocument/2006/relationships/hyperlink" Target="https://www.assets.signify.com/is/content/Signify/LEDtube_Installation_Guide_HF_1-INI" TargetMode="External"/><Relationship Id="rId1849" Type="http://schemas.openxmlformats.org/officeDocument/2006/relationships/hyperlink" Target="https://www.assets.signify.com/is/content/Signify/929003519702_EU.cs_CZ.PROF.FP" TargetMode="External"/><Relationship Id="rId3064" Type="http://schemas.openxmlformats.org/officeDocument/2006/relationships/hyperlink" Target="https://www.assets.signify.com/is/content/Signify/929003478902_EU.cs_CZ.PROF.FP" TargetMode="External"/><Relationship Id="rId192" Type="http://schemas.openxmlformats.org/officeDocument/2006/relationships/hyperlink" Target="https://www.assets.signify.com/is/content/Signify/127075007939_Release_CoreLine%20Recessed%20Spot%20gen2_D78-650_900lm%20PSR_manual" TargetMode="External"/><Relationship Id="rId1709" Type="http://schemas.openxmlformats.org/officeDocument/2006/relationships/hyperlink" Target="https://www.assets.signify.com/is/image/Signify/LEDtube_1200mm_15W_G13-SPP?$highres$" TargetMode="External"/><Relationship Id="rId1916" Type="http://schemas.openxmlformats.org/officeDocument/2006/relationships/hyperlink" Target="https://www.assets.signify.com/is/content/Signify/online-QIG-for-324166183191-Corepro-LEDtube-INI" TargetMode="External"/><Relationship Id="rId3271" Type="http://schemas.openxmlformats.org/officeDocument/2006/relationships/hyperlink" Target="https://www.assets.signify.com/is/image/Signify/lppr1_sontapia_plus-xtra_e27?$highres$" TargetMode="External"/><Relationship Id="rId2080" Type="http://schemas.openxmlformats.org/officeDocument/2006/relationships/hyperlink" Target="https://www.assets.signify.com/is/content/Signify/929003734102_EU.cs_CZ.PROF.FP" TargetMode="External"/><Relationship Id="rId3131" Type="http://schemas.openxmlformats.org/officeDocument/2006/relationships/hyperlink" Target="https://www.assets.signify.com/is/image/Signify/LPPR1_ITUBAPE_E14_T22_CL?$highres$" TargetMode="External"/><Relationship Id="rId2897" Type="http://schemas.openxmlformats.org/officeDocument/2006/relationships/hyperlink" Target="https://www.assets.signify.com/is/content/Signify/929004256002_EU.cs_CZ.PROF.FP" TargetMode="External"/><Relationship Id="rId869" Type="http://schemas.openxmlformats.org/officeDocument/2006/relationships/hyperlink" Target="https://www.assets.signify.com/is/content/Signify/MI_WT050C_20200807_FINAL" TargetMode="External"/><Relationship Id="rId1499" Type="http://schemas.openxmlformats.org/officeDocument/2006/relationships/hyperlink" Target="https://www.assets.signify.com/is/content/Signify/929002481502_EU.cs_CZ.PROF.FP" TargetMode="External"/><Relationship Id="rId729" Type="http://schemas.openxmlformats.org/officeDocument/2006/relationships/hyperlink" Target="https://www.assets.signify.com/is/content/Signify/911401807485_EU.cs_CZ.PROF.FP" TargetMode="External"/><Relationship Id="rId1359" Type="http://schemas.openxmlformats.org/officeDocument/2006/relationships/hyperlink" Target="https://www.assets.signify.com/is/content/Signify/Mounting%20Instructions%20PILA%20Panel%204000%20lm;https:/www.assets.signify.com/is/content/Signify/Pila-Panel-Installations-Instructions-2024" TargetMode="External"/><Relationship Id="rId2757" Type="http://schemas.openxmlformats.org/officeDocument/2006/relationships/hyperlink" Target="https://www.assets.signify.com/is/image/Signify/LEDLuster_5W_P45_2700K_E27_ND_FR_AU_2CT-SPP?$highres$" TargetMode="External"/><Relationship Id="rId2964" Type="http://schemas.openxmlformats.org/officeDocument/2006/relationships/hyperlink" Target="https://www.assets.signify.com/is/image/Signify/LEDspot_50W_GU5-3_60D-SPP?$highres$" TargetMode="External"/><Relationship Id="rId936" Type="http://schemas.openxmlformats.org/officeDocument/2006/relationships/hyperlink" Target="https://www.assets.signify.com/is/content/Signify/MI-CoreLine-BN126C-All-in-combined-upgraded" TargetMode="External"/><Relationship Id="rId1219" Type="http://schemas.openxmlformats.org/officeDocument/2006/relationships/hyperlink" Target="https://www.assets.signify.com/is/content/Signify/911401876386_EU.cs_CZ.PROF.FP" TargetMode="External"/><Relationship Id="rId1566" Type="http://schemas.openxmlformats.org/officeDocument/2006/relationships/hyperlink" Target="https://www.assets.signify.com/is/content/Signify/LEDTForce_HPI_NC_Installation_Guide-INI" TargetMode="External"/><Relationship Id="rId1773" Type="http://schemas.openxmlformats.org/officeDocument/2006/relationships/hyperlink" Target="https://www.assets.signify.com/is/image/Signify/LEDtube_PRO_1200mm_12W_G13_850_1800lm-SPP?$highres$" TargetMode="External"/><Relationship Id="rId1980" Type="http://schemas.openxmlformats.org/officeDocument/2006/relationships/hyperlink" Target="https://www.assets.signify.com/is/content/Signify/LEDtube_Installation_Guide_HF_1-INI" TargetMode="External"/><Relationship Id="rId2617" Type="http://schemas.openxmlformats.org/officeDocument/2006/relationships/hyperlink" Target="https://www.assets.signify.com/is/image/Signify/LEDbulb_A65_E27_FR_P1-SPP?$highres$" TargetMode="External"/><Relationship Id="rId2824" Type="http://schemas.openxmlformats.org/officeDocument/2006/relationships/hyperlink" Target="https://www.assets.signify.com/is/content/Signify/929001891302_EU.cs_CZ.PROF.FP" TargetMode="External"/><Relationship Id="rId65" Type="http://schemas.openxmlformats.org/officeDocument/2006/relationships/hyperlink" Target="https://www.assets.signify.com/is/image/Signify/CoreLine_Recessed_Spot-RS141B_Adjustable_ALU-SPP?$highres$" TargetMode="External"/><Relationship Id="rId1426" Type="http://schemas.openxmlformats.org/officeDocument/2006/relationships/hyperlink" Target="https://www.assets.signify.com/is/image/Signify/LEDTForce_Core_road_Tshape_E40-SPP?$highres$" TargetMode="External"/><Relationship Id="rId1633" Type="http://schemas.openxmlformats.org/officeDocument/2006/relationships/hyperlink" Target="https://www.assets.signify.com/is/content/Signify/929003578802_EU.cs_CZ.PROF.FP" TargetMode="External"/><Relationship Id="rId1840" Type="http://schemas.openxmlformats.org/officeDocument/2006/relationships/hyperlink" Target="https://www.assets.signify.com/is/content/Signify/929002998002_EU.cs_CZ.PROF.FP" TargetMode="External"/><Relationship Id="rId1700" Type="http://schemas.openxmlformats.org/officeDocument/2006/relationships/hyperlink" Target="https://www.assets.signify.com/is/content/Signify/929003577002_EU.cs_CZ.PROF.FP" TargetMode="External"/><Relationship Id="rId3598" Type="http://schemas.openxmlformats.org/officeDocument/2006/relationships/hyperlink" Target="https://www.assets.signify.com/is/image/Signify/GPPR1-BHL-HP-PHL?$highres$" TargetMode="External"/><Relationship Id="rId3458" Type="http://schemas.openxmlformats.org/officeDocument/2006/relationships/hyperlink" Target="https://www.assets.signify.com/is/content/Signify/913713032166_EU.cs_CZ.PROF.FP" TargetMode="External"/><Relationship Id="rId379" Type="http://schemas.openxmlformats.org/officeDocument/2006/relationships/hyperlink" Target="https://www.assets.signify.com/is/image/Signify/Ledinaire_panel_G5_60x60-SPP?$highres$" TargetMode="External"/><Relationship Id="rId586" Type="http://schemas.openxmlformats.org/officeDocument/2006/relationships/hyperlink" Target="https://www.assets.signify.com/is/content/Signify/911401843887_EU.cs_CZ.PROF.FP" TargetMode="External"/><Relationship Id="rId793" Type="http://schemas.openxmlformats.org/officeDocument/2006/relationships/hyperlink" Target="https://www.assets.signify.com/is/content/Signify/911401807581_EU.cs_CZ.PROF.FP" TargetMode="External"/><Relationship Id="rId2267" Type="http://schemas.openxmlformats.org/officeDocument/2006/relationships/hyperlink" Target="https://www.assets.signify.com/is/content/Signify/929002697502_EU.cs_CZ.PROF.FP" TargetMode="External"/><Relationship Id="rId2474" Type="http://schemas.openxmlformats.org/officeDocument/2006/relationships/hyperlink" Target="https://www.assets.signify.com/is/image/Signify/LED_classic_G93_G95_E27_POS2-SPP?$highres$" TargetMode="External"/><Relationship Id="rId2681" Type="http://schemas.openxmlformats.org/officeDocument/2006/relationships/hyperlink" Target="https://www.assets.signify.com/is/content/Signify/929003012082_EU.cs_CZ.PROF.FP" TargetMode="External"/><Relationship Id="rId3318" Type="http://schemas.openxmlformats.org/officeDocument/2006/relationships/hyperlink" Target="https://www.assets.signify.com/is/content/Signify/928070319230_EU.cs_CZ.PROF.FP" TargetMode="External"/><Relationship Id="rId3525" Type="http://schemas.openxmlformats.org/officeDocument/2006/relationships/hyperlink" Target="https://www.assets.signify.com/is/image/Signify/GPPR1_PPLLTC-3_0001?$highres$" TargetMode="External"/><Relationship Id="rId239" Type="http://schemas.openxmlformats.org/officeDocument/2006/relationships/hyperlink" Target="https://www.assets.signify.com/is/content/Signify/912401483514_EU.cs_CZ.PROF.FP" TargetMode="External"/><Relationship Id="rId446" Type="http://schemas.openxmlformats.org/officeDocument/2006/relationships/hyperlink" Target="https://www.assets.signify.com/is/content/Signify/911401806987_EU.cs_CZ.PROF.FP" TargetMode="External"/><Relationship Id="rId653" Type="http://schemas.openxmlformats.org/officeDocument/2006/relationships/hyperlink" Target="https://www.assets.signify.com/is/image/Signify/CoreLine_Waterproof_WT120C%20G2%20PCU%20-%20SPP?$highres$" TargetMode="External"/><Relationship Id="rId1076" Type="http://schemas.openxmlformats.org/officeDocument/2006/relationships/hyperlink" Target="https://www.assets.signify.com/is/content/Signify/911401554545_EU.cs_CZ.PROF.FP" TargetMode="External"/><Relationship Id="rId1283" Type="http://schemas.openxmlformats.org/officeDocument/2006/relationships/hyperlink" Target="https://www.assets.signify.com/is/content/Signify/MI-BVP085-Ledinaire-Solar-floodlight" TargetMode="External"/><Relationship Id="rId1490" Type="http://schemas.openxmlformats.org/officeDocument/2006/relationships/hyperlink" Target="https://www.assets.signify.com/is/content/Signify/929002350002_EU.cs_CZ.PROF.FP" TargetMode="External"/><Relationship Id="rId2127" Type="http://schemas.openxmlformats.org/officeDocument/2006/relationships/hyperlink" Target="https://www.assets.signify.com/is/image/Signify/LEDtube_1200mm_17W_G5-SPP?$highres$" TargetMode="External"/><Relationship Id="rId233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06" Type="http://schemas.openxmlformats.org/officeDocument/2006/relationships/hyperlink" Target="https://www.assets.signify.com/is/image/Signify/IPAC_RCS750i_0021?$highres$" TargetMode="External"/><Relationship Id="rId860" Type="http://schemas.openxmlformats.org/officeDocument/2006/relationships/hyperlink" Target="https://www.assets.signify.com/is/content/Signify/Manual%20Instruction%20PC_%202022%2009%2021" TargetMode="External"/><Relationship Id="rId1143" Type="http://schemas.openxmlformats.org/officeDocument/2006/relationships/hyperlink" Target="https://www.assets.signify.com/is/content/Signify/MI-Coreline-Highbay-G6-PSD-PSU" TargetMode="External"/><Relationship Id="rId2541" Type="http://schemas.openxmlformats.org/officeDocument/2006/relationships/hyperlink" Target="https://www.assets.signify.com/is/content/Signify/929001387362_EU.cs_CZ.PROF.FP" TargetMode="External"/><Relationship Id="rId513" Type="http://schemas.openxmlformats.org/officeDocument/2006/relationships/hyperlink" Target="https://www.assets.signify.com/is/content/Signify/Installation-instructions-CoreLine-recessed-Gen4v2" TargetMode="External"/><Relationship Id="rId720" Type="http://schemas.openxmlformats.org/officeDocument/2006/relationships/hyperlink" Target="https://www.assets.signify.com/is/content/Signify/911401892880_EU.cs_CZ.PROF.FP" TargetMode="External"/><Relationship Id="rId1350" Type="http://schemas.openxmlformats.org/officeDocument/2006/relationships/hyperlink" Target="https://www.assets.signify.com/is/content/Signify/PILA_Wall_Mounted_WL007C-MI" TargetMode="External"/><Relationship Id="rId2401" Type="http://schemas.openxmlformats.org/officeDocument/2006/relationships/hyperlink" Target="https://www.assets.signify.com/is/content/Signify/929003480302_EU.cs_CZ.PROF.FP" TargetMode="External"/><Relationship Id="rId1003" Type="http://schemas.openxmlformats.org/officeDocument/2006/relationships/hyperlink" Target="https://www.assets.signify.com/is/image/Signify/CL-HB-G6-BY122P-PSU-PSD-RTP?$highres$" TargetMode="External"/><Relationship Id="rId1210" Type="http://schemas.openxmlformats.org/officeDocument/2006/relationships/hyperlink" Target="https://www.assets.signify.com/is/content/Signify/911401873386_EU.cs_CZ.PROF.FP" TargetMode="External"/><Relationship Id="rId3175" Type="http://schemas.openxmlformats.org/officeDocument/2006/relationships/hyperlink" Target="https://www.assets.signify.com/is/image/Signify/LPPR1_TL-DCOL_GREEN_G13?$highres$" TargetMode="External"/><Relationship Id="rId3382" Type="http://schemas.openxmlformats.org/officeDocument/2006/relationships/hyperlink" Target="https://www.assets.signify.com/is/image/Signify/LPPR1_CDMTC-E_0001?$highres$" TargetMode="External"/><Relationship Id="rId2191" Type="http://schemas.openxmlformats.org/officeDocument/2006/relationships/hyperlink" Target="https://www.assets.signify.com/is/image/Signify/CorePro-LEDtube-HF-600mm-RTP?$highres$" TargetMode="External"/><Relationship Id="rId3035" Type="http://schemas.openxmlformats.org/officeDocument/2006/relationships/hyperlink" Target="https://www.assets.signify.com/is/image/Signify/MAS_LEDspotLV_D_20_100W_827_AR111_40D-SPP?$highres$" TargetMode="External"/><Relationship Id="rId3242" Type="http://schemas.openxmlformats.org/officeDocument/2006/relationships/hyperlink" Target="https://www.assets.signify.com/is/content/Signify/928150008835_EU.cs_CZ.PROF.FP" TargetMode="External"/><Relationship Id="rId163" Type="http://schemas.openxmlformats.org/officeDocument/2006/relationships/hyperlink" Target="https://www.assets.signify.com/is/content/Signify/444170264921%20DN142B%20PSU%20Installation%20Instructions" TargetMode="External"/><Relationship Id="rId370" Type="http://schemas.openxmlformats.org/officeDocument/2006/relationships/hyperlink" Target="https://www.assets.signify.com/is/image/Signify/Philips-Ledinaire-office-sensor-EcoSet-1-HR-Q1-2024-RTP?$highres$" TargetMode="External"/><Relationship Id="rId2051" Type="http://schemas.openxmlformats.org/officeDocument/2006/relationships/hyperlink" Target="https://www.assets.signify.com/is/image/Signify/ESSENTIAL_LEDtube_8_16W_G5_830_865_APR-SPP?$highres$" TargetMode="External"/><Relationship Id="rId3102" Type="http://schemas.openxmlformats.org/officeDocument/2006/relationships/hyperlink" Target="https://www.assets.signify.com/is/image/Signify/LED-60W-R7S-78mm-WH-RF-ND-SRT4-RTP?$highres$" TargetMode="External"/><Relationship Id="rId230" Type="http://schemas.openxmlformats.org/officeDocument/2006/relationships/hyperlink" Target="https://www.assets.signify.com/is/content/Signify/912401483505_EU.cs_CZ.PROF.FP" TargetMode="External"/><Relationship Id="rId2868" Type="http://schemas.openxmlformats.org/officeDocument/2006/relationships/hyperlink" Target="https://www.assets.signify.com/is/image/Signify/LEDspot_Corepro_GU10_PAR16-SPP?$highres$" TargetMode="External"/><Relationship Id="rId1677" Type="http://schemas.openxmlformats.org/officeDocument/2006/relationships/hyperlink" Target="https://www.assets.signify.com/is/content/Signify/929003758202_EU.cs_CZ.PROF.FP" TargetMode="External"/><Relationship Id="rId1884" Type="http://schemas.openxmlformats.org/officeDocument/2006/relationships/hyperlink" Target="https://www.assets.signify.com/is/content/Signify/online-QIG-for-324166166411-MAS-LEDtube-installation-guide-INI" TargetMode="External"/><Relationship Id="rId2728" Type="http://schemas.openxmlformats.org/officeDocument/2006/relationships/hyperlink" Target="https://www.assets.signify.com/is/content/Signify/929001345292_EU.cs_CZ.PROF.FP" TargetMode="External"/><Relationship Id="rId2935" Type="http://schemas.openxmlformats.org/officeDocument/2006/relationships/hyperlink" Target="https://www.assets.signify.com/is/content/Signify/929001217902_EU.cs_CZ.PROF.FP" TargetMode="External"/><Relationship Id="rId907" Type="http://schemas.openxmlformats.org/officeDocument/2006/relationships/hyperlink" Target="https://www.assets.signify.com/is/content/Signify/911401834084_EU.cs_CZ.PROF.FP" TargetMode="External"/><Relationship Id="rId1537" Type="http://schemas.openxmlformats.org/officeDocument/2006/relationships/hyperlink" Target="https://www.assets.signify.com/is/content/Signify/LEDTForce_HPL_2_NC_Installation_Guide-INI" TargetMode="External"/><Relationship Id="rId1744" Type="http://schemas.openxmlformats.org/officeDocument/2006/relationships/hyperlink" Target="https://www.assets.signify.com/is/image/Signify/SPPR1_MLED_APR_0014?$highres$" TargetMode="External"/><Relationship Id="rId1951" Type="http://schemas.openxmlformats.org/officeDocument/2006/relationships/hyperlink" Target="https://www.assets.signify.com/is/image/Signify/TLED_230V_10-5W-36W_160D_T8ND_PP?$highres$" TargetMode="External"/><Relationship Id="rId36" Type="http://schemas.openxmlformats.org/officeDocument/2006/relationships/hyperlink" Target="https://www.assets.signify.com/is/image/Signify/DN145B-G4-10S-PSD-RTP?$highres$" TargetMode="External"/><Relationship Id="rId1604" Type="http://schemas.openxmlformats.org/officeDocument/2006/relationships/hyperlink" Target="https://www.assets.signify.com/is/content/Signify/P0047389-reference-control-INI;https:/www.assets.signify.com/is/content/Signify/online-QIG-for-324166242332-Installation-guide-INI" TargetMode="External"/><Relationship Id="rId1811" Type="http://schemas.openxmlformats.org/officeDocument/2006/relationships/hyperlink" Target="https://www.assets.signify.com/is/content/Signify/929004242402_EU.cs_CZ.PROF.FP" TargetMode="External"/><Relationship Id="rId3569" Type="http://schemas.openxmlformats.org/officeDocument/2006/relationships/hyperlink" Target="https://www.assets.signify.com/is/content/Signify/913700683866_EU.cs_CZ.PROF.FP" TargetMode="External"/><Relationship Id="rId697" Type="http://schemas.openxmlformats.org/officeDocument/2006/relationships/hyperlink" Target="https://www.assets.signify.com/is/image/Signify/WT120Z-TW-3x2-5-RTP?$highres$" TargetMode="External"/><Relationship Id="rId2378" Type="http://schemas.openxmlformats.org/officeDocument/2006/relationships/hyperlink" Target="https://www.assets.signify.com/is/image/Signify/LED_CLA_100WA60_E27_4000K_CL_UE_SRT4-SPP?$highres$" TargetMode="External"/><Relationship Id="rId3429" Type="http://schemas.openxmlformats.org/officeDocument/2006/relationships/hyperlink" Target="https://www.assets.signify.com/is/content/Signify/928109300630_EU.cs_CZ.PROF.FP" TargetMode="External"/><Relationship Id="rId1187" Type="http://schemas.openxmlformats.org/officeDocument/2006/relationships/hyperlink" Target="https://www.assets.signify.com/is/image/Signify/CoreLine_tempo%20small%20gen2-BVP111_DGR-SPP-2?$highres$" TargetMode="External"/><Relationship Id="rId2585" Type="http://schemas.openxmlformats.org/officeDocument/2006/relationships/hyperlink" Target="https://www.assets.signify.com/is/content/Signify/CZ.cs_CZ.8718696167779" TargetMode="External"/><Relationship Id="rId2792" Type="http://schemas.openxmlformats.org/officeDocument/2006/relationships/hyperlink" Target="https://www.assets.signify.com/is/content/Signify/929001325702_EU.cs_CZ.PROF.FP" TargetMode="External"/><Relationship Id="rId557" Type="http://schemas.openxmlformats.org/officeDocument/2006/relationships/hyperlink" Target="https://www.assets.signify.com/is/content/Signify/SlimBlendGen2-MI-30Sep2025" TargetMode="External"/><Relationship Id="rId764" Type="http://schemas.openxmlformats.org/officeDocument/2006/relationships/hyperlink" Target="https://www.assets.signify.com/is/content/Signify/910505100070_EU.cs_CZ.PROF.FP" TargetMode="External"/><Relationship Id="rId971" Type="http://schemas.openxmlformats.org/officeDocument/2006/relationships/hyperlink" Target="https://www.assets.signify.com/is/image/Signify/CoreLineHighbay_Gen5_BY121P-SPP?$highres$" TargetMode="External"/><Relationship Id="rId1394" Type="http://schemas.openxmlformats.org/officeDocument/2006/relationships/hyperlink" Target="https://www.assets.signify.com/is/content/Signify/911401875583_EU.cs_CZ.PROF.FP" TargetMode="External"/><Relationship Id="rId2238" Type="http://schemas.openxmlformats.org/officeDocument/2006/relationships/hyperlink" Target="https://www.assets.signify.com/is/image/Signify/MAS_LEDstrip_5M-SPP?$highres$" TargetMode="External"/><Relationship Id="rId2445" Type="http://schemas.openxmlformats.org/officeDocument/2006/relationships/hyperlink" Target="https://www.assets.signify.com/is/content/Signify/929003070702_EU.cs_CZ.PROF.FP" TargetMode="External"/><Relationship Id="rId2652" Type="http://schemas.openxmlformats.org/officeDocument/2006/relationships/hyperlink" Target="https://www.assets.signify.com/is/content/Signify/929002306347_EU.cs_CZ.PROF.FP" TargetMode="External"/><Relationship Id="rId417" Type="http://schemas.openxmlformats.org/officeDocument/2006/relationships/hyperlink" Target="https://www.assets.signify.com/is/image/Signify/CoreLine-recessed-G4-W30L120-All-in-logo-RTP?$highres$" TargetMode="External"/><Relationship Id="rId624" Type="http://schemas.openxmlformats.org/officeDocument/2006/relationships/hyperlink" Target="https://www.assets.signify.com/is/content/Signify/FastSet_SM155C-MI_FINAL" TargetMode="External"/><Relationship Id="rId831" Type="http://schemas.openxmlformats.org/officeDocument/2006/relationships/hyperlink" Target="https://www.assets.signify.com/is/content/Signify/CoreLine%20waterproof%20WT120C%20G2%20PSU_2023%2005" TargetMode="External"/><Relationship Id="rId1047" Type="http://schemas.openxmlformats.org/officeDocument/2006/relationships/hyperlink" Target="https://www.assets.signify.com/is/content/Signify/911401632208_EU.cs_CZ.PROF.FP" TargetMode="External"/><Relationship Id="rId1254" Type="http://schemas.openxmlformats.org/officeDocument/2006/relationships/hyperlink" Target="https://www.assets.signify.com/is/content/Signify/Mounting-instruction-Ledinaire-Floodlight-All-in-with-sensor" TargetMode="External"/><Relationship Id="rId1461" Type="http://schemas.openxmlformats.org/officeDocument/2006/relationships/hyperlink" Target="https://www.assets.signify.com/is/content/Signify/929003467712_EU.cs_CZ.PROF.FP" TargetMode="External"/><Relationship Id="rId2305" Type="http://schemas.openxmlformats.org/officeDocument/2006/relationships/hyperlink" Target="https://www.assets.signify.com/is/image/Signify/CorePro_LEDstrip_5M-SPP?$highres$" TargetMode="External"/><Relationship Id="rId2512" Type="http://schemas.openxmlformats.org/officeDocument/2006/relationships/hyperlink" Target="https://www.assets.signify.com/is/image/Signify/LED_classic_A95_E27_FR-POS2A-SPP?$highres$" TargetMode="External"/><Relationship Id="rId1114" Type="http://schemas.openxmlformats.org/officeDocument/2006/relationships/hyperlink" Target="https://www.assets.signify.com/is/content/Signify/Coreline-Highbay-G5-MI-PSU-PSD" TargetMode="External"/><Relationship Id="rId1321" Type="http://schemas.openxmlformats.org/officeDocument/2006/relationships/hyperlink" Target="https://www.assets.signify.com/is/content/Signify/OIII9_ZRP220I_PHL_0001" TargetMode="External"/><Relationship Id="rId3079" Type="http://schemas.openxmlformats.org/officeDocument/2006/relationships/hyperlink" Target="https://www.assets.signify.com/is/image/Signify/LED_GY6_35_12V_POS2-SPP?$highres$" TargetMode="External"/><Relationship Id="rId3286" Type="http://schemas.openxmlformats.org/officeDocument/2006/relationships/hyperlink" Target="https://www.assets.signify.com/is/image/Signify/LPPR1_SDW-T_50W_PG12-1?$highres$" TargetMode="External"/><Relationship Id="rId3493" Type="http://schemas.openxmlformats.org/officeDocument/2006/relationships/hyperlink" Target="https://www.assets.signify.com/is/image/Signify/GPPR1_HFSIITL5_0005?$highres$" TargetMode="External"/><Relationship Id="rId2095" Type="http://schemas.openxmlformats.org/officeDocument/2006/relationships/hyperlink" Target="https://www.assets.signify.com/is/content/Signify/929001908902_EU.cs_CZ.PROF.FP" TargetMode="External"/><Relationship Id="rId3146" Type="http://schemas.openxmlformats.org/officeDocument/2006/relationships/hyperlink" Target="https://www.assets.signify.com/is/image/Signify/LPPR1_IRSG_E27_R125_CLEAR?$highres$" TargetMode="External"/><Relationship Id="rId3353" Type="http://schemas.openxmlformats.org/officeDocument/2006/relationships/hyperlink" Target="https://www.assets.signify.com/is/content/Signify/928094305125_EU.cs_CZ.PROF.FP" TargetMode="External"/><Relationship Id="rId274" Type="http://schemas.openxmlformats.org/officeDocument/2006/relationships/hyperlink" Target="https://www.assets.signify.com/is/content/Signify/911401847582_EU.cs_CZ.PROF.FP" TargetMode="External"/><Relationship Id="rId481" Type="http://schemas.openxmlformats.org/officeDocument/2006/relationships/hyperlink" Target="https://www.assets.signify.com/is/content/Signify/Ledinaire-panel-G5-Mounting-Instructions-Connector-Finalv4" TargetMode="External"/><Relationship Id="rId2162" Type="http://schemas.openxmlformats.org/officeDocument/2006/relationships/hyperlink" Target="https://www.assets.signify.com/is/content/Signify/929002352202_EU.cs_CZ.PROF.FP" TargetMode="External"/><Relationship Id="rId3006" Type="http://schemas.openxmlformats.org/officeDocument/2006/relationships/hyperlink" Target="https://www.assets.signify.com/is/content/Signify/929002492802_EU.cs_CZ.PROF.FP" TargetMode="External"/><Relationship Id="rId3560" Type="http://schemas.openxmlformats.org/officeDocument/2006/relationships/hyperlink" Target="https://www.assets.signify.com/is/image/Signify/GPPR1_IPVG4PP_PHL_0010?$highres$" TargetMode="External"/><Relationship Id="rId134" Type="http://schemas.openxmlformats.org/officeDocument/2006/relationships/hyperlink" Target="https://www.assets.signify.com/is/content/Signify/911401897682_EU.cs_CZ.PROF.FP" TargetMode="External"/><Relationship Id="rId3213" Type="http://schemas.openxmlformats.org/officeDocument/2006/relationships/hyperlink" Target="https://www.assets.signify.com/is/image/Signify/LPPR1_TL-E8_G10Q?$highres$" TargetMode="External"/><Relationship Id="rId3420" Type="http://schemas.openxmlformats.org/officeDocument/2006/relationships/hyperlink" Target="https://www.assets.signify.com/is/content/Signify/928050300630_EU.cs_CZ.PROF.FP" TargetMode="External"/><Relationship Id="rId341" Type="http://schemas.openxmlformats.org/officeDocument/2006/relationships/hyperlink" Target="https://www.assets.signify.com/is/content/Signify/910500189015_EU.cs_CZ.PROF.FP" TargetMode="External"/><Relationship Id="rId2022" Type="http://schemas.openxmlformats.org/officeDocument/2006/relationships/hyperlink" Target="https://www.assets.signify.com/is/content/Signify/929001869302_EU.cs_CZ.PROF.FP" TargetMode="External"/><Relationship Id="rId2979" Type="http://schemas.openxmlformats.org/officeDocument/2006/relationships/hyperlink" Target="https://www.assets.signify.com/is/content/Signify/929003079302_EU.cs_CZ.PROF.FP" TargetMode="External"/><Relationship Id="rId201" Type="http://schemas.openxmlformats.org/officeDocument/2006/relationships/hyperlink" Target="https://www.assets.signify.com/is/content/Signify/127075007939_Release_CoreLine%20Recessed%20Spot%20gen2_D78-650_900lm%20PSR_manual" TargetMode="External"/><Relationship Id="rId1788" Type="http://schemas.openxmlformats.org/officeDocument/2006/relationships/hyperlink" Target="https://www.assets.signify.com/is/image/Signify/LEDtube_PRO_1200mm_12W_G13_850_1800lm-SPP?$highres$" TargetMode="External"/><Relationship Id="rId1995" Type="http://schemas.openxmlformats.org/officeDocument/2006/relationships/hyperlink" Target="https://www.assets.signify.com/is/image/Signify/LEDtube_T8_G13_MAS1-SPP?$highres$" TargetMode="External"/><Relationship Id="rId2839" Type="http://schemas.openxmlformats.org/officeDocument/2006/relationships/hyperlink" Target="https://www.assets.signify.com/is/content/Signify/929003796102_EU.cs_CZ.PROF.FP" TargetMode="External"/><Relationship Id="rId1648" Type="http://schemas.openxmlformats.org/officeDocument/2006/relationships/hyperlink" Target="https://www.assets.signify.com/is/content/Signify/LEDtube_PLL_HF_Installation_Guide-INI" TargetMode="External"/><Relationship Id="rId1508" Type="http://schemas.openxmlformats.org/officeDocument/2006/relationships/hyperlink" Target="https://www.assets.signify.com/is/image/Signify/LEDTForce_MAS_HPL_ED90_E40-SPP?$highres$" TargetMode="External"/><Relationship Id="rId1855" Type="http://schemas.openxmlformats.org/officeDocument/2006/relationships/hyperlink" Target="https://www.assets.signify.com/is/content/Signify/929003746202_EU.cs_CZ.PROF.FP" TargetMode="External"/><Relationship Id="rId2906" Type="http://schemas.openxmlformats.org/officeDocument/2006/relationships/hyperlink" Target="https://www.assets.signify.com/is/content/Signify/CZ.cs_CZ.8719514307780" TargetMode="External"/><Relationship Id="rId3070" Type="http://schemas.openxmlformats.org/officeDocument/2006/relationships/hyperlink" Target="https://www.assets.signify.com/is/content/Signify/929002965002_EU.cs_CZ.PROF.FP" TargetMode="External"/><Relationship Id="rId1715" Type="http://schemas.openxmlformats.org/officeDocument/2006/relationships/hyperlink" Target="https://www.assets.signify.com/is/content/Signify/929003482302_EU.cs_CZ.PROF.FP" TargetMode="External"/><Relationship Id="rId1922" Type="http://schemas.openxmlformats.org/officeDocument/2006/relationships/hyperlink" Target="https://www.assets.signify.com/is/content/Signify/online-QIG-for-324166183191-Corepro-LEDtube-INI;https:/www.assets.signify.com/is/content/Signify/online-QIG-for-324166183191-INI" TargetMode="External"/><Relationship Id="rId2489" Type="http://schemas.openxmlformats.org/officeDocument/2006/relationships/hyperlink" Target="https://www.assets.signify.com/is/content/Signify/929002372702_EU.cs_CZ.PROF.FP" TargetMode="External"/><Relationship Id="rId2696" Type="http://schemas.openxmlformats.org/officeDocument/2006/relationships/hyperlink" Target="https://www.assets.signify.com/is/image/Signify/SPPR1_LEDCL_0028?$highres$" TargetMode="External"/><Relationship Id="rId668" Type="http://schemas.openxmlformats.org/officeDocument/2006/relationships/hyperlink" Target="https://www.assets.signify.com/is/image/Signify/CoreLine_Waterproof_WT120C%20G2%20L1500%20PSU%20-%20SPP?$highres$" TargetMode="External"/><Relationship Id="rId875" Type="http://schemas.openxmlformats.org/officeDocument/2006/relationships/hyperlink" Target="https://www.assets.signify.com/is/image/Signify/Ledinaire%20Batten_BN021_L600_SPP-01?$highres$" TargetMode="External"/><Relationship Id="rId1298" Type="http://schemas.openxmlformats.org/officeDocument/2006/relationships/hyperlink" Target="https://www.assets.signify.com/is/image/Signify/CoreLine_Malaga_LED-BRP102-SPP?$highres$" TargetMode="External"/><Relationship Id="rId2349" Type="http://schemas.openxmlformats.org/officeDocument/2006/relationships/hyperlink" Target="https://www.assets.signify.com/is/image/Signify/LS_corner_connector_IP20-EU-SPP?$highres$" TargetMode="External"/><Relationship Id="rId2556" Type="http://schemas.openxmlformats.org/officeDocument/2006/relationships/hyperlink" Target="https://www.assets.signify.com/is/image/Signify/LED_ST64_40W_1800K_E27_NDSRT_Amber_1PF-SPP?$highres$" TargetMode="External"/><Relationship Id="rId2763" Type="http://schemas.openxmlformats.org/officeDocument/2006/relationships/hyperlink" Target="https://www.assets.signify.com/is/image/Signify/LED_60W_P48_E27_WW_FR_ND_1SRT4_1-SPP?$highres$" TargetMode="External"/><Relationship Id="rId2970" Type="http://schemas.openxmlformats.org/officeDocument/2006/relationships/hyperlink" Target="https://www.assets.signify.com/is/image/Signify/ExpertColor_7-2_50W_MR16_GU5-3_PP?$highres$" TargetMode="External"/><Relationship Id="rId3607" Type="http://schemas.openxmlformats.org/officeDocument/2006/relationships/hyperlink" Target="https://www.assets.signify.com/is/content/Signify/913700655366_EU.cs_CZ.PROF.FP" TargetMode="External"/><Relationship Id="rId528" Type="http://schemas.openxmlformats.org/officeDocument/2006/relationships/hyperlink" Target="https://www.assets.signify.com/is/image/Signify/RC059Z-SMB-W60L120-overview?$highres$" TargetMode="External"/><Relationship Id="rId735" Type="http://schemas.openxmlformats.org/officeDocument/2006/relationships/hyperlink" Target="https://www.assets.signify.com/is/content/Signify/911401823480_EU.cs_CZ.PROF.FP" TargetMode="External"/><Relationship Id="rId942" Type="http://schemas.openxmlformats.org/officeDocument/2006/relationships/hyperlink" Target="https://www.assets.signify.com/is/content/Signify/MI-CoreLine-BN126C-All-in-combined" TargetMode="External"/><Relationship Id="rId1158" Type="http://schemas.openxmlformats.org/officeDocument/2006/relationships/hyperlink" Target="https://www.assets.signify.com/is/content/Signify/MI-Coreline-Highbay-G6-PSD-PSU" TargetMode="External"/><Relationship Id="rId1365" Type="http://schemas.openxmlformats.org/officeDocument/2006/relationships/hyperlink" Target="https://www.assets.signify.com/is/image/Signify/PILA_Waterproof%20Classic%201500%2045?$highres$" TargetMode="External"/><Relationship Id="rId1572" Type="http://schemas.openxmlformats.org/officeDocument/2006/relationships/hyperlink" Target="https://www.assets.signify.com/is/content/Signify/929003756602_EU.cs_CZ.PROF.FP" TargetMode="External"/><Relationship Id="rId2209" Type="http://schemas.openxmlformats.org/officeDocument/2006/relationships/hyperlink" Target="https://www.assets.signify.com/is/content/Signify/929003774502_EU.cs_CZ.PROF.FP" TargetMode="External"/><Relationship Id="rId2416" Type="http://schemas.openxmlformats.org/officeDocument/2006/relationships/hyperlink" Target="https://www.assets.signify.com/is/content/Signify/929003798902_EU.cs_CZ.PROF.FP" TargetMode="External"/><Relationship Id="rId2623" Type="http://schemas.openxmlformats.org/officeDocument/2006/relationships/hyperlink" Target="https://www.assets.signify.com/is/content/Signify/929003604208_EU.cs_CZ.PROF.FP" TargetMode="External"/><Relationship Id="rId1018" Type="http://schemas.openxmlformats.org/officeDocument/2006/relationships/hyperlink" Target="https://www.assets.signify.com/is/image/Signify/CL-HB-G6-BY122P-PSU-PSD-RTP?$highres$" TargetMode="External"/><Relationship Id="rId1225" Type="http://schemas.openxmlformats.org/officeDocument/2006/relationships/hyperlink" Target="https://www.assets.signify.com/is/content/Signify/912300060467_EU.cs_CZ.PROF.FP" TargetMode="External"/><Relationship Id="rId1432" Type="http://schemas.openxmlformats.org/officeDocument/2006/relationships/hyperlink" Target="https://www.assets.signify.com/is/content/Signify/929002484802_EU.cs_CZ.PROF.FP" TargetMode="External"/><Relationship Id="rId2830" Type="http://schemas.openxmlformats.org/officeDocument/2006/relationships/hyperlink" Target="https://www.assets.signify.com/is/image/Signify/LEDspots_MAS_EU_PAR16_GU10-SPP?$highres$" TargetMode="External"/><Relationship Id="rId71" Type="http://schemas.openxmlformats.org/officeDocument/2006/relationships/hyperlink" Target="https://www.assets.signify.com/is/image/Signify/Downlight_DN070B_RD-EU-SPP?$highres$" TargetMode="External"/><Relationship Id="rId802" Type="http://schemas.openxmlformats.org/officeDocument/2006/relationships/hyperlink" Target="https://www.assets.signify.com/is/content/Signify/Ledinaire_Waterproof_WT060C-MI_v2023%2003" TargetMode="External"/><Relationship Id="rId3397" Type="http://schemas.openxmlformats.org/officeDocument/2006/relationships/hyperlink" Target="https://www.assets.signify.com/is/image/Signify/LPPR1_CDM-TM_0001?$highres$" TargetMode="External"/><Relationship Id="rId178" Type="http://schemas.openxmlformats.org/officeDocument/2006/relationships/hyperlink" Target="https://www.assets.signify.com/is/content/Signify/CoreLine-SlimDownlight-DN145B-INI" TargetMode="External"/><Relationship Id="rId3257" Type="http://schemas.openxmlformats.org/officeDocument/2006/relationships/hyperlink" Target="https://www.assets.signify.com/is/image/Signify/lppr1_son-tpia_0007?$highres$" TargetMode="External"/><Relationship Id="rId3464" Type="http://schemas.openxmlformats.org/officeDocument/2006/relationships/hyperlink" Target="https://www.assets.signify.com/is/image/Signify/HF-P_158_TL-D_III_IDC_PP?$highres$" TargetMode="External"/><Relationship Id="rId385" Type="http://schemas.openxmlformats.org/officeDocument/2006/relationships/hyperlink" Target="https://www.assets.signify.com/is/image/Signify/CoreLine-panel-G6-W60L60-RTP?$highres$" TargetMode="External"/><Relationship Id="rId592" Type="http://schemas.openxmlformats.org/officeDocument/2006/relationships/hyperlink" Target="https://www.assets.signify.com/is/content/Signify/911401841687_EU.cs_CZ.PROF.FP" TargetMode="External"/><Relationship Id="rId2066" Type="http://schemas.openxmlformats.org/officeDocument/2006/relationships/hyperlink" Target="https://www.assets.signify.com/is/image/Signify/ESSENTIAL_LEDtube_8_16W_G5_830_865_APR-SPP?$highres$" TargetMode="External"/><Relationship Id="rId2273" Type="http://schemas.openxmlformats.org/officeDocument/2006/relationships/hyperlink" Target="https://www.assets.signify.com/is/content/Signify/929002698102_EU.cs_CZ.PROF.FP" TargetMode="External"/><Relationship Id="rId2480" Type="http://schemas.openxmlformats.org/officeDocument/2006/relationships/hyperlink" Target="https://www.assets.signify.com/is/content/Signify/929002425192_EU.cs_CZ.PROF.FP" TargetMode="External"/><Relationship Id="rId3117" Type="http://schemas.openxmlformats.org/officeDocument/2006/relationships/hyperlink" Target="https://www.assets.signify.com/is/content/Signify/929001243702_EU.cs_CZ.PROF.FP" TargetMode="External"/><Relationship Id="rId3324" Type="http://schemas.openxmlformats.org/officeDocument/2006/relationships/hyperlink" Target="https://www.assets.signify.com/is/image/Signify/lppr1_cdo-et_e27?$highres$" TargetMode="External"/><Relationship Id="rId3531" Type="http://schemas.openxmlformats.org/officeDocument/2006/relationships/hyperlink" Target="https://www.assets.signify.com/is/image/Signify/GPPR1_RPLTC_0003?$highres$" TargetMode="External"/><Relationship Id="rId245" Type="http://schemas.openxmlformats.org/officeDocument/2006/relationships/hyperlink" Target="https://www.assets.signify.com/is/content/Signify/912401483523_EU.cs_CZ.PROF.FP" TargetMode="External"/><Relationship Id="rId452" Type="http://schemas.openxmlformats.org/officeDocument/2006/relationships/hyperlink" Target="https://www.assets.signify.com/is/content/Signify/911401801787_EU.cs_CZ.PROF.FP" TargetMode="External"/><Relationship Id="rId1082" Type="http://schemas.openxmlformats.org/officeDocument/2006/relationships/hyperlink" Target="https://www.assets.signify.com/is/content/Signify/911401556345_EU.cs_CZ.PROF.FP" TargetMode="External"/><Relationship Id="rId2133" Type="http://schemas.openxmlformats.org/officeDocument/2006/relationships/hyperlink" Target="https://www.assets.signify.com/is/image/Signify/LEDtube_MAS_G5-SPP?$highres$" TargetMode="External"/><Relationship Id="rId234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105" Type="http://schemas.openxmlformats.org/officeDocument/2006/relationships/hyperlink" Target="https://www.assets.signify.com/is/content/Signify/910505103594_EU.cs_CZ.PROF.FP" TargetMode="External"/><Relationship Id="rId312" Type="http://schemas.openxmlformats.org/officeDocument/2006/relationships/hyperlink" Target="https://www.assets.signify.com/is/image/Signify/3_circuit_Square-ZRS750_CCPE_WH-AP?$highres$" TargetMode="External"/><Relationship Id="rId2200" Type="http://schemas.openxmlformats.org/officeDocument/2006/relationships/hyperlink" Target="https://www.assets.signify.com/is/image/Signify/CorePro-LEDtube-HF-1500mm-RTP?$highres$" TargetMode="External"/><Relationship Id="rId1899" Type="http://schemas.openxmlformats.org/officeDocument/2006/relationships/hyperlink" Target="https://www.assets.signify.com/is/content/Signify/online-QIG-for-324166174411-MAS-Corepro-LEDtube-INI" TargetMode="External"/><Relationship Id="rId1759" Type="http://schemas.openxmlformats.org/officeDocument/2006/relationships/hyperlink" Target="https://www.assets.signify.com/is/image/Signify/LEDtube_220-240V_G13_2ft-SPP?$highres$" TargetMode="External"/><Relationship Id="rId1966" Type="http://schemas.openxmlformats.org/officeDocument/2006/relationships/hyperlink" Target="https://www.assets.signify.com/is/content/Signify/929003553402_EU.cs_CZ.PROF.FP" TargetMode="External"/><Relationship Id="rId3181" Type="http://schemas.openxmlformats.org/officeDocument/2006/relationships/hyperlink" Target="https://www.assets.signify.com/is/image/Signify/LPPR1_TL-DCOL_RED_G13?$highres$" TargetMode="External"/><Relationship Id="rId1619" Type="http://schemas.openxmlformats.org/officeDocument/2006/relationships/hyperlink" Target="https://www.assets.signify.com/is/content/Signify/online-QIG-for-324166176081-Installation-INI" TargetMode="External"/><Relationship Id="rId1826" Type="http://schemas.openxmlformats.org/officeDocument/2006/relationships/hyperlink" Target="https://www.assets.signify.com/is/content/Signify/929003481702_EU.cs_CZ.PROF.FP" TargetMode="External"/><Relationship Id="rId3041" Type="http://schemas.openxmlformats.org/officeDocument/2006/relationships/hyperlink" Target="https://www.assets.signify.com/is/image/Signify/MAS_LEDspotLV_D_20_100W_827_AR111_40D-SPP?$highres$" TargetMode="External"/><Relationship Id="rId779" Type="http://schemas.openxmlformats.org/officeDocument/2006/relationships/hyperlink" Target="https://www.assets.signify.com/is/content/Signify/911401816887_EU.cs_CZ.PROF.FP" TargetMode="External"/><Relationship Id="rId986" Type="http://schemas.openxmlformats.org/officeDocument/2006/relationships/hyperlink" Target="https://www.assets.signify.com/is/image/Signify/CoreLineHighbay_Gen5_BY122P-SPP?$highres$" TargetMode="External"/><Relationship Id="rId2667" Type="http://schemas.openxmlformats.org/officeDocument/2006/relationships/hyperlink" Target="https://www.assets.signify.com/is/image/Signify/LED_classic_40W_BA35_E14_CL_WGD90_SRT4_1-SPP?$highres$" TargetMode="External"/><Relationship Id="rId639" Type="http://schemas.openxmlformats.org/officeDocument/2006/relationships/hyperlink" Target="https://www.assets.signify.com/is/image/Signify/L1500-WT060C-SPP-1?$highres$" TargetMode="External"/><Relationship Id="rId1269" Type="http://schemas.openxmlformats.org/officeDocument/2006/relationships/hyperlink" Target="https://www.assets.signify.com/is/content/Signify/CoreLine%20tempo%20medium-BVP125-INI" TargetMode="External"/><Relationship Id="rId1476" Type="http://schemas.openxmlformats.org/officeDocument/2006/relationships/hyperlink" Target="https://www.assets.signify.com/is/image/Signify/LEDTForce_ED90_E27-SPP?$highres$" TargetMode="External"/><Relationship Id="rId2874" Type="http://schemas.openxmlformats.org/officeDocument/2006/relationships/hyperlink" Target="https://www.assets.signify.com/is/image/Signify/LEDSpots_PAR16_GU10-SPP?$highres$" TargetMode="External"/><Relationship Id="rId846" Type="http://schemas.openxmlformats.org/officeDocument/2006/relationships/hyperlink" Target="https://www.assets.signify.com/is/content/Signify/Installation%20instruction_CoreLine%20waterproof%20WT120C%20standard_2023%2005" TargetMode="External"/><Relationship Id="rId1129" Type="http://schemas.openxmlformats.org/officeDocument/2006/relationships/hyperlink" Target="https://www.assets.signify.com/is/content/Signify/Coreline-Highbay-G5-MI-PSU-PSD" TargetMode="External"/><Relationship Id="rId1683" Type="http://schemas.openxmlformats.org/officeDocument/2006/relationships/hyperlink" Target="https://www.assets.signify.com/is/content/Signify/online-QIG-for-324166115861-Installation-INI" TargetMode="External"/><Relationship Id="rId1890" Type="http://schemas.openxmlformats.org/officeDocument/2006/relationships/hyperlink" Target="https://www.assets.signify.com/is/content/Signify/online-QIG-for-324166166411-MAS-LEDtube-installation-guide-INI" TargetMode="External"/><Relationship Id="rId2527" Type="http://schemas.openxmlformats.org/officeDocument/2006/relationships/hyperlink" Target="https://www.assets.signify.com/is/content/Signify/CZ.cs_CZ.8718699764630" TargetMode="External"/><Relationship Id="rId2734" Type="http://schemas.openxmlformats.org/officeDocument/2006/relationships/hyperlink" Target="https://www.assets.signify.com/is/content/Signify/929001890492_EU.cs_CZ.PROF.FP" TargetMode="External"/><Relationship Id="rId2941" Type="http://schemas.openxmlformats.org/officeDocument/2006/relationships/hyperlink" Target="https://www.assets.signify.com/is/content/Signify/929001215252_EU.cs_CZ.PROF.FP" TargetMode="External"/><Relationship Id="rId706" Type="http://schemas.openxmlformats.org/officeDocument/2006/relationships/hyperlink" Target="https://www.assets.signify.com/is/image/Signify/WT050C-2ft-single-SPP?$highres$" TargetMode="External"/><Relationship Id="rId913" Type="http://schemas.openxmlformats.org/officeDocument/2006/relationships/hyperlink" Target="https://www.assets.signify.com/is/content/Signify/911401850687_EU.cs_CZ.PROF.FP" TargetMode="External"/><Relationship Id="rId1336" Type="http://schemas.openxmlformats.org/officeDocument/2006/relationships/hyperlink" Target="https://www.assets.signify.com/is/image/Signify/8718699681036_p0-APP?$highres$" TargetMode="External"/><Relationship Id="rId1543" Type="http://schemas.openxmlformats.org/officeDocument/2006/relationships/hyperlink" Target="https://www.assets.signify.com/is/image/Signify/LEDTForce_Core_Tshape_E27_FR_1-SPP?$highres$" TargetMode="External"/><Relationship Id="rId1750" Type="http://schemas.openxmlformats.org/officeDocument/2006/relationships/hyperlink" Target="https://www.assets.signify.com/is/image/Signify/LEDtube_1200mm_HO_T8-SPP?$highres$" TargetMode="External"/><Relationship Id="rId2801" Type="http://schemas.openxmlformats.org/officeDocument/2006/relationships/hyperlink" Target="https://www.assets.signify.com/is/image/Signify/LED_Classic_75W_PAR30S_WW_25D_D_1PF_4_S-SPP?$highres$" TargetMode="External"/><Relationship Id="rId42" Type="http://schemas.openxmlformats.org/officeDocument/2006/relationships/hyperlink" Target="https://www.assets.signify.com/is/image/Signify/Downlight_RS061B_LDNR_WH_TW-SPP?$highres$" TargetMode="External"/><Relationship Id="rId1403" Type="http://schemas.openxmlformats.org/officeDocument/2006/relationships/hyperlink" Target="https://www.assets.signify.com/is/image/Signify/LED-MAS-SON-T-UE-M-19W-727-E27-RTP?$highres$" TargetMode="External"/><Relationship Id="rId1610" Type="http://schemas.openxmlformats.org/officeDocument/2006/relationships/hyperlink" Target="https://www.assets.signify.com/is/image/Signify/CorePro-LED-PLC-4P-G24q-RTP?$highres$" TargetMode="External"/><Relationship Id="rId3368" Type="http://schemas.openxmlformats.org/officeDocument/2006/relationships/hyperlink" Target="https://www.assets.signify.com/is/content/Signify/928193605131_EU.cs_CZ.PROF.FP" TargetMode="External"/><Relationship Id="rId3575" Type="http://schemas.openxmlformats.org/officeDocument/2006/relationships/hyperlink" Target="https://www.assets.signify.com/is/content/Signify/913700614066_EU.cs_CZ.PROF.FP" TargetMode="External"/><Relationship Id="rId289" Type="http://schemas.openxmlformats.org/officeDocument/2006/relationships/hyperlink" Target="https://www.assets.signify.com/is/image/Signify/Coreline%20Projector_gen2_ST151T_BK_%2030S_SPP2?$highres$" TargetMode="External"/><Relationship Id="rId496" Type="http://schemas.openxmlformats.org/officeDocument/2006/relationships/hyperlink" Target="https://www.assets.signify.com/is/content/Signify/CoreLine-panel-G6-Installation-Instructions-RC132V-BN" TargetMode="External"/><Relationship Id="rId2177" Type="http://schemas.openxmlformats.org/officeDocument/2006/relationships/hyperlink" Target="https://www.assets.signify.com/is/content/Signify/LEDtube_Installation_Guide_HF_2-INI" TargetMode="External"/><Relationship Id="rId2384" Type="http://schemas.openxmlformats.org/officeDocument/2006/relationships/hyperlink" Target="https://www.assets.signify.com/is/content/Signify/929003623102_EU.cs_CZ.PROF.FP" TargetMode="External"/><Relationship Id="rId2591" Type="http://schemas.openxmlformats.org/officeDocument/2006/relationships/hyperlink" Target="https://www.assets.signify.com/is/content/Signify/929001901502_EU.cs_CZ.PROF.FP" TargetMode="External"/><Relationship Id="rId3228" Type="http://schemas.openxmlformats.org/officeDocument/2006/relationships/hyperlink" Target="https://www.assets.signify.com/is/content/Signify/928390720230_EU.cs_CZ.PROF.FP" TargetMode="External"/><Relationship Id="rId3435" Type="http://schemas.openxmlformats.org/officeDocument/2006/relationships/hyperlink" Target="https://www.assets.signify.com/is/image/Signify/LPPR1_CDMR111E_0001?$highres$" TargetMode="External"/><Relationship Id="rId149" Type="http://schemas.openxmlformats.org/officeDocument/2006/relationships/hyperlink" Target="https://www.assets.signify.com/is/content/Signify/Downlight_DN065B_G4_7195214_V2_online_All_in-INI" TargetMode="External"/><Relationship Id="rId356" Type="http://schemas.openxmlformats.org/officeDocument/2006/relationships/hyperlink" Target="https://www.assets.signify.com/is/content/Signify/MI%20CoreLine%20Projector%20gen2_ST151T-INI%20Sep%202021" TargetMode="External"/><Relationship Id="rId563" Type="http://schemas.openxmlformats.org/officeDocument/2006/relationships/hyperlink" Target="https://www.assets.signify.com/is/image/Signify/Ledinaire-surface-mounted-G2-W20L120-OC-RTP?$highres$" TargetMode="External"/><Relationship Id="rId770" Type="http://schemas.openxmlformats.org/officeDocument/2006/relationships/hyperlink" Target="https://www.assets.signify.com/is/content/Signify/911401816287_EU.cs_CZ.PROF.FP" TargetMode="External"/><Relationship Id="rId1193" Type="http://schemas.openxmlformats.org/officeDocument/2006/relationships/hyperlink" Target="https://www.assets.signify.com/is/image/Signify/Coreline_Tempo_Medium-BVP125_Led120-SPP?$highres$" TargetMode="External"/><Relationship Id="rId2037" Type="http://schemas.openxmlformats.org/officeDocument/2006/relationships/hyperlink" Target="https://www.assets.signify.com/is/content/Signify/LEDtube_Installation_Guide_UN-INI" TargetMode="External"/><Relationship Id="rId2244" Type="http://schemas.openxmlformats.org/officeDocument/2006/relationships/hyperlink" Target="https://www.assets.signify.com/is/image/Signify/MAS_LEDstrip_5M-SPP?$highres$" TargetMode="External"/><Relationship Id="rId2451" Type="http://schemas.openxmlformats.org/officeDocument/2006/relationships/hyperlink" Target="https://www.assets.signify.com/is/content/Signify/929003527302_EU.cs_CZ.PROF.FP" TargetMode="External"/><Relationship Id="rId216" Type="http://schemas.openxmlformats.org/officeDocument/2006/relationships/hyperlink" Target="https://www.assets.signify.com/is/image/Signify/Emergency-Bulkhead-EM153C-SPP02?$highres$" TargetMode="External"/><Relationship Id="rId423" Type="http://schemas.openxmlformats.org/officeDocument/2006/relationships/hyperlink" Target="https://www.assets.signify.com/is/content/Signify/911401875685_EU.cs_CZ.PROF.FP" TargetMode="External"/><Relationship Id="rId1053" Type="http://schemas.openxmlformats.org/officeDocument/2006/relationships/hyperlink" Target="https://www.assets.signify.com/is/content/Signify/911401630208_EU.cs_CZ.PROF.FP" TargetMode="External"/><Relationship Id="rId1260" Type="http://schemas.openxmlformats.org/officeDocument/2006/relationships/hyperlink" Target="https://www.assets.signify.com/is/content/Signify/Mounting-instruction-Ledinaire-Floodlight-All-in-AWB" TargetMode="External"/><Relationship Id="rId2104" Type="http://schemas.openxmlformats.org/officeDocument/2006/relationships/hyperlink" Target="https://www.assets.signify.com/is/content/Signify/LEDtube_Installation_Guide_T5-INI" TargetMode="External"/><Relationship Id="rId3502" Type="http://schemas.openxmlformats.org/officeDocument/2006/relationships/hyperlink" Target="https://www.assets.signify.com/is/image/Signify/GPPR1_PPPLTL-3_0001?$highres$" TargetMode="External"/><Relationship Id="rId630" Type="http://schemas.openxmlformats.org/officeDocument/2006/relationships/hyperlink" Target="https://www.assets.signify.com/is/image/Signify/L1200?$highres$" TargetMode="External"/><Relationship Id="rId2311" Type="http://schemas.openxmlformats.org/officeDocument/2006/relationships/hyperlink" Target="https://www.assets.signify.com/is/content/Signify/929002694702_EU.cs_CZ.PROF.FP" TargetMode="External"/><Relationship Id="rId1120" Type="http://schemas.openxmlformats.org/officeDocument/2006/relationships/hyperlink" Target="https://www.assets.signify.com/is/content/Signify/Coreline-Highbay-G5-MI-PSU-PSD" TargetMode="External"/><Relationship Id="rId1937" Type="http://schemas.openxmlformats.org/officeDocument/2006/relationships/hyperlink" Target="https://www.assets.signify.com/is/content/Signify/LEDtube_Installation_Guide-INI" TargetMode="External"/><Relationship Id="rId3085" Type="http://schemas.openxmlformats.org/officeDocument/2006/relationships/hyperlink" Target="https://www.assets.signify.com/is/image/Signify/LED-25W-G9-WW-230V-Dim-SRT6-RTP?$highres$" TargetMode="External"/><Relationship Id="rId3292" Type="http://schemas.openxmlformats.org/officeDocument/2006/relationships/hyperlink" Target="https://www.assets.signify.com/is/content/Signify/928158905131_EU.cs_CZ.PROF.FP" TargetMode="External"/><Relationship Id="rId3152" Type="http://schemas.openxmlformats.org/officeDocument/2006/relationships/hyperlink" Target="https://www.assets.signify.com/is/content/Signify/923801244209_EU.cs_CZ.PROF.FP" TargetMode="External"/><Relationship Id="rId280" Type="http://schemas.openxmlformats.org/officeDocument/2006/relationships/hyperlink" Target="https://www.assets.signify.com/is/content/Signify/Ledinaire-WM-WL070V-Installation-Instructions" TargetMode="External"/><Relationship Id="rId3012" Type="http://schemas.openxmlformats.org/officeDocument/2006/relationships/hyperlink" Target="https://www.assets.signify.com/is/content/Signify/929002493502_EU.cs_CZ.PROF.FP" TargetMode="External"/><Relationship Id="rId140" Type="http://schemas.openxmlformats.org/officeDocument/2006/relationships/hyperlink" Target="https://www.assets.signify.com/is/content/Signify/911401897782_EU.cs_CZ.PROF.FP" TargetMode="External"/><Relationship Id="rId6" Type="http://schemas.openxmlformats.org/officeDocument/2006/relationships/hyperlink" Target="https://www.assets.signify.com/is/image/Signify/LEDINAIRE_SlimDownlight-DN065B_LED10S-SPP?$highres$" TargetMode="External"/><Relationship Id="rId2778" Type="http://schemas.openxmlformats.org/officeDocument/2006/relationships/hyperlink" Target="https://www.assets.signify.com/is/content/Signify/929002973102_EU.cs_CZ.PROF.FP" TargetMode="External"/><Relationship Id="rId2985" Type="http://schemas.openxmlformats.org/officeDocument/2006/relationships/hyperlink" Target="https://www.assets.signify.com/is/content/Signify/929003079902_EU.cs_CZ.PROF.FP" TargetMode="External"/><Relationship Id="rId957" Type="http://schemas.openxmlformats.org/officeDocument/2006/relationships/hyperlink" Target="https://www.assets.signify.com/is/image/Signify/CoreLine%20High-bay%20Value_Bracket__SPP?$highres$" TargetMode="External"/><Relationship Id="rId1587" Type="http://schemas.openxmlformats.org/officeDocument/2006/relationships/hyperlink" Target="https://www.assets.signify.com/is/content/Signify/929003757102_EU.cs_CZ.PROF.FP" TargetMode="External"/><Relationship Id="rId1794" Type="http://schemas.openxmlformats.org/officeDocument/2006/relationships/hyperlink" Target="https://www.assets.signify.com/is/image/Signify/LEDtube_PRO_1200mm_12W_G13_850_1800lm-SPP?$highres$" TargetMode="External"/><Relationship Id="rId2638" Type="http://schemas.openxmlformats.org/officeDocument/2006/relationships/hyperlink" Target="https://www.assets.signify.com/is/content/Signify/929003607608_EU.cs_CZ.PROF.FP" TargetMode="External"/><Relationship Id="rId2845" Type="http://schemas.openxmlformats.org/officeDocument/2006/relationships/hyperlink" Target="https://www.assets.signify.com/is/image/Signify/LEDspot_35W_GU10_25D-SPP?$highres$" TargetMode="External"/><Relationship Id="rId86" Type="http://schemas.openxmlformats.org/officeDocument/2006/relationships/hyperlink" Target="https://www.assets.signify.com/is/content/Signify/929003251232_EU.cs_CZ.PROF.FP" TargetMode="External"/><Relationship Id="rId817" Type="http://schemas.openxmlformats.org/officeDocument/2006/relationships/hyperlink" Target="https://www.assets.signify.com/is/content/Signify/Ledinaire%20waterproof%20WT065C%20G3%20BN_MI_v2023%2005" TargetMode="External"/><Relationship Id="rId1447" Type="http://schemas.openxmlformats.org/officeDocument/2006/relationships/hyperlink" Target="https://www.assets.signify.com/is/image/Signify/Trueforce_LED_E27-SPP?$highres$" TargetMode="External"/><Relationship Id="rId1654" Type="http://schemas.openxmlformats.org/officeDocument/2006/relationships/hyperlink" Target="https://www.assets.signify.com/is/image/Signify/LEDtube_400mm_17W_2G11_830_2000lm-SPP?$highres$" TargetMode="External"/><Relationship Id="rId1861" Type="http://schemas.openxmlformats.org/officeDocument/2006/relationships/hyperlink" Target="https://www.assets.signify.com/is/content/Signify/929001875132_EU.cs_CZ.PROF.FP" TargetMode="External"/><Relationship Id="rId2705" Type="http://schemas.openxmlformats.org/officeDocument/2006/relationships/hyperlink" Target="https://www.assets.signify.com/is/image/Signify/LEDcandle_25W_E14_827_FR_B35-SPP?$highres$" TargetMode="External"/><Relationship Id="rId2912" Type="http://schemas.openxmlformats.org/officeDocument/2006/relationships/hyperlink" Target="https://www.assets.signify.com/is/image/Signify/LEDspot_25W_GU10_830_36D-SPP?$highres$" TargetMode="External"/><Relationship Id="rId1307" Type="http://schemas.openxmlformats.org/officeDocument/2006/relationships/hyperlink" Target="https://www.assets.signify.com/is/content/Signify/910925869868_EU.cs_CZ.PROF.FP" TargetMode="External"/><Relationship Id="rId1514" Type="http://schemas.openxmlformats.org/officeDocument/2006/relationships/hyperlink" Target="https://www.assets.signify.com/is/content/Signify/929003531102_EU.cs_CZ.PROF.FP" TargetMode="External"/><Relationship Id="rId1721" Type="http://schemas.openxmlformats.org/officeDocument/2006/relationships/hyperlink" Target="https://www.assets.signify.com/is/image/Signify/MAS-LEDtube-VLE-UE-T8-20240506-RTP?$highres$" TargetMode="External"/><Relationship Id="rId13" Type="http://schemas.openxmlformats.org/officeDocument/2006/relationships/hyperlink" Target="https://www.assets.signify.com/is/image/Signify/Downlight_MZD_DN027C_220V_RD-SPP?$highres$" TargetMode="External"/><Relationship Id="rId3479" Type="http://schemas.openxmlformats.org/officeDocument/2006/relationships/hyperlink" Target="https://www.assets.signify.com/is/content/Signify/913700609366_EU.cs_CZ.PROF.FP" TargetMode="External"/><Relationship Id="rId228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95" Type="http://schemas.openxmlformats.org/officeDocument/2006/relationships/hyperlink" Target="https://www.assets.signify.com/is/content/Signify/CZ.cs_CZ.8718699764814" TargetMode="External"/><Relationship Id="rId3339" Type="http://schemas.openxmlformats.org/officeDocument/2006/relationships/hyperlink" Target="https://www.assets.signify.com/is/content/Signify/928082019235_EU.cs_CZ.PROF.FP" TargetMode="External"/><Relationship Id="rId467" Type="http://schemas.openxmlformats.org/officeDocument/2006/relationships/hyperlink" Target="https://www.assets.signify.com/is/content/Signify/911401840887_EU.cs_CZ.PROF.FP" TargetMode="External"/><Relationship Id="rId1097" Type="http://schemas.openxmlformats.org/officeDocument/2006/relationships/hyperlink" Target="https://www.assets.signify.com/is/content/Signify/911401556745_EU.cs_CZ.PROF.FP" TargetMode="External"/><Relationship Id="rId2148" Type="http://schemas.openxmlformats.org/officeDocument/2006/relationships/hyperlink" Target="https://www.assets.signify.com/is/content/Signify/929003596202_EU.cs_CZ.PROF.FP" TargetMode="External"/><Relationship Id="rId3546" Type="http://schemas.openxmlformats.org/officeDocument/2006/relationships/hyperlink" Target="https://www.assets.signify.com/is/content/Signify/913700417966_EU.cs_CZ.PROF.FP" TargetMode="External"/><Relationship Id="rId674" Type="http://schemas.openxmlformats.org/officeDocument/2006/relationships/hyperlink" Target="https://www.assets.signify.com/is/image/Signify/CoreLine_Waterproof_WT120C%20G2%20PSU%20PCO%20-%20SPP?$highres$" TargetMode="External"/><Relationship Id="rId881" Type="http://schemas.openxmlformats.org/officeDocument/2006/relationships/hyperlink" Target="https://www.assets.signify.com/is/image/Signify/CoreLineBatten-BN126C-All-in-ML-MCCT-L600-1-SPP?$highres$" TargetMode="External"/><Relationship Id="rId2355" Type="http://schemas.openxmlformats.org/officeDocument/2006/relationships/hyperlink" Target="https://www.assets.signify.com/is/content/Signify/929003167902_EU.cs_CZ.PROF.FP" TargetMode="External"/><Relationship Id="rId2562" Type="http://schemas.openxmlformats.org/officeDocument/2006/relationships/hyperlink" Target="https://www.assets.signify.com/is/image/Signify/LED_classic_giant_28W_E27_A160_GOLD_ND-SPP?$highres$" TargetMode="External"/><Relationship Id="rId3406" Type="http://schemas.openxmlformats.org/officeDocument/2006/relationships/hyperlink" Target="https://www.assets.signify.com/is/content/Signify/928083605133_EU.cs_CZ.PROF.FP" TargetMode="External"/><Relationship Id="rId3613" Type="http://schemas.openxmlformats.org/officeDocument/2006/relationships/hyperlink" Target="https://www.assets.signify.com/is/content/Signify/913700185166_EU.cs_CZ.PROF.FP" TargetMode="External"/><Relationship Id="rId327" Type="http://schemas.openxmlformats.org/officeDocument/2006/relationships/hyperlink" Target="https://www.assets.signify.com/is/content/Signify/911401847282_EU.cs_CZ.PROF.FP" TargetMode="External"/><Relationship Id="rId534" Type="http://schemas.openxmlformats.org/officeDocument/2006/relationships/hyperlink" Target="https://www.assets.signify.com/is/content/Signify/911401809287_EU.cs_CZ.PROF.FP" TargetMode="External"/><Relationship Id="rId741" Type="http://schemas.openxmlformats.org/officeDocument/2006/relationships/hyperlink" Target="https://www.assets.signify.com/is/content/Signify/911401824381_EU.cs_CZ.PROF.FP" TargetMode="External"/><Relationship Id="rId1164" Type="http://schemas.openxmlformats.org/officeDocument/2006/relationships/hyperlink" Target="https://www.assets.signify.com/is/content/Signify/MI-Coreline-Highbay-G6-PSD-PSU" TargetMode="External"/><Relationship Id="rId1371" Type="http://schemas.openxmlformats.org/officeDocument/2006/relationships/hyperlink" Target="https://www.assets.signify.com/is/content/Signify/MI-PILA-Waterproof-WT007C" TargetMode="External"/><Relationship Id="rId2008" Type="http://schemas.openxmlformats.org/officeDocument/2006/relationships/hyperlink" Target="https://www.assets.signify.com/is/image/Signify/Ledtube_CorePro_18W_G13_830_24D_ND-SPP?$highres$" TargetMode="External"/><Relationship Id="rId2215" Type="http://schemas.openxmlformats.org/officeDocument/2006/relationships/hyperlink" Target="https://www.assets.signify.com/is/content/Signify/929003774802_EU.cs_CZ.PROF.FP" TargetMode="External"/><Relationship Id="rId2422" Type="http://schemas.openxmlformats.org/officeDocument/2006/relationships/hyperlink" Target="https://www.assets.signify.com/is/content/Signify/929003798702_EU.cs_CZ.PROF.FP" TargetMode="External"/><Relationship Id="rId601" Type="http://schemas.openxmlformats.org/officeDocument/2006/relationships/hyperlink" Target="https://www.assets.signify.com/is/content/Signify/911401841285_EU.cs_CZ.PROF.FP" TargetMode="External"/><Relationship Id="rId1024" Type="http://schemas.openxmlformats.org/officeDocument/2006/relationships/hyperlink" Target="https://www.assets.signify.com/is/content/Signify/911401565244_EU.cs_CZ.PROF.FP" TargetMode="External"/><Relationship Id="rId1231" Type="http://schemas.openxmlformats.org/officeDocument/2006/relationships/hyperlink" Target="https://www.assets.signify.com/is/content/Signify/912300024001_EU.cs_CZ.PROF.FP" TargetMode="External"/><Relationship Id="rId3196" Type="http://schemas.openxmlformats.org/officeDocument/2006/relationships/hyperlink" Target="https://www.assets.signify.com/is/content/Signify/928049001805_EU.cs_CZ.PROF.FP" TargetMode="External"/><Relationship Id="rId3056" Type="http://schemas.openxmlformats.org/officeDocument/2006/relationships/hyperlink" Target="https://www.assets.signify.com/is/content/Signify/929003043702_EU.cs_CZ.PROF.FP" TargetMode="External"/><Relationship Id="rId3263" Type="http://schemas.openxmlformats.org/officeDocument/2006/relationships/hyperlink" Target="https://www.assets.signify.com/is/image/Signify/lppr1_son-tpia_plus_e40?$highres$" TargetMode="External"/><Relationship Id="rId3470" Type="http://schemas.openxmlformats.org/officeDocument/2006/relationships/hyperlink" Target="https://www.assets.signify.com/is/content/Signify/913713031666_EU.cs_CZ.PROF.FP" TargetMode="External"/><Relationship Id="rId184" Type="http://schemas.openxmlformats.org/officeDocument/2006/relationships/hyperlink" Target="https://www.assets.signify.com/is/content/Signify/Downlight_RS060B_RS061B_PSRII_WH_20210915_MI-INI" TargetMode="External"/><Relationship Id="rId391" Type="http://schemas.openxmlformats.org/officeDocument/2006/relationships/hyperlink" Target="https://www.assets.signify.com/is/image/Signify/CoreLine-panel-G6-W60L60-RTP?$highres$" TargetMode="External"/><Relationship Id="rId1908" Type="http://schemas.openxmlformats.org/officeDocument/2006/relationships/hyperlink" Target="https://www.assets.signify.com/is/content/Signify/online-QIG-for-324166174411-MAS-Corepro-LEDtube-INI" TargetMode="External"/><Relationship Id="rId2072" Type="http://schemas.openxmlformats.org/officeDocument/2006/relationships/hyperlink" Target="https://www.assets.signify.com/is/image/Signify/LEDtube_MAS_36W_G5-SPP?$highres$" TargetMode="External"/><Relationship Id="rId3123" Type="http://schemas.openxmlformats.org/officeDocument/2006/relationships/hyperlink" Target="https://www.assets.signify.com/is/image/Signify/LEDtube_2_2W_S14S-SPP?$highres$" TargetMode="External"/><Relationship Id="rId251" Type="http://schemas.openxmlformats.org/officeDocument/2006/relationships/hyperlink" Target="https://www.assets.signify.com/is/content/Signify/EM152C-SM-2S-UI" TargetMode="External"/><Relationship Id="rId3330" Type="http://schemas.openxmlformats.org/officeDocument/2006/relationships/hyperlink" Target="https://www.assets.signify.com/is/content/Signify/928154908835_EU.cs_CZ.PROF.FP" TargetMode="External"/><Relationship Id="rId2889" Type="http://schemas.openxmlformats.org/officeDocument/2006/relationships/hyperlink" Target="https://www.assets.signify.com/is/content/Signify/929004248052_EU.cs_CZ.PROF.FP" TargetMode="External"/><Relationship Id="rId111" Type="http://schemas.openxmlformats.org/officeDocument/2006/relationships/hyperlink" Target="https://www.assets.signify.com/is/content/Signify/911401895087_EU.cs_CZ.PROF.FP" TargetMode="External"/><Relationship Id="rId1698" Type="http://schemas.openxmlformats.org/officeDocument/2006/relationships/hyperlink" Target="https://www.assets.signify.com/is/content/Signify/929003576802_EU.cs_CZ.PROF.FP" TargetMode="External"/><Relationship Id="rId2749" Type="http://schemas.openxmlformats.org/officeDocument/2006/relationships/hyperlink" Target="https://www.assets.signify.com/is/image/Signify/LEDCandle_B35NDFR_RCA-SPP?$highres$" TargetMode="External"/><Relationship Id="rId2956" Type="http://schemas.openxmlformats.org/officeDocument/2006/relationships/hyperlink" Target="https://www.assets.signify.com/is/content/Signify/CZ.cs_CZ.8718699775919" TargetMode="External"/><Relationship Id="rId928" Type="http://schemas.openxmlformats.org/officeDocument/2006/relationships/hyperlink" Target="https://www.assets.signify.com/is/content/Signify/BN021C%20EU-MI-0427_Final%20v3" TargetMode="External"/><Relationship Id="rId1558" Type="http://schemas.openxmlformats.org/officeDocument/2006/relationships/hyperlink" Target="https://www.assets.signify.com/is/image/Signify/LEDTForce_HPI_Others_E40-SPP?$highres$" TargetMode="External"/><Relationship Id="rId1765" Type="http://schemas.openxmlformats.org/officeDocument/2006/relationships/hyperlink" Target="https://www.assets.signify.com/is/image/Signify/LEDtube_220-240V_G13_4ft-SPP?$highres$" TargetMode="External"/><Relationship Id="rId2609" Type="http://schemas.openxmlformats.org/officeDocument/2006/relationships/hyperlink" Target="https://www.assets.signify.com/is/image/Signify/LEDbulb_12-80W_E27_A60_730_FR_130D-SPP?$highres$" TargetMode="External"/><Relationship Id="rId57" Type="http://schemas.openxmlformats.org/officeDocument/2006/relationships/hyperlink" Target="https://www.assets.signify.com/is/image/Signify/CoreLine_Recessed_Spot-RS140B_Fixed_ALU-SPP?$highres$" TargetMode="External"/><Relationship Id="rId1418" Type="http://schemas.openxmlformats.org/officeDocument/2006/relationships/hyperlink" Target="https://www.assets.signify.com/is/content/Signify/MAS-LED-SON-T-UE-M-E27-INI" TargetMode="External"/><Relationship Id="rId1972" Type="http://schemas.openxmlformats.org/officeDocument/2006/relationships/hyperlink" Target="https://www.assets.signify.com/is/content/Signify/929003553702_EU.cs_CZ.PROF.FP" TargetMode="External"/><Relationship Id="rId2816" Type="http://schemas.openxmlformats.org/officeDocument/2006/relationships/hyperlink" Target="https://www.assets.signify.com/is/image/Signify/LEDspot_CorePro_25W_E14_R50_827_36D_ND-SPP?$highres$" TargetMode="External"/><Relationship Id="rId1625" Type="http://schemas.openxmlformats.org/officeDocument/2006/relationships/hyperlink" Target="https://www.assets.signify.com/is/image/Signify/LEDtube_COR_PLL_EU_8W_2G11-SPP?$highres$" TargetMode="External"/><Relationship Id="rId1832" Type="http://schemas.openxmlformats.org/officeDocument/2006/relationships/hyperlink" Target="https://www.assets.signify.com/is/content/Signify/929002021602_EU.cs_CZ.PROF.FP" TargetMode="External"/><Relationship Id="rId2399" Type="http://schemas.openxmlformats.org/officeDocument/2006/relationships/hyperlink" Target="https://www.assets.signify.com/is/content/Signify/929003703502_EU.cs_CZ.PROF.FP" TargetMode="External"/><Relationship Id="rId578" Type="http://schemas.openxmlformats.org/officeDocument/2006/relationships/hyperlink" Target="https://www.assets.signify.com/is/image/Signify/CoreLine-FastSet-SM155C-L1500-RTP?$highres$" TargetMode="External"/><Relationship Id="rId785" Type="http://schemas.openxmlformats.org/officeDocument/2006/relationships/hyperlink" Target="https://www.assets.signify.com/is/content/Signify/911401860284_EU.cs_CZ.PROF.FP" TargetMode="External"/><Relationship Id="rId992" Type="http://schemas.openxmlformats.org/officeDocument/2006/relationships/hyperlink" Target="https://www.assets.signify.com/is/image/Signify/CoreLineHighbay_Gen5_BY120-122P-06?$highres$" TargetMode="External"/><Relationship Id="rId2259" Type="http://schemas.openxmlformats.org/officeDocument/2006/relationships/hyperlink" Target="https://www.assets.signify.com/is/content/Signify/929002696702_EU.cs_CZ.PROF.FP" TargetMode="External"/><Relationship Id="rId2466" Type="http://schemas.openxmlformats.org/officeDocument/2006/relationships/hyperlink" Target="https://www.assets.signify.com/is/image/Signify/LED_classic_A67_E27_FR-POS2A-SPP?$highres$" TargetMode="External"/><Relationship Id="rId2673" Type="http://schemas.openxmlformats.org/officeDocument/2006/relationships/hyperlink" Target="https://www.assets.signify.com/is/image/Signify/LED_classic_40W_P45_E14_WGD90_CL_SRT4_1-SPP?$highres$" TargetMode="External"/><Relationship Id="rId2880" Type="http://schemas.openxmlformats.org/officeDocument/2006/relationships/hyperlink" Target="https://www.assets.signify.com/is/content/Signify/929001348302_EU.cs_CZ.PROF.FP" TargetMode="External"/><Relationship Id="rId3517" Type="http://schemas.openxmlformats.org/officeDocument/2006/relationships/hyperlink" Target="https://www.assets.signify.com/is/image/Signify/GPPR1_RITD_0001?$highres$" TargetMode="External"/><Relationship Id="rId438" Type="http://schemas.openxmlformats.org/officeDocument/2006/relationships/hyperlink" Target="https://www.assets.signify.com/is/content/Signify/911401800087_EU.cs_CZ.PROF.FP" TargetMode="External"/><Relationship Id="rId645" Type="http://schemas.openxmlformats.org/officeDocument/2006/relationships/hyperlink" Target="https://www.assets.signify.com/is/image/Signify/PH-All-In-Ledinaire-SPP-e-cat-HR-911401815485?$highres$" TargetMode="External"/><Relationship Id="rId852" Type="http://schemas.openxmlformats.org/officeDocument/2006/relationships/hyperlink" Target="https://www.assets.signify.com/is/content/Signify/Manual-Instruction-WT120C-G2-high-lumen-v202404" TargetMode="External"/><Relationship Id="rId1068" Type="http://schemas.openxmlformats.org/officeDocument/2006/relationships/hyperlink" Target="https://www.assets.signify.com/is/content/Signify/911401632708_EU.cs_CZ.PROF.FP" TargetMode="External"/><Relationship Id="rId1275" Type="http://schemas.openxmlformats.org/officeDocument/2006/relationships/hyperlink" Target="https://www.assets.signify.com/is/content/Signify/Coreline_Tempo_Large-BVP130-INI" TargetMode="External"/><Relationship Id="rId1482" Type="http://schemas.openxmlformats.org/officeDocument/2006/relationships/hyperlink" Target="https://www.assets.signify.com/is/image/Signify/LED-TForce-Core-LED-HPL-36W-E40-FR-RTP?$highres$" TargetMode="External"/><Relationship Id="rId2119" Type="http://schemas.openxmlformats.org/officeDocument/2006/relationships/hyperlink" Target="https://www.assets.signify.com/is/image/Signify/LEDtube_1200mm_17W_G5-SPP?$highres$" TargetMode="External"/><Relationship Id="rId2326" Type="http://schemas.openxmlformats.org/officeDocument/2006/relationships/hyperlink" Target="https://www.assets.signify.com/is/content/Signify/929002696202_EU.cs_CZ.PROF.FP" TargetMode="External"/><Relationship Id="rId2533" Type="http://schemas.openxmlformats.org/officeDocument/2006/relationships/hyperlink" Target="https://www.assets.signify.com/is/image/Signify/LEDbulb_Classic_75W_E27_A60_827_CL_ND-SPP?$highres$" TargetMode="External"/><Relationship Id="rId2740" Type="http://schemas.openxmlformats.org/officeDocument/2006/relationships/hyperlink" Target="https://www.assets.signify.com/is/content/Signify/929001345492_EU.cs_CZ.PROF.FP" TargetMode="External"/><Relationship Id="rId505" Type="http://schemas.openxmlformats.org/officeDocument/2006/relationships/hyperlink" Target="https://www.assets.signify.com/is/content/Signify/CoreLine-panel-G6-Installation-Instructions-RC132V-IP65" TargetMode="External"/><Relationship Id="rId712" Type="http://schemas.openxmlformats.org/officeDocument/2006/relationships/hyperlink" Target="https://www.assets.signify.com/is/content/Signify/911401876480_EU.cs_CZ.PROF.FP" TargetMode="External"/><Relationship Id="rId1135" Type="http://schemas.openxmlformats.org/officeDocument/2006/relationships/hyperlink" Target="https://www.assets.signify.com/is/content/Signify/Coreline-Highbay-G5-MI-PSU-PSD" TargetMode="External"/><Relationship Id="rId1342" Type="http://schemas.openxmlformats.org/officeDocument/2006/relationships/hyperlink" Target="https://www.assets.signify.com/is/content/Signify/911401774752_EU.cs_CZ.PROF.FP" TargetMode="External"/><Relationship Id="rId1202" Type="http://schemas.openxmlformats.org/officeDocument/2006/relationships/hyperlink" Target="https://www.assets.signify.com/is/image/Signify/Small?$highres$" TargetMode="External"/><Relationship Id="rId2600" Type="http://schemas.openxmlformats.org/officeDocument/2006/relationships/hyperlink" Target="https://www.assets.signify.com/is/image/Signify/LEDbulb_12-80W_E27_A60_730_FR_130D-SPP?$highres$" TargetMode="External"/><Relationship Id="rId3167" Type="http://schemas.openxmlformats.org/officeDocument/2006/relationships/hyperlink" Target="https://www.assets.signify.com/is/image/Signify/LPPR1_TL-DFOOD_G13_-?$highres$" TargetMode="External"/><Relationship Id="rId295" Type="http://schemas.openxmlformats.org/officeDocument/2006/relationships/hyperlink" Target="https://www.assets.signify.com/is/image/Signify/IPAC_RCS750i_0023?$highres$" TargetMode="External"/><Relationship Id="rId3374" Type="http://schemas.openxmlformats.org/officeDocument/2006/relationships/hyperlink" Target="https://www.assets.signify.com/is/image/Signify/LPPR1_CDM-TC_0001?$highres$" TargetMode="External"/><Relationship Id="rId3581" Type="http://schemas.openxmlformats.org/officeDocument/2006/relationships/hyperlink" Target="https://www.assets.signify.com/is/image/Signify/BSN_250_K302_A2_ITS_230V-SPP?$highres$" TargetMode="External"/><Relationship Id="rId2183" Type="http://schemas.openxmlformats.org/officeDocument/2006/relationships/hyperlink" Target="https://www.assets.signify.com/is/content/Signify/LEDtube_Installation_Guide_HF_2-INI" TargetMode="External"/><Relationship Id="rId2390" Type="http://schemas.openxmlformats.org/officeDocument/2006/relationships/hyperlink" Target="https://www.assets.signify.com/is/content/Signify/929003623902_EU.cs_CZ.PROF.FP" TargetMode="External"/><Relationship Id="rId3027" Type="http://schemas.openxmlformats.org/officeDocument/2006/relationships/hyperlink" Target="https://www.assets.signify.com/is/content/Signify/929001904902_EU.cs_CZ.PROF.FP" TargetMode="External"/><Relationship Id="rId3234" Type="http://schemas.openxmlformats.org/officeDocument/2006/relationships/hyperlink" Target="https://www.assets.signify.com/is/content/Signify/927922186523_EU.cs_CZ.PROF.FP" TargetMode="External"/><Relationship Id="rId3441" Type="http://schemas.openxmlformats.org/officeDocument/2006/relationships/hyperlink" Target="https://www.assets.signify.com/is/content/Signify/928195505330_EU.cs_CZ.PROF.FP" TargetMode="External"/><Relationship Id="rId155" Type="http://schemas.openxmlformats.org/officeDocument/2006/relationships/hyperlink" Target="https://www.assets.signify.com/is/content/Signify/Downlight_DN065C_G4_324165985701_V2_Online-INI" TargetMode="External"/><Relationship Id="rId362" Type="http://schemas.openxmlformats.org/officeDocument/2006/relationships/hyperlink" Target="https://www.assets.signify.com/is/content/Signify/IIII9_RCS750I_0001" TargetMode="External"/><Relationship Id="rId2043" Type="http://schemas.openxmlformats.org/officeDocument/2006/relationships/hyperlink" Target="https://www.assets.signify.com/is/content/Signify/LEDtube_Installation_Guide_UN-INI" TargetMode="External"/><Relationship Id="rId2250" Type="http://schemas.openxmlformats.org/officeDocument/2006/relationships/hyperlink" Target="https://www.assets.signify.com/is/image/Signify/MAS_LEDstrip_5M-SPP?$highres$" TargetMode="External"/><Relationship Id="rId3301" Type="http://schemas.openxmlformats.org/officeDocument/2006/relationships/hyperlink" Target="https://www.assets.signify.com/is/content/Signify/928071305130_EU.cs_CZ.PROF.FP" TargetMode="External"/><Relationship Id="rId222" Type="http://schemas.openxmlformats.org/officeDocument/2006/relationships/hyperlink" Target="https://www.assets.signify.com/is/image/Signify/Emergency-Slim-Exit-Sign-EM155C-SPP?$highres$" TargetMode="External"/><Relationship Id="rId2110" Type="http://schemas.openxmlformats.org/officeDocument/2006/relationships/hyperlink" Target="https://www.assets.signify.com/is/content/Signify/LEDtube_Installation_Guide_T5-INI" TargetMode="External"/><Relationship Id="rId1669" Type="http://schemas.openxmlformats.org/officeDocument/2006/relationships/hyperlink" Target="https://www.assets.signify.com/is/content/Signify/PLL-EM-Mains-66011861-TLED-NDLR-INI" TargetMode="External"/><Relationship Id="rId1876" Type="http://schemas.openxmlformats.org/officeDocument/2006/relationships/hyperlink" Target="https://www.assets.signify.com/is/content/Signify/online-QIG-for-324166166411-MAS-LEDtube-installation-guide-INI" TargetMode="External"/><Relationship Id="rId2927" Type="http://schemas.openxmlformats.org/officeDocument/2006/relationships/hyperlink" Target="https://www.assets.signify.com/is/image/Signify/LEDspotMV_ND_5W_PAR16_GU10_PP?$highres$" TargetMode="External"/><Relationship Id="rId3091" Type="http://schemas.openxmlformats.org/officeDocument/2006/relationships/hyperlink" Target="https://www.assets.signify.com/is/content/Signify/929003790502_EU.cs_CZ.PROF.FP" TargetMode="External"/><Relationship Id="rId1529" Type="http://schemas.openxmlformats.org/officeDocument/2006/relationships/hyperlink" Target="https://www.assets.signify.com/is/content/Signify/929002006402_EU.cs_CZ.PROF.FP" TargetMode="External"/><Relationship Id="rId1736" Type="http://schemas.openxmlformats.org/officeDocument/2006/relationships/hyperlink" Target="https://www.assets.signify.com/is/image/Signify/LEDtube_1200mm_HO_T8-SPP?$highres$" TargetMode="External"/><Relationship Id="rId1943" Type="http://schemas.openxmlformats.org/officeDocument/2006/relationships/hyperlink" Target="https://www.assets.signify.com/is/image/Signify/PILA-LED-Tube-HO-G13-20241115-RTP?$highres$" TargetMode="External"/><Relationship Id="rId28" Type="http://schemas.openxmlformats.org/officeDocument/2006/relationships/hyperlink" Target="https://www.assets.signify.com/is/image/Signify/CLDN-DN142B-UGR19-200-SPP?$highres$" TargetMode="External"/><Relationship Id="rId1803" Type="http://schemas.openxmlformats.org/officeDocument/2006/relationships/hyperlink" Target="https://www.assets.signify.com/is/content/Signify/929004260202_EU.cs_CZ.PROF.FP" TargetMode="External"/><Relationship Id="rId689" Type="http://schemas.openxmlformats.org/officeDocument/2006/relationships/hyperlink" Target="https://www.assets.signify.com/is/image/Signify/CoreLine_Waterproof_WT120C%20G2%20L1500%20PSU%20-%20SPP?$highres$" TargetMode="External"/><Relationship Id="rId896" Type="http://schemas.openxmlformats.org/officeDocument/2006/relationships/hyperlink" Target="https://www.assets.signify.com/is/content/Signify/911401841782_EU.cs_CZ.PROF.FP" TargetMode="External"/><Relationship Id="rId2577" Type="http://schemas.openxmlformats.org/officeDocument/2006/relationships/hyperlink" Target="https://www.assets.signify.com/is/content/Signify/CZ.cs_CZ.8719514313828" TargetMode="External"/><Relationship Id="rId2784" Type="http://schemas.openxmlformats.org/officeDocument/2006/relationships/hyperlink" Target="https://www.assets.signify.com/is/image/Signify/LEDLustre_6_60W_E14_RCA-SPP?$highres$" TargetMode="External"/><Relationship Id="rId549" Type="http://schemas.openxmlformats.org/officeDocument/2006/relationships/hyperlink" Target="https://www.assets.signify.com/is/content/Signify/911401856685_EU.cs_CZ.PROF.FP" TargetMode="External"/><Relationship Id="rId756" Type="http://schemas.openxmlformats.org/officeDocument/2006/relationships/hyperlink" Target="https://www.assets.signify.com/is/content/Signify/911401837180_EU.cs_CZ.PROF.FP" TargetMode="External"/><Relationship Id="rId1179" Type="http://schemas.openxmlformats.org/officeDocument/2006/relationships/hyperlink" Target="https://www.assets.signify.com/is/image/Signify/Ledinaire-Floodlight-BVP167-100W-All-in-RTP?$highres$" TargetMode="External"/><Relationship Id="rId1386" Type="http://schemas.openxmlformats.org/officeDocument/2006/relationships/hyperlink" Target="https://www.assets.signify.com/is/content/Signify/911401820583_EU.cs_CZ.PROF.FP" TargetMode="External"/><Relationship Id="rId1593" Type="http://schemas.openxmlformats.org/officeDocument/2006/relationships/hyperlink" Target="https://www.assets.signify.com/is/content/Signify/online-QIG-for-324165132934-Installation-INI" TargetMode="External"/><Relationship Id="rId2437" Type="http://schemas.openxmlformats.org/officeDocument/2006/relationships/hyperlink" Target="https://www.assets.signify.com/is/image/Signify/LED_BulbsBulb_A67_100W_1521lm_2700K_E27_NDFrosted-SPP?$highres$" TargetMode="External"/><Relationship Id="rId2991" Type="http://schemas.openxmlformats.org/officeDocument/2006/relationships/hyperlink" Target="https://www.assets.signify.com/is/content/Signify/929002492002_EU.cs_CZ.PROF.FP" TargetMode="External"/><Relationship Id="rId409" Type="http://schemas.openxmlformats.org/officeDocument/2006/relationships/hyperlink" Target="https://www.assets.signify.com/is/image/Signify/CoreLine-panel-G6-W30L120-RTP?$highres$" TargetMode="External"/><Relationship Id="rId963" Type="http://schemas.openxmlformats.org/officeDocument/2006/relationships/hyperlink" Target="https://www.assets.signify.com/is/image/Signify/CoreLineHighbay_Gen5_BY120P-SPP?$highres$" TargetMode="External"/><Relationship Id="rId1039" Type="http://schemas.openxmlformats.org/officeDocument/2006/relationships/hyperlink" Target="https://www.assets.signify.com/is/content/Signify/911401629208_EU.cs_CZ.PROF.FP" TargetMode="External"/><Relationship Id="rId1246" Type="http://schemas.openxmlformats.org/officeDocument/2006/relationships/hyperlink" Target="https://www.assets.signify.com/is/content/Signify/911401882102_EU.cs_CZ.PROF.FP" TargetMode="External"/><Relationship Id="rId2644" Type="http://schemas.openxmlformats.org/officeDocument/2006/relationships/hyperlink" Target="https://www.assets.signify.com/is/image/Signify/LEDbulb_12-80W_E27_A60_730_FR_130D-SPP?$highres$" TargetMode="External"/><Relationship Id="rId2851" Type="http://schemas.openxmlformats.org/officeDocument/2006/relationships/hyperlink" Target="https://www.assets.signify.com/is/content/Signify/929001347002_EU.cs_CZ.PROF.FP" TargetMode="External"/><Relationship Id="rId92" Type="http://schemas.openxmlformats.org/officeDocument/2006/relationships/hyperlink" Target="https://www.assets.signify.com/is/content/Signify/911401551632_EU.cs_CZ.PROF.FP" TargetMode="External"/><Relationship Id="rId616" Type="http://schemas.openxmlformats.org/officeDocument/2006/relationships/hyperlink" Target="https://www.assets.signify.com/is/content/Signify/Installation-instructions-CoreLine-surface-mounted-Gen4" TargetMode="External"/><Relationship Id="rId823" Type="http://schemas.openxmlformats.org/officeDocument/2006/relationships/hyperlink" Target="https://www.assets.signify.com/is/content/Signify/CoreLine%20waterproof%20WT120C%20G2%20PSU_2023%2005" TargetMode="External"/><Relationship Id="rId1453" Type="http://schemas.openxmlformats.org/officeDocument/2006/relationships/hyperlink" Target="https://www.assets.signify.com/is/image/Signify/LEDTrueForce_E40_68W-SPP?$highres$" TargetMode="External"/><Relationship Id="rId1660" Type="http://schemas.openxmlformats.org/officeDocument/2006/relationships/hyperlink" Target="https://www.assets.signify.com/is/content/Signify/929003592502_EU.cs_CZ.PROF.FP" TargetMode="External"/><Relationship Id="rId2504" Type="http://schemas.openxmlformats.org/officeDocument/2006/relationships/hyperlink" Target="https://www.assets.signify.com/is/image/Signify/LED_classic_100W_A60_CW_FR_ND_1CT_10-SPP?$highres$" TargetMode="External"/><Relationship Id="rId2711" Type="http://schemas.openxmlformats.org/officeDocument/2006/relationships/hyperlink" Target="https://www.assets.signify.com/is/image/Signify/LEDluster_E14_P45-SPP?$highres$" TargetMode="External"/><Relationship Id="rId1106" Type="http://schemas.openxmlformats.org/officeDocument/2006/relationships/hyperlink" Target="https://www.assets.signify.com/is/content/Signify/CoreLine%20Value%20highbay%20MI_v2;https:/www.assets.signify.com/is/content/Signify/CoreLine_Value_Highbay_%20BY100P_101P_102P_PSU-MI_1" TargetMode="External"/><Relationship Id="rId1313" Type="http://schemas.openxmlformats.org/officeDocument/2006/relationships/hyperlink" Target="https://www.assets.signify.com/is/content/Signify/910925869875_EU.cs_CZ.PROF.FP" TargetMode="External"/><Relationship Id="rId1520" Type="http://schemas.openxmlformats.org/officeDocument/2006/relationships/hyperlink" Target="https://www.assets.signify.com/is/image/Signify/LEDTrueForce_Others_E27-SPP?$highres$" TargetMode="External"/><Relationship Id="rId3278" Type="http://schemas.openxmlformats.org/officeDocument/2006/relationships/hyperlink" Target="https://www.assets.signify.com/is/content/Signify/928150119227_EU.cs_CZ.PROF.FP" TargetMode="External"/><Relationship Id="rId3485" Type="http://schemas.openxmlformats.org/officeDocument/2006/relationships/hyperlink" Target="https://www.assets.signify.com/is/image/Signify/GPPR1_PINTTL52_PHL?$highres$" TargetMode="External"/><Relationship Id="rId199" Type="http://schemas.openxmlformats.org/officeDocument/2006/relationships/hyperlink" Target="https://www.assets.signify.com/is/content/Signify/127075007939_Release_CoreLine%20Recessed%20Spot%20gen2_D78-650_900lm%20PSR_manual" TargetMode="External"/><Relationship Id="rId2087" Type="http://schemas.openxmlformats.org/officeDocument/2006/relationships/hyperlink" Target="https://www.assets.signify.com/is/content/Signify/929003044602_EU.cs_CZ.PROF.FP" TargetMode="External"/><Relationship Id="rId229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38" Type="http://schemas.openxmlformats.org/officeDocument/2006/relationships/hyperlink" Target="https://www.assets.signify.com/is/image/Signify/LPPR1_IRSG_E27_R125_CLEAR?$highres$" TargetMode="External"/><Relationship Id="rId3345" Type="http://schemas.openxmlformats.org/officeDocument/2006/relationships/hyperlink" Target="https://www.assets.signify.com/is/image/Signify/LPPR1_CDM-T_0005?$highres$" TargetMode="External"/><Relationship Id="rId3552" Type="http://schemas.openxmlformats.org/officeDocument/2006/relationships/hyperlink" Target="https://www.assets.signify.com/is/image/Signify/GPPR1_IPVCPOXT_PHL_0011?$highres$" TargetMode="External"/><Relationship Id="rId266" Type="http://schemas.openxmlformats.org/officeDocument/2006/relationships/hyperlink" Target="https://www.assets.signify.com/is/image/Signify/CLWM-WL140V-WM-SPP?$highres$" TargetMode="External"/><Relationship Id="rId473" Type="http://schemas.openxmlformats.org/officeDocument/2006/relationships/hyperlink" Target="https://www.assets.signify.com/is/content/Signify/Ledinaire-panel-G5-Mounting-Instructions-Flywire-Finalv4" TargetMode="External"/><Relationship Id="rId680" Type="http://schemas.openxmlformats.org/officeDocument/2006/relationships/hyperlink" Target="https://www.assets.signify.com/is/image/Signify/CoreLine_Waterproof_WT120C%20G2%20L1500%20PSU%20-%20SPP?$highres$" TargetMode="External"/><Relationship Id="rId2154" Type="http://schemas.openxmlformats.org/officeDocument/2006/relationships/hyperlink" Target="https://www.assets.signify.com/is/content/Signify/929003596502_EU.cs_CZ.PROF.FP" TargetMode="External"/><Relationship Id="rId2361" Type="http://schemas.openxmlformats.org/officeDocument/2006/relationships/hyperlink" Target="https://www.assets.signify.com/is/image/Signify/LED-CLA-60W-A60-E27-2700K-CL-UE-D-SRT4-RTP?$highres$" TargetMode="External"/><Relationship Id="rId3205" Type="http://schemas.openxmlformats.org/officeDocument/2006/relationships/hyperlink" Target="https://www.assets.signify.com/is/image/Signify/LPPR1_TL-MINI?$highres$" TargetMode="External"/><Relationship Id="rId3412" Type="http://schemas.openxmlformats.org/officeDocument/2006/relationships/hyperlink" Target="https://www.assets.signify.com/is/image/Signify/LPPR1_CDM-RM_0008?$highres$" TargetMode="External"/><Relationship Id="rId126" Type="http://schemas.openxmlformats.org/officeDocument/2006/relationships/hyperlink" Target="https://www.assets.signify.com/is/content/Signify/911401899282_EU.cs_CZ.PROF.FP" TargetMode="External"/><Relationship Id="rId333" Type="http://schemas.openxmlformats.org/officeDocument/2006/relationships/hyperlink" Target="https://www.assets.signify.com/is/content/Signify/910502558518_EU.cs_CZ.PROF.FP" TargetMode="External"/><Relationship Id="rId540" Type="http://schemas.openxmlformats.org/officeDocument/2006/relationships/hyperlink" Target="https://www.assets.signify.com/is/content/Signify/911401809387_EU.cs_CZ.PROF.FP" TargetMode="External"/><Relationship Id="rId1170" Type="http://schemas.openxmlformats.org/officeDocument/2006/relationships/hyperlink" Target="https://www.assets.signify.com/is/image/Signify/Ledinaire-Floodlight-BVP167-30W-All-in-RTP?$highres$" TargetMode="External"/><Relationship Id="rId2014" Type="http://schemas.openxmlformats.org/officeDocument/2006/relationships/hyperlink" Target="https://www.assets.signify.com/is/content/Signify/929002997202_EU.cs_CZ.PROF.FP" TargetMode="External"/><Relationship Id="rId2221" Type="http://schemas.openxmlformats.org/officeDocument/2006/relationships/hyperlink" Target="https://www.assets.signify.com/is/content/Signify/LEDtube-Installation-Guide-HF-2-INI" TargetMode="External"/><Relationship Id="rId1030" Type="http://schemas.openxmlformats.org/officeDocument/2006/relationships/hyperlink" Target="https://www.assets.signify.com/is/content/Signify/911401565644_EU.cs_CZ.PROF.FP" TargetMode="External"/><Relationship Id="rId400" Type="http://schemas.openxmlformats.org/officeDocument/2006/relationships/hyperlink" Target="https://www.assets.signify.com/is/image/Signify/Philips-CoreLine-panel-G6-All-in-W60L60-RTP?$highres$" TargetMode="External"/><Relationship Id="rId1987" Type="http://schemas.openxmlformats.org/officeDocument/2006/relationships/hyperlink" Target="https://www.assets.signify.com/is/content/Signify/LEDtube_Installation_Guide_HF_1-INI" TargetMode="External"/><Relationship Id="rId1847" Type="http://schemas.openxmlformats.org/officeDocument/2006/relationships/hyperlink" Target="https://www.assets.signify.com/is/content/Signify/929003158702_EU.cs_CZ.PROF.FP" TargetMode="External"/><Relationship Id="rId1707" Type="http://schemas.openxmlformats.org/officeDocument/2006/relationships/hyperlink" Target="https://www.assets.signify.com/is/content/Signify/LEDtube_PLT_Installation_Guide-INI" TargetMode="External"/><Relationship Id="rId3062" Type="http://schemas.openxmlformats.org/officeDocument/2006/relationships/hyperlink" Target="https://www.assets.signify.com/is/content/Signify/929003043102_EU.cs_CZ.PROF.FP" TargetMode="External"/><Relationship Id="rId190" Type="http://schemas.openxmlformats.org/officeDocument/2006/relationships/hyperlink" Target="https://www.assets.signify.com/is/content/Signify/127075007939_Release_CoreLine%20Recessed%20Spot%20gen2_D78-650_900lm%20PSR_manual" TargetMode="External"/><Relationship Id="rId1914" Type="http://schemas.openxmlformats.org/officeDocument/2006/relationships/hyperlink" Target="https://www.assets.signify.com/is/content/Signify/online-QIG-for-324166183191-Corepro-LEDtube-INI" TargetMode="External"/><Relationship Id="rId2688" Type="http://schemas.openxmlformats.org/officeDocument/2006/relationships/hyperlink" Target="https://www.assets.signify.com/is/image/Signify/LEDcandle_25W_E14_827_FR_P45-SPP?$highres$" TargetMode="External"/><Relationship Id="rId2895" Type="http://schemas.openxmlformats.org/officeDocument/2006/relationships/hyperlink" Target="https://www.assets.signify.com/is/content/Signify/929004255702_EU.cs_CZ.PROF.FP" TargetMode="External"/><Relationship Id="rId867" Type="http://schemas.openxmlformats.org/officeDocument/2006/relationships/hyperlink" Target="https://www.assets.signify.com/is/content/Signify/MI_WT050C_20200807_FINAL" TargetMode="External"/><Relationship Id="rId1497" Type="http://schemas.openxmlformats.org/officeDocument/2006/relationships/hyperlink" Target="https://www.assets.signify.com/is/content/Signify/929003731502_EU.cs_CZ.PROF.FP" TargetMode="External"/><Relationship Id="rId2548" Type="http://schemas.openxmlformats.org/officeDocument/2006/relationships/hyperlink" Target="https://www.assets.signify.com/is/content/Signify/929001387692_EU.cs_CZ.PROF.FP" TargetMode="External"/><Relationship Id="rId2755" Type="http://schemas.openxmlformats.org/officeDocument/2006/relationships/hyperlink" Target="https://www.assets.signify.com/is/image/Signify/ESSLEDLustre_75W_E27_P45_RCA-SPP?$highres$" TargetMode="External"/><Relationship Id="rId2962" Type="http://schemas.openxmlformats.org/officeDocument/2006/relationships/hyperlink" Target="https://www.assets.signify.com/is/image/Signify/LEDspot_50W_GU5-3_60D-SPP?$highres$" TargetMode="External"/><Relationship Id="rId727" Type="http://schemas.openxmlformats.org/officeDocument/2006/relationships/hyperlink" Target="https://www.assets.signify.com/is/content/Signify/911401815385_EU.cs_CZ.PROF.FP" TargetMode="External"/><Relationship Id="rId934" Type="http://schemas.openxmlformats.org/officeDocument/2006/relationships/hyperlink" Target="https://www.assets.signify.com/is/content/Signify/MI-CoreLine-BN126C-All-in-combined-upgraded" TargetMode="External"/><Relationship Id="rId1357" Type="http://schemas.openxmlformats.org/officeDocument/2006/relationships/hyperlink" Target="https://www.assets.signify.com/is/content/Signify/PILA_Back-lit_panel_RC007B_3030-MI" TargetMode="External"/><Relationship Id="rId1564" Type="http://schemas.openxmlformats.org/officeDocument/2006/relationships/hyperlink" Target="https://www.assets.signify.com/is/content/Signify/LEDTForce_HPI_NC_Installation_Guide-INI" TargetMode="External"/><Relationship Id="rId1771" Type="http://schemas.openxmlformats.org/officeDocument/2006/relationships/hyperlink" Target="https://www.assets.signify.com/is/image/Signify/LEDtube_220-240V_G13_4ft-SPP?$highres$" TargetMode="External"/><Relationship Id="rId2408" Type="http://schemas.openxmlformats.org/officeDocument/2006/relationships/hyperlink" Target="https://www.assets.signify.com/is/image/Signify/LED_BulbsBulb_A67_100W_1521lm_2700K_E27_NDFrosted-SPP?$highres$" TargetMode="External"/><Relationship Id="rId2615" Type="http://schemas.openxmlformats.org/officeDocument/2006/relationships/hyperlink" Target="https://www.assets.signify.com/is/image/Signify/LEDbulb_A65_E27_FR_P1-SPP?$highres$" TargetMode="External"/><Relationship Id="rId2822" Type="http://schemas.openxmlformats.org/officeDocument/2006/relationships/hyperlink" Target="https://www.assets.signify.com/is/content/Signify/929001891102_EU.cs_CZ.PROF.FP" TargetMode="External"/><Relationship Id="rId63" Type="http://schemas.openxmlformats.org/officeDocument/2006/relationships/hyperlink" Target="https://www.assets.signify.com/is/image/Signify/CoreLine_Recessed_Spot-RS141B-SPP?$highres$" TargetMode="External"/><Relationship Id="rId1217" Type="http://schemas.openxmlformats.org/officeDocument/2006/relationships/hyperlink" Target="https://www.assets.signify.com/is/content/Signify/911401883386_EU.cs_CZ.PROF.FP" TargetMode="External"/><Relationship Id="rId1424" Type="http://schemas.openxmlformats.org/officeDocument/2006/relationships/hyperlink" Target="https://www.assets.signify.com/is/image/Signify/LEDTForce_Core_road_Tshape_E27_1-SPP?$highres$" TargetMode="External"/><Relationship Id="rId1631" Type="http://schemas.openxmlformats.org/officeDocument/2006/relationships/hyperlink" Target="https://www.assets.signify.com/is/image/Signify/LEDtube_PLL_HF_24W_2G11_830_4P_24D_ND-SPP?$highres$" TargetMode="External"/><Relationship Id="rId3389" Type="http://schemas.openxmlformats.org/officeDocument/2006/relationships/hyperlink" Target="https://www.assets.signify.com/is/content/Signify/928193805131_EU.cs_CZ.PROF.FP" TargetMode="External"/><Relationship Id="rId3596" Type="http://schemas.openxmlformats.org/officeDocument/2006/relationships/hyperlink" Target="https://www.assets.signify.com/is/content/Signify/913700753126_EU.cs_CZ.PROF.FP" TargetMode="External"/><Relationship Id="rId2198" Type="http://schemas.openxmlformats.org/officeDocument/2006/relationships/hyperlink" Target="https://www.assets.signify.com/is/image/Signify/CorePro-LEDtube-HF-1200mm-RTP?$highres$" TargetMode="External"/><Relationship Id="rId3249" Type="http://schemas.openxmlformats.org/officeDocument/2006/relationships/hyperlink" Target="https://www.assets.signify.com/is/image/Signify/lppr1_son-apia_plus-xtra_e40?$highres$" TargetMode="External"/><Relationship Id="rId3456" Type="http://schemas.openxmlformats.org/officeDocument/2006/relationships/hyperlink" Target="https://www.assets.signify.com/is/image/Signify/GPPR1_HFSIITL5_0005?$highres$" TargetMode="External"/><Relationship Id="rId377" Type="http://schemas.openxmlformats.org/officeDocument/2006/relationships/hyperlink" Target="https://www.assets.signify.com/is/image/Signify/Ledinaire_panel_G5_60x60-SPP?$highres$" TargetMode="External"/><Relationship Id="rId584" Type="http://schemas.openxmlformats.org/officeDocument/2006/relationships/hyperlink" Target="https://www.assets.signify.com/is/image/Signify/keyline_power_cable_sp350z_sp1700p3_si_DT?$highres$" TargetMode="External"/><Relationship Id="rId2058" Type="http://schemas.openxmlformats.org/officeDocument/2006/relationships/hyperlink" Target="https://www.assets.signify.com/is/image/Signify/ESSENTIAL_LEDtube_8_16W_G5_830_865_APR-SPP?$highres$" TargetMode="External"/><Relationship Id="rId2265" Type="http://schemas.openxmlformats.org/officeDocument/2006/relationships/hyperlink" Target="https://www.assets.signify.com/is/content/Signify/929002697302_EU.cs_CZ.PROF.FP" TargetMode="External"/><Relationship Id="rId3109" Type="http://schemas.openxmlformats.org/officeDocument/2006/relationships/hyperlink" Target="https://www.assets.signify.com/is/image/Signify/LEDspot_120W_R7S_830_Linear-SPP?$highres$" TargetMode="External"/><Relationship Id="rId237" Type="http://schemas.openxmlformats.org/officeDocument/2006/relationships/hyperlink" Target="https://www.assets.signify.com/is/content/Signify/912401483512_EU.cs_CZ.PROF.FP" TargetMode="External"/><Relationship Id="rId791" Type="http://schemas.openxmlformats.org/officeDocument/2006/relationships/hyperlink" Target="https://www.assets.signify.com/is/content/Signify/911401807381_EU.cs_CZ.PROF.FP" TargetMode="External"/><Relationship Id="rId1074" Type="http://schemas.openxmlformats.org/officeDocument/2006/relationships/hyperlink" Target="https://www.assets.signify.com/is/content/Signify/911401553945_EU.cs_CZ.PROF.FP" TargetMode="External"/><Relationship Id="rId2472" Type="http://schemas.openxmlformats.org/officeDocument/2006/relationships/hyperlink" Target="https://www.assets.signify.com/is/image/Signify/LED_classic_A95_E27_FR-POS2A-SPP?$highres$" TargetMode="External"/><Relationship Id="rId3316" Type="http://schemas.openxmlformats.org/officeDocument/2006/relationships/hyperlink" Target="https://www.assets.signify.com/is/image/Signify/lppr1_cdo-tt_0003?$highres$" TargetMode="External"/><Relationship Id="rId3523" Type="http://schemas.openxmlformats.org/officeDocument/2006/relationships/hyperlink" Target="https://www.assets.signify.com/is/content/Signify/913700695866_EU.cs_CZ.PROF.FP" TargetMode="External"/><Relationship Id="rId444" Type="http://schemas.openxmlformats.org/officeDocument/2006/relationships/hyperlink" Target="https://www.assets.signify.com/is/content/Signify/911401800287_EU.cs_CZ.PROF.FP" TargetMode="External"/><Relationship Id="rId651" Type="http://schemas.openxmlformats.org/officeDocument/2006/relationships/hyperlink" Target="https://www.assets.signify.com/is/image/Signify/Ledinaire%20waterproof_WT065C%20G3_L1500_SPP?$highres$" TargetMode="External"/><Relationship Id="rId1281" Type="http://schemas.openxmlformats.org/officeDocument/2006/relationships/hyperlink" Target="https://www.assets.signify.com/is/content/Signify/MI-BVP085-Ledinaire-Solar-floodlight" TargetMode="External"/><Relationship Id="rId2125" Type="http://schemas.openxmlformats.org/officeDocument/2006/relationships/hyperlink" Target="https://www.assets.signify.com/is/image/Signify/LEDtube_1200mm_17W_G5-SPP?$highres$" TargetMode="External"/><Relationship Id="rId233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04" Type="http://schemas.openxmlformats.org/officeDocument/2006/relationships/hyperlink" Target="https://www.assets.signify.com/is/image/Signify/ZRS750__CPF_BK?$highres$" TargetMode="External"/><Relationship Id="rId511" Type="http://schemas.openxmlformats.org/officeDocument/2006/relationships/hyperlink" Target="https://www.assets.signify.com/is/content/Signify/Mounting%20instructions%20CoreLine%20Recessed%206000LM1" TargetMode="External"/><Relationship Id="rId1141" Type="http://schemas.openxmlformats.org/officeDocument/2006/relationships/hyperlink" Target="https://www.assets.signify.com/is/content/Signify/MI-Coreline-Highbay-G6-PSD-PSU" TargetMode="External"/><Relationship Id="rId1001" Type="http://schemas.openxmlformats.org/officeDocument/2006/relationships/hyperlink" Target="https://www.assets.signify.com/is/image/Signify/CL-HB-G6-BY121P-PSU-PSD-RTP?$highres$" TargetMode="External"/><Relationship Id="rId1958" Type="http://schemas.openxmlformats.org/officeDocument/2006/relationships/hyperlink" Target="https://www.assets.signify.com/is/image/Signify/TLED_230V_10-5W-36W_160D_T8ND_PP?$highres$" TargetMode="External"/><Relationship Id="rId3173" Type="http://schemas.openxmlformats.org/officeDocument/2006/relationships/hyperlink" Target="https://www.assets.signify.com/is/image/Signify/LPPR1_TL-DCOL_RED_G13?$highres$" TargetMode="External"/><Relationship Id="rId3380" Type="http://schemas.openxmlformats.org/officeDocument/2006/relationships/hyperlink" Target="https://www.assets.signify.com/is/content/Signify/928094605131_EU.cs_CZ.PROF.FP" TargetMode="External"/><Relationship Id="rId1818" Type="http://schemas.openxmlformats.org/officeDocument/2006/relationships/hyperlink" Target="https://www.assets.signify.com/is/content/Signify/929002998302_EU.cs_CZ.PROF.FP" TargetMode="External"/><Relationship Id="rId3033" Type="http://schemas.openxmlformats.org/officeDocument/2006/relationships/hyperlink" Target="https://www.assets.signify.com/is/image/Signify/LEDspots_MAS_SLR_AR111_G53-SPP?$highres$" TargetMode="External"/><Relationship Id="rId3240" Type="http://schemas.openxmlformats.org/officeDocument/2006/relationships/hyperlink" Target="https://www.assets.signify.com/is/image/Signify/lppr1_son-pia_plus_e40?$highres$" TargetMode="External"/><Relationship Id="rId161" Type="http://schemas.openxmlformats.org/officeDocument/2006/relationships/hyperlink" Target="https://www.assets.signify.com/is/content/Signify/444170264921%20DN142B%20PSU%20Installation%20Instructions" TargetMode="External"/><Relationship Id="rId2799" Type="http://schemas.openxmlformats.org/officeDocument/2006/relationships/hyperlink" Target="https://www.assets.signify.com/is/image/Signify/LED_Classic_50W_PAR20_E27_WW_25D_D_1SRT4-SPP?$highres$" TargetMode="External"/><Relationship Id="rId3100" Type="http://schemas.openxmlformats.org/officeDocument/2006/relationships/hyperlink" Target="https://www.assets.signify.com/is/content/Signify/CZ.cs_CZ.8718699773717" TargetMode="External"/><Relationship Id="rId978" Type="http://schemas.openxmlformats.org/officeDocument/2006/relationships/hyperlink" Target="https://www.assets.signify.com/is/image/Signify/CoreLineHighbay_Gen5_BY121P-SPP?$highres$" TargetMode="External"/><Relationship Id="rId2659" Type="http://schemas.openxmlformats.org/officeDocument/2006/relationships/hyperlink" Target="https://www.assets.signify.com/is/image/Signify/LED-CLA-40W-P45-E14-2700K-CL-UE-SRT4-RTP?$highres$" TargetMode="External"/><Relationship Id="rId2866" Type="http://schemas.openxmlformats.org/officeDocument/2006/relationships/hyperlink" Target="https://www.assets.signify.com/is/image/Signify/LEDspots_50W_GU10_PAR16-SPP?$highres$" TargetMode="External"/><Relationship Id="rId838" Type="http://schemas.openxmlformats.org/officeDocument/2006/relationships/hyperlink" Target="https://www.assets.signify.com/is/content/Signify/CoreLine%20waterproof%20WT120C%20G2%20PSU_2023%2005" TargetMode="External"/><Relationship Id="rId1468" Type="http://schemas.openxmlformats.org/officeDocument/2006/relationships/hyperlink" Target="https://www.assets.signify.com/is/content/Signify/LEDTForce_SONT_Installation_Guide-INI" TargetMode="External"/><Relationship Id="rId1675" Type="http://schemas.openxmlformats.org/officeDocument/2006/relationships/hyperlink" Target="https://www.assets.signify.com/is/image/Signify/CorePro-LED-Urban-PLL-Mains-18W-RTP?$highres$" TargetMode="External"/><Relationship Id="rId1882" Type="http://schemas.openxmlformats.org/officeDocument/2006/relationships/hyperlink" Target="https://www.assets.signify.com/is/content/Signify/online-QIG-for-324166166411-MAS-LEDtube-installation-guide-INI" TargetMode="External"/><Relationship Id="rId2519" Type="http://schemas.openxmlformats.org/officeDocument/2006/relationships/hyperlink" Target="https://www.assets.signify.com/is/content/Signify/CZ.cs_CZ.8718699704162" TargetMode="External"/><Relationship Id="rId2726" Type="http://schemas.openxmlformats.org/officeDocument/2006/relationships/hyperlink" Target="https://www.assets.signify.com/is/content/Signify/929002028092_EU.cs_CZ.PROF.FP" TargetMode="External"/><Relationship Id="rId1328" Type="http://schemas.openxmlformats.org/officeDocument/2006/relationships/hyperlink" Target="https://www.assets.signify.com/is/content/Signify/442710336212_583_Coreline_Malaga_LED_BRP101_BRP102_MI" TargetMode="External"/><Relationship Id="rId1535" Type="http://schemas.openxmlformats.org/officeDocument/2006/relationships/hyperlink" Target="https://www.assets.signify.com/is/content/Signify/LEDTForce_HPL_2_NC_Installation_Guide-INI" TargetMode="External"/><Relationship Id="rId2933" Type="http://schemas.openxmlformats.org/officeDocument/2006/relationships/hyperlink" Target="https://www.assets.signify.com/is/content/Signify/929001217702_EU.cs_CZ.PROF.FP" TargetMode="External"/><Relationship Id="rId905" Type="http://schemas.openxmlformats.org/officeDocument/2006/relationships/hyperlink" Target="https://www.assets.signify.com/is/content/Signify/911401833584_EU.cs_CZ.PROF.FP" TargetMode="External"/><Relationship Id="rId1742" Type="http://schemas.openxmlformats.org/officeDocument/2006/relationships/hyperlink" Target="https://www.assets.signify.com/is/image/Signify/SPPR1_MLED_APR_0014?$highres$" TargetMode="External"/><Relationship Id="rId34" Type="http://schemas.openxmlformats.org/officeDocument/2006/relationships/hyperlink" Target="https://www.assets.signify.com/is/image/Signify/Coreline_SlimDownlight-DN145B_10S_SPP?$highres$" TargetMode="External"/><Relationship Id="rId1602" Type="http://schemas.openxmlformats.org/officeDocument/2006/relationships/hyperlink" Target="https://www.assets.signify.com/is/content/Signify/929004252902_EU.cs_CZ.PROF.FP" TargetMode="External"/><Relationship Id="rId3567" Type="http://schemas.openxmlformats.org/officeDocument/2006/relationships/hyperlink" Target="https://www.assets.signify.com/is/content/Signify/913700646266_EU.cs_CZ.PROF.FP" TargetMode="External"/><Relationship Id="rId488" Type="http://schemas.openxmlformats.org/officeDocument/2006/relationships/hyperlink" Target="https://www.assets.signify.com/is/content/Signify/CoreLine-panel-G6-Installation-Instructions-RC132V" TargetMode="External"/><Relationship Id="rId695" Type="http://schemas.openxmlformats.org/officeDocument/2006/relationships/hyperlink" Target="https://www.assets.signify.com/is/image/Signify/WT120Z-TW-3x2-5-RTP?$highres$" TargetMode="External"/><Relationship Id="rId2169" Type="http://schemas.openxmlformats.org/officeDocument/2006/relationships/hyperlink" Target="https://www.assets.signify.com/is/content/Signify/929003153902_EU.cs_CZ.PROF.FP" TargetMode="External"/><Relationship Id="rId2376" Type="http://schemas.openxmlformats.org/officeDocument/2006/relationships/hyperlink" Target="https://www.assets.signify.com/is/image/Signify/LED_CLA_100WA60_E27_2700K_CL_UE_SRT4-SPP?$highres$" TargetMode="External"/><Relationship Id="rId2583" Type="http://schemas.openxmlformats.org/officeDocument/2006/relationships/hyperlink" Target="https://www.assets.signify.com/is/image/Signify/181101090a_rft?$highres$" TargetMode="External"/><Relationship Id="rId2790" Type="http://schemas.openxmlformats.org/officeDocument/2006/relationships/hyperlink" Target="https://www.assets.signify.com/is/image/Signify/LED_classic_T25L_E14_CL_POS2-SPP?$highres$" TargetMode="External"/><Relationship Id="rId3427" Type="http://schemas.openxmlformats.org/officeDocument/2006/relationships/hyperlink" Target="https://www.assets.signify.com/is/content/Signify/928108100630_EU.cs_CZ.PROF.FP" TargetMode="External"/><Relationship Id="rId348" Type="http://schemas.openxmlformats.org/officeDocument/2006/relationships/hyperlink" Target="https://www.assets.signify.com/is/content/Signify/910500188115_EU.cs_CZ.PROF.FP" TargetMode="External"/><Relationship Id="rId555" Type="http://schemas.openxmlformats.org/officeDocument/2006/relationships/hyperlink" Target="https://www.assets.signify.com/is/content/Signify/Ledinaire%20panel%20standard%20version%20MI" TargetMode="External"/><Relationship Id="rId762" Type="http://schemas.openxmlformats.org/officeDocument/2006/relationships/hyperlink" Target="https://www.assets.signify.com/is/content/Signify/910505100051_EU.cs_CZ.PROF.FP" TargetMode="External"/><Relationship Id="rId1185" Type="http://schemas.openxmlformats.org/officeDocument/2006/relationships/hyperlink" Target="https://www.assets.signify.com/is/image/Signify/CoreLine_tempo%20small%20gen2-BVP111_DGR-SPP-2?$highres$" TargetMode="External"/><Relationship Id="rId1392" Type="http://schemas.openxmlformats.org/officeDocument/2006/relationships/hyperlink" Target="https://www.assets.signify.com/is/content/Signify/911401828583_EU.cs_CZ.PROF.FP" TargetMode="External"/><Relationship Id="rId2029" Type="http://schemas.openxmlformats.org/officeDocument/2006/relationships/hyperlink" Target="https://www.assets.signify.com/is/content/Signify/929003648502_EU.cs_CZ.PROF.FP" TargetMode="External"/><Relationship Id="rId2236" Type="http://schemas.openxmlformats.org/officeDocument/2006/relationships/hyperlink" Target="https://www.assets.signify.com/is/image/Signify/MAS_LEDstrip_5M-SPP?$highres$" TargetMode="External"/><Relationship Id="rId2443" Type="http://schemas.openxmlformats.org/officeDocument/2006/relationships/hyperlink" Target="https://www.assets.signify.com/is/content/Signify/929003059402_EU.cs_CZ.PROF.FP" TargetMode="External"/><Relationship Id="rId2650" Type="http://schemas.openxmlformats.org/officeDocument/2006/relationships/hyperlink" Target="https://www.assets.signify.com/is/content/Signify/929003564147_EU.cs_CZ.PROF.FP" TargetMode="External"/><Relationship Id="rId208" Type="http://schemas.openxmlformats.org/officeDocument/2006/relationships/hyperlink" Target="https://www.assets.signify.com/is/content/Signify/127075007939_Release_CoreLine%20Recessed%20Spot%20gen2_D78-650_900lm%20PSR_manual" TargetMode="External"/><Relationship Id="rId415" Type="http://schemas.openxmlformats.org/officeDocument/2006/relationships/hyperlink" Target="https://www.assets.signify.com/is/image/Signify/CoreLine-recessed-G4-W60L60-All-in-logo-RTP?$highres$" TargetMode="External"/><Relationship Id="rId622" Type="http://schemas.openxmlformats.org/officeDocument/2006/relationships/hyperlink" Target="https://www.assets.signify.com/is/content/Signify/Installation-instructions-CoreLine-surface-mounted-Gen4" TargetMode="External"/><Relationship Id="rId1045" Type="http://schemas.openxmlformats.org/officeDocument/2006/relationships/hyperlink" Target="https://www.assets.signify.com/is/content/Signify/911401630408_EU.cs_CZ.PROF.FP" TargetMode="External"/><Relationship Id="rId1252" Type="http://schemas.openxmlformats.org/officeDocument/2006/relationships/hyperlink" Target="https://www.assets.signify.com/is/content/Signify/Mounting-instruction-Ledinaire-Floodlight-All-in-SWB" TargetMode="External"/><Relationship Id="rId2303" Type="http://schemas.openxmlformats.org/officeDocument/2006/relationships/hyperlink" Target="https://www.assets.signify.com/is/image/Signify/CorePro_LEDstrip_5M-SPP?$highres$" TargetMode="External"/><Relationship Id="rId2510" Type="http://schemas.openxmlformats.org/officeDocument/2006/relationships/hyperlink" Target="https://www.assets.signify.com/is/image/Signify/LED_classic_A67_E27_FR-POS2A-SPP?$highres$" TargetMode="External"/><Relationship Id="rId1112" Type="http://schemas.openxmlformats.org/officeDocument/2006/relationships/hyperlink" Target="https://www.assets.signify.com/is/content/Signify/Coreline-Highbay-G5-MI-PSU-PSD" TargetMode="External"/><Relationship Id="rId3077" Type="http://schemas.openxmlformats.org/officeDocument/2006/relationships/hyperlink" Target="https://www.assets.signify.com/is/image/Signify/LED-20W-G4-WW-12V-Dim-SRT6-RTP?$highres$" TargetMode="External"/><Relationship Id="rId3284" Type="http://schemas.openxmlformats.org/officeDocument/2006/relationships/hyperlink" Target="https://www.assets.signify.com/is/content/Signify/928154509228_EU.cs_CZ.PROF.FP" TargetMode="External"/><Relationship Id="rId1929" Type="http://schemas.openxmlformats.org/officeDocument/2006/relationships/hyperlink" Target="https://www.assets.signify.com/is/content/Signify/online-QIG-for-324166183191-Corepro-LEDtube-INI" TargetMode="External"/><Relationship Id="rId2093" Type="http://schemas.openxmlformats.org/officeDocument/2006/relationships/hyperlink" Target="https://www.assets.signify.com/is/content/Signify/929002421402_EU.cs_CZ.PROF.FP" TargetMode="External"/><Relationship Id="rId3491" Type="http://schemas.openxmlformats.org/officeDocument/2006/relationships/hyperlink" Target="https://www.assets.signify.com/is/image/Signify/GPPR1_HFSIITL5_0005?$highres$" TargetMode="External"/><Relationship Id="rId3144" Type="http://schemas.openxmlformats.org/officeDocument/2006/relationships/hyperlink" Target="https://www.assets.signify.com/is/image/Signify/PAR38%20IR%20E27%20Red?$highres$" TargetMode="External"/><Relationship Id="rId3351" Type="http://schemas.openxmlformats.org/officeDocument/2006/relationships/hyperlink" Target="https://www.assets.signify.com/is/image/Signify/LPPR1_CDM-T_0005?$highres$" TargetMode="External"/><Relationship Id="rId272" Type="http://schemas.openxmlformats.org/officeDocument/2006/relationships/hyperlink" Target="https://www.assets.signify.com/is/content/Signify/911401846087_EU.cs_CZ.PROF.FP" TargetMode="External"/><Relationship Id="rId2160" Type="http://schemas.openxmlformats.org/officeDocument/2006/relationships/hyperlink" Target="https://www.assets.signify.com/is/content/Signify/929002352002_EU.cs_CZ.PROF.FP" TargetMode="External"/><Relationship Id="rId3004" Type="http://schemas.openxmlformats.org/officeDocument/2006/relationships/hyperlink" Target="https://www.assets.signify.com/is/image/Signify/LEDspots_MAS_MR16_GU5_3_1-SPP?$highres$" TargetMode="External"/><Relationship Id="rId3211" Type="http://schemas.openxmlformats.org/officeDocument/2006/relationships/hyperlink" Target="https://www.assets.signify.com/is/content/Signify/928001003318_EU.cs_CZ.PROF.FP" TargetMode="External"/><Relationship Id="rId132" Type="http://schemas.openxmlformats.org/officeDocument/2006/relationships/hyperlink" Target="https://www.assets.signify.com/is/content/Signify/911401810784_EU.cs_CZ.PROF.FP" TargetMode="External"/><Relationship Id="rId2020" Type="http://schemas.openxmlformats.org/officeDocument/2006/relationships/hyperlink" Target="https://www.assets.signify.com/is/content/Signify/929002420002_EU.cs_CZ.PROF.FP" TargetMode="External"/><Relationship Id="rId1579" Type="http://schemas.openxmlformats.org/officeDocument/2006/relationships/hyperlink" Target="https://www.assets.signify.com/is/content/Signify/online-QIG-for-324166138011-Installation-INI" TargetMode="External"/><Relationship Id="rId2977" Type="http://schemas.openxmlformats.org/officeDocument/2006/relationships/hyperlink" Target="https://www.assets.signify.com/is/content/Signify/929003079502_EU.cs_CZ.PROF.FP" TargetMode="External"/><Relationship Id="rId949" Type="http://schemas.openxmlformats.org/officeDocument/2006/relationships/hyperlink" Target="https://www.assets.signify.com/is/image/Signify/Ledinaire%20High-bay_BY020Z%20G2_SPP1?$highres$" TargetMode="External"/><Relationship Id="rId1786" Type="http://schemas.openxmlformats.org/officeDocument/2006/relationships/hyperlink" Target="https://www.assets.signify.com/is/image/Signify/LEDtube_PRO_1200mm_12W_G13_850_1800lm-SPP?$highres$" TargetMode="External"/><Relationship Id="rId1993" Type="http://schemas.openxmlformats.org/officeDocument/2006/relationships/hyperlink" Target="https://www.assets.signify.com/is/image/Signify/LEDtube_T8_G13_MAS1-SPP?$highres$" TargetMode="External"/><Relationship Id="rId2837" Type="http://schemas.openxmlformats.org/officeDocument/2006/relationships/hyperlink" Target="https://www.assets.signify.com/is/content/Signify/929003795902_EU.cs_CZ.PROF.FP" TargetMode="External"/><Relationship Id="rId78" Type="http://schemas.openxmlformats.org/officeDocument/2006/relationships/hyperlink" Target="https://www.assets.signify.com/is/content/Signify/929003311602_EU.cs_CZ.PROF.FP" TargetMode="External"/><Relationship Id="rId809" Type="http://schemas.openxmlformats.org/officeDocument/2006/relationships/hyperlink" Target="https://www.assets.signify.com/is/content/Signify/Manual%20Instruction_WT065C_final" TargetMode="External"/><Relationship Id="rId1439" Type="http://schemas.openxmlformats.org/officeDocument/2006/relationships/hyperlink" Target="https://www.assets.signify.com/is/content/Signify/929002485302_EU.cs_CZ.PROF.FP" TargetMode="External"/><Relationship Id="rId1646" Type="http://schemas.openxmlformats.org/officeDocument/2006/relationships/hyperlink" Target="https://www.assets.signify.com/is/content/Signify/LEDtube_PLL_HF_Installation_Guide-INI" TargetMode="External"/><Relationship Id="rId1853" Type="http://schemas.openxmlformats.org/officeDocument/2006/relationships/hyperlink" Target="https://www.assets.signify.com/is/content/Signify/929001874832_EU.cs_CZ.PROF.FP" TargetMode="External"/><Relationship Id="rId2904" Type="http://schemas.openxmlformats.org/officeDocument/2006/relationships/hyperlink" Target="https://www.assets.signify.com/is/content/Signify/3CCT-reference-control-setting-INI" TargetMode="External"/><Relationship Id="rId1506" Type="http://schemas.openxmlformats.org/officeDocument/2006/relationships/hyperlink" Target="https://www.assets.signify.com/is/image/Signify/LEDTForce_MAS_HPL_ED90_E27-SPP?$highres$" TargetMode="External"/><Relationship Id="rId1713" Type="http://schemas.openxmlformats.org/officeDocument/2006/relationships/hyperlink" Target="https://www.assets.signify.com/is/content/Signify/929003482202_EU.cs_CZ.PROF.FP" TargetMode="External"/><Relationship Id="rId1920" Type="http://schemas.openxmlformats.org/officeDocument/2006/relationships/hyperlink" Target="https://www.assets.signify.com/is/content/Signify/online-QIG-for-324166183191-Corepro-LEDtube-INI" TargetMode="External"/><Relationship Id="rId599" Type="http://schemas.openxmlformats.org/officeDocument/2006/relationships/hyperlink" Target="https://www.assets.signify.com/is/content/Signify/911401842487_EU.cs_CZ.PROF.FP" TargetMode="External"/><Relationship Id="rId2487" Type="http://schemas.openxmlformats.org/officeDocument/2006/relationships/hyperlink" Target="https://www.assets.signify.com/is/content/Signify/929002372002_EU.cs_CZ.PROF.FP" TargetMode="External"/><Relationship Id="rId2694" Type="http://schemas.openxmlformats.org/officeDocument/2006/relationships/hyperlink" Target="https://www.assets.signify.com/is/content/Signify/CZ.cs_CZ.8718699772154" TargetMode="External"/><Relationship Id="rId3538" Type="http://schemas.openxmlformats.org/officeDocument/2006/relationships/hyperlink" Target="https://www.assets.signify.com/is/image/Signify/GPPR1_MTL-SHRD_0002?$highres$" TargetMode="External"/><Relationship Id="rId459" Type="http://schemas.openxmlformats.org/officeDocument/2006/relationships/hyperlink" Target="https://www.assets.signify.com/is/content/Signify/911401891085_EU.cs_CZ.PROF.FP" TargetMode="External"/><Relationship Id="rId666" Type="http://schemas.openxmlformats.org/officeDocument/2006/relationships/hyperlink" Target="https://www.assets.signify.com/is/image/Signify/CoreLine_Waterproof_WT120C%20G2%20L1500%20PSU%20-%20SPP?$highres$" TargetMode="External"/><Relationship Id="rId873" Type="http://schemas.openxmlformats.org/officeDocument/2006/relationships/hyperlink" Target="https://www.assets.signify.com/is/image/Signify/Ledinaire%20Batten_BN021_L600_SPP-01?$highres$" TargetMode="External"/><Relationship Id="rId1089" Type="http://schemas.openxmlformats.org/officeDocument/2006/relationships/hyperlink" Target="https://www.assets.signify.com/is/content/Signify/911401554345_EU.cs_CZ.PROF.FP" TargetMode="External"/><Relationship Id="rId1296" Type="http://schemas.openxmlformats.org/officeDocument/2006/relationships/hyperlink" Target="https://www.assets.signify.com/is/image/Signify/CoreLine_Malaga_LED-BRP102-SPP?$highres$" TargetMode="External"/><Relationship Id="rId2347" Type="http://schemas.openxmlformats.org/officeDocument/2006/relationships/hyperlink" Target="https://www.assets.signify.com/is/image/Signify/CV-Xi-150W?$highres$" TargetMode="External"/><Relationship Id="rId2554" Type="http://schemas.openxmlformats.org/officeDocument/2006/relationships/hyperlink" Target="https://www.assets.signify.com/is/image/Signify/LED_A60_40W_1800K_E27_NDSRT_Amber_1PF-SPP?$highres$" TargetMode="External"/><Relationship Id="rId319" Type="http://schemas.openxmlformats.org/officeDocument/2006/relationships/hyperlink" Target="https://www.assets.signify.com/is/image/Signify/3_circuit_Square-ZRS700_2C_3C_SMS_WH-AP?$highres$" TargetMode="External"/><Relationship Id="rId526" Type="http://schemas.openxmlformats.org/officeDocument/2006/relationships/hyperlink" Target="https://www.assets.signify.com/is/image/Signify/RC159Z-SMB-W30L120-overview?$highres$" TargetMode="External"/><Relationship Id="rId1156" Type="http://schemas.openxmlformats.org/officeDocument/2006/relationships/hyperlink" Target="https://www.assets.signify.com/is/content/Signify/MI-Coreline-Highbay-G6-PSD-PSU" TargetMode="External"/><Relationship Id="rId1363" Type="http://schemas.openxmlformats.org/officeDocument/2006/relationships/hyperlink" Target="https://www.assets.signify.com/is/image/Signify/PILA_Waterproof%20Classic%20600%2045?$highres$" TargetMode="External"/><Relationship Id="rId2207" Type="http://schemas.openxmlformats.org/officeDocument/2006/relationships/hyperlink" Target="https://www.assets.signify.com/is/content/Signify/929003774302_EU.cs_CZ.PROF.FP" TargetMode="External"/><Relationship Id="rId2761" Type="http://schemas.openxmlformats.org/officeDocument/2006/relationships/hyperlink" Target="https://www.assets.signify.com/is/image/Signify/LED_60W_P48_E27_WW_FR_ND_1SRT4_1-SPP?$highres$" TargetMode="External"/><Relationship Id="rId3605" Type="http://schemas.openxmlformats.org/officeDocument/2006/relationships/hyperlink" Target="https://www.assets.signify.com/is/image/Signify/GPPR1_SKD_0001?$highres$" TargetMode="External"/><Relationship Id="rId733" Type="http://schemas.openxmlformats.org/officeDocument/2006/relationships/hyperlink" Target="https://www.assets.signify.com/is/content/Signify/911401807885_EU.cs_CZ.PROF.FP" TargetMode="External"/><Relationship Id="rId940" Type="http://schemas.openxmlformats.org/officeDocument/2006/relationships/hyperlink" Target="https://www.assets.signify.com/is/content/Signify/MI-CoreLine-BN126C-All-in-combined-upgraded" TargetMode="External"/><Relationship Id="rId1016" Type="http://schemas.openxmlformats.org/officeDocument/2006/relationships/hyperlink" Target="https://www.assets.signify.com/is/image/Signify/CL-HB-G6-BY121P-PSU-PSD-RTP?$highres$" TargetMode="External"/><Relationship Id="rId1570" Type="http://schemas.openxmlformats.org/officeDocument/2006/relationships/hyperlink" Target="https://www.assets.signify.com/is/image/Signify/LEDtube_CorePro_PLS_EM_5W_G23_830_12D_ND-SPP?$highres$" TargetMode="External"/><Relationship Id="rId2414" Type="http://schemas.openxmlformats.org/officeDocument/2006/relationships/hyperlink" Target="https://www.assets.signify.com/is/image/Signify/LED_classic_75W_A60_E27_CL_WGD90_SRT4_1-SPP?$highres$" TargetMode="External"/><Relationship Id="rId2621" Type="http://schemas.openxmlformats.org/officeDocument/2006/relationships/hyperlink" Target="https://www.assets.signify.com/is/content/Signify/929003560908_EU.cs_CZ.PROF.FP" TargetMode="External"/><Relationship Id="rId800" Type="http://schemas.openxmlformats.org/officeDocument/2006/relationships/hyperlink" Target="https://www.assets.signify.com/is/content/Signify/Ledinaire_Waterproof_WT060C-MI_v2023%2003" TargetMode="External"/><Relationship Id="rId1223" Type="http://schemas.openxmlformats.org/officeDocument/2006/relationships/hyperlink" Target="https://www.assets.signify.com/is/content/Signify/911401878386_EU.cs_CZ.PROF.FP" TargetMode="External"/><Relationship Id="rId1430" Type="http://schemas.openxmlformats.org/officeDocument/2006/relationships/hyperlink" Target="https://www.assets.signify.com/is/image/Signify/LEDTForce_MAS_SONT_EU1_T52_E40-SPP?$highres$" TargetMode="External"/><Relationship Id="rId3188" Type="http://schemas.openxmlformats.org/officeDocument/2006/relationships/hyperlink" Target="https://www.assets.signify.com/is/content/Signify/928048001805_EU.cs_CZ.PROF.FP" TargetMode="External"/><Relationship Id="rId3395" Type="http://schemas.openxmlformats.org/officeDocument/2006/relationships/hyperlink" Target="https://www.assets.signify.com/is/image/Signify/LPPR1_CDM-TM_0001?$highres$" TargetMode="External"/><Relationship Id="rId3048" Type="http://schemas.openxmlformats.org/officeDocument/2006/relationships/hyperlink" Target="https://www.assets.signify.com/is/image/Signify/MAS_LEDspotLV_D_20_100W_827_AR111_40D-SPP?$highres$" TargetMode="External"/><Relationship Id="rId3255" Type="http://schemas.openxmlformats.org/officeDocument/2006/relationships/hyperlink" Target="https://www.assets.signify.com/is/content/Signify/928150108828_EU.cs_CZ.PROF.FP" TargetMode="External"/><Relationship Id="rId3462" Type="http://schemas.openxmlformats.org/officeDocument/2006/relationships/hyperlink" Target="https://www.assets.signify.com/is/content/Signify/913713032666_EU.cs_CZ.PROF.FP" TargetMode="External"/><Relationship Id="rId176" Type="http://schemas.openxmlformats.org/officeDocument/2006/relationships/hyperlink" Target="https://www.assets.signify.com/is/content/Signify/CoreLine%20SlimDownlight%20DN145%20Installation%20Instruction" TargetMode="External"/><Relationship Id="rId383" Type="http://schemas.openxmlformats.org/officeDocument/2006/relationships/hyperlink" Target="https://www.assets.signify.com/is/image/Signify/Ledinaire-Panel-G5-All-in-W30L120-RTP?$highres$" TargetMode="External"/><Relationship Id="rId590" Type="http://schemas.openxmlformats.org/officeDocument/2006/relationships/hyperlink" Target="https://www.assets.signify.com/is/content/Signify/911401892285_EU.cs_CZ.PROF.FP" TargetMode="External"/><Relationship Id="rId2064" Type="http://schemas.openxmlformats.org/officeDocument/2006/relationships/hyperlink" Target="https://www.assets.signify.com/is/image/Signify/ESSENTIAL_LEDtube_8_16W_G5_830_865_APR-SPP?$highres$" TargetMode="External"/><Relationship Id="rId2271" Type="http://schemas.openxmlformats.org/officeDocument/2006/relationships/hyperlink" Target="https://www.assets.signify.com/is/content/Signify/929002697902_EU.cs_CZ.PROF.FP" TargetMode="External"/><Relationship Id="rId3115" Type="http://schemas.openxmlformats.org/officeDocument/2006/relationships/hyperlink" Target="https://www.assets.signify.com/is/content/Signify/929002495002_EU.cs_CZ.PROF.FP" TargetMode="External"/><Relationship Id="rId3322" Type="http://schemas.openxmlformats.org/officeDocument/2006/relationships/hyperlink" Target="https://www.assets.signify.com/is/content/Signify/928074209228_EU.cs_CZ.PROF.FP" TargetMode="External"/><Relationship Id="rId243" Type="http://schemas.openxmlformats.org/officeDocument/2006/relationships/hyperlink" Target="https://www.assets.signify.com/is/content/Signify/912401483521_EU.cs_CZ.PROF.FP" TargetMode="External"/><Relationship Id="rId450" Type="http://schemas.openxmlformats.org/officeDocument/2006/relationships/hyperlink" Target="https://www.assets.signify.com/is/content/Signify/911401891185_EU.cs_CZ.PROF.FP" TargetMode="External"/><Relationship Id="rId1080" Type="http://schemas.openxmlformats.org/officeDocument/2006/relationships/hyperlink" Target="https://www.assets.signify.com/is/content/Signify/911401556145_EU.cs_CZ.PROF.FP" TargetMode="External"/><Relationship Id="rId2131" Type="http://schemas.openxmlformats.org/officeDocument/2006/relationships/hyperlink" Target="https://www.assets.signify.com/is/image/Signify/LEDtube_1200mm_17W_G5-SPP?$highres$" TargetMode="External"/><Relationship Id="rId103" Type="http://schemas.openxmlformats.org/officeDocument/2006/relationships/hyperlink" Target="https://www.assets.signify.com/is/content/Signify/910505103586_EU.cs_CZ.PROF.FP" TargetMode="External"/><Relationship Id="rId310" Type="http://schemas.openxmlformats.org/officeDocument/2006/relationships/hyperlink" Target="https://www.assets.signify.com/is/image/Signify/3_circuit_Square-ZRS750_EPSL_WH-AP?$highres$" TargetMode="External"/><Relationship Id="rId1897" Type="http://schemas.openxmlformats.org/officeDocument/2006/relationships/hyperlink" Target="https://www.assets.signify.com/is/content/Signify/online-QIG-for-324166174411-MAS-Corepro-LEDtube-INI" TargetMode="External"/><Relationship Id="rId2948" Type="http://schemas.openxmlformats.org/officeDocument/2006/relationships/hyperlink" Target="https://www.assets.signify.com/is/content/Signify/929002981002_EU.cs_CZ.PROF.FP" TargetMode="External"/><Relationship Id="rId1757" Type="http://schemas.openxmlformats.org/officeDocument/2006/relationships/hyperlink" Target="https://www.assets.signify.com/is/image/Signify/LEDtube_Starter_1-SPP?$highres$" TargetMode="External"/><Relationship Id="rId1964" Type="http://schemas.openxmlformats.org/officeDocument/2006/relationships/hyperlink" Target="https://www.assets.signify.com/is/content/Signify/929001393232_EU.cs_CZ.PROF.FP" TargetMode="External"/><Relationship Id="rId2808" Type="http://schemas.openxmlformats.org/officeDocument/2006/relationships/hyperlink" Target="https://www.assets.signify.com/is/content/Signify/929003486102_EU.cs_CZ.PROF.FP" TargetMode="External"/><Relationship Id="rId49" Type="http://schemas.openxmlformats.org/officeDocument/2006/relationships/hyperlink" Target="https://www.assets.signify.com/is/image/Signify/CoreLine_Recessed_Spot-RS140B-SPP?$highres$" TargetMode="External"/><Relationship Id="rId1617" Type="http://schemas.openxmlformats.org/officeDocument/2006/relationships/hyperlink" Target="https://www.assets.signify.com/is/content/Signify/929003758002_EU.cs_CZ.PROF.FP" TargetMode="External"/><Relationship Id="rId1824" Type="http://schemas.openxmlformats.org/officeDocument/2006/relationships/hyperlink" Target="https://www.assets.signify.com/is/content/Signify/929004242202_EU.cs_CZ.PROF.FP" TargetMode="External"/><Relationship Id="rId2598" Type="http://schemas.openxmlformats.org/officeDocument/2006/relationships/hyperlink" Target="https://www.assets.signify.com/is/image/Signify/LEDbulb_12-80W_E27_A60_730_FR_130D-SPP?$highres$" TargetMode="External"/><Relationship Id="rId777" Type="http://schemas.openxmlformats.org/officeDocument/2006/relationships/hyperlink" Target="https://www.assets.signify.com/is/content/Signify/911401816687_EU.cs_CZ.PROF.FP" TargetMode="External"/><Relationship Id="rId984" Type="http://schemas.openxmlformats.org/officeDocument/2006/relationships/hyperlink" Target="https://www.assets.signify.com/is/image/Signify/CoreLineHighbay_Gen5_BY122P-SPP?$highres$" TargetMode="External"/><Relationship Id="rId2458" Type="http://schemas.openxmlformats.org/officeDocument/2006/relationships/hyperlink" Target="https://www.assets.signify.com/is/image/Signify/LED_BulbsBulb_A67_100W_1521lm_2700K_E27_NDFrosted-SPP?$highres$" TargetMode="External"/><Relationship Id="rId2665" Type="http://schemas.openxmlformats.org/officeDocument/2006/relationships/hyperlink" Target="https://www.assets.signify.com/is/image/Signify/LED_classic_40W_B35_E14_CL_WGD90_SRT4_1-SPP?$highres$" TargetMode="External"/><Relationship Id="rId2872" Type="http://schemas.openxmlformats.org/officeDocument/2006/relationships/hyperlink" Target="https://www.assets.signify.com/is/image/Signify/LEDSpots_PAR16_GU10-SPP?$highres$" TargetMode="External"/><Relationship Id="rId3509" Type="http://schemas.openxmlformats.org/officeDocument/2006/relationships/hyperlink" Target="https://www.assets.signify.com/is/content/Signify/913713028266_EU.cs_CZ.PROF.FP" TargetMode="External"/><Relationship Id="rId637" Type="http://schemas.openxmlformats.org/officeDocument/2006/relationships/hyperlink" Target="https://www.assets.signify.com/is/image/Signify/L1200?$highres$" TargetMode="External"/><Relationship Id="rId844" Type="http://schemas.openxmlformats.org/officeDocument/2006/relationships/hyperlink" Target="https://www.assets.signify.com/is/content/Signify/Installation%20instruction_CoreLine%20waterproof%20WT120C%20standard_2023%2005" TargetMode="External"/><Relationship Id="rId1267" Type="http://schemas.openxmlformats.org/officeDocument/2006/relationships/hyperlink" Target="https://www.assets.signify.com/is/content/Signify/MI_Coreline%20tempo%20small%20gen2" TargetMode="External"/><Relationship Id="rId1474" Type="http://schemas.openxmlformats.org/officeDocument/2006/relationships/hyperlink" Target="https://www.assets.signify.com/is/image/Signify/LEDTForce_ED75_E27-SPP?$highres$" TargetMode="External"/><Relationship Id="rId1681" Type="http://schemas.openxmlformats.org/officeDocument/2006/relationships/hyperlink" Target="https://www.assets.signify.com/is/content/Signify/online-QIG-for-324166115861-Installation-INI" TargetMode="External"/><Relationship Id="rId2318" Type="http://schemas.openxmlformats.org/officeDocument/2006/relationships/hyperlink" Target="https://www.assets.signify.com/is/content/Signify/929002695402_EU.cs_CZ.PROF.FP" TargetMode="External"/><Relationship Id="rId2525" Type="http://schemas.openxmlformats.org/officeDocument/2006/relationships/hyperlink" Target="https://www.assets.signify.com/is/content/Signify/CZ.cs_CZ.8718699764593" TargetMode="External"/><Relationship Id="rId2732" Type="http://schemas.openxmlformats.org/officeDocument/2006/relationships/hyperlink" Target="https://www.assets.signify.com/is/content/Signify/929001238692_EU.cs_CZ.PROF.FP" TargetMode="External"/><Relationship Id="rId704" Type="http://schemas.openxmlformats.org/officeDocument/2006/relationships/hyperlink" Target="https://www.assets.signify.com/is/image/Signify/CoreLine%20tubular%20waterproof_WT210Z%20SMS%20_suspension%20set?$highres$" TargetMode="External"/><Relationship Id="rId911" Type="http://schemas.openxmlformats.org/officeDocument/2006/relationships/hyperlink" Target="https://www.assets.signify.com/is/content/Signify/911401850287_EU.cs_CZ.PROF.FP" TargetMode="External"/><Relationship Id="rId1127" Type="http://schemas.openxmlformats.org/officeDocument/2006/relationships/hyperlink" Target="https://www.assets.signify.com/is/content/Signify/Coreline-Highbay-G5-MI-PSU-PSD" TargetMode="External"/><Relationship Id="rId1334" Type="http://schemas.openxmlformats.org/officeDocument/2006/relationships/hyperlink" Target="https://www.assets.signify.com/is/content/Signify/BDP260_TownTune_CPT-INI" TargetMode="External"/><Relationship Id="rId1541" Type="http://schemas.openxmlformats.org/officeDocument/2006/relationships/hyperlink" Target="https://www.assets.signify.com/is/content/Signify/LEDTForce_HPL_2_NC_Installation_Guide-INI" TargetMode="External"/><Relationship Id="rId40" Type="http://schemas.openxmlformats.org/officeDocument/2006/relationships/hyperlink" Target="https://www.assets.signify.com/is/image/Signify/DN145B-G4-20S-PSU-SM-RTP?$highres$" TargetMode="External"/><Relationship Id="rId1401" Type="http://schemas.openxmlformats.org/officeDocument/2006/relationships/hyperlink" Target="https://www.assets.signify.com/is/content/Signify/Installation-Instructions-PILA-Floodlight-Gen2" TargetMode="External"/><Relationship Id="rId3299" Type="http://schemas.openxmlformats.org/officeDocument/2006/relationships/hyperlink" Target="https://www.assets.signify.com/is/content/Signify/928073005130_EU.cs_CZ.PROF.FP" TargetMode="External"/><Relationship Id="rId3159" Type="http://schemas.openxmlformats.org/officeDocument/2006/relationships/hyperlink" Target="https://www.assets.signify.com/is/image/Signify/LPPR1_TL-DBLB_0001?$highres$" TargetMode="External"/><Relationship Id="rId3366" Type="http://schemas.openxmlformats.org/officeDocument/2006/relationships/hyperlink" Target="https://www.assets.signify.com/is/content/Signify/928183305125_EU.cs_CZ.PROF.FP" TargetMode="External"/><Relationship Id="rId3573" Type="http://schemas.openxmlformats.org/officeDocument/2006/relationships/hyperlink" Target="https://www.assets.signify.com/is/content/Signify/913700652966_EU.cs_CZ.PROF.FP" TargetMode="External"/><Relationship Id="rId287" Type="http://schemas.openxmlformats.org/officeDocument/2006/relationships/hyperlink" Target="https://www.assets.signify.com/is/image/Signify/Coreline%20Projector_gen2_ST151T_BK_%2030S_SPP2?$highres$" TargetMode="External"/><Relationship Id="rId494" Type="http://schemas.openxmlformats.org/officeDocument/2006/relationships/hyperlink" Target="https://www.assets.signify.com/is/content/Signify/CoreLine-panel-G6-Installation-Instructions-RC132V-BN" TargetMode="External"/><Relationship Id="rId2175" Type="http://schemas.openxmlformats.org/officeDocument/2006/relationships/hyperlink" Target="https://www.assets.signify.com/is/content/Signify/LEDtube_Installation_Guide_HF_2-INI" TargetMode="External"/><Relationship Id="rId2382" Type="http://schemas.openxmlformats.org/officeDocument/2006/relationships/hyperlink" Target="https://www.assets.signify.com/is/content/Signify/929003622702_EU.cs_CZ.PROF.FP" TargetMode="External"/><Relationship Id="rId3019" Type="http://schemas.openxmlformats.org/officeDocument/2006/relationships/hyperlink" Target="https://www.assets.signify.com/is/image/Signify/LEDspot_35W_GU5-3_827_36D_ND-SPP?$highres$" TargetMode="External"/><Relationship Id="rId3226" Type="http://schemas.openxmlformats.org/officeDocument/2006/relationships/hyperlink" Target="https://www.assets.signify.com/is/image/Signify/LPPR1_STARTER_PHL_0004?$highres$" TargetMode="External"/><Relationship Id="rId147" Type="http://schemas.openxmlformats.org/officeDocument/2006/relationships/hyperlink" Target="https://www.assets.signify.com/is/content/Signify/Downlight_DN065B_G4_324165985691_V2_Online-INI" TargetMode="External"/><Relationship Id="rId354" Type="http://schemas.openxmlformats.org/officeDocument/2006/relationships/hyperlink" Target="https://www.assets.signify.com/is/content/Signify/MI%20CoreLine%20Projector%20gen2_ST151T-INI%20Sep%202021" TargetMode="External"/><Relationship Id="rId1191" Type="http://schemas.openxmlformats.org/officeDocument/2006/relationships/hyperlink" Target="https://www.assets.signify.com/is/image/Signify/Coreline_Tempo_Medium-BVP125_Led120-SPP?$highres$" TargetMode="External"/><Relationship Id="rId2035" Type="http://schemas.openxmlformats.org/officeDocument/2006/relationships/hyperlink" Target="https://www.assets.signify.com/is/content/Signify/LEDtube_Installation_Guide_UN-INI" TargetMode="External"/><Relationship Id="rId3433" Type="http://schemas.openxmlformats.org/officeDocument/2006/relationships/hyperlink" Target="https://www.assets.signify.com/is/image/Signify/LPPR1_CDM-R111_24D_40D?$highres$" TargetMode="External"/><Relationship Id="rId561" Type="http://schemas.openxmlformats.org/officeDocument/2006/relationships/hyperlink" Target="https://www.assets.signify.com/is/content/Signify/Surface-mounted-MI-EU-RC059Z" TargetMode="External"/><Relationship Id="rId2242" Type="http://schemas.openxmlformats.org/officeDocument/2006/relationships/hyperlink" Target="https://www.assets.signify.com/is/image/Signify/MAS_LEDstrip_5M-SPP?$highres$" TargetMode="External"/><Relationship Id="rId3500" Type="http://schemas.openxmlformats.org/officeDocument/2006/relationships/hyperlink" Target="https://www.assets.signify.com/is/image/Signify/GPPR1_PPPLTL-3_0001?$highres$" TargetMode="External"/><Relationship Id="rId214" Type="http://schemas.openxmlformats.org/officeDocument/2006/relationships/hyperlink" Target="https://www.assets.signify.com/is/image/Signify/Emergency-Surface-Mount-Downlight-EM152C-SPP?$highres$" TargetMode="External"/><Relationship Id="rId421" Type="http://schemas.openxmlformats.org/officeDocument/2006/relationships/hyperlink" Target="https://www.assets.signify.com/is/content/Signify/911401562743_EU.cs_CZ.PROF.FP" TargetMode="External"/><Relationship Id="rId1051" Type="http://schemas.openxmlformats.org/officeDocument/2006/relationships/hyperlink" Target="https://www.assets.signify.com/is/content/Signify/911401629408_EU.cs_CZ.PROF.FP" TargetMode="External"/><Relationship Id="rId2102" Type="http://schemas.openxmlformats.org/officeDocument/2006/relationships/hyperlink" Target="https://www.assets.signify.com/is/content/Signify/MAS-LEDtube-600mm-HE-T5-Installation-Instructions-INI" TargetMode="External"/><Relationship Id="rId1868" Type="http://schemas.openxmlformats.org/officeDocument/2006/relationships/hyperlink" Target="https://www.assets.signify.com/is/content/Signify/929002446002_EU.cs_CZ.PROF.FP" TargetMode="External"/><Relationship Id="rId2919" Type="http://schemas.openxmlformats.org/officeDocument/2006/relationships/hyperlink" Target="https://www.assets.signify.com/is/image/Signify/LEDspot_25W_GU10_830_36D-SPP?$highres$" TargetMode="External"/><Relationship Id="rId3083" Type="http://schemas.openxmlformats.org/officeDocument/2006/relationships/hyperlink" Target="https://www.assets.signify.com/is/image/Signify/LED-25W-G9-WW-ND-3PF-6-DISC-RTP?$highres$" TargetMode="External"/><Relationship Id="rId3290" Type="http://schemas.openxmlformats.org/officeDocument/2006/relationships/hyperlink" Target="https://www.assets.signify.com/is/image/Signify/LPPR1_SDW-TG_100W_GX12-1?$highres$" TargetMode="External"/><Relationship Id="rId1728" Type="http://schemas.openxmlformats.org/officeDocument/2006/relationships/hyperlink" Target="https://www.assets.signify.com/is/image/Signify/MC_LEDtube_G13-SPP?$highres$" TargetMode="External"/><Relationship Id="rId1935" Type="http://schemas.openxmlformats.org/officeDocument/2006/relationships/hyperlink" Target="https://www.assets.signify.com/is/content/Signify/LEDtube_Installation_Guide-INI" TargetMode="External"/><Relationship Id="rId3150" Type="http://schemas.openxmlformats.org/officeDocument/2006/relationships/hyperlink" Target="https://www.assets.signify.com/is/content/Signify/923212143801_EU.cs_CZ.PROF.FP" TargetMode="External"/><Relationship Id="rId3010" Type="http://schemas.openxmlformats.org/officeDocument/2006/relationships/hyperlink" Target="https://www.assets.signify.com/is/content/Signify/929002493002_EU.cs_CZ.PROF.FP" TargetMode="External"/><Relationship Id="rId4" Type="http://schemas.openxmlformats.org/officeDocument/2006/relationships/hyperlink" Target="https://www.assets.signify.com/is/image/Signify/DN065B_G4_Trim_Accessory_Black-SPP?$highres$" TargetMode="External"/><Relationship Id="rId888" Type="http://schemas.openxmlformats.org/officeDocument/2006/relationships/hyperlink" Target="https://www.assets.signify.com/is/image/Signify/CoreLineBatten-BN126C-All-in-ML-MCCT-L1500-1-SPP?$highres$" TargetMode="External"/><Relationship Id="rId2569" Type="http://schemas.openxmlformats.org/officeDocument/2006/relationships/hyperlink" Target="https://www.assets.signify.com/is/content/Signify/CZ.cs_CZ.8720169191433" TargetMode="External"/><Relationship Id="rId2776" Type="http://schemas.openxmlformats.org/officeDocument/2006/relationships/hyperlink" Target="https://www.assets.signify.com/is/content/Signify/929002970002_EU.cs_CZ.PROF.FP" TargetMode="External"/><Relationship Id="rId2983" Type="http://schemas.openxmlformats.org/officeDocument/2006/relationships/hyperlink" Target="https://www.assets.signify.com/is/content/Signify/929003079802_EU.cs_CZ.PROF.FP" TargetMode="External"/><Relationship Id="rId748" Type="http://schemas.openxmlformats.org/officeDocument/2006/relationships/hyperlink" Target="https://www.assets.signify.com/is/content/Signify/911401824781_EU.cs_CZ.PROF.FP" TargetMode="External"/><Relationship Id="rId955" Type="http://schemas.openxmlformats.org/officeDocument/2006/relationships/hyperlink" Target="https://www.assets.signify.com/is/image/Signify/CoreLine%20High-bay%20Value_BY101P_SPP?$highres$" TargetMode="External"/><Relationship Id="rId1378" Type="http://schemas.openxmlformats.org/officeDocument/2006/relationships/hyperlink" Target="https://www.assets.signify.com/is/image/Signify/BVP008%20-%2010W%20and%2020W?$highres$" TargetMode="External"/><Relationship Id="rId1585" Type="http://schemas.openxmlformats.org/officeDocument/2006/relationships/hyperlink" Target="https://www.assets.signify.com/is/image/Signify/SPPR1_MLEDGA_0027?$highres$" TargetMode="External"/><Relationship Id="rId1792" Type="http://schemas.openxmlformats.org/officeDocument/2006/relationships/hyperlink" Target="https://www.assets.signify.com/is/image/Signify/LEDtube_PRO_1200mm_12W_G13_850_1800lm-SPP?$highres$" TargetMode="External"/><Relationship Id="rId2429" Type="http://schemas.openxmlformats.org/officeDocument/2006/relationships/hyperlink" Target="https://www.assets.signify.com/is/image/Signify/LEDbulb_MAS_ST64_E27_CL-SPP?$highres$" TargetMode="External"/><Relationship Id="rId2636" Type="http://schemas.openxmlformats.org/officeDocument/2006/relationships/hyperlink" Target="https://www.assets.signify.com/is/content/Signify/929002306708_EU.cs_CZ.PROF.FP" TargetMode="External"/><Relationship Id="rId2843" Type="http://schemas.openxmlformats.org/officeDocument/2006/relationships/hyperlink" Target="https://www.assets.signify.com/is/image/Signify/LEDspot_35W_GU10_25D-SPP?$highres$" TargetMode="External"/><Relationship Id="rId84" Type="http://schemas.openxmlformats.org/officeDocument/2006/relationships/hyperlink" Target="https://www.assets.signify.com/is/content/Signify/929003313102_EU.cs_CZ.PROF.FP" TargetMode="External"/><Relationship Id="rId608" Type="http://schemas.openxmlformats.org/officeDocument/2006/relationships/hyperlink" Target="https://www.assets.signify.com/is/content/Signify/Ledinaire-surface-mounted-Gen-2-Mounting-Instructions" TargetMode="External"/><Relationship Id="rId815" Type="http://schemas.openxmlformats.org/officeDocument/2006/relationships/hyperlink" Target="https://www.assets.signify.com/is/content/Signify/Ledinaire%20waterproof%20WT065C%20G3%20BN_MI_v2023%2005" TargetMode="External"/><Relationship Id="rId1238" Type="http://schemas.openxmlformats.org/officeDocument/2006/relationships/hyperlink" Target="https://www.assets.signify.com/is/content/Signify/912300023664_EU.cs_CZ.PROF.FP" TargetMode="External"/><Relationship Id="rId1445" Type="http://schemas.openxmlformats.org/officeDocument/2006/relationships/hyperlink" Target="https://www.assets.signify.com/is/content/Signify/Online-QIG-for-324165994083-INI" TargetMode="External"/><Relationship Id="rId1652" Type="http://schemas.openxmlformats.org/officeDocument/2006/relationships/hyperlink" Target="https://www.assets.signify.com/is/image/Signify/LEDtube_COR_PLL_EU_12W_2G11-SPP?$highres$" TargetMode="External"/><Relationship Id="rId1305" Type="http://schemas.openxmlformats.org/officeDocument/2006/relationships/hyperlink" Target="https://www.assets.signify.com/is/content/Signify/910925868646_EU.cs_CZ.PROF.FP" TargetMode="External"/><Relationship Id="rId2703" Type="http://schemas.openxmlformats.org/officeDocument/2006/relationships/hyperlink" Target="https://www.assets.signify.com/is/image/Signify/LED_classic_40W_B35_E14_WWFRNDRF2SRT6_UK-SPP?$highres$" TargetMode="External"/><Relationship Id="rId2910" Type="http://schemas.openxmlformats.org/officeDocument/2006/relationships/hyperlink" Target="https://www.assets.signify.com/is/image/Signify/LEDspotMV_GU10_MR16_ND_PP?$highres$" TargetMode="External"/><Relationship Id="rId1512" Type="http://schemas.openxmlformats.org/officeDocument/2006/relationships/hyperlink" Target="https://www.assets.signify.com/is/content/Signify/929003530902_EU.cs_CZ.PROF.FP" TargetMode="External"/><Relationship Id="rId11" Type="http://schemas.openxmlformats.org/officeDocument/2006/relationships/hyperlink" Target="https://www.assets.signify.com/is/image/Signify/DN065B_G3%20_LDNR_LED10_L150_SQ-SPP?$highres$" TargetMode="External"/><Relationship Id="rId398" Type="http://schemas.openxmlformats.org/officeDocument/2006/relationships/hyperlink" Target="https://www.assets.signify.com/is/image/Signify/CoreLine-panel-G6-W60L60-RTP?$highres$" TargetMode="External"/><Relationship Id="rId2079" Type="http://schemas.openxmlformats.org/officeDocument/2006/relationships/hyperlink" Target="https://www.assets.signify.com/is/content/Signify/929003734002_EU.cs_CZ.PROF.FP" TargetMode="External"/><Relationship Id="rId3477" Type="http://schemas.openxmlformats.org/officeDocument/2006/relationships/hyperlink" Target="https://www.assets.signify.com/is/content/Signify/913700609266_EU.cs_CZ.PROF.FP" TargetMode="External"/><Relationship Id="rId2286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93" Type="http://schemas.openxmlformats.org/officeDocument/2006/relationships/hyperlink" Target="https://www.assets.signify.com/is/content/Signify/929002373102_EU.cs_CZ.PROF.FP" TargetMode="External"/><Relationship Id="rId3337" Type="http://schemas.openxmlformats.org/officeDocument/2006/relationships/hyperlink" Target="https://www.assets.signify.com/is/image/Signify/lppr1_cdo-tt_0004?$highres$" TargetMode="External"/><Relationship Id="rId3544" Type="http://schemas.openxmlformats.org/officeDocument/2006/relationships/hyperlink" Target="https://www.assets.signify.com/is/content/Signify/913700418366_EU.cs_CZ.PROF.FP" TargetMode="External"/><Relationship Id="rId258" Type="http://schemas.openxmlformats.org/officeDocument/2006/relationships/hyperlink" Target="https://www.assets.signify.com/is/content/Signify/EM155C-SLIM-WL-EXIT-SIGN-UI" TargetMode="External"/><Relationship Id="rId465" Type="http://schemas.openxmlformats.org/officeDocument/2006/relationships/hyperlink" Target="https://www.assets.signify.com/is/content/Signify/911401840987_EU.cs_CZ.PROF.FP" TargetMode="External"/><Relationship Id="rId672" Type="http://schemas.openxmlformats.org/officeDocument/2006/relationships/hyperlink" Target="https://www.assets.signify.com/is/image/Signify/CoreLine_Waterproof_WT120C%20G2%20PSU%20PCO%20-%20SPP?$highres$" TargetMode="External"/><Relationship Id="rId1095" Type="http://schemas.openxmlformats.org/officeDocument/2006/relationships/hyperlink" Target="https://www.assets.signify.com/is/content/Signify/911401555945_EU.cs_CZ.PROF.FP" TargetMode="External"/><Relationship Id="rId2146" Type="http://schemas.openxmlformats.org/officeDocument/2006/relationships/hyperlink" Target="https://www.assets.signify.com/is/content/Signify/929003795202_EU.cs_CZ.PROF.FP" TargetMode="External"/><Relationship Id="rId2353" Type="http://schemas.openxmlformats.org/officeDocument/2006/relationships/hyperlink" Target="https://www.assets.signify.com/is/content/Signify/929003167702_EU.cs_CZ.PROF.FP" TargetMode="External"/><Relationship Id="rId2560" Type="http://schemas.openxmlformats.org/officeDocument/2006/relationships/hyperlink" Target="https://www.assets.signify.com/is/image/Signify/Vintage_40W_E27_G200_GOLD_RCA-SPP?$highres$" TargetMode="External"/><Relationship Id="rId3404" Type="http://schemas.openxmlformats.org/officeDocument/2006/relationships/hyperlink" Target="https://www.assets.signify.com/is/content/Signify/928082205125_EU.cs_CZ.PROF.FP" TargetMode="External"/><Relationship Id="rId3611" Type="http://schemas.openxmlformats.org/officeDocument/2006/relationships/hyperlink" Target="https://www.assets.signify.com/is/image/Signify/GPPR1_SI_0001?$highres$" TargetMode="External"/><Relationship Id="rId118" Type="http://schemas.openxmlformats.org/officeDocument/2006/relationships/hyperlink" Target="https://www.assets.signify.com/is/content/Signify/929003322602_EU.cs_CZ.PROF.FP" TargetMode="External"/><Relationship Id="rId325" Type="http://schemas.openxmlformats.org/officeDocument/2006/relationships/hyperlink" Target="https://www.assets.signify.com/is/content/Signify/911401846882_EU.cs_CZ.PROF.FP" TargetMode="External"/><Relationship Id="rId532" Type="http://schemas.openxmlformats.org/officeDocument/2006/relationships/hyperlink" Target="https://www.assets.signify.com/is/image/Signify/RC159Z-Deco-Double-Circle-RTP?$highres$" TargetMode="External"/><Relationship Id="rId1162" Type="http://schemas.openxmlformats.org/officeDocument/2006/relationships/hyperlink" Target="https://www.assets.signify.com/is/content/Signify/MI-Coreline-Highbay-G6-PSD-PSU" TargetMode="External"/><Relationship Id="rId2006" Type="http://schemas.openxmlformats.org/officeDocument/2006/relationships/hyperlink" Target="https://www.assets.signify.com/is/image/Signify/Ledtube_CorePro_18W_G13_830_24D_ND-SPP?$highres$" TargetMode="External"/><Relationship Id="rId2213" Type="http://schemas.openxmlformats.org/officeDocument/2006/relationships/hyperlink" Target="https://www.assets.signify.com/is/content/Signify/929003775202_EU.cs_CZ.PROF.FP" TargetMode="External"/><Relationship Id="rId2420" Type="http://schemas.openxmlformats.org/officeDocument/2006/relationships/hyperlink" Target="https://www.assets.signify.com/is/content/Signify/929003798502_EU.cs_CZ.PROF.FP" TargetMode="External"/><Relationship Id="rId1022" Type="http://schemas.openxmlformats.org/officeDocument/2006/relationships/hyperlink" Target="https://www.assets.signify.com/is/content/Signify/911401565044_EU.cs_CZ.PROF.FP" TargetMode="External"/><Relationship Id="rId1979" Type="http://schemas.openxmlformats.org/officeDocument/2006/relationships/hyperlink" Target="https://www.assets.signify.com/is/content/Signify/LEDtube_Installation_Guide_HF_1-INI" TargetMode="External"/><Relationship Id="rId3194" Type="http://schemas.openxmlformats.org/officeDocument/2006/relationships/hyperlink" Target="https://www.assets.signify.com/is/content/Signify/928049001605_EU.cs_CZ.PROF.FP" TargetMode="External"/><Relationship Id="rId1839" Type="http://schemas.openxmlformats.org/officeDocument/2006/relationships/hyperlink" Target="https://www.assets.signify.com/is/content/Signify/929002997902_EU.cs_CZ.PROF.FP" TargetMode="External"/><Relationship Id="rId3054" Type="http://schemas.openxmlformats.org/officeDocument/2006/relationships/hyperlink" Target="https://www.assets.signify.com/is/content/Signify/929003043502_EU.cs_CZ.PROF.FP" TargetMode="External"/><Relationship Id="rId182" Type="http://schemas.openxmlformats.org/officeDocument/2006/relationships/hyperlink" Target="https://www.assets.signify.com/is/content/Signify/CoreLine-SlimDownlight-DN145Z-SM-ACC-INI" TargetMode="External"/><Relationship Id="rId1906" Type="http://schemas.openxmlformats.org/officeDocument/2006/relationships/hyperlink" Target="https://www.assets.signify.com/is/content/Signify/online-QIG-for-324166174411-MAS-Corepro-LEDtube-INI" TargetMode="External"/><Relationship Id="rId3261" Type="http://schemas.openxmlformats.org/officeDocument/2006/relationships/hyperlink" Target="https://www.assets.signify.com/is/image/Signify/lppr1_son-tpia_plus_e40?$highres$" TargetMode="External"/><Relationship Id="rId2070" Type="http://schemas.openxmlformats.org/officeDocument/2006/relationships/hyperlink" Target="https://www.assets.signify.com/is/image/Signify/LEDtube_MAS_36W_G5-SPP?$highres$" TargetMode="External"/><Relationship Id="rId3121" Type="http://schemas.openxmlformats.org/officeDocument/2006/relationships/hyperlink" Target="https://www.assets.signify.com/is/content/Signify/929002016602_EU.cs_CZ.PROF.FP" TargetMode="External"/><Relationship Id="rId999" Type="http://schemas.openxmlformats.org/officeDocument/2006/relationships/hyperlink" Target="https://www.assets.signify.com/is/image/Signify/CL-HB-G6-BY121P-PSU-PSD-RTP?$highres$" TargetMode="External"/><Relationship Id="rId2887" Type="http://schemas.openxmlformats.org/officeDocument/2006/relationships/hyperlink" Target="https://www.assets.signify.com/is/content/Signify/929004248202_EU.cs_CZ.PROF.FP" TargetMode="External"/><Relationship Id="rId859" Type="http://schemas.openxmlformats.org/officeDocument/2006/relationships/hyperlink" Target="https://www.assets.signify.com/is/content/Signify/Manual%20Instruction%20PC_%202022%2009%2021" TargetMode="External"/><Relationship Id="rId1489" Type="http://schemas.openxmlformats.org/officeDocument/2006/relationships/hyperlink" Target="https://www.assets.signify.com/is/content/Signify/929002349902_EU.cs_CZ.PROF.FP" TargetMode="External"/><Relationship Id="rId1696" Type="http://schemas.openxmlformats.org/officeDocument/2006/relationships/hyperlink" Target="https://www.assets.signify.com/is/content/Signify/929003576602_EU.cs_CZ.PROF.FP" TargetMode="External"/><Relationship Id="rId1349" Type="http://schemas.openxmlformats.org/officeDocument/2006/relationships/hyperlink" Target="https://www.assets.signify.com/is/content/Signify/PILA_Wall_Mounted_WL007C-MI" TargetMode="External"/><Relationship Id="rId2747" Type="http://schemas.openxmlformats.org/officeDocument/2006/relationships/hyperlink" Target="https://www.assets.signify.com/is/image/Signify/LEDCandle_B35NDFR_RCA-SPP?$highres$" TargetMode="External"/><Relationship Id="rId2954" Type="http://schemas.openxmlformats.org/officeDocument/2006/relationships/hyperlink" Target="https://www.assets.signify.com/is/content/Signify/929002466802_EU.cs_CZ.PROF.FP" TargetMode="External"/><Relationship Id="rId719" Type="http://schemas.openxmlformats.org/officeDocument/2006/relationships/hyperlink" Target="https://www.assets.signify.com/is/content/Signify/911401893180_EU.cs_CZ.PROF.FP" TargetMode="External"/><Relationship Id="rId926" Type="http://schemas.openxmlformats.org/officeDocument/2006/relationships/hyperlink" Target="https://www.assets.signify.com/is/content/Signify/BN021C%20EU-MI-0427_Final%20v3" TargetMode="External"/><Relationship Id="rId1556" Type="http://schemas.openxmlformats.org/officeDocument/2006/relationships/hyperlink" Target="https://www.assets.signify.com/is/image/Signify/LEDTForce_HPI_Others_E40-SPP?$highres$" TargetMode="External"/><Relationship Id="rId1763" Type="http://schemas.openxmlformats.org/officeDocument/2006/relationships/hyperlink" Target="https://www.assets.signify.com/is/image/Signify/LEDtube_220-240V_G13_4ft-SPP?$highres$" TargetMode="External"/><Relationship Id="rId1970" Type="http://schemas.openxmlformats.org/officeDocument/2006/relationships/hyperlink" Target="https://www.assets.signify.com/is/content/Signify/929003554102_EU.cs_CZ.PROF.FP" TargetMode="External"/><Relationship Id="rId2607" Type="http://schemas.openxmlformats.org/officeDocument/2006/relationships/hyperlink" Target="https://www.assets.signify.com/is/image/Signify/LEDbulb_12-80W_E27_A60_730_FR_130D-SPP?$highres$" TargetMode="External"/><Relationship Id="rId2814" Type="http://schemas.openxmlformats.org/officeDocument/2006/relationships/hyperlink" Target="https://www.assets.signify.com/is/image/Signify/LED_Classic_100W_PAR38_WW_25D_D_1PF_4_S-SPP?$highres$" TargetMode="External"/><Relationship Id="rId55" Type="http://schemas.openxmlformats.org/officeDocument/2006/relationships/hyperlink" Target="https://www.assets.signify.com/is/image/Signify/CoreLine_Recessed_Spot-RS140B_Fixed_ALU-SPP?$highres$" TargetMode="External"/><Relationship Id="rId1209" Type="http://schemas.openxmlformats.org/officeDocument/2006/relationships/hyperlink" Target="https://www.assets.signify.com/is/content/Signify/911401872386_EU.cs_CZ.PROF.FP" TargetMode="External"/><Relationship Id="rId1416" Type="http://schemas.openxmlformats.org/officeDocument/2006/relationships/hyperlink" Target="https://www.assets.signify.com/is/content/Signify/MAS-LED-SON-T-UE-M-E27-INI" TargetMode="External"/><Relationship Id="rId1623" Type="http://schemas.openxmlformats.org/officeDocument/2006/relationships/hyperlink" Target="https://www.assets.signify.com/is/content/Signify/online-QIG-for-324166176081-Installation-INI" TargetMode="External"/><Relationship Id="rId1830" Type="http://schemas.openxmlformats.org/officeDocument/2006/relationships/hyperlink" Target="https://www.assets.signify.com/is/content/Signify/929002021402_EU.cs_CZ.PROF.FP" TargetMode="External"/><Relationship Id="rId3588" Type="http://schemas.openxmlformats.org/officeDocument/2006/relationships/hyperlink" Target="https://www.assets.signify.com/is/content/Signify/913700277826_EU.cs_CZ.PROF.FP" TargetMode="External"/><Relationship Id="rId2397" Type="http://schemas.openxmlformats.org/officeDocument/2006/relationships/hyperlink" Target="https://www.assets.signify.com/is/content/Signify/929003703302_EU.cs_CZ.PROF.FP" TargetMode="External"/><Relationship Id="rId3448" Type="http://schemas.openxmlformats.org/officeDocument/2006/relationships/hyperlink" Target="https://www.assets.signify.com/is/content/Signify/913713040966_EU.cs_CZ.PROF.FP" TargetMode="External"/><Relationship Id="rId369" Type="http://schemas.openxmlformats.org/officeDocument/2006/relationships/hyperlink" Target="https://www.assets.signify.com/is/image/Signify/Philips-Ledinaire-panel-EcoSet-panel-HR-Q1-2024-RTP?$highres$" TargetMode="External"/><Relationship Id="rId576" Type="http://schemas.openxmlformats.org/officeDocument/2006/relationships/hyperlink" Target="https://www.assets.signify.com/is/image/Signify/CoreLine-surface-mounted-G4-W20L157-All-in-logo-RTP?$highres$" TargetMode="External"/><Relationship Id="rId783" Type="http://schemas.openxmlformats.org/officeDocument/2006/relationships/hyperlink" Target="https://www.assets.signify.com/is/content/Signify/911401828184_EU.cs_CZ.PROF.FP" TargetMode="External"/><Relationship Id="rId990" Type="http://schemas.openxmlformats.org/officeDocument/2006/relationships/hyperlink" Target="https://www.assets.signify.com/is/image/Signify/CoreLineHighbay_Gen5_BY122P-SPP?$highres$" TargetMode="External"/><Relationship Id="rId2257" Type="http://schemas.openxmlformats.org/officeDocument/2006/relationships/hyperlink" Target="https://www.assets.signify.com/is/content/Signify/929002696502_EU.cs_CZ.PROF.FP" TargetMode="External"/><Relationship Id="rId2464" Type="http://schemas.openxmlformats.org/officeDocument/2006/relationships/hyperlink" Target="https://www.assets.signify.com/is/image/Signify/LED_BulbsBulb_A67_100W_1521lm_2700K_E27_NDFrosted-SPP?$highres$" TargetMode="External"/><Relationship Id="rId2671" Type="http://schemas.openxmlformats.org/officeDocument/2006/relationships/hyperlink" Target="https://www.assets.signify.com/is/image/Signify/LED_classic_40W_P45_E14_WGD90_CL_SRT4_1-SPP?$highres$" TargetMode="External"/><Relationship Id="rId3308" Type="http://schemas.openxmlformats.org/officeDocument/2006/relationships/hyperlink" Target="https://www.assets.signify.com/is/content/Signify/928196905130_EU.cs_CZ.PROF.FP" TargetMode="External"/><Relationship Id="rId3515" Type="http://schemas.openxmlformats.org/officeDocument/2006/relationships/hyperlink" Target="https://www.assets.signify.com/is/content/Signify/913713034366_EU.cs_CZ.PROF.FP" TargetMode="External"/><Relationship Id="rId229" Type="http://schemas.openxmlformats.org/officeDocument/2006/relationships/hyperlink" Target="https://www.assets.signify.com/is/content/Signify/912401483504_EU.cs_CZ.PROF.FP" TargetMode="External"/><Relationship Id="rId436" Type="http://schemas.openxmlformats.org/officeDocument/2006/relationships/hyperlink" Target="https://www.assets.signify.com/is/content/Signify/911401807687_EU.cs_CZ.PROF.FP" TargetMode="External"/><Relationship Id="rId643" Type="http://schemas.openxmlformats.org/officeDocument/2006/relationships/hyperlink" Target="https://www.assets.signify.com/is/image/Signify/WT065C%20G2_SPP?$highres$" TargetMode="External"/><Relationship Id="rId1066" Type="http://schemas.openxmlformats.org/officeDocument/2006/relationships/hyperlink" Target="https://www.assets.signify.com/is/content/Signify/911401631508_EU.cs_CZ.PROF.FP" TargetMode="External"/><Relationship Id="rId1273" Type="http://schemas.openxmlformats.org/officeDocument/2006/relationships/hyperlink" Target="https://www.assets.signify.com/is/content/Signify/583443000020863-583_CoreLine%20Tempo%20Medium_MI" TargetMode="External"/><Relationship Id="rId1480" Type="http://schemas.openxmlformats.org/officeDocument/2006/relationships/hyperlink" Target="https://www.assets.signify.com/is/image/Signify/LEDTForce_ED90_E27-SPP?$highres$" TargetMode="External"/><Relationship Id="rId2117" Type="http://schemas.openxmlformats.org/officeDocument/2006/relationships/hyperlink" Target="https://www.assets.signify.com/is/content/Signify/LEDtube_Installation_Guide_T5-INI" TargetMode="External"/><Relationship Id="rId2324" Type="http://schemas.openxmlformats.org/officeDocument/2006/relationships/hyperlink" Target="https://www.assets.signify.com/is/content/Signify/929002696002_EU.cs_CZ.PROF.FP" TargetMode="External"/><Relationship Id="rId850" Type="http://schemas.openxmlformats.org/officeDocument/2006/relationships/hyperlink" Target="https://www.assets.signify.com/is/content/Signify/Installation%20instruction_CoreLine%20waterproof%20WT120C%20standard_2023%2005" TargetMode="External"/><Relationship Id="rId1133" Type="http://schemas.openxmlformats.org/officeDocument/2006/relationships/hyperlink" Target="https://www.assets.signify.com/is/content/Signify/Coreline-Highbay-G5-MI-PSU-PSD" TargetMode="External"/><Relationship Id="rId2531" Type="http://schemas.openxmlformats.org/officeDocument/2006/relationships/hyperlink" Target="https://www.assets.signify.com/is/image/Signify/MZD_LEDCLA_60W_A60_E27-SPP?$highres$" TargetMode="External"/><Relationship Id="rId503" Type="http://schemas.openxmlformats.org/officeDocument/2006/relationships/hyperlink" Target="https://www.assets.signify.com/is/content/Signify/CoreLine-panel-G6-Installation-Instructions-RC132V-IP65" TargetMode="External"/><Relationship Id="rId710" Type="http://schemas.openxmlformats.org/officeDocument/2006/relationships/hyperlink" Target="https://www.assets.signify.com/is/image/Signify/Ledinaire_Tube_Hsng_1LMP_SPP-01?$highres$" TargetMode="External"/><Relationship Id="rId1340" Type="http://schemas.openxmlformats.org/officeDocument/2006/relationships/hyperlink" Target="https://www.assets.signify.com/is/image/Signify/Wallmount_round_MDU?$highres$" TargetMode="External"/><Relationship Id="rId3098" Type="http://schemas.openxmlformats.org/officeDocument/2006/relationships/hyperlink" Target="https://www.assets.signify.com/is/content/Signify/929002059802_EU.cs_CZ.PROF.FP" TargetMode="External"/><Relationship Id="rId1200" Type="http://schemas.openxmlformats.org/officeDocument/2006/relationships/hyperlink" Target="https://www.assets.signify.com/is/image/Signify/Coreline_tempo_large-BVP130-PP?$highres$" TargetMode="External"/><Relationship Id="rId3165" Type="http://schemas.openxmlformats.org/officeDocument/2006/relationships/hyperlink" Target="https://www.assets.signify.com/is/content/Signify/928048510805_EU.cs_CZ.PROF.FP" TargetMode="External"/><Relationship Id="rId3372" Type="http://schemas.openxmlformats.org/officeDocument/2006/relationships/hyperlink" Target="https://www.assets.signify.com/is/content/Signify/928183205125_EU.cs_CZ.PROF.FP" TargetMode="External"/><Relationship Id="rId293" Type="http://schemas.openxmlformats.org/officeDocument/2006/relationships/hyperlink" Target="https://www.assets.signify.com/is/image/Signify/Coreline%20Projector_gen2_ST151T_WH_%2030S_SPP2?$highres$" TargetMode="External"/><Relationship Id="rId2181" Type="http://schemas.openxmlformats.org/officeDocument/2006/relationships/hyperlink" Target="https://www.assets.signify.com/is/content/Signify/LEDtube_Installation_Guide_HF_2-INI" TargetMode="External"/><Relationship Id="rId3025" Type="http://schemas.openxmlformats.org/officeDocument/2006/relationships/hyperlink" Target="https://www.assets.signify.com/is/content/Signify/929002494702_EU.cs_CZ.PROF.FP" TargetMode="External"/><Relationship Id="rId3232" Type="http://schemas.openxmlformats.org/officeDocument/2006/relationships/hyperlink" Target="https://www.assets.signify.com/is/content/Signify/927906583014_EU.cs_CZ.PROF.FP" TargetMode="External"/><Relationship Id="rId153" Type="http://schemas.openxmlformats.org/officeDocument/2006/relationships/hyperlink" Target="https://www.assets.signify.com/is/content/Signify/Downlight_DN065B_G4_324165985691_V2_Online-INI" TargetMode="External"/><Relationship Id="rId360" Type="http://schemas.openxmlformats.org/officeDocument/2006/relationships/hyperlink" Target="https://www.assets.signify.com/is/content/Signify/MI%20CoreLine%20Projector%20gen2_ST151T-INI%20Sep%202021" TargetMode="External"/><Relationship Id="rId2041" Type="http://schemas.openxmlformats.org/officeDocument/2006/relationships/hyperlink" Target="https://www.assets.signify.com/is/content/Signify/LEDtube_Installation_Guide_UN-INI" TargetMode="External"/><Relationship Id="rId220" Type="http://schemas.openxmlformats.org/officeDocument/2006/relationships/hyperlink" Target="https://www.assets.signify.com/is/image/Signify/Emergency-TwinSpot-EM164C-SPP?$highres$" TargetMode="External"/><Relationship Id="rId2998" Type="http://schemas.openxmlformats.org/officeDocument/2006/relationships/hyperlink" Target="https://www.assets.signify.com/is/image/Signify/LEDspots_MAS_MR16_GU5_3-SPP?$highres$" TargetMode="External"/><Relationship Id="rId2858" Type="http://schemas.openxmlformats.org/officeDocument/2006/relationships/hyperlink" Target="https://www.assets.signify.com/is/image/Signify/LEDspot_Corepro_GU10_PAR16-SPP?$highres$" TargetMode="External"/><Relationship Id="rId99" Type="http://schemas.openxmlformats.org/officeDocument/2006/relationships/hyperlink" Target="https://www.assets.signify.com/is/content/Signify/910505103588_EU.cs_CZ.PROF.FP" TargetMode="External"/><Relationship Id="rId1667" Type="http://schemas.openxmlformats.org/officeDocument/2006/relationships/hyperlink" Target="https://www.assets.signify.com/is/content/Signify/PLL-EM-Mains-66011861-TLED-NDLR-INI" TargetMode="External"/><Relationship Id="rId1874" Type="http://schemas.openxmlformats.org/officeDocument/2006/relationships/hyperlink" Target="https://www.assets.signify.com/is/content/Signify/online-QIG-for-324166166411-MAS-LEDtube-installation-guide-INI" TargetMode="External"/><Relationship Id="rId2718" Type="http://schemas.openxmlformats.org/officeDocument/2006/relationships/hyperlink" Target="https://www.assets.signify.com/is/image/Signify/LEDcandle_25W_E14_827_FR_P45-SPP?$highres$" TargetMode="External"/><Relationship Id="rId2925" Type="http://schemas.openxmlformats.org/officeDocument/2006/relationships/hyperlink" Target="https://www.assets.signify.com/is/image/Signify/LEDspot_50W_GU10_830_35D-SPP?$highres$" TargetMode="External"/><Relationship Id="rId1527" Type="http://schemas.openxmlformats.org/officeDocument/2006/relationships/hyperlink" Target="https://www.assets.signify.com/is/content/Signify/929002006202_EU.cs_CZ.PROF.FP" TargetMode="External"/><Relationship Id="rId1734" Type="http://schemas.openxmlformats.org/officeDocument/2006/relationships/hyperlink" Target="https://www.assets.signify.com/is/image/Signify/LEDtube_1200mm_HO_T8-SPP?$highres$" TargetMode="External"/><Relationship Id="rId1941" Type="http://schemas.openxmlformats.org/officeDocument/2006/relationships/hyperlink" Target="https://www.assets.signify.com/is/image/Signify/PILA-LED-Tube-HO-G13-20241115-RTP?$highres$" TargetMode="External"/><Relationship Id="rId26" Type="http://schemas.openxmlformats.org/officeDocument/2006/relationships/hyperlink" Target="https://www.assets.signify.com/is/image/Signify/CLDN-DN142B-UGR19-150-SPP?$highres$" TargetMode="External"/><Relationship Id="rId1801" Type="http://schemas.openxmlformats.org/officeDocument/2006/relationships/hyperlink" Target="https://www.assets.signify.com/is/image/Signify/LEDtube_T8_G13-SPP?$highres$" TargetMode="External"/><Relationship Id="rId3559" Type="http://schemas.openxmlformats.org/officeDocument/2006/relationships/hyperlink" Target="https://www.assets.signify.com/is/image/Signify/GPPR1_IAVC_0002?$highres$" TargetMode="External"/><Relationship Id="rId687" Type="http://schemas.openxmlformats.org/officeDocument/2006/relationships/hyperlink" Target="https://www.assets.signify.com/is/image/Signify/CoreLine_Waterproof_WT120C%20G2%20L1200%20PSU%20-%20SPP?$highres$" TargetMode="External"/><Relationship Id="rId2368" Type="http://schemas.openxmlformats.org/officeDocument/2006/relationships/hyperlink" Target="https://www.assets.signify.com/is/image/Signify/LED_CLA_60W_A60_E27_3000K_FR_UE_SRT4-SPP?$highres$" TargetMode="External"/><Relationship Id="rId894" Type="http://schemas.openxmlformats.org/officeDocument/2006/relationships/hyperlink" Target="https://www.assets.signify.com/is/image/Signify/CoreLineBatten-BN126C-EL-battery-kit-SPP?$highres$" TargetMode="External"/><Relationship Id="rId1177" Type="http://schemas.openxmlformats.org/officeDocument/2006/relationships/hyperlink" Target="https://www.assets.signify.com/is/image/Signify/Ledinaire-Floodlight-BVP167-65W-AWB-All-in-RTP?$highres$" TargetMode="External"/><Relationship Id="rId2575" Type="http://schemas.openxmlformats.org/officeDocument/2006/relationships/hyperlink" Target="https://www.assets.signify.com/is/content/Signify/CZ.cs_CZ.8719514313781" TargetMode="External"/><Relationship Id="rId2782" Type="http://schemas.openxmlformats.org/officeDocument/2006/relationships/hyperlink" Target="https://www.assets.signify.com/is/content/Signify/929002973502_EU.cs_CZ.PROF.FP" TargetMode="External"/><Relationship Id="rId3419" Type="http://schemas.openxmlformats.org/officeDocument/2006/relationships/hyperlink" Target="https://www.assets.signify.com/is/image/Signify/LPPR1_CDM-R-E_0005?$highres$" TargetMode="External"/><Relationship Id="rId547" Type="http://schemas.openxmlformats.org/officeDocument/2006/relationships/hyperlink" Target="https://www.assets.signify.com/is/content/Signify/912401483526_EU.cs_CZ.PROF.FP" TargetMode="External"/><Relationship Id="rId754" Type="http://schemas.openxmlformats.org/officeDocument/2006/relationships/hyperlink" Target="https://www.assets.signify.com/is/content/Signify/911401837080_EU.cs_CZ.PROF.FP" TargetMode="External"/><Relationship Id="rId961" Type="http://schemas.openxmlformats.org/officeDocument/2006/relationships/hyperlink" Target="https://www.assets.signify.com/is/image/Signify/CoreLineHighbay_Gen5_BY120P-SPP?$highres$" TargetMode="External"/><Relationship Id="rId1384" Type="http://schemas.openxmlformats.org/officeDocument/2006/relationships/hyperlink" Target="https://www.assets.signify.com/is/image/Signify/BVP008%20-%20MDU%20-%2030W%20and%2050W?$highres$" TargetMode="External"/><Relationship Id="rId1591" Type="http://schemas.openxmlformats.org/officeDocument/2006/relationships/hyperlink" Target="https://www.assets.signify.com/is/content/Signify/929003757502_EU.cs_CZ.PROF.FP" TargetMode="External"/><Relationship Id="rId2228" Type="http://schemas.openxmlformats.org/officeDocument/2006/relationships/hyperlink" Target="https://www.assets.signify.com/is/content/Signify/LEDtube-Installation-Guide-HF-2-INI" TargetMode="External"/><Relationship Id="rId2435" Type="http://schemas.openxmlformats.org/officeDocument/2006/relationships/hyperlink" Target="https://www.assets.signify.com/is/image/Signify/LED_BulbsBulb_A67_100W_1521lm_2700K_E27_NDFrosted-SPP?$highres$" TargetMode="External"/><Relationship Id="rId2642" Type="http://schemas.openxmlformats.org/officeDocument/2006/relationships/hyperlink" Target="https://www.assets.signify.com/is/image/Signify/LEDbulb_12-80W_E27_A60_730_FR_130D-SPP?$highres$" TargetMode="External"/><Relationship Id="rId90" Type="http://schemas.openxmlformats.org/officeDocument/2006/relationships/hyperlink" Target="https://www.assets.signify.com/is/content/Signify/929003251832_EU.cs_CZ.PROF.FP" TargetMode="External"/><Relationship Id="rId407" Type="http://schemas.openxmlformats.org/officeDocument/2006/relationships/hyperlink" Target="https://www.assets.signify.com/is/image/Signify/CoreLine-panel-G6-W30L120-RTP?$highres$" TargetMode="External"/><Relationship Id="rId614" Type="http://schemas.openxmlformats.org/officeDocument/2006/relationships/hyperlink" Target="https://www.assets.signify.com/is/content/Signify/SM136%20PSU%20_%20PSD%20MI-update-Jul23" TargetMode="External"/><Relationship Id="rId821" Type="http://schemas.openxmlformats.org/officeDocument/2006/relationships/hyperlink" Target="https://www.assets.signify.com/is/content/Signify/CoreLine%20waterproof%20WT120C%20G2%20PSU_2023%2005" TargetMode="External"/><Relationship Id="rId1037" Type="http://schemas.openxmlformats.org/officeDocument/2006/relationships/hyperlink" Target="https://www.assets.signify.com/is/content/Signify/911401677107_EU.cs_CZ.PROF.FP" TargetMode="External"/><Relationship Id="rId1244" Type="http://schemas.openxmlformats.org/officeDocument/2006/relationships/hyperlink" Target="https://www.assets.signify.com/is/content/Signify/911401881902_EU.cs_CZ.PROF.FP" TargetMode="External"/><Relationship Id="rId1451" Type="http://schemas.openxmlformats.org/officeDocument/2006/relationships/hyperlink" Target="https://www.assets.signify.com/is/image/Signify/LEDTrueForce_E40_55W-SPP?$highres$" TargetMode="External"/><Relationship Id="rId2502" Type="http://schemas.openxmlformats.org/officeDocument/2006/relationships/hyperlink" Target="https://www.assets.signify.com/is/image/Signify/LedBulb_A19_E26_15W-SPP?$highres$" TargetMode="External"/><Relationship Id="rId1104" Type="http://schemas.openxmlformats.org/officeDocument/2006/relationships/hyperlink" Target="https://www.assets.signify.com/is/content/Signify/Ledinaire-Highbay-BY030P-All-In-MI" TargetMode="External"/><Relationship Id="rId1311" Type="http://schemas.openxmlformats.org/officeDocument/2006/relationships/hyperlink" Target="https://www.assets.signify.com/is/content/Signify/910925869871_EU.cs_CZ.PROF.FP" TargetMode="External"/><Relationship Id="rId3069" Type="http://schemas.openxmlformats.org/officeDocument/2006/relationships/hyperlink" Target="https://www.assets.signify.com/is/image/Signify/LEDspots_Corepro_AR111_G53-SPP?$highres$" TargetMode="External"/><Relationship Id="rId3276" Type="http://schemas.openxmlformats.org/officeDocument/2006/relationships/hyperlink" Target="https://www.assets.signify.com/is/image/Signify/lppr1_sontapia_plus-xtra_e40?$highres$" TargetMode="External"/><Relationship Id="rId3483" Type="http://schemas.openxmlformats.org/officeDocument/2006/relationships/hyperlink" Target="https://www.assets.signify.com/is/image/Signify/GPPR1_PINTTL52_PHL?$highres$" TargetMode="External"/><Relationship Id="rId197" Type="http://schemas.openxmlformats.org/officeDocument/2006/relationships/hyperlink" Target="https://www.assets.signify.com/is/content/Signify/127075007939_Release_CoreLine%20Recessed%20Spot%20gen2_D78-650_900lm%20PSR_manual" TargetMode="External"/><Relationship Id="rId2085" Type="http://schemas.openxmlformats.org/officeDocument/2006/relationships/hyperlink" Target="https://www.assets.signify.com/is/content/Signify/929003044402_EU.cs_CZ.PROF.FP" TargetMode="External"/><Relationship Id="rId2292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36" Type="http://schemas.openxmlformats.org/officeDocument/2006/relationships/hyperlink" Target="https://www.assets.signify.com/is/content/Signify/924151144441_EU.cs_CZ.PROF.FP" TargetMode="External"/><Relationship Id="rId3343" Type="http://schemas.openxmlformats.org/officeDocument/2006/relationships/hyperlink" Target="https://www.assets.signify.com/is/content/Signify/928082519230_EU.cs_CZ.PROF.FP" TargetMode="External"/><Relationship Id="rId264" Type="http://schemas.openxmlformats.org/officeDocument/2006/relationships/hyperlink" Target="https://www.assets.signify.com/is/image/Signify/WL070V-G2-PSU-RTP-ALL-IN?$highres$" TargetMode="External"/><Relationship Id="rId471" Type="http://schemas.openxmlformats.org/officeDocument/2006/relationships/hyperlink" Target="https://www.assets.signify.com/is/content/Signify/Mounting_instruction_Ledinaire_wall_switch_EcoSet" TargetMode="External"/><Relationship Id="rId2152" Type="http://schemas.openxmlformats.org/officeDocument/2006/relationships/hyperlink" Target="https://www.assets.signify.com/is/content/Signify/929003596902_EU.cs_CZ.PROF.FP" TargetMode="External"/><Relationship Id="rId3550" Type="http://schemas.openxmlformats.org/officeDocument/2006/relationships/hyperlink" Target="https://www.assets.signify.com/is/content/Signify/913700420666_EU.cs_CZ.PROF.FP" TargetMode="External"/><Relationship Id="rId124" Type="http://schemas.openxmlformats.org/officeDocument/2006/relationships/hyperlink" Target="https://www.assets.signify.com/is/content/Signify/911401899082_EU.cs_CZ.PROF.FP" TargetMode="External"/><Relationship Id="rId3203" Type="http://schemas.openxmlformats.org/officeDocument/2006/relationships/hyperlink" Target="https://www.assets.signify.com/is/content/Signify/927923083014_EU.cs_CZ.PROF.FP" TargetMode="External"/><Relationship Id="rId3410" Type="http://schemas.openxmlformats.org/officeDocument/2006/relationships/hyperlink" Target="https://www.assets.signify.com/is/image/Signify/LPPR1_CDM-RM_0008?$highres$" TargetMode="External"/><Relationship Id="rId331" Type="http://schemas.openxmlformats.org/officeDocument/2006/relationships/hyperlink" Target="https://www.assets.signify.com/is/content/Signify/910930013518_EU.cs_CZ.PROF.FP" TargetMode="External"/><Relationship Id="rId2012" Type="http://schemas.openxmlformats.org/officeDocument/2006/relationships/hyperlink" Target="https://www.assets.signify.com/is/content/Signify/929002997002_EU.cs_CZ.PROF.FP" TargetMode="External"/><Relationship Id="rId2969" Type="http://schemas.openxmlformats.org/officeDocument/2006/relationships/hyperlink" Target="https://www.assets.signify.com/is/image/Signify/ExpertColor_7-2_50W_MR16_GU5-3_PP?$highres$" TargetMode="External"/><Relationship Id="rId1778" Type="http://schemas.openxmlformats.org/officeDocument/2006/relationships/hyperlink" Target="https://www.assets.signify.com/is/image/Signify/LEDtube_PRO_1200mm_12W_G13_850_1800lm-SPP?$highres$" TargetMode="External"/><Relationship Id="rId1985" Type="http://schemas.openxmlformats.org/officeDocument/2006/relationships/hyperlink" Target="https://www.assets.signify.com/is/content/Signify/LEDtube_Installation_Guide_HF_1-INI" TargetMode="External"/><Relationship Id="rId2829" Type="http://schemas.openxmlformats.org/officeDocument/2006/relationships/hyperlink" Target="https://www.assets.signify.com/is/image/Signify/LEDspots_MAS_EU_PAR16_GU10-SPP?$highres$" TargetMode="External"/><Relationship Id="rId1638" Type="http://schemas.openxmlformats.org/officeDocument/2006/relationships/hyperlink" Target="https://www.assets.signify.com/is/content/Signify/929001381602_EU.cs_CZ.PROF.FP" TargetMode="External"/><Relationship Id="rId1845" Type="http://schemas.openxmlformats.org/officeDocument/2006/relationships/hyperlink" Target="https://www.assets.signify.com/is/content/Signify/929003577402_EU.cs_CZ.PROF.FP" TargetMode="External"/><Relationship Id="rId3060" Type="http://schemas.openxmlformats.org/officeDocument/2006/relationships/hyperlink" Target="https://www.assets.signify.com/is/content/Signify/929003042902_EU.cs_CZ.PROF.FP" TargetMode="External"/><Relationship Id="rId1705" Type="http://schemas.openxmlformats.org/officeDocument/2006/relationships/hyperlink" Target="https://www.assets.signify.com/is/content/Signify/LEDtube_PLT_Installation_Guide-INI" TargetMode="External"/><Relationship Id="rId1912" Type="http://schemas.openxmlformats.org/officeDocument/2006/relationships/hyperlink" Target="https://www.assets.signify.com/is/content/Signify/online-QIG-for-324166183191-Corepro-LEDtube-INI" TargetMode="External"/><Relationship Id="rId798" Type="http://schemas.openxmlformats.org/officeDocument/2006/relationships/hyperlink" Target="https://www.assets.signify.com/is/content/Signify/Ledinaire_Waterproof_WT060C-MI_v2023%2003" TargetMode="External"/><Relationship Id="rId2479" Type="http://schemas.openxmlformats.org/officeDocument/2006/relationships/hyperlink" Target="https://www.assets.signify.com/is/content/Signify/929002025702_EU.cs_CZ.PROF.FP" TargetMode="External"/><Relationship Id="rId2686" Type="http://schemas.openxmlformats.org/officeDocument/2006/relationships/hyperlink" Target="https://www.assets.signify.com/is/content/Signify/929003014382_EU.cs_CZ.PROF.FP" TargetMode="External"/><Relationship Id="rId2893" Type="http://schemas.openxmlformats.org/officeDocument/2006/relationships/hyperlink" Target="https://www.assets.signify.com/is/content/Signify/929004247202_EU.cs_CZ.PROF.FP" TargetMode="External"/><Relationship Id="rId658" Type="http://schemas.openxmlformats.org/officeDocument/2006/relationships/hyperlink" Target="https://www.assets.signify.com/is/image/Signify/CoreLine_Waterproof_WT120C%20G2%20L1200%20PSU%20-%20SPP?$highres$" TargetMode="External"/><Relationship Id="rId865" Type="http://schemas.openxmlformats.org/officeDocument/2006/relationships/hyperlink" Target="https://www.assets.signify.com/is/content/Signify/WT050C-MI-v2024-01" TargetMode="External"/><Relationship Id="rId1288" Type="http://schemas.openxmlformats.org/officeDocument/2006/relationships/hyperlink" Target="https://www.assets.signify.com/is/image/Signify/BRP%20056__Angle%201?$highres$" TargetMode="External"/><Relationship Id="rId1495" Type="http://schemas.openxmlformats.org/officeDocument/2006/relationships/hyperlink" Target="https://www.assets.signify.com/is/content/Signify/929002481202_EU.cs_CZ.PROF.FP" TargetMode="External"/><Relationship Id="rId2339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46" Type="http://schemas.openxmlformats.org/officeDocument/2006/relationships/hyperlink" Target="https://www.assets.signify.com/is/content/Signify/929002371502_EU.cs_CZ.PROF.FP" TargetMode="External"/><Relationship Id="rId2753" Type="http://schemas.openxmlformats.org/officeDocument/2006/relationships/hyperlink" Target="https://www.assets.signify.com/is/image/Signify/PLA_LED_60W_B35_E14_WW_ND_1CT_10-SPP?$highres$" TargetMode="External"/><Relationship Id="rId2960" Type="http://schemas.openxmlformats.org/officeDocument/2006/relationships/hyperlink" Target="https://www.assets.signify.com/is/image/Signify/ExpertColor_7-2_50W_MR16_GU5-3_PP?$highres$" TargetMode="External"/><Relationship Id="rId518" Type="http://schemas.openxmlformats.org/officeDocument/2006/relationships/hyperlink" Target="https://www.assets.signify.com/is/image/Signify/RC159Z-PLC-Plaster-Ceiling-Clips?$highres$" TargetMode="External"/><Relationship Id="rId725" Type="http://schemas.openxmlformats.org/officeDocument/2006/relationships/hyperlink" Target="https://www.assets.signify.com/is/content/Signify/911401815285_EU.cs_CZ.PROF.FP" TargetMode="External"/><Relationship Id="rId932" Type="http://schemas.openxmlformats.org/officeDocument/2006/relationships/hyperlink" Target="https://www.assets.signify.com/is/content/Signify/BN126C%20G4-MI-PSU_V4_2023%2005" TargetMode="External"/><Relationship Id="rId1148" Type="http://schemas.openxmlformats.org/officeDocument/2006/relationships/hyperlink" Target="https://www.assets.signify.com/is/content/Signify/MI-Coreline-Highbay-G6-PSD-PSU" TargetMode="External"/><Relationship Id="rId1355" Type="http://schemas.openxmlformats.org/officeDocument/2006/relationships/hyperlink" Target="https://www.assets.signify.com/is/content/Signify/911401879584_EU.cs_CZ.PROF.FP" TargetMode="External"/><Relationship Id="rId1562" Type="http://schemas.openxmlformats.org/officeDocument/2006/relationships/hyperlink" Target="https://www.assets.signify.com/is/content/Signify/929002350902_EU.cs_CZ.PROF.FP" TargetMode="External"/><Relationship Id="rId2406" Type="http://schemas.openxmlformats.org/officeDocument/2006/relationships/hyperlink" Target="https://www.assets.signify.com/is/content/Signify/929003625302_EU.cs_CZ.PROF.FP" TargetMode="External"/><Relationship Id="rId2613" Type="http://schemas.openxmlformats.org/officeDocument/2006/relationships/hyperlink" Target="https://www.assets.signify.com/is/image/Signify/LEDbulb_10-65W_E27_A60_765_FR_130D-SPP?$highres$" TargetMode="External"/><Relationship Id="rId1008" Type="http://schemas.openxmlformats.org/officeDocument/2006/relationships/hyperlink" Target="https://www.assets.signify.com/is/image/Signify/CL-HB-G6-BY120P-PSU-PSD-RTP?$highres$" TargetMode="External"/><Relationship Id="rId1215" Type="http://schemas.openxmlformats.org/officeDocument/2006/relationships/hyperlink" Target="https://www.assets.signify.com/is/content/Signify/911401893386_EU.cs_CZ.PROF.FP" TargetMode="External"/><Relationship Id="rId1422" Type="http://schemas.openxmlformats.org/officeDocument/2006/relationships/hyperlink" Target="https://www.assets.signify.com/is/image/Signify/LEDTForce_Core_road_Tshape_E27_1-SPP?$highres$" TargetMode="External"/><Relationship Id="rId2820" Type="http://schemas.openxmlformats.org/officeDocument/2006/relationships/hyperlink" Target="https://www.assets.signify.com/is/image/Signify/LEDspot_CorePro_60W_E27_R80_827_36D_ND-SPP?$highres$" TargetMode="External"/><Relationship Id="rId61" Type="http://schemas.openxmlformats.org/officeDocument/2006/relationships/hyperlink" Target="https://www.assets.signify.com/is/image/Signify/CoreLine_Recessed_Spot-RS141B-SPP?$highres$" TargetMode="External"/><Relationship Id="rId3387" Type="http://schemas.openxmlformats.org/officeDocument/2006/relationships/hyperlink" Target="https://www.assets.signify.com/is/content/Signify/928183405125_EU.cs_CZ.PROF.FP" TargetMode="External"/><Relationship Id="rId2196" Type="http://schemas.openxmlformats.org/officeDocument/2006/relationships/hyperlink" Target="https://www.assets.signify.com/is/image/Signify/CorePro-LEDtube-HF-1200mm-RTP?$highres$" TargetMode="External"/><Relationship Id="rId3594" Type="http://schemas.openxmlformats.org/officeDocument/2006/relationships/hyperlink" Target="https://www.assets.signify.com/is/content/Signify/913700752526_EU.cs_CZ.PROF.FP" TargetMode="External"/><Relationship Id="rId168" Type="http://schemas.openxmlformats.org/officeDocument/2006/relationships/hyperlink" Target="https://www.assets.signify.com/is/content/Signify/CoreLine_Downlight_DN142B_Installation_Instructions_PSD" TargetMode="External"/><Relationship Id="rId3247" Type="http://schemas.openxmlformats.org/officeDocument/2006/relationships/hyperlink" Target="https://www.assets.signify.com/is/image/Signify/lppr1_son-apia_plus-xtra_e27?$highres$" TargetMode="External"/><Relationship Id="rId3454" Type="http://schemas.openxmlformats.org/officeDocument/2006/relationships/hyperlink" Target="https://www.assets.signify.com/is/image/Signify/GPPR1_HFSIITL5_0005?$highres$" TargetMode="External"/><Relationship Id="rId375" Type="http://schemas.openxmlformats.org/officeDocument/2006/relationships/hyperlink" Target="https://www.assets.signify.com/is/image/Signify/Ledinaire_panel_G5_60x60-SPP?$highres$" TargetMode="External"/><Relationship Id="rId582" Type="http://schemas.openxmlformats.org/officeDocument/2006/relationships/hyperlink" Target="https://www.assets.signify.com/is/image/Signify/CoreLine%20FastSet%20SM155C_wall-mounted%20horizontal%201_SPP?$highres$" TargetMode="External"/><Relationship Id="rId2056" Type="http://schemas.openxmlformats.org/officeDocument/2006/relationships/hyperlink" Target="https://www.assets.signify.com/is/image/Signify/ESSENTIAL_LEDtube_8_16W_G5_830_865_APR-SPP?$highres$" TargetMode="External"/><Relationship Id="rId2263" Type="http://schemas.openxmlformats.org/officeDocument/2006/relationships/hyperlink" Target="https://www.assets.signify.com/is/content/Signify/929002697102_EU.cs_CZ.PROF.FP" TargetMode="External"/><Relationship Id="rId2470" Type="http://schemas.openxmlformats.org/officeDocument/2006/relationships/hyperlink" Target="https://www.assets.signify.com/is/image/Signify/LED_classic_A67_E27_FR-POS2A-SPP?$highres$" TargetMode="External"/><Relationship Id="rId3107" Type="http://schemas.openxmlformats.org/officeDocument/2006/relationships/hyperlink" Target="https://www.assets.signify.com/is/image/Signify/ADAM-20160712112743369aa-AA?$highres$" TargetMode="External"/><Relationship Id="rId3314" Type="http://schemas.openxmlformats.org/officeDocument/2006/relationships/hyperlink" Target="https://www.assets.signify.com/is/content/Signify/928070219830_EU.cs_CZ.PROF.FP" TargetMode="External"/><Relationship Id="rId3521" Type="http://schemas.openxmlformats.org/officeDocument/2006/relationships/hyperlink" Target="https://www.assets.signify.com/is/content/Signify/913700698466_EU.cs_CZ.PROF.FP" TargetMode="External"/><Relationship Id="rId235" Type="http://schemas.openxmlformats.org/officeDocument/2006/relationships/hyperlink" Target="https://www.assets.signify.com/is/content/Signify/912401483510_EU.cs_CZ.PROF.FP" TargetMode="External"/><Relationship Id="rId442" Type="http://schemas.openxmlformats.org/officeDocument/2006/relationships/hyperlink" Target="https://www.assets.signify.com/is/content/Signify/911401800187_EU.cs_CZ.PROF.FP" TargetMode="External"/><Relationship Id="rId1072" Type="http://schemas.openxmlformats.org/officeDocument/2006/relationships/hyperlink" Target="https://www.assets.signify.com/is/content/Signify/911401553345_EU.cs_CZ.PROF.FP" TargetMode="External"/><Relationship Id="rId2123" Type="http://schemas.openxmlformats.org/officeDocument/2006/relationships/hyperlink" Target="https://www.assets.signify.com/is/image/Signify/LEDtube_1200mm_17W_G5-SPP?$highres$" TargetMode="External"/><Relationship Id="rId233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02" Type="http://schemas.openxmlformats.org/officeDocument/2006/relationships/hyperlink" Target="https://www.assets.signify.com/is/image/Signify/ZRS750_ICP_BK?$highres$" TargetMode="External"/><Relationship Id="rId1889" Type="http://schemas.openxmlformats.org/officeDocument/2006/relationships/hyperlink" Target="https://www.assets.signify.com/is/content/Signify/online-QIG-for-324166166411-MAS-LEDtube-installation-guide-INI" TargetMode="External"/><Relationship Id="rId1749" Type="http://schemas.openxmlformats.org/officeDocument/2006/relationships/hyperlink" Target="https://www.assets.signify.com/is/image/Signify/LEDtube_1200mm_HO_T8-SPP?$highres$" TargetMode="External"/><Relationship Id="rId1956" Type="http://schemas.openxmlformats.org/officeDocument/2006/relationships/hyperlink" Target="https://www.assets.signify.com/is/image/Signify/TLED_230V_10-5W-36W_160D_T8ND_PP?$highres$" TargetMode="External"/><Relationship Id="rId3171" Type="http://schemas.openxmlformats.org/officeDocument/2006/relationships/hyperlink" Target="https://www.assets.signify.com/is/content/Signify/928025402043_EU.cs_CZ.PROF.FP" TargetMode="External"/><Relationship Id="rId1609" Type="http://schemas.openxmlformats.org/officeDocument/2006/relationships/hyperlink" Target="https://www.assets.signify.com/is/image/Signify/CorePro-LED-PLC-4P-G24q-RTP?$highres$" TargetMode="External"/><Relationship Id="rId1816" Type="http://schemas.openxmlformats.org/officeDocument/2006/relationships/hyperlink" Target="https://www.assets.signify.com/is/content/Signify/929004241802_EU.cs_CZ.PROF.FP" TargetMode="External"/><Relationship Id="rId3031" Type="http://schemas.openxmlformats.org/officeDocument/2006/relationships/hyperlink" Target="https://www.assets.signify.com/is/content/Signify/929003087002_EU.cs_CZ.PROF.FP" TargetMode="External"/><Relationship Id="rId2797" Type="http://schemas.openxmlformats.org/officeDocument/2006/relationships/hyperlink" Target="https://www.assets.signify.com/is/image/Signify/LED_Classic_50W_PAR20_E27_WW_25D_D_1SRT4-SPP?$highres$" TargetMode="External"/><Relationship Id="rId769" Type="http://schemas.openxmlformats.org/officeDocument/2006/relationships/hyperlink" Target="https://www.assets.signify.com/is/content/Signify/911401816187_EU.cs_CZ.PROF.FP" TargetMode="External"/><Relationship Id="rId976" Type="http://schemas.openxmlformats.org/officeDocument/2006/relationships/hyperlink" Target="https://www.assets.signify.com/is/image/Signify/CoreLineHighbay_Gen5_BY121P-SPP?$highres$" TargetMode="External"/><Relationship Id="rId1399" Type="http://schemas.openxmlformats.org/officeDocument/2006/relationships/hyperlink" Target="https://www.assets.signify.com/is/content/Signify/Installation-Instructions-PILA-Floodlight-Gen2" TargetMode="External"/><Relationship Id="rId2657" Type="http://schemas.openxmlformats.org/officeDocument/2006/relationships/hyperlink" Target="https://www.assets.signify.com/is/image/Signify/LED-CLA-40W-B35-E14-2700K-CL-UE-SRT4-RTP?$highres$" TargetMode="External"/><Relationship Id="rId629" Type="http://schemas.openxmlformats.org/officeDocument/2006/relationships/hyperlink" Target="https://www.assets.signify.com/is/image/Signify/L600?$highres$" TargetMode="External"/><Relationship Id="rId1259" Type="http://schemas.openxmlformats.org/officeDocument/2006/relationships/hyperlink" Target="https://www.assets.signify.com/is/content/Signify/Mounting-instruction-Ledinaire-Floodlight-All-in-SWB" TargetMode="External"/><Relationship Id="rId1466" Type="http://schemas.openxmlformats.org/officeDocument/2006/relationships/hyperlink" Target="https://www.assets.signify.com/is/content/Signify/LEDTForce_SONT_Installation_Guide-INI" TargetMode="External"/><Relationship Id="rId2864" Type="http://schemas.openxmlformats.org/officeDocument/2006/relationships/hyperlink" Target="https://www.assets.signify.com/is/image/Signify/LEDspot_Corepro_GU10_PAR16-SPP?$highres$" TargetMode="External"/><Relationship Id="rId836" Type="http://schemas.openxmlformats.org/officeDocument/2006/relationships/hyperlink" Target="https://www.assets.signify.com/is/content/Signify/CoreLine%20waterproof%20WT120C%20G2%20PSU_2023%2005" TargetMode="External"/><Relationship Id="rId1119" Type="http://schemas.openxmlformats.org/officeDocument/2006/relationships/hyperlink" Target="https://www.assets.signify.com/is/content/Signify/Coreline-Highbay-G5-MI-PSU-PSD" TargetMode="External"/><Relationship Id="rId1673" Type="http://schemas.openxmlformats.org/officeDocument/2006/relationships/hyperlink" Target="https://www.assets.signify.com/is/image/Signify/CorePro-LED-Urban-PLL-Mains-13W-RTP?$highres$" TargetMode="External"/><Relationship Id="rId1880" Type="http://schemas.openxmlformats.org/officeDocument/2006/relationships/hyperlink" Target="https://www.assets.signify.com/is/content/Signify/online-QIG-for-324166166411-MAS-LEDtube-installation-guide-INI" TargetMode="External"/><Relationship Id="rId2517" Type="http://schemas.openxmlformats.org/officeDocument/2006/relationships/hyperlink" Target="https://www.assets.signify.com/is/content/Signify/CZ.cs_CZ.8718696705612" TargetMode="External"/><Relationship Id="rId2724" Type="http://schemas.openxmlformats.org/officeDocument/2006/relationships/hyperlink" Target="https://www.assets.signify.com/is/content/Signify/929001889792_EU.cs_CZ.PROF.FP" TargetMode="External"/><Relationship Id="rId2931" Type="http://schemas.openxmlformats.org/officeDocument/2006/relationships/hyperlink" Target="https://www.assets.signify.com/is/content/Signify/929001217532_EU.cs_CZ.PROF.FP" TargetMode="External"/><Relationship Id="rId903" Type="http://schemas.openxmlformats.org/officeDocument/2006/relationships/hyperlink" Target="https://www.assets.signify.com/is/content/Signify/911401842682_EU.cs_CZ.PROF.FP" TargetMode="External"/><Relationship Id="rId1326" Type="http://schemas.openxmlformats.org/officeDocument/2006/relationships/hyperlink" Target="https://www.assets.signify.com/is/content/Signify/442710336212_583_Coreline_Malaga_LED_BRP101_BRP102_MI" TargetMode="External"/><Relationship Id="rId1533" Type="http://schemas.openxmlformats.org/officeDocument/2006/relationships/hyperlink" Target="https://www.assets.signify.com/is/content/Signify/929002006802_EU.cs_CZ.PROF.FP" TargetMode="External"/><Relationship Id="rId1740" Type="http://schemas.openxmlformats.org/officeDocument/2006/relationships/hyperlink" Target="https://www.assets.signify.com/is/image/Signify/LEDtube_600-1200mm_PP?$highres$" TargetMode="External"/><Relationship Id="rId32" Type="http://schemas.openxmlformats.org/officeDocument/2006/relationships/hyperlink" Target="https://www.assets.signify.com/is/image/Signify/CLDN-DN142B-WR-200-SPP?$highres$" TargetMode="External"/><Relationship Id="rId1600" Type="http://schemas.openxmlformats.org/officeDocument/2006/relationships/hyperlink" Target="https://www.assets.signify.com/is/image/Signify/CorePro-LED-PLC-8-9W-3CCT-2P-G24d-20250408-RTP?$highres$" TargetMode="External"/><Relationship Id="rId3498" Type="http://schemas.openxmlformats.org/officeDocument/2006/relationships/hyperlink" Target="https://www.assets.signify.com/is/image/Signify/GPPR1_PPPLTL-3_0001?$highres$" TargetMode="External"/><Relationship Id="rId3358" Type="http://schemas.openxmlformats.org/officeDocument/2006/relationships/hyperlink" Target="https://www.assets.signify.com/is/content/Signify/928094205131_EU.cs_CZ.PROF.FP" TargetMode="External"/><Relationship Id="rId3565" Type="http://schemas.openxmlformats.org/officeDocument/2006/relationships/hyperlink" Target="https://www.assets.signify.com/is/image/Signify/GPPR1_IPVG4U_0003?$highres$" TargetMode="External"/><Relationship Id="rId279" Type="http://schemas.openxmlformats.org/officeDocument/2006/relationships/hyperlink" Target="https://www.assets.signify.com/is/content/Signify/Installation%20Instruction%20Ledinaire%20wall-mounted%20WL070V_v2;https:/www.assets.signify.com/is/content/Signify/Installation%20Instruction%20Ledinaire%20Wall-mounted%20WL070V" TargetMode="External"/><Relationship Id="rId486" Type="http://schemas.openxmlformats.org/officeDocument/2006/relationships/hyperlink" Target="https://www.assets.signify.com/is/content/Signify/CoreLine-panel-G6-Installation-Instructions-RC132V" TargetMode="External"/><Relationship Id="rId693" Type="http://schemas.openxmlformats.org/officeDocument/2006/relationships/hyperlink" Target="https://www.assets.signify.com/is/image/Signify/WT120Z-TW-3x2-5-RTP?$highres$" TargetMode="External"/><Relationship Id="rId2167" Type="http://schemas.openxmlformats.org/officeDocument/2006/relationships/hyperlink" Target="https://www.assets.signify.com/is/content/Signify/929002352402_EU.cs_CZ.PROF.FP" TargetMode="External"/><Relationship Id="rId2374" Type="http://schemas.openxmlformats.org/officeDocument/2006/relationships/hyperlink" Target="https://www.assets.signify.com/is/image/Signify/LED_CLA_100W_A70_E27_3000K_FR_UE_SRT4-SPP?$highres$" TargetMode="External"/><Relationship Id="rId2581" Type="http://schemas.openxmlformats.org/officeDocument/2006/relationships/hyperlink" Target="https://www.assets.signify.com/is/content/Signify/CZ.cs_CZ.8719514315396" TargetMode="External"/><Relationship Id="rId3218" Type="http://schemas.openxmlformats.org/officeDocument/2006/relationships/hyperlink" Target="https://www.assets.signify.com/is/content/Signify/928026384070_EU.cs_CZ.PROF.FP" TargetMode="External"/><Relationship Id="rId3425" Type="http://schemas.openxmlformats.org/officeDocument/2006/relationships/hyperlink" Target="https://www.assets.signify.com/is/image/Signify/LPPR1_CDM-R-E_0004?$highres$" TargetMode="External"/><Relationship Id="rId139" Type="http://schemas.openxmlformats.org/officeDocument/2006/relationships/hyperlink" Target="https://www.assets.signify.com/is/content/Signify/911401897582_EU.cs_CZ.PROF.FP" TargetMode="External"/><Relationship Id="rId346" Type="http://schemas.openxmlformats.org/officeDocument/2006/relationships/hyperlink" Target="https://www.assets.signify.com/is/content/Signify/910500187515_EU.cs_CZ.PROF.FP" TargetMode="External"/><Relationship Id="rId553" Type="http://schemas.openxmlformats.org/officeDocument/2006/relationships/hyperlink" Target="https://www.assets.signify.com/is/content/Signify/CoreLine-panel-G6-Installation-Instructions-RC132V;https:/www.assets.signify.com/is/content/Signify/CoreLine-panel-G6-Installation-Instructions-RC133V;https:/www.assets.signify.com/is/content/Signify/CoreLine-panel-G6-Installation-Instructions-RC132V-BN" TargetMode="External"/><Relationship Id="rId760" Type="http://schemas.openxmlformats.org/officeDocument/2006/relationships/hyperlink" Target="https://www.assets.signify.com/is/content/Signify/911401535691_EU.cs_CZ.PROF.FP" TargetMode="External"/><Relationship Id="rId1183" Type="http://schemas.openxmlformats.org/officeDocument/2006/relationships/hyperlink" Target="https://www.assets.signify.com/is/image/Signify/Ledinaire-Floodlight-BVP167-200W-All-in-RTP?$highres$" TargetMode="External"/><Relationship Id="rId1390" Type="http://schemas.openxmlformats.org/officeDocument/2006/relationships/hyperlink" Target="https://www.assets.signify.com/is/content/Signify/911401824583_EU.cs_CZ.PROF.FP" TargetMode="External"/><Relationship Id="rId2027" Type="http://schemas.openxmlformats.org/officeDocument/2006/relationships/hyperlink" Target="https://www.assets.signify.com/is/content/Signify/929001869702_EU.cs_CZ.PROF.FP" TargetMode="External"/><Relationship Id="rId2234" Type="http://schemas.openxmlformats.org/officeDocument/2006/relationships/hyperlink" Target="https://www.assets.signify.com/is/content/Signify/LEDtube-Installation-Guide-HF-2-INI" TargetMode="External"/><Relationship Id="rId2441" Type="http://schemas.openxmlformats.org/officeDocument/2006/relationships/hyperlink" Target="https://www.assets.signify.com/is/content/Signify/929003058302_EU.cs_CZ.PROF.FP" TargetMode="External"/><Relationship Id="rId206" Type="http://schemas.openxmlformats.org/officeDocument/2006/relationships/hyperlink" Target="https://www.assets.signify.com/is/content/Signify/127075007939_Release_CoreLine%20Recessed%20Spot%20gen2_D78-650_900lm%20PSR_manual" TargetMode="External"/><Relationship Id="rId413" Type="http://schemas.openxmlformats.org/officeDocument/2006/relationships/hyperlink" Target="https://www.assets.signify.com/is/image/Signify/CoreLine-recessed-G4-W60L60-All-in-logo-RTP?$highres$" TargetMode="External"/><Relationship Id="rId1043" Type="http://schemas.openxmlformats.org/officeDocument/2006/relationships/hyperlink" Target="https://www.assets.signify.com/is/content/Signify/911401629608_EU.cs_CZ.PROF.FP" TargetMode="External"/><Relationship Id="rId620" Type="http://schemas.openxmlformats.org/officeDocument/2006/relationships/hyperlink" Target="https://www.assets.signify.com/is/content/Signify/Installation-instructions-CoreLine-surface-mounted-Gen4" TargetMode="External"/><Relationship Id="rId1250" Type="http://schemas.openxmlformats.org/officeDocument/2006/relationships/hyperlink" Target="https://www.assets.signify.com/is/content/Signify/Mounting-instruction-Ledinaire-Floodlight-All-in-SWB" TargetMode="External"/><Relationship Id="rId2301" Type="http://schemas.openxmlformats.org/officeDocument/2006/relationships/hyperlink" Target="https://www.assets.signify.com/is/image/Signify/CorePro_LEDstrip_5M-SPP?$highres$" TargetMode="External"/><Relationship Id="rId1110" Type="http://schemas.openxmlformats.org/officeDocument/2006/relationships/hyperlink" Target="https://www.assets.signify.com/is/content/Signify/Coreline-Highbay-G5-MI-PSU-PSD" TargetMode="External"/><Relationship Id="rId1927" Type="http://schemas.openxmlformats.org/officeDocument/2006/relationships/hyperlink" Target="https://www.assets.signify.com/is/content/Signify/online-QIG-for-324166183191-Corepro-LEDtube-INI" TargetMode="External"/><Relationship Id="rId3075" Type="http://schemas.openxmlformats.org/officeDocument/2006/relationships/hyperlink" Target="https://www.assets.signify.com/is/content/Signify/929003779002_EU.cs_CZ.PROF.FP" TargetMode="External"/><Relationship Id="rId3282" Type="http://schemas.openxmlformats.org/officeDocument/2006/relationships/hyperlink" Target="https://www.assets.signify.com/is/content/Signify/928150519227_EU.cs_CZ.PROF.FP" TargetMode="External"/><Relationship Id="rId2091" Type="http://schemas.openxmlformats.org/officeDocument/2006/relationships/hyperlink" Target="https://www.assets.signify.com/is/content/Signify/929002421202_EU.cs_CZ.PROF.FP" TargetMode="External"/><Relationship Id="rId3142" Type="http://schemas.openxmlformats.org/officeDocument/2006/relationships/hyperlink" Target="https://www.assets.signify.com/is/image/Signify/LPPR1_IRPR38_0001?$highres$" TargetMode="External"/><Relationship Id="rId270" Type="http://schemas.openxmlformats.org/officeDocument/2006/relationships/hyperlink" Target="https://www.assets.signify.com/is/image/Signify/CoreLine_wall-mounted_WL140V_All-in_SPP-1?$highres$" TargetMode="External"/><Relationship Id="rId3002" Type="http://schemas.openxmlformats.org/officeDocument/2006/relationships/hyperlink" Target="https://www.assets.signify.com/is/image/Signify/LEDspots_MAS_MR16_GU5_3_1-SPP?$highres$" TargetMode="External"/><Relationship Id="rId130" Type="http://schemas.openxmlformats.org/officeDocument/2006/relationships/hyperlink" Target="https://www.assets.signify.com/is/content/Signify/911401824484_EU.cs_CZ.PROF.FP" TargetMode="External"/><Relationship Id="rId2768" Type="http://schemas.openxmlformats.org/officeDocument/2006/relationships/hyperlink" Target="https://www.assets.signify.com/is/content/Signify/929002969202_EU.cs_CZ.PROF.FP" TargetMode="External"/><Relationship Id="rId2975" Type="http://schemas.openxmlformats.org/officeDocument/2006/relationships/hyperlink" Target="https://www.assets.signify.com/is/content/Signify/929003078902_EU.cs_CZ.PROF.FP" TargetMode="External"/><Relationship Id="rId947" Type="http://schemas.openxmlformats.org/officeDocument/2006/relationships/hyperlink" Target="https://www.assets.signify.com/is/image/Signify/Ledinaire-BY030P-remote-control-SPP?$highres$" TargetMode="External"/><Relationship Id="rId1577" Type="http://schemas.openxmlformats.org/officeDocument/2006/relationships/hyperlink" Target="https://www.assets.signify.com/is/content/Signify/online-QIG-for-324166138011-Installation-INI" TargetMode="External"/><Relationship Id="rId1784" Type="http://schemas.openxmlformats.org/officeDocument/2006/relationships/hyperlink" Target="https://www.assets.signify.com/is/image/Signify/LEDtube_PRO_1200mm_12W_G13_850_1800lm-SPP?$highres$" TargetMode="External"/><Relationship Id="rId1991" Type="http://schemas.openxmlformats.org/officeDocument/2006/relationships/hyperlink" Target="https://www.assets.signify.com/is/content/Signify/LEDtube_Installation_Guide_HF_1-INI" TargetMode="External"/><Relationship Id="rId2628" Type="http://schemas.openxmlformats.org/officeDocument/2006/relationships/hyperlink" Target="https://www.assets.signify.com/is/content/Signify/929003607409_EU.cs_CZ.PROF.FP" TargetMode="External"/><Relationship Id="rId2835" Type="http://schemas.openxmlformats.org/officeDocument/2006/relationships/hyperlink" Target="https://www.assets.signify.com/is/content/Signify/929003610002_EU.cs_CZ.PROF.FP" TargetMode="External"/><Relationship Id="rId76" Type="http://schemas.openxmlformats.org/officeDocument/2006/relationships/hyperlink" Target="https://www.assets.signify.com/is/content/Signify/929003250632_EU.cs_CZ.PROF.FP" TargetMode="External"/><Relationship Id="rId807" Type="http://schemas.openxmlformats.org/officeDocument/2006/relationships/hyperlink" Target="https://www.assets.signify.com/is/content/Signify/Manual%20Instruction_Ledinaire%20waterproof%20WT065C%20All_In_v202305" TargetMode="External"/><Relationship Id="rId1437" Type="http://schemas.openxmlformats.org/officeDocument/2006/relationships/hyperlink" Target="https://www.assets.signify.com/is/content/Signify/929003731002_EU.cs_CZ.PROF.FP" TargetMode="External"/><Relationship Id="rId1644" Type="http://schemas.openxmlformats.org/officeDocument/2006/relationships/hyperlink" Target="https://www.assets.signify.com/is/content/Signify/LEDtube_PLL_HF_1_Installation_Guide-INI" TargetMode="External"/><Relationship Id="rId1851" Type="http://schemas.openxmlformats.org/officeDocument/2006/relationships/hyperlink" Target="https://www.assets.signify.com/is/content/Signify/929003577532_EU.cs_CZ.PROF.FP" TargetMode="External"/><Relationship Id="rId2902" Type="http://schemas.openxmlformats.org/officeDocument/2006/relationships/hyperlink" Target="https://www.assets.signify.com/is/image/Signify/LEDspots-switch-EU-PAR16-GU10-RTP?$highres$" TargetMode="External"/><Relationship Id="rId1504" Type="http://schemas.openxmlformats.org/officeDocument/2006/relationships/hyperlink" Target="https://www.assets.signify.com/is/image/Signify/LEDTForce_MAS_HPL_ED90_E27-SPP?$highres$" TargetMode="External"/><Relationship Id="rId1711" Type="http://schemas.openxmlformats.org/officeDocument/2006/relationships/hyperlink" Target="https://www.assets.signify.com/is/image/Signify/LEDtube_1200mm_15W_G13-SPP?$highres$" TargetMode="External"/><Relationship Id="rId3469" Type="http://schemas.openxmlformats.org/officeDocument/2006/relationships/hyperlink" Target="https://www.assets.signify.com/is/content/Signify/913713031866_EU.cs_CZ.PROF.FP" TargetMode="External"/><Relationship Id="rId597" Type="http://schemas.openxmlformats.org/officeDocument/2006/relationships/hyperlink" Target="https://www.assets.signify.com/is/content/Signify/911401842287_EU.cs_CZ.PROF.FP" TargetMode="External"/><Relationship Id="rId2278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85" Type="http://schemas.openxmlformats.org/officeDocument/2006/relationships/hyperlink" Target="https://www.assets.signify.com/is/content/Signify/929002371802_EU.cs_CZ.PROF.FP" TargetMode="External"/><Relationship Id="rId3329" Type="http://schemas.openxmlformats.org/officeDocument/2006/relationships/hyperlink" Target="https://www.assets.signify.com/is/content/Signify/928154808835_EU.cs_CZ.PROF.FP" TargetMode="External"/><Relationship Id="rId457" Type="http://schemas.openxmlformats.org/officeDocument/2006/relationships/hyperlink" Target="https://www.assets.signify.com/is/content/Signify/911401890485_EU.cs_CZ.PROF.FP" TargetMode="External"/><Relationship Id="rId1087" Type="http://schemas.openxmlformats.org/officeDocument/2006/relationships/hyperlink" Target="https://www.assets.signify.com/is/content/Signify/911401553745_EU.cs_CZ.PROF.FP" TargetMode="External"/><Relationship Id="rId1294" Type="http://schemas.openxmlformats.org/officeDocument/2006/relationships/hyperlink" Target="https://www.assets.signify.com/is/image/Signify/CoreLine_Malaga_LED-BRP102-SPP?$highres$" TargetMode="External"/><Relationship Id="rId2138" Type="http://schemas.openxmlformats.org/officeDocument/2006/relationships/hyperlink" Target="https://www.assets.signify.com/is/image/Signify/LEDtube_1200mm_17W_G5-SPP?$highres$" TargetMode="External"/><Relationship Id="rId2692" Type="http://schemas.openxmlformats.org/officeDocument/2006/relationships/hyperlink" Target="https://www.assets.signify.com/is/content/Signify/929003060602_EU.cs_CZ.PROF.FP" TargetMode="External"/><Relationship Id="rId3536" Type="http://schemas.openxmlformats.org/officeDocument/2006/relationships/hyperlink" Target="https://www.assets.signify.com/is/image/Signify/GPPR1_MTL-LH_0002?$highres$" TargetMode="External"/><Relationship Id="rId664" Type="http://schemas.openxmlformats.org/officeDocument/2006/relationships/hyperlink" Target="https://www.assets.signify.com/is/image/Signify/CoreLine_Waterproof_WT120C%20G2%20L1500%20PSU%20-%20SPP?$highres$" TargetMode="External"/><Relationship Id="rId871" Type="http://schemas.openxmlformats.org/officeDocument/2006/relationships/hyperlink" Target="https://www.assets.signify.com/is/image/Signify/Ledinaire%20Batten_BN021_L600_SPP-01?$highres$" TargetMode="External"/><Relationship Id="rId2345" Type="http://schemas.openxmlformats.org/officeDocument/2006/relationships/hyperlink" Target="https://www.assets.signify.com/is/image/Signify/LED_TRANSFORMER_20W_40W_60W?$highres$" TargetMode="External"/><Relationship Id="rId2552" Type="http://schemas.openxmlformats.org/officeDocument/2006/relationships/hyperlink" Target="https://www.assets.signify.com/is/image/Signify/LED-A60-25W-1800K-E27-Amber-SP-DIM-1PF-4-RTP?$highres$" TargetMode="External"/><Relationship Id="rId3603" Type="http://schemas.openxmlformats.org/officeDocument/2006/relationships/hyperlink" Target="https://www.assets.signify.com/is/content/Signify/913700217903_EU.cs_CZ.PROF.FP" TargetMode="External"/><Relationship Id="rId317" Type="http://schemas.openxmlformats.org/officeDocument/2006/relationships/hyperlink" Target="https://www.assets.signify.com/is/image/Signify/3_circuit_Square-ZRS700_2C_3C_SMC_WH-AP?$highres$" TargetMode="External"/><Relationship Id="rId524" Type="http://schemas.openxmlformats.org/officeDocument/2006/relationships/hyperlink" Target="https://www.assets.signify.com/is/image/Signify/RC159Z-SME-4-WH-Suspension-set?$highres$" TargetMode="External"/><Relationship Id="rId731" Type="http://schemas.openxmlformats.org/officeDocument/2006/relationships/hyperlink" Target="https://www.assets.signify.com/is/content/Signify/911401807685_EU.cs_CZ.PROF.FP" TargetMode="External"/><Relationship Id="rId1154" Type="http://schemas.openxmlformats.org/officeDocument/2006/relationships/hyperlink" Target="https://www.assets.signify.com/is/content/Signify/MI-Coreline-Highbay-G6-PSD-PSU" TargetMode="External"/><Relationship Id="rId1361" Type="http://schemas.openxmlformats.org/officeDocument/2006/relationships/hyperlink" Target="https://www.assets.signify.com/is/image/Signify/Pila-WT007C-L1200-RTP?$highres$" TargetMode="External"/><Relationship Id="rId2205" Type="http://schemas.openxmlformats.org/officeDocument/2006/relationships/hyperlink" Target="https://www.assets.signify.com/is/content/Signify/929003774102_EU.cs_CZ.PROF.FP" TargetMode="External"/><Relationship Id="rId2412" Type="http://schemas.openxmlformats.org/officeDocument/2006/relationships/hyperlink" Target="https://www.assets.signify.com/is/image/Signify/LED_classic_40W_A60_E27_CL_WGD90_SRT4_1-SPP?$highres$" TargetMode="External"/><Relationship Id="rId1014" Type="http://schemas.openxmlformats.org/officeDocument/2006/relationships/hyperlink" Target="https://www.assets.signify.com/is/image/Signify/CL-HB-G6-BY121P-PSU-PSD-RTP?$highres$" TargetMode="External"/><Relationship Id="rId1221" Type="http://schemas.openxmlformats.org/officeDocument/2006/relationships/hyperlink" Target="https://www.assets.signify.com/is/content/Signify/911401877386_EU.cs_CZ.PROF.FP" TargetMode="External"/><Relationship Id="rId3186" Type="http://schemas.openxmlformats.org/officeDocument/2006/relationships/hyperlink" Target="https://www.assets.signify.com/is/content/Signify/928048001605_EU.cs_CZ.PROF.FP" TargetMode="External"/><Relationship Id="rId3393" Type="http://schemas.openxmlformats.org/officeDocument/2006/relationships/hyperlink" Target="https://www.assets.signify.com/is/image/Signify/LPPR1_CDM-TM_0001?$highres$" TargetMode="External"/><Relationship Id="rId3046" Type="http://schemas.openxmlformats.org/officeDocument/2006/relationships/hyperlink" Target="https://www.assets.signify.com/is/image/Signify/MAS_LEDspotLV_D_20_100W_827_AR111_40D-SPP?$highres$" TargetMode="External"/><Relationship Id="rId3253" Type="http://schemas.openxmlformats.org/officeDocument/2006/relationships/hyperlink" Target="https://www.assets.signify.com/is/image/Signify/lppr1_son-i_co?$highres$" TargetMode="External"/><Relationship Id="rId3460" Type="http://schemas.openxmlformats.org/officeDocument/2006/relationships/hyperlink" Target="https://www.assets.signify.com/is/content/Signify/913713032466_EU.cs_CZ.PROF.FP" TargetMode="External"/><Relationship Id="rId174" Type="http://schemas.openxmlformats.org/officeDocument/2006/relationships/hyperlink" Target="https://www.assets.signify.com/is/content/Signify/CoreLine_Downlight_DN142B_Installation_Instructions_PSD" TargetMode="External"/><Relationship Id="rId381" Type="http://schemas.openxmlformats.org/officeDocument/2006/relationships/hyperlink" Target="https://www.assets.signify.com/is/image/Signify/Ledinaire_Panel_PSU_All-in_830_835_840_W60L60_OC-SPP?$highres$" TargetMode="External"/><Relationship Id="rId2062" Type="http://schemas.openxmlformats.org/officeDocument/2006/relationships/hyperlink" Target="https://www.assets.signify.com/is/image/Signify/ESSENTIAL_LEDtube_8_16W_G5_830_865_APR-SPP?$highres$" TargetMode="External"/><Relationship Id="rId3113" Type="http://schemas.openxmlformats.org/officeDocument/2006/relationships/hyperlink" Target="https://www.assets.signify.com/is/content/Signify/929003791402_EU.cs_CZ.PROF.FP" TargetMode="External"/><Relationship Id="rId241" Type="http://schemas.openxmlformats.org/officeDocument/2006/relationships/hyperlink" Target="https://www.assets.signify.com/is/content/Signify/912401483519_EU.cs_CZ.PROF.FP" TargetMode="External"/><Relationship Id="rId3320" Type="http://schemas.openxmlformats.org/officeDocument/2006/relationships/hyperlink" Target="https://www.assets.signify.com/is/image/Signify/lppr1_hpi-thw_2000w?$highres$" TargetMode="External"/><Relationship Id="rId2879" Type="http://schemas.openxmlformats.org/officeDocument/2006/relationships/hyperlink" Target="https://www.assets.signify.com/is/content/Signify/929004247402_EU.cs_CZ.PROF.FP" TargetMode="External"/><Relationship Id="rId101" Type="http://schemas.openxmlformats.org/officeDocument/2006/relationships/hyperlink" Target="https://www.assets.signify.com/is/content/Signify/910505103601_EU.cs_CZ.PROF.FP" TargetMode="External"/><Relationship Id="rId1688" Type="http://schemas.openxmlformats.org/officeDocument/2006/relationships/hyperlink" Target="https://www.assets.signify.com/is/image/Signify/LEDtube_COR_PLT_9W_GX24Q3-SPP?$highres$" TargetMode="External"/><Relationship Id="rId1895" Type="http://schemas.openxmlformats.org/officeDocument/2006/relationships/hyperlink" Target="https://www.assets.signify.com/is/content/Signify/online-QIG-for-324166174411-MAS-Corepro-LEDtube-INI" TargetMode="External"/><Relationship Id="rId2739" Type="http://schemas.openxmlformats.org/officeDocument/2006/relationships/hyperlink" Target="https://www.assets.signify.com/is/content/Signify/929001345692_EU.cs_CZ.PROF.FP" TargetMode="External"/><Relationship Id="rId2946" Type="http://schemas.openxmlformats.org/officeDocument/2006/relationships/hyperlink" Target="https://www.assets.signify.com/is/content/Signify/929002068302_EU.cs_CZ.PROF.FP" TargetMode="External"/><Relationship Id="rId918" Type="http://schemas.openxmlformats.org/officeDocument/2006/relationships/hyperlink" Target="https://www.assets.signify.com/is/content/Signify/911401853487_EU.cs_CZ.PROF.FP" TargetMode="External"/><Relationship Id="rId1548" Type="http://schemas.openxmlformats.org/officeDocument/2006/relationships/hyperlink" Target="https://www.assets.signify.com/is/image/Signify/LEDTForce_Core_Tshape_E27_FR_3-SPP?$highres$" TargetMode="External"/><Relationship Id="rId1755" Type="http://schemas.openxmlformats.org/officeDocument/2006/relationships/hyperlink" Target="https://www.assets.signify.com/is/image/Signify/LEDtube_1200mm_HO_T8-SPP?$highres$" TargetMode="External"/><Relationship Id="rId1408" Type="http://schemas.openxmlformats.org/officeDocument/2006/relationships/hyperlink" Target="https://www.assets.signify.com/is/image/Signify/LED-MAS-SON-T-UE-M-42-8W-740-E40-RTP?$highres$" TargetMode="External"/><Relationship Id="rId1962" Type="http://schemas.openxmlformats.org/officeDocument/2006/relationships/hyperlink" Target="https://www.assets.signify.com/is/image/Signify/TLED_230V_10-5W-36W_160D_T8ND_PP?$highres$" TargetMode="External"/><Relationship Id="rId2806" Type="http://schemas.openxmlformats.org/officeDocument/2006/relationships/hyperlink" Target="https://www.assets.signify.com/is/content/Signify/929003485902_EU.cs_CZ.PROF.FP" TargetMode="External"/><Relationship Id="rId47" Type="http://schemas.openxmlformats.org/officeDocument/2006/relationships/hyperlink" Target="https://www.assets.signify.com/is/image/Signify/Golden_Trim-SPP?$highres$" TargetMode="External"/><Relationship Id="rId1615" Type="http://schemas.openxmlformats.org/officeDocument/2006/relationships/hyperlink" Target="https://www.assets.signify.com/is/content/Signify/929003757802_EU.cs_CZ.PROF.FP" TargetMode="External"/><Relationship Id="rId1822" Type="http://schemas.openxmlformats.org/officeDocument/2006/relationships/hyperlink" Target="https://www.assets.signify.com/is/content/Signify/929004242902_EU.cs_CZ.PROF.FP" TargetMode="External"/><Relationship Id="rId2389" Type="http://schemas.openxmlformats.org/officeDocument/2006/relationships/hyperlink" Target="https://www.assets.signify.com/is/content/Signify/929003702902_EU.cs_CZ.PROF.FP" TargetMode="External"/><Relationship Id="rId2596" Type="http://schemas.openxmlformats.org/officeDocument/2006/relationships/hyperlink" Target="https://www.assets.signify.com/is/content/Signify/5CCT-reference-control-setting-INI" TargetMode="External"/><Relationship Id="rId568" Type="http://schemas.openxmlformats.org/officeDocument/2006/relationships/hyperlink" Target="https://www.assets.signify.com/is/image/Signify/SM136V%2031S_37S_43S_840%20PSD%20W20L120%20NOC?$highres$" TargetMode="External"/><Relationship Id="rId775" Type="http://schemas.openxmlformats.org/officeDocument/2006/relationships/hyperlink" Target="https://www.assets.signify.com/is/content/Signify/911401816487_EU.cs_CZ.PROF.FP" TargetMode="External"/><Relationship Id="rId982" Type="http://schemas.openxmlformats.org/officeDocument/2006/relationships/hyperlink" Target="https://www.assets.signify.com/is/image/Signify/CoreLineHighbay_Gen5_BY122P-SPP?$highres$" TargetMode="External"/><Relationship Id="rId1198" Type="http://schemas.openxmlformats.org/officeDocument/2006/relationships/hyperlink" Target="https://www.assets.signify.com/is/image/Signify/Coreline_tempo_large-BVP130-PP?$highres$" TargetMode="External"/><Relationship Id="rId2249" Type="http://schemas.openxmlformats.org/officeDocument/2006/relationships/hyperlink" Target="https://www.assets.signify.com/is/image/Signify/MAS_LEDstrip_5M-SPP?$highres$" TargetMode="External"/><Relationship Id="rId2456" Type="http://schemas.openxmlformats.org/officeDocument/2006/relationships/hyperlink" Target="https://www.assets.signify.com/is/image/Signify/LED_BulbsBulb_A67_100W_1521lm_2700K_E27_NDFrosted-SPP?$highres$" TargetMode="External"/><Relationship Id="rId2663" Type="http://schemas.openxmlformats.org/officeDocument/2006/relationships/hyperlink" Target="https://www.assets.signify.com/is/image/Signify/LED_classic_25W_BA35_E14_CL_WGD90_SRT4_1-SPP?$highres$" TargetMode="External"/><Relationship Id="rId2870" Type="http://schemas.openxmlformats.org/officeDocument/2006/relationships/hyperlink" Target="https://www.assets.signify.com/is/image/Signify/LEDspot_Corepro_GU10_PAR16-SPP?$highres$" TargetMode="External"/><Relationship Id="rId3507" Type="http://schemas.openxmlformats.org/officeDocument/2006/relationships/hyperlink" Target="https://www.assets.signify.com/is/content/Signify/913713031066_EU.cs_CZ.PROF.FP" TargetMode="External"/><Relationship Id="rId428" Type="http://schemas.openxmlformats.org/officeDocument/2006/relationships/hyperlink" Target="https://www.assets.signify.com/is/content/Signify/911401875985_EU.cs_CZ.PROF.FP" TargetMode="External"/><Relationship Id="rId635" Type="http://schemas.openxmlformats.org/officeDocument/2006/relationships/hyperlink" Target="https://www.assets.signify.com/is/image/Signify/L1500-WT060C-SPP-1?$highres$" TargetMode="External"/><Relationship Id="rId842" Type="http://schemas.openxmlformats.org/officeDocument/2006/relationships/hyperlink" Target="https://www.assets.signify.com/is/content/Signify/MI_FINAL_v20221021" TargetMode="External"/><Relationship Id="rId1058" Type="http://schemas.openxmlformats.org/officeDocument/2006/relationships/hyperlink" Target="https://www.assets.signify.com/is/content/Signify/911401630708_EU.cs_CZ.PROF.FP" TargetMode="External"/><Relationship Id="rId1265" Type="http://schemas.openxmlformats.org/officeDocument/2006/relationships/hyperlink" Target="https://www.assets.signify.com/is/content/Signify/MI_Coreline%20tempo%20small%20gen2" TargetMode="External"/><Relationship Id="rId1472" Type="http://schemas.openxmlformats.org/officeDocument/2006/relationships/hyperlink" Target="https://www.assets.signify.com/is/image/Signify/LEDTForce_ED75_E27-SPP?$highres$" TargetMode="External"/><Relationship Id="rId2109" Type="http://schemas.openxmlformats.org/officeDocument/2006/relationships/hyperlink" Target="https://www.assets.signify.com/is/content/Signify/LEDtube_Installation_Guide_T5-INI" TargetMode="External"/><Relationship Id="rId2316" Type="http://schemas.openxmlformats.org/officeDocument/2006/relationships/hyperlink" Target="https://www.assets.signify.com/is/content/Signify/929002695202_EU.cs_CZ.PROF.FP" TargetMode="External"/><Relationship Id="rId2523" Type="http://schemas.openxmlformats.org/officeDocument/2006/relationships/hyperlink" Target="https://www.assets.signify.com/is/content/Signify/CZ.cs_CZ.8718699764555" TargetMode="External"/><Relationship Id="rId2730" Type="http://schemas.openxmlformats.org/officeDocument/2006/relationships/hyperlink" Target="https://www.assets.signify.com/is/content/Signify/929002028292_EU.cs_CZ.PROF.FP" TargetMode="External"/><Relationship Id="rId702" Type="http://schemas.openxmlformats.org/officeDocument/2006/relationships/hyperlink" Target="https://www.assets.signify.com/is/image/Signify/CoreLine%20tubular%20waterproof_WT210C%20PMMA%20L1500-SPPB?$highres$" TargetMode="External"/><Relationship Id="rId1125" Type="http://schemas.openxmlformats.org/officeDocument/2006/relationships/hyperlink" Target="https://www.assets.signify.com/is/content/Signify/Coreline-Highbay-G5-MI-PSU-PSD" TargetMode="External"/><Relationship Id="rId1332" Type="http://schemas.openxmlformats.org/officeDocument/2006/relationships/hyperlink" Target="https://www.assets.signify.com/is/content/Signify/BDP260_TownTune_CPT-INI" TargetMode="External"/><Relationship Id="rId3297" Type="http://schemas.openxmlformats.org/officeDocument/2006/relationships/hyperlink" Target="https://www.assets.signify.com/is/image/Signify/lppr1_mhn-sa_0001?$highres$" TargetMode="External"/><Relationship Id="rId3157" Type="http://schemas.openxmlformats.org/officeDocument/2006/relationships/hyperlink" Target="https://www.assets.signify.com/is/image/Signify/LPPR1_TLBMINI_0001?$highres$" TargetMode="External"/><Relationship Id="rId285" Type="http://schemas.openxmlformats.org/officeDocument/2006/relationships/hyperlink" Target="https://www.assets.signify.com/is/content/Signify/CoreLine%20Wall-mounted%20WL140V%20Installation%20Instructions" TargetMode="External"/><Relationship Id="rId3364" Type="http://schemas.openxmlformats.org/officeDocument/2006/relationships/hyperlink" Target="https://www.assets.signify.com/is/image/Signify/LPPR1_CDM-T-E_0005?$highres$" TargetMode="External"/><Relationship Id="rId3571" Type="http://schemas.openxmlformats.org/officeDocument/2006/relationships/hyperlink" Target="https://www.assets.signify.com/is/content/Signify/913700653166_EU.cs_CZ.PROF.FP" TargetMode="External"/><Relationship Id="rId492" Type="http://schemas.openxmlformats.org/officeDocument/2006/relationships/hyperlink" Target="https://www.assets.signify.com/is/content/Signify/CoreLine-panel-G6-Installation-Instructions-RC132V" TargetMode="External"/><Relationship Id="rId2173" Type="http://schemas.openxmlformats.org/officeDocument/2006/relationships/hyperlink" Target="https://www.assets.signify.com/is/content/Signify/LEDtube-Installation-Guide-HF-2-20240620-INI" TargetMode="External"/><Relationship Id="rId2380" Type="http://schemas.openxmlformats.org/officeDocument/2006/relationships/hyperlink" Target="https://www.assets.signify.com/is/image/Signify/LED_CLA_60W_A60_E27_3000K_FR_UE_SRT4-SPP?$highres$" TargetMode="External"/><Relationship Id="rId3017" Type="http://schemas.openxmlformats.org/officeDocument/2006/relationships/hyperlink" Target="https://www.assets.signify.com/is/image/Signify/LEDspots_Corepro_SLR_2_MR16_GU5_3-SPP?$highres$" TargetMode="External"/><Relationship Id="rId3224" Type="http://schemas.openxmlformats.org/officeDocument/2006/relationships/hyperlink" Target="https://www.assets.signify.com/is/content/Signify/928037903332_EU.cs_CZ.PROF.FP" TargetMode="External"/><Relationship Id="rId3431" Type="http://schemas.openxmlformats.org/officeDocument/2006/relationships/hyperlink" Target="https://www.assets.signify.com/is/content/Signify/928109500630_EU.cs_CZ.PROF.FP" TargetMode="External"/><Relationship Id="rId145" Type="http://schemas.openxmlformats.org/officeDocument/2006/relationships/hyperlink" Target="https://www.assets.signify.com/is/content/Signify/Downlight_DN070B_RD_EU-UMD" TargetMode="External"/><Relationship Id="rId352" Type="http://schemas.openxmlformats.org/officeDocument/2006/relationships/hyperlink" Target="https://www.assets.signify.com/is/content/Signify/910930009918_EU.cs_CZ.PROF.FP" TargetMode="External"/><Relationship Id="rId2033" Type="http://schemas.openxmlformats.org/officeDocument/2006/relationships/hyperlink" Target="https://www.assets.signify.com/is/content/Signify/LEDtube_Installation_Guide_UN-INI" TargetMode="External"/><Relationship Id="rId2240" Type="http://schemas.openxmlformats.org/officeDocument/2006/relationships/hyperlink" Target="https://www.assets.signify.com/is/image/Signify/MAS_LEDstrip_5M-SPP?$highres$" TargetMode="External"/><Relationship Id="rId212" Type="http://schemas.openxmlformats.org/officeDocument/2006/relationships/hyperlink" Target="https://www.assets.signify.com/is/image/Signify/Emergency-spot-EM150B-SPP?$highres$" TargetMode="External"/><Relationship Id="rId1799" Type="http://schemas.openxmlformats.org/officeDocument/2006/relationships/hyperlink" Target="https://www.assets.signify.com/is/image/Signify/LEDtube_T8_G13-SPP?$highres$" TargetMode="External"/><Relationship Id="rId2100" Type="http://schemas.openxmlformats.org/officeDocument/2006/relationships/hyperlink" Target="https://www.assets.signify.com/is/content/Signify/MAS-LEDtube-600mm-HE-T5-Installation-Instructions-INI" TargetMode="External"/><Relationship Id="rId1659" Type="http://schemas.openxmlformats.org/officeDocument/2006/relationships/hyperlink" Target="https://www.assets.signify.com/is/content/Signify/929003592402_EU.cs_CZ.PROF.FP" TargetMode="External"/><Relationship Id="rId1866" Type="http://schemas.openxmlformats.org/officeDocument/2006/relationships/hyperlink" Target="https://www.assets.signify.com/is/content/Signify/929002445702_EU.cs_CZ.PROF.FP" TargetMode="External"/><Relationship Id="rId2917" Type="http://schemas.openxmlformats.org/officeDocument/2006/relationships/hyperlink" Target="https://www.assets.signify.com/is/image/Signify/LEDspotMV_GU10_MR16_ND_PP?$highres$" TargetMode="External"/><Relationship Id="rId3081" Type="http://schemas.openxmlformats.org/officeDocument/2006/relationships/hyperlink" Target="https://www.assets.signify.com/is/content/Signify/929002389702_EU.cs_CZ.PROF.FP" TargetMode="External"/><Relationship Id="rId1519" Type="http://schemas.openxmlformats.org/officeDocument/2006/relationships/hyperlink" Target="https://www.assets.signify.com/is/image/Signify/LEDTrueForce_Others_E27-SPP?$highres$" TargetMode="External"/><Relationship Id="rId1726" Type="http://schemas.openxmlformats.org/officeDocument/2006/relationships/hyperlink" Target="https://www.assets.signify.com/is/content/Signify/online-QIG-for-324166183191-INI" TargetMode="External"/><Relationship Id="rId1933" Type="http://schemas.openxmlformats.org/officeDocument/2006/relationships/hyperlink" Target="https://www.assets.signify.com/is/content/Signify/online-QIG-for-324166183191-INI" TargetMode="External"/><Relationship Id="rId18" Type="http://schemas.openxmlformats.org/officeDocument/2006/relationships/hyperlink" Target="https://www.assets.signify.com/is/image/Signify/CLDN-DN142B-UGR19-150-SPP?$highres$" TargetMode="External"/><Relationship Id="rId679" Type="http://schemas.openxmlformats.org/officeDocument/2006/relationships/hyperlink" Target="https://www.assets.signify.com/is/image/Signify/CoreLine_Waterproof_WT120C%20G2%20L1200%20PSU%20-%20SPP?$highres$" TargetMode="External"/><Relationship Id="rId886" Type="http://schemas.openxmlformats.org/officeDocument/2006/relationships/hyperlink" Target="https://www.assets.signify.com/is/image/Signify/CoreLineBatten-BN126C-All-in-MCCT-L1200-2-SPP?$highres$" TargetMode="External"/><Relationship Id="rId2567" Type="http://schemas.openxmlformats.org/officeDocument/2006/relationships/hyperlink" Target="https://www.assets.signify.com/is/content/Signify/CZ.cs_CZ.8721103049018" TargetMode="External"/><Relationship Id="rId2774" Type="http://schemas.openxmlformats.org/officeDocument/2006/relationships/hyperlink" Target="https://www.assets.signify.com/is/content/Signify/929002969602_EU.cs_CZ.PROF.FP" TargetMode="External"/><Relationship Id="rId2" Type="http://schemas.openxmlformats.org/officeDocument/2006/relationships/hyperlink" Target="https://www.assets.signify.com/is/image/Signify/LEDINAIRE_SlimDownlight-DN065B_LED10S-SPP?$highres$" TargetMode="External"/><Relationship Id="rId539" Type="http://schemas.openxmlformats.org/officeDocument/2006/relationships/hyperlink" Target="https://www.assets.signify.com/is/content/Signify/911401805681_EU.cs_CZ.PROF.FP" TargetMode="External"/><Relationship Id="rId746" Type="http://schemas.openxmlformats.org/officeDocument/2006/relationships/hyperlink" Target="https://www.assets.signify.com/is/content/Signify/911401823680_EU.cs_CZ.PROF.FP" TargetMode="External"/><Relationship Id="rId1169" Type="http://schemas.openxmlformats.org/officeDocument/2006/relationships/hyperlink" Target="https://www.assets.signify.com/is/image/Signify/Ledinaire-Floodlight-BVP167-20W-All-in-RTP?$highres$" TargetMode="External"/><Relationship Id="rId1376" Type="http://schemas.openxmlformats.org/officeDocument/2006/relationships/hyperlink" Target="https://www.assets.signify.com/is/image/Signify/BVP008%20-%2010W%20and%2020W?$highres$" TargetMode="External"/><Relationship Id="rId1583" Type="http://schemas.openxmlformats.org/officeDocument/2006/relationships/hyperlink" Target="https://www.assets.signify.com/is/image/Signify/SPPR1_MLEDGA_0025?$highres$" TargetMode="External"/><Relationship Id="rId2427" Type="http://schemas.openxmlformats.org/officeDocument/2006/relationships/hyperlink" Target="https://www.assets.signify.com/is/image/Signify/LEDbulb_MAS_A60_E27_CL_3-SPP?$highres$" TargetMode="External"/><Relationship Id="rId2981" Type="http://schemas.openxmlformats.org/officeDocument/2006/relationships/hyperlink" Target="https://www.assets.signify.com/is/content/Signify/929003079702_EU.cs_CZ.PROF.FP" TargetMode="External"/><Relationship Id="rId953" Type="http://schemas.openxmlformats.org/officeDocument/2006/relationships/hyperlink" Target="https://www.assets.signify.com/is/image/Signify/Ledinaire-BY030-bracket-APP?$highres$" TargetMode="External"/><Relationship Id="rId1029" Type="http://schemas.openxmlformats.org/officeDocument/2006/relationships/hyperlink" Target="https://www.assets.signify.com/is/content/Signify/911401658007_EU.cs_CZ.PROF.FP" TargetMode="External"/><Relationship Id="rId1236" Type="http://schemas.openxmlformats.org/officeDocument/2006/relationships/hyperlink" Target="https://www.assets.signify.com/is/content/Signify/912300023665_EU.cs_CZ.PROF.FP" TargetMode="External"/><Relationship Id="rId1790" Type="http://schemas.openxmlformats.org/officeDocument/2006/relationships/hyperlink" Target="https://www.assets.signify.com/is/image/Signify/LEDtube_PRO_1200mm_12W_G13_850_1800lm-SPP?$highres$" TargetMode="External"/><Relationship Id="rId2634" Type="http://schemas.openxmlformats.org/officeDocument/2006/relationships/hyperlink" Target="https://www.assets.signify.com/is/content/Signify/929003607508_EU.cs_CZ.PROF.FP" TargetMode="External"/><Relationship Id="rId2841" Type="http://schemas.openxmlformats.org/officeDocument/2006/relationships/hyperlink" Target="https://www.assets.signify.com/is/image/Signify/LEDspot_35W_GU10_25D-SPP?$highres$" TargetMode="External"/><Relationship Id="rId82" Type="http://schemas.openxmlformats.org/officeDocument/2006/relationships/hyperlink" Target="https://www.assets.signify.com/is/content/Signify/929003251432_EU.cs_CZ.PROF.FP" TargetMode="External"/><Relationship Id="rId606" Type="http://schemas.openxmlformats.org/officeDocument/2006/relationships/hyperlink" Target="https://www.assets.signify.com/is/content/Signify/910505103766_EU.cs_CZ.PROF.FP" TargetMode="External"/><Relationship Id="rId813" Type="http://schemas.openxmlformats.org/officeDocument/2006/relationships/hyperlink" Target="https://www.assets.signify.com/is/content/Signify/Ledinaire%20waterproof%20WT065C%20G3%20BN_MI_v2023%2005" TargetMode="External"/><Relationship Id="rId1443" Type="http://schemas.openxmlformats.org/officeDocument/2006/relationships/hyperlink" Target="https://www.assets.signify.com/is/content/Signify/Online-QIG-for-324165994083-INI" TargetMode="External"/><Relationship Id="rId1650" Type="http://schemas.openxmlformats.org/officeDocument/2006/relationships/hyperlink" Target="https://www.assets.signify.com/is/image/Signify/LEDtube_COR_PLL_EU_8W_2G11-SPP?$highres$" TargetMode="External"/><Relationship Id="rId2701" Type="http://schemas.openxmlformats.org/officeDocument/2006/relationships/hyperlink" Target="https://www.assets.signify.com/is/image/Signify/LEDcandle_E14_B35-SPP?$highres$" TargetMode="External"/><Relationship Id="rId1303" Type="http://schemas.openxmlformats.org/officeDocument/2006/relationships/hyperlink" Target="https://www.assets.signify.com/is/image/Signify/PHL_TownTune_CPT-BDP260-SPP?$highres$" TargetMode="External"/><Relationship Id="rId1510" Type="http://schemas.openxmlformats.org/officeDocument/2006/relationships/hyperlink" Target="https://www.assets.signify.com/is/content/Signify/929003530702_EU.cs_CZ.PROF.FP" TargetMode="External"/><Relationship Id="rId3268" Type="http://schemas.openxmlformats.org/officeDocument/2006/relationships/hyperlink" Target="https://www.assets.signify.com/is/content/Signify/928144709230_EU.cs_CZ.PROF.FP" TargetMode="External"/><Relationship Id="rId3475" Type="http://schemas.openxmlformats.org/officeDocument/2006/relationships/hyperlink" Target="https://www.assets.signify.com/is/image/Signify/GPPR1_R2ANTLPL_PHL?$highres$" TargetMode="External"/><Relationship Id="rId189" Type="http://schemas.openxmlformats.org/officeDocument/2006/relationships/hyperlink" Target="https://www.assets.signify.com/is/content/Signify/127075007939_Release_CoreLine%20Recessed%20Spot%20gen2_D78-650_900lm%20PSR_manual" TargetMode="External"/><Relationship Id="rId396" Type="http://schemas.openxmlformats.org/officeDocument/2006/relationships/hyperlink" Target="https://www.assets.signify.com/is/image/Signify/CoreLine-panel-G6-W60L60-RTP?$highres$" TargetMode="External"/><Relationship Id="rId2077" Type="http://schemas.openxmlformats.org/officeDocument/2006/relationships/hyperlink" Target="https://www.assets.signify.com/is/content/Signify/929003734402_EU.cs_CZ.PROF.FP" TargetMode="External"/><Relationship Id="rId2284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491" Type="http://schemas.openxmlformats.org/officeDocument/2006/relationships/hyperlink" Target="https://www.assets.signify.com/is/content/Signify/929002372902_EU.cs_CZ.PROF.FP" TargetMode="External"/><Relationship Id="rId3128" Type="http://schemas.openxmlformats.org/officeDocument/2006/relationships/hyperlink" Target="https://www.assets.signify.com/is/content/Signify/CZ.cs_CZ.8719514263642" TargetMode="External"/><Relationship Id="rId3335" Type="http://schemas.openxmlformats.org/officeDocument/2006/relationships/hyperlink" Target="https://www.assets.signify.com/is/image/Signify/lppr1_cdo-tt_0004?$highres$" TargetMode="External"/><Relationship Id="rId3542" Type="http://schemas.openxmlformats.org/officeDocument/2006/relationships/hyperlink" Target="https://www.assets.signify.com/is/content/Signify/913700421366_EU.cs_CZ.PROF.FP" TargetMode="External"/><Relationship Id="rId256" Type="http://schemas.openxmlformats.org/officeDocument/2006/relationships/hyperlink" Target="https://www.assets.signify.com/is/content/Signify/EM164C-SM-TWIN-SPOT-UI" TargetMode="External"/><Relationship Id="rId463" Type="http://schemas.openxmlformats.org/officeDocument/2006/relationships/hyperlink" Target="https://www.assets.signify.com/is/content/Signify/911401841187_EU.cs_CZ.PROF.FP" TargetMode="External"/><Relationship Id="rId670" Type="http://schemas.openxmlformats.org/officeDocument/2006/relationships/hyperlink" Target="https://www.assets.signify.com/is/image/Signify/CoreLine_Waterproof_WT120C%20G2%20PSU%20PCO%20-%20SPP?$highres$" TargetMode="External"/><Relationship Id="rId1093" Type="http://schemas.openxmlformats.org/officeDocument/2006/relationships/hyperlink" Target="https://www.assets.signify.com/is/content/Signify/911401555545_EU.cs_CZ.PROF.FP" TargetMode="External"/><Relationship Id="rId2144" Type="http://schemas.openxmlformats.org/officeDocument/2006/relationships/hyperlink" Target="https://www.assets.signify.com/is/image/Signify/MASLEDtubeHF_1500mm_26W_G5_T5_HO-SPP?$highres$" TargetMode="External"/><Relationship Id="rId2351" Type="http://schemas.openxmlformats.org/officeDocument/2006/relationships/hyperlink" Target="https://www.assets.signify.com/is/image/Signify/LS_tapetowire_connector_IP20-EU-SPP?$highres$" TargetMode="External"/><Relationship Id="rId3402" Type="http://schemas.openxmlformats.org/officeDocument/2006/relationships/hyperlink" Target="https://www.assets.signify.com/is/image/Signify/LPPR1_CDM-TD_70W?$highres$" TargetMode="External"/><Relationship Id="rId116" Type="http://schemas.openxmlformats.org/officeDocument/2006/relationships/hyperlink" Target="https://www.assets.signify.com/is/content/Signify/929002670132_EU.cs_CZ.PROF.FP" TargetMode="External"/><Relationship Id="rId323" Type="http://schemas.openxmlformats.org/officeDocument/2006/relationships/hyperlink" Target="https://www.assets.signify.com/is/content/Signify/911401847082_EU.cs_CZ.PROF.FP" TargetMode="External"/><Relationship Id="rId530" Type="http://schemas.openxmlformats.org/officeDocument/2006/relationships/hyperlink" Target="https://www.assets.signify.com/is/image/Signify/RC159Z-Deco-Square-RTP?$highres$" TargetMode="External"/><Relationship Id="rId1160" Type="http://schemas.openxmlformats.org/officeDocument/2006/relationships/hyperlink" Target="https://www.assets.signify.com/is/content/Signify/MI-Coreline-Highbay-G6-PSD-PSU" TargetMode="External"/><Relationship Id="rId2004" Type="http://schemas.openxmlformats.org/officeDocument/2006/relationships/hyperlink" Target="https://www.assets.signify.com/is/image/Signify/Ledtube_CorePro_18W_G13_830_24D_ND-SPP?$highres$" TargetMode="External"/><Relationship Id="rId2211" Type="http://schemas.openxmlformats.org/officeDocument/2006/relationships/hyperlink" Target="https://www.assets.signify.com/is/content/Signify/929003775002_EU.cs_CZ.PROF.FP" TargetMode="External"/><Relationship Id="rId1020" Type="http://schemas.openxmlformats.org/officeDocument/2006/relationships/hyperlink" Target="https://www.assets.signify.com/is/image/Signify/CL-HB-G6-BY122P-PSU-PSD-RTP?$highres$" TargetMode="External"/><Relationship Id="rId1977" Type="http://schemas.openxmlformats.org/officeDocument/2006/relationships/hyperlink" Target="https://www.assets.signify.com/is/content/Signify/929003554502_EU.cs_CZ.PROF.FP" TargetMode="External"/><Relationship Id="rId1837" Type="http://schemas.openxmlformats.org/officeDocument/2006/relationships/hyperlink" Target="https://www.assets.signify.com/is/content/Signify/929002021802_EU.cs_CZ.PROF.FP" TargetMode="External"/><Relationship Id="rId3192" Type="http://schemas.openxmlformats.org/officeDocument/2006/relationships/hyperlink" Target="https://www.assets.signify.com/is/content/Signify/928048501805_EU.cs_CZ.PROF.FP" TargetMode="External"/><Relationship Id="rId3052" Type="http://schemas.openxmlformats.org/officeDocument/2006/relationships/hyperlink" Target="https://www.assets.signify.com/is/content/Signify/929003043302_EU.cs_CZ.PROF.FP" TargetMode="External"/><Relationship Id="rId180" Type="http://schemas.openxmlformats.org/officeDocument/2006/relationships/hyperlink" Target="https://www.assets.signify.com/is/content/Signify/CoreLine-SlimDownlight-DN145B-INI" TargetMode="External"/><Relationship Id="rId1904" Type="http://schemas.openxmlformats.org/officeDocument/2006/relationships/hyperlink" Target="https://www.assets.signify.com/is/content/Signify/online-QIG-for-324166174411-MAS-Corepro-LEDtube-INI" TargetMode="External"/><Relationship Id="rId997" Type="http://schemas.openxmlformats.org/officeDocument/2006/relationships/hyperlink" Target="https://www.assets.signify.com/is/image/Signify/CL-HB-G6-BY120P-PSU-PSD-RTP?$highres$" TargetMode="External"/><Relationship Id="rId2678" Type="http://schemas.openxmlformats.org/officeDocument/2006/relationships/hyperlink" Target="https://www.assets.signify.com/is/content/Signify/929003012382_EU.cs_CZ.PROF.FP" TargetMode="External"/><Relationship Id="rId2885" Type="http://schemas.openxmlformats.org/officeDocument/2006/relationships/hyperlink" Target="https://www.assets.signify.com/is/content/Signify/929004247902_EU.cs_CZ.PROF.FP" TargetMode="External"/><Relationship Id="rId857" Type="http://schemas.openxmlformats.org/officeDocument/2006/relationships/hyperlink" Target="https://www.assets.signify.com/is/content/Signify/Manual-Instruction-WT120C-G2-high-lumen-v202404" TargetMode="External"/><Relationship Id="rId1487" Type="http://schemas.openxmlformats.org/officeDocument/2006/relationships/hyperlink" Target="https://www.assets.signify.com/is/content/Signify/929002349802_EU.cs_CZ.PROF.FP" TargetMode="External"/><Relationship Id="rId1694" Type="http://schemas.openxmlformats.org/officeDocument/2006/relationships/hyperlink" Target="https://www.assets.signify.com/is/content/Signify/929003576402_EU.cs_CZ.PROF.FP" TargetMode="External"/><Relationship Id="rId2538" Type="http://schemas.openxmlformats.org/officeDocument/2006/relationships/hyperlink" Target="https://www.assets.signify.com/is/image/Signify/LEDbulb_60W_E27_827_CL_ST64-SPP?$highres$" TargetMode="External"/><Relationship Id="rId2745" Type="http://schemas.openxmlformats.org/officeDocument/2006/relationships/hyperlink" Target="https://www.assets.signify.com/is/content/Signify/929002029392_EU.cs_CZ.PROF.FP" TargetMode="External"/><Relationship Id="rId2952" Type="http://schemas.openxmlformats.org/officeDocument/2006/relationships/hyperlink" Target="https://www.assets.signify.com/is/content/Signify/929002981402_EU.cs_CZ.PROF.FP" TargetMode="External"/><Relationship Id="rId717" Type="http://schemas.openxmlformats.org/officeDocument/2006/relationships/hyperlink" Target="https://www.assets.signify.com/is/content/Signify/911401876880_EU.cs_CZ.PROF.FP" TargetMode="External"/><Relationship Id="rId924" Type="http://schemas.openxmlformats.org/officeDocument/2006/relationships/hyperlink" Target="https://www.assets.signify.com/is/content/Signify/BN021C%20EU-MI-0427_Final%20v3" TargetMode="External"/><Relationship Id="rId1347" Type="http://schemas.openxmlformats.org/officeDocument/2006/relationships/hyperlink" Target="https://www.assets.signify.com/is/content/Signify/Ceiling_PILA_RD_17W_W_MI-INI" TargetMode="External"/><Relationship Id="rId1554" Type="http://schemas.openxmlformats.org/officeDocument/2006/relationships/hyperlink" Target="https://www.assets.signify.com/is/content/Signify/929002406402_EU.cs_CZ.PROF.FP" TargetMode="External"/><Relationship Id="rId1761" Type="http://schemas.openxmlformats.org/officeDocument/2006/relationships/hyperlink" Target="https://www.assets.signify.com/is/image/Signify/LEDtube_220-240V_G13_4ft-SPP?$highres$" TargetMode="External"/><Relationship Id="rId2605" Type="http://schemas.openxmlformats.org/officeDocument/2006/relationships/hyperlink" Target="https://www.assets.signify.com/is/image/Signify/LEDbulb_12-80W_E27_A60_730_FR_130D-SPP?$highres$" TargetMode="External"/><Relationship Id="rId2812" Type="http://schemas.openxmlformats.org/officeDocument/2006/relationships/hyperlink" Target="https://www.assets.signify.com/is/content/Signify/929003485602_EU.cs_CZ.PROF.FP" TargetMode="External"/><Relationship Id="rId53" Type="http://schemas.openxmlformats.org/officeDocument/2006/relationships/hyperlink" Target="https://www.assets.signify.com/is/image/Signify/CoreLine_Recessed_Spot-RS140B-SPP?$highres$" TargetMode="External"/><Relationship Id="rId1207" Type="http://schemas.openxmlformats.org/officeDocument/2006/relationships/hyperlink" Target="https://www.assets.signify.com/is/image/Signify/Large?$highres$" TargetMode="External"/><Relationship Id="rId1414" Type="http://schemas.openxmlformats.org/officeDocument/2006/relationships/hyperlink" Target="https://www.assets.signify.com/is/content/Signify/929003677602_EU.cs_CZ.PROF.FP" TargetMode="External"/><Relationship Id="rId1621" Type="http://schemas.openxmlformats.org/officeDocument/2006/relationships/hyperlink" Target="https://www.assets.signify.com/is/content/Signify/online-QIG-for-324166176081-Installation-INI" TargetMode="External"/><Relationship Id="rId3379" Type="http://schemas.openxmlformats.org/officeDocument/2006/relationships/hyperlink" Target="https://www.assets.signify.com/is/content/Signify/928086505131_EU.cs_CZ.PROF.FP" TargetMode="External"/><Relationship Id="rId3586" Type="http://schemas.openxmlformats.org/officeDocument/2006/relationships/hyperlink" Target="https://www.assets.signify.com/is/content/Signify/913700752626_EU.cs_CZ.PROF.FP" TargetMode="External"/><Relationship Id="rId2188" Type="http://schemas.openxmlformats.org/officeDocument/2006/relationships/hyperlink" Target="https://www.assets.signify.com/is/content/Signify/LEDtube_Installation_Guide_HF_2-INI" TargetMode="External"/><Relationship Id="rId2395" Type="http://schemas.openxmlformats.org/officeDocument/2006/relationships/hyperlink" Target="https://www.assets.signify.com/is/content/Signify/929003642502_EU.cs_CZ.PROF.FP" TargetMode="External"/><Relationship Id="rId3239" Type="http://schemas.openxmlformats.org/officeDocument/2006/relationships/hyperlink" Target="https://www.assets.signify.com/is/image/Signify/lppr1_son-pia_plus_e40?$highres$" TargetMode="External"/><Relationship Id="rId3446" Type="http://schemas.openxmlformats.org/officeDocument/2006/relationships/hyperlink" Target="https://www.assets.signify.com/is/image/Signify/GPPR1_HFETLDTL_0002?$highres$" TargetMode="External"/><Relationship Id="rId367" Type="http://schemas.openxmlformats.org/officeDocument/2006/relationships/hyperlink" Target="https://www.assets.signify.com/is/content/Signify/IIII9_RCS750I_0001" TargetMode="External"/><Relationship Id="rId574" Type="http://schemas.openxmlformats.org/officeDocument/2006/relationships/hyperlink" Target="https://www.assets.signify.com/is/image/Signify/CoreLine-surface-mounted-G4-W20L157-All-in-logo-RTP?$highres$" TargetMode="External"/><Relationship Id="rId2048" Type="http://schemas.openxmlformats.org/officeDocument/2006/relationships/hyperlink" Target="https://www.assets.signify.com/is/image/Signify/MAS-LEDtube-HE-T5-Mains-EU-20240507-RTP?$highres$" TargetMode="External"/><Relationship Id="rId2255" Type="http://schemas.openxmlformats.org/officeDocument/2006/relationships/hyperlink" Target="https://www.assets.signify.com/is/content/Signify/929002696302_EU.cs_CZ.PROF.FP" TargetMode="External"/><Relationship Id="rId227" Type="http://schemas.openxmlformats.org/officeDocument/2006/relationships/hyperlink" Target="https://www.assets.signify.com/is/image/Signify/Acc-Emergency-ExitSign-recessed-kit-EM159Z?$highres$" TargetMode="External"/><Relationship Id="rId781" Type="http://schemas.openxmlformats.org/officeDocument/2006/relationships/hyperlink" Target="https://www.assets.signify.com/is/content/Signify/911401817087_EU.cs_CZ.PROF.FP" TargetMode="External"/><Relationship Id="rId2462" Type="http://schemas.openxmlformats.org/officeDocument/2006/relationships/hyperlink" Target="https://www.assets.signify.com/is/image/Signify/LED_BulbsBulb_A67_100W_1521lm_2700K_E27_NDFrosted-SPP?$highres$" TargetMode="External"/><Relationship Id="rId3306" Type="http://schemas.openxmlformats.org/officeDocument/2006/relationships/hyperlink" Target="https://www.assets.signify.com/is/content/Signify/928075705130_EU.cs_CZ.PROF.FP" TargetMode="External"/><Relationship Id="rId3513" Type="http://schemas.openxmlformats.org/officeDocument/2006/relationships/hyperlink" Target="https://www.assets.signify.com/is/content/Signify/913713028166_EU.cs_CZ.PROF.FP" TargetMode="External"/><Relationship Id="rId434" Type="http://schemas.openxmlformats.org/officeDocument/2006/relationships/hyperlink" Target="https://www.assets.signify.com/is/content/Signify/911401876985_EU.cs_CZ.PROF.FP" TargetMode="External"/><Relationship Id="rId641" Type="http://schemas.openxmlformats.org/officeDocument/2006/relationships/hyperlink" Target="https://www.assets.signify.com/is/image/Signify/PH-All-In-Ledinaire-SPP-e-cat-HR-911401815185?$highres$" TargetMode="External"/><Relationship Id="rId1064" Type="http://schemas.openxmlformats.org/officeDocument/2006/relationships/hyperlink" Target="https://www.assets.signify.com/is/content/Signify/911401631308_EU.cs_CZ.PROF.FP" TargetMode="External"/><Relationship Id="rId1271" Type="http://schemas.openxmlformats.org/officeDocument/2006/relationships/hyperlink" Target="https://www.assets.signify.com/is/content/Signify/CoreLine%20tempo%20medium-BVP125-INI" TargetMode="External"/><Relationship Id="rId2115" Type="http://schemas.openxmlformats.org/officeDocument/2006/relationships/hyperlink" Target="https://www.assets.signify.com/is/content/Signify/LEDtube_Installation_Guide_T5-INI" TargetMode="External"/><Relationship Id="rId2322" Type="http://schemas.openxmlformats.org/officeDocument/2006/relationships/hyperlink" Target="https://www.assets.signify.com/is/content/Signify/929002695802_EU.cs_CZ.PROF.FP" TargetMode="External"/><Relationship Id="rId501" Type="http://schemas.openxmlformats.org/officeDocument/2006/relationships/hyperlink" Target="https://www.assets.signify.com/is/content/Signify/CoreLine-panel-G6-Installation-Instructions-RC132V" TargetMode="External"/><Relationship Id="rId1131" Type="http://schemas.openxmlformats.org/officeDocument/2006/relationships/hyperlink" Target="https://www.assets.signify.com/is/content/Signify/Coreline-Highbay-G5-MI-PSU-PSD" TargetMode="External"/><Relationship Id="rId3096" Type="http://schemas.openxmlformats.org/officeDocument/2006/relationships/hyperlink" Target="https://www.assets.signify.com/is/content/Signify/929003791202_EU.cs_CZ.PROF.FP" TargetMode="External"/><Relationship Id="rId1948" Type="http://schemas.openxmlformats.org/officeDocument/2006/relationships/hyperlink" Target="https://www.assets.signify.com/is/image/Signify/LEDtube_HF_600mm_8W_G13_830_1000lm-SPP?$highres$" TargetMode="External"/><Relationship Id="rId3163" Type="http://schemas.openxmlformats.org/officeDocument/2006/relationships/hyperlink" Target="https://www.assets.signify.com/is/content/Signify/928000510803_EU.cs_CZ.PROF.FP" TargetMode="External"/><Relationship Id="rId3370" Type="http://schemas.openxmlformats.org/officeDocument/2006/relationships/hyperlink" Target="https://www.assets.signify.com/is/content/Signify/928185305131_EU.cs_CZ.PROF.FP" TargetMode="External"/><Relationship Id="rId291" Type="http://schemas.openxmlformats.org/officeDocument/2006/relationships/hyperlink" Target="https://www.assets.signify.com/is/image/Signify/Coreline%20Projector_gen2_ST151T_WH_%2030S_SPP2?$highres$" TargetMode="External"/><Relationship Id="rId1808" Type="http://schemas.openxmlformats.org/officeDocument/2006/relationships/hyperlink" Target="https://www.assets.signify.com/is/content/Signify/929001307202_EU.cs_CZ.PROF.FP" TargetMode="External"/><Relationship Id="rId3023" Type="http://schemas.openxmlformats.org/officeDocument/2006/relationships/hyperlink" Target="https://www.assets.signify.com/is/content/Signify/929002494502_EU.cs_CZ.PROF.FP" TargetMode="External"/><Relationship Id="rId151" Type="http://schemas.openxmlformats.org/officeDocument/2006/relationships/hyperlink" Target="https://www.assets.signify.com/is/content/Signify/Downlight_DN065B_G4_324165985691_V2_Online-INI" TargetMode="External"/><Relationship Id="rId3230" Type="http://schemas.openxmlformats.org/officeDocument/2006/relationships/hyperlink" Target="https://www.assets.signify.com/is/content/Signify/926000192703_EU.cs_CZ.PROF.FP" TargetMode="External"/><Relationship Id="rId2789" Type="http://schemas.openxmlformats.org/officeDocument/2006/relationships/hyperlink" Target="https://www.assets.signify.com/is/image/Signify/LEDbulb_CLA_T25L_E14_CL-SPP?$highres$" TargetMode="External"/><Relationship Id="rId2996" Type="http://schemas.openxmlformats.org/officeDocument/2006/relationships/hyperlink" Target="https://www.assets.signify.com/is/image/Signify/LEDspots_MAS_MR16_GU5_3-SPP?$highres$" TargetMode="External"/><Relationship Id="rId968" Type="http://schemas.openxmlformats.org/officeDocument/2006/relationships/hyperlink" Target="https://www.assets.signify.com/is/image/Signify/CoreLineHighbay_Gen5_BY120P-SPP?$highres$" TargetMode="External"/><Relationship Id="rId1598" Type="http://schemas.openxmlformats.org/officeDocument/2006/relationships/hyperlink" Target="https://www.assets.signify.com/is/image/Signify/CorePro-LED-PLC-3CCT-2P-G24d-20241203-RTP?$highres$" TargetMode="External"/><Relationship Id="rId2649" Type="http://schemas.openxmlformats.org/officeDocument/2006/relationships/hyperlink" Target="https://www.assets.signify.com/is/content/Signify/929003540247_EU.cs_CZ.PROF.FP" TargetMode="External"/><Relationship Id="rId2856" Type="http://schemas.openxmlformats.org/officeDocument/2006/relationships/hyperlink" Target="https://www.assets.signify.com/is/image/Signify/LEDspot_Corepro_GU10_PAR16-SPP?$highres$" TargetMode="External"/><Relationship Id="rId97" Type="http://schemas.openxmlformats.org/officeDocument/2006/relationships/hyperlink" Target="https://www.assets.signify.com/is/content/Signify/911401551832_EU.cs_CZ.PROF.FP" TargetMode="External"/><Relationship Id="rId828" Type="http://schemas.openxmlformats.org/officeDocument/2006/relationships/hyperlink" Target="https://www.assets.signify.com/is/content/Signify/CoreLine%20waterproof%20WT120C%20G2%20PSU_2023%2005" TargetMode="External"/><Relationship Id="rId1458" Type="http://schemas.openxmlformats.org/officeDocument/2006/relationships/hyperlink" Target="https://www.assets.signify.com/is/content/Signify/929003467412_EU.cs_CZ.PROF.FP" TargetMode="External"/><Relationship Id="rId1665" Type="http://schemas.openxmlformats.org/officeDocument/2006/relationships/hyperlink" Target="https://www.assets.signify.com/is/content/Signify/PLL-EM-Mains-66011861-TLED-NDLR-INI" TargetMode="External"/><Relationship Id="rId1872" Type="http://schemas.openxmlformats.org/officeDocument/2006/relationships/hyperlink" Target="https://www.assets.signify.com/is/content/Signify/online-QIG-for-324166166411-MAS-LEDtube-installation-guide-INI" TargetMode="External"/><Relationship Id="rId2509" Type="http://schemas.openxmlformats.org/officeDocument/2006/relationships/hyperlink" Target="https://www.assets.signify.com/is/image/Signify/LED_classic_A67_E27_FR-POS2A-SPP?$highres$" TargetMode="External"/><Relationship Id="rId2716" Type="http://schemas.openxmlformats.org/officeDocument/2006/relationships/hyperlink" Target="https://www.assets.signify.com/is/image/Signify/LEDcandle_25W_E27_827_FR_P45-SPP?$highres$" TargetMode="External"/><Relationship Id="rId1318" Type="http://schemas.openxmlformats.org/officeDocument/2006/relationships/hyperlink" Target="https://www.assets.signify.com/is/content/Signify/912300024260_EU.cs_CZ.PROF.FP" TargetMode="External"/><Relationship Id="rId1525" Type="http://schemas.openxmlformats.org/officeDocument/2006/relationships/hyperlink" Target="https://www.assets.signify.com/is/image/Signify/LEDTrueForce_Others_E40-SPP?$highres$" TargetMode="External"/><Relationship Id="rId2923" Type="http://schemas.openxmlformats.org/officeDocument/2006/relationships/hyperlink" Target="https://www.assets.signify.com/is/image/Signify/LEDspot_50W_GU10_830_35D-SPP?$highres$" TargetMode="External"/><Relationship Id="rId1732" Type="http://schemas.openxmlformats.org/officeDocument/2006/relationships/hyperlink" Target="https://www.assets.signify.com/is/content/Signify/LEDtube_MC_Installation_Guide-INI" TargetMode="External"/><Relationship Id="rId24" Type="http://schemas.openxmlformats.org/officeDocument/2006/relationships/hyperlink" Target="https://www.assets.signify.com/is/image/Signify/CLDN-DN142B-WR-200-SPP?$highres$" TargetMode="External"/><Relationship Id="rId2299" Type="http://schemas.openxmlformats.org/officeDocument/2006/relationships/hyperlink" Target="https://www.assets.signify.com/is/image/Signify/CorePro_LEDstrip_5M-SPP?$highres$" TargetMode="External"/><Relationship Id="rId3557" Type="http://schemas.openxmlformats.org/officeDocument/2006/relationships/hyperlink" Target="https://www.assets.signify.com/is/image/Signify/GPPR1_IPV5CDMM_0013?$highres$" TargetMode="External"/><Relationship Id="rId478" Type="http://schemas.openxmlformats.org/officeDocument/2006/relationships/hyperlink" Target="https://www.assets.signify.com/is/content/Signify/Ledinaire-panel-G5-Mounting-Instructions-Flywire-Finalv4" TargetMode="External"/><Relationship Id="rId685" Type="http://schemas.openxmlformats.org/officeDocument/2006/relationships/hyperlink" Target="https://www.assets.signify.com/is/image/Signify/CoreLine_Waterproof_WT120C%20G2%20L1200%20PSU%20-%20SPP?$highres$" TargetMode="External"/><Relationship Id="rId892" Type="http://schemas.openxmlformats.org/officeDocument/2006/relationships/hyperlink" Target="https://www.assets.signify.com/is/image/Signify/CoreLineBatten-BN126C-All-in-ML-MCCT-L1800-1-SPP?$highres$" TargetMode="External"/><Relationship Id="rId2159" Type="http://schemas.openxmlformats.org/officeDocument/2006/relationships/hyperlink" Target="https://www.assets.signify.com/is/content/Signify/929001391202_EU.cs_CZ.PROF.FP" TargetMode="External"/><Relationship Id="rId2366" Type="http://schemas.openxmlformats.org/officeDocument/2006/relationships/hyperlink" Target="https://www.assets.signify.com/is/image/Signify/LED_CLA_60W_A60_E27_3000K_FR_UE_SRT4-SPP?$highres$" TargetMode="External"/><Relationship Id="rId2573" Type="http://schemas.openxmlformats.org/officeDocument/2006/relationships/hyperlink" Target="https://www.assets.signify.com/is/content/Signify/CZ.cs_CZ.8720169191396" TargetMode="External"/><Relationship Id="rId2780" Type="http://schemas.openxmlformats.org/officeDocument/2006/relationships/hyperlink" Target="https://www.assets.signify.com/is/content/Signify/929002973302_EU.cs_CZ.PROF.FP" TargetMode="External"/><Relationship Id="rId3417" Type="http://schemas.openxmlformats.org/officeDocument/2006/relationships/hyperlink" Target="https://www.assets.signify.com/is/content/Signify/928194705330_EU.cs_CZ.PROF.FP" TargetMode="External"/><Relationship Id="rId338" Type="http://schemas.openxmlformats.org/officeDocument/2006/relationships/hyperlink" Target="https://www.assets.signify.com/is/content/Signify/910502559018_EU.cs_CZ.PROF.FP" TargetMode="External"/><Relationship Id="rId545" Type="http://schemas.openxmlformats.org/officeDocument/2006/relationships/hyperlink" Target="https://www.assets.signify.com/is/content/Signify/911401808287_EU.cs_CZ.PROF.FP" TargetMode="External"/><Relationship Id="rId752" Type="http://schemas.openxmlformats.org/officeDocument/2006/relationships/hyperlink" Target="https://www.assets.signify.com/is/content/Signify/911401815987_EU.cs_CZ.PROF.FP" TargetMode="External"/><Relationship Id="rId1175" Type="http://schemas.openxmlformats.org/officeDocument/2006/relationships/hyperlink" Target="https://www.assets.signify.com/is/image/Signify/Ledinaire-Floodlight-BVP167-30W-MDU-All-in-RTP?$highres$" TargetMode="External"/><Relationship Id="rId1382" Type="http://schemas.openxmlformats.org/officeDocument/2006/relationships/hyperlink" Target="https://www.assets.signify.com/is/image/Signify/BVP008%20-%20100W_%20150W%20and%20200W?$highres$" TargetMode="External"/><Relationship Id="rId2019" Type="http://schemas.openxmlformats.org/officeDocument/2006/relationships/hyperlink" Target="https://www.assets.signify.com/is/content/Signify/929002419902_EU.cs_CZ.PROF.FP" TargetMode="External"/><Relationship Id="rId2226" Type="http://schemas.openxmlformats.org/officeDocument/2006/relationships/hyperlink" Target="https://www.assets.signify.com/is/content/Signify/LEDtube-Installation-Guide-HF-2-INI" TargetMode="External"/><Relationship Id="rId2433" Type="http://schemas.openxmlformats.org/officeDocument/2006/relationships/hyperlink" Target="https://www.assets.signify.com/is/image/Signify/LED_BulbsBulb_A67_100W_1521lm_2700K_E27_NDFrosted-SPP?$highres$" TargetMode="External"/><Relationship Id="rId2640" Type="http://schemas.openxmlformats.org/officeDocument/2006/relationships/hyperlink" Target="https://www.assets.signify.com/is/content/Signify/929002307008_EU.cs_CZ.PROF.FP" TargetMode="External"/><Relationship Id="rId405" Type="http://schemas.openxmlformats.org/officeDocument/2006/relationships/hyperlink" Target="https://www.assets.signify.com/is/image/Signify/CoreLine-panel-G6-W60L60-IP65-RTP?$highres$" TargetMode="External"/><Relationship Id="rId612" Type="http://schemas.openxmlformats.org/officeDocument/2006/relationships/hyperlink" Target="https://www.assets.signify.com/is/content/Signify/MI-SM065C-Ledinaire-surface-mounted-2024" TargetMode="External"/><Relationship Id="rId1035" Type="http://schemas.openxmlformats.org/officeDocument/2006/relationships/hyperlink" Target="https://www.assets.signify.com/is/content/Signify/911401646307_EU.cs_CZ.PROF.FP" TargetMode="External"/><Relationship Id="rId1242" Type="http://schemas.openxmlformats.org/officeDocument/2006/relationships/hyperlink" Target="https://www.assets.signify.com/is/content/Signify/911401881702_EU.cs_CZ.PROF.FP" TargetMode="External"/><Relationship Id="rId2500" Type="http://schemas.openxmlformats.org/officeDocument/2006/relationships/hyperlink" Target="https://www.assets.signify.com/is/image/Signify/LED_classic_A60_E27-SPP?$highres$" TargetMode="External"/><Relationship Id="rId1102" Type="http://schemas.openxmlformats.org/officeDocument/2006/relationships/hyperlink" Target="https://www.assets.signify.com/is/content/Signify/Ledinaire-Highbay-BY02XP-G3-MI-EMEA" TargetMode="External"/><Relationship Id="rId3067" Type="http://schemas.openxmlformats.org/officeDocument/2006/relationships/hyperlink" Target="https://www.assets.signify.com/is/content/Signify/929003478802_EU.cs_CZ.PROF.FP" TargetMode="External"/><Relationship Id="rId3274" Type="http://schemas.openxmlformats.org/officeDocument/2006/relationships/hyperlink" Target="https://www.assets.signify.com/is/image/Signify/lppr1_sontapia_plus-xtra_e40?$highres$" TargetMode="External"/><Relationship Id="rId195" Type="http://schemas.openxmlformats.org/officeDocument/2006/relationships/hyperlink" Target="https://www.assets.signify.com/is/content/Signify/127075007939_Release_CoreLine%20Recessed%20Spot%20gen2_D78-650_900lm%20PSR_manual" TargetMode="External"/><Relationship Id="rId1919" Type="http://schemas.openxmlformats.org/officeDocument/2006/relationships/hyperlink" Target="https://www.assets.signify.com/is/content/Signify/online-QIG-for-324166183191-Corepro-LEDtube-INI" TargetMode="External"/><Relationship Id="rId3481" Type="http://schemas.openxmlformats.org/officeDocument/2006/relationships/hyperlink" Target="https://www.assets.signify.com/is/image/Signify/GPPR1_PINTTL52_PHL?$highres$" TargetMode="External"/><Relationship Id="rId2083" Type="http://schemas.openxmlformats.org/officeDocument/2006/relationships/hyperlink" Target="https://www.assets.signify.com/is/content/Signify/929003734702_EU.cs_CZ.PROF.FP" TargetMode="External"/><Relationship Id="rId2290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3134" Type="http://schemas.openxmlformats.org/officeDocument/2006/relationships/hyperlink" Target="https://www.assets.signify.com/is/content/Signify/924198244441_EU.cs_CZ.PROF.FP" TargetMode="External"/><Relationship Id="rId3341" Type="http://schemas.openxmlformats.org/officeDocument/2006/relationships/hyperlink" Target="https://www.assets.signify.com/is/content/Signify/928082119231_EU.cs_CZ.PROF.FP" TargetMode="External"/><Relationship Id="rId262" Type="http://schemas.openxmlformats.org/officeDocument/2006/relationships/hyperlink" Target="https://www.assets.signify.com/is/content/Signify/EM159Z-WL-CM-SUSPENSION-KIT-final" TargetMode="External"/><Relationship Id="rId2150" Type="http://schemas.openxmlformats.org/officeDocument/2006/relationships/hyperlink" Target="https://www.assets.signify.com/is/content/Signify/929003596402_EU.cs_CZ.PROF.FP" TargetMode="External"/><Relationship Id="rId3201" Type="http://schemas.openxmlformats.org/officeDocument/2006/relationships/hyperlink" Target="https://www.assets.signify.com/is/image/Signify/LPPR1_TL-D8_G13?$highres$" TargetMode="External"/><Relationship Id="rId122" Type="http://schemas.openxmlformats.org/officeDocument/2006/relationships/hyperlink" Target="https://www.assets.signify.com/is/content/Signify/929003323002_EU.cs_CZ.PROF.FP" TargetMode="External"/><Relationship Id="rId2010" Type="http://schemas.openxmlformats.org/officeDocument/2006/relationships/hyperlink" Target="https://www.assets.signify.com/is/image/Signify/Ledtube_CorePro_18W_G13_830_24D_ND-SPP?$highres$" TargetMode="External"/><Relationship Id="rId1569" Type="http://schemas.openxmlformats.org/officeDocument/2006/relationships/hyperlink" Target="https://www.assets.signify.com/is/image/Signify/CorePro-LED-PLS-2P-G23-RTP?$highres$" TargetMode="External"/><Relationship Id="rId2967" Type="http://schemas.openxmlformats.org/officeDocument/2006/relationships/hyperlink" Target="https://www.assets.signify.com/is/image/Signify/ExpertColor_7-2_50W_MR16_GU5-3_PP?$highres$" TargetMode="External"/><Relationship Id="rId939" Type="http://schemas.openxmlformats.org/officeDocument/2006/relationships/hyperlink" Target="https://www.assets.signify.com/is/content/Signify/MI-CoreLine-BN126C-All-in-combined-upgraded" TargetMode="External"/><Relationship Id="rId1776" Type="http://schemas.openxmlformats.org/officeDocument/2006/relationships/hyperlink" Target="https://www.assets.signify.com/is/image/Signify/LEDtube_PRO_1200mm_12W_G13_850_1800lm-SPP?$highres$" TargetMode="External"/><Relationship Id="rId1983" Type="http://schemas.openxmlformats.org/officeDocument/2006/relationships/hyperlink" Target="https://www.assets.signify.com/is/content/Signify/LEDtube_Installation_Guide_HF_1-INI" TargetMode="External"/><Relationship Id="rId2827" Type="http://schemas.openxmlformats.org/officeDocument/2006/relationships/hyperlink" Target="https://www.assets.signify.com/is/content/Signify/929001891602_EU.cs_CZ.PROF.FP" TargetMode="External"/><Relationship Id="rId68" Type="http://schemas.openxmlformats.org/officeDocument/2006/relationships/hyperlink" Target="https://www.assets.signify.com/is/image/Signify/CoreLine_Recessed_Spot-RS141B_Adjustable_ALU-SPP?$highres$" TargetMode="External"/><Relationship Id="rId1429" Type="http://schemas.openxmlformats.org/officeDocument/2006/relationships/hyperlink" Target="https://www.assets.signify.com/is/image/Signify/LEDTForce_MAS_SONT_EU1_T52_E40-SPP?$highres$" TargetMode="External"/><Relationship Id="rId1636" Type="http://schemas.openxmlformats.org/officeDocument/2006/relationships/hyperlink" Target="https://www.assets.signify.com/is/content/Signify/929003579102_EU.cs_CZ.PROF.FP" TargetMode="External"/><Relationship Id="rId1843" Type="http://schemas.openxmlformats.org/officeDocument/2006/relationships/hyperlink" Target="https://www.assets.signify.com/is/content/Signify/929003547202_EU.cs_CZ.PROF.FP" TargetMode="External"/><Relationship Id="rId1703" Type="http://schemas.openxmlformats.org/officeDocument/2006/relationships/hyperlink" Target="https://www.assets.signify.com/is/content/Signify/LEDtube_PLT_Installation_Guide-INI" TargetMode="External"/><Relationship Id="rId1910" Type="http://schemas.openxmlformats.org/officeDocument/2006/relationships/hyperlink" Target="https://www.assets.signify.com/is/content/Signify/online-QIG-for-324166183191-Corepro-LEDtube-INI" TargetMode="External"/><Relationship Id="rId589" Type="http://schemas.openxmlformats.org/officeDocument/2006/relationships/hyperlink" Target="https://www.assets.signify.com/is/content/Signify/911401892085_EU.cs_CZ.PROF.FP" TargetMode="External"/><Relationship Id="rId796" Type="http://schemas.openxmlformats.org/officeDocument/2006/relationships/hyperlink" Target="https://www.assets.signify.com/is/content/Signify/Ledinaire_Waterproof_WT060C-MI_v2023%2003" TargetMode="External"/><Relationship Id="rId2477" Type="http://schemas.openxmlformats.org/officeDocument/2006/relationships/hyperlink" Target="https://www.assets.signify.com/is/content/Signify/929001243002_EU.cs_CZ.PROF.FP" TargetMode="External"/><Relationship Id="rId2684" Type="http://schemas.openxmlformats.org/officeDocument/2006/relationships/hyperlink" Target="https://www.assets.signify.com/is/content/Signify/929003013282_EU.cs_CZ.PROF.FP" TargetMode="External"/><Relationship Id="rId3528" Type="http://schemas.openxmlformats.org/officeDocument/2006/relationships/hyperlink" Target="https://www.assets.signify.com/is/image/Signify/GPPR1_PPLTCL5_PHL_0001?$highres$" TargetMode="External"/><Relationship Id="rId449" Type="http://schemas.openxmlformats.org/officeDocument/2006/relationships/hyperlink" Target="https://www.assets.signify.com/is/content/Signify/911401801287_EU.cs_CZ.PROF.FP" TargetMode="External"/><Relationship Id="rId656" Type="http://schemas.openxmlformats.org/officeDocument/2006/relationships/hyperlink" Target="https://www.assets.signify.com/is/image/Signify/CoreLine_Waterproof_WT120C%20G2%20L1200%20PSU%20-%20SPP?$highres$" TargetMode="External"/><Relationship Id="rId863" Type="http://schemas.openxmlformats.org/officeDocument/2006/relationships/hyperlink" Target="https://www.assets.signify.com/is/content/Signify/Manual%20Instruction%20PMMA_%202022%2009%2021" TargetMode="External"/><Relationship Id="rId1079" Type="http://schemas.openxmlformats.org/officeDocument/2006/relationships/hyperlink" Target="https://www.assets.signify.com/is/content/Signify/911401555445_EU.cs_CZ.PROF.FP" TargetMode="External"/><Relationship Id="rId1286" Type="http://schemas.openxmlformats.org/officeDocument/2006/relationships/hyperlink" Target="https://www.assets.signify.com/is/content/Signify/MI-BVP085-Ledinaire-Solar-floodlight" TargetMode="External"/><Relationship Id="rId1493" Type="http://schemas.openxmlformats.org/officeDocument/2006/relationships/hyperlink" Target="https://www.assets.signify.com/is/content/Signify/929003836602_EU.cs_CZ.PROF.FP" TargetMode="External"/><Relationship Id="rId2337" Type="http://schemas.openxmlformats.org/officeDocument/2006/relationships/hyperlink" Target="https://www.assets.signify.com/is/content/Signify/PH_CorePro_MASTER_LEDstrips_Designguide_A4_Q3_2021_LR-INI;https:/www.assets.signify.com/is/content/Signify/Downlight_LEDStrip_5M_MI-INI" TargetMode="External"/><Relationship Id="rId2544" Type="http://schemas.openxmlformats.org/officeDocument/2006/relationships/hyperlink" Target="https://www.assets.signify.com/is/content/Signify/929002026192_EU.cs_CZ.PROF.FP" TargetMode="External"/><Relationship Id="rId2891" Type="http://schemas.openxmlformats.org/officeDocument/2006/relationships/hyperlink" Target="https://www.assets.signify.com/is/content/Signify/929004248102_EU.cs_CZ.PROF.FP" TargetMode="External"/><Relationship Id="rId309" Type="http://schemas.openxmlformats.org/officeDocument/2006/relationships/hyperlink" Target="https://www.assets.signify.com/is/image/Signify/IPAC1_ZRS750I_0031?$highres$" TargetMode="External"/><Relationship Id="rId516" Type="http://schemas.openxmlformats.org/officeDocument/2006/relationships/hyperlink" Target="https://www.assets.signify.com/is/content/Signify/Installation-instructions-CoreLine-recessed-Gen4v2" TargetMode="External"/><Relationship Id="rId1146" Type="http://schemas.openxmlformats.org/officeDocument/2006/relationships/hyperlink" Target="https://www.assets.signify.com/is/content/Signify/MI-Coreline-Highbay-G6-PSD-PSU" TargetMode="External"/><Relationship Id="rId2751" Type="http://schemas.openxmlformats.org/officeDocument/2006/relationships/hyperlink" Target="https://www.assets.signify.com/is/image/Signify/PLA_LED_60W_B35_E14_WW_ND_1CT_10-SPP?$highres$" TargetMode="External"/><Relationship Id="rId723" Type="http://schemas.openxmlformats.org/officeDocument/2006/relationships/hyperlink" Target="https://www.assets.signify.com/is/content/Signify/911401876980_EU.cs_CZ.PROF.FP" TargetMode="External"/><Relationship Id="rId930" Type="http://schemas.openxmlformats.org/officeDocument/2006/relationships/hyperlink" Target="https://www.assets.signify.com/is/content/Signify/BN126C%20G4-MI-PSU_V4_2023%2005" TargetMode="External"/><Relationship Id="rId1006" Type="http://schemas.openxmlformats.org/officeDocument/2006/relationships/hyperlink" Target="https://www.assets.signify.com/is/image/Signify/CL-HB-G6-BY122P-PSU-PSD-RTP?$highres$" TargetMode="External"/><Relationship Id="rId1353" Type="http://schemas.openxmlformats.org/officeDocument/2006/relationships/hyperlink" Target="https://www.assets.signify.com/is/image/Signify/Pila-Panel-G3-RTP?$highres$" TargetMode="External"/><Relationship Id="rId1560" Type="http://schemas.openxmlformats.org/officeDocument/2006/relationships/hyperlink" Target="https://www.assets.signify.com/is/content/Signify/929002350702_EU.cs_CZ.PROF.FP" TargetMode="External"/><Relationship Id="rId2404" Type="http://schemas.openxmlformats.org/officeDocument/2006/relationships/hyperlink" Target="https://www.assets.signify.com/is/content/Signify/929003625502_EU.cs_CZ.PROF.FP" TargetMode="External"/><Relationship Id="rId2611" Type="http://schemas.openxmlformats.org/officeDocument/2006/relationships/hyperlink" Target="https://www.assets.signify.com/is/image/Signify/LEDbulb-ND-10-75W-A60-E27-827-6CT-RTP?$highres$" TargetMode="External"/><Relationship Id="rId1213" Type="http://schemas.openxmlformats.org/officeDocument/2006/relationships/hyperlink" Target="https://www.assets.signify.com/is/content/Signify/911401891386_EU.cs_CZ.PROF.FP" TargetMode="External"/><Relationship Id="rId1420" Type="http://schemas.openxmlformats.org/officeDocument/2006/relationships/hyperlink" Target="https://www.assets.signify.com/is/image/Signify/LED-TForce-Core-LED-road-17W-E27-MV-RTP?$highres$" TargetMode="External"/><Relationship Id="rId3178" Type="http://schemas.openxmlformats.org/officeDocument/2006/relationships/hyperlink" Target="https://www.assets.signify.com/is/image/Signify/LPPR1_TL-DCOL_YELLOW_G13?$highres$" TargetMode="External"/><Relationship Id="rId3385" Type="http://schemas.openxmlformats.org/officeDocument/2006/relationships/hyperlink" Target="https://www.assets.signify.com/is/image/Signify/LPPR1_CDMTC-E_0002?$highres$" TargetMode="External"/><Relationship Id="rId3592" Type="http://schemas.openxmlformats.org/officeDocument/2006/relationships/hyperlink" Target="https://www.assets.signify.com/is/image/Signify/BSN_250_L33_A2_TS_230V-SPP?$highres$" TargetMode="External"/><Relationship Id="rId2194" Type="http://schemas.openxmlformats.org/officeDocument/2006/relationships/hyperlink" Target="https://www.assets.signify.com/is/image/Signify/CorePro-LEDtube-HF-1200mm-RTP?$highres$" TargetMode="External"/><Relationship Id="rId3038" Type="http://schemas.openxmlformats.org/officeDocument/2006/relationships/hyperlink" Target="https://www.assets.signify.com/is/image/Signify/MAS_LEDspotLV_D_20_100W_827_AR111_40D-SPP?$highres$" TargetMode="External"/><Relationship Id="rId3245" Type="http://schemas.openxmlformats.org/officeDocument/2006/relationships/hyperlink" Target="https://www.assets.signify.com/is/content/Signify/928153309830_EU.cs_CZ.PROF.FP" TargetMode="External"/><Relationship Id="rId3452" Type="http://schemas.openxmlformats.org/officeDocument/2006/relationships/hyperlink" Target="https://www.assets.signify.com/is/content/Signify/913700192966_EU.cs_CZ.PROF.FP" TargetMode="External"/><Relationship Id="rId166" Type="http://schemas.openxmlformats.org/officeDocument/2006/relationships/hyperlink" Target="https://www.assets.signify.com/is/content/Signify/444170264921%20DN142B%20PSU%20Installation%20Instructions" TargetMode="External"/><Relationship Id="rId373" Type="http://schemas.openxmlformats.org/officeDocument/2006/relationships/hyperlink" Target="https://www.assets.signify.com/is/image/Signify/Ledinaire_panel_G5_60x60-SPP?$highres$" TargetMode="External"/><Relationship Id="rId580" Type="http://schemas.openxmlformats.org/officeDocument/2006/relationships/hyperlink" Target="https://www.assets.signify.com/is/image/Signify/PH-All-In-CoreLine-RTP-e-cat-HRCoreLine-FastSet-SM155C-L1200-RTP?$highres$" TargetMode="External"/><Relationship Id="rId2054" Type="http://schemas.openxmlformats.org/officeDocument/2006/relationships/hyperlink" Target="https://www.assets.signify.com/is/image/Signify/ESSENTIAL_LEDtube_8_16W_G5_830_865_APR-SPP?$highres$" TargetMode="External"/><Relationship Id="rId2261" Type="http://schemas.openxmlformats.org/officeDocument/2006/relationships/hyperlink" Target="https://www.assets.signify.com/is/content/Signify/929002696902_EU.cs_CZ.PROF.FP" TargetMode="External"/><Relationship Id="rId3105" Type="http://schemas.openxmlformats.org/officeDocument/2006/relationships/hyperlink" Target="https://www.assets.signify.com/is/image/Signify/LEDlinear_CorePro_7_2W_R7S_1-SPP?$highres$" TargetMode="External"/><Relationship Id="rId3312" Type="http://schemas.openxmlformats.org/officeDocument/2006/relationships/hyperlink" Target="https://www.assets.signify.com/is/image/Signify/lppr1_son_e40_e39?$highres$" TargetMode="External"/><Relationship Id="rId233" Type="http://schemas.openxmlformats.org/officeDocument/2006/relationships/hyperlink" Target="https://www.assets.signify.com/is/content/Signify/912401483508_EU.cs_CZ.PROF.FP" TargetMode="External"/><Relationship Id="rId440" Type="http://schemas.openxmlformats.org/officeDocument/2006/relationships/hyperlink" Target="https://www.assets.signify.com/is/content/Signify/911401800687_EU.cs_CZ.PROF.FP" TargetMode="External"/><Relationship Id="rId1070" Type="http://schemas.openxmlformats.org/officeDocument/2006/relationships/hyperlink" Target="https://www.assets.signify.com/is/content/Signify/911401632908_EU.cs_CZ.PROF.FP" TargetMode="External"/><Relationship Id="rId2121" Type="http://schemas.openxmlformats.org/officeDocument/2006/relationships/hyperlink" Target="https://www.assets.signify.com/is/image/Signify/LEDtube_1200mm_17W_G5-SPP?$highres$" TargetMode="External"/><Relationship Id="rId300" Type="http://schemas.openxmlformats.org/officeDocument/2006/relationships/hyperlink" Target="https://www.assets.signify.com/is/image/Signify/3_circuit_Square-ZRS750_EPSR_BK-AP?$highres$" TargetMode="External"/><Relationship Id="rId1887" Type="http://schemas.openxmlformats.org/officeDocument/2006/relationships/hyperlink" Target="https://www.assets.signify.com/is/content/Signify/online-QIG-for-324166166411-MAS-LEDtube-INI" TargetMode="External"/><Relationship Id="rId2938" Type="http://schemas.openxmlformats.org/officeDocument/2006/relationships/hyperlink" Target="https://www.assets.signify.com/is/content/Signify/929002068202_EU.cs_CZ.PROF.FP" TargetMode="External"/><Relationship Id="rId1747" Type="http://schemas.openxmlformats.org/officeDocument/2006/relationships/hyperlink" Target="https://www.assets.signify.com/is/image/Signify/LEDtube_1200mm_HO_T8-SPP?$highres$" TargetMode="External"/><Relationship Id="rId1954" Type="http://schemas.openxmlformats.org/officeDocument/2006/relationships/hyperlink" Target="https://www.assets.signify.com/is/image/Signify/TLED_230V_10-5W-36W_160D_T8ND_PP?$highres$" TargetMode="External"/><Relationship Id="rId39" Type="http://schemas.openxmlformats.org/officeDocument/2006/relationships/hyperlink" Target="https://www.assets.signify.com/is/image/Signify/DN145B-G4-20S-PSD-RTP?$highres$" TargetMode="External"/><Relationship Id="rId1607" Type="http://schemas.openxmlformats.org/officeDocument/2006/relationships/hyperlink" Target="https://www.assets.signify.com/is/image/Signify/CorePro-LED-PLC-4P-G24q-RTP?$highres$" TargetMode="External"/><Relationship Id="rId1814" Type="http://schemas.openxmlformats.org/officeDocument/2006/relationships/hyperlink" Target="https://www.assets.signify.com/is/content/Signify/929001922702_EU.cs_CZ.PROF.FP" TargetMode="External"/><Relationship Id="rId2588" Type="http://schemas.openxmlformats.org/officeDocument/2006/relationships/hyperlink" Target="https://www.assets.signify.com/is/image/Signify/LEDbulb_CorePro_9_5_68W_E27_Stick_Frosted_830_24D_ND-SPP?$highres$" TargetMode="External"/><Relationship Id="rId1397" Type="http://schemas.openxmlformats.org/officeDocument/2006/relationships/hyperlink" Target="https://www.assets.signify.com/is/content/Signify/Installation-Instructions-PILA-Floodlight-Gen2" TargetMode="External"/><Relationship Id="rId2795" Type="http://schemas.openxmlformats.org/officeDocument/2006/relationships/hyperlink" Target="https://www.assets.signify.com/is/image/Signify/LED_Classic_50W_PAR20_E27_WW_25D_D_1SRT4-SPP?$highres$" TargetMode="External"/><Relationship Id="rId767" Type="http://schemas.openxmlformats.org/officeDocument/2006/relationships/hyperlink" Target="https://www.assets.signify.com/is/content/Signify/910505100044_EU.cs_CZ.PROF.FP" TargetMode="External"/><Relationship Id="rId974" Type="http://schemas.openxmlformats.org/officeDocument/2006/relationships/hyperlink" Target="https://www.assets.signify.com/is/image/Signify/CoreLineHighbay_Gen5_BY121P-SPP?$highres$" TargetMode="External"/><Relationship Id="rId2448" Type="http://schemas.openxmlformats.org/officeDocument/2006/relationships/hyperlink" Target="https://www.assets.signify.com/is/content/Signify/929003058502_EU.cs_CZ.PROF.FP" TargetMode="External"/><Relationship Id="rId2655" Type="http://schemas.openxmlformats.org/officeDocument/2006/relationships/hyperlink" Target="https://www.assets.signify.com/is/content/Signify/929002306857_EU.cs_CZ.PROF.FP" TargetMode="External"/><Relationship Id="rId2862" Type="http://schemas.openxmlformats.org/officeDocument/2006/relationships/hyperlink" Target="https://www.assets.signify.com/is/image/Signify/LEDspot_Corepro_GU10_PAR16-SPP?$highres$" TargetMode="External"/><Relationship Id="rId627" Type="http://schemas.openxmlformats.org/officeDocument/2006/relationships/hyperlink" Target="https://www.assets.signify.com/is/content/Signify/FastSet_SM155C-MI_FINAL" TargetMode="External"/><Relationship Id="rId834" Type="http://schemas.openxmlformats.org/officeDocument/2006/relationships/hyperlink" Target="https://www.assets.signify.com/is/content/Signify/Manual-Instruction-WT120C-G2-high-lumen-v202404" TargetMode="External"/><Relationship Id="rId1257" Type="http://schemas.openxmlformats.org/officeDocument/2006/relationships/hyperlink" Target="https://www.assets.signify.com/is/content/Signify/Mounting-instruction-Ledinaire-Floodlight-All-in-AWB" TargetMode="External"/><Relationship Id="rId1464" Type="http://schemas.openxmlformats.org/officeDocument/2006/relationships/hyperlink" Target="https://www.assets.signify.com/is/content/Signify/LEDTForce_SONT_Installation_Guide-INI" TargetMode="External"/><Relationship Id="rId1671" Type="http://schemas.openxmlformats.org/officeDocument/2006/relationships/hyperlink" Target="https://www.assets.signify.com/is/content/Signify/PLL-EM-Mains-66011861-TLED-NDLR-INI" TargetMode="External"/><Relationship Id="rId2308" Type="http://schemas.openxmlformats.org/officeDocument/2006/relationships/hyperlink" Target="https://www.assets.signify.com/is/image/Signify/CorePro_LEDstrip_5M-SPP?$highres$" TargetMode="External"/><Relationship Id="rId2515" Type="http://schemas.openxmlformats.org/officeDocument/2006/relationships/hyperlink" Target="https://www.assets.signify.com/is/content/Signify/CZ.cs_CZ.8718696472187" TargetMode="External"/><Relationship Id="rId2722" Type="http://schemas.openxmlformats.org/officeDocument/2006/relationships/hyperlink" Target="https://www.assets.signify.com/is/content/Signify/929001238492_EU.cs_CZ.PROF.FP" TargetMode="External"/><Relationship Id="rId901" Type="http://schemas.openxmlformats.org/officeDocument/2006/relationships/hyperlink" Target="https://www.assets.signify.com/is/content/Signify/911401842482_EU.cs_CZ.PROF.FP" TargetMode="External"/><Relationship Id="rId1117" Type="http://schemas.openxmlformats.org/officeDocument/2006/relationships/hyperlink" Target="https://www.assets.signify.com/is/content/Signify/Coreline-Highbay-G5-MI-PSU-PSD" TargetMode="External"/><Relationship Id="rId1324" Type="http://schemas.openxmlformats.org/officeDocument/2006/relationships/hyperlink" Target="https://www.assets.signify.com/is/content/Signify/442710336212_583_Coreline_Malaga_LED_BRP101_BRP102_MI" TargetMode="External"/><Relationship Id="rId1531" Type="http://schemas.openxmlformats.org/officeDocument/2006/relationships/hyperlink" Target="https://www.assets.signify.com/is/content/Signify/929002006602_EU.cs_CZ.PROF.FP" TargetMode="External"/><Relationship Id="rId30" Type="http://schemas.openxmlformats.org/officeDocument/2006/relationships/hyperlink" Target="https://www.assets.signify.com/is/image/Signify/CLDN-DN142B-WR-150-SPP?$highres$" TargetMode="External"/><Relationship Id="rId3289" Type="http://schemas.openxmlformats.org/officeDocument/2006/relationships/hyperlink" Target="https://www.assets.signify.com/is/image/Signify/LPPR1_SDW-TG_50W_GX12-1?$highres$" TargetMode="External"/><Relationship Id="rId3496" Type="http://schemas.openxmlformats.org/officeDocument/2006/relationships/hyperlink" Target="https://www.assets.signify.com/is/content/Signify/913713033766_EU.cs_CZ.PROF.FP" TargetMode="External"/><Relationship Id="rId2098" Type="http://schemas.openxmlformats.org/officeDocument/2006/relationships/hyperlink" Target="https://www.assets.signify.com/is/content/Signify/929002474902_EU.cs_CZ.PROF.FP" TargetMode="External"/><Relationship Id="rId3149" Type="http://schemas.openxmlformats.org/officeDocument/2006/relationships/hyperlink" Target="https://www.assets.signify.com/is/content/Signify/923212043801_EU.cs_CZ.PROF.FP" TargetMode="External"/><Relationship Id="rId3356" Type="http://schemas.openxmlformats.org/officeDocument/2006/relationships/hyperlink" Target="https://www.assets.signify.com/is/content/Signify/928083705125_EU.cs_CZ.PROF.FP" TargetMode="External"/><Relationship Id="rId3563" Type="http://schemas.openxmlformats.org/officeDocument/2006/relationships/hyperlink" Target="https://www.assets.signify.com/is/image/Signify/GPPR1_IPVG4PP_PHL_0010?$highres$" TargetMode="External"/><Relationship Id="rId277" Type="http://schemas.openxmlformats.org/officeDocument/2006/relationships/hyperlink" Target="https://www.assets.signify.com/is/content/Signify/911401851882_EU.cs_CZ.PROF.FP" TargetMode="External"/><Relationship Id="rId484" Type="http://schemas.openxmlformats.org/officeDocument/2006/relationships/hyperlink" Target="https://www.assets.signify.com/is/content/Signify/CoreLine-panel-G6-Installation-Instructions-RC132V" TargetMode="External"/><Relationship Id="rId2165" Type="http://schemas.openxmlformats.org/officeDocument/2006/relationships/hyperlink" Target="https://www.assets.signify.com/is/content/Signify/929001391502_EU.cs_CZ.PROF.FP" TargetMode="External"/><Relationship Id="rId3009" Type="http://schemas.openxmlformats.org/officeDocument/2006/relationships/hyperlink" Target="https://www.assets.signify.com/is/content/Signify/929002492702_EU.cs_CZ.PROF.FP" TargetMode="External"/><Relationship Id="rId3216" Type="http://schemas.openxmlformats.org/officeDocument/2006/relationships/hyperlink" Target="https://www.assets.signify.com/is/image/Signify/LPPR1_TL-E8_G10Q?$highres$" TargetMode="External"/><Relationship Id="rId137" Type="http://schemas.openxmlformats.org/officeDocument/2006/relationships/hyperlink" Target="https://www.assets.signify.com/is/content/Signify/911401898282_EU.cs_CZ.PROF.FP" TargetMode="External"/><Relationship Id="rId344" Type="http://schemas.openxmlformats.org/officeDocument/2006/relationships/hyperlink" Target="https://www.assets.signify.com/is/content/Signify/910500187415_EU.cs_CZ.PROF.FP" TargetMode="External"/><Relationship Id="rId691" Type="http://schemas.openxmlformats.org/officeDocument/2006/relationships/hyperlink" Target="https://www.assets.signify.com/is/image/Signify/CoreLine_Waterproof_WT120C%20G2%20L1500%20PSU%20-%20SPP?$highres$" TargetMode="External"/><Relationship Id="rId2025" Type="http://schemas.openxmlformats.org/officeDocument/2006/relationships/hyperlink" Target="https://www.assets.signify.com/is/content/Signify/929001869502_EU.cs_CZ.PROF.FP" TargetMode="External"/><Relationship Id="rId2372" Type="http://schemas.openxmlformats.org/officeDocument/2006/relationships/hyperlink" Target="https://www.assets.signify.com/is/image/Signify/LED_CLA_60W_A60_E27_4000K_CL_UE_SRT4-SPP?$highres$" TargetMode="External"/><Relationship Id="rId3423" Type="http://schemas.openxmlformats.org/officeDocument/2006/relationships/hyperlink" Target="https://www.assets.signify.com/is/image/Signify/LPPR1_CDM-R-E_0004?$highres$" TargetMode="External"/><Relationship Id="rId551" Type="http://schemas.openxmlformats.org/officeDocument/2006/relationships/hyperlink" Target="https://www.assets.signify.com/is/content/Signify/CoreLine-panel-G6-Installation-Instructions-RC132V;https:/www.assets.signify.com/is/content/Signify/CoreLine-panel-G6-Installation-Instructions-RC133V;https:/www.assets.signify.com/is/content/Signify/CoreLine-panel-G6-Installation-Instructions-RC132V-BN" TargetMode="External"/><Relationship Id="rId1181" Type="http://schemas.openxmlformats.org/officeDocument/2006/relationships/hyperlink" Target="https://www.assets.signify.com/is/image/Signify/Ledinaire-Floodlight-BVP167-150W-All-in-RTP?$highres$" TargetMode="External"/><Relationship Id="rId2232" Type="http://schemas.openxmlformats.org/officeDocument/2006/relationships/hyperlink" Target="https://www.assets.signify.com/is/content/Signify/LEDtube-Installation-Guide-HF-2-INI" TargetMode="External"/><Relationship Id="rId204" Type="http://schemas.openxmlformats.org/officeDocument/2006/relationships/hyperlink" Target="https://www.assets.signify.com/is/content/Signify/127075007928_Release_CoreLine%20Recessed%20Spot%20gen2_D78-1200lm%20PSR_manual" TargetMode="External"/><Relationship Id="rId411" Type="http://schemas.openxmlformats.org/officeDocument/2006/relationships/hyperlink" Target="https://www.assets.signify.com/is/image/Signify/RC136B%2031S_37S_43S_840%20PSD%20W60L60%20NOC%20_SPP?$highres$" TargetMode="External"/><Relationship Id="rId1041" Type="http://schemas.openxmlformats.org/officeDocument/2006/relationships/hyperlink" Target="https://www.assets.signify.com/is/content/Signify/911401630008_EU.cs_CZ.PROF.FP" TargetMode="External"/><Relationship Id="rId1998" Type="http://schemas.openxmlformats.org/officeDocument/2006/relationships/hyperlink" Target="https://www.assets.signify.com/is/image/Signify/LEDtube_T8_G13_MAS1-SPP?$highres$" TargetMode="External"/><Relationship Id="rId1858" Type="http://schemas.openxmlformats.org/officeDocument/2006/relationships/hyperlink" Target="https://www.assets.signify.com/is/content/Signify/929003547402_EU.cs_CZ.PROF.FP" TargetMode="External"/><Relationship Id="rId2909" Type="http://schemas.openxmlformats.org/officeDocument/2006/relationships/hyperlink" Target="https://www.assets.signify.com/is/image/Signify/LEDspot_25W_GU10_830_36D-SPP?$highres$" TargetMode="External"/><Relationship Id="rId3073" Type="http://schemas.openxmlformats.org/officeDocument/2006/relationships/hyperlink" Target="https://www.assets.signify.com/is/image/Signify/LED-28W-G4-WW-12V-ND-micro-SRT6-RTP?$highres$" TargetMode="External"/><Relationship Id="rId3280" Type="http://schemas.openxmlformats.org/officeDocument/2006/relationships/hyperlink" Target="https://www.assets.signify.com/is/content/Signify/928150319230_EU.cs_CZ.PROF.FP" TargetMode="External"/><Relationship Id="rId1718" Type="http://schemas.openxmlformats.org/officeDocument/2006/relationships/hyperlink" Target="https://www.assets.signify.com/is/content/Signify/online-QIG-for-324166166411-MAS-LEDtube-INI" TargetMode="External"/><Relationship Id="rId1925" Type="http://schemas.openxmlformats.org/officeDocument/2006/relationships/hyperlink" Target="https://www.assets.signify.com/is/content/Signify/online-QIG-for-324166183191-Corepro-LEDtube-INI" TargetMode="External"/><Relationship Id="rId3140" Type="http://schemas.openxmlformats.org/officeDocument/2006/relationships/hyperlink" Target="https://www.assets.signify.com/is/image/Signify/LPPR1_IRSG_E27_R125_CLEAR?$highres$" TargetMode="External"/><Relationship Id="rId2699" Type="http://schemas.openxmlformats.org/officeDocument/2006/relationships/hyperlink" Target="https://www.assets.signify.com/is/image/Signify/LEDbulb_Classic_40W_E14_B35_827_CL_ND-SPP?$highres$" TargetMode="External"/><Relationship Id="rId3000" Type="http://schemas.openxmlformats.org/officeDocument/2006/relationships/hyperlink" Target="https://www.assets.signify.com/is/image/Signify/LEDspots_MAS_MR16_GU5_3_1-SPP?$highres$" TargetMode="External"/><Relationship Id="rId878" Type="http://schemas.openxmlformats.org/officeDocument/2006/relationships/hyperlink" Target="https://www.assets.signify.com/is/image/Signify/Ledinaire%20Batten_BN021_L1200_SPP-01?$highres$" TargetMode="External"/><Relationship Id="rId2559" Type="http://schemas.openxmlformats.org/officeDocument/2006/relationships/hyperlink" Target="https://www.assets.signify.com/is/image/Signify/Vintage_40W_E27_A160_GOLD_RCA-SPP?$highres$" TargetMode="External"/><Relationship Id="rId2766" Type="http://schemas.openxmlformats.org/officeDocument/2006/relationships/hyperlink" Target="https://www.assets.signify.com/is/content/Signify/929002968402_EU.cs_CZ.PROF.FP" TargetMode="External"/><Relationship Id="rId2973" Type="http://schemas.openxmlformats.org/officeDocument/2006/relationships/hyperlink" Target="https://www.assets.signify.com/is/content/Signify/929003079102_EU.cs_CZ.PROF.FP" TargetMode="External"/><Relationship Id="rId738" Type="http://schemas.openxmlformats.org/officeDocument/2006/relationships/hyperlink" Target="https://www.assets.signify.com/is/content/Signify/911401823580_EU.cs_CZ.PROF.FP" TargetMode="External"/><Relationship Id="rId945" Type="http://schemas.openxmlformats.org/officeDocument/2006/relationships/hyperlink" Target="https://www.assets.signify.com/is/image/Signify/Ledinaire-Highbay-BY021P-BY022P-G3-SPP?$highres$" TargetMode="External"/><Relationship Id="rId1368" Type="http://schemas.openxmlformats.org/officeDocument/2006/relationships/hyperlink" Target="https://www.assets.signify.com/is/image/Signify/PILA_Waterproof%20Classic%20TW%201500%2045C?$highres$" TargetMode="External"/><Relationship Id="rId1575" Type="http://schemas.openxmlformats.org/officeDocument/2006/relationships/hyperlink" Target="https://www.assets.signify.com/is/content/Signify/929003756902_EU.cs_CZ.PROF.FP" TargetMode="External"/><Relationship Id="rId1782" Type="http://schemas.openxmlformats.org/officeDocument/2006/relationships/hyperlink" Target="https://www.assets.signify.com/is/image/Signify/LEDtube_PRO_1200mm_12W_G13_850_1800lm-SPP?$highres$" TargetMode="External"/><Relationship Id="rId2419" Type="http://schemas.openxmlformats.org/officeDocument/2006/relationships/hyperlink" Target="https://www.assets.signify.com/is/content/Signify/929003799202_EU.cs_CZ.PROF.FP" TargetMode="External"/><Relationship Id="rId2626" Type="http://schemas.openxmlformats.org/officeDocument/2006/relationships/hyperlink" Target="https://www.assets.signify.com/is/content/Signify/929003774009_EU.cs_CZ.PROF.FP" TargetMode="External"/><Relationship Id="rId2833" Type="http://schemas.openxmlformats.org/officeDocument/2006/relationships/hyperlink" Target="https://www.assets.signify.com/is/image/Signify/LEDClassic-50W-GU10-WW-36D-DIM-UE-SRT4-RTP?$highres$" TargetMode="External"/><Relationship Id="rId74" Type="http://schemas.openxmlformats.org/officeDocument/2006/relationships/hyperlink" Target="https://www.assets.signify.com/is/content/Signify/929003165532_EU.cs_CZ.PROF.FP" TargetMode="External"/><Relationship Id="rId805" Type="http://schemas.openxmlformats.org/officeDocument/2006/relationships/hyperlink" Target="https://www.assets.signify.com/is/content/Signify/Ledinaire_Waterproof_WT060C-MI_v2023%2003" TargetMode="External"/><Relationship Id="rId1228" Type="http://schemas.openxmlformats.org/officeDocument/2006/relationships/hyperlink" Target="https://www.assets.signify.com/is/content/Signify/912300060469_EU.cs_CZ.PROF.FP" TargetMode="External"/><Relationship Id="rId1435" Type="http://schemas.openxmlformats.org/officeDocument/2006/relationships/hyperlink" Target="https://www.assets.signify.com/is/content/Signify/929002485002_EU.cs_CZ.PROF.FP" TargetMode="External"/><Relationship Id="rId1642" Type="http://schemas.openxmlformats.org/officeDocument/2006/relationships/hyperlink" Target="https://www.assets.signify.com/is/content/Signify/LEDtube_PLL_HF_1_Installation_Guide-INI" TargetMode="External"/><Relationship Id="rId2900" Type="http://schemas.openxmlformats.org/officeDocument/2006/relationships/hyperlink" Target="https://www.assets.signify.com/is/content/Signify/929004256302_EU.cs_CZ.PROF.FP" TargetMode="External"/><Relationship Id="rId1502" Type="http://schemas.openxmlformats.org/officeDocument/2006/relationships/hyperlink" Target="https://www.assets.signify.com/is/image/Signify/LEDTForce_MAS_HPL_ED75_E27-SPP?$highres$" TargetMode="External"/><Relationship Id="rId388" Type="http://schemas.openxmlformats.org/officeDocument/2006/relationships/hyperlink" Target="https://www.assets.signify.com/is/image/Signify/CoreLine-panel-G6-W60L60-RTP?$highres$" TargetMode="External"/><Relationship Id="rId2069" Type="http://schemas.openxmlformats.org/officeDocument/2006/relationships/hyperlink" Target="https://www.assets.signify.com/is/image/Signify/ESSENTIAL_LEDtube_8_16W_G5_830_865_APR-SPP?$highres$" TargetMode="External"/><Relationship Id="rId3467" Type="http://schemas.openxmlformats.org/officeDocument/2006/relationships/hyperlink" Target="https://www.assets.signify.com/is/image/Signify/HF-P_3-418_TL-D_III_IDC_PP?$highres$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6.bin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27:A42"/>
  <sheetViews>
    <sheetView showGridLines="0" tabSelected="1" view="pageBreakPreview" zoomScale="80" zoomScaleNormal="80" zoomScaleSheetLayoutView="80" workbookViewId="0">
      <selection activeCell="K1" sqref="K1"/>
    </sheetView>
  </sheetViews>
  <sheetFormatPr defaultColWidth="9.453125" defaultRowHeight="14.5"/>
  <cols>
    <col min="1" max="5" width="9.453125" style="14"/>
    <col min="6" max="6" width="2.7265625" style="14" customWidth="1"/>
    <col min="7" max="7" width="9.453125" style="14"/>
    <col min="8" max="8" width="6" style="14" customWidth="1"/>
    <col min="9" max="9" width="2.36328125" style="14" customWidth="1"/>
    <col min="10" max="10" width="3.54296875" style="14" customWidth="1"/>
    <col min="11" max="12" width="9.453125" style="14"/>
    <col min="13" max="13" width="9.453125" style="14" customWidth="1"/>
    <col min="14" max="16384" width="9.453125" style="14"/>
  </cols>
  <sheetData>
    <row r="27" ht="14.15" customHeight="1"/>
    <row r="28" ht="14.25" customHeight="1"/>
    <row r="29" hidden="1"/>
    <row r="30" hidden="1"/>
    <row r="31" hidden="1"/>
    <row r="32" hidden="1"/>
    <row r="42" ht="12" customHeight="1"/>
  </sheetData>
  <pageMargins left="0.25" right="0.25" top="0.75" bottom="0.75" header="0.3" footer="0.3"/>
  <pageSetup paperSize="9" fitToHeight="0" orientation="portrait" horizontalDpi="1200" verticalDpi="1200" r:id="rId1"/>
  <customProperties>
    <customPr name="_pios_id" r:id="rId2"/>
  </customProperties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32E50E-EEBF-4172-9326-353D54885885}">
  <sheetPr codeName="Sheet2">
    <pageSetUpPr fitToPage="1"/>
  </sheetPr>
  <dimension ref="B2:H28"/>
  <sheetViews>
    <sheetView zoomScale="80" zoomScaleNormal="80" zoomScaleSheetLayoutView="80" workbookViewId="0">
      <selection activeCell="B2" sqref="B2"/>
    </sheetView>
  </sheetViews>
  <sheetFormatPr defaultColWidth="9.453125" defaultRowHeight="14.5"/>
  <cols>
    <col min="1" max="1" width="2.54296875" style="14" customWidth="1"/>
    <col min="2" max="2" width="21.54296875" style="14" customWidth="1"/>
    <col min="3" max="3" width="29.54296875" style="14" customWidth="1"/>
    <col min="4" max="4" width="24.453125" style="14" customWidth="1"/>
    <col min="5" max="5" width="20.54296875" style="14" customWidth="1"/>
    <col min="6" max="6" width="32.81640625" style="14" bestFit="1" customWidth="1"/>
    <col min="7" max="7" width="17.54296875" style="14" bestFit="1" customWidth="1"/>
    <col min="8" max="8" width="27.453125" style="14" bestFit="1" customWidth="1"/>
    <col min="9" max="16384" width="9.453125" style="14"/>
  </cols>
  <sheetData>
    <row r="2" spans="2:8" ht="27.75" customHeight="1">
      <c r="B2" s="1572" t="s">
        <v>0</v>
      </c>
      <c r="C2" s="1572"/>
      <c r="D2" s="1572"/>
      <c r="E2" s="1572"/>
      <c r="F2" s="1572"/>
      <c r="G2" s="1572"/>
    </row>
    <row r="3" spans="2:8" ht="128.5" customHeight="1">
      <c r="B3" s="3317" t="s">
        <v>1</v>
      </c>
      <c r="C3" s="3317"/>
      <c r="D3" s="3317"/>
      <c r="E3" s="3317"/>
      <c r="F3" s="3317"/>
      <c r="G3" s="3317"/>
    </row>
    <row r="4" spans="2:8" ht="31.5" customHeight="1">
      <c r="B4" s="3322" t="s">
        <v>2</v>
      </c>
      <c r="C4" s="3323"/>
      <c r="D4" s="3323"/>
      <c r="E4" s="3323"/>
      <c r="F4" s="3323"/>
      <c r="G4" s="3323"/>
    </row>
    <row r="5" spans="2:8" ht="23.25" customHeight="1">
      <c r="B5" s="3318" t="s">
        <v>3</v>
      </c>
      <c r="C5" s="3318"/>
      <c r="D5" s="3318"/>
      <c r="E5" s="3318"/>
      <c r="F5" s="3318"/>
      <c r="G5" s="3318"/>
    </row>
    <row r="6" spans="2:8" ht="38.25" customHeight="1">
      <c r="B6" s="3319" t="s">
        <v>3354</v>
      </c>
      <c r="C6" s="3319"/>
      <c r="D6" s="3319"/>
      <c r="E6" s="3319"/>
      <c r="F6" s="3319"/>
      <c r="G6" s="3319"/>
    </row>
    <row r="7" spans="2:8" ht="61.5" customHeight="1">
      <c r="B7" s="3324" t="s">
        <v>3387</v>
      </c>
      <c r="C7" s="3325"/>
      <c r="D7" s="3325"/>
      <c r="E7" s="3325"/>
      <c r="F7" s="3325"/>
      <c r="G7" s="3325"/>
      <c r="H7" s="3021"/>
    </row>
    <row r="8" spans="2:8" ht="25.5" customHeight="1">
      <c r="B8" s="278" t="s">
        <v>4</v>
      </c>
      <c r="C8" s="183"/>
      <c r="D8" s="183"/>
      <c r="E8" s="183"/>
      <c r="F8" s="183"/>
      <c r="G8" s="183"/>
    </row>
    <row r="9" spans="2:8" ht="18" customHeight="1">
      <c r="B9" s="185" t="s">
        <v>5</v>
      </c>
      <c r="C9" s="188"/>
      <c r="D9" s="187"/>
    </row>
    <row r="10" spans="2:8">
      <c r="B10" s="831" t="s">
        <v>6</v>
      </c>
      <c r="C10" s="832" t="s">
        <v>7</v>
      </c>
      <c r="D10" s="834" t="s">
        <v>8</v>
      </c>
      <c r="E10" s="185" t="s">
        <v>9</v>
      </c>
      <c r="F10" s="188" t="s">
        <v>10</v>
      </c>
      <c r="G10" s="277"/>
    </row>
    <row r="11" spans="2:8">
      <c r="B11" s="831" t="s">
        <v>14</v>
      </c>
      <c r="C11" s="188" t="s">
        <v>15</v>
      </c>
      <c r="D11" s="833" t="s">
        <v>16</v>
      </c>
      <c r="E11" s="184" t="s">
        <v>11</v>
      </c>
      <c r="F11" s="188" t="s">
        <v>12</v>
      </c>
      <c r="G11" s="277" t="s">
        <v>13</v>
      </c>
    </row>
    <row r="12" spans="2:8">
      <c r="B12" s="831" t="s">
        <v>2865</v>
      </c>
      <c r="C12" s="186" t="s">
        <v>2866</v>
      </c>
      <c r="D12" s="14" t="s">
        <v>2867</v>
      </c>
      <c r="E12" s="184" t="s">
        <v>17</v>
      </c>
      <c r="F12" s="186" t="s">
        <v>18</v>
      </c>
      <c r="G12" s="277" t="s">
        <v>19</v>
      </c>
    </row>
    <row r="13" spans="2:8">
      <c r="C13" s="189"/>
      <c r="D13" s="187"/>
      <c r="E13" s="187" t="s">
        <v>20</v>
      </c>
      <c r="F13" s="182" t="s">
        <v>21</v>
      </c>
      <c r="G13" s="277" t="s">
        <v>22</v>
      </c>
    </row>
    <row r="14" spans="2:8">
      <c r="C14" s="189"/>
      <c r="D14" s="187"/>
      <c r="E14" s="187" t="s">
        <v>23</v>
      </c>
      <c r="F14" s="182" t="s">
        <v>24</v>
      </c>
      <c r="G14" s="277" t="s">
        <v>25</v>
      </c>
    </row>
    <row r="15" spans="2:8">
      <c r="C15" s="189"/>
      <c r="D15" s="187"/>
      <c r="E15" s="187"/>
      <c r="F15" s="182"/>
      <c r="G15" s="277"/>
    </row>
    <row r="16" spans="2:8">
      <c r="B16" s="185" t="s">
        <v>26</v>
      </c>
      <c r="C16" s="187"/>
      <c r="D16" s="187"/>
      <c r="E16" s="185" t="s">
        <v>2355</v>
      </c>
      <c r="F16" s="182"/>
      <c r="G16" s="835"/>
    </row>
    <row r="17" spans="2:8">
      <c r="B17" s="184" t="s">
        <v>27</v>
      </c>
      <c r="C17" s="186" t="s">
        <v>28</v>
      </c>
      <c r="D17" s="831" t="s">
        <v>29</v>
      </c>
      <c r="E17" s="184" t="s">
        <v>2863</v>
      </c>
      <c r="F17" s="182" t="s">
        <v>2864</v>
      </c>
      <c r="G17" s="1555" t="s">
        <v>2868</v>
      </c>
    </row>
    <row r="18" spans="2:8" ht="17.149999999999999" customHeight="1">
      <c r="B18" s="185" t="s">
        <v>30</v>
      </c>
      <c r="C18" s="744" t="s">
        <v>31</v>
      </c>
      <c r="D18" s="276"/>
    </row>
    <row r="19" spans="2:8" ht="17.149999999999999" customHeight="1">
      <c r="B19" s="185"/>
      <c r="C19" s="186"/>
      <c r="D19" s="276"/>
      <c r="E19" s="185"/>
      <c r="F19" s="186"/>
      <c r="G19" s="187"/>
      <c r="H19" s="187"/>
    </row>
    <row r="20" spans="2:8" ht="15" customHeight="1">
      <c r="B20" s="278" t="s">
        <v>32</v>
      </c>
      <c r="C20" s="549"/>
      <c r="D20" s="549"/>
      <c r="E20" s="186"/>
      <c r="G20" s="549"/>
    </row>
    <row r="21" spans="2:8" ht="66" customHeight="1">
      <c r="B21" s="3320" t="s">
        <v>33</v>
      </c>
      <c r="C21" s="3321"/>
      <c r="D21" s="3321"/>
      <c r="E21" s="3321"/>
      <c r="F21" s="3321"/>
      <c r="G21" s="3321"/>
    </row>
    <row r="22" spans="2:8" s="550" customFormat="1" ht="33" customHeight="1">
      <c r="B22" s="3315" t="s">
        <v>34</v>
      </c>
      <c r="C22" s="3315"/>
      <c r="D22" s="3315"/>
      <c r="E22" s="3315"/>
      <c r="F22" s="3315"/>
      <c r="G22" s="3315"/>
    </row>
    <row r="23" spans="2:8" s="550" customFormat="1" ht="29.25" customHeight="1">
      <c r="B23" s="3316" t="s">
        <v>35</v>
      </c>
      <c r="C23" s="3316"/>
      <c r="D23" s="3316"/>
      <c r="E23" s="3316"/>
      <c r="F23" s="3316"/>
      <c r="G23" s="3316"/>
    </row>
    <row r="24" spans="2:8" ht="60.75" customHeight="1">
      <c r="B24" s="3314"/>
      <c r="C24" s="3314"/>
      <c r="D24" s="3314"/>
      <c r="E24" s="3314"/>
      <c r="F24" s="3314"/>
      <c r="G24" s="3314"/>
    </row>
    <row r="26" spans="2:8">
      <c r="B26" s="187"/>
      <c r="C26" s="187"/>
      <c r="D26" s="187"/>
      <c r="E26" s="187"/>
      <c r="F26" s="187"/>
      <c r="G26" s="187"/>
      <c r="H26" s="187"/>
    </row>
    <row r="27" spans="2:8">
      <c r="B27" s="187"/>
      <c r="C27" s="187"/>
      <c r="D27" s="187"/>
      <c r="E27" s="187"/>
      <c r="F27" s="187"/>
      <c r="G27" s="187"/>
      <c r="H27" s="187"/>
    </row>
    <row r="28" spans="2:8">
      <c r="B28" s="187"/>
      <c r="C28" s="187"/>
      <c r="D28" s="187"/>
      <c r="E28" s="187"/>
      <c r="F28" s="187"/>
      <c r="G28" s="187"/>
      <c r="H28" s="187"/>
    </row>
  </sheetData>
  <mergeCells count="9">
    <mergeCell ref="B24:G24"/>
    <mergeCell ref="B22:G22"/>
    <mergeCell ref="B23:G23"/>
    <mergeCell ref="B3:G3"/>
    <mergeCell ref="B5:G5"/>
    <mergeCell ref="B6:G6"/>
    <mergeCell ref="B21:G21"/>
    <mergeCell ref="B4:G4"/>
    <mergeCell ref="B7:G7"/>
  </mergeCells>
  <hyperlinks>
    <hyperlink ref="F12" r:id="rId1" xr:uid="{33A463F4-396F-436A-9072-889EF8780F11}"/>
    <hyperlink ref="B4:G4" r:id="rId2" display="www.ecat.lighting.philips.cz" xr:uid="{ACCF082D-8811-4BD1-AD38-E24ED269464C}"/>
    <hyperlink ref="B4" r:id="rId3" xr:uid="{01FCFC39-F222-4E88-8C83-34B57245F3D6}"/>
    <hyperlink ref="F11" r:id="rId4" xr:uid="{2BC9BFC1-0E84-494D-BCD9-7003A1D30C5A}"/>
    <hyperlink ref="F13" r:id="rId5" xr:uid="{7030F8EF-BB06-4642-8084-D813F989E2A0}"/>
    <hyperlink ref="C17" r:id="rId6" xr:uid="{19A3D93E-6368-4CF5-A74D-E10C62228BDD}"/>
    <hyperlink ref="F10" r:id="rId7" xr:uid="{6225FA99-B602-48C0-8F31-619950977DD3}"/>
    <hyperlink ref="C18" r:id="rId8" xr:uid="{2582DA99-4422-40E8-A13D-1EA8C546DD2B}"/>
    <hyperlink ref="C10" r:id="rId9" display="mailto:ucie.krejcirova@signify.com" xr:uid="{28923FDB-4D63-470F-B055-F106C411786F}"/>
    <hyperlink ref="C11" r:id="rId10" display="mailto:michaela.jezikova@signify.com" xr:uid="{A5705CF5-25C1-4140-9FA8-82CEBA042D96}"/>
    <hyperlink ref="F14" r:id="rId11" xr:uid="{5E6A77DA-05BB-4DC6-9A58-EFE1E0A86E3F}"/>
  </hyperlinks>
  <pageMargins left="0.25" right="0.25" top="0.75" bottom="0.75" header="0.3" footer="0.3"/>
  <pageSetup paperSize="9" scale="56" fitToHeight="0" orientation="portrait" horizontalDpi="1200" verticalDpi="1200" r:id="rId12"/>
  <customProperties>
    <customPr name="_pios_id" r:id="rId13"/>
  </customProperties>
  <drawing r:id="rId1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EDE88D-77DD-45DE-A3BD-D5FF91A9C934}">
  <sheetPr codeName="Sheet3"/>
  <dimension ref="B1:AL11"/>
  <sheetViews>
    <sheetView showGridLines="0" zoomScale="80" zoomScaleNormal="80" workbookViewId="0">
      <pane xSplit="8" ySplit="7" topLeftCell="I8" activePane="bottomRight" state="frozen"/>
      <selection pane="topRight" activeCell="I1" sqref="I1"/>
      <selection pane="bottomLeft" activeCell="A8" sqref="A8"/>
      <selection pane="bottomRight" activeCell="B3" sqref="B3"/>
    </sheetView>
  </sheetViews>
  <sheetFormatPr defaultRowHeight="14.5" outlineLevelCol="1"/>
  <cols>
    <col min="1" max="1" width="1.54296875" customWidth="1"/>
    <col min="2" max="2" width="36.54296875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201" customWidth="1" collapsed="1"/>
    <col min="11" max="11" width="15.7265625" style="201" customWidth="1"/>
    <col min="12" max="12" width="15.453125" style="201" customWidth="1"/>
    <col min="13" max="13" width="8" style="201" customWidth="1"/>
    <col min="14" max="14" width="6" style="201" customWidth="1"/>
    <col min="15" max="15" width="9.453125" style="201" customWidth="1"/>
    <col min="16" max="16" width="8.7265625" style="201"/>
    <col min="17" max="17" width="7.08984375" bestFit="1" customWidth="1"/>
    <col min="18" max="18" width="4.1796875" style="201" customWidth="1" outlineLevel="1"/>
    <col min="19" max="19" width="6.453125" style="201" customWidth="1" outlineLevel="1"/>
    <col min="20" max="20" width="28" style="201" customWidth="1" outlineLevel="1"/>
    <col min="21" max="21" width="11" style="201" customWidth="1" outlineLevel="1"/>
    <col min="22" max="22" width="16.36328125" style="201" customWidth="1" outlineLevel="1"/>
    <col min="23" max="24" width="9.54296875" style="201" customWidth="1" outlineLevel="1"/>
    <col min="25" max="25" width="8.7265625" style="201" customWidth="1" outlineLevel="1"/>
    <col min="26" max="26" width="8.81640625" style="201" customWidth="1" outlineLevel="1"/>
    <col min="27" max="27" width="8.7265625" style="201" customWidth="1" outlineLevel="1"/>
    <col min="28" max="28" width="10.1796875" style="201" customWidth="1" outlineLevel="1"/>
    <col min="29" max="29" width="11" style="201" customWidth="1" outlineLevel="1"/>
    <col min="30" max="30" width="8.7265625" style="201" customWidth="1" outlineLevel="1"/>
    <col min="31" max="31" width="9.26953125" style="201" customWidth="1" outlineLevel="1"/>
    <col min="32" max="32" width="6.54296875" style="201" customWidth="1" outlineLevel="1"/>
    <col min="33" max="33" width="7.453125" style="201" customWidth="1" outlineLevel="1"/>
  </cols>
  <sheetData>
    <row r="1" spans="2:38">
      <c r="I1" s="1568"/>
      <c r="J1" s="1812" t="s">
        <v>3103</v>
      </c>
      <c r="K1" s="953" t="s">
        <v>3688</v>
      </c>
      <c r="R1" s="3250"/>
      <c r="S1" s="3250"/>
      <c r="T1" s="3250"/>
      <c r="U1" s="3250"/>
      <c r="V1" s="3250"/>
      <c r="W1" s="3250"/>
      <c r="X1" s="3250"/>
      <c r="Y1" s="3250"/>
      <c r="Z1" s="3250"/>
      <c r="AA1" s="3250"/>
      <c r="AB1" s="3250"/>
      <c r="AC1" s="3250"/>
      <c r="AD1" s="3250"/>
      <c r="AE1" s="3250"/>
      <c r="AF1" s="3250"/>
      <c r="AG1" s="3250"/>
      <c r="AH1" s="1812" t="s">
        <v>3102</v>
      </c>
      <c r="AI1" s="1568"/>
      <c r="AJ1" s="1568"/>
      <c r="AK1" s="1568"/>
      <c r="AL1" s="953" t="s">
        <v>3689</v>
      </c>
    </row>
    <row r="2" spans="2:38">
      <c r="J2"/>
      <c r="K2"/>
    </row>
    <row r="3" spans="2:38" ht="33" customHeight="1">
      <c r="B3" s="1572" t="s">
        <v>43</v>
      </c>
      <c r="C3" s="1572"/>
      <c r="D3" s="1572"/>
      <c r="E3" s="1572"/>
      <c r="F3" s="1572"/>
      <c r="G3" s="1572"/>
      <c r="H3" s="1572"/>
      <c r="I3" s="1573"/>
      <c r="J3" s="1572"/>
      <c r="K3" s="1572"/>
      <c r="L3" s="1817"/>
      <c r="M3" s="1817"/>
      <c r="N3" s="1817"/>
      <c r="O3" s="3250"/>
      <c r="P3" s="1817"/>
      <c r="Q3" s="1568"/>
      <c r="R3" s="3250"/>
      <c r="S3" s="3250"/>
      <c r="T3" s="3250"/>
      <c r="U3" s="3250"/>
      <c r="V3" s="3250"/>
      <c r="W3" s="3250"/>
      <c r="X3" s="3250"/>
      <c r="Y3" s="3250"/>
      <c r="Z3" s="3250"/>
      <c r="AA3" s="3250"/>
      <c r="AB3" s="3250"/>
      <c r="AC3" s="3250"/>
      <c r="AD3" s="3250"/>
      <c r="AE3" s="1817"/>
      <c r="AF3" s="3250"/>
      <c r="AG3" s="3250"/>
    </row>
    <row r="4" spans="2:38">
      <c r="J4"/>
      <c r="K4"/>
    </row>
    <row r="5" spans="2:38" ht="23">
      <c r="G5" s="1569" t="str">
        <f>HYPERLINK("#OBSAH","OBSAH")</f>
        <v>OBSAH</v>
      </c>
      <c r="J5"/>
      <c r="K5"/>
    </row>
    <row r="6" spans="2:38">
      <c r="J6"/>
      <c r="K6"/>
    </row>
    <row r="7" spans="2:38" ht="29" customHeight="1">
      <c r="B7" s="3066" t="s">
        <v>2875</v>
      </c>
      <c r="C7" s="3067" t="s">
        <v>2871</v>
      </c>
      <c r="D7" s="3068"/>
      <c r="E7" s="3069"/>
      <c r="F7" s="3066" t="s">
        <v>36</v>
      </c>
      <c r="G7" s="3066" t="s">
        <v>2124</v>
      </c>
      <c r="H7" s="3066" t="s">
        <v>45</v>
      </c>
      <c r="I7" s="3066" t="s">
        <v>46</v>
      </c>
      <c r="J7" s="3070" t="s">
        <v>3315</v>
      </c>
      <c r="K7" s="3071" t="s">
        <v>1885</v>
      </c>
      <c r="L7" s="3070" t="s">
        <v>3316</v>
      </c>
      <c r="M7" s="3072" t="s">
        <v>3317</v>
      </c>
      <c r="N7" s="3073" t="s">
        <v>3318</v>
      </c>
      <c r="O7" s="3073" t="s">
        <v>2126</v>
      </c>
      <c r="P7" s="3074" t="s">
        <v>3319</v>
      </c>
      <c r="Q7" s="3075" t="s">
        <v>2127</v>
      </c>
      <c r="R7" s="3070" t="s">
        <v>48</v>
      </c>
      <c r="S7" s="3070" t="s">
        <v>49</v>
      </c>
      <c r="T7" s="3075" t="s">
        <v>155</v>
      </c>
      <c r="U7" s="3076" t="s">
        <v>118</v>
      </c>
      <c r="V7" s="3070" t="s">
        <v>3320</v>
      </c>
      <c r="W7" s="3072" t="s">
        <v>3321</v>
      </c>
      <c r="X7" s="3072" t="s">
        <v>3328</v>
      </c>
      <c r="Y7" s="3076" t="s">
        <v>3325</v>
      </c>
      <c r="Z7" s="3076" t="s">
        <v>1797</v>
      </c>
      <c r="AA7" s="3076" t="s">
        <v>3322</v>
      </c>
      <c r="AB7" s="3076" t="s">
        <v>165</v>
      </c>
      <c r="AC7" s="3077" t="s">
        <v>3323</v>
      </c>
      <c r="AD7" s="3312" t="s">
        <v>119</v>
      </c>
      <c r="AE7" s="3073" t="s">
        <v>3324</v>
      </c>
      <c r="AF7" s="3312" t="s">
        <v>2125</v>
      </c>
      <c r="AG7" s="3072" t="s">
        <v>1783</v>
      </c>
    </row>
    <row r="9" spans="2:38">
      <c r="B9" s="531" t="s">
        <v>2892</v>
      </c>
      <c r="C9" s="1576" t="s">
        <v>2870</v>
      </c>
      <c r="D9" s="1576" t="s">
        <v>2274</v>
      </c>
      <c r="E9" s="1577"/>
      <c r="F9" s="95">
        <v>929004604802</v>
      </c>
      <c r="G9" s="95">
        <v>8721103064172</v>
      </c>
      <c r="H9" s="614" t="s">
        <v>3358</v>
      </c>
      <c r="I9" s="614"/>
      <c r="J9" s="336">
        <v>20</v>
      </c>
      <c r="K9" s="1131">
        <v>2050</v>
      </c>
      <c r="L9" s="2548" t="s">
        <v>79</v>
      </c>
      <c r="M9" s="280">
        <v>15000</v>
      </c>
      <c r="N9" s="319">
        <v>1</v>
      </c>
      <c r="O9" s="2548" t="s">
        <v>127</v>
      </c>
      <c r="P9" s="2407">
        <v>210</v>
      </c>
      <c r="Q9" s="518" t="s">
        <v>2405</v>
      </c>
      <c r="R9" s="2549" t="s">
        <v>54</v>
      </c>
      <c r="S9" s="2548"/>
      <c r="T9" s="2548" t="s">
        <v>3355</v>
      </c>
      <c r="U9" s="2548" t="s">
        <v>121</v>
      </c>
      <c r="V9" s="2548" t="s">
        <v>158</v>
      </c>
      <c r="W9" s="2458" t="s">
        <v>210</v>
      </c>
      <c r="X9" s="2458">
        <v>102</v>
      </c>
      <c r="Y9" s="338">
        <v>70</v>
      </c>
      <c r="Z9" s="338"/>
      <c r="AA9" s="338">
        <v>122</v>
      </c>
      <c r="AB9" s="2548" t="s">
        <v>122</v>
      </c>
      <c r="AC9" s="319">
        <v>80</v>
      </c>
      <c r="AD9" s="338">
        <v>2364482</v>
      </c>
      <c r="AE9" s="2658">
        <v>4</v>
      </c>
      <c r="AF9" s="338">
        <v>6</v>
      </c>
      <c r="AG9" s="2550" t="s">
        <v>122</v>
      </c>
    </row>
    <row r="10" spans="2:38">
      <c r="B10" s="123"/>
      <c r="C10" s="569" t="s">
        <v>2870</v>
      </c>
      <c r="D10" s="569" t="s">
        <v>2274</v>
      </c>
      <c r="E10" s="1578"/>
      <c r="F10" s="94">
        <v>929004605202</v>
      </c>
      <c r="G10" s="94">
        <v>8721103064257</v>
      </c>
      <c r="H10" s="100" t="s">
        <v>3356</v>
      </c>
      <c r="I10" s="100"/>
      <c r="J10" s="334">
        <v>30</v>
      </c>
      <c r="K10" s="1127">
        <v>3200</v>
      </c>
      <c r="L10" s="318" t="s">
        <v>79</v>
      </c>
      <c r="M10" s="282">
        <v>15000</v>
      </c>
      <c r="N10" s="299">
        <v>1</v>
      </c>
      <c r="O10" s="318" t="s">
        <v>127</v>
      </c>
      <c r="P10" s="989">
        <v>320</v>
      </c>
      <c r="Q10" s="518" t="s">
        <v>2405</v>
      </c>
      <c r="R10" s="2025" t="s">
        <v>54</v>
      </c>
      <c r="S10" s="318"/>
      <c r="T10" s="318" t="s">
        <v>1416</v>
      </c>
      <c r="U10" s="318" t="s">
        <v>121</v>
      </c>
      <c r="V10" s="318" t="s">
        <v>158</v>
      </c>
      <c r="W10" s="301" t="s">
        <v>210</v>
      </c>
      <c r="X10" s="301">
        <v>106</v>
      </c>
      <c r="Y10" s="281">
        <v>100</v>
      </c>
      <c r="Z10" s="281"/>
      <c r="AA10" s="281">
        <v>171</v>
      </c>
      <c r="AB10" s="318" t="s">
        <v>122</v>
      </c>
      <c r="AC10" s="299">
        <v>80</v>
      </c>
      <c r="AD10" s="281">
        <v>2364476</v>
      </c>
      <c r="AE10" s="2659">
        <v>4</v>
      </c>
      <c r="AF10" s="330">
        <v>6</v>
      </c>
      <c r="AG10" s="2026" t="s">
        <v>122</v>
      </c>
    </row>
    <row r="11" spans="2:38">
      <c r="B11" s="124"/>
      <c r="C11" s="855" t="s">
        <v>2870</v>
      </c>
      <c r="D11" s="855" t="s">
        <v>2274</v>
      </c>
      <c r="E11" s="1599"/>
      <c r="F11" s="200">
        <v>929004605402</v>
      </c>
      <c r="G11" s="200">
        <v>8721103064295</v>
      </c>
      <c r="H11" s="258" t="s">
        <v>3357</v>
      </c>
      <c r="I11" s="258"/>
      <c r="J11" s="441">
        <v>40</v>
      </c>
      <c r="K11" s="1129">
        <v>4300</v>
      </c>
      <c r="L11" s="1823" t="s">
        <v>79</v>
      </c>
      <c r="M11" s="284">
        <v>15000</v>
      </c>
      <c r="N11" s="490">
        <v>1</v>
      </c>
      <c r="O11" s="1823" t="s">
        <v>127</v>
      </c>
      <c r="P11" s="2408">
        <v>430</v>
      </c>
      <c r="Q11" s="518" t="s">
        <v>2405</v>
      </c>
      <c r="R11" s="2039" t="s">
        <v>54</v>
      </c>
      <c r="S11" s="1823"/>
      <c r="T11" s="1823" t="s">
        <v>1455</v>
      </c>
      <c r="U11" s="1823" t="s">
        <v>121</v>
      </c>
      <c r="V11" s="1823" t="s">
        <v>158</v>
      </c>
      <c r="W11" s="294" t="s">
        <v>210</v>
      </c>
      <c r="X11" s="294">
        <v>107</v>
      </c>
      <c r="Y11" s="283">
        <v>119</v>
      </c>
      <c r="Z11" s="283"/>
      <c r="AA11" s="283">
        <v>195</v>
      </c>
      <c r="AB11" s="1823" t="s">
        <v>122</v>
      </c>
      <c r="AC11" s="490">
        <v>80</v>
      </c>
      <c r="AD11" s="283">
        <v>2364483</v>
      </c>
      <c r="AE11" s="2660">
        <v>4</v>
      </c>
      <c r="AF11" s="463">
        <v>6</v>
      </c>
      <c r="AG11" s="2040" t="s">
        <v>122</v>
      </c>
    </row>
  </sheetData>
  <hyperlinks>
    <hyperlink ref="C9" r:id="rId1" xr:uid="{AA035664-466E-4733-A4A7-361789D79285}"/>
    <hyperlink ref="C10" r:id="rId2" xr:uid="{9318677B-4217-4AD2-B7B2-28BE6ED25F9C}"/>
    <hyperlink ref="C11" r:id="rId3" xr:uid="{FAE016D7-9807-4ACC-BC15-7656DBD0871F}"/>
    <hyperlink ref="D9" r:id="rId4" xr:uid="{CBB8168F-1BB1-4245-9F24-5D49BBF0BBA5}"/>
    <hyperlink ref="D10" r:id="rId5" xr:uid="{8D039BC2-C212-4283-A9A4-C94906661D10}"/>
    <hyperlink ref="D11" r:id="rId6" xr:uid="{51BE4783-72D9-4F0B-A099-8B25D1357DF2}"/>
  </hyperlinks>
  <pageMargins left="0.7" right="0.7" top="0.75" bottom="0.75" header="0.3" footer="0.3"/>
  <drawing r:id="rId7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5F180B-13AC-4C13-AC94-CDC2EDDC5DCE}">
  <sheetPr codeName="Sheet4"/>
  <dimension ref="B1:AL83"/>
  <sheetViews>
    <sheetView showGridLines="0" zoomScale="80" zoomScaleNormal="80" workbookViewId="0">
      <pane xSplit="8" ySplit="7" topLeftCell="J8" activePane="bottomRight" state="frozen"/>
      <selection pane="topRight" activeCell="I1" sqref="I1"/>
      <selection pane="bottomLeft" activeCell="A8" sqref="A8"/>
      <selection pane="bottomRight" activeCell="B3" sqref="B3"/>
    </sheetView>
  </sheetViews>
  <sheetFormatPr defaultRowHeight="14.5" outlineLevelCol="1"/>
  <cols>
    <col min="1" max="1" width="1.54296875" customWidth="1"/>
    <col min="2" max="2" width="36.54296875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201" customWidth="1" collapsed="1"/>
    <col min="11" max="11" width="15.7265625" style="201" customWidth="1"/>
    <col min="12" max="12" width="15.453125" style="201" customWidth="1"/>
    <col min="13" max="13" width="8" style="201" customWidth="1"/>
    <col min="14" max="14" width="6" style="201" customWidth="1"/>
    <col min="15" max="15" width="9.453125" style="201" customWidth="1"/>
    <col min="16" max="16" width="8.7265625" style="201"/>
    <col min="17" max="17" width="7.08984375" bestFit="1" customWidth="1"/>
    <col min="18" max="18" width="4.1796875" style="201" hidden="1" customWidth="1" outlineLevel="1"/>
    <col min="19" max="19" width="6.453125" style="201" hidden="1" customWidth="1" outlineLevel="1"/>
    <col min="20" max="20" width="28" style="201" hidden="1" customWidth="1" outlineLevel="1"/>
    <col min="21" max="21" width="11" style="201" hidden="1" customWidth="1" outlineLevel="1"/>
    <col min="22" max="22" width="16.36328125" style="201" hidden="1" customWidth="1" outlineLevel="1"/>
    <col min="23" max="24" width="9.54296875" style="201" hidden="1" customWidth="1" outlineLevel="1"/>
    <col min="25" max="25" width="8.7265625" style="201" hidden="1" customWidth="1" outlineLevel="1"/>
    <col min="26" max="26" width="8.81640625" style="201" hidden="1" customWidth="1" outlineLevel="1"/>
    <col min="27" max="27" width="8.7265625" style="201" hidden="1" customWidth="1" outlineLevel="1"/>
    <col min="28" max="28" width="10.1796875" style="201" hidden="1" customWidth="1" outlineLevel="1"/>
    <col min="29" max="29" width="11" style="201" hidden="1" customWidth="1" outlineLevel="1"/>
    <col min="30" max="30" width="8.7265625" style="201" hidden="1" customWidth="1" outlineLevel="1"/>
    <col min="31" max="31" width="9.26953125" style="201" hidden="1" customWidth="1" outlineLevel="1"/>
    <col min="32" max="32" width="6.54296875" style="201" hidden="1" customWidth="1" outlineLevel="1"/>
    <col min="33" max="33" width="7.453125" style="201" hidden="1" customWidth="1" outlineLevel="1"/>
    <col min="34" max="34" width="8.7265625" collapsed="1"/>
  </cols>
  <sheetData>
    <row r="1" spans="2:38">
      <c r="I1" s="1568"/>
      <c r="J1" s="1812" t="s">
        <v>3103</v>
      </c>
      <c r="K1" s="953" t="s">
        <v>3688</v>
      </c>
      <c r="R1" s="3250"/>
      <c r="S1" s="3250"/>
      <c r="T1" s="3250"/>
      <c r="U1" s="3250"/>
      <c r="V1" s="3250"/>
      <c r="W1" s="3250"/>
      <c r="X1" s="3250"/>
      <c r="Y1" s="3250"/>
      <c r="Z1" s="3250"/>
      <c r="AA1" s="3250"/>
      <c r="AB1" s="3250"/>
      <c r="AC1" s="3250"/>
      <c r="AD1" s="3250"/>
      <c r="AE1" s="3250"/>
      <c r="AF1" s="3250"/>
      <c r="AG1" s="3250"/>
      <c r="AH1" s="1812" t="s">
        <v>3102</v>
      </c>
      <c r="AI1" s="1568"/>
      <c r="AJ1" s="1568"/>
      <c r="AK1" s="1568"/>
      <c r="AL1" s="953" t="s">
        <v>3689</v>
      </c>
    </row>
    <row r="2" spans="2:38">
      <c r="J2"/>
      <c r="K2"/>
    </row>
    <row r="3" spans="2:38" ht="33" customHeight="1">
      <c r="B3" s="1572" t="s">
        <v>187</v>
      </c>
      <c r="C3" s="1572"/>
      <c r="D3" s="1572"/>
      <c r="E3" s="1572"/>
      <c r="F3" s="1572"/>
      <c r="G3" s="1572"/>
      <c r="H3" s="1572"/>
      <c r="I3" s="1573"/>
      <c r="J3" s="1572"/>
      <c r="K3" s="1572"/>
      <c r="L3" s="1817"/>
      <c r="M3" s="1817"/>
      <c r="N3" s="1817"/>
      <c r="O3" s="3250"/>
      <c r="P3" s="1817"/>
      <c r="Q3" s="1568"/>
      <c r="R3" s="3250"/>
      <c r="S3" s="3250"/>
      <c r="T3" s="3250"/>
      <c r="U3" s="3250"/>
      <c r="V3" s="3250"/>
      <c r="W3" s="3250"/>
      <c r="X3" s="3250"/>
      <c r="Y3" s="3250"/>
      <c r="Z3" s="3250"/>
      <c r="AA3" s="3250"/>
      <c r="AB3" s="3250"/>
      <c r="AC3" s="3250"/>
      <c r="AD3" s="3250"/>
      <c r="AE3" s="1817"/>
      <c r="AF3" s="3250"/>
      <c r="AG3" s="3250"/>
    </row>
    <row r="4" spans="2:38">
      <c r="J4"/>
      <c r="K4"/>
    </row>
    <row r="5" spans="2:38" ht="24.5" customHeight="1">
      <c r="G5" s="1569" t="str">
        <f>HYPERLINK("#OBSAH","OBSAH")</f>
        <v>OBSAH</v>
      </c>
      <c r="J5"/>
      <c r="K5"/>
    </row>
    <row r="6" spans="2:38">
      <c r="J6"/>
      <c r="K6"/>
    </row>
    <row r="7" spans="2:38" ht="29" customHeight="1">
      <c r="B7" s="3066" t="s">
        <v>2875</v>
      </c>
      <c r="C7" s="3067" t="s">
        <v>2871</v>
      </c>
      <c r="D7" s="3068"/>
      <c r="E7" s="3069"/>
      <c r="F7" s="3066" t="s">
        <v>36</v>
      </c>
      <c r="G7" s="3066" t="s">
        <v>2124</v>
      </c>
      <c r="H7" s="3066" t="s">
        <v>45</v>
      </c>
      <c r="I7" s="3066" t="s">
        <v>46</v>
      </c>
      <c r="J7" s="3070" t="s">
        <v>3315</v>
      </c>
      <c r="K7" s="3071" t="s">
        <v>1885</v>
      </c>
      <c r="L7" s="3070" t="s">
        <v>3316</v>
      </c>
      <c r="M7" s="3072" t="s">
        <v>3317</v>
      </c>
      <c r="N7" s="3073" t="s">
        <v>3318</v>
      </c>
      <c r="O7" s="3073" t="s">
        <v>2126</v>
      </c>
      <c r="P7" s="3074" t="s">
        <v>3319</v>
      </c>
      <c r="Q7" s="3075" t="s">
        <v>2127</v>
      </c>
      <c r="R7" s="3070" t="s">
        <v>48</v>
      </c>
      <c r="S7" s="3070" t="s">
        <v>49</v>
      </c>
      <c r="T7" s="3075" t="s">
        <v>155</v>
      </c>
      <c r="U7" s="3076" t="s">
        <v>118</v>
      </c>
      <c r="V7" s="3070" t="s">
        <v>3320</v>
      </c>
      <c r="W7" s="3072" t="s">
        <v>3321</v>
      </c>
      <c r="X7" s="3072" t="s">
        <v>3328</v>
      </c>
      <c r="Y7" s="3078" t="s">
        <v>3325</v>
      </c>
      <c r="Z7" s="3078" t="s">
        <v>1797</v>
      </c>
      <c r="AA7" s="3076" t="s">
        <v>3322</v>
      </c>
      <c r="AB7" s="3076" t="s">
        <v>165</v>
      </c>
      <c r="AC7" s="3077" t="s">
        <v>3323</v>
      </c>
      <c r="AD7" s="3312" t="s">
        <v>119</v>
      </c>
      <c r="AE7" s="3073" t="s">
        <v>3324</v>
      </c>
      <c r="AF7" s="3313" t="s">
        <v>2125</v>
      </c>
      <c r="AG7" s="3072" t="s">
        <v>1783</v>
      </c>
    </row>
    <row r="8" spans="2:38">
      <c r="AD8" s="612"/>
    </row>
    <row r="9" spans="2:38">
      <c r="B9" s="517" t="s">
        <v>570</v>
      </c>
      <c r="C9" s="3079" t="s">
        <v>2870</v>
      </c>
      <c r="D9" s="1576" t="s">
        <v>2274</v>
      </c>
      <c r="E9" s="1577" t="s">
        <v>2873</v>
      </c>
      <c r="F9" s="1551">
        <v>929003165432</v>
      </c>
      <c r="G9" s="203">
        <v>8719514354005</v>
      </c>
      <c r="H9" s="30" t="s">
        <v>574</v>
      </c>
      <c r="I9" s="115" t="s">
        <v>572</v>
      </c>
      <c r="J9" s="392">
        <v>12</v>
      </c>
      <c r="K9" s="1131">
        <v>1200</v>
      </c>
      <c r="L9" s="392" t="s">
        <v>53</v>
      </c>
      <c r="M9" s="431">
        <v>50000</v>
      </c>
      <c r="N9" s="516">
        <v>5</v>
      </c>
      <c r="O9" s="392"/>
      <c r="P9" s="1404">
        <v>375</v>
      </c>
      <c r="Q9" s="518"/>
      <c r="R9" s="1866" t="s">
        <v>573</v>
      </c>
      <c r="S9" s="392" t="s">
        <v>3178</v>
      </c>
      <c r="T9" s="392" t="s">
        <v>3124</v>
      </c>
      <c r="U9" s="392"/>
      <c r="V9" s="392" t="s">
        <v>131</v>
      </c>
      <c r="W9" s="370" t="s">
        <v>210</v>
      </c>
      <c r="X9" s="370">
        <v>100</v>
      </c>
      <c r="Y9" s="410">
        <v>170</v>
      </c>
      <c r="Z9" s="410">
        <v>170</v>
      </c>
      <c r="AA9" s="410">
        <v>82</v>
      </c>
      <c r="AB9" s="392" t="s">
        <v>122</v>
      </c>
      <c r="AC9" s="529">
        <v>80</v>
      </c>
      <c r="AD9" s="410"/>
      <c r="AE9" s="2634">
        <v>1</v>
      </c>
      <c r="AF9" s="410">
        <v>1</v>
      </c>
      <c r="AG9" s="1867" t="s">
        <v>122</v>
      </c>
    </row>
    <row r="10" spans="2:38">
      <c r="B10" s="129"/>
      <c r="C10" s="3080" t="s">
        <v>2870</v>
      </c>
      <c r="D10" s="916" t="s">
        <v>2274</v>
      </c>
      <c r="E10" s="1579" t="s">
        <v>2873</v>
      </c>
      <c r="F10" s="2848">
        <v>929003165632</v>
      </c>
      <c r="G10" s="230">
        <v>8719514354043</v>
      </c>
      <c r="H10" s="174" t="s">
        <v>577</v>
      </c>
      <c r="I10" s="57" t="s">
        <v>576</v>
      </c>
      <c r="J10" s="856">
        <v>24</v>
      </c>
      <c r="K10" s="1129">
        <v>2400</v>
      </c>
      <c r="L10" s="441" t="s">
        <v>53</v>
      </c>
      <c r="M10" s="439">
        <v>50000</v>
      </c>
      <c r="N10" s="597">
        <v>5</v>
      </c>
      <c r="O10" s="441"/>
      <c r="P10" s="1403">
        <v>645</v>
      </c>
      <c r="Q10" s="518"/>
      <c r="R10" s="1872" t="s">
        <v>573</v>
      </c>
      <c r="S10" s="441" t="s">
        <v>3178</v>
      </c>
      <c r="T10" s="441" t="s">
        <v>3125</v>
      </c>
      <c r="U10" s="441"/>
      <c r="V10" s="441" t="s">
        <v>131</v>
      </c>
      <c r="W10" s="294" t="s">
        <v>210</v>
      </c>
      <c r="X10" s="294">
        <v>100</v>
      </c>
      <c r="Y10" s="283">
        <v>225</v>
      </c>
      <c r="Z10" s="283">
        <v>225</v>
      </c>
      <c r="AA10" s="283">
        <v>100</v>
      </c>
      <c r="AB10" s="441" t="s">
        <v>122</v>
      </c>
      <c r="AC10" s="2459">
        <v>80</v>
      </c>
      <c r="AD10" s="283"/>
      <c r="AE10" s="2611">
        <v>4</v>
      </c>
      <c r="AF10" s="283">
        <v>1</v>
      </c>
      <c r="AG10" s="1873" t="s">
        <v>122</v>
      </c>
    </row>
    <row r="12" spans="2:38">
      <c r="B12" s="517" t="s">
        <v>2791</v>
      </c>
      <c r="C12" s="1576" t="s">
        <v>2870</v>
      </c>
      <c r="D12" s="1576" t="s">
        <v>2274</v>
      </c>
      <c r="E12" s="1577" t="s">
        <v>2873</v>
      </c>
      <c r="F12" s="2868">
        <v>911401806180</v>
      </c>
      <c r="G12" s="1601">
        <v>8710163339498</v>
      </c>
      <c r="H12" s="3085" t="s">
        <v>592</v>
      </c>
      <c r="I12" s="1030" t="s">
        <v>590</v>
      </c>
      <c r="J12" s="1031">
        <v>21</v>
      </c>
      <c r="K12" s="1720">
        <v>2100</v>
      </c>
      <c r="L12" s="1031" t="s">
        <v>79</v>
      </c>
      <c r="M12" s="1720">
        <v>50000</v>
      </c>
      <c r="N12" s="1064">
        <v>5</v>
      </c>
      <c r="O12" s="1031"/>
      <c r="P12" s="2394">
        <v>795</v>
      </c>
      <c r="Q12" s="518"/>
      <c r="R12" s="1904" t="s">
        <v>54</v>
      </c>
      <c r="S12" s="1031" t="s">
        <v>3179</v>
      </c>
      <c r="T12" s="1031" t="s">
        <v>3125</v>
      </c>
      <c r="U12" s="1031"/>
      <c r="V12" s="1031" t="s">
        <v>158</v>
      </c>
      <c r="W12" s="1062" t="s">
        <v>210</v>
      </c>
      <c r="X12" s="1062">
        <v>100</v>
      </c>
      <c r="Y12" s="1064">
        <v>217</v>
      </c>
      <c r="Z12" s="1064">
        <v>217</v>
      </c>
      <c r="AA12" s="1064">
        <v>28</v>
      </c>
      <c r="AB12" s="1031" t="s">
        <v>122</v>
      </c>
      <c r="AC12" s="1062" t="s">
        <v>3227</v>
      </c>
      <c r="AD12" s="1064"/>
      <c r="AE12" s="2625">
        <v>1</v>
      </c>
      <c r="AF12" s="1064">
        <v>1</v>
      </c>
      <c r="AG12" s="1905" t="s">
        <v>122</v>
      </c>
    </row>
    <row r="13" spans="2:38">
      <c r="B13" s="2799"/>
      <c r="C13" s="569" t="s">
        <v>2870</v>
      </c>
      <c r="D13" s="569" t="s">
        <v>2274</v>
      </c>
      <c r="E13" s="1578" t="s">
        <v>2873</v>
      </c>
      <c r="F13" s="2857">
        <v>911401806280</v>
      </c>
      <c r="G13" s="1045">
        <v>8710163339504</v>
      </c>
      <c r="H13" s="952" t="s">
        <v>593</v>
      </c>
      <c r="I13" s="1028" t="s">
        <v>590</v>
      </c>
      <c r="J13" s="1021">
        <v>21</v>
      </c>
      <c r="K13" s="530">
        <v>2100</v>
      </c>
      <c r="L13" s="1021" t="s">
        <v>53</v>
      </c>
      <c r="M13" s="3261">
        <v>50000</v>
      </c>
      <c r="N13" s="942">
        <v>5</v>
      </c>
      <c r="O13" s="1021"/>
      <c r="P13" s="1400">
        <v>795</v>
      </c>
      <c r="Q13" s="518"/>
      <c r="R13" s="1882" t="s">
        <v>54</v>
      </c>
      <c r="S13" s="1021" t="s">
        <v>3179</v>
      </c>
      <c r="T13" s="1021" t="s">
        <v>3125</v>
      </c>
      <c r="U13" s="1021"/>
      <c r="V13" s="1021" t="s">
        <v>131</v>
      </c>
      <c r="W13" s="519" t="s">
        <v>210</v>
      </c>
      <c r="X13" s="519">
        <v>100</v>
      </c>
      <c r="Y13" s="942">
        <v>217</v>
      </c>
      <c r="Z13" s="942">
        <v>217</v>
      </c>
      <c r="AA13" s="942">
        <v>28</v>
      </c>
      <c r="AB13" s="1021" t="s">
        <v>122</v>
      </c>
      <c r="AC13" s="519" t="s">
        <v>3227</v>
      </c>
      <c r="AD13" s="942"/>
      <c r="AE13" s="2620">
        <v>1</v>
      </c>
      <c r="AF13" s="942">
        <v>1</v>
      </c>
      <c r="AG13" s="1883" t="s">
        <v>122</v>
      </c>
    </row>
    <row r="14" spans="2:38">
      <c r="B14" s="1417"/>
      <c r="C14" s="3081" t="s">
        <v>2870</v>
      </c>
      <c r="D14" s="1487" t="s">
        <v>2274</v>
      </c>
      <c r="E14" s="1617" t="s">
        <v>2873</v>
      </c>
      <c r="F14" s="3082">
        <v>911401806380</v>
      </c>
      <c r="G14" s="3083">
        <v>8710163339511</v>
      </c>
      <c r="H14" s="3084" t="s">
        <v>594</v>
      </c>
      <c r="I14" s="1746" t="s">
        <v>595</v>
      </c>
      <c r="J14" s="1747">
        <v>11</v>
      </c>
      <c r="K14" s="1704">
        <v>1100</v>
      </c>
      <c r="L14" s="1747" t="s">
        <v>79</v>
      </c>
      <c r="M14" s="1704">
        <v>50000</v>
      </c>
      <c r="N14" s="2354">
        <v>5</v>
      </c>
      <c r="O14" s="1747"/>
      <c r="P14" s="2429">
        <v>990</v>
      </c>
      <c r="Q14" s="518"/>
      <c r="R14" s="2250" t="s">
        <v>54</v>
      </c>
      <c r="S14" s="1747" t="s">
        <v>3179</v>
      </c>
      <c r="T14" s="1747" t="s">
        <v>3124</v>
      </c>
      <c r="U14" s="1747"/>
      <c r="V14" s="1747" t="s">
        <v>158</v>
      </c>
      <c r="W14" s="1769" t="s">
        <v>210</v>
      </c>
      <c r="X14" s="1769">
        <v>100</v>
      </c>
      <c r="Y14" s="2354">
        <v>168</v>
      </c>
      <c r="Z14" s="2354">
        <v>168</v>
      </c>
      <c r="AA14" s="2354">
        <v>50</v>
      </c>
      <c r="AB14" s="1747" t="s">
        <v>122</v>
      </c>
      <c r="AC14" s="1769" t="s">
        <v>3227</v>
      </c>
      <c r="AD14" s="2354"/>
      <c r="AE14" s="2761">
        <v>4</v>
      </c>
      <c r="AF14" s="2354">
        <v>1</v>
      </c>
      <c r="AG14" s="2281" t="s">
        <v>122</v>
      </c>
    </row>
    <row r="15" spans="2:38">
      <c r="B15" s="573" t="s">
        <v>3683</v>
      </c>
      <c r="C15" s="1576" t="s">
        <v>2870</v>
      </c>
      <c r="D15" s="1576" t="s">
        <v>2274</v>
      </c>
      <c r="E15" s="1577" t="s">
        <v>2873</v>
      </c>
      <c r="F15" s="2868">
        <v>929002669832</v>
      </c>
      <c r="G15" s="1601">
        <v>8719514331211</v>
      </c>
      <c r="H15" s="3086" t="s">
        <v>601</v>
      </c>
      <c r="I15" s="1030" t="s">
        <v>600</v>
      </c>
      <c r="J15" s="1031">
        <v>6</v>
      </c>
      <c r="K15" s="1720">
        <v>500</v>
      </c>
      <c r="L15" s="1031" t="s">
        <v>53</v>
      </c>
      <c r="M15" s="1720">
        <v>35000</v>
      </c>
      <c r="N15" s="1064">
        <v>5</v>
      </c>
      <c r="O15" s="1031"/>
      <c r="P15" s="2394">
        <v>350</v>
      </c>
      <c r="Q15" s="518"/>
      <c r="R15" s="1904" t="s">
        <v>54</v>
      </c>
      <c r="S15" s="1031" t="s">
        <v>113</v>
      </c>
      <c r="T15" s="1031" t="s">
        <v>3128</v>
      </c>
      <c r="U15" s="1031"/>
      <c r="V15" s="1031" t="s">
        <v>131</v>
      </c>
      <c r="W15" s="1062" t="s">
        <v>210</v>
      </c>
      <c r="X15" s="1062">
        <v>83</v>
      </c>
      <c r="Y15" s="1064">
        <v>75</v>
      </c>
      <c r="Z15" s="1064">
        <v>75</v>
      </c>
      <c r="AA15" s="1064">
        <v>55</v>
      </c>
      <c r="AB15" s="1031" t="s">
        <v>143</v>
      </c>
      <c r="AC15" s="1062">
        <v>80</v>
      </c>
      <c r="AD15" s="1064"/>
      <c r="AE15" s="2625">
        <v>0.5</v>
      </c>
      <c r="AF15" s="1064">
        <v>1</v>
      </c>
      <c r="AG15" s="1905" t="s">
        <v>122</v>
      </c>
    </row>
    <row r="16" spans="2:38">
      <c r="B16" s="137" t="s">
        <v>2834</v>
      </c>
      <c r="C16" s="855" t="s">
        <v>2870</v>
      </c>
      <c r="D16" s="855" t="s">
        <v>2274</v>
      </c>
      <c r="E16" s="1599" t="s">
        <v>2873</v>
      </c>
      <c r="F16" s="55">
        <v>929002670032</v>
      </c>
      <c r="G16" s="207">
        <v>8719514331259</v>
      </c>
      <c r="H16" s="57" t="s">
        <v>41</v>
      </c>
      <c r="I16" s="56" t="s">
        <v>602</v>
      </c>
      <c r="J16" s="442">
        <v>6</v>
      </c>
      <c r="K16" s="1129">
        <v>500</v>
      </c>
      <c r="L16" s="441" t="s">
        <v>79</v>
      </c>
      <c r="M16" s="439">
        <v>35000</v>
      </c>
      <c r="N16" s="464">
        <v>5</v>
      </c>
      <c r="O16" s="441"/>
      <c r="P16" s="718">
        <v>380</v>
      </c>
      <c r="Q16" s="518"/>
      <c r="R16" s="1872" t="s">
        <v>54</v>
      </c>
      <c r="S16" s="441" t="s">
        <v>113</v>
      </c>
      <c r="T16" s="441" t="s">
        <v>3128</v>
      </c>
      <c r="U16" s="441"/>
      <c r="V16" s="441" t="s">
        <v>158</v>
      </c>
      <c r="W16" s="294" t="s">
        <v>210</v>
      </c>
      <c r="X16" s="294">
        <v>83</v>
      </c>
      <c r="Y16" s="283">
        <v>80</v>
      </c>
      <c r="Z16" s="283">
        <v>80</v>
      </c>
      <c r="AA16" s="283">
        <v>55</v>
      </c>
      <c r="AB16" s="441" t="s">
        <v>143</v>
      </c>
      <c r="AC16" s="1276">
        <v>80</v>
      </c>
      <c r="AD16" s="283"/>
      <c r="AE16" s="2622">
        <v>0.5</v>
      </c>
      <c r="AF16" s="283">
        <v>1</v>
      </c>
      <c r="AG16" s="1873" t="s">
        <v>122</v>
      </c>
    </row>
    <row r="18" spans="2:37">
      <c r="B18" s="3087" t="s">
        <v>617</v>
      </c>
      <c r="C18" s="1487" t="s">
        <v>2870</v>
      </c>
      <c r="D18" s="1487" t="s">
        <v>2274</v>
      </c>
      <c r="E18" s="1617" t="s">
        <v>2873</v>
      </c>
      <c r="F18" s="3082">
        <v>912401483242</v>
      </c>
      <c r="G18" s="3083">
        <v>8718699791476</v>
      </c>
      <c r="H18" s="1745" t="s">
        <v>2516</v>
      </c>
      <c r="I18" s="1746" t="s">
        <v>2388</v>
      </c>
      <c r="J18" s="3088">
        <v>4</v>
      </c>
      <c r="K18" s="1706">
        <v>180</v>
      </c>
      <c r="L18" s="3088" t="s">
        <v>2385</v>
      </c>
      <c r="M18" s="3098">
        <v>50000</v>
      </c>
      <c r="N18" s="2354">
        <v>3</v>
      </c>
      <c r="O18" s="3088"/>
      <c r="P18" s="2429">
        <v>2420</v>
      </c>
      <c r="Q18" s="518"/>
      <c r="R18" s="3089" t="s">
        <v>54</v>
      </c>
      <c r="S18" s="3088" t="s">
        <v>113</v>
      </c>
      <c r="T18" s="3088" t="s">
        <v>3230</v>
      </c>
      <c r="U18" s="3088"/>
      <c r="V18" s="3088" t="s">
        <v>3123</v>
      </c>
      <c r="W18" s="2480" t="s">
        <v>210</v>
      </c>
      <c r="X18" s="2480">
        <v>45</v>
      </c>
      <c r="Y18" s="1706">
        <v>80</v>
      </c>
      <c r="Z18" s="1706">
        <v>80</v>
      </c>
      <c r="AA18" s="1706">
        <v>45</v>
      </c>
      <c r="AB18" s="3088" t="s">
        <v>122</v>
      </c>
      <c r="AC18" s="1769" t="s">
        <v>3226</v>
      </c>
      <c r="AD18" s="1706"/>
      <c r="AE18" s="2761">
        <v>1</v>
      </c>
      <c r="AF18" s="1706">
        <v>1</v>
      </c>
      <c r="AG18" s="3090" t="s">
        <v>122</v>
      </c>
    </row>
    <row r="20" spans="2:37">
      <c r="B20" s="3094" t="s">
        <v>2833</v>
      </c>
      <c r="C20" s="1487" t="s">
        <v>2870</v>
      </c>
      <c r="D20" s="1487" t="s">
        <v>2274</v>
      </c>
      <c r="E20" s="1617" t="s">
        <v>2873</v>
      </c>
      <c r="F20" s="3095">
        <v>911401826382</v>
      </c>
      <c r="G20" s="3083">
        <v>8719514522664</v>
      </c>
      <c r="H20" s="1745" t="s">
        <v>618</v>
      </c>
      <c r="I20" s="3096" t="s">
        <v>2523</v>
      </c>
      <c r="J20" s="3097">
        <v>11</v>
      </c>
      <c r="K20" s="3098">
        <v>1100</v>
      </c>
      <c r="L20" s="1747" t="s">
        <v>79</v>
      </c>
      <c r="M20" s="3098">
        <v>50000</v>
      </c>
      <c r="N20" s="2354">
        <v>5</v>
      </c>
      <c r="O20" s="1747"/>
      <c r="P20" s="2429">
        <v>585</v>
      </c>
      <c r="Q20" s="518"/>
      <c r="R20" s="2250" t="s">
        <v>54</v>
      </c>
      <c r="S20" s="1747" t="s">
        <v>55</v>
      </c>
      <c r="T20" s="1747" t="s">
        <v>3129</v>
      </c>
      <c r="U20" s="1747"/>
      <c r="V20" s="1747" t="s">
        <v>158</v>
      </c>
      <c r="W20" s="1769" t="s">
        <v>210</v>
      </c>
      <c r="X20" s="1769">
        <v>100</v>
      </c>
      <c r="Y20" s="2354">
        <v>285</v>
      </c>
      <c r="Z20" s="2354">
        <v>285</v>
      </c>
      <c r="AA20" s="2354">
        <v>64</v>
      </c>
      <c r="AB20" s="1747" t="s">
        <v>122</v>
      </c>
      <c r="AC20" s="1769" t="s">
        <v>3227</v>
      </c>
      <c r="AD20" s="2354"/>
      <c r="AE20" s="2761">
        <v>4</v>
      </c>
      <c r="AF20" s="2354">
        <v>1</v>
      </c>
      <c r="AG20" s="2281" t="s">
        <v>122</v>
      </c>
    </row>
    <row r="21" spans="2:37">
      <c r="B21" s="573" t="s">
        <v>2836</v>
      </c>
      <c r="C21" s="1576" t="s">
        <v>2870</v>
      </c>
      <c r="D21" s="1576" t="s">
        <v>2274</v>
      </c>
      <c r="E21" s="1577" t="s">
        <v>2873</v>
      </c>
      <c r="F21" s="2868">
        <v>911401851682</v>
      </c>
      <c r="G21" s="1601">
        <v>8719514530836</v>
      </c>
      <c r="H21" s="1029" t="s">
        <v>627</v>
      </c>
      <c r="I21" s="1603" t="s">
        <v>2525</v>
      </c>
      <c r="J21" s="1228">
        <v>12</v>
      </c>
      <c r="K21" s="1032">
        <v>1250</v>
      </c>
      <c r="L21" s="1031" t="s">
        <v>53</v>
      </c>
      <c r="M21" s="1032">
        <v>50000</v>
      </c>
      <c r="N21" s="1064">
        <v>5</v>
      </c>
      <c r="O21" s="1031"/>
      <c r="P21" s="2394">
        <v>4100</v>
      </c>
      <c r="Q21" s="518"/>
      <c r="R21" s="1904" t="s">
        <v>62</v>
      </c>
      <c r="S21" s="1031" t="s">
        <v>55</v>
      </c>
      <c r="T21" s="1031" t="s">
        <v>3130</v>
      </c>
      <c r="U21" s="1031"/>
      <c r="V21" s="1031" t="s">
        <v>131</v>
      </c>
      <c r="W21" s="1062" t="s">
        <v>210</v>
      </c>
      <c r="X21" s="1062">
        <v>104</v>
      </c>
      <c r="Y21" s="1064">
        <v>390</v>
      </c>
      <c r="Z21" s="1064">
        <v>390</v>
      </c>
      <c r="AA21" s="1064">
        <v>85</v>
      </c>
      <c r="AB21" s="1031" t="s">
        <v>143</v>
      </c>
      <c r="AC21" s="1062" t="s">
        <v>3227</v>
      </c>
      <c r="AD21" s="1064"/>
      <c r="AE21" s="2625">
        <v>4</v>
      </c>
      <c r="AF21" s="1064">
        <v>1</v>
      </c>
      <c r="AG21" s="1905" t="s">
        <v>122</v>
      </c>
    </row>
    <row r="22" spans="2:37">
      <c r="B22" s="135"/>
      <c r="C22" s="855" t="s">
        <v>2870</v>
      </c>
      <c r="D22" s="855" t="s">
        <v>2274</v>
      </c>
      <c r="E22" s="1599" t="s">
        <v>2873</v>
      </c>
      <c r="F22" s="2858">
        <v>911401847782</v>
      </c>
      <c r="G22" s="1414">
        <v>8719514528758</v>
      </c>
      <c r="H22" s="936" t="s">
        <v>630</v>
      </c>
      <c r="I22" s="3099" t="s">
        <v>2524</v>
      </c>
      <c r="J22" s="3100">
        <v>32</v>
      </c>
      <c r="K22" s="1526">
        <v>3400</v>
      </c>
      <c r="L22" s="1087" t="s">
        <v>79</v>
      </c>
      <c r="M22" s="1526">
        <v>50000</v>
      </c>
      <c r="N22" s="937">
        <v>5</v>
      </c>
      <c r="O22" s="1087"/>
      <c r="P22" s="1016">
        <v>1920</v>
      </c>
      <c r="Q22" s="518"/>
      <c r="R22" s="1886" t="s">
        <v>62</v>
      </c>
      <c r="S22" s="1087" t="s">
        <v>55</v>
      </c>
      <c r="T22" s="1087" t="s">
        <v>3131</v>
      </c>
      <c r="U22" s="1087"/>
      <c r="V22" s="1087" t="s">
        <v>158</v>
      </c>
      <c r="W22" s="1237" t="s">
        <v>210</v>
      </c>
      <c r="X22" s="1237">
        <v>106</v>
      </c>
      <c r="Y22" s="937">
        <v>390</v>
      </c>
      <c r="Z22" s="937">
        <v>390</v>
      </c>
      <c r="AA22" s="937">
        <v>85</v>
      </c>
      <c r="AB22" s="1087" t="s">
        <v>122</v>
      </c>
      <c r="AC22" s="1237" t="s">
        <v>3227</v>
      </c>
      <c r="AD22" s="937"/>
      <c r="AE22" s="2621">
        <v>4</v>
      </c>
      <c r="AF22" s="937">
        <v>1</v>
      </c>
      <c r="AG22" s="1887" t="s">
        <v>122</v>
      </c>
    </row>
    <row r="24" spans="2:37">
      <c r="B24" s="1809" t="s">
        <v>81</v>
      </c>
      <c r="C24" s="1487" t="s">
        <v>2870</v>
      </c>
      <c r="D24" s="1487" t="s">
        <v>2274</v>
      </c>
      <c r="E24" s="1617" t="s">
        <v>2873</v>
      </c>
      <c r="F24" s="3082">
        <v>911401842280</v>
      </c>
      <c r="G24" s="3083">
        <v>8710163350394</v>
      </c>
      <c r="H24" s="1745" t="s">
        <v>748</v>
      </c>
      <c r="I24" s="3096" t="s">
        <v>749</v>
      </c>
      <c r="J24" s="3101">
        <v>34</v>
      </c>
      <c r="K24" s="3098">
        <v>3400</v>
      </c>
      <c r="L24" s="3102" t="s">
        <v>53</v>
      </c>
      <c r="M24" s="3098">
        <v>50000</v>
      </c>
      <c r="N24" s="3103">
        <v>5</v>
      </c>
      <c r="O24" s="3102"/>
      <c r="P24" s="2429">
        <v>1700</v>
      </c>
      <c r="Q24" s="518"/>
      <c r="R24" s="3110" t="s">
        <v>573</v>
      </c>
      <c r="S24" s="3102" t="s">
        <v>113</v>
      </c>
      <c r="T24" s="3102" t="s">
        <v>3134</v>
      </c>
      <c r="U24" s="3102"/>
      <c r="V24" s="3102" t="s">
        <v>131</v>
      </c>
      <c r="W24" s="3111" t="s">
        <v>210</v>
      </c>
      <c r="X24" s="3111">
        <v>100</v>
      </c>
      <c r="Y24" s="3112">
        <v>200</v>
      </c>
      <c r="Z24" s="3112">
        <v>1200</v>
      </c>
      <c r="AA24" s="3112">
        <v>53</v>
      </c>
      <c r="AB24" s="3102" t="s">
        <v>122</v>
      </c>
      <c r="AC24" s="3113" t="s">
        <v>3227</v>
      </c>
      <c r="AD24" s="3112"/>
      <c r="AE24" s="3114">
        <v>14.5</v>
      </c>
      <c r="AF24" s="3112">
        <v>1</v>
      </c>
      <c r="AG24" s="3115" t="s">
        <v>122</v>
      </c>
    </row>
    <row r="25" spans="2:37">
      <c r="B25" s="1809" t="s">
        <v>2701</v>
      </c>
      <c r="C25" s="1487" t="s">
        <v>2870</v>
      </c>
      <c r="D25" s="1487" t="s">
        <v>2274</v>
      </c>
      <c r="E25" s="1617" t="s">
        <v>2873</v>
      </c>
      <c r="F25" s="3104">
        <v>911401808585</v>
      </c>
      <c r="G25" s="3105">
        <v>8719514964013</v>
      </c>
      <c r="H25" s="3106" t="s">
        <v>757</v>
      </c>
      <c r="I25" s="3106" t="s">
        <v>758</v>
      </c>
      <c r="J25" s="3107">
        <v>43</v>
      </c>
      <c r="K25" s="3108">
        <v>6000</v>
      </c>
      <c r="L25" s="3107" t="s">
        <v>53</v>
      </c>
      <c r="M25" s="3108">
        <v>50000</v>
      </c>
      <c r="N25" s="3109">
        <v>5</v>
      </c>
      <c r="O25" s="3107"/>
      <c r="P25" s="2429">
        <v>3100</v>
      </c>
      <c r="Q25" s="518"/>
      <c r="R25" s="3116" t="s">
        <v>62</v>
      </c>
      <c r="S25" s="3107" t="s">
        <v>3179</v>
      </c>
      <c r="T25" s="3107" t="s">
        <v>3140</v>
      </c>
      <c r="U25" s="3107"/>
      <c r="V25" s="3107" t="s">
        <v>131</v>
      </c>
      <c r="W25" s="3117" t="s">
        <v>210</v>
      </c>
      <c r="X25" s="3117">
        <v>139</v>
      </c>
      <c r="Y25" s="3109">
        <v>200</v>
      </c>
      <c r="Z25" s="3109">
        <v>1200</v>
      </c>
      <c r="AA25" s="3109">
        <v>69</v>
      </c>
      <c r="AB25" s="3107" t="s">
        <v>143</v>
      </c>
      <c r="AC25" s="3117" t="s">
        <v>3227</v>
      </c>
      <c r="AD25" s="3109"/>
      <c r="AE25" s="3118">
        <v>14.5</v>
      </c>
      <c r="AF25" s="3109">
        <v>1</v>
      </c>
      <c r="AG25" s="3119" t="s">
        <v>122</v>
      </c>
    </row>
    <row r="28" spans="2:37">
      <c r="B28" s="3120" t="s">
        <v>2837</v>
      </c>
      <c r="C28" s="1487" t="s">
        <v>2870</v>
      </c>
      <c r="D28" s="1487" t="s">
        <v>2274</v>
      </c>
      <c r="E28" s="1617" t="s">
        <v>2873</v>
      </c>
      <c r="F28" s="3095">
        <v>911401835084</v>
      </c>
      <c r="G28" s="3096">
        <v>8719514948891</v>
      </c>
      <c r="H28" s="3096" t="s">
        <v>414</v>
      </c>
      <c r="I28" s="3121" t="s">
        <v>2857</v>
      </c>
      <c r="J28" s="3097">
        <v>49</v>
      </c>
      <c r="K28" s="3098">
        <v>6000</v>
      </c>
      <c r="L28" s="3103" t="s">
        <v>79</v>
      </c>
      <c r="M28" s="1704">
        <v>50000</v>
      </c>
      <c r="N28" s="3103">
        <v>5</v>
      </c>
      <c r="O28" s="3103"/>
      <c r="P28" s="2429">
        <v>1900</v>
      </c>
      <c r="Q28" s="518"/>
      <c r="R28" s="3122" t="s">
        <v>54</v>
      </c>
      <c r="S28" s="3103" t="s">
        <v>113</v>
      </c>
      <c r="T28" s="3103" t="s">
        <v>3237</v>
      </c>
      <c r="U28" s="3103"/>
      <c r="V28" s="3103" t="s">
        <v>158</v>
      </c>
      <c r="W28" s="3113" t="s">
        <v>210</v>
      </c>
      <c r="X28" s="3113">
        <v>122</v>
      </c>
      <c r="Y28" s="3103">
        <v>65</v>
      </c>
      <c r="Z28" s="3103">
        <v>1750</v>
      </c>
      <c r="AA28" s="3103">
        <v>65</v>
      </c>
      <c r="AB28" s="3103" t="s">
        <v>122</v>
      </c>
      <c r="AC28" s="3113" t="s">
        <v>3227</v>
      </c>
      <c r="AD28" s="3103"/>
      <c r="AE28" s="3114">
        <v>14.5</v>
      </c>
      <c r="AF28" s="3103">
        <v>1</v>
      </c>
      <c r="AG28" s="3123" t="s">
        <v>122</v>
      </c>
    </row>
    <row r="30" spans="2:37">
      <c r="B30" s="531" t="s">
        <v>2893</v>
      </c>
      <c r="C30" s="1576" t="s">
        <v>2870</v>
      </c>
      <c r="D30" s="1576" t="s">
        <v>2274</v>
      </c>
      <c r="E30" s="1577" t="s">
        <v>2873</v>
      </c>
      <c r="F30" s="95">
        <v>929003161602</v>
      </c>
      <c r="G30" s="39">
        <v>8719514421219</v>
      </c>
      <c r="H30" s="52" t="s">
        <v>1467</v>
      </c>
      <c r="I30" s="52"/>
      <c r="J30" s="336">
        <v>65</v>
      </c>
      <c r="K30" s="280">
        <v>9000</v>
      </c>
      <c r="L30" s="1770" t="s">
        <v>53</v>
      </c>
      <c r="M30" s="280">
        <v>25000</v>
      </c>
      <c r="N30" s="319">
        <v>3</v>
      </c>
      <c r="O30" s="1770" t="s">
        <v>135</v>
      </c>
      <c r="P30" s="2407">
        <v>1575</v>
      </c>
      <c r="Q30" s="518"/>
      <c r="R30" s="2021" t="s">
        <v>54</v>
      </c>
      <c r="S30" s="1770"/>
      <c r="T30" s="1770" t="s">
        <v>1468</v>
      </c>
      <c r="U30" s="1770" t="s">
        <v>146</v>
      </c>
      <c r="V30" s="1770" t="s">
        <v>131</v>
      </c>
      <c r="W30" s="305" t="s">
        <v>3192</v>
      </c>
      <c r="X30" s="305">
        <v>138</v>
      </c>
      <c r="Y30" s="279">
        <v>140</v>
      </c>
      <c r="Z30" s="279"/>
      <c r="AA30" s="279">
        <v>158</v>
      </c>
      <c r="AB30" s="1770" t="s">
        <v>122</v>
      </c>
      <c r="AC30" s="319">
        <v>80</v>
      </c>
      <c r="AD30" s="279">
        <v>1224910</v>
      </c>
      <c r="AE30" s="2658">
        <v>4</v>
      </c>
      <c r="AF30" s="279">
        <v>6</v>
      </c>
      <c r="AG30" s="2022" t="s">
        <v>122</v>
      </c>
    </row>
    <row r="31" spans="2:37">
      <c r="B31" s="124"/>
      <c r="C31" s="855" t="s">
        <v>2870</v>
      </c>
      <c r="D31" s="855" t="s">
        <v>2274</v>
      </c>
      <c r="E31" s="1599" t="s">
        <v>2873</v>
      </c>
      <c r="F31" s="200">
        <v>929003161702</v>
      </c>
      <c r="G31" s="49">
        <v>8719514421233</v>
      </c>
      <c r="H31" s="259" t="s">
        <v>1469</v>
      </c>
      <c r="I31" s="259"/>
      <c r="J31" s="441">
        <v>105</v>
      </c>
      <c r="K31" s="284">
        <v>15000</v>
      </c>
      <c r="L31" s="1823" t="s">
        <v>53</v>
      </c>
      <c r="M31" s="284">
        <v>25000</v>
      </c>
      <c r="N31" s="490">
        <v>3</v>
      </c>
      <c r="O31" s="1823" t="s">
        <v>135</v>
      </c>
      <c r="P31" s="2408">
        <v>2210</v>
      </c>
      <c r="Q31" s="518"/>
      <c r="R31" s="2039" t="s">
        <v>54</v>
      </c>
      <c r="S31" s="1823"/>
      <c r="T31" s="1823" t="s">
        <v>1461</v>
      </c>
      <c r="U31" s="1823" t="s">
        <v>146</v>
      </c>
      <c r="V31" s="1823" t="s">
        <v>131</v>
      </c>
      <c r="W31" s="294" t="s">
        <v>3192</v>
      </c>
      <c r="X31" s="294">
        <v>142</v>
      </c>
      <c r="Y31" s="283">
        <v>162</v>
      </c>
      <c r="Z31" s="283"/>
      <c r="AA31" s="283">
        <v>168</v>
      </c>
      <c r="AB31" s="1823" t="s">
        <v>122</v>
      </c>
      <c r="AC31" s="490">
        <v>80</v>
      </c>
      <c r="AD31" s="283">
        <v>1224911</v>
      </c>
      <c r="AE31" s="2660">
        <v>4</v>
      </c>
      <c r="AF31" s="283">
        <v>6</v>
      </c>
      <c r="AG31" s="2040" t="s">
        <v>122</v>
      </c>
    </row>
    <row r="32" spans="2:37" ht="14.5" customHeight="1">
      <c r="B32" s="24"/>
      <c r="C32" s="14"/>
      <c r="D32" s="14"/>
      <c r="E32" s="14"/>
      <c r="F32" s="661"/>
      <c r="G32" s="109"/>
      <c r="H32" s="110"/>
      <c r="I32" s="110"/>
      <c r="J32" s="309"/>
      <c r="K32" s="309"/>
      <c r="L32" s="309"/>
      <c r="M32" s="308"/>
      <c r="N32" s="309"/>
      <c r="O32" s="309"/>
      <c r="P32" s="149"/>
      <c r="Q32" s="14"/>
      <c r="R32" s="309"/>
      <c r="S32" s="309"/>
      <c r="T32" s="309"/>
      <c r="U32" s="309"/>
      <c r="V32" s="309"/>
      <c r="W32" s="309"/>
      <c r="X32" s="309"/>
      <c r="Y32" s="307"/>
      <c r="Z32" s="307"/>
      <c r="AA32" s="307"/>
      <c r="AB32" s="309"/>
      <c r="AC32" s="304"/>
      <c r="AD32" s="307"/>
      <c r="AE32" s="309"/>
      <c r="AF32" s="309"/>
      <c r="AG32" s="309"/>
      <c r="AK32" s="981"/>
    </row>
    <row r="33" spans="2:37">
      <c r="B33" s="531" t="s">
        <v>2892</v>
      </c>
      <c r="C33" s="3247" t="s">
        <v>2870</v>
      </c>
      <c r="D33" s="1576" t="s">
        <v>2274</v>
      </c>
      <c r="E33" s="1577"/>
      <c r="F33" s="95">
        <v>929002406602</v>
      </c>
      <c r="G33" s="95">
        <v>8718699781057</v>
      </c>
      <c r="H33" s="614" t="s">
        <v>1457</v>
      </c>
      <c r="I33" s="614"/>
      <c r="J33" s="336">
        <v>35</v>
      </c>
      <c r="K33" s="280">
        <v>4800</v>
      </c>
      <c r="L33" s="1770" t="s">
        <v>79</v>
      </c>
      <c r="M33" s="280">
        <v>15000</v>
      </c>
      <c r="N33" s="319">
        <v>2</v>
      </c>
      <c r="O33" s="1770" t="s">
        <v>135</v>
      </c>
      <c r="P33" s="2407">
        <v>540</v>
      </c>
      <c r="Q33" s="14"/>
      <c r="R33" s="2021" t="s">
        <v>54</v>
      </c>
      <c r="S33" s="1770"/>
      <c r="T33" s="1770" t="s">
        <v>1458</v>
      </c>
      <c r="U33" s="1770" t="s">
        <v>121</v>
      </c>
      <c r="V33" s="1770" t="s">
        <v>158</v>
      </c>
      <c r="W33" s="305" t="s">
        <v>210</v>
      </c>
      <c r="X33" s="305">
        <v>137</v>
      </c>
      <c r="Y33" s="279">
        <v>118</v>
      </c>
      <c r="Z33" s="279"/>
      <c r="AA33" s="279">
        <v>193</v>
      </c>
      <c r="AB33" s="1770" t="s">
        <v>122</v>
      </c>
      <c r="AC33" s="319">
        <v>80</v>
      </c>
      <c r="AD33" s="279">
        <v>403632</v>
      </c>
      <c r="AE33" s="2658">
        <v>4</v>
      </c>
      <c r="AF33" s="279">
        <v>6</v>
      </c>
      <c r="AG33" s="2022" t="s">
        <v>122</v>
      </c>
      <c r="AK33" s="981"/>
    </row>
    <row r="34" spans="2:37">
      <c r="B34" s="3248"/>
      <c r="C34" s="3249" t="s">
        <v>2870</v>
      </c>
      <c r="D34" s="855" t="s">
        <v>2274</v>
      </c>
      <c r="E34" s="1599"/>
      <c r="F34" s="200">
        <v>929002406702</v>
      </c>
      <c r="G34" s="200">
        <v>8718699781071</v>
      </c>
      <c r="H34" s="258" t="s">
        <v>1459</v>
      </c>
      <c r="I34" s="258"/>
      <c r="J34" s="441">
        <v>35</v>
      </c>
      <c r="K34" s="284">
        <v>5000</v>
      </c>
      <c r="L34" s="1823" t="s">
        <v>53</v>
      </c>
      <c r="M34" s="284">
        <v>15000</v>
      </c>
      <c r="N34" s="490">
        <v>2</v>
      </c>
      <c r="O34" s="1823" t="s">
        <v>135</v>
      </c>
      <c r="P34" s="2408">
        <v>540</v>
      </c>
      <c r="Q34" s="14"/>
      <c r="R34" s="2039" t="s">
        <v>54</v>
      </c>
      <c r="S34" s="1823"/>
      <c r="T34" s="1823" t="s">
        <v>1458</v>
      </c>
      <c r="U34" s="1823" t="s">
        <v>121</v>
      </c>
      <c r="V34" s="1823" t="s">
        <v>131</v>
      </c>
      <c r="W34" s="294" t="s">
        <v>210</v>
      </c>
      <c r="X34" s="294">
        <v>142</v>
      </c>
      <c r="Y34" s="283">
        <v>118</v>
      </c>
      <c r="Z34" s="283"/>
      <c r="AA34" s="283">
        <v>193</v>
      </c>
      <c r="AB34" s="1823" t="s">
        <v>122</v>
      </c>
      <c r="AC34" s="490">
        <v>80</v>
      </c>
      <c r="AD34" s="283">
        <v>403633</v>
      </c>
      <c r="AE34" s="2660">
        <v>4</v>
      </c>
      <c r="AF34" s="283">
        <v>6</v>
      </c>
      <c r="AG34" s="2040" t="s">
        <v>122</v>
      </c>
      <c r="AK34" s="981"/>
    </row>
    <row r="35" spans="2:37">
      <c r="F35" s="2779"/>
    </row>
    <row r="36" spans="2:37">
      <c r="B36" s="531" t="s">
        <v>2899</v>
      </c>
      <c r="C36" s="3079" t="s">
        <v>2870</v>
      </c>
      <c r="D36" s="1576" t="s">
        <v>2274</v>
      </c>
      <c r="E36" s="1577" t="s">
        <v>2873</v>
      </c>
      <c r="F36" s="2930">
        <v>929003067002</v>
      </c>
      <c r="G36" s="1658">
        <v>8719514339729</v>
      </c>
      <c r="H36" s="1658" t="s">
        <v>1526</v>
      </c>
      <c r="I36" s="1658"/>
      <c r="J36" s="1059">
        <v>13.5</v>
      </c>
      <c r="K36" s="1558">
        <v>2500</v>
      </c>
      <c r="L36" s="1064" t="s">
        <v>53</v>
      </c>
      <c r="M36" s="1248">
        <v>75000</v>
      </c>
      <c r="N36" s="1659">
        <v>7</v>
      </c>
      <c r="O36" s="1064" t="s">
        <v>163</v>
      </c>
      <c r="P36" s="2411">
        <v>345</v>
      </c>
      <c r="Q36" s="518"/>
      <c r="R36" s="2061" t="s">
        <v>54</v>
      </c>
      <c r="S36" s="1064"/>
      <c r="T36" s="1064" t="s">
        <v>1584</v>
      </c>
      <c r="U36" s="1064" t="s">
        <v>149</v>
      </c>
      <c r="V36" s="1064" t="s">
        <v>131</v>
      </c>
      <c r="W36" s="1062" t="s">
        <v>210</v>
      </c>
      <c r="X36" s="1062">
        <v>185</v>
      </c>
      <c r="Y36" s="1064">
        <v>28</v>
      </c>
      <c r="Z36" s="1064"/>
      <c r="AA36" s="1064">
        <v>1213</v>
      </c>
      <c r="AB36" s="1064" t="s">
        <v>122</v>
      </c>
      <c r="AC36" s="2516">
        <v>80</v>
      </c>
      <c r="AD36" s="1064">
        <v>453167</v>
      </c>
      <c r="AE36" s="3237">
        <v>4</v>
      </c>
      <c r="AF36" s="1064">
        <v>10</v>
      </c>
      <c r="AG36" s="2062" t="s">
        <v>122</v>
      </c>
    </row>
    <row r="37" spans="2:37">
      <c r="B37" s="124"/>
      <c r="C37" s="3080" t="s">
        <v>2870</v>
      </c>
      <c r="D37" s="855" t="s">
        <v>2274</v>
      </c>
      <c r="E37" s="1599" t="s">
        <v>2873</v>
      </c>
      <c r="F37" s="3126">
        <v>929003067302</v>
      </c>
      <c r="G37" s="3127">
        <v>8719514339781</v>
      </c>
      <c r="H37" s="3127" t="s">
        <v>1528</v>
      </c>
      <c r="I37" s="3127"/>
      <c r="J37" s="1235">
        <v>20</v>
      </c>
      <c r="K37" s="1080">
        <v>3700</v>
      </c>
      <c r="L37" s="937" t="s">
        <v>75</v>
      </c>
      <c r="M37" s="3128">
        <v>75000</v>
      </c>
      <c r="N37" s="3129">
        <v>7</v>
      </c>
      <c r="O37" s="937" t="s">
        <v>163</v>
      </c>
      <c r="P37" s="3130">
        <v>440</v>
      </c>
      <c r="Q37" s="518"/>
      <c r="R37" s="2140" t="s">
        <v>54</v>
      </c>
      <c r="S37" s="937"/>
      <c r="T37" s="937" t="s">
        <v>1585</v>
      </c>
      <c r="U37" s="937" t="s">
        <v>149</v>
      </c>
      <c r="V37" s="937" t="s">
        <v>161</v>
      </c>
      <c r="W37" s="1237" t="s">
        <v>210</v>
      </c>
      <c r="X37" s="1237">
        <v>185</v>
      </c>
      <c r="Y37" s="937">
        <v>28</v>
      </c>
      <c r="Z37" s="937"/>
      <c r="AA37" s="937">
        <v>1514</v>
      </c>
      <c r="AB37" s="937" t="s">
        <v>122</v>
      </c>
      <c r="AC37" s="3131">
        <v>80</v>
      </c>
      <c r="AD37" s="937">
        <v>453170</v>
      </c>
      <c r="AE37" s="3238">
        <v>4</v>
      </c>
      <c r="AF37" s="937">
        <v>10</v>
      </c>
      <c r="AG37" s="2141" t="s">
        <v>122</v>
      </c>
    </row>
    <row r="39" spans="2:37">
      <c r="B39" s="531" t="s">
        <v>2900</v>
      </c>
      <c r="C39" s="1576" t="s">
        <v>2870</v>
      </c>
      <c r="D39" s="1576" t="s">
        <v>2274</v>
      </c>
      <c r="E39" s="1577" t="s">
        <v>2873</v>
      </c>
      <c r="F39" s="2932">
        <v>929002295302</v>
      </c>
      <c r="G39" s="214">
        <v>8718699717483</v>
      </c>
      <c r="H39" s="1660" t="s">
        <v>1678</v>
      </c>
      <c r="I39" s="1660"/>
      <c r="J39" s="1661">
        <v>7</v>
      </c>
      <c r="K39" s="1131">
        <v>1050</v>
      </c>
      <c r="L39" s="1831" t="s">
        <v>53</v>
      </c>
      <c r="M39" s="1662">
        <v>60000</v>
      </c>
      <c r="N39" s="1663">
        <v>5</v>
      </c>
      <c r="O39" s="1831" t="s">
        <v>135</v>
      </c>
      <c r="P39" s="2407">
        <v>760</v>
      </c>
      <c r="Q39" s="518"/>
      <c r="R39" s="2063" t="s">
        <v>54</v>
      </c>
      <c r="S39" s="1831"/>
      <c r="T39" s="1831" t="s">
        <v>1583</v>
      </c>
      <c r="U39" s="1831" t="s">
        <v>149</v>
      </c>
      <c r="V39" s="1831" t="s">
        <v>131</v>
      </c>
      <c r="W39" s="1663" t="s">
        <v>210</v>
      </c>
      <c r="X39" s="1663">
        <v>150</v>
      </c>
      <c r="Y39" s="565">
        <v>28</v>
      </c>
      <c r="Z39" s="565"/>
      <c r="AA39" s="565">
        <v>604</v>
      </c>
      <c r="AB39" s="1831" t="s">
        <v>143</v>
      </c>
      <c r="AC39" s="1663">
        <v>80</v>
      </c>
      <c r="AD39" s="565">
        <v>406206</v>
      </c>
      <c r="AE39" s="2664">
        <v>4</v>
      </c>
      <c r="AF39" s="565">
        <v>10</v>
      </c>
      <c r="AG39" s="2064" t="s">
        <v>122</v>
      </c>
    </row>
    <row r="40" spans="2:37">
      <c r="B40" s="1521"/>
      <c r="C40" s="855" t="s">
        <v>2870</v>
      </c>
      <c r="D40" s="855" t="s">
        <v>2274</v>
      </c>
      <c r="E40" s="1599" t="s">
        <v>2873</v>
      </c>
      <c r="F40" s="2867">
        <v>929002295402</v>
      </c>
      <c r="G40" s="151">
        <v>8718699717506</v>
      </c>
      <c r="H40" s="3132" t="s">
        <v>1679</v>
      </c>
      <c r="I40" s="3132"/>
      <c r="J40" s="1759">
        <v>7</v>
      </c>
      <c r="K40" s="1129">
        <v>1050</v>
      </c>
      <c r="L40" s="502" t="s">
        <v>75</v>
      </c>
      <c r="M40" s="1760">
        <v>60000</v>
      </c>
      <c r="N40" s="716">
        <v>5</v>
      </c>
      <c r="O40" s="502" t="s">
        <v>135</v>
      </c>
      <c r="P40" s="2408">
        <v>760</v>
      </c>
      <c r="Q40" s="518"/>
      <c r="R40" s="2144" t="s">
        <v>54</v>
      </c>
      <c r="S40" s="502"/>
      <c r="T40" s="502" t="s">
        <v>1583</v>
      </c>
      <c r="U40" s="502" t="s">
        <v>149</v>
      </c>
      <c r="V40" s="502" t="s">
        <v>161</v>
      </c>
      <c r="W40" s="716" t="s">
        <v>210</v>
      </c>
      <c r="X40" s="716">
        <v>150</v>
      </c>
      <c r="Y40" s="502">
        <v>28</v>
      </c>
      <c r="Z40" s="502"/>
      <c r="AA40" s="502">
        <v>604</v>
      </c>
      <c r="AB40" s="502" t="s">
        <v>143</v>
      </c>
      <c r="AC40" s="716">
        <v>80</v>
      </c>
      <c r="AD40" s="502">
        <v>406207</v>
      </c>
      <c r="AE40" s="3133">
        <v>4</v>
      </c>
      <c r="AF40" s="502">
        <v>10</v>
      </c>
      <c r="AG40" s="2145" t="s">
        <v>122</v>
      </c>
    </row>
    <row r="42" spans="2:37">
      <c r="B42" s="573" t="s">
        <v>2901</v>
      </c>
      <c r="C42" s="1576" t="s">
        <v>2870</v>
      </c>
      <c r="D42" s="1576" t="s">
        <v>2274</v>
      </c>
      <c r="E42" s="1577" t="s">
        <v>2873</v>
      </c>
      <c r="F42" s="2869">
        <v>929002998202</v>
      </c>
      <c r="G42" s="1057">
        <v>8719514316560</v>
      </c>
      <c r="H42" s="3135" t="s">
        <v>1571</v>
      </c>
      <c r="I42" s="3135"/>
      <c r="J42" s="1499">
        <v>14.7</v>
      </c>
      <c r="K42" s="1063">
        <v>2300</v>
      </c>
      <c r="L42" s="3136" t="s">
        <v>79</v>
      </c>
      <c r="M42" s="1063">
        <v>70000</v>
      </c>
      <c r="N42" s="3137">
        <v>5</v>
      </c>
      <c r="O42" s="3136" t="s">
        <v>135</v>
      </c>
      <c r="P42" s="2411">
        <v>275</v>
      </c>
      <c r="Q42" s="518"/>
      <c r="R42" s="3144" t="s">
        <v>54</v>
      </c>
      <c r="S42" s="3136"/>
      <c r="T42" s="3136" t="s">
        <v>1584</v>
      </c>
      <c r="U42" s="3136" t="s">
        <v>149</v>
      </c>
      <c r="V42" s="3136" t="s">
        <v>158</v>
      </c>
      <c r="W42" s="1062" t="s">
        <v>210</v>
      </c>
      <c r="X42" s="1062">
        <v>156</v>
      </c>
      <c r="Y42" s="1064">
        <v>28</v>
      </c>
      <c r="Z42" s="1064"/>
      <c r="AA42" s="1064">
        <v>1213</v>
      </c>
      <c r="AB42" s="3136" t="s">
        <v>122</v>
      </c>
      <c r="AC42" s="3145">
        <v>83</v>
      </c>
      <c r="AD42" s="1064">
        <v>403670</v>
      </c>
      <c r="AE42" s="3146">
        <v>4</v>
      </c>
      <c r="AF42" s="1064">
        <v>10</v>
      </c>
      <c r="AG42" s="3147" t="s">
        <v>122</v>
      </c>
    </row>
    <row r="43" spans="2:37">
      <c r="B43" s="1520"/>
      <c r="C43" s="569" t="s">
        <v>2870</v>
      </c>
      <c r="D43" s="569" t="s">
        <v>2274</v>
      </c>
      <c r="E43" s="1578" t="s">
        <v>2873</v>
      </c>
      <c r="F43" s="2891">
        <v>929001922902</v>
      </c>
      <c r="G43" s="1123">
        <v>8718699592417</v>
      </c>
      <c r="H43" s="1240" t="s">
        <v>1574</v>
      </c>
      <c r="I43" s="1240"/>
      <c r="J43" s="1021">
        <v>18.2</v>
      </c>
      <c r="K43" s="530">
        <v>2900</v>
      </c>
      <c r="L43" s="1833" t="s">
        <v>79</v>
      </c>
      <c r="M43" s="1084">
        <v>70000</v>
      </c>
      <c r="N43" s="1239">
        <v>5</v>
      </c>
      <c r="O43" s="1833" t="s">
        <v>135</v>
      </c>
      <c r="P43" s="2412">
        <v>310</v>
      </c>
      <c r="Q43" s="518"/>
      <c r="R43" s="2075" t="s">
        <v>54</v>
      </c>
      <c r="S43" s="1833"/>
      <c r="T43" s="1833" t="s">
        <v>1585</v>
      </c>
      <c r="U43" s="1833" t="s">
        <v>149</v>
      </c>
      <c r="V43" s="1833" t="s">
        <v>158</v>
      </c>
      <c r="W43" s="1022" t="s">
        <v>210</v>
      </c>
      <c r="X43" s="1022">
        <v>159</v>
      </c>
      <c r="Y43" s="934">
        <v>28</v>
      </c>
      <c r="Z43" s="934"/>
      <c r="AA43" s="934">
        <v>1514</v>
      </c>
      <c r="AB43" s="1833" t="s">
        <v>122</v>
      </c>
      <c r="AC43" s="1239">
        <v>83</v>
      </c>
      <c r="AD43" s="934">
        <v>403593</v>
      </c>
      <c r="AE43" s="2669">
        <v>4</v>
      </c>
      <c r="AF43" s="934">
        <v>10</v>
      </c>
      <c r="AG43" s="2076" t="s">
        <v>122</v>
      </c>
    </row>
    <row r="44" spans="2:37">
      <c r="B44" s="124"/>
      <c r="C44" s="855" t="s">
        <v>2870</v>
      </c>
      <c r="D44" s="855" t="s">
        <v>2274</v>
      </c>
      <c r="E44" s="1599" t="s">
        <v>2873</v>
      </c>
      <c r="F44" s="3138">
        <v>929002998702</v>
      </c>
      <c r="G44" s="1244">
        <v>8719514316669</v>
      </c>
      <c r="H44" s="3139" t="s">
        <v>1579</v>
      </c>
      <c r="I44" s="3140"/>
      <c r="J44" s="3141">
        <v>21.7</v>
      </c>
      <c r="K44" s="1497">
        <v>3700</v>
      </c>
      <c r="L44" s="1548" t="s">
        <v>75</v>
      </c>
      <c r="M44" s="3142">
        <v>70000</v>
      </c>
      <c r="N44" s="3143">
        <v>5</v>
      </c>
      <c r="O44" s="1548" t="s">
        <v>1380</v>
      </c>
      <c r="P44" s="3130">
        <v>330</v>
      </c>
      <c r="Q44" s="518"/>
      <c r="R44" s="2270" t="s">
        <v>54</v>
      </c>
      <c r="S44" s="1548"/>
      <c r="T44" s="1548" t="s">
        <v>1585</v>
      </c>
      <c r="U44" s="1548" t="s">
        <v>149</v>
      </c>
      <c r="V44" s="1548" t="s">
        <v>161</v>
      </c>
      <c r="W44" s="1237" t="s">
        <v>210</v>
      </c>
      <c r="X44" s="1237">
        <v>170</v>
      </c>
      <c r="Y44" s="937">
        <v>28</v>
      </c>
      <c r="Z44" s="937"/>
      <c r="AA44" s="937">
        <v>1514</v>
      </c>
      <c r="AB44" s="1548" t="s">
        <v>122</v>
      </c>
      <c r="AC44" s="3143">
        <v>83</v>
      </c>
      <c r="AD44" s="937">
        <v>403548</v>
      </c>
      <c r="AE44" s="3148">
        <v>4</v>
      </c>
      <c r="AF44" s="937">
        <v>10</v>
      </c>
      <c r="AG44" s="2302" t="s">
        <v>122</v>
      </c>
    </row>
    <row r="46" spans="2:37">
      <c r="B46" s="1809" t="s">
        <v>2904</v>
      </c>
      <c r="C46" s="1487" t="s">
        <v>2870</v>
      </c>
      <c r="D46" s="1487" t="s">
        <v>2274</v>
      </c>
      <c r="E46" s="1617" t="s">
        <v>2873</v>
      </c>
      <c r="F46" s="3149">
        <v>929003130702</v>
      </c>
      <c r="G46" s="3150">
        <v>8719514403758</v>
      </c>
      <c r="H46" s="3151" t="s">
        <v>1535</v>
      </c>
      <c r="I46" s="3151"/>
      <c r="J46" s="1747">
        <v>19.5</v>
      </c>
      <c r="K46" s="3152">
        <v>2000</v>
      </c>
      <c r="L46" s="3152" t="s">
        <v>53</v>
      </c>
      <c r="M46" s="1704">
        <v>30000</v>
      </c>
      <c r="N46" s="3152">
        <v>2</v>
      </c>
      <c r="O46" s="3152" t="s">
        <v>127</v>
      </c>
      <c r="P46" s="3200">
        <v>100</v>
      </c>
      <c r="Q46" s="518"/>
      <c r="R46" s="3153" t="s">
        <v>54</v>
      </c>
      <c r="S46" s="3152"/>
      <c r="T46" s="3152" t="s">
        <v>1585</v>
      </c>
      <c r="U46" s="3152" t="s">
        <v>149</v>
      </c>
      <c r="V46" s="3152" t="s">
        <v>131</v>
      </c>
      <c r="W46" s="3154" t="s">
        <v>210</v>
      </c>
      <c r="X46" s="3154">
        <v>102</v>
      </c>
      <c r="Y46" s="3152">
        <v>28</v>
      </c>
      <c r="Z46" s="3152"/>
      <c r="AA46" s="3152">
        <v>1513</v>
      </c>
      <c r="AB46" s="3152" t="s">
        <v>122</v>
      </c>
      <c r="AC46" s="3154">
        <v>80</v>
      </c>
      <c r="AD46" s="3152">
        <v>726131</v>
      </c>
      <c r="AE46" s="3155">
        <v>4</v>
      </c>
      <c r="AF46" s="3152">
        <v>20</v>
      </c>
      <c r="AG46" s="3156" t="s">
        <v>122</v>
      </c>
    </row>
    <row r="48" spans="2:37">
      <c r="B48" s="2828" t="s">
        <v>2905</v>
      </c>
      <c r="C48" s="1487" t="s">
        <v>2870</v>
      </c>
      <c r="D48" s="1487"/>
      <c r="E48" s="1617"/>
      <c r="F48" s="3157">
        <v>929003130902</v>
      </c>
      <c r="G48" s="3158">
        <v>8727900971071</v>
      </c>
      <c r="H48" s="3158" t="s">
        <v>1530</v>
      </c>
      <c r="I48" s="3158"/>
      <c r="J48" s="3159">
        <v>8</v>
      </c>
      <c r="K48" s="3160">
        <v>800</v>
      </c>
      <c r="L48" s="3160" t="s">
        <v>53</v>
      </c>
      <c r="M48" s="3160">
        <v>20000</v>
      </c>
      <c r="N48" s="1769">
        <v>2</v>
      </c>
      <c r="O48" s="3160" t="s">
        <v>127</v>
      </c>
      <c r="P48" s="3161">
        <v>55</v>
      </c>
      <c r="Q48" s="518"/>
      <c r="R48" s="3162" t="s">
        <v>54</v>
      </c>
      <c r="S48" s="3160"/>
      <c r="T48" s="3160" t="s">
        <v>1583</v>
      </c>
      <c r="U48" s="3160" t="s">
        <v>149</v>
      </c>
      <c r="V48" s="3160" t="s">
        <v>131</v>
      </c>
      <c r="W48" s="3163" t="s">
        <v>210</v>
      </c>
      <c r="X48" s="3163">
        <v>100</v>
      </c>
      <c r="Y48" s="3164">
        <v>28</v>
      </c>
      <c r="Z48" s="3164"/>
      <c r="AA48" s="3164">
        <v>603</v>
      </c>
      <c r="AB48" s="3160" t="s">
        <v>122</v>
      </c>
      <c r="AC48" s="1769">
        <v>80</v>
      </c>
      <c r="AD48" s="3164">
        <v>723695</v>
      </c>
      <c r="AE48" s="2761">
        <v>4</v>
      </c>
      <c r="AF48" s="3164">
        <v>20</v>
      </c>
      <c r="AG48" s="3165" t="s">
        <v>122</v>
      </c>
    </row>
    <row r="50" spans="2:33">
      <c r="B50" s="573" t="s">
        <v>2909</v>
      </c>
      <c r="C50" s="1576" t="s">
        <v>2870</v>
      </c>
      <c r="D50" s="1576" t="s">
        <v>2274</v>
      </c>
      <c r="E50" s="1577"/>
      <c r="F50" s="2944">
        <v>929003648102</v>
      </c>
      <c r="G50" s="1677">
        <v>8720169199965</v>
      </c>
      <c r="H50" s="740" t="s">
        <v>1592</v>
      </c>
      <c r="I50" s="740"/>
      <c r="J50" s="1678">
        <v>15.5</v>
      </c>
      <c r="K50" s="2590">
        <v>2200</v>
      </c>
      <c r="L50" s="1770" t="s">
        <v>79</v>
      </c>
      <c r="M50" s="324">
        <v>50000</v>
      </c>
      <c r="N50" s="1676">
        <v>3</v>
      </c>
      <c r="O50" s="1770" t="s">
        <v>135</v>
      </c>
      <c r="P50" s="2409">
        <v>400</v>
      </c>
      <c r="Q50" s="518"/>
      <c r="R50" s="2021" t="s">
        <v>54</v>
      </c>
      <c r="S50" s="1770"/>
      <c r="T50" s="1770" t="s">
        <v>1584</v>
      </c>
      <c r="U50" s="1770" t="s">
        <v>149</v>
      </c>
      <c r="V50" s="1770" t="s">
        <v>158</v>
      </c>
      <c r="W50" s="305" t="s">
        <v>210</v>
      </c>
      <c r="X50" s="305">
        <v>141</v>
      </c>
      <c r="Y50" s="279">
        <v>28</v>
      </c>
      <c r="Z50" s="279"/>
      <c r="AA50" s="279">
        <v>1213</v>
      </c>
      <c r="AB50" s="1770" t="s">
        <v>122</v>
      </c>
      <c r="AC50" s="1676">
        <v>80</v>
      </c>
      <c r="AD50" s="279">
        <v>1552693</v>
      </c>
      <c r="AE50" s="2680">
        <v>4</v>
      </c>
      <c r="AF50" s="279">
        <v>20</v>
      </c>
      <c r="AG50" s="2022" t="s">
        <v>122</v>
      </c>
    </row>
    <row r="51" spans="2:33">
      <c r="B51" s="1521"/>
      <c r="C51" s="855" t="s">
        <v>2870</v>
      </c>
      <c r="D51" s="855" t="s">
        <v>2274</v>
      </c>
      <c r="E51" s="1599"/>
      <c r="F51" s="2946">
        <v>929003648302</v>
      </c>
      <c r="G51" s="508">
        <v>8720169200005</v>
      </c>
      <c r="H51" s="238" t="s">
        <v>1594</v>
      </c>
      <c r="I51" s="238"/>
      <c r="J51" s="441">
        <v>15.5</v>
      </c>
      <c r="K51" s="1129">
        <v>2400</v>
      </c>
      <c r="L51" s="1823" t="s">
        <v>75</v>
      </c>
      <c r="M51" s="284">
        <v>50000</v>
      </c>
      <c r="N51" s="294">
        <v>3</v>
      </c>
      <c r="O51" s="1823" t="s">
        <v>135</v>
      </c>
      <c r="P51" s="2416">
        <v>400</v>
      </c>
      <c r="Q51" s="518"/>
      <c r="R51" s="2039" t="s">
        <v>54</v>
      </c>
      <c r="S51" s="1823"/>
      <c r="T51" s="1823" t="s">
        <v>1584</v>
      </c>
      <c r="U51" s="1823" t="s">
        <v>149</v>
      </c>
      <c r="V51" s="1823" t="s">
        <v>161</v>
      </c>
      <c r="W51" s="294" t="s">
        <v>210</v>
      </c>
      <c r="X51" s="294">
        <v>154</v>
      </c>
      <c r="Y51" s="283">
        <v>28</v>
      </c>
      <c r="Z51" s="283"/>
      <c r="AA51" s="283">
        <v>1213</v>
      </c>
      <c r="AB51" s="1823" t="s">
        <v>122</v>
      </c>
      <c r="AC51" s="294">
        <v>80</v>
      </c>
      <c r="AD51" s="283">
        <v>1552695</v>
      </c>
      <c r="AE51" s="2623">
        <v>4</v>
      </c>
      <c r="AF51" s="283">
        <v>20</v>
      </c>
      <c r="AG51" s="2040" t="s">
        <v>122</v>
      </c>
    </row>
    <row r="53" spans="2:33">
      <c r="B53" s="573" t="s">
        <v>2914</v>
      </c>
      <c r="C53" s="1576" t="s">
        <v>2870</v>
      </c>
      <c r="D53" s="1576" t="s">
        <v>2274</v>
      </c>
      <c r="E53" s="1577"/>
      <c r="F53" s="2887">
        <v>929003702702</v>
      </c>
      <c r="G53" s="806">
        <v>8720169254084</v>
      </c>
      <c r="H53" s="226" t="s">
        <v>1001</v>
      </c>
      <c r="I53" s="226"/>
      <c r="J53" s="1467">
        <v>2.2999999999999998</v>
      </c>
      <c r="K53" s="1467">
        <v>485</v>
      </c>
      <c r="L53" s="1846" t="s">
        <v>79</v>
      </c>
      <c r="M53" s="1469">
        <v>50000</v>
      </c>
      <c r="N53" s="1470">
        <v>5</v>
      </c>
      <c r="O53" s="3167" t="s">
        <v>180</v>
      </c>
      <c r="P53" s="998">
        <v>180</v>
      </c>
      <c r="Q53" s="518"/>
      <c r="R53" s="2132" t="s">
        <v>54</v>
      </c>
      <c r="S53" s="1846"/>
      <c r="T53" s="1846" t="s">
        <v>3275</v>
      </c>
      <c r="U53" s="1846" t="s">
        <v>121</v>
      </c>
      <c r="V53" s="1846" t="s">
        <v>158</v>
      </c>
      <c r="W53" s="1846" t="s">
        <v>210</v>
      </c>
      <c r="X53" s="1846">
        <v>210</v>
      </c>
      <c r="Y53" s="2343">
        <v>60</v>
      </c>
      <c r="Z53" s="2343"/>
      <c r="AA53" s="2343">
        <v>104</v>
      </c>
      <c r="AB53" s="1846" t="s">
        <v>122</v>
      </c>
      <c r="AC53" s="1470">
        <v>80</v>
      </c>
      <c r="AD53" s="2343">
        <v>1543853</v>
      </c>
      <c r="AE53" s="2693">
        <v>4</v>
      </c>
      <c r="AF53" s="2343">
        <v>10</v>
      </c>
      <c r="AG53" s="2133" t="s">
        <v>122</v>
      </c>
    </row>
    <row r="54" spans="2:33">
      <c r="B54" s="123"/>
      <c r="C54" s="853" t="s">
        <v>2870</v>
      </c>
      <c r="D54" s="853" t="s">
        <v>2274</v>
      </c>
      <c r="E54" s="1606"/>
      <c r="F54" s="2957">
        <v>929003691502</v>
      </c>
      <c r="G54" s="954">
        <v>8720169248649</v>
      </c>
      <c r="H54" s="955" t="s">
        <v>1003</v>
      </c>
      <c r="I54" s="955"/>
      <c r="J54" s="1053">
        <v>4</v>
      </c>
      <c r="K54" s="957">
        <v>840</v>
      </c>
      <c r="L54" s="1843" t="s">
        <v>3121</v>
      </c>
      <c r="M54" s="956">
        <v>50000</v>
      </c>
      <c r="N54" s="959">
        <v>5</v>
      </c>
      <c r="O54" s="1843" t="s">
        <v>180</v>
      </c>
      <c r="P54" s="2419">
        <v>245</v>
      </c>
      <c r="Q54" s="518"/>
      <c r="R54" s="2126" t="s">
        <v>54</v>
      </c>
      <c r="S54" s="1843"/>
      <c r="T54" s="1843" t="s">
        <v>3276</v>
      </c>
      <c r="U54" s="1843" t="s">
        <v>121</v>
      </c>
      <c r="V54" s="1843" t="s">
        <v>126</v>
      </c>
      <c r="W54" s="958" t="s">
        <v>210</v>
      </c>
      <c r="X54" s="958">
        <v>210</v>
      </c>
      <c r="Y54" s="1052">
        <v>60</v>
      </c>
      <c r="Z54" s="1052"/>
      <c r="AA54" s="1052">
        <v>123</v>
      </c>
      <c r="AB54" s="1843" t="s">
        <v>143</v>
      </c>
      <c r="AC54" s="959">
        <v>80</v>
      </c>
      <c r="AD54" s="1052">
        <v>1618549</v>
      </c>
      <c r="AE54" s="2692">
        <v>4</v>
      </c>
      <c r="AF54" s="1052">
        <v>10</v>
      </c>
      <c r="AG54" s="2127" t="s">
        <v>122</v>
      </c>
    </row>
    <row r="55" spans="2:33">
      <c r="B55" s="123"/>
      <c r="C55" s="853" t="s">
        <v>2870</v>
      </c>
      <c r="D55" s="853" t="s">
        <v>2274</v>
      </c>
      <c r="E55" s="1606"/>
      <c r="F55" s="2958">
        <v>929003691802</v>
      </c>
      <c r="G55" s="37">
        <v>8720169248700</v>
      </c>
      <c r="H55" s="260" t="s">
        <v>1012</v>
      </c>
      <c r="I55" s="260"/>
      <c r="J55" s="805">
        <v>4</v>
      </c>
      <c r="K55" s="436">
        <v>840</v>
      </c>
      <c r="L55" s="1844" t="s">
        <v>79</v>
      </c>
      <c r="M55" s="412">
        <v>50000</v>
      </c>
      <c r="N55" s="299">
        <v>5</v>
      </c>
      <c r="O55" s="2372" t="s">
        <v>180</v>
      </c>
      <c r="P55" s="1402">
        <v>285</v>
      </c>
      <c r="Q55" s="518"/>
      <c r="R55" s="2128" t="s">
        <v>54</v>
      </c>
      <c r="S55" s="1844"/>
      <c r="T55" s="1844" t="s">
        <v>3276</v>
      </c>
      <c r="U55" s="1844" t="s">
        <v>121</v>
      </c>
      <c r="V55" s="1844" t="s">
        <v>158</v>
      </c>
      <c r="W55" s="1844" t="s">
        <v>210</v>
      </c>
      <c r="X55" s="1844">
        <v>210</v>
      </c>
      <c r="Y55" s="2341">
        <v>60</v>
      </c>
      <c r="Z55" s="2341"/>
      <c r="AA55" s="2341">
        <v>123</v>
      </c>
      <c r="AB55" s="1844" t="s">
        <v>143</v>
      </c>
      <c r="AC55" s="299">
        <v>80</v>
      </c>
      <c r="AD55" s="2341">
        <v>1618548</v>
      </c>
      <c r="AE55" s="2659">
        <v>4</v>
      </c>
      <c r="AF55" s="2341">
        <v>10</v>
      </c>
      <c r="AG55" s="2129" t="s">
        <v>122</v>
      </c>
    </row>
    <row r="56" spans="2:33">
      <c r="B56" s="2814"/>
      <c r="C56" s="853" t="s">
        <v>2870</v>
      </c>
      <c r="D56" s="853" t="s">
        <v>2274</v>
      </c>
      <c r="E56" s="1606"/>
      <c r="F56" s="2924">
        <v>929003642402</v>
      </c>
      <c r="G56" s="806">
        <v>8720169202740</v>
      </c>
      <c r="H56" s="226" t="s">
        <v>1031</v>
      </c>
      <c r="I56" s="226"/>
      <c r="J56" s="816">
        <v>4</v>
      </c>
      <c r="K56" s="1172">
        <v>840</v>
      </c>
      <c r="L56" s="1770" t="s">
        <v>3121</v>
      </c>
      <c r="M56" s="809">
        <v>50000</v>
      </c>
      <c r="N56" s="319">
        <v>5</v>
      </c>
      <c r="O56" s="2371" t="s">
        <v>180</v>
      </c>
      <c r="P56" s="2405">
        <v>250</v>
      </c>
      <c r="Q56" s="518"/>
      <c r="R56" s="2021" t="s">
        <v>54</v>
      </c>
      <c r="S56" s="1770"/>
      <c r="T56" s="1770" t="s">
        <v>3276</v>
      </c>
      <c r="U56" s="1770" t="s">
        <v>121</v>
      </c>
      <c r="V56" s="1770" t="s">
        <v>126</v>
      </c>
      <c r="W56" s="305" t="s">
        <v>210</v>
      </c>
      <c r="X56" s="305">
        <v>210</v>
      </c>
      <c r="Y56" s="279">
        <v>64</v>
      </c>
      <c r="Z56" s="279"/>
      <c r="AA56" s="279">
        <v>140</v>
      </c>
      <c r="AB56" s="1770" t="s">
        <v>122</v>
      </c>
      <c r="AC56" s="319">
        <v>80</v>
      </c>
      <c r="AD56" s="279">
        <v>1442639</v>
      </c>
      <c r="AE56" s="2658">
        <v>4</v>
      </c>
      <c r="AF56" s="279">
        <v>10</v>
      </c>
      <c r="AG56" s="2022" t="s">
        <v>122</v>
      </c>
    </row>
    <row r="57" spans="2:33">
      <c r="B57" s="123"/>
      <c r="C57" s="855" t="s">
        <v>2870</v>
      </c>
      <c r="D57" s="855" t="s">
        <v>2274</v>
      </c>
      <c r="E57" s="1599"/>
      <c r="F57" s="2946">
        <v>929003642602</v>
      </c>
      <c r="G57" s="508">
        <v>8720169202788</v>
      </c>
      <c r="H57" s="238" t="s">
        <v>1033</v>
      </c>
      <c r="I57" s="238"/>
      <c r="J57" s="812">
        <v>4</v>
      </c>
      <c r="K57" s="1173">
        <v>840</v>
      </c>
      <c r="L57" s="1823" t="s">
        <v>53</v>
      </c>
      <c r="M57" s="811">
        <v>50000</v>
      </c>
      <c r="N57" s="490">
        <v>5</v>
      </c>
      <c r="O57" s="2373" t="s">
        <v>180</v>
      </c>
      <c r="P57" s="2416">
        <v>250</v>
      </c>
      <c r="Q57" s="518"/>
      <c r="R57" s="2039" t="s">
        <v>54</v>
      </c>
      <c r="S57" s="1823"/>
      <c r="T57" s="1823" t="s">
        <v>3276</v>
      </c>
      <c r="U57" s="1823" t="s">
        <v>121</v>
      </c>
      <c r="V57" s="1823" t="s">
        <v>131</v>
      </c>
      <c r="W57" s="294" t="s">
        <v>210</v>
      </c>
      <c r="X57" s="294">
        <v>210</v>
      </c>
      <c r="Y57" s="283">
        <v>95</v>
      </c>
      <c r="Z57" s="283"/>
      <c r="AA57" s="283">
        <v>140</v>
      </c>
      <c r="AB57" s="1823" t="s">
        <v>122</v>
      </c>
      <c r="AC57" s="490">
        <v>80</v>
      </c>
      <c r="AD57" s="283">
        <v>1442641</v>
      </c>
      <c r="AE57" s="2660">
        <v>4</v>
      </c>
      <c r="AF57" s="283">
        <v>6</v>
      </c>
      <c r="AG57" s="2040" t="s">
        <v>122</v>
      </c>
    </row>
    <row r="58" spans="2:33">
      <c r="B58" s="123"/>
      <c r="C58" s="853" t="s">
        <v>2870</v>
      </c>
      <c r="D58" s="853" t="s">
        <v>2274</v>
      </c>
      <c r="E58" s="1606"/>
      <c r="F58" s="2887">
        <v>929003624502</v>
      </c>
      <c r="G58" s="806">
        <v>8720169188655</v>
      </c>
      <c r="H58" s="226" t="s">
        <v>1019</v>
      </c>
      <c r="I58" s="226"/>
      <c r="J58" s="1466">
        <v>5.2</v>
      </c>
      <c r="K58" s="1467">
        <v>1095</v>
      </c>
      <c r="L58" s="1845" t="s">
        <v>3121</v>
      </c>
      <c r="M58" s="1469">
        <v>50000</v>
      </c>
      <c r="N58" s="1470">
        <v>5</v>
      </c>
      <c r="O58" s="2371" t="s">
        <v>180</v>
      </c>
      <c r="P58" s="1102">
        <v>250</v>
      </c>
      <c r="Q58" s="518"/>
      <c r="R58" s="2130" t="s">
        <v>54</v>
      </c>
      <c r="S58" s="1845"/>
      <c r="T58" s="1845" t="s">
        <v>3277</v>
      </c>
      <c r="U58" s="1845" t="s">
        <v>121</v>
      </c>
      <c r="V58" s="1845" t="s">
        <v>126</v>
      </c>
      <c r="W58" s="1468" t="s">
        <v>210</v>
      </c>
      <c r="X58" s="1468">
        <v>210</v>
      </c>
      <c r="Y58" s="2342">
        <v>60</v>
      </c>
      <c r="Z58" s="2342"/>
      <c r="AA58" s="2342">
        <v>104</v>
      </c>
      <c r="AB58" s="1845" t="s">
        <v>122</v>
      </c>
      <c r="AC58" s="1470">
        <v>80</v>
      </c>
      <c r="AD58" s="2342">
        <v>1442619</v>
      </c>
      <c r="AE58" s="2693">
        <v>4</v>
      </c>
      <c r="AF58" s="2342">
        <v>10</v>
      </c>
      <c r="AG58" s="2131" t="s">
        <v>122</v>
      </c>
    </row>
    <row r="59" spans="2:33">
      <c r="B59" s="3168"/>
      <c r="C59" s="855" t="s">
        <v>2870</v>
      </c>
      <c r="D59" s="855" t="s">
        <v>2274</v>
      </c>
      <c r="E59" s="1599"/>
      <c r="F59" s="2885">
        <v>929003624902</v>
      </c>
      <c r="G59" s="508">
        <v>8720169188730</v>
      </c>
      <c r="H59" s="238" t="s">
        <v>1021</v>
      </c>
      <c r="I59" s="238"/>
      <c r="J59" s="1471">
        <v>5.2</v>
      </c>
      <c r="K59" s="1462">
        <v>1095</v>
      </c>
      <c r="L59" s="1842" t="s">
        <v>53</v>
      </c>
      <c r="M59" s="1464">
        <v>50000</v>
      </c>
      <c r="N59" s="1465">
        <v>5</v>
      </c>
      <c r="O59" s="2373" t="s">
        <v>180</v>
      </c>
      <c r="P59" s="2406">
        <v>250</v>
      </c>
      <c r="Q59" s="518"/>
      <c r="R59" s="2124" t="s">
        <v>54</v>
      </c>
      <c r="S59" s="1842"/>
      <c r="T59" s="1842" t="s">
        <v>3277</v>
      </c>
      <c r="U59" s="1842" t="s">
        <v>121</v>
      </c>
      <c r="V59" s="1842" t="s">
        <v>131</v>
      </c>
      <c r="W59" s="1463" t="s">
        <v>210</v>
      </c>
      <c r="X59" s="1463">
        <v>210</v>
      </c>
      <c r="Y59" s="2340">
        <v>60</v>
      </c>
      <c r="Z59" s="2340"/>
      <c r="AA59" s="2340">
        <v>104</v>
      </c>
      <c r="AB59" s="1842" t="s">
        <v>122</v>
      </c>
      <c r="AC59" s="1465">
        <v>80</v>
      </c>
      <c r="AD59" s="2340">
        <v>1442623</v>
      </c>
      <c r="AE59" s="2694">
        <v>4</v>
      </c>
      <c r="AF59" s="2340">
        <v>10</v>
      </c>
      <c r="AG59" s="2125" t="s">
        <v>122</v>
      </c>
    </row>
    <row r="61" spans="2:33">
      <c r="B61" s="3196" t="s">
        <v>2918</v>
      </c>
      <c r="C61" s="3079" t="s">
        <v>2870</v>
      </c>
      <c r="D61" s="1576" t="s">
        <v>2274</v>
      </c>
      <c r="E61" s="1577"/>
      <c r="F61" s="3192">
        <v>929003526602</v>
      </c>
      <c r="G61" s="1699">
        <v>8719514449817</v>
      </c>
      <c r="H61" s="1700" t="s">
        <v>1094</v>
      </c>
      <c r="I61" s="1700"/>
      <c r="J61" s="1059">
        <v>3.4</v>
      </c>
      <c r="K61" s="1720">
        <v>470</v>
      </c>
      <c r="L61" s="1064" t="s">
        <v>53</v>
      </c>
      <c r="M61" s="1063">
        <v>15000</v>
      </c>
      <c r="N61" s="1249">
        <v>2.5</v>
      </c>
      <c r="O61" s="1064" t="s">
        <v>135</v>
      </c>
      <c r="P61" s="3193">
        <v>75</v>
      </c>
      <c r="Q61" s="518"/>
      <c r="R61" s="2061" t="s">
        <v>54</v>
      </c>
      <c r="S61" s="1064"/>
      <c r="T61" s="1064" t="s">
        <v>3275</v>
      </c>
      <c r="U61" s="1064" t="s">
        <v>121</v>
      </c>
      <c r="V61" s="1064" t="s">
        <v>131</v>
      </c>
      <c r="W61" s="1062" t="s">
        <v>210</v>
      </c>
      <c r="X61" s="1062">
        <v>138</v>
      </c>
      <c r="Y61" s="1064">
        <v>60</v>
      </c>
      <c r="Z61" s="1064"/>
      <c r="AA61" s="1064">
        <v>104</v>
      </c>
      <c r="AB61" s="1064" t="s">
        <v>143</v>
      </c>
      <c r="AC61" s="1249">
        <v>90</v>
      </c>
      <c r="AD61" s="1064">
        <v>1189716</v>
      </c>
      <c r="AE61" s="2735">
        <v>4</v>
      </c>
      <c r="AF61" s="1064">
        <v>10</v>
      </c>
      <c r="AG61" s="2062" t="s">
        <v>122</v>
      </c>
    </row>
    <row r="62" spans="2:33">
      <c r="B62" s="3194"/>
      <c r="C62" s="3091" t="s">
        <v>2870</v>
      </c>
      <c r="D62" s="569" t="s">
        <v>2274</v>
      </c>
      <c r="E62" s="1578"/>
      <c r="F62" s="1069">
        <v>929003526702</v>
      </c>
      <c r="G62" s="1070">
        <v>8719514449831</v>
      </c>
      <c r="H62" s="1071" t="s">
        <v>1095</v>
      </c>
      <c r="I62" s="1071"/>
      <c r="J62" s="1065">
        <v>5.9</v>
      </c>
      <c r="K62" s="530">
        <v>806</v>
      </c>
      <c r="L62" s="942" t="s">
        <v>53</v>
      </c>
      <c r="M62" s="1073">
        <v>15000</v>
      </c>
      <c r="N62" s="1243">
        <v>2.5</v>
      </c>
      <c r="O62" s="942" t="s">
        <v>135</v>
      </c>
      <c r="P62" s="2420">
        <v>85</v>
      </c>
      <c r="Q62" s="518"/>
      <c r="R62" s="2071" t="s">
        <v>54</v>
      </c>
      <c r="S62" s="942"/>
      <c r="T62" s="942" t="s">
        <v>3276</v>
      </c>
      <c r="U62" s="942" t="s">
        <v>121</v>
      </c>
      <c r="V62" s="942" t="s">
        <v>131</v>
      </c>
      <c r="W62" s="519" t="s">
        <v>210</v>
      </c>
      <c r="X62" s="519">
        <v>136</v>
      </c>
      <c r="Y62" s="942">
        <v>60</v>
      </c>
      <c r="Z62" s="942"/>
      <c r="AA62" s="942">
        <v>104</v>
      </c>
      <c r="AB62" s="942" t="s">
        <v>143</v>
      </c>
      <c r="AC62" s="1243">
        <v>90</v>
      </c>
      <c r="AD62" s="942">
        <v>1189714</v>
      </c>
      <c r="AE62" s="2699">
        <v>4</v>
      </c>
      <c r="AF62" s="942">
        <v>10</v>
      </c>
      <c r="AG62" s="2072" t="s">
        <v>122</v>
      </c>
    </row>
    <row r="63" spans="2:33">
      <c r="B63" s="3194"/>
      <c r="C63" s="3080" t="s">
        <v>2870</v>
      </c>
      <c r="D63" s="855" t="s">
        <v>2274</v>
      </c>
      <c r="E63" s="1599"/>
      <c r="F63" s="1553">
        <v>929003526902</v>
      </c>
      <c r="G63" s="1244">
        <v>8719514449879</v>
      </c>
      <c r="H63" s="1245" t="s">
        <v>1097</v>
      </c>
      <c r="I63" s="1245"/>
      <c r="J63" s="1235">
        <v>11.2</v>
      </c>
      <c r="K63" s="1082">
        <v>1521</v>
      </c>
      <c r="L63" s="937" t="s">
        <v>53</v>
      </c>
      <c r="M63" s="1082">
        <v>15000</v>
      </c>
      <c r="N63" s="1247">
        <v>2.5</v>
      </c>
      <c r="O63" s="937" t="s">
        <v>135</v>
      </c>
      <c r="P63" s="2421">
        <v>139</v>
      </c>
      <c r="Q63" s="518"/>
      <c r="R63" s="2140" t="s">
        <v>54</v>
      </c>
      <c r="S63" s="937"/>
      <c r="T63" s="937" t="s">
        <v>3278</v>
      </c>
      <c r="U63" s="937" t="s">
        <v>121</v>
      </c>
      <c r="V63" s="937" t="s">
        <v>131</v>
      </c>
      <c r="W63" s="1237" t="s">
        <v>210</v>
      </c>
      <c r="X63" s="1237">
        <v>135</v>
      </c>
      <c r="Y63" s="937">
        <v>60</v>
      </c>
      <c r="Z63" s="937"/>
      <c r="AA63" s="937">
        <v>108</v>
      </c>
      <c r="AB63" s="937" t="s">
        <v>143</v>
      </c>
      <c r="AC63" s="1247">
        <v>90</v>
      </c>
      <c r="AD63" s="937">
        <v>1189717</v>
      </c>
      <c r="AE63" s="2700">
        <v>4</v>
      </c>
      <c r="AF63" s="937">
        <v>10</v>
      </c>
      <c r="AG63" s="2141" t="s">
        <v>122</v>
      </c>
    </row>
    <row r="64" spans="2:33">
      <c r="B64" s="3195"/>
      <c r="C64" s="3081" t="s">
        <v>2870</v>
      </c>
      <c r="D64" s="1487" t="s">
        <v>2274</v>
      </c>
      <c r="E64" s="1617"/>
      <c r="F64" s="3197">
        <v>929003527102</v>
      </c>
      <c r="G64" s="3198">
        <v>8719514449916</v>
      </c>
      <c r="H64" s="3199" t="s">
        <v>1105</v>
      </c>
      <c r="I64" s="3199"/>
      <c r="J64" s="3159">
        <v>5.9</v>
      </c>
      <c r="K64" s="3160">
        <v>806</v>
      </c>
      <c r="L64" s="2354" t="s">
        <v>53</v>
      </c>
      <c r="M64" s="3160">
        <v>15000</v>
      </c>
      <c r="N64" s="1748">
        <v>2.5</v>
      </c>
      <c r="O64" s="2354" t="s">
        <v>135</v>
      </c>
      <c r="P64" s="3200">
        <v>85</v>
      </c>
      <c r="Q64" s="518"/>
      <c r="R64" s="2140" t="s">
        <v>54</v>
      </c>
      <c r="S64" s="937"/>
      <c r="T64" s="937" t="s">
        <v>3276</v>
      </c>
      <c r="U64" s="937" t="s">
        <v>121</v>
      </c>
      <c r="V64" s="937" t="s">
        <v>131</v>
      </c>
      <c r="W64" s="1237" t="s">
        <v>210</v>
      </c>
      <c r="X64" s="1237">
        <v>136</v>
      </c>
      <c r="Y64" s="937">
        <v>60</v>
      </c>
      <c r="Z64" s="937"/>
      <c r="AA64" s="937">
        <v>104</v>
      </c>
      <c r="AB64" s="937" t="s">
        <v>143</v>
      </c>
      <c r="AC64" s="1247">
        <v>90</v>
      </c>
      <c r="AD64" s="937">
        <v>1189719</v>
      </c>
      <c r="AE64" s="3205">
        <v>4</v>
      </c>
      <c r="AF64" s="937">
        <v>10</v>
      </c>
      <c r="AG64" s="2141" t="s">
        <v>122</v>
      </c>
    </row>
    <row r="66" spans="2:33">
      <c r="B66" s="1809" t="s">
        <v>2933</v>
      </c>
      <c r="C66" s="1487" t="s">
        <v>2870</v>
      </c>
      <c r="D66" s="1487" t="s">
        <v>2274</v>
      </c>
      <c r="E66" s="1617"/>
      <c r="F66" s="1702">
        <v>929002982802</v>
      </c>
      <c r="G66" s="1702">
        <v>8719514315518</v>
      </c>
      <c r="H66" s="1703" t="s">
        <v>120</v>
      </c>
      <c r="I66" s="1703"/>
      <c r="J66" s="1707">
        <v>4</v>
      </c>
      <c r="K66" s="1704">
        <v>250</v>
      </c>
      <c r="L66" s="1706" t="s">
        <v>3120</v>
      </c>
      <c r="M66" s="1704">
        <v>15000</v>
      </c>
      <c r="N66" s="1705">
        <v>2.5</v>
      </c>
      <c r="O66" s="1706" t="s">
        <v>124</v>
      </c>
      <c r="P66" s="2423">
        <v>140</v>
      </c>
      <c r="Q66" s="518"/>
      <c r="R66" s="2170" t="s">
        <v>54</v>
      </c>
      <c r="S66" s="1706"/>
      <c r="T66" s="1706" t="s">
        <v>3282</v>
      </c>
      <c r="U66" s="1706" t="s">
        <v>121</v>
      </c>
      <c r="V66" s="1706" t="s">
        <v>3119</v>
      </c>
      <c r="W66" s="2480" t="s">
        <v>210</v>
      </c>
      <c r="X66" s="2480">
        <v>62</v>
      </c>
      <c r="Y66" s="1706">
        <v>61</v>
      </c>
      <c r="Z66" s="1706"/>
      <c r="AA66" s="1706">
        <v>106</v>
      </c>
      <c r="AB66" s="1706" t="s">
        <v>143</v>
      </c>
      <c r="AC66" s="1705">
        <v>80</v>
      </c>
      <c r="AD66" s="1706" t="s">
        <v>123</v>
      </c>
      <c r="AE66" s="2709">
        <v>4</v>
      </c>
      <c r="AF66" s="1706">
        <v>10</v>
      </c>
      <c r="AG66" s="2171" t="s">
        <v>122</v>
      </c>
    </row>
    <row r="68" spans="2:33">
      <c r="B68" s="573" t="s">
        <v>3684</v>
      </c>
      <c r="C68" s="1576" t="s">
        <v>2870</v>
      </c>
      <c r="D68" s="1576" t="s">
        <v>2274</v>
      </c>
      <c r="E68" s="1577"/>
      <c r="F68" s="2967">
        <v>929003603302</v>
      </c>
      <c r="G68" s="1057">
        <v>8718696577790</v>
      </c>
      <c r="H68" s="1058" t="s">
        <v>1058</v>
      </c>
      <c r="I68" s="1058"/>
      <c r="J68" s="1059">
        <v>4.9000000000000004</v>
      </c>
      <c r="K68" s="1248">
        <v>470</v>
      </c>
      <c r="L68" s="1559" t="s">
        <v>53</v>
      </c>
      <c r="M68" s="1248">
        <v>15000</v>
      </c>
      <c r="N68" s="1249">
        <v>2</v>
      </c>
      <c r="O68" s="1559" t="s">
        <v>127</v>
      </c>
      <c r="P68" s="2426">
        <v>40</v>
      </c>
      <c r="Q68" s="518"/>
      <c r="R68" s="2180" t="s">
        <v>54</v>
      </c>
      <c r="S68" s="1559"/>
      <c r="T68" s="1559" t="s">
        <v>3275</v>
      </c>
      <c r="U68" s="1559" t="s">
        <v>121</v>
      </c>
      <c r="V68" s="1559" t="s">
        <v>131</v>
      </c>
      <c r="W68" s="1559" t="s">
        <v>210</v>
      </c>
      <c r="X68" s="1559">
        <v>95</v>
      </c>
      <c r="Y68" s="2350">
        <v>60</v>
      </c>
      <c r="Z68" s="2350"/>
      <c r="AA68" s="2350">
        <v>110</v>
      </c>
      <c r="AB68" s="1559" t="s">
        <v>122</v>
      </c>
      <c r="AC68" s="1249">
        <v>80</v>
      </c>
      <c r="AD68" s="2350">
        <v>1354584</v>
      </c>
      <c r="AE68" s="2735">
        <v>4</v>
      </c>
      <c r="AF68" s="2350">
        <v>10</v>
      </c>
      <c r="AG68" s="2181" t="s">
        <v>122</v>
      </c>
    </row>
    <row r="69" spans="2:33">
      <c r="B69" s="137" t="s">
        <v>3685</v>
      </c>
      <c r="C69" s="855" t="s">
        <v>2870</v>
      </c>
      <c r="D69" s="855" t="s">
        <v>2274</v>
      </c>
      <c r="E69" s="1599"/>
      <c r="F69" s="2969">
        <v>929003603532</v>
      </c>
      <c r="G69" s="1244">
        <v>8718696577875</v>
      </c>
      <c r="H69" s="1245" t="s">
        <v>1059</v>
      </c>
      <c r="I69" s="1245"/>
      <c r="J69" s="1235">
        <v>4.9000000000000004</v>
      </c>
      <c r="K69" s="1082">
        <v>470</v>
      </c>
      <c r="L69" s="1081" t="s">
        <v>75</v>
      </c>
      <c r="M69" s="1082">
        <v>15000</v>
      </c>
      <c r="N69" s="1247">
        <v>2</v>
      </c>
      <c r="O69" s="1081" t="s">
        <v>127</v>
      </c>
      <c r="P69" s="2422">
        <v>40</v>
      </c>
      <c r="Q69" s="518"/>
      <c r="R69" s="2174" t="s">
        <v>54</v>
      </c>
      <c r="S69" s="1081"/>
      <c r="T69" s="1081" t="s">
        <v>3275</v>
      </c>
      <c r="U69" s="1081" t="s">
        <v>121</v>
      </c>
      <c r="V69" s="1081" t="s">
        <v>161</v>
      </c>
      <c r="W69" s="1081" t="s">
        <v>210</v>
      </c>
      <c r="X69" s="1081">
        <v>95</v>
      </c>
      <c r="Y69" s="1566">
        <v>60</v>
      </c>
      <c r="Z69" s="1566"/>
      <c r="AA69" s="1566">
        <v>110</v>
      </c>
      <c r="AB69" s="1081" t="s">
        <v>122</v>
      </c>
      <c r="AC69" s="1247">
        <v>80</v>
      </c>
      <c r="AD69" s="1566">
        <v>1354586</v>
      </c>
      <c r="AE69" s="2700">
        <v>4</v>
      </c>
      <c r="AF69" s="1566">
        <v>10</v>
      </c>
      <c r="AG69" s="2175" t="s">
        <v>122</v>
      </c>
    </row>
    <row r="71" spans="2:33">
      <c r="B71" s="1809" t="s">
        <v>2941</v>
      </c>
      <c r="C71" s="1487" t="s">
        <v>2870</v>
      </c>
      <c r="D71" s="1487" t="s">
        <v>2274</v>
      </c>
      <c r="E71" s="1617"/>
      <c r="F71" s="3206">
        <v>929003013682</v>
      </c>
      <c r="G71" s="3197">
        <v>8719514449558</v>
      </c>
      <c r="H71" s="3197" t="s">
        <v>1211</v>
      </c>
      <c r="I71" s="3197" t="s">
        <v>1147</v>
      </c>
      <c r="J71" s="3207">
        <v>3.4</v>
      </c>
      <c r="K71" s="2354">
        <v>470</v>
      </c>
      <c r="L71" s="3103" t="s">
        <v>3118</v>
      </c>
      <c r="M71" s="3208">
        <v>25000</v>
      </c>
      <c r="N71" s="3209">
        <v>5</v>
      </c>
      <c r="O71" s="3103" t="s">
        <v>135</v>
      </c>
      <c r="P71" s="3299">
        <v>117</v>
      </c>
      <c r="Q71" s="518"/>
      <c r="R71" s="3122" t="s">
        <v>54</v>
      </c>
      <c r="S71" s="3103"/>
      <c r="T71" s="3103" t="s">
        <v>3275</v>
      </c>
      <c r="U71" s="3103" t="s">
        <v>121</v>
      </c>
      <c r="V71" s="3103" t="s">
        <v>182</v>
      </c>
      <c r="W71" s="3113" t="s">
        <v>210</v>
      </c>
      <c r="X71" s="3113">
        <v>138</v>
      </c>
      <c r="Y71" s="3103">
        <v>45</v>
      </c>
      <c r="Z71" s="3103"/>
      <c r="AA71" s="3103">
        <v>78</v>
      </c>
      <c r="AB71" s="3103" t="s">
        <v>143</v>
      </c>
      <c r="AC71" s="3210">
        <v>90</v>
      </c>
      <c r="AD71" s="3103">
        <v>1109146</v>
      </c>
      <c r="AE71" s="3211">
        <v>4</v>
      </c>
      <c r="AF71" s="3103">
        <v>10</v>
      </c>
      <c r="AG71" s="3123" t="s">
        <v>122</v>
      </c>
    </row>
    <row r="73" spans="2:33">
      <c r="B73" s="1809" t="s">
        <v>2993</v>
      </c>
      <c r="C73" s="1487" t="s">
        <v>2870</v>
      </c>
      <c r="D73" s="1487" t="s">
        <v>2274</v>
      </c>
      <c r="E73" s="1617"/>
      <c r="F73" s="3007">
        <v>927912684014</v>
      </c>
      <c r="G73" s="1745">
        <v>8711500897497</v>
      </c>
      <c r="H73" s="1767" t="s">
        <v>1833</v>
      </c>
      <c r="I73" s="1767"/>
      <c r="J73" s="1747">
        <v>42</v>
      </c>
      <c r="K73" s="1768">
        <v>3000</v>
      </c>
      <c r="L73" s="1768" t="s">
        <v>53</v>
      </c>
      <c r="M73" s="1704">
        <v>34000</v>
      </c>
      <c r="N73" s="1769">
        <v>3</v>
      </c>
      <c r="O73" s="1768" t="s">
        <v>144</v>
      </c>
      <c r="P73" s="3200">
        <v>615</v>
      </c>
      <c r="Q73" s="518"/>
      <c r="R73" s="2264" t="s">
        <v>785</v>
      </c>
      <c r="S73" s="1768"/>
      <c r="T73" s="1768"/>
      <c r="U73" s="1768" t="s">
        <v>1834</v>
      </c>
      <c r="V73" s="1768" t="s">
        <v>131</v>
      </c>
      <c r="W73" s="2495">
        <v>135</v>
      </c>
      <c r="X73" s="2495">
        <v>71</v>
      </c>
      <c r="Y73" s="2359">
        <v>41</v>
      </c>
      <c r="Z73" s="2359"/>
      <c r="AA73" s="2359">
        <v>160.69999999999999</v>
      </c>
      <c r="AB73" s="1768" t="s">
        <v>143</v>
      </c>
      <c r="AC73" s="1769">
        <v>80</v>
      </c>
      <c r="AD73" s="2359">
        <v>423338</v>
      </c>
      <c r="AE73" s="2761">
        <v>5</v>
      </c>
      <c r="AF73" s="2359">
        <v>10</v>
      </c>
      <c r="AG73" s="2296" t="s">
        <v>122</v>
      </c>
    </row>
    <row r="75" spans="2:33">
      <c r="B75" s="573" t="s">
        <v>3049</v>
      </c>
      <c r="C75" s="1576" t="s">
        <v>2870</v>
      </c>
      <c r="D75" s="1576" t="s">
        <v>2274</v>
      </c>
      <c r="E75" s="1577"/>
      <c r="F75" s="39">
        <v>928083805127</v>
      </c>
      <c r="G75" s="39">
        <v>8718291150015</v>
      </c>
      <c r="H75" s="3054" t="s">
        <v>1896</v>
      </c>
      <c r="I75" s="1776"/>
      <c r="J75" s="336">
        <v>45</v>
      </c>
      <c r="K75" s="1131">
        <v>4900</v>
      </c>
      <c r="L75" s="1770" t="s">
        <v>79</v>
      </c>
      <c r="M75" s="324">
        <v>32000</v>
      </c>
      <c r="N75" s="305">
        <v>1</v>
      </c>
      <c r="O75" s="1770" t="s">
        <v>127</v>
      </c>
      <c r="P75" s="3277">
        <v>2475</v>
      </c>
      <c r="Q75" s="518"/>
      <c r="R75" s="2021" t="s">
        <v>2172</v>
      </c>
      <c r="S75" s="1770"/>
      <c r="T75" s="1770"/>
      <c r="U75" s="1770" t="s">
        <v>1898</v>
      </c>
      <c r="V75" s="1770" t="s">
        <v>158</v>
      </c>
      <c r="W75" s="305">
        <v>92</v>
      </c>
      <c r="X75" s="305">
        <v>108</v>
      </c>
      <c r="Y75" s="279">
        <v>19</v>
      </c>
      <c r="Z75" s="279"/>
      <c r="AA75" s="279">
        <v>132</v>
      </c>
      <c r="AB75" s="1770" t="s">
        <v>143</v>
      </c>
      <c r="AC75" s="305">
        <v>66</v>
      </c>
      <c r="AD75" s="279">
        <v>473336</v>
      </c>
      <c r="AE75" s="2626">
        <v>5</v>
      </c>
      <c r="AF75" s="279">
        <v>12</v>
      </c>
      <c r="AG75" s="2022" t="s">
        <v>122</v>
      </c>
    </row>
    <row r="76" spans="2:33">
      <c r="B76" s="2807"/>
      <c r="C76" s="569" t="s">
        <v>2870</v>
      </c>
      <c r="D76" s="569" t="s">
        <v>2274</v>
      </c>
      <c r="E76" s="1578"/>
      <c r="F76" s="63">
        <v>928088505127</v>
      </c>
      <c r="G76" s="63">
        <v>8711500208514</v>
      </c>
      <c r="H76" s="3055" t="s">
        <v>1897</v>
      </c>
      <c r="I76" s="59"/>
      <c r="J76" s="334">
        <v>60</v>
      </c>
      <c r="K76" s="1127">
        <v>7200</v>
      </c>
      <c r="L76" s="318" t="s">
        <v>79</v>
      </c>
      <c r="M76" s="316">
        <v>32000</v>
      </c>
      <c r="N76" s="293">
        <v>1</v>
      </c>
      <c r="O76" s="318" t="s">
        <v>129</v>
      </c>
      <c r="P76" s="3278">
        <v>2640</v>
      </c>
      <c r="Q76" s="518"/>
      <c r="R76" s="2025" t="s">
        <v>2172</v>
      </c>
      <c r="S76" s="318"/>
      <c r="T76" s="318"/>
      <c r="U76" s="318" t="s">
        <v>1898</v>
      </c>
      <c r="V76" s="318" t="s">
        <v>158</v>
      </c>
      <c r="W76" s="301">
        <v>92</v>
      </c>
      <c r="X76" s="301">
        <v>120</v>
      </c>
      <c r="Y76" s="281">
        <v>19</v>
      </c>
      <c r="Z76" s="281"/>
      <c r="AA76" s="281">
        <v>131</v>
      </c>
      <c r="AB76" s="318" t="s">
        <v>143</v>
      </c>
      <c r="AC76" s="293">
        <v>73</v>
      </c>
      <c r="AD76" s="281">
        <v>473348</v>
      </c>
      <c r="AE76" s="2624">
        <v>5</v>
      </c>
      <c r="AF76" s="281">
        <v>12</v>
      </c>
      <c r="AG76" s="2026" t="s">
        <v>122</v>
      </c>
    </row>
    <row r="77" spans="2:33">
      <c r="B77" s="2807"/>
      <c r="C77" s="569" t="s">
        <v>2870</v>
      </c>
      <c r="D77" s="569" t="s">
        <v>2274</v>
      </c>
      <c r="E77" s="1578"/>
      <c r="F77" s="63">
        <v>928093505127</v>
      </c>
      <c r="G77" s="63">
        <v>8711500211217</v>
      </c>
      <c r="H77" s="83" t="s">
        <v>1899</v>
      </c>
      <c r="I77" s="83"/>
      <c r="J77" s="334">
        <v>90</v>
      </c>
      <c r="K77" s="1127">
        <v>10800</v>
      </c>
      <c r="L77" s="318" t="s">
        <v>79</v>
      </c>
      <c r="M77" s="316">
        <v>30000</v>
      </c>
      <c r="N77" s="293">
        <v>1</v>
      </c>
      <c r="O77" s="318" t="s">
        <v>129</v>
      </c>
      <c r="P77" s="3278">
        <v>2955</v>
      </c>
      <c r="Q77" s="518"/>
      <c r="R77" s="2025" t="s">
        <v>2172</v>
      </c>
      <c r="S77" s="318"/>
      <c r="T77" s="318"/>
      <c r="U77" s="318" t="s">
        <v>1898</v>
      </c>
      <c r="V77" s="318" t="s">
        <v>158</v>
      </c>
      <c r="W77" s="301">
        <v>92</v>
      </c>
      <c r="X77" s="301">
        <v>120</v>
      </c>
      <c r="Y77" s="281">
        <v>19</v>
      </c>
      <c r="Z77" s="281"/>
      <c r="AA77" s="281">
        <v>143</v>
      </c>
      <c r="AB77" s="318" t="s">
        <v>143</v>
      </c>
      <c r="AC77" s="293">
        <v>70</v>
      </c>
      <c r="AD77" s="281">
        <v>473351</v>
      </c>
      <c r="AE77" s="2624">
        <v>5</v>
      </c>
      <c r="AF77" s="281">
        <v>12</v>
      </c>
      <c r="AG77" s="2026" t="s">
        <v>122</v>
      </c>
    </row>
    <row r="78" spans="2:33">
      <c r="B78" s="2809"/>
      <c r="C78" s="855" t="s">
        <v>2870</v>
      </c>
      <c r="D78" s="855" t="s">
        <v>2274</v>
      </c>
      <c r="E78" s="1599"/>
      <c r="F78" s="45">
        <v>928088805127</v>
      </c>
      <c r="G78" s="49">
        <v>8711500208538</v>
      </c>
      <c r="H78" s="1780" t="s">
        <v>1900</v>
      </c>
      <c r="I78" s="1780"/>
      <c r="J78" s="441">
        <v>140</v>
      </c>
      <c r="K78" s="1129">
        <v>17600</v>
      </c>
      <c r="L78" s="1823" t="s">
        <v>79</v>
      </c>
      <c r="M78" s="1781">
        <v>30000</v>
      </c>
      <c r="N78" s="1593">
        <v>1</v>
      </c>
      <c r="O78" s="1823" t="s">
        <v>129</v>
      </c>
      <c r="P78" s="3279">
        <v>3500</v>
      </c>
      <c r="Q78" s="518"/>
      <c r="R78" s="2039" t="s">
        <v>2172</v>
      </c>
      <c r="S78" s="1823"/>
      <c r="T78" s="1823"/>
      <c r="U78" s="1823" t="s">
        <v>1898</v>
      </c>
      <c r="V78" s="1823" t="s">
        <v>158</v>
      </c>
      <c r="W78" s="294">
        <v>94</v>
      </c>
      <c r="X78" s="294">
        <v>125</v>
      </c>
      <c r="Y78" s="283">
        <v>19</v>
      </c>
      <c r="Z78" s="283"/>
      <c r="AA78" s="283">
        <v>146</v>
      </c>
      <c r="AB78" s="1823" t="s">
        <v>143</v>
      </c>
      <c r="AC78" s="1593">
        <v>72</v>
      </c>
      <c r="AD78" s="283">
        <v>473349</v>
      </c>
      <c r="AE78" s="2642">
        <v>5</v>
      </c>
      <c r="AF78" s="283">
        <v>12</v>
      </c>
      <c r="AG78" s="2040" t="s">
        <v>122</v>
      </c>
    </row>
    <row r="80" spans="2:33">
      <c r="B80" s="3196" t="s">
        <v>3056</v>
      </c>
      <c r="C80" s="3079" t="s">
        <v>2870</v>
      </c>
      <c r="D80" s="1576" t="s">
        <v>2274</v>
      </c>
      <c r="E80" s="1577"/>
      <c r="F80" s="3215">
        <v>928080015131</v>
      </c>
      <c r="G80" s="3215">
        <v>8718291201595</v>
      </c>
      <c r="H80" s="3216" t="s">
        <v>1924</v>
      </c>
      <c r="I80" s="3216"/>
      <c r="J80" s="1811">
        <v>50</v>
      </c>
      <c r="K80" s="1791">
        <v>5050</v>
      </c>
      <c r="L80" s="3217" t="s">
        <v>53</v>
      </c>
      <c r="M80" s="3218">
        <v>15000</v>
      </c>
      <c r="N80" s="3219">
        <v>1</v>
      </c>
      <c r="O80" s="3217" t="s">
        <v>127</v>
      </c>
      <c r="P80" s="3306">
        <v>910</v>
      </c>
      <c r="Q80" s="518"/>
      <c r="R80" s="3220" t="s">
        <v>3214</v>
      </c>
      <c r="S80" s="3217"/>
      <c r="T80" s="3217"/>
      <c r="U80" s="3217" t="s">
        <v>225</v>
      </c>
      <c r="V80" s="3217" t="s">
        <v>131</v>
      </c>
      <c r="W80" s="3221">
        <v>91</v>
      </c>
      <c r="X80" s="3221">
        <v>101</v>
      </c>
      <c r="Y80" s="3222">
        <v>20</v>
      </c>
      <c r="Z80" s="3222"/>
      <c r="AA80" s="3222">
        <v>103</v>
      </c>
      <c r="AB80" s="3217" t="s">
        <v>122</v>
      </c>
      <c r="AC80" s="3219">
        <v>90</v>
      </c>
      <c r="AD80" s="3222">
        <v>473322</v>
      </c>
      <c r="AE80" s="3223">
        <v>5</v>
      </c>
      <c r="AF80" s="3222">
        <v>12</v>
      </c>
      <c r="AG80" s="3224" t="s">
        <v>122</v>
      </c>
    </row>
    <row r="81" spans="2:33">
      <c r="B81" s="3195"/>
      <c r="C81" s="3080" t="s">
        <v>2870</v>
      </c>
      <c r="D81" s="855" t="s">
        <v>2274</v>
      </c>
      <c r="E81" s="1599"/>
      <c r="F81" s="936">
        <v>928094705125</v>
      </c>
      <c r="G81" s="936">
        <v>8711500213129</v>
      </c>
      <c r="H81" s="1783" t="s">
        <v>1928</v>
      </c>
      <c r="I81" s="1783"/>
      <c r="J81" s="1087">
        <v>150</v>
      </c>
      <c r="K81" s="1416">
        <v>14600</v>
      </c>
      <c r="L81" s="1237" t="s">
        <v>79</v>
      </c>
      <c r="M81" s="1497">
        <v>12000</v>
      </c>
      <c r="N81" s="1773">
        <v>1</v>
      </c>
      <c r="O81" s="1237" t="s">
        <v>127</v>
      </c>
      <c r="P81" s="2421">
        <v>1200</v>
      </c>
      <c r="Q81" s="518"/>
      <c r="R81" s="2273" t="s">
        <v>3225</v>
      </c>
      <c r="S81" s="1237"/>
      <c r="T81" s="1237"/>
      <c r="U81" s="1237" t="s">
        <v>225</v>
      </c>
      <c r="V81" s="1237" t="s">
        <v>158</v>
      </c>
      <c r="W81" s="1237">
        <v>92</v>
      </c>
      <c r="X81" s="1237">
        <v>97</v>
      </c>
      <c r="Y81" s="937">
        <v>20</v>
      </c>
      <c r="Z81" s="937"/>
      <c r="AA81" s="937">
        <v>110</v>
      </c>
      <c r="AB81" s="1237" t="s">
        <v>122</v>
      </c>
      <c r="AC81" s="1773">
        <v>92</v>
      </c>
      <c r="AD81" s="937">
        <v>473357</v>
      </c>
      <c r="AE81" s="2762">
        <v>5</v>
      </c>
      <c r="AF81" s="937">
        <v>12</v>
      </c>
      <c r="AG81" s="2305" t="s">
        <v>122</v>
      </c>
    </row>
    <row r="83" spans="2:33">
      <c r="B83" s="1809" t="s">
        <v>3068</v>
      </c>
      <c r="C83" s="1487" t="s">
        <v>2870</v>
      </c>
      <c r="D83" s="1487" t="s">
        <v>2274</v>
      </c>
      <c r="E83" s="1617"/>
      <c r="F83" s="1745">
        <v>928096905330</v>
      </c>
      <c r="G83" s="1745">
        <v>8711500213938</v>
      </c>
      <c r="H83" s="1746" t="s">
        <v>1966</v>
      </c>
      <c r="I83" s="1746"/>
      <c r="J83" s="1747">
        <v>70</v>
      </c>
      <c r="K83" s="1704">
        <v>2800</v>
      </c>
      <c r="L83" s="2354" t="s">
        <v>53</v>
      </c>
      <c r="M83" s="1704">
        <v>11000</v>
      </c>
      <c r="N83" s="1769">
        <v>1</v>
      </c>
      <c r="O83" s="2354" t="s">
        <v>144</v>
      </c>
      <c r="P83" s="3200">
        <v>1765</v>
      </c>
      <c r="Q83" s="518"/>
      <c r="R83" s="3230" t="s">
        <v>3206</v>
      </c>
      <c r="S83" s="2354"/>
      <c r="T83" s="2354"/>
      <c r="U83" s="2354" t="s">
        <v>1965</v>
      </c>
      <c r="V83" s="2354" t="s">
        <v>131</v>
      </c>
      <c r="W83" s="1769">
        <v>92</v>
      </c>
      <c r="X83" s="1769">
        <v>40</v>
      </c>
      <c r="Y83" s="2354">
        <v>111</v>
      </c>
      <c r="Z83" s="2354"/>
      <c r="AA83" s="2354">
        <v>95</v>
      </c>
      <c r="AB83" s="2354" t="s">
        <v>122</v>
      </c>
      <c r="AC83" s="1769">
        <v>96</v>
      </c>
      <c r="AD83" s="2354">
        <v>473360</v>
      </c>
      <c r="AE83" s="2761">
        <v>5</v>
      </c>
      <c r="AF83" s="2354">
        <v>6</v>
      </c>
      <c r="AG83" s="3231" t="s">
        <v>122</v>
      </c>
    </row>
  </sheetData>
  <protectedRanges>
    <protectedRange sqref="H61:I63" name="Range1_2_1_2"/>
  </protectedRanges>
  <conditionalFormatting sqref="F51">
    <cfRule type="duplicateValues" dxfId="209" priority="4226"/>
    <cfRule type="duplicateValues" dxfId="208" priority="4227"/>
  </conditionalFormatting>
  <conditionalFormatting sqref="F53">
    <cfRule type="duplicateValues" dxfId="207" priority="12"/>
  </conditionalFormatting>
  <conditionalFormatting sqref="F54:F55">
    <cfRule type="duplicateValues" dxfId="206" priority="20"/>
    <cfRule type="duplicateValues" dxfId="205" priority="21"/>
  </conditionalFormatting>
  <conditionalFormatting sqref="F56:F59">
    <cfRule type="duplicateValues" dxfId="204" priority="13"/>
    <cfRule type="duplicateValues" dxfId="203" priority="19"/>
  </conditionalFormatting>
  <dataValidations count="1">
    <dataValidation type="textLength" operator="equal" allowBlank="1" showInputMessage="1" showErrorMessage="1" sqref="F71" xr:uid="{949502EF-C0B9-4A83-B390-D80DE90A7554}">
      <formula1>12</formula1>
    </dataValidation>
  </dataValidations>
  <hyperlinks>
    <hyperlink ref="C9" r:id="rId1" xr:uid="{8338270F-0C8A-45C2-943D-1FE8BD4C8CB4}"/>
    <hyperlink ref="C10" r:id="rId2" xr:uid="{FBCDD75F-2FAB-438D-A561-1A5F80E69FB4}"/>
    <hyperlink ref="D9" r:id="rId3" xr:uid="{7AF04641-2B59-45B0-B7F2-0E8966021653}"/>
    <hyperlink ref="D10" r:id="rId4" xr:uid="{B5CA2BD1-92BA-47F9-BC6A-7B501B2433DA}"/>
    <hyperlink ref="E9" r:id="rId5" xr:uid="{98ABABB2-A876-4B55-A042-7730B24C8C27}"/>
    <hyperlink ref="E10" r:id="rId6" xr:uid="{F48577C7-38A9-40FC-B3A5-CDFA0AFF1CAB}"/>
    <hyperlink ref="C12" r:id="rId7" xr:uid="{77061A8C-DDC9-42E9-B801-BD4841CC5120}"/>
    <hyperlink ref="C13" r:id="rId8" xr:uid="{E5F8CE6A-63F0-4599-815F-0D2EC92AB538}"/>
    <hyperlink ref="C14" r:id="rId9" xr:uid="{AC60F40F-CBBA-4AF1-9C9D-855D04EF8970}"/>
    <hyperlink ref="C15" r:id="rId10" xr:uid="{0269E6DE-7BD0-4983-B42B-DB72F7708053}"/>
    <hyperlink ref="C16" r:id="rId11" xr:uid="{17346EA4-71C5-4563-9DD0-84B8BDFA3F59}"/>
    <hyperlink ref="D12" r:id="rId12" xr:uid="{446361C3-1250-4337-87AF-2A9D4832FBC8}"/>
    <hyperlink ref="D13" r:id="rId13" xr:uid="{118D6700-1C3D-42DA-9E45-1C44132CE252}"/>
    <hyperlink ref="D14" r:id="rId14" xr:uid="{103BB6DF-D544-44CC-B28E-7A50AD4789A2}"/>
    <hyperlink ref="D15" r:id="rId15" xr:uid="{36AFD7C2-391C-4EE2-8D2D-FCFEE144781E}"/>
    <hyperlink ref="D16" r:id="rId16" xr:uid="{FEB313C3-8E4D-4E11-8C8D-E4606CA54C6B}"/>
    <hyperlink ref="E12" r:id="rId17" xr:uid="{1BE2FF29-2178-4C92-98F3-77B0EFDC8C63}"/>
    <hyperlink ref="E13" r:id="rId18" xr:uid="{591CFD16-F326-44F0-B97F-871FC00938BE}"/>
    <hyperlink ref="E14" r:id="rId19" xr:uid="{049CE8FB-CC69-4469-AA00-B025326E9135}"/>
    <hyperlink ref="E15" r:id="rId20" xr:uid="{5DFDF401-D81A-4E81-A821-0FAD8085454A}"/>
    <hyperlink ref="E16" r:id="rId21" xr:uid="{48D295D8-5F17-46C3-B764-598DCD68928B}"/>
    <hyperlink ref="C18" r:id="rId22" xr:uid="{0E2F37A9-7C99-4591-9B04-B40C4C3DE5BF}"/>
    <hyperlink ref="D18" r:id="rId23" xr:uid="{D62C5784-B8C8-4DF5-B6EE-B136DDD02892}"/>
    <hyperlink ref="E18" r:id="rId24" xr:uid="{9E435095-0A5B-42F0-B63D-6A5473998470}"/>
    <hyperlink ref="E22" r:id="rId25" xr:uid="{45900362-F44E-4763-B1DC-274A0052DE07}"/>
    <hyperlink ref="D22" r:id="rId26" xr:uid="{D336B1A2-88B1-439A-90CE-B8D0F1504DEE}"/>
    <hyperlink ref="C22" r:id="rId27" xr:uid="{1636754E-7FD4-4D57-B5C6-C216965CBBEA}"/>
    <hyperlink ref="E21" r:id="rId28" xr:uid="{EC85251E-7C60-4366-B424-E3AEE2CA286C}"/>
    <hyperlink ref="D21" r:id="rId29" xr:uid="{E1CCA879-8A3E-4E14-9D71-C2CD45678DB5}"/>
    <hyperlink ref="C21" r:id="rId30" xr:uid="{23F6F814-63A3-4C0C-A01B-86AD33D3525C}"/>
    <hyperlink ref="E20" r:id="rId31" xr:uid="{31FE2294-F7F4-4FF0-A511-EC79B8794D71}"/>
    <hyperlink ref="D20" r:id="rId32" xr:uid="{D4FE1BFB-DF70-44F9-8D50-BF4960F30798}"/>
    <hyperlink ref="C20" r:id="rId33" xr:uid="{8BD32735-DE27-4ADF-9CF8-91ED5676083F}"/>
    <hyperlink ref="C24" r:id="rId34" xr:uid="{4337C2EC-60F2-45DE-BDC3-2CE19228914F}"/>
    <hyperlink ref="C25" r:id="rId35" xr:uid="{C80FC247-6C17-47CC-A131-AE0B6F7961E7}"/>
    <hyperlink ref="D24" r:id="rId36" xr:uid="{5C66DDF1-56AB-4BBA-B5C9-859BE12A8CD5}"/>
    <hyperlink ref="D25" r:id="rId37" xr:uid="{0A09589F-A8E7-4941-B71D-EAFD709B21A8}"/>
    <hyperlink ref="E24" r:id="rId38" xr:uid="{4CC15456-1B35-4D53-A2C8-13B7122D7665}"/>
    <hyperlink ref="E25" r:id="rId39" xr:uid="{C20A7583-E7C6-439A-9A11-0E04E1464205}"/>
    <hyperlink ref="C28" r:id="rId40" xr:uid="{9D259F64-5629-44BD-99E8-5A6BB80FB3FA}"/>
    <hyperlink ref="D28" r:id="rId41" xr:uid="{EF2AB47B-FF3A-403B-916B-D9D6833665C5}"/>
    <hyperlink ref="E28" r:id="rId42" xr:uid="{34418EAC-3CAF-4E0B-9272-597E82FBC138}"/>
    <hyperlink ref="C30" r:id="rId43" xr:uid="{BCE043C2-7EFF-4068-89E9-D5615C79FFD7}"/>
    <hyperlink ref="C31" r:id="rId44" xr:uid="{737F00F4-6E97-4DAF-9580-1CC8B4ACF949}"/>
    <hyperlink ref="D30" r:id="rId45" xr:uid="{8BFA18BB-49C5-426E-8D63-53957989C416}"/>
    <hyperlink ref="D31" r:id="rId46" xr:uid="{9741DE81-8453-4AF2-B7DD-A6671ED6B71B}"/>
    <hyperlink ref="E30" r:id="rId47" xr:uid="{B469D279-64EE-48A8-83EA-EB62B5F81B81}"/>
    <hyperlink ref="E31" r:id="rId48" xr:uid="{917BF990-583E-4159-A3D0-988573AA783B}"/>
    <hyperlink ref="C36" r:id="rId49" xr:uid="{FD16C291-F67A-4523-871D-F9CE910A12F8}"/>
    <hyperlink ref="C37" r:id="rId50" xr:uid="{760F63A1-6D32-45B5-B58A-6BB06E88DF3A}"/>
    <hyperlink ref="D36" r:id="rId51" xr:uid="{82572BF5-3155-4CDD-8984-9D5A1BF380B4}"/>
    <hyperlink ref="D37" r:id="rId52" xr:uid="{CDF6BEB3-5532-402B-8833-4CA3AE850E0B}"/>
    <hyperlink ref="E36" r:id="rId53" xr:uid="{ABB262CB-B80B-486C-9008-57F0C1081FC2}"/>
    <hyperlink ref="E37" r:id="rId54" xr:uid="{8027DD88-6EA1-4320-93D9-C934607777E3}"/>
    <hyperlink ref="C39" r:id="rId55" xr:uid="{D353D1CA-A4BA-4A7A-93AD-84D4FF265A9A}"/>
    <hyperlink ref="C40" r:id="rId56" xr:uid="{FBE8E0ED-1193-4D2D-9E48-8B8331ABE0C8}"/>
    <hyperlink ref="D39" r:id="rId57" xr:uid="{A5E08720-F893-46E0-87D0-9CA0852D1D8F}"/>
    <hyperlink ref="D40" r:id="rId58" xr:uid="{91ED96C4-173C-44D6-AC66-07A2BF1A876A}"/>
    <hyperlink ref="E39" r:id="rId59" xr:uid="{2AF6F5F5-2D50-4F0C-A317-E57B95923D7E}"/>
    <hyperlink ref="E40" r:id="rId60" xr:uid="{FD9652BB-597E-4CFD-B4FC-7133A06163F7}"/>
    <hyperlink ref="C42" r:id="rId61" xr:uid="{20BF441D-0778-4EE7-A7ED-BF658E962EE9}"/>
    <hyperlink ref="C43" r:id="rId62" xr:uid="{4F6B4B43-1C7D-464A-9D8F-A55EEFBCF3F3}"/>
    <hyperlink ref="C44" r:id="rId63" xr:uid="{7192DD21-875B-4714-8A44-2701809C8194}"/>
    <hyperlink ref="D42" r:id="rId64" xr:uid="{66A6D53B-4F5F-486F-8FAB-EC4DC2A7BB8C}"/>
    <hyperlink ref="D43" r:id="rId65" xr:uid="{F667A3C6-7453-4978-B40E-86A1CA6385A8}"/>
    <hyperlink ref="D44" r:id="rId66" xr:uid="{EDCDE29E-D9FC-42F8-9DB1-18D596927A15}"/>
    <hyperlink ref="E42" r:id="rId67" xr:uid="{EDC55224-01C6-436B-95E7-8B128B9E833C}"/>
    <hyperlink ref="E43" r:id="rId68" xr:uid="{7E628D36-B4DB-4F9F-874A-BABDD5681298}"/>
    <hyperlink ref="E44" r:id="rId69" xr:uid="{05A20D84-20CA-40BF-87EF-94CF5300E199}"/>
    <hyperlink ref="C46" r:id="rId70" xr:uid="{5C150C79-1DE4-4892-A1D8-099BBA2A7FD2}"/>
    <hyperlink ref="D46" r:id="rId71" xr:uid="{6132464E-9F82-4B53-83E1-D551BE9A24BD}"/>
    <hyperlink ref="E46" r:id="rId72" xr:uid="{CA90987F-0B43-4B69-A818-30AC984B092B}"/>
    <hyperlink ref="C48" r:id="rId73" xr:uid="{2645F16A-3AAE-424E-9834-17ACCB6AED27}"/>
    <hyperlink ref="C50" r:id="rId74" xr:uid="{DF7DA123-7CCF-4B6E-8723-01117D4E92D0}"/>
    <hyperlink ref="C51" r:id="rId75" xr:uid="{3AB129F3-C522-44D6-83A2-F2FDF7B12225}"/>
    <hyperlink ref="D50" r:id="rId76" xr:uid="{539EDEA3-4806-4894-BE3C-E010927775BD}"/>
    <hyperlink ref="D51" r:id="rId77" xr:uid="{43EFF44D-8BBA-40CB-89D0-385658A1AD04}"/>
    <hyperlink ref="C53" r:id="rId78" xr:uid="{4381CC49-9411-4950-8692-CD9F8A2DB15E}"/>
    <hyperlink ref="C54" r:id="rId79" xr:uid="{488F6C13-8E7A-49D0-9E35-85BF958DACF8}"/>
    <hyperlink ref="C55" r:id="rId80" xr:uid="{87CC978A-BC68-48D9-9E0E-4C9CC60C5D80}"/>
    <hyperlink ref="C56" r:id="rId81" xr:uid="{61FFFCD7-B415-4294-A438-C45D51B9BEA4}"/>
    <hyperlink ref="C57" r:id="rId82" xr:uid="{DBDFC0FE-28A8-4FC7-B2FC-C8642F5CDB86}"/>
    <hyperlink ref="C58" r:id="rId83" xr:uid="{3BF303AA-B19D-4060-B068-EB0CEF38C1F3}"/>
    <hyperlink ref="C59" r:id="rId84" xr:uid="{843FB8AE-6649-4714-91AC-80F242B16DA6}"/>
    <hyperlink ref="D53" r:id="rId85" xr:uid="{6326551A-E2B2-4EE1-A580-3982F008136A}"/>
    <hyperlink ref="D54" r:id="rId86" xr:uid="{33B1CACA-25CD-425A-8674-042E90436B43}"/>
    <hyperlink ref="D55" r:id="rId87" xr:uid="{B721B913-53AC-4A1D-919C-83EC84490C5D}"/>
    <hyperlink ref="D56" r:id="rId88" xr:uid="{450C4ABE-C910-4D1A-985E-02C557644241}"/>
    <hyperlink ref="D57" r:id="rId89" xr:uid="{D324C6DF-9931-417C-8FEC-289B8CC28457}"/>
    <hyperlink ref="D58" r:id="rId90" xr:uid="{4D3846E0-6428-4712-916D-B9AB69BCA20F}"/>
    <hyperlink ref="D59" r:id="rId91" xr:uid="{3EC2811E-2A49-4A33-A80C-B2CB5CF54C03}"/>
    <hyperlink ref="C61" r:id="rId92" xr:uid="{79619B27-EB04-4CF4-AB04-FFF7394AEA2A}"/>
    <hyperlink ref="C62" r:id="rId93" xr:uid="{77E03C82-FF82-4878-A7B2-2773154F446C}"/>
    <hyperlink ref="C63" r:id="rId94" xr:uid="{A77C630E-A97F-446E-9DDA-4D7B939E18BA}"/>
    <hyperlink ref="C64" r:id="rId95" xr:uid="{E1066981-5961-4586-B979-E79656671785}"/>
    <hyperlink ref="D61" r:id="rId96" xr:uid="{EB117C04-95F7-4EDB-A4DA-14BDC817ED68}"/>
    <hyperlink ref="D62" r:id="rId97" xr:uid="{C0EFDEAB-C9D0-4E8F-8787-61A845355D92}"/>
    <hyperlink ref="D63" r:id="rId98" xr:uid="{E0A0085B-EB80-474C-BFDA-13216D943A1F}"/>
    <hyperlink ref="D64" r:id="rId99" xr:uid="{E5B65FD2-B780-4E27-9E13-B167CA506057}"/>
    <hyperlink ref="C66" r:id="rId100" xr:uid="{DA424F06-95C7-424A-9F6C-77E9C9F5720A}"/>
    <hyperlink ref="D66" r:id="rId101" xr:uid="{E3482506-1C77-45F8-8490-14D85EC25E3B}"/>
    <hyperlink ref="C68" r:id="rId102" xr:uid="{E7ADE297-3E21-4253-B168-5492FC764061}"/>
    <hyperlink ref="C69" r:id="rId103" xr:uid="{73466359-BCD0-43FB-B263-7A1432369698}"/>
    <hyperlink ref="D68" r:id="rId104" xr:uid="{64C06EE3-9890-4E8A-BCCD-F750943F5E92}"/>
    <hyperlink ref="D69" r:id="rId105" xr:uid="{2A596DC7-55AD-4F4C-8F1E-03067AE78989}"/>
    <hyperlink ref="C71" r:id="rId106" xr:uid="{B33CF1EC-A988-4AA9-A83F-AECF18DC753B}"/>
    <hyperlink ref="D71" r:id="rId107" xr:uid="{BB2C1683-041B-4657-AF39-3641C78FC94D}"/>
    <hyperlink ref="C73" r:id="rId108" xr:uid="{4FF4CBF1-7F7B-4E6C-AB9D-73A8D01C7A8D}"/>
    <hyperlink ref="D73" r:id="rId109" xr:uid="{2572FFF3-2F19-4841-9043-3A9BCF05CCD7}"/>
    <hyperlink ref="C75" r:id="rId110" xr:uid="{18C62637-72AA-456C-A639-B93DD2BB1DC7}"/>
    <hyperlink ref="C76" r:id="rId111" xr:uid="{9F271307-FBDC-4DA2-B038-C5EE8F916A49}"/>
    <hyperlink ref="C77" r:id="rId112" xr:uid="{1CB01F49-751A-4324-9777-3114A5A11B7E}"/>
    <hyperlink ref="C78" r:id="rId113" xr:uid="{68C12A3C-F88C-4941-A7DE-BB4678E6C30C}"/>
    <hyperlink ref="D75" r:id="rId114" xr:uid="{FB965C14-22D8-428E-8526-25D7E3D85884}"/>
    <hyperlink ref="D76" r:id="rId115" xr:uid="{4B337AEE-3D0F-435E-BBE3-303CD08DA912}"/>
    <hyperlink ref="D77" r:id="rId116" xr:uid="{D4DC1EFB-AA09-4B2F-892B-10AA3B20E646}"/>
    <hyperlink ref="D78" r:id="rId117" xr:uid="{45DCB7FF-888B-41C1-9C1D-2CB16EA4DAD4}"/>
    <hyperlink ref="C80" r:id="rId118" xr:uid="{A704BE78-70D1-464C-9461-A78223FF310B}"/>
    <hyperlink ref="C81" r:id="rId119" xr:uid="{85660AA5-2997-4707-A01A-E9A8C5FCC14F}"/>
    <hyperlink ref="D80" r:id="rId120" xr:uid="{07549CAB-D4EE-485D-A48A-EB38DA3C0D6B}"/>
    <hyperlink ref="D81" r:id="rId121" xr:uid="{7FBC4FF3-3681-46CA-A58C-E61866A78B96}"/>
    <hyperlink ref="C83" r:id="rId122" xr:uid="{3AA15FAA-2458-4D78-BC1F-E730C888CA20}"/>
    <hyperlink ref="D83" r:id="rId123" xr:uid="{24811635-5464-43E2-8E0C-EA3E60DF90FB}"/>
    <hyperlink ref="C33" r:id="rId124" xr:uid="{49DE4F20-323F-47AE-9369-8145185DCFFF}"/>
    <hyperlink ref="C34" r:id="rId125" xr:uid="{C52A9F72-8D1A-4F7C-8914-BC3CC1771120}"/>
    <hyperlink ref="D33" r:id="rId126" xr:uid="{4F9557B7-3099-4FA8-A885-3849490A3A0B}"/>
    <hyperlink ref="D34" r:id="rId127" xr:uid="{3C452717-8B72-4144-9008-27F1CDA9431D}"/>
  </hyperlinks>
  <pageMargins left="0.7" right="0.7" top="0.75" bottom="0.75" header="0.3" footer="0.3"/>
  <drawing r:id="rId128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5A5400-155D-46AD-AADB-D9C72096FBC3}">
  <sheetPr codeName="Sheet6">
    <tabColor rgb="FF00E487"/>
  </sheetPr>
  <dimension ref="D1:O77"/>
  <sheetViews>
    <sheetView showGridLines="0" zoomScale="80" zoomScaleNormal="80" workbookViewId="0">
      <selection activeCell="D2" sqref="D2"/>
    </sheetView>
  </sheetViews>
  <sheetFormatPr defaultRowHeight="14.5"/>
  <cols>
    <col min="1" max="1" width="4" customWidth="1"/>
    <col min="3" max="3" width="10" customWidth="1"/>
    <col min="4" max="4" width="8.7265625" customWidth="1"/>
    <col min="10" max="12" width="8.7265625" customWidth="1"/>
    <col min="13" max="13" width="13.6328125" customWidth="1"/>
    <col min="14" max="14" width="8.7265625" customWidth="1"/>
    <col min="15" max="15" width="10.36328125" customWidth="1"/>
    <col min="16" max="21" width="8.7265625" customWidth="1"/>
  </cols>
  <sheetData>
    <row r="1" spans="4:8" ht="7" customHeight="1"/>
    <row r="2" spans="4:8" ht="23">
      <c r="D2" s="1569" t="s">
        <v>2869</v>
      </c>
      <c r="E2" s="1568"/>
      <c r="F2" s="1568"/>
      <c r="G2" s="1568"/>
      <c r="H2" s="1568"/>
    </row>
    <row r="4" spans="4:8">
      <c r="D4" s="3327" t="str">
        <f>HYPERLINK("#Interierova_svitidla","INTERIÉROVÁ SVÍTIDLA PHILIPS")</f>
        <v>INTERIÉROVÁ SVÍTIDLA PHILIPS</v>
      </c>
      <c r="E4" s="3327"/>
      <c r="F4" s="3327"/>
      <c r="G4" s="3327"/>
      <c r="H4" s="3327"/>
    </row>
    <row r="5" spans="4:8">
      <c r="E5" s="3326" t="str">
        <f>HYPERLINK("#downlighty","DOWNLIGHTY")</f>
        <v>DOWNLIGHTY</v>
      </c>
      <c r="F5" s="3326"/>
      <c r="G5" s="3326"/>
      <c r="H5" s="3326"/>
    </row>
    <row r="6" spans="4:8">
      <c r="E6" s="3326" t="str">
        <f>HYPERLINK("#Nouzova_svitidla","NOUZOVÁ SVÍTIDLA")</f>
        <v>NOUZOVÁ SVÍTIDLA</v>
      </c>
      <c r="F6" s="3326"/>
      <c r="G6" s="3326"/>
      <c r="H6" s="3326"/>
    </row>
    <row r="7" spans="4:8">
      <c r="E7" s="3326" t="str">
        <f>HYPERLINK("#Nastenna_stropni_svitidla","NÁSTĚNNÁ, STROPNÍ SVÍTIDLA")</f>
        <v>NÁSTĚNNÁ, STROPNÍ SVÍTIDLA</v>
      </c>
      <c r="F7" s="3326"/>
      <c r="G7" s="3326"/>
      <c r="H7" s="3326"/>
    </row>
    <row r="8" spans="4:8">
      <c r="E8" s="3326" t="str">
        <f>HYPERLINK("#Projektory","PROJEKTORY")</f>
        <v>PROJEKTORY</v>
      </c>
      <c r="F8" s="3326"/>
      <c r="G8" s="3326"/>
      <c r="H8" s="3326"/>
    </row>
    <row r="9" spans="4:8">
      <c r="E9" s="3326" t="str">
        <f>HYPERLINK("#Vestavna_svitidla","VESTAVNÁ SVÍTIDLA")</f>
        <v>VESTAVNÁ SVÍTIDLA</v>
      </c>
      <c r="F9" s="3326"/>
      <c r="G9" s="3326"/>
      <c r="H9" s="3326"/>
    </row>
    <row r="10" spans="4:8">
      <c r="E10" s="3326" t="str">
        <f>HYPERLINK("#Sady_pro_upravu_svitidel","SADY PRO ÚPRAVU SVÍTIDEL")</f>
        <v>SADY PRO ÚPRAVU SVÍTIDEL</v>
      </c>
      <c r="F10" s="3326"/>
      <c r="G10" s="3326"/>
      <c r="H10" s="3326"/>
    </row>
    <row r="11" spans="4:8">
      <c r="E11" s="3326" t="str">
        <f>HYPERLINK("#Prisazena_svitidla","PŘISAZENÁ SVÍTIDLA")</f>
        <v>PŘISAZENÁ SVÍTIDLA</v>
      </c>
      <c r="F11" s="3326"/>
      <c r="G11" s="3326"/>
      <c r="H11" s="3326"/>
    </row>
    <row r="12" spans="4:8">
      <c r="E12" s="3326" t="str">
        <f>HYPERLINK("#Prachotesna_svitidla","PRACHOTĚSNÁ SVÍTIDLA ")</f>
        <v xml:space="preserve">PRACHOTĚSNÁ SVÍTIDLA </v>
      </c>
      <c r="F12" s="3326"/>
      <c r="G12" s="3326"/>
      <c r="H12" s="3326"/>
    </row>
    <row r="13" spans="4:8">
      <c r="E13" s="3326" t="str">
        <f>HYPERLINK("#Svetelne_listy","SVĚTELNÉ LIŠTY")</f>
        <v>SVĚTELNÉ LIŠTY</v>
      </c>
      <c r="F13" s="3326"/>
      <c r="G13" s="3326"/>
      <c r="H13" s="3326"/>
    </row>
    <row r="14" spans="4:8">
      <c r="E14" s="3326" t="str">
        <f>HYPERLINK("#Prumyslova_svitidla","PRŮMYSLOVÁ SVÍTIDLA")</f>
        <v>PRŮMYSLOVÁ SVÍTIDLA</v>
      </c>
      <c r="F14" s="3326"/>
      <c r="G14" s="3326"/>
      <c r="H14" s="3326"/>
    </row>
    <row r="16" spans="4:8">
      <c r="D16" s="3327" t="str">
        <f>HYPERLINK("#Venkovni_svitidla","VENKOVNÍ SVÍTIDLA PHILIPS")</f>
        <v>VENKOVNÍ SVÍTIDLA PHILIPS</v>
      </c>
      <c r="E16" s="3327"/>
      <c r="F16" s="3327"/>
      <c r="G16" s="3327"/>
      <c r="H16" s="3327"/>
    </row>
    <row r="17" spans="4:8">
      <c r="E17" s="3326" t="str">
        <f>HYPERLINK("#Svetlomety","SVĚTLOMETY")</f>
        <v>SVĚTLOMETY</v>
      </c>
      <c r="F17" s="3326"/>
      <c r="G17" s="3326"/>
      <c r="H17" s="3326"/>
    </row>
    <row r="18" spans="4:8">
      <c r="E18" s="3326" t="str">
        <f>HYPERLINK("#Verejne_osvetleni","VEŘEJNÉ OSVĚTLENÍ")</f>
        <v>VEŘEJNÉ OSVĚTLENÍ</v>
      </c>
      <c r="F18" s="3326"/>
      <c r="G18" s="3326"/>
      <c r="H18" s="3326"/>
    </row>
    <row r="20" spans="4:8">
      <c r="D20" s="3329" t="str">
        <f>HYPERLINK("#Interierova_PILA","INTERIÉROVÁ SVÍTIDLA PILA")</f>
        <v>INTERIÉROVÁ SVÍTIDLA PILA</v>
      </c>
      <c r="E20" s="3329"/>
      <c r="F20" s="3329"/>
      <c r="G20" s="3329"/>
      <c r="H20" s="3329"/>
    </row>
    <row r="22" spans="4:8">
      <c r="D22" s="3329" t="str">
        <f>HYPERLINK("#Venkovni_PILA","VENKOVNÍ SVÍTIDLA PILA")</f>
        <v>VENKOVNÍ SVÍTIDLA PILA</v>
      </c>
      <c r="E22" s="3329"/>
      <c r="F22" s="3329"/>
      <c r="G22" s="3329"/>
      <c r="H22" s="3329"/>
    </row>
    <row r="24" spans="4:8">
      <c r="D24" s="3327" t="str">
        <f>HYPERLINK("#LED_nahrady_vybojek","LED NÁHRADY VÝBOJEK")</f>
        <v>LED NÁHRADY VÝBOJEK</v>
      </c>
      <c r="E24" s="3327"/>
      <c r="F24" s="3327"/>
      <c r="G24" s="3327"/>
      <c r="H24" s="3327"/>
    </row>
    <row r="25" spans="4:8">
      <c r="E25" s="3326" t="str">
        <f>HYPERLINK("#SON_T","SON-T")</f>
        <v>SON-T</v>
      </c>
      <c r="F25" s="3326"/>
      <c r="G25" s="3326"/>
      <c r="H25" s="3326"/>
    </row>
    <row r="26" spans="4:8">
      <c r="E26" s="3326" t="str">
        <f>HYPERLINK("#HPL","HPL")</f>
        <v>HPL</v>
      </c>
      <c r="F26" s="3326"/>
      <c r="G26" s="3326"/>
      <c r="H26" s="3326"/>
    </row>
    <row r="27" spans="4:8">
      <c r="E27" s="3326" t="str">
        <f>HYPERLINK("#HPI","HPI")</f>
        <v>HPI</v>
      </c>
      <c r="F27" s="3326"/>
      <c r="G27" s="3326"/>
      <c r="H27" s="3326"/>
    </row>
    <row r="29" spans="4:8">
      <c r="D29" s="3327" t="str">
        <f>HYPERLINK("#LED_nastrcne_zdroje","LED NÁSTRČNÉ ZDROJE")</f>
        <v>LED NÁSTRČNÉ ZDROJE</v>
      </c>
      <c r="E29" s="3327"/>
      <c r="F29" s="3327"/>
      <c r="G29" s="3327"/>
      <c r="H29" s="3327"/>
    </row>
    <row r="30" spans="4:8">
      <c r="E30" s="3326" t="str">
        <f>HYPERLINK("#PL_S","PL-S")</f>
        <v>PL-S</v>
      </c>
      <c r="F30" s="3326"/>
      <c r="G30" s="3326"/>
      <c r="H30" s="3326"/>
    </row>
    <row r="31" spans="4:8">
      <c r="E31" s="3326" t="str">
        <f>HYPERLINK("#PL_C","PL-C")</f>
        <v>PL-C</v>
      </c>
      <c r="F31" s="3326"/>
      <c r="G31" s="3326"/>
      <c r="H31" s="3326"/>
    </row>
    <row r="32" spans="4:8">
      <c r="E32" s="3326" t="str">
        <f>HYPERLINK("#PL_L","PL-L")</f>
        <v>PL-L</v>
      </c>
      <c r="F32" s="3326"/>
      <c r="G32" s="3326"/>
      <c r="H32" s="3326"/>
    </row>
    <row r="33" spans="4:8">
      <c r="E33" s="3326" t="str">
        <f>HYPERLINK("#PL_T","PL-T")</f>
        <v>PL-T</v>
      </c>
      <c r="F33" s="3326"/>
      <c r="G33" s="3326"/>
      <c r="H33" s="3326"/>
    </row>
    <row r="35" spans="4:8">
      <c r="D35" s="3328" t="str">
        <f>HYPERLINK("#LED_trubice","LED TRUBICE")</f>
        <v>LED TRUBICE</v>
      </c>
      <c r="E35" s="3328"/>
      <c r="F35" s="3328"/>
      <c r="G35" s="3328"/>
      <c r="H35" s="3328"/>
    </row>
    <row r="36" spans="4:8">
      <c r="E36" s="3326" t="str">
        <f>HYPERLINK("#T8_UE","T8 UE (MIMOŘÁDNĚ ÚSPORNÉ)")</f>
        <v>T8 UE (MIMOŘÁDNĚ ÚSPORNÉ)</v>
      </c>
      <c r="F36" s="3326"/>
      <c r="G36" s="3326"/>
      <c r="H36" s="3326"/>
    </row>
    <row r="37" spans="4:8">
      <c r="E37" s="3326" t="str">
        <f>HYPERLINK("#T8_Interact","T8 INTERACT PRO")</f>
        <v>T8 INTERACT PRO</v>
      </c>
      <c r="F37" s="3326"/>
      <c r="G37" s="3326"/>
      <c r="H37" s="3326"/>
    </row>
    <row r="38" spans="4:8">
      <c r="E38" s="3326" t="str">
        <f>HYPERLINK("#T8_ostatni_na_230V","T8 OSTATNÍ NA 230V")</f>
        <v>T8 OSTATNÍ NA 230V</v>
      </c>
      <c r="F38" s="3326"/>
      <c r="G38" s="3326"/>
      <c r="H38" s="3326"/>
    </row>
    <row r="39" spans="4:8">
      <c r="E39" s="3326" t="str">
        <f>HYPERLINK("#T8_HF","T8 (HF)")</f>
        <v>T8 (HF)</v>
      </c>
      <c r="F39" s="3326"/>
      <c r="G39" s="3326"/>
      <c r="H39" s="3326"/>
    </row>
    <row r="40" spans="4:8">
      <c r="E40" s="3326" t="str">
        <f>HYPERLINK("#T8_universalni","T8 UNIVERZÁLNÍ")</f>
        <v>T8 UNIVERZÁLNÍ</v>
      </c>
      <c r="F40" s="3326"/>
      <c r="G40" s="3326"/>
      <c r="H40" s="3326"/>
    </row>
    <row r="41" spans="4:8">
      <c r="E41" s="3326" t="str">
        <f>HYPERLINK("#T5_na_230V","T5 NA 230 V")</f>
        <v>T5 NA 230 V</v>
      </c>
      <c r="F41" s="3326"/>
      <c r="G41" s="3326"/>
      <c r="H41" s="3326"/>
    </row>
    <row r="42" spans="4:8">
      <c r="E42" s="3326" t="str">
        <f>HYPERLINK("#T5_HF","T5 (HF)")</f>
        <v>T5 (HF)</v>
      </c>
      <c r="F42" s="3326"/>
      <c r="G42" s="3326"/>
      <c r="H42" s="3326"/>
    </row>
    <row r="44" spans="4:8">
      <c r="D44" s="3327" t="str">
        <f>HYPERLINK("#LED_pasky","LED PÁSKY")</f>
        <v>LED PÁSKY</v>
      </c>
      <c r="E44" s="3327"/>
      <c r="F44" s="3327"/>
      <c r="G44" s="3327"/>
      <c r="H44" s="3327"/>
    </row>
    <row r="46" spans="4:8">
      <c r="D46" s="3328" t="str">
        <f>HYPERLINK("#LED_zdroje","LED ZDROJE")</f>
        <v>LED ZDROJE</v>
      </c>
      <c r="E46" s="3328"/>
      <c r="F46" s="3328"/>
      <c r="G46" s="3328"/>
      <c r="H46" s="3328"/>
    </row>
    <row r="47" spans="4:8">
      <c r="E47" s="3326" t="str">
        <f>HYPERLINK("#E27_Sklo","E27 ŽÁROVKY SKLO")</f>
        <v>E27 ŽÁROVKY SKLO</v>
      </c>
      <c r="F47" s="3326"/>
      <c r="G47" s="3326"/>
      <c r="H47" s="3326"/>
    </row>
    <row r="48" spans="4:8">
      <c r="E48" s="3326" t="str">
        <f>HYPERLINK("#E27_Gold","E27 ŽÁROVKY GOLD/SPECIAL")</f>
        <v>E27 ŽÁROVKY GOLD/SPECIAL</v>
      </c>
      <c r="F48" s="3326"/>
      <c r="G48" s="3326"/>
      <c r="H48" s="3326"/>
    </row>
    <row r="49" spans="4:8">
      <c r="E49" s="3326" t="str">
        <f>HYPERLINK("#E27_Plast","E27 ŽÁROVKY PLAST")</f>
        <v>E27 ŽÁROVKY PLAST</v>
      </c>
      <c r="F49" s="3326"/>
      <c r="G49" s="3326"/>
      <c r="H49" s="3326"/>
    </row>
    <row r="50" spans="4:8">
      <c r="E50" s="3326" t="str">
        <f>HYPERLINK("#E14_Svicka_Lustr","E14/E27 SVÍČKA/LUSTR")</f>
        <v>E14/E27 SVÍČKA/LUSTR</v>
      </c>
      <c r="F50" s="3326"/>
      <c r="G50" s="3326"/>
      <c r="H50" s="3326"/>
    </row>
    <row r="51" spans="4:8">
      <c r="E51" s="3326" t="str">
        <f>HYPERLINK("#Reflektorove_zarovky","REFLEKTOROVÉ ŽÁROVKY")</f>
        <v>REFLEKTOROVÉ ŽÁROVKY</v>
      </c>
      <c r="F51" s="3326"/>
      <c r="G51" s="3326"/>
      <c r="H51" s="3326"/>
    </row>
    <row r="52" spans="4:8">
      <c r="E52" s="3326" t="str">
        <f>HYPERLINK("#GU_10","GU10")</f>
        <v>GU10</v>
      </c>
      <c r="F52" s="3326"/>
      <c r="G52" s="3326"/>
      <c r="H52" s="3326"/>
    </row>
    <row r="53" spans="4:8">
      <c r="E53" s="3326" t="str">
        <f>HYPERLINK("#GU_5.3","GU5.3 A DALŠÍ")</f>
        <v>GU5.3 A DALŠÍ</v>
      </c>
      <c r="F53" s="3326"/>
      <c r="G53" s="3326"/>
      <c r="H53" s="3326"/>
    </row>
    <row r="54" spans="4:8">
      <c r="E54" s="3326" t="str">
        <f>HYPERLINK("#G_53","G53 A DALŠÍ")</f>
        <v>G53 A DALŠÍ</v>
      </c>
      <c r="F54" s="3326"/>
      <c r="G54" s="3326"/>
      <c r="H54" s="3326"/>
    </row>
    <row r="55" spans="4:8">
      <c r="E55" s="3326" t="str">
        <f>HYPERLINK("#R_7_S","R7S A DALŠÍ")</f>
        <v>R7S A DALŠÍ</v>
      </c>
      <c r="F55" s="3326"/>
      <c r="G55" s="3326"/>
      <c r="H55" s="3326"/>
    </row>
    <row r="57" spans="4:8">
      <c r="D57" s="3327" t="str">
        <f>HYPERLINK("#Zarovky_a_zarivky","ŽÁROVKY A ZÁŘIVKY")</f>
        <v>ŽÁROVKY A ZÁŘIVKY</v>
      </c>
      <c r="E57" s="3327"/>
      <c r="F57" s="3327"/>
      <c r="G57" s="3327"/>
      <c r="H57" s="3327"/>
    </row>
    <row r="58" spans="4:8">
      <c r="E58" s="3326" t="str">
        <f>HYPERLINK("#Halogenove_zarovky","HALOGENOVÉ ŽÁROVKY")</f>
        <v>HALOGENOVÉ ŽÁROVKY</v>
      </c>
      <c r="F58" s="3326"/>
      <c r="G58" s="3326"/>
      <c r="H58" s="3326"/>
    </row>
    <row r="59" spans="4:8">
      <c r="E59" s="3326" t="str">
        <f>HYPERLINK("#Klasicke_zarovky","KLASICKÉ ŽÁROVKY")</f>
        <v>KLASICKÉ ŽÁROVKY</v>
      </c>
      <c r="F59" s="3326"/>
      <c r="G59" s="3326"/>
      <c r="H59" s="3326"/>
    </row>
    <row r="60" spans="4:8">
      <c r="E60" s="3326" t="str">
        <f>HYPERLINK("#Specialni_svetelne_zdroje","SPECIÁLNÍ SVĚTELNÉ ZDROJE")</f>
        <v>SPECIÁLNÍ SVĚTELNÉ ZDROJE</v>
      </c>
      <c r="F60" s="3326"/>
      <c r="G60" s="3326"/>
      <c r="H60" s="3326"/>
    </row>
    <row r="61" spans="4:8">
      <c r="E61" s="3326" t="str">
        <f>HYPERLINK("#Linearni_zarivky","LINEÁRNÍ ZÁŘIVKY")</f>
        <v>LINEÁRNÍ ZÁŘIVKY</v>
      </c>
      <c r="F61" s="3326"/>
      <c r="G61" s="3326"/>
      <c r="H61" s="3326"/>
    </row>
    <row r="62" spans="4:8">
      <c r="E62" s="3326" t="str">
        <f>HYPERLINK("#Ukoncene_portfolio","UKONČENÉ PORTFOLIO")</f>
        <v>UKONČENÉ PORTFOLIO</v>
      </c>
      <c r="F62" s="3326"/>
      <c r="G62" s="3326"/>
      <c r="H62" s="3326"/>
    </row>
    <row r="64" spans="4:8">
      <c r="D64" s="3327" t="str">
        <f>HYPERLINK("#Vybojky","VÝBOJKY")</f>
        <v>VÝBOJKY</v>
      </c>
      <c r="E64" s="3327"/>
      <c r="F64" s="3327"/>
      <c r="G64" s="3327"/>
      <c r="H64" s="3327"/>
    </row>
    <row r="65" spans="4:15">
      <c r="E65" s="3326" t="str">
        <f>HYPERLINK("#Vysokotlake_sodikove","VYSOKOTLAKÉ SODÍKOVÉ")</f>
        <v>VYSOKOTLAKÉ SODÍKOVÉ</v>
      </c>
      <c r="F65" s="3326"/>
      <c r="G65" s="3326"/>
      <c r="H65" s="3326"/>
    </row>
    <row r="66" spans="4:15">
      <c r="E66" s="3326" t="str">
        <f>HYPERLINK("#Vysokotlake_halogenidove","VYSOKOTLAKÉ HALOGENIDOVÉ")</f>
        <v>VYSOKOTLAKÉ HALOGENIDOVÉ</v>
      </c>
      <c r="F66" s="3326"/>
      <c r="G66" s="3326"/>
      <c r="H66" s="3326"/>
    </row>
    <row r="67" spans="4:15">
      <c r="E67" s="3326" t="str">
        <f>HYPERLINK("#Kompaktni_halogenidove_CDM","KOMPAKTNÍ HALOGENIDOVÉ CDM")</f>
        <v>KOMPAKTNÍ HALOGENIDOVÉ CDM</v>
      </c>
      <c r="F67" s="3326"/>
      <c r="G67" s="3326"/>
      <c r="H67" s="3326"/>
    </row>
    <row r="69" spans="4:15">
      <c r="D69" s="3327" t="str">
        <f>HYPERLINK("#Predradniky","PŘEDŘADNÍKY")</f>
        <v>PŘEDŘADNÍKY</v>
      </c>
      <c r="E69" s="3327"/>
      <c r="F69" s="3327"/>
      <c r="G69" s="3327"/>
      <c r="H69" s="3327"/>
    </row>
    <row r="70" spans="4:15">
      <c r="E70" s="3326" t="str">
        <f>HYPERLINK("#Predradniky_pro_zarivky","PŘEDŘADNÍKY PRO ZÁŘIVKY")</f>
        <v>PŘEDŘADNÍKY PRO ZÁŘIVKY</v>
      </c>
      <c r="F70" s="3326"/>
      <c r="G70" s="3326"/>
      <c r="H70" s="3326"/>
      <c r="M70" s="1604"/>
    </row>
    <row r="71" spans="4:15">
      <c r="E71" s="3326" t="str">
        <f>HYPERLINK("#Predradniky_pro_vybojky","PŘEDŘADNÍKY PRO VÝBOJKY")</f>
        <v>PŘEDŘADNÍKY PRO VÝBOJKY</v>
      </c>
      <c r="F71" s="3326"/>
      <c r="G71" s="3326"/>
      <c r="H71" s="3326"/>
      <c r="M71" s="981"/>
    </row>
    <row r="72" spans="4:15">
      <c r="E72" s="3326" t="str">
        <f>HYPERLINK("#Zapalovace_pro_vybojky","ZAPALOVAČE PRO VÝBOJKY")</f>
        <v>ZAPALOVAČE PRO VÝBOJKY</v>
      </c>
      <c r="F72" s="3326"/>
      <c r="G72" s="3326"/>
      <c r="H72" s="3326"/>
      <c r="M72" s="981"/>
    </row>
    <row r="74" spans="4:15">
      <c r="D74" s="3327" t="str">
        <f>HYPERLINK("#Nahradni_dily","NÁHRADNÍ DÍLY")</f>
        <v>NÁHRADNÍ DÍLY</v>
      </c>
      <c r="E74" s="3327"/>
      <c r="F74" s="3327"/>
      <c r="G74" s="3327"/>
      <c r="H74" s="3327"/>
      <c r="M74" s="981"/>
      <c r="O74" s="981"/>
    </row>
    <row r="77" spans="4:15">
      <c r="M77" s="981"/>
    </row>
  </sheetData>
  <mergeCells count="59">
    <mergeCell ref="D74:H74"/>
    <mergeCell ref="D4:H4"/>
    <mergeCell ref="E5:H5"/>
    <mergeCell ref="E6:H6"/>
    <mergeCell ref="E7:H7"/>
    <mergeCell ref="E8:H8"/>
    <mergeCell ref="E9:H9"/>
    <mergeCell ref="E11:H11"/>
    <mergeCell ref="E12:H12"/>
    <mergeCell ref="E13:H13"/>
    <mergeCell ref="E14:H14"/>
    <mergeCell ref="D16:H16"/>
    <mergeCell ref="E17:H17"/>
    <mergeCell ref="E18:H18"/>
    <mergeCell ref="D20:H20"/>
    <mergeCell ref="D24:H24"/>
    <mergeCell ref="D22:H22"/>
    <mergeCell ref="E25:H25"/>
    <mergeCell ref="E26:H26"/>
    <mergeCell ref="E27:H27"/>
    <mergeCell ref="E30:H30"/>
    <mergeCell ref="E31:H31"/>
    <mergeCell ref="E32:H32"/>
    <mergeCell ref="E33:H33"/>
    <mergeCell ref="D29:H29"/>
    <mergeCell ref="D35:H35"/>
    <mergeCell ref="D46:H46"/>
    <mergeCell ref="D44:H44"/>
    <mergeCell ref="E36:H36"/>
    <mergeCell ref="E37:H37"/>
    <mergeCell ref="E38:H38"/>
    <mergeCell ref="E39:H39"/>
    <mergeCell ref="E40:H40"/>
    <mergeCell ref="E41:H41"/>
    <mergeCell ref="E42:H42"/>
    <mergeCell ref="E54:H54"/>
    <mergeCell ref="E55:H55"/>
    <mergeCell ref="D57:H57"/>
    <mergeCell ref="E47:H47"/>
    <mergeCell ref="E49:H49"/>
    <mergeCell ref="E48:H48"/>
    <mergeCell ref="E50:H50"/>
    <mergeCell ref="E51:H51"/>
    <mergeCell ref="E10:H10"/>
    <mergeCell ref="E70:H70"/>
    <mergeCell ref="E71:H71"/>
    <mergeCell ref="E72:H72"/>
    <mergeCell ref="D64:H64"/>
    <mergeCell ref="E65:H65"/>
    <mergeCell ref="E66:H66"/>
    <mergeCell ref="E67:H67"/>
    <mergeCell ref="D69:H69"/>
    <mergeCell ref="E58:H58"/>
    <mergeCell ref="E59:H59"/>
    <mergeCell ref="E60:H60"/>
    <mergeCell ref="E61:H61"/>
    <mergeCell ref="E62:H62"/>
    <mergeCell ref="E52:H52"/>
    <mergeCell ref="E53:H53"/>
  </mergeCells>
  <pageMargins left="0.7" right="0.7" top="0.75" bottom="0.75" header="0.3" footer="0.3"/>
  <pageSetup paperSize="9" orientation="portrait" r:id="rId1"/>
  <customProperties>
    <customPr name="_pios_id" r:id="rId2"/>
  </customProperties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6C489-5380-43F9-BA91-100A5B97EDCB}">
  <sheetPr codeName="Sheet7">
    <tabColor rgb="FF00E487"/>
  </sheetPr>
  <dimension ref="B1:AS1965"/>
  <sheetViews>
    <sheetView showGridLines="0" zoomScale="80" zoomScaleNormal="80" workbookViewId="0">
      <pane xSplit="8" ySplit="7" topLeftCell="J1949" activePane="bottomRight" state="frozen"/>
      <selection pane="topRight" activeCell="I1" sqref="I1"/>
      <selection pane="bottomLeft" activeCell="A8" sqref="A8"/>
      <selection pane="bottomRight" activeCell="C1966" sqref="C1966"/>
    </sheetView>
  </sheetViews>
  <sheetFormatPr defaultRowHeight="14.5" outlineLevelCol="1"/>
  <cols>
    <col min="1" max="1" width="1.54296875" customWidth="1"/>
    <col min="2" max="2" width="36.54296875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201" customWidth="1" collapsed="1"/>
    <col min="11" max="11" width="17.6328125" style="201" customWidth="1"/>
    <col min="12" max="12" width="15.453125" style="201" customWidth="1"/>
    <col min="13" max="13" width="7.90625" style="201" customWidth="1"/>
    <col min="14" max="14" width="6" style="201" customWidth="1"/>
    <col min="15" max="15" width="9.453125" style="201" customWidth="1"/>
    <col min="16" max="16" width="8.7265625" style="201"/>
    <col min="17" max="17" width="7.08984375" bestFit="1" customWidth="1"/>
    <col min="18" max="18" width="4.1796875" style="201" hidden="1" customWidth="1" outlineLevel="1"/>
    <col min="19" max="19" width="6.453125" style="201" hidden="1" customWidth="1" outlineLevel="1"/>
    <col min="20" max="20" width="28" style="201" hidden="1" customWidth="1" outlineLevel="1"/>
    <col min="21" max="21" width="11" style="201" hidden="1" customWidth="1" outlineLevel="1"/>
    <col min="22" max="22" width="16.36328125" style="201" hidden="1" customWidth="1" outlineLevel="1"/>
    <col min="23" max="24" width="9.54296875" style="201" hidden="1" customWidth="1" outlineLevel="1"/>
    <col min="25" max="25" width="8.7265625" style="612" hidden="1" customWidth="1" outlineLevel="1"/>
    <col min="26" max="26" width="8.81640625" style="612" hidden="1" customWidth="1" outlineLevel="1"/>
    <col min="27" max="27" width="8.7265625" style="612" hidden="1" customWidth="1" outlineLevel="1"/>
    <col min="28" max="28" width="10.1796875" style="201" hidden="1" customWidth="1" outlineLevel="1"/>
    <col min="29" max="29" width="10.6328125" style="201" hidden="1" customWidth="1" outlineLevel="1"/>
    <col min="30" max="30" width="8.7265625" style="612" hidden="1" customWidth="1" outlineLevel="1"/>
    <col min="31" max="31" width="9.26953125" style="201" hidden="1" customWidth="1" outlineLevel="1"/>
    <col min="32" max="32" width="6.54296875" style="201" hidden="1" customWidth="1" outlineLevel="1"/>
    <col min="33" max="33" width="7.453125" style="201" hidden="1" customWidth="1" outlineLevel="1"/>
    <col min="34" max="34" width="8.7265625" collapsed="1"/>
    <col min="35" max="37" width="8.7265625" customWidth="1"/>
  </cols>
  <sheetData>
    <row r="1" spans="2:38">
      <c r="I1" s="1568"/>
      <c r="J1" s="1812" t="s">
        <v>3103</v>
      </c>
      <c r="K1" s="953" t="s">
        <v>3688</v>
      </c>
      <c r="R1" s="3250"/>
      <c r="S1" s="3250"/>
      <c r="T1" s="3250"/>
      <c r="U1" s="3250"/>
      <c r="V1" s="3250"/>
      <c r="W1" s="3250"/>
      <c r="X1" s="3250"/>
      <c r="Y1" s="3250"/>
      <c r="Z1" s="3250"/>
      <c r="AA1" s="3250"/>
      <c r="AB1" s="3250"/>
      <c r="AC1" s="3250"/>
      <c r="AD1" s="3250"/>
      <c r="AE1" s="3250"/>
      <c r="AF1" s="3250"/>
      <c r="AG1" s="3250"/>
      <c r="AH1" s="1812" t="s">
        <v>3102</v>
      </c>
      <c r="AI1" s="1568"/>
      <c r="AJ1" s="1568"/>
      <c r="AK1" s="1568"/>
      <c r="AL1" s="953" t="s">
        <v>3689</v>
      </c>
    </row>
    <row r="2" spans="2:38">
      <c r="J2"/>
      <c r="K2"/>
      <c r="Y2" s="201"/>
      <c r="Z2" s="201"/>
      <c r="AA2" s="201"/>
      <c r="AD2" s="201"/>
    </row>
    <row r="3" spans="2:38" ht="33" customHeight="1">
      <c r="B3" s="1572" t="s">
        <v>2872</v>
      </c>
      <c r="C3" s="1572"/>
      <c r="D3" s="1572"/>
      <c r="E3" s="1572"/>
      <c r="F3" s="1572"/>
      <c r="G3" s="1572"/>
      <c r="H3" s="1572"/>
      <c r="I3" s="1573"/>
      <c r="J3" s="1572"/>
      <c r="K3" s="1572"/>
      <c r="L3" s="1817"/>
      <c r="M3" s="1817"/>
      <c r="N3" s="1817"/>
      <c r="O3" s="3250"/>
      <c r="P3" s="1817"/>
      <c r="Q3" s="1568"/>
      <c r="R3" s="3250"/>
      <c r="S3" s="3250"/>
      <c r="T3" s="3250"/>
      <c r="U3" s="3250"/>
      <c r="V3" s="3250"/>
      <c r="W3" s="3250"/>
      <c r="X3" s="3250"/>
      <c r="Y3" s="3250"/>
      <c r="Z3" s="3250"/>
      <c r="AA3" s="3250"/>
      <c r="AB3" s="3250"/>
      <c r="AC3" s="3250"/>
      <c r="AD3" s="3250"/>
      <c r="AE3" s="1817"/>
      <c r="AF3" s="3250"/>
      <c r="AG3" s="3250"/>
    </row>
    <row r="4" spans="2:38">
      <c r="J4"/>
      <c r="K4"/>
      <c r="Y4" s="201"/>
      <c r="Z4" s="201"/>
      <c r="AA4" s="201"/>
      <c r="AD4" s="201"/>
    </row>
    <row r="5" spans="2:38" ht="24.5" customHeight="1">
      <c r="G5" s="1569" t="str">
        <f>HYPERLINK("#OBSAH","OBSAH")</f>
        <v>OBSAH</v>
      </c>
      <c r="J5"/>
      <c r="K5"/>
      <c r="Y5" s="201"/>
      <c r="Z5" s="201"/>
      <c r="AA5" s="201"/>
      <c r="AD5" s="201"/>
    </row>
    <row r="6" spans="2:38">
      <c r="J6"/>
      <c r="K6"/>
      <c r="Y6" s="201"/>
      <c r="Z6" s="201"/>
      <c r="AA6" s="201"/>
      <c r="AD6" s="201"/>
    </row>
    <row r="7" spans="2:38" ht="29" customHeight="1">
      <c r="B7" s="477" t="s">
        <v>2875</v>
      </c>
      <c r="C7" s="1574" t="s">
        <v>2871</v>
      </c>
      <c r="D7" s="1570"/>
      <c r="E7" s="1571"/>
      <c r="F7" s="477" t="s">
        <v>36</v>
      </c>
      <c r="G7" s="477" t="s">
        <v>2124</v>
      </c>
      <c r="H7" s="477" t="s">
        <v>45</v>
      </c>
      <c r="I7" s="477" t="s">
        <v>46</v>
      </c>
      <c r="J7" s="552" t="s">
        <v>3315</v>
      </c>
      <c r="K7" s="554" t="s">
        <v>1885</v>
      </c>
      <c r="L7" s="552" t="s">
        <v>3316</v>
      </c>
      <c r="M7" s="553" t="s">
        <v>3317</v>
      </c>
      <c r="N7" s="2530" t="s">
        <v>3318</v>
      </c>
      <c r="O7" s="2530" t="s">
        <v>2126</v>
      </c>
      <c r="P7" s="2531" t="s">
        <v>3319</v>
      </c>
      <c r="Q7" s="551" t="s">
        <v>2127</v>
      </c>
      <c r="R7" s="552" t="s">
        <v>48</v>
      </c>
      <c r="S7" s="552" t="s">
        <v>49</v>
      </c>
      <c r="T7" s="551" t="s">
        <v>155</v>
      </c>
      <c r="U7" s="1575" t="s">
        <v>118</v>
      </c>
      <c r="V7" s="552" t="s">
        <v>3320</v>
      </c>
      <c r="W7" s="553" t="s">
        <v>3321</v>
      </c>
      <c r="X7" s="553" t="s">
        <v>3328</v>
      </c>
      <c r="Y7" s="1575" t="s">
        <v>3325</v>
      </c>
      <c r="Z7" s="1575" t="s">
        <v>1797</v>
      </c>
      <c r="AA7" s="1575" t="s">
        <v>3322</v>
      </c>
      <c r="AB7" s="1575" t="s">
        <v>165</v>
      </c>
      <c r="AC7" s="2533" t="s">
        <v>3323</v>
      </c>
      <c r="AD7" s="3258" t="s">
        <v>119</v>
      </c>
      <c r="AE7" s="2530" t="s">
        <v>3324</v>
      </c>
      <c r="AF7" s="3251" t="s">
        <v>2125</v>
      </c>
      <c r="AG7" s="553" t="s">
        <v>1783</v>
      </c>
    </row>
    <row r="8" spans="2:38">
      <c r="Y8" s="201"/>
      <c r="Z8" s="201"/>
      <c r="AA8" s="201"/>
    </row>
    <row r="9" spans="2:38" s="1600" customFormat="1" ht="13" customHeight="1">
      <c r="B9" s="1638" t="s">
        <v>208</v>
      </c>
      <c r="J9" s="1818"/>
      <c r="K9" s="1818"/>
      <c r="L9" s="1818"/>
      <c r="M9" s="1818"/>
      <c r="N9" s="1818"/>
      <c r="O9" s="1818"/>
      <c r="P9" s="1818"/>
      <c r="R9" s="1818"/>
      <c r="S9" s="1818"/>
      <c r="T9" s="1818"/>
      <c r="U9" s="1818"/>
      <c r="V9" s="1818"/>
      <c r="W9" s="1818"/>
      <c r="X9" s="1818"/>
      <c r="Y9" s="1818"/>
      <c r="Z9" s="1818"/>
      <c r="AA9" s="1818"/>
      <c r="AB9" s="1818"/>
      <c r="AC9" s="3259"/>
      <c r="AD9" s="2310"/>
      <c r="AE9" s="1818"/>
      <c r="AF9" s="1818"/>
      <c r="AG9" s="1818"/>
    </row>
    <row r="10" spans="2:38">
      <c r="B10" s="517" t="s">
        <v>570</v>
      </c>
      <c r="C10" s="3079" t="s">
        <v>2870</v>
      </c>
      <c r="D10" s="1576" t="s">
        <v>2274</v>
      </c>
      <c r="E10" s="1577" t="s">
        <v>2873</v>
      </c>
      <c r="F10" s="2847">
        <v>929003165332</v>
      </c>
      <c r="G10" s="1601">
        <v>8719514353985</v>
      </c>
      <c r="H10" s="1029" t="s">
        <v>571</v>
      </c>
      <c r="I10" s="1030" t="s">
        <v>572</v>
      </c>
      <c r="J10" s="1031">
        <v>12</v>
      </c>
      <c r="K10" s="1720">
        <v>1200</v>
      </c>
      <c r="L10" s="1031" t="s">
        <v>79</v>
      </c>
      <c r="M10" s="1720">
        <v>50000</v>
      </c>
      <c r="N10" s="1229">
        <v>5</v>
      </c>
      <c r="O10" s="1031"/>
      <c r="P10" s="2551">
        <v>375</v>
      </c>
      <c r="Q10" s="518"/>
      <c r="R10" s="1904" t="s">
        <v>573</v>
      </c>
      <c r="S10" s="1031" t="s">
        <v>3178</v>
      </c>
      <c r="T10" s="1031" t="s">
        <v>3124</v>
      </c>
      <c r="U10" s="1031"/>
      <c r="V10" s="1031" t="s">
        <v>158</v>
      </c>
      <c r="W10" s="1062" t="s">
        <v>210</v>
      </c>
      <c r="X10" s="1062">
        <v>100</v>
      </c>
      <c r="Y10" s="1064">
        <v>170</v>
      </c>
      <c r="Z10" s="1064">
        <v>170</v>
      </c>
      <c r="AA10" s="1064">
        <v>82</v>
      </c>
      <c r="AB10" s="1031" t="s">
        <v>122</v>
      </c>
      <c r="AC10" s="1033">
        <v>80</v>
      </c>
      <c r="AD10" s="1064"/>
      <c r="AE10" s="2608">
        <v>1</v>
      </c>
      <c r="AF10" s="1064">
        <v>1</v>
      </c>
      <c r="AG10" s="1905" t="s">
        <v>122</v>
      </c>
      <c r="AK10" s="981"/>
    </row>
    <row r="11" spans="2:38">
      <c r="B11" s="145"/>
      <c r="C11" s="3080" t="s">
        <v>2870</v>
      </c>
      <c r="D11" s="855" t="s">
        <v>2274</v>
      </c>
      <c r="E11" s="1599" t="s">
        <v>2873</v>
      </c>
      <c r="F11" s="3239">
        <v>929003165532</v>
      </c>
      <c r="G11" s="1414">
        <v>8719514354029</v>
      </c>
      <c r="H11" s="936" t="s">
        <v>575</v>
      </c>
      <c r="I11" s="936" t="s">
        <v>576</v>
      </c>
      <c r="J11" s="1087">
        <v>24</v>
      </c>
      <c r="K11" s="1095">
        <v>2400</v>
      </c>
      <c r="L11" s="1530" t="s">
        <v>79</v>
      </c>
      <c r="M11" s="1416">
        <v>50000</v>
      </c>
      <c r="N11" s="3240">
        <v>5</v>
      </c>
      <c r="O11" s="1530"/>
      <c r="P11" s="2402">
        <v>645</v>
      </c>
      <c r="Q11" s="518"/>
      <c r="R11" s="2554" t="s">
        <v>573</v>
      </c>
      <c r="S11" s="1530" t="s">
        <v>3178</v>
      </c>
      <c r="T11" s="1530" t="s">
        <v>3125</v>
      </c>
      <c r="U11" s="1530"/>
      <c r="V11" s="1530" t="s">
        <v>158</v>
      </c>
      <c r="W11" s="2466" t="s">
        <v>210</v>
      </c>
      <c r="X11" s="2466">
        <v>100</v>
      </c>
      <c r="Y11" s="1094">
        <v>225</v>
      </c>
      <c r="Z11" s="1094">
        <v>225</v>
      </c>
      <c r="AA11" s="1094">
        <v>100</v>
      </c>
      <c r="AB11" s="1530" t="s">
        <v>122</v>
      </c>
      <c r="AC11" s="1567">
        <v>80</v>
      </c>
      <c r="AD11" s="1094"/>
      <c r="AE11" s="2723">
        <v>4</v>
      </c>
      <c r="AF11" s="1094">
        <v>1</v>
      </c>
      <c r="AG11" s="2555" t="s">
        <v>122</v>
      </c>
      <c r="AK11" s="981"/>
    </row>
    <row r="12" spans="2:38">
      <c r="B12" s="573" t="s">
        <v>578</v>
      </c>
      <c r="C12" s="853" t="s">
        <v>2870</v>
      </c>
      <c r="D12" s="853" t="s">
        <v>2274</v>
      </c>
      <c r="E12" s="1606" t="s">
        <v>2873</v>
      </c>
      <c r="F12" s="133">
        <v>929003250532</v>
      </c>
      <c r="G12" s="232">
        <v>8719514464278</v>
      </c>
      <c r="H12" s="31" t="s">
        <v>2649</v>
      </c>
      <c r="I12" s="249" t="s">
        <v>2404</v>
      </c>
      <c r="J12" s="443">
        <v>12</v>
      </c>
      <c r="K12" s="1142">
        <v>1200</v>
      </c>
      <c r="L12" s="443" t="s">
        <v>79</v>
      </c>
      <c r="M12" s="398">
        <v>50000</v>
      </c>
      <c r="N12" s="418">
        <v>5</v>
      </c>
      <c r="O12" s="443"/>
      <c r="P12" s="1401">
        <v>230</v>
      </c>
      <c r="Q12" s="518"/>
      <c r="R12" s="1874" t="s">
        <v>573</v>
      </c>
      <c r="S12" s="443" t="s">
        <v>3179</v>
      </c>
      <c r="T12" s="443" t="s">
        <v>3124</v>
      </c>
      <c r="U12" s="443"/>
      <c r="V12" s="443" t="s">
        <v>158</v>
      </c>
      <c r="W12" s="352" t="s">
        <v>210</v>
      </c>
      <c r="X12" s="352">
        <v>100</v>
      </c>
      <c r="Y12" s="374">
        <v>175</v>
      </c>
      <c r="Z12" s="374">
        <v>175</v>
      </c>
      <c r="AA12" s="374">
        <v>45</v>
      </c>
      <c r="AB12" s="443" t="s">
        <v>122</v>
      </c>
      <c r="AC12" s="362">
        <v>80</v>
      </c>
      <c r="AD12" s="374"/>
      <c r="AE12" s="2612">
        <v>0.5</v>
      </c>
      <c r="AF12" s="374">
        <v>1</v>
      </c>
      <c r="AG12" s="1875" t="s">
        <v>122</v>
      </c>
      <c r="AK12" s="981"/>
    </row>
    <row r="13" spans="2:38">
      <c r="B13" s="136"/>
      <c r="C13" s="569" t="s">
        <v>2870</v>
      </c>
      <c r="D13" s="569" t="s">
        <v>2274</v>
      </c>
      <c r="E13" s="1578" t="s">
        <v>2873</v>
      </c>
      <c r="F13" s="50">
        <v>929003250632</v>
      </c>
      <c r="G13" s="204">
        <v>8719514464292</v>
      </c>
      <c r="H13" s="42" t="s">
        <v>2650</v>
      </c>
      <c r="I13" s="42" t="s">
        <v>579</v>
      </c>
      <c r="J13" s="357">
        <v>12</v>
      </c>
      <c r="K13" s="1127">
        <v>1200</v>
      </c>
      <c r="L13" s="334" t="s">
        <v>53</v>
      </c>
      <c r="M13" s="348">
        <v>50000</v>
      </c>
      <c r="N13" s="418">
        <v>5</v>
      </c>
      <c r="O13" s="334"/>
      <c r="P13" s="1402">
        <v>230</v>
      </c>
      <c r="Q13" s="518"/>
      <c r="R13" s="1870" t="s">
        <v>573</v>
      </c>
      <c r="S13" s="334" t="s">
        <v>3180</v>
      </c>
      <c r="T13" s="334" t="s">
        <v>3124</v>
      </c>
      <c r="U13" s="334"/>
      <c r="V13" s="334" t="s">
        <v>131</v>
      </c>
      <c r="W13" s="301" t="s">
        <v>210</v>
      </c>
      <c r="X13" s="301">
        <v>100</v>
      </c>
      <c r="Y13" s="281">
        <v>175</v>
      </c>
      <c r="Z13" s="281">
        <v>175</v>
      </c>
      <c r="AA13" s="281">
        <v>45</v>
      </c>
      <c r="AB13" s="334" t="s">
        <v>122</v>
      </c>
      <c r="AC13" s="362">
        <v>80</v>
      </c>
      <c r="AD13" s="281"/>
      <c r="AE13" s="2612">
        <v>0.5</v>
      </c>
      <c r="AF13" s="281">
        <v>1</v>
      </c>
      <c r="AG13" s="1871" t="s">
        <v>122</v>
      </c>
      <c r="AK13" s="981"/>
    </row>
    <row r="14" spans="2:38">
      <c r="B14" s="219"/>
      <c r="C14" s="569" t="s">
        <v>2870</v>
      </c>
      <c r="D14" s="569" t="s">
        <v>2274</v>
      </c>
      <c r="E14" s="1578" t="s">
        <v>2873</v>
      </c>
      <c r="F14" s="50">
        <v>929003251332</v>
      </c>
      <c r="G14" s="204">
        <v>8719514464438</v>
      </c>
      <c r="H14" s="42" t="s">
        <v>2196</v>
      </c>
      <c r="I14" s="42" t="s">
        <v>2321</v>
      </c>
      <c r="J14" s="357">
        <v>12</v>
      </c>
      <c r="K14" s="1127">
        <v>1200</v>
      </c>
      <c r="L14" s="334" t="s">
        <v>2487</v>
      </c>
      <c r="M14" s="348">
        <v>50000</v>
      </c>
      <c r="N14" s="362">
        <v>5</v>
      </c>
      <c r="O14" s="334"/>
      <c r="P14" s="1402">
        <v>320</v>
      </c>
      <c r="Q14" s="518"/>
      <c r="R14" s="1870" t="s">
        <v>54</v>
      </c>
      <c r="S14" s="334" t="s">
        <v>3179</v>
      </c>
      <c r="T14" s="334" t="s">
        <v>3124</v>
      </c>
      <c r="U14" s="334"/>
      <c r="V14" s="334" t="s">
        <v>3122</v>
      </c>
      <c r="W14" s="301" t="s">
        <v>210</v>
      </c>
      <c r="X14" s="301">
        <v>100</v>
      </c>
      <c r="Y14" s="281">
        <v>175</v>
      </c>
      <c r="Z14" s="281">
        <v>175</v>
      </c>
      <c r="AA14" s="281">
        <v>45</v>
      </c>
      <c r="AB14" s="334" t="s">
        <v>122</v>
      </c>
      <c r="AC14" s="362">
        <v>80</v>
      </c>
      <c r="AD14" s="281"/>
      <c r="AE14" s="2612">
        <v>0.5</v>
      </c>
      <c r="AF14" s="281">
        <v>1</v>
      </c>
      <c r="AG14" s="1871" t="s">
        <v>122</v>
      </c>
      <c r="AK14" s="981"/>
    </row>
    <row r="15" spans="2:38">
      <c r="B15" s="136"/>
      <c r="C15" s="569" t="s">
        <v>2870</v>
      </c>
      <c r="D15" s="569" t="s">
        <v>2274</v>
      </c>
      <c r="E15" s="1578"/>
      <c r="F15" s="50">
        <v>929003311602</v>
      </c>
      <c r="G15" s="204">
        <v>8720169185630</v>
      </c>
      <c r="H15" s="42" t="s">
        <v>2177</v>
      </c>
      <c r="I15" s="42" t="s">
        <v>2307</v>
      </c>
      <c r="J15" s="357"/>
      <c r="K15" s="1127"/>
      <c r="L15" s="334" t="s">
        <v>50</v>
      </c>
      <c r="M15" s="348" t="s">
        <v>50</v>
      </c>
      <c r="N15" s="418">
        <v>5</v>
      </c>
      <c r="O15" s="334"/>
      <c r="P15" s="1402">
        <v>150</v>
      </c>
      <c r="Q15" s="518"/>
      <c r="R15" s="1870" t="s">
        <v>50</v>
      </c>
      <c r="S15" s="334" t="s">
        <v>50</v>
      </c>
      <c r="T15" s="334"/>
      <c r="U15" s="334"/>
      <c r="V15" s="334"/>
      <c r="W15" s="301"/>
      <c r="X15" s="301"/>
      <c r="Y15" s="281">
        <v>176.5</v>
      </c>
      <c r="Z15" s="281">
        <v>176.5</v>
      </c>
      <c r="AA15" s="281">
        <v>8.5</v>
      </c>
      <c r="AB15" s="334"/>
      <c r="AC15" s="362"/>
      <c r="AD15" s="281"/>
      <c r="AE15" s="2612">
        <v>0</v>
      </c>
      <c r="AF15" s="281">
        <v>1</v>
      </c>
      <c r="AG15" s="1871" t="s">
        <v>122</v>
      </c>
      <c r="AK15" s="981"/>
    </row>
    <row r="16" spans="2:38">
      <c r="B16" s="136"/>
      <c r="C16" s="569" t="s">
        <v>2870</v>
      </c>
      <c r="D16" s="569" t="s">
        <v>2274</v>
      </c>
      <c r="E16" s="1578"/>
      <c r="F16" s="50">
        <v>929003313002</v>
      </c>
      <c r="G16" s="204">
        <v>8720169190115</v>
      </c>
      <c r="H16" s="42" t="s">
        <v>2179</v>
      </c>
      <c r="I16" s="42" t="s">
        <v>2397</v>
      </c>
      <c r="J16" s="357"/>
      <c r="K16" s="1127"/>
      <c r="L16" s="334" t="s">
        <v>50</v>
      </c>
      <c r="M16" s="348" t="s">
        <v>50</v>
      </c>
      <c r="N16" s="362">
        <v>5</v>
      </c>
      <c r="O16" s="334"/>
      <c r="P16" s="1402">
        <v>150</v>
      </c>
      <c r="Q16" s="518"/>
      <c r="R16" s="1870" t="s">
        <v>50</v>
      </c>
      <c r="S16" s="334" t="s">
        <v>50</v>
      </c>
      <c r="T16" s="334"/>
      <c r="U16" s="334"/>
      <c r="V16" s="334"/>
      <c r="W16" s="301"/>
      <c r="X16" s="301"/>
      <c r="Y16" s="281">
        <v>176.5</v>
      </c>
      <c r="Z16" s="281">
        <v>176.5</v>
      </c>
      <c r="AA16" s="281">
        <v>8.5</v>
      </c>
      <c r="AB16" s="334"/>
      <c r="AC16" s="362"/>
      <c r="AD16" s="281"/>
      <c r="AE16" s="2612">
        <v>0</v>
      </c>
      <c r="AF16" s="281">
        <v>1</v>
      </c>
      <c r="AG16" s="1871" t="s">
        <v>122</v>
      </c>
      <c r="AK16" s="981"/>
    </row>
    <row r="17" spans="2:37">
      <c r="B17" s="136"/>
      <c r="C17" s="569" t="s">
        <v>2870</v>
      </c>
      <c r="D17" s="569" t="s">
        <v>2274</v>
      </c>
      <c r="E17" s="1578" t="s">
        <v>2873</v>
      </c>
      <c r="F17" s="133">
        <v>929003250832</v>
      </c>
      <c r="G17" s="204">
        <v>8719514464339</v>
      </c>
      <c r="H17" s="31" t="s">
        <v>2651</v>
      </c>
      <c r="I17" s="54" t="s">
        <v>579</v>
      </c>
      <c r="J17" s="443">
        <v>19</v>
      </c>
      <c r="K17" s="1142">
        <v>2000</v>
      </c>
      <c r="L17" s="443" t="s">
        <v>79</v>
      </c>
      <c r="M17" s="348">
        <v>50000</v>
      </c>
      <c r="N17" s="418">
        <v>5</v>
      </c>
      <c r="O17" s="443"/>
      <c r="P17" s="1402">
        <v>320</v>
      </c>
      <c r="Q17" s="518"/>
      <c r="R17" s="1874" t="s">
        <v>573</v>
      </c>
      <c r="S17" s="443" t="s">
        <v>3180</v>
      </c>
      <c r="T17" s="443" t="s">
        <v>3125</v>
      </c>
      <c r="U17" s="443"/>
      <c r="V17" s="443" t="s">
        <v>158</v>
      </c>
      <c r="W17" s="352" t="s">
        <v>210</v>
      </c>
      <c r="X17" s="352">
        <v>105</v>
      </c>
      <c r="Y17" s="374">
        <v>225</v>
      </c>
      <c r="Z17" s="374">
        <v>225</v>
      </c>
      <c r="AA17" s="374">
        <v>45</v>
      </c>
      <c r="AB17" s="443" t="s">
        <v>122</v>
      </c>
      <c r="AC17" s="362">
        <v>80</v>
      </c>
      <c r="AD17" s="374"/>
      <c r="AE17" s="2612">
        <v>1</v>
      </c>
      <c r="AF17" s="374">
        <v>1</v>
      </c>
      <c r="AG17" s="1875" t="s">
        <v>122</v>
      </c>
      <c r="AK17" s="981"/>
    </row>
    <row r="18" spans="2:37">
      <c r="B18" s="136"/>
      <c r="C18" s="569" t="s">
        <v>2870</v>
      </c>
      <c r="D18" s="569" t="s">
        <v>2274</v>
      </c>
      <c r="E18" s="1578" t="s">
        <v>2873</v>
      </c>
      <c r="F18" s="2849">
        <v>929003250932</v>
      </c>
      <c r="G18" s="204">
        <v>8719514464353</v>
      </c>
      <c r="H18" s="195" t="s">
        <v>2652</v>
      </c>
      <c r="I18" s="42" t="s">
        <v>579</v>
      </c>
      <c r="J18" s="444">
        <v>19</v>
      </c>
      <c r="K18" s="1127">
        <v>2000</v>
      </c>
      <c r="L18" s="334" t="s">
        <v>53</v>
      </c>
      <c r="M18" s="348">
        <v>50000</v>
      </c>
      <c r="N18" s="362">
        <v>5</v>
      </c>
      <c r="O18" s="334"/>
      <c r="P18" s="1402">
        <v>320</v>
      </c>
      <c r="Q18" s="518"/>
      <c r="R18" s="1870" t="s">
        <v>573</v>
      </c>
      <c r="S18" s="334" t="s">
        <v>3180</v>
      </c>
      <c r="T18" s="334" t="s">
        <v>3125</v>
      </c>
      <c r="U18" s="334"/>
      <c r="V18" s="334" t="s">
        <v>131</v>
      </c>
      <c r="W18" s="301" t="s">
        <v>210</v>
      </c>
      <c r="X18" s="301">
        <v>105</v>
      </c>
      <c r="Y18" s="281">
        <v>225</v>
      </c>
      <c r="Z18" s="281">
        <v>225</v>
      </c>
      <c r="AA18" s="281">
        <v>45</v>
      </c>
      <c r="AB18" s="334" t="s">
        <v>122</v>
      </c>
      <c r="AC18" s="362">
        <v>80</v>
      </c>
      <c r="AD18" s="281"/>
      <c r="AE18" s="2612">
        <v>1</v>
      </c>
      <c r="AF18" s="281">
        <v>1</v>
      </c>
      <c r="AG18" s="1871" t="s">
        <v>122</v>
      </c>
      <c r="AK18" s="981"/>
    </row>
    <row r="19" spans="2:37">
      <c r="B19" s="136"/>
      <c r="C19" s="569" t="s">
        <v>2870</v>
      </c>
      <c r="D19" s="569" t="s">
        <v>2274</v>
      </c>
      <c r="E19" s="1578" t="s">
        <v>2873</v>
      </c>
      <c r="F19" s="50">
        <v>929003251432</v>
      </c>
      <c r="G19" s="204">
        <v>8719514464452</v>
      </c>
      <c r="H19" s="42" t="s">
        <v>2197</v>
      </c>
      <c r="I19" s="42" t="s">
        <v>2321</v>
      </c>
      <c r="J19" s="357">
        <v>19</v>
      </c>
      <c r="K19" s="1127">
        <v>2000</v>
      </c>
      <c r="L19" s="334" t="s">
        <v>2487</v>
      </c>
      <c r="M19" s="348">
        <v>50000</v>
      </c>
      <c r="N19" s="418">
        <v>5</v>
      </c>
      <c r="O19" s="334"/>
      <c r="P19" s="1402">
        <v>440</v>
      </c>
      <c r="Q19" s="518"/>
      <c r="R19" s="1870" t="s">
        <v>54</v>
      </c>
      <c r="S19" s="334" t="s">
        <v>3179</v>
      </c>
      <c r="T19" s="334" t="s">
        <v>3125</v>
      </c>
      <c r="U19" s="334"/>
      <c r="V19" s="334" t="s">
        <v>3122</v>
      </c>
      <c r="W19" s="301" t="s">
        <v>210</v>
      </c>
      <c r="X19" s="301">
        <v>105</v>
      </c>
      <c r="Y19" s="281">
        <v>225</v>
      </c>
      <c r="Z19" s="281">
        <v>225</v>
      </c>
      <c r="AA19" s="281">
        <v>45</v>
      </c>
      <c r="AB19" s="334" t="s">
        <v>122</v>
      </c>
      <c r="AC19" s="362">
        <v>80</v>
      </c>
      <c r="AD19" s="281"/>
      <c r="AE19" s="2612">
        <v>1</v>
      </c>
      <c r="AF19" s="281">
        <v>1</v>
      </c>
      <c r="AG19" s="1871" t="s">
        <v>122</v>
      </c>
      <c r="AK19" s="981"/>
    </row>
    <row r="20" spans="2:37">
      <c r="B20" s="136"/>
      <c r="C20" s="569" t="s">
        <v>2870</v>
      </c>
      <c r="D20" s="569" t="s">
        <v>2274</v>
      </c>
      <c r="E20" s="1578"/>
      <c r="F20" s="50">
        <v>929003311702</v>
      </c>
      <c r="G20" s="204">
        <v>8720169185654</v>
      </c>
      <c r="H20" s="42" t="s">
        <v>2178</v>
      </c>
      <c r="I20" s="42" t="s">
        <v>2307</v>
      </c>
      <c r="J20" s="357"/>
      <c r="K20" s="1127"/>
      <c r="L20" s="334" t="s">
        <v>50</v>
      </c>
      <c r="M20" s="348" t="s">
        <v>50</v>
      </c>
      <c r="N20" s="362">
        <v>5</v>
      </c>
      <c r="O20" s="334"/>
      <c r="P20" s="1402">
        <v>180</v>
      </c>
      <c r="Q20" s="518"/>
      <c r="R20" s="1870" t="s">
        <v>50</v>
      </c>
      <c r="S20" s="334" t="s">
        <v>50</v>
      </c>
      <c r="T20" s="334"/>
      <c r="U20" s="334"/>
      <c r="V20" s="334"/>
      <c r="W20" s="301"/>
      <c r="X20" s="301"/>
      <c r="Y20" s="281">
        <v>226.5</v>
      </c>
      <c r="Z20" s="281">
        <v>226.5</v>
      </c>
      <c r="AA20" s="281">
        <v>8.5</v>
      </c>
      <c r="AB20" s="334"/>
      <c r="AC20" s="362"/>
      <c r="AD20" s="281"/>
      <c r="AE20" s="2612">
        <v>0</v>
      </c>
      <c r="AF20" s="281">
        <v>1</v>
      </c>
      <c r="AG20" s="1871" t="s">
        <v>122</v>
      </c>
      <c r="AK20" s="981"/>
    </row>
    <row r="21" spans="2:37">
      <c r="B21" s="136"/>
      <c r="C21" s="569" t="s">
        <v>2870</v>
      </c>
      <c r="D21" s="569" t="s">
        <v>2274</v>
      </c>
      <c r="E21" s="1578"/>
      <c r="F21" s="50">
        <v>929003313102</v>
      </c>
      <c r="G21" s="204">
        <v>8720169190139</v>
      </c>
      <c r="H21" s="42" t="s">
        <v>2180</v>
      </c>
      <c r="I21" s="42" t="s">
        <v>2397</v>
      </c>
      <c r="J21" s="357"/>
      <c r="K21" s="1127"/>
      <c r="L21" s="334" t="s">
        <v>50</v>
      </c>
      <c r="M21" s="348" t="s">
        <v>50</v>
      </c>
      <c r="N21" s="418">
        <v>5</v>
      </c>
      <c r="O21" s="334"/>
      <c r="P21" s="1402">
        <v>180</v>
      </c>
      <c r="Q21" s="518"/>
      <c r="R21" s="1870" t="s">
        <v>50</v>
      </c>
      <c r="S21" s="334" t="s">
        <v>50</v>
      </c>
      <c r="T21" s="334"/>
      <c r="U21" s="334"/>
      <c r="V21" s="334"/>
      <c r="W21" s="301"/>
      <c r="X21" s="301"/>
      <c r="Y21" s="281">
        <v>226.5</v>
      </c>
      <c r="Z21" s="281">
        <v>226.5</v>
      </c>
      <c r="AA21" s="281">
        <v>8.5</v>
      </c>
      <c r="AB21" s="334"/>
      <c r="AC21" s="362"/>
      <c r="AD21" s="281"/>
      <c r="AE21" s="2612">
        <v>0</v>
      </c>
      <c r="AF21" s="281">
        <v>1</v>
      </c>
      <c r="AG21" s="1871" t="s">
        <v>122</v>
      </c>
      <c r="AK21" s="981"/>
    </row>
    <row r="22" spans="2:37">
      <c r="B22" s="136"/>
      <c r="C22" s="569" t="s">
        <v>2870</v>
      </c>
      <c r="D22" s="569" t="s">
        <v>2274</v>
      </c>
      <c r="E22" s="1578" t="s">
        <v>2873</v>
      </c>
      <c r="F22" s="53">
        <v>929003251132</v>
      </c>
      <c r="G22" s="204">
        <v>8719514464391</v>
      </c>
      <c r="H22" s="42" t="s">
        <v>2653</v>
      </c>
      <c r="I22" s="54" t="s">
        <v>581</v>
      </c>
      <c r="J22" s="357">
        <v>12</v>
      </c>
      <c r="K22" s="1142">
        <v>1200</v>
      </c>
      <c r="L22" s="443" t="s">
        <v>79</v>
      </c>
      <c r="M22" s="348">
        <v>50000</v>
      </c>
      <c r="N22" s="362">
        <v>5</v>
      </c>
      <c r="O22" s="443"/>
      <c r="P22" s="1402">
        <v>250</v>
      </c>
      <c r="Q22" s="518"/>
      <c r="R22" s="1874" t="s">
        <v>573</v>
      </c>
      <c r="S22" s="443" t="s">
        <v>3180</v>
      </c>
      <c r="T22" s="443" t="s">
        <v>3124</v>
      </c>
      <c r="U22" s="443"/>
      <c r="V22" s="443" t="s">
        <v>158</v>
      </c>
      <c r="W22" s="352" t="s">
        <v>210</v>
      </c>
      <c r="X22" s="352">
        <v>100</v>
      </c>
      <c r="Y22" s="374">
        <v>175</v>
      </c>
      <c r="Z22" s="374">
        <v>175</v>
      </c>
      <c r="AA22" s="374">
        <v>45</v>
      </c>
      <c r="AB22" s="443" t="s">
        <v>122</v>
      </c>
      <c r="AC22" s="362">
        <v>80</v>
      </c>
      <c r="AD22" s="374"/>
      <c r="AE22" s="2612">
        <v>0.5</v>
      </c>
      <c r="AF22" s="374">
        <v>1</v>
      </c>
      <c r="AG22" s="1875" t="s">
        <v>122</v>
      </c>
      <c r="AK22" s="981"/>
    </row>
    <row r="23" spans="2:37">
      <c r="B23" s="136"/>
      <c r="C23" s="855" t="s">
        <v>2870</v>
      </c>
      <c r="D23" s="855" t="s">
        <v>2274</v>
      </c>
      <c r="E23" s="1599" t="s">
        <v>2873</v>
      </c>
      <c r="F23" s="55">
        <v>929003251232</v>
      </c>
      <c r="G23" s="204">
        <v>8719514464414</v>
      </c>
      <c r="H23" s="174" t="s">
        <v>2654</v>
      </c>
      <c r="I23" s="56" t="s">
        <v>581</v>
      </c>
      <c r="J23" s="442">
        <v>12</v>
      </c>
      <c r="K23" s="1127">
        <v>1200</v>
      </c>
      <c r="L23" s="441" t="s">
        <v>53</v>
      </c>
      <c r="M23" s="439">
        <v>50000</v>
      </c>
      <c r="N23" s="468">
        <v>5</v>
      </c>
      <c r="O23" s="441"/>
      <c r="P23" s="1403">
        <v>250</v>
      </c>
      <c r="Q23" s="518"/>
      <c r="R23" s="1872" t="s">
        <v>573</v>
      </c>
      <c r="S23" s="441" t="s">
        <v>3180</v>
      </c>
      <c r="T23" s="441" t="s">
        <v>3124</v>
      </c>
      <c r="U23" s="441"/>
      <c r="V23" s="441" t="s">
        <v>131</v>
      </c>
      <c r="W23" s="294" t="s">
        <v>210</v>
      </c>
      <c r="X23" s="294">
        <v>100</v>
      </c>
      <c r="Y23" s="283">
        <v>175</v>
      </c>
      <c r="Z23" s="283">
        <v>175</v>
      </c>
      <c r="AA23" s="283">
        <v>45</v>
      </c>
      <c r="AB23" s="441" t="s">
        <v>122</v>
      </c>
      <c r="AC23" s="483">
        <v>80</v>
      </c>
      <c r="AD23" s="283"/>
      <c r="AE23" s="2613">
        <v>0.5</v>
      </c>
      <c r="AF23" s="283">
        <v>1</v>
      </c>
      <c r="AG23" s="1873" t="s">
        <v>122</v>
      </c>
      <c r="AK23" s="981"/>
    </row>
    <row r="24" spans="2:37">
      <c r="B24" s="136"/>
      <c r="C24" s="853" t="s">
        <v>2870</v>
      </c>
      <c r="D24" s="853" t="s">
        <v>2274</v>
      </c>
      <c r="E24" s="1606" t="s">
        <v>2873</v>
      </c>
      <c r="F24" s="133">
        <v>929003251532</v>
      </c>
      <c r="G24" s="203">
        <v>8719514464476</v>
      </c>
      <c r="H24" s="31" t="s">
        <v>2655</v>
      </c>
      <c r="I24" s="209" t="s">
        <v>582</v>
      </c>
      <c r="J24" s="333">
        <v>12</v>
      </c>
      <c r="K24" s="431">
        <v>1200</v>
      </c>
      <c r="L24" s="443" t="s">
        <v>79</v>
      </c>
      <c r="M24" s="398">
        <v>50000</v>
      </c>
      <c r="N24" s="418">
        <v>5</v>
      </c>
      <c r="O24" s="443"/>
      <c r="P24" s="1401">
        <v>290</v>
      </c>
      <c r="Q24" s="518"/>
      <c r="R24" s="1874" t="s">
        <v>573</v>
      </c>
      <c r="S24" s="443" t="s">
        <v>3180</v>
      </c>
      <c r="T24" s="443" t="s">
        <v>3124</v>
      </c>
      <c r="U24" s="443"/>
      <c r="V24" s="443" t="s">
        <v>158</v>
      </c>
      <c r="W24" s="352" t="s">
        <v>210</v>
      </c>
      <c r="X24" s="352">
        <v>100</v>
      </c>
      <c r="Y24" s="374">
        <v>175</v>
      </c>
      <c r="Z24" s="374">
        <v>175</v>
      </c>
      <c r="AA24" s="374">
        <v>27</v>
      </c>
      <c r="AB24" s="443" t="s">
        <v>122</v>
      </c>
      <c r="AC24" s="362">
        <v>80</v>
      </c>
      <c r="AD24" s="374"/>
      <c r="AE24" s="2612">
        <v>1</v>
      </c>
      <c r="AF24" s="374">
        <v>1</v>
      </c>
      <c r="AG24" s="1875" t="s">
        <v>122</v>
      </c>
      <c r="AK24" s="981"/>
    </row>
    <row r="25" spans="2:37">
      <c r="B25" s="136"/>
      <c r="C25" s="569" t="s">
        <v>2870</v>
      </c>
      <c r="D25" s="569" t="s">
        <v>2274</v>
      </c>
      <c r="E25" s="1578" t="s">
        <v>2873</v>
      </c>
      <c r="F25" s="2849">
        <v>929003251632</v>
      </c>
      <c r="G25" s="204">
        <v>8719514464490</v>
      </c>
      <c r="H25" s="195" t="s">
        <v>2656</v>
      </c>
      <c r="I25" s="209" t="s">
        <v>582</v>
      </c>
      <c r="J25" s="334">
        <v>12</v>
      </c>
      <c r="K25" s="1127">
        <v>1200</v>
      </c>
      <c r="L25" s="334" t="s">
        <v>53</v>
      </c>
      <c r="M25" s="348">
        <v>50000</v>
      </c>
      <c r="N25" s="418">
        <v>5</v>
      </c>
      <c r="O25" s="334"/>
      <c r="P25" s="1402">
        <v>290</v>
      </c>
      <c r="Q25" s="518"/>
      <c r="R25" s="1870" t="s">
        <v>573</v>
      </c>
      <c r="S25" s="334" t="s">
        <v>3180</v>
      </c>
      <c r="T25" s="334" t="s">
        <v>3124</v>
      </c>
      <c r="U25" s="334"/>
      <c r="V25" s="334" t="s">
        <v>131</v>
      </c>
      <c r="W25" s="301" t="s">
        <v>210</v>
      </c>
      <c r="X25" s="301">
        <v>100</v>
      </c>
      <c r="Y25" s="281">
        <v>175</v>
      </c>
      <c r="Z25" s="281">
        <v>175</v>
      </c>
      <c r="AA25" s="281">
        <v>27</v>
      </c>
      <c r="AB25" s="334" t="s">
        <v>122</v>
      </c>
      <c r="AC25" s="362">
        <v>80</v>
      </c>
      <c r="AD25" s="281"/>
      <c r="AE25" s="2612">
        <v>1</v>
      </c>
      <c r="AF25" s="281">
        <v>1</v>
      </c>
      <c r="AG25" s="1871" t="s">
        <v>122</v>
      </c>
      <c r="AK25" s="981"/>
    </row>
    <row r="26" spans="2:37">
      <c r="B26" s="136"/>
      <c r="C26" s="569" t="s">
        <v>2870</v>
      </c>
      <c r="D26" s="569" t="s">
        <v>2274</v>
      </c>
      <c r="E26" s="1578" t="s">
        <v>2873</v>
      </c>
      <c r="F26" s="53">
        <v>929003251732</v>
      </c>
      <c r="G26" s="204">
        <v>8719514464513</v>
      </c>
      <c r="H26" s="42" t="s">
        <v>2657</v>
      </c>
      <c r="I26" s="42" t="s">
        <v>583</v>
      </c>
      <c r="J26" s="334">
        <v>19</v>
      </c>
      <c r="K26" s="1142">
        <v>2000</v>
      </c>
      <c r="L26" s="443" t="s">
        <v>79</v>
      </c>
      <c r="M26" s="348">
        <v>50000</v>
      </c>
      <c r="N26" s="418">
        <v>5</v>
      </c>
      <c r="O26" s="443"/>
      <c r="P26" s="1402">
        <v>400</v>
      </c>
      <c r="Q26" s="518"/>
      <c r="R26" s="1874" t="s">
        <v>573</v>
      </c>
      <c r="S26" s="443" t="s">
        <v>3180</v>
      </c>
      <c r="T26" s="443" t="s">
        <v>3125</v>
      </c>
      <c r="U26" s="443"/>
      <c r="V26" s="443" t="s">
        <v>158</v>
      </c>
      <c r="W26" s="352" t="s">
        <v>210</v>
      </c>
      <c r="X26" s="352">
        <v>105</v>
      </c>
      <c r="Y26" s="374">
        <v>225</v>
      </c>
      <c r="Z26" s="374">
        <v>225</v>
      </c>
      <c r="AA26" s="374">
        <v>27</v>
      </c>
      <c r="AB26" s="443" t="s">
        <v>122</v>
      </c>
      <c r="AC26" s="362">
        <v>80</v>
      </c>
      <c r="AD26" s="374"/>
      <c r="AE26" s="2612">
        <v>4</v>
      </c>
      <c r="AF26" s="374">
        <v>1</v>
      </c>
      <c r="AG26" s="1875" t="s">
        <v>122</v>
      </c>
      <c r="AK26" s="981"/>
    </row>
    <row r="27" spans="2:37">
      <c r="B27" s="137"/>
      <c r="C27" s="855" t="s">
        <v>2870</v>
      </c>
      <c r="D27" s="855" t="s">
        <v>2274</v>
      </c>
      <c r="E27" s="1599" t="s">
        <v>2873</v>
      </c>
      <c r="F27" s="2850">
        <v>929003251832</v>
      </c>
      <c r="G27" s="230">
        <v>8719514464537</v>
      </c>
      <c r="H27" s="174" t="s">
        <v>2658</v>
      </c>
      <c r="I27" s="57" t="s">
        <v>583</v>
      </c>
      <c r="J27" s="441">
        <v>19</v>
      </c>
      <c r="K27" s="1129">
        <v>2000</v>
      </c>
      <c r="L27" s="441" t="s">
        <v>53</v>
      </c>
      <c r="M27" s="439">
        <v>50000</v>
      </c>
      <c r="N27" s="468">
        <v>5</v>
      </c>
      <c r="O27" s="441"/>
      <c r="P27" s="1403">
        <v>400</v>
      </c>
      <c r="Q27" s="518"/>
      <c r="R27" s="1872" t="s">
        <v>573</v>
      </c>
      <c r="S27" s="441" t="s">
        <v>3180</v>
      </c>
      <c r="T27" s="441" t="s">
        <v>3125</v>
      </c>
      <c r="U27" s="441"/>
      <c r="V27" s="441" t="s">
        <v>131</v>
      </c>
      <c r="W27" s="294" t="s">
        <v>210</v>
      </c>
      <c r="X27" s="294">
        <v>105</v>
      </c>
      <c r="Y27" s="283">
        <v>225</v>
      </c>
      <c r="Z27" s="283">
        <v>225</v>
      </c>
      <c r="AA27" s="283">
        <v>27</v>
      </c>
      <c r="AB27" s="441" t="s">
        <v>122</v>
      </c>
      <c r="AC27" s="483">
        <v>80</v>
      </c>
      <c r="AD27" s="283"/>
      <c r="AE27" s="2613">
        <v>4</v>
      </c>
      <c r="AF27" s="283">
        <v>1</v>
      </c>
      <c r="AG27" s="1873" t="s">
        <v>122</v>
      </c>
      <c r="AK27" s="981"/>
    </row>
    <row r="28" spans="2:37">
      <c r="B28" s="517" t="s">
        <v>584</v>
      </c>
      <c r="C28" s="1576" t="s">
        <v>2870</v>
      </c>
      <c r="D28" s="1576" t="s">
        <v>2274</v>
      </c>
      <c r="E28" s="1577" t="s">
        <v>2873</v>
      </c>
      <c r="F28" s="2851">
        <v>911401551232</v>
      </c>
      <c r="G28" s="245">
        <v>8720169503038</v>
      </c>
      <c r="H28" s="780" t="s">
        <v>328</v>
      </c>
      <c r="I28" s="31" t="s">
        <v>585</v>
      </c>
      <c r="J28" s="333">
        <v>9.8000000000000007</v>
      </c>
      <c r="K28" s="398">
        <v>1200</v>
      </c>
      <c r="L28" s="333" t="s">
        <v>79</v>
      </c>
      <c r="M28" s="398">
        <v>50000</v>
      </c>
      <c r="N28" s="374">
        <v>5</v>
      </c>
      <c r="O28" s="333"/>
      <c r="P28" s="1401">
        <v>1340</v>
      </c>
      <c r="Q28" s="518"/>
      <c r="R28" s="1876" t="s">
        <v>54</v>
      </c>
      <c r="S28" s="333" t="s">
        <v>113</v>
      </c>
      <c r="T28" s="333" t="s">
        <v>3124</v>
      </c>
      <c r="U28" s="333"/>
      <c r="V28" s="333" t="s">
        <v>158</v>
      </c>
      <c r="W28" s="293" t="s">
        <v>210</v>
      </c>
      <c r="X28" s="293">
        <v>122</v>
      </c>
      <c r="Y28" s="292">
        <v>162</v>
      </c>
      <c r="Z28" s="292">
        <v>162</v>
      </c>
      <c r="AA28" s="292">
        <v>82</v>
      </c>
      <c r="AB28" s="333" t="s">
        <v>122</v>
      </c>
      <c r="AC28" s="352" t="s">
        <v>3227</v>
      </c>
      <c r="AD28" s="292"/>
      <c r="AE28" s="2614">
        <v>1</v>
      </c>
      <c r="AF28" s="292">
        <v>1</v>
      </c>
      <c r="AG28" s="1877" t="s">
        <v>122</v>
      </c>
      <c r="AK28" s="981"/>
    </row>
    <row r="29" spans="2:37">
      <c r="B29" s="123"/>
      <c r="C29" s="569" t="s">
        <v>2870</v>
      </c>
      <c r="D29" s="569" t="s">
        <v>2274</v>
      </c>
      <c r="E29" s="1578" t="s">
        <v>2873</v>
      </c>
      <c r="F29" s="2852">
        <v>911401551632</v>
      </c>
      <c r="G29" s="247">
        <v>8720169502994</v>
      </c>
      <c r="H29" s="778" t="s">
        <v>330</v>
      </c>
      <c r="I29" s="42" t="s">
        <v>585</v>
      </c>
      <c r="J29" s="334">
        <v>9.8000000000000007</v>
      </c>
      <c r="K29" s="1127">
        <v>1200</v>
      </c>
      <c r="L29" s="334" t="s">
        <v>53</v>
      </c>
      <c r="M29" s="398">
        <v>50000</v>
      </c>
      <c r="N29" s="350">
        <v>5</v>
      </c>
      <c r="O29" s="334"/>
      <c r="P29" s="1402">
        <v>1340</v>
      </c>
      <c r="Q29" s="518"/>
      <c r="R29" s="1870" t="s">
        <v>54</v>
      </c>
      <c r="S29" s="334" t="s">
        <v>113</v>
      </c>
      <c r="T29" s="334" t="s">
        <v>3124</v>
      </c>
      <c r="U29" s="334"/>
      <c r="V29" s="334" t="s">
        <v>131</v>
      </c>
      <c r="W29" s="301" t="s">
        <v>210</v>
      </c>
      <c r="X29" s="301">
        <v>122</v>
      </c>
      <c r="Y29" s="281">
        <v>162</v>
      </c>
      <c r="Z29" s="281">
        <v>162</v>
      </c>
      <c r="AA29" s="281">
        <v>82</v>
      </c>
      <c r="AB29" s="334" t="s">
        <v>122</v>
      </c>
      <c r="AC29" s="351" t="s">
        <v>3227</v>
      </c>
      <c r="AD29" s="281"/>
      <c r="AE29" s="2615">
        <v>1</v>
      </c>
      <c r="AF29" s="281">
        <v>1</v>
      </c>
      <c r="AG29" s="1871" t="s">
        <v>122</v>
      </c>
      <c r="AK29" s="981"/>
    </row>
    <row r="30" spans="2:37">
      <c r="B30" s="123"/>
      <c r="C30" s="569" t="s">
        <v>2870</v>
      </c>
      <c r="D30" s="569" t="s">
        <v>2274</v>
      </c>
      <c r="E30" s="1578" t="s">
        <v>2873</v>
      </c>
      <c r="F30" s="2852">
        <v>911401552032</v>
      </c>
      <c r="G30" s="247">
        <v>8720169502956</v>
      </c>
      <c r="H30" s="778" t="s">
        <v>332</v>
      </c>
      <c r="I30" s="42" t="s">
        <v>585</v>
      </c>
      <c r="J30" s="334">
        <v>19.2</v>
      </c>
      <c r="K30" s="1142">
        <v>2300</v>
      </c>
      <c r="L30" s="334" t="s">
        <v>79</v>
      </c>
      <c r="M30" s="398">
        <v>50000</v>
      </c>
      <c r="N30" s="350">
        <v>5</v>
      </c>
      <c r="O30" s="334"/>
      <c r="P30" s="1402">
        <v>1525</v>
      </c>
      <c r="Q30" s="518"/>
      <c r="R30" s="1870" t="s">
        <v>54</v>
      </c>
      <c r="S30" s="334" t="s">
        <v>113</v>
      </c>
      <c r="T30" s="334" t="s">
        <v>3125</v>
      </c>
      <c r="U30" s="334"/>
      <c r="V30" s="334" t="s">
        <v>158</v>
      </c>
      <c r="W30" s="301" t="s">
        <v>210</v>
      </c>
      <c r="X30" s="301">
        <v>119</v>
      </c>
      <c r="Y30" s="281">
        <v>216</v>
      </c>
      <c r="Z30" s="281">
        <v>216</v>
      </c>
      <c r="AA30" s="281">
        <v>105</v>
      </c>
      <c r="AB30" s="334" t="s">
        <v>122</v>
      </c>
      <c r="AC30" s="351" t="s">
        <v>3227</v>
      </c>
      <c r="AD30" s="281"/>
      <c r="AE30" s="2615">
        <v>1</v>
      </c>
      <c r="AF30" s="281">
        <v>1</v>
      </c>
      <c r="AG30" s="1871" t="s">
        <v>122</v>
      </c>
      <c r="AK30" s="981"/>
    </row>
    <row r="31" spans="2:37">
      <c r="B31" s="123"/>
      <c r="C31" s="855" t="s">
        <v>2870</v>
      </c>
      <c r="D31" s="855" t="s">
        <v>2274</v>
      </c>
      <c r="E31" s="1599" t="s">
        <v>2873</v>
      </c>
      <c r="F31" s="2853">
        <v>911401552432</v>
      </c>
      <c r="G31" s="248">
        <v>8720169502918</v>
      </c>
      <c r="H31" s="779" t="s">
        <v>334</v>
      </c>
      <c r="I31" s="57" t="s">
        <v>585</v>
      </c>
      <c r="J31" s="340">
        <v>19.2</v>
      </c>
      <c r="K31" s="1141">
        <v>2300</v>
      </c>
      <c r="L31" s="441" t="s">
        <v>53</v>
      </c>
      <c r="M31" s="439">
        <v>50000</v>
      </c>
      <c r="N31" s="438">
        <v>5</v>
      </c>
      <c r="O31" s="441"/>
      <c r="P31" s="1403">
        <v>1525</v>
      </c>
      <c r="Q31" s="518"/>
      <c r="R31" s="1872" t="s">
        <v>54</v>
      </c>
      <c r="S31" s="441" t="s">
        <v>113</v>
      </c>
      <c r="T31" s="441" t="s">
        <v>3125</v>
      </c>
      <c r="U31" s="441"/>
      <c r="V31" s="441" t="s">
        <v>131</v>
      </c>
      <c r="W31" s="294" t="s">
        <v>210</v>
      </c>
      <c r="X31" s="294">
        <v>119</v>
      </c>
      <c r="Y31" s="283">
        <v>216</v>
      </c>
      <c r="Z31" s="283">
        <v>216</v>
      </c>
      <c r="AA31" s="283">
        <v>105</v>
      </c>
      <c r="AB31" s="441" t="s">
        <v>122</v>
      </c>
      <c r="AC31" s="466" t="s">
        <v>3227</v>
      </c>
      <c r="AD31" s="283"/>
      <c r="AE31" s="2616">
        <v>1</v>
      </c>
      <c r="AF31" s="283">
        <v>1</v>
      </c>
      <c r="AG31" s="1873" t="s">
        <v>122</v>
      </c>
      <c r="AK31" s="981"/>
    </row>
    <row r="32" spans="2:37">
      <c r="B32" s="123"/>
      <c r="C32" s="853" t="s">
        <v>2870</v>
      </c>
      <c r="D32" s="853" t="s">
        <v>2274</v>
      </c>
      <c r="E32" s="1606" t="s">
        <v>2873</v>
      </c>
      <c r="F32" s="2854">
        <v>911401551032</v>
      </c>
      <c r="G32" s="862">
        <v>8720169503052</v>
      </c>
      <c r="H32" s="863" t="s">
        <v>336</v>
      </c>
      <c r="I32" s="115" t="s">
        <v>586</v>
      </c>
      <c r="J32" s="336">
        <v>9.8000000000000007</v>
      </c>
      <c r="K32" s="431">
        <v>1200</v>
      </c>
      <c r="L32" s="336" t="s">
        <v>79</v>
      </c>
      <c r="M32" s="431">
        <v>50000</v>
      </c>
      <c r="N32" s="410">
        <v>5</v>
      </c>
      <c r="O32" s="336"/>
      <c r="P32" s="1404">
        <v>1240</v>
      </c>
      <c r="Q32" s="518"/>
      <c r="R32" s="1878" t="s">
        <v>54</v>
      </c>
      <c r="S32" s="336" t="s">
        <v>113</v>
      </c>
      <c r="T32" s="336" t="s">
        <v>3124</v>
      </c>
      <c r="U32" s="336"/>
      <c r="V32" s="336" t="s">
        <v>158</v>
      </c>
      <c r="W32" s="305" t="s">
        <v>210</v>
      </c>
      <c r="X32" s="305">
        <v>122</v>
      </c>
      <c r="Y32" s="279">
        <v>162</v>
      </c>
      <c r="Z32" s="279">
        <v>162</v>
      </c>
      <c r="AA32" s="279">
        <v>82</v>
      </c>
      <c r="AB32" s="336" t="s">
        <v>122</v>
      </c>
      <c r="AC32" s="370" t="s">
        <v>3227</v>
      </c>
      <c r="AD32" s="279"/>
      <c r="AE32" s="2617">
        <v>1</v>
      </c>
      <c r="AF32" s="279">
        <v>1</v>
      </c>
      <c r="AG32" s="1879" t="s">
        <v>122</v>
      </c>
      <c r="AK32" s="981"/>
    </row>
    <row r="33" spans="2:37">
      <c r="B33" s="123"/>
      <c r="C33" s="569" t="s">
        <v>2870</v>
      </c>
      <c r="D33" s="569" t="s">
        <v>2274</v>
      </c>
      <c r="E33" s="1578" t="s">
        <v>2873</v>
      </c>
      <c r="F33" s="2852">
        <v>911401551432</v>
      </c>
      <c r="G33" s="247">
        <v>8720169503014</v>
      </c>
      <c r="H33" s="778" t="s">
        <v>338</v>
      </c>
      <c r="I33" s="42" t="s">
        <v>586</v>
      </c>
      <c r="J33" s="334">
        <v>9.8000000000000007</v>
      </c>
      <c r="K33" s="1127">
        <v>1200</v>
      </c>
      <c r="L33" s="334" t="s">
        <v>53</v>
      </c>
      <c r="M33" s="398">
        <v>50000</v>
      </c>
      <c r="N33" s="350">
        <v>5</v>
      </c>
      <c r="O33" s="334"/>
      <c r="P33" s="1402">
        <v>1240</v>
      </c>
      <c r="Q33" s="518"/>
      <c r="R33" s="1870" t="s">
        <v>54</v>
      </c>
      <c r="S33" s="334" t="s">
        <v>113</v>
      </c>
      <c r="T33" s="334" t="s">
        <v>3124</v>
      </c>
      <c r="U33" s="334"/>
      <c r="V33" s="334" t="s">
        <v>131</v>
      </c>
      <c r="W33" s="301" t="s">
        <v>210</v>
      </c>
      <c r="X33" s="301">
        <v>122</v>
      </c>
      <c r="Y33" s="281">
        <v>162</v>
      </c>
      <c r="Z33" s="281">
        <v>162</v>
      </c>
      <c r="AA33" s="281">
        <v>82</v>
      </c>
      <c r="AB33" s="334" t="s">
        <v>122</v>
      </c>
      <c r="AC33" s="351" t="s">
        <v>3227</v>
      </c>
      <c r="AD33" s="281"/>
      <c r="AE33" s="2615">
        <v>1</v>
      </c>
      <c r="AF33" s="281">
        <v>1</v>
      </c>
      <c r="AG33" s="1871" t="s">
        <v>122</v>
      </c>
      <c r="AK33" s="981"/>
    </row>
    <row r="34" spans="2:37">
      <c r="B34" s="123"/>
      <c r="C34" s="569" t="s">
        <v>2870</v>
      </c>
      <c r="D34" s="569" t="s">
        <v>2274</v>
      </c>
      <c r="E34" s="1578" t="s">
        <v>2873</v>
      </c>
      <c r="F34" s="2852">
        <v>911401551832</v>
      </c>
      <c r="G34" s="247">
        <v>8720169502970</v>
      </c>
      <c r="H34" s="778" t="s">
        <v>340</v>
      </c>
      <c r="I34" s="249" t="s">
        <v>586</v>
      </c>
      <c r="J34" s="334">
        <v>19.2</v>
      </c>
      <c r="K34" s="1127">
        <v>2350</v>
      </c>
      <c r="L34" s="334" t="s">
        <v>79</v>
      </c>
      <c r="M34" s="398">
        <v>50000</v>
      </c>
      <c r="N34" s="350">
        <v>5</v>
      </c>
      <c r="O34" s="334"/>
      <c r="P34" s="1402">
        <v>1420</v>
      </c>
      <c r="Q34" s="518"/>
      <c r="R34" s="1870" t="s">
        <v>54</v>
      </c>
      <c r="S34" s="334" t="s">
        <v>113</v>
      </c>
      <c r="T34" s="334" t="s">
        <v>3125</v>
      </c>
      <c r="U34" s="334"/>
      <c r="V34" s="334" t="s">
        <v>158</v>
      </c>
      <c r="W34" s="301" t="s">
        <v>210</v>
      </c>
      <c r="X34" s="301">
        <v>122</v>
      </c>
      <c r="Y34" s="281">
        <v>216</v>
      </c>
      <c r="Z34" s="281">
        <v>216</v>
      </c>
      <c r="AA34" s="281">
        <v>105</v>
      </c>
      <c r="AB34" s="334" t="s">
        <v>122</v>
      </c>
      <c r="AC34" s="351" t="s">
        <v>3227</v>
      </c>
      <c r="AD34" s="281"/>
      <c r="AE34" s="2615">
        <v>1</v>
      </c>
      <c r="AF34" s="281">
        <v>1</v>
      </c>
      <c r="AG34" s="1871" t="s">
        <v>122</v>
      </c>
      <c r="AK34" s="981"/>
    </row>
    <row r="35" spans="2:37">
      <c r="B35" s="123"/>
      <c r="C35" s="855" t="s">
        <v>2870</v>
      </c>
      <c r="D35" s="855" t="s">
        <v>2274</v>
      </c>
      <c r="E35" s="1599" t="s">
        <v>2873</v>
      </c>
      <c r="F35" s="2853">
        <v>911401552232</v>
      </c>
      <c r="G35" s="248">
        <v>8720169502932</v>
      </c>
      <c r="H35" s="779" t="s">
        <v>342</v>
      </c>
      <c r="I35" s="56" t="s">
        <v>586</v>
      </c>
      <c r="J35" s="441">
        <v>19.2</v>
      </c>
      <c r="K35" s="1129">
        <v>2350</v>
      </c>
      <c r="L35" s="441" t="s">
        <v>53</v>
      </c>
      <c r="M35" s="439">
        <v>50000</v>
      </c>
      <c r="N35" s="438">
        <v>5</v>
      </c>
      <c r="O35" s="441"/>
      <c r="P35" s="1403">
        <v>1420</v>
      </c>
      <c r="Q35" s="518"/>
      <c r="R35" s="1872" t="s">
        <v>54</v>
      </c>
      <c r="S35" s="441" t="s">
        <v>113</v>
      </c>
      <c r="T35" s="441" t="s">
        <v>3125</v>
      </c>
      <c r="U35" s="441"/>
      <c r="V35" s="441" t="s">
        <v>131</v>
      </c>
      <c r="W35" s="294" t="s">
        <v>210</v>
      </c>
      <c r="X35" s="294">
        <v>122</v>
      </c>
      <c r="Y35" s="283">
        <v>216</v>
      </c>
      <c r="Z35" s="283">
        <v>216</v>
      </c>
      <c r="AA35" s="283">
        <v>105</v>
      </c>
      <c r="AB35" s="441" t="s">
        <v>122</v>
      </c>
      <c r="AC35" s="466" t="s">
        <v>3227</v>
      </c>
      <c r="AD35" s="283"/>
      <c r="AE35" s="2616">
        <v>1</v>
      </c>
      <c r="AF35" s="283">
        <v>1</v>
      </c>
      <c r="AG35" s="1873" t="s">
        <v>122</v>
      </c>
      <c r="AK35" s="981"/>
    </row>
    <row r="36" spans="2:37">
      <c r="B36" s="136"/>
      <c r="C36" s="1576" t="s">
        <v>2870</v>
      </c>
      <c r="D36" s="1576" t="s">
        <v>2274</v>
      </c>
      <c r="E36" s="1577" t="s">
        <v>2873</v>
      </c>
      <c r="F36" s="193">
        <v>910505103588</v>
      </c>
      <c r="G36" s="245">
        <v>8720169108899</v>
      </c>
      <c r="H36" s="780" t="s">
        <v>2128</v>
      </c>
      <c r="I36" s="171" t="s">
        <v>587</v>
      </c>
      <c r="J36" s="333">
        <v>10.4</v>
      </c>
      <c r="K36" s="431">
        <v>1150</v>
      </c>
      <c r="L36" s="334" t="s">
        <v>79</v>
      </c>
      <c r="M36" s="398">
        <v>50000</v>
      </c>
      <c r="N36" s="374">
        <v>5</v>
      </c>
      <c r="O36" s="334"/>
      <c r="P36" s="1401">
        <v>2400</v>
      </c>
      <c r="Q36" s="518"/>
      <c r="R36" s="1870" t="s">
        <v>54</v>
      </c>
      <c r="S36" s="334" t="s">
        <v>113</v>
      </c>
      <c r="T36" s="334" t="s">
        <v>3124</v>
      </c>
      <c r="U36" s="334"/>
      <c r="V36" s="334" t="s">
        <v>158</v>
      </c>
      <c r="W36" s="301" t="s">
        <v>210</v>
      </c>
      <c r="X36" s="301">
        <v>110</v>
      </c>
      <c r="Y36" s="281">
        <v>162</v>
      </c>
      <c r="Z36" s="281">
        <v>162</v>
      </c>
      <c r="AA36" s="281">
        <v>82</v>
      </c>
      <c r="AB36" s="334" t="s">
        <v>143</v>
      </c>
      <c r="AC36" s="352" t="s">
        <v>3227</v>
      </c>
      <c r="AD36" s="281"/>
      <c r="AE36" s="2614">
        <v>4</v>
      </c>
      <c r="AF36" s="281">
        <v>1</v>
      </c>
      <c r="AG36" s="1871" t="s">
        <v>122</v>
      </c>
      <c r="AK36" s="981"/>
    </row>
    <row r="37" spans="2:37">
      <c r="B37" s="123"/>
      <c r="C37" s="569" t="s">
        <v>2870</v>
      </c>
      <c r="D37" s="569" t="s">
        <v>2274</v>
      </c>
      <c r="E37" s="1578" t="s">
        <v>2873</v>
      </c>
      <c r="F37" s="2852">
        <v>910505103592</v>
      </c>
      <c r="G37" s="247">
        <v>8720169108936</v>
      </c>
      <c r="H37" s="778" t="s">
        <v>2129</v>
      </c>
      <c r="I37" s="102" t="s">
        <v>587</v>
      </c>
      <c r="J37" s="334">
        <v>10.4</v>
      </c>
      <c r="K37" s="1127">
        <v>1150</v>
      </c>
      <c r="L37" s="334" t="s">
        <v>53</v>
      </c>
      <c r="M37" s="398">
        <v>50000</v>
      </c>
      <c r="N37" s="350">
        <v>5</v>
      </c>
      <c r="O37" s="334"/>
      <c r="P37" s="1402">
        <v>2400</v>
      </c>
      <c r="Q37" s="518"/>
      <c r="R37" s="1870" t="s">
        <v>54</v>
      </c>
      <c r="S37" s="334" t="s">
        <v>113</v>
      </c>
      <c r="T37" s="334" t="s">
        <v>3124</v>
      </c>
      <c r="U37" s="334"/>
      <c r="V37" s="334" t="s">
        <v>131</v>
      </c>
      <c r="W37" s="301" t="s">
        <v>210</v>
      </c>
      <c r="X37" s="301">
        <v>110</v>
      </c>
      <c r="Y37" s="281">
        <v>162</v>
      </c>
      <c r="Z37" s="281">
        <v>162</v>
      </c>
      <c r="AA37" s="281">
        <v>82</v>
      </c>
      <c r="AB37" s="334" t="s">
        <v>143</v>
      </c>
      <c r="AC37" s="351" t="s">
        <v>3227</v>
      </c>
      <c r="AD37" s="281"/>
      <c r="AE37" s="2615">
        <v>4</v>
      </c>
      <c r="AF37" s="281">
        <v>1</v>
      </c>
      <c r="AG37" s="1871" t="s">
        <v>122</v>
      </c>
      <c r="AK37" s="981"/>
    </row>
    <row r="38" spans="2:37">
      <c r="B38" s="123"/>
      <c r="C38" s="569" t="s">
        <v>2870</v>
      </c>
      <c r="D38" s="569" t="s">
        <v>2274</v>
      </c>
      <c r="E38" s="1578" t="s">
        <v>2873</v>
      </c>
      <c r="F38" s="2852">
        <v>910505103601</v>
      </c>
      <c r="G38" s="247">
        <v>8720169109018</v>
      </c>
      <c r="H38" s="778" t="s">
        <v>2130</v>
      </c>
      <c r="I38" s="102" t="s">
        <v>587</v>
      </c>
      <c r="J38" s="334">
        <v>20</v>
      </c>
      <c r="K38" s="1127">
        <v>2250</v>
      </c>
      <c r="L38" s="334" t="s">
        <v>53</v>
      </c>
      <c r="M38" s="398">
        <v>50000</v>
      </c>
      <c r="N38" s="350">
        <v>5</v>
      </c>
      <c r="O38" s="334"/>
      <c r="P38" s="1402">
        <v>2500</v>
      </c>
      <c r="Q38" s="518"/>
      <c r="R38" s="1870" t="s">
        <v>54</v>
      </c>
      <c r="S38" s="334" t="s">
        <v>113</v>
      </c>
      <c r="T38" s="334" t="s">
        <v>3125</v>
      </c>
      <c r="U38" s="334"/>
      <c r="V38" s="334" t="s">
        <v>131</v>
      </c>
      <c r="W38" s="301" t="s">
        <v>210</v>
      </c>
      <c r="X38" s="301">
        <v>112</v>
      </c>
      <c r="Y38" s="281">
        <v>216</v>
      </c>
      <c r="Z38" s="281">
        <v>216</v>
      </c>
      <c r="AA38" s="281">
        <v>105</v>
      </c>
      <c r="AB38" s="334" t="s">
        <v>143</v>
      </c>
      <c r="AC38" s="351" t="s">
        <v>3227</v>
      </c>
      <c r="AD38" s="281"/>
      <c r="AE38" s="2615">
        <v>4</v>
      </c>
      <c r="AF38" s="281">
        <v>1</v>
      </c>
      <c r="AG38" s="1871" t="s">
        <v>122</v>
      </c>
      <c r="AK38" s="981"/>
    </row>
    <row r="39" spans="2:37">
      <c r="B39" s="123"/>
      <c r="C39" s="855" t="s">
        <v>2870</v>
      </c>
      <c r="D39" s="855" t="s">
        <v>2274</v>
      </c>
      <c r="E39" s="1599" t="s">
        <v>2873</v>
      </c>
      <c r="F39" s="2855">
        <v>910505103596</v>
      </c>
      <c r="G39" s="864">
        <v>8720169108974</v>
      </c>
      <c r="H39" s="865" t="s">
        <v>2131</v>
      </c>
      <c r="I39" s="643" t="s">
        <v>587</v>
      </c>
      <c r="J39" s="340">
        <v>20</v>
      </c>
      <c r="K39" s="1129">
        <v>2250</v>
      </c>
      <c r="L39" s="441" t="s">
        <v>79</v>
      </c>
      <c r="M39" s="447">
        <v>50000</v>
      </c>
      <c r="N39" s="465">
        <v>5</v>
      </c>
      <c r="O39" s="441"/>
      <c r="P39" s="2392">
        <v>2500</v>
      </c>
      <c r="Q39" s="518"/>
      <c r="R39" s="1872" t="s">
        <v>54</v>
      </c>
      <c r="S39" s="441" t="s">
        <v>113</v>
      </c>
      <c r="T39" s="441" t="s">
        <v>3125</v>
      </c>
      <c r="U39" s="441"/>
      <c r="V39" s="441" t="s">
        <v>158</v>
      </c>
      <c r="W39" s="294" t="s">
        <v>210</v>
      </c>
      <c r="X39" s="294">
        <v>112</v>
      </c>
      <c r="Y39" s="283">
        <v>216</v>
      </c>
      <c r="Z39" s="283">
        <v>216</v>
      </c>
      <c r="AA39" s="283">
        <v>105</v>
      </c>
      <c r="AB39" s="441" t="s">
        <v>143</v>
      </c>
      <c r="AC39" s="581" t="s">
        <v>3227</v>
      </c>
      <c r="AD39" s="283"/>
      <c r="AE39" s="2618">
        <v>4</v>
      </c>
      <c r="AF39" s="283">
        <v>1</v>
      </c>
      <c r="AG39" s="1873" t="s">
        <v>122</v>
      </c>
      <c r="AK39" s="981"/>
    </row>
    <row r="40" spans="2:37">
      <c r="B40" s="123"/>
      <c r="C40" s="853" t="s">
        <v>2870</v>
      </c>
      <c r="D40" s="853" t="s">
        <v>2274</v>
      </c>
      <c r="E40" s="1606" t="s">
        <v>2873</v>
      </c>
      <c r="F40" s="2854">
        <v>910505103586</v>
      </c>
      <c r="G40" s="862">
        <v>8720169108875</v>
      </c>
      <c r="H40" s="863" t="s">
        <v>2132</v>
      </c>
      <c r="I40" s="866" t="s">
        <v>588</v>
      </c>
      <c r="J40" s="336">
        <v>10.4</v>
      </c>
      <c r="K40" s="431">
        <v>1200</v>
      </c>
      <c r="L40" s="333" t="s">
        <v>79</v>
      </c>
      <c r="M40" s="431">
        <v>50000</v>
      </c>
      <c r="N40" s="410">
        <v>5</v>
      </c>
      <c r="O40" s="333"/>
      <c r="P40" s="1404">
        <v>2400</v>
      </c>
      <c r="Q40" s="518"/>
      <c r="R40" s="1876" t="s">
        <v>54</v>
      </c>
      <c r="S40" s="333" t="s">
        <v>113</v>
      </c>
      <c r="T40" s="333" t="s">
        <v>3124</v>
      </c>
      <c r="U40" s="333"/>
      <c r="V40" s="333" t="s">
        <v>158</v>
      </c>
      <c r="W40" s="293" t="s">
        <v>210</v>
      </c>
      <c r="X40" s="293">
        <v>115</v>
      </c>
      <c r="Y40" s="292">
        <v>162</v>
      </c>
      <c r="Z40" s="292">
        <v>162</v>
      </c>
      <c r="AA40" s="292">
        <v>82</v>
      </c>
      <c r="AB40" s="333" t="s">
        <v>143</v>
      </c>
      <c r="AC40" s="370" t="s">
        <v>3227</v>
      </c>
      <c r="AD40" s="292"/>
      <c r="AE40" s="2617">
        <v>1</v>
      </c>
      <c r="AF40" s="292">
        <v>1</v>
      </c>
      <c r="AG40" s="1877" t="s">
        <v>122</v>
      </c>
      <c r="AK40" s="981"/>
    </row>
    <row r="41" spans="2:37">
      <c r="B41" s="123"/>
      <c r="C41" s="569" t="s">
        <v>2870</v>
      </c>
      <c r="D41" s="569" t="s">
        <v>2274</v>
      </c>
      <c r="E41" s="1578" t="s">
        <v>2873</v>
      </c>
      <c r="F41" s="2852">
        <v>910505103590</v>
      </c>
      <c r="G41" s="247">
        <v>8720169108912</v>
      </c>
      <c r="H41" s="778" t="s">
        <v>2133</v>
      </c>
      <c r="I41" s="271" t="s">
        <v>588</v>
      </c>
      <c r="J41" s="334">
        <v>10.4</v>
      </c>
      <c r="K41" s="1127">
        <v>1200</v>
      </c>
      <c r="L41" s="334" t="s">
        <v>53</v>
      </c>
      <c r="M41" s="398">
        <v>50000</v>
      </c>
      <c r="N41" s="350">
        <v>5</v>
      </c>
      <c r="O41" s="334"/>
      <c r="P41" s="1402">
        <v>2400</v>
      </c>
      <c r="Q41" s="518"/>
      <c r="R41" s="1870" t="s">
        <v>54</v>
      </c>
      <c r="S41" s="334" t="s">
        <v>113</v>
      </c>
      <c r="T41" s="334" t="s">
        <v>3124</v>
      </c>
      <c r="U41" s="334"/>
      <c r="V41" s="334" t="s">
        <v>131</v>
      </c>
      <c r="W41" s="301" t="s">
        <v>210</v>
      </c>
      <c r="X41" s="301">
        <v>115</v>
      </c>
      <c r="Y41" s="281">
        <v>162</v>
      </c>
      <c r="Z41" s="281">
        <v>162</v>
      </c>
      <c r="AA41" s="281">
        <v>82</v>
      </c>
      <c r="AB41" s="334" t="s">
        <v>143</v>
      </c>
      <c r="AC41" s="351" t="s">
        <v>3227</v>
      </c>
      <c r="AD41" s="281"/>
      <c r="AE41" s="2615">
        <v>1</v>
      </c>
      <c r="AF41" s="281">
        <v>1</v>
      </c>
      <c r="AG41" s="1871" t="s">
        <v>122</v>
      </c>
      <c r="AK41" s="981"/>
    </row>
    <row r="42" spans="2:37">
      <c r="B42" s="123"/>
      <c r="C42" s="569" t="s">
        <v>2870</v>
      </c>
      <c r="D42" s="569" t="s">
        <v>2274</v>
      </c>
      <c r="E42" s="1578" t="s">
        <v>2873</v>
      </c>
      <c r="F42" s="2852">
        <v>910505103594</v>
      </c>
      <c r="G42" s="247">
        <v>8720169108950</v>
      </c>
      <c r="H42" s="778" t="s">
        <v>2134</v>
      </c>
      <c r="I42" s="271" t="s">
        <v>588</v>
      </c>
      <c r="J42" s="334">
        <v>20</v>
      </c>
      <c r="K42" s="1127">
        <v>2350</v>
      </c>
      <c r="L42" s="334" t="s">
        <v>79</v>
      </c>
      <c r="M42" s="398">
        <v>50000</v>
      </c>
      <c r="N42" s="350">
        <v>5</v>
      </c>
      <c r="O42" s="334"/>
      <c r="P42" s="1402">
        <v>2500</v>
      </c>
      <c r="Q42" s="518"/>
      <c r="R42" s="1870" t="s">
        <v>54</v>
      </c>
      <c r="S42" s="334" t="s">
        <v>113</v>
      </c>
      <c r="T42" s="334" t="s">
        <v>3127</v>
      </c>
      <c r="U42" s="334"/>
      <c r="V42" s="334" t="s">
        <v>158</v>
      </c>
      <c r="W42" s="301" t="s">
        <v>210</v>
      </c>
      <c r="X42" s="301">
        <v>117</v>
      </c>
      <c r="Y42" s="281">
        <v>216</v>
      </c>
      <c r="Z42" s="281">
        <v>216</v>
      </c>
      <c r="AA42" s="281">
        <v>105</v>
      </c>
      <c r="AB42" s="334" t="s">
        <v>143</v>
      </c>
      <c r="AC42" s="351" t="s">
        <v>3227</v>
      </c>
      <c r="AD42" s="281"/>
      <c r="AE42" s="2615">
        <v>4</v>
      </c>
      <c r="AF42" s="281">
        <v>1</v>
      </c>
      <c r="AG42" s="1871" t="s">
        <v>122</v>
      </c>
      <c r="AK42" s="981"/>
    </row>
    <row r="43" spans="2:37">
      <c r="B43" s="124"/>
      <c r="C43" s="855" t="s">
        <v>2870</v>
      </c>
      <c r="D43" s="855" t="s">
        <v>2274</v>
      </c>
      <c r="E43" s="1599" t="s">
        <v>2873</v>
      </c>
      <c r="F43" s="2853">
        <v>910505103598</v>
      </c>
      <c r="G43" s="248">
        <v>8720169108998</v>
      </c>
      <c r="H43" s="779" t="s">
        <v>2135</v>
      </c>
      <c r="I43" s="270" t="s">
        <v>588</v>
      </c>
      <c r="J43" s="441">
        <v>20</v>
      </c>
      <c r="K43" s="1129">
        <v>2350</v>
      </c>
      <c r="L43" s="441" t="s">
        <v>53</v>
      </c>
      <c r="M43" s="439">
        <v>50000</v>
      </c>
      <c r="N43" s="438">
        <v>5</v>
      </c>
      <c r="O43" s="441"/>
      <c r="P43" s="1403">
        <v>2500</v>
      </c>
      <c r="Q43" s="518"/>
      <c r="R43" s="1872" t="s">
        <v>54</v>
      </c>
      <c r="S43" s="441" t="s">
        <v>113</v>
      </c>
      <c r="T43" s="441" t="s">
        <v>3127</v>
      </c>
      <c r="U43" s="441"/>
      <c r="V43" s="441" t="s">
        <v>131</v>
      </c>
      <c r="W43" s="294" t="s">
        <v>210</v>
      </c>
      <c r="X43" s="294">
        <v>117</v>
      </c>
      <c r="Y43" s="283">
        <v>216</v>
      </c>
      <c r="Z43" s="283">
        <v>216</v>
      </c>
      <c r="AA43" s="283">
        <v>105</v>
      </c>
      <c r="AB43" s="441" t="s">
        <v>143</v>
      </c>
      <c r="AC43" s="466" t="s">
        <v>3227</v>
      </c>
      <c r="AD43" s="283"/>
      <c r="AE43" s="2616">
        <v>4</v>
      </c>
      <c r="AF43" s="283">
        <v>1</v>
      </c>
      <c r="AG43" s="1873" t="s">
        <v>122</v>
      </c>
      <c r="AK43" s="981"/>
    </row>
    <row r="44" spans="2:37">
      <c r="B44" s="517" t="s">
        <v>2791</v>
      </c>
      <c r="C44" s="1576" t="s">
        <v>2870</v>
      </c>
      <c r="D44" s="1576" t="s">
        <v>2274</v>
      </c>
      <c r="E44" s="1577" t="s">
        <v>2873</v>
      </c>
      <c r="F44" s="2856">
        <v>911401805980</v>
      </c>
      <c r="G44" s="1044">
        <v>8710163339474</v>
      </c>
      <c r="H44" s="1221" t="s">
        <v>589</v>
      </c>
      <c r="I44" s="1037" t="s">
        <v>590</v>
      </c>
      <c r="J44" s="1222">
        <v>11</v>
      </c>
      <c r="K44" s="1039">
        <v>1100</v>
      </c>
      <c r="L44" s="1038" t="s">
        <v>79</v>
      </c>
      <c r="M44" s="3261">
        <v>50000</v>
      </c>
      <c r="N44" s="934">
        <v>5</v>
      </c>
      <c r="O44" s="1038"/>
      <c r="P44" s="2393">
        <v>635</v>
      </c>
      <c r="Q44" s="518"/>
      <c r="R44" s="1880" t="s">
        <v>54</v>
      </c>
      <c r="S44" s="1038" t="s">
        <v>3179</v>
      </c>
      <c r="T44" s="1038" t="s">
        <v>3126</v>
      </c>
      <c r="U44" s="1038"/>
      <c r="V44" s="1038" t="s">
        <v>158</v>
      </c>
      <c r="W44" s="1022" t="s">
        <v>210</v>
      </c>
      <c r="X44" s="1022">
        <v>100</v>
      </c>
      <c r="Y44" s="934">
        <v>166</v>
      </c>
      <c r="Z44" s="934">
        <v>166</v>
      </c>
      <c r="AA44" s="934">
        <v>28</v>
      </c>
      <c r="AB44" s="1038" t="s">
        <v>122</v>
      </c>
      <c r="AC44" s="1022" t="s">
        <v>3227</v>
      </c>
      <c r="AD44" s="934"/>
      <c r="AE44" s="2619">
        <v>1</v>
      </c>
      <c r="AF44" s="934">
        <v>1</v>
      </c>
      <c r="AG44" s="1881" t="s">
        <v>122</v>
      </c>
      <c r="AK44" s="981"/>
    </row>
    <row r="45" spans="2:37">
      <c r="B45" s="2799"/>
      <c r="C45" s="569" t="s">
        <v>2870</v>
      </c>
      <c r="D45" s="569" t="s">
        <v>2274</v>
      </c>
      <c r="E45" s="1578" t="s">
        <v>2873</v>
      </c>
      <c r="F45" s="2857">
        <v>911401806080</v>
      </c>
      <c r="G45" s="1045">
        <v>8710163339481</v>
      </c>
      <c r="H45" s="952" t="s">
        <v>591</v>
      </c>
      <c r="I45" s="1028" t="s">
        <v>590</v>
      </c>
      <c r="J45" s="1021">
        <v>11</v>
      </c>
      <c r="K45" s="1039">
        <v>1100</v>
      </c>
      <c r="L45" s="1021" t="s">
        <v>53</v>
      </c>
      <c r="M45" s="530">
        <v>50000</v>
      </c>
      <c r="N45" s="942">
        <v>5</v>
      </c>
      <c r="O45" s="1021"/>
      <c r="P45" s="1400">
        <v>635</v>
      </c>
      <c r="Q45" s="518"/>
      <c r="R45" s="1882" t="s">
        <v>54</v>
      </c>
      <c r="S45" s="1021" t="s">
        <v>3179</v>
      </c>
      <c r="T45" s="1021" t="s">
        <v>3126</v>
      </c>
      <c r="U45" s="1021"/>
      <c r="V45" s="1021" t="s">
        <v>131</v>
      </c>
      <c r="W45" s="519" t="s">
        <v>210</v>
      </c>
      <c r="X45" s="519">
        <v>100</v>
      </c>
      <c r="Y45" s="942">
        <v>166</v>
      </c>
      <c r="Z45" s="942">
        <v>166</v>
      </c>
      <c r="AA45" s="942">
        <v>28</v>
      </c>
      <c r="AB45" s="1021" t="s">
        <v>122</v>
      </c>
      <c r="AC45" s="519" t="s">
        <v>3227</v>
      </c>
      <c r="AD45" s="942"/>
      <c r="AE45" s="2620">
        <v>1</v>
      </c>
      <c r="AF45" s="942">
        <v>1</v>
      </c>
      <c r="AG45" s="1883" t="s">
        <v>122</v>
      </c>
      <c r="AK45" s="981"/>
    </row>
    <row r="46" spans="2:37">
      <c r="B46" s="2799"/>
      <c r="C46" s="569" t="s">
        <v>2870</v>
      </c>
      <c r="D46" s="569" t="s">
        <v>2274</v>
      </c>
      <c r="E46" s="1578" t="s">
        <v>2873</v>
      </c>
      <c r="F46" s="53">
        <v>911401816185</v>
      </c>
      <c r="G46" s="204">
        <v>8720169500419</v>
      </c>
      <c r="H46" s="250" t="s">
        <v>2429</v>
      </c>
      <c r="I46" s="54" t="s">
        <v>2603</v>
      </c>
      <c r="J46" s="357">
        <v>9.5</v>
      </c>
      <c r="K46" s="398" t="s">
        <v>2792</v>
      </c>
      <c r="L46" s="357" t="s">
        <v>2488</v>
      </c>
      <c r="M46" s="348">
        <v>50000</v>
      </c>
      <c r="N46" s="350">
        <v>5</v>
      </c>
      <c r="O46" s="357"/>
      <c r="P46" s="1402">
        <v>795</v>
      </c>
      <c r="Q46" s="518"/>
      <c r="R46" s="1868" t="s">
        <v>54</v>
      </c>
      <c r="S46" s="357" t="s">
        <v>3179</v>
      </c>
      <c r="T46" s="357" t="s">
        <v>3126</v>
      </c>
      <c r="U46" s="357"/>
      <c r="V46" s="357" t="s">
        <v>3122</v>
      </c>
      <c r="W46" s="351" t="s">
        <v>210</v>
      </c>
      <c r="X46" s="351">
        <v>121</v>
      </c>
      <c r="Y46" s="350">
        <v>170</v>
      </c>
      <c r="Z46" s="350">
        <v>170</v>
      </c>
      <c r="AA46" s="350">
        <v>25</v>
      </c>
      <c r="AB46" s="357" t="s">
        <v>122</v>
      </c>
      <c r="AC46" s="351" t="s">
        <v>3227</v>
      </c>
      <c r="AD46" s="350"/>
      <c r="AE46" s="2615">
        <v>1</v>
      </c>
      <c r="AF46" s="350">
        <v>1</v>
      </c>
      <c r="AG46" s="1869" t="s">
        <v>122</v>
      </c>
      <c r="AK46" s="981"/>
    </row>
    <row r="47" spans="2:37">
      <c r="B47" s="2799"/>
      <c r="C47" s="569" t="s">
        <v>2870</v>
      </c>
      <c r="D47" s="569" t="s">
        <v>2274</v>
      </c>
      <c r="E47" s="1578" t="s">
        <v>2873</v>
      </c>
      <c r="F47" s="53">
        <v>911401894687</v>
      </c>
      <c r="G47" s="204">
        <v>8721103316998</v>
      </c>
      <c r="H47" s="250" t="s">
        <v>2785</v>
      </c>
      <c r="I47" s="54" t="s">
        <v>2786</v>
      </c>
      <c r="J47" s="357">
        <v>10</v>
      </c>
      <c r="K47" s="398" t="s">
        <v>2792</v>
      </c>
      <c r="L47" s="357" t="s">
        <v>2488</v>
      </c>
      <c r="M47" s="348">
        <v>50000</v>
      </c>
      <c r="N47" s="350">
        <v>5</v>
      </c>
      <c r="O47" s="357"/>
      <c r="P47" s="1402">
        <v>1595</v>
      </c>
      <c r="Q47" s="518"/>
      <c r="R47" s="1868" t="s">
        <v>54</v>
      </c>
      <c r="S47" s="357" t="s">
        <v>3179</v>
      </c>
      <c r="T47" s="357" t="s">
        <v>3126</v>
      </c>
      <c r="U47" s="357"/>
      <c r="V47" s="357" t="s">
        <v>3122</v>
      </c>
      <c r="W47" s="351" t="s">
        <v>210</v>
      </c>
      <c r="X47" s="351">
        <v>115</v>
      </c>
      <c r="Y47" s="350">
        <v>170</v>
      </c>
      <c r="Z47" s="350">
        <v>170</v>
      </c>
      <c r="AA47" s="350">
        <v>30</v>
      </c>
      <c r="AB47" s="357" t="s">
        <v>143</v>
      </c>
      <c r="AC47" s="351" t="s">
        <v>3227</v>
      </c>
      <c r="AD47" s="350"/>
      <c r="AE47" s="2615">
        <v>1</v>
      </c>
      <c r="AF47" s="350">
        <v>1</v>
      </c>
      <c r="AG47" s="1869" t="s">
        <v>122</v>
      </c>
      <c r="AK47" s="981"/>
    </row>
    <row r="48" spans="2:37">
      <c r="B48" s="2799"/>
      <c r="C48" s="569" t="s">
        <v>2870</v>
      </c>
      <c r="D48" s="569" t="s">
        <v>2274</v>
      </c>
      <c r="E48" s="1578" t="s">
        <v>2873</v>
      </c>
      <c r="F48" s="53">
        <v>911401895087</v>
      </c>
      <c r="G48" s="204">
        <v>8721103317032</v>
      </c>
      <c r="H48" s="250" t="s">
        <v>2788</v>
      </c>
      <c r="I48" s="54" t="s">
        <v>2790</v>
      </c>
      <c r="J48" s="357"/>
      <c r="K48" s="398"/>
      <c r="L48" s="357"/>
      <c r="M48" s="348"/>
      <c r="N48" s="350">
        <v>2</v>
      </c>
      <c r="O48" s="357"/>
      <c r="P48" s="1402">
        <v>175</v>
      </c>
      <c r="Q48" s="518"/>
      <c r="R48" s="1868"/>
      <c r="S48" s="357"/>
      <c r="T48" s="357"/>
      <c r="U48" s="357"/>
      <c r="V48" s="357"/>
      <c r="W48" s="351"/>
      <c r="X48" s="351"/>
      <c r="Y48" s="350">
        <v>176.5</v>
      </c>
      <c r="Z48" s="350">
        <v>176.5</v>
      </c>
      <c r="AA48" s="350">
        <v>44.5</v>
      </c>
      <c r="AB48" s="357"/>
      <c r="AC48" s="351"/>
      <c r="AD48" s="350"/>
      <c r="AE48" s="2615">
        <v>0</v>
      </c>
      <c r="AF48" s="350">
        <v>1</v>
      </c>
      <c r="AG48" s="1869" t="s">
        <v>122</v>
      </c>
      <c r="AK48" s="981"/>
    </row>
    <row r="49" spans="2:37">
      <c r="B49" s="2799"/>
      <c r="C49" s="569" t="s">
        <v>2870</v>
      </c>
      <c r="D49" s="569" t="s">
        <v>2274</v>
      </c>
      <c r="E49" s="1578" t="s">
        <v>2873</v>
      </c>
      <c r="F49" s="53">
        <v>911401816285</v>
      </c>
      <c r="G49" s="204">
        <v>8720169500426</v>
      </c>
      <c r="H49" s="250" t="s">
        <v>2430</v>
      </c>
      <c r="I49" s="54" t="s">
        <v>2603</v>
      </c>
      <c r="J49" s="357">
        <v>17.5</v>
      </c>
      <c r="K49" s="398" t="s">
        <v>2793</v>
      </c>
      <c r="L49" s="357" t="s">
        <v>2488</v>
      </c>
      <c r="M49" s="348">
        <v>50000</v>
      </c>
      <c r="N49" s="350">
        <v>5</v>
      </c>
      <c r="O49" s="357"/>
      <c r="P49" s="1402">
        <v>990</v>
      </c>
      <c r="Q49" s="518"/>
      <c r="R49" s="1868" t="s">
        <v>54</v>
      </c>
      <c r="S49" s="357" t="s">
        <v>3179</v>
      </c>
      <c r="T49" s="357" t="s">
        <v>3125</v>
      </c>
      <c r="U49" s="357"/>
      <c r="V49" s="357" t="s">
        <v>3122</v>
      </c>
      <c r="W49" s="351" t="s">
        <v>210</v>
      </c>
      <c r="X49" s="351">
        <v>120</v>
      </c>
      <c r="Y49" s="350">
        <v>218</v>
      </c>
      <c r="Z49" s="350">
        <v>218</v>
      </c>
      <c r="AA49" s="350">
        <v>25</v>
      </c>
      <c r="AB49" s="357" t="s">
        <v>122</v>
      </c>
      <c r="AC49" s="351" t="s">
        <v>3227</v>
      </c>
      <c r="AD49" s="350"/>
      <c r="AE49" s="2615">
        <v>1</v>
      </c>
      <c r="AF49" s="350">
        <v>1</v>
      </c>
      <c r="AG49" s="1869" t="s">
        <v>122</v>
      </c>
      <c r="AK49" s="981"/>
    </row>
    <row r="50" spans="2:37">
      <c r="B50" s="2799"/>
      <c r="C50" s="569" t="s">
        <v>2870</v>
      </c>
      <c r="D50" s="569" t="s">
        <v>2274</v>
      </c>
      <c r="E50" s="1578" t="s">
        <v>2873</v>
      </c>
      <c r="F50" s="53">
        <v>911401894787</v>
      </c>
      <c r="G50" s="204">
        <v>8721103317001</v>
      </c>
      <c r="H50" s="250" t="s">
        <v>2787</v>
      </c>
      <c r="I50" s="54" t="s">
        <v>2786</v>
      </c>
      <c r="J50" s="357">
        <v>18</v>
      </c>
      <c r="K50" s="398" t="s">
        <v>2793</v>
      </c>
      <c r="L50" s="357" t="s">
        <v>2488</v>
      </c>
      <c r="M50" s="348">
        <v>50000</v>
      </c>
      <c r="N50" s="350">
        <v>5</v>
      </c>
      <c r="O50" s="357"/>
      <c r="P50" s="1402">
        <v>1790</v>
      </c>
      <c r="Q50" s="518"/>
      <c r="R50" s="1868" t="s">
        <v>54</v>
      </c>
      <c r="S50" s="357" t="s">
        <v>3179</v>
      </c>
      <c r="T50" s="357" t="s">
        <v>3125</v>
      </c>
      <c r="U50" s="357"/>
      <c r="V50" s="357" t="s">
        <v>3122</v>
      </c>
      <c r="W50" s="351" t="s">
        <v>210</v>
      </c>
      <c r="X50" s="351">
        <v>116</v>
      </c>
      <c r="Y50" s="350">
        <v>218</v>
      </c>
      <c r="Z50" s="350">
        <v>218</v>
      </c>
      <c r="AA50" s="350">
        <v>30</v>
      </c>
      <c r="AB50" s="357" t="s">
        <v>143</v>
      </c>
      <c r="AC50" s="351" t="s">
        <v>3227</v>
      </c>
      <c r="AD50" s="350"/>
      <c r="AE50" s="2615">
        <v>4</v>
      </c>
      <c r="AF50" s="350">
        <v>1</v>
      </c>
      <c r="AG50" s="1869" t="s">
        <v>122</v>
      </c>
      <c r="AK50" s="981"/>
    </row>
    <row r="51" spans="2:37">
      <c r="B51" s="2799"/>
      <c r="C51" s="855" t="s">
        <v>2870</v>
      </c>
      <c r="D51" s="855" t="s">
        <v>2274</v>
      </c>
      <c r="E51" s="1599" t="s">
        <v>2873</v>
      </c>
      <c r="F51" s="55">
        <v>911401895187</v>
      </c>
      <c r="G51" s="207">
        <v>8721103317049</v>
      </c>
      <c r="H51" s="1361" t="s">
        <v>2789</v>
      </c>
      <c r="I51" s="56" t="s">
        <v>2790</v>
      </c>
      <c r="J51" s="442"/>
      <c r="K51" s="439"/>
      <c r="L51" s="442"/>
      <c r="M51" s="439"/>
      <c r="N51" s="438">
        <v>2</v>
      </c>
      <c r="O51" s="442"/>
      <c r="P51" s="1403">
        <v>195</v>
      </c>
      <c r="Q51" s="518"/>
      <c r="R51" s="1884"/>
      <c r="S51" s="442"/>
      <c r="T51" s="442"/>
      <c r="U51" s="442"/>
      <c r="V51" s="442"/>
      <c r="W51" s="466"/>
      <c r="X51" s="466"/>
      <c r="Y51" s="438">
        <v>224.5</v>
      </c>
      <c r="Z51" s="438">
        <v>224.5</v>
      </c>
      <c r="AA51" s="438">
        <v>44.5</v>
      </c>
      <c r="AB51" s="442"/>
      <c r="AC51" s="466"/>
      <c r="AD51" s="438"/>
      <c r="AE51" s="2616">
        <v>0</v>
      </c>
      <c r="AF51" s="438">
        <v>1</v>
      </c>
      <c r="AG51" s="1885" t="s">
        <v>122</v>
      </c>
      <c r="AK51" s="981"/>
    </row>
    <row r="52" spans="2:37">
      <c r="B52" s="1417"/>
      <c r="C52" s="855" t="s">
        <v>2870</v>
      </c>
      <c r="D52" s="855" t="s">
        <v>2274</v>
      </c>
      <c r="E52" s="1599" t="s">
        <v>2873</v>
      </c>
      <c r="F52" s="2858">
        <v>911401806680</v>
      </c>
      <c r="G52" s="1414">
        <v>8710163339542</v>
      </c>
      <c r="H52" s="1415" t="s">
        <v>598</v>
      </c>
      <c r="I52" s="1017" t="s">
        <v>595</v>
      </c>
      <c r="J52" s="1087">
        <v>21</v>
      </c>
      <c r="K52" s="1416">
        <v>2100</v>
      </c>
      <c r="L52" s="1087" t="s">
        <v>53</v>
      </c>
      <c r="M52" s="1416">
        <v>50000</v>
      </c>
      <c r="N52" s="937">
        <v>5</v>
      </c>
      <c r="O52" s="1087"/>
      <c r="P52" s="1016">
        <v>990</v>
      </c>
      <c r="Q52" s="518"/>
      <c r="R52" s="1886" t="s">
        <v>54</v>
      </c>
      <c r="S52" s="1087" t="s">
        <v>3179</v>
      </c>
      <c r="T52" s="1087" t="s">
        <v>3125</v>
      </c>
      <c r="U52" s="1087"/>
      <c r="V52" s="1087" t="s">
        <v>131</v>
      </c>
      <c r="W52" s="1237" t="s">
        <v>210</v>
      </c>
      <c r="X52" s="1237">
        <v>100</v>
      </c>
      <c r="Y52" s="937">
        <v>219</v>
      </c>
      <c r="Z52" s="937">
        <v>219</v>
      </c>
      <c r="AA52" s="937">
        <v>50</v>
      </c>
      <c r="AB52" s="1087" t="s">
        <v>122</v>
      </c>
      <c r="AC52" s="1237" t="s">
        <v>3227</v>
      </c>
      <c r="AD52" s="937"/>
      <c r="AE52" s="2621">
        <v>4</v>
      </c>
      <c r="AF52" s="937">
        <v>1</v>
      </c>
      <c r="AG52" s="1887" t="s">
        <v>122</v>
      </c>
      <c r="AK52" s="981"/>
    </row>
    <row r="53" spans="2:37">
      <c r="B53" s="219" t="s">
        <v>599</v>
      </c>
      <c r="C53" s="855" t="s">
        <v>2870</v>
      </c>
      <c r="D53" s="855" t="s">
        <v>2274</v>
      </c>
      <c r="E53" s="1599" t="s">
        <v>2873</v>
      </c>
      <c r="F53" s="2858">
        <v>929002670132</v>
      </c>
      <c r="G53" s="2552">
        <v>8719514331273</v>
      </c>
      <c r="H53" s="2553" t="s">
        <v>603</v>
      </c>
      <c r="I53" s="1017" t="s">
        <v>602</v>
      </c>
      <c r="J53" s="1087">
        <v>6</v>
      </c>
      <c r="K53" s="1095">
        <v>500</v>
      </c>
      <c r="L53" s="1530" t="s">
        <v>53</v>
      </c>
      <c r="M53" s="1416">
        <v>35000</v>
      </c>
      <c r="N53" s="937">
        <v>5</v>
      </c>
      <c r="O53" s="1530"/>
      <c r="P53" s="1016">
        <v>380</v>
      </c>
      <c r="Q53" s="518"/>
      <c r="R53" s="2554" t="s">
        <v>54</v>
      </c>
      <c r="S53" s="1530" t="s">
        <v>113</v>
      </c>
      <c r="T53" s="1530" t="s">
        <v>3128</v>
      </c>
      <c r="U53" s="1530"/>
      <c r="V53" s="1530" t="s">
        <v>131</v>
      </c>
      <c r="W53" s="2466" t="s">
        <v>210</v>
      </c>
      <c r="X53" s="2466">
        <v>83</v>
      </c>
      <c r="Y53" s="1094">
        <v>80</v>
      </c>
      <c r="Z53" s="1094">
        <v>80</v>
      </c>
      <c r="AA53" s="1094">
        <v>55</v>
      </c>
      <c r="AB53" s="1530" t="s">
        <v>143</v>
      </c>
      <c r="AC53" s="1237">
        <v>80</v>
      </c>
      <c r="AD53" s="1094"/>
      <c r="AE53" s="2621">
        <v>0.5</v>
      </c>
      <c r="AF53" s="1094">
        <v>1</v>
      </c>
      <c r="AG53" s="2555" t="s">
        <v>122</v>
      </c>
      <c r="AK53" s="981"/>
    </row>
    <row r="54" spans="2:37">
      <c r="B54" s="134"/>
      <c r="C54" s="853" t="s">
        <v>2870</v>
      </c>
      <c r="D54" s="853" t="s">
        <v>2274</v>
      </c>
      <c r="E54" s="1606" t="s">
        <v>2873</v>
      </c>
      <c r="F54" s="58">
        <v>929003322502</v>
      </c>
      <c r="G54" s="203">
        <v>8720169208827</v>
      </c>
      <c r="H54" s="30" t="s">
        <v>604</v>
      </c>
      <c r="I54" s="115" t="s">
        <v>2512</v>
      </c>
      <c r="J54" s="392">
        <v>6</v>
      </c>
      <c r="K54" s="431">
        <v>550</v>
      </c>
      <c r="L54" s="334" t="s">
        <v>2489</v>
      </c>
      <c r="M54" s="431">
        <v>50000</v>
      </c>
      <c r="N54" s="374">
        <v>5</v>
      </c>
      <c r="O54" s="334"/>
      <c r="P54" s="1401">
        <v>470</v>
      </c>
      <c r="Q54" s="518"/>
      <c r="R54" s="1870" t="s">
        <v>573</v>
      </c>
      <c r="S54" s="334" t="s">
        <v>3181</v>
      </c>
      <c r="T54" s="334" t="s">
        <v>3128</v>
      </c>
      <c r="U54" s="334"/>
      <c r="V54" s="334" t="s">
        <v>3122</v>
      </c>
      <c r="W54" s="301" t="s">
        <v>210</v>
      </c>
      <c r="X54" s="301">
        <v>91</v>
      </c>
      <c r="Y54" s="281">
        <v>89</v>
      </c>
      <c r="Z54" s="281">
        <v>89</v>
      </c>
      <c r="AA54" s="281">
        <v>43</v>
      </c>
      <c r="AB54" s="334" t="s">
        <v>143</v>
      </c>
      <c r="AC54" s="352">
        <v>80</v>
      </c>
      <c r="AD54" s="281"/>
      <c r="AE54" s="2614">
        <v>0.5</v>
      </c>
      <c r="AF54" s="281">
        <v>1</v>
      </c>
      <c r="AG54" s="1871" t="s">
        <v>122</v>
      </c>
      <c r="AK54" s="981"/>
    </row>
    <row r="55" spans="2:37">
      <c r="B55" s="878"/>
      <c r="C55" s="569" t="s">
        <v>2870</v>
      </c>
      <c r="D55" s="569" t="s">
        <v>2274</v>
      </c>
      <c r="E55" s="1578" t="s">
        <v>2873</v>
      </c>
      <c r="F55" s="53">
        <v>929003322602</v>
      </c>
      <c r="G55" s="204">
        <v>8720169208841</v>
      </c>
      <c r="H55" s="205" t="s">
        <v>605</v>
      </c>
      <c r="I55" s="54" t="s">
        <v>2513</v>
      </c>
      <c r="J55" s="357">
        <v>6</v>
      </c>
      <c r="K55" s="1127">
        <v>550</v>
      </c>
      <c r="L55" s="334" t="s">
        <v>2489</v>
      </c>
      <c r="M55" s="348">
        <v>50000</v>
      </c>
      <c r="N55" s="374">
        <v>5</v>
      </c>
      <c r="O55" s="334"/>
      <c r="P55" s="1401">
        <v>470</v>
      </c>
      <c r="Q55" s="518"/>
      <c r="R55" s="1870" t="s">
        <v>573</v>
      </c>
      <c r="S55" s="334" t="s">
        <v>3181</v>
      </c>
      <c r="T55" s="334" t="s">
        <v>3128</v>
      </c>
      <c r="U55" s="334"/>
      <c r="V55" s="334" t="s">
        <v>3122</v>
      </c>
      <c r="W55" s="301" t="s">
        <v>210</v>
      </c>
      <c r="X55" s="301">
        <v>91</v>
      </c>
      <c r="Y55" s="281">
        <v>89</v>
      </c>
      <c r="Z55" s="281">
        <v>89</v>
      </c>
      <c r="AA55" s="281">
        <v>43</v>
      </c>
      <c r="AB55" s="334" t="s">
        <v>143</v>
      </c>
      <c r="AC55" s="352">
        <v>80</v>
      </c>
      <c r="AD55" s="281"/>
      <c r="AE55" s="2614">
        <v>0.5</v>
      </c>
      <c r="AF55" s="281">
        <v>1</v>
      </c>
      <c r="AG55" s="1871" t="s">
        <v>122</v>
      </c>
      <c r="AK55" s="981"/>
    </row>
    <row r="56" spans="2:37">
      <c r="B56" s="123"/>
      <c r="C56" s="569" t="s">
        <v>2870</v>
      </c>
      <c r="D56" s="569" t="s">
        <v>2274</v>
      </c>
      <c r="E56" s="1578" t="s">
        <v>2873</v>
      </c>
      <c r="F56" s="53">
        <v>929003322702</v>
      </c>
      <c r="G56" s="204">
        <v>8720169208865</v>
      </c>
      <c r="H56" s="42" t="s">
        <v>606</v>
      </c>
      <c r="I56" s="54" t="s">
        <v>2514</v>
      </c>
      <c r="J56" s="357">
        <v>6</v>
      </c>
      <c r="K56" s="1127">
        <v>550</v>
      </c>
      <c r="L56" s="334" t="s">
        <v>2489</v>
      </c>
      <c r="M56" s="348">
        <v>50000</v>
      </c>
      <c r="N56" s="374">
        <v>5</v>
      </c>
      <c r="O56" s="334"/>
      <c r="P56" s="1401">
        <v>470</v>
      </c>
      <c r="Q56" s="518"/>
      <c r="R56" s="1870" t="s">
        <v>573</v>
      </c>
      <c r="S56" s="334" t="s">
        <v>3181</v>
      </c>
      <c r="T56" s="334" t="s">
        <v>3128</v>
      </c>
      <c r="U56" s="334"/>
      <c r="V56" s="334" t="s">
        <v>3122</v>
      </c>
      <c r="W56" s="301" t="s">
        <v>210</v>
      </c>
      <c r="X56" s="301">
        <v>91</v>
      </c>
      <c r="Y56" s="281">
        <v>89</v>
      </c>
      <c r="Z56" s="281">
        <v>89</v>
      </c>
      <c r="AA56" s="281">
        <v>43</v>
      </c>
      <c r="AB56" s="334" t="s">
        <v>143</v>
      </c>
      <c r="AC56" s="352">
        <v>80</v>
      </c>
      <c r="AD56" s="281"/>
      <c r="AE56" s="2614">
        <v>0.5</v>
      </c>
      <c r="AF56" s="281">
        <v>1</v>
      </c>
      <c r="AG56" s="1871" t="s">
        <v>122</v>
      </c>
      <c r="AK56" s="981"/>
    </row>
    <row r="57" spans="2:37">
      <c r="B57" s="123"/>
      <c r="C57" s="855" t="s">
        <v>2870</v>
      </c>
      <c r="D57" s="855" t="s">
        <v>2274</v>
      </c>
      <c r="E57" s="1599" t="s">
        <v>2873</v>
      </c>
      <c r="F57" s="55">
        <v>929003322802</v>
      </c>
      <c r="G57" s="230">
        <v>8720169208889</v>
      </c>
      <c r="H57" s="227" t="s">
        <v>607</v>
      </c>
      <c r="I57" s="56" t="s">
        <v>2515</v>
      </c>
      <c r="J57" s="442">
        <v>6</v>
      </c>
      <c r="K57" s="1129">
        <v>550</v>
      </c>
      <c r="L57" s="441" t="s">
        <v>2489</v>
      </c>
      <c r="M57" s="439">
        <v>50000</v>
      </c>
      <c r="N57" s="438">
        <v>5</v>
      </c>
      <c r="O57" s="441"/>
      <c r="P57" s="1405">
        <v>470</v>
      </c>
      <c r="Q57" s="518"/>
      <c r="R57" s="1872" t="s">
        <v>573</v>
      </c>
      <c r="S57" s="441" t="s">
        <v>3181</v>
      </c>
      <c r="T57" s="441" t="s">
        <v>3128</v>
      </c>
      <c r="U57" s="441"/>
      <c r="V57" s="441" t="s">
        <v>3122</v>
      </c>
      <c r="W57" s="294" t="s">
        <v>210</v>
      </c>
      <c r="X57" s="294">
        <v>91</v>
      </c>
      <c r="Y57" s="283">
        <v>89</v>
      </c>
      <c r="Z57" s="283">
        <v>89</v>
      </c>
      <c r="AA57" s="283">
        <v>43</v>
      </c>
      <c r="AB57" s="441" t="s">
        <v>143</v>
      </c>
      <c r="AC57" s="466">
        <v>80</v>
      </c>
      <c r="AD57" s="283"/>
      <c r="AE57" s="2616">
        <v>0.5</v>
      </c>
      <c r="AF57" s="283">
        <v>1</v>
      </c>
      <c r="AG57" s="1873" t="s">
        <v>122</v>
      </c>
      <c r="AK57" s="981"/>
    </row>
    <row r="58" spans="2:37">
      <c r="B58" s="123"/>
      <c r="C58" s="853" t="s">
        <v>2870</v>
      </c>
      <c r="D58" s="853" t="s">
        <v>2274</v>
      </c>
      <c r="E58" s="1606"/>
      <c r="F58" s="193">
        <v>929003322902</v>
      </c>
      <c r="G58" s="232">
        <v>8720169208902</v>
      </c>
      <c r="H58" s="919" t="s">
        <v>608</v>
      </c>
      <c r="I58" s="233" t="s">
        <v>609</v>
      </c>
      <c r="J58" s="2451"/>
      <c r="K58" s="1138"/>
      <c r="L58" s="852"/>
      <c r="M58" s="398"/>
      <c r="N58" s="374">
        <v>5</v>
      </c>
      <c r="O58" s="852"/>
      <c r="P58" s="1401">
        <v>65</v>
      </c>
      <c r="Q58" s="518"/>
      <c r="R58" s="1888"/>
      <c r="S58" s="852"/>
      <c r="T58" s="852"/>
      <c r="U58" s="852"/>
      <c r="V58" s="852"/>
      <c r="W58" s="2436"/>
      <c r="X58" s="2436"/>
      <c r="Y58" s="852">
        <v>89</v>
      </c>
      <c r="Z58" s="852">
        <v>89</v>
      </c>
      <c r="AA58" s="852">
        <v>3.3</v>
      </c>
      <c r="AB58" s="852"/>
      <c r="AC58" s="352"/>
      <c r="AD58" s="852"/>
      <c r="AE58" s="2614">
        <v>0</v>
      </c>
      <c r="AF58" s="852">
        <v>1</v>
      </c>
      <c r="AG58" s="1889" t="s">
        <v>122</v>
      </c>
      <c r="AK58" s="981"/>
    </row>
    <row r="59" spans="2:37">
      <c r="B59" s="123"/>
      <c r="C59" s="855" t="s">
        <v>2870</v>
      </c>
      <c r="D59" s="855" t="s">
        <v>2274</v>
      </c>
      <c r="E59" s="1599"/>
      <c r="F59" s="190">
        <v>929003323002</v>
      </c>
      <c r="G59" s="207">
        <v>8720169208926</v>
      </c>
      <c r="H59" s="849" t="s">
        <v>610</v>
      </c>
      <c r="I59" s="884" t="s">
        <v>611</v>
      </c>
      <c r="J59" s="929"/>
      <c r="K59" s="1137"/>
      <c r="L59" s="1819"/>
      <c r="M59" s="439"/>
      <c r="N59" s="464">
        <v>5</v>
      </c>
      <c r="O59" s="1819"/>
      <c r="P59" s="1405">
        <v>65</v>
      </c>
      <c r="Q59" s="518"/>
      <c r="R59" s="1890"/>
      <c r="S59" s="1819"/>
      <c r="T59" s="1819"/>
      <c r="U59" s="1819"/>
      <c r="V59" s="1819"/>
      <c r="W59" s="2437"/>
      <c r="X59" s="2437"/>
      <c r="Y59" s="1819">
        <v>89</v>
      </c>
      <c r="Z59" s="1819">
        <v>89</v>
      </c>
      <c r="AA59" s="1819">
        <v>3.3</v>
      </c>
      <c r="AB59" s="1819"/>
      <c r="AC59" s="1276"/>
      <c r="AD59" s="1819"/>
      <c r="AE59" s="2622">
        <v>0</v>
      </c>
      <c r="AF59" s="1819">
        <v>1</v>
      </c>
      <c r="AG59" s="1891" t="s">
        <v>122</v>
      </c>
      <c r="AK59" s="981"/>
    </row>
    <row r="60" spans="2:37">
      <c r="B60" s="3330" t="s">
        <v>612</v>
      </c>
      <c r="C60" s="1576" t="s">
        <v>2870</v>
      </c>
      <c r="D60" s="1576" t="s">
        <v>2274</v>
      </c>
      <c r="E60" s="1577" t="s">
        <v>2873</v>
      </c>
      <c r="F60" s="2859">
        <v>911401898982</v>
      </c>
      <c r="G60" s="782">
        <v>8719514548268</v>
      </c>
      <c r="H60" s="774" t="s">
        <v>2659</v>
      </c>
      <c r="I60" s="677" t="s">
        <v>613</v>
      </c>
      <c r="J60" s="357">
        <v>7.2</v>
      </c>
      <c r="K60" s="1127">
        <v>680</v>
      </c>
      <c r="L60" s="282" t="s">
        <v>79</v>
      </c>
      <c r="M60" s="348">
        <v>50000</v>
      </c>
      <c r="N60" s="398">
        <v>5</v>
      </c>
      <c r="O60" s="282"/>
      <c r="P60" s="987">
        <v>1040</v>
      </c>
      <c r="Q60" s="518"/>
      <c r="R60" s="1892" t="s">
        <v>54</v>
      </c>
      <c r="S60" s="282" t="s">
        <v>3181</v>
      </c>
      <c r="T60" s="282" t="s">
        <v>3168</v>
      </c>
      <c r="U60" s="282"/>
      <c r="V60" s="282" t="s">
        <v>158</v>
      </c>
      <c r="W60" s="301" t="s">
        <v>210</v>
      </c>
      <c r="X60" s="301">
        <v>94</v>
      </c>
      <c r="Y60" s="281">
        <v>95</v>
      </c>
      <c r="Z60" s="281">
        <v>95</v>
      </c>
      <c r="AA60" s="281">
        <v>60</v>
      </c>
      <c r="AB60" s="282" t="s">
        <v>143</v>
      </c>
      <c r="AC60" s="352" t="s">
        <v>3227</v>
      </c>
      <c r="AD60" s="281"/>
      <c r="AE60" s="2614">
        <v>1</v>
      </c>
      <c r="AF60" s="281">
        <v>1</v>
      </c>
      <c r="AG60" s="1893" t="s">
        <v>122</v>
      </c>
      <c r="AK60" s="981"/>
    </row>
    <row r="61" spans="2:37">
      <c r="B61" s="3330"/>
      <c r="C61" s="569" t="s">
        <v>2870</v>
      </c>
      <c r="D61" s="569" t="s">
        <v>2274</v>
      </c>
      <c r="E61" s="1578" t="s">
        <v>2873</v>
      </c>
      <c r="F61" s="2859">
        <v>911401899082</v>
      </c>
      <c r="G61" s="783">
        <v>8719514548275</v>
      </c>
      <c r="H61" s="774" t="s">
        <v>2660</v>
      </c>
      <c r="I61" s="677" t="s">
        <v>613</v>
      </c>
      <c r="J61" s="357">
        <v>7.2</v>
      </c>
      <c r="K61" s="1127">
        <v>720</v>
      </c>
      <c r="L61" s="282" t="s">
        <v>53</v>
      </c>
      <c r="M61" s="348">
        <v>50000</v>
      </c>
      <c r="N61" s="398">
        <v>5</v>
      </c>
      <c r="O61" s="282"/>
      <c r="P61" s="987">
        <v>1040</v>
      </c>
      <c r="Q61" s="518"/>
      <c r="R61" s="1892" t="s">
        <v>54</v>
      </c>
      <c r="S61" s="282" t="s">
        <v>3181</v>
      </c>
      <c r="T61" s="282" t="s">
        <v>3168</v>
      </c>
      <c r="U61" s="282"/>
      <c r="V61" s="282" t="s">
        <v>131</v>
      </c>
      <c r="W61" s="301" t="s">
        <v>210</v>
      </c>
      <c r="X61" s="301">
        <v>100</v>
      </c>
      <c r="Y61" s="281">
        <v>95</v>
      </c>
      <c r="Z61" s="281">
        <v>95</v>
      </c>
      <c r="AA61" s="281">
        <v>60</v>
      </c>
      <c r="AB61" s="282" t="s">
        <v>143</v>
      </c>
      <c r="AC61" s="352" t="s">
        <v>3227</v>
      </c>
      <c r="AD61" s="281"/>
      <c r="AE61" s="2614">
        <v>1</v>
      </c>
      <c r="AF61" s="281">
        <v>1</v>
      </c>
      <c r="AG61" s="1893" t="s">
        <v>122</v>
      </c>
      <c r="AK61" s="981"/>
    </row>
    <row r="62" spans="2:37">
      <c r="B62" s="3330"/>
      <c r="C62" s="569" t="s">
        <v>2870</v>
      </c>
      <c r="D62" s="569" t="s">
        <v>2274</v>
      </c>
      <c r="E62" s="1578" t="s">
        <v>2873</v>
      </c>
      <c r="F62" s="2859">
        <v>911401899182</v>
      </c>
      <c r="G62" s="783">
        <v>8719514548282</v>
      </c>
      <c r="H62" s="774" t="s">
        <v>2661</v>
      </c>
      <c r="I62" s="677" t="s">
        <v>613</v>
      </c>
      <c r="J62" s="357">
        <v>10.199999999999999</v>
      </c>
      <c r="K62" s="1127">
        <v>900</v>
      </c>
      <c r="L62" s="282" t="s">
        <v>79</v>
      </c>
      <c r="M62" s="348">
        <v>50000</v>
      </c>
      <c r="N62" s="398">
        <v>5</v>
      </c>
      <c r="O62" s="282"/>
      <c r="P62" s="987">
        <v>1220</v>
      </c>
      <c r="Q62" s="518"/>
      <c r="R62" s="1892" t="s">
        <v>54</v>
      </c>
      <c r="S62" s="282" t="s">
        <v>3181</v>
      </c>
      <c r="T62" s="282" t="s">
        <v>3169</v>
      </c>
      <c r="U62" s="282"/>
      <c r="V62" s="282" t="s">
        <v>158</v>
      </c>
      <c r="W62" s="301" t="s">
        <v>210</v>
      </c>
      <c r="X62" s="301">
        <v>88</v>
      </c>
      <c r="Y62" s="281">
        <v>95</v>
      </c>
      <c r="Z62" s="281">
        <v>95</v>
      </c>
      <c r="AA62" s="281">
        <v>60</v>
      </c>
      <c r="AB62" s="282" t="s">
        <v>143</v>
      </c>
      <c r="AC62" s="352" t="s">
        <v>3227</v>
      </c>
      <c r="AD62" s="281"/>
      <c r="AE62" s="2614">
        <v>1</v>
      </c>
      <c r="AF62" s="281">
        <v>1</v>
      </c>
      <c r="AG62" s="1893" t="s">
        <v>122</v>
      </c>
      <c r="AK62" s="981"/>
    </row>
    <row r="63" spans="2:37">
      <c r="B63" s="3330"/>
      <c r="C63" s="569" t="s">
        <v>2870</v>
      </c>
      <c r="D63" s="569" t="s">
        <v>2274</v>
      </c>
      <c r="E63" s="1578" t="s">
        <v>2873</v>
      </c>
      <c r="F63" s="2859">
        <v>911401899282</v>
      </c>
      <c r="G63" s="783">
        <v>8719514548299</v>
      </c>
      <c r="H63" s="774" t="s">
        <v>2662</v>
      </c>
      <c r="I63" s="677" t="s">
        <v>613</v>
      </c>
      <c r="J63" s="357">
        <v>10.199999999999999</v>
      </c>
      <c r="K63" s="1127">
        <v>950</v>
      </c>
      <c r="L63" s="282" t="s">
        <v>53</v>
      </c>
      <c r="M63" s="348">
        <v>50000</v>
      </c>
      <c r="N63" s="398">
        <v>5</v>
      </c>
      <c r="O63" s="282"/>
      <c r="P63" s="987">
        <v>1220</v>
      </c>
      <c r="Q63" s="518"/>
      <c r="R63" s="1892" t="s">
        <v>54</v>
      </c>
      <c r="S63" s="282" t="s">
        <v>3181</v>
      </c>
      <c r="T63" s="282" t="s">
        <v>3169</v>
      </c>
      <c r="U63" s="282"/>
      <c r="V63" s="282" t="s">
        <v>131</v>
      </c>
      <c r="W63" s="301" t="s">
        <v>210</v>
      </c>
      <c r="X63" s="301">
        <v>93</v>
      </c>
      <c r="Y63" s="281">
        <v>95</v>
      </c>
      <c r="Z63" s="281">
        <v>95</v>
      </c>
      <c r="AA63" s="281">
        <v>60</v>
      </c>
      <c r="AB63" s="282" t="s">
        <v>143</v>
      </c>
      <c r="AC63" s="352" t="s">
        <v>3227</v>
      </c>
      <c r="AD63" s="281"/>
      <c r="AE63" s="2614">
        <v>1</v>
      </c>
      <c r="AF63" s="281">
        <v>1</v>
      </c>
      <c r="AG63" s="1893" t="s">
        <v>122</v>
      </c>
      <c r="AK63" s="981"/>
    </row>
    <row r="64" spans="2:37">
      <c r="B64" s="3330"/>
      <c r="C64" s="569" t="s">
        <v>2870</v>
      </c>
      <c r="D64" s="569" t="s">
        <v>2274</v>
      </c>
      <c r="E64" s="1578" t="s">
        <v>2873</v>
      </c>
      <c r="F64" s="2859">
        <v>911401899382</v>
      </c>
      <c r="G64" s="783">
        <v>8719514548305</v>
      </c>
      <c r="H64" s="774" t="s">
        <v>2663</v>
      </c>
      <c r="I64" s="677" t="s">
        <v>613</v>
      </c>
      <c r="J64" s="357">
        <v>12.3</v>
      </c>
      <c r="K64" s="1127">
        <v>1280</v>
      </c>
      <c r="L64" s="282" t="s">
        <v>79</v>
      </c>
      <c r="M64" s="348">
        <v>50000</v>
      </c>
      <c r="N64" s="398">
        <v>5</v>
      </c>
      <c r="O64" s="282"/>
      <c r="P64" s="987">
        <v>1330</v>
      </c>
      <c r="Q64" s="518"/>
      <c r="R64" s="1892" t="s">
        <v>54</v>
      </c>
      <c r="S64" s="282" t="s">
        <v>3181</v>
      </c>
      <c r="T64" s="282" t="s">
        <v>3170</v>
      </c>
      <c r="U64" s="282"/>
      <c r="V64" s="282" t="s">
        <v>158</v>
      </c>
      <c r="W64" s="301" t="s">
        <v>210</v>
      </c>
      <c r="X64" s="301">
        <v>104</v>
      </c>
      <c r="Y64" s="281">
        <v>95</v>
      </c>
      <c r="Z64" s="281">
        <v>95</v>
      </c>
      <c r="AA64" s="281">
        <v>60</v>
      </c>
      <c r="AB64" s="282" t="s">
        <v>143</v>
      </c>
      <c r="AC64" s="352" t="s">
        <v>3227</v>
      </c>
      <c r="AD64" s="281"/>
      <c r="AE64" s="2614">
        <v>1</v>
      </c>
      <c r="AF64" s="281">
        <v>1</v>
      </c>
      <c r="AG64" s="1893" t="s">
        <v>122</v>
      </c>
      <c r="AK64" s="981"/>
    </row>
    <row r="65" spans="2:37">
      <c r="B65" s="3330"/>
      <c r="C65" s="855" t="s">
        <v>2870</v>
      </c>
      <c r="D65" s="855" t="s">
        <v>2274</v>
      </c>
      <c r="E65" s="1599" t="s">
        <v>2873</v>
      </c>
      <c r="F65" s="2860">
        <v>911401899482</v>
      </c>
      <c r="G65" s="784">
        <v>8719514548312</v>
      </c>
      <c r="H65" s="775" t="s">
        <v>2664</v>
      </c>
      <c r="I65" s="790" t="s">
        <v>613</v>
      </c>
      <c r="J65" s="442">
        <v>12.3</v>
      </c>
      <c r="K65" s="1129">
        <v>1320</v>
      </c>
      <c r="L65" s="284" t="s">
        <v>53</v>
      </c>
      <c r="M65" s="439">
        <v>50000</v>
      </c>
      <c r="N65" s="439">
        <v>5</v>
      </c>
      <c r="O65" s="284"/>
      <c r="P65" s="995">
        <v>1330</v>
      </c>
      <c r="Q65" s="518"/>
      <c r="R65" s="1894" t="s">
        <v>54</v>
      </c>
      <c r="S65" s="284" t="s">
        <v>3181</v>
      </c>
      <c r="T65" s="284" t="s">
        <v>3170</v>
      </c>
      <c r="U65" s="284"/>
      <c r="V65" s="284" t="s">
        <v>131</v>
      </c>
      <c r="W65" s="294" t="s">
        <v>210</v>
      </c>
      <c r="X65" s="294">
        <v>107</v>
      </c>
      <c r="Y65" s="283">
        <v>95</v>
      </c>
      <c r="Z65" s="283">
        <v>95</v>
      </c>
      <c r="AA65" s="283">
        <v>60</v>
      </c>
      <c r="AB65" s="284" t="s">
        <v>143</v>
      </c>
      <c r="AC65" s="466" t="s">
        <v>3227</v>
      </c>
      <c r="AD65" s="283"/>
      <c r="AE65" s="2616">
        <v>1</v>
      </c>
      <c r="AF65" s="283">
        <v>1</v>
      </c>
      <c r="AG65" s="1895" t="s">
        <v>122</v>
      </c>
      <c r="AK65" s="981"/>
    </row>
    <row r="66" spans="2:37">
      <c r="B66" s="3330"/>
      <c r="C66" s="853" t="s">
        <v>2870</v>
      </c>
      <c r="D66" s="853" t="s">
        <v>2274</v>
      </c>
      <c r="E66" s="1606" t="s">
        <v>2873</v>
      </c>
      <c r="F66" s="2861">
        <v>911401810584</v>
      </c>
      <c r="G66" s="785">
        <v>8719514938205</v>
      </c>
      <c r="H66" s="776" t="s">
        <v>2616</v>
      </c>
      <c r="I66" s="791" t="s">
        <v>613</v>
      </c>
      <c r="J66" s="392">
        <v>7.2</v>
      </c>
      <c r="K66" s="431">
        <v>680</v>
      </c>
      <c r="L66" s="280" t="s">
        <v>79</v>
      </c>
      <c r="M66" s="431">
        <v>50000</v>
      </c>
      <c r="N66" s="398">
        <v>5</v>
      </c>
      <c r="O66" s="280"/>
      <c r="P66" s="996">
        <v>1200</v>
      </c>
      <c r="Q66" s="518"/>
      <c r="R66" s="1896" t="s">
        <v>54</v>
      </c>
      <c r="S66" s="280" t="s">
        <v>3181</v>
      </c>
      <c r="T66" s="280" t="s">
        <v>3168</v>
      </c>
      <c r="U66" s="280"/>
      <c r="V66" s="280" t="s">
        <v>158</v>
      </c>
      <c r="W66" s="305" t="s">
        <v>210</v>
      </c>
      <c r="X66" s="305">
        <v>94</v>
      </c>
      <c r="Y66" s="279">
        <v>95</v>
      </c>
      <c r="Z66" s="279">
        <v>95</v>
      </c>
      <c r="AA66" s="279">
        <v>60</v>
      </c>
      <c r="AB66" s="280" t="s">
        <v>143</v>
      </c>
      <c r="AC66" s="352" t="s">
        <v>3227</v>
      </c>
      <c r="AD66" s="279"/>
      <c r="AE66" s="2614">
        <v>1</v>
      </c>
      <c r="AF66" s="279">
        <v>1</v>
      </c>
      <c r="AG66" s="1897" t="s">
        <v>122</v>
      </c>
      <c r="AK66" s="981"/>
    </row>
    <row r="67" spans="2:37">
      <c r="B67" s="3330"/>
      <c r="C67" s="569" t="s">
        <v>2870</v>
      </c>
      <c r="D67" s="569" t="s">
        <v>2274</v>
      </c>
      <c r="E67" s="1578" t="s">
        <v>2873</v>
      </c>
      <c r="F67" s="2862">
        <v>911401824484</v>
      </c>
      <c r="G67" s="844">
        <v>8719514941663</v>
      </c>
      <c r="H67" s="774" t="s">
        <v>2617</v>
      </c>
      <c r="I67" s="540" t="s">
        <v>613</v>
      </c>
      <c r="J67" s="357">
        <v>7.2</v>
      </c>
      <c r="K67" s="1127">
        <v>720</v>
      </c>
      <c r="L67" s="282" t="s">
        <v>53</v>
      </c>
      <c r="M67" s="348">
        <v>50000</v>
      </c>
      <c r="N67" s="398">
        <v>5</v>
      </c>
      <c r="O67" s="282"/>
      <c r="P67" s="987">
        <v>1200</v>
      </c>
      <c r="Q67" s="518"/>
      <c r="R67" s="1892" t="s">
        <v>54</v>
      </c>
      <c r="S67" s="282" t="s">
        <v>3181</v>
      </c>
      <c r="T67" s="282" t="s">
        <v>3168</v>
      </c>
      <c r="U67" s="282"/>
      <c r="V67" s="282" t="s">
        <v>131</v>
      </c>
      <c r="W67" s="301" t="s">
        <v>210</v>
      </c>
      <c r="X67" s="301">
        <v>100</v>
      </c>
      <c r="Y67" s="281">
        <v>95</v>
      </c>
      <c r="Z67" s="281">
        <v>95</v>
      </c>
      <c r="AA67" s="281">
        <v>60</v>
      </c>
      <c r="AB67" s="282" t="s">
        <v>143</v>
      </c>
      <c r="AC67" s="352" t="s">
        <v>3227</v>
      </c>
      <c r="AD67" s="281"/>
      <c r="AE67" s="2614">
        <v>1</v>
      </c>
      <c r="AF67" s="281">
        <v>1</v>
      </c>
      <c r="AG67" s="1893" t="s">
        <v>122</v>
      </c>
      <c r="AK67" s="981"/>
    </row>
    <row r="68" spans="2:37">
      <c r="B68" s="3330"/>
      <c r="C68" s="569" t="s">
        <v>2870</v>
      </c>
      <c r="D68" s="569" t="s">
        <v>2274</v>
      </c>
      <c r="E68" s="1578" t="s">
        <v>2873</v>
      </c>
      <c r="F68" s="2862">
        <v>911401810684</v>
      </c>
      <c r="G68" s="844">
        <v>8719514938212</v>
      </c>
      <c r="H68" s="774" t="s">
        <v>2618</v>
      </c>
      <c r="I68" s="540" t="s">
        <v>613</v>
      </c>
      <c r="J68" s="357">
        <v>10.199999999999999</v>
      </c>
      <c r="K68" s="1127">
        <v>900</v>
      </c>
      <c r="L68" s="282" t="s">
        <v>79</v>
      </c>
      <c r="M68" s="348">
        <v>50000</v>
      </c>
      <c r="N68" s="398">
        <v>5</v>
      </c>
      <c r="O68" s="282"/>
      <c r="P68" s="987">
        <v>1265</v>
      </c>
      <c r="Q68" s="518"/>
      <c r="R68" s="1892" t="s">
        <v>54</v>
      </c>
      <c r="S68" s="282" t="s">
        <v>3181</v>
      </c>
      <c r="T68" s="282" t="s">
        <v>3169</v>
      </c>
      <c r="U68" s="282"/>
      <c r="V68" s="282" t="s">
        <v>158</v>
      </c>
      <c r="W68" s="301" t="s">
        <v>210</v>
      </c>
      <c r="X68" s="301">
        <v>88</v>
      </c>
      <c r="Y68" s="281">
        <v>95</v>
      </c>
      <c r="Z68" s="281">
        <v>95</v>
      </c>
      <c r="AA68" s="281">
        <v>60</v>
      </c>
      <c r="AB68" s="282" t="s">
        <v>143</v>
      </c>
      <c r="AC68" s="352" t="s">
        <v>3227</v>
      </c>
      <c r="AD68" s="281"/>
      <c r="AE68" s="2614">
        <v>1</v>
      </c>
      <c r="AF68" s="281">
        <v>1</v>
      </c>
      <c r="AG68" s="1893" t="s">
        <v>122</v>
      </c>
      <c r="AK68" s="981"/>
    </row>
    <row r="69" spans="2:37">
      <c r="B69" s="3330"/>
      <c r="C69" s="855" t="s">
        <v>2870</v>
      </c>
      <c r="D69" s="855" t="s">
        <v>2274</v>
      </c>
      <c r="E69" s="1599" t="s">
        <v>2873</v>
      </c>
      <c r="F69" s="2863">
        <v>911401810784</v>
      </c>
      <c r="G69" s="857">
        <v>8719514938229</v>
      </c>
      <c r="H69" s="858" t="s">
        <v>2619</v>
      </c>
      <c r="I69" s="859" t="s">
        <v>613</v>
      </c>
      <c r="J69" s="441">
        <v>12.3</v>
      </c>
      <c r="K69" s="1129">
        <v>1280</v>
      </c>
      <c r="L69" s="284" t="s">
        <v>79</v>
      </c>
      <c r="M69" s="284">
        <v>50000</v>
      </c>
      <c r="N69" s="284">
        <v>5</v>
      </c>
      <c r="O69" s="284"/>
      <c r="P69" s="997">
        <v>1375</v>
      </c>
      <c r="Q69" s="518"/>
      <c r="R69" s="1894" t="s">
        <v>54</v>
      </c>
      <c r="S69" s="284" t="s">
        <v>3181</v>
      </c>
      <c r="T69" s="284" t="s">
        <v>3170</v>
      </c>
      <c r="U69" s="284"/>
      <c r="V69" s="284" t="s">
        <v>158</v>
      </c>
      <c r="W69" s="294" t="s">
        <v>210</v>
      </c>
      <c r="X69" s="294">
        <v>104</v>
      </c>
      <c r="Y69" s="283">
        <v>95</v>
      </c>
      <c r="Z69" s="283">
        <v>95</v>
      </c>
      <c r="AA69" s="283">
        <v>60</v>
      </c>
      <c r="AB69" s="284" t="s">
        <v>143</v>
      </c>
      <c r="AC69" s="294" t="s">
        <v>3227</v>
      </c>
      <c r="AD69" s="283"/>
      <c r="AE69" s="2623">
        <v>1</v>
      </c>
      <c r="AF69" s="283">
        <v>1</v>
      </c>
      <c r="AG69" s="1895" t="s">
        <v>122</v>
      </c>
      <c r="AK69" s="981"/>
    </row>
    <row r="70" spans="2:37">
      <c r="B70" s="3330"/>
      <c r="C70" s="853" t="s">
        <v>2870</v>
      </c>
      <c r="D70" s="853" t="s">
        <v>2274</v>
      </c>
      <c r="E70" s="1606" t="s">
        <v>2873</v>
      </c>
      <c r="F70" s="2864">
        <v>911401897482</v>
      </c>
      <c r="G70" s="806">
        <v>8719514548114</v>
      </c>
      <c r="H70" s="860" t="s">
        <v>2665</v>
      </c>
      <c r="I70" s="861" t="s">
        <v>614</v>
      </c>
      <c r="J70" s="336">
        <v>7.2</v>
      </c>
      <c r="K70" s="1131">
        <v>680</v>
      </c>
      <c r="L70" s="334" t="s">
        <v>79</v>
      </c>
      <c r="M70" s="280">
        <v>50000</v>
      </c>
      <c r="N70" s="296">
        <v>5</v>
      </c>
      <c r="O70" s="334"/>
      <c r="P70" s="998">
        <v>1080</v>
      </c>
      <c r="Q70" s="518"/>
      <c r="R70" s="1870" t="s">
        <v>54</v>
      </c>
      <c r="S70" s="334" t="s">
        <v>3179</v>
      </c>
      <c r="T70" s="334" t="s">
        <v>3168</v>
      </c>
      <c r="U70" s="334"/>
      <c r="V70" s="334" t="s">
        <v>158</v>
      </c>
      <c r="W70" s="301" t="s">
        <v>210</v>
      </c>
      <c r="X70" s="301">
        <v>94</v>
      </c>
      <c r="Y70" s="281">
        <v>95</v>
      </c>
      <c r="Z70" s="281">
        <v>95</v>
      </c>
      <c r="AA70" s="281">
        <v>60</v>
      </c>
      <c r="AB70" s="334" t="s">
        <v>143</v>
      </c>
      <c r="AC70" s="293" t="s">
        <v>3227</v>
      </c>
      <c r="AD70" s="281"/>
      <c r="AE70" s="2624">
        <v>1</v>
      </c>
      <c r="AF70" s="281">
        <v>1</v>
      </c>
      <c r="AG70" s="1871" t="s">
        <v>122</v>
      </c>
      <c r="AK70" s="981"/>
    </row>
    <row r="71" spans="2:37">
      <c r="B71" s="3330"/>
      <c r="C71" s="569" t="s">
        <v>2870</v>
      </c>
      <c r="D71" s="569" t="s">
        <v>2274</v>
      </c>
      <c r="E71" s="1578" t="s">
        <v>2873</v>
      </c>
      <c r="F71" s="2865">
        <v>911401897682</v>
      </c>
      <c r="G71" s="783">
        <v>8719514548138</v>
      </c>
      <c r="H71" s="774" t="s">
        <v>2666</v>
      </c>
      <c r="I71" s="540" t="s">
        <v>614</v>
      </c>
      <c r="J71" s="334">
        <v>7.2</v>
      </c>
      <c r="K71" s="1127">
        <v>720</v>
      </c>
      <c r="L71" s="282" t="s">
        <v>53</v>
      </c>
      <c r="M71" s="348">
        <v>50000</v>
      </c>
      <c r="N71" s="398">
        <v>5</v>
      </c>
      <c r="O71" s="282"/>
      <c r="P71" s="999">
        <v>1080</v>
      </c>
      <c r="Q71" s="518"/>
      <c r="R71" s="1892" t="s">
        <v>54</v>
      </c>
      <c r="S71" s="282" t="s">
        <v>3179</v>
      </c>
      <c r="T71" s="282" t="s">
        <v>3168</v>
      </c>
      <c r="U71" s="282"/>
      <c r="V71" s="282" t="s">
        <v>131</v>
      </c>
      <c r="W71" s="301" t="s">
        <v>210</v>
      </c>
      <c r="X71" s="301">
        <v>100</v>
      </c>
      <c r="Y71" s="281">
        <v>95</v>
      </c>
      <c r="Z71" s="281">
        <v>95</v>
      </c>
      <c r="AA71" s="281">
        <v>60</v>
      </c>
      <c r="AB71" s="282" t="s">
        <v>143</v>
      </c>
      <c r="AC71" s="352" t="s">
        <v>3227</v>
      </c>
      <c r="AD71" s="281"/>
      <c r="AE71" s="2614">
        <v>1</v>
      </c>
      <c r="AF71" s="281">
        <v>1</v>
      </c>
      <c r="AG71" s="1893" t="s">
        <v>122</v>
      </c>
      <c r="AK71" s="981"/>
    </row>
    <row r="72" spans="2:37">
      <c r="B72" s="3330"/>
      <c r="C72" s="569" t="s">
        <v>2870</v>
      </c>
      <c r="D72" s="569" t="s">
        <v>2274</v>
      </c>
      <c r="E72" s="1578" t="s">
        <v>2873</v>
      </c>
      <c r="F72" s="2865">
        <v>911401897982</v>
      </c>
      <c r="G72" s="783">
        <v>8719514548169</v>
      </c>
      <c r="H72" s="774" t="s">
        <v>2667</v>
      </c>
      <c r="I72" s="540" t="s">
        <v>614</v>
      </c>
      <c r="J72" s="334">
        <v>10.199999999999999</v>
      </c>
      <c r="K72" s="1127">
        <v>900</v>
      </c>
      <c r="L72" s="282" t="s">
        <v>79</v>
      </c>
      <c r="M72" s="348">
        <v>50000</v>
      </c>
      <c r="N72" s="398">
        <v>5</v>
      </c>
      <c r="O72" s="282"/>
      <c r="P72" s="999">
        <v>1255</v>
      </c>
      <c r="Q72" s="518"/>
      <c r="R72" s="1892" t="s">
        <v>54</v>
      </c>
      <c r="S72" s="282" t="s">
        <v>3179</v>
      </c>
      <c r="T72" s="282" t="s">
        <v>3169</v>
      </c>
      <c r="U72" s="282"/>
      <c r="V72" s="282" t="s">
        <v>158</v>
      </c>
      <c r="W72" s="301" t="s">
        <v>210</v>
      </c>
      <c r="X72" s="301">
        <v>88</v>
      </c>
      <c r="Y72" s="281">
        <v>95</v>
      </c>
      <c r="Z72" s="281">
        <v>95</v>
      </c>
      <c r="AA72" s="281">
        <v>60</v>
      </c>
      <c r="AB72" s="282" t="s">
        <v>143</v>
      </c>
      <c r="AC72" s="352" t="s">
        <v>3227</v>
      </c>
      <c r="AD72" s="281"/>
      <c r="AE72" s="2614">
        <v>1</v>
      </c>
      <c r="AF72" s="281">
        <v>1</v>
      </c>
      <c r="AG72" s="1893" t="s">
        <v>122</v>
      </c>
      <c r="AK72" s="981"/>
    </row>
    <row r="73" spans="2:37">
      <c r="B73" s="3330"/>
      <c r="C73" s="569" t="s">
        <v>2870</v>
      </c>
      <c r="D73" s="569" t="s">
        <v>2274</v>
      </c>
      <c r="E73" s="1578" t="s">
        <v>2873</v>
      </c>
      <c r="F73" s="2865">
        <v>911401898182</v>
      </c>
      <c r="G73" s="783">
        <v>8719514548183</v>
      </c>
      <c r="H73" s="774" t="s">
        <v>2668</v>
      </c>
      <c r="I73" s="540" t="s">
        <v>614</v>
      </c>
      <c r="J73" s="334">
        <v>10.199999999999999</v>
      </c>
      <c r="K73" s="1127">
        <v>950</v>
      </c>
      <c r="L73" s="282" t="s">
        <v>53</v>
      </c>
      <c r="M73" s="348">
        <v>50000</v>
      </c>
      <c r="N73" s="398">
        <v>5</v>
      </c>
      <c r="O73" s="282"/>
      <c r="P73" s="999">
        <v>1255</v>
      </c>
      <c r="Q73" s="518"/>
      <c r="R73" s="1892" t="s">
        <v>54</v>
      </c>
      <c r="S73" s="282" t="s">
        <v>3179</v>
      </c>
      <c r="T73" s="282" t="s">
        <v>3169</v>
      </c>
      <c r="U73" s="282"/>
      <c r="V73" s="282" t="s">
        <v>131</v>
      </c>
      <c r="W73" s="301" t="s">
        <v>210</v>
      </c>
      <c r="X73" s="301">
        <v>93</v>
      </c>
      <c r="Y73" s="281">
        <v>95</v>
      </c>
      <c r="Z73" s="281">
        <v>95</v>
      </c>
      <c r="AA73" s="281">
        <v>60</v>
      </c>
      <c r="AB73" s="282" t="s">
        <v>143</v>
      </c>
      <c r="AC73" s="352" t="s">
        <v>3227</v>
      </c>
      <c r="AD73" s="281"/>
      <c r="AE73" s="2614">
        <v>1</v>
      </c>
      <c r="AF73" s="281">
        <v>1</v>
      </c>
      <c r="AG73" s="1893" t="s">
        <v>122</v>
      </c>
      <c r="AK73" s="981"/>
    </row>
    <row r="74" spans="2:37">
      <c r="B74" s="3330"/>
      <c r="C74" s="569" t="s">
        <v>2870</v>
      </c>
      <c r="D74" s="569" t="s">
        <v>2274</v>
      </c>
      <c r="E74" s="1578" t="s">
        <v>2873</v>
      </c>
      <c r="F74" s="2865">
        <v>911401898282</v>
      </c>
      <c r="G74" s="783">
        <v>8719514548190</v>
      </c>
      <c r="H74" s="774" t="s">
        <v>2669</v>
      </c>
      <c r="I74" s="540" t="s">
        <v>614</v>
      </c>
      <c r="J74" s="334">
        <v>12.3</v>
      </c>
      <c r="K74" s="1127">
        <v>1280</v>
      </c>
      <c r="L74" s="282" t="s">
        <v>79</v>
      </c>
      <c r="M74" s="348">
        <v>50000</v>
      </c>
      <c r="N74" s="398">
        <v>5</v>
      </c>
      <c r="O74" s="282"/>
      <c r="P74" s="999">
        <v>1380</v>
      </c>
      <c r="Q74" s="518"/>
      <c r="R74" s="1892" t="s">
        <v>54</v>
      </c>
      <c r="S74" s="282" t="s">
        <v>3179</v>
      </c>
      <c r="T74" s="282" t="s">
        <v>3170</v>
      </c>
      <c r="U74" s="282"/>
      <c r="V74" s="282" t="s">
        <v>158</v>
      </c>
      <c r="W74" s="301" t="s">
        <v>210</v>
      </c>
      <c r="X74" s="301">
        <v>104</v>
      </c>
      <c r="Y74" s="281">
        <v>95</v>
      </c>
      <c r="Z74" s="281">
        <v>95</v>
      </c>
      <c r="AA74" s="281">
        <v>60</v>
      </c>
      <c r="AB74" s="282" t="s">
        <v>143</v>
      </c>
      <c r="AC74" s="352" t="s">
        <v>3227</v>
      </c>
      <c r="AD74" s="281"/>
      <c r="AE74" s="2614">
        <v>1</v>
      </c>
      <c r="AF74" s="281">
        <v>1</v>
      </c>
      <c r="AG74" s="1893" t="s">
        <v>122</v>
      </c>
      <c r="AK74" s="981"/>
    </row>
    <row r="75" spans="2:37">
      <c r="B75" s="3330"/>
      <c r="C75" s="855" t="s">
        <v>2870</v>
      </c>
      <c r="D75" s="855" t="s">
        <v>2274</v>
      </c>
      <c r="E75" s="1599" t="s">
        <v>2873</v>
      </c>
      <c r="F75" s="2863">
        <v>911401898482</v>
      </c>
      <c r="G75" s="857">
        <v>8719514548213</v>
      </c>
      <c r="H75" s="858" t="s">
        <v>2670</v>
      </c>
      <c r="I75" s="859" t="s">
        <v>614</v>
      </c>
      <c r="J75" s="441">
        <v>12.3</v>
      </c>
      <c r="K75" s="1129">
        <v>1320</v>
      </c>
      <c r="L75" s="441" t="s">
        <v>53</v>
      </c>
      <c r="M75" s="284">
        <v>50000</v>
      </c>
      <c r="N75" s="284">
        <v>5</v>
      </c>
      <c r="O75" s="441"/>
      <c r="P75" s="1000">
        <v>1380</v>
      </c>
      <c r="Q75" s="518"/>
      <c r="R75" s="1872" t="s">
        <v>54</v>
      </c>
      <c r="S75" s="441" t="s">
        <v>3179</v>
      </c>
      <c r="T75" s="441" t="s">
        <v>3170</v>
      </c>
      <c r="U75" s="441"/>
      <c r="V75" s="441" t="s">
        <v>131</v>
      </c>
      <c r="W75" s="294" t="s">
        <v>210</v>
      </c>
      <c r="X75" s="294">
        <v>107</v>
      </c>
      <c r="Y75" s="283">
        <v>95</v>
      </c>
      <c r="Z75" s="283">
        <v>95</v>
      </c>
      <c r="AA75" s="283">
        <v>60</v>
      </c>
      <c r="AB75" s="441" t="s">
        <v>143</v>
      </c>
      <c r="AC75" s="294" t="s">
        <v>3227</v>
      </c>
      <c r="AD75" s="283"/>
      <c r="AE75" s="2623">
        <v>1</v>
      </c>
      <c r="AF75" s="283">
        <v>1</v>
      </c>
      <c r="AG75" s="1873" t="s">
        <v>122</v>
      </c>
      <c r="AK75" s="981"/>
    </row>
    <row r="76" spans="2:37">
      <c r="B76" s="3330"/>
      <c r="C76" s="853" t="s">
        <v>2870</v>
      </c>
      <c r="D76" s="853" t="s">
        <v>2274</v>
      </c>
      <c r="E76" s="1606" t="s">
        <v>2873</v>
      </c>
      <c r="F76" s="2859">
        <v>911401897582</v>
      </c>
      <c r="G76" s="783">
        <v>8719514548121</v>
      </c>
      <c r="H76" s="774" t="s">
        <v>2620</v>
      </c>
      <c r="I76" s="861" t="s">
        <v>614</v>
      </c>
      <c r="J76" s="443">
        <v>7.2</v>
      </c>
      <c r="K76" s="1142">
        <v>680</v>
      </c>
      <c r="L76" s="334" t="s">
        <v>79</v>
      </c>
      <c r="M76" s="398">
        <v>50000</v>
      </c>
      <c r="N76" s="398">
        <v>5</v>
      </c>
      <c r="O76" s="334"/>
      <c r="P76" s="987">
        <v>1240</v>
      </c>
      <c r="Q76" s="518"/>
      <c r="R76" s="1870" t="s">
        <v>54</v>
      </c>
      <c r="S76" s="334" t="s">
        <v>3179</v>
      </c>
      <c r="T76" s="334" t="s">
        <v>3168</v>
      </c>
      <c r="U76" s="334"/>
      <c r="V76" s="334" t="s">
        <v>158</v>
      </c>
      <c r="W76" s="301" t="s">
        <v>210</v>
      </c>
      <c r="X76" s="301">
        <v>94</v>
      </c>
      <c r="Y76" s="281">
        <v>95</v>
      </c>
      <c r="Z76" s="281">
        <v>95</v>
      </c>
      <c r="AA76" s="281">
        <v>60</v>
      </c>
      <c r="AB76" s="334" t="s">
        <v>143</v>
      </c>
      <c r="AC76" s="352" t="s">
        <v>3227</v>
      </c>
      <c r="AD76" s="281"/>
      <c r="AE76" s="2614">
        <v>1</v>
      </c>
      <c r="AF76" s="281">
        <v>1</v>
      </c>
      <c r="AG76" s="1871" t="s">
        <v>122</v>
      </c>
      <c r="AK76" s="981"/>
    </row>
    <row r="77" spans="2:37">
      <c r="B77" s="3330"/>
      <c r="C77" s="569" t="s">
        <v>2870</v>
      </c>
      <c r="D77" s="569" t="s">
        <v>2274</v>
      </c>
      <c r="E77" s="1578" t="s">
        <v>2873</v>
      </c>
      <c r="F77" s="2859">
        <v>911401897782</v>
      </c>
      <c r="G77" s="783">
        <v>8719514548145</v>
      </c>
      <c r="H77" s="774" t="s">
        <v>2621</v>
      </c>
      <c r="I77" s="677" t="s">
        <v>614</v>
      </c>
      <c r="J77" s="357">
        <v>7.2</v>
      </c>
      <c r="K77" s="1127">
        <v>720</v>
      </c>
      <c r="L77" s="282" t="s">
        <v>53</v>
      </c>
      <c r="M77" s="348">
        <v>50000</v>
      </c>
      <c r="N77" s="398">
        <v>5</v>
      </c>
      <c r="O77" s="282"/>
      <c r="P77" s="987">
        <v>1240</v>
      </c>
      <c r="Q77" s="518"/>
      <c r="R77" s="1892" t="s">
        <v>54</v>
      </c>
      <c r="S77" s="282" t="s">
        <v>3179</v>
      </c>
      <c r="T77" s="282" t="s">
        <v>3168</v>
      </c>
      <c r="U77" s="282"/>
      <c r="V77" s="282" t="s">
        <v>131</v>
      </c>
      <c r="W77" s="301" t="s">
        <v>210</v>
      </c>
      <c r="X77" s="301">
        <v>100</v>
      </c>
      <c r="Y77" s="281">
        <v>95</v>
      </c>
      <c r="Z77" s="281">
        <v>95</v>
      </c>
      <c r="AA77" s="281">
        <v>60</v>
      </c>
      <c r="AB77" s="282" t="s">
        <v>143</v>
      </c>
      <c r="AC77" s="352" t="s">
        <v>3227</v>
      </c>
      <c r="AD77" s="281"/>
      <c r="AE77" s="2614">
        <v>1</v>
      </c>
      <c r="AF77" s="281">
        <v>1</v>
      </c>
      <c r="AG77" s="1893" t="s">
        <v>122</v>
      </c>
      <c r="AK77" s="981"/>
    </row>
    <row r="78" spans="2:37">
      <c r="B78" s="3330"/>
      <c r="C78" s="569" t="s">
        <v>2870</v>
      </c>
      <c r="D78" s="569" t="s">
        <v>2274</v>
      </c>
      <c r="E78" s="1578" t="s">
        <v>2873</v>
      </c>
      <c r="F78" s="2859">
        <v>911401898082</v>
      </c>
      <c r="G78" s="783">
        <v>8719514548176</v>
      </c>
      <c r="H78" s="774" t="s">
        <v>2622</v>
      </c>
      <c r="I78" s="677" t="s">
        <v>614</v>
      </c>
      <c r="J78" s="357">
        <v>10.199999999999999</v>
      </c>
      <c r="K78" s="1127">
        <v>900</v>
      </c>
      <c r="L78" s="282" t="s">
        <v>79</v>
      </c>
      <c r="M78" s="348">
        <v>50000</v>
      </c>
      <c r="N78" s="398">
        <v>5</v>
      </c>
      <c r="O78" s="282"/>
      <c r="P78" s="987">
        <v>1300</v>
      </c>
      <c r="Q78" s="518"/>
      <c r="R78" s="1892" t="s">
        <v>54</v>
      </c>
      <c r="S78" s="282" t="s">
        <v>3179</v>
      </c>
      <c r="T78" s="282" t="s">
        <v>3169</v>
      </c>
      <c r="U78" s="282"/>
      <c r="V78" s="282" t="s">
        <v>158</v>
      </c>
      <c r="W78" s="301" t="s">
        <v>210</v>
      </c>
      <c r="X78" s="301">
        <v>88</v>
      </c>
      <c r="Y78" s="281">
        <v>95</v>
      </c>
      <c r="Z78" s="281">
        <v>95</v>
      </c>
      <c r="AA78" s="281">
        <v>60</v>
      </c>
      <c r="AB78" s="282" t="s">
        <v>143</v>
      </c>
      <c r="AC78" s="352" t="s">
        <v>3227</v>
      </c>
      <c r="AD78" s="281"/>
      <c r="AE78" s="2614">
        <v>1</v>
      </c>
      <c r="AF78" s="281">
        <v>1</v>
      </c>
      <c r="AG78" s="1893" t="s">
        <v>122</v>
      </c>
      <c r="AK78" s="981"/>
    </row>
    <row r="79" spans="2:37">
      <c r="B79" s="3330"/>
      <c r="C79" s="569" t="s">
        <v>2870</v>
      </c>
      <c r="D79" s="569" t="s">
        <v>2274</v>
      </c>
      <c r="E79" s="1578" t="s">
        <v>2873</v>
      </c>
      <c r="F79" s="2859">
        <v>911401810384</v>
      </c>
      <c r="G79" s="783">
        <v>8719514938182</v>
      </c>
      <c r="H79" s="774" t="s">
        <v>2623</v>
      </c>
      <c r="I79" s="677" t="s">
        <v>614</v>
      </c>
      <c r="J79" s="357">
        <v>10.199999999999999</v>
      </c>
      <c r="K79" s="1127">
        <v>950</v>
      </c>
      <c r="L79" s="282" t="s">
        <v>53</v>
      </c>
      <c r="M79" s="348">
        <v>50000</v>
      </c>
      <c r="N79" s="398">
        <v>5</v>
      </c>
      <c r="O79" s="282"/>
      <c r="P79" s="987">
        <v>1300</v>
      </c>
      <c r="Q79" s="518"/>
      <c r="R79" s="1892" t="s">
        <v>54</v>
      </c>
      <c r="S79" s="282" t="s">
        <v>3179</v>
      </c>
      <c r="T79" s="282" t="s">
        <v>3169</v>
      </c>
      <c r="U79" s="282"/>
      <c r="V79" s="282" t="s">
        <v>131</v>
      </c>
      <c r="W79" s="301" t="s">
        <v>210</v>
      </c>
      <c r="X79" s="301">
        <v>93</v>
      </c>
      <c r="Y79" s="281">
        <v>95</v>
      </c>
      <c r="Z79" s="281">
        <v>95</v>
      </c>
      <c r="AA79" s="281">
        <v>60</v>
      </c>
      <c r="AB79" s="282" t="s">
        <v>143</v>
      </c>
      <c r="AC79" s="352" t="s">
        <v>3227</v>
      </c>
      <c r="AD79" s="281"/>
      <c r="AE79" s="2614">
        <v>1</v>
      </c>
      <c r="AF79" s="281">
        <v>1</v>
      </c>
      <c r="AG79" s="1893" t="s">
        <v>122</v>
      </c>
      <c r="AK79" s="981"/>
    </row>
    <row r="80" spans="2:37">
      <c r="B80" s="3330"/>
      <c r="C80" s="569" t="s">
        <v>2870</v>
      </c>
      <c r="D80" s="569" t="s">
        <v>2274</v>
      </c>
      <c r="E80" s="1578" t="s">
        <v>2873</v>
      </c>
      <c r="F80" s="2866">
        <v>911401898382</v>
      </c>
      <c r="G80" s="782">
        <v>8719514548206</v>
      </c>
      <c r="H80" s="777" t="s">
        <v>2624</v>
      </c>
      <c r="I80" s="677" t="s">
        <v>614</v>
      </c>
      <c r="J80" s="357">
        <v>12.3</v>
      </c>
      <c r="K80" s="1127">
        <v>1280</v>
      </c>
      <c r="L80" s="282" t="s">
        <v>79</v>
      </c>
      <c r="M80" s="348">
        <v>50000</v>
      </c>
      <c r="N80" s="348">
        <v>5</v>
      </c>
      <c r="O80" s="282"/>
      <c r="P80" s="1001">
        <v>1480</v>
      </c>
      <c r="Q80" s="518"/>
      <c r="R80" s="1892" t="s">
        <v>54</v>
      </c>
      <c r="S80" s="282" t="s">
        <v>3179</v>
      </c>
      <c r="T80" s="282" t="s">
        <v>3170</v>
      </c>
      <c r="U80" s="282"/>
      <c r="V80" s="282" t="s">
        <v>158</v>
      </c>
      <c r="W80" s="301" t="s">
        <v>210</v>
      </c>
      <c r="X80" s="301">
        <v>104</v>
      </c>
      <c r="Y80" s="281">
        <v>95</v>
      </c>
      <c r="Z80" s="281">
        <v>95</v>
      </c>
      <c r="AA80" s="281">
        <v>60</v>
      </c>
      <c r="AB80" s="282" t="s">
        <v>143</v>
      </c>
      <c r="AC80" s="351" t="s">
        <v>3227</v>
      </c>
      <c r="AD80" s="281"/>
      <c r="AE80" s="2615">
        <v>1</v>
      </c>
      <c r="AF80" s="281">
        <v>1</v>
      </c>
      <c r="AG80" s="1893" t="s">
        <v>122</v>
      </c>
      <c r="AK80" s="981"/>
    </row>
    <row r="81" spans="2:37">
      <c r="B81" s="3331"/>
      <c r="C81" s="855" t="s">
        <v>2870</v>
      </c>
      <c r="D81" s="855" t="s">
        <v>2274</v>
      </c>
      <c r="E81" s="1599" t="s">
        <v>2873</v>
      </c>
      <c r="F81" s="2867">
        <v>911401810484</v>
      </c>
      <c r="G81" s="786">
        <v>8719514938199</v>
      </c>
      <c r="H81" s="787" t="s">
        <v>2625</v>
      </c>
      <c r="I81" s="790" t="s">
        <v>614</v>
      </c>
      <c r="J81" s="442">
        <v>12.3</v>
      </c>
      <c r="K81" s="1129">
        <v>1320</v>
      </c>
      <c r="L81" s="441" t="s">
        <v>53</v>
      </c>
      <c r="M81" s="439">
        <v>50000</v>
      </c>
      <c r="N81" s="448">
        <v>5</v>
      </c>
      <c r="O81" s="441"/>
      <c r="P81" s="995">
        <v>1480</v>
      </c>
      <c r="Q81" s="518"/>
      <c r="R81" s="1872" t="s">
        <v>54</v>
      </c>
      <c r="S81" s="441" t="s">
        <v>3179</v>
      </c>
      <c r="T81" s="441" t="s">
        <v>3170</v>
      </c>
      <c r="U81" s="441"/>
      <c r="V81" s="441" t="s">
        <v>131</v>
      </c>
      <c r="W81" s="294" t="s">
        <v>210</v>
      </c>
      <c r="X81" s="294">
        <v>107</v>
      </c>
      <c r="Y81" s="283">
        <v>95</v>
      </c>
      <c r="Z81" s="283">
        <v>95</v>
      </c>
      <c r="AA81" s="283">
        <v>60</v>
      </c>
      <c r="AB81" s="441" t="s">
        <v>143</v>
      </c>
      <c r="AC81" s="1276" t="s">
        <v>3227</v>
      </c>
      <c r="AD81" s="283"/>
      <c r="AE81" s="2622">
        <v>1</v>
      </c>
      <c r="AF81" s="283">
        <v>1</v>
      </c>
      <c r="AG81" s="1873" t="s">
        <v>122</v>
      </c>
      <c r="AK81" s="981"/>
    </row>
    <row r="82" spans="2:37" ht="14.5" customHeight="1">
      <c r="B82" s="126"/>
      <c r="F82" s="2773" t="s">
        <v>615</v>
      </c>
      <c r="G82" s="2"/>
      <c r="H82" s="96"/>
      <c r="I82" s="97"/>
      <c r="J82" s="349"/>
      <c r="K82" s="356"/>
      <c r="L82" s="349"/>
      <c r="M82" s="356"/>
      <c r="N82" s="407"/>
      <c r="O82" s="349"/>
      <c r="P82" s="34"/>
      <c r="Q82" s="518"/>
      <c r="R82" s="349"/>
      <c r="S82" s="349"/>
      <c r="T82" s="349"/>
      <c r="U82" s="349"/>
      <c r="V82" s="349"/>
      <c r="W82" s="349"/>
      <c r="X82" s="349"/>
      <c r="Y82" s="407"/>
      <c r="Z82" s="407"/>
      <c r="AA82" s="407"/>
      <c r="AB82" s="349"/>
      <c r="AC82" s="355"/>
      <c r="AD82" s="407"/>
      <c r="AE82" s="407"/>
      <c r="AF82" s="349"/>
      <c r="AG82" s="349"/>
      <c r="AK82" s="981"/>
    </row>
    <row r="83" spans="2:37" ht="14.5" customHeight="1">
      <c r="B83" s="126"/>
      <c r="F83" s="471"/>
      <c r="G83" s="2"/>
      <c r="H83" s="96"/>
      <c r="I83" s="97"/>
      <c r="J83" s="349"/>
      <c r="K83" s="356"/>
      <c r="L83" s="349"/>
      <c r="M83" s="356"/>
      <c r="N83" s="407"/>
      <c r="O83" s="349"/>
      <c r="P83" s="34"/>
      <c r="Q83" s="518"/>
      <c r="R83" s="349"/>
      <c r="S83" s="349"/>
      <c r="T83" s="349"/>
      <c r="U83" s="349"/>
      <c r="V83" s="349"/>
      <c r="W83" s="349"/>
      <c r="X83" s="349"/>
      <c r="Y83" s="407"/>
      <c r="Z83" s="407"/>
      <c r="AA83" s="407"/>
      <c r="AB83" s="349"/>
      <c r="AC83" s="355"/>
      <c r="AD83" s="407"/>
      <c r="AE83" s="407"/>
      <c r="AF83" s="349"/>
      <c r="AG83" s="349"/>
      <c r="AK83" s="981"/>
    </row>
    <row r="84" spans="2:37" s="1600" customFormat="1" ht="15" customHeight="1">
      <c r="B84" s="1638" t="s">
        <v>616</v>
      </c>
      <c r="J84" s="1818"/>
      <c r="K84" s="1818"/>
      <c r="L84" s="1818"/>
      <c r="M84" s="1818"/>
      <c r="N84" s="1818"/>
      <c r="O84" s="1818"/>
      <c r="P84" s="1818"/>
      <c r="R84" s="1818"/>
      <c r="S84" s="1818"/>
      <c r="T84" s="1818"/>
      <c r="U84" s="1818"/>
      <c r="V84" s="1818"/>
      <c r="W84" s="1818"/>
      <c r="X84" s="1818"/>
      <c r="Y84" s="2310"/>
      <c r="Z84" s="2310"/>
      <c r="AA84" s="2310"/>
      <c r="AB84" s="1818"/>
      <c r="AC84" s="3259"/>
      <c r="AD84" s="2310"/>
      <c r="AE84" s="1818"/>
      <c r="AF84" s="1818"/>
      <c r="AG84" s="1818"/>
      <c r="AI84"/>
      <c r="AJ84"/>
      <c r="AK84" s="981"/>
    </row>
    <row r="85" spans="2:37">
      <c r="B85" s="1275" t="s">
        <v>617</v>
      </c>
      <c r="C85" s="3079" t="s">
        <v>2870</v>
      </c>
      <c r="D85" s="1576" t="s">
        <v>2274</v>
      </c>
      <c r="E85" s="1577" t="s">
        <v>2873</v>
      </c>
      <c r="F85" s="58">
        <v>912401483504</v>
      </c>
      <c r="G85" s="203">
        <v>8718699798895</v>
      </c>
      <c r="H85" s="30" t="s">
        <v>2367</v>
      </c>
      <c r="I85" s="624" t="s">
        <v>2395</v>
      </c>
      <c r="J85" s="1681">
        <v>2</v>
      </c>
      <c r="K85" s="1712">
        <v>135</v>
      </c>
      <c r="L85" s="1681" t="s">
        <v>75</v>
      </c>
      <c r="M85" s="1610">
        <v>100000</v>
      </c>
      <c r="N85" s="410">
        <v>5</v>
      </c>
      <c r="O85" s="1681"/>
      <c r="P85" s="998">
        <v>1250</v>
      </c>
      <c r="Q85" s="518"/>
      <c r="R85" s="3092" t="s">
        <v>2172</v>
      </c>
      <c r="S85" s="1681" t="s">
        <v>113</v>
      </c>
      <c r="T85" s="1681" t="s">
        <v>3230</v>
      </c>
      <c r="U85" s="1681"/>
      <c r="V85" s="1681" t="s">
        <v>161</v>
      </c>
      <c r="W85" s="1826" t="s">
        <v>210</v>
      </c>
      <c r="X85" s="1826">
        <v>67</v>
      </c>
      <c r="Y85" s="1619">
        <v>50</v>
      </c>
      <c r="Z85" s="1619">
        <v>50</v>
      </c>
      <c r="AA85" s="1619">
        <v>27</v>
      </c>
      <c r="AB85" s="1681" t="s">
        <v>122</v>
      </c>
      <c r="AC85" s="370" t="s">
        <v>3227</v>
      </c>
      <c r="AD85" s="1619"/>
      <c r="AE85" s="2617">
        <v>0.5</v>
      </c>
      <c r="AF85" s="1619">
        <v>1</v>
      </c>
      <c r="AG85" s="3093" t="s">
        <v>122</v>
      </c>
      <c r="AK85" s="981"/>
    </row>
    <row r="86" spans="2:37">
      <c r="B86" s="1273"/>
      <c r="C86" s="3091" t="s">
        <v>2870</v>
      </c>
      <c r="D86" s="569" t="s">
        <v>2274</v>
      </c>
      <c r="E86" s="1578" t="s">
        <v>2873</v>
      </c>
      <c r="F86" s="53">
        <v>912401483505</v>
      </c>
      <c r="G86" s="204">
        <v>8718699798901</v>
      </c>
      <c r="H86" s="42" t="s">
        <v>2368</v>
      </c>
      <c r="I86" s="54" t="s">
        <v>2396</v>
      </c>
      <c r="J86" s="568">
        <v>2</v>
      </c>
      <c r="K86" s="1143">
        <v>135</v>
      </c>
      <c r="L86" s="568" t="s">
        <v>75</v>
      </c>
      <c r="M86" s="430">
        <v>100000</v>
      </c>
      <c r="N86" s="350">
        <v>5</v>
      </c>
      <c r="O86" s="568"/>
      <c r="P86" s="999">
        <v>1000</v>
      </c>
      <c r="Q86" s="518"/>
      <c r="R86" s="1898" t="s">
        <v>2172</v>
      </c>
      <c r="S86" s="568" t="s">
        <v>113</v>
      </c>
      <c r="T86" s="568" t="s">
        <v>3230</v>
      </c>
      <c r="U86" s="568"/>
      <c r="V86" s="568" t="s">
        <v>161</v>
      </c>
      <c r="W86" s="1827" t="s">
        <v>210</v>
      </c>
      <c r="X86" s="1827">
        <v>67</v>
      </c>
      <c r="Y86" s="1362">
        <v>50</v>
      </c>
      <c r="Z86" s="1362">
        <v>50</v>
      </c>
      <c r="AA86" s="1362">
        <v>27</v>
      </c>
      <c r="AB86" s="568" t="s">
        <v>122</v>
      </c>
      <c r="AC86" s="351" t="s">
        <v>3227</v>
      </c>
      <c r="AD86" s="1362"/>
      <c r="AE86" s="2615">
        <v>0.5</v>
      </c>
      <c r="AF86" s="1362">
        <v>1</v>
      </c>
      <c r="AG86" s="1899" t="s">
        <v>122</v>
      </c>
      <c r="AK86" s="981"/>
    </row>
    <row r="87" spans="2:37">
      <c r="B87" s="1273"/>
      <c r="C87" s="3091" t="s">
        <v>2870</v>
      </c>
      <c r="D87" s="569" t="s">
        <v>2274</v>
      </c>
      <c r="E87" s="1578" t="s">
        <v>2873</v>
      </c>
      <c r="F87" s="53">
        <v>912401483506</v>
      </c>
      <c r="G87" s="204">
        <v>8718699798918</v>
      </c>
      <c r="H87" s="42" t="s">
        <v>2369</v>
      </c>
      <c r="I87" s="251" t="s">
        <v>2388</v>
      </c>
      <c r="J87" s="568">
        <v>3</v>
      </c>
      <c r="K87" s="1143">
        <v>328</v>
      </c>
      <c r="L87" s="568" t="s">
        <v>75</v>
      </c>
      <c r="M87" s="430">
        <v>100000</v>
      </c>
      <c r="N87" s="350">
        <v>5</v>
      </c>
      <c r="O87" s="568"/>
      <c r="P87" s="999">
        <v>1750</v>
      </c>
      <c r="Q87" s="518"/>
      <c r="R87" s="1898" t="s">
        <v>920</v>
      </c>
      <c r="S87" s="568" t="s">
        <v>113</v>
      </c>
      <c r="T87" s="568" t="s">
        <v>3232</v>
      </c>
      <c r="U87" s="568"/>
      <c r="V87" s="568" t="s">
        <v>161</v>
      </c>
      <c r="W87" s="1827" t="s">
        <v>210</v>
      </c>
      <c r="X87" s="1827">
        <v>109</v>
      </c>
      <c r="Y87" s="1362">
        <v>95</v>
      </c>
      <c r="Z87" s="1362">
        <v>95</v>
      </c>
      <c r="AA87" s="1362">
        <v>33</v>
      </c>
      <c r="AB87" s="568" t="s">
        <v>122</v>
      </c>
      <c r="AC87" s="351" t="s">
        <v>3227</v>
      </c>
      <c r="AD87" s="1362"/>
      <c r="AE87" s="2615">
        <v>1</v>
      </c>
      <c r="AF87" s="1362">
        <v>1</v>
      </c>
      <c r="AG87" s="1899" t="s">
        <v>122</v>
      </c>
      <c r="AK87" s="981"/>
    </row>
    <row r="88" spans="2:37">
      <c r="B88" s="1273"/>
      <c r="C88" s="3091" t="s">
        <v>2870</v>
      </c>
      <c r="D88" s="569" t="s">
        <v>2274</v>
      </c>
      <c r="E88" s="1578" t="s">
        <v>2873</v>
      </c>
      <c r="F88" s="53">
        <v>912401483507</v>
      </c>
      <c r="G88" s="204">
        <v>8718699798925</v>
      </c>
      <c r="H88" s="42" t="s">
        <v>2370</v>
      </c>
      <c r="I88" s="54" t="s">
        <v>2387</v>
      </c>
      <c r="J88" s="568">
        <v>2</v>
      </c>
      <c r="K88" s="1143">
        <v>273</v>
      </c>
      <c r="L88" s="568" t="s">
        <v>75</v>
      </c>
      <c r="M88" s="430">
        <v>100000</v>
      </c>
      <c r="N88" s="350">
        <v>5</v>
      </c>
      <c r="O88" s="568"/>
      <c r="P88" s="999">
        <v>1500</v>
      </c>
      <c r="Q88" s="518"/>
      <c r="R88" s="1898" t="s">
        <v>920</v>
      </c>
      <c r="S88" s="568" t="s">
        <v>55</v>
      </c>
      <c r="T88" s="568" t="s">
        <v>3232</v>
      </c>
      <c r="U88" s="568"/>
      <c r="V88" s="568" t="s">
        <v>161</v>
      </c>
      <c r="W88" s="1827" t="s">
        <v>210</v>
      </c>
      <c r="X88" s="1827">
        <v>136</v>
      </c>
      <c r="Y88" s="1362">
        <v>155</v>
      </c>
      <c r="Z88" s="1362">
        <v>155</v>
      </c>
      <c r="AA88" s="1362">
        <v>46</v>
      </c>
      <c r="AB88" s="568" t="s">
        <v>122</v>
      </c>
      <c r="AC88" s="351" t="s">
        <v>3227</v>
      </c>
      <c r="AD88" s="1362"/>
      <c r="AE88" s="2615">
        <v>1</v>
      </c>
      <c r="AF88" s="1362">
        <v>1</v>
      </c>
      <c r="AG88" s="1899" t="s">
        <v>122</v>
      </c>
      <c r="AK88" s="981"/>
    </row>
    <row r="89" spans="2:37">
      <c r="B89" s="1133"/>
      <c r="C89" s="3080" t="s">
        <v>2870</v>
      </c>
      <c r="D89" s="855" t="s">
        <v>2274</v>
      </c>
      <c r="E89" s="1599" t="s">
        <v>2873</v>
      </c>
      <c r="F89" s="55">
        <v>912401483508</v>
      </c>
      <c r="G89" s="207">
        <v>8718699798932</v>
      </c>
      <c r="H89" s="57" t="s">
        <v>2371</v>
      </c>
      <c r="I89" s="1274" t="s">
        <v>2386</v>
      </c>
      <c r="J89" s="854">
        <v>2</v>
      </c>
      <c r="K89" s="1272">
        <v>273</v>
      </c>
      <c r="L89" s="854" t="s">
        <v>75</v>
      </c>
      <c r="M89" s="1392">
        <v>100000</v>
      </c>
      <c r="N89" s="438">
        <v>5</v>
      </c>
      <c r="O89" s="854"/>
      <c r="P89" s="1000">
        <v>1250</v>
      </c>
      <c r="Q89" s="518"/>
      <c r="R89" s="1900" t="s">
        <v>920</v>
      </c>
      <c r="S89" s="854" t="s">
        <v>55</v>
      </c>
      <c r="T89" s="854" t="s">
        <v>3232</v>
      </c>
      <c r="U89" s="854"/>
      <c r="V89" s="854" t="s">
        <v>161</v>
      </c>
      <c r="W89" s="1331" t="s">
        <v>210</v>
      </c>
      <c r="X89" s="1331">
        <v>136</v>
      </c>
      <c r="Y89" s="1841">
        <v>155</v>
      </c>
      <c r="Z89" s="1841">
        <v>155</v>
      </c>
      <c r="AA89" s="1841">
        <v>46</v>
      </c>
      <c r="AB89" s="854" t="s">
        <v>122</v>
      </c>
      <c r="AC89" s="466" t="s">
        <v>3227</v>
      </c>
      <c r="AD89" s="1841"/>
      <c r="AE89" s="2616">
        <v>1</v>
      </c>
      <c r="AF89" s="1841">
        <v>1</v>
      </c>
      <c r="AG89" s="1901" t="s">
        <v>122</v>
      </c>
      <c r="AK89" s="981"/>
    </row>
    <row r="90" spans="2:37">
      <c r="B90" s="1273" t="s">
        <v>616</v>
      </c>
      <c r="C90" s="1576" t="s">
        <v>2870</v>
      </c>
      <c r="D90" s="1576" t="s">
        <v>2274</v>
      </c>
      <c r="E90" s="1577" t="s">
        <v>2873</v>
      </c>
      <c r="F90" s="77">
        <v>912401483509</v>
      </c>
      <c r="G90" s="232">
        <v>8718699798949</v>
      </c>
      <c r="H90" s="31" t="s">
        <v>2372</v>
      </c>
      <c r="I90" s="249" t="s">
        <v>2517</v>
      </c>
      <c r="J90" s="851">
        <v>4</v>
      </c>
      <c r="K90" s="1150">
        <v>175</v>
      </c>
      <c r="L90" s="851" t="s">
        <v>75</v>
      </c>
      <c r="M90" s="397">
        <v>100000</v>
      </c>
      <c r="N90" s="374">
        <v>5</v>
      </c>
      <c r="O90" s="851"/>
      <c r="P90" s="1401">
        <v>1050</v>
      </c>
      <c r="Q90" s="518"/>
      <c r="R90" s="1902" t="s">
        <v>2172</v>
      </c>
      <c r="S90" s="851" t="s">
        <v>55</v>
      </c>
      <c r="T90" s="851" t="s">
        <v>3230</v>
      </c>
      <c r="U90" s="851"/>
      <c r="V90" s="851" t="s">
        <v>161</v>
      </c>
      <c r="W90" s="2436" t="s">
        <v>210</v>
      </c>
      <c r="X90" s="2436">
        <v>43</v>
      </c>
      <c r="Y90" s="852">
        <v>111</v>
      </c>
      <c r="Z90" s="852">
        <v>351</v>
      </c>
      <c r="AA90" s="852">
        <v>63</v>
      </c>
      <c r="AB90" s="851" t="s">
        <v>122</v>
      </c>
      <c r="AC90" s="352" t="s">
        <v>3227</v>
      </c>
      <c r="AD90" s="852"/>
      <c r="AE90" s="2614">
        <v>4</v>
      </c>
      <c r="AF90" s="852">
        <v>1</v>
      </c>
      <c r="AG90" s="1903" t="s">
        <v>122</v>
      </c>
      <c r="AK90" s="981"/>
    </row>
    <row r="91" spans="2:37">
      <c r="B91" s="1273"/>
      <c r="C91" s="569" t="s">
        <v>2870</v>
      </c>
      <c r="D91" s="569" t="s">
        <v>2274</v>
      </c>
      <c r="E91" s="1578" t="s">
        <v>2873</v>
      </c>
      <c r="F91" s="53">
        <v>912401483510</v>
      </c>
      <c r="G91" s="204">
        <v>8718699798956</v>
      </c>
      <c r="H91" s="42" t="s">
        <v>2373</v>
      </c>
      <c r="I91" s="54" t="s">
        <v>2518</v>
      </c>
      <c r="J91" s="568">
        <v>4</v>
      </c>
      <c r="K91" s="1143">
        <v>175</v>
      </c>
      <c r="L91" s="568" t="s">
        <v>75</v>
      </c>
      <c r="M91" s="430">
        <v>100000</v>
      </c>
      <c r="N91" s="350">
        <v>5</v>
      </c>
      <c r="O91" s="568"/>
      <c r="P91" s="1402">
        <v>800</v>
      </c>
      <c r="Q91" s="518"/>
      <c r="R91" s="1898" t="s">
        <v>2172</v>
      </c>
      <c r="S91" s="568" t="s">
        <v>55</v>
      </c>
      <c r="T91" s="568" t="s">
        <v>3230</v>
      </c>
      <c r="U91" s="568"/>
      <c r="V91" s="568" t="s">
        <v>161</v>
      </c>
      <c r="W91" s="1827" t="s">
        <v>210</v>
      </c>
      <c r="X91" s="1827">
        <v>43</v>
      </c>
      <c r="Y91" s="1362">
        <v>111</v>
      </c>
      <c r="Z91" s="1362">
        <v>351</v>
      </c>
      <c r="AA91" s="1362">
        <v>63</v>
      </c>
      <c r="AB91" s="568" t="s">
        <v>122</v>
      </c>
      <c r="AC91" s="351" t="s">
        <v>3227</v>
      </c>
      <c r="AD91" s="1362"/>
      <c r="AE91" s="2615">
        <v>4</v>
      </c>
      <c r="AF91" s="1362">
        <v>1</v>
      </c>
      <c r="AG91" s="1899" t="s">
        <v>122</v>
      </c>
      <c r="AK91" s="981"/>
    </row>
    <row r="92" spans="2:37">
      <c r="B92" s="1273"/>
      <c r="C92" s="569" t="s">
        <v>2870</v>
      </c>
      <c r="D92" s="569" t="s">
        <v>2274</v>
      </c>
      <c r="E92" s="1578" t="s">
        <v>2873</v>
      </c>
      <c r="F92" s="53">
        <v>912401483511</v>
      </c>
      <c r="G92" s="204">
        <v>8718699798963</v>
      </c>
      <c r="H92" s="42" t="s">
        <v>2374</v>
      </c>
      <c r="I92" s="54" t="s">
        <v>2519</v>
      </c>
      <c r="J92" s="568">
        <v>10</v>
      </c>
      <c r="K92" s="1143">
        <v>1587</v>
      </c>
      <c r="L92" s="568" t="s">
        <v>75</v>
      </c>
      <c r="M92" s="430">
        <v>100000</v>
      </c>
      <c r="N92" s="350">
        <v>5</v>
      </c>
      <c r="O92" s="568"/>
      <c r="P92" s="1402">
        <v>2650</v>
      </c>
      <c r="Q92" s="518"/>
      <c r="R92" s="1898" t="s">
        <v>2172</v>
      </c>
      <c r="S92" s="568" t="s">
        <v>55</v>
      </c>
      <c r="T92" s="568" t="s">
        <v>3329</v>
      </c>
      <c r="U92" s="568"/>
      <c r="V92" s="568" t="s">
        <v>161</v>
      </c>
      <c r="W92" s="1827" t="s">
        <v>210</v>
      </c>
      <c r="X92" s="1827">
        <v>158</v>
      </c>
      <c r="Y92" s="1362">
        <v>167</v>
      </c>
      <c r="Z92" s="1362">
        <v>321</v>
      </c>
      <c r="AA92" s="1362">
        <v>83</v>
      </c>
      <c r="AB92" s="568" t="s">
        <v>122</v>
      </c>
      <c r="AC92" s="351" t="s">
        <v>3227</v>
      </c>
      <c r="AD92" s="1362"/>
      <c r="AE92" s="2615">
        <v>4</v>
      </c>
      <c r="AF92" s="1362">
        <v>1</v>
      </c>
      <c r="AG92" s="1899" t="s">
        <v>122</v>
      </c>
      <c r="AK92" s="981"/>
    </row>
    <row r="93" spans="2:37">
      <c r="B93" s="1273"/>
      <c r="C93" s="569" t="s">
        <v>2870</v>
      </c>
      <c r="D93" s="569" t="s">
        <v>2274</v>
      </c>
      <c r="E93" s="1578" t="s">
        <v>2873</v>
      </c>
      <c r="F93" s="53">
        <v>912401483512</v>
      </c>
      <c r="G93" s="204">
        <v>8718699798970</v>
      </c>
      <c r="H93" s="42" t="s">
        <v>2375</v>
      </c>
      <c r="I93" s="54" t="s">
        <v>2520</v>
      </c>
      <c r="J93" s="568">
        <v>10</v>
      </c>
      <c r="K93" s="1143">
        <v>1587</v>
      </c>
      <c r="L93" s="568" t="s">
        <v>75</v>
      </c>
      <c r="M93" s="430">
        <v>100000</v>
      </c>
      <c r="N93" s="350">
        <v>5</v>
      </c>
      <c r="O93" s="568"/>
      <c r="P93" s="1402">
        <v>2400</v>
      </c>
      <c r="Q93" s="518"/>
      <c r="R93" s="1898" t="s">
        <v>2172</v>
      </c>
      <c r="S93" s="568" t="s">
        <v>55</v>
      </c>
      <c r="T93" s="568" t="s">
        <v>3329</v>
      </c>
      <c r="U93" s="568"/>
      <c r="V93" s="568" t="s">
        <v>161</v>
      </c>
      <c r="W93" s="1827" t="s">
        <v>210</v>
      </c>
      <c r="X93" s="1827">
        <v>158</v>
      </c>
      <c r="Y93" s="1362">
        <v>167</v>
      </c>
      <c r="Z93" s="1362">
        <v>321</v>
      </c>
      <c r="AA93" s="1362">
        <v>83</v>
      </c>
      <c r="AB93" s="568" t="s">
        <v>122</v>
      </c>
      <c r="AC93" s="351" t="s">
        <v>3227</v>
      </c>
      <c r="AD93" s="1362"/>
      <c r="AE93" s="2615">
        <v>4</v>
      </c>
      <c r="AF93" s="1362">
        <v>1</v>
      </c>
      <c r="AG93" s="1899" t="s">
        <v>122</v>
      </c>
      <c r="AK93" s="981"/>
    </row>
    <row r="94" spans="2:37">
      <c r="B94" s="1273"/>
      <c r="C94" s="569" t="s">
        <v>2870</v>
      </c>
      <c r="D94" s="569" t="s">
        <v>2274</v>
      </c>
      <c r="E94" s="1578" t="s">
        <v>2873</v>
      </c>
      <c r="F94" s="53">
        <v>912401483513</v>
      </c>
      <c r="G94" s="204">
        <v>8718699798987</v>
      </c>
      <c r="H94" s="42" t="s">
        <v>2376</v>
      </c>
      <c r="I94" s="54" t="s">
        <v>2389</v>
      </c>
      <c r="J94" s="568">
        <v>9</v>
      </c>
      <c r="K94" s="1143">
        <v>1140</v>
      </c>
      <c r="L94" s="568" t="s">
        <v>75</v>
      </c>
      <c r="M94" s="430">
        <v>100000</v>
      </c>
      <c r="N94" s="350">
        <v>5</v>
      </c>
      <c r="O94" s="568"/>
      <c r="P94" s="1402">
        <v>2400</v>
      </c>
      <c r="Q94" s="518"/>
      <c r="R94" s="1898" t="s">
        <v>2172</v>
      </c>
      <c r="S94" s="568" t="s">
        <v>55</v>
      </c>
      <c r="T94" s="568" t="s">
        <v>3231</v>
      </c>
      <c r="U94" s="568"/>
      <c r="V94" s="568" t="s">
        <v>161</v>
      </c>
      <c r="W94" s="1827" t="s">
        <v>210</v>
      </c>
      <c r="X94" s="1827">
        <v>126</v>
      </c>
      <c r="Y94" s="1362">
        <v>288</v>
      </c>
      <c r="Z94" s="1362">
        <v>300</v>
      </c>
      <c r="AA94" s="1362">
        <v>69</v>
      </c>
      <c r="AB94" s="568" t="s">
        <v>122</v>
      </c>
      <c r="AC94" s="351" t="s">
        <v>3227</v>
      </c>
      <c r="AD94" s="1362"/>
      <c r="AE94" s="2615">
        <v>4</v>
      </c>
      <c r="AF94" s="1362">
        <v>1</v>
      </c>
      <c r="AG94" s="1899" t="s">
        <v>122</v>
      </c>
      <c r="AK94" s="981"/>
    </row>
    <row r="95" spans="2:37">
      <c r="B95" s="1273"/>
      <c r="C95" s="569" t="s">
        <v>2870</v>
      </c>
      <c r="D95" s="569" t="s">
        <v>2274</v>
      </c>
      <c r="E95" s="1578" t="s">
        <v>2873</v>
      </c>
      <c r="F95" s="53">
        <v>912401483514</v>
      </c>
      <c r="G95" s="204">
        <v>8718699798994</v>
      </c>
      <c r="H95" s="42" t="s">
        <v>2377</v>
      </c>
      <c r="I95" s="251" t="s">
        <v>2393</v>
      </c>
      <c r="J95" s="568">
        <v>4</v>
      </c>
      <c r="K95" s="1143">
        <v>85</v>
      </c>
      <c r="L95" s="568" t="s">
        <v>75</v>
      </c>
      <c r="M95" s="430">
        <v>100000</v>
      </c>
      <c r="N95" s="350">
        <v>5</v>
      </c>
      <c r="O95" s="568"/>
      <c r="P95" s="1402">
        <v>1500</v>
      </c>
      <c r="Q95" s="518"/>
      <c r="R95" s="1898" t="s">
        <v>2390</v>
      </c>
      <c r="S95" s="568" t="s">
        <v>113</v>
      </c>
      <c r="T95" s="568" t="s">
        <v>3230</v>
      </c>
      <c r="U95" s="568"/>
      <c r="V95" s="568" t="s">
        <v>161</v>
      </c>
      <c r="W95" s="1827" t="s">
        <v>210</v>
      </c>
      <c r="X95" s="1827">
        <v>21</v>
      </c>
      <c r="Y95" s="1362">
        <v>186</v>
      </c>
      <c r="Z95" s="1362">
        <v>330</v>
      </c>
      <c r="AA95" s="1362">
        <v>30</v>
      </c>
      <c r="AB95" s="568" t="s">
        <v>122</v>
      </c>
      <c r="AC95" s="351" t="s">
        <v>3227</v>
      </c>
      <c r="AD95" s="1362"/>
      <c r="AE95" s="2615">
        <v>4</v>
      </c>
      <c r="AF95" s="1362">
        <v>1</v>
      </c>
      <c r="AG95" s="1899" t="s">
        <v>122</v>
      </c>
      <c r="AK95" s="981"/>
    </row>
    <row r="96" spans="2:37">
      <c r="B96" s="1273"/>
      <c r="C96" s="569" t="s">
        <v>2870</v>
      </c>
      <c r="D96" s="569" t="s">
        <v>2274</v>
      </c>
      <c r="E96" s="1578" t="s">
        <v>2873</v>
      </c>
      <c r="F96" s="53">
        <v>912401483515</v>
      </c>
      <c r="G96" s="204">
        <v>8718699799007</v>
      </c>
      <c r="H96" s="42" t="s">
        <v>2378</v>
      </c>
      <c r="I96" s="54" t="s">
        <v>2394</v>
      </c>
      <c r="J96" s="568">
        <v>4</v>
      </c>
      <c r="K96" s="1143">
        <v>85</v>
      </c>
      <c r="L96" s="568" t="s">
        <v>75</v>
      </c>
      <c r="M96" s="430">
        <v>100000</v>
      </c>
      <c r="N96" s="350">
        <v>5</v>
      </c>
      <c r="O96" s="568"/>
      <c r="P96" s="1402">
        <v>1250</v>
      </c>
      <c r="Q96" s="518"/>
      <c r="R96" s="1898" t="s">
        <v>2390</v>
      </c>
      <c r="S96" s="568" t="s">
        <v>113</v>
      </c>
      <c r="T96" s="568" t="s">
        <v>3230</v>
      </c>
      <c r="U96" s="568"/>
      <c r="V96" s="568" t="s">
        <v>161</v>
      </c>
      <c r="W96" s="1827" t="s">
        <v>210</v>
      </c>
      <c r="X96" s="1827">
        <v>21</v>
      </c>
      <c r="Y96" s="1362">
        <v>186</v>
      </c>
      <c r="Z96" s="1362">
        <v>330</v>
      </c>
      <c r="AA96" s="1362">
        <v>30</v>
      </c>
      <c r="AB96" s="568" t="s">
        <v>122</v>
      </c>
      <c r="AC96" s="351" t="s">
        <v>3227</v>
      </c>
      <c r="AD96" s="1362"/>
      <c r="AE96" s="2615">
        <v>4</v>
      </c>
      <c r="AF96" s="1362">
        <v>1</v>
      </c>
      <c r="AG96" s="1899" t="s">
        <v>122</v>
      </c>
      <c r="AK96" s="981"/>
    </row>
    <row r="97" spans="2:37">
      <c r="B97" s="1273"/>
      <c r="C97" s="569" t="s">
        <v>2870</v>
      </c>
      <c r="D97" s="569" t="s">
        <v>2274</v>
      </c>
      <c r="E97" s="1578" t="s">
        <v>2873</v>
      </c>
      <c r="F97" s="53">
        <v>912401483519</v>
      </c>
      <c r="G97" s="204">
        <v>8718699799045</v>
      </c>
      <c r="H97" s="42" t="s">
        <v>2379</v>
      </c>
      <c r="I97" s="251" t="s">
        <v>2393</v>
      </c>
      <c r="J97" s="568">
        <v>3</v>
      </c>
      <c r="K97" s="1143">
        <v>23</v>
      </c>
      <c r="L97" s="568" t="s">
        <v>75</v>
      </c>
      <c r="M97" s="430">
        <v>100000</v>
      </c>
      <c r="N97" s="350">
        <v>5</v>
      </c>
      <c r="O97" s="568"/>
      <c r="P97" s="1402">
        <v>1500</v>
      </c>
      <c r="Q97" s="518"/>
      <c r="R97" s="1898" t="s">
        <v>2390</v>
      </c>
      <c r="S97" s="568" t="s">
        <v>113</v>
      </c>
      <c r="T97" s="568" t="s">
        <v>3230</v>
      </c>
      <c r="U97" s="568"/>
      <c r="V97" s="568" t="s">
        <v>161</v>
      </c>
      <c r="W97" s="1827" t="s">
        <v>210</v>
      </c>
      <c r="X97" s="1827">
        <v>7</v>
      </c>
      <c r="Y97" s="1362">
        <v>212</v>
      </c>
      <c r="Z97" s="1362">
        <v>313</v>
      </c>
      <c r="AA97" s="1362">
        <v>42</v>
      </c>
      <c r="AB97" s="568" t="s">
        <v>122</v>
      </c>
      <c r="AC97" s="351" t="s">
        <v>3227</v>
      </c>
      <c r="AD97" s="1362"/>
      <c r="AE97" s="2615">
        <v>1</v>
      </c>
      <c r="AF97" s="1362">
        <v>1</v>
      </c>
      <c r="AG97" s="1899" t="s">
        <v>122</v>
      </c>
      <c r="AK97" s="981"/>
    </row>
    <row r="98" spans="2:37">
      <c r="B98" s="1273"/>
      <c r="C98" s="569" t="s">
        <v>2870</v>
      </c>
      <c r="D98" s="569" t="s">
        <v>2274</v>
      </c>
      <c r="E98" s="1578" t="s">
        <v>2873</v>
      </c>
      <c r="F98" s="53">
        <v>912401483520</v>
      </c>
      <c r="G98" s="204">
        <v>8718699799052</v>
      </c>
      <c r="H98" s="42" t="s">
        <v>2380</v>
      </c>
      <c r="I98" s="54" t="s">
        <v>2394</v>
      </c>
      <c r="J98" s="568">
        <v>3</v>
      </c>
      <c r="K98" s="1143">
        <v>23</v>
      </c>
      <c r="L98" s="568" t="s">
        <v>75</v>
      </c>
      <c r="M98" s="430">
        <v>100000</v>
      </c>
      <c r="N98" s="350">
        <v>5</v>
      </c>
      <c r="O98" s="568"/>
      <c r="P98" s="1402">
        <v>1250</v>
      </c>
      <c r="Q98" s="518"/>
      <c r="R98" s="1898" t="s">
        <v>2390</v>
      </c>
      <c r="S98" s="568" t="s">
        <v>113</v>
      </c>
      <c r="T98" s="568" t="s">
        <v>3230</v>
      </c>
      <c r="U98" s="568"/>
      <c r="V98" s="568" t="s">
        <v>161</v>
      </c>
      <c r="W98" s="1827" t="s">
        <v>210</v>
      </c>
      <c r="X98" s="1827">
        <v>7</v>
      </c>
      <c r="Y98" s="1362">
        <v>212</v>
      </c>
      <c r="Z98" s="1362">
        <v>313</v>
      </c>
      <c r="AA98" s="1362">
        <v>42</v>
      </c>
      <c r="AB98" s="568" t="s">
        <v>122</v>
      </c>
      <c r="AC98" s="351" t="s">
        <v>3227</v>
      </c>
      <c r="AD98" s="1362"/>
      <c r="AE98" s="2615">
        <v>1</v>
      </c>
      <c r="AF98" s="1362">
        <v>1</v>
      </c>
      <c r="AG98" s="1899" t="s">
        <v>122</v>
      </c>
      <c r="AK98" s="981"/>
    </row>
    <row r="99" spans="2:37">
      <c r="B99" s="1273"/>
      <c r="C99" s="569" t="s">
        <v>2870</v>
      </c>
      <c r="D99" s="569" t="s">
        <v>2274</v>
      </c>
      <c r="E99" s="1578"/>
      <c r="F99" s="53">
        <v>912401483521</v>
      </c>
      <c r="G99" s="204">
        <v>8718699799069</v>
      </c>
      <c r="H99" s="42" t="s">
        <v>2381</v>
      </c>
      <c r="I99" s="251" t="s">
        <v>2521</v>
      </c>
      <c r="J99" s="568"/>
      <c r="K99" s="1143"/>
      <c r="L99" s="568"/>
      <c r="M99" s="430"/>
      <c r="N99" s="350">
        <v>5</v>
      </c>
      <c r="O99" s="568"/>
      <c r="P99" s="1402">
        <v>125</v>
      </c>
      <c r="Q99" s="518"/>
      <c r="R99" s="1898"/>
      <c r="S99" s="568"/>
      <c r="T99" s="568"/>
      <c r="U99" s="568"/>
      <c r="V99" s="568"/>
      <c r="W99" s="1827"/>
      <c r="X99" s="1827"/>
      <c r="Y99" s="1362">
        <v>163</v>
      </c>
      <c r="Z99" s="1362">
        <v>270</v>
      </c>
      <c r="AA99" s="1362">
        <v>1</v>
      </c>
      <c r="AB99" s="568" t="s">
        <v>122</v>
      </c>
      <c r="AC99" s="351"/>
      <c r="AD99" s="1362"/>
      <c r="AE99" s="2615">
        <v>0</v>
      </c>
      <c r="AF99" s="1362">
        <v>1</v>
      </c>
      <c r="AG99" s="1899" t="s">
        <v>122</v>
      </c>
      <c r="AK99" s="981"/>
    </row>
    <row r="100" spans="2:37">
      <c r="B100" s="1273"/>
      <c r="C100" s="569" t="s">
        <v>2870</v>
      </c>
      <c r="D100" s="569" t="s">
        <v>2274</v>
      </c>
      <c r="E100" s="1578"/>
      <c r="F100" s="53">
        <v>912401483522</v>
      </c>
      <c r="G100" s="204">
        <v>8718699799076</v>
      </c>
      <c r="H100" s="42" t="s">
        <v>2382</v>
      </c>
      <c r="I100" s="54" t="s">
        <v>2522</v>
      </c>
      <c r="J100" s="568"/>
      <c r="K100" s="1143"/>
      <c r="L100" s="568"/>
      <c r="M100" s="430"/>
      <c r="N100" s="350">
        <v>5</v>
      </c>
      <c r="O100" s="568"/>
      <c r="P100" s="1402">
        <v>125</v>
      </c>
      <c r="Q100" s="518"/>
      <c r="R100" s="1898"/>
      <c r="S100" s="568"/>
      <c r="T100" s="568"/>
      <c r="U100" s="568"/>
      <c r="V100" s="568"/>
      <c r="W100" s="1827"/>
      <c r="X100" s="1827"/>
      <c r="Y100" s="1362">
        <v>163</v>
      </c>
      <c r="Z100" s="1362">
        <v>270</v>
      </c>
      <c r="AA100" s="1362">
        <v>1</v>
      </c>
      <c r="AB100" s="568" t="s">
        <v>122</v>
      </c>
      <c r="AC100" s="351"/>
      <c r="AD100" s="1362"/>
      <c r="AE100" s="2615">
        <v>0</v>
      </c>
      <c r="AF100" s="1362">
        <v>1</v>
      </c>
      <c r="AG100" s="1899" t="s">
        <v>122</v>
      </c>
      <c r="AK100" s="981"/>
    </row>
    <row r="101" spans="2:37">
      <c r="B101" s="1273"/>
      <c r="C101" s="569" t="s">
        <v>2870</v>
      </c>
      <c r="D101" s="569" t="s">
        <v>2274</v>
      </c>
      <c r="E101" s="1578" t="s">
        <v>2873</v>
      </c>
      <c r="F101" s="53">
        <v>912401483523</v>
      </c>
      <c r="G101" s="204">
        <v>8718699799083</v>
      </c>
      <c r="H101" s="42" t="s">
        <v>2383</v>
      </c>
      <c r="I101" s="251" t="s">
        <v>2391</v>
      </c>
      <c r="J101" s="568"/>
      <c r="K101" s="1143"/>
      <c r="L101" s="568"/>
      <c r="M101" s="430"/>
      <c r="N101" s="350">
        <v>5</v>
      </c>
      <c r="O101" s="568"/>
      <c r="P101" s="1402">
        <v>225</v>
      </c>
      <c r="Q101" s="518"/>
      <c r="R101" s="1898"/>
      <c r="S101" s="568"/>
      <c r="T101" s="568"/>
      <c r="U101" s="568"/>
      <c r="V101" s="568"/>
      <c r="W101" s="1827"/>
      <c r="X101" s="1827"/>
      <c r="Y101" s="1362">
        <v>82</v>
      </c>
      <c r="Z101" s="1362">
        <v>350</v>
      </c>
      <c r="AA101" s="1362">
        <v>45</v>
      </c>
      <c r="AB101" s="568" t="s">
        <v>122</v>
      </c>
      <c r="AC101" s="351"/>
      <c r="AD101" s="1362"/>
      <c r="AE101" s="2615">
        <v>0</v>
      </c>
      <c r="AF101" s="1362">
        <v>1</v>
      </c>
      <c r="AG101" s="1899" t="s">
        <v>122</v>
      </c>
      <c r="AK101" s="981"/>
    </row>
    <row r="102" spans="2:37">
      <c r="B102" s="1133"/>
      <c r="C102" s="855" t="s">
        <v>2870</v>
      </c>
      <c r="D102" s="855" t="s">
        <v>2274</v>
      </c>
      <c r="E102" s="1599" t="s">
        <v>2873</v>
      </c>
      <c r="F102" s="55">
        <v>912401483524</v>
      </c>
      <c r="G102" s="207">
        <v>8718699799090</v>
      </c>
      <c r="H102" s="57" t="s">
        <v>2384</v>
      </c>
      <c r="I102" s="56" t="s">
        <v>2392</v>
      </c>
      <c r="J102" s="854"/>
      <c r="K102" s="1272"/>
      <c r="L102" s="854"/>
      <c r="M102" s="1392"/>
      <c r="N102" s="438">
        <v>5</v>
      </c>
      <c r="O102" s="854"/>
      <c r="P102" s="1403">
        <v>275</v>
      </c>
      <c r="Q102" s="518"/>
      <c r="R102" s="1900"/>
      <c r="S102" s="854" t="s">
        <v>113</v>
      </c>
      <c r="T102" s="854"/>
      <c r="U102" s="854"/>
      <c r="V102" s="854"/>
      <c r="W102" s="1331"/>
      <c r="X102" s="1331"/>
      <c r="Y102" s="1841">
        <v>40</v>
      </c>
      <c r="Z102" s="1841">
        <v>309</v>
      </c>
      <c r="AA102" s="1841">
        <v>18</v>
      </c>
      <c r="AB102" s="854" t="s">
        <v>122</v>
      </c>
      <c r="AC102" s="466"/>
      <c r="AD102" s="1841"/>
      <c r="AE102" s="2616">
        <v>0</v>
      </c>
      <c r="AF102" s="1841">
        <v>1</v>
      </c>
      <c r="AG102" s="1901" t="s">
        <v>122</v>
      </c>
      <c r="AK102" s="981"/>
    </row>
    <row r="103" spans="2:37" ht="14.5" customHeight="1">
      <c r="B103" s="96"/>
      <c r="F103" s="240"/>
      <c r="G103" s="240"/>
      <c r="H103" s="97"/>
      <c r="I103" s="2"/>
      <c r="J103" s="302"/>
      <c r="K103" s="303"/>
      <c r="L103" s="302"/>
      <c r="M103" s="303"/>
      <c r="N103" s="302"/>
      <c r="O103" s="302"/>
      <c r="P103" s="34"/>
      <c r="Q103" s="268"/>
      <c r="R103" s="302"/>
      <c r="S103" s="302"/>
      <c r="T103" s="302"/>
      <c r="U103" s="302"/>
      <c r="V103" s="302"/>
      <c r="W103" s="302"/>
      <c r="X103" s="302"/>
      <c r="Y103" s="302"/>
      <c r="Z103" s="302"/>
      <c r="AA103" s="302"/>
      <c r="AB103" s="302"/>
      <c r="AC103" s="306"/>
      <c r="AD103" s="302"/>
      <c r="AE103" s="302"/>
      <c r="AF103" s="302"/>
      <c r="AG103" s="302"/>
      <c r="AK103" s="981"/>
    </row>
    <row r="104" spans="2:37" s="1600" customFormat="1" ht="15" customHeight="1">
      <c r="B104" s="1638" t="s">
        <v>2874</v>
      </c>
      <c r="J104" s="1818"/>
      <c r="K104" s="1818"/>
      <c r="L104" s="1818"/>
      <c r="M104" s="1818"/>
      <c r="N104" s="1818"/>
      <c r="O104" s="1818"/>
      <c r="P104" s="34"/>
      <c r="R104" s="1818"/>
      <c r="S104" s="1818"/>
      <c r="T104" s="1818"/>
      <c r="U104" s="1818"/>
      <c r="V104" s="1818"/>
      <c r="W104" s="1818"/>
      <c r="X104" s="1818"/>
      <c r="Y104" s="2310"/>
      <c r="Z104" s="2310"/>
      <c r="AA104" s="2310"/>
      <c r="AB104" s="1818"/>
      <c r="AC104" s="3259"/>
      <c r="AD104" s="2310"/>
      <c r="AE104" s="1818"/>
      <c r="AF104" s="1818"/>
      <c r="AG104" s="1818"/>
      <c r="AI104"/>
      <c r="AJ104"/>
      <c r="AK104" s="981"/>
    </row>
    <row r="105" spans="2:37">
      <c r="B105" s="517" t="s">
        <v>2833</v>
      </c>
      <c r="C105" s="3079" t="s">
        <v>2870</v>
      </c>
      <c r="D105" s="1576" t="s">
        <v>2274</v>
      </c>
      <c r="E105" s="1577" t="s">
        <v>2873</v>
      </c>
      <c r="F105" s="2868">
        <v>911401826582</v>
      </c>
      <c r="G105" s="1601">
        <v>8719514522688</v>
      </c>
      <c r="H105" s="1029" t="s">
        <v>620</v>
      </c>
      <c r="I105" s="1603" t="s">
        <v>2523</v>
      </c>
      <c r="J105" s="1228">
        <v>17</v>
      </c>
      <c r="K105" s="1032">
        <v>1700</v>
      </c>
      <c r="L105" s="1031" t="s">
        <v>79</v>
      </c>
      <c r="M105" s="1032">
        <v>50000</v>
      </c>
      <c r="N105" s="1064">
        <v>5</v>
      </c>
      <c r="O105" s="1031"/>
      <c r="P105" s="2394">
        <v>670</v>
      </c>
      <c r="Q105" s="518"/>
      <c r="R105" s="1904" t="s">
        <v>54</v>
      </c>
      <c r="S105" s="1031" t="s">
        <v>55</v>
      </c>
      <c r="T105" s="1031" t="s">
        <v>3130</v>
      </c>
      <c r="U105" s="1031"/>
      <c r="V105" s="1031" t="s">
        <v>158</v>
      </c>
      <c r="W105" s="1062" t="s">
        <v>210</v>
      </c>
      <c r="X105" s="1062">
        <v>100</v>
      </c>
      <c r="Y105" s="1064">
        <v>285</v>
      </c>
      <c r="Z105" s="1064">
        <v>285</v>
      </c>
      <c r="AA105" s="1064">
        <v>64</v>
      </c>
      <c r="AB105" s="1031" t="s">
        <v>122</v>
      </c>
      <c r="AC105" s="1062" t="s">
        <v>3227</v>
      </c>
      <c r="AD105" s="1064"/>
      <c r="AE105" s="2625">
        <v>4</v>
      </c>
      <c r="AF105" s="1064">
        <v>1</v>
      </c>
      <c r="AG105" s="1905" t="s">
        <v>122</v>
      </c>
      <c r="AK105" s="981"/>
    </row>
    <row r="106" spans="2:37">
      <c r="B106" s="136" t="s">
        <v>2834</v>
      </c>
      <c r="C106" s="3091" t="s">
        <v>2870</v>
      </c>
      <c r="D106" s="569" t="s">
        <v>2274</v>
      </c>
      <c r="E106" s="1578" t="s">
        <v>2873</v>
      </c>
      <c r="F106" s="152">
        <v>911401846087</v>
      </c>
      <c r="G106" s="204">
        <v>8720169767461</v>
      </c>
      <c r="H106" s="42" t="s">
        <v>2431</v>
      </c>
      <c r="I106" s="54" t="s">
        <v>2604</v>
      </c>
      <c r="J106" s="568" t="s">
        <v>2615</v>
      </c>
      <c r="K106" s="1362" t="s">
        <v>2494</v>
      </c>
      <c r="L106" s="568" t="s">
        <v>2490</v>
      </c>
      <c r="M106" s="430">
        <v>50000</v>
      </c>
      <c r="N106" s="350">
        <v>5</v>
      </c>
      <c r="O106" s="568"/>
      <c r="P106" s="1402">
        <v>795</v>
      </c>
      <c r="Q106" s="518"/>
      <c r="R106" s="1898" t="s">
        <v>54</v>
      </c>
      <c r="S106" s="568" t="s">
        <v>55</v>
      </c>
      <c r="T106" s="568" t="s">
        <v>3130</v>
      </c>
      <c r="U106" s="568"/>
      <c r="V106" s="568" t="s">
        <v>3122</v>
      </c>
      <c r="W106" s="1827" t="s">
        <v>210</v>
      </c>
      <c r="X106" s="1827">
        <v>105</v>
      </c>
      <c r="Y106" s="1362">
        <v>300</v>
      </c>
      <c r="Z106" s="1362">
        <v>300</v>
      </c>
      <c r="AA106" s="1362">
        <v>64</v>
      </c>
      <c r="AB106" s="568" t="s">
        <v>122</v>
      </c>
      <c r="AC106" s="351">
        <v>80</v>
      </c>
      <c r="AD106" s="1362"/>
      <c r="AE106" s="2615">
        <v>4</v>
      </c>
      <c r="AF106" s="1362">
        <v>1</v>
      </c>
      <c r="AG106" s="1899" t="s">
        <v>122</v>
      </c>
      <c r="AK106" s="981"/>
    </row>
    <row r="107" spans="2:37">
      <c r="B107" s="129"/>
      <c r="C107" s="3080" t="s">
        <v>2870</v>
      </c>
      <c r="D107" s="855" t="s">
        <v>2274</v>
      </c>
      <c r="E107" s="1599" t="s">
        <v>2873</v>
      </c>
      <c r="F107" s="190">
        <v>911401846187</v>
      </c>
      <c r="G107" s="207">
        <v>8720169767478</v>
      </c>
      <c r="H107" s="57" t="s">
        <v>2432</v>
      </c>
      <c r="I107" s="56" t="s">
        <v>2777</v>
      </c>
      <c r="J107" s="442" t="s">
        <v>2615</v>
      </c>
      <c r="K107" s="1147" t="s">
        <v>2494</v>
      </c>
      <c r="L107" s="570" t="s">
        <v>2490</v>
      </c>
      <c r="M107" s="1392">
        <v>50000</v>
      </c>
      <c r="N107" s="438">
        <v>5</v>
      </c>
      <c r="O107" s="570"/>
      <c r="P107" s="1403">
        <v>1195</v>
      </c>
      <c r="Q107" s="518"/>
      <c r="R107" s="1900" t="s">
        <v>54</v>
      </c>
      <c r="S107" s="570" t="s">
        <v>55</v>
      </c>
      <c r="T107" s="570" t="s">
        <v>3130</v>
      </c>
      <c r="U107" s="570"/>
      <c r="V107" s="570" t="s">
        <v>3122</v>
      </c>
      <c r="W107" s="2438" t="s">
        <v>210</v>
      </c>
      <c r="X107" s="2438">
        <v>105</v>
      </c>
      <c r="Y107" s="571">
        <v>300</v>
      </c>
      <c r="Z107" s="571">
        <v>300</v>
      </c>
      <c r="AA107" s="571">
        <v>64</v>
      </c>
      <c r="AB107" s="570" t="s">
        <v>143</v>
      </c>
      <c r="AC107" s="466">
        <v>80</v>
      </c>
      <c r="AD107" s="571"/>
      <c r="AE107" s="2616">
        <v>4</v>
      </c>
      <c r="AF107" s="571">
        <v>1</v>
      </c>
      <c r="AG107" s="1906" t="s">
        <v>122</v>
      </c>
      <c r="AK107" s="981"/>
    </row>
    <row r="108" spans="2:37">
      <c r="B108" s="573" t="s">
        <v>2836</v>
      </c>
      <c r="C108" s="569" t="s">
        <v>2870</v>
      </c>
      <c r="D108" s="569" t="s">
        <v>2274</v>
      </c>
      <c r="E108" s="1578" t="s">
        <v>2873</v>
      </c>
      <c r="F108" s="2857">
        <v>911401847582</v>
      </c>
      <c r="G108" s="1045">
        <v>8719514528734</v>
      </c>
      <c r="H108" s="1020" t="s">
        <v>628</v>
      </c>
      <c r="I108" s="1097" t="s">
        <v>2524</v>
      </c>
      <c r="J108" s="963">
        <v>20</v>
      </c>
      <c r="K108" s="1036">
        <v>2100</v>
      </c>
      <c r="L108" s="1021" t="s">
        <v>79</v>
      </c>
      <c r="M108" s="1036">
        <v>50000</v>
      </c>
      <c r="N108" s="942">
        <v>5</v>
      </c>
      <c r="O108" s="1021"/>
      <c r="P108" s="1400">
        <v>1720</v>
      </c>
      <c r="Q108" s="518"/>
      <c r="R108" s="1882" t="s">
        <v>62</v>
      </c>
      <c r="S108" s="1021" t="s">
        <v>55</v>
      </c>
      <c r="T108" s="1021" t="s">
        <v>3130</v>
      </c>
      <c r="U108" s="1021"/>
      <c r="V108" s="1021" t="s">
        <v>158</v>
      </c>
      <c r="W108" s="519" t="s">
        <v>210</v>
      </c>
      <c r="X108" s="519">
        <v>105</v>
      </c>
      <c r="Y108" s="942">
        <v>390</v>
      </c>
      <c r="Z108" s="942">
        <v>390</v>
      </c>
      <c r="AA108" s="942">
        <v>85</v>
      </c>
      <c r="AB108" s="1021" t="s">
        <v>122</v>
      </c>
      <c r="AC108" s="519" t="s">
        <v>3227</v>
      </c>
      <c r="AD108" s="942"/>
      <c r="AE108" s="2620">
        <v>4</v>
      </c>
      <c r="AF108" s="942">
        <v>1</v>
      </c>
      <c r="AG108" s="1883" t="s">
        <v>122</v>
      </c>
      <c r="AK108" s="981"/>
    </row>
    <row r="109" spans="2:37">
      <c r="B109" s="136" t="s">
        <v>2835</v>
      </c>
      <c r="C109" s="569" t="s">
        <v>2870</v>
      </c>
      <c r="D109" s="569" t="s">
        <v>2274</v>
      </c>
      <c r="E109" s="1578" t="s">
        <v>2873</v>
      </c>
      <c r="F109" s="53">
        <v>911401873687</v>
      </c>
      <c r="G109" s="204">
        <v>8721103307132</v>
      </c>
      <c r="H109" s="42" t="s">
        <v>2639</v>
      </c>
      <c r="I109" s="171" t="s">
        <v>2605</v>
      </c>
      <c r="J109" s="358" t="s">
        <v>2491</v>
      </c>
      <c r="K109" s="314" t="s">
        <v>2493</v>
      </c>
      <c r="L109" s="357" t="s">
        <v>2489</v>
      </c>
      <c r="M109" s="430">
        <v>50000</v>
      </c>
      <c r="N109" s="350">
        <v>5</v>
      </c>
      <c r="O109" s="357"/>
      <c r="P109" s="1402">
        <v>2065</v>
      </c>
      <c r="Q109" s="518"/>
      <c r="R109" s="1868" t="s">
        <v>62</v>
      </c>
      <c r="S109" s="357" t="s">
        <v>55</v>
      </c>
      <c r="T109" s="357" t="s">
        <v>3131</v>
      </c>
      <c r="U109" s="357"/>
      <c r="V109" s="357" t="s">
        <v>3122</v>
      </c>
      <c r="W109" s="351" t="s">
        <v>210</v>
      </c>
      <c r="X109" s="351">
        <v>139</v>
      </c>
      <c r="Y109" s="350">
        <v>390</v>
      </c>
      <c r="Z109" s="350">
        <v>390</v>
      </c>
      <c r="AA109" s="350">
        <v>85</v>
      </c>
      <c r="AB109" s="357" t="s">
        <v>122</v>
      </c>
      <c r="AC109" s="351" t="s">
        <v>3227</v>
      </c>
      <c r="AD109" s="350"/>
      <c r="AE109" s="2615">
        <v>4</v>
      </c>
      <c r="AF109" s="350">
        <v>1</v>
      </c>
      <c r="AG109" s="1869" t="s">
        <v>122</v>
      </c>
      <c r="AK109" s="981"/>
    </row>
    <row r="110" spans="2:37">
      <c r="B110" s="134"/>
      <c r="C110" s="569" t="s">
        <v>2870</v>
      </c>
      <c r="D110" s="569" t="s">
        <v>2274</v>
      </c>
      <c r="E110" s="1578" t="s">
        <v>2873</v>
      </c>
      <c r="F110" s="53">
        <v>911401873787</v>
      </c>
      <c r="G110" s="204">
        <v>8721103307149</v>
      </c>
      <c r="H110" s="42" t="s">
        <v>2640</v>
      </c>
      <c r="I110" s="102" t="s">
        <v>2607</v>
      </c>
      <c r="J110" s="1377" t="s">
        <v>2492</v>
      </c>
      <c r="K110" s="314" t="s">
        <v>2493</v>
      </c>
      <c r="L110" s="357" t="s">
        <v>2489</v>
      </c>
      <c r="M110" s="430">
        <v>50000</v>
      </c>
      <c r="N110" s="350">
        <v>5</v>
      </c>
      <c r="O110" s="357"/>
      <c r="P110" s="1402">
        <v>2550</v>
      </c>
      <c r="Q110" s="518"/>
      <c r="R110" s="1868" t="s">
        <v>62</v>
      </c>
      <c r="S110" s="357" t="s">
        <v>55</v>
      </c>
      <c r="T110" s="357" t="s">
        <v>3131</v>
      </c>
      <c r="U110" s="357"/>
      <c r="V110" s="357" t="s">
        <v>3122</v>
      </c>
      <c r="W110" s="351" t="s">
        <v>210</v>
      </c>
      <c r="X110" s="351">
        <v>135</v>
      </c>
      <c r="Y110" s="350">
        <v>390</v>
      </c>
      <c r="Z110" s="350">
        <v>390</v>
      </c>
      <c r="AA110" s="350">
        <v>85</v>
      </c>
      <c r="AB110" s="357" t="s">
        <v>122</v>
      </c>
      <c r="AC110" s="351" t="s">
        <v>3227</v>
      </c>
      <c r="AD110" s="350"/>
      <c r="AE110" s="2615">
        <v>4</v>
      </c>
      <c r="AF110" s="350">
        <v>1</v>
      </c>
      <c r="AG110" s="1869" t="s">
        <v>122</v>
      </c>
      <c r="AK110" s="981"/>
    </row>
    <row r="111" spans="2:37">
      <c r="B111" s="134"/>
      <c r="C111" s="569" t="s">
        <v>2870</v>
      </c>
      <c r="D111" s="569" t="s">
        <v>2274</v>
      </c>
      <c r="E111" s="1578" t="s">
        <v>2873</v>
      </c>
      <c r="F111" s="2857">
        <v>911401851882</v>
      </c>
      <c r="G111" s="1045">
        <v>8719514530850</v>
      </c>
      <c r="H111" s="1020" t="s">
        <v>2171</v>
      </c>
      <c r="I111" s="1097" t="s">
        <v>2525</v>
      </c>
      <c r="J111" s="963">
        <v>23</v>
      </c>
      <c r="K111" s="1036">
        <v>2200</v>
      </c>
      <c r="L111" s="1021" t="s">
        <v>53</v>
      </c>
      <c r="M111" s="1036">
        <v>50000</v>
      </c>
      <c r="N111" s="519">
        <v>5</v>
      </c>
      <c r="O111" s="1021"/>
      <c r="P111" s="1400">
        <v>4350</v>
      </c>
      <c r="Q111" s="518"/>
      <c r="R111" s="1882" t="s">
        <v>62</v>
      </c>
      <c r="S111" s="1021" t="s">
        <v>55</v>
      </c>
      <c r="T111" s="1021" t="s">
        <v>3130</v>
      </c>
      <c r="U111" s="1021"/>
      <c r="V111" s="1021" t="s">
        <v>131</v>
      </c>
      <c r="W111" s="519" t="s">
        <v>210</v>
      </c>
      <c r="X111" s="519">
        <v>95</v>
      </c>
      <c r="Y111" s="942">
        <v>390</v>
      </c>
      <c r="Z111" s="942">
        <v>390</v>
      </c>
      <c r="AA111" s="942">
        <v>85</v>
      </c>
      <c r="AB111" s="1021" t="s">
        <v>143</v>
      </c>
      <c r="AC111" s="519" t="s">
        <v>3227</v>
      </c>
      <c r="AD111" s="942"/>
      <c r="AE111" s="2620">
        <v>4</v>
      </c>
      <c r="AF111" s="942">
        <v>1</v>
      </c>
      <c r="AG111" s="1883" t="s">
        <v>122</v>
      </c>
      <c r="AK111" s="981"/>
    </row>
    <row r="112" spans="2:37">
      <c r="B112" s="135"/>
      <c r="C112" s="855" t="s">
        <v>2870</v>
      </c>
      <c r="D112" s="855" t="s">
        <v>2274</v>
      </c>
      <c r="E112" s="1599" t="s">
        <v>2873</v>
      </c>
      <c r="F112" s="55">
        <v>911401873887</v>
      </c>
      <c r="G112" s="207">
        <v>8721103307156</v>
      </c>
      <c r="H112" s="57" t="s">
        <v>2641</v>
      </c>
      <c r="I112" s="172" t="s">
        <v>2606</v>
      </c>
      <c r="J112" s="445" t="s">
        <v>2491</v>
      </c>
      <c r="K112" s="454" t="s">
        <v>2493</v>
      </c>
      <c r="L112" s="442" t="s">
        <v>2489</v>
      </c>
      <c r="M112" s="1392">
        <v>50000</v>
      </c>
      <c r="N112" s="438">
        <v>5</v>
      </c>
      <c r="O112" s="442"/>
      <c r="P112" s="1403">
        <v>4860</v>
      </c>
      <c r="Q112" s="518"/>
      <c r="R112" s="1884" t="s">
        <v>62</v>
      </c>
      <c r="S112" s="442" t="s">
        <v>55</v>
      </c>
      <c r="T112" s="442" t="s">
        <v>3131</v>
      </c>
      <c r="U112" s="442"/>
      <c r="V112" s="442" t="s">
        <v>3122</v>
      </c>
      <c r="W112" s="466" t="s">
        <v>210</v>
      </c>
      <c r="X112" s="466">
        <v>139</v>
      </c>
      <c r="Y112" s="438">
        <v>390</v>
      </c>
      <c r="Z112" s="438">
        <v>390</v>
      </c>
      <c r="AA112" s="438">
        <v>85</v>
      </c>
      <c r="AB112" s="442" t="s">
        <v>143</v>
      </c>
      <c r="AC112" s="466" t="s">
        <v>3227</v>
      </c>
      <c r="AD112" s="438"/>
      <c r="AE112" s="2616">
        <v>4</v>
      </c>
      <c r="AF112" s="438">
        <v>1</v>
      </c>
      <c r="AG112" s="1885" t="s">
        <v>122</v>
      </c>
      <c r="AK112" s="981"/>
    </row>
    <row r="113" spans="2:37" ht="14.5" customHeight="1">
      <c r="B113" s="142"/>
      <c r="F113" s="96"/>
      <c r="G113" s="240"/>
      <c r="H113" s="241"/>
      <c r="I113" s="97"/>
      <c r="J113" s="360"/>
      <c r="K113" s="356"/>
      <c r="L113" s="360"/>
      <c r="M113" s="356"/>
      <c r="N113" s="407"/>
      <c r="O113" s="360"/>
      <c r="P113" s="34"/>
      <c r="Q113" s="518"/>
      <c r="R113" s="360"/>
      <c r="S113" s="360"/>
      <c r="T113" s="360"/>
      <c r="U113" s="360"/>
      <c r="V113" s="360"/>
      <c r="W113" s="360"/>
      <c r="X113" s="360"/>
      <c r="Y113" s="407"/>
      <c r="Z113" s="407"/>
      <c r="AA113" s="407"/>
      <c r="AB113" s="360"/>
      <c r="AC113" s="355"/>
      <c r="AD113" s="407"/>
      <c r="AE113" s="407"/>
      <c r="AF113" s="360"/>
      <c r="AG113" s="360"/>
      <c r="AK113" s="981"/>
    </row>
    <row r="114" spans="2:37" s="1600" customFormat="1" ht="15" customHeight="1">
      <c r="B114" s="1638" t="s">
        <v>633</v>
      </c>
      <c r="J114" s="1818"/>
      <c r="K114" s="1818"/>
      <c r="L114" s="1818"/>
      <c r="M114" s="1818"/>
      <c r="N114" s="1818"/>
      <c r="O114" s="1818"/>
      <c r="P114" s="34"/>
      <c r="R114" s="1818"/>
      <c r="S114" s="1818"/>
      <c r="T114" s="1818"/>
      <c r="U114" s="1818"/>
      <c r="V114" s="1818"/>
      <c r="W114" s="1818"/>
      <c r="X114" s="1818"/>
      <c r="Y114" s="2310"/>
      <c r="Z114" s="2310"/>
      <c r="AA114" s="2310"/>
      <c r="AB114" s="1818"/>
      <c r="AC114" s="3259"/>
      <c r="AD114" s="2310"/>
      <c r="AE114" s="1818"/>
      <c r="AF114" s="1818"/>
      <c r="AG114" s="1818"/>
      <c r="AI114"/>
      <c r="AJ114"/>
      <c r="AK114" s="981"/>
    </row>
    <row r="115" spans="2:37">
      <c r="B115" s="573" t="s">
        <v>634</v>
      </c>
      <c r="C115" s="1576" t="s">
        <v>2870</v>
      </c>
      <c r="D115" s="1576" t="s">
        <v>2274</v>
      </c>
      <c r="E115" s="1577" t="s">
        <v>2873</v>
      </c>
      <c r="F115" s="43">
        <v>911401846582</v>
      </c>
      <c r="G115" s="228">
        <v>8719514528550</v>
      </c>
      <c r="H115" s="229" t="s">
        <v>635</v>
      </c>
      <c r="I115" s="226" t="s">
        <v>2764</v>
      </c>
      <c r="J115" s="336">
        <v>30</v>
      </c>
      <c r="K115" s="1131">
        <v>3000</v>
      </c>
      <c r="L115" s="336" t="s">
        <v>79</v>
      </c>
      <c r="M115" s="280">
        <v>50000</v>
      </c>
      <c r="N115" s="279">
        <v>5</v>
      </c>
      <c r="O115" s="336"/>
      <c r="P115" s="658">
        <v>1600</v>
      </c>
      <c r="Q115" s="518"/>
      <c r="R115" s="1878" t="s">
        <v>54</v>
      </c>
      <c r="S115" s="336" t="s">
        <v>113</v>
      </c>
      <c r="T115" s="336" t="s">
        <v>3229</v>
      </c>
      <c r="U115" s="336"/>
      <c r="V115" s="336" t="s">
        <v>158</v>
      </c>
      <c r="W115" s="305" t="s">
        <v>210</v>
      </c>
      <c r="X115" s="305">
        <v>100</v>
      </c>
      <c r="Y115" s="279">
        <v>87</v>
      </c>
      <c r="Z115" s="279">
        <v>207</v>
      </c>
      <c r="AA115" s="279">
        <v>125</v>
      </c>
      <c r="AB115" s="336" t="s">
        <v>122</v>
      </c>
      <c r="AC115" s="305" t="s">
        <v>3228</v>
      </c>
      <c r="AD115" s="279"/>
      <c r="AE115" s="2626">
        <v>4</v>
      </c>
      <c r="AF115" s="279">
        <v>1</v>
      </c>
      <c r="AG115" s="1879" t="s">
        <v>122</v>
      </c>
      <c r="AK115" s="981"/>
    </row>
    <row r="116" spans="2:37">
      <c r="B116" s="123"/>
      <c r="C116" s="569" t="s">
        <v>2870</v>
      </c>
      <c r="D116" s="569" t="s">
        <v>2274</v>
      </c>
      <c r="E116" s="1578" t="s">
        <v>2873</v>
      </c>
      <c r="F116" s="2870">
        <v>911401846682</v>
      </c>
      <c r="G116" s="37">
        <v>8719514528567</v>
      </c>
      <c r="H116" s="252" t="s">
        <v>636</v>
      </c>
      <c r="I116" s="237" t="s">
        <v>2764</v>
      </c>
      <c r="J116" s="334">
        <v>27</v>
      </c>
      <c r="K116" s="1127">
        <v>3000</v>
      </c>
      <c r="L116" s="334" t="s">
        <v>53</v>
      </c>
      <c r="M116" s="282">
        <v>50000</v>
      </c>
      <c r="N116" s="281">
        <v>5</v>
      </c>
      <c r="O116" s="334"/>
      <c r="P116" s="659">
        <v>1600</v>
      </c>
      <c r="Q116" s="518"/>
      <c r="R116" s="1870" t="s">
        <v>54</v>
      </c>
      <c r="S116" s="334" t="s">
        <v>113</v>
      </c>
      <c r="T116" s="334" t="s">
        <v>3229</v>
      </c>
      <c r="U116" s="334"/>
      <c r="V116" s="334" t="s">
        <v>131</v>
      </c>
      <c r="W116" s="301" t="s">
        <v>210</v>
      </c>
      <c r="X116" s="301">
        <v>111</v>
      </c>
      <c r="Y116" s="281">
        <v>87</v>
      </c>
      <c r="Z116" s="281">
        <v>207</v>
      </c>
      <c r="AA116" s="281">
        <v>125</v>
      </c>
      <c r="AB116" s="334" t="s">
        <v>122</v>
      </c>
      <c r="AC116" s="301" t="s">
        <v>3228</v>
      </c>
      <c r="AD116" s="281"/>
      <c r="AE116" s="2627">
        <v>4</v>
      </c>
      <c r="AF116" s="281">
        <v>1</v>
      </c>
      <c r="AG116" s="1871" t="s">
        <v>122</v>
      </c>
      <c r="AK116" s="981"/>
    </row>
    <row r="117" spans="2:37">
      <c r="B117" s="123"/>
      <c r="C117" s="569" t="s">
        <v>2870</v>
      </c>
      <c r="D117" s="569" t="s">
        <v>2274</v>
      </c>
      <c r="E117" s="1578" t="s">
        <v>2873</v>
      </c>
      <c r="F117" s="2870">
        <v>911401846982</v>
      </c>
      <c r="G117" s="37">
        <v>8719514528598</v>
      </c>
      <c r="H117" s="252" t="s">
        <v>637</v>
      </c>
      <c r="I117" s="237" t="s">
        <v>2765</v>
      </c>
      <c r="J117" s="334">
        <v>30</v>
      </c>
      <c r="K117" s="1127">
        <v>3000</v>
      </c>
      <c r="L117" s="334" t="s">
        <v>79</v>
      </c>
      <c r="M117" s="282">
        <v>50000</v>
      </c>
      <c r="N117" s="281">
        <v>5</v>
      </c>
      <c r="O117" s="334"/>
      <c r="P117" s="659">
        <v>1600</v>
      </c>
      <c r="Q117" s="518"/>
      <c r="R117" s="1870" t="s">
        <v>54</v>
      </c>
      <c r="S117" s="334" t="s">
        <v>113</v>
      </c>
      <c r="T117" s="334" t="s">
        <v>3229</v>
      </c>
      <c r="U117" s="334"/>
      <c r="V117" s="334" t="s">
        <v>158</v>
      </c>
      <c r="W117" s="301" t="s">
        <v>210</v>
      </c>
      <c r="X117" s="301">
        <v>100</v>
      </c>
      <c r="Y117" s="281">
        <v>87</v>
      </c>
      <c r="Z117" s="281">
        <v>207</v>
      </c>
      <c r="AA117" s="281">
        <v>125</v>
      </c>
      <c r="AB117" s="334" t="s">
        <v>122</v>
      </c>
      <c r="AC117" s="301" t="s">
        <v>3228</v>
      </c>
      <c r="AD117" s="281"/>
      <c r="AE117" s="2627">
        <v>4</v>
      </c>
      <c r="AF117" s="281">
        <v>1</v>
      </c>
      <c r="AG117" s="1871" t="s">
        <v>122</v>
      </c>
      <c r="AK117" s="981"/>
    </row>
    <row r="118" spans="2:37">
      <c r="B118" s="123"/>
      <c r="C118" s="569" t="s">
        <v>2870</v>
      </c>
      <c r="D118" s="569" t="s">
        <v>2274</v>
      </c>
      <c r="E118" s="1578" t="s">
        <v>2873</v>
      </c>
      <c r="F118" s="61">
        <v>911401847082</v>
      </c>
      <c r="G118" s="253">
        <v>8719514528604</v>
      </c>
      <c r="H118" s="254" t="s">
        <v>638</v>
      </c>
      <c r="I118" s="238" t="s">
        <v>2765</v>
      </c>
      <c r="J118" s="441">
        <v>27</v>
      </c>
      <c r="K118" s="1129">
        <v>3000</v>
      </c>
      <c r="L118" s="441" t="s">
        <v>53</v>
      </c>
      <c r="M118" s="284">
        <v>50000</v>
      </c>
      <c r="N118" s="283">
        <v>5</v>
      </c>
      <c r="O118" s="441"/>
      <c r="P118" s="656">
        <v>1600</v>
      </c>
      <c r="Q118" s="518"/>
      <c r="R118" s="1872" t="s">
        <v>54</v>
      </c>
      <c r="S118" s="441" t="s">
        <v>113</v>
      </c>
      <c r="T118" s="441" t="s">
        <v>3229</v>
      </c>
      <c r="U118" s="441"/>
      <c r="V118" s="441" t="s">
        <v>131</v>
      </c>
      <c r="W118" s="294" t="s">
        <v>210</v>
      </c>
      <c r="X118" s="294">
        <v>111</v>
      </c>
      <c r="Y118" s="283">
        <v>87</v>
      </c>
      <c r="Z118" s="283">
        <v>207</v>
      </c>
      <c r="AA118" s="283">
        <v>125</v>
      </c>
      <c r="AB118" s="441" t="s">
        <v>122</v>
      </c>
      <c r="AC118" s="294" t="s">
        <v>3228</v>
      </c>
      <c r="AD118" s="283"/>
      <c r="AE118" s="2623">
        <v>4</v>
      </c>
      <c r="AF118" s="283">
        <v>1</v>
      </c>
      <c r="AG118" s="1873" t="s">
        <v>122</v>
      </c>
      <c r="AK118" s="981"/>
    </row>
    <row r="119" spans="2:37">
      <c r="B119" s="123"/>
      <c r="C119" s="569" t="s">
        <v>2870</v>
      </c>
      <c r="D119" s="569" t="s">
        <v>2274</v>
      </c>
      <c r="E119" s="1578" t="s">
        <v>2873</v>
      </c>
      <c r="F119" s="44">
        <v>911401846782</v>
      </c>
      <c r="G119" s="255">
        <v>8719514528574</v>
      </c>
      <c r="H119" s="256" t="s">
        <v>639</v>
      </c>
      <c r="I119" s="239" t="s">
        <v>2766</v>
      </c>
      <c r="J119" s="333">
        <v>30</v>
      </c>
      <c r="K119" s="1142">
        <v>3000</v>
      </c>
      <c r="L119" s="333" t="s">
        <v>79</v>
      </c>
      <c r="M119" s="296">
        <v>50000</v>
      </c>
      <c r="N119" s="292">
        <v>5</v>
      </c>
      <c r="O119" s="333"/>
      <c r="P119" s="658">
        <v>1600</v>
      </c>
      <c r="Q119" s="518"/>
      <c r="R119" s="1876" t="s">
        <v>54</v>
      </c>
      <c r="S119" s="333" t="s">
        <v>113</v>
      </c>
      <c r="T119" s="333" t="s">
        <v>3229</v>
      </c>
      <c r="U119" s="333"/>
      <c r="V119" s="333" t="s">
        <v>158</v>
      </c>
      <c r="W119" s="293" t="s">
        <v>210</v>
      </c>
      <c r="X119" s="293">
        <v>100</v>
      </c>
      <c r="Y119" s="292">
        <v>87</v>
      </c>
      <c r="Z119" s="292">
        <v>207</v>
      </c>
      <c r="AA119" s="292">
        <v>125</v>
      </c>
      <c r="AB119" s="333" t="s">
        <v>122</v>
      </c>
      <c r="AC119" s="293" t="s">
        <v>3228</v>
      </c>
      <c r="AD119" s="292"/>
      <c r="AE119" s="2624">
        <v>4</v>
      </c>
      <c r="AF119" s="292">
        <v>1</v>
      </c>
      <c r="AG119" s="1877" t="s">
        <v>122</v>
      </c>
      <c r="AK119" s="981"/>
    </row>
    <row r="120" spans="2:37">
      <c r="B120" s="123"/>
      <c r="C120" s="569" t="s">
        <v>2870</v>
      </c>
      <c r="D120" s="569" t="s">
        <v>2274</v>
      </c>
      <c r="E120" s="1578" t="s">
        <v>2873</v>
      </c>
      <c r="F120" s="2870">
        <v>911401846882</v>
      </c>
      <c r="G120" s="37">
        <v>8719514528581</v>
      </c>
      <c r="H120" s="252" t="s">
        <v>640</v>
      </c>
      <c r="I120" s="237" t="s">
        <v>2766</v>
      </c>
      <c r="J120" s="334">
        <v>27</v>
      </c>
      <c r="K120" s="1127">
        <v>3000</v>
      </c>
      <c r="L120" s="334" t="s">
        <v>53</v>
      </c>
      <c r="M120" s="282">
        <v>50000</v>
      </c>
      <c r="N120" s="281">
        <v>5</v>
      </c>
      <c r="O120" s="334"/>
      <c r="P120" s="659">
        <v>1600</v>
      </c>
      <c r="Q120" s="518"/>
      <c r="R120" s="1870" t="s">
        <v>54</v>
      </c>
      <c r="S120" s="334" t="s">
        <v>113</v>
      </c>
      <c r="T120" s="334" t="s">
        <v>3229</v>
      </c>
      <c r="U120" s="334"/>
      <c r="V120" s="334" t="s">
        <v>131</v>
      </c>
      <c r="W120" s="301" t="s">
        <v>210</v>
      </c>
      <c r="X120" s="301">
        <v>111</v>
      </c>
      <c r="Y120" s="281">
        <v>87</v>
      </c>
      <c r="Z120" s="281">
        <v>207</v>
      </c>
      <c r="AA120" s="281">
        <v>125</v>
      </c>
      <c r="AB120" s="334" t="s">
        <v>122</v>
      </c>
      <c r="AC120" s="301" t="s">
        <v>3228</v>
      </c>
      <c r="AD120" s="281"/>
      <c r="AE120" s="2627">
        <v>4</v>
      </c>
      <c r="AF120" s="281">
        <v>1</v>
      </c>
      <c r="AG120" s="1871" t="s">
        <v>122</v>
      </c>
      <c r="AK120" s="981"/>
    </row>
    <row r="121" spans="2:37">
      <c r="B121" s="123"/>
      <c r="C121" s="569" t="s">
        <v>2870</v>
      </c>
      <c r="D121" s="569" t="s">
        <v>2274</v>
      </c>
      <c r="E121" s="1578" t="s">
        <v>2873</v>
      </c>
      <c r="F121" s="2870">
        <v>911401847182</v>
      </c>
      <c r="G121" s="37">
        <v>8719514528611</v>
      </c>
      <c r="H121" s="252" t="s">
        <v>641</v>
      </c>
      <c r="I121" s="237" t="s">
        <v>2767</v>
      </c>
      <c r="J121" s="334">
        <v>30</v>
      </c>
      <c r="K121" s="1127">
        <v>3000</v>
      </c>
      <c r="L121" s="334" t="s">
        <v>79</v>
      </c>
      <c r="M121" s="282">
        <v>50000</v>
      </c>
      <c r="N121" s="281">
        <v>5</v>
      </c>
      <c r="O121" s="334"/>
      <c r="P121" s="659">
        <v>1600</v>
      </c>
      <c r="Q121" s="518"/>
      <c r="R121" s="1870" t="s">
        <v>54</v>
      </c>
      <c r="S121" s="334" t="s">
        <v>113</v>
      </c>
      <c r="T121" s="334" t="s">
        <v>3229</v>
      </c>
      <c r="U121" s="334"/>
      <c r="V121" s="334" t="s">
        <v>158</v>
      </c>
      <c r="W121" s="301" t="s">
        <v>210</v>
      </c>
      <c r="X121" s="301">
        <v>100</v>
      </c>
      <c r="Y121" s="281">
        <v>87</v>
      </c>
      <c r="Z121" s="281">
        <v>207</v>
      </c>
      <c r="AA121" s="281">
        <v>125</v>
      </c>
      <c r="AB121" s="334" t="s">
        <v>122</v>
      </c>
      <c r="AC121" s="301" t="s">
        <v>3228</v>
      </c>
      <c r="AD121" s="281"/>
      <c r="AE121" s="2627">
        <v>4</v>
      </c>
      <c r="AF121" s="281">
        <v>1</v>
      </c>
      <c r="AG121" s="1871" t="s">
        <v>122</v>
      </c>
      <c r="AK121" s="981"/>
    </row>
    <row r="122" spans="2:37">
      <c r="B122" s="124"/>
      <c r="C122" s="855" t="s">
        <v>2870</v>
      </c>
      <c r="D122" s="855" t="s">
        <v>2274</v>
      </c>
      <c r="E122" s="1599" t="s">
        <v>2873</v>
      </c>
      <c r="F122" s="61">
        <v>911401847282</v>
      </c>
      <c r="G122" s="253">
        <v>8719514528628</v>
      </c>
      <c r="H122" s="254" t="s">
        <v>642</v>
      </c>
      <c r="I122" s="238" t="s">
        <v>2767</v>
      </c>
      <c r="J122" s="441">
        <v>27</v>
      </c>
      <c r="K122" s="1129">
        <v>3000</v>
      </c>
      <c r="L122" s="441" t="s">
        <v>53</v>
      </c>
      <c r="M122" s="284">
        <v>50000</v>
      </c>
      <c r="N122" s="283">
        <v>5</v>
      </c>
      <c r="O122" s="441"/>
      <c r="P122" s="657">
        <v>1600</v>
      </c>
      <c r="Q122" s="518"/>
      <c r="R122" s="1872" t="s">
        <v>54</v>
      </c>
      <c r="S122" s="441" t="s">
        <v>113</v>
      </c>
      <c r="T122" s="441" t="s">
        <v>3229</v>
      </c>
      <c r="U122" s="441"/>
      <c r="V122" s="441" t="s">
        <v>131</v>
      </c>
      <c r="W122" s="294" t="s">
        <v>210</v>
      </c>
      <c r="X122" s="294">
        <v>111</v>
      </c>
      <c r="Y122" s="283">
        <v>87</v>
      </c>
      <c r="Z122" s="283">
        <v>207</v>
      </c>
      <c r="AA122" s="283">
        <v>125</v>
      </c>
      <c r="AB122" s="441" t="s">
        <v>122</v>
      </c>
      <c r="AC122" s="294" t="s">
        <v>3228</v>
      </c>
      <c r="AD122" s="283"/>
      <c r="AE122" s="2623">
        <v>4</v>
      </c>
      <c r="AF122" s="283">
        <v>1</v>
      </c>
      <c r="AG122" s="1873" t="s">
        <v>122</v>
      </c>
      <c r="AK122" s="981"/>
    </row>
    <row r="123" spans="2:37">
      <c r="B123" s="1605" t="s">
        <v>643</v>
      </c>
      <c r="C123" s="1576" t="s">
        <v>2870</v>
      </c>
      <c r="D123" s="1576" t="s">
        <v>2274</v>
      </c>
      <c r="E123" s="1577" t="s">
        <v>2873</v>
      </c>
      <c r="F123" s="58">
        <v>910930013218</v>
      </c>
      <c r="G123" s="243">
        <v>8711559798516</v>
      </c>
      <c r="H123" s="1608" t="s">
        <v>2526</v>
      </c>
      <c r="I123" s="115" t="s">
        <v>644</v>
      </c>
      <c r="J123" s="392"/>
      <c r="K123" s="431"/>
      <c r="L123" s="392"/>
      <c r="M123" s="431"/>
      <c r="N123" s="410">
        <v>2</v>
      </c>
      <c r="O123" s="392"/>
      <c r="P123" s="658">
        <v>795</v>
      </c>
      <c r="Q123" s="518"/>
      <c r="R123" s="1866"/>
      <c r="S123" s="392" t="s">
        <v>3177</v>
      </c>
      <c r="T123" s="392"/>
      <c r="U123" s="392"/>
      <c r="V123" s="392"/>
      <c r="W123" s="370"/>
      <c r="X123" s="370"/>
      <c r="Y123" s="410"/>
      <c r="Z123" s="410"/>
      <c r="AA123" s="410"/>
      <c r="AB123" s="392"/>
      <c r="AC123" s="370"/>
      <c r="AD123" s="410"/>
      <c r="AE123" s="2617">
        <v>14.5</v>
      </c>
      <c r="AF123" s="410">
        <v>1</v>
      </c>
      <c r="AG123" s="1867" t="s">
        <v>122</v>
      </c>
      <c r="AK123" s="981"/>
    </row>
    <row r="124" spans="2:37">
      <c r="B124" s="138"/>
      <c r="C124" s="569" t="s">
        <v>2870</v>
      </c>
      <c r="D124" s="569" t="s">
        <v>2274</v>
      </c>
      <c r="E124" s="1578" t="s">
        <v>2873</v>
      </c>
      <c r="F124" s="53">
        <v>910930013318</v>
      </c>
      <c r="G124" s="235">
        <v>8711559798523</v>
      </c>
      <c r="H124" s="42" t="s">
        <v>2527</v>
      </c>
      <c r="I124" s="54" t="s">
        <v>645</v>
      </c>
      <c r="J124" s="357"/>
      <c r="K124" s="348"/>
      <c r="L124" s="357"/>
      <c r="M124" s="348"/>
      <c r="N124" s="350">
        <v>2</v>
      </c>
      <c r="O124" s="357"/>
      <c r="P124" s="659">
        <v>1455</v>
      </c>
      <c r="Q124" s="518"/>
      <c r="R124" s="1868"/>
      <c r="S124" s="357" t="s">
        <v>3177</v>
      </c>
      <c r="T124" s="357"/>
      <c r="U124" s="357"/>
      <c r="V124" s="357"/>
      <c r="W124" s="351"/>
      <c r="X124" s="351"/>
      <c r="Y124" s="350"/>
      <c r="Z124" s="350"/>
      <c r="AA124" s="350"/>
      <c r="AB124" s="357"/>
      <c r="AC124" s="351"/>
      <c r="AD124" s="350"/>
      <c r="AE124" s="2615">
        <v>14.5</v>
      </c>
      <c r="AF124" s="350">
        <v>1</v>
      </c>
      <c r="AG124" s="1869" t="s">
        <v>122</v>
      </c>
      <c r="AK124" s="981"/>
    </row>
    <row r="125" spans="2:37">
      <c r="B125" s="138"/>
      <c r="C125" s="569" t="s">
        <v>2870</v>
      </c>
      <c r="D125" s="569" t="s">
        <v>2274</v>
      </c>
      <c r="E125" s="1578" t="s">
        <v>2873</v>
      </c>
      <c r="F125" s="53">
        <v>910930013418</v>
      </c>
      <c r="G125" s="235">
        <v>8711559798530</v>
      </c>
      <c r="H125" s="205" t="s">
        <v>2528</v>
      </c>
      <c r="I125" s="54" t="s">
        <v>646</v>
      </c>
      <c r="J125" s="357"/>
      <c r="K125" s="348"/>
      <c r="L125" s="357"/>
      <c r="M125" s="348"/>
      <c r="N125" s="350">
        <v>2</v>
      </c>
      <c r="O125" s="357"/>
      <c r="P125" s="659">
        <v>1945</v>
      </c>
      <c r="Q125" s="518"/>
      <c r="R125" s="1868"/>
      <c r="S125" s="357" t="s">
        <v>3177</v>
      </c>
      <c r="T125" s="357"/>
      <c r="U125" s="357"/>
      <c r="V125" s="357"/>
      <c r="W125" s="351"/>
      <c r="X125" s="351"/>
      <c r="Y125" s="350"/>
      <c r="Z125" s="350"/>
      <c r="AA125" s="350"/>
      <c r="AB125" s="357"/>
      <c r="AC125" s="351"/>
      <c r="AD125" s="350"/>
      <c r="AE125" s="2615">
        <v>14.5</v>
      </c>
      <c r="AF125" s="350">
        <v>1</v>
      </c>
      <c r="AG125" s="1869" t="s">
        <v>122</v>
      </c>
      <c r="AK125" s="981"/>
    </row>
    <row r="126" spans="2:37">
      <c r="B126" s="138"/>
      <c r="C126" s="569" t="s">
        <v>2870</v>
      </c>
      <c r="D126" s="569" t="s">
        <v>2274</v>
      </c>
      <c r="E126" s="1578" t="s">
        <v>2873</v>
      </c>
      <c r="F126" s="53">
        <v>910930013518</v>
      </c>
      <c r="G126" s="235">
        <v>8711559798547</v>
      </c>
      <c r="H126" s="205" t="s">
        <v>2529</v>
      </c>
      <c r="I126" s="54" t="s">
        <v>2328</v>
      </c>
      <c r="J126" s="357" t="s">
        <v>50</v>
      </c>
      <c r="K126" s="348" t="s">
        <v>50</v>
      </c>
      <c r="L126" s="357" t="s">
        <v>50</v>
      </c>
      <c r="M126" s="348" t="s">
        <v>50</v>
      </c>
      <c r="N126" s="351">
        <v>5</v>
      </c>
      <c r="O126" s="357"/>
      <c r="P126" s="659">
        <v>2640</v>
      </c>
      <c r="Q126" s="518"/>
      <c r="R126" s="1868" t="s">
        <v>50</v>
      </c>
      <c r="S126" s="357" t="s">
        <v>3177</v>
      </c>
      <c r="T126" s="357"/>
      <c r="U126" s="357"/>
      <c r="V126" s="357"/>
      <c r="W126" s="351"/>
      <c r="X126" s="351"/>
      <c r="Y126" s="350"/>
      <c r="Z126" s="350"/>
      <c r="AA126" s="350"/>
      <c r="AB126" s="357"/>
      <c r="AC126" s="351"/>
      <c r="AD126" s="350"/>
      <c r="AE126" s="2615">
        <v>14.5</v>
      </c>
      <c r="AF126" s="350">
        <v>1</v>
      </c>
      <c r="AG126" s="1869" t="s">
        <v>122</v>
      </c>
      <c r="AK126" s="981"/>
    </row>
    <row r="127" spans="2:37">
      <c r="B127" s="138"/>
      <c r="C127" s="569" t="s">
        <v>2870</v>
      </c>
      <c r="D127" s="569" t="s">
        <v>2274</v>
      </c>
      <c r="E127" s="1578" t="s">
        <v>2873</v>
      </c>
      <c r="F127" s="53">
        <v>910500189115</v>
      </c>
      <c r="G127" s="235">
        <v>8711559381138</v>
      </c>
      <c r="H127" s="205" t="s">
        <v>2530</v>
      </c>
      <c r="I127" s="54" t="s">
        <v>2329</v>
      </c>
      <c r="J127" s="357" t="s">
        <v>50</v>
      </c>
      <c r="K127" s="348" t="s">
        <v>50</v>
      </c>
      <c r="L127" s="357" t="s">
        <v>50</v>
      </c>
      <c r="M127" s="348" t="s">
        <v>50</v>
      </c>
      <c r="N127" s="351">
        <v>5</v>
      </c>
      <c r="O127" s="357"/>
      <c r="P127" s="659">
        <v>2640</v>
      </c>
      <c r="Q127" s="518"/>
      <c r="R127" s="1868" t="s">
        <v>50</v>
      </c>
      <c r="S127" s="357" t="s">
        <v>3177</v>
      </c>
      <c r="T127" s="357"/>
      <c r="U127" s="357"/>
      <c r="V127" s="357"/>
      <c r="W127" s="351"/>
      <c r="X127" s="351"/>
      <c r="Y127" s="350"/>
      <c r="Z127" s="350"/>
      <c r="AA127" s="350"/>
      <c r="AB127" s="357"/>
      <c r="AC127" s="351"/>
      <c r="AD127" s="350"/>
      <c r="AE127" s="2615">
        <v>14.5</v>
      </c>
      <c r="AF127" s="350">
        <v>1</v>
      </c>
      <c r="AG127" s="1869" t="s">
        <v>122</v>
      </c>
      <c r="AK127" s="981"/>
    </row>
    <row r="128" spans="2:37">
      <c r="B128" s="138"/>
      <c r="C128" s="569" t="s">
        <v>2870</v>
      </c>
      <c r="D128" s="569" t="s">
        <v>2274</v>
      </c>
      <c r="E128" s="1578"/>
      <c r="F128" s="53">
        <v>910502558518</v>
      </c>
      <c r="G128" s="235">
        <v>8711559141497</v>
      </c>
      <c r="H128" s="205" t="s">
        <v>2531</v>
      </c>
      <c r="I128" s="269" t="s">
        <v>647</v>
      </c>
      <c r="J128" s="357"/>
      <c r="K128" s="348"/>
      <c r="L128" s="357"/>
      <c r="M128" s="348"/>
      <c r="N128" s="350">
        <v>2</v>
      </c>
      <c r="O128" s="357"/>
      <c r="P128" s="659">
        <v>405</v>
      </c>
      <c r="Q128" s="518"/>
      <c r="R128" s="1868"/>
      <c r="S128" s="357"/>
      <c r="T128" s="357"/>
      <c r="U128" s="357"/>
      <c r="V128" s="357"/>
      <c r="W128" s="351"/>
      <c r="X128" s="351"/>
      <c r="Y128" s="350"/>
      <c r="Z128" s="350"/>
      <c r="AA128" s="350"/>
      <c r="AB128" s="357"/>
      <c r="AC128" s="351"/>
      <c r="AD128" s="350"/>
      <c r="AE128" s="2615">
        <v>0.5</v>
      </c>
      <c r="AF128" s="350">
        <v>1</v>
      </c>
      <c r="AG128" s="1869" t="s">
        <v>122</v>
      </c>
      <c r="AK128" s="981"/>
    </row>
    <row r="129" spans="2:37">
      <c r="B129" s="138"/>
      <c r="C129" s="569" t="s">
        <v>2870</v>
      </c>
      <c r="D129" s="569" t="s">
        <v>2274</v>
      </c>
      <c r="E129" s="1578"/>
      <c r="F129" s="53">
        <v>910502558418</v>
      </c>
      <c r="G129" s="204">
        <v>8711559141480</v>
      </c>
      <c r="H129" s="31" t="s">
        <v>2532</v>
      </c>
      <c r="I129" s="269" t="s">
        <v>648</v>
      </c>
      <c r="J129" s="357"/>
      <c r="K129" s="348"/>
      <c r="L129" s="357"/>
      <c r="M129" s="348"/>
      <c r="N129" s="350">
        <v>2</v>
      </c>
      <c r="O129" s="357"/>
      <c r="P129" s="659">
        <v>405</v>
      </c>
      <c r="Q129" s="518"/>
      <c r="R129" s="1868"/>
      <c r="S129" s="357"/>
      <c r="T129" s="357"/>
      <c r="U129" s="357"/>
      <c r="V129" s="357"/>
      <c r="W129" s="351"/>
      <c r="X129" s="351"/>
      <c r="Y129" s="350"/>
      <c r="Z129" s="350"/>
      <c r="AA129" s="350"/>
      <c r="AB129" s="357"/>
      <c r="AC129" s="351"/>
      <c r="AD129" s="350"/>
      <c r="AE129" s="2615">
        <v>0.5</v>
      </c>
      <c r="AF129" s="350">
        <v>1</v>
      </c>
      <c r="AG129" s="1869" t="s">
        <v>122</v>
      </c>
      <c r="AK129" s="981"/>
    </row>
    <row r="130" spans="2:37">
      <c r="B130" s="138"/>
      <c r="C130" s="569" t="s">
        <v>2870</v>
      </c>
      <c r="D130" s="569" t="s">
        <v>2274</v>
      </c>
      <c r="E130" s="1578"/>
      <c r="F130" s="53">
        <v>910502558718</v>
      </c>
      <c r="G130" s="235">
        <v>8711559141510</v>
      </c>
      <c r="H130" s="205" t="s">
        <v>2533</v>
      </c>
      <c r="I130" s="269" t="s">
        <v>649</v>
      </c>
      <c r="J130" s="357"/>
      <c r="K130" s="348"/>
      <c r="L130" s="357"/>
      <c r="M130" s="348"/>
      <c r="N130" s="350">
        <v>2</v>
      </c>
      <c r="O130" s="357"/>
      <c r="P130" s="659">
        <v>240</v>
      </c>
      <c r="Q130" s="518"/>
      <c r="R130" s="1868"/>
      <c r="S130" s="357"/>
      <c r="T130" s="357"/>
      <c r="U130" s="357"/>
      <c r="V130" s="357"/>
      <c r="W130" s="351"/>
      <c r="X130" s="351"/>
      <c r="Y130" s="350"/>
      <c r="Z130" s="350"/>
      <c r="AA130" s="350"/>
      <c r="AB130" s="357"/>
      <c r="AC130" s="351"/>
      <c r="AD130" s="350"/>
      <c r="AE130" s="2615">
        <v>0.5</v>
      </c>
      <c r="AF130" s="350">
        <v>1</v>
      </c>
      <c r="AG130" s="1869" t="s">
        <v>122</v>
      </c>
      <c r="AK130" s="981"/>
    </row>
    <row r="131" spans="2:37">
      <c r="B131" s="139"/>
      <c r="C131" s="569" t="s">
        <v>2870</v>
      </c>
      <c r="D131" s="569" t="s">
        <v>2274</v>
      </c>
      <c r="E131" s="1578"/>
      <c r="F131" s="53">
        <v>910502558818</v>
      </c>
      <c r="G131" s="235">
        <v>8711559141527</v>
      </c>
      <c r="H131" s="42" t="s">
        <v>2534</v>
      </c>
      <c r="I131" s="269" t="s">
        <v>650</v>
      </c>
      <c r="J131" s="357"/>
      <c r="K131" s="348"/>
      <c r="L131" s="357"/>
      <c r="M131" s="348"/>
      <c r="N131" s="350">
        <v>2</v>
      </c>
      <c r="O131" s="357"/>
      <c r="P131" s="659">
        <v>950</v>
      </c>
      <c r="Q131" s="518"/>
      <c r="R131" s="1868"/>
      <c r="S131" s="357"/>
      <c r="T131" s="357"/>
      <c r="U131" s="357"/>
      <c r="V131" s="357"/>
      <c r="W131" s="351"/>
      <c r="X131" s="351"/>
      <c r="Y131" s="350"/>
      <c r="Z131" s="350"/>
      <c r="AA131" s="350"/>
      <c r="AB131" s="357"/>
      <c r="AC131" s="351"/>
      <c r="AD131" s="350"/>
      <c r="AE131" s="2615">
        <v>0.5</v>
      </c>
      <c r="AF131" s="350">
        <v>1</v>
      </c>
      <c r="AG131" s="1869" t="s">
        <v>122</v>
      </c>
      <c r="AK131" s="981"/>
    </row>
    <row r="132" spans="2:37">
      <c r="B132" s="138"/>
      <c r="C132" s="569" t="s">
        <v>2870</v>
      </c>
      <c r="D132" s="569" t="s">
        <v>2274</v>
      </c>
      <c r="E132" s="1578"/>
      <c r="F132" s="53">
        <v>910930013618</v>
      </c>
      <c r="G132" s="235">
        <v>8711559798554</v>
      </c>
      <c r="H132" s="205" t="s">
        <v>2535</v>
      </c>
      <c r="I132" s="269" t="s">
        <v>651</v>
      </c>
      <c r="J132" s="357"/>
      <c r="K132" s="348"/>
      <c r="L132" s="357"/>
      <c r="M132" s="348"/>
      <c r="N132" s="350">
        <v>2</v>
      </c>
      <c r="O132" s="357"/>
      <c r="P132" s="659">
        <v>1580</v>
      </c>
      <c r="Q132" s="518"/>
      <c r="R132" s="1868"/>
      <c r="S132" s="357"/>
      <c r="T132" s="357"/>
      <c r="U132" s="357"/>
      <c r="V132" s="357"/>
      <c r="W132" s="351"/>
      <c r="X132" s="351"/>
      <c r="Y132" s="350"/>
      <c r="Z132" s="350"/>
      <c r="AA132" s="350"/>
      <c r="AB132" s="357"/>
      <c r="AC132" s="351"/>
      <c r="AD132" s="350"/>
      <c r="AE132" s="2615">
        <v>0.5</v>
      </c>
      <c r="AF132" s="350">
        <v>1</v>
      </c>
      <c r="AG132" s="1869" t="s">
        <v>122</v>
      </c>
      <c r="AK132" s="981"/>
    </row>
    <row r="133" spans="2:37">
      <c r="B133" s="138"/>
      <c r="C133" s="569" t="s">
        <v>2870</v>
      </c>
      <c r="D133" s="569" t="s">
        <v>2274</v>
      </c>
      <c r="E133" s="1578"/>
      <c r="F133" s="53">
        <v>910502559018</v>
      </c>
      <c r="G133" s="204">
        <v>8711559141541</v>
      </c>
      <c r="H133" s="205" t="s">
        <v>2536</v>
      </c>
      <c r="I133" s="54" t="s">
        <v>652</v>
      </c>
      <c r="J133" s="357"/>
      <c r="K133" s="348"/>
      <c r="L133" s="357"/>
      <c r="M133" s="348"/>
      <c r="N133" s="350">
        <v>2</v>
      </c>
      <c r="O133" s="357"/>
      <c r="P133" s="659">
        <v>1160</v>
      </c>
      <c r="Q133" s="518"/>
      <c r="R133" s="1868"/>
      <c r="S133" s="357"/>
      <c r="T133" s="357"/>
      <c r="U133" s="357"/>
      <c r="V133" s="357"/>
      <c r="W133" s="351"/>
      <c r="X133" s="351"/>
      <c r="Y133" s="350"/>
      <c r="Z133" s="350"/>
      <c r="AA133" s="350"/>
      <c r="AB133" s="357"/>
      <c r="AC133" s="351"/>
      <c r="AD133" s="350"/>
      <c r="AE133" s="2615">
        <v>0.5</v>
      </c>
      <c r="AF133" s="350">
        <v>1</v>
      </c>
      <c r="AG133" s="1869" t="s">
        <v>122</v>
      </c>
      <c r="AK133" s="981"/>
    </row>
    <row r="134" spans="2:37">
      <c r="B134" s="138"/>
      <c r="C134" s="569"/>
      <c r="D134" s="569"/>
      <c r="E134" s="1578"/>
      <c r="F134" s="53">
        <v>910503910230</v>
      </c>
      <c r="G134" s="204">
        <v>8718696074121</v>
      </c>
      <c r="H134" s="205" t="s">
        <v>2537</v>
      </c>
      <c r="I134" s="54" t="s">
        <v>653</v>
      </c>
      <c r="J134" s="357"/>
      <c r="K134" s="348"/>
      <c r="L134" s="357"/>
      <c r="M134" s="348"/>
      <c r="N134" s="350">
        <v>2</v>
      </c>
      <c r="O134" s="357"/>
      <c r="P134" s="659">
        <v>1160</v>
      </c>
      <c r="Q134" s="518"/>
      <c r="R134" s="1868"/>
      <c r="S134" s="357"/>
      <c r="T134" s="357"/>
      <c r="U134" s="357"/>
      <c r="V134" s="357"/>
      <c r="W134" s="351"/>
      <c r="X134" s="351"/>
      <c r="Y134" s="350"/>
      <c r="Z134" s="350"/>
      <c r="AA134" s="350"/>
      <c r="AB134" s="357"/>
      <c r="AC134" s="351"/>
      <c r="AD134" s="350"/>
      <c r="AE134" s="2615">
        <v>0.5</v>
      </c>
      <c r="AF134" s="350">
        <v>1</v>
      </c>
      <c r="AG134" s="1869" t="s">
        <v>122</v>
      </c>
      <c r="AK134" s="981"/>
    </row>
    <row r="135" spans="2:37">
      <c r="B135" s="138"/>
      <c r="C135" s="569"/>
      <c r="D135" s="569"/>
      <c r="E135" s="1578"/>
      <c r="F135" s="53">
        <v>910503910235</v>
      </c>
      <c r="G135" s="235">
        <v>8718696074190</v>
      </c>
      <c r="H135" s="205" t="s">
        <v>2538</v>
      </c>
      <c r="I135" s="269" t="s">
        <v>654</v>
      </c>
      <c r="J135" s="357"/>
      <c r="K135" s="348"/>
      <c r="L135" s="357"/>
      <c r="M135" s="348"/>
      <c r="N135" s="350">
        <v>2</v>
      </c>
      <c r="O135" s="357"/>
      <c r="P135" s="659">
        <v>90</v>
      </c>
      <c r="Q135" s="518"/>
      <c r="R135" s="1868"/>
      <c r="S135" s="357"/>
      <c r="T135" s="357"/>
      <c r="U135" s="357"/>
      <c r="V135" s="357"/>
      <c r="W135" s="351"/>
      <c r="X135" s="351"/>
      <c r="Y135" s="350"/>
      <c r="Z135" s="350"/>
      <c r="AA135" s="350"/>
      <c r="AB135" s="357"/>
      <c r="AC135" s="351"/>
      <c r="AD135" s="350"/>
      <c r="AE135" s="2615">
        <v>0</v>
      </c>
      <c r="AF135" s="350">
        <v>1</v>
      </c>
      <c r="AG135" s="1869" t="s">
        <v>122</v>
      </c>
      <c r="AK135" s="981"/>
    </row>
    <row r="136" spans="2:37">
      <c r="B136" s="138"/>
      <c r="C136" s="569"/>
      <c r="D136" s="569"/>
      <c r="E136" s="1578"/>
      <c r="F136" s="53">
        <v>910503910236</v>
      </c>
      <c r="G136" s="204">
        <v>8718696074206</v>
      </c>
      <c r="H136" s="205" t="s">
        <v>2539</v>
      </c>
      <c r="I136" s="269" t="s">
        <v>655</v>
      </c>
      <c r="J136" s="357"/>
      <c r="K136" s="348"/>
      <c r="L136" s="357"/>
      <c r="M136" s="348"/>
      <c r="N136" s="350">
        <v>2</v>
      </c>
      <c r="O136" s="357"/>
      <c r="P136" s="659">
        <v>90</v>
      </c>
      <c r="Q136" s="518"/>
      <c r="R136" s="1868"/>
      <c r="S136" s="357"/>
      <c r="T136" s="357"/>
      <c r="U136" s="357"/>
      <c r="V136" s="357"/>
      <c r="W136" s="351"/>
      <c r="X136" s="351"/>
      <c r="Y136" s="350"/>
      <c r="Z136" s="350"/>
      <c r="AA136" s="350"/>
      <c r="AB136" s="357"/>
      <c r="AC136" s="351"/>
      <c r="AD136" s="350"/>
      <c r="AE136" s="2615">
        <v>0</v>
      </c>
      <c r="AF136" s="350">
        <v>1</v>
      </c>
      <c r="AG136" s="1869" t="s">
        <v>122</v>
      </c>
      <c r="AK136" s="981"/>
    </row>
    <row r="137" spans="2:37">
      <c r="B137" s="138"/>
      <c r="C137" s="569"/>
      <c r="D137" s="569"/>
      <c r="E137" s="1578"/>
      <c r="F137" s="2871">
        <v>910503910241</v>
      </c>
      <c r="G137" s="234">
        <v>8718696067109</v>
      </c>
      <c r="H137" s="257" t="s">
        <v>2540</v>
      </c>
      <c r="I137" s="621" t="s">
        <v>656</v>
      </c>
      <c r="J137" s="446"/>
      <c r="K137" s="447"/>
      <c r="L137" s="446"/>
      <c r="M137" s="447"/>
      <c r="N137" s="465">
        <v>2</v>
      </c>
      <c r="O137" s="446"/>
      <c r="P137" s="659">
        <v>104</v>
      </c>
      <c r="Q137" s="518"/>
      <c r="R137" s="1907"/>
      <c r="S137" s="446"/>
      <c r="T137" s="446"/>
      <c r="U137" s="446"/>
      <c r="V137" s="446"/>
      <c r="W137" s="581"/>
      <c r="X137" s="581"/>
      <c r="Y137" s="465"/>
      <c r="Z137" s="465"/>
      <c r="AA137" s="465"/>
      <c r="AB137" s="446"/>
      <c r="AC137" s="581"/>
      <c r="AD137" s="465"/>
      <c r="AE137" s="2618">
        <v>0</v>
      </c>
      <c r="AF137" s="465">
        <v>1</v>
      </c>
      <c r="AG137" s="1908" t="s">
        <v>122</v>
      </c>
      <c r="AK137" s="981"/>
    </row>
    <row r="138" spans="2:37">
      <c r="B138" s="138"/>
      <c r="C138" s="855"/>
      <c r="D138" s="855"/>
      <c r="E138" s="1599"/>
      <c r="F138" s="55">
        <v>910503910276</v>
      </c>
      <c r="G138" s="207">
        <v>8718696074626</v>
      </c>
      <c r="H138" s="227" t="s">
        <v>2541</v>
      </c>
      <c r="I138" s="270" t="s">
        <v>657</v>
      </c>
      <c r="J138" s="442"/>
      <c r="K138" s="439"/>
      <c r="L138" s="442"/>
      <c r="M138" s="439"/>
      <c r="N138" s="438">
        <v>2</v>
      </c>
      <c r="O138" s="442"/>
      <c r="P138" s="656">
        <v>540</v>
      </c>
      <c r="Q138" s="518"/>
      <c r="R138" s="1884"/>
      <c r="S138" s="442"/>
      <c r="T138" s="442"/>
      <c r="U138" s="442"/>
      <c r="V138" s="442"/>
      <c r="W138" s="466"/>
      <c r="X138" s="466"/>
      <c r="Y138" s="438"/>
      <c r="Z138" s="438"/>
      <c r="AA138" s="438"/>
      <c r="AB138" s="442"/>
      <c r="AC138" s="466"/>
      <c r="AD138" s="438"/>
      <c r="AE138" s="2616">
        <v>0.5</v>
      </c>
      <c r="AF138" s="438">
        <v>1</v>
      </c>
      <c r="AG138" s="1885" t="s">
        <v>122</v>
      </c>
      <c r="AK138" s="981"/>
    </row>
    <row r="139" spans="2:37">
      <c r="B139" s="138"/>
      <c r="C139" s="853" t="s">
        <v>2870</v>
      </c>
      <c r="D139" s="853" t="s">
        <v>2274</v>
      </c>
      <c r="E139" s="1606" t="s">
        <v>2873</v>
      </c>
      <c r="F139" s="53">
        <v>910500188815</v>
      </c>
      <c r="G139" s="235">
        <v>8711559381107</v>
      </c>
      <c r="H139" s="205" t="s">
        <v>2542</v>
      </c>
      <c r="I139" s="269" t="s">
        <v>658</v>
      </c>
      <c r="J139" s="357"/>
      <c r="K139" s="348"/>
      <c r="L139" s="357"/>
      <c r="M139" s="348"/>
      <c r="N139" s="350">
        <v>2</v>
      </c>
      <c r="O139" s="357"/>
      <c r="P139" s="658">
        <v>730</v>
      </c>
      <c r="Q139" s="518"/>
      <c r="R139" s="1868"/>
      <c r="S139" s="357" t="s">
        <v>3177</v>
      </c>
      <c r="T139" s="357"/>
      <c r="U139" s="357"/>
      <c r="V139" s="357"/>
      <c r="W139" s="351"/>
      <c r="X139" s="351"/>
      <c r="Y139" s="350"/>
      <c r="Z139" s="350"/>
      <c r="AA139" s="350"/>
      <c r="AB139" s="357"/>
      <c r="AC139" s="351"/>
      <c r="AD139" s="350"/>
      <c r="AE139" s="2615">
        <v>14.5</v>
      </c>
      <c r="AF139" s="350">
        <v>1</v>
      </c>
      <c r="AG139" s="1869" t="s">
        <v>122</v>
      </c>
      <c r="AK139" s="981"/>
    </row>
    <row r="140" spans="2:37">
      <c r="B140" s="138"/>
      <c r="C140" s="569" t="s">
        <v>2870</v>
      </c>
      <c r="D140" s="569" t="s">
        <v>2274</v>
      </c>
      <c r="E140" s="1578" t="s">
        <v>2873</v>
      </c>
      <c r="F140" s="53">
        <v>910500188915</v>
      </c>
      <c r="G140" s="235">
        <v>8711559381114</v>
      </c>
      <c r="H140" s="42" t="s">
        <v>2543</v>
      </c>
      <c r="I140" s="269" t="s">
        <v>659</v>
      </c>
      <c r="J140" s="357"/>
      <c r="K140" s="348"/>
      <c r="L140" s="357"/>
      <c r="M140" s="348"/>
      <c r="N140" s="350">
        <v>2</v>
      </c>
      <c r="O140" s="357"/>
      <c r="P140" s="659">
        <v>1340</v>
      </c>
      <c r="Q140" s="518"/>
      <c r="R140" s="1868"/>
      <c r="S140" s="357" t="s">
        <v>3177</v>
      </c>
      <c r="T140" s="357"/>
      <c r="U140" s="357"/>
      <c r="V140" s="357"/>
      <c r="W140" s="351"/>
      <c r="X140" s="351"/>
      <c r="Y140" s="350"/>
      <c r="Z140" s="350"/>
      <c r="AA140" s="350"/>
      <c r="AB140" s="357"/>
      <c r="AC140" s="351"/>
      <c r="AD140" s="350"/>
      <c r="AE140" s="2615">
        <v>14.5</v>
      </c>
      <c r="AF140" s="350">
        <v>1</v>
      </c>
      <c r="AG140" s="1869" t="s">
        <v>122</v>
      </c>
      <c r="AK140" s="981"/>
    </row>
    <row r="141" spans="2:37">
      <c r="B141" s="191"/>
      <c r="C141" s="569" t="s">
        <v>2870</v>
      </c>
      <c r="D141" s="569" t="s">
        <v>2274</v>
      </c>
      <c r="E141" s="1578" t="s">
        <v>2873</v>
      </c>
      <c r="F141" s="77">
        <v>910500189015</v>
      </c>
      <c r="G141" s="244">
        <v>8711559381121</v>
      </c>
      <c r="H141" s="31" t="s">
        <v>2544</v>
      </c>
      <c r="I141" s="271" t="s">
        <v>660</v>
      </c>
      <c r="J141" s="443"/>
      <c r="K141" s="398"/>
      <c r="L141" s="443"/>
      <c r="M141" s="398"/>
      <c r="N141" s="374">
        <v>2</v>
      </c>
      <c r="O141" s="443"/>
      <c r="P141" s="659">
        <v>1840</v>
      </c>
      <c r="Q141" s="518"/>
      <c r="R141" s="1874"/>
      <c r="S141" s="443" t="s">
        <v>3177</v>
      </c>
      <c r="T141" s="443"/>
      <c r="U141" s="443"/>
      <c r="V141" s="443"/>
      <c r="W141" s="352"/>
      <c r="X141" s="352"/>
      <c r="Y141" s="374"/>
      <c r="Z141" s="374"/>
      <c r="AA141" s="374"/>
      <c r="AB141" s="443"/>
      <c r="AC141" s="352"/>
      <c r="AD141" s="374"/>
      <c r="AE141" s="2614">
        <v>14.5</v>
      </c>
      <c r="AF141" s="374">
        <v>1</v>
      </c>
      <c r="AG141" s="1875" t="s">
        <v>122</v>
      </c>
      <c r="AK141" s="981"/>
    </row>
    <row r="142" spans="2:37">
      <c r="B142" s="138"/>
      <c r="C142" s="569" t="s">
        <v>2870</v>
      </c>
      <c r="D142" s="569" t="s">
        <v>2274</v>
      </c>
      <c r="E142" s="1578"/>
      <c r="F142" s="53">
        <v>910500187215</v>
      </c>
      <c r="G142" s="204">
        <v>8711559381145</v>
      </c>
      <c r="H142" s="42" t="s">
        <v>2545</v>
      </c>
      <c r="I142" s="269" t="s">
        <v>661</v>
      </c>
      <c r="J142" s="357"/>
      <c r="K142" s="348"/>
      <c r="L142" s="357"/>
      <c r="M142" s="348"/>
      <c r="N142" s="350">
        <v>2</v>
      </c>
      <c r="O142" s="357"/>
      <c r="P142" s="659">
        <v>300</v>
      </c>
      <c r="Q142" s="518"/>
      <c r="R142" s="1868"/>
      <c r="S142" s="357"/>
      <c r="T142" s="357"/>
      <c r="U142" s="357"/>
      <c r="V142" s="357"/>
      <c r="W142" s="351"/>
      <c r="X142" s="351"/>
      <c r="Y142" s="350"/>
      <c r="Z142" s="350"/>
      <c r="AA142" s="350"/>
      <c r="AB142" s="357"/>
      <c r="AC142" s="351"/>
      <c r="AD142" s="350"/>
      <c r="AE142" s="2615">
        <v>0.5</v>
      </c>
      <c r="AF142" s="350">
        <v>1</v>
      </c>
      <c r="AG142" s="1869" t="s">
        <v>122</v>
      </c>
      <c r="AK142" s="981"/>
    </row>
    <row r="143" spans="2:37">
      <c r="B143" s="138"/>
      <c r="C143" s="569" t="s">
        <v>2870</v>
      </c>
      <c r="D143" s="569" t="s">
        <v>2274</v>
      </c>
      <c r="E143" s="1578"/>
      <c r="F143" s="152">
        <v>910500187315</v>
      </c>
      <c r="G143" s="235">
        <v>8711559381169</v>
      </c>
      <c r="H143" s="42" t="s">
        <v>2546</v>
      </c>
      <c r="I143" s="269" t="s">
        <v>662</v>
      </c>
      <c r="J143" s="357"/>
      <c r="K143" s="348"/>
      <c r="L143" s="357"/>
      <c r="M143" s="348"/>
      <c r="N143" s="350">
        <v>2</v>
      </c>
      <c r="O143" s="357"/>
      <c r="P143" s="659">
        <v>300</v>
      </c>
      <c r="Q143" s="518"/>
      <c r="R143" s="1868"/>
      <c r="S143" s="357"/>
      <c r="T143" s="357"/>
      <c r="U143" s="357"/>
      <c r="V143" s="357"/>
      <c r="W143" s="351"/>
      <c r="X143" s="351"/>
      <c r="Y143" s="350"/>
      <c r="Z143" s="350"/>
      <c r="AA143" s="350"/>
      <c r="AB143" s="357"/>
      <c r="AC143" s="351"/>
      <c r="AD143" s="350"/>
      <c r="AE143" s="2615">
        <v>0.5</v>
      </c>
      <c r="AF143" s="350">
        <v>1</v>
      </c>
      <c r="AG143" s="1869" t="s">
        <v>122</v>
      </c>
      <c r="AK143" s="981"/>
    </row>
    <row r="144" spans="2:37">
      <c r="B144" s="138"/>
      <c r="C144" s="569" t="s">
        <v>2870</v>
      </c>
      <c r="D144" s="569" t="s">
        <v>2274</v>
      </c>
      <c r="E144" s="1578"/>
      <c r="F144" s="53">
        <v>910500187415</v>
      </c>
      <c r="G144" s="235">
        <v>8711559381183</v>
      </c>
      <c r="H144" s="205" t="s">
        <v>2547</v>
      </c>
      <c r="I144" s="269" t="s">
        <v>663</v>
      </c>
      <c r="J144" s="357"/>
      <c r="K144" s="348"/>
      <c r="L144" s="357"/>
      <c r="M144" s="348"/>
      <c r="N144" s="350">
        <v>2</v>
      </c>
      <c r="O144" s="357"/>
      <c r="P144" s="659">
        <v>187</v>
      </c>
      <c r="Q144" s="518"/>
      <c r="R144" s="1868"/>
      <c r="S144" s="357"/>
      <c r="T144" s="357"/>
      <c r="U144" s="357"/>
      <c r="V144" s="357"/>
      <c r="W144" s="351"/>
      <c r="X144" s="351"/>
      <c r="Y144" s="350"/>
      <c r="Z144" s="350"/>
      <c r="AA144" s="350"/>
      <c r="AB144" s="357"/>
      <c r="AC144" s="351"/>
      <c r="AD144" s="350"/>
      <c r="AE144" s="2615">
        <v>0.5</v>
      </c>
      <c r="AF144" s="350">
        <v>1</v>
      </c>
      <c r="AG144" s="1869" t="s">
        <v>122</v>
      </c>
      <c r="AK144" s="981"/>
    </row>
    <row r="145" spans="2:37">
      <c r="B145" s="139"/>
      <c r="C145" s="569" t="s">
        <v>2870</v>
      </c>
      <c r="D145" s="569" t="s">
        <v>2274</v>
      </c>
      <c r="E145" s="1578"/>
      <c r="F145" s="53">
        <v>910500187915</v>
      </c>
      <c r="G145" s="235">
        <v>8711559381282</v>
      </c>
      <c r="H145" s="42" t="s">
        <v>2548</v>
      </c>
      <c r="I145" s="269" t="s">
        <v>664</v>
      </c>
      <c r="J145" s="357"/>
      <c r="K145" s="348"/>
      <c r="L145" s="357"/>
      <c r="M145" s="348"/>
      <c r="N145" s="350">
        <v>2</v>
      </c>
      <c r="O145" s="357"/>
      <c r="P145" s="659">
        <v>810</v>
      </c>
      <c r="Q145" s="518"/>
      <c r="R145" s="1868"/>
      <c r="S145" s="357"/>
      <c r="T145" s="357"/>
      <c r="U145" s="357"/>
      <c r="V145" s="357"/>
      <c r="W145" s="351"/>
      <c r="X145" s="351"/>
      <c r="Y145" s="350"/>
      <c r="Z145" s="350"/>
      <c r="AA145" s="350"/>
      <c r="AB145" s="357"/>
      <c r="AC145" s="351"/>
      <c r="AD145" s="350"/>
      <c r="AE145" s="2615">
        <v>0.5</v>
      </c>
      <c r="AF145" s="350">
        <v>1</v>
      </c>
      <c r="AG145" s="1869" t="s">
        <v>122</v>
      </c>
      <c r="AK145" s="981"/>
    </row>
    <row r="146" spans="2:37">
      <c r="B146" s="138"/>
      <c r="C146" s="569" t="s">
        <v>2870</v>
      </c>
      <c r="D146" s="569" t="s">
        <v>2274</v>
      </c>
      <c r="E146" s="1578"/>
      <c r="F146" s="53">
        <v>910500187515</v>
      </c>
      <c r="G146" s="235">
        <v>8711559381206</v>
      </c>
      <c r="H146" s="205" t="s">
        <v>2549</v>
      </c>
      <c r="I146" s="269" t="s">
        <v>665</v>
      </c>
      <c r="J146" s="357"/>
      <c r="K146" s="348"/>
      <c r="L146" s="357"/>
      <c r="M146" s="348"/>
      <c r="N146" s="350">
        <v>2</v>
      </c>
      <c r="O146" s="357"/>
      <c r="P146" s="659">
        <v>1350</v>
      </c>
      <c r="Q146" s="518"/>
      <c r="R146" s="1868"/>
      <c r="S146" s="357"/>
      <c r="T146" s="357"/>
      <c r="U146" s="357"/>
      <c r="V146" s="357"/>
      <c r="W146" s="351"/>
      <c r="X146" s="351"/>
      <c r="Y146" s="350"/>
      <c r="Z146" s="350"/>
      <c r="AA146" s="350"/>
      <c r="AB146" s="357"/>
      <c r="AC146" s="351"/>
      <c r="AD146" s="350"/>
      <c r="AE146" s="2615">
        <v>0.5</v>
      </c>
      <c r="AF146" s="350">
        <v>1</v>
      </c>
      <c r="AG146" s="1869" t="s">
        <v>122</v>
      </c>
      <c r="AK146" s="981"/>
    </row>
    <row r="147" spans="2:37">
      <c r="B147" s="138"/>
      <c r="C147" s="569" t="s">
        <v>2870</v>
      </c>
      <c r="D147" s="569" t="s">
        <v>2274</v>
      </c>
      <c r="E147" s="1578"/>
      <c r="F147" s="53">
        <v>910500188015</v>
      </c>
      <c r="G147" s="204">
        <v>8711559381305</v>
      </c>
      <c r="H147" s="205" t="s">
        <v>2550</v>
      </c>
      <c r="I147" s="54" t="s">
        <v>666</v>
      </c>
      <c r="J147" s="446"/>
      <c r="K147" s="447"/>
      <c r="L147" s="446"/>
      <c r="M147" s="447"/>
      <c r="N147" s="350">
        <v>2</v>
      </c>
      <c r="O147" s="446"/>
      <c r="P147" s="659">
        <v>990</v>
      </c>
      <c r="Q147" s="518"/>
      <c r="R147" s="1907"/>
      <c r="S147" s="446"/>
      <c r="T147" s="446"/>
      <c r="U147" s="446"/>
      <c r="V147" s="446"/>
      <c r="W147" s="581"/>
      <c r="X147" s="581"/>
      <c r="Y147" s="465"/>
      <c r="Z147" s="465"/>
      <c r="AA147" s="465"/>
      <c r="AB147" s="446"/>
      <c r="AC147" s="351"/>
      <c r="AD147" s="465"/>
      <c r="AE147" s="2615">
        <v>0.5</v>
      </c>
      <c r="AF147" s="465">
        <v>1</v>
      </c>
      <c r="AG147" s="1908" t="s">
        <v>122</v>
      </c>
      <c r="AK147" s="981"/>
    </row>
    <row r="148" spans="2:37">
      <c r="B148" s="138"/>
      <c r="C148" s="569" t="s">
        <v>2870</v>
      </c>
      <c r="D148" s="569" t="s">
        <v>2274</v>
      </c>
      <c r="E148" s="1578"/>
      <c r="F148" s="53">
        <v>910500188115</v>
      </c>
      <c r="G148" s="204">
        <v>8711559381329</v>
      </c>
      <c r="H148" s="205" t="s">
        <v>2551</v>
      </c>
      <c r="I148" s="54" t="s">
        <v>667</v>
      </c>
      <c r="J148" s="357"/>
      <c r="K148" s="348"/>
      <c r="L148" s="357"/>
      <c r="M148" s="348"/>
      <c r="N148" s="350">
        <v>2</v>
      </c>
      <c r="O148" s="357"/>
      <c r="P148" s="659">
        <v>990</v>
      </c>
      <c r="Q148" s="518"/>
      <c r="R148" s="1868"/>
      <c r="S148" s="357"/>
      <c r="T148" s="357"/>
      <c r="U148" s="357"/>
      <c r="V148" s="357"/>
      <c r="W148" s="351"/>
      <c r="X148" s="351"/>
      <c r="Y148" s="350"/>
      <c r="Z148" s="350"/>
      <c r="AA148" s="350"/>
      <c r="AB148" s="357"/>
      <c r="AC148" s="351"/>
      <c r="AD148" s="350"/>
      <c r="AE148" s="2615">
        <v>0.5</v>
      </c>
      <c r="AF148" s="350">
        <v>1</v>
      </c>
      <c r="AG148" s="1869" t="s">
        <v>122</v>
      </c>
      <c r="AK148" s="981"/>
    </row>
    <row r="149" spans="2:37">
      <c r="B149" s="138"/>
      <c r="C149" s="569" t="s">
        <v>2870</v>
      </c>
      <c r="D149" s="569" t="s">
        <v>2274</v>
      </c>
      <c r="E149" s="1578"/>
      <c r="F149" s="77">
        <v>910930009718</v>
      </c>
      <c r="G149" s="244">
        <v>8711559149868</v>
      </c>
      <c r="H149" s="233" t="s">
        <v>2552</v>
      </c>
      <c r="I149" s="271" t="s">
        <v>668</v>
      </c>
      <c r="J149" s="444"/>
      <c r="K149" s="437"/>
      <c r="L149" s="444"/>
      <c r="M149" s="437"/>
      <c r="N149" s="374">
        <v>2</v>
      </c>
      <c r="O149" s="444"/>
      <c r="P149" s="659">
        <v>110</v>
      </c>
      <c r="Q149" s="518"/>
      <c r="R149" s="1909"/>
      <c r="S149" s="444"/>
      <c r="T149" s="444"/>
      <c r="U149" s="444"/>
      <c r="V149" s="444"/>
      <c r="W149" s="2439"/>
      <c r="X149" s="2439"/>
      <c r="Y149" s="406"/>
      <c r="Z149" s="406"/>
      <c r="AA149" s="406"/>
      <c r="AB149" s="444"/>
      <c r="AC149" s="352"/>
      <c r="AD149" s="406"/>
      <c r="AE149" s="2614">
        <v>0</v>
      </c>
      <c r="AF149" s="406">
        <v>1</v>
      </c>
      <c r="AG149" s="1910" t="s">
        <v>122</v>
      </c>
      <c r="AK149" s="981"/>
    </row>
    <row r="150" spans="2:37">
      <c r="B150" s="138"/>
      <c r="C150" s="569"/>
      <c r="D150" s="569"/>
      <c r="E150" s="1578"/>
      <c r="F150" s="53">
        <v>910503910237</v>
      </c>
      <c r="G150" s="204">
        <v>8718696067130</v>
      </c>
      <c r="H150" s="205" t="s">
        <v>2553</v>
      </c>
      <c r="I150" s="269" t="s">
        <v>669</v>
      </c>
      <c r="J150" s="446"/>
      <c r="K150" s="447"/>
      <c r="L150" s="446"/>
      <c r="M150" s="447"/>
      <c r="N150" s="350">
        <v>2</v>
      </c>
      <c r="O150" s="446"/>
      <c r="P150" s="659">
        <v>90</v>
      </c>
      <c r="Q150" s="518"/>
      <c r="R150" s="1907"/>
      <c r="S150" s="446"/>
      <c r="T150" s="446"/>
      <c r="U150" s="446"/>
      <c r="V150" s="446"/>
      <c r="W150" s="581"/>
      <c r="X150" s="581"/>
      <c r="Y150" s="465"/>
      <c r="Z150" s="465"/>
      <c r="AA150" s="465"/>
      <c r="AB150" s="446"/>
      <c r="AC150" s="351"/>
      <c r="AD150" s="465"/>
      <c r="AE150" s="2615">
        <v>0</v>
      </c>
      <c r="AF150" s="465">
        <v>1</v>
      </c>
      <c r="AG150" s="1908" t="s">
        <v>122</v>
      </c>
      <c r="AK150" s="981"/>
    </row>
    <row r="151" spans="2:37">
      <c r="B151" s="138"/>
      <c r="C151" s="569" t="s">
        <v>2870</v>
      </c>
      <c r="D151" s="569" t="s">
        <v>2274</v>
      </c>
      <c r="E151" s="1578"/>
      <c r="F151" s="2871">
        <v>910930009818</v>
      </c>
      <c r="G151" s="234">
        <v>8711559149875</v>
      </c>
      <c r="H151" s="257" t="s">
        <v>2554</v>
      </c>
      <c r="I151" s="209" t="s">
        <v>670</v>
      </c>
      <c r="J151" s="446"/>
      <c r="K151" s="447"/>
      <c r="L151" s="446"/>
      <c r="M151" s="447"/>
      <c r="N151" s="465">
        <v>2</v>
      </c>
      <c r="O151" s="446"/>
      <c r="P151" s="659">
        <v>125</v>
      </c>
      <c r="Q151" s="518"/>
      <c r="R151" s="1907"/>
      <c r="S151" s="446"/>
      <c r="T151" s="446"/>
      <c r="U151" s="446"/>
      <c r="V151" s="446"/>
      <c r="W151" s="581"/>
      <c r="X151" s="581"/>
      <c r="Y151" s="465"/>
      <c r="Z151" s="465"/>
      <c r="AA151" s="465"/>
      <c r="AB151" s="446"/>
      <c r="AC151" s="581"/>
      <c r="AD151" s="465"/>
      <c r="AE151" s="2618">
        <v>0</v>
      </c>
      <c r="AF151" s="465">
        <v>1</v>
      </c>
      <c r="AG151" s="1908" t="s">
        <v>122</v>
      </c>
      <c r="AK151" s="981"/>
    </row>
    <row r="152" spans="2:37">
      <c r="B152" s="138"/>
      <c r="C152" s="569"/>
      <c r="D152" s="569"/>
      <c r="E152" s="1578"/>
      <c r="F152" s="2871">
        <v>910503910274</v>
      </c>
      <c r="G152" s="234">
        <v>8718696074602</v>
      </c>
      <c r="H152" s="257" t="s">
        <v>2555</v>
      </c>
      <c r="I152" s="54" t="s">
        <v>2556</v>
      </c>
      <c r="J152" s="446"/>
      <c r="K152" s="447"/>
      <c r="L152" s="446"/>
      <c r="M152" s="447"/>
      <c r="N152" s="350">
        <v>2</v>
      </c>
      <c r="O152" s="446"/>
      <c r="P152" s="659">
        <v>220</v>
      </c>
      <c r="Q152" s="518"/>
      <c r="R152" s="1907"/>
      <c r="S152" s="446"/>
      <c r="T152" s="446"/>
      <c r="U152" s="446"/>
      <c r="V152" s="446"/>
      <c r="W152" s="581"/>
      <c r="X152" s="581"/>
      <c r="Y152" s="465"/>
      <c r="Z152" s="465"/>
      <c r="AA152" s="465"/>
      <c r="AB152" s="446"/>
      <c r="AC152" s="351"/>
      <c r="AD152" s="465"/>
      <c r="AE152" s="2615">
        <v>0</v>
      </c>
      <c r="AF152" s="465">
        <v>1</v>
      </c>
      <c r="AG152" s="1908" t="s">
        <v>122</v>
      </c>
      <c r="AK152" s="981"/>
    </row>
    <row r="153" spans="2:37">
      <c r="B153" s="138"/>
      <c r="C153" s="855" t="s">
        <v>2870</v>
      </c>
      <c r="D153" s="855" t="s">
        <v>2274</v>
      </c>
      <c r="E153" s="1599"/>
      <c r="F153" s="55">
        <v>910930000818</v>
      </c>
      <c r="G153" s="236">
        <v>8711559147154</v>
      </c>
      <c r="H153" s="57" t="s">
        <v>2557</v>
      </c>
      <c r="I153" s="56" t="s">
        <v>671</v>
      </c>
      <c r="J153" s="442"/>
      <c r="K153" s="439"/>
      <c r="L153" s="442"/>
      <c r="M153" s="439"/>
      <c r="N153" s="438">
        <v>2</v>
      </c>
      <c r="O153" s="442"/>
      <c r="P153" s="656">
        <v>660</v>
      </c>
      <c r="Q153" s="518"/>
      <c r="R153" s="1884"/>
      <c r="S153" s="442"/>
      <c r="T153" s="442"/>
      <c r="U153" s="442"/>
      <c r="V153" s="442"/>
      <c r="W153" s="466"/>
      <c r="X153" s="466"/>
      <c r="Y153" s="438"/>
      <c r="Z153" s="438"/>
      <c r="AA153" s="438"/>
      <c r="AB153" s="442"/>
      <c r="AC153" s="466"/>
      <c r="AD153" s="438"/>
      <c r="AE153" s="2616">
        <v>0.5</v>
      </c>
      <c r="AF153" s="438">
        <v>1</v>
      </c>
      <c r="AG153" s="1885" t="s">
        <v>122</v>
      </c>
      <c r="AK153" s="981"/>
    </row>
    <row r="154" spans="2:37">
      <c r="B154" s="138"/>
      <c r="C154" s="853" t="s">
        <v>2870</v>
      </c>
      <c r="D154" s="853" t="s">
        <v>2274</v>
      </c>
      <c r="E154" s="1606"/>
      <c r="F154" s="2872">
        <v>910930009918</v>
      </c>
      <c r="G154" s="622">
        <v>8711559149882</v>
      </c>
      <c r="H154" s="623" t="s">
        <v>2558</v>
      </c>
      <c r="I154" s="624" t="s">
        <v>672</v>
      </c>
      <c r="J154" s="611"/>
      <c r="K154" s="625"/>
      <c r="L154" s="611"/>
      <c r="M154" s="625"/>
      <c r="N154" s="467">
        <v>2</v>
      </c>
      <c r="O154" s="611"/>
      <c r="P154" s="658">
        <v>230</v>
      </c>
      <c r="Q154" s="518"/>
      <c r="R154" s="1911"/>
      <c r="S154" s="611"/>
      <c r="T154" s="611"/>
      <c r="U154" s="611"/>
      <c r="V154" s="611"/>
      <c r="W154" s="2440"/>
      <c r="X154" s="2440"/>
      <c r="Y154" s="467"/>
      <c r="Z154" s="467"/>
      <c r="AA154" s="467"/>
      <c r="AB154" s="611"/>
      <c r="AC154" s="2440"/>
      <c r="AD154" s="467"/>
      <c r="AE154" s="2628">
        <v>0</v>
      </c>
      <c r="AF154" s="467">
        <v>1</v>
      </c>
      <c r="AG154" s="1912" t="s">
        <v>122</v>
      </c>
      <c r="AK154" s="981"/>
    </row>
    <row r="155" spans="2:37">
      <c r="B155" s="138"/>
      <c r="C155" s="569"/>
      <c r="D155" s="569"/>
      <c r="E155" s="1578"/>
      <c r="F155" s="53">
        <v>910503910242</v>
      </c>
      <c r="G155" s="204">
        <v>8718696074329</v>
      </c>
      <c r="H155" s="205" t="s">
        <v>2559</v>
      </c>
      <c r="I155" s="54" t="s">
        <v>673</v>
      </c>
      <c r="J155" s="357"/>
      <c r="K155" s="348"/>
      <c r="L155" s="357"/>
      <c r="M155" s="348"/>
      <c r="N155" s="350">
        <v>2</v>
      </c>
      <c r="O155" s="357"/>
      <c r="P155" s="656">
        <v>355</v>
      </c>
      <c r="Q155" s="518"/>
      <c r="R155" s="1868"/>
      <c r="S155" s="357"/>
      <c r="T155" s="357"/>
      <c r="U155" s="357"/>
      <c r="V155" s="357"/>
      <c r="W155" s="351"/>
      <c r="X155" s="351"/>
      <c r="Y155" s="350"/>
      <c r="Z155" s="350"/>
      <c r="AA155" s="350"/>
      <c r="AB155" s="357"/>
      <c r="AC155" s="351"/>
      <c r="AD155" s="350"/>
      <c r="AE155" s="2615">
        <v>0</v>
      </c>
      <c r="AF155" s="350">
        <v>1</v>
      </c>
      <c r="AG155" s="1869" t="s">
        <v>122</v>
      </c>
      <c r="AK155" s="981"/>
    </row>
    <row r="156" spans="2:37">
      <c r="B156" s="626"/>
      <c r="C156" s="855"/>
      <c r="D156" s="855"/>
      <c r="E156" s="1599"/>
      <c r="F156" s="55">
        <v>910503910243</v>
      </c>
      <c r="G156" s="236">
        <v>8718696067857</v>
      </c>
      <c r="H156" s="57" t="s">
        <v>2560</v>
      </c>
      <c r="I156" s="56" t="s">
        <v>674</v>
      </c>
      <c r="J156" s="442"/>
      <c r="K156" s="439"/>
      <c r="L156" s="442"/>
      <c r="M156" s="439"/>
      <c r="N156" s="438">
        <v>2</v>
      </c>
      <c r="O156" s="442"/>
      <c r="P156" s="657">
        <v>465</v>
      </c>
      <c r="Q156" s="518"/>
      <c r="R156" s="1884"/>
      <c r="S156" s="442"/>
      <c r="T156" s="442"/>
      <c r="U156" s="442"/>
      <c r="V156" s="442"/>
      <c r="W156" s="466"/>
      <c r="X156" s="466"/>
      <c r="Y156" s="438"/>
      <c r="Z156" s="438"/>
      <c r="AA156" s="438"/>
      <c r="AB156" s="442"/>
      <c r="AC156" s="466"/>
      <c r="AD156" s="438"/>
      <c r="AE156" s="2616">
        <v>0</v>
      </c>
      <c r="AF156" s="438">
        <v>1</v>
      </c>
      <c r="AG156" s="1885" t="s">
        <v>122</v>
      </c>
      <c r="AK156" s="981"/>
    </row>
    <row r="157" spans="2:37" ht="14.5" customHeight="1">
      <c r="B157" s="97"/>
      <c r="F157" s="2773" t="s">
        <v>675</v>
      </c>
      <c r="G157" s="627"/>
      <c r="H157" s="98"/>
      <c r="I157" s="99"/>
      <c r="J157" s="360"/>
      <c r="K157" s="356"/>
      <c r="L157" s="360"/>
      <c r="M157" s="356"/>
      <c r="N157" s="407"/>
      <c r="O157" s="360"/>
      <c r="P157" s="34"/>
      <c r="Q157" s="518"/>
      <c r="R157" s="360"/>
      <c r="S157" s="360"/>
      <c r="T157" s="360"/>
      <c r="U157" s="360"/>
      <c r="V157" s="360"/>
      <c r="W157" s="360"/>
      <c r="X157" s="360"/>
      <c r="Y157" s="407"/>
      <c r="Z157" s="407"/>
      <c r="AA157" s="407"/>
      <c r="AB157" s="360"/>
      <c r="AC157" s="355"/>
      <c r="AD157" s="407"/>
      <c r="AE157" s="407"/>
      <c r="AF157" s="360"/>
      <c r="AG157" s="360"/>
      <c r="AK157" s="981"/>
    </row>
    <row r="158" spans="2:37" ht="14.5" customHeight="1">
      <c r="B158" s="126"/>
      <c r="F158" s="96"/>
      <c r="G158" s="2"/>
      <c r="H158" s="96"/>
      <c r="I158" s="97"/>
      <c r="J158" s="349"/>
      <c r="K158" s="356"/>
      <c r="L158" s="349"/>
      <c r="M158" s="356"/>
      <c r="N158" s="407"/>
      <c r="O158" s="349"/>
      <c r="P158" s="34"/>
      <c r="Q158" s="518"/>
      <c r="R158" s="349"/>
      <c r="S158" s="349"/>
      <c r="T158" s="349"/>
      <c r="U158" s="349"/>
      <c r="V158" s="349"/>
      <c r="W158" s="349"/>
      <c r="X158" s="349"/>
      <c r="Y158" s="407"/>
      <c r="Z158" s="407"/>
      <c r="AA158" s="407"/>
      <c r="AB158" s="349"/>
      <c r="AC158" s="355"/>
      <c r="AD158" s="407"/>
      <c r="AE158" s="407"/>
      <c r="AF158" s="349"/>
      <c r="AG158" s="349"/>
      <c r="AK158" s="981"/>
    </row>
    <row r="159" spans="2:37" ht="14.5" customHeight="1">
      <c r="B159" s="97"/>
      <c r="F159" s="96"/>
      <c r="G159" s="627"/>
      <c r="H159" s="98"/>
      <c r="I159" s="99"/>
      <c r="J159" s="360"/>
      <c r="K159" s="356"/>
      <c r="L159" s="360"/>
      <c r="M159" s="356"/>
      <c r="N159" s="407"/>
      <c r="O159" s="360"/>
      <c r="P159" s="34"/>
      <c r="Q159" s="518"/>
      <c r="R159" s="360"/>
      <c r="S159" s="360"/>
      <c r="T159" s="360"/>
      <c r="U159" s="360"/>
      <c r="V159" s="360"/>
      <c r="W159" s="360"/>
      <c r="X159" s="360"/>
      <c r="Y159" s="407"/>
      <c r="Z159" s="407"/>
      <c r="AA159" s="407"/>
      <c r="AB159" s="360"/>
      <c r="AC159" s="355"/>
      <c r="AD159" s="407"/>
      <c r="AE159" s="407"/>
      <c r="AF159" s="360"/>
      <c r="AG159" s="360"/>
      <c r="AK159" s="981"/>
    </row>
    <row r="160" spans="2:37" ht="14.5" customHeight="1">
      <c r="B160" s="97"/>
      <c r="F160" s="96"/>
      <c r="G160" s="627"/>
      <c r="H160" s="98"/>
      <c r="I160" s="99"/>
      <c r="J160" s="360"/>
      <c r="K160" s="356"/>
      <c r="L160" s="360"/>
      <c r="M160" s="356"/>
      <c r="N160" s="407"/>
      <c r="O160" s="360"/>
      <c r="P160" s="34"/>
      <c r="Q160" s="518"/>
      <c r="R160" s="360"/>
      <c r="S160" s="360"/>
      <c r="T160" s="360"/>
      <c r="U160" s="360"/>
      <c r="V160" s="360"/>
      <c r="W160" s="360"/>
      <c r="X160" s="360"/>
      <c r="Y160" s="407"/>
      <c r="Z160" s="407"/>
      <c r="AA160" s="407"/>
      <c r="AB160" s="360"/>
      <c r="AC160" s="355"/>
      <c r="AD160" s="407"/>
      <c r="AE160" s="407"/>
      <c r="AF160" s="360"/>
      <c r="AG160" s="360"/>
      <c r="AK160" s="981"/>
    </row>
    <row r="161" spans="2:37" s="1600" customFormat="1" ht="15" customHeight="1">
      <c r="B161" s="1638" t="s">
        <v>188</v>
      </c>
      <c r="J161" s="1818"/>
      <c r="K161" s="1818"/>
      <c r="L161" s="1818"/>
      <c r="M161" s="1818"/>
      <c r="N161" s="1818"/>
      <c r="O161" s="1818"/>
      <c r="P161" s="34"/>
      <c r="R161" s="1818"/>
      <c r="S161" s="1818"/>
      <c r="T161" s="1818"/>
      <c r="U161" s="1818"/>
      <c r="V161" s="1818"/>
      <c r="W161" s="1818"/>
      <c r="X161" s="1818"/>
      <c r="Y161" s="2310"/>
      <c r="Z161" s="2310"/>
      <c r="AA161" s="2310"/>
      <c r="AB161" s="1818"/>
      <c r="AC161" s="3259"/>
      <c r="AD161" s="2310"/>
      <c r="AE161" s="1818"/>
      <c r="AF161" s="1818"/>
      <c r="AG161" s="1818"/>
      <c r="AI161"/>
      <c r="AJ161"/>
      <c r="AK161" s="981"/>
    </row>
    <row r="162" spans="2:37">
      <c r="B162" s="877" t="s">
        <v>676</v>
      </c>
      <c r="C162" s="1576" t="s">
        <v>2870</v>
      </c>
      <c r="D162" s="1576" t="s">
        <v>2274</v>
      </c>
      <c r="E162" s="1577" t="s">
        <v>2873</v>
      </c>
      <c r="F162" s="43">
        <v>911401877685</v>
      </c>
      <c r="G162" s="806">
        <v>8720169517219</v>
      </c>
      <c r="H162" s="1607" t="s">
        <v>677</v>
      </c>
      <c r="I162" s="1608" t="s">
        <v>678</v>
      </c>
      <c r="J162" s="336">
        <v>28</v>
      </c>
      <c r="K162" s="1131">
        <v>3400</v>
      </c>
      <c r="L162" s="336" t="s">
        <v>53</v>
      </c>
      <c r="M162" s="280">
        <v>75000</v>
      </c>
      <c r="N162" s="279">
        <v>5</v>
      </c>
      <c r="O162" s="336"/>
      <c r="P162" s="1404">
        <v>1800</v>
      </c>
      <c r="Q162" s="518"/>
      <c r="R162" s="1878" t="s">
        <v>62</v>
      </c>
      <c r="S162" s="336" t="s">
        <v>3180</v>
      </c>
      <c r="T162" s="336" t="s">
        <v>3132</v>
      </c>
      <c r="U162" s="336"/>
      <c r="V162" s="336" t="s">
        <v>131</v>
      </c>
      <c r="W162" s="305" t="s">
        <v>210</v>
      </c>
      <c r="X162" s="305">
        <v>121</v>
      </c>
      <c r="Y162" s="279">
        <v>595</v>
      </c>
      <c r="Z162" s="279">
        <v>595</v>
      </c>
      <c r="AA162" s="279">
        <v>65</v>
      </c>
      <c r="AB162" s="336" t="s">
        <v>143</v>
      </c>
      <c r="AC162" s="305" t="s">
        <v>3227</v>
      </c>
      <c r="AD162" s="279"/>
      <c r="AE162" s="2626">
        <v>14.5</v>
      </c>
      <c r="AF162" s="279">
        <v>1</v>
      </c>
      <c r="AG162" s="1879" t="s">
        <v>122</v>
      </c>
      <c r="AK162" s="981"/>
    </row>
    <row r="163" spans="2:37">
      <c r="B163" s="878"/>
      <c r="C163" s="569" t="s">
        <v>2870</v>
      </c>
      <c r="D163" s="569" t="s">
        <v>2274</v>
      </c>
      <c r="E163" s="1578" t="s">
        <v>2873</v>
      </c>
      <c r="F163" s="2870">
        <v>911401562943</v>
      </c>
      <c r="G163" s="116">
        <v>8720169734166</v>
      </c>
      <c r="H163" s="820" t="s">
        <v>679</v>
      </c>
      <c r="I163" s="54" t="s">
        <v>680</v>
      </c>
      <c r="J163" s="357"/>
      <c r="K163" s="1127"/>
      <c r="L163" s="357"/>
      <c r="M163" s="348"/>
      <c r="N163" s="350">
        <v>5</v>
      </c>
      <c r="O163" s="357"/>
      <c r="P163" s="1401">
        <v>1350</v>
      </c>
      <c r="Q163" s="518"/>
      <c r="R163" s="1868"/>
      <c r="S163" s="357" t="s">
        <v>113</v>
      </c>
      <c r="T163" s="357"/>
      <c r="U163" s="357"/>
      <c r="V163" s="357"/>
      <c r="W163" s="351" t="s">
        <v>210</v>
      </c>
      <c r="X163" s="351"/>
      <c r="Y163" s="350">
        <v>94</v>
      </c>
      <c r="Z163" s="350">
        <v>94</v>
      </c>
      <c r="AA163" s="350">
        <v>48</v>
      </c>
      <c r="AB163" s="357"/>
      <c r="AC163" s="351"/>
      <c r="AD163" s="350"/>
      <c r="AE163" s="2615">
        <v>0.5</v>
      </c>
      <c r="AF163" s="350">
        <v>1</v>
      </c>
      <c r="AG163" s="1869" t="s">
        <v>122</v>
      </c>
      <c r="AK163" s="981"/>
    </row>
    <row r="164" spans="2:37">
      <c r="B164" s="136"/>
      <c r="C164" s="569" t="s">
        <v>2870</v>
      </c>
      <c r="D164" s="569" t="s">
        <v>2274</v>
      </c>
      <c r="E164" s="1578" t="s">
        <v>2873</v>
      </c>
      <c r="F164" s="2870">
        <v>911401562743</v>
      </c>
      <c r="G164" s="116">
        <v>8720169732896</v>
      </c>
      <c r="H164" s="820" t="s">
        <v>681</v>
      </c>
      <c r="I164" s="42" t="s">
        <v>682</v>
      </c>
      <c r="J164" s="357"/>
      <c r="K164" s="1127"/>
      <c r="L164" s="334"/>
      <c r="M164" s="348"/>
      <c r="N164" s="350">
        <v>5</v>
      </c>
      <c r="O164" s="334"/>
      <c r="P164" s="1401">
        <v>1000</v>
      </c>
      <c r="Q164" s="518"/>
      <c r="R164" s="1870"/>
      <c r="S164" s="334" t="s">
        <v>113</v>
      </c>
      <c r="T164" s="334"/>
      <c r="U164" s="334"/>
      <c r="V164" s="334"/>
      <c r="W164" s="301"/>
      <c r="X164" s="301"/>
      <c r="Y164" s="281">
        <v>46</v>
      </c>
      <c r="Z164" s="281">
        <v>174</v>
      </c>
      <c r="AA164" s="281">
        <v>23.5</v>
      </c>
      <c r="AB164" s="334"/>
      <c r="AC164" s="351"/>
      <c r="AD164" s="281"/>
      <c r="AE164" s="2615">
        <v>0.5</v>
      </c>
      <c r="AF164" s="281">
        <v>1</v>
      </c>
      <c r="AG164" s="1871" t="s">
        <v>122</v>
      </c>
      <c r="AK164" s="981"/>
    </row>
    <row r="165" spans="2:37">
      <c r="B165" s="137"/>
      <c r="C165" s="855" t="s">
        <v>2870</v>
      </c>
      <c r="D165" s="855" t="s">
        <v>2274</v>
      </c>
      <c r="E165" s="1599" t="s">
        <v>2873</v>
      </c>
      <c r="F165" s="61">
        <v>911401562843</v>
      </c>
      <c r="G165" s="508">
        <v>8720169732902</v>
      </c>
      <c r="H165" s="850" t="s">
        <v>683</v>
      </c>
      <c r="I165" s="56" t="s">
        <v>684</v>
      </c>
      <c r="J165" s="442"/>
      <c r="K165" s="1129"/>
      <c r="L165" s="442"/>
      <c r="M165" s="439"/>
      <c r="N165" s="438">
        <v>5</v>
      </c>
      <c r="O165" s="442"/>
      <c r="P165" s="1403">
        <v>1400</v>
      </c>
      <c r="Q165" s="518"/>
      <c r="R165" s="1884"/>
      <c r="S165" s="442" t="s">
        <v>580</v>
      </c>
      <c r="T165" s="442"/>
      <c r="U165" s="442"/>
      <c r="V165" s="442"/>
      <c r="W165" s="466"/>
      <c r="X165" s="466"/>
      <c r="Y165" s="438">
        <v>86</v>
      </c>
      <c r="Z165" s="438">
        <v>88</v>
      </c>
      <c r="AA165" s="438">
        <v>14.5</v>
      </c>
      <c r="AB165" s="442"/>
      <c r="AC165" s="466"/>
      <c r="AD165" s="438"/>
      <c r="AE165" s="2616">
        <v>0.5</v>
      </c>
      <c r="AF165" s="438">
        <v>1</v>
      </c>
      <c r="AG165" s="1885" t="s">
        <v>122</v>
      </c>
      <c r="AK165" s="981"/>
    </row>
    <row r="166" spans="2:37">
      <c r="B166" s="531" t="s">
        <v>88</v>
      </c>
      <c r="C166" s="569" t="s">
        <v>2870</v>
      </c>
      <c r="D166" s="569" t="s">
        <v>2274</v>
      </c>
      <c r="E166" s="1578" t="s">
        <v>2873</v>
      </c>
      <c r="F166" s="154">
        <v>911401875685</v>
      </c>
      <c r="G166" s="733">
        <v>8720169516564</v>
      </c>
      <c r="H166" s="42" t="s">
        <v>266</v>
      </c>
      <c r="I166" s="233" t="s">
        <v>686</v>
      </c>
      <c r="J166" s="881">
        <v>28</v>
      </c>
      <c r="K166" s="1151">
        <v>3400</v>
      </c>
      <c r="L166" s="873" t="s">
        <v>75</v>
      </c>
      <c r="M166" s="331">
        <v>75000</v>
      </c>
      <c r="N166" s="292">
        <v>5</v>
      </c>
      <c r="O166" s="873"/>
      <c r="P166" s="1401">
        <v>1000</v>
      </c>
      <c r="Q166" s="518"/>
      <c r="R166" s="1913" t="s">
        <v>54</v>
      </c>
      <c r="S166" s="873" t="s">
        <v>3180</v>
      </c>
      <c r="T166" s="873" t="s">
        <v>3132</v>
      </c>
      <c r="U166" s="873"/>
      <c r="V166" s="873" t="s">
        <v>161</v>
      </c>
      <c r="W166" s="1011" t="s">
        <v>210</v>
      </c>
      <c r="X166" s="1011">
        <v>121</v>
      </c>
      <c r="Y166" s="2311">
        <v>595</v>
      </c>
      <c r="Z166" s="2311">
        <v>595</v>
      </c>
      <c r="AA166" s="2311">
        <v>59</v>
      </c>
      <c r="AB166" s="873" t="s">
        <v>122</v>
      </c>
      <c r="AC166" s="293" t="s">
        <v>3227</v>
      </c>
      <c r="AD166" s="2311"/>
      <c r="AE166" s="2624">
        <v>14.5</v>
      </c>
      <c r="AF166" s="2311">
        <v>1</v>
      </c>
      <c r="AG166" s="1914" t="s">
        <v>122</v>
      </c>
      <c r="AK166" s="981"/>
    </row>
    <row r="167" spans="2:37">
      <c r="B167" s="541"/>
      <c r="C167" s="569" t="s">
        <v>2870</v>
      </c>
      <c r="D167" s="569" t="s">
        <v>2274</v>
      </c>
      <c r="E167" s="1578" t="s">
        <v>2873</v>
      </c>
      <c r="F167" s="155">
        <v>911401875385</v>
      </c>
      <c r="G167" s="618">
        <v>8720169516533</v>
      </c>
      <c r="H167" s="42" t="s">
        <v>273</v>
      </c>
      <c r="I167" s="233" t="s">
        <v>685</v>
      </c>
      <c r="J167" s="880">
        <v>28</v>
      </c>
      <c r="K167" s="1153">
        <v>3400</v>
      </c>
      <c r="L167" s="874" t="s">
        <v>75</v>
      </c>
      <c r="M167" s="314">
        <v>75000</v>
      </c>
      <c r="N167" s="281">
        <v>5</v>
      </c>
      <c r="O167" s="874"/>
      <c r="P167" s="1401">
        <v>1300</v>
      </c>
      <c r="Q167" s="518"/>
      <c r="R167" s="1915" t="s">
        <v>54</v>
      </c>
      <c r="S167" s="874" t="s">
        <v>3180</v>
      </c>
      <c r="T167" s="874" t="s">
        <v>3132</v>
      </c>
      <c r="U167" s="874"/>
      <c r="V167" s="874" t="s">
        <v>161</v>
      </c>
      <c r="W167" s="2441" t="s">
        <v>210</v>
      </c>
      <c r="X167" s="2441">
        <v>121</v>
      </c>
      <c r="Y167" s="2312">
        <v>595</v>
      </c>
      <c r="Z167" s="2312">
        <v>595</v>
      </c>
      <c r="AA167" s="2312">
        <v>60</v>
      </c>
      <c r="AB167" s="874" t="s">
        <v>122</v>
      </c>
      <c r="AC167" s="301" t="s">
        <v>3227</v>
      </c>
      <c r="AD167" s="2312"/>
      <c r="AE167" s="2627">
        <v>14.5</v>
      </c>
      <c r="AF167" s="2312">
        <v>1</v>
      </c>
      <c r="AG167" s="1916" t="s">
        <v>122</v>
      </c>
      <c r="AK167" s="981"/>
    </row>
    <row r="168" spans="2:37">
      <c r="B168" s="541"/>
      <c r="C168" s="569" t="s">
        <v>2870</v>
      </c>
      <c r="D168" s="569" t="s">
        <v>2274</v>
      </c>
      <c r="E168" s="1578" t="s">
        <v>2873</v>
      </c>
      <c r="F168" s="154">
        <v>911401875585</v>
      </c>
      <c r="G168" s="733">
        <v>8720169516557</v>
      </c>
      <c r="H168" s="63" t="s">
        <v>91</v>
      </c>
      <c r="I168" s="233" t="s">
        <v>92</v>
      </c>
      <c r="J168" s="881">
        <v>28</v>
      </c>
      <c r="K168" s="1152">
        <v>3400</v>
      </c>
      <c r="L168" s="873" t="s">
        <v>53</v>
      </c>
      <c r="M168" s="331">
        <v>75000</v>
      </c>
      <c r="N168" s="292">
        <v>5</v>
      </c>
      <c r="O168" s="873"/>
      <c r="P168" s="659">
        <v>1150</v>
      </c>
      <c r="Q168" s="518"/>
      <c r="R168" s="1913" t="s">
        <v>62</v>
      </c>
      <c r="S168" s="873" t="s">
        <v>3180</v>
      </c>
      <c r="T168" s="873" t="s">
        <v>3132</v>
      </c>
      <c r="U168" s="873"/>
      <c r="V168" s="873" t="s">
        <v>131</v>
      </c>
      <c r="W168" s="1011" t="s">
        <v>210</v>
      </c>
      <c r="X168" s="1011">
        <v>121</v>
      </c>
      <c r="Y168" s="2311">
        <v>595</v>
      </c>
      <c r="Z168" s="2311">
        <v>595</v>
      </c>
      <c r="AA168" s="2311">
        <v>59</v>
      </c>
      <c r="AB168" s="873" t="s">
        <v>122</v>
      </c>
      <c r="AC168" s="293" t="s">
        <v>3227</v>
      </c>
      <c r="AD168" s="2311"/>
      <c r="AE168" s="2624">
        <v>14.5</v>
      </c>
      <c r="AF168" s="2311">
        <v>1</v>
      </c>
      <c r="AG168" s="1914" t="s">
        <v>122</v>
      </c>
      <c r="AK168" s="981"/>
    </row>
    <row r="169" spans="2:37">
      <c r="B169" s="541"/>
      <c r="C169" s="569" t="s">
        <v>2870</v>
      </c>
      <c r="D169" s="569" t="s">
        <v>2274</v>
      </c>
      <c r="E169" s="1578" t="s">
        <v>2873</v>
      </c>
      <c r="F169" s="154">
        <v>911401875285</v>
      </c>
      <c r="G169" s="733">
        <v>8720169516526</v>
      </c>
      <c r="H169" s="42" t="s">
        <v>89</v>
      </c>
      <c r="I169" s="233" t="s">
        <v>90</v>
      </c>
      <c r="J169" s="881">
        <v>28</v>
      </c>
      <c r="K169" s="1152">
        <v>3400</v>
      </c>
      <c r="L169" s="873" t="s">
        <v>53</v>
      </c>
      <c r="M169" s="331">
        <v>75000</v>
      </c>
      <c r="N169" s="292">
        <v>5</v>
      </c>
      <c r="O169" s="873"/>
      <c r="P169" s="659">
        <v>1450</v>
      </c>
      <c r="Q169" s="518"/>
      <c r="R169" s="1913" t="s">
        <v>62</v>
      </c>
      <c r="S169" s="873" t="s">
        <v>3180</v>
      </c>
      <c r="T169" s="873" t="s">
        <v>3132</v>
      </c>
      <c r="U169" s="873"/>
      <c r="V169" s="873" t="s">
        <v>131</v>
      </c>
      <c r="W169" s="1011" t="s">
        <v>210</v>
      </c>
      <c r="X169" s="1011">
        <v>121</v>
      </c>
      <c r="Y169" s="2311">
        <v>595</v>
      </c>
      <c r="Z169" s="2311">
        <v>595</v>
      </c>
      <c r="AA169" s="2311">
        <v>60</v>
      </c>
      <c r="AB169" s="873" t="s">
        <v>122</v>
      </c>
      <c r="AC169" s="293" t="s">
        <v>3227</v>
      </c>
      <c r="AD169" s="2311"/>
      <c r="AE169" s="2624">
        <v>14.5</v>
      </c>
      <c r="AF169" s="2311">
        <v>1</v>
      </c>
      <c r="AG169" s="1914" t="s">
        <v>122</v>
      </c>
      <c r="AK169" s="981"/>
    </row>
    <row r="170" spans="2:37">
      <c r="B170" s="541"/>
      <c r="C170" s="569" t="s">
        <v>2870</v>
      </c>
      <c r="D170" s="569" t="s">
        <v>2274</v>
      </c>
      <c r="E170" s="1578" t="s">
        <v>2873</v>
      </c>
      <c r="F170" s="155">
        <v>911401875785</v>
      </c>
      <c r="G170" s="618">
        <v>8720169516571</v>
      </c>
      <c r="H170" s="63" t="s">
        <v>687</v>
      </c>
      <c r="I170" s="205" t="s">
        <v>688</v>
      </c>
      <c r="J170" s="880">
        <v>28</v>
      </c>
      <c r="K170" s="1153">
        <v>3400</v>
      </c>
      <c r="L170" s="874" t="s">
        <v>53</v>
      </c>
      <c r="M170" s="314">
        <v>75000</v>
      </c>
      <c r="N170" s="292">
        <v>5</v>
      </c>
      <c r="O170" s="874"/>
      <c r="P170" s="1401">
        <v>1900</v>
      </c>
      <c r="Q170" s="518"/>
      <c r="R170" s="1915" t="s">
        <v>54</v>
      </c>
      <c r="S170" s="874" t="s">
        <v>3180</v>
      </c>
      <c r="T170" s="874" t="s">
        <v>3132</v>
      </c>
      <c r="U170" s="874"/>
      <c r="V170" s="874" t="s">
        <v>131</v>
      </c>
      <c r="W170" s="2441" t="s">
        <v>210</v>
      </c>
      <c r="X170" s="2441">
        <v>121</v>
      </c>
      <c r="Y170" s="2312">
        <v>595</v>
      </c>
      <c r="Z170" s="2312">
        <v>595</v>
      </c>
      <c r="AA170" s="2312">
        <v>60</v>
      </c>
      <c r="AB170" s="874" t="s">
        <v>143</v>
      </c>
      <c r="AC170" s="293" t="s">
        <v>3227</v>
      </c>
      <c r="AD170" s="2312"/>
      <c r="AE170" s="2624">
        <v>14.5</v>
      </c>
      <c r="AF170" s="2312">
        <v>1</v>
      </c>
      <c r="AG170" s="1916" t="s">
        <v>122</v>
      </c>
      <c r="AK170" s="981"/>
    </row>
    <row r="171" spans="2:37">
      <c r="B171" s="541"/>
      <c r="C171" s="569" t="s">
        <v>2870</v>
      </c>
      <c r="D171" s="569" t="s">
        <v>2274</v>
      </c>
      <c r="E171" s="1578" t="s">
        <v>2873</v>
      </c>
      <c r="F171" s="155">
        <v>911401875985</v>
      </c>
      <c r="G171" s="618">
        <v>8720169516595</v>
      </c>
      <c r="H171" s="63" t="s">
        <v>264</v>
      </c>
      <c r="I171" s="233" t="s">
        <v>686</v>
      </c>
      <c r="J171" s="880">
        <v>34</v>
      </c>
      <c r="K171" s="1153">
        <v>4100</v>
      </c>
      <c r="L171" s="874" t="s">
        <v>53</v>
      </c>
      <c r="M171" s="314">
        <v>75000</v>
      </c>
      <c r="N171" s="292">
        <v>5</v>
      </c>
      <c r="O171" s="874"/>
      <c r="P171" s="2844">
        <v>1100</v>
      </c>
      <c r="Q171" s="518"/>
      <c r="R171" s="1915" t="s">
        <v>54</v>
      </c>
      <c r="S171" s="874" t="s">
        <v>3180</v>
      </c>
      <c r="T171" s="874" t="s">
        <v>3133</v>
      </c>
      <c r="U171" s="874"/>
      <c r="V171" s="874" t="s">
        <v>131</v>
      </c>
      <c r="W171" s="2441" t="s">
        <v>210</v>
      </c>
      <c r="X171" s="2441">
        <v>120</v>
      </c>
      <c r="Y171" s="2312">
        <v>595</v>
      </c>
      <c r="Z171" s="2312">
        <v>595</v>
      </c>
      <c r="AA171" s="2312">
        <v>59</v>
      </c>
      <c r="AB171" s="874" t="s">
        <v>122</v>
      </c>
      <c r="AC171" s="293" t="s">
        <v>3227</v>
      </c>
      <c r="AD171" s="2312"/>
      <c r="AE171" s="2624">
        <v>14.5</v>
      </c>
      <c r="AF171" s="2312">
        <v>1</v>
      </c>
      <c r="AG171" s="1916" t="s">
        <v>122</v>
      </c>
      <c r="AK171" s="981"/>
    </row>
    <row r="172" spans="2:37">
      <c r="B172" s="541"/>
      <c r="C172" s="569" t="s">
        <v>2870</v>
      </c>
      <c r="D172" s="569" t="s">
        <v>2274</v>
      </c>
      <c r="E172" s="1578" t="s">
        <v>2873</v>
      </c>
      <c r="F172" s="155">
        <v>911401876085</v>
      </c>
      <c r="G172" s="618">
        <v>8720169516601</v>
      </c>
      <c r="H172" s="63" t="s">
        <v>271</v>
      </c>
      <c r="I172" s="233" t="s">
        <v>685</v>
      </c>
      <c r="J172" s="880">
        <v>34</v>
      </c>
      <c r="K172" s="1153">
        <v>4100</v>
      </c>
      <c r="L172" s="874" t="s">
        <v>53</v>
      </c>
      <c r="M172" s="314">
        <v>75000</v>
      </c>
      <c r="N172" s="281">
        <v>5</v>
      </c>
      <c r="O172" s="874"/>
      <c r="P172" s="1401">
        <v>1400</v>
      </c>
      <c r="Q172" s="518"/>
      <c r="R172" s="1915" t="s">
        <v>54</v>
      </c>
      <c r="S172" s="874" t="s">
        <v>3180</v>
      </c>
      <c r="T172" s="874" t="s">
        <v>3133</v>
      </c>
      <c r="U172" s="874"/>
      <c r="V172" s="874" t="s">
        <v>131</v>
      </c>
      <c r="W172" s="2441" t="s">
        <v>210</v>
      </c>
      <c r="X172" s="2441">
        <v>120</v>
      </c>
      <c r="Y172" s="2312">
        <v>595</v>
      </c>
      <c r="Z172" s="2312">
        <v>595</v>
      </c>
      <c r="AA172" s="2312">
        <v>60</v>
      </c>
      <c r="AB172" s="874" t="s">
        <v>122</v>
      </c>
      <c r="AC172" s="301" t="s">
        <v>3227</v>
      </c>
      <c r="AD172" s="2312"/>
      <c r="AE172" s="2627">
        <v>14.5</v>
      </c>
      <c r="AF172" s="2312">
        <v>1</v>
      </c>
      <c r="AG172" s="1916" t="s">
        <v>122</v>
      </c>
      <c r="AK172" s="981"/>
    </row>
    <row r="173" spans="2:37">
      <c r="B173" s="541"/>
      <c r="C173" s="569" t="s">
        <v>2870</v>
      </c>
      <c r="D173" s="569" t="s">
        <v>2274</v>
      </c>
      <c r="E173" s="1578" t="s">
        <v>2873</v>
      </c>
      <c r="F173" s="155">
        <v>911401877385</v>
      </c>
      <c r="G173" s="618">
        <v>8720169516731</v>
      </c>
      <c r="H173" s="63" t="s">
        <v>262</v>
      </c>
      <c r="I173" s="233" t="s">
        <v>2562</v>
      </c>
      <c r="J173" s="880">
        <v>28</v>
      </c>
      <c r="K173" s="1153" t="s">
        <v>3364</v>
      </c>
      <c r="L173" s="874" t="s">
        <v>3363</v>
      </c>
      <c r="M173" s="314">
        <v>75000</v>
      </c>
      <c r="N173" s="292">
        <v>5</v>
      </c>
      <c r="O173" s="874"/>
      <c r="P173" s="2844">
        <v>1250</v>
      </c>
      <c r="Q173" s="518"/>
      <c r="R173" s="1915" t="s">
        <v>54</v>
      </c>
      <c r="S173" s="874" t="s">
        <v>3180</v>
      </c>
      <c r="T173" s="874" t="s">
        <v>3132</v>
      </c>
      <c r="U173" s="874"/>
      <c r="V173" s="874" t="s">
        <v>3122</v>
      </c>
      <c r="W173" s="2441" t="s">
        <v>210</v>
      </c>
      <c r="X173" s="2441">
        <v>128</v>
      </c>
      <c r="Y173" s="2312">
        <v>595</v>
      </c>
      <c r="Z173" s="2312">
        <v>595</v>
      </c>
      <c r="AA173" s="2312">
        <v>59</v>
      </c>
      <c r="AB173" s="874" t="s">
        <v>122</v>
      </c>
      <c r="AC173" s="293" t="s">
        <v>3227</v>
      </c>
      <c r="AD173" s="2312"/>
      <c r="AE173" s="2624">
        <v>14.5</v>
      </c>
      <c r="AF173" s="2312">
        <v>1</v>
      </c>
      <c r="AG173" s="1916" t="s">
        <v>122</v>
      </c>
      <c r="AK173" s="981"/>
    </row>
    <row r="174" spans="2:37">
      <c r="B174" s="541"/>
      <c r="C174" s="569" t="s">
        <v>2870</v>
      </c>
      <c r="D174" s="569" t="s">
        <v>2274</v>
      </c>
      <c r="E174" s="1578" t="s">
        <v>2873</v>
      </c>
      <c r="F174" s="155">
        <v>911401877285</v>
      </c>
      <c r="G174" s="618">
        <v>8720169516724</v>
      </c>
      <c r="H174" s="63" t="s">
        <v>269</v>
      </c>
      <c r="I174" s="233" t="s">
        <v>2561</v>
      </c>
      <c r="J174" s="880">
        <v>28</v>
      </c>
      <c r="K174" s="1153" t="s">
        <v>3364</v>
      </c>
      <c r="L174" s="874" t="s">
        <v>3363</v>
      </c>
      <c r="M174" s="314">
        <v>75000</v>
      </c>
      <c r="N174" s="281">
        <v>5</v>
      </c>
      <c r="O174" s="874"/>
      <c r="P174" s="2844">
        <v>1550</v>
      </c>
      <c r="Q174" s="518"/>
      <c r="R174" s="1915" t="s">
        <v>54</v>
      </c>
      <c r="S174" s="874" t="s">
        <v>3180</v>
      </c>
      <c r="T174" s="874" t="s">
        <v>3132</v>
      </c>
      <c r="U174" s="874"/>
      <c r="V174" s="874" t="s">
        <v>3122</v>
      </c>
      <c r="W174" s="2441" t="s">
        <v>210</v>
      </c>
      <c r="X174" s="2441">
        <v>128</v>
      </c>
      <c r="Y174" s="2312">
        <v>595</v>
      </c>
      <c r="Z174" s="2312">
        <v>595</v>
      </c>
      <c r="AA174" s="2312">
        <v>60</v>
      </c>
      <c r="AB174" s="874" t="s">
        <v>122</v>
      </c>
      <c r="AC174" s="301" t="s">
        <v>3227</v>
      </c>
      <c r="AD174" s="2312"/>
      <c r="AE174" s="2627">
        <v>14.5</v>
      </c>
      <c r="AF174" s="2312">
        <v>1</v>
      </c>
      <c r="AG174" s="1916" t="s">
        <v>122</v>
      </c>
      <c r="AK174" s="981"/>
    </row>
    <row r="175" spans="2:37">
      <c r="B175" s="541"/>
      <c r="C175" s="569" t="s">
        <v>2870</v>
      </c>
      <c r="D175" s="569" t="s">
        <v>2274</v>
      </c>
      <c r="E175" s="1578" t="s">
        <v>2873</v>
      </c>
      <c r="F175" s="154">
        <v>911401877485</v>
      </c>
      <c r="G175" s="733">
        <v>8720169516977</v>
      </c>
      <c r="H175" s="63" t="s">
        <v>93</v>
      </c>
      <c r="I175" s="233" t="s">
        <v>2563</v>
      </c>
      <c r="J175" s="881">
        <v>28</v>
      </c>
      <c r="K175" s="1152" t="s">
        <v>3364</v>
      </c>
      <c r="L175" s="873" t="s">
        <v>3363</v>
      </c>
      <c r="M175" s="331">
        <v>75000</v>
      </c>
      <c r="N175" s="292">
        <v>5</v>
      </c>
      <c r="O175" s="873"/>
      <c r="P175" s="2845">
        <v>2150</v>
      </c>
      <c r="Q175" s="518"/>
      <c r="R175" s="1913" t="s">
        <v>62</v>
      </c>
      <c r="S175" s="873" t="s">
        <v>3180</v>
      </c>
      <c r="T175" s="873" t="s">
        <v>3132</v>
      </c>
      <c r="U175" s="873"/>
      <c r="V175" s="873" t="s">
        <v>3122</v>
      </c>
      <c r="W175" s="1011" t="s">
        <v>210</v>
      </c>
      <c r="X175" s="1011">
        <v>128</v>
      </c>
      <c r="Y175" s="2311">
        <v>595</v>
      </c>
      <c r="Z175" s="2311">
        <v>595</v>
      </c>
      <c r="AA175" s="2311">
        <v>60</v>
      </c>
      <c r="AB175" s="873" t="s">
        <v>143</v>
      </c>
      <c r="AC175" s="293" t="s">
        <v>3227</v>
      </c>
      <c r="AD175" s="2311"/>
      <c r="AE175" s="2624">
        <v>14.5</v>
      </c>
      <c r="AF175" s="2311">
        <v>1</v>
      </c>
      <c r="AG175" s="1914" t="s">
        <v>122</v>
      </c>
      <c r="AK175" s="981"/>
    </row>
    <row r="176" spans="2:37">
      <c r="B176" s="541"/>
      <c r="C176" s="569" t="s">
        <v>2870</v>
      </c>
      <c r="D176" s="569" t="s">
        <v>2274</v>
      </c>
      <c r="E176" s="1578" t="s">
        <v>2873</v>
      </c>
      <c r="F176" s="155">
        <v>911401877585</v>
      </c>
      <c r="G176" s="618">
        <v>8720169516984</v>
      </c>
      <c r="H176" s="63" t="s">
        <v>689</v>
      </c>
      <c r="I176" s="233" t="s">
        <v>2564</v>
      </c>
      <c r="J176" s="880">
        <v>28</v>
      </c>
      <c r="K176" s="1153" t="s">
        <v>3364</v>
      </c>
      <c r="L176" s="874" t="s">
        <v>3363</v>
      </c>
      <c r="M176" s="314">
        <v>75000</v>
      </c>
      <c r="N176" s="281">
        <v>5</v>
      </c>
      <c r="O176" s="874"/>
      <c r="P176" s="1401">
        <v>1850</v>
      </c>
      <c r="Q176" s="518"/>
      <c r="R176" s="1915" t="s">
        <v>54</v>
      </c>
      <c r="S176" s="874" t="s">
        <v>3180</v>
      </c>
      <c r="T176" s="874" t="s">
        <v>3134</v>
      </c>
      <c r="U176" s="874"/>
      <c r="V176" s="874" t="s">
        <v>3122</v>
      </c>
      <c r="W176" s="2441" t="s">
        <v>210</v>
      </c>
      <c r="X176" s="2441">
        <v>128</v>
      </c>
      <c r="Y176" s="2312">
        <v>295</v>
      </c>
      <c r="Z176" s="2312">
        <v>1195</v>
      </c>
      <c r="AA176" s="2312">
        <v>60</v>
      </c>
      <c r="AB176" s="874" t="s">
        <v>122</v>
      </c>
      <c r="AC176" s="301" t="s">
        <v>3227</v>
      </c>
      <c r="AD176" s="2312"/>
      <c r="AE176" s="2627">
        <v>14.5</v>
      </c>
      <c r="AF176" s="2312">
        <v>1</v>
      </c>
      <c r="AG176" s="1916" t="s">
        <v>122</v>
      </c>
      <c r="AK176" s="981"/>
    </row>
    <row r="177" spans="2:37">
      <c r="B177" s="1125"/>
      <c r="C177" s="855" t="s">
        <v>2870</v>
      </c>
      <c r="D177" s="855" t="s">
        <v>2274</v>
      </c>
      <c r="E177" s="1599" t="s">
        <v>2873</v>
      </c>
      <c r="F177" s="194">
        <v>911401876985</v>
      </c>
      <c r="G177" s="734">
        <v>8720169516694</v>
      </c>
      <c r="H177" s="49" t="s">
        <v>2671</v>
      </c>
      <c r="I177" s="227" t="s">
        <v>2302</v>
      </c>
      <c r="J177" s="1420">
        <v>50</v>
      </c>
      <c r="K177" s="1421">
        <v>6000</v>
      </c>
      <c r="L177" s="1422" t="s">
        <v>53</v>
      </c>
      <c r="M177" s="454">
        <v>75000</v>
      </c>
      <c r="N177" s="283">
        <v>5</v>
      </c>
      <c r="O177" s="1422"/>
      <c r="P177" s="3020">
        <v>2200</v>
      </c>
      <c r="Q177" s="1004"/>
      <c r="R177" s="1917" t="s">
        <v>62</v>
      </c>
      <c r="S177" s="1422" t="s">
        <v>3180</v>
      </c>
      <c r="T177" s="1422" t="s">
        <v>3135</v>
      </c>
      <c r="U177" s="1422"/>
      <c r="V177" s="1422" t="s">
        <v>131</v>
      </c>
      <c r="W177" s="2442" t="s">
        <v>210</v>
      </c>
      <c r="X177" s="2442">
        <v>120</v>
      </c>
      <c r="Y177" s="2313">
        <v>595</v>
      </c>
      <c r="Z177" s="2313">
        <v>1195</v>
      </c>
      <c r="AA177" s="2313">
        <v>59</v>
      </c>
      <c r="AB177" s="1422" t="s">
        <v>122</v>
      </c>
      <c r="AC177" s="294" t="s">
        <v>3227</v>
      </c>
      <c r="AD177" s="2313"/>
      <c r="AE177" s="2623">
        <v>14.5</v>
      </c>
      <c r="AF177" s="2313">
        <v>1</v>
      </c>
      <c r="AG177" s="1918" t="s">
        <v>122</v>
      </c>
      <c r="AK177" s="981"/>
    </row>
    <row r="178" spans="2:37" ht="14" customHeight="1">
      <c r="B178" s="136" t="s">
        <v>94</v>
      </c>
      <c r="C178" s="853" t="s">
        <v>2870</v>
      </c>
      <c r="D178" s="853" t="s">
        <v>2274</v>
      </c>
      <c r="E178" s="1606" t="s">
        <v>2873</v>
      </c>
      <c r="F178" s="2873">
        <v>911401807587</v>
      </c>
      <c r="G178" s="733">
        <v>8720169751330</v>
      </c>
      <c r="H178" s="919" t="s">
        <v>690</v>
      </c>
      <c r="I178" s="246" t="s">
        <v>691</v>
      </c>
      <c r="J178" s="452">
        <v>26</v>
      </c>
      <c r="K178" s="1138" t="s">
        <v>2495</v>
      </c>
      <c r="L178" s="852" t="s">
        <v>692</v>
      </c>
      <c r="M178" s="398">
        <v>100000</v>
      </c>
      <c r="N178" s="418">
        <v>5</v>
      </c>
      <c r="O178" s="852"/>
      <c r="P178" s="1401">
        <v>1570</v>
      </c>
      <c r="Q178" s="518"/>
      <c r="R178" s="1888" t="s">
        <v>62</v>
      </c>
      <c r="S178" s="852" t="s">
        <v>3179</v>
      </c>
      <c r="T178" s="852" t="s">
        <v>3136</v>
      </c>
      <c r="U178" s="852"/>
      <c r="V178" s="852" t="s">
        <v>158</v>
      </c>
      <c r="W178" s="2436" t="s">
        <v>210</v>
      </c>
      <c r="X178" s="2436">
        <v>130</v>
      </c>
      <c r="Y178" s="852">
        <v>595</v>
      </c>
      <c r="Z178" s="852">
        <v>595</v>
      </c>
      <c r="AA178" s="852">
        <v>62</v>
      </c>
      <c r="AB178" s="852" t="s">
        <v>122</v>
      </c>
      <c r="AC178" s="362" t="s">
        <v>3227</v>
      </c>
      <c r="AD178" s="852"/>
      <c r="AE178" s="2612">
        <v>14.5</v>
      </c>
      <c r="AF178" s="852">
        <v>1</v>
      </c>
      <c r="AG178" s="1889" t="s">
        <v>122</v>
      </c>
      <c r="AK178" s="981"/>
    </row>
    <row r="179" spans="2:37">
      <c r="B179" s="541"/>
      <c r="C179" s="569" t="s">
        <v>2870</v>
      </c>
      <c r="D179" s="569" t="s">
        <v>2274</v>
      </c>
      <c r="E179" s="1578" t="s">
        <v>2873</v>
      </c>
      <c r="F179" s="2873">
        <v>911401807687</v>
      </c>
      <c r="G179" s="733">
        <v>8720169751347</v>
      </c>
      <c r="H179" s="807" t="s">
        <v>708</v>
      </c>
      <c r="I179" s="246" t="s">
        <v>709</v>
      </c>
      <c r="J179" s="385">
        <v>26</v>
      </c>
      <c r="K179" s="2545" t="s">
        <v>2495</v>
      </c>
      <c r="L179" s="389" t="s">
        <v>53</v>
      </c>
      <c r="M179" s="398">
        <v>100000</v>
      </c>
      <c r="N179" s="418">
        <v>5</v>
      </c>
      <c r="O179" s="389"/>
      <c r="P179" s="1401">
        <v>1870</v>
      </c>
      <c r="Q179" s="518"/>
      <c r="R179" s="1868" t="s">
        <v>62</v>
      </c>
      <c r="S179" s="389" t="s">
        <v>3179</v>
      </c>
      <c r="T179" s="389" t="s">
        <v>3136</v>
      </c>
      <c r="U179" s="389"/>
      <c r="V179" s="389" t="s">
        <v>131</v>
      </c>
      <c r="W179" s="2443" t="s">
        <v>210</v>
      </c>
      <c r="X179" s="2443">
        <v>130</v>
      </c>
      <c r="Y179" s="2314">
        <v>595</v>
      </c>
      <c r="Z179" s="2314">
        <v>595</v>
      </c>
      <c r="AA179" s="2314">
        <v>63</v>
      </c>
      <c r="AB179" s="389" t="s">
        <v>122</v>
      </c>
      <c r="AC179" s="362" t="s">
        <v>3227</v>
      </c>
      <c r="AD179" s="2314"/>
      <c r="AE179" s="2612">
        <v>14.5</v>
      </c>
      <c r="AF179" s="2314">
        <v>1</v>
      </c>
      <c r="AG179" s="1919" t="s">
        <v>122</v>
      </c>
      <c r="AK179" s="981"/>
    </row>
    <row r="180" spans="2:37" ht="14" customHeight="1">
      <c r="B180" s="731"/>
      <c r="C180" s="569" t="s">
        <v>2870</v>
      </c>
      <c r="D180" s="569" t="s">
        <v>2274</v>
      </c>
      <c r="E180" s="1578" t="s">
        <v>2873</v>
      </c>
      <c r="F180" s="2873">
        <v>911401890285</v>
      </c>
      <c r="G180" s="733">
        <v>8720169735095</v>
      </c>
      <c r="H180" s="807" t="s">
        <v>693</v>
      </c>
      <c r="I180" s="246" t="s">
        <v>691</v>
      </c>
      <c r="J180" s="385">
        <v>26</v>
      </c>
      <c r="K180" s="1138" t="s">
        <v>1366</v>
      </c>
      <c r="L180" s="852" t="s">
        <v>694</v>
      </c>
      <c r="M180" s="398">
        <v>100000</v>
      </c>
      <c r="N180" s="418">
        <v>5</v>
      </c>
      <c r="O180" s="852"/>
      <c r="P180" s="1401">
        <v>1600</v>
      </c>
      <c r="Q180" s="518"/>
      <c r="R180" s="1888" t="s">
        <v>62</v>
      </c>
      <c r="S180" s="852" t="s">
        <v>3179</v>
      </c>
      <c r="T180" s="852" t="s">
        <v>3136</v>
      </c>
      <c r="U180" s="852"/>
      <c r="V180" s="852" t="s">
        <v>131</v>
      </c>
      <c r="W180" s="2436" t="s">
        <v>210</v>
      </c>
      <c r="X180" s="2436">
        <v>138</v>
      </c>
      <c r="Y180" s="852">
        <v>595</v>
      </c>
      <c r="Z180" s="852">
        <v>595</v>
      </c>
      <c r="AA180" s="852">
        <v>62</v>
      </c>
      <c r="AB180" s="852" t="s">
        <v>122</v>
      </c>
      <c r="AC180" s="362" t="s">
        <v>3227</v>
      </c>
      <c r="AD180" s="852"/>
      <c r="AE180" s="2612">
        <v>14.5</v>
      </c>
      <c r="AF180" s="852">
        <v>1</v>
      </c>
      <c r="AG180" s="1889" t="s">
        <v>122</v>
      </c>
      <c r="AK180" s="981"/>
    </row>
    <row r="181" spans="2:37" ht="14" customHeight="1">
      <c r="B181" s="541"/>
      <c r="C181" s="569" t="s">
        <v>2870</v>
      </c>
      <c r="D181" s="569" t="s">
        <v>2274</v>
      </c>
      <c r="E181" s="1578" t="s">
        <v>2873</v>
      </c>
      <c r="F181" s="2873">
        <v>911401800087</v>
      </c>
      <c r="G181" s="733">
        <v>8720169749818</v>
      </c>
      <c r="H181" s="919" t="s">
        <v>2673</v>
      </c>
      <c r="I181" s="246" t="s">
        <v>696</v>
      </c>
      <c r="J181" s="385" t="s">
        <v>697</v>
      </c>
      <c r="K181" s="1138" t="s">
        <v>1366</v>
      </c>
      <c r="L181" s="389" t="s">
        <v>694</v>
      </c>
      <c r="M181" s="398">
        <v>100000</v>
      </c>
      <c r="N181" s="418">
        <v>5</v>
      </c>
      <c r="O181" s="389"/>
      <c r="P181" s="1401">
        <v>1820</v>
      </c>
      <c r="Q181" s="518"/>
      <c r="R181" s="1868" t="s">
        <v>62</v>
      </c>
      <c r="S181" s="389" t="s">
        <v>3179</v>
      </c>
      <c r="T181" s="389" t="s">
        <v>3136</v>
      </c>
      <c r="U181" s="389"/>
      <c r="V181" s="389" t="s">
        <v>131</v>
      </c>
      <c r="W181" s="2443" t="s">
        <v>210</v>
      </c>
      <c r="X181" s="2443">
        <v>160</v>
      </c>
      <c r="Y181" s="2314">
        <v>595</v>
      </c>
      <c r="Z181" s="2314">
        <v>595</v>
      </c>
      <c r="AA181" s="2314">
        <v>62</v>
      </c>
      <c r="AB181" s="389" t="s">
        <v>122</v>
      </c>
      <c r="AC181" s="362" t="s">
        <v>3227</v>
      </c>
      <c r="AD181" s="2314"/>
      <c r="AE181" s="2612">
        <v>14.5</v>
      </c>
      <c r="AF181" s="2314">
        <v>1</v>
      </c>
      <c r="AG181" s="1919" t="s">
        <v>122</v>
      </c>
      <c r="AK181" s="981"/>
    </row>
    <row r="182" spans="2:37">
      <c r="B182" s="541"/>
      <c r="C182" s="569" t="s">
        <v>2870</v>
      </c>
      <c r="D182" s="569" t="s">
        <v>2274</v>
      </c>
      <c r="E182" s="1578" t="s">
        <v>2873</v>
      </c>
      <c r="F182" s="2873">
        <v>911401890585</v>
      </c>
      <c r="G182" s="232">
        <v>8720169735125</v>
      </c>
      <c r="H182" s="807" t="s">
        <v>710</v>
      </c>
      <c r="I182" s="246" t="s">
        <v>709</v>
      </c>
      <c r="J182" s="385">
        <v>26</v>
      </c>
      <c r="K182" s="1138" t="s">
        <v>1366</v>
      </c>
      <c r="L182" s="389" t="s">
        <v>53</v>
      </c>
      <c r="M182" s="398">
        <v>100000</v>
      </c>
      <c r="N182" s="418">
        <v>5</v>
      </c>
      <c r="O182" s="389"/>
      <c r="P182" s="1401">
        <v>1900</v>
      </c>
      <c r="Q182" s="518"/>
      <c r="R182" s="1868" t="s">
        <v>62</v>
      </c>
      <c r="S182" s="389" t="s">
        <v>3179</v>
      </c>
      <c r="T182" s="389" t="s">
        <v>3136</v>
      </c>
      <c r="U182" s="389"/>
      <c r="V182" s="389" t="s">
        <v>131</v>
      </c>
      <c r="W182" s="2443" t="s">
        <v>210</v>
      </c>
      <c r="X182" s="2443">
        <v>138</v>
      </c>
      <c r="Y182" s="2314">
        <v>595</v>
      </c>
      <c r="Z182" s="2314">
        <v>595</v>
      </c>
      <c r="AA182" s="2314">
        <v>63</v>
      </c>
      <c r="AB182" s="389" t="s">
        <v>122</v>
      </c>
      <c r="AC182" s="362" t="s">
        <v>3227</v>
      </c>
      <c r="AD182" s="2314"/>
      <c r="AE182" s="2612">
        <v>14.5</v>
      </c>
      <c r="AF182" s="2314">
        <v>1</v>
      </c>
      <c r="AG182" s="1919" t="s">
        <v>122</v>
      </c>
      <c r="AK182" s="981"/>
    </row>
    <row r="183" spans="2:37">
      <c r="B183" s="541"/>
      <c r="C183" s="569" t="s">
        <v>2870</v>
      </c>
      <c r="D183" s="569" t="s">
        <v>2274</v>
      </c>
      <c r="E183" s="1578" t="s">
        <v>2873</v>
      </c>
      <c r="F183" s="2873">
        <v>911401800687</v>
      </c>
      <c r="G183" s="733">
        <v>8720169749870</v>
      </c>
      <c r="H183" s="807" t="s">
        <v>719</v>
      </c>
      <c r="I183" s="246" t="s">
        <v>2402</v>
      </c>
      <c r="J183" s="761">
        <v>26</v>
      </c>
      <c r="K183" s="1149" t="s">
        <v>1366</v>
      </c>
      <c r="L183" s="388" t="s">
        <v>53</v>
      </c>
      <c r="M183" s="397">
        <v>100000</v>
      </c>
      <c r="N183" s="418">
        <v>5</v>
      </c>
      <c r="O183" s="388"/>
      <c r="P183" s="1401">
        <v>1725</v>
      </c>
      <c r="Q183" s="518"/>
      <c r="R183" s="1921" t="s">
        <v>62</v>
      </c>
      <c r="S183" s="388" t="s">
        <v>3180</v>
      </c>
      <c r="T183" s="388" t="s">
        <v>3136</v>
      </c>
      <c r="U183" s="388"/>
      <c r="V183" s="388" t="s">
        <v>131</v>
      </c>
      <c r="W183" s="2445" t="s">
        <v>210</v>
      </c>
      <c r="X183" s="2445">
        <v>138</v>
      </c>
      <c r="Y183" s="2316">
        <v>595</v>
      </c>
      <c r="Z183" s="2316">
        <v>595</v>
      </c>
      <c r="AA183" s="2316">
        <v>61</v>
      </c>
      <c r="AB183" s="388" t="s">
        <v>122</v>
      </c>
      <c r="AC183" s="362" t="s">
        <v>3227</v>
      </c>
      <c r="AD183" s="2316"/>
      <c r="AE183" s="2612">
        <v>14.5</v>
      </c>
      <c r="AF183" s="2316">
        <v>1</v>
      </c>
      <c r="AG183" s="1922" t="s">
        <v>122</v>
      </c>
      <c r="AK183" s="981"/>
    </row>
    <row r="184" spans="2:37">
      <c r="B184" s="541"/>
      <c r="C184" s="569" t="s">
        <v>2870</v>
      </c>
      <c r="D184" s="569" t="s">
        <v>2274</v>
      </c>
      <c r="E184" s="1578" t="s">
        <v>2873</v>
      </c>
      <c r="F184" s="2873">
        <v>911401800887</v>
      </c>
      <c r="G184" s="733">
        <v>8720169750159</v>
      </c>
      <c r="H184" s="807" t="s">
        <v>95</v>
      </c>
      <c r="I184" s="246" t="s">
        <v>2842</v>
      </c>
      <c r="J184" s="761">
        <v>26</v>
      </c>
      <c r="K184" s="1151">
        <v>3600</v>
      </c>
      <c r="L184" s="388" t="s">
        <v>53</v>
      </c>
      <c r="M184" s="331">
        <v>100000</v>
      </c>
      <c r="N184" s="332">
        <v>5</v>
      </c>
      <c r="O184" s="388"/>
      <c r="P184" s="659">
        <v>1600</v>
      </c>
      <c r="Q184" s="518"/>
      <c r="R184" s="1921" t="s">
        <v>62</v>
      </c>
      <c r="S184" s="388" t="s">
        <v>3180</v>
      </c>
      <c r="T184" s="388" t="s">
        <v>3136</v>
      </c>
      <c r="U184" s="388"/>
      <c r="V184" s="388" t="s">
        <v>131</v>
      </c>
      <c r="W184" s="2445" t="s">
        <v>210</v>
      </c>
      <c r="X184" s="2445">
        <v>138</v>
      </c>
      <c r="Y184" s="2316">
        <v>595</v>
      </c>
      <c r="Z184" s="2316">
        <v>595</v>
      </c>
      <c r="AA184" s="2316">
        <v>61</v>
      </c>
      <c r="AB184" s="388" t="s">
        <v>122</v>
      </c>
      <c r="AC184" s="312" t="s">
        <v>3227</v>
      </c>
      <c r="AD184" s="2316"/>
      <c r="AE184" s="461">
        <v>14.5</v>
      </c>
      <c r="AF184" s="2316">
        <v>6</v>
      </c>
      <c r="AG184" s="1922" t="s">
        <v>122</v>
      </c>
      <c r="AK184" s="981"/>
    </row>
    <row r="185" spans="2:37">
      <c r="B185" s="541"/>
      <c r="C185" s="569" t="s">
        <v>2870</v>
      </c>
      <c r="D185" s="569" t="s">
        <v>2274</v>
      </c>
      <c r="E185" s="1578" t="s">
        <v>2873</v>
      </c>
      <c r="F185" s="223">
        <v>911401800187</v>
      </c>
      <c r="G185" s="733">
        <v>8720169749825</v>
      </c>
      <c r="H185" s="42" t="s">
        <v>2674</v>
      </c>
      <c r="I185" s="246" t="s">
        <v>706</v>
      </c>
      <c r="J185" s="918" t="s">
        <v>697</v>
      </c>
      <c r="K185" s="1138" t="s">
        <v>1366</v>
      </c>
      <c r="L185" s="389" t="s">
        <v>53</v>
      </c>
      <c r="M185" s="398">
        <v>100000</v>
      </c>
      <c r="N185" s="418">
        <v>5</v>
      </c>
      <c r="O185" s="389"/>
      <c r="P185" s="1401">
        <v>2120</v>
      </c>
      <c r="Q185" s="518"/>
      <c r="R185" s="1868" t="s">
        <v>62</v>
      </c>
      <c r="S185" s="389" t="s">
        <v>3179</v>
      </c>
      <c r="T185" s="389" t="s">
        <v>3136</v>
      </c>
      <c r="U185" s="389"/>
      <c r="V185" s="389" t="s">
        <v>131</v>
      </c>
      <c r="W185" s="2443" t="s">
        <v>210</v>
      </c>
      <c r="X185" s="2443">
        <v>160</v>
      </c>
      <c r="Y185" s="2314">
        <v>595</v>
      </c>
      <c r="Z185" s="2314">
        <v>595</v>
      </c>
      <c r="AA185" s="2314">
        <v>63</v>
      </c>
      <c r="AB185" s="389" t="s">
        <v>122</v>
      </c>
      <c r="AC185" s="362" t="s">
        <v>3227</v>
      </c>
      <c r="AD185" s="2314"/>
      <c r="AE185" s="2612">
        <v>14.5</v>
      </c>
      <c r="AF185" s="2314">
        <v>1</v>
      </c>
      <c r="AG185" s="1919" t="s">
        <v>122</v>
      </c>
      <c r="AK185" s="981"/>
    </row>
    <row r="186" spans="2:37">
      <c r="B186" s="541"/>
      <c r="C186" s="569" t="s">
        <v>2870</v>
      </c>
      <c r="D186" s="569" t="s">
        <v>2274</v>
      </c>
      <c r="E186" s="1578" t="s">
        <v>2873</v>
      </c>
      <c r="F186" s="2873">
        <v>911401890885</v>
      </c>
      <c r="G186" s="733">
        <v>8720169735156</v>
      </c>
      <c r="H186" s="807" t="s">
        <v>711</v>
      </c>
      <c r="I186" s="246" t="s">
        <v>712</v>
      </c>
      <c r="J186" s="761">
        <v>26</v>
      </c>
      <c r="K186" s="1151" t="s">
        <v>1366</v>
      </c>
      <c r="L186" s="388" t="s">
        <v>53</v>
      </c>
      <c r="M186" s="331">
        <v>100000</v>
      </c>
      <c r="N186" s="332">
        <v>5</v>
      </c>
      <c r="O186" s="388"/>
      <c r="P186" s="659">
        <v>2500</v>
      </c>
      <c r="Q186" s="518"/>
      <c r="R186" s="1921" t="s">
        <v>62</v>
      </c>
      <c r="S186" s="388" t="s">
        <v>3179</v>
      </c>
      <c r="T186" s="388" t="s">
        <v>3136</v>
      </c>
      <c r="U186" s="388"/>
      <c r="V186" s="388" t="s">
        <v>131</v>
      </c>
      <c r="W186" s="2445" t="s">
        <v>210</v>
      </c>
      <c r="X186" s="2445">
        <v>138</v>
      </c>
      <c r="Y186" s="2316">
        <v>595</v>
      </c>
      <c r="Z186" s="2316">
        <v>595</v>
      </c>
      <c r="AA186" s="2316">
        <v>63</v>
      </c>
      <c r="AB186" s="388" t="s">
        <v>143</v>
      </c>
      <c r="AC186" s="312" t="s">
        <v>3227</v>
      </c>
      <c r="AD186" s="2316"/>
      <c r="AE186" s="461">
        <v>14.5</v>
      </c>
      <c r="AF186" s="2316">
        <v>1</v>
      </c>
      <c r="AG186" s="1922" t="s">
        <v>122</v>
      </c>
      <c r="AK186" s="981"/>
    </row>
    <row r="187" spans="2:37">
      <c r="B187" s="541"/>
      <c r="C187" s="569" t="s">
        <v>2870</v>
      </c>
      <c r="D187" s="569" t="s">
        <v>2274</v>
      </c>
      <c r="E187" s="1578" t="s">
        <v>2873</v>
      </c>
      <c r="F187" s="223">
        <v>911401800287</v>
      </c>
      <c r="G187" s="733">
        <v>8720169749832</v>
      </c>
      <c r="H187" s="42" t="s">
        <v>2675</v>
      </c>
      <c r="I187" s="246" t="s">
        <v>707</v>
      </c>
      <c r="J187" s="918" t="s">
        <v>697</v>
      </c>
      <c r="K187" s="1138" t="s">
        <v>1366</v>
      </c>
      <c r="L187" s="389" t="s">
        <v>53</v>
      </c>
      <c r="M187" s="398">
        <v>100000</v>
      </c>
      <c r="N187" s="418">
        <v>5</v>
      </c>
      <c r="O187" s="389"/>
      <c r="P187" s="1401">
        <v>2720</v>
      </c>
      <c r="Q187" s="518"/>
      <c r="R187" s="1868" t="s">
        <v>62</v>
      </c>
      <c r="S187" s="389" t="s">
        <v>3179</v>
      </c>
      <c r="T187" s="389" t="s">
        <v>3136</v>
      </c>
      <c r="U187" s="389"/>
      <c r="V187" s="389" t="s">
        <v>131</v>
      </c>
      <c r="W187" s="2443" t="s">
        <v>210</v>
      </c>
      <c r="X187" s="2443">
        <v>160</v>
      </c>
      <c r="Y187" s="2314">
        <v>595</v>
      </c>
      <c r="Z187" s="2314">
        <v>595</v>
      </c>
      <c r="AA187" s="2314">
        <v>63</v>
      </c>
      <c r="AB187" s="389" t="s">
        <v>143</v>
      </c>
      <c r="AC187" s="362" t="s">
        <v>3227</v>
      </c>
      <c r="AD187" s="2314"/>
      <c r="AE187" s="2612">
        <v>14.5</v>
      </c>
      <c r="AF187" s="2314">
        <v>1</v>
      </c>
      <c r="AG187" s="1919" t="s">
        <v>122</v>
      </c>
      <c r="AK187" s="981"/>
    </row>
    <row r="188" spans="2:37" ht="14" customHeight="1">
      <c r="B188" s="541"/>
      <c r="C188" s="569" t="s">
        <v>2870</v>
      </c>
      <c r="D188" s="569" t="s">
        <v>2274</v>
      </c>
      <c r="E188" s="1578" t="s">
        <v>2873</v>
      </c>
      <c r="F188" s="2873">
        <v>911401807087</v>
      </c>
      <c r="G188" s="733">
        <v>8720169751286</v>
      </c>
      <c r="H188" s="807" t="s">
        <v>695</v>
      </c>
      <c r="I188" s="246" t="s">
        <v>2403</v>
      </c>
      <c r="J188" s="385">
        <v>31</v>
      </c>
      <c r="K188" s="1138" t="s">
        <v>2496</v>
      </c>
      <c r="L188" s="852" t="s">
        <v>694</v>
      </c>
      <c r="M188" s="398">
        <v>100000</v>
      </c>
      <c r="N188" s="418">
        <v>5</v>
      </c>
      <c r="O188" s="852"/>
      <c r="P188" s="1401">
        <v>1595</v>
      </c>
      <c r="Q188" s="518"/>
      <c r="R188" s="1888" t="s">
        <v>62</v>
      </c>
      <c r="S188" s="852" t="s">
        <v>3180</v>
      </c>
      <c r="T188" s="852" t="s">
        <v>3137</v>
      </c>
      <c r="U188" s="852"/>
      <c r="V188" s="852" t="s">
        <v>131</v>
      </c>
      <c r="W188" s="2436" t="s">
        <v>210</v>
      </c>
      <c r="X188" s="2436">
        <v>138</v>
      </c>
      <c r="Y188" s="852">
        <v>595</v>
      </c>
      <c r="Z188" s="852">
        <v>595</v>
      </c>
      <c r="AA188" s="852">
        <v>60</v>
      </c>
      <c r="AB188" s="852" t="s">
        <v>122</v>
      </c>
      <c r="AC188" s="362" t="s">
        <v>3227</v>
      </c>
      <c r="AD188" s="852"/>
      <c r="AE188" s="2612">
        <v>14.5</v>
      </c>
      <c r="AF188" s="852">
        <v>1</v>
      </c>
      <c r="AG188" s="1889" t="s">
        <v>122</v>
      </c>
      <c r="AK188" s="981"/>
    </row>
    <row r="189" spans="2:37">
      <c r="B189" s="541"/>
      <c r="C189" s="569" t="s">
        <v>2870</v>
      </c>
      <c r="D189" s="569" t="s">
        <v>2274</v>
      </c>
      <c r="E189" s="1578" t="s">
        <v>2873</v>
      </c>
      <c r="F189" s="2873">
        <v>911401806987</v>
      </c>
      <c r="G189" s="733">
        <v>8720169751279</v>
      </c>
      <c r="H189" s="807" t="s">
        <v>720</v>
      </c>
      <c r="I189" s="246" t="s">
        <v>2402</v>
      </c>
      <c r="J189" s="761">
        <v>31</v>
      </c>
      <c r="K189" s="1149" t="s">
        <v>2496</v>
      </c>
      <c r="L189" s="388" t="s">
        <v>53</v>
      </c>
      <c r="M189" s="331">
        <v>100000</v>
      </c>
      <c r="N189" s="332">
        <v>5</v>
      </c>
      <c r="O189" s="388"/>
      <c r="P189" s="1401">
        <v>1775</v>
      </c>
      <c r="Q189" s="518"/>
      <c r="R189" s="1921" t="s">
        <v>62</v>
      </c>
      <c r="S189" s="388" t="s">
        <v>3180</v>
      </c>
      <c r="T189" s="388" t="s">
        <v>3136</v>
      </c>
      <c r="U189" s="388"/>
      <c r="V189" s="388" t="s">
        <v>131</v>
      </c>
      <c r="W189" s="2445" t="s">
        <v>210</v>
      </c>
      <c r="X189" s="2445">
        <v>138</v>
      </c>
      <c r="Y189" s="2316">
        <v>595</v>
      </c>
      <c r="Z189" s="2316">
        <v>595</v>
      </c>
      <c r="AA189" s="2316">
        <v>61</v>
      </c>
      <c r="AB189" s="388" t="s">
        <v>122</v>
      </c>
      <c r="AC189" s="312" t="s">
        <v>3227</v>
      </c>
      <c r="AD189" s="2316"/>
      <c r="AE189" s="461">
        <v>14.5</v>
      </c>
      <c r="AF189" s="2316">
        <v>1</v>
      </c>
      <c r="AG189" s="1922" t="s">
        <v>122</v>
      </c>
      <c r="AK189" s="981"/>
    </row>
    <row r="190" spans="2:37">
      <c r="B190" s="541"/>
      <c r="C190" s="569" t="s">
        <v>2870</v>
      </c>
      <c r="D190" s="569" t="s">
        <v>2274</v>
      </c>
      <c r="E190" s="1578" t="s">
        <v>2873</v>
      </c>
      <c r="F190" s="2873">
        <v>911401807187</v>
      </c>
      <c r="G190" s="733">
        <v>8720169751293</v>
      </c>
      <c r="H190" s="807" t="s">
        <v>721</v>
      </c>
      <c r="I190" s="246" t="s">
        <v>2402</v>
      </c>
      <c r="J190" s="761">
        <v>38</v>
      </c>
      <c r="K190" s="1149" t="s">
        <v>2497</v>
      </c>
      <c r="L190" s="388" t="s">
        <v>53</v>
      </c>
      <c r="M190" s="397">
        <v>100000</v>
      </c>
      <c r="N190" s="418">
        <v>5</v>
      </c>
      <c r="O190" s="388"/>
      <c r="P190" s="1401">
        <v>2000</v>
      </c>
      <c r="Q190" s="518"/>
      <c r="R190" s="1921" t="s">
        <v>62</v>
      </c>
      <c r="S190" s="388" t="s">
        <v>3180</v>
      </c>
      <c r="T190" s="388" t="s">
        <v>3136</v>
      </c>
      <c r="U190" s="388"/>
      <c r="V190" s="388" t="s">
        <v>131</v>
      </c>
      <c r="W190" s="2445" t="s">
        <v>210</v>
      </c>
      <c r="X190" s="2445">
        <v>131</v>
      </c>
      <c r="Y190" s="2316">
        <v>595</v>
      </c>
      <c r="Z190" s="2316">
        <v>595</v>
      </c>
      <c r="AA190" s="2316">
        <v>61</v>
      </c>
      <c r="AB190" s="388" t="s">
        <v>122</v>
      </c>
      <c r="AC190" s="362" t="s">
        <v>3227</v>
      </c>
      <c r="AD190" s="2316"/>
      <c r="AE190" s="2612">
        <v>14.5</v>
      </c>
      <c r="AF190" s="2316">
        <v>1</v>
      </c>
      <c r="AG190" s="1922" t="s">
        <v>122</v>
      </c>
      <c r="AK190" s="981"/>
    </row>
    <row r="191" spans="2:37">
      <c r="B191" s="541"/>
      <c r="C191" s="855" t="s">
        <v>2870</v>
      </c>
      <c r="D191" s="855" t="s">
        <v>2274</v>
      </c>
      <c r="E191" s="1599" t="s">
        <v>2873</v>
      </c>
      <c r="F191" s="2874">
        <v>911401800387</v>
      </c>
      <c r="G191" s="734">
        <v>8720169749849</v>
      </c>
      <c r="H191" s="849" t="s">
        <v>713</v>
      </c>
      <c r="I191" s="208" t="s">
        <v>712</v>
      </c>
      <c r="J191" s="929" t="s">
        <v>714</v>
      </c>
      <c r="K191" s="2584" t="s">
        <v>2497</v>
      </c>
      <c r="L191" s="2585" t="s">
        <v>53</v>
      </c>
      <c r="M191" s="439">
        <v>100000</v>
      </c>
      <c r="N191" s="468">
        <v>5</v>
      </c>
      <c r="O191" s="2585"/>
      <c r="P191" s="1403">
        <v>2700</v>
      </c>
      <c r="Q191" s="518"/>
      <c r="R191" s="1884" t="s">
        <v>62</v>
      </c>
      <c r="S191" s="2585" t="s">
        <v>3179</v>
      </c>
      <c r="T191" s="2585" t="s">
        <v>3137</v>
      </c>
      <c r="U191" s="2585"/>
      <c r="V191" s="2585" t="s">
        <v>131</v>
      </c>
      <c r="W191" s="2586" t="s">
        <v>210</v>
      </c>
      <c r="X191" s="2586">
        <v>131</v>
      </c>
      <c r="Y191" s="2587">
        <v>595</v>
      </c>
      <c r="Z191" s="2587">
        <v>595</v>
      </c>
      <c r="AA191" s="2587">
        <v>63</v>
      </c>
      <c r="AB191" s="2585" t="s">
        <v>143</v>
      </c>
      <c r="AC191" s="483" t="s">
        <v>3227</v>
      </c>
      <c r="AD191" s="2587"/>
      <c r="AE191" s="2613">
        <v>14.5</v>
      </c>
      <c r="AF191" s="2587">
        <v>1</v>
      </c>
      <c r="AG191" s="2588" t="s">
        <v>122</v>
      </c>
      <c r="AK191" s="981"/>
    </row>
    <row r="192" spans="2:37" ht="14" customHeight="1">
      <c r="B192" s="136"/>
      <c r="C192" s="853" t="s">
        <v>2870</v>
      </c>
      <c r="D192" s="853" t="s">
        <v>2274</v>
      </c>
      <c r="E192" s="1606" t="s">
        <v>2873</v>
      </c>
      <c r="F192" s="2873">
        <v>911401801287</v>
      </c>
      <c r="G192" s="733">
        <v>8720169749900</v>
      </c>
      <c r="H192" s="919" t="s">
        <v>2672</v>
      </c>
      <c r="I192" s="246" t="s">
        <v>2565</v>
      </c>
      <c r="J192" s="452" t="s">
        <v>3365</v>
      </c>
      <c r="K192" s="1150" t="s">
        <v>3366</v>
      </c>
      <c r="L192" s="449" t="s">
        <v>3367</v>
      </c>
      <c r="M192" s="398">
        <v>100000</v>
      </c>
      <c r="N192" s="418">
        <v>5</v>
      </c>
      <c r="O192" s="449"/>
      <c r="P192" s="1401">
        <v>2050</v>
      </c>
      <c r="Q192" s="518"/>
      <c r="R192" s="1874" t="s">
        <v>62</v>
      </c>
      <c r="S192" s="449" t="s">
        <v>3179</v>
      </c>
      <c r="T192" s="449" t="s">
        <v>3137</v>
      </c>
      <c r="U192" s="449"/>
      <c r="V192" s="449" t="s">
        <v>3122</v>
      </c>
      <c r="W192" s="2444" t="s">
        <v>210</v>
      </c>
      <c r="X192" s="2444">
        <v>129</v>
      </c>
      <c r="Y192" s="2315">
        <v>595</v>
      </c>
      <c r="Z192" s="2315">
        <v>595</v>
      </c>
      <c r="AA192" s="2315">
        <v>62</v>
      </c>
      <c r="AB192" s="449" t="s">
        <v>122</v>
      </c>
      <c r="AC192" s="362" t="s">
        <v>3227</v>
      </c>
      <c r="AD192" s="2315"/>
      <c r="AE192" s="2612">
        <v>14.5</v>
      </c>
      <c r="AF192" s="2315">
        <v>1</v>
      </c>
      <c r="AG192" s="1920" t="s">
        <v>122</v>
      </c>
      <c r="AK192" s="981"/>
    </row>
    <row r="193" spans="2:37" ht="14" customHeight="1">
      <c r="B193" s="541"/>
      <c r="C193" s="569" t="s">
        <v>2870</v>
      </c>
      <c r="D193" s="569" t="s">
        <v>2274</v>
      </c>
      <c r="E193" s="1578" t="s">
        <v>2873</v>
      </c>
      <c r="F193" s="2873">
        <v>911401891185</v>
      </c>
      <c r="G193" s="733">
        <v>8720169735187</v>
      </c>
      <c r="H193" s="919" t="s">
        <v>702</v>
      </c>
      <c r="I193" s="246" t="s">
        <v>2567</v>
      </c>
      <c r="J193" s="920" t="s">
        <v>3365</v>
      </c>
      <c r="K193" s="1138" t="s">
        <v>3366</v>
      </c>
      <c r="L193" s="852" t="s">
        <v>3367</v>
      </c>
      <c r="M193" s="398">
        <v>100000</v>
      </c>
      <c r="N193" s="418">
        <v>5</v>
      </c>
      <c r="O193" s="852"/>
      <c r="P193" s="1401">
        <v>2350</v>
      </c>
      <c r="Q193" s="518"/>
      <c r="R193" s="1888" t="s">
        <v>62</v>
      </c>
      <c r="S193" s="852" t="s">
        <v>3179</v>
      </c>
      <c r="T193" s="852" t="s">
        <v>3137</v>
      </c>
      <c r="U193" s="852"/>
      <c r="V193" s="852" t="s">
        <v>3122</v>
      </c>
      <c r="W193" s="2436" t="s">
        <v>210</v>
      </c>
      <c r="X193" s="2436">
        <v>129</v>
      </c>
      <c r="Y193" s="852">
        <v>595</v>
      </c>
      <c r="Z193" s="852">
        <v>595</v>
      </c>
      <c r="AA193" s="852">
        <v>63</v>
      </c>
      <c r="AB193" s="852" t="s">
        <v>122</v>
      </c>
      <c r="AC193" s="362" t="s">
        <v>3227</v>
      </c>
      <c r="AD193" s="852"/>
      <c r="AE193" s="2612">
        <v>14.5</v>
      </c>
      <c r="AF193" s="852">
        <v>1</v>
      </c>
      <c r="AG193" s="1889" t="s">
        <v>122</v>
      </c>
      <c r="AK193" s="981"/>
    </row>
    <row r="194" spans="2:37" ht="14" customHeight="1">
      <c r="B194" s="541"/>
      <c r="C194" s="569" t="s">
        <v>2870</v>
      </c>
      <c r="D194" s="569" t="s">
        <v>2274</v>
      </c>
      <c r="E194" s="1578" t="s">
        <v>2873</v>
      </c>
      <c r="F194" s="2873">
        <v>911401891285</v>
      </c>
      <c r="G194" s="232">
        <v>8720169735194</v>
      </c>
      <c r="H194" s="807" t="s">
        <v>703</v>
      </c>
      <c r="I194" s="246" t="s">
        <v>2568</v>
      </c>
      <c r="J194" s="917" t="s">
        <v>3365</v>
      </c>
      <c r="K194" s="1138" t="s">
        <v>3366</v>
      </c>
      <c r="L194" s="852" t="s">
        <v>3367</v>
      </c>
      <c r="M194" s="398">
        <v>100000</v>
      </c>
      <c r="N194" s="418">
        <v>5</v>
      </c>
      <c r="O194" s="852"/>
      <c r="P194" s="1401">
        <v>2950</v>
      </c>
      <c r="Q194" s="518"/>
      <c r="R194" s="1888" t="s">
        <v>62</v>
      </c>
      <c r="S194" s="852" t="s">
        <v>3179</v>
      </c>
      <c r="T194" s="852" t="s">
        <v>3137</v>
      </c>
      <c r="U194" s="852"/>
      <c r="V194" s="852" t="s">
        <v>3122</v>
      </c>
      <c r="W194" s="2436" t="s">
        <v>210</v>
      </c>
      <c r="X194" s="2436">
        <v>129</v>
      </c>
      <c r="Y194" s="852">
        <v>595</v>
      </c>
      <c r="Z194" s="852">
        <v>595</v>
      </c>
      <c r="AA194" s="852">
        <v>63</v>
      </c>
      <c r="AB194" s="852" t="s">
        <v>143</v>
      </c>
      <c r="AC194" s="362" t="s">
        <v>3227</v>
      </c>
      <c r="AD194" s="852"/>
      <c r="AE194" s="2612">
        <v>14.5</v>
      </c>
      <c r="AF194" s="852">
        <v>1</v>
      </c>
      <c r="AG194" s="1889" t="s">
        <v>122</v>
      </c>
      <c r="AK194" s="981"/>
    </row>
    <row r="195" spans="2:37">
      <c r="B195" s="541"/>
      <c r="C195" s="855" t="s">
        <v>2870</v>
      </c>
      <c r="D195" s="855" t="s">
        <v>2274</v>
      </c>
      <c r="E195" s="1599" t="s">
        <v>2873</v>
      </c>
      <c r="F195" s="2874">
        <v>911401801787</v>
      </c>
      <c r="G195" s="734">
        <v>8720169749955</v>
      </c>
      <c r="H195" s="849" t="s">
        <v>704</v>
      </c>
      <c r="I195" s="208" t="s">
        <v>705</v>
      </c>
      <c r="J195" s="929" t="s">
        <v>3368</v>
      </c>
      <c r="K195" s="2584" t="s">
        <v>3369</v>
      </c>
      <c r="L195" s="2585" t="s">
        <v>53</v>
      </c>
      <c r="M195" s="439">
        <v>100000</v>
      </c>
      <c r="N195" s="468">
        <v>5</v>
      </c>
      <c r="O195" s="2585"/>
      <c r="P195" s="1403">
        <v>3100</v>
      </c>
      <c r="Q195" s="518"/>
      <c r="R195" s="1884" t="s">
        <v>62</v>
      </c>
      <c r="S195" s="2585" t="s">
        <v>3179</v>
      </c>
      <c r="T195" s="2585" t="s">
        <v>3137</v>
      </c>
      <c r="U195" s="2585"/>
      <c r="V195" s="2585" t="s">
        <v>131</v>
      </c>
      <c r="W195" s="2586" t="s">
        <v>210</v>
      </c>
      <c r="X195" s="2586">
        <v>113</v>
      </c>
      <c r="Y195" s="2587">
        <v>595</v>
      </c>
      <c r="Z195" s="2587">
        <v>595</v>
      </c>
      <c r="AA195" s="2587">
        <v>63</v>
      </c>
      <c r="AB195" s="2585" t="s">
        <v>143</v>
      </c>
      <c r="AC195" s="483" t="s">
        <v>3228</v>
      </c>
      <c r="AD195" s="2587"/>
      <c r="AE195" s="2613">
        <v>14.5</v>
      </c>
      <c r="AF195" s="2587">
        <v>1</v>
      </c>
      <c r="AG195" s="2588" t="s">
        <v>122</v>
      </c>
      <c r="AK195" s="981"/>
    </row>
    <row r="196" spans="2:37">
      <c r="B196" s="541"/>
      <c r="C196" s="853" t="s">
        <v>2870</v>
      </c>
      <c r="D196" s="853" t="s">
        <v>2274</v>
      </c>
      <c r="E196" s="1606" t="s">
        <v>2873</v>
      </c>
      <c r="F196" s="2873">
        <v>911401891585</v>
      </c>
      <c r="G196" s="733">
        <v>8720169735224</v>
      </c>
      <c r="H196" s="919" t="s">
        <v>698</v>
      </c>
      <c r="I196" s="246" t="s">
        <v>699</v>
      </c>
      <c r="J196" s="452">
        <v>26</v>
      </c>
      <c r="K196" s="881" t="s">
        <v>1366</v>
      </c>
      <c r="L196" s="449" t="s">
        <v>53</v>
      </c>
      <c r="M196" s="398">
        <v>100000</v>
      </c>
      <c r="N196" s="418">
        <v>5</v>
      </c>
      <c r="O196" s="449"/>
      <c r="P196" s="1401">
        <v>3420</v>
      </c>
      <c r="Q196" s="518"/>
      <c r="R196" s="1874" t="s">
        <v>62</v>
      </c>
      <c r="S196" s="449" t="s">
        <v>3181</v>
      </c>
      <c r="T196" s="449" t="s">
        <v>3136</v>
      </c>
      <c r="U196" s="449"/>
      <c r="V196" s="449" t="s">
        <v>131</v>
      </c>
      <c r="W196" s="2444" t="s">
        <v>210</v>
      </c>
      <c r="X196" s="2444">
        <v>129</v>
      </c>
      <c r="Y196" s="2315">
        <v>595</v>
      </c>
      <c r="Z196" s="2315">
        <v>595</v>
      </c>
      <c r="AA196" s="2315">
        <v>65</v>
      </c>
      <c r="AB196" s="449" t="s">
        <v>122</v>
      </c>
      <c r="AC196" s="362" t="s">
        <v>3227</v>
      </c>
      <c r="AD196" s="2315"/>
      <c r="AE196" s="2612">
        <v>14.5</v>
      </c>
      <c r="AF196" s="2315">
        <v>1</v>
      </c>
      <c r="AG196" s="1920" t="s">
        <v>122</v>
      </c>
      <c r="AK196" s="981"/>
    </row>
    <row r="197" spans="2:37">
      <c r="B197" s="541"/>
      <c r="C197" s="569" t="s">
        <v>2870</v>
      </c>
      <c r="D197" s="569" t="s">
        <v>2274</v>
      </c>
      <c r="E197" s="1578" t="s">
        <v>2873</v>
      </c>
      <c r="F197" s="2873">
        <v>911401891685</v>
      </c>
      <c r="G197" s="733">
        <v>8720169735231</v>
      </c>
      <c r="H197" s="919" t="s">
        <v>700</v>
      </c>
      <c r="I197" s="246" t="s">
        <v>701</v>
      </c>
      <c r="J197" s="385">
        <v>45</v>
      </c>
      <c r="K197" s="1150">
        <v>5000</v>
      </c>
      <c r="L197" s="449" t="s">
        <v>53</v>
      </c>
      <c r="M197" s="398">
        <v>100000</v>
      </c>
      <c r="N197" s="418">
        <v>5</v>
      </c>
      <c r="O197" s="449"/>
      <c r="P197" s="1401">
        <v>4500</v>
      </c>
      <c r="Q197" s="518"/>
      <c r="R197" s="1874" t="s">
        <v>62</v>
      </c>
      <c r="S197" s="449" t="s">
        <v>55</v>
      </c>
      <c r="T197" s="449" t="s">
        <v>3137</v>
      </c>
      <c r="U197" s="449"/>
      <c r="V197" s="449" t="s">
        <v>131</v>
      </c>
      <c r="W197" s="2444" t="s">
        <v>210</v>
      </c>
      <c r="X197" s="2444">
        <v>111</v>
      </c>
      <c r="Y197" s="2315">
        <v>595</v>
      </c>
      <c r="Z197" s="2315">
        <v>595</v>
      </c>
      <c r="AA197" s="2315">
        <v>78</v>
      </c>
      <c r="AB197" s="449" t="s">
        <v>122</v>
      </c>
      <c r="AC197" s="362" t="s">
        <v>3228</v>
      </c>
      <c r="AD197" s="2315"/>
      <c r="AE197" s="2612">
        <v>14.5</v>
      </c>
      <c r="AF197" s="2315">
        <v>1</v>
      </c>
      <c r="AG197" s="1920" t="s">
        <v>122</v>
      </c>
      <c r="AK197" s="981"/>
    </row>
    <row r="198" spans="2:37">
      <c r="B198" s="541"/>
      <c r="C198" s="569" t="s">
        <v>2870</v>
      </c>
      <c r="D198" s="569" t="s">
        <v>2274</v>
      </c>
      <c r="E198" s="1578" t="s">
        <v>2873</v>
      </c>
      <c r="F198" s="2873">
        <v>911401891785</v>
      </c>
      <c r="G198" s="733">
        <v>8720169735613</v>
      </c>
      <c r="H198" s="807" t="s">
        <v>715</v>
      </c>
      <c r="I198" s="246" t="s">
        <v>716</v>
      </c>
      <c r="J198" s="761">
        <v>45</v>
      </c>
      <c r="K198" s="1127">
        <v>4800</v>
      </c>
      <c r="L198" s="389" t="s">
        <v>53</v>
      </c>
      <c r="M198" s="398">
        <v>100000</v>
      </c>
      <c r="N198" s="418">
        <v>5</v>
      </c>
      <c r="O198" s="389"/>
      <c r="P198" s="1401">
        <v>4800</v>
      </c>
      <c r="Q198" s="518"/>
      <c r="R198" s="1868" t="s">
        <v>62</v>
      </c>
      <c r="S198" s="389" t="s">
        <v>55</v>
      </c>
      <c r="T198" s="389" t="s">
        <v>3137</v>
      </c>
      <c r="U198" s="389"/>
      <c r="V198" s="389" t="s">
        <v>131</v>
      </c>
      <c r="W198" s="2443" t="s">
        <v>210</v>
      </c>
      <c r="X198" s="2443">
        <v>106</v>
      </c>
      <c r="Y198" s="2314">
        <v>595</v>
      </c>
      <c r="Z198" s="2314">
        <v>595</v>
      </c>
      <c r="AA198" s="2314">
        <v>78</v>
      </c>
      <c r="AB198" s="389" t="s">
        <v>122</v>
      </c>
      <c r="AC198" s="362" t="s">
        <v>3228</v>
      </c>
      <c r="AD198" s="2314"/>
      <c r="AE198" s="2612">
        <v>14.5</v>
      </c>
      <c r="AF198" s="2314">
        <v>1</v>
      </c>
      <c r="AG198" s="1919" t="s">
        <v>122</v>
      </c>
      <c r="AK198" s="981"/>
    </row>
    <row r="199" spans="2:37">
      <c r="B199" s="541"/>
      <c r="C199" s="855" t="s">
        <v>2870</v>
      </c>
      <c r="D199" s="855" t="s">
        <v>2274</v>
      </c>
      <c r="E199" s="1599" t="s">
        <v>2873</v>
      </c>
      <c r="F199" s="190">
        <v>911401891885</v>
      </c>
      <c r="G199" s="734">
        <v>8720169735620</v>
      </c>
      <c r="H199" s="849" t="s">
        <v>717</v>
      </c>
      <c r="I199" s="208" t="s">
        <v>718</v>
      </c>
      <c r="J199" s="825">
        <v>45</v>
      </c>
      <c r="K199" s="1144">
        <v>4800</v>
      </c>
      <c r="L199" s="503" t="s">
        <v>53</v>
      </c>
      <c r="M199" s="1392">
        <v>100000</v>
      </c>
      <c r="N199" s="468">
        <v>5</v>
      </c>
      <c r="O199" s="503"/>
      <c r="P199" s="1403">
        <v>5400</v>
      </c>
      <c r="Q199" s="518"/>
      <c r="R199" s="1923" t="s">
        <v>62</v>
      </c>
      <c r="S199" s="503" t="s">
        <v>55</v>
      </c>
      <c r="T199" s="503" t="s">
        <v>3137</v>
      </c>
      <c r="U199" s="503"/>
      <c r="V199" s="503" t="s">
        <v>131</v>
      </c>
      <c r="W199" s="2446" t="s">
        <v>210</v>
      </c>
      <c r="X199" s="2446">
        <v>106</v>
      </c>
      <c r="Y199" s="2317">
        <v>595</v>
      </c>
      <c r="Z199" s="2317">
        <v>595</v>
      </c>
      <c r="AA199" s="2317">
        <v>78</v>
      </c>
      <c r="AB199" s="503" t="s">
        <v>143</v>
      </c>
      <c r="AC199" s="483" t="s">
        <v>3228</v>
      </c>
      <c r="AD199" s="2317"/>
      <c r="AE199" s="2613">
        <v>14.5</v>
      </c>
      <c r="AF199" s="2317">
        <v>1</v>
      </c>
      <c r="AG199" s="1924" t="s">
        <v>122</v>
      </c>
      <c r="AK199" s="981"/>
    </row>
    <row r="200" spans="2:37">
      <c r="B200" s="541"/>
      <c r="C200" s="853" t="s">
        <v>2870</v>
      </c>
      <c r="D200" s="853" t="s">
        <v>2274</v>
      </c>
      <c r="E200" s="1606" t="s">
        <v>2873</v>
      </c>
      <c r="F200" s="2873">
        <v>911401890485</v>
      </c>
      <c r="G200" s="733">
        <v>8720169735118</v>
      </c>
      <c r="H200" s="919" t="s">
        <v>722</v>
      </c>
      <c r="I200" s="246" t="s">
        <v>723</v>
      </c>
      <c r="J200" s="826">
        <v>26</v>
      </c>
      <c r="K200" s="1149" t="s">
        <v>1366</v>
      </c>
      <c r="L200" s="593" t="s">
        <v>53</v>
      </c>
      <c r="M200" s="331">
        <v>100000</v>
      </c>
      <c r="N200" s="332">
        <v>5</v>
      </c>
      <c r="O200" s="593"/>
      <c r="P200" s="1401">
        <v>1750</v>
      </c>
      <c r="Q200" s="518"/>
      <c r="R200" s="1925" t="s">
        <v>62</v>
      </c>
      <c r="S200" s="593" t="s">
        <v>3179</v>
      </c>
      <c r="T200" s="593" t="s">
        <v>3134</v>
      </c>
      <c r="U200" s="593"/>
      <c r="V200" s="593" t="s">
        <v>131</v>
      </c>
      <c r="W200" s="2447" t="s">
        <v>210</v>
      </c>
      <c r="X200" s="2447">
        <v>138</v>
      </c>
      <c r="Y200" s="2318">
        <v>295</v>
      </c>
      <c r="Z200" s="2318">
        <v>1195</v>
      </c>
      <c r="AA200" s="2318">
        <v>62</v>
      </c>
      <c r="AB200" s="593" t="s">
        <v>122</v>
      </c>
      <c r="AC200" s="312" t="s">
        <v>3227</v>
      </c>
      <c r="AD200" s="2318"/>
      <c r="AE200" s="461">
        <v>14.5</v>
      </c>
      <c r="AF200" s="2318">
        <v>1</v>
      </c>
      <c r="AG200" s="1926" t="s">
        <v>122</v>
      </c>
      <c r="AK200" s="981"/>
    </row>
    <row r="201" spans="2:37">
      <c r="B201" s="541"/>
      <c r="C201" s="569" t="s">
        <v>2870</v>
      </c>
      <c r="D201" s="569" t="s">
        <v>2274</v>
      </c>
      <c r="E201" s="1578" t="s">
        <v>2873</v>
      </c>
      <c r="F201" s="2873">
        <v>911401890785</v>
      </c>
      <c r="G201" s="733">
        <v>8720169735149</v>
      </c>
      <c r="H201" s="807" t="s">
        <v>724</v>
      </c>
      <c r="I201" s="246" t="s">
        <v>725</v>
      </c>
      <c r="J201" s="761">
        <v>26</v>
      </c>
      <c r="K201" s="1149" t="s">
        <v>1366</v>
      </c>
      <c r="L201" s="388" t="s">
        <v>53</v>
      </c>
      <c r="M201" s="331">
        <v>100000</v>
      </c>
      <c r="N201" s="332">
        <v>5</v>
      </c>
      <c r="O201" s="388"/>
      <c r="P201" s="1401">
        <v>2050</v>
      </c>
      <c r="Q201" s="518"/>
      <c r="R201" s="1921" t="s">
        <v>62</v>
      </c>
      <c r="S201" s="388" t="s">
        <v>3179</v>
      </c>
      <c r="T201" s="388" t="s">
        <v>3134</v>
      </c>
      <c r="U201" s="388"/>
      <c r="V201" s="388" t="s">
        <v>131</v>
      </c>
      <c r="W201" s="2445" t="s">
        <v>210</v>
      </c>
      <c r="X201" s="2445">
        <v>138</v>
      </c>
      <c r="Y201" s="2316">
        <v>295</v>
      </c>
      <c r="Z201" s="2316">
        <v>1195</v>
      </c>
      <c r="AA201" s="2316">
        <v>63</v>
      </c>
      <c r="AB201" s="388" t="s">
        <v>122</v>
      </c>
      <c r="AC201" s="312" t="s">
        <v>3227</v>
      </c>
      <c r="AD201" s="2316"/>
      <c r="AE201" s="461">
        <v>14.5</v>
      </c>
      <c r="AF201" s="2316">
        <v>1</v>
      </c>
      <c r="AG201" s="1922" t="s">
        <v>122</v>
      </c>
      <c r="AK201" s="981"/>
    </row>
    <row r="202" spans="2:37">
      <c r="B202" s="541"/>
      <c r="C202" s="569" t="s">
        <v>2870</v>
      </c>
      <c r="D202" s="569" t="s">
        <v>2274</v>
      </c>
      <c r="E202" s="1578" t="s">
        <v>2873</v>
      </c>
      <c r="F202" s="152">
        <v>911401891085</v>
      </c>
      <c r="G202" s="618">
        <v>8720169735170</v>
      </c>
      <c r="H202" s="807" t="s">
        <v>726</v>
      </c>
      <c r="I202" s="246" t="s">
        <v>727</v>
      </c>
      <c r="J202" s="761">
        <v>26</v>
      </c>
      <c r="K202" s="1148" t="s">
        <v>1366</v>
      </c>
      <c r="L202" s="388" t="s">
        <v>53</v>
      </c>
      <c r="M202" s="331">
        <v>100000</v>
      </c>
      <c r="N202" s="332">
        <v>5</v>
      </c>
      <c r="O202" s="388"/>
      <c r="P202" s="1402">
        <v>2650</v>
      </c>
      <c r="Q202" s="518"/>
      <c r="R202" s="1921" t="s">
        <v>62</v>
      </c>
      <c r="S202" s="388" t="s">
        <v>3179</v>
      </c>
      <c r="T202" s="388" t="s">
        <v>3134</v>
      </c>
      <c r="U202" s="388"/>
      <c r="V202" s="388" t="s">
        <v>131</v>
      </c>
      <c r="W202" s="2445" t="s">
        <v>210</v>
      </c>
      <c r="X202" s="2445">
        <v>138</v>
      </c>
      <c r="Y202" s="2316">
        <v>295</v>
      </c>
      <c r="Z202" s="2316">
        <v>1195</v>
      </c>
      <c r="AA202" s="2316">
        <v>62</v>
      </c>
      <c r="AB202" s="388" t="s">
        <v>143</v>
      </c>
      <c r="AC202" s="312" t="s">
        <v>3227</v>
      </c>
      <c r="AD202" s="2316"/>
      <c r="AE202" s="461">
        <v>14.5</v>
      </c>
      <c r="AF202" s="2316">
        <v>1</v>
      </c>
      <c r="AG202" s="1922" t="s">
        <v>122</v>
      </c>
      <c r="AK202" s="981"/>
    </row>
    <row r="203" spans="2:37">
      <c r="B203" s="1383"/>
      <c r="C203" s="855" t="s">
        <v>2870</v>
      </c>
      <c r="D203" s="855" t="s">
        <v>2274</v>
      </c>
      <c r="E203" s="1599" t="s">
        <v>2873</v>
      </c>
      <c r="F203" s="2875">
        <v>911401801187</v>
      </c>
      <c r="G203" s="907">
        <v>8720169749894</v>
      </c>
      <c r="H203" s="849" t="s">
        <v>2676</v>
      </c>
      <c r="I203" s="927" t="s">
        <v>2569</v>
      </c>
      <c r="J203" s="825" t="s">
        <v>3365</v>
      </c>
      <c r="K203" s="1418" t="s">
        <v>3366</v>
      </c>
      <c r="L203" s="503" t="s">
        <v>3367</v>
      </c>
      <c r="M203" s="1419">
        <v>100000</v>
      </c>
      <c r="N203" s="769">
        <v>5</v>
      </c>
      <c r="O203" s="503"/>
      <c r="P203" s="1405">
        <v>3100</v>
      </c>
      <c r="Q203" s="518"/>
      <c r="R203" s="1923" t="s">
        <v>62</v>
      </c>
      <c r="S203" s="503" t="s">
        <v>3179</v>
      </c>
      <c r="T203" s="503" t="s">
        <v>3134</v>
      </c>
      <c r="U203" s="503"/>
      <c r="V203" s="503" t="s">
        <v>3122</v>
      </c>
      <c r="W203" s="2446" t="s">
        <v>210</v>
      </c>
      <c r="X203" s="2446">
        <v>129</v>
      </c>
      <c r="Y203" s="2317">
        <v>295</v>
      </c>
      <c r="Z203" s="2317">
        <v>1195</v>
      </c>
      <c r="AA203" s="2317">
        <v>63</v>
      </c>
      <c r="AB203" s="503" t="s">
        <v>143</v>
      </c>
      <c r="AC203" s="2455" t="s">
        <v>3227</v>
      </c>
      <c r="AD203" s="2317"/>
      <c r="AE203" s="768">
        <v>14.5</v>
      </c>
      <c r="AF203" s="2317">
        <v>1</v>
      </c>
      <c r="AG203" s="1924" t="s">
        <v>122</v>
      </c>
      <c r="AK203" s="981"/>
    </row>
    <row r="204" spans="2:37">
      <c r="B204" s="926" t="s">
        <v>2424</v>
      </c>
      <c r="C204" s="853" t="s">
        <v>2870</v>
      </c>
      <c r="D204" s="853" t="s">
        <v>2274</v>
      </c>
      <c r="E204" s="1606" t="s">
        <v>2873</v>
      </c>
      <c r="F204" s="1123">
        <v>911401880581</v>
      </c>
      <c r="G204" s="1226">
        <v>8719514512191</v>
      </c>
      <c r="H204" s="1020" t="s">
        <v>731</v>
      </c>
      <c r="I204" s="1227" t="s">
        <v>732</v>
      </c>
      <c r="J204" s="1038" t="s">
        <v>3365</v>
      </c>
      <c r="K204" s="530" t="s">
        <v>3359</v>
      </c>
      <c r="L204" s="1021" t="s">
        <v>53</v>
      </c>
      <c r="M204" s="530">
        <v>50000</v>
      </c>
      <c r="N204" s="942">
        <v>5</v>
      </c>
      <c r="O204" s="1021"/>
      <c r="P204" s="1400">
        <v>2100</v>
      </c>
      <c r="Q204" s="518"/>
      <c r="R204" s="1882" t="s">
        <v>62</v>
      </c>
      <c r="S204" s="1021" t="s">
        <v>3179</v>
      </c>
      <c r="T204" s="1021" t="s">
        <v>3138</v>
      </c>
      <c r="U204" s="1021"/>
      <c r="V204" s="1021" t="s">
        <v>131</v>
      </c>
      <c r="W204" s="519" t="s">
        <v>210</v>
      </c>
      <c r="X204" s="519">
        <v>138</v>
      </c>
      <c r="Y204" s="942">
        <v>597</v>
      </c>
      <c r="Z204" s="942">
        <v>597</v>
      </c>
      <c r="AA204" s="942">
        <v>44</v>
      </c>
      <c r="AB204" s="1021" t="s">
        <v>143</v>
      </c>
      <c r="AC204" s="519" t="s">
        <v>3227</v>
      </c>
      <c r="AD204" s="942"/>
      <c r="AE204" s="2620">
        <v>14.5</v>
      </c>
      <c r="AF204" s="942">
        <v>1</v>
      </c>
      <c r="AG204" s="1883" t="s">
        <v>122</v>
      </c>
      <c r="AK204" s="981"/>
    </row>
    <row r="205" spans="2:37">
      <c r="B205" s="541"/>
      <c r="C205" s="569" t="s">
        <v>2870</v>
      </c>
      <c r="D205" s="569" t="s">
        <v>2274</v>
      </c>
      <c r="E205" s="1578" t="s">
        <v>2873</v>
      </c>
      <c r="F205" s="1123">
        <v>911401808285</v>
      </c>
      <c r="G205" s="1045">
        <v>8719514963986</v>
      </c>
      <c r="H205" s="1020" t="s">
        <v>734</v>
      </c>
      <c r="I205" s="1225" t="s">
        <v>735</v>
      </c>
      <c r="J205" s="1038">
        <v>43</v>
      </c>
      <c r="K205" s="2589">
        <v>6000</v>
      </c>
      <c r="L205" s="1021" t="s">
        <v>53</v>
      </c>
      <c r="M205" s="1220">
        <v>50000</v>
      </c>
      <c r="N205" s="942">
        <v>5</v>
      </c>
      <c r="O205" s="1021"/>
      <c r="P205" s="1400">
        <v>2200</v>
      </c>
      <c r="Q205" s="518"/>
      <c r="R205" s="1882" t="s">
        <v>62</v>
      </c>
      <c r="S205" s="1021" t="s">
        <v>3179</v>
      </c>
      <c r="T205" s="1021" t="s">
        <v>3135</v>
      </c>
      <c r="U205" s="1021"/>
      <c r="V205" s="1021" t="s">
        <v>131</v>
      </c>
      <c r="W205" s="519" t="s">
        <v>210</v>
      </c>
      <c r="X205" s="519">
        <v>139</v>
      </c>
      <c r="Y205" s="942">
        <v>597</v>
      </c>
      <c r="Z205" s="942">
        <v>597</v>
      </c>
      <c r="AA205" s="942">
        <v>44</v>
      </c>
      <c r="AB205" s="1021" t="s">
        <v>122</v>
      </c>
      <c r="AC205" s="519" t="s">
        <v>3227</v>
      </c>
      <c r="AD205" s="942"/>
      <c r="AE205" s="2620">
        <v>14.5</v>
      </c>
      <c r="AF205" s="942">
        <v>1</v>
      </c>
      <c r="AG205" s="1883" t="s">
        <v>122</v>
      </c>
      <c r="AK205" s="981"/>
    </row>
    <row r="206" spans="2:37">
      <c r="B206" s="541"/>
      <c r="C206" s="569" t="s">
        <v>2870</v>
      </c>
      <c r="D206" s="569"/>
      <c r="E206" s="1578" t="s">
        <v>2873</v>
      </c>
      <c r="F206" s="50">
        <v>911401841087</v>
      </c>
      <c r="G206" s="204">
        <v>8720169764156</v>
      </c>
      <c r="H206" s="42" t="s">
        <v>2414</v>
      </c>
      <c r="I206" s="205" t="s">
        <v>729</v>
      </c>
      <c r="J206" s="443" t="s">
        <v>3362</v>
      </c>
      <c r="K206" s="348" t="s">
        <v>3360</v>
      </c>
      <c r="L206" s="357" t="s">
        <v>53</v>
      </c>
      <c r="M206" s="447">
        <v>100000</v>
      </c>
      <c r="N206" s="350">
        <v>5</v>
      </c>
      <c r="O206" s="357"/>
      <c r="P206" s="1402">
        <v>2340</v>
      </c>
      <c r="Q206" s="518"/>
      <c r="R206" s="1868" t="s">
        <v>62</v>
      </c>
      <c r="S206" s="357" t="s">
        <v>3179</v>
      </c>
      <c r="T206" s="357" t="s">
        <v>3138</v>
      </c>
      <c r="U206" s="357"/>
      <c r="V206" s="357" t="s">
        <v>131</v>
      </c>
      <c r="W206" s="351" t="s">
        <v>210</v>
      </c>
      <c r="X206" s="351">
        <v>155</v>
      </c>
      <c r="Y206" s="350">
        <v>595</v>
      </c>
      <c r="Z206" s="350">
        <v>595</v>
      </c>
      <c r="AA206" s="350">
        <v>38.5</v>
      </c>
      <c r="AB206" s="357" t="s">
        <v>122</v>
      </c>
      <c r="AC206" s="351" t="s">
        <v>3227</v>
      </c>
      <c r="AD206" s="350"/>
      <c r="AE206" s="2615">
        <v>14.5</v>
      </c>
      <c r="AF206" s="350">
        <v>1</v>
      </c>
      <c r="AG206" s="1869" t="s">
        <v>122</v>
      </c>
      <c r="AK206" s="981"/>
    </row>
    <row r="207" spans="2:37">
      <c r="B207" s="541"/>
      <c r="C207" s="569" t="s">
        <v>2870</v>
      </c>
      <c r="D207" s="569" t="s">
        <v>2274</v>
      </c>
      <c r="E207" s="1578" t="s">
        <v>2873</v>
      </c>
      <c r="F207" s="50">
        <v>911401841187</v>
      </c>
      <c r="G207" s="204">
        <v>8720169764163</v>
      </c>
      <c r="H207" s="42" t="s">
        <v>2411</v>
      </c>
      <c r="I207" s="205" t="s">
        <v>730</v>
      </c>
      <c r="J207" s="443" t="s">
        <v>3362</v>
      </c>
      <c r="K207" s="348" t="s">
        <v>3360</v>
      </c>
      <c r="L207" s="357" t="s">
        <v>53</v>
      </c>
      <c r="M207" s="447">
        <v>100000</v>
      </c>
      <c r="N207" s="350">
        <v>5</v>
      </c>
      <c r="O207" s="357"/>
      <c r="P207" s="1402">
        <v>2640</v>
      </c>
      <c r="Q207" s="518"/>
      <c r="R207" s="1868" t="s">
        <v>62</v>
      </c>
      <c r="S207" s="357" t="s">
        <v>3179</v>
      </c>
      <c r="T207" s="357" t="s">
        <v>3138</v>
      </c>
      <c r="U207" s="357"/>
      <c r="V207" s="357" t="s">
        <v>131</v>
      </c>
      <c r="W207" s="351" t="s">
        <v>210</v>
      </c>
      <c r="X207" s="351">
        <v>155</v>
      </c>
      <c r="Y207" s="350">
        <v>595</v>
      </c>
      <c r="Z207" s="350">
        <v>595</v>
      </c>
      <c r="AA207" s="350">
        <v>38.5</v>
      </c>
      <c r="AB207" s="357" t="s">
        <v>122</v>
      </c>
      <c r="AC207" s="351" t="s">
        <v>3227</v>
      </c>
      <c r="AD207" s="350"/>
      <c r="AE207" s="2615">
        <v>14.5</v>
      </c>
      <c r="AF207" s="350">
        <v>1</v>
      </c>
      <c r="AG207" s="1869" t="s">
        <v>122</v>
      </c>
      <c r="AK207" s="981"/>
    </row>
    <row r="208" spans="2:37">
      <c r="B208" s="541"/>
      <c r="C208" s="569" t="s">
        <v>2870</v>
      </c>
      <c r="D208" s="569" t="s">
        <v>2274</v>
      </c>
      <c r="E208" s="1578" t="s">
        <v>2873</v>
      </c>
      <c r="F208" s="50">
        <v>911401840787</v>
      </c>
      <c r="G208" s="204">
        <v>8720169764125</v>
      </c>
      <c r="H208" s="42" t="s">
        <v>2413</v>
      </c>
      <c r="I208" s="205" t="s">
        <v>733</v>
      </c>
      <c r="J208" s="443" t="s">
        <v>3362</v>
      </c>
      <c r="K208" s="348" t="s">
        <v>3361</v>
      </c>
      <c r="L208" s="357" t="s">
        <v>79</v>
      </c>
      <c r="M208" s="447">
        <v>100000</v>
      </c>
      <c r="N208" s="350">
        <v>5</v>
      </c>
      <c r="O208" s="357"/>
      <c r="P208" s="1402">
        <v>3240</v>
      </c>
      <c r="Q208" s="518"/>
      <c r="R208" s="1868" t="s">
        <v>62</v>
      </c>
      <c r="S208" s="357" t="s">
        <v>3179</v>
      </c>
      <c r="T208" s="357" t="s">
        <v>3138</v>
      </c>
      <c r="U208" s="357"/>
      <c r="V208" s="357" t="s">
        <v>158</v>
      </c>
      <c r="W208" s="351" t="s">
        <v>210</v>
      </c>
      <c r="X208" s="351">
        <v>148</v>
      </c>
      <c r="Y208" s="350">
        <v>595</v>
      </c>
      <c r="Z208" s="350">
        <v>595</v>
      </c>
      <c r="AA208" s="350">
        <v>38.5</v>
      </c>
      <c r="AB208" s="357" t="s">
        <v>143</v>
      </c>
      <c r="AC208" s="351" t="s">
        <v>3227</v>
      </c>
      <c r="AD208" s="350"/>
      <c r="AE208" s="2615">
        <v>14.5</v>
      </c>
      <c r="AF208" s="350">
        <v>1</v>
      </c>
      <c r="AG208" s="1869" t="s">
        <v>122</v>
      </c>
      <c r="AK208" s="981"/>
    </row>
    <row r="209" spans="2:37">
      <c r="B209" s="541"/>
      <c r="C209" s="569" t="s">
        <v>2870</v>
      </c>
      <c r="D209" s="569" t="s">
        <v>2274</v>
      </c>
      <c r="E209" s="1578" t="s">
        <v>2873</v>
      </c>
      <c r="F209" s="50">
        <v>911401840987</v>
      </c>
      <c r="G209" s="204">
        <v>8720169764149</v>
      </c>
      <c r="H209" s="42" t="s">
        <v>2412</v>
      </c>
      <c r="I209" s="205" t="s">
        <v>733</v>
      </c>
      <c r="J209" s="443" t="s">
        <v>3362</v>
      </c>
      <c r="K209" s="348" t="s">
        <v>3360</v>
      </c>
      <c r="L209" s="357" t="s">
        <v>53</v>
      </c>
      <c r="M209" s="447">
        <v>100000</v>
      </c>
      <c r="N209" s="350">
        <v>5</v>
      </c>
      <c r="O209" s="357"/>
      <c r="P209" s="1402">
        <v>3240</v>
      </c>
      <c r="Q209" s="518"/>
      <c r="R209" s="1868" t="s">
        <v>62</v>
      </c>
      <c r="S209" s="357" t="s">
        <v>3179</v>
      </c>
      <c r="T209" s="357" t="s">
        <v>3138</v>
      </c>
      <c r="U209" s="357"/>
      <c r="V209" s="357" t="s">
        <v>131</v>
      </c>
      <c r="W209" s="351" t="s">
        <v>210</v>
      </c>
      <c r="X209" s="351">
        <v>155</v>
      </c>
      <c r="Y209" s="350">
        <v>595</v>
      </c>
      <c r="Z209" s="350">
        <v>595</v>
      </c>
      <c r="AA209" s="350">
        <v>38.5</v>
      </c>
      <c r="AB209" s="357" t="s">
        <v>143</v>
      </c>
      <c r="AC209" s="351" t="s">
        <v>3227</v>
      </c>
      <c r="AD209" s="350"/>
      <c r="AE209" s="2615">
        <v>14.5</v>
      </c>
      <c r="AF209" s="350">
        <v>1</v>
      </c>
      <c r="AG209" s="1869" t="s">
        <v>122</v>
      </c>
      <c r="AK209" s="981"/>
    </row>
    <row r="210" spans="2:37">
      <c r="B210" s="541"/>
      <c r="C210" s="569" t="s">
        <v>2870</v>
      </c>
      <c r="D210" s="569" t="s">
        <v>2274</v>
      </c>
      <c r="E210" s="1578" t="s">
        <v>2873</v>
      </c>
      <c r="F210" s="50">
        <v>911401840687</v>
      </c>
      <c r="G210" s="204">
        <v>8720169764118</v>
      </c>
      <c r="H210" s="42" t="s">
        <v>2415</v>
      </c>
      <c r="I210" s="205" t="s">
        <v>2638</v>
      </c>
      <c r="J210" s="443" t="s">
        <v>3362</v>
      </c>
      <c r="K210" s="348" t="s">
        <v>3361</v>
      </c>
      <c r="L210" s="357" t="s">
        <v>79</v>
      </c>
      <c r="M210" s="447">
        <v>100000</v>
      </c>
      <c r="N210" s="350">
        <v>5</v>
      </c>
      <c r="O210" s="357"/>
      <c r="P210" s="1402">
        <v>3600</v>
      </c>
      <c r="Q210" s="518"/>
      <c r="R210" s="1868" t="s">
        <v>62</v>
      </c>
      <c r="S210" s="357" t="s">
        <v>3179</v>
      </c>
      <c r="T210" s="357" t="s">
        <v>3138</v>
      </c>
      <c r="U210" s="357"/>
      <c r="V210" s="357" t="s">
        <v>158</v>
      </c>
      <c r="W210" s="351" t="s">
        <v>210</v>
      </c>
      <c r="X210" s="351">
        <v>148</v>
      </c>
      <c r="Y210" s="350">
        <v>595</v>
      </c>
      <c r="Z210" s="350">
        <v>595</v>
      </c>
      <c r="AA210" s="350">
        <v>38.5</v>
      </c>
      <c r="AB210" s="357" t="s">
        <v>143</v>
      </c>
      <c r="AC210" s="351" t="s">
        <v>3227</v>
      </c>
      <c r="AD210" s="350"/>
      <c r="AE210" s="2615">
        <v>14.5</v>
      </c>
      <c r="AF210" s="350">
        <v>1</v>
      </c>
      <c r="AG210" s="1869" t="s">
        <v>122</v>
      </c>
      <c r="AK210" s="981"/>
    </row>
    <row r="211" spans="2:37">
      <c r="B211" s="1383"/>
      <c r="C211" s="855" t="s">
        <v>2870</v>
      </c>
      <c r="D211" s="855" t="s">
        <v>2274</v>
      </c>
      <c r="E211" s="1599" t="s">
        <v>2873</v>
      </c>
      <c r="F211" s="1122">
        <v>911401840887</v>
      </c>
      <c r="G211" s="207">
        <v>8720169764132</v>
      </c>
      <c r="H211" s="57" t="s">
        <v>2416</v>
      </c>
      <c r="I211" s="227" t="s">
        <v>2638</v>
      </c>
      <c r="J211" s="856" t="s">
        <v>3362</v>
      </c>
      <c r="K211" s="439" t="s">
        <v>3360</v>
      </c>
      <c r="L211" s="442" t="s">
        <v>53</v>
      </c>
      <c r="M211" s="439">
        <v>100000</v>
      </c>
      <c r="N211" s="438">
        <v>5</v>
      </c>
      <c r="O211" s="442"/>
      <c r="P211" s="1403">
        <v>3600</v>
      </c>
      <c r="Q211" s="518"/>
      <c r="R211" s="1884" t="s">
        <v>62</v>
      </c>
      <c r="S211" s="442" t="s">
        <v>3179</v>
      </c>
      <c r="T211" s="442" t="s">
        <v>3138</v>
      </c>
      <c r="U211" s="442"/>
      <c r="V211" s="442" t="s">
        <v>131</v>
      </c>
      <c r="W211" s="466" t="s">
        <v>210</v>
      </c>
      <c r="X211" s="466">
        <v>155</v>
      </c>
      <c r="Y211" s="438">
        <v>595</v>
      </c>
      <c r="Z211" s="438">
        <v>595</v>
      </c>
      <c r="AA211" s="438">
        <v>38.5</v>
      </c>
      <c r="AB211" s="442" t="s">
        <v>143</v>
      </c>
      <c r="AC211" s="466" t="s">
        <v>3227</v>
      </c>
      <c r="AD211" s="438"/>
      <c r="AE211" s="2616">
        <v>14.5</v>
      </c>
      <c r="AF211" s="438">
        <v>1</v>
      </c>
      <c r="AG211" s="1885" t="s">
        <v>122</v>
      </c>
      <c r="AK211" s="981"/>
    </row>
    <row r="212" spans="2:37" ht="14.5" customHeight="1">
      <c r="B212" s="16"/>
      <c r="F212" s="2774" t="s">
        <v>2571</v>
      </c>
      <c r="G212" s="240"/>
      <c r="H212" s="241"/>
      <c r="I212" s="241"/>
      <c r="J212" s="335"/>
      <c r="K212" s="356"/>
      <c r="L212" s="335"/>
      <c r="M212" s="356"/>
      <c r="N212" s="407"/>
      <c r="O212" s="335"/>
      <c r="P212" s="994"/>
      <c r="Q212" s="518"/>
      <c r="R212" s="335"/>
      <c r="S212" s="335"/>
      <c r="T212" s="335"/>
      <c r="U212" s="335"/>
      <c r="V212" s="335"/>
      <c r="W212" s="335"/>
      <c r="X212" s="335"/>
      <c r="Y212" s="302"/>
      <c r="Z212" s="302"/>
      <c r="AA212" s="302"/>
      <c r="AB212" s="335"/>
      <c r="AC212" s="355"/>
      <c r="AD212" s="302"/>
      <c r="AE212" s="407"/>
      <c r="AF212" s="335"/>
      <c r="AG212" s="335"/>
      <c r="AK212" s="981"/>
    </row>
    <row r="213" spans="2:37" ht="14.5" customHeight="1">
      <c r="B213" s="241"/>
      <c r="F213" s="2775" t="s">
        <v>2572</v>
      </c>
      <c r="G213" s="924"/>
      <c r="H213" s="3022"/>
      <c r="I213" s="16"/>
      <c r="J213" s="335"/>
      <c r="K213" s="356"/>
      <c r="L213" s="335"/>
      <c r="M213" s="356"/>
      <c r="N213" s="407"/>
      <c r="O213" s="335"/>
      <c r="P213" s="34"/>
      <c r="Q213" s="518"/>
      <c r="R213" s="335"/>
      <c r="S213" s="335"/>
      <c r="T213" s="335"/>
      <c r="U213" s="335"/>
      <c r="V213" s="335"/>
      <c r="W213" s="335"/>
      <c r="X213" s="335"/>
      <c r="Y213" s="302"/>
      <c r="Z213" s="302"/>
      <c r="AA213" s="302"/>
      <c r="AB213" s="335"/>
      <c r="AC213" s="355"/>
      <c r="AD213" s="302"/>
      <c r="AE213" s="407"/>
      <c r="AF213" s="335"/>
      <c r="AG213" s="335"/>
      <c r="AK213" s="981"/>
    </row>
    <row r="214" spans="2:37" ht="14.5" customHeight="1">
      <c r="B214" s="16"/>
      <c r="F214" s="2776" t="s">
        <v>2573</v>
      </c>
      <c r="G214" s="923"/>
      <c r="H214" s="3023"/>
      <c r="I214" s="241"/>
      <c r="J214" s="335"/>
      <c r="K214" s="356"/>
      <c r="L214" s="335"/>
      <c r="M214" s="356"/>
      <c r="N214" s="407"/>
      <c r="O214" s="335"/>
      <c r="P214" s="34"/>
      <c r="Q214" s="518"/>
      <c r="R214" s="335"/>
      <c r="S214" s="335"/>
      <c r="T214" s="335"/>
      <c r="U214" s="335"/>
      <c r="V214" s="335"/>
      <c r="W214" s="335"/>
      <c r="X214" s="335"/>
      <c r="Y214" s="302"/>
      <c r="Z214" s="302"/>
      <c r="AA214" s="302"/>
      <c r="AB214" s="335"/>
      <c r="AC214" s="355"/>
      <c r="AD214" s="302"/>
      <c r="AE214" s="407"/>
      <c r="AF214" s="335"/>
      <c r="AG214" s="335"/>
      <c r="AK214" s="981"/>
    </row>
    <row r="215" spans="2:37" ht="14.5" customHeight="1">
      <c r="B215" s="241"/>
      <c r="F215" s="2776" t="s">
        <v>2574</v>
      </c>
      <c r="G215" s="923"/>
      <c r="H215" s="3023"/>
      <c r="I215" s="16"/>
      <c r="J215" s="335"/>
      <c r="K215" s="356"/>
      <c r="L215" s="335"/>
      <c r="M215" s="356"/>
      <c r="N215" s="407"/>
      <c r="O215" s="335"/>
      <c r="P215" s="34"/>
      <c r="Q215" s="518"/>
      <c r="R215" s="335"/>
      <c r="S215" s="335"/>
      <c r="T215" s="335"/>
      <c r="U215" s="335"/>
      <c r="V215" s="335"/>
      <c r="W215" s="335"/>
      <c r="X215" s="335"/>
      <c r="Y215" s="302"/>
      <c r="Z215" s="302"/>
      <c r="AA215" s="302"/>
      <c r="AB215" s="335"/>
      <c r="AC215" s="355"/>
      <c r="AD215" s="302"/>
      <c r="AE215" s="407"/>
      <c r="AF215" s="335"/>
      <c r="AG215" s="335"/>
      <c r="AK215" s="981"/>
    </row>
    <row r="216" spans="2:37" ht="14.5" customHeight="1">
      <c r="B216" s="241"/>
      <c r="F216" s="2776" t="s">
        <v>2575</v>
      </c>
      <c r="G216" s="923"/>
      <c r="H216" s="3023"/>
      <c r="I216" s="241"/>
      <c r="J216" s="335"/>
      <c r="K216" s="356"/>
      <c r="L216" s="335"/>
      <c r="M216" s="356"/>
      <c r="N216" s="407"/>
      <c r="O216" s="335"/>
      <c r="P216" s="34"/>
      <c r="Q216" s="518"/>
      <c r="R216" s="335"/>
      <c r="S216" s="335"/>
      <c r="T216" s="335"/>
      <c r="U216" s="335"/>
      <c r="V216" s="335"/>
      <c r="W216" s="335"/>
      <c r="X216" s="335"/>
      <c r="Y216" s="302"/>
      <c r="Z216" s="302"/>
      <c r="AA216" s="302"/>
      <c r="AB216" s="335"/>
      <c r="AC216" s="355"/>
      <c r="AD216" s="302"/>
      <c r="AE216" s="407"/>
      <c r="AF216" s="335"/>
      <c r="AG216" s="335"/>
      <c r="AK216" s="981"/>
    </row>
    <row r="217" spans="2:37" ht="14.5" customHeight="1">
      <c r="B217" s="241"/>
      <c r="F217" s="2776" t="s">
        <v>2576</v>
      </c>
      <c r="G217" s="923"/>
      <c r="H217" s="3023"/>
      <c r="I217" s="241"/>
      <c r="J217" s="335"/>
      <c r="K217" s="356"/>
      <c r="L217" s="335"/>
      <c r="M217" s="356"/>
      <c r="N217" s="407"/>
      <c r="O217" s="335"/>
      <c r="P217" s="34"/>
      <c r="Q217" s="518"/>
      <c r="R217" s="335"/>
      <c r="S217" s="335"/>
      <c r="T217" s="335"/>
      <c r="U217" s="335"/>
      <c r="V217" s="335"/>
      <c r="W217" s="335"/>
      <c r="X217" s="335"/>
      <c r="Y217" s="302"/>
      <c r="Z217" s="302"/>
      <c r="AA217" s="302"/>
      <c r="AB217" s="335"/>
      <c r="AC217" s="355"/>
      <c r="AD217" s="302"/>
      <c r="AE217" s="407"/>
      <c r="AF217" s="335"/>
      <c r="AG217" s="335"/>
      <c r="AK217" s="981"/>
    </row>
    <row r="218" spans="2:37" ht="14.5" customHeight="1">
      <c r="B218" s="241"/>
      <c r="F218" s="2777" t="s">
        <v>2577</v>
      </c>
      <c r="G218" s="923"/>
      <c r="H218" s="3023"/>
      <c r="I218" s="241"/>
      <c r="J218" s="335"/>
      <c r="K218" s="356"/>
      <c r="L218" s="335"/>
      <c r="M218" s="356"/>
      <c r="N218" s="407"/>
      <c r="O218" s="335"/>
      <c r="P218" s="34"/>
      <c r="Q218" s="518"/>
      <c r="R218" s="335"/>
      <c r="S218" s="335"/>
      <c r="T218" s="335"/>
      <c r="U218" s="335"/>
      <c r="V218" s="335"/>
      <c r="W218" s="335"/>
      <c r="X218" s="335"/>
      <c r="Y218" s="302"/>
      <c r="Z218" s="302"/>
      <c r="AA218" s="302"/>
      <c r="AB218" s="335"/>
      <c r="AC218" s="355"/>
      <c r="AD218" s="302"/>
      <c r="AE218" s="407"/>
      <c r="AF218" s="335"/>
      <c r="AG218" s="335"/>
      <c r="AK218" s="981"/>
    </row>
    <row r="219" spans="2:37" ht="14.5" customHeight="1">
      <c r="B219" s="241"/>
      <c r="F219" s="2778" t="s">
        <v>737</v>
      </c>
      <c r="G219" s="240"/>
      <c r="H219" s="241"/>
      <c r="I219" s="241"/>
      <c r="J219" s="335"/>
      <c r="K219" s="356"/>
      <c r="L219" s="335"/>
      <c r="M219" s="356"/>
      <c r="N219" s="407"/>
      <c r="O219" s="335"/>
      <c r="P219" s="34"/>
      <c r="Q219" s="518"/>
      <c r="R219" s="335"/>
      <c r="S219" s="335"/>
      <c r="T219" s="335"/>
      <c r="U219" s="335"/>
      <c r="V219" s="335"/>
      <c r="W219" s="335"/>
      <c r="X219" s="335"/>
      <c r="Y219" s="302"/>
      <c r="Z219" s="302"/>
      <c r="AA219" s="302"/>
      <c r="AB219" s="335"/>
      <c r="AC219" s="355"/>
      <c r="AD219" s="302"/>
      <c r="AE219" s="407"/>
      <c r="AF219" s="335"/>
      <c r="AG219" s="335"/>
      <c r="AK219" s="981"/>
    </row>
    <row r="220" spans="2:37" ht="14.5" customHeight="1">
      <c r="B220" s="241"/>
      <c r="F220" s="536"/>
      <c r="G220" s="240"/>
      <c r="H220" s="241"/>
      <c r="I220" s="241"/>
      <c r="J220" s="335"/>
      <c r="K220" s="356"/>
      <c r="L220" s="335"/>
      <c r="M220" s="356"/>
      <c r="N220" s="407"/>
      <c r="O220" s="335"/>
      <c r="P220" s="34"/>
      <c r="Q220" s="994"/>
      <c r="R220" s="335"/>
      <c r="S220" s="335"/>
      <c r="T220" s="335"/>
      <c r="U220" s="335"/>
      <c r="V220" s="335"/>
      <c r="W220" s="335"/>
      <c r="X220" s="335"/>
      <c r="Y220" s="302"/>
      <c r="Z220" s="302"/>
      <c r="AA220" s="302"/>
      <c r="AB220" s="335"/>
      <c r="AC220" s="355"/>
      <c r="AD220" s="302"/>
      <c r="AE220" s="407"/>
      <c r="AF220" s="335"/>
      <c r="AG220" s="335"/>
      <c r="AK220" s="981"/>
    </row>
    <row r="221" spans="2:37" s="1600" customFormat="1" ht="15" customHeight="1">
      <c r="B221" s="1600" t="s">
        <v>96</v>
      </c>
      <c r="J221" s="1818"/>
      <c r="K221" s="1818"/>
      <c r="L221" s="1818"/>
      <c r="M221" s="1818"/>
      <c r="N221" s="1818"/>
      <c r="O221" s="1818"/>
      <c r="P221" s="34"/>
      <c r="R221" s="1818"/>
      <c r="S221" s="1818"/>
      <c r="T221" s="1818"/>
      <c r="U221" s="1818"/>
      <c r="V221" s="1818"/>
      <c r="W221" s="1818"/>
      <c r="X221" s="1818"/>
      <c r="Y221" s="2310"/>
      <c r="Z221" s="2310"/>
      <c r="AA221" s="2310"/>
      <c r="AB221" s="1818"/>
      <c r="AC221" s="3259"/>
      <c r="AD221" s="2310"/>
      <c r="AE221" s="1818"/>
      <c r="AF221" s="1818"/>
      <c r="AG221" s="1818"/>
      <c r="AI221"/>
      <c r="AJ221"/>
      <c r="AK221" s="981"/>
    </row>
    <row r="222" spans="2:37">
      <c r="B222" s="1605"/>
      <c r="C222" s="1576" t="s">
        <v>2870</v>
      </c>
      <c r="D222" s="1576" t="s">
        <v>2274</v>
      </c>
      <c r="E222" s="1577" t="s">
        <v>2873</v>
      </c>
      <c r="F222" s="862">
        <v>911401809287</v>
      </c>
      <c r="G222" s="862">
        <v>8720169752481</v>
      </c>
      <c r="H222" s="1814" t="s">
        <v>2578</v>
      </c>
      <c r="I222" s="866" t="s">
        <v>3104</v>
      </c>
      <c r="J222" s="392"/>
      <c r="K222" s="431"/>
      <c r="L222" s="392"/>
      <c r="M222" s="450"/>
      <c r="N222" s="1815">
        <v>2</v>
      </c>
      <c r="O222" s="392"/>
      <c r="P222" s="2395">
        <v>130</v>
      </c>
      <c r="Q222" s="518"/>
      <c r="R222" s="1866"/>
      <c r="S222" s="392"/>
      <c r="T222" s="392"/>
      <c r="U222" s="392"/>
      <c r="V222" s="392"/>
      <c r="W222" s="370"/>
      <c r="X222" s="370"/>
      <c r="Y222" s="410"/>
      <c r="Z222" s="410"/>
      <c r="AA222" s="410"/>
      <c r="AB222" s="392"/>
      <c r="AC222" s="1815"/>
      <c r="AD222" s="410"/>
      <c r="AE222" s="2629">
        <v>0</v>
      </c>
      <c r="AF222" s="410">
        <v>1</v>
      </c>
      <c r="AG222" s="1867" t="s">
        <v>122</v>
      </c>
      <c r="AK222" s="981"/>
    </row>
    <row r="223" spans="2:37">
      <c r="B223" s="654"/>
      <c r="C223" s="569" t="s">
        <v>2870</v>
      </c>
      <c r="D223" s="569" t="s">
        <v>2274</v>
      </c>
      <c r="E223" s="1578" t="s">
        <v>2873</v>
      </c>
      <c r="F223" s="247">
        <v>911401809187</v>
      </c>
      <c r="G223" s="247">
        <v>8720169752474</v>
      </c>
      <c r="H223" s="472" t="s">
        <v>739</v>
      </c>
      <c r="I223" s="269" t="s">
        <v>3105</v>
      </c>
      <c r="J223" s="357"/>
      <c r="K223" s="348"/>
      <c r="L223" s="357"/>
      <c r="M223" s="3262"/>
      <c r="N223" s="765">
        <v>2</v>
      </c>
      <c r="O223" s="357"/>
      <c r="P223" s="660">
        <v>55</v>
      </c>
      <c r="Q223" s="518"/>
      <c r="R223" s="1868"/>
      <c r="S223" s="357"/>
      <c r="T223" s="357"/>
      <c r="U223" s="357"/>
      <c r="V223" s="357"/>
      <c r="W223" s="351"/>
      <c r="X223" s="351"/>
      <c r="Y223" s="350"/>
      <c r="Z223" s="350"/>
      <c r="AA223" s="350"/>
      <c r="AB223" s="357"/>
      <c r="AC223" s="765"/>
      <c r="AD223" s="350"/>
      <c r="AE223" s="2630">
        <v>0</v>
      </c>
      <c r="AF223" s="350">
        <v>1</v>
      </c>
      <c r="AG223" s="1869" t="s">
        <v>122</v>
      </c>
      <c r="AK223" s="981"/>
    </row>
    <row r="224" spans="2:37">
      <c r="B224" s="130"/>
      <c r="C224" s="569" t="s">
        <v>2870</v>
      </c>
      <c r="D224" s="569" t="s">
        <v>2274</v>
      </c>
      <c r="E224" s="1578" t="s">
        <v>2873</v>
      </c>
      <c r="F224" s="940">
        <v>911401892680</v>
      </c>
      <c r="G224" s="940">
        <v>8710163362748</v>
      </c>
      <c r="H224" s="943" t="s">
        <v>740</v>
      </c>
      <c r="I224" s="1232" t="s">
        <v>3106</v>
      </c>
      <c r="J224" s="357"/>
      <c r="K224" s="348"/>
      <c r="L224" s="357"/>
      <c r="M224" s="3263"/>
      <c r="N224" s="941">
        <v>2</v>
      </c>
      <c r="O224" s="357"/>
      <c r="P224" s="1400">
        <v>49</v>
      </c>
      <c r="Q224" s="518"/>
      <c r="R224" s="1868"/>
      <c r="S224" s="357"/>
      <c r="T224" s="357"/>
      <c r="U224" s="357"/>
      <c r="V224" s="357"/>
      <c r="W224" s="351"/>
      <c r="X224" s="351"/>
      <c r="Y224" s="350"/>
      <c r="Z224" s="350"/>
      <c r="AA224" s="350"/>
      <c r="AB224" s="357"/>
      <c r="AC224" s="941"/>
      <c r="AD224" s="350"/>
      <c r="AE224" s="2631">
        <v>0</v>
      </c>
      <c r="AF224" s="350">
        <v>1</v>
      </c>
      <c r="AG224" s="1869" t="s">
        <v>122</v>
      </c>
      <c r="AK224" s="981"/>
    </row>
    <row r="225" spans="2:37">
      <c r="B225" s="130"/>
      <c r="C225" s="569" t="s">
        <v>2870</v>
      </c>
      <c r="D225" s="569" t="s">
        <v>2274</v>
      </c>
      <c r="E225" s="1578" t="s">
        <v>2873</v>
      </c>
      <c r="F225" s="247">
        <v>911401809587</v>
      </c>
      <c r="G225" s="247">
        <v>8720169752511</v>
      </c>
      <c r="H225" s="472" t="s">
        <v>2579</v>
      </c>
      <c r="I225" s="269" t="s">
        <v>3107</v>
      </c>
      <c r="J225" s="357"/>
      <c r="K225" s="348"/>
      <c r="L225" s="357"/>
      <c r="M225" s="3262"/>
      <c r="N225" s="765">
        <v>2</v>
      </c>
      <c r="O225" s="357"/>
      <c r="P225" s="660">
        <v>555</v>
      </c>
      <c r="Q225" s="518"/>
      <c r="R225" s="1868"/>
      <c r="S225" s="357"/>
      <c r="T225" s="357"/>
      <c r="U225" s="357"/>
      <c r="V225" s="357"/>
      <c r="W225" s="351"/>
      <c r="X225" s="351"/>
      <c r="Y225" s="350"/>
      <c r="Z225" s="350"/>
      <c r="AA225" s="350"/>
      <c r="AB225" s="357"/>
      <c r="AC225" s="765"/>
      <c r="AD225" s="350"/>
      <c r="AE225" s="2630">
        <v>0</v>
      </c>
      <c r="AF225" s="350">
        <v>1</v>
      </c>
      <c r="AG225" s="1869" t="s">
        <v>122</v>
      </c>
      <c r="AK225" s="981"/>
    </row>
    <row r="226" spans="2:37">
      <c r="B226" s="655"/>
      <c r="C226" s="569" t="s">
        <v>2870</v>
      </c>
      <c r="D226" s="569" t="s">
        <v>2274</v>
      </c>
      <c r="E226" s="1578" t="s">
        <v>2873</v>
      </c>
      <c r="F226" s="247">
        <v>911401809487</v>
      </c>
      <c r="G226" s="247">
        <v>8720169752504</v>
      </c>
      <c r="H226" s="472" t="s">
        <v>2580</v>
      </c>
      <c r="I226" s="269" t="s">
        <v>3108</v>
      </c>
      <c r="J226" s="357"/>
      <c r="K226" s="348"/>
      <c r="L226" s="357"/>
      <c r="M226" s="3262"/>
      <c r="N226" s="765">
        <v>2</v>
      </c>
      <c r="O226" s="357"/>
      <c r="P226" s="660">
        <v>880</v>
      </c>
      <c r="Q226" s="518"/>
      <c r="R226" s="1868"/>
      <c r="S226" s="357"/>
      <c r="T226" s="357"/>
      <c r="U226" s="357"/>
      <c r="V226" s="357"/>
      <c r="W226" s="351"/>
      <c r="X226" s="351"/>
      <c r="Y226" s="350"/>
      <c r="Z226" s="350"/>
      <c r="AA226" s="350"/>
      <c r="AB226" s="357"/>
      <c r="AC226" s="765"/>
      <c r="AD226" s="350"/>
      <c r="AE226" s="2630">
        <v>1</v>
      </c>
      <c r="AF226" s="350">
        <v>1</v>
      </c>
      <c r="AG226" s="1869" t="s">
        <v>122</v>
      </c>
      <c r="AK226" s="981"/>
    </row>
    <row r="227" spans="2:37">
      <c r="B227" s="138"/>
      <c r="C227" s="569" t="s">
        <v>2870</v>
      </c>
      <c r="D227" s="569" t="s">
        <v>2274</v>
      </c>
      <c r="E227" s="1578" t="s">
        <v>2873</v>
      </c>
      <c r="F227" s="940">
        <v>911401805681</v>
      </c>
      <c r="G227" s="940">
        <v>8710163365923</v>
      </c>
      <c r="H227" s="943" t="s">
        <v>2581</v>
      </c>
      <c r="I227" s="1232" t="s">
        <v>3109</v>
      </c>
      <c r="J227" s="357"/>
      <c r="K227" s="348"/>
      <c r="L227" s="357"/>
      <c r="M227" s="3263"/>
      <c r="N227" s="941">
        <v>2</v>
      </c>
      <c r="O227" s="357"/>
      <c r="P227" s="1400">
        <v>850</v>
      </c>
      <c r="Q227" s="518"/>
      <c r="R227" s="1868"/>
      <c r="S227" s="357"/>
      <c r="T227" s="357"/>
      <c r="U227" s="357"/>
      <c r="V227" s="357"/>
      <c r="W227" s="351"/>
      <c r="X227" s="351"/>
      <c r="Y227" s="350"/>
      <c r="Z227" s="350"/>
      <c r="AA227" s="350"/>
      <c r="AB227" s="357"/>
      <c r="AC227" s="941"/>
      <c r="AD227" s="350"/>
      <c r="AE227" s="2631">
        <v>1</v>
      </c>
      <c r="AF227" s="350">
        <v>1</v>
      </c>
      <c r="AG227" s="1869" t="s">
        <v>122</v>
      </c>
      <c r="AK227" s="981"/>
    </row>
    <row r="228" spans="2:37">
      <c r="B228" s="654"/>
      <c r="C228" s="569" t="s">
        <v>2870</v>
      </c>
      <c r="D228" s="569" t="s">
        <v>2274</v>
      </c>
      <c r="E228" s="1578" t="s">
        <v>2873</v>
      </c>
      <c r="F228" s="247">
        <v>911401809387</v>
      </c>
      <c r="G228" s="247">
        <v>8720169752498</v>
      </c>
      <c r="H228" s="472" t="s">
        <v>2582</v>
      </c>
      <c r="I228" s="269" t="s">
        <v>3110</v>
      </c>
      <c r="J228" s="357"/>
      <c r="K228" s="348"/>
      <c r="L228" s="357"/>
      <c r="M228" s="3262"/>
      <c r="N228" s="765">
        <v>2</v>
      </c>
      <c r="O228" s="357"/>
      <c r="P228" s="660">
        <v>925</v>
      </c>
      <c r="Q228" s="518"/>
      <c r="R228" s="1868"/>
      <c r="S228" s="357"/>
      <c r="T228" s="357"/>
      <c r="U228" s="357"/>
      <c r="V228" s="357"/>
      <c r="W228" s="351"/>
      <c r="X228" s="351"/>
      <c r="Y228" s="350"/>
      <c r="Z228" s="350"/>
      <c r="AA228" s="350"/>
      <c r="AB228" s="357"/>
      <c r="AC228" s="765"/>
      <c r="AD228" s="350"/>
      <c r="AE228" s="2630">
        <v>1</v>
      </c>
      <c r="AF228" s="350">
        <v>1</v>
      </c>
      <c r="AG228" s="1869" t="s">
        <v>122</v>
      </c>
      <c r="AK228" s="981"/>
    </row>
    <row r="229" spans="2:37">
      <c r="B229" s="654"/>
      <c r="C229" s="569" t="s">
        <v>2870</v>
      </c>
      <c r="D229" s="569" t="s">
        <v>2274</v>
      </c>
      <c r="E229" s="1578" t="s">
        <v>2873</v>
      </c>
      <c r="F229" s="247">
        <v>911401807787</v>
      </c>
      <c r="G229" s="736">
        <v>8720169752146</v>
      </c>
      <c r="H229" s="472" t="s">
        <v>742</v>
      </c>
      <c r="I229" s="269" t="s">
        <v>3111</v>
      </c>
      <c r="J229" s="357"/>
      <c r="K229" s="348"/>
      <c r="L229" s="357"/>
      <c r="M229" s="3264"/>
      <c r="N229" s="765">
        <v>2</v>
      </c>
      <c r="O229" s="357"/>
      <c r="P229" s="660">
        <v>650</v>
      </c>
      <c r="Q229" s="518"/>
      <c r="R229" s="1868"/>
      <c r="S229" s="357"/>
      <c r="T229" s="357"/>
      <c r="U229" s="357"/>
      <c r="V229" s="357"/>
      <c r="W229" s="351"/>
      <c r="X229" s="351"/>
      <c r="Y229" s="350"/>
      <c r="Z229" s="350"/>
      <c r="AA229" s="350"/>
      <c r="AB229" s="357"/>
      <c r="AC229" s="765"/>
      <c r="AD229" s="350"/>
      <c r="AE229" s="2630">
        <v>0</v>
      </c>
      <c r="AF229" s="350">
        <v>1</v>
      </c>
      <c r="AG229" s="1869" t="s">
        <v>122</v>
      </c>
      <c r="AK229" s="981"/>
    </row>
    <row r="230" spans="2:37">
      <c r="B230" s="654"/>
      <c r="C230" s="569" t="s">
        <v>2870</v>
      </c>
      <c r="D230" s="569" t="s">
        <v>2274</v>
      </c>
      <c r="E230" s="1578" t="s">
        <v>2873</v>
      </c>
      <c r="F230" s="247">
        <v>911401807987</v>
      </c>
      <c r="G230" s="736">
        <v>8720169752160</v>
      </c>
      <c r="H230" s="472" t="s">
        <v>743</v>
      </c>
      <c r="I230" s="269" t="s">
        <v>3112</v>
      </c>
      <c r="J230" s="357"/>
      <c r="K230" s="348"/>
      <c r="L230" s="357"/>
      <c r="M230" s="3264"/>
      <c r="N230" s="765">
        <v>2</v>
      </c>
      <c r="O230" s="357"/>
      <c r="P230" s="660">
        <v>860</v>
      </c>
      <c r="Q230" s="518"/>
      <c r="R230" s="1868"/>
      <c r="S230" s="357"/>
      <c r="T230" s="357"/>
      <c r="U230" s="357"/>
      <c r="V230" s="357"/>
      <c r="W230" s="351"/>
      <c r="X230" s="351"/>
      <c r="Y230" s="350"/>
      <c r="Z230" s="350"/>
      <c r="AA230" s="350"/>
      <c r="AB230" s="357"/>
      <c r="AC230" s="765"/>
      <c r="AD230" s="350"/>
      <c r="AE230" s="2630">
        <v>0</v>
      </c>
      <c r="AF230" s="350">
        <v>1</v>
      </c>
      <c r="AG230" s="1869" t="s">
        <v>122</v>
      </c>
      <c r="AK230" s="981"/>
    </row>
    <row r="231" spans="2:37">
      <c r="B231" s="654"/>
      <c r="C231" s="569" t="s">
        <v>2870</v>
      </c>
      <c r="D231" s="569" t="s">
        <v>2274</v>
      </c>
      <c r="E231" s="1578" t="s">
        <v>2873</v>
      </c>
      <c r="F231" s="247">
        <v>911401808087</v>
      </c>
      <c r="G231" s="736">
        <v>8720169752177</v>
      </c>
      <c r="H231" s="472" t="s">
        <v>744</v>
      </c>
      <c r="I231" s="269" t="s">
        <v>3111</v>
      </c>
      <c r="J231" s="357"/>
      <c r="K231" s="348"/>
      <c r="L231" s="357"/>
      <c r="M231" s="3264"/>
      <c r="N231" s="765">
        <v>2</v>
      </c>
      <c r="O231" s="357"/>
      <c r="P231" s="660">
        <v>585</v>
      </c>
      <c r="Q231" s="518"/>
      <c r="R231" s="1868"/>
      <c r="S231" s="357"/>
      <c r="T231" s="357"/>
      <c r="U231" s="357"/>
      <c r="V231" s="357"/>
      <c r="W231" s="351"/>
      <c r="X231" s="351"/>
      <c r="Y231" s="350"/>
      <c r="Z231" s="350"/>
      <c r="AA231" s="350"/>
      <c r="AB231" s="357"/>
      <c r="AC231" s="765"/>
      <c r="AD231" s="350"/>
      <c r="AE231" s="2630">
        <v>0</v>
      </c>
      <c r="AF231" s="350">
        <v>1</v>
      </c>
      <c r="AG231" s="1869" t="s">
        <v>122</v>
      </c>
      <c r="AK231" s="981"/>
    </row>
    <row r="232" spans="2:37">
      <c r="B232" s="654"/>
      <c r="C232" s="569" t="s">
        <v>2870</v>
      </c>
      <c r="D232" s="569" t="s">
        <v>2274</v>
      </c>
      <c r="E232" s="1578" t="s">
        <v>2873</v>
      </c>
      <c r="F232" s="2876">
        <v>911401808387</v>
      </c>
      <c r="G232" s="736">
        <v>8720169752207</v>
      </c>
      <c r="H232" s="472" t="s">
        <v>98</v>
      </c>
      <c r="I232" s="269" t="s">
        <v>3113</v>
      </c>
      <c r="J232" s="357"/>
      <c r="K232" s="348"/>
      <c r="L232" s="357"/>
      <c r="M232" s="3264"/>
      <c r="N232" s="1005">
        <v>2</v>
      </c>
      <c r="O232" s="357"/>
      <c r="P232" s="659">
        <v>910</v>
      </c>
      <c r="Q232" s="518"/>
      <c r="R232" s="1868"/>
      <c r="S232" s="357"/>
      <c r="T232" s="357"/>
      <c r="U232" s="357"/>
      <c r="V232" s="357"/>
      <c r="W232" s="351"/>
      <c r="X232" s="351"/>
      <c r="Y232" s="350"/>
      <c r="Z232" s="350"/>
      <c r="AA232" s="350"/>
      <c r="AB232" s="357"/>
      <c r="AC232" s="1005"/>
      <c r="AD232" s="350"/>
      <c r="AE232" s="2632">
        <v>0</v>
      </c>
      <c r="AF232" s="350">
        <v>1</v>
      </c>
      <c r="AG232" s="1869" t="s">
        <v>122</v>
      </c>
      <c r="AK232" s="981"/>
    </row>
    <row r="233" spans="2:37">
      <c r="B233" s="654"/>
      <c r="C233" s="569" t="s">
        <v>2870</v>
      </c>
      <c r="D233" s="569" t="s">
        <v>2274</v>
      </c>
      <c r="E233" s="1578" t="s">
        <v>2873</v>
      </c>
      <c r="F233" s="2876">
        <v>911401808287</v>
      </c>
      <c r="G233" s="736">
        <v>8720169752191</v>
      </c>
      <c r="H233" s="472" t="s">
        <v>97</v>
      </c>
      <c r="I233" s="269" t="s">
        <v>3112</v>
      </c>
      <c r="J233" s="357"/>
      <c r="K233" s="348"/>
      <c r="L233" s="357"/>
      <c r="M233" s="3264"/>
      <c r="N233" s="1005">
        <v>2</v>
      </c>
      <c r="O233" s="357"/>
      <c r="P233" s="659">
        <v>860</v>
      </c>
      <c r="Q233" s="518"/>
      <c r="R233" s="1868"/>
      <c r="S233" s="357"/>
      <c r="T233" s="357"/>
      <c r="U233" s="357"/>
      <c r="V233" s="357"/>
      <c r="W233" s="351"/>
      <c r="X233" s="351"/>
      <c r="Y233" s="350"/>
      <c r="Z233" s="350"/>
      <c r="AA233" s="350"/>
      <c r="AB233" s="357"/>
      <c r="AC233" s="1005"/>
      <c r="AD233" s="350"/>
      <c r="AE233" s="2632">
        <v>0</v>
      </c>
      <c r="AF233" s="350">
        <v>1</v>
      </c>
      <c r="AG233" s="1869" t="s">
        <v>122</v>
      </c>
      <c r="AK233" s="981"/>
    </row>
    <row r="234" spans="2:37">
      <c r="B234" s="654"/>
      <c r="C234" s="569" t="s">
        <v>2870</v>
      </c>
      <c r="D234" s="569" t="s">
        <v>2274</v>
      </c>
      <c r="E234" s="1578"/>
      <c r="F234" s="247">
        <v>912401483525</v>
      </c>
      <c r="G234" s="736">
        <v>8718699799281</v>
      </c>
      <c r="H234" s="472" t="s">
        <v>2695</v>
      </c>
      <c r="I234" s="269" t="s">
        <v>3114</v>
      </c>
      <c r="J234" s="357"/>
      <c r="K234" s="348"/>
      <c r="L234" s="357"/>
      <c r="M234" s="3264"/>
      <c r="N234" s="765">
        <v>2</v>
      </c>
      <c r="O234" s="357"/>
      <c r="P234" s="659">
        <v>4500</v>
      </c>
      <c r="Q234" s="518"/>
      <c r="R234" s="1868"/>
      <c r="S234" s="357"/>
      <c r="T234" s="357"/>
      <c r="U234" s="357"/>
      <c r="V234" s="357"/>
      <c r="W234" s="351"/>
      <c r="X234" s="351"/>
      <c r="Y234" s="350"/>
      <c r="Z234" s="350"/>
      <c r="AA234" s="350"/>
      <c r="AB234" s="357"/>
      <c r="AC234" s="765"/>
      <c r="AD234" s="350"/>
      <c r="AE234" s="2630">
        <v>0</v>
      </c>
      <c r="AF234" s="350">
        <v>1</v>
      </c>
      <c r="AG234" s="1869" t="s">
        <v>122</v>
      </c>
      <c r="AK234" s="981"/>
    </row>
    <row r="235" spans="2:37">
      <c r="B235" s="654"/>
      <c r="C235" s="569" t="s">
        <v>2870</v>
      </c>
      <c r="D235" s="569" t="s">
        <v>2274</v>
      </c>
      <c r="E235" s="1578"/>
      <c r="F235" s="2876">
        <v>912401483526</v>
      </c>
      <c r="G235" s="736">
        <v>8718699799298</v>
      </c>
      <c r="H235" s="472" t="s">
        <v>2696</v>
      </c>
      <c r="I235" s="269" t="s">
        <v>3115</v>
      </c>
      <c r="J235" s="357"/>
      <c r="K235" s="348"/>
      <c r="L235" s="357"/>
      <c r="M235" s="3264"/>
      <c r="N235" s="1005">
        <v>2</v>
      </c>
      <c r="O235" s="357"/>
      <c r="P235" s="659">
        <v>4500</v>
      </c>
      <c r="Q235" s="518"/>
      <c r="R235" s="1868"/>
      <c r="S235" s="357"/>
      <c r="T235" s="357"/>
      <c r="U235" s="357"/>
      <c r="V235" s="357"/>
      <c r="W235" s="351"/>
      <c r="X235" s="351"/>
      <c r="Y235" s="350"/>
      <c r="Z235" s="350"/>
      <c r="AA235" s="350"/>
      <c r="AB235" s="357"/>
      <c r="AC235" s="1005"/>
      <c r="AD235" s="350"/>
      <c r="AE235" s="2632">
        <v>0</v>
      </c>
      <c r="AF235" s="350">
        <v>1</v>
      </c>
      <c r="AG235" s="1869" t="s">
        <v>122</v>
      </c>
      <c r="AK235" s="981"/>
    </row>
    <row r="236" spans="2:37">
      <c r="B236" s="654"/>
      <c r="C236" s="569" t="s">
        <v>2870</v>
      </c>
      <c r="D236" s="569" t="s">
        <v>2274</v>
      </c>
      <c r="E236" s="1578"/>
      <c r="F236" s="2876">
        <v>912401483527</v>
      </c>
      <c r="G236" s="736">
        <v>8718699799304</v>
      </c>
      <c r="H236" s="472" t="s">
        <v>2697</v>
      </c>
      <c r="I236" s="269" t="s">
        <v>3116</v>
      </c>
      <c r="J236" s="357"/>
      <c r="K236" s="348"/>
      <c r="L236" s="357"/>
      <c r="M236" s="3264"/>
      <c r="N236" s="1005">
        <v>2</v>
      </c>
      <c r="O236" s="357"/>
      <c r="P236" s="659">
        <v>4500</v>
      </c>
      <c r="Q236" s="518"/>
      <c r="R236" s="1868"/>
      <c r="S236" s="357"/>
      <c r="T236" s="357"/>
      <c r="U236" s="357"/>
      <c r="V236" s="357"/>
      <c r="W236" s="351"/>
      <c r="X236" s="351"/>
      <c r="Y236" s="350"/>
      <c r="Z236" s="350"/>
      <c r="AA236" s="350"/>
      <c r="AB236" s="357"/>
      <c r="AC236" s="1005"/>
      <c r="AD236" s="350"/>
      <c r="AE236" s="2632">
        <v>0</v>
      </c>
      <c r="AF236" s="350">
        <v>1</v>
      </c>
      <c r="AG236" s="1869" t="s">
        <v>122</v>
      </c>
      <c r="AK236" s="981"/>
    </row>
    <row r="237" spans="2:37">
      <c r="B237" s="730"/>
      <c r="C237" s="855" t="s">
        <v>2870</v>
      </c>
      <c r="D237" s="855" t="s">
        <v>2274</v>
      </c>
      <c r="E237" s="1599"/>
      <c r="F237" s="2877">
        <v>911401856685</v>
      </c>
      <c r="G237" s="620">
        <v>8720169513228</v>
      </c>
      <c r="H237" s="925" t="s">
        <v>745</v>
      </c>
      <c r="I237" s="270" t="s">
        <v>3117</v>
      </c>
      <c r="J237" s="442"/>
      <c r="K237" s="439"/>
      <c r="L237" s="442"/>
      <c r="M237" s="3265"/>
      <c r="N237" s="951">
        <v>2</v>
      </c>
      <c r="O237" s="442"/>
      <c r="P237" s="1403">
        <v>85</v>
      </c>
      <c r="Q237" s="518"/>
      <c r="R237" s="1884"/>
      <c r="S237" s="442"/>
      <c r="T237" s="442"/>
      <c r="U237" s="442"/>
      <c r="V237" s="442"/>
      <c r="W237" s="466"/>
      <c r="X237" s="466"/>
      <c r="Y237" s="438"/>
      <c r="Z237" s="438"/>
      <c r="AA237" s="438"/>
      <c r="AB237" s="442"/>
      <c r="AC237" s="951"/>
      <c r="AD237" s="438"/>
      <c r="AE237" s="2633">
        <v>0</v>
      </c>
      <c r="AF237" s="438">
        <v>1</v>
      </c>
      <c r="AG237" s="1885" t="s">
        <v>122</v>
      </c>
      <c r="AK237" s="981"/>
    </row>
    <row r="238" spans="2:37" ht="14.5" customHeight="1">
      <c r="B238" s="210"/>
      <c r="F238" s="240"/>
      <c r="G238" s="240"/>
      <c r="H238" s="3024"/>
      <c r="I238" s="96"/>
      <c r="J238" s="3309"/>
      <c r="K238" s="407"/>
      <c r="L238" s="407"/>
      <c r="M238" s="3266"/>
      <c r="N238" s="356"/>
      <c r="O238" s="407"/>
      <c r="P238" s="994"/>
      <c r="Q238" s="518"/>
      <c r="R238" s="407"/>
      <c r="S238" s="407"/>
      <c r="T238" s="407"/>
      <c r="U238" s="407"/>
      <c r="V238" s="407"/>
      <c r="W238" s="407"/>
      <c r="X238" s="407"/>
      <c r="Y238" s="407"/>
      <c r="Z238" s="407"/>
      <c r="AA238" s="407"/>
      <c r="AB238" s="407"/>
      <c r="AC238" s="355"/>
      <c r="AD238" s="407"/>
      <c r="AE238" s="356"/>
      <c r="AF238" s="407"/>
      <c r="AG238" s="407"/>
      <c r="AK238" s="981"/>
    </row>
    <row r="239" spans="2:37" s="1600" customFormat="1" ht="15" customHeight="1">
      <c r="B239" s="1638" t="s">
        <v>746</v>
      </c>
      <c r="J239" s="1818"/>
      <c r="K239" s="1818"/>
      <c r="L239" s="1818"/>
      <c r="M239" s="1818"/>
      <c r="N239" s="1818"/>
      <c r="O239" s="1818"/>
      <c r="P239" s="34"/>
      <c r="R239" s="1818"/>
      <c r="S239" s="1818"/>
      <c r="T239" s="1818"/>
      <c r="U239" s="1818"/>
      <c r="V239" s="1818"/>
      <c r="W239" s="1818"/>
      <c r="X239" s="1818"/>
      <c r="Y239" s="2310"/>
      <c r="Z239" s="2310"/>
      <c r="AA239" s="2310"/>
      <c r="AB239" s="1818"/>
      <c r="AC239" s="3259"/>
      <c r="AD239" s="2310"/>
      <c r="AE239" s="1818"/>
      <c r="AF239" s="1818"/>
      <c r="AG239" s="1818"/>
      <c r="AI239"/>
      <c r="AJ239"/>
      <c r="AK239" s="981"/>
    </row>
    <row r="240" spans="2:37">
      <c r="B240" s="573" t="s">
        <v>81</v>
      </c>
      <c r="C240" s="1576" t="s">
        <v>2870</v>
      </c>
      <c r="D240" s="1576" t="s">
        <v>2274</v>
      </c>
      <c r="E240" s="1577" t="s">
        <v>2873</v>
      </c>
      <c r="F240" s="58">
        <v>911401843787</v>
      </c>
      <c r="G240" s="203">
        <v>8720169764705</v>
      </c>
      <c r="H240" s="30" t="s">
        <v>2642</v>
      </c>
      <c r="I240" s="766" t="s">
        <v>2778</v>
      </c>
      <c r="J240" s="1609" t="s">
        <v>2583</v>
      </c>
      <c r="K240" s="1610" t="s">
        <v>2500</v>
      </c>
      <c r="L240" s="1282" t="s">
        <v>53</v>
      </c>
      <c r="M240" s="1610">
        <v>75000</v>
      </c>
      <c r="N240" s="516">
        <v>5</v>
      </c>
      <c r="O240" s="1282"/>
      <c r="P240" s="1404">
        <v>1950</v>
      </c>
      <c r="Q240" s="518"/>
      <c r="R240" s="1927" t="s">
        <v>54</v>
      </c>
      <c r="S240" s="1282" t="s">
        <v>113</v>
      </c>
      <c r="T240" s="1282" t="s">
        <v>3134</v>
      </c>
      <c r="U240" s="1282"/>
      <c r="V240" s="1282" t="s">
        <v>131</v>
      </c>
      <c r="W240" s="871" t="s">
        <v>210</v>
      </c>
      <c r="X240" s="871">
        <v>121</v>
      </c>
      <c r="Y240" s="2319">
        <v>200</v>
      </c>
      <c r="Z240" s="2319">
        <v>1200</v>
      </c>
      <c r="AA240" s="2319">
        <v>53</v>
      </c>
      <c r="AB240" s="1282" t="s">
        <v>122</v>
      </c>
      <c r="AC240" s="529" t="s">
        <v>3227</v>
      </c>
      <c r="AD240" s="2319"/>
      <c r="AE240" s="2634">
        <v>14.5</v>
      </c>
      <c r="AF240" s="2319">
        <v>1</v>
      </c>
      <c r="AG240" s="1928" t="s">
        <v>122</v>
      </c>
      <c r="AK240" s="981"/>
    </row>
    <row r="241" spans="2:37">
      <c r="B241" s="219"/>
      <c r="C241" s="855" t="s">
        <v>2870</v>
      </c>
      <c r="D241" s="855" t="s">
        <v>2274</v>
      </c>
      <c r="E241" s="1599" t="s">
        <v>2873</v>
      </c>
      <c r="F241" s="55">
        <v>911401843887</v>
      </c>
      <c r="G241" s="207">
        <v>8720169764712</v>
      </c>
      <c r="H241" s="57" t="s">
        <v>2433</v>
      </c>
      <c r="I241" s="1431" t="s">
        <v>2779</v>
      </c>
      <c r="J241" s="1432" t="s">
        <v>2583</v>
      </c>
      <c r="K241" s="1392" t="s">
        <v>2500</v>
      </c>
      <c r="L241" s="503" t="s">
        <v>53</v>
      </c>
      <c r="M241" s="1392">
        <v>75000</v>
      </c>
      <c r="N241" s="468">
        <v>5</v>
      </c>
      <c r="O241" s="503"/>
      <c r="P241" s="1403">
        <v>2250</v>
      </c>
      <c r="Q241" s="518"/>
      <c r="R241" s="1923" t="s">
        <v>54</v>
      </c>
      <c r="S241" s="503" t="s">
        <v>113</v>
      </c>
      <c r="T241" s="503" t="s">
        <v>3134</v>
      </c>
      <c r="U241" s="503"/>
      <c r="V241" s="503" t="s">
        <v>131</v>
      </c>
      <c r="W241" s="2446" t="s">
        <v>210</v>
      </c>
      <c r="X241" s="2446">
        <v>121</v>
      </c>
      <c r="Y241" s="2317">
        <v>200</v>
      </c>
      <c r="Z241" s="2317">
        <v>1200</v>
      </c>
      <c r="AA241" s="2317">
        <v>53</v>
      </c>
      <c r="AB241" s="503" t="s">
        <v>122</v>
      </c>
      <c r="AC241" s="483" t="s">
        <v>3227</v>
      </c>
      <c r="AD241" s="2317"/>
      <c r="AE241" s="2613">
        <v>14.5</v>
      </c>
      <c r="AF241" s="2317">
        <v>1</v>
      </c>
      <c r="AG241" s="1924" t="s">
        <v>122</v>
      </c>
      <c r="AK241" s="981"/>
    </row>
    <row r="242" spans="2:37">
      <c r="B242" s="219"/>
      <c r="C242" s="853" t="s">
        <v>2870</v>
      </c>
      <c r="D242" s="853" t="s">
        <v>2274</v>
      </c>
      <c r="E242" s="1606" t="s">
        <v>2873</v>
      </c>
      <c r="F242" s="44">
        <v>911401892185</v>
      </c>
      <c r="G242" s="630">
        <v>8720169736856</v>
      </c>
      <c r="H242" s="70" t="s">
        <v>84</v>
      </c>
      <c r="I242" s="1009" t="s">
        <v>85</v>
      </c>
      <c r="J242" s="826">
        <v>34</v>
      </c>
      <c r="K242" s="1146">
        <v>4100</v>
      </c>
      <c r="L242" s="593" t="s">
        <v>53</v>
      </c>
      <c r="M242" s="331">
        <v>50000</v>
      </c>
      <c r="N242" s="418">
        <v>5</v>
      </c>
      <c r="O242" s="593"/>
      <c r="P242" s="1401">
        <v>1300</v>
      </c>
      <c r="Q242" s="518"/>
      <c r="R242" s="1925" t="s">
        <v>62</v>
      </c>
      <c r="S242" s="593" t="s">
        <v>3180</v>
      </c>
      <c r="T242" s="593" t="s">
        <v>3139</v>
      </c>
      <c r="U242" s="593"/>
      <c r="V242" s="593" t="s">
        <v>131</v>
      </c>
      <c r="W242" s="2447" t="s">
        <v>210</v>
      </c>
      <c r="X242" s="2447">
        <v>120</v>
      </c>
      <c r="Y242" s="2318">
        <v>595</v>
      </c>
      <c r="Z242" s="2318">
        <v>595</v>
      </c>
      <c r="AA242" s="2318">
        <v>40</v>
      </c>
      <c r="AB242" s="593" t="s">
        <v>122</v>
      </c>
      <c r="AC242" s="362" t="s">
        <v>3227</v>
      </c>
      <c r="AD242" s="2318"/>
      <c r="AE242" s="2612">
        <v>14.5</v>
      </c>
      <c r="AF242" s="2318">
        <v>1</v>
      </c>
      <c r="AG242" s="1926" t="s">
        <v>122</v>
      </c>
      <c r="AK242" s="981"/>
    </row>
    <row r="243" spans="2:37">
      <c r="B243" s="219"/>
      <c r="C243" s="569" t="s">
        <v>2870</v>
      </c>
      <c r="D243" s="569" t="s">
        <v>2274</v>
      </c>
      <c r="E243" s="1578" t="s">
        <v>2873</v>
      </c>
      <c r="F243" s="44">
        <v>911401892385</v>
      </c>
      <c r="G243" s="630">
        <v>8720169736917</v>
      </c>
      <c r="H243" s="70" t="s">
        <v>87</v>
      </c>
      <c r="I243" s="1009" t="s">
        <v>2843</v>
      </c>
      <c r="J243" s="761">
        <v>34</v>
      </c>
      <c r="K243" s="1146">
        <v>4100</v>
      </c>
      <c r="L243" s="593" t="s">
        <v>53</v>
      </c>
      <c r="M243" s="331">
        <v>50000</v>
      </c>
      <c r="N243" s="375">
        <v>5</v>
      </c>
      <c r="O243" s="593"/>
      <c r="P243" s="1402">
        <v>1250</v>
      </c>
      <c r="Q243" s="518"/>
      <c r="R243" s="1925" t="s">
        <v>62</v>
      </c>
      <c r="S243" s="593" t="s">
        <v>3180</v>
      </c>
      <c r="T243" s="593" t="s">
        <v>3139</v>
      </c>
      <c r="U243" s="593"/>
      <c r="V243" s="593" t="s">
        <v>131</v>
      </c>
      <c r="W243" s="2447" t="s">
        <v>210</v>
      </c>
      <c r="X243" s="2447">
        <v>120</v>
      </c>
      <c r="Y243" s="2318">
        <v>595</v>
      </c>
      <c r="Z243" s="2318">
        <v>595</v>
      </c>
      <c r="AA243" s="2318">
        <v>40</v>
      </c>
      <c r="AB243" s="593" t="s">
        <v>122</v>
      </c>
      <c r="AC243" s="353" t="s">
        <v>3227</v>
      </c>
      <c r="AD243" s="2318"/>
      <c r="AE243" s="2609">
        <v>14.5</v>
      </c>
      <c r="AF243" s="2318">
        <v>4</v>
      </c>
      <c r="AG243" s="1926" t="s">
        <v>122</v>
      </c>
      <c r="AK243" s="981"/>
    </row>
    <row r="244" spans="2:37">
      <c r="B244" s="219"/>
      <c r="C244" s="569" t="s">
        <v>2870</v>
      </c>
      <c r="D244" s="569" t="s">
        <v>2274</v>
      </c>
      <c r="E244" s="1578" t="s">
        <v>2873</v>
      </c>
      <c r="F244" s="77">
        <v>911401892085</v>
      </c>
      <c r="G244" s="232">
        <v>8720169736849</v>
      </c>
      <c r="H244" s="31" t="s">
        <v>82</v>
      </c>
      <c r="I244" s="1009" t="s">
        <v>83</v>
      </c>
      <c r="J244" s="761">
        <v>34</v>
      </c>
      <c r="K244" s="1146">
        <v>4100</v>
      </c>
      <c r="L244" s="593" t="s">
        <v>53</v>
      </c>
      <c r="M244" s="397">
        <v>50000</v>
      </c>
      <c r="N244" s="375">
        <v>5</v>
      </c>
      <c r="O244" s="593"/>
      <c r="P244" s="1402">
        <v>1600</v>
      </c>
      <c r="Q244" s="518"/>
      <c r="R244" s="1925" t="s">
        <v>62</v>
      </c>
      <c r="S244" s="593" t="s">
        <v>3180</v>
      </c>
      <c r="T244" s="593" t="s">
        <v>3139</v>
      </c>
      <c r="U244" s="593"/>
      <c r="V244" s="593" t="s">
        <v>131</v>
      </c>
      <c r="W244" s="2447" t="s">
        <v>210</v>
      </c>
      <c r="X244" s="2447">
        <v>120</v>
      </c>
      <c r="Y244" s="2318">
        <v>595</v>
      </c>
      <c r="Z244" s="2318">
        <v>595</v>
      </c>
      <c r="AA244" s="2318">
        <v>40</v>
      </c>
      <c r="AB244" s="593" t="s">
        <v>122</v>
      </c>
      <c r="AC244" s="353">
        <v>80</v>
      </c>
      <c r="AD244" s="2318"/>
      <c r="AE244" s="2609">
        <v>14.5</v>
      </c>
      <c r="AF244" s="2318">
        <v>1</v>
      </c>
      <c r="AG244" s="1926" t="s">
        <v>122</v>
      </c>
      <c r="AK244" s="981"/>
    </row>
    <row r="245" spans="2:37">
      <c r="B245" s="1611"/>
      <c r="C245" s="855" t="s">
        <v>2870</v>
      </c>
      <c r="D245" s="855" t="s">
        <v>2274</v>
      </c>
      <c r="E245" s="1599" t="s">
        <v>2873</v>
      </c>
      <c r="F245" s="190">
        <v>911401892285</v>
      </c>
      <c r="G245" s="236">
        <v>8720169736900</v>
      </c>
      <c r="H245" s="172" t="s">
        <v>86</v>
      </c>
      <c r="I245" s="1010" t="s">
        <v>2844</v>
      </c>
      <c r="J245" s="825">
        <v>34</v>
      </c>
      <c r="K245" s="1144">
        <v>4100</v>
      </c>
      <c r="L245" s="503" t="s">
        <v>53</v>
      </c>
      <c r="M245" s="1392">
        <v>50000</v>
      </c>
      <c r="N245" s="468">
        <v>5</v>
      </c>
      <c r="O245" s="503"/>
      <c r="P245" s="1403">
        <v>1550</v>
      </c>
      <c r="Q245" s="518"/>
      <c r="R245" s="1923" t="s">
        <v>62</v>
      </c>
      <c r="S245" s="503" t="s">
        <v>3180</v>
      </c>
      <c r="T245" s="503" t="s">
        <v>3139</v>
      </c>
      <c r="U245" s="503"/>
      <c r="V245" s="503" t="s">
        <v>131</v>
      </c>
      <c r="W245" s="2446" t="s">
        <v>210</v>
      </c>
      <c r="X245" s="2446">
        <v>120</v>
      </c>
      <c r="Y245" s="2317">
        <v>595</v>
      </c>
      <c r="Z245" s="2317">
        <v>595</v>
      </c>
      <c r="AA245" s="2317">
        <v>40</v>
      </c>
      <c r="AB245" s="503" t="s">
        <v>122</v>
      </c>
      <c r="AC245" s="483" t="s">
        <v>3227</v>
      </c>
      <c r="AD245" s="2317"/>
      <c r="AE245" s="2613">
        <v>14.5</v>
      </c>
      <c r="AF245" s="2317">
        <v>4</v>
      </c>
      <c r="AG245" s="1924" t="s">
        <v>122</v>
      </c>
      <c r="AK245" s="981"/>
    </row>
    <row r="246" spans="2:37">
      <c r="B246" s="573" t="s">
        <v>2701</v>
      </c>
      <c r="C246" s="853" t="s">
        <v>2870</v>
      </c>
      <c r="D246" s="853" t="s">
        <v>2274</v>
      </c>
      <c r="E246" s="1606" t="s">
        <v>2873</v>
      </c>
      <c r="F246" s="2878">
        <v>911401881981</v>
      </c>
      <c r="G246" s="1231">
        <v>8719514512337</v>
      </c>
      <c r="H246" s="1049" t="s">
        <v>753</v>
      </c>
      <c r="I246" s="1049" t="s">
        <v>754</v>
      </c>
      <c r="J246" s="1025" t="s">
        <v>2566</v>
      </c>
      <c r="K246" s="1026" t="s">
        <v>2608</v>
      </c>
      <c r="L246" s="1042" t="s">
        <v>53</v>
      </c>
      <c r="M246" s="1026">
        <v>50000</v>
      </c>
      <c r="N246" s="1052">
        <v>5</v>
      </c>
      <c r="O246" s="1042"/>
      <c r="P246" s="1400">
        <v>2800</v>
      </c>
      <c r="Q246" s="518"/>
      <c r="R246" s="1930" t="s">
        <v>62</v>
      </c>
      <c r="S246" s="1042" t="s">
        <v>3179</v>
      </c>
      <c r="T246" s="1042" t="s">
        <v>3140</v>
      </c>
      <c r="U246" s="1042"/>
      <c r="V246" s="1042" t="s">
        <v>131</v>
      </c>
      <c r="W246" s="1027" t="s">
        <v>210</v>
      </c>
      <c r="X246" s="1027">
        <v>138</v>
      </c>
      <c r="Y246" s="1050">
        <v>200</v>
      </c>
      <c r="Z246" s="1050">
        <v>1200</v>
      </c>
      <c r="AA246" s="1050">
        <v>68.5</v>
      </c>
      <c r="AB246" s="1042" t="s">
        <v>143</v>
      </c>
      <c r="AC246" s="958" t="s">
        <v>3227</v>
      </c>
      <c r="AD246" s="1050"/>
      <c r="AE246" s="2635">
        <v>14.5</v>
      </c>
      <c r="AF246" s="1050">
        <v>1</v>
      </c>
      <c r="AG246" s="1931" t="s">
        <v>122</v>
      </c>
      <c r="AK246" s="981"/>
    </row>
    <row r="247" spans="2:37">
      <c r="B247" s="176"/>
      <c r="C247" s="569" t="s">
        <v>2870</v>
      </c>
      <c r="D247" s="569" t="s">
        <v>2274</v>
      </c>
      <c r="E247" s="1578" t="s">
        <v>2873</v>
      </c>
      <c r="F247" s="44">
        <v>911401841687</v>
      </c>
      <c r="G247" s="733">
        <v>8720169764217</v>
      </c>
      <c r="H247" s="70" t="s">
        <v>2409</v>
      </c>
      <c r="I247" s="70" t="s">
        <v>750</v>
      </c>
      <c r="J247" s="333" t="s">
        <v>2570</v>
      </c>
      <c r="K247" s="296" t="s">
        <v>2498</v>
      </c>
      <c r="L247" s="333" t="s">
        <v>53</v>
      </c>
      <c r="M247" s="296">
        <v>100000</v>
      </c>
      <c r="N247" s="281">
        <v>5</v>
      </c>
      <c r="O247" s="333"/>
      <c r="P247" s="1402">
        <v>2650</v>
      </c>
      <c r="Q247" s="518"/>
      <c r="R247" s="1876" t="s">
        <v>62</v>
      </c>
      <c r="S247" s="333" t="s">
        <v>3179</v>
      </c>
      <c r="T247" s="333" t="s">
        <v>3140</v>
      </c>
      <c r="U247" s="333"/>
      <c r="V247" s="333" t="s">
        <v>131</v>
      </c>
      <c r="W247" s="293" t="s">
        <v>210</v>
      </c>
      <c r="X247" s="293">
        <v>155</v>
      </c>
      <c r="Y247" s="292">
        <v>200</v>
      </c>
      <c r="Z247" s="292">
        <v>1200</v>
      </c>
      <c r="AA247" s="292">
        <v>53</v>
      </c>
      <c r="AB247" s="333" t="s">
        <v>122</v>
      </c>
      <c r="AC247" s="301" t="s">
        <v>3227</v>
      </c>
      <c r="AD247" s="292"/>
      <c r="AE247" s="2627">
        <v>14.5</v>
      </c>
      <c r="AF247" s="292">
        <v>1</v>
      </c>
      <c r="AG247" s="1877" t="s">
        <v>122</v>
      </c>
      <c r="AK247" s="981"/>
    </row>
    <row r="248" spans="2:37">
      <c r="B248" s="176"/>
      <c r="C248" s="569" t="s">
        <v>2870</v>
      </c>
      <c r="D248" s="569" t="s">
        <v>2274</v>
      </c>
      <c r="E248" s="1578" t="s">
        <v>2873</v>
      </c>
      <c r="F248" s="44">
        <v>911401841787</v>
      </c>
      <c r="G248" s="733">
        <v>8720169764224</v>
      </c>
      <c r="H248" s="70" t="s">
        <v>2407</v>
      </c>
      <c r="I248" s="70" t="s">
        <v>752</v>
      </c>
      <c r="J248" s="334" t="s">
        <v>2570</v>
      </c>
      <c r="K248" s="296" t="s">
        <v>2498</v>
      </c>
      <c r="L248" s="333" t="s">
        <v>53</v>
      </c>
      <c r="M248" s="296">
        <v>100000</v>
      </c>
      <c r="N248" s="341">
        <v>5</v>
      </c>
      <c r="O248" s="333"/>
      <c r="P248" s="1402">
        <v>2950</v>
      </c>
      <c r="Q248" s="518"/>
      <c r="R248" s="1876" t="s">
        <v>62</v>
      </c>
      <c r="S248" s="333" t="s">
        <v>3179</v>
      </c>
      <c r="T248" s="333" t="s">
        <v>3140</v>
      </c>
      <c r="U248" s="333"/>
      <c r="V248" s="333" t="s">
        <v>131</v>
      </c>
      <c r="W248" s="293" t="s">
        <v>210</v>
      </c>
      <c r="X248" s="293">
        <v>155</v>
      </c>
      <c r="Y248" s="292">
        <v>200</v>
      </c>
      <c r="Z248" s="292">
        <v>1200</v>
      </c>
      <c r="AA248" s="292">
        <v>53</v>
      </c>
      <c r="AB248" s="333" t="s">
        <v>122</v>
      </c>
      <c r="AC248" s="315" t="s">
        <v>3227</v>
      </c>
      <c r="AD248" s="292"/>
      <c r="AE248" s="2636">
        <v>14.5</v>
      </c>
      <c r="AF248" s="292">
        <v>1</v>
      </c>
      <c r="AG248" s="1877" t="s">
        <v>122</v>
      </c>
      <c r="AK248" s="981"/>
    </row>
    <row r="249" spans="2:37">
      <c r="B249" s="176"/>
      <c r="C249" s="569" t="s">
        <v>2870</v>
      </c>
      <c r="D249" s="569" t="s">
        <v>2274</v>
      </c>
      <c r="E249" s="1578" t="s">
        <v>2873</v>
      </c>
      <c r="F249" s="44">
        <v>911401841887</v>
      </c>
      <c r="G249" s="733">
        <v>8720169764231</v>
      </c>
      <c r="H249" s="70" t="s">
        <v>2410</v>
      </c>
      <c r="I249" s="70" t="s">
        <v>2848</v>
      </c>
      <c r="J249" s="333" t="s">
        <v>2570</v>
      </c>
      <c r="K249" s="282" t="s">
        <v>2499</v>
      </c>
      <c r="L249" s="333" t="s">
        <v>79</v>
      </c>
      <c r="M249" s="296">
        <v>100000</v>
      </c>
      <c r="N249" s="281">
        <v>5</v>
      </c>
      <c r="O249" s="333"/>
      <c r="P249" s="1402">
        <v>3250</v>
      </c>
      <c r="Q249" s="518"/>
      <c r="R249" s="1876" t="s">
        <v>62</v>
      </c>
      <c r="S249" s="333" t="s">
        <v>3179</v>
      </c>
      <c r="T249" s="333" t="s">
        <v>3140</v>
      </c>
      <c r="U249" s="333"/>
      <c r="V249" s="333" t="s">
        <v>158</v>
      </c>
      <c r="W249" s="293" t="s">
        <v>210</v>
      </c>
      <c r="X249" s="293">
        <v>148</v>
      </c>
      <c r="Y249" s="292">
        <v>200</v>
      </c>
      <c r="Z249" s="292">
        <v>1200</v>
      </c>
      <c r="AA249" s="292">
        <v>53</v>
      </c>
      <c r="AB249" s="333" t="s">
        <v>143</v>
      </c>
      <c r="AC249" s="301" t="s">
        <v>3227</v>
      </c>
      <c r="AD249" s="292"/>
      <c r="AE249" s="2627">
        <v>14.5</v>
      </c>
      <c r="AF249" s="292">
        <v>1</v>
      </c>
      <c r="AG249" s="1877" t="s">
        <v>122</v>
      </c>
      <c r="AK249" s="981"/>
    </row>
    <row r="250" spans="2:37">
      <c r="B250" s="176"/>
      <c r="C250" s="569" t="s">
        <v>2870</v>
      </c>
      <c r="D250" s="569" t="s">
        <v>2274</v>
      </c>
      <c r="E250" s="1578" t="s">
        <v>2873</v>
      </c>
      <c r="F250" s="44">
        <v>911401841987</v>
      </c>
      <c r="G250" s="733">
        <v>8720169764248</v>
      </c>
      <c r="H250" s="70" t="s">
        <v>2408</v>
      </c>
      <c r="I250" s="70" t="s">
        <v>2848</v>
      </c>
      <c r="J250" s="333" t="s">
        <v>2570</v>
      </c>
      <c r="K250" s="296" t="s">
        <v>2498</v>
      </c>
      <c r="L250" s="333" t="s">
        <v>53</v>
      </c>
      <c r="M250" s="296">
        <v>100000</v>
      </c>
      <c r="N250" s="341">
        <v>5</v>
      </c>
      <c r="O250" s="333"/>
      <c r="P250" s="1402">
        <v>3250</v>
      </c>
      <c r="Q250" s="518"/>
      <c r="R250" s="1876" t="s">
        <v>62</v>
      </c>
      <c r="S250" s="333" t="s">
        <v>3179</v>
      </c>
      <c r="T250" s="333" t="s">
        <v>3140</v>
      </c>
      <c r="U250" s="333"/>
      <c r="V250" s="333" t="s">
        <v>131</v>
      </c>
      <c r="W250" s="293" t="s">
        <v>210</v>
      </c>
      <c r="X250" s="293">
        <v>155</v>
      </c>
      <c r="Y250" s="292">
        <v>200</v>
      </c>
      <c r="Z250" s="292">
        <v>1200</v>
      </c>
      <c r="AA250" s="292">
        <v>53</v>
      </c>
      <c r="AB250" s="333" t="s">
        <v>143</v>
      </c>
      <c r="AC250" s="315" t="s">
        <v>3227</v>
      </c>
      <c r="AD250" s="292"/>
      <c r="AE250" s="2636">
        <v>14.5</v>
      </c>
      <c r="AF250" s="292">
        <v>1</v>
      </c>
      <c r="AG250" s="1877" t="s">
        <v>122</v>
      </c>
      <c r="AK250" s="981"/>
    </row>
    <row r="251" spans="2:37">
      <c r="B251" s="926"/>
      <c r="C251" s="569" t="s">
        <v>2870</v>
      </c>
      <c r="D251" s="569" t="s">
        <v>2274</v>
      </c>
      <c r="E251" s="1578" t="s">
        <v>2873</v>
      </c>
      <c r="F251" s="44">
        <v>911401842387</v>
      </c>
      <c r="G251" s="733">
        <v>8720169764286</v>
      </c>
      <c r="H251" s="70" t="s">
        <v>2425</v>
      </c>
      <c r="I251" s="70" t="s">
        <v>752</v>
      </c>
      <c r="J251" s="333" t="s">
        <v>2584</v>
      </c>
      <c r="K251" s="296" t="s">
        <v>2501</v>
      </c>
      <c r="L251" s="333" t="s">
        <v>79</v>
      </c>
      <c r="M251" s="296">
        <v>100000</v>
      </c>
      <c r="N251" s="341">
        <v>5</v>
      </c>
      <c r="O251" s="333"/>
      <c r="P251" s="1402">
        <v>3850</v>
      </c>
      <c r="Q251" s="518"/>
      <c r="R251" s="1876" t="s">
        <v>62</v>
      </c>
      <c r="S251" s="333" t="s">
        <v>3179</v>
      </c>
      <c r="T251" s="333" t="s">
        <v>3141</v>
      </c>
      <c r="U251" s="333"/>
      <c r="V251" s="333" t="s">
        <v>158</v>
      </c>
      <c r="W251" s="293" t="s">
        <v>210</v>
      </c>
      <c r="X251" s="293">
        <v>168</v>
      </c>
      <c r="Y251" s="292">
        <v>200</v>
      </c>
      <c r="Z251" s="292">
        <v>1570</v>
      </c>
      <c r="AA251" s="292">
        <v>53</v>
      </c>
      <c r="AB251" s="333" t="s">
        <v>122</v>
      </c>
      <c r="AC251" s="315" t="s">
        <v>3227</v>
      </c>
      <c r="AD251" s="292"/>
      <c r="AE251" s="2636">
        <v>14.5</v>
      </c>
      <c r="AF251" s="292">
        <v>1</v>
      </c>
      <c r="AG251" s="1877" t="s">
        <v>122</v>
      </c>
      <c r="AK251" s="981"/>
    </row>
    <row r="252" spans="2:37">
      <c r="B252" s="926"/>
      <c r="C252" s="569" t="s">
        <v>2870</v>
      </c>
      <c r="D252" s="569" t="s">
        <v>2274</v>
      </c>
      <c r="E252" s="1578" t="s">
        <v>2873</v>
      </c>
      <c r="F252" s="44">
        <v>911401842287</v>
      </c>
      <c r="G252" s="733">
        <v>8720169764279</v>
      </c>
      <c r="H252" s="70" t="s">
        <v>2427</v>
      </c>
      <c r="I252" s="70" t="s">
        <v>752</v>
      </c>
      <c r="J252" s="333" t="s">
        <v>2584</v>
      </c>
      <c r="K252" s="296" t="s">
        <v>2502</v>
      </c>
      <c r="L252" s="333" t="s">
        <v>53</v>
      </c>
      <c r="M252" s="296">
        <v>100000</v>
      </c>
      <c r="N252" s="341">
        <v>5</v>
      </c>
      <c r="O252" s="333"/>
      <c r="P252" s="1401">
        <v>3850</v>
      </c>
      <c r="Q252" s="518"/>
      <c r="R252" s="1876" t="s">
        <v>62</v>
      </c>
      <c r="S252" s="333" t="s">
        <v>3179</v>
      </c>
      <c r="T252" s="333" t="s">
        <v>3141</v>
      </c>
      <c r="U252" s="333"/>
      <c r="V252" s="333" t="s">
        <v>131</v>
      </c>
      <c r="W252" s="293" t="s">
        <v>210</v>
      </c>
      <c r="X252" s="293">
        <v>176</v>
      </c>
      <c r="Y252" s="292">
        <v>200</v>
      </c>
      <c r="Z252" s="292">
        <v>1570</v>
      </c>
      <c r="AA252" s="292">
        <v>53</v>
      </c>
      <c r="AB252" s="333" t="s">
        <v>122</v>
      </c>
      <c r="AC252" s="315" t="s">
        <v>3227</v>
      </c>
      <c r="AD252" s="292"/>
      <c r="AE252" s="2636">
        <v>14.5</v>
      </c>
      <c r="AF252" s="292">
        <v>1</v>
      </c>
      <c r="AG252" s="1877" t="s">
        <v>122</v>
      </c>
      <c r="AK252" s="981"/>
    </row>
    <row r="253" spans="2:37">
      <c r="B253" s="926"/>
      <c r="C253" s="569" t="s">
        <v>2870</v>
      </c>
      <c r="D253" s="569" t="s">
        <v>2274</v>
      </c>
      <c r="E253" s="1578" t="s">
        <v>2873</v>
      </c>
      <c r="F253" s="44">
        <v>911401842587</v>
      </c>
      <c r="G253" s="733">
        <v>8720169764309</v>
      </c>
      <c r="H253" s="70" t="s">
        <v>2426</v>
      </c>
      <c r="I253" s="70" t="s">
        <v>755</v>
      </c>
      <c r="J253" s="333" t="s">
        <v>2584</v>
      </c>
      <c r="K253" s="296" t="s">
        <v>2501</v>
      </c>
      <c r="L253" s="333" t="s">
        <v>79</v>
      </c>
      <c r="M253" s="296">
        <v>100000</v>
      </c>
      <c r="N253" s="281">
        <v>5</v>
      </c>
      <c r="O253" s="333"/>
      <c r="P253" s="1401">
        <v>4450</v>
      </c>
      <c r="Q253" s="518"/>
      <c r="R253" s="1876" t="s">
        <v>62</v>
      </c>
      <c r="S253" s="333" t="s">
        <v>3179</v>
      </c>
      <c r="T253" s="333" t="s">
        <v>3141</v>
      </c>
      <c r="U253" s="333"/>
      <c r="V253" s="333" t="s">
        <v>158</v>
      </c>
      <c r="W253" s="293" t="s">
        <v>210</v>
      </c>
      <c r="X253" s="293">
        <v>168</v>
      </c>
      <c r="Y253" s="292">
        <v>200</v>
      </c>
      <c r="Z253" s="292">
        <v>1570</v>
      </c>
      <c r="AA253" s="292">
        <v>53</v>
      </c>
      <c r="AB253" s="333" t="s">
        <v>143</v>
      </c>
      <c r="AC253" s="301" t="s">
        <v>3227</v>
      </c>
      <c r="AD253" s="292"/>
      <c r="AE253" s="2627">
        <v>14.5</v>
      </c>
      <c r="AF253" s="292">
        <v>1</v>
      </c>
      <c r="AG253" s="1877" t="s">
        <v>122</v>
      </c>
      <c r="AK253" s="981"/>
    </row>
    <row r="254" spans="2:37">
      <c r="B254" s="926"/>
      <c r="C254" s="855" t="s">
        <v>2870</v>
      </c>
      <c r="D254" s="855" t="s">
        <v>2274</v>
      </c>
      <c r="E254" s="1599" t="s">
        <v>2873</v>
      </c>
      <c r="F254" s="61">
        <v>911401842487</v>
      </c>
      <c r="G254" s="734">
        <v>8720169764293</v>
      </c>
      <c r="H254" s="49" t="s">
        <v>2428</v>
      </c>
      <c r="I254" s="49" t="s">
        <v>755</v>
      </c>
      <c r="J254" s="441" t="s">
        <v>2584</v>
      </c>
      <c r="K254" s="284" t="s">
        <v>2502</v>
      </c>
      <c r="L254" s="441" t="s">
        <v>53</v>
      </c>
      <c r="M254" s="284">
        <v>100000</v>
      </c>
      <c r="N254" s="283">
        <v>5</v>
      </c>
      <c r="O254" s="441"/>
      <c r="P254" s="1403">
        <v>4450</v>
      </c>
      <c r="Q254" s="518"/>
      <c r="R254" s="1872" t="s">
        <v>62</v>
      </c>
      <c r="S254" s="441" t="s">
        <v>3179</v>
      </c>
      <c r="T254" s="441" t="s">
        <v>3141</v>
      </c>
      <c r="U254" s="441"/>
      <c r="V254" s="441" t="s">
        <v>131</v>
      </c>
      <c r="W254" s="294" t="s">
        <v>210</v>
      </c>
      <c r="X254" s="294">
        <v>176</v>
      </c>
      <c r="Y254" s="283">
        <v>200</v>
      </c>
      <c r="Z254" s="283">
        <v>1570</v>
      </c>
      <c r="AA254" s="283">
        <v>53</v>
      </c>
      <c r="AB254" s="441" t="s">
        <v>143</v>
      </c>
      <c r="AC254" s="294" t="s">
        <v>3227</v>
      </c>
      <c r="AD254" s="283"/>
      <c r="AE254" s="2623">
        <v>14.5</v>
      </c>
      <c r="AF254" s="283">
        <v>1</v>
      </c>
      <c r="AG254" s="1873" t="s">
        <v>122</v>
      </c>
      <c r="AK254" s="981"/>
    </row>
    <row r="255" spans="2:37">
      <c r="B255" s="543" t="s">
        <v>2163</v>
      </c>
      <c r="C255" s="853" t="s">
        <v>2870</v>
      </c>
      <c r="D255" s="853" t="s">
        <v>2274</v>
      </c>
      <c r="E255" s="1606" t="s">
        <v>2873</v>
      </c>
      <c r="F255" s="133">
        <v>911401841185</v>
      </c>
      <c r="G255" s="232">
        <v>8720169510135</v>
      </c>
      <c r="H255" s="31" t="s">
        <v>2164</v>
      </c>
      <c r="I255" s="31" t="s">
        <v>2301</v>
      </c>
      <c r="J255" s="333">
        <v>34</v>
      </c>
      <c r="K255" s="1142">
        <v>4800</v>
      </c>
      <c r="L255" s="333" t="s">
        <v>53</v>
      </c>
      <c r="M255" s="398">
        <v>50000</v>
      </c>
      <c r="N255" s="374">
        <v>5</v>
      </c>
      <c r="O255" s="333"/>
      <c r="P255" s="659">
        <v>2400</v>
      </c>
      <c r="Q255" s="518"/>
      <c r="R255" s="1876" t="s">
        <v>62</v>
      </c>
      <c r="S255" s="333" t="s">
        <v>3179</v>
      </c>
      <c r="T255" s="333" t="s">
        <v>3140</v>
      </c>
      <c r="U255" s="333"/>
      <c r="V255" s="333" t="s">
        <v>131</v>
      </c>
      <c r="W255" s="293" t="s">
        <v>210</v>
      </c>
      <c r="X255" s="293">
        <v>141</v>
      </c>
      <c r="Y255" s="292">
        <v>163</v>
      </c>
      <c r="Z255" s="292">
        <v>1160</v>
      </c>
      <c r="AA255" s="292">
        <v>67</v>
      </c>
      <c r="AB255" s="333" t="s">
        <v>122</v>
      </c>
      <c r="AC255" s="352" t="s">
        <v>3227</v>
      </c>
      <c r="AD255" s="292"/>
      <c r="AE255" s="2614">
        <v>14.5</v>
      </c>
      <c r="AF255" s="292">
        <v>1</v>
      </c>
      <c r="AG255" s="1877" t="s">
        <v>122</v>
      </c>
      <c r="AK255" s="981"/>
    </row>
    <row r="256" spans="2:37">
      <c r="B256" s="1124"/>
      <c r="C256" s="569" t="s">
        <v>2870</v>
      </c>
      <c r="D256" s="569" t="s">
        <v>2274</v>
      </c>
      <c r="E256" s="1578" t="s">
        <v>2873</v>
      </c>
      <c r="F256" s="133">
        <v>911401841285</v>
      </c>
      <c r="G256" s="232">
        <v>8720169510142</v>
      </c>
      <c r="H256" s="31" t="s">
        <v>2165</v>
      </c>
      <c r="I256" s="31" t="s">
        <v>2301</v>
      </c>
      <c r="J256" s="334">
        <v>43</v>
      </c>
      <c r="K256" s="1142">
        <v>6000</v>
      </c>
      <c r="L256" s="333" t="s">
        <v>53</v>
      </c>
      <c r="M256" s="398">
        <v>50000</v>
      </c>
      <c r="N256" s="350">
        <v>5</v>
      </c>
      <c r="O256" s="333"/>
      <c r="P256" s="659">
        <v>2900</v>
      </c>
      <c r="Q256" s="518"/>
      <c r="R256" s="1876" t="s">
        <v>62</v>
      </c>
      <c r="S256" s="333" t="s">
        <v>3179</v>
      </c>
      <c r="T256" s="333" t="s">
        <v>3140</v>
      </c>
      <c r="U256" s="333"/>
      <c r="V256" s="333" t="s">
        <v>131</v>
      </c>
      <c r="W256" s="293" t="s">
        <v>210</v>
      </c>
      <c r="X256" s="293">
        <v>139</v>
      </c>
      <c r="Y256" s="292">
        <v>163</v>
      </c>
      <c r="Z256" s="292">
        <v>1440</v>
      </c>
      <c r="AA256" s="292">
        <v>67</v>
      </c>
      <c r="AB256" s="333" t="s">
        <v>122</v>
      </c>
      <c r="AC256" s="351" t="s">
        <v>3227</v>
      </c>
      <c r="AD256" s="292"/>
      <c r="AE256" s="2615">
        <v>14.5</v>
      </c>
      <c r="AF256" s="292">
        <v>1</v>
      </c>
      <c r="AG256" s="1877" t="s">
        <v>122</v>
      </c>
      <c r="AK256" s="981"/>
    </row>
    <row r="257" spans="2:37">
      <c r="B257" s="176"/>
      <c r="C257" s="569" t="s">
        <v>2870</v>
      </c>
      <c r="D257" s="569" t="s">
        <v>2274</v>
      </c>
      <c r="E257" s="1578" t="s">
        <v>2873</v>
      </c>
      <c r="F257" s="133">
        <v>911401841385</v>
      </c>
      <c r="G257" s="232">
        <v>8720169510159</v>
      </c>
      <c r="H257" s="31" t="s">
        <v>2166</v>
      </c>
      <c r="I257" s="31" t="s">
        <v>2585</v>
      </c>
      <c r="J257" s="334" t="s">
        <v>2586</v>
      </c>
      <c r="K257" s="1142" t="s">
        <v>2609</v>
      </c>
      <c r="L257" s="333" t="s">
        <v>2488</v>
      </c>
      <c r="M257" s="348">
        <v>50000</v>
      </c>
      <c r="N257" s="350">
        <v>5</v>
      </c>
      <c r="O257" s="333"/>
      <c r="P257" s="659">
        <v>2300</v>
      </c>
      <c r="Q257" s="518"/>
      <c r="R257" s="1876" t="s">
        <v>62</v>
      </c>
      <c r="S257" s="333" t="s">
        <v>3179</v>
      </c>
      <c r="T257" s="333" t="s">
        <v>3142</v>
      </c>
      <c r="U257" s="333"/>
      <c r="V257" s="333" t="s">
        <v>3122</v>
      </c>
      <c r="W257" s="293" t="s">
        <v>210</v>
      </c>
      <c r="X257" s="293">
        <v>130</v>
      </c>
      <c r="Y257" s="292">
        <v>163</v>
      </c>
      <c r="Z257" s="292">
        <v>602</v>
      </c>
      <c r="AA257" s="292">
        <v>67</v>
      </c>
      <c r="AB257" s="333" t="s">
        <v>122</v>
      </c>
      <c r="AC257" s="351" t="s">
        <v>3227</v>
      </c>
      <c r="AD257" s="292"/>
      <c r="AE257" s="2615">
        <v>14.5</v>
      </c>
      <c r="AF257" s="292">
        <v>1</v>
      </c>
      <c r="AG257" s="1877" t="s">
        <v>122</v>
      </c>
      <c r="AK257" s="981"/>
    </row>
    <row r="258" spans="2:37">
      <c r="B258" s="176"/>
      <c r="C258" s="569" t="s">
        <v>2870</v>
      </c>
      <c r="D258" s="569" t="s">
        <v>2274</v>
      </c>
      <c r="E258" s="1578" t="s">
        <v>2873</v>
      </c>
      <c r="F258" s="133">
        <v>911401841485</v>
      </c>
      <c r="G258" s="232">
        <v>8720169510166</v>
      </c>
      <c r="H258" s="31" t="s">
        <v>2167</v>
      </c>
      <c r="I258" s="31" t="s">
        <v>2585</v>
      </c>
      <c r="J258" s="334" t="s">
        <v>2587</v>
      </c>
      <c r="K258" s="1142" t="s">
        <v>2610</v>
      </c>
      <c r="L258" s="333" t="s">
        <v>2488</v>
      </c>
      <c r="M258" s="398">
        <v>50000</v>
      </c>
      <c r="N258" s="350">
        <v>5</v>
      </c>
      <c r="O258" s="333"/>
      <c r="P258" s="659">
        <v>2700</v>
      </c>
      <c r="Q258" s="518"/>
      <c r="R258" s="1876" t="s">
        <v>62</v>
      </c>
      <c r="S258" s="333" t="s">
        <v>3179</v>
      </c>
      <c r="T258" s="333" t="s">
        <v>3140</v>
      </c>
      <c r="U258" s="333"/>
      <c r="V258" s="333" t="s">
        <v>3122</v>
      </c>
      <c r="W258" s="293" t="s">
        <v>210</v>
      </c>
      <c r="X258" s="293">
        <v>141</v>
      </c>
      <c r="Y258" s="292">
        <v>163</v>
      </c>
      <c r="Z258" s="292">
        <v>1160</v>
      </c>
      <c r="AA258" s="292">
        <v>67</v>
      </c>
      <c r="AB258" s="333" t="s">
        <v>122</v>
      </c>
      <c r="AC258" s="351" t="s">
        <v>3227</v>
      </c>
      <c r="AD258" s="292"/>
      <c r="AE258" s="2615">
        <v>14.5</v>
      </c>
      <c r="AF258" s="292">
        <v>1</v>
      </c>
      <c r="AG258" s="1877" t="s">
        <v>122</v>
      </c>
      <c r="AK258" s="981"/>
    </row>
    <row r="259" spans="2:37">
      <c r="B259" s="176"/>
      <c r="C259" s="569" t="s">
        <v>2870</v>
      </c>
      <c r="D259" s="569" t="s">
        <v>2274</v>
      </c>
      <c r="E259" s="1578" t="s">
        <v>2873</v>
      </c>
      <c r="F259" s="133">
        <v>911401803587</v>
      </c>
      <c r="G259" s="232">
        <v>8720169750739</v>
      </c>
      <c r="H259" s="31" t="s">
        <v>2168</v>
      </c>
      <c r="I259" s="31" t="s">
        <v>2849</v>
      </c>
      <c r="J259" s="334" t="s">
        <v>2588</v>
      </c>
      <c r="K259" s="1142" t="s">
        <v>2503</v>
      </c>
      <c r="L259" s="333" t="s">
        <v>2488</v>
      </c>
      <c r="M259" s="348">
        <v>50000</v>
      </c>
      <c r="N259" s="350">
        <v>5</v>
      </c>
      <c r="O259" s="333"/>
      <c r="P259" s="659">
        <v>4850</v>
      </c>
      <c r="Q259" s="518"/>
      <c r="R259" s="1876" t="s">
        <v>62</v>
      </c>
      <c r="S259" s="333" t="s">
        <v>3179</v>
      </c>
      <c r="T259" s="333" t="s">
        <v>3140</v>
      </c>
      <c r="U259" s="333"/>
      <c r="V259" s="333" t="s">
        <v>3122</v>
      </c>
      <c r="W259" s="293" t="s">
        <v>210</v>
      </c>
      <c r="X259" s="293">
        <v>139</v>
      </c>
      <c r="Y259" s="292">
        <v>163</v>
      </c>
      <c r="Z259" s="292">
        <v>1160</v>
      </c>
      <c r="AA259" s="292">
        <v>67</v>
      </c>
      <c r="AB259" s="333" t="s">
        <v>143</v>
      </c>
      <c r="AC259" s="351" t="s">
        <v>3227</v>
      </c>
      <c r="AD259" s="292"/>
      <c r="AE259" s="2615">
        <v>14.5</v>
      </c>
      <c r="AF259" s="292">
        <v>1</v>
      </c>
      <c r="AG259" s="1877" t="s">
        <v>122</v>
      </c>
      <c r="AK259" s="981"/>
    </row>
    <row r="260" spans="2:37">
      <c r="B260" s="828"/>
      <c r="C260" s="855" t="s">
        <v>2870</v>
      </c>
      <c r="D260" s="855" t="s">
        <v>2274</v>
      </c>
      <c r="E260" s="1599" t="s">
        <v>2873</v>
      </c>
      <c r="F260" s="55">
        <v>911401803687</v>
      </c>
      <c r="G260" s="207">
        <v>8720169750746</v>
      </c>
      <c r="H260" s="57" t="s">
        <v>2162</v>
      </c>
      <c r="I260" s="57" t="s">
        <v>2849</v>
      </c>
      <c r="J260" s="441" t="s">
        <v>2589</v>
      </c>
      <c r="K260" s="1129" t="s">
        <v>2504</v>
      </c>
      <c r="L260" s="441" t="s">
        <v>2488</v>
      </c>
      <c r="M260" s="439">
        <v>50000</v>
      </c>
      <c r="N260" s="438">
        <v>5</v>
      </c>
      <c r="O260" s="441"/>
      <c r="P260" s="657">
        <v>5400</v>
      </c>
      <c r="Q260" s="518"/>
      <c r="R260" s="1872" t="s">
        <v>62</v>
      </c>
      <c r="S260" s="441" t="s">
        <v>3179</v>
      </c>
      <c r="T260" s="441" t="s">
        <v>3140</v>
      </c>
      <c r="U260" s="441"/>
      <c r="V260" s="441" t="s">
        <v>3122</v>
      </c>
      <c r="W260" s="294" t="s">
        <v>210</v>
      </c>
      <c r="X260" s="294">
        <v>137</v>
      </c>
      <c r="Y260" s="283">
        <v>163</v>
      </c>
      <c r="Z260" s="283">
        <v>1440</v>
      </c>
      <c r="AA260" s="283">
        <v>67</v>
      </c>
      <c r="AB260" s="441" t="s">
        <v>143</v>
      </c>
      <c r="AC260" s="466" t="s">
        <v>3227</v>
      </c>
      <c r="AD260" s="283"/>
      <c r="AE260" s="2616">
        <v>14.5</v>
      </c>
      <c r="AF260" s="283">
        <v>1</v>
      </c>
      <c r="AG260" s="1873" t="s">
        <v>122</v>
      </c>
      <c r="AK260" s="981"/>
    </row>
    <row r="261" spans="2:37">
      <c r="B261" s="543" t="s">
        <v>2702</v>
      </c>
      <c r="C261" s="853"/>
      <c r="D261" s="853"/>
      <c r="E261" s="1606"/>
      <c r="F261" s="133">
        <v>910505106099</v>
      </c>
      <c r="G261" s="232">
        <v>8721103354235</v>
      </c>
      <c r="H261" s="31" t="s">
        <v>2704</v>
      </c>
      <c r="I261" s="31" t="s">
        <v>2720</v>
      </c>
      <c r="J261" s="333">
        <v>34</v>
      </c>
      <c r="K261" s="1142">
        <v>3450</v>
      </c>
      <c r="L261" s="333" t="s">
        <v>53</v>
      </c>
      <c r="M261" s="398">
        <v>100000</v>
      </c>
      <c r="N261" s="374">
        <v>5</v>
      </c>
      <c r="O261" s="333"/>
      <c r="P261" s="659">
        <v>3200</v>
      </c>
      <c r="Q261" s="518"/>
      <c r="R261" s="1876" t="s">
        <v>62</v>
      </c>
      <c r="S261" s="333" t="s">
        <v>113</v>
      </c>
      <c r="T261" s="333" t="s">
        <v>3140</v>
      </c>
      <c r="U261" s="333"/>
      <c r="V261" s="333" t="s">
        <v>131</v>
      </c>
      <c r="W261" s="293" t="s">
        <v>210</v>
      </c>
      <c r="X261" s="293">
        <v>101</v>
      </c>
      <c r="Y261" s="292">
        <v>61.8</v>
      </c>
      <c r="Z261" s="292">
        <v>1135</v>
      </c>
      <c r="AA261" s="292">
        <v>71.8</v>
      </c>
      <c r="AB261" s="333" t="s">
        <v>122</v>
      </c>
      <c r="AC261" s="352">
        <v>80</v>
      </c>
      <c r="AD261" s="292"/>
      <c r="AE261" s="2614">
        <v>14.5</v>
      </c>
      <c r="AF261" s="292">
        <v>1</v>
      </c>
      <c r="AG261" s="1877" t="s">
        <v>122</v>
      </c>
      <c r="AK261" s="981"/>
    </row>
    <row r="262" spans="2:37">
      <c r="B262" s="1124"/>
      <c r="C262" s="569"/>
      <c r="D262" s="569"/>
      <c r="E262" s="1578"/>
      <c r="F262" s="2879">
        <v>910505106098</v>
      </c>
      <c r="G262" s="218">
        <v>8721103354228</v>
      </c>
      <c r="H262" s="206" t="s">
        <v>2705</v>
      </c>
      <c r="I262" s="218" t="s">
        <v>2721</v>
      </c>
      <c r="J262" s="761">
        <v>34</v>
      </c>
      <c r="K262" s="1160">
        <v>3450</v>
      </c>
      <c r="L262" s="761" t="s">
        <v>79</v>
      </c>
      <c r="M262" s="331">
        <v>100000</v>
      </c>
      <c r="N262" s="375">
        <v>5</v>
      </c>
      <c r="O262" s="761"/>
      <c r="P262" s="659">
        <v>3200</v>
      </c>
      <c r="Q262" s="518"/>
      <c r="R262" s="1932" t="s">
        <v>62</v>
      </c>
      <c r="S262" s="761" t="s">
        <v>113</v>
      </c>
      <c r="T262" s="761" t="s">
        <v>3140</v>
      </c>
      <c r="U262" s="761"/>
      <c r="V262" s="761" t="s">
        <v>158</v>
      </c>
      <c r="W262" s="2448" t="s">
        <v>210</v>
      </c>
      <c r="X262" s="2448">
        <v>101</v>
      </c>
      <c r="Y262" s="2320">
        <v>61.8</v>
      </c>
      <c r="Z262" s="2320">
        <v>1135</v>
      </c>
      <c r="AA262" s="2320">
        <v>71.8</v>
      </c>
      <c r="AB262" s="761" t="s">
        <v>122</v>
      </c>
      <c r="AC262" s="353">
        <v>80</v>
      </c>
      <c r="AD262" s="2320"/>
      <c r="AE262" s="2609">
        <v>14.5</v>
      </c>
      <c r="AF262" s="2320">
        <v>1</v>
      </c>
      <c r="AG262" s="1933" t="s">
        <v>122</v>
      </c>
      <c r="AK262" s="981"/>
    </row>
    <row r="263" spans="2:37">
      <c r="B263" s="1124"/>
      <c r="C263" s="569"/>
      <c r="D263" s="569"/>
      <c r="E263" s="1578"/>
      <c r="F263" s="2879">
        <v>910505106102</v>
      </c>
      <c r="G263" s="94">
        <v>8721103354259</v>
      </c>
      <c r="H263" s="206" t="s">
        <v>2706</v>
      </c>
      <c r="I263" s="218" t="s">
        <v>2720</v>
      </c>
      <c r="J263" s="761">
        <v>34</v>
      </c>
      <c r="K263" s="1160">
        <v>3700</v>
      </c>
      <c r="L263" s="761" t="s">
        <v>53</v>
      </c>
      <c r="M263" s="331">
        <v>100000</v>
      </c>
      <c r="N263" s="375">
        <v>5</v>
      </c>
      <c r="O263" s="761"/>
      <c r="P263" s="659">
        <v>3200</v>
      </c>
      <c r="Q263" s="518"/>
      <c r="R263" s="1932" t="s">
        <v>62</v>
      </c>
      <c r="S263" s="761" t="s">
        <v>113</v>
      </c>
      <c r="T263" s="761" t="s">
        <v>3140</v>
      </c>
      <c r="U263" s="761"/>
      <c r="V263" s="761" t="s">
        <v>131</v>
      </c>
      <c r="W263" s="2448" t="s">
        <v>210</v>
      </c>
      <c r="X263" s="2448">
        <v>108</v>
      </c>
      <c r="Y263" s="2320">
        <v>61.8</v>
      </c>
      <c r="Z263" s="2320">
        <v>1135</v>
      </c>
      <c r="AA263" s="2320">
        <v>71.8</v>
      </c>
      <c r="AB263" s="761" t="s">
        <v>122</v>
      </c>
      <c r="AC263" s="353">
        <v>80</v>
      </c>
      <c r="AD263" s="2320"/>
      <c r="AE263" s="2609">
        <v>14.5</v>
      </c>
      <c r="AF263" s="2320">
        <v>1</v>
      </c>
      <c r="AG263" s="1933" t="s">
        <v>122</v>
      </c>
      <c r="AK263" s="981"/>
    </row>
    <row r="264" spans="2:37">
      <c r="B264" s="1124"/>
      <c r="C264" s="569"/>
      <c r="D264" s="569"/>
      <c r="E264" s="1578"/>
      <c r="F264" s="2879">
        <v>910505106101</v>
      </c>
      <c r="G264" s="94">
        <v>8721103354242</v>
      </c>
      <c r="H264" s="206" t="s">
        <v>2707</v>
      </c>
      <c r="I264" s="218" t="s">
        <v>2721</v>
      </c>
      <c r="J264" s="761">
        <v>34</v>
      </c>
      <c r="K264" s="1160">
        <v>3700</v>
      </c>
      <c r="L264" s="761" t="s">
        <v>53</v>
      </c>
      <c r="M264" s="331">
        <v>100000</v>
      </c>
      <c r="N264" s="375">
        <v>5</v>
      </c>
      <c r="O264" s="761"/>
      <c r="P264" s="659">
        <v>3200</v>
      </c>
      <c r="Q264" s="518"/>
      <c r="R264" s="1932" t="s">
        <v>62</v>
      </c>
      <c r="S264" s="761" t="s">
        <v>113</v>
      </c>
      <c r="T264" s="761" t="s">
        <v>3140</v>
      </c>
      <c r="U264" s="761"/>
      <c r="V264" s="761" t="s">
        <v>131</v>
      </c>
      <c r="W264" s="2448" t="s">
        <v>210</v>
      </c>
      <c r="X264" s="2448">
        <v>108</v>
      </c>
      <c r="Y264" s="2320">
        <v>61.8</v>
      </c>
      <c r="Z264" s="2320">
        <v>1135</v>
      </c>
      <c r="AA264" s="2320">
        <v>71.8</v>
      </c>
      <c r="AB264" s="761" t="s">
        <v>122</v>
      </c>
      <c r="AC264" s="353">
        <v>80</v>
      </c>
      <c r="AD264" s="2320"/>
      <c r="AE264" s="2609">
        <v>14.5</v>
      </c>
      <c r="AF264" s="2320">
        <v>1</v>
      </c>
      <c r="AG264" s="1933" t="s">
        <v>122</v>
      </c>
      <c r="AK264" s="981"/>
    </row>
    <row r="265" spans="2:37">
      <c r="B265" s="1124"/>
      <c r="C265" s="569"/>
      <c r="D265" s="569"/>
      <c r="E265" s="1578"/>
      <c r="F265" s="2879">
        <v>910505106044</v>
      </c>
      <c r="G265" s="218">
        <v>8721103352538</v>
      </c>
      <c r="H265" s="206" t="s">
        <v>2708</v>
      </c>
      <c r="I265" s="218" t="s">
        <v>3377</v>
      </c>
      <c r="J265" s="761">
        <v>24.5</v>
      </c>
      <c r="K265" s="1160">
        <v>3650</v>
      </c>
      <c r="L265" s="761" t="s">
        <v>79</v>
      </c>
      <c r="M265" s="331">
        <v>100000</v>
      </c>
      <c r="N265" s="375">
        <v>5</v>
      </c>
      <c r="O265" s="761"/>
      <c r="P265" s="659">
        <v>3500</v>
      </c>
      <c r="Q265" s="518"/>
      <c r="R265" s="1932" t="s">
        <v>62</v>
      </c>
      <c r="S265" s="761" t="s">
        <v>113</v>
      </c>
      <c r="T265" s="761" t="s">
        <v>3140</v>
      </c>
      <c r="U265" s="761"/>
      <c r="V265" s="761" t="s">
        <v>158</v>
      </c>
      <c r="W265" s="2448" t="s">
        <v>210</v>
      </c>
      <c r="X265" s="2448">
        <v>148</v>
      </c>
      <c r="Y265" s="2320">
        <v>61.8</v>
      </c>
      <c r="Z265" s="2320">
        <v>1135</v>
      </c>
      <c r="AA265" s="2320">
        <v>71.8</v>
      </c>
      <c r="AB265" s="761" t="s">
        <v>122</v>
      </c>
      <c r="AC265" s="353">
        <v>80</v>
      </c>
      <c r="AD265" s="2320"/>
      <c r="AE265" s="2609">
        <v>14.5</v>
      </c>
      <c r="AF265" s="2320">
        <v>1</v>
      </c>
      <c r="AG265" s="1933" t="s">
        <v>122</v>
      </c>
      <c r="AK265" s="981"/>
    </row>
    <row r="266" spans="2:37">
      <c r="B266" s="1124"/>
      <c r="C266" s="569"/>
      <c r="D266" s="569"/>
      <c r="E266" s="1578"/>
      <c r="F266" s="2879">
        <v>910505106043</v>
      </c>
      <c r="G266" s="94">
        <v>8721103352521</v>
      </c>
      <c r="H266" s="206" t="s">
        <v>2709</v>
      </c>
      <c r="I266" s="218" t="s">
        <v>3378</v>
      </c>
      <c r="J266" s="761">
        <v>24.5</v>
      </c>
      <c r="K266" s="1160">
        <v>3650</v>
      </c>
      <c r="L266" s="761" t="s">
        <v>79</v>
      </c>
      <c r="M266" s="331">
        <v>100000</v>
      </c>
      <c r="N266" s="375">
        <v>5</v>
      </c>
      <c r="O266" s="761"/>
      <c r="P266" s="659">
        <v>3500</v>
      </c>
      <c r="Q266" s="518"/>
      <c r="R266" s="1932" t="s">
        <v>62</v>
      </c>
      <c r="S266" s="761" t="s">
        <v>113</v>
      </c>
      <c r="T266" s="761" t="s">
        <v>3140</v>
      </c>
      <c r="U266" s="761"/>
      <c r="V266" s="761" t="s">
        <v>158</v>
      </c>
      <c r="W266" s="2448" t="s">
        <v>210</v>
      </c>
      <c r="X266" s="2448">
        <v>148</v>
      </c>
      <c r="Y266" s="2320">
        <v>61.8</v>
      </c>
      <c r="Z266" s="2320">
        <v>1135</v>
      </c>
      <c r="AA266" s="2320">
        <v>71.8</v>
      </c>
      <c r="AB266" s="761" t="s">
        <v>122</v>
      </c>
      <c r="AC266" s="353">
        <v>80</v>
      </c>
      <c r="AD266" s="2320"/>
      <c r="AE266" s="2609">
        <v>14.5</v>
      </c>
      <c r="AF266" s="2320">
        <v>1</v>
      </c>
      <c r="AG266" s="1933" t="s">
        <v>122</v>
      </c>
      <c r="AK266" s="981"/>
    </row>
    <row r="267" spans="2:37">
      <c r="B267" s="1124"/>
      <c r="C267" s="569"/>
      <c r="D267" s="569"/>
      <c r="E267" s="1578"/>
      <c r="F267" s="2879">
        <v>910505105783</v>
      </c>
      <c r="G267" s="94">
        <v>8720169630376</v>
      </c>
      <c r="H267" s="206" t="s">
        <v>2710</v>
      </c>
      <c r="I267" s="218" t="s">
        <v>3377</v>
      </c>
      <c r="J267" s="761">
        <v>24.5</v>
      </c>
      <c r="K267" s="1160">
        <v>3900</v>
      </c>
      <c r="L267" s="761" t="s">
        <v>53</v>
      </c>
      <c r="M267" s="331">
        <v>100000</v>
      </c>
      <c r="N267" s="375">
        <v>5</v>
      </c>
      <c r="O267" s="761"/>
      <c r="P267" s="659">
        <v>3500</v>
      </c>
      <c r="Q267" s="518"/>
      <c r="R267" s="1932" t="s">
        <v>62</v>
      </c>
      <c r="S267" s="761" t="s">
        <v>113</v>
      </c>
      <c r="T267" s="761" t="s">
        <v>3140</v>
      </c>
      <c r="U267" s="761"/>
      <c r="V267" s="761" t="s">
        <v>131</v>
      </c>
      <c r="W267" s="2448" t="s">
        <v>210</v>
      </c>
      <c r="X267" s="2448">
        <v>159</v>
      </c>
      <c r="Y267" s="2320">
        <v>61.8</v>
      </c>
      <c r="Z267" s="2320">
        <v>1135</v>
      </c>
      <c r="AA267" s="2320">
        <v>71.8</v>
      </c>
      <c r="AB267" s="761" t="s">
        <v>122</v>
      </c>
      <c r="AC267" s="353">
        <v>80</v>
      </c>
      <c r="AD267" s="2320"/>
      <c r="AE267" s="2609">
        <v>14.5</v>
      </c>
      <c r="AF267" s="2320">
        <v>1</v>
      </c>
      <c r="AG267" s="1933" t="s">
        <v>122</v>
      </c>
      <c r="AK267" s="981"/>
    </row>
    <row r="268" spans="2:37">
      <c r="B268" s="1124"/>
      <c r="C268" s="855"/>
      <c r="D268" s="855"/>
      <c r="E268" s="1599"/>
      <c r="F268" s="55">
        <v>910505105782</v>
      </c>
      <c r="G268" s="207">
        <v>8720169630369</v>
      </c>
      <c r="H268" s="57" t="s">
        <v>2711</v>
      </c>
      <c r="I268" s="57" t="s">
        <v>3378</v>
      </c>
      <c r="J268" s="441">
        <v>24.5</v>
      </c>
      <c r="K268" s="1129">
        <v>3900</v>
      </c>
      <c r="L268" s="441" t="s">
        <v>53</v>
      </c>
      <c r="M268" s="439">
        <v>100000</v>
      </c>
      <c r="N268" s="438">
        <v>5</v>
      </c>
      <c r="O268" s="441"/>
      <c r="P268" s="657">
        <v>3500</v>
      </c>
      <c r="Q268" s="518"/>
      <c r="R268" s="1872" t="s">
        <v>62</v>
      </c>
      <c r="S268" s="441" t="s">
        <v>113</v>
      </c>
      <c r="T268" s="441" t="s">
        <v>3140</v>
      </c>
      <c r="U268" s="441"/>
      <c r="V268" s="441" t="s">
        <v>131</v>
      </c>
      <c r="W268" s="294" t="s">
        <v>210</v>
      </c>
      <c r="X268" s="294">
        <v>159</v>
      </c>
      <c r="Y268" s="283">
        <v>61.8</v>
      </c>
      <c r="Z268" s="283">
        <v>1135</v>
      </c>
      <c r="AA268" s="283">
        <v>71.8</v>
      </c>
      <c r="AB268" s="441" t="s">
        <v>122</v>
      </c>
      <c r="AC268" s="466">
        <v>80</v>
      </c>
      <c r="AD268" s="283"/>
      <c r="AE268" s="2616">
        <v>14.5</v>
      </c>
      <c r="AF268" s="283">
        <v>1</v>
      </c>
      <c r="AG268" s="1873" t="s">
        <v>122</v>
      </c>
      <c r="AK268" s="981"/>
    </row>
    <row r="269" spans="2:37">
      <c r="B269" s="1124"/>
      <c r="C269" s="853"/>
      <c r="D269" s="853"/>
      <c r="E269" s="1606"/>
      <c r="F269" s="133">
        <v>910505106095</v>
      </c>
      <c r="G269" s="232">
        <v>8721103354198</v>
      </c>
      <c r="H269" s="31" t="s">
        <v>2712</v>
      </c>
      <c r="I269" s="31" t="s">
        <v>2722</v>
      </c>
      <c r="J269" s="333">
        <v>34</v>
      </c>
      <c r="K269" s="1142">
        <v>3450</v>
      </c>
      <c r="L269" s="333" t="s">
        <v>79</v>
      </c>
      <c r="M269" s="398">
        <v>100000</v>
      </c>
      <c r="N269" s="374">
        <v>5</v>
      </c>
      <c r="O269" s="333"/>
      <c r="P269" s="659">
        <v>3700</v>
      </c>
      <c r="Q269" s="518"/>
      <c r="R269" s="1876" t="s">
        <v>62</v>
      </c>
      <c r="S269" s="333" t="s">
        <v>113</v>
      </c>
      <c r="T269" s="333" t="s">
        <v>3140</v>
      </c>
      <c r="U269" s="333"/>
      <c r="V269" s="333" t="s">
        <v>158</v>
      </c>
      <c r="W269" s="293" t="s">
        <v>210</v>
      </c>
      <c r="X269" s="293">
        <v>101</v>
      </c>
      <c r="Y269" s="292">
        <v>61.8</v>
      </c>
      <c r="Z269" s="292">
        <v>1135</v>
      </c>
      <c r="AA269" s="292">
        <v>71.8</v>
      </c>
      <c r="AB269" s="333" t="s">
        <v>122</v>
      </c>
      <c r="AC269" s="352">
        <v>80</v>
      </c>
      <c r="AD269" s="292"/>
      <c r="AE269" s="2614">
        <v>14.5</v>
      </c>
      <c r="AF269" s="292">
        <v>1</v>
      </c>
      <c r="AG269" s="1877" t="s">
        <v>122</v>
      </c>
      <c r="AK269" s="981"/>
    </row>
    <row r="270" spans="2:37">
      <c r="B270" s="1124"/>
      <c r="C270" s="569"/>
      <c r="D270" s="569"/>
      <c r="E270" s="1578"/>
      <c r="F270" s="2879">
        <v>910505105994</v>
      </c>
      <c r="G270" s="218">
        <v>8721103350275</v>
      </c>
      <c r="H270" s="206" t="s">
        <v>2713</v>
      </c>
      <c r="I270" s="218" t="s">
        <v>2723</v>
      </c>
      <c r="J270" s="761">
        <v>34</v>
      </c>
      <c r="K270" s="1160">
        <v>3450</v>
      </c>
      <c r="L270" s="761" t="s">
        <v>79</v>
      </c>
      <c r="M270" s="331">
        <v>100000</v>
      </c>
      <c r="N270" s="375">
        <v>5</v>
      </c>
      <c r="O270" s="761"/>
      <c r="P270" s="659">
        <v>3700</v>
      </c>
      <c r="Q270" s="518"/>
      <c r="R270" s="1932" t="s">
        <v>62</v>
      </c>
      <c r="S270" s="761" t="s">
        <v>113</v>
      </c>
      <c r="T270" s="761" t="s">
        <v>3140</v>
      </c>
      <c r="U270" s="761"/>
      <c r="V270" s="761" t="s">
        <v>158</v>
      </c>
      <c r="W270" s="2448" t="s">
        <v>210</v>
      </c>
      <c r="X270" s="2448">
        <v>101</v>
      </c>
      <c r="Y270" s="2320">
        <v>61.8</v>
      </c>
      <c r="Z270" s="2320">
        <v>1135</v>
      </c>
      <c r="AA270" s="2320">
        <v>71.8</v>
      </c>
      <c r="AB270" s="761" t="s">
        <v>122</v>
      </c>
      <c r="AC270" s="353">
        <v>80</v>
      </c>
      <c r="AD270" s="2320"/>
      <c r="AE270" s="2609">
        <v>14.5</v>
      </c>
      <c r="AF270" s="2320">
        <v>1</v>
      </c>
      <c r="AG270" s="1933" t="s">
        <v>122</v>
      </c>
      <c r="AK270" s="981"/>
    </row>
    <row r="271" spans="2:37">
      <c r="B271" s="1124"/>
      <c r="C271" s="569"/>
      <c r="D271" s="569"/>
      <c r="E271" s="1578"/>
      <c r="F271" s="2879">
        <v>910505106097</v>
      </c>
      <c r="G271" s="94">
        <v>8721103354211</v>
      </c>
      <c r="H271" s="206" t="s">
        <v>2714</v>
      </c>
      <c r="I271" s="218" t="s">
        <v>2722</v>
      </c>
      <c r="J271" s="761">
        <v>34</v>
      </c>
      <c r="K271" s="1160">
        <v>3700</v>
      </c>
      <c r="L271" s="761" t="s">
        <v>53</v>
      </c>
      <c r="M271" s="331">
        <v>100000</v>
      </c>
      <c r="N271" s="375">
        <v>5</v>
      </c>
      <c r="O271" s="761"/>
      <c r="P271" s="659">
        <v>3700</v>
      </c>
      <c r="Q271" s="518"/>
      <c r="R271" s="1932" t="s">
        <v>62</v>
      </c>
      <c r="S271" s="761" t="s">
        <v>113</v>
      </c>
      <c r="T271" s="761" t="s">
        <v>3140</v>
      </c>
      <c r="U271" s="761"/>
      <c r="V271" s="761" t="s">
        <v>131</v>
      </c>
      <c r="W271" s="2448" t="s">
        <v>210</v>
      </c>
      <c r="X271" s="2448">
        <v>108</v>
      </c>
      <c r="Y271" s="2320">
        <v>61.8</v>
      </c>
      <c r="Z271" s="2320">
        <v>1135</v>
      </c>
      <c r="AA271" s="2320">
        <v>71.8</v>
      </c>
      <c r="AB271" s="761" t="s">
        <v>122</v>
      </c>
      <c r="AC271" s="353">
        <v>80</v>
      </c>
      <c r="AD271" s="2320"/>
      <c r="AE271" s="2609">
        <v>14.5</v>
      </c>
      <c r="AF271" s="2320">
        <v>1</v>
      </c>
      <c r="AG271" s="1933" t="s">
        <v>122</v>
      </c>
      <c r="AK271" s="981"/>
    </row>
    <row r="272" spans="2:37">
      <c r="B272" s="1124"/>
      <c r="C272" s="569"/>
      <c r="D272" s="569"/>
      <c r="E272" s="1578"/>
      <c r="F272" s="2879">
        <v>910505106096</v>
      </c>
      <c r="G272" s="94">
        <v>8721103354204</v>
      </c>
      <c r="H272" s="206" t="s">
        <v>2715</v>
      </c>
      <c r="I272" s="218" t="s">
        <v>2723</v>
      </c>
      <c r="J272" s="761">
        <v>34</v>
      </c>
      <c r="K272" s="1160">
        <v>3700</v>
      </c>
      <c r="L272" s="761" t="s">
        <v>53</v>
      </c>
      <c r="M272" s="331">
        <v>100000</v>
      </c>
      <c r="N272" s="375">
        <v>5</v>
      </c>
      <c r="O272" s="761"/>
      <c r="P272" s="659">
        <v>3700</v>
      </c>
      <c r="Q272" s="518"/>
      <c r="R272" s="1932" t="s">
        <v>62</v>
      </c>
      <c r="S272" s="761" t="s">
        <v>113</v>
      </c>
      <c r="T272" s="761" t="s">
        <v>3140</v>
      </c>
      <c r="U272" s="761"/>
      <c r="V272" s="761" t="s">
        <v>131</v>
      </c>
      <c r="W272" s="2448" t="s">
        <v>210</v>
      </c>
      <c r="X272" s="2448">
        <v>108</v>
      </c>
      <c r="Y272" s="2320">
        <v>61.8</v>
      </c>
      <c r="Z272" s="2320">
        <v>1135</v>
      </c>
      <c r="AA272" s="2320">
        <v>71.8</v>
      </c>
      <c r="AB272" s="761" t="s">
        <v>122</v>
      </c>
      <c r="AC272" s="353">
        <v>80</v>
      </c>
      <c r="AD272" s="2320"/>
      <c r="AE272" s="2609">
        <v>14.5</v>
      </c>
      <c r="AF272" s="2320">
        <v>1</v>
      </c>
      <c r="AG272" s="1933" t="s">
        <v>122</v>
      </c>
      <c r="AK272" s="981"/>
    </row>
    <row r="273" spans="2:37">
      <c r="B273" s="1124"/>
      <c r="C273" s="569"/>
      <c r="D273" s="569"/>
      <c r="E273" s="1578"/>
      <c r="F273" s="2879">
        <v>910505106042</v>
      </c>
      <c r="G273" s="218">
        <v>8721103352514</v>
      </c>
      <c r="H273" s="206" t="s">
        <v>2716</v>
      </c>
      <c r="I273" s="218" t="s">
        <v>3379</v>
      </c>
      <c r="J273" s="761">
        <v>24.5</v>
      </c>
      <c r="K273" s="1160">
        <v>3650</v>
      </c>
      <c r="L273" s="761" t="s">
        <v>79</v>
      </c>
      <c r="M273" s="331">
        <v>100000</v>
      </c>
      <c r="N273" s="375">
        <v>5</v>
      </c>
      <c r="O273" s="761"/>
      <c r="P273" s="659">
        <v>4000</v>
      </c>
      <c r="Q273" s="518"/>
      <c r="R273" s="1932" t="s">
        <v>62</v>
      </c>
      <c r="S273" s="761" t="s">
        <v>113</v>
      </c>
      <c r="T273" s="761" t="s">
        <v>3140</v>
      </c>
      <c r="U273" s="761"/>
      <c r="V273" s="761" t="s">
        <v>158</v>
      </c>
      <c r="W273" s="2448" t="s">
        <v>210</v>
      </c>
      <c r="X273" s="2448">
        <v>148</v>
      </c>
      <c r="Y273" s="2320">
        <v>61.8</v>
      </c>
      <c r="Z273" s="2320">
        <v>1135</v>
      </c>
      <c r="AA273" s="2320">
        <v>71.8</v>
      </c>
      <c r="AB273" s="761" t="s">
        <v>122</v>
      </c>
      <c r="AC273" s="353">
        <v>80</v>
      </c>
      <c r="AD273" s="2320"/>
      <c r="AE273" s="2609">
        <v>14.5</v>
      </c>
      <c r="AF273" s="2320">
        <v>1</v>
      </c>
      <c r="AG273" s="1933" t="s">
        <v>122</v>
      </c>
      <c r="AK273" s="981"/>
    </row>
    <row r="274" spans="2:37">
      <c r="B274" s="1124"/>
      <c r="C274" s="569"/>
      <c r="D274" s="569"/>
      <c r="E274" s="1578"/>
      <c r="F274" s="2879">
        <v>910505106041</v>
      </c>
      <c r="G274" s="94">
        <v>8721103352507</v>
      </c>
      <c r="H274" s="206" t="s">
        <v>2717</v>
      </c>
      <c r="I274" s="218" t="s">
        <v>3380</v>
      </c>
      <c r="J274" s="761">
        <v>24.5</v>
      </c>
      <c r="K274" s="1160">
        <v>3650</v>
      </c>
      <c r="L274" s="761" t="s">
        <v>79</v>
      </c>
      <c r="M274" s="331">
        <v>100000</v>
      </c>
      <c r="N274" s="375">
        <v>5</v>
      </c>
      <c r="O274" s="761"/>
      <c r="P274" s="659">
        <v>4000</v>
      </c>
      <c r="Q274" s="518"/>
      <c r="R274" s="1932" t="s">
        <v>62</v>
      </c>
      <c r="S274" s="761" t="s">
        <v>113</v>
      </c>
      <c r="T274" s="761" t="s">
        <v>3140</v>
      </c>
      <c r="U274" s="761"/>
      <c r="V274" s="761" t="s">
        <v>158</v>
      </c>
      <c r="W274" s="2448" t="s">
        <v>210</v>
      </c>
      <c r="X274" s="2448">
        <v>148</v>
      </c>
      <c r="Y274" s="2320">
        <v>61.8</v>
      </c>
      <c r="Z274" s="2320">
        <v>1135</v>
      </c>
      <c r="AA274" s="2320">
        <v>71.8</v>
      </c>
      <c r="AB274" s="761" t="s">
        <v>122</v>
      </c>
      <c r="AC274" s="353">
        <v>80</v>
      </c>
      <c r="AD274" s="2320"/>
      <c r="AE274" s="2609">
        <v>14.5</v>
      </c>
      <c r="AF274" s="2320">
        <v>1</v>
      </c>
      <c r="AG274" s="1933" t="s">
        <v>122</v>
      </c>
      <c r="AK274" s="981"/>
    </row>
    <row r="275" spans="2:37">
      <c r="B275" s="1124"/>
      <c r="C275" s="569"/>
      <c r="D275" s="569"/>
      <c r="E275" s="1578"/>
      <c r="F275" s="2879">
        <v>910505105781</v>
      </c>
      <c r="G275" s="94">
        <v>8720169630352</v>
      </c>
      <c r="H275" s="206" t="s">
        <v>2718</v>
      </c>
      <c r="I275" s="218" t="s">
        <v>3379</v>
      </c>
      <c r="J275" s="761">
        <v>24.5</v>
      </c>
      <c r="K275" s="1160">
        <v>3900</v>
      </c>
      <c r="L275" s="761" t="s">
        <v>53</v>
      </c>
      <c r="M275" s="331">
        <v>100000</v>
      </c>
      <c r="N275" s="375">
        <v>5</v>
      </c>
      <c r="O275" s="761"/>
      <c r="P275" s="659">
        <v>4000</v>
      </c>
      <c r="Q275" s="518"/>
      <c r="R275" s="1932" t="s">
        <v>62</v>
      </c>
      <c r="S275" s="761" t="s">
        <v>113</v>
      </c>
      <c r="T275" s="761" t="s">
        <v>3140</v>
      </c>
      <c r="U275" s="761"/>
      <c r="V275" s="761" t="s">
        <v>131</v>
      </c>
      <c r="W275" s="2448" t="s">
        <v>210</v>
      </c>
      <c r="X275" s="2448">
        <v>159</v>
      </c>
      <c r="Y275" s="2320">
        <v>61.8</v>
      </c>
      <c r="Z275" s="2320">
        <v>1135</v>
      </c>
      <c r="AA275" s="2320">
        <v>71.8</v>
      </c>
      <c r="AB275" s="761" t="s">
        <v>122</v>
      </c>
      <c r="AC275" s="353">
        <v>80</v>
      </c>
      <c r="AD275" s="2320"/>
      <c r="AE275" s="2609">
        <v>14.5</v>
      </c>
      <c r="AF275" s="2320">
        <v>1</v>
      </c>
      <c r="AG275" s="1933" t="s">
        <v>122</v>
      </c>
      <c r="AK275" s="981"/>
    </row>
    <row r="276" spans="2:37">
      <c r="B276" s="1124"/>
      <c r="C276" s="855"/>
      <c r="D276" s="855"/>
      <c r="E276" s="1599"/>
      <c r="F276" s="55">
        <v>910505105780</v>
      </c>
      <c r="G276" s="207">
        <v>8720169630345</v>
      </c>
      <c r="H276" s="57" t="s">
        <v>2719</v>
      </c>
      <c r="I276" s="57" t="s">
        <v>3380</v>
      </c>
      <c r="J276" s="441">
        <v>24.5</v>
      </c>
      <c r="K276" s="1129">
        <v>3900</v>
      </c>
      <c r="L276" s="441" t="s">
        <v>53</v>
      </c>
      <c r="M276" s="439">
        <v>100000</v>
      </c>
      <c r="N276" s="438">
        <v>5</v>
      </c>
      <c r="O276" s="441"/>
      <c r="P276" s="657">
        <v>4000</v>
      </c>
      <c r="Q276" s="518"/>
      <c r="R276" s="1872" t="s">
        <v>62</v>
      </c>
      <c r="S276" s="441" t="s">
        <v>113</v>
      </c>
      <c r="T276" s="441" t="s">
        <v>3140</v>
      </c>
      <c r="U276" s="441"/>
      <c r="V276" s="441" t="s">
        <v>131</v>
      </c>
      <c r="W276" s="294" t="s">
        <v>210</v>
      </c>
      <c r="X276" s="294">
        <v>159</v>
      </c>
      <c r="Y276" s="283">
        <v>61.8</v>
      </c>
      <c r="Z276" s="283">
        <v>1135</v>
      </c>
      <c r="AA276" s="283">
        <v>71.8</v>
      </c>
      <c r="AB276" s="441" t="s">
        <v>122</v>
      </c>
      <c r="AC276" s="466">
        <v>80</v>
      </c>
      <c r="AD276" s="283"/>
      <c r="AE276" s="2616">
        <v>14.5</v>
      </c>
      <c r="AF276" s="283">
        <v>1</v>
      </c>
      <c r="AG276" s="1873" t="s">
        <v>122</v>
      </c>
      <c r="AK276" s="981"/>
    </row>
    <row r="277" spans="2:37">
      <c r="B277" s="1124"/>
      <c r="C277" s="853" t="s">
        <v>2870</v>
      </c>
      <c r="D277" s="853" t="s">
        <v>2274</v>
      </c>
      <c r="E277" s="1606"/>
      <c r="F277" s="2879">
        <v>910505103766</v>
      </c>
      <c r="G277" s="94">
        <v>8720169617858</v>
      </c>
      <c r="H277" s="206" t="s">
        <v>2771</v>
      </c>
      <c r="I277" s="218" t="s">
        <v>2769</v>
      </c>
      <c r="J277" s="761"/>
      <c r="K277" s="1160"/>
      <c r="L277" s="761"/>
      <c r="M277" s="331"/>
      <c r="N277" s="375"/>
      <c r="O277" s="761"/>
      <c r="P277" s="659">
        <v>750</v>
      </c>
      <c r="Q277" s="518"/>
      <c r="R277" s="1932"/>
      <c r="S277" s="761"/>
      <c r="T277" s="761"/>
      <c r="U277" s="761"/>
      <c r="V277" s="761"/>
      <c r="W277" s="2448"/>
      <c r="X277" s="2448"/>
      <c r="Y277" s="2320"/>
      <c r="Z277" s="2320"/>
      <c r="AA277" s="2320"/>
      <c r="AB277" s="761"/>
      <c r="AC277" s="353"/>
      <c r="AD277" s="2320"/>
      <c r="AE277" s="2609">
        <v>0</v>
      </c>
      <c r="AF277" s="2320">
        <v>1</v>
      </c>
      <c r="AG277" s="1933" t="s">
        <v>122</v>
      </c>
      <c r="AK277" s="981"/>
    </row>
    <row r="278" spans="2:37">
      <c r="B278" s="1134"/>
      <c r="C278" s="855" t="s">
        <v>2870</v>
      </c>
      <c r="D278" s="855" t="s">
        <v>2274</v>
      </c>
      <c r="E278" s="1599"/>
      <c r="F278" s="55">
        <v>910505103765</v>
      </c>
      <c r="G278" s="207">
        <v>8720169617841</v>
      </c>
      <c r="H278" s="57" t="s">
        <v>2772</v>
      </c>
      <c r="I278" s="57" t="s">
        <v>2770</v>
      </c>
      <c r="J278" s="441"/>
      <c r="K278" s="1129"/>
      <c r="L278" s="441"/>
      <c r="M278" s="439"/>
      <c r="N278" s="438"/>
      <c r="O278" s="441"/>
      <c r="P278" s="657">
        <v>750</v>
      </c>
      <c r="Q278" s="518"/>
      <c r="R278" s="1872"/>
      <c r="S278" s="441"/>
      <c r="T278" s="441"/>
      <c r="U278" s="441"/>
      <c r="V278" s="441"/>
      <c r="W278" s="294"/>
      <c r="X278" s="294"/>
      <c r="Y278" s="283"/>
      <c r="Z278" s="283"/>
      <c r="AA278" s="283"/>
      <c r="AB278" s="441"/>
      <c r="AC278" s="466"/>
      <c r="AD278" s="283"/>
      <c r="AE278" s="2616">
        <v>0</v>
      </c>
      <c r="AF278" s="283">
        <v>1</v>
      </c>
      <c r="AG278" s="1873" t="s">
        <v>122</v>
      </c>
      <c r="AK278" s="981"/>
    </row>
    <row r="279" spans="2:37" ht="14.5" customHeight="1">
      <c r="B279" s="165"/>
      <c r="F279" s="96"/>
      <c r="G279" s="240"/>
      <c r="H279" s="96"/>
      <c r="I279" s="96"/>
      <c r="J279" s="306"/>
      <c r="K279" s="356"/>
      <c r="L279" s="306"/>
      <c r="M279" s="356"/>
      <c r="N279" s="407"/>
      <c r="O279" s="306"/>
      <c r="P279" s="994"/>
      <c r="Q279" s="518"/>
      <c r="R279" s="306"/>
      <c r="S279" s="306"/>
      <c r="T279" s="306"/>
      <c r="U279" s="306"/>
      <c r="V279" s="306"/>
      <c r="W279" s="306"/>
      <c r="X279" s="306"/>
      <c r="Y279" s="302"/>
      <c r="Z279" s="302"/>
      <c r="AA279" s="302"/>
      <c r="AB279" s="306"/>
      <c r="AC279" s="355"/>
      <c r="AD279" s="302"/>
      <c r="AE279" s="407"/>
      <c r="AF279" s="306"/>
      <c r="AG279" s="306"/>
      <c r="AK279" s="981"/>
    </row>
    <row r="280" spans="2:37" s="1600" customFormat="1" ht="15" customHeight="1">
      <c r="B280" s="1638" t="s">
        <v>760</v>
      </c>
      <c r="J280" s="1818"/>
      <c r="K280" s="1818"/>
      <c r="L280" s="1818"/>
      <c r="M280" s="1818"/>
      <c r="N280" s="1818"/>
      <c r="O280" s="1818"/>
      <c r="P280" s="34"/>
      <c r="R280" s="1818"/>
      <c r="S280" s="1818"/>
      <c r="T280" s="1818"/>
      <c r="U280" s="1818"/>
      <c r="V280" s="1818"/>
      <c r="W280" s="1818"/>
      <c r="X280" s="1818"/>
      <c r="Y280" s="2310"/>
      <c r="Z280" s="2310"/>
      <c r="AA280" s="2310"/>
      <c r="AB280" s="1818"/>
      <c r="AC280" s="3259"/>
      <c r="AD280" s="2310"/>
      <c r="AE280" s="1818"/>
      <c r="AF280" s="1818"/>
      <c r="AG280" s="1818"/>
      <c r="AI280"/>
      <c r="AJ280"/>
      <c r="AK280" s="981"/>
    </row>
    <row r="281" spans="2:37">
      <c r="B281" s="646" t="s">
        <v>761</v>
      </c>
      <c r="C281" s="1576" t="s">
        <v>2870</v>
      </c>
      <c r="D281" s="1576" t="s">
        <v>2274</v>
      </c>
      <c r="E281" s="1577" t="s">
        <v>2873</v>
      </c>
      <c r="F281" s="2880">
        <v>911401876480</v>
      </c>
      <c r="G281" s="95">
        <v>8710163360072</v>
      </c>
      <c r="H281" s="1612" t="s">
        <v>762</v>
      </c>
      <c r="I281" s="1104" t="s">
        <v>763</v>
      </c>
      <c r="J281" s="898">
        <v>15</v>
      </c>
      <c r="K281" s="1131">
        <v>1800</v>
      </c>
      <c r="L281" s="898" t="s">
        <v>53</v>
      </c>
      <c r="M281" s="1643">
        <v>50000</v>
      </c>
      <c r="N281" s="516">
        <v>5</v>
      </c>
      <c r="O281" s="898"/>
      <c r="P281" s="658">
        <v>650</v>
      </c>
      <c r="Q281" s="518"/>
      <c r="R281" s="1934" t="s">
        <v>54</v>
      </c>
      <c r="S281" s="898" t="s">
        <v>764</v>
      </c>
      <c r="T281" s="898" t="s">
        <v>3124</v>
      </c>
      <c r="U281" s="898"/>
      <c r="V281" s="898" t="s">
        <v>131</v>
      </c>
      <c r="W281" s="2449" t="s">
        <v>210</v>
      </c>
      <c r="X281" s="2449">
        <v>120</v>
      </c>
      <c r="Y281" s="2321">
        <v>69</v>
      </c>
      <c r="Z281" s="2321">
        <v>611</v>
      </c>
      <c r="AA281" s="2321">
        <v>59</v>
      </c>
      <c r="AB281" s="898" t="s">
        <v>122</v>
      </c>
      <c r="AC281" s="529" t="s">
        <v>3227</v>
      </c>
      <c r="AD281" s="2321"/>
      <c r="AE281" s="2634">
        <v>1</v>
      </c>
      <c r="AF281" s="2321">
        <v>1</v>
      </c>
      <c r="AG281" s="1935" t="s">
        <v>122</v>
      </c>
      <c r="AK281" s="981"/>
    </row>
    <row r="282" spans="2:37">
      <c r="B282" s="140"/>
      <c r="C282" s="569" t="s">
        <v>2870</v>
      </c>
      <c r="D282" s="569" t="s">
        <v>2274</v>
      </c>
      <c r="E282" s="1578" t="s">
        <v>2873</v>
      </c>
      <c r="F282" s="2879">
        <v>911401892780</v>
      </c>
      <c r="G282" s="218">
        <v>8710163362915</v>
      </c>
      <c r="H282" s="206" t="s">
        <v>765</v>
      </c>
      <c r="I282" s="218" t="s">
        <v>763</v>
      </c>
      <c r="J282" s="761">
        <v>20</v>
      </c>
      <c r="K282" s="1160">
        <v>2500</v>
      </c>
      <c r="L282" s="761" t="s">
        <v>53</v>
      </c>
      <c r="M282" s="331">
        <v>50000</v>
      </c>
      <c r="N282" s="375">
        <v>5</v>
      </c>
      <c r="O282" s="761"/>
      <c r="P282" s="659">
        <v>830</v>
      </c>
      <c r="Q282" s="518"/>
      <c r="R282" s="1932" t="s">
        <v>54</v>
      </c>
      <c r="S282" s="761" t="s">
        <v>764</v>
      </c>
      <c r="T282" s="761" t="s">
        <v>3143</v>
      </c>
      <c r="U282" s="761"/>
      <c r="V282" s="761" t="s">
        <v>131</v>
      </c>
      <c r="W282" s="2448" t="s">
        <v>210</v>
      </c>
      <c r="X282" s="2448">
        <v>125</v>
      </c>
      <c r="Y282" s="2320">
        <v>69</v>
      </c>
      <c r="Z282" s="2320">
        <v>1201</v>
      </c>
      <c r="AA282" s="2320">
        <v>59</v>
      </c>
      <c r="AB282" s="761" t="s">
        <v>122</v>
      </c>
      <c r="AC282" s="353" t="s">
        <v>3227</v>
      </c>
      <c r="AD282" s="2320"/>
      <c r="AE282" s="2609">
        <v>14.5</v>
      </c>
      <c r="AF282" s="2320">
        <v>1</v>
      </c>
      <c r="AG282" s="1933" t="s">
        <v>122</v>
      </c>
      <c r="AK282" s="981"/>
    </row>
    <row r="283" spans="2:37">
      <c r="B283" s="140"/>
      <c r="C283" s="569" t="s">
        <v>2870</v>
      </c>
      <c r="D283" s="569" t="s">
        <v>2274</v>
      </c>
      <c r="E283" s="1578" t="s">
        <v>2873</v>
      </c>
      <c r="F283" s="2879">
        <v>911401876680</v>
      </c>
      <c r="G283" s="94">
        <v>8710163360096</v>
      </c>
      <c r="H283" s="206" t="s">
        <v>766</v>
      </c>
      <c r="I283" s="218" t="s">
        <v>763</v>
      </c>
      <c r="J283" s="761">
        <v>30</v>
      </c>
      <c r="K283" s="1160">
        <v>3600</v>
      </c>
      <c r="L283" s="761" t="s">
        <v>53</v>
      </c>
      <c r="M283" s="331">
        <v>50000</v>
      </c>
      <c r="N283" s="375">
        <v>5</v>
      </c>
      <c r="O283" s="761"/>
      <c r="P283" s="659">
        <v>890</v>
      </c>
      <c r="Q283" s="518"/>
      <c r="R283" s="1932" t="s">
        <v>54</v>
      </c>
      <c r="S283" s="761" t="s">
        <v>764</v>
      </c>
      <c r="T283" s="761" t="s">
        <v>3134</v>
      </c>
      <c r="U283" s="761"/>
      <c r="V283" s="761" t="s">
        <v>131</v>
      </c>
      <c r="W283" s="2448" t="s">
        <v>210</v>
      </c>
      <c r="X283" s="2448">
        <v>120</v>
      </c>
      <c r="Y283" s="2320">
        <v>69</v>
      </c>
      <c r="Z283" s="2320">
        <v>1201</v>
      </c>
      <c r="AA283" s="2320">
        <v>59</v>
      </c>
      <c r="AB283" s="761" t="s">
        <v>122</v>
      </c>
      <c r="AC283" s="353" t="s">
        <v>3227</v>
      </c>
      <c r="AD283" s="2320"/>
      <c r="AE283" s="2609">
        <v>14.5</v>
      </c>
      <c r="AF283" s="2320">
        <v>1</v>
      </c>
      <c r="AG283" s="1933" t="s">
        <v>122</v>
      </c>
      <c r="AK283" s="981"/>
    </row>
    <row r="284" spans="2:37">
      <c r="B284" s="140"/>
      <c r="C284" s="569" t="s">
        <v>2870</v>
      </c>
      <c r="D284" s="569" t="s">
        <v>2274</v>
      </c>
      <c r="E284" s="1578" t="s">
        <v>2873</v>
      </c>
      <c r="F284" s="2879">
        <v>911401877280</v>
      </c>
      <c r="G284" s="94">
        <v>8710163360157</v>
      </c>
      <c r="H284" s="206" t="s">
        <v>767</v>
      </c>
      <c r="I284" s="218" t="s">
        <v>763</v>
      </c>
      <c r="J284" s="761">
        <v>30</v>
      </c>
      <c r="K284" s="1160">
        <v>3600</v>
      </c>
      <c r="L284" s="761" t="s">
        <v>75</v>
      </c>
      <c r="M284" s="331">
        <v>50000</v>
      </c>
      <c r="N284" s="375">
        <v>5</v>
      </c>
      <c r="O284" s="761"/>
      <c r="P284" s="659">
        <v>890</v>
      </c>
      <c r="Q284" s="518"/>
      <c r="R284" s="1932" t="s">
        <v>54</v>
      </c>
      <c r="S284" s="761" t="s">
        <v>764</v>
      </c>
      <c r="T284" s="761" t="s">
        <v>3134</v>
      </c>
      <c r="U284" s="761"/>
      <c r="V284" s="761" t="s">
        <v>161</v>
      </c>
      <c r="W284" s="2448" t="s">
        <v>210</v>
      </c>
      <c r="X284" s="2448">
        <v>120</v>
      </c>
      <c r="Y284" s="2320">
        <v>69</v>
      </c>
      <c r="Z284" s="2320">
        <v>1201</v>
      </c>
      <c r="AA284" s="2320">
        <v>59</v>
      </c>
      <c r="AB284" s="761" t="s">
        <v>122</v>
      </c>
      <c r="AC284" s="353" t="s">
        <v>3227</v>
      </c>
      <c r="AD284" s="2320"/>
      <c r="AE284" s="2609">
        <v>14.5</v>
      </c>
      <c r="AF284" s="2320">
        <v>1</v>
      </c>
      <c r="AG284" s="1933" t="s">
        <v>122</v>
      </c>
      <c r="AK284" s="981"/>
    </row>
    <row r="285" spans="2:37">
      <c r="B285" s="140"/>
      <c r="C285" s="569" t="s">
        <v>2870</v>
      </c>
      <c r="D285" s="569" t="s">
        <v>2274</v>
      </c>
      <c r="E285" s="1578" t="s">
        <v>2873</v>
      </c>
      <c r="F285" s="2879">
        <v>911401892980</v>
      </c>
      <c r="G285" s="218">
        <v>8710163362939</v>
      </c>
      <c r="H285" s="206" t="s">
        <v>768</v>
      </c>
      <c r="I285" s="218" t="s">
        <v>763</v>
      </c>
      <c r="J285" s="761">
        <v>28</v>
      </c>
      <c r="K285" s="1160">
        <v>3400</v>
      </c>
      <c r="L285" s="761" t="s">
        <v>53</v>
      </c>
      <c r="M285" s="331">
        <v>50000</v>
      </c>
      <c r="N285" s="375">
        <v>5</v>
      </c>
      <c r="O285" s="761"/>
      <c r="P285" s="659">
        <v>1000</v>
      </c>
      <c r="Q285" s="518"/>
      <c r="R285" s="1932" t="s">
        <v>54</v>
      </c>
      <c r="S285" s="761" t="s">
        <v>764</v>
      </c>
      <c r="T285" s="761" t="s">
        <v>3144</v>
      </c>
      <c r="U285" s="761"/>
      <c r="V285" s="761" t="s">
        <v>131</v>
      </c>
      <c r="W285" s="2448" t="s">
        <v>210</v>
      </c>
      <c r="X285" s="2448">
        <v>121</v>
      </c>
      <c r="Y285" s="2320">
        <v>69</v>
      </c>
      <c r="Z285" s="2320">
        <v>1501</v>
      </c>
      <c r="AA285" s="2320">
        <v>59</v>
      </c>
      <c r="AB285" s="761" t="s">
        <v>122</v>
      </c>
      <c r="AC285" s="353" t="s">
        <v>3227</v>
      </c>
      <c r="AD285" s="2320"/>
      <c r="AE285" s="2609">
        <v>14.5</v>
      </c>
      <c r="AF285" s="2320">
        <v>1</v>
      </c>
      <c r="AG285" s="1933" t="s">
        <v>122</v>
      </c>
      <c r="AK285" s="981"/>
    </row>
    <row r="286" spans="2:37">
      <c r="B286" s="140"/>
      <c r="C286" s="569" t="s">
        <v>2870</v>
      </c>
      <c r="D286" s="569" t="s">
        <v>2274</v>
      </c>
      <c r="E286" s="1578" t="s">
        <v>2873</v>
      </c>
      <c r="F286" s="2879">
        <v>911401876880</v>
      </c>
      <c r="G286" s="218">
        <v>8710163360119</v>
      </c>
      <c r="H286" s="206" t="s">
        <v>769</v>
      </c>
      <c r="I286" s="218" t="s">
        <v>763</v>
      </c>
      <c r="J286" s="761">
        <v>46</v>
      </c>
      <c r="K286" s="1160">
        <v>5600</v>
      </c>
      <c r="L286" s="761" t="s">
        <v>53</v>
      </c>
      <c r="M286" s="331">
        <v>50000</v>
      </c>
      <c r="N286" s="375">
        <v>5</v>
      </c>
      <c r="O286" s="761"/>
      <c r="P286" s="659">
        <v>1050</v>
      </c>
      <c r="Q286" s="518"/>
      <c r="R286" s="1932" t="s">
        <v>54</v>
      </c>
      <c r="S286" s="761" t="s">
        <v>764</v>
      </c>
      <c r="T286" s="761" t="s">
        <v>3145</v>
      </c>
      <c r="U286" s="761"/>
      <c r="V286" s="761" t="s">
        <v>131</v>
      </c>
      <c r="W286" s="2448" t="s">
        <v>210</v>
      </c>
      <c r="X286" s="2448">
        <v>121</v>
      </c>
      <c r="Y286" s="2320">
        <v>69</v>
      </c>
      <c r="Z286" s="2320">
        <v>1501</v>
      </c>
      <c r="AA286" s="2320">
        <v>59</v>
      </c>
      <c r="AB286" s="761" t="s">
        <v>122</v>
      </c>
      <c r="AC286" s="353" t="s">
        <v>3227</v>
      </c>
      <c r="AD286" s="2320"/>
      <c r="AE286" s="2609">
        <v>14.5</v>
      </c>
      <c r="AF286" s="2320">
        <v>1</v>
      </c>
      <c r="AG286" s="1933" t="s">
        <v>122</v>
      </c>
      <c r="AK286" s="981"/>
    </row>
    <row r="287" spans="2:37">
      <c r="B287" s="140"/>
      <c r="C287" s="569" t="s">
        <v>2870</v>
      </c>
      <c r="D287" s="569" t="s">
        <v>2274</v>
      </c>
      <c r="E287" s="1578" t="s">
        <v>2873</v>
      </c>
      <c r="F287" s="2879">
        <v>911401877480</v>
      </c>
      <c r="G287" s="218">
        <v>8710163360171</v>
      </c>
      <c r="H287" s="206" t="s">
        <v>770</v>
      </c>
      <c r="I287" s="218" t="s">
        <v>763</v>
      </c>
      <c r="J287" s="761">
        <v>46</v>
      </c>
      <c r="K287" s="1160">
        <v>5600</v>
      </c>
      <c r="L287" s="761" t="s">
        <v>75</v>
      </c>
      <c r="M287" s="331">
        <v>50000</v>
      </c>
      <c r="N287" s="375">
        <v>5</v>
      </c>
      <c r="O287" s="761"/>
      <c r="P287" s="659">
        <v>1050</v>
      </c>
      <c r="Q287" s="518"/>
      <c r="R287" s="1932" t="s">
        <v>54</v>
      </c>
      <c r="S287" s="761" t="s">
        <v>764</v>
      </c>
      <c r="T287" s="761" t="s">
        <v>3145</v>
      </c>
      <c r="U287" s="761"/>
      <c r="V287" s="761" t="s">
        <v>161</v>
      </c>
      <c r="W287" s="2448" t="s">
        <v>210</v>
      </c>
      <c r="X287" s="2448">
        <v>121</v>
      </c>
      <c r="Y287" s="2320">
        <v>69</v>
      </c>
      <c r="Z287" s="2320">
        <v>1501</v>
      </c>
      <c r="AA287" s="2320">
        <v>59</v>
      </c>
      <c r="AB287" s="761" t="s">
        <v>122</v>
      </c>
      <c r="AC287" s="353" t="s">
        <v>3227</v>
      </c>
      <c r="AD287" s="2320"/>
      <c r="AE287" s="2609">
        <v>14.5</v>
      </c>
      <c r="AF287" s="2320">
        <v>1</v>
      </c>
      <c r="AG287" s="1933" t="s">
        <v>122</v>
      </c>
      <c r="AK287" s="981"/>
    </row>
    <row r="288" spans="2:37">
      <c r="B288" s="140"/>
      <c r="C288" s="855" t="s">
        <v>2870</v>
      </c>
      <c r="D288" s="855" t="s">
        <v>2274</v>
      </c>
      <c r="E288" s="1599" t="s">
        <v>2873</v>
      </c>
      <c r="F288" s="2881">
        <v>911401893180</v>
      </c>
      <c r="G288" s="221">
        <v>8710163362953</v>
      </c>
      <c r="H288" s="208" t="s">
        <v>771</v>
      </c>
      <c r="I288" s="221" t="s">
        <v>763</v>
      </c>
      <c r="J288" s="825">
        <v>65</v>
      </c>
      <c r="K288" s="1159">
        <v>8000</v>
      </c>
      <c r="L288" s="825" t="s">
        <v>53</v>
      </c>
      <c r="M288" s="454">
        <v>50000</v>
      </c>
      <c r="N288" s="468">
        <v>5</v>
      </c>
      <c r="O288" s="825"/>
      <c r="P288" s="657">
        <v>1410</v>
      </c>
      <c r="Q288" s="518"/>
      <c r="R288" s="1936" t="s">
        <v>54</v>
      </c>
      <c r="S288" s="825" t="s">
        <v>764</v>
      </c>
      <c r="T288" s="825" t="s">
        <v>3146</v>
      </c>
      <c r="U288" s="825"/>
      <c r="V288" s="825" t="s">
        <v>131</v>
      </c>
      <c r="W288" s="2450" t="s">
        <v>210</v>
      </c>
      <c r="X288" s="2450">
        <v>123</v>
      </c>
      <c r="Y288" s="2322">
        <v>69</v>
      </c>
      <c r="Z288" s="2322">
        <v>1801</v>
      </c>
      <c r="AA288" s="2322">
        <v>59</v>
      </c>
      <c r="AB288" s="825" t="s">
        <v>122</v>
      </c>
      <c r="AC288" s="483" t="s">
        <v>3227</v>
      </c>
      <c r="AD288" s="2322"/>
      <c r="AE288" s="2613">
        <v>14.5</v>
      </c>
      <c r="AF288" s="2322">
        <v>1</v>
      </c>
      <c r="AG288" s="1937" t="s">
        <v>122</v>
      </c>
      <c r="AK288" s="981"/>
    </row>
    <row r="289" spans="2:37">
      <c r="B289" s="140"/>
      <c r="C289" s="853" t="s">
        <v>2870</v>
      </c>
      <c r="D289" s="853" t="s">
        <v>2274</v>
      </c>
      <c r="E289" s="1606" t="s">
        <v>2873</v>
      </c>
      <c r="F289" s="2882">
        <v>911401892880</v>
      </c>
      <c r="G289" s="745">
        <v>8710163362922</v>
      </c>
      <c r="H289" s="246" t="s">
        <v>772</v>
      </c>
      <c r="I289" s="738" t="s">
        <v>773</v>
      </c>
      <c r="J289" s="452">
        <v>20</v>
      </c>
      <c r="K289" s="1158">
        <v>2500</v>
      </c>
      <c r="L289" s="452" t="s">
        <v>53</v>
      </c>
      <c r="M289" s="296">
        <v>50000</v>
      </c>
      <c r="N289" s="374">
        <v>5</v>
      </c>
      <c r="O289" s="452"/>
      <c r="P289" s="659">
        <v>880</v>
      </c>
      <c r="Q289" s="518"/>
      <c r="R289" s="1938" t="s">
        <v>54</v>
      </c>
      <c r="S289" s="452" t="s">
        <v>764</v>
      </c>
      <c r="T289" s="452" t="s">
        <v>3143</v>
      </c>
      <c r="U289" s="452"/>
      <c r="V289" s="452" t="s">
        <v>131</v>
      </c>
      <c r="W289" s="2451" t="s">
        <v>210</v>
      </c>
      <c r="X289" s="2451">
        <v>125</v>
      </c>
      <c r="Y289" s="2323">
        <v>69</v>
      </c>
      <c r="Z289" s="2323">
        <v>1258</v>
      </c>
      <c r="AA289" s="2323">
        <v>59</v>
      </c>
      <c r="AB289" s="452" t="s">
        <v>122</v>
      </c>
      <c r="AC289" s="352" t="s">
        <v>3227</v>
      </c>
      <c r="AD289" s="2323"/>
      <c r="AE289" s="2614">
        <v>14.5</v>
      </c>
      <c r="AF289" s="2323">
        <v>1</v>
      </c>
      <c r="AG289" s="1939" t="s">
        <v>122</v>
      </c>
      <c r="AK289" s="981"/>
    </row>
    <row r="290" spans="2:37">
      <c r="B290" s="140"/>
      <c r="C290" s="569" t="s">
        <v>2870</v>
      </c>
      <c r="D290" s="569" t="s">
        <v>2274</v>
      </c>
      <c r="E290" s="1578" t="s">
        <v>2873</v>
      </c>
      <c r="F290" s="2879">
        <v>911401876780</v>
      </c>
      <c r="G290" s="94">
        <v>8710163360102</v>
      </c>
      <c r="H290" s="206" t="s">
        <v>774</v>
      </c>
      <c r="I290" s="218" t="s">
        <v>773</v>
      </c>
      <c r="J290" s="761">
        <v>30</v>
      </c>
      <c r="K290" s="1160">
        <v>3600</v>
      </c>
      <c r="L290" s="761" t="s">
        <v>53</v>
      </c>
      <c r="M290" s="331">
        <v>50000</v>
      </c>
      <c r="N290" s="375">
        <v>5</v>
      </c>
      <c r="O290" s="761"/>
      <c r="P290" s="659">
        <v>940</v>
      </c>
      <c r="Q290" s="518"/>
      <c r="R290" s="1932" t="s">
        <v>54</v>
      </c>
      <c r="S290" s="761" t="s">
        <v>764</v>
      </c>
      <c r="T290" s="761" t="s">
        <v>3134</v>
      </c>
      <c r="U290" s="761"/>
      <c r="V290" s="761" t="s">
        <v>131</v>
      </c>
      <c r="W290" s="2448" t="s">
        <v>210</v>
      </c>
      <c r="X290" s="2448">
        <v>120</v>
      </c>
      <c r="Y290" s="2320">
        <v>69</v>
      </c>
      <c r="Z290" s="2320">
        <v>1258</v>
      </c>
      <c r="AA290" s="2320">
        <v>59</v>
      </c>
      <c r="AB290" s="761" t="s">
        <v>122</v>
      </c>
      <c r="AC290" s="353" t="s">
        <v>3227</v>
      </c>
      <c r="AD290" s="2320"/>
      <c r="AE290" s="2609">
        <v>14.5</v>
      </c>
      <c r="AF290" s="2320">
        <v>1</v>
      </c>
      <c r="AG290" s="1933" t="s">
        <v>122</v>
      </c>
      <c r="AK290" s="981"/>
    </row>
    <row r="291" spans="2:37">
      <c r="B291" s="140"/>
      <c r="C291" s="569" t="s">
        <v>2870</v>
      </c>
      <c r="D291" s="569" t="s">
        <v>2274</v>
      </c>
      <c r="E291" s="1578" t="s">
        <v>2873</v>
      </c>
      <c r="F291" s="2879">
        <v>911401893080</v>
      </c>
      <c r="G291" s="94">
        <v>8710163362946</v>
      </c>
      <c r="H291" s="206" t="s">
        <v>775</v>
      </c>
      <c r="I291" s="218" t="s">
        <v>773</v>
      </c>
      <c r="J291" s="761">
        <v>28</v>
      </c>
      <c r="K291" s="1160">
        <v>3400</v>
      </c>
      <c r="L291" s="761" t="s">
        <v>53</v>
      </c>
      <c r="M291" s="331">
        <v>50000</v>
      </c>
      <c r="N291" s="375">
        <v>5</v>
      </c>
      <c r="O291" s="761"/>
      <c r="P291" s="659">
        <v>1050</v>
      </c>
      <c r="Q291" s="518"/>
      <c r="R291" s="1932" t="s">
        <v>54</v>
      </c>
      <c r="S291" s="761" t="s">
        <v>764</v>
      </c>
      <c r="T291" s="761" t="s">
        <v>3144</v>
      </c>
      <c r="U291" s="761"/>
      <c r="V291" s="761" t="s">
        <v>131</v>
      </c>
      <c r="W291" s="2448" t="s">
        <v>210</v>
      </c>
      <c r="X291" s="2448">
        <v>121</v>
      </c>
      <c r="Y291" s="2320">
        <v>69</v>
      </c>
      <c r="Z291" s="2320">
        <v>1558</v>
      </c>
      <c r="AA291" s="2320">
        <v>59</v>
      </c>
      <c r="AB291" s="761" t="s">
        <v>122</v>
      </c>
      <c r="AC291" s="353" t="s">
        <v>3227</v>
      </c>
      <c r="AD291" s="2320"/>
      <c r="AE291" s="2609">
        <v>14.5</v>
      </c>
      <c r="AF291" s="2320">
        <v>1</v>
      </c>
      <c r="AG291" s="1933" t="s">
        <v>122</v>
      </c>
      <c r="AK291" s="981"/>
    </row>
    <row r="292" spans="2:37">
      <c r="B292" s="767"/>
      <c r="C292" s="855" t="s">
        <v>2870</v>
      </c>
      <c r="D292" s="855" t="s">
        <v>2274</v>
      </c>
      <c r="E292" s="1599" t="s">
        <v>2873</v>
      </c>
      <c r="F292" s="2881">
        <v>911401876980</v>
      </c>
      <c r="G292" s="221">
        <v>8710163360126</v>
      </c>
      <c r="H292" s="208" t="s">
        <v>776</v>
      </c>
      <c r="I292" s="221" t="s">
        <v>773</v>
      </c>
      <c r="J292" s="825">
        <v>46</v>
      </c>
      <c r="K292" s="1159">
        <v>5600</v>
      </c>
      <c r="L292" s="825" t="s">
        <v>53</v>
      </c>
      <c r="M292" s="454">
        <v>50000</v>
      </c>
      <c r="N292" s="468">
        <v>5</v>
      </c>
      <c r="O292" s="825"/>
      <c r="P292" s="657">
        <v>1100</v>
      </c>
      <c r="Q292" s="518"/>
      <c r="R292" s="1936" t="s">
        <v>54</v>
      </c>
      <c r="S292" s="825" t="s">
        <v>764</v>
      </c>
      <c r="T292" s="825" t="s">
        <v>3145</v>
      </c>
      <c r="U292" s="825"/>
      <c r="V292" s="825" t="s">
        <v>131</v>
      </c>
      <c r="W292" s="2450" t="s">
        <v>210</v>
      </c>
      <c r="X292" s="2450">
        <v>121</v>
      </c>
      <c r="Y292" s="2322">
        <v>69</v>
      </c>
      <c r="Z292" s="2322">
        <v>1558</v>
      </c>
      <c r="AA292" s="2322">
        <v>59</v>
      </c>
      <c r="AB292" s="825" t="s">
        <v>122</v>
      </c>
      <c r="AC292" s="483" t="s">
        <v>3227</v>
      </c>
      <c r="AD292" s="2322"/>
      <c r="AE292" s="2613">
        <v>14.5</v>
      </c>
      <c r="AF292" s="2322">
        <v>1</v>
      </c>
      <c r="AG292" s="1937" t="s">
        <v>122</v>
      </c>
      <c r="AK292" s="981"/>
    </row>
    <row r="293" spans="2:37">
      <c r="B293" s="646" t="s">
        <v>777</v>
      </c>
      <c r="C293" s="853" t="s">
        <v>2870</v>
      </c>
      <c r="D293" s="853" t="s">
        <v>2274</v>
      </c>
      <c r="E293" s="1606" t="s">
        <v>2873</v>
      </c>
      <c r="F293" s="2883">
        <v>911401815185</v>
      </c>
      <c r="G293" s="745">
        <v>8720169500211</v>
      </c>
      <c r="H293" s="246" t="s">
        <v>778</v>
      </c>
      <c r="I293" s="738" t="s">
        <v>779</v>
      </c>
      <c r="J293" s="826" t="s">
        <v>2590</v>
      </c>
      <c r="K293" s="1157" t="s">
        <v>2505</v>
      </c>
      <c r="L293" s="826" t="s">
        <v>53</v>
      </c>
      <c r="M293" s="331">
        <v>50000</v>
      </c>
      <c r="N293" s="418">
        <v>5</v>
      </c>
      <c r="O293" s="826"/>
      <c r="P293" s="659">
        <v>1150</v>
      </c>
      <c r="Q293" s="518"/>
      <c r="R293" s="1940" t="s">
        <v>54</v>
      </c>
      <c r="S293" s="826" t="s">
        <v>55</v>
      </c>
      <c r="T293" s="826" t="s">
        <v>3147</v>
      </c>
      <c r="U293" s="826"/>
      <c r="V293" s="826" t="s">
        <v>131</v>
      </c>
      <c r="W293" s="2452" t="s">
        <v>210</v>
      </c>
      <c r="X293" s="2452">
        <v>114</v>
      </c>
      <c r="Y293" s="2324">
        <v>71</v>
      </c>
      <c r="Z293" s="2324">
        <v>1207</v>
      </c>
      <c r="AA293" s="2324">
        <v>74</v>
      </c>
      <c r="AB293" s="826" t="s">
        <v>122</v>
      </c>
      <c r="AC293" s="362" t="s">
        <v>3227</v>
      </c>
      <c r="AD293" s="2324"/>
      <c r="AE293" s="2612">
        <v>14.5</v>
      </c>
      <c r="AF293" s="2324">
        <v>1</v>
      </c>
      <c r="AG293" s="1941" t="s">
        <v>122</v>
      </c>
      <c r="AK293" s="981"/>
    </row>
    <row r="294" spans="2:37">
      <c r="B294" s="140"/>
      <c r="C294" s="569" t="s">
        <v>2870</v>
      </c>
      <c r="D294" s="569" t="s">
        <v>2274</v>
      </c>
      <c r="E294" s="1578" t="s">
        <v>2873</v>
      </c>
      <c r="F294" s="2884">
        <v>911401815285</v>
      </c>
      <c r="G294" s="94">
        <v>8720169500228</v>
      </c>
      <c r="H294" s="206" t="s">
        <v>780</v>
      </c>
      <c r="I294" s="116" t="s">
        <v>779</v>
      </c>
      <c r="J294" s="761" t="s">
        <v>2591</v>
      </c>
      <c r="K294" s="1157" t="s">
        <v>2506</v>
      </c>
      <c r="L294" s="826" t="s">
        <v>53</v>
      </c>
      <c r="M294" s="331">
        <v>50000</v>
      </c>
      <c r="N294" s="375">
        <v>5</v>
      </c>
      <c r="O294" s="826"/>
      <c r="P294" s="659">
        <v>1350</v>
      </c>
      <c r="Q294" s="518"/>
      <c r="R294" s="1940" t="s">
        <v>54</v>
      </c>
      <c r="S294" s="826" t="s">
        <v>55</v>
      </c>
      <c r="T294" s="826" t="s">
        <v>3148</v>
      </c>
      <c r="U294" s="826"/>
      <c r="V294" s="826" t="s">
        <v>131</v>
      </c>
      <c r="W294" s="2452" t="s">
        <v>210</v>
      </c>
      <c r="X294" s="2452">
        <v>128</v>
      </c>
      <c r="Y294" s="2324">
        <v>71</v>
      </c>
      <c r="Z294" s="2324">
        <v>1507</v>
      </c>
      <c r="AA294" s="2324">
        <v>74</v>
      </c>
      <c r="AB294" s="826" t="s">
        <v>122</v>
      </c>
      <c r="AC294" s="353" t="s">
        <v>3227</v>
      </c>
      <c r="AD294" s="2324"/>
      <c r="AE294" s="2609">
        <v>14.5</v>
      </c>
      <c r="AF294" s="2324">
        <v>1</v>
      </c>
      <c r="AG294" s="1941" t="s">
        <v>122</v>
      </c>
      <c r="AK294" s="981"/>
    </row>
    <row r="295" spans="2:37">
      <c r="B295" s="140"/>
      <c r="C295" s="569" t="s">
        <v>2870</v>
      </c>
      <c r="D295" s="569" t="s">
        <v>2274</v>
      </c>
      <c r="E295" s="1578" t="s">
        <v>2873</v>
      </c>
      <c r="F295" s="2884">
        <v>911401874084</v>
      </c>
      <c r="G295" s="94">
        <v>8719514958180</v>
      </c>
      <c r="H295" s="206" t="s">
        <v>2627</v>
      </c>
      <c r="I295" s="116" t="s">
        <v>779</v>
      </c>
      <c r="J295" s="826">
        <v>60</v>
      </c>
      <c r="K295" s="1157">
        <v>9800</v>
      </c>
      <c r="L295" s="761" t="s">
        <v>53</v>
      </c>
      <c r="M295" s="331">
        <v>50000</v>
      </c>
      <c r="N295" s="375">
        <v>5</v>
      </c>
      <c r="O295" s="761"/>
      <c r="P295" s="659">
        <v>1610</v>
      </c>
      <c r="Q295" s="518"/>
      <c r="R295" s="1932" t="s">
        <v>54</v>
      </c>
      <c r="S295" s="761" t="s">
        <v>55</v>
      </c>
      <c r="T295" s="761" t="s">
        <v>3146</v>
      </c>
      <c r="U295" s="761"/>
      <c r="V295" s="761" t="s">
        <v>131</v>
      </c>
      <c r="W295" s="2448" t="s">
        <v>210</v>
      </c>
      <c r="X295" s="2448">
        <v>163</v>
      </c>
      <c r="Y295" s="2320">
        <v>90</v>
      </c>
      <c r="Z295" s="2320">
        <v>1507</v>
      </c>
      <c r="AA295" s="2320">
        <v>78</v>
      </c>
      <c r="AB295" s="761" t="s">
        <v>122</v>
      </c>
      <c r="AC295" s="353" t="s">
        <v>3227</v>
      </c>
      <c r="AD295" s="2320"/>
      <c r="AE295" s="2609">
        <v>14.5</v>
      </c>
      <c r="AF295" s="2320">
        <v>1</v>
      </c>
      <c r="AG295" s="1933" t="s">
        <v>122</v>
      </c>
      <c r="AK295" s="981"/>
    </row>
    <row r="296" spans="2:37">
      <c r="B296" s="140"/>
      <c r="C296" s="569" t="s">
        <v>2870</v>
      </c>
      <c r="D296" s="569" t="s">
        <v>2274</v>
      </c>
      <c r="E296" s="1578" t="s">
        <v>2873</v>
      </c>
      <c r="F296" s="2884">
        <v>911401815385</v>
      </c>
      <c r="G296" s="94">
        <v>8720169500235</v>
      </c>
      <c r="H296" s="206" t="s">
        <v>781</v>
      </c>
      <c r="I296" s="116" t="s">
        <v>782</v>
      </c>
      <c r="J296" s="761" t="s">
        <v>2590</v>
      </c>
      <c r="K296" s="1157" t="s">
        <v>2505</v>
      </c>
      <c r="L296" s="826" t="s">
        <v>53</v>
      </c>
      <c r="M296" s="331">
        <v>50000</v>
      </c>
      <c r="N296" s="375">
        <v>5</v>
      </c>
      <c r="O296" s="826"/>
      <c r="P296" s="659">
        <v>1280</v>
      </c>
      <c r="Q296" s="518"/>
      <c r="R296" s="1940" t="s">
        <v>54</v>
      </c>
      <c r="S296" s="826" t="s">
        <v>55</v>
      </c>
      <c r="T296" s="826" t="s">
        <v>3147</v>
      </c>
      <c r="U296" s="826"/>
      <c r="V296" s="826" t="s">
        <v>131</v>
      </c>
      <c r="W296" s="2452" t="s">
        <v>210</v>
      </c>
      <c r="X296" s="2452">
        <v>114</v>
      </c>
      <c r="Y296" s="2324">
        <v>71</v>
      </c>
      <c r="Z296" s="2324">
        <v>1214</v>
      </c>
      <c r="AA296" s="2324">
        <v>74</v>
      </c>
      <c r="AB296" s="826" t="s">
        <v>122</v>
      </c>
      <c r="AC296" s="353" t="s">
        <v>3227</v>
      </c>
      <c r="AD296" s="2324"/>
      <c r="AE296" s="2609">
        <v>14.5</v>
      </c>
      <c r="AF296" s="2324">
        <v>1</v>
      </c>
      <c r="AG296" s="1941" t="s">
        <v>122</v>
      </c>
      <c r="AK296" s="981"/>
    </row>
    <row r="297" spans="2:37">
      <c r="B297" s="767"/>
      <c r="C297" s="855" t="s">
        <v>2870</v>
      </c>
      <c r="D297" s="855" t="s">
        <v>2274</v>
      </c>
      <c r="E297" s="1599" t="s">
        <v>2873</v>
      </c>
      <c r="F297" s="2885">
        <v>911401815485</v>
      </c>
      <c r="G297" s="200">
        <v>8720169500242</v>
      </c>
      <c r="H297" s="208" t="s">
        <v>783</v>
      </c>
      <c r="I297" s="508" t="s">
        <v>782</v>
      </c>
      <c r="J297" s="825" t="s">
        <v>2591</v>
      </c>
      <c r="K297" s="1156" t="s">
        <v>2506</v>
      </c>
      <c r="L297" s="825" t="s">
        <v>53</v>
      </c>
      <c r="M297" s="1419">
        <v>50000</v>
      </c>
      <c r="N297" s="468">
        <v>5</v>
      </c>
      <c r="O297" s="825"/>
      <c r="P297" s="657">
        <v>1480</v>
      </c>
      <c r="Q297" s="518"/>
      <c r="R297" s="1936" t="s">
        <v>54</v>
      </c>
      <c r="S297" s="825" t="s">
        <v>55</v>
      </c>
      <c r="T297" s="825" t="s">
        <v>3148</v>
      </c>
      <c r="U297" s="825"/>
      <c r="V297" s="825" t="s">
        <v>131</v>
      </c>
      <c r="W297" s="2450" t="s">
        <v>210</v>
      </c>
      <c r="X297" s="2450">
        <v>128</v>
      </c>
      <c r="Y297" s="2322">
        <v>71</v>
      </c>
      <c r="Z297" s="2322">
        <v>1514</v>
      </c>
      <c r="AA297" s="2322">
        <v>74</v>
      </c>
      <c r="AB297" s="825" t="s">
        <v>122</v>
      </c>
      <c r="AC297" s="483" t="s">
        <v>3227</v>
      </c>
      <c r="AD297" s="2322"/>
      <c r="AE297" s="2613">
        <v>14.5</v>
      </c>
      <c r="AF297" s="2322">
        <v>1</v>
      </c>
      <c r="AG297" s="1937" t="s">
        <v>122</v>
      </c>
      <c r="AK297" s="981"/>
    </row>
    <row r="298" spans="2:37">
      <c r="B298" s="646" t="s">
        <v>761</v>
      </c>
      <c r="C298" s="853" t="s">
        <v>2870</v>
      </c>
      <c r="D298" s="853" t="s">
        <v>2274</v>
      </c>
      <c r="E298" s="1606" t="s">
        <v>2873</v>
      </c>
      <c r="F298" s="2883">
        <v>911401807485</v>
      </c>
      <c r="G298" s="93">
        <v>8719514963818</v>
      </c>
      <c r="H298" s="246" t="s">
        <v>784</v>
      </c>
      <c r="I298" s="738" t="s">
        <v>763</v>
      </c>
      <c r="J298" s="826">
        <v>16</v>
      </c>
      <c r="K298" s="1157">
        <v>1800</v>
      </c>
      <c r="L298" s="452" t="s">
        <v>53</v>
      </c>
      <c r="M298" s="331">
        <v>50000</v>
      </c>
      <c r="N298" s="374">
        <v>5</v>
      </c>
      <c r="O298" s="452"/>
      <c r="P298" s="659">
        <v>740</v>
      </c>
      <c r="Q298" s="518"/>
      <c r="R298" s="1938" t="s">
        <v>785</v>
      </c>
      <c r="S298" s="452" t="s">
        <v>55</v>
      </c>
      <c r="T298" s="452" t="s">
        <v>3124</v>
      </c>
      <c r="U298" s="452"/>
      <c r="V298" s="452" t="s">
        <v>131</v>
      </c>
      <c r="W298" s="2451" t="s">
        <v>210</v>
      </c>
      <c r="X298" s="2451">
        <v>112</v>
      </c>
      <c r="Y298" s="2323">
        <v>71</v>
      </c>
      <c r="Z298" s="2323">
        <v>607</v>
      </c>
      <c r="AA298" s="2323">
        <v>74</v>
      </c>
      <c r="AB298" s="452" t="s">
        <v>122</v>
      </c>
      <c r="AC298" s="352" t="s">
        <v>3227</v>
      </c>
      <c r="AD298" s="2323"/>
      <c r="AE298" s="2614">
        <v>14.5</v>
      </c>
      <c r="AF298" s="2323">
        <v>1</v>
      </c>
      <c r="AG298" s="1939" t="s">
        <v>122</v>
      </c>
      <c r="AK298" s="981"/>
    </row>
    <row r="299" spans="2:37">
      <c r="B299" s="140"/>
      <c r="C299" s="569" t="s">
        <v>2870</v>
      </c>
      <c r="D299" s="569" t="s">
        <v>2274</v>
      </c>
      <c r="E299" s="1578" t="s">
        <v>2873</v>
      </c>
      <c r="F299" s="2884">
        <v>911401807585</v>
      </c>
      <c r="G299" s="94">
        <v>8719514963825</v>
      </c>
      <c r="H299" s="206" t="s">
        <v>786</v>
      </c>
      <c r="I299" s="116" t="s">
        <v>763</v>
      </c>
      <c r="J299" s="761">
        <v>22</v>
      </c>
      <c r="K299" s="1160">
        <v>2400</v>
      </c>
      <c r="L299" s="385" t="s">
        <v>53</v>
      </c>
      <c r="M299" s="331">
        <v>50000</v>
      </c>
      <c r="N299" s="350">
        <v>5</v>
      </c>
      <c r="O299" s="385"/>
      <c r="P299" s="659">
        <v>1050</v>
      </c>
      <c r="Q299" s="518"/>
      <c r="R299" s="1942" t="s">
        <v>785</v>
      </c>
      <c r="S299" s="385" t="s">
        <v>55</v>
      </c>
      <c r="T299" s="385" t="s">
        <v>3143</v>
      </c>
      <c r="U299" s="385"/>
      <c r="V299" s="385" t="s">
        <v>131</v>
      </c>
      <c r="W299" s="918" t="s">
        <v>210</v>
      </c>
      <c r="X299" s="918">
        <v>109</v>
      </c>
      <c r="Y299" s="2325">
        <v>71</v>
      </c>
      <c r="Z299" s="2325">
        <v>1207</v>
      </c>
      <c r="AA299" s="2325">
        <v>74</v>
      </c>
      <c r="AB299" s="385" t="s">
        <v>122</v>
      </c>
      <c r="AC299" s="351" t="s">
        <v>3227</v>
      </c>
      <c r="AD299" s="2325"/>
      <c r="AE299" s="2615">
        <v>14.5</v>
      </c>
      <c r="AF299" s="2325">
        <v>1</v>
      </c>
      <c r="AG299" s="1943" t="s">
        <v>122</v>
      </c>
      <c r="AK299" s="981"/>
    </row>
    <row r="300" spans="2:37">
      <c r="B300" s="140"/>
      <c r="C300" s="569" t="s">
        <v>2870</v>
      </c>
      <c r="D300" s="569" t="s">
        <v>2274</v>
      </c>
      <c r="E300" s="1578" t="s">
        <v>2873</v>
      </c>
      <c r="F300" s="2884">
        <v>911401807685</v>
      </c>
      <c r="G300" s="218">
        <v>8719514963832</v>
      </c>
      <c r="H300" s="206" t="s">
        <v>787</v>
      </c>
      <c r="I300" s="116" t="s">
        <v>763</v>
      </c>
      <c r="J300" s="761">
        <v>44</v>
      </c>
      <c r="K300" s="1160">
        <v>4800</v>
      </c>
      <c r="L300" s="385" t="s">
        <v>53</v>
      </c>
      <c r="M300" s="331">
        <v>50000</v>
      </c>
      <c r="N300" s="350">
        <v>5</v>
      </c>
      <c r="O300" s="385"/>
      <c r="P300" s="659">
        <v>1220</v>
      </c>
      <c r="Q300" s="518"/>
      <c r="R300" s="1942" t="s">
        <v>785</v>
      </c>
      <c r="S300" s="385" t="s">
        <v>55</v>
      </c>
      <c r="T300" s="385" t="s">
        <v>3134</v>
      </c>
      <c r="U300" s="385"/>
      <c r="V300" s="385" t="s">
        <v>131</v>
      </c>
      <c r="W300" s="918" t="s">
        <v>210</v>
      </c>
      <c r="X300" s="918">
        <v>109</v>
      </c>
      <c r="Y300" s="2325">
        <v>71</v>
      </c>
      <c r="Z300" s="2325">
        <v>1207</v>
      </c>
      <c r="AA300" s="2325">
        <v>74</v>
      </c>
      <c r="AB300" s="385" t="s">
        <v>122</v>
      </c>
      <c r="AC300" s="351" t="s">
        <v>3227</v>
      </c>
      <c r="AD300" s="2325"/>
      <c r="AE300" s="2615">
        <v>14.5</v>
      </c>
      <c r="AF300" s="2325">
        <v>1</v>
      </c>
      <c r="AG300" s="1943" t="s">
        <v>122</v>
      </c>
      <c r="AK300" s="981"/>
    </row>
    <row r="301" spans="2:37">
      <c r="B301" s="140"/>
      <c r="C301" s="569" t="s">
        <v>2870</v>
      </c>
      <c r="D301" s="569" t="s">
        <v>2274</v>
      </c>
      <c r="E301" s="1578" t="s">
        <v>2873</v>
      </c>
      <c r="F301" s="2884">
        <v>911401807785</v>
      </c>
      <c r="G301" s="218">
        <v>8719514963849</v>
      </c>
      <c r="H301" s="206" t="s">
        <v>788</v>
      </c>
      <c r="I301" s="116" t="s">
        <v>763</v>
      </c>
      <c r="J301" s="761">
        <v>31</v>
      </c>
      <c r="K301" s="1160">
        <v>3500</v>
      </c>
      <c r="L301" s="385" t="s">
        <v>53</v>
      </c>
      <c r="M301" s="331">
        <v>50000</v>
      </c>
      <c r="N301" s="350">
        <v>5</v>
      </c>
      <c r="O301" s="385"/>
      <c r="P301" s="659">
        <v>1130</v>
      </c>
      <c r="Q301" s="518"/>
      <c r="R301" s="1942" t="s">
        <v>785</v>
      </c>
      <c r="S301" s="385" t="s">
        <v>55</v>
      </c>
      <c r="T301" s="385" t="s">
        <v>3144</v>
      </c>
      <c r="U301" s="385"/>
      <c r="V301" s="385" t="s">
        <v>131</v>
      </c>
      <c r="W301" s="918" t="s">
        <v>210</v>
      </c>
      <c r="X301" s="918">
        <v>112</v>
      </c>
      <c r="Y301" s="2325">
        <v>71</v>
      </c>
      <c r="Z301" s="2325">
        <v>1507</v>
      </c>
      <c r="AA301" s="2325">
        <v>74</v>
      </c>
      <c r="AB301" s="385" t="s">
        <v>122</v>
      </c>
      <c r="AC301" s="351" t="s">
        <v>3227</v>
      </c>
      <c r="AD301" s="2325"/>
      <c r="AE301" s="2615">
        <v>14.5</v>
      </c>
      <c r="AF301" s="2325">
        <v>1</v>
      </c>
      <c r="AG301" s="1943" t="s">
        <v>122</v>
      </c>
      <c r="AK301" s="981"/>
    </row>
    <row r="302" spans="2:37">
      <c r="B302" s="140"/>
      <c r="C302" s="569" t="s">
        <v>2870</v>
      </c>
      <c r="D302" s="569" t="s">
        <v>2274</v>
      </c>
      <c r="E302" s="1578" t="s">
        <v>2873</v>
      </c>
      <c r="F302" s="2884">
        <v>911401807885</v>
      </c>
      <c r="G302" s="218">
        <v>8719514963856</v>
      </c>
      <c r="H302" s="206" t="s">
        <v>789</v>
      </c>
      <c r="I302" s="116" t="s">
        <v>763</v>
      </c>
      <c r="J302" s="826">
        <v>53</v>
      </c>
      <c r="K302" s="1157">
        <v>6800</v>
      </c>
      <c r="L302" s="452" t="s">
        <v>53</v>
      </c>
      <c r="M302" s="296">
        <v>50000</v>
      </c>
      <c r="N302" s="350">
        <v>5</v>
      </c>
      <c r="O302" s="452"/>
      <c r="P302" s="659">
        <v>1420</v>
      </c>
      <c r="Q302" s="518"/>
      <c r="R302" s="1938" t="s">
        <v>785</v>
      </c>
      <c r="S302" s="452" t="s">
        <v>55</v>
      </c>
      <c r="T302" s="452" t="s">
        <v>3145</v>
      </c>
      <c r="U302" s="452"/>
      <c r="V302" s="452" t="s">
        <v>131</v>
      </c>
      <c r="W302" s="2451" t="s">
        <v>210</v>
      </c>
      <c r="X302" s="2451">
        <v>128</v>
      </c>
      <c r="Y302" s="2323">
        <v>71</v>
      </c>
      <c r="Z302" s="2323">
        <v>1507</v>
      </c>
      <c r="AA302" s="2323">
        <v>74</v>
      </c>
      <c r="AB302" s="452" t="s">
        <v>122</v>
      </c>
      <c r="AC302" s="351" t="s">
        <v>3227</v>
      </c>
      <c r="AD302" s="2323"/>
      <c r="AE302" s="2615">
        <v>14.5</v>
      </c>
      <c r="AF302" s="2323">
        <v>1</v>
      </c>
      <c r="AG302" s="1939" t="s">
        <v>122</v>
      </c>
      <c r="AK302" s="981"/>
    </row>
    <row r="303" spans="2:37">
      <c r="B303" s="140"/>
      <c r="C303" s="855" t="s">
        <v>2870</v>
      </c>
      <c r="D303" s="855" t="s">
        <v>2274</v>
      </c>
      <c r="E303" s="1599" t="s">
        <v>2873</v>
      </c>
      <c r="F303" s="2885">
        <v>911401807985</v>
      </c>
      <c r="G303" s="200">
        <v>8719514963863</v>
      </c>
      <c r="H303" s="208" t="s">
        <v>790</v>
      </c>
      <c r="I303" s="508" t="s">
        <v>763</v>
      </c>
      <c r="J303" s="825">
        <v>54</v>
      </c>
      <c r="K303" s="1159">
        <v>7400</v>
      </c>
      <c r="L303" s="827" t="s">
        <v>53</v>
      </c>
      <c r="M303" s="454">
        <v>50000</v>
      </c>
      <c r="N303" s="438">
        <v>5</v>
      </c>
      <c r="O303" s="827"/>
      <c r="P303" s="657">
        <v>1520</v>
      </c>
      <c r="Q303" s="518"/>
      <c r="R303" s="1944" t="s">
        <v>785</v>
      </c>
      <c r="S303" s="827" t="s">
        <v>55</v>
      </c>
      <c r="T303" s="827" t="s">
        <v>3145</v>
      </c>
      <c r="U303" s="827"/>
      <c r="V303" s="827" t="s">
        <v>131</v>
      </c>
      <c r="W303" s="929" t="s">
        <v>210</v>
      </c>
      <c r="X303" s="929">
        <v>137</v>
      </c>
      <c r="Y303" s="2326">
        <v>71</v>
      </c>
      <c r="Z303" s="2326">
        <v>1507</v>
      </c>
      <c r="AA303" s="2326">
        <v>74</v>
      </c>
      <c r="AB303" s="827" t="s">
        <v>122</v>
      </c>
      <c r="AC303" s="466" t="s">
        <v>3227</v>
      </c>
      <c r="AD303" s="2326"/>
      <c r="AE303" s="2616">
        <v>14.5</v>
      </c>
      <c r="AF303" s="2326">
        <v>1</v>
      </c>
      <c r="AG303" s="1945" t="s">
        <v>122</v>
      </c>
      <c r="AK303" s="981"/>
    </row>
    <row r="304" spans="2:37">
      <c r="B304" s="647" t="s">
        <v>44</v>
      </c>
      <c r="C304" s="853" t="s">
        <v>2870</v>
      </c>
      <c r="D304" s="853" t="s">
        <v>2274</v>
      </c>
      <c r="E304" s="1606" t="s">
        <v>2873</v>
      </c>
      <c r="F304" s="2883">
        <v>911401823480</v>
      </c>
      <c r="G304" s="93">
        <v>8718291840459</v>
      </c>
      <c r="H304" s="246" t="s">
        <v>2628</v>
      </c>
      <c r="I304" s="738" t="s">
        <v>61</v>
      </c>
      <c r="J304" s="394">
        <v>15</v>
      </c>
      <c r="K304" s="1146">
        <v>1900</v>
      </c>
      <c r="L304" s="394" t="s">
        <v>53</v>
      </c>
      <c r="M304" s="296">
        <v>50000</v>
      </c>
      <c r="N304" s="374">
        <v>5</v>
      </c>
      <c r="O304" s="394"/>
      <c r="P304" s="659">
        <v>1150</v>
      </c>
      <c r="Q304" s="518"/>
      <c r="R304" s="1946" t="s">
        <v>785</v>
      </c>
      <c r="S304" s="394" t="s">
        <v>55</v>
      </c>
      <c r="T304" s="394" t="s">
        <v>3124</v>
      </c>
      <c r="U304" s="394"/>
      <c r="V304" s="394" t="s">
        <v>131</v>
      </c>
      <c r="W304" s="312" t="s">
        <v>210</v>
      </c>
      <c r="X304" s="312">
        <v>126</v>
      </c>
      <c r="Y304" s="332">
        <v>80</v>
      </c>
      <c r="Z304" s="332">
        <v>665</v>
      </c>
      <c r="AA304" s="332">
        <v>76</v>
      </c>
      <c r="AB304" s="394" t="s">
        <v>122</v>
      </c>
      <c r="AC304" s="352" t="s">
        <v>3227</v>
      </c>
      <c r="AD304" s="2323"/>
      <c r="AE304" s="2614">
        <v>14.5</v>
      </c>
      <c r="AF304" s="2323">
        <v>1</v>
      </c>
      <c r="AG304" s="1947" t="s">
        <v>122</v>
      </c>
      <c r="AK304" s="981"/>
    </row>
    <row r="305" spans="2:37">
      <c r="B305" s="823"/>
      <c r="C305" s="569" t="s">
        <v>2870</v>
      </c>
      <c r="D305" s="569" t="s">
        <v>2274</v>
      </c>
      <c r="E305" s="1578" t="s">
        <v>2873</v>
      </c>
      <c r="F305" s="2883">
        <v>911401815487</v>
      </c>
      <c r="G305" s="93">
        <v>8720169754263</v>
      </c>
      <c r="H305" s="246" t="s">
        <v>60</v>
      </c>
      <c r="I305" s="1009" t="s">
        <v>61</v>
      </c>
      <c r="J305" s="394">
        <v>12.8</v>
      </c>
      <c r="K305" s="1146">
        <v>2000</v>
      </c>
      <c r="L305" s="394" t="s">
        <v>53</v>
      </c>
      <c r="M305" s="331">
        <v>50000</v>
      </c>
      <c r="N305" s="350">
        <v>5</v>
      </c>
      <c r="O305" s="394"/>
      <c r="P305" s="659">
        <v>1300</v>
      </c>
      <c r="Q305" s="518"/>
      <c r="R305" s="1946" t="s">
        <v>62</v>
      </c>
      <c r="S305" s="394" t="s">
        <v>55</v>
      </c>
      <c r="T305" s="394" t="s">
        <v>3124</v>
      </c>
      <c r="U305" s="394"/>
      <c r="V305" s="394" t="s">
        <v>131</v>
      </c>
      <c r="W305" s="312" t="s">
        <v>210</v>
      </c>
      <c r="X305" s="312">
        <v>156</v>
      </c>
      <c r="Y305" s="332">
        <v>80</v>
      </c>
      <c r="Z305" s="332">
        <v>665</v>
      </c>
      <c r="AA305" s="332">
        <v>76</v>
      </c>
      <c r="AB305" s="394" t="s">
        <v>122</v>
      </c>
      <c r="AC305" s="351" t="s">
        <v>3227</v>
      </c>
      <c r="AD305" s="2325"/>
      <c r="AE305" s="2615">
        <v>14.5</v>
      </c>
      <c r="AF305" s="2325">
        <v>1</v>
      </c>
      <c r="AG305" s="1947" t="s">
        <v>122</v>
      </c>
      <c r="AK305" s="981"/>
    </row>
    <row r="306" spans="2:37">
      <c r="B306" s="823"/>
      <c r="C306" s="569" t="s">
        <v>2870</v>
      </c>
      <c r="D306" s="569" t="s">
        <v>2274</v>
      </c>
      <c r="E306" s="1578" t="s">
        <v>2873</v>
      </c>
      <c r="F306" s="2884">
        <v>911401815587</v>
      </c>
      <c r="G306" s="94">
        <v>8720169754270</v>
      </c>
      <c r="H306" s="206" t="s">
        <v>63</v>
      </c>
      <c r="I306" s="1009" t="s">
        <v>61</v>
      </c>
      <c r="J306" s="394">
        <v>25</v>
      </c>
      <c r="K306" s="1146">
        <v>4000</v>
      </c>
      <c r="L306" s="394" t="s">
        <v>53</v>
      </c>
      <c r="M306" s="331">
        <v>50000</v>
      </c>
      <c r="N306" s="375">
        <v>5</v>
      </c>
      <c r="O306" s="394"/>
      <c r="P306" s="659">
        <v>1450</v>
      </c>
      <c r="Q306" s="518"/>
      <c r="R306" s="1946" t="s">
        <v>62</v>
      </c>
      <c r="S306" s="394" t="s">
        <v>55</v>
      </c>
      <c r="T306" s="394" t="s">
        <v>3134</v>
      </c>
      <c r="U306" s="394"/>
      <c r="V306" s="394" t="s">
        <v>131</v>
      </c>
      <c r="W306" s="312" t="s">
        <v>210</v>
      </c>
      <c r="X306" s="312">
        <v>160</v>
      </c>
      <c r="Y306" s="332">
        <v>80</v>
      </c>
      <c r="Z306" s="332">
        <v>665</v>
      </c>
      <c r="AA306" s="332">
        <v>76</v>
      </c>
      <c r="AB306" s="394" t="s">
        <v>122</v>
      </c>
      <c r="AC306" s="353" t="s">
        <v>3227</v>
      </c>
      <c r="AD306" s="332"/>
      <c r="AE306" s="2609">
        <v>14.5</v>
      </c>
      <c r="AF306" s="332">
        <v>1</v>
      </c>
      <c r="AG306" s="1947" t="s">
        <v>122</v>
      </c>
      <c r="AK306" s="981"/>
    </row>
    <row r="307" spans="2:37">
      <c r="B307" s="823"/>
      <c r="C307" s="569" t="s">
        <v>2870</v>
      </c>
      <c r="D307" s="569" t="s">
        <v>2274</v>
      </c>
      <c r="E307" s="1578" t="s">
        <v>2873</v>
      </c>
      <c r="F307" s="2884">
        <v>911401823580</v>
      </c>
      <c r="G307" s="94">
        <v>8718291840466</v>
      </c>
      <c r="H307" s="206" t="s">
        <v>2629</v>
      </c>
      <c r="I307" s="218" t="s">
        <v>61</v>
      </c>
      <c r="J307" s="394">
        <v>20.5</v>
      </c>
      <c r="K307" s="1146">
        <v>2700</v>
      </c>
      <c r="L307" s="394" t="s">
        <v>53</v>
      </c>
      <c r="M307" s="331">
        <v>50000</v>
      </c>
      <c r="N307" s="375">
        <v>5</v>
      </c>
      <c r="O307" s="394"/>
      <c r="P307" s="659">
        <v>1450</v>
      </c>
      <c r="Q307" s="518"/>
      <c r="R307" s="1946" t="s">
        <v>785</v>
      </c>
      <c r="S307" s="394" t="s">
        <v>55</v>
      </c>
      <c r="T307" s="394" t="s">
        <v>3143</v>
      </c>
      <c r="U307" s="394"/>
      <c r="V307" s="394" t="s">
        <v>131</v>
      </c>
      <c r="W307" s="312" t="s">
        <v>210</v>
      </c>
      <c r="X307" s="312">
        <v>131</v>
      </c>
      <c r="Y307" s="332">
        <v>80</v>
      </c>
      <c r="Z307" s="332">
        <v>1215</v>
      </c>
      <c r="AA307" s="332">
        <v>76</v>
      </c>
      <c r="AB307" s="394" t="s">
        <v>122</v>
      </c>
      <c r="AC307" s="353" t="s">
        <v>3227</v>
      </c>
      <c r="AD307" s="332"/>
      <c r="AE307" s="2609">
        <v>14.5</v>
      </c>
      <c r="AF307" s="332">
        <v>1</v>
      </c>
      <c r="AG307" s="1947" t="s">
        <v>122</v>
      </c>
      <c r="AK307" s="981"/>
    </row>
    <row r="308" spans="2:37">
      <c r="B308" s="823"/>
      <c r="C308" s="569" t="s">
        <v>2870</v>
      </c>
      <c r="D308" s="569" t="s">
        <v>2274</v>
      </c>
      <c r="E308" s="1578" t="s">
        <v>2873</v>
      </c>
      <c r="F308" s="2884">
        <v>911401823780</v>
      </c>
      <c r="G308" s="94">
        <v>8718291840480</v>
      </c>
      <c r="H308" s="206" t="s">
        <v>39</v>
      </c>
      <c r="I308" s="218" t="s">
        <v>61</v>
      </c>
      <c r="J308" s="394">
        <v>28.6</v>
      </c>
      <c r="K308" s="1146">
        <v>4000</v>
      </c>
      <c r="L308" s="394" t="s">
        <v>53</v>
      </c>
      <c r="M308" s="331">
        <v>50000</v>
      </c>
      <c r="N308" s="375">
        <v>5</v>
      </c>
      <c r="O308" s="394"/>
      <c r="P308" s="659">
        <v>1600</v>
      </c>
      <c r="Q308" s="518"/>
      <c r="R308" s="1946" t="s">
        <v>785</v>
      </c>
      <c r="S308" s="394" t="s">
        <v>55</v>
      </c>
      <c r="T308" s="394" t="s">
        <v>3134</v>
      </c>
      <c r="U308" s="394"/>
      <c r="V308" s="394" t="s">
        <v>131</v>
      </c>
      <c r="W308" s="312" t="s">
        <v>210</v>
      </c>
      <c r="X308" s="312">
        <v>139</v>
      </c>
      <c r="Y308" s="332">
        <v>80</v>
      </c>
      <c r="Z308" s="332">
        <v>1215</v>
      </c>
      <c r="AA308" s="332">
        <v>76</v>
      </c>
      <c r="AB308" s="394" t="s">
        <v>122</v>
      </c>
      <c r="AC308" s="353" t="s">
        <v>3227</v>
      </c>
      <c r="AD308" s="332"/>
      <c r="AE308" s="2609">
        <v>14.5</v>
      </c>
      <c r="AF308" s="332">
        <v>1</v>
      </c>
      <c r="AG308" s="1947" t="s">
        <v>122</v>
      </c>
      <c r="AK308" s="981"/>
    </row>
    <row r="309" spans="2:37">
      <c r="B309" s="823"/>
      <c r="C309" s="569" t="s">
        <v>2870</v>
      </c>
      <c r="D309" s="569" t="s">
        <v>2274</v>
      </c>
      <c r="E309" s="1578" t="s">
        <v>2873</v>
      </c>
      <c r="F309" s="2884">
        <v>911401824681</v>
      </c>
      <c r="G309" s="218">
        <v>8710163369365</v>
      </c>
      <c r="H309" s="206" t="s">
        <v>78</v>
      </c>
      <c r="I309" s="1009" t="s">
        <v>61</v>
      </c>
      <c r="J309" s="394">
        <v>28.5</v>
      </c>
      <c r="K309" s="1146">
        <v>3700</v>
      </c>
      <c r="L309" s="394" t="s">
        <v>79</v>
      </c>
      <c r="M309" s="331">
        <v>50000</v>
      </c>
      <c r="N309" s="375">
        <v>5</v>
      </c>
      <c r="O309" s="394"/>
      <c r="P309" s="659">
        <v>1600</v>
      </c>
      <c r="Q309" s="518"/>
      <c r="R309" s="1946" t="s">
        <v>54</v>
      </c>
      <c r="S309" s="394" t="s">
        <v>55</v>
      </c>
      <c r="T309" s="394" t="s">
        <v>3144</v>
      </c>
      <c r="U309" s="394"/>
      <c r="V309" s="394" t="s">
        <v>158</v>
      </c>
      <c r="W309" s="312" t="s">
        <v>210</v>
      </c>
      <c r="X309" s="312">
        <v>129</v>
      </c>
      <c r="Y309" s="332">
        <v>80</v>
      </c>
      <c r="Z309" s="332">
        <v>1215</v>
      </c>
      <c r="AA309" s="332">
        <v>76</v>
      </c>
      <c r="AB309" s="394" t="s">
        <v>122</v>
      </c>
      <c r="AC309" s="353" t="s">
        <v>3227</v>
      </c>
      <c r="AD309" s="332"/>
      <c r="AE309" s="2609">
        <v>14.5</v>
      </c>
      <c r="AF309" s="332">
        <v>1</v>
      </c>
      <c r="AG309" s="1947" t="s">
        <v>122</v>
      </c>
      <c r="AK309" s="981"/>
    </row>
    <row r="310" spans="2:37">
      <c r="B310" s="823"/>
      <c r="C310" s="569" t="s">
        <v>2870</v>
      </c>
      <c r="D310" s="569" t="s">
        <v>2274</v>
      </c>
      <c r="E310" s="1578" t="s">
        <v>2873</v>
      </c>
      <c r="F310" s="2884">
        <v>911401824381</v>
      </c>
      <c r="G310" s="218">
        <v>8710163369334</v>
      </c>
      <c r="H310" s="206" t="s">
        <v>74</v>
      </c>
      <c r="I310" s="1009" t="s">
        <v>61</v>
      </c>
      <c r="J310" s="394">
        <v>28.5</v>
      </c>
      <c r="K310" s="1146">
        <v>4000</v>
      </c>
      <c r="L310" s="394" t="s">
        <v>75</v>
      </c>
      <c r="M310" s="331">
        <v>50000</v>
      </c>
      <c r="N310" s="375">
        <v>5</v>
      </c>
      <c r="O310" s="394"/>
      <c r="P310" s="659">
        <v>1600</v>
      </c>
      <c r="Q310" s="518"/>
      <c r="R310" s="1946" t="s">
        <v>54</v>
      </c>
      <c r="S310" s="394" t="s">
        <v>55</v>
      </c>
      <c r="T310" s="394" t="s">
        <v>3134</v>
      </c>
      <c r="U310" s="394"/>
      <c r="V310" s="394" t="s">
        <v>161</v>
      </c>
      <c r="W310" s="312" t="s">
        <v>210</v>
      </c>
      <c r="X310" s="312">
        <v>140</v>
      </c>
      <c r="Y310" s="332">
        <v>80</v>
      </c>
      <c r="Z310" s="332">
        <v>1215</v>
      </c>
      <c r="AA310" s="332">
        <v>76</v>
      </c>
      <c r="AB310" s="394" t="s">
        <v>122</v>
      </c>
      <c r="AC310" s="353" t="s">
        <v>3227</v>
      </c>
      <c r="AD310" s="332"/>
      <c r="AE310" s="2609">
        <v>14.5</v>
      </c>
      <c r="AF310" s="332">
        <v>1</v>
      </c>
      <c r="AG310" s="1947" t="s">
        <v>122</v>
      </c>
      <c r="AK310" s="981"/>
    </row>
    <row r="311" spans="2:37">
      <c r="B311" s="823"/>
      <c r="C311" s="569" t="s">
        <v>2870</v>
      </c>
      <c r="D311" s="569" t="s">
        <v>2274</v>
      </c>
      <c r="E311" s="1578" t="s">
        <v>2873</v>
      </c>
      <c r="F311" s="2884">
        <v>911401814985</v>
      </c>
      <c r="G311" s="94">
        <v>8720169500198</v>
      </c>
      <c r="H311" s="206" t="s">
        <v>58</v>
      </c>
      <c r="I311" s="1009" t="s">
        <v>59</v>
      </c>
      <c r="J311" s="1013">
        <v>30</v>
      </c>
      <c r="K311" s="1376" t="s">
        <v>2507</v>
      </c>
      <c r="L311" s="1011" t="s">
        <v>53</v>
      </c>
      <c r="M311" s="331">
        <v>50000</v>
      </c>
      <c r="N311" s="375">
        <v>5</v>
      </c>
      <c r="O311" s="1011"/>
      <c r="P311" s="659">
        <v>1750</v>
      </c>
      <c r="Q311" s="1004"/>
      <c r="R311" s="1948" t="s">
        <v>54</v>
      </c>
      <c r="S311" s="1011" t="s">
        <v>55</v>
      </c>
      <c r="T311" s="1011" t="s">
        <v>3134</v>
      </c>
      <c r="U311" s="1011"/>
      <c r="V311" s="1011" t="s">
        <v>131</v>
      </c>
      <c r="W311" s="1011" t="s">
        <v>210</v>
      </c>
      <c r="X311" s="1011">
        <v>150</v>
      </c>
      <c r="Y311" s="2311">
        <v>80</v>
      </c>
      <c r="Z311" s="2311">
        <v>1215</v>
      </c>
      <c r="AA311" s="2311">
        <v>76</v>
      </c>
      <c r="AB311" s="1011" t="s">
        <v>122</v>
      </c>
      <c r="AC311" s="353" t="s">
        <v>3227</v>
      </c>
      <c r="AD311" s="2311"/>
      <c r="AE311" s="2609">
        <v>14.5</v>
      </c>
      <c r="AF311" s="2311">
        <v>1</v>
      </c>
      <c r="AG311" s="1949" t="s">
        <v>122</v>
      </c>
      <c r="AK311" s="981"/>
    </row>
    <row r="312" spans="2:37">
      <c r="B312" s="823"/>
      <c r="C312" s="569" t="s">
        <v>2870</v>
      </c>
      <c r="D312" s="569" t="s">
        <v>2274</v>
      </c>
      <c r="E312" s="1578" t="s">
        <v>2873</v>
      </c>
      <c r="F312" s="2884">
        <v>911401815687</v>
      </c>
      <c r="G312" s="218">
        <v>8720169754287</v>
      </c>
      <c r="H312" s="206" t="s">
        <v>64</v>
      </c>
      <c r="I312" s="1009" t="s">
        <v>61</v>
      </c>
      <c r="J312" s="394">
        <v>37.5</v>
      </c>
      <c r="K312" s="1146">
        <v>6000</v>
      </c>
      <c r="L312" s="394" t="s">
        <v>53</v>
      </c>
      <c r="M312" s="331">
        <v>50000</v>
      </c>
      <c r="N312" s="375">
        <v>5</v>
      </c>
      <c r="O312" s="394"/>
      <c r="P312" s="659">
        <v>1750</v>
      </c>
      <c r="Q312" s="518"/>
      <c r="R312" s="1946" t="s">
        <v>62</v>
      </c>
      <c r="S312" s="394" t="s">
        <v>55</v>
      </c>
      <c r="T312" s="394" t="s">
        <v>3145</v>
      </c>
      <c r="U312" s="394"/>
      <c r="V312" s="394" t="s">
        <v>131</v>
      </c>
      <c r="W312" s="312" t="s">
        <v>210</v>
      </c>
      <c r="X312" s="312">
        <v>160</v>
      </c>
      <c r="Y312" s="332">
        <v>80</v>
      </c>
      <c r="Z312" s="332">
        <v>1215</v>
      </c>
      <c r="AA312" s="332">
        <v>76</v>
      </c>
      <c r="AB312" s="394" t="s">
        <v>122</v>
      </c>
      <c r="AC312" s="353" t="s">
        <v>3227</v>
      </c>
      <c r="AD312" s="332"/>
      <c r="AE312" s="2609">
        <v>14.5</v>
      </c>
      <c r="AF312" s="332">
        <v>1</v>
      </c>
      <c r="AG312" s="1947" t="s">
        <v>122</v>
      </c>
      <c r="AK312" s="981"/>
    </row>
    <row r="313" spans="2:37">
      <c r="B313" s="823"/>
      <c r="C313" s="569" t="s">
        <v>2870</v>
      </c>
      <c r="D313" s="569" t="s">
        <v>2274</v>
      </c>
      <c r="E313" s="1578" t="s">
        <v>2873</v>
      </c>
      <c r="F313" s="2886">
        <v>911401815787</v>
      </c>
      <c r="G313" s="75">
        <v>8720169754294</v>
      </c>
      <c r="H313" s="1003" t="s">
        <v>65</v>
      </c>
      <c r="I313" s="1009" t="s">
        <v>61</v>
      </c>
      <c r="J313" s="394">
        <v>50</v>
      </c>
      <c r="K313" s="1145">
        <v>8000</v>
      </c>
      <c r="L313" s="347" t="s">
        <v>53</v>
      </c>
      <c r="M313" s="331">
        <v>50000</v>
      </c>
      <c r="N313" s="417">
        <v>5</v>
      </c>
      <c r="O313" s="347"/>
      <c r="P313" s="659">
        <v>1900</v>
      </c>
      <c r="Q313" s="518"/>
      <c r="R313" s="1950" t="s">
        <v>62</v>
      </c>
      <c r="S313" s="347" t="s">
        <v>55</v>
      </c>
      <c r="T313" s="347" t="s">
        <v>3146</v>
      </c>
      <c r="U313" s="347"/>
      <c r="V313" s="347" t="s">
        <v>131</v>
      </c>
      <c r="W313" s="311" t="s">
        <v>210</v>
      </c>
      <c r="X313" s="311">
        <v>160</v>
      </c>
      <c r="Y313" s="330">
        <v>80</v>
      </c>
      <c r="Z313" s="330">
        <v>1215</v>
      </c>
      <c r="AA313" s="330">
        <v>76</v>
      </c>
      <c r="AB313" s="347" t="s">
        <v>122</v>
      </c>
      <c r="AC313" s="534" t="s">
        <v>3227</v>
      </c>
      <c r="AD313" s="330"/>
      <c r="AE313" s="2637">
        <v>14.5</v>
      </c>
      <c r="AF313" s="330">
        <v>1</v>
      </c>
      <c r="AG313" s="1951" t="s">
        <v>122</v>
      </c>
      <c r="AK313" s="981"/>
    </row>
    <row r="314" spans="2:37">
      <c r="B314" s="823"/>
      <c r="C314" s="569" t="s">
        <v>2870</v>
      </c>
      <c r="D314" s="569" t="s">
        <v>2274</v>
      </c>
      <c r="E314" s="1578" t="s">
        <v>2873</v>
      </c>
      <c r="F314" s="2884">
        <v>911401824481</v>
      </c>
      <c r="G314" s="94">
        <v>8710163369341</v>
      </c>
      <c r="H314" s="206" t="s">
        <v>76</v>
      </c>
      <c r="I314" s="1009" t="s">
        <v>61</v>
      </c>
      <c r="J314" s="394">
        <v>24.5</v>
      </c>
      <c r="K314" s="1154">
        <v>3400</v>
      </c>
      <c r="L314" s="394" t="s">
        <v>75</v>
      </c>
      <c r="M314" s="331">
        <v>50000</v>
      </c>
      <c r="N314" s="375">
        <v>5</v>
      </c>
      <c r="O314" s="394"/>
      <c r="P314" s="659">
        <v>1900</v>
      </c>
      <c r="Q314" s="518"/>
      <c r="R314" s="1946" t="s">
        <v>54</v>
      </c>
      <c r="S314" s="394" t="s">
        <v>55</v>
      </c>
      <c r="T314" s="394" t="s">
        <v>3144</v>
      </c>
      <c r="U314" s="394"/>
      <c r="V314" s="394" t="s">
        <v>161</v>
      </c>
      <c r="W314" s="312" t="s">
        <v>210</v>
      </c>
      <c r="X314" s="312">
        <v>138</v>
      </c>
      <c r="Y314" s="332">
        <v>80</v>
      </c>
      <c r="Z314" s="332">
        <v>1515</v>
      </c>
      <c r="AA314" s="332">
        <v>76</v>
      </c>
      <c r="AB314" s="394" t="s">
        <v>122</v>
      </c>
      <c r="AC314" s="353" t="s">
        <v>3227</v>
      </c>
      <c r="AD314" s="332"/>
      <c r="AE314" s="2609">
        <v>14.5</v>
      </c>
      <c r="AF314" s="332">
        <v>1</v>
      </c>
      <c r="AG314" s="1947" t="s">
        <v>122</v>
      </c>
      <c r="AK314" s="981"/>
    </row>
    <row r="315" spans="2:37">
      <c r="B315" s="823"/>
      <c r="C315" s="569" t="s">
        <v>2870</v>
      </c>
      <c r="D315" s="569" t="s">
        <v>2274</v>
      </c>
      <c r="E315" s="1578" t="s">
        <v>2873</v>
      </c>
      <c r="F315" s="2884">
        <v>911401823680</v>
      </c>
      <c r="G315" s="218">
        <v>8718291840473</v>
      </c>
      <c r="H315" s="206" t="s">
        <v>791</v>
      </c>
      <c r="I315" s="218" t="s">
        <v>61</v>
      </c>
      <c r="J315" s="394">
        <v>24.3</v>
      </c>
      <c r="K315" s="1154">
        <v>3400</v>
      </c>
      <c r="L315" s="394" t="s">
        <v>53</v>
      </c>
      <c r="M315" s="331">
        <v>50000</v>
      </c>
      <c r="N315" s="375">
        <v>5</v>
      </c>
      <c r="O315" s="394"/>
      <c r="P315" s="659">
        <v>1900</v>
      </c>
      <c r="Q315" s="518"/>
      <c r="R315" s="1946" t="s">
        <v>785</v>
      </c>
      <c r="S315" s="394" t="s">
        <v>55</v>
      </c>
      <c r="T315" s="394" t="s">
        <v>3144</v>
      </c>
      <c r="U315" s="394"/>
      <c r="V315" s="394" t="s">
        <v>131</v>
      </c>
      <c r="W315" s="312" t="s">
        <v>210</v>
      </c>
      <c r="X315" s="312">
        <v>139</v>
      </c>
      <c r="Y315" s="332">
        <v>80</v>
      </c>
      <c r="Z315" s="332">
        <v>1515</v>
      </c>
      <c r="AA315" s="332">
        <v>76</v>
      </c>
      <c r="AB315" s="394" t="s">
        <v>122</v>
      </c>
      <c r="AC315" s="353" t="s">
        <v>3227</v>
      </c>
      <c r="AD315" s="332"/>
      <c r="AE315" s="2609">
        <v>14.5</v>
      </c>
      <c r="AF315" s="332">
        <v>1</v>
      </c>
      <c r="AG315" s="1947" t="s">
        <v>122</v>
      </c>
      <c r="AK315" s="981"/>
    </row>
    <row r="316" spans="2:37">
      <c r="B316" s="823"/>
      <c r="C316" s="569" t="s">
        <v>2870</v>
      </c>
      <c r="D316" s="569" t="s">
        <v>2274</v>
      </c>
      <c r="E316" s="1578" t="s">
        <v>2873</v>
      </c>
      <c r="F316" s="2884">
        <v>911401823880</v>
      </c>
      <c r="G316" s="63">
        <v>8718291840497</v>
      </c>
      <c r="H316" s="206" t="s">
        <v>792</v>
      </c>
      <c r="I316" s="218" t="s">
        <v>61</v>
      </c>
      <c r="J316" s="347">
        <v>42.9</v>
      </c>
      <c r="K316" s="1154">
        <v>6000</v>
      </c>
      <c r="L316" s="347" t="s">
        <v>53</v>
      </c>
      <c r="M316" s="314">
        <v>50000</v>
      </c>
      <c r="N316" s="375">
        <v>5</v>
      </c>
      <c r="O316" s="347"/>
      <c r="P316" s="659">
        <v>2050</v>
      </c>
      <c r="Q316" s="518"/>
      <c r="R316" s="1950" t="s">
        <v>785</v>
      </c>
      <c r="S316" s="347" t="s">
        <v>55</v>
      </c>
      <c r="T316" s="347" t="s">
        <v>3145</v>
      </c>
      <c r="U316" s="347"/>
      <c r="V316" s="347" t="s">
        <v>131</v>
      </c>
      <c r="W316" s="311" t="s">
        <v>210</v>
      </c>
      <c r="X316" s="311">
        <v>139</v>
      </c>
      <c r="Y316" s="330">
        <v>80</v>
      </c>
      <c r="Z316" s="330">
        <v>1515</v>
      </c>
      <c r="AA316" s="330">
        <v>76</v>
      </c>
      <c r="AB316" s="347" t="s">
        <v>122</v>
      </c>
      <c r="AC316" s="353" t="s">
        <v>3227</v>
      </c>
      <c r="AD316" s="330"/>
      <c r="AE316" s="2609">
        <v>14.5</v>
      </c>
      <c r="AF316" s="330">
        <v>1</v>
      </c>
      <c r="AG316" s="1951" t="s">
        <v>122</v>
      </c>
      <c r="AK316" s="981"/>
    </row>
    <row r="317" spans="2:37">
      <c r="B317" s="823"/>
      <c r="C317" s="569" t="s">
        <v>2870</v>
      </c>
      <c r="D317" s="569" t="s">
        <v>2274</v>
      </c>
      <c r="E317" s="1578" t="s">
        <v>2873</v>
      </c>
      <c r="F317" s="2886">
        <v>911401824781</v>
      </c>
      <c r="G317" s="75">
        <v>8710163369372</v>
      </c>
      <c r="H317" s="1003" t="s">
        <v>80</v>
      </c>
      <c r="I317" s="1009" t="s">
        <v>61</v>
      </c>
      <c r="J317" s="394">
        <v>43</v>
      </c>
      <c r="K317" s="1154">
        <v>5500</v>
      </c>
      <c r="L317" s="394" t="s">
        <v>79</v>
      </c>
      <c r="M317" s="2538">
        <v>50000</v>
      </c>
      <c r="N317" s="417">
        <v>5</v>
      </c>
      <c r="O317" s="394"/>
      <c r="P317" s="659">
        <v>2050</v>
      </c>
      <c r="Q317" s="518"/>
      <c r="R317" s="1946" t="s">
        <v>54</v>
      </c>
      <c r="S317" s="394" t="s">
        <v>55</v>
      </c>
      <c r="T317" s="394" t="s">
        <v>3145</v>
      </c>
      <c r="U317" s="394"/>
      <c r="V317" s="394" t="s">
        <v>158</v>
      </c>
      <c r="W317" s="312" t="s">
        <v>210</v>
      </c>
      <c r="X317" s="312">
        <v>127</v>
      </c>
      <c r="Y317" s="332">
        <v>80</v>
      </c>
      <c r="Z317" s="332">
        <v>1515</v>
      </c>
      <c r="AA317" s="332">
        <v>76</v>
      </c>
      <c r="AB317" s="394" t="s">
        <v>122</v>
      </c>
      <c r="AC317" s="534" t="s">
        <v>3227</v>
      </c>
      <c r="AD317" s="332"/>
      <c r="AE317" s="2637">
        <v>14.5</v>
      </c>
      <c r="AF317" s="332">
        <v>1</v>
      </c>
      <c r="AG317" s="1947" t="s">
        <v>122</v>
      </c>
      <c r="AK317" s="981"/>
    </row>
    <row r="318" spans="2:37">
      <c r="B318" s="823"/>
      <c r="C318" s="569" t="s">
        <v>2870</v>
      </c>
      <c r="D318" s="569" t="s">
        <v>2274</v>
      </c>
      <c r="E318" s="1578" t="s">
        <v>2873</v>
      </c>
      <c r="F318" s="2886">
        <v>911401824581</v>
      </c>
      <c r="G318" s="75">
        <v>8710163369358</v>
      </c>
      <c r="H318" s="1003" t="s">
        <v>77</v>
      </c>
      <c r="I318" s="1009" t="s">
        <v>61</v>
      </c>
      <c r="J318" s="394">
        <v>43</v>
      </c>
      <c r="K318" s="1154">
        <v>6000</v>
      </c>
      <c r="L318" s="394" t="s">
        <v>75</v>
      </c>
      <c r="M318" s="2538">
        <v>50000</v>
      </c>
      <c r="N318" s="417">
        <v>5</v>
      </c>
      <c r="O318" s="394"/>
      <c r="P318" s="659">
        <v>2050</v>
      </c>
      <c r="Q318" s="518"/>
      <c r="R318" s="1946" t="s">
        <v>54</v>
      </c>
      <c r="S318" s="394" t="s">
        <v>55</v>
      </c>
      <c r="T318" s="394" t="s">
        <v>3145</v>
      </c>
      <c r="U318" s="394"/>
      <c r="V318" s="394" t="s">
        <v>161</v>
      </c>
      <c r="W318" s="312" t="s">
        <v>210</v>
      </c>
      <c r="X318" s="312">
        <v>139</v>
      </c>
      <c r="Y318" s="332">
        <v>80</v>
      </c>
      <c r="Z318" s="332">
        <v>1515</v>
      </c>
      <c r="AA318" s="332">
        <v>76</v>
      </c>
      <c r="AB318" s="394" t="s">
        <v>122</v>
      </c>
      <c r="AC318" s="534" t="s">
        <v>3227</v>
      </c>
      <c r="AD318" s="332"/>
      <c r="AE318" s="2637">
        <v>14.5</v>
      </c>
      <c r="AF318" s="332">
        <v>1</v>
      </c>
      <c r="AG318" s="1947" t="s">
        <v>122</v>
      </c>
      <c r="AK318" s="981"/>
    </row>
    <row r="319" spans="2:37">
      <c r="B319" s="823"/>
      <c r="C319" s="569" t="s">
        <v>2870</v>
      </c>
      <c r="D319" s="569" t="s">
        <v>2274</v>
      </c>
      <c r="E319" s="1578" t="s">
        <v>2873</v>
      </c>
      <c r="F319" s="2886">
        <v>911401823980</v>
      </c>
      <c r="G319" s="75">
        <v>8718699409289</v>
      </c>
      <c r="H319" s="1003" t="s">
        <v>793</v>
      </c>
      <c r="I319" s="218" t="s">
        <v>61</v>
      </c>
      <c r="J319" s="347">
        <v>57.1</v>
      </c>
      <c r="K319" s="1154">
        <v>8000</v>
      </c>
      <c r="L319" s="394" t="s">
        <v>53</v>
      </c>
      <c r="M319" s="2538">
        <v>50000</v>
      </c>
      <c r="N319" s="417">
        <v>5</v>
      </c>
      <c r="O319" s="394"/>
      <c r="P319" s="659">
        <v>2200</v>
      </c>
      <c r="Q319" s="518"/>
      <c r="R319" s="1946" t="s">
        <v>785</v>
      </c>
      <c r="S319" s="394" t="s">
        <v>55</v>
      </c>
      <c r="T319" s="394" t="s">
        <v>3146</v>
      </c>
      <c r="U319" s="394"/>
      <c r="V319" s="394" t="s">
        <v>131</v>
      </c>
      <c r="W319" s="312" t="s">
        <v>210</v>
      </c>
      <c r="X319" s="312">
        <v>140</v>
      </c>
      <c r="Y319" s="332">
        <v>80</v>
      </c>
      <c r="Z319" s="332">
        <v>1515</v>
      </c>
      <c r="AA319" s="332">
        <v>76</v>
      </c>
      <c r="AB319" s="394" t="s">
        <v>122</v>
      </c>
      <c r="AC319" s="534" t="s">
        <v>3227</v>
      </c>
      <c r="AD319" s="332"/>
      <c r="AE319" s="2637">
        <v>14.5</v>
      </c>
      <c r="AF319" s="332">
        <v>1</v>
      </c>
      <c r="AG319" s="1947" t="s">
        <v>122</v>
      </c>
      <c r="AK319" s="981"/>
    </row>
    <row r="320" spans="2:37">
      <c r="B320" s="823"/>
      <c r="C320" s="569" t="s">
        <v>2870</v>
      </c>
      <c r="D320" s="569" t="s">
        <v>2274</v>
      </c>
      <c r="E320" s="1578" t="s">
        <v>2873</v>
      </c>
      <c r="F320" s="2886">
        <v>911401815887</v>
      </c>
      <c r="G320" s="75">
        <v>8720169754300</v>
      </c>
      <c r="H320" s="1003" t="s">
        <v>66</v>
      </c>
      <c r="I320" s="1009" t="s">
        <v>61</v>
      </c>
      <c r="J320" s="394">
        <v>62</v>
      </c>
      <c r="K320" s="1154">
        <v>10000</v>
      </c>
      <c r="L320" s="394" t="s">
        <v>53</v>
      </c>
      <c r="M320" s="2538">
        <v>50000</v>
      </c>
      <c r="N320" s="417">
        <v>5</v>
      </c>
      <c r="O320" s="394"/>
      <c r="P320" s="659">
        <v>2400</v>
      </c>
      <c r="Q320" s="518"/>
      <c r="R320" s="1946" t="s">
        <v>54</v>
      </c>
      <c r="S320" s="394" t="s">
        <v>55</v>
      </c>
      <c r="T320" s="394" t="s">
        <v>3149</v>
      </c>
      <c r="U320" s="394"/>
      <c r="V320" s="394" t="s">
        <v>131</v>
      </c>
      <c r="W320" s="312" t="s">
        <v>210</v>
      </c>
      <c r="X320" s="312">
        <v>161</v>
      </c>
      <c r="Y320" s="332">
        <v>80</v>
      </c>
      <c r="Z320" s="332">
        <v>1515</v>
      </c>
      <c r="AA320" s="332">
        <v>76</v>
      </c>
      <c r="AB320" s="394" t="s">
        <v>122</v>
      </c>
      <c r="AC320" s="534" t="s">
        <v>3227</v>
      </c>
      <c r="AD320" s="332"/>
      <c r="AE320" s="2637">
        <v>14.5</v>
      </c>
      <c r="AF320" s="332">
        <v>1</v>
      </c>
      <c r="AG320" s="1947" t="s">
        <v>122</v>
      </c>
      <c r="AK320" s="981"/>
    </row>
    <row r="321" spans="2:37">
      <c r="B321" s="823"/>
      <c r="C321" s="855" t="s">
        <v>2870</v>
      </c>
      <c r="D321" s="855" t="s">
        <v>2274</v>
      </c>
      <c r="E321" s="1599" t="s">
        <v>2873</v>
      </c>
      <c r="F321" s="2885">
        <v>911401815987</v>
      </c>
      <c r="G321" s="49">
        <v>8720169754317</v>
      </c>
      <c r="H321" s="208" t="s">
        <v>67</v>
      </c>
      <c r="I321" s="1010" t="s">
        <v>61</v>
      </c>
      <c r="J321" s="440">
        <v>75</v>
      </c>
      <c r="K321" s="1144">
        <v>12000</v>
      </c>
      <c r="L321" s="440" t="s">
        <v>53</v>
      </c>
      <c r="M321" s="454">
        <v>50000</v>
      </c>
      <c r="N321" s="468">
        <v>5</v>
      </c>
      <c r="O321" s="440"/>
      <c r="P321" s="657">
        <v>2600</v>
      </c>
      <c r="Q321" s="518"/>
      <c r="R321" s="1952" t="s">
        <v>54</v>
      </c>
      <c r="S321" s="440" t="s">
        <v>55</v>
      </c>
      <c r="T321" s="440" t="s">
        <v>3149</v>
      </c>
      <c r="U321" s="440"/>
      <c r="V321" s="440" t="s">
        <v>131</v>
      </c>
      <c r="W321" s="2453" t="s">
        <v>210</v>
      </c>
      <c r="X321" s="2453">
        <v>160</v>
      </c>
      <c r="Y321" s="463">
        <v>80</v>
      </c>
      <c r="Z321" s="463">
        <v>1515</v>
      </c>
      <c r="AA321" s="463">
        <v>76</v>
      </c>
      <c r="AB321" s="440" t="s">
        <v>122</v>
      </c>
      <c r="AC321" s="483" t="s">
        <v>3227</v>
      </c>
      <c r="AD321" s="463"/>
      <c r="AE321" s="2613">
        <v>14.5</v>
      </c>
      <c r="AF321" s="463">
        <v>1</v>
      </c>
      <c r="AG321" s="1953" t="s">
        <v>122</v>
      </c>
      <c r="AK321" s="981"/>
    </row>
    <row r="322" spans="2:37">
      <c r="B322" s="823"/>
      <c r="C322" s="853" t="s">
        <v>2870</v>
      </c>
      <c r="D322" s="853" t="s">
        <v>2274</v>
      </c>
      <c r="E322" s="1606" t="s">
        <v>2873</v>
      </c>
      <c r="F322" s="2883">
        <v>911401836980</v>
      </c>
      <c r="G322" s="93">
        <v>8710163349763</v>
      </c>
      <c r="H322" s="246" t="s">
        <v>2148</v>
      </c>
      <c r="I322" s="738" t="s">
        <v>2298</v>
      </c>
      <c r="J322" s="826">
        <v>15</v>
      </c>
      <c r="K322" s="1157">
        <v>1800</v>
      </c>
      <c r="L322" s="452" t="s">
        <v>53</v>
      </c>
      <c r="M322" s="331">
        <v>50000</v>
      </c>
      <c r="N322" s="352">
        <v>5</v>
      </c>
      <c r="O322" s="452"/>
      <c r="P322" s="659">
        <v>1150</v>
      </c>
      <c r="Q322" s="518"/>
      <c r="R322" s="1938" t="s">
        <v>785</v>
      </c>
      <c r="S322" s="452" t="s">
        <v>55</v>
      </c>
      <c r="T322" s="452" t="s">
        <v>3124</v>
      </c>
      <c r="U322" s="452"/>
      <c r="V322" s="452" t="s">
        <v>131</v>
      </c>
      <c r="W322" s="2451" t="s">
        <v>210</v>
      </c>
      <c r="X322" s="2451">
        <v>120</v>
      </c>
      <c r="Y322" s="2323">
        <v>80</v>
      </c>
      <c r="Z322" s="2323">
        <v>665</v>
      </c>
      <c r="AA322" s="2323">
        <v>76</v>
      </c>
      <c r="AB322" s="452" t="s">
        <v>122</v>
      </c>
      <c r="AC322" s="352" t="s">
        <v>3227</v>
      </c>
      <c r="AD322" s="2323"/>
      <c r="AE322" s="2614">
        <v>14.5</v>
      </c>
      <c r="AF322" s="2323">
        <v>1</v>
      </c>
      <c r="AG322" s="1939" t="s">
        <v>122</v>
      </c>
      <c r="AK322" s="981"/>
    </row>
    <row r="323" spans="2:37">
      <c r="B323" s="823"/>
      <c r="C323" s="569" t="s">
        <v>2870</v>
      </c>
      <c r="D323" s="569" t="s">
        <v>2274</v>
      </c>
      <c r="E323" s="1578" t="s">
        <v>2873</v>
      </c>
      <c r="F323" s="2884">
        <v>911401837080</v>
      </c>
      <c r="G323" s="218">
        <v>8710163349770</v>
      </c>
      <c r="H323" s="206" t="s">
        <v>2149</v>
      </c>
      <c r="I323" s="116" t="s">
        <v>2298</v>
      </c>
      <c r="J323" s="761">
        <v>20.5</v>
      </c>
      <c r="K323" s="1160">
        <v>2500</v>
      </c>
      <c r="L323" s="385" t="s">
        <v>53</v>
      </c>
      <c r="M323" s="331">
        <v>50000</v>
      </c>
      <c r="N323" s="351">
        <v>5</v>
      </c>
      <c r="O323" s="385"/>
      <c r="P323" s="659">
        <v>1450</v>
      </c>
      <c r="Q323" s="518"/>
      <c r="R323" s="1942" t="s">
        <v>785</v>
      </c>
      <c r="S323" s="385" t="s">
        <v>55</v>
      </c>
      <c r="T323" s="385" t="s">
        <v>3143</v>
      </c>
      <c r="U323" s="385"/>
      <c r="V323" s="385" t="s">
        <v>131</v>
      </c>
      <c r="W323" s="918" t="s">
        <v>210</v>
      </c>
      <c r="X323" s="918">
        <v>121</v>
      </c>
      <c r="Y323" s="2325">
        <v>80</v>
      </c>
      <c r="Z323" s="2325">
        <v>1215</v>
      </c>
      <c r="AA323" s="2325">
        <v>76</v>
      </c>
      <c r="AB323" s="385" t="s">
        <v>122</v>
      </c>
      <c r="AC323" s="351" t="s">
        <v>3227</v>
      </c>
      <c r="AD323" s="2325"/>
      <c r="AE323" s="2615">
        <v>14.5</v>
      </c>
      <c r="AF323" s="2325">
        <v>1</v>
      </c>
      <c r="AG323" s="1943" t="s">
        <v>122</v>
      </c>
      <c r="AK323" s="981"/>
    </row>
    <row r="324" spans="2:37">
      <c r="B324" s="823"/>
      <c r="C324" s="569" t="s">
        <v>2870</v>
      </c>
      <c r="D324" s="569" t="s">
        <v>2274</v>
      </c>
      <c r="E324" s="1578" t="s">
        <v>2873</v>
      </c>
      <c r="F324" s="2884">
        <v>911401837280</v>
      </c>
      <c r="G324" s="218">
        <v>8710163349794</v>
      </c>
      <c r="H324" s="206" t="s">
        <v>2151</v>
      </c>
      <c r="I324" s="116" t="s">
        <v>2298</v>
      </c>
      <c r="J324" s="826">
        <v>28.6</v>
      </c>
      <c r="K324" s="1157">
        <v>3700</v>
      </c>
      <c r="L324" s="452" t="s">
        <v>53</v>
      </c>
      <c r="M324" s="296">
        <v>50000</v>
      </c>
      <c r="N324" s="351">
        <v>5</v>
      </c>
      <c r="O324" s="452"/>
      <c r="P324" s="659">
        <v>1600</v>
      </c>
      <c r="Q324" s="518"/>
      <c r="R324" s="1938" t="s">
        <v>785</v>
      </c>
      <c r="S324" s="452" t="s">
        <v>55</v>
      </c>
      <c r="T324" s="452" t="s">
        <v>3134</v>
      </c>
      <c r="U324" s="452"/>
      <c r="V324" s="452" t="s">
        <v>131</v>
      </c>
      <c r="W324" s="2451" t="s">
        <v>210</v>
      </c>
      <c r="X324" s="2451">
        <v>129</v>
      </c>
      <c r="Y324" s="2323">
        <v>80</v>
      </c>
      <c r="Z324" s="2323">
        <v>1215</v>
      </c>
      <c r="AA324" s="2323">
        <v>76</v>
      </c>
      <c r="AB324" s="452" t="s">
        <v>122</v>
      </c>
      <c r="AC324" s="351" t="s">
        <v>3227</v>
      </c>
      <c r="AD324" s="2323"/>
      <c r="AE324" s="2615">
        <v>14.5</v>
      </c>
      <c r="AF324" s="2323">
        <v>1</v>
      </c>
      <c r="AG324" s="1939" t="s">
        <v>122</v>
      </c>
      <c r="AK324" s="981"/>
    </row>
    <row r="325" spans="2:37">
      <c r="B325" s="823"/>
      <c r="C325" s="569" t="s">
        <v>2870</v>
      </c>
      <c r="D325" s="569" t="s">
        <v>2274</v>
      </c>
      <c r="E325" s="1578" t="s">
        <v>2873</v>
      </c>
      <c r="F325" s="2884">
        <v>911401837180</v>
      </c>
      <c r="G325" s="218">
        <v>8710163349787</v>
      </c>
      <c r="H325" s="206" t="s">
        <v>2150</v>
      </c>
      <c r="I325" s="116" t="s">
        <v>2298</v>
      </c>
      <c r="J325" s="761">
        <v>24.3</v>
      </c>
      <c r="K325" s="1160">
        <v>3100</v>
      </c>
      <c r="L325" s="385" t="s">
        <v>53</v>
      </c>
      <c r="M325" s="331">
        <v>50000</v>
      </c>
      <c r="N325" s="351">
        <v>5</v>
      </c>
      <c r="O325" s="385"/>
      <c r="P325" s="659">
        <v>1900</v>
      </c>
      <c r="Q325" s="518"/>
      <c r="R325" s="1942" t="s">
        <v>785</v>
      </c>
      <c r="S325" s="385" t="s">
        <v>55</v>
      </c>
      <c r="T325" s="385" t="s">
        <v>3144</v>
      </c>
      <c r="U325" s="385"/>
      <c r="V325" s="385" t="s">
        <v>131</v>
      </c>
      <c r="W325" s="918" t="s">
        <v>210</v>
      </c>
      <c r="X325" s="918">
        <v>127</v>
      </c>
      <c r="Y325" s="2325">
        <v>80</v>
      </c>
      <c r="Z325" s="2325">
        <v>1515</v>
      </c>
      <c r="AA325" s="2325">
        <v>76</v>
      </c>
      <c r="AB325" s="385" t="s">
        <v>122</v>
      </c>
      <c r="AC325" s="351" t="s">
        <v>3227</v>
      </c>
      <c r="AD325" s="2325"/>
      <c r="AE325" s="2615">
        <v>14.5</v>
      </c>
      <c r="AF325" s="2325">
        <v>1</v>
      </c>
      <c r="AG325" s="1943" t="s">
        <v>122</v>
      </c>
      <c r="AK325" s="981"/>
    </row>
    <row r="326" spans="2:37">
      <c r="B326" s="823"/>
      <c r="C326" s="855" t="s">
        <v>2870</v>
      </c>
      <c r="D326" s="855" t="s">
        <v>2274</v>
      </c>
      <c r="E326" s="1599" t="s">
        <v>2873</v>
      </c>
      <c r="F326" s="2885">
        <v>911401837380</v>
      </c>
      <c r="G326" s="200">
        <v>8710163349800</v>
      </c>
      <c r="H326" s="208" t="s">
        <v>2152</v>
      </c>
      <c r="I326" s="508" t="s">
        <v>2298</v>
      </c>
      <c r="J326" s="825">
        <v>42.9</v>
      </c>
      <c r="K326" s="1159">
        <v>5700</v>
      </c>
      <c r="L326" s="827" t="s">
        <v>53</v>
      </c>
      <c r="M326" s="454">
        <v>50000</v>
      </c>
      <c r="N326" s="466">
        <v>5</v>
      </c>
      <c r="O326" s="827"/>
      <c r="P326" s="657">
        <v>2050</v>
      </c>
      <c r="Q326" s="518"/>
      <c r="R326" s="1944" t="s">
        <v>785</v>
      </c>
      <c r="S326" s="827" t="s">
        <v>55</v>
      </c>
      <c r="T326" s="827" t="s">
        <v>3145</v>
      </c>
      <c r="U326" s="827"/>
      <c r="V326" s="827" t="s">
        <v>131</v>
      </c>
      <c r="W326" s="929" t="s">
        <v>210</v>
      </c>
      <c r="X326" s="929">
        <v>132</v>
      </c>
      <c r="Y326" s="2326">
        <v>80</v>
      </c>
      <c r="Z326" s="2326">
        <v>1515</v>
      </c>
      <c r="AA326" s="2326">
        <v>76</v>
      </c>
      <c r="AB326" s="827" t="s">
        <v>122</v>
      </c>
      <c r="AC326" s="466" t="s">
        <v>3227</v>
      </c>
      <c r="AD326" s="2326"/>
      <c r="AE326" s="2616">
        <v>14.5</v>
      </c>
      <c r="AF326" s="2326">
        <v>1</v>
      </c>
      <c r="AG326" s="1945" t="s">
        <v>122</v>
      </c>
      <c r="AK326" s="981"/>
    </row>
    <row r="327" spans="2:37">
      <c r="B327" s="823"/>
      <c r="C327" s="853" t="s">
        <v>2870</v>
      </c>
      <c r="D327" s="853" t="s">
        <v>2274</v>
      </c>
      <c r="E327" s="1606" t="s">
        <v>2873</v>
      </c>
      <c r="F327" s="2884">
        <v>911401535291</v>
      </c>
      <c r="G327" s="94">
        <v>8718696916858</v>
      </c>
      <c r="H327" s="206" t="s">
        <v>51</v>
      </c>
      <c r="I327" s="1009" t="s">
        <v>52</v>
      </c>
      <c r="J327" s="394">
        <v>21.5</v>
      </c>
      <c r="K327" s="1146">
        <v>2700</v>
      </c>
      <c r="L327" s="394" t="s">
        <v>53</v>
      </c>
      <c r="M327" s="331">
        <v>50000</v>
      </c>
      <c r="N327" s="375">
        <v>5</v>
      </c>
      <c r="O327" s="394"/>
      <c r="P327" s="659">
        <v>2250</v>
      </c>
      <c r="Q327" s="518"/>
      <c r="R327" s="1946" t="s">
        <v>54</v>
      </c>
      <c r="S327" s="394" t="s">
        <v>55</v>
      </c>
      <c r="T327" s="394" t="s">
        <v>3143</v>
      </c>
      <c r="U327" s="394"/>
      <c r="V327" s="394" t="s">
        <v>131</v>
      </c>
      <c r="W327" s="312" t="s">
        <v>210</v>
      </c>
      <c r="X327" s="312">
        <v>125</v>
      </c>
      <c r="Y327" s="332">
        <v>80</v>
      </c>
      <c r="Z327" s="332">
        <v>1230</v>
      </c>
      <c r="AA327" s="332">
        <v>76</v>
      </c>
      <c r="AB327" s="394" t="s">
        <v>122</v>
      </c>
      <c r="AC327" s="353" t="s">
        <v>3227</v>
      </c>
      <c r="AD327" s="332"/>
      <c r="AE327" s="2609">
        <v>14.5</v>
      </c>
      <c r="AF327" s="332">
        <v>1</v>
      </c>
      <c r="AG327" s="1947" t="s">
        <v>122</v>
      </c>
      <c r="AK327" s="981"/>
    </row>
    <row r="328" spans="2:37">
      <c r="B328" s="823"/>
      <c r="C328" s="569" t="s">
        <v>2870</v>
      </c>
      <c r="D328" s="569" t="s">
        <v>2274</v>
      </c>
      <c r="E328" s="1578" t="s">
        <v>2873</v>
      </c>
      <c r="F328" s="2884">
        <v>911401535591</v>
      </c>
      <c r="G328" s="94">
        <v>8718696916889</v>
      </c>
      <c r="H328" s="206" t="s">
        <v>56</v>
      </c>
      <c r="I328" s="218" t="s">
        <v>52</v>
      </c>
      <c r="J328" s="394">
        <v>44.5</v>
      </c>
      <c r="K328" s="1146">
        <v>6000</v>
      </c>
      <c r="L328" s="394" t="s">
        <v>53</v>
      </c>
      <c r="M328" s="331">
        <v>50000</v>
      </c>
      <c r="N328" s="375">
        <v>5</v>
      </c>
      <c r="O328" s="394"/>
      <c r="P328" s="659">
        <v>2820</v>
      </c>
      <c r="Q328" s="518"/>
      <c r="R328" s="1946" t="s">
        <v>54</v>
      </c>
      <c r="S328" s="394" t="s">
        <v>55</v>
      </c>
      <c r="T328" s="394" t="s">
        <v>3145</v>
      </c>
      <c r="U328" s="394"/>
      <c r="V328" s="394" t="s">
        <v>131</v>
      </c>
      <c r="W328" s="312" t="s">
        <v>210</v>
      </c>
      <c r="X328" s="312">
        <v>134</v>
      </c>
      <c r="Y328" s="332">
        <v>80</v>
      </c>
      <c r="Z328" s="332">
        <v>1530</v>
      </c>
      <c r="AA328" s="332">
        <v>76</v>
      </c>
      <c r="AB328" s="394" t="s">
        <v>122</v>
      </c>
      <c r="AC328" s="353" t="s">
        <v>3227</v>
      </c>
      <c r="AD328" s="332"/>
      <c r="AE328" s="2609">
        <v>14.5</v>
      </c>
      <c r="AF328" s="332">
        <v>1</v>
      </c>
      <c r="AG328" s="1947" t="s">
        <v>122</v>
      </c>
      <c r="AK328" s="981"/>
    </row>
    <row r="329" spans="2:37">
      <c r="B329" s="823"/>
      <c r="C329" s="855" t="s">
        <v>2870</v>
      </c>
      <c r="D329" s="855" t="s">
        <v>2274</v>
      </c>
      <c r="E329" s="1599" t="s">
        <v>2873</v>
      </c>
      <c r="F329" s="2885">
        <v>911401535691</v>
      </c>
      <c r="G329" s="49">
        <v>8718699409302</v>
      </c>
      <c r="H329" s="208" t="s">
        <v>57</v>
      </c>
      <c r="I329" s="221" t="s">
        <v>52</v>
      </c>
      <c r="J329" s="440">
        <v>60</v>
      </c>
      <c r="K329" s="1144">
        <v>8000</v>
      </c>
      <c r="L329" s="440" t="s">
        <v>53</v>
      </c>
      <c r="M329" s="454">
        <v>50000</v>
      </c>
      <c r="N329" s="468">
        <v>5</v>
      </c>
      <c r="O329" s="440"/>
      <c r="P329" s="657">
        <v>3000</v>
      </c>
      <c r="Q329" s="518"/>
      <c r="R329" s="1952" t="s">
        <v>54</v>
      </c>
      <c r="S329" s="440" t="s">
        <v>55</v>
      </c>
      <c r="T329" s="440" t="s">
        <v>3146</v>
      </c>
      <c r="U329" s="440"/>
      <c r="V329" s="440" t="s">
        <v>131</v>
      </c>
      <c r="W329" s="2453" t="s">
        <v>210</v>
      </c>
      <c r="X329" s="2453">
        <v>133</v>
      </c>
      <c r="Y329" s="463">
        <v>80</v>
      </c>
      <c r="Z329" s="463">
        <v>1530</v>
      </c>
      <c r="AA329" s="463">
        <v>76</v>
      </c>
      <c r="AB329" s="440" t="s">
        <v>122</v>
      </c>
      <c r="AC329" s="483" t="s">
        <v>3227</v>
      </c>
      <c r="AD329" s="463"/>
      <c r="AE329" s="2613">
        <v>14.5</v>
      </c>
      <c r="AF329" s="463">
        <v>1</v>
      </c>
      <c r="AG329" s="1953" t="s">
        <v>122</v>
      </c>
      <c r="AK329" s="981"/>
    </row>
    <row r="330" spans="2:37">
      <c r="B330" s="823"/>
      <c r="C330" s="853" t="s">
        <v>2870</v>
      </c>
      <c r="D330" s="853" t="s">
        <v>2274</v>
      </c>
      <c r="E330" s="1606" t="s">
        <v>2873</v>
      </c>
      <c r="F330" s="2884">
        <v>910505100050</v>
      </c>
      <c r="G330" s="94">
        <v>8718699163167</v>
      </c>
      <c r="H330" s="206" t="s">
        <v>2153</v>
      </c>
      <c r="I330" s="1119" t="s">
        <v>2398</v>
      </c>
      <c r="J330" s="394">
        <v>29</v>
      </c>
      <c r="K330" s="1155">
        <v>4000</v>
      </c>
      <c r="L330" s="1120" t="s">
        <v>53</v>
      </c>
      <c r="M330" s="331">
        <v>50000</v>
      </c>
      <c r="N330" s="353">
        <v>5</v>
      </c>
      <c r="O330" s="1120"/>
      <c r="P330" s="659">
        <v>2400</v>
      </c>
      <c r="Q330" s="518"/>
      <c r="R330" s="1946" t="s">
        <v>62</v>
      </c>
      <c r="S330" s="1120" t="s">
        <v>55</v>
      </c>
      <c r="T330" s="1120" t="s">
        <v>3134</v>
      </c>
      <c r="U330" s="1120"/>
      <c r="V330" s="1120" t="s">
        <v>131</v>
      </c>
      <c r="W330" s="2454" t="s">
        <v>210</v>
      </c>
      <c r="X330" s="2454">
        <v>137</v>
      </c>
      <c r="Y330" s="2327">
        <v>80</v>
      </c>
      <c r="Z330" s="2327">
        <v>1215</v>
      </c>
      <c r="AA330" s="2327">
        <v>76</v>
      </c>
      <c r="AB330" s="1120" t="s">
        <v>122</v>
      </c>
      <c r="AC330" s="353" t="s">
        <v>3227</v>
      </c>
      <c r="AD330" s="2327"/>
      <c r="AE330" s="2609">
        <v>14.5</v>
      </c>
      <c r="AF330" s="2327">
        <v>1</v>
      </c>
      <c r="AG330" s="1954" t="s">
        <v>122</v>
      </c>
      <c r="AK330" s="981"/>
    </row>
    <row r="331" spans="2:37">
      <c r="B331" s="823"/>
      <c r="C331" s="569" t="s">
        <v>2870</v>
      </c>
      <c r="D331" s="569" t="s">
        <v>2274</v>
      </c>
      <c r="E331" s="1578" t="s">
        <v>2873</v>
      </c>
      <c r="F331" s="2884">
        <v>910505100051</v>
      </c>
      <c r="G331" s="94">
        <v>8718699163174</v>
      </c>
      <c r="H331" s="206" t="s">
        <v>2154</v>
      </c>
      <c r="I331" s="1119" t="s">
        <v>2399</v>
      </c>
      <c r="J331" s="394">
        <v>29</v>
      </c>
      <c r="K331" s="1155">
        <v>4000</v>
      </c>
      <c r="L331" s="1120" t="s">
        <v>53</v>
      </c>
      <c r="M331" s="331">
        <v>50000</v>
      </c>
      <c r="N331" s="353">
        <v>5</v>
      </c>
      <c r="O331" s="1120"/>
      <c r="P331" s="659">
        <v>2800</v>
      </c>
      <c r="Q331" s="518"/>
      <c r="R331" s="1946" t="s">
        <v>62</v>
      </c>
      <c r="S331" s="1120" t="s">
        <v>55</v>
      </c>
      <c r="T331" s="1120" t="s">
        <v>3134</v>
      </c>
      <c r="U331" s="1120"/>
      <c r="V331" s="1120" t="s">
        <v>131</v>
      </c>
      <c r="W331" s="2454" t="s">
        <v>210</v>
      </c>
      <c r="X331" s="2454">
        <v>137</v>
      </c>
      <c r="Y331" s="2327">
        <v>80</v>
      </c>
      <c r="Z331" s="2327">
        <v>1215</v>
      </c>
      <c r="AA331" s="2327">
        <v>76</v>
      </c>
      <c r="AB331" s="1120" t="s">
        <v>122</v>
      </c>
      <c r="AC331" s="353" t="s">
        <v>3227</v>
      </c>
      <c r="AD331" s="2327"/>
      <c r="AE331" s="2609">
        <v>14.5</v>
      </c>
      <c r="AF331" s="2327">
        <v>1</v>
      </c>
      <c r="AG331" s="1954" t="s">
        <v>122</v>
      </c>
      <c r="AK331" s="981"/>
    </row>
    <row r="332" spans="2:37">
      <c r="B332" s="823"/>
      <c r="C332" s="569" t="s">
        <v>2870</v>
      </c>
      <c r="D332" s="569" t="s">
        <v>2274</v>
      </c>
      <c r="E332" s="1578" t="s">
        <v>2873</v>
      </c>
      <c r="F332" s="2886">
        <v>910505100069</v>
      </c>
      <c r="G332" s="75">
        <v>8718699163181</v>
      </c>
      <c r="H332" s="1003" t="s">
        <v>2155</v>
      </c>
      <c r="I332" s="1119" t="s">
        <v>2398</v>
      </c>
      <c r="J332" s="394">
        <v>44</v>
      </c>
      <c r="K332" s="1154">
        <v>6000</v>
      </c>
      <c r="L332" s="394" t="s">
        <v>53</v>
      </c>
      <c r="M332" s="314">
        <v>50000</v>
      </c>
      <c r="N332" s="534">
        <v>5</v>
      </c>
      <c r="O332" s="394"/>
      <c r="P332" s="659">
        <v>2850</v>
      </c>
      <c r="Q332" s="518"/>
      <c r="R332" s="1946" t="s">
        <v>785</v>
      </c>
      <c r="S332" s="394" t="s">
        <v>55</v>
      </c>
      <c r="T332" s="394" t="s">
        <v>3145</v>
      </c>
      <c r="U332" s="394"/>
      <c r="V332" s="394" t="s">
        <v>131</v>
      </c>
      <c r="W332" s="312" t="s">
        <v>210</v>
      </c>
      <c r="X332" s="312">
        <v>136</v>
      </c>
      <c r="Y332" s="332">
        <v>80</v>
      </c>
      <c r="Z332" s="332">
        <v>1515</v>
      </c>
      <c r="AA332" s="332">
        <v>76</v>
      </c>
      <c r="AB332" s="394" t="s">
        <v>122</v>
      </c>
      <c r="AC332" s="534" t="s">
        <v>3227</v>
      </c>
      <c r="AD332" s="332"/>
      <c r="AE332" s="2637">
        <v>14.5</v>
      </c>
      <c r="AF332" s="332">
        <v>1</v>
      </c>
      <c r="AG332" s="1947" t="s">
        <v>122</v>
      </c>
      <c r="AK332" s="981"/>
    </row>
    <row r="333" spans="2:37">
      <c r="B333" s="823"/>
      <c r="C333" s="855" t="s">
        <v>2870</v>
      </c>
      <c r="D333" s="855" t="s">
        <v>2274</v>
      </c>
      <c r="E333" s="1599" t="s">
        <v>2873</v>
      </c>
      <c r="F333" s="2885">
        <v>910505100070</v>
      </c>
      <c r="G333" s="49">
        <v>8718699163198</v>
      </c>
      <c r="H333" s="208" t="s">
        <v>2156</v>
      </c>
      <c r="I333" s="1423" t="s">
        <v>2399</v>
      </c>
      <c r="J333" s="440">
        <v>44</v>
      </c>
      <c r="K333" s="1144">
        <v>6000</v>
      </c>
      <c r="L333" s="440" t="s">
        <v>53</v>
      </c>
      <c r="M333" s="454">
        <v>50000</v>
      </c>
      <c r="N333" s="483">
        <v>5</v>
      </c>
      <c r="O333" s="440"/>
      <c r="P333" s="657">
        <v>3250</v>
      </c>
      <c r="Q333" s="518"/>
      <c r="R333" s="1952" t="s">
        <v>785</v>
      </c>
      <c r="S333" s="440" t="s">
        <v>55</v>
      </c>
      <c r="T333" s="440" t="s">
        <v>3145</v>
      </c>
      <c r="U333" s="440"/>
      <c r="V333" s="440" t="s">
        <v>131</v>
      </c>
      <c r="W333" s="2453" t="s">
        <v>210</v>
      </c>
      <c r="X333" s="2453">
        <v>136</v>
      </c>
      <c r="Y333" s="463">
        <v>80</v>
      </c>
      <c r="Z333" s="463">
        <v>1515</v>
      </c>
      <c r="AA333" s="463">
        <v>76</v>
      </c>
      <c r="AB333" s="440" t="s">
        <v>122</v>
      </c>
      <c r="AC333" s="483" t="s">
        <v>3227</v>
      </c>
      <c r="AD333" s="463"/>
      <c r="AE333" s="2613">
        <v>14.5</v>
      </c>
      <c r="AF333" s="463">
        <v>1</v>
      </c>
      <c r="AG333" s="1953" t="s">
        <v>122</v>
      </c>
      <c r="AK333" s="981"/>
    </row>
    <row r="334" spans="2:37">
      <c r="B334" s="823"/>
      <c r="C334" s="853" t="s">
        <v>2870</v>
      </c>
      <c r="D334" s="853" t="s">
        <v>2274</v>
      </c>
      <c r="E334" s="1606" t="s">
        <v>2873</v>
      </c>
      <c r="F334" s="2883">
        <v>910505100038</v>
      </c>
      <c r="G334" s="93">
        <v>8718696883068</v>
      </c>
      <c r="H334" s="246" t="s">
        <v>794</v>
      </c>
      <c r="I334" s="745" t="s">
        <v>69</v>
      </c>
      <c r="J334" s="394">
        <v>16</v>
      </c>
      <c r="K334" s="1146">
        <v>1900</v>
      </c>
      <c r="L334" s="394" t="s">
        <v>53</v>
      </c>
      <c r="M334" s="331">
        <v>50000</v>
      </c>
      <c r="N334" s="353">
        <v>5</v>
      </c>
      <c r="O334" s="394"/>
      <c r="P334" s="659">
        <v>2150</v>
      </c>
      <c r="Q334" s="518"/>
      <c r="R334" s="1946" t="s">
        <v>785</v>
      </c>
      <c r="S334" s="394" t="s">
        <v>55</v>
      </c>
      <c r="T334" s="394" t="s">
        <v>3124</v>
      </c>
      <c r="U334" s="394"/>
      <c r="V334" s="394" t="s">
        <v>131</v>
      </c>
      <c r="W334" s="312" t="s">
        <v>210</v>
      </c>
      <c r="X334" s="312">
        <v>118</v>
      </c>
      <c r="Y334" s="332">
        <v>80</v>
      </c>
      <c r="Z334" s="332">
        <v>665</v>
      </c>
      <c r="AA334" s="332">
        <v>76</v>
      </c>
      <c r="AB334" s="394" t="s">
        <v>143</v>
      </c>
      <c r="AC334" s="353" t="s">
        <v>3227</v>
      </c>
      <c r="AD334" s="2327"/>
      <c r="AE334" s="2609">
        <v>14.5</v>
      </c>
      <c r="AF334" s="2327">
        <v>1</v>
      </c>
      <c r="AG334" s="1947" t="s">
        <v>122</v>
      </c>
      <c r="AK334" s="981"/>
    </row>
    <row r="335" spans="2:37">
      <c r="B335" s="823"/>
      <c r="C335" s="569" t="s">
        <v>2870</v>
      </c>
      <c r="D335" s="569" t="s">
        <v>2274</v>
      </c>
      <c r="E335" s="1578" t="s">
        <v>2873</v>
      </c>
      <c r="F335" s="2883">
        <v>911401816087</v>
      </c>
      <c r="G335" s="93">
        <v>8720169754324</v>
      </c>
      <c r="H335" s="246" t="s">
        <v>68</v>
      </c>
      <c r="I335" s="218" t="s">
        <v>69</v>
      </c>
      <c r="J335" s="394">
        <v>25</v>
      </c>
      <c r="K335" s="1146">
        <v>4000</v>
      </c>
      <c r="L335" s="394" t="s">
        <v>53</v>
      </c>
      <c r="M335" s="331">
        <v>50000</v>
      </c>
      <c r="N335" s="353">
        <v>5</v>
      </c>
      <c r="O335" s="394"/>
      <c r="P335" s="659">
        <v>2450</v>
      </c>
      <c r="Q335" s="518"/>
      <c r="R335" s="1946" t="s">
        <v>54</v>
      </c>
      <c r="S335" s="394" t="s">
        <v>55</v>
      </c>
      <c r="T335" s="394" t="s">
        <v>3134</v>
      </c>
      <c r="U335" s="394"/>
      <c r="V335" s="394" t="s">
        <v>131</v>
      </c>
      <c r="W335" s="312" t="s">
        <v>210</v>
      </c>
      <c r="X335" s="312">
        <v>160</v>
      </c>
      <c r="Y335" s="332">
        <v>80</v>
      </c>
      <c r="Z335" s="332">
        <v>665</v>
      </c>
      <c r="AA335" s="332">
        <v>76</v>
      </c>
      <c r="AB335" s="394" t="s">
        <v>143</v>
      </c>
      <c r="AC335" s="353" t="s">
        <v>3227</v>
      </c>
      <c r="AD335" s="2327"/>
      <c r="AE335" s="2609">
        <v>14.5</v>
      </c>
      <c r="AF335" s="2327">
        <v>1</v>
      </c>
      <c r="AG335" s="1947" t="s">
        <v>122</v>
      </c>
      <c r="AK335" s="981"/>
    </row>
    <row r="336" spans="2:37">
      <c r="B336" s="823"/>
      <c r="C336" s="569" t="s">
        <v>2870</v>
      </c>
      <c r="D336" s="569" t="s">
        <v>2274</v>
      </c>
      <c r="E336" s="1578" t="s">
        <v>2873</v>
      </c>
      <c r="F336" s="2884">
        <v>910505100044</v>
      </c>
      <c r="G336" s="94">
        <v>8718696883075</v>
      </c>
      <c r="H336" s="206" t="s">
        <v>795</v>
      </c>
      <c r="I336" s="218" t="s">
        <v>69</v>
      </c>
      <c r="J336" s="394">
        <v>22</v>
      </c>
      <c r="K336" s="1146">
        <v>2700</v>
      </c>
      <c r="L336" s="394" t="s">
        <v>53</v>
      </c>
      <c r="M336" s="331">
        <v>50000</v>
      </c>
      <c r="N336" s="375">
        <v>5</v>
      </c>
      <c r="O336" s="394"/>
      <c r="P336" s="659">
        <v>2450</v>
      </c>
      <c r="Q336" s="518"/>
      <c r="R336" s="1946" t="s">
        <v>785</v>
      </c>
      <c r="S336" s="394" t="s">
        <v>55</v>
      </c>
      <c r="T336" s="394" t="s">
        <v>3143</v>
      </c>
      <c r="U336" s="394"/>
      <c r="V336" s="394" t="s">
        <v>131</v>
      </c>
      <c r="W336" s="312" t="s">
        <v>210</v>
      </c>
      <c r="X336" s="312">
        <v>122</v>
      </c>
      <c r="Y336" s="332">
        <v>80</v>
      </c>
      <c r="Z336" s="332">
        <v>1215</v>
      </c>
      <c r="AA336" s="332">
        <v>76</v>
      </c>
      <c r="AB336" s="394" t="s">
        <v>143</v>
      </c>
      <c r="AC336" s="353" t="s">
        <v>3227</v>
      </c>
      <c r="AD336" s="332"/>
      <c r="AE336" s="2609">
        <v>14.5</v>
      </c>
      <c r="AF336" s="332">
        <v>1</v>
      </c>
      <c r="AG336" s="1947" t="s">
        <v>122</v>
      </c>
      <c r="AK336" s="981"/>
    </row>
    <row r="337" spans="2:37">
      <c r="B337" s="823"/>
      <c r="C337" s="569" t="s">
        <v>2870</v>
      </c>
      <c r="D337" s="569" t="s">
        <v>2274</v>
      </c>
      <c r="E337" s="1578" t="s">
        <v>2873</v>
      </c>
      <c r="F337" s="2884">
        <v>910505100053</v>
      </c>
      <c r="G337" s="94">
        <v>8718696883099</v>
      </c>
      <c r="H337" s="206" t="s">
        <v>796</v>
      </c>
      <c r="I337" s="218" t="s">
        <v>69</v>
      </c>
      <c r="J337" s="394">
        <v>30</v>
      </c>
      <c r="K337" s="1146">
        <v>4000</v>
      </c>
      <c r="L337" s="394" t="s">
        <v>53</v>
      </c>
      <c r="M337" s="331">
        <v>50000</v>
      </c>
      <c r="N337" s="375">
        <v>5</v>
      </c>
      <c r="O337" s="394"/>
      <c r="P337" s="659">
        <v>2600</v>
      </c>
      <c r="Q337" s="518"/>
      <c r="R337" s="1946" t="s">
        <v>785</v>
      </c>
      <c r="S337" s="394" t="s">
        <v>55</v>
      </c>
      <c r="T337" s="394" t="s">
        <v>3134</v>
      </c>
      <c r="U337" s="394"/>
      <c r="V337" s="394" t="s">
        <v>131</v>
      </c>
      <c r="W337" s="312" t="s">
        <v>210</v>
      </c>
      <c r="X337" s="312">
        <v>133</v>
      </c>
      <c r="Y337" s="332">
        <v>80</v>
      </c>
      <c r="Z337" s="332">
        <v>1215</v>
      </c>
      <c r="AA337" s="332">
        <v>76</v>
      </c>
      <c r="AB337" s="394" t="s">
        <v>143</v>
      </c>
      <c r="AC337" s="353" t="s">
        <v>3227</v>
      </c>
      <c r="AD337" s="332"/>
      <c r="AE337" s="2609">
        <v>14.5</v>
      </c>
      <c r="AF337" s="332">
        <v>1</v>
      </c>
      <c r="AG337" s="1947" t="s">
        <v>122</v>
      </c>
      <c r="AK337" s="981"/>
    </row>
    <row r="338" spans="2:37">
      <c r="B338" s="823"/>
      <c r="C338" s="569" t="s">
        <v>2870</v>
      </c>
      <c r="D338" s="569" t="s">
        <v>2274</v>
      </c>
      <c r="E338" s="1578" t="s">
        <v>2873</v>
      </c>
      <c r="F338" s="2884">
        <v>911401816187</v>
      </c>
      <c r="G338" s="218">
        <v>8720169754331</v>
      </c>
      <c r="H338" s="206" t="s">
        <v>70</v>
      </c>
      <c r="I338" s="218" t="s">
        <v>69</v>
      </c>
      <c r="J338" s="394">
        <v>37.5</v>
      </c>
      <c r="K338" s="1146">
        <v>6000</v>
      </c>
      <c r="L338" s="394" t="s">
        <v>53</v>
      </c>
      <c r="M338" s="331">
        <v>50000</v>
      </c>
      <c r="N338" s="375">
        <v>5</v>
      </c>
      <c r="O338" s="394"/>
      <c r="P338" s="659">
        <v>2750</v>
      </c>
      <c r="Q338" s="518"/>
      <c r="R338" s="1946" t="s">
        <v>54</v>
      </c>
      <c r="S338" s="394" t="s">
        <v>55</v>
      </c>
      <c r="T338" s="394" t="s">
        <v>3145</v>
      </c>
      <c r="U338" s="394"/>
      <c r="V338" s="394" t="s">
        <v>131</v>
      </c>
      <c r="W338" s="312" t="s">
        <v>210</v>
      </c>
      <c r="X338" s="312">
        <v>160</v>
      </c>
      <c r="Y338" s="332">
        <v>80</v>
      </c>
      <c r="Z338" s="332">
        <v>1215</v>
      </c>
      <c r="AA338" s="332">
        <v>76</v>
      </c>
      <c r="AB338" s="394" t="s">
        <v>143</v>
      </c>
      <c r="AC338" s="353" t="s">
        <v>3227</v>
      </c>
      <c r="AD338" s="332"/>
      <c r="AE338" s="2609">
        <v>14.5</v>
      </c>
      <c r="AF338" s="332">
        <v>1</v>
      </c>
      <c r="AG338" s="1947" t="s">
        <v>122</v>
      </c>
      <c r="AK338" s="981"/>
    </row>
    <row r="339" spans="2:37">
      <c r="B339" s="823"/>
      <c r="C339" s="569" t="s">
        <v>2870</v>
      </c>
      <c r="D339" s="569" t="s">
        <v>2274</v>
      </c>
      <c r="E339" s="1578" t="s">
        <v>2873</v>
      </c>
      <c r="F339" s="2886">
        <v>911401816287</v>
      </c>
      <c r="G339" s="75">
        <v>8720169754348</v>
      </c>
      <c r="H339" s="1003" t="s">
        <v>71</v>
      </c>
      <c r="I339" s="218" t="s">
        <v>69</v>
      </c>
      <c r="J339" s="394">
        <v>50</v>
      </c>
      <c r="K339" s="1146">
        <v>8000</v>
      </c>
      <c r="L339" s="394" t="s">
        <v>53</v>
      </c>
      <c r="M339" s="331">
        <v>50000</v>
      </c>
      <c r="N339" s="417">
        <v>5</v>
      </c>
      <c r="O339" s="394"/>
      <c r="P339" s="659">
        <v>2900</v>
      </c>
      <c r="Q339" s="518"/>
      <c r="R339" s="1946" t="s">
        <v>54</v>
      </c>
      <c r="S339" s="394" t="s">
        <v>55</v>
      </c>
      <c r="T339" s="394" t="s">
        <v>3146</v>
      </c>
      <c r="U339" s="394"/>
      <c r="V339" s="394" t="s">
        <v>131</v>
      </c>
      <c r="W339" s="312" t="s">
        <v>210</v>
      </c>
      <c r="X339" s="312">
        <v>160</v>
      </c>
      <c r="Y339" s="332">
        <v>80</v>
      </c>
      <c r="Z339" s="332">
        <v>1215</v>
      </c>
      <c r="AA339" s="332">
        <v>76</v>
      </c>
      <c r="AB339" s="394" t="s">
        <v>143</v>
      </c>
      <c r="AC339" s="534" t="s">
        <v>3227</v>
      </c>
      <c r="AD339" s="332"/>
      <c r="AE339" s="2637">
        <v>14.5</v>
      </c>
      <c r="AF339" s="332">
        <v>1</v>
      </c>
      <c r="AG339" s="1947" t="s">
        <v>122</v>
      </c>
      <c r="AK339" s="981"/>
    </row>
    <row r="340" spans="2:37">
      <c r="B340" s="823"/>
      <c r="C340" s="569" t="s">
        <v>2870</v>
      </c>
      <c r="D340" s="569" t="s">
        <v>2274</v>
      </c>
      <c r="E340" s="1578" t="s">
        <v>2873</v>
      </c>
      <c r="F340" s="2884">
        <v>910505100061</v>
      </c>
      <c r="G340" s="218">
        <v>8718696883082</v>
      </c>
      <c r="H340" s="206" t="s">
        <v>797</v>
      </c>
      <c r="I340" s="218" t="s">
        <v>69</v>
      </c>
      <c r="J340" s="394">
        <v>26</v>
      </c>
      <c r="K340" s="1146">
        <v>3400</v>
      </c>
      <c r="L340" s="394" t="s">
        <v>53</v>
      </c>
      <c r="M340" s="331">
        <v>50000</v>
      </c>
      <c r="N340" s="375">
        <v>5</v>
      </c>
      <c r="O340" s="394"/>
      <c r="P340" s="659">
        <v>2900</v>
      </c>
      <c r="Q340" s="518"/>
      <c r="R340" s="1946" t="s">
        <v>785</v>
      </c>
      <c r="S340" s="394" t="s">
        <v>55</v>
      </c>
      <c r="T340" s="394" t="s">
        <v>3144</v>
      </c>
      <c r="U340" s="394"/>
      <c r="V340" s="394" t="s">
        <v>131</v>
      </c>
      <c r="W340" s="312" t="s">
        <v>210</v>
      </c>
      <c r="X340" s="312">
        <v>130</v>
      </c>
      <c r="Y340" s="332">
        <v>80</v>
      </c>
      <c r="Z340" s="332">
        <v>1515</v>
      </c>
      <c r="AA340" s="332">
        <v>76</v>
      </c>
      <c r="AB340" s="394" t="s">
        <v>143</v>
      </c>
      <c r="AC340" s="353" t="s">
        <v>3227</v>
      </c>
      <c r="AD340" s="332"/>
      <c r="AE340" s="2609">
        <v>14.5</v>
      </c>
      <c r="AF340" s="332">
        <v>1</v>
      </c>
      <c r="AG340" s="1947" t="s">
        <v>122</v>
      </c>
      <c r="AK340" s="981"/>
    </row>
    <row r="341" spans="2:37">
      <c r="B341" s="823"/>
      <c r="C341" s="569" t="s">
        <v>2870</v>
      </c>
      <c r="D341" s="569" t="s">
        <v>2274</v>
      </c>
      <c r="E341" s="1578" t="s">
        <v>2873</v>
      </c>
      <c r="F341" s="2884">
        <v>910505100072</v>
      </c>
      <c r="G341" s="63">
        <v>8718696883105</v>
      </c>
      <c r="H341" s="206" t="s">
        <v>798</v>
      </c>
      <c r="I341" s="218" t="s">
        <v>69</v>
      </c>
      <c r="J341" s="347">
        <v>45</v>
      </c>
      <c r="K341" s="1146">
        <v>6000</v>
      </c>
      <c r="L341" s="394" t="s">
        <v>53</v>
      </c>
      <c r="M341" s="314">
        <v>50000</v>
      </c>
      <c r="N341" s="375">
        <v>5</v>
      </c>
      <c r="O341" s="394"/>
      <c r="P341" s="659">
        <v>3050</v>
      </c>
      <c r="Q341" s="518"/>
      <c r="R341" s="1946" t="s">
        <v>785</v>
      </c>
      <c r="S341" s="394" t="s">
        <v>55</v>
      </c>
      <c r="T341" s="394" t="s">
        <v>3145</v>
      </c>
      <c r="U341" s="394"/>
      <c r="V341" s="394" t="s">
        <v>131</v>
      </c>
      <c r="W341" s="312" t="s">
        <v>210</v>
      </c>
      <c r="X341" s="312">
        <v>133</v>
      </c>
      <c r="Y341" s="332">
        <v>80</v>
      </c>
      <c r="Z341" s="332">
        <v>1515</v>
      </c>
      <c r="AA341" s="332">
        <v>76</v>
      </c>
      <c r="AB341" s="394" t="s">
        <v>143</v>
      </c>
      <c r="AC341" s="353" t="s">
        <v>3227</v>
      </c>
      <c r="AD341" s="332"/>
      <c r="AE341" s="2609">
        <v>14.5</v>
      </c>
      <c r="AF341" s="332">
        <v>1</v>
      </c>
      <c r="AG341" s="1947" t="s">
        <v>122</v>
      </c>
      <c r="AK341" s="981"/>
    </row>
    <row r="342" spans="2:37">
      <c r="B342" s="823"/>
      <c r="C342" s="569" t="s">
        <v>2870</v>
      </c>
      <c r="D342" s="569" t="s">
        <v>2274</v>
      </c>
      <c r="E342" s="1578" t="s">
        <v>2873</v>
      </c>
      <c r="F342" s="2884">
        <v>910505100079</v>
      </c>
      <c r="G342" s="63">
        <v>8718699409296</v>
      </c>
      <c r="H342" s="206" t="s">
        <v>799</v>
      </c>
      <c r="I342" s="218" t="s">
        <v>69</v>
      </c>
      <c r="J342" s="394">
        <v>61</v>
      </c>
      <c r="K342" s="1146">
        <v>8000</v>
      </c>
      <c r="L342" s="394" t="s">
        <v>53</v>
      </c>
      <c r="M342" s="314">
        <v>50000</v>
      </c>
      <c r="N342" s="375">
        <v>5</v>
      </c>
      <c r="O342" s="394"/>
      <c r="P342" s="659">
        <v>3200</v>
      </c>
      <c r="Q342" s="518"/>
      <c r="R342" s="1946" t="s">
        <v>785</v>
      </c>
      <c r="S342" s="394" t="s">
        <v>55</v>
      </c>
      <c r="T342" s="394" t="s">
        <v>3146</v>
      </c>
      <c r="U342" s="394"/>
      <c r="V342" s="394" t="s">
        <v>131</v>
      </c>
      <c r="W342" s="312" t="s">
        <v>210</v>
      </c>
      <c r="X342" s="312">
        <v>131</v>
      </c>
      <c r="Y342" s="332">
        <v>80</v>
      </c>
      <c r="Z342" s="332">
        <v>1515</v>
      </c>
      <c r="AA342" s="332">
        <v>76</v>
      </c>
      <c r="AB342" s="394" t="s">
        <v>143</v>
      </c>
      <c r="AC342" s="353" t="s">
        <v>3227</v>
      </c>
      <c r="AD342" s="332"/>
      <c r="AE342" s="2609">
        <v>14.5</v>
      </c>
      <c r="AF342" s="332">
        <v>1</v>
      </c>
      <c r="AG342" s="1947" t="s">
        <v>122</v>
      </c>
      <c r="AK342" s="981"/>
    </row>
    <row r="343" spans="2:37">
      <c r="B343" s="823"/>
      <c r="C343" s="569" t="s">
        <v>2870</v>
      </c>
      <c r="D343" s="569" t="s">
        <v>2274</v>
      </c>
      <c r="E343" s="1578" t="s">
        <v>2873</v>
      </c>
      <c r="F343" s="2886">
        <v>911401816387</v>
      </c>
      <c r="G343" s="75">
        <v>8720169754355</v>
      </c>
      <c r="H343" s="1003" t="s">
        <v>72</v>
      </c>
      <c r="I343" s="218" t="s">
        <v>69</v>
      </c>
      <c r="J343" s="394">
        <v>62</v>
      </c>
      <c r="K343" s="1146">
        <v>10000</v>
      </c>
      <c r="L343" s="394" t="s">
        <v>53</v>
      </c>
      <c r="M343" s="2538">
        <v>50000</v>
      </c>
      <c r="N343" s="417">
        <v>5</v>
      </c>
      <c r="O343" s="394"/>
      <c r="P343" s="659">
        <v>3400</v>
      </c>
      <c r="Q343" s="518"/>
      <c r="R343" s="1946" t="s">
        <v>54</v>
      </c>
      <c r="S343" s="394" t="s">
        <v>55</v>
      </c>
      <c r="T343" s="394" t="s">
        <v>3149</v>
      </c>
      <c r="U343" s="394"/>
      <c r="V343" s="394" t="s">
        <v>131</v>
      </c>
      <c r="W343" s="312" t="s">
        <v>210</v>
      </c>
      <c r="X343" s="312">
        <v>161</v>
      </c>
      <c r="Y343" s="332">
        <v>80</v>
      </c>
      <c r="Z343" s="332">
        <v>1515</v>
      </c>
      <c r="AA343" s="332">
        <v>76</v>
      </c>
      <c r="AB343" s="394" t="s">
        <v>143</v>
      </c>
      <c r="AC343" s="534" t="s">
        <v>3227</v>
      </c>
      <c r="AD343" s="332"/>
      <c r="AE343" s="2637">
        <v>14.5</v>
      </c>
      <c r="AF343" s="332">
        <v>1</v>
      </c>
      <c r="AG343" s="1947" t="s">
        <v>122</v>
      </c>
      <c r="AK343" s="981"/>
    </row>
    <row r="344" spans="2:37">
      <c r="B344" s="823"/>
      <c r="C344" s="855" t="s">
        <v>2870</v>
      </c>
      <c r="D344" s="855" t="s">
        <v>2274</v>
      </c>
      <c r="E344" s="1599" t="s">
        <v>2873</v>
      </c>
      <c r="F344" s="2885">
        <v>911401816487</v>
      </c>
      <c r="G344" s="49">
        <v>8720169754362</v>
      </c>
      <c r="H344" s="208" t="s">
        <v>73</v>
      </c>
      <c r="I344" s="221" t="s">
        <v>69</v>
      </c>
      <c r="J344" s="440">
        <v>75</v>
      </c>
      <c r="K344" s="1144">
        <v>12000</v>
      </c>
      <c r="L344" s="440" t="s">
        <v>53</v>
      </c>
      <c r="M344" s="454">
        <v>50000</v>
      </c>
      <c r="N344" s="468">
        <v>5</v>
      </c>
      <c r="O344" s="440"/>
      <c r="P344" s="657">
        <v>3600</v>
      </c>
      <c r="Q344" s="518"/>
      <c r="R344" s="1952" t="s">
        <v>54</v>
      </c>
      <c r="S344" s="440" t="s">
        <v>55</v>
      </c>
      <c r="T344" s="440" t="s">
        <v>3149</v>
      </c>
      <c r="U344" s="440"/>
      <c r="V344" s="440" t="s">
        <v>131</v>
      </c>
      <c r="W344" s="2453" t="s">
        <v>210</v>
      </c>
      <c r="X344" s="2453">
        <v>160</v>
      </c>
      <c r="Y344" s="463">
        <v>80</v>
      </c>
      <c r="Z344" s="463">
        <v>1515</v>
      </c>
      <c r="AA344" s="463">
        <v>76</v>
      </c>
      <c r="AB344" s="440" t="s">
        <v>143</v>
      </c>
      <c r="AC344" s="483" t="s">
        <v>3227</v>
      </c>
      <c r="AD344" s="463"/>
      <c r="AE344" s="2613">
        <v>14.5</v>
      </c>
      <c r="AF344" s="463">
        <v>1</v>
      </c>
      <c r="AG344" s="1953" t="s">
        <v>122</v>
      </c>
      <c r="AK344" s="981"/>
    </row>
    <row r="345" spans="2:37">
      <c r="B345" s="823"/>
      <c r="C345" s="853" t="s">
        <v>2870</v>
      </c>
      <c r="D345" s="853" t="s">
        <v>2274</v>
      </c>
      <c r="E345" s="1606"/>
      <c r="F345" s="946">
        <v>911401816587</v>
      </c>
      <c r="G345" s="242">
        <v>8720169755154</v>
      </c>
      <c r="H345" s="242" t="s">
        <v>2592</v>
      </c>
      <c r="I345" s="246" t="s">
        <v>3389</v>
      </c>
      <c r="J345" s="394"/>
      <c r="K345" s="1146"/>
      <c r="L345" s="394"/>
      <c r="M345" s="2538"/>
      <c r="N345" s="417">
        <v>2</v>
      </c>
      <c r="O345" s="394"/>
      <c r="P345" s="659">
        <v>910</v>
      </c>
      <c r="Q345" s="518"/>
      <c r="R345" s="1946"/>
      <c r="S345" s="394"/>
      <c r="T345" s="394"/>
      <c r="U345" s="394"/>
      <c r="V345" s="394"/>
      <c r="W345" s="312">
        <v>450</v>
      </c>
      <c r="X345" s="312"/>
      <c r="Y345" s="332">
        <v>30</v>
      </c>
      <c r="Z345" s="332">
        <v>550</v>
      </c>
      <c r="AA345" s="332">
        <v>18</v>
      </c>
      <c r="AB345" s="394"/>
      <c r="AC345" s="534"/>
      <c r="AD345" s="332"/>
      <c r="AE345" s="2637">
        <v>5</v>
      </c>
      <c r="AF345" s="332">
        <v>1</v>
      </c>
      <c r="AG345" s="1947" t="s">
        <v>122</v>
      </c>
      <c r="AK345" s="981"/>
    </row>
    <row r="346" spans="2:37">
      <c r="B346" s="823"/>
      <c r="C346" s="569" t="s">
        <v>2870</v>
      </c>
      <c r="D346" s="569" t="s">
        <v>2274</v>
      </c>
      <c r="E346" s="1578"/>
      <c r="F346" s="946">
        <v>911401816687</v>
      </c>
      <c r="G346" s="242">
        <v>8720169755161</v>
      </c>
      <c r="H346" s="242" t="s">
        <v>2593</v>
      </c>
      <c r="I346" s="246" t="s">
        <v>3390</v>
      </c>
      <c r="J346" s="394"/>
      <c r="K346" s="1146"/>
      <c r="L346" s="394"/>
      <c r="M346" s="2538"/>
      <c r="N346" s="417">
        <v>2</v>
      </c>
      <c r="O346" s="394"/>
      <c r="P346" s="659">
        <v>1310</v>
      </c>
      <c r="Q346" s="518"/>
      <c r="R346" s="1946"/>
      <c r="S346" s="394"/>
      <c r="T346" s="394"/>
      <c r="U346" s="394"/>
      <c r="V346" s="394"/>
      <c r="W346" s="312">
        <v>450</v>
      </c>
      <c r="X346" s="312"/>
      <c r="Y346" s="332">
        <v>50</v>
      </c>
      <c r="Z346" s="332">
        <v>550</v>
      </c>
      <c r="AA346" s="332">
        <v>18</v>
      </c>
      <c r="AB346" s="394"/>
      <c r="AC346" s="534"/>
      <c r="AD346" s="332"/>
      <c r="AE346" s="2637">
        <v>5</v>
      </c>
      <c r="AF346" s="332">
        <v>1</v>
      </c>
      <c r="AG346" s="1947" t="s">
        <v>122</v>
      </c>
      <c r="AK346" s="981"/>
    </row>
    <row r="347" spans="2:37">
      <c r="B347" s="823"/>
      <c r="C347" s="569" t="s">
        <v>2870</v>
      </c>
      <c r="D347" s="569" t="s">
        <v>2274</v>
      </c>
      <c r="E347" s="1578"/>
      <c r="F347" s="946">
        <v>911401816787</v>
      </c>
      <c r="G347" s="242">
        <v>8720169755178</v>
      </c>
      <c r="H347" s="242" t="s">
        <v>2594</v>
      </c>
      <c r="I347" s="246" t="s">
        <v>3391</v>
      </c>
      <c r="J347" s="394"/>
      <c r="K347" s="1146"/>
      <c r="L347" s="394"/>
      <c r="M347" s="2538"/>
      <c r="N347" s="417">
        <v>2</v>
      </c>
      <c r="O347" s="394"/>
      <c r="P347" s="659">
        <v>1420</v>
      </c>
      <c r="Q347" s="518"/>
      <c r="R347" s="1946"/>
      <c r="S347" s="394"/>
      <c r="T347" s="394"/>
      <c r="U347" s="394"/>
      <c r="V347" s="394"/>
      <c r="W347" s="312">
        <v>450</v>
      </c>
      <c r="X347" s="312"/>
      <c r="Y347" s="332">
        <v>30</v>
      </c>
      <c r="Z347" s="332">
        <v>1035</v>
      </c>
      <c r="AA347" s="332">
        <v>18</v>
      </c>
      <c r="AB347" s="394"/>
      <c r="AC347" s="534"/>
      <c r="AD347" s="332"/>
      <c r="AE347" s="2637">
        <v>5</v>
      </c>
      <c r="AF347" s="332">
        <v>1</v>
      </c>
      <c r="AG347" s="1947" t="s">
        <v>122</v>
      </c>
      <c r="AK347" s="981"/>
    </row>
    <row r="348" spans="2:37">
      <c r="B348" s="823"/>
      <c r="C348" s="569" t="s">
        <v>2870</v>
      </c>
      <c r="D348" s="569" t="s">
        <v>2274</v>
      </c>
      <c r="E348" s="1578"/>
      <c r="F348" s="946">
        <v>911401816887</v>
      </c>
      <c r="G348" s="242">
        <v>8720169755185</v>
      </c>
      <c r="H348" s="242" t="s">
        <v>2595</v>
      </c>
      <c r="I348" s="246" t="s">
        <v>3392</v>
      </c>
      <c r="J348" s="394"/>
      <c r="K348" s="1146"/>
      <c r="L348" s="394"/>
      <c r="M348" s="2538"/>
      <c r="N348" s="417">
        <v>2</v>
      </c>
      <c r="O348" s="394"/>
      <c r="P348" s="659">
        <v>2100</v>
      </c>
      <c r="Q348" s="518"/>
      <c r="R348" s="1946"/>
      <c r="S348" s="394"/>
      <c r="T348" s="394"/>
      <c r="U348" s="394"/>
      <c r="V348" s="394"/>
      <c r="W348" s="312">
        <v>450</v>
      </c>
      <c r="X348" s="312"/>
      <c r="Y348" s="332">
        <v>50</v>
      </c>
      <c r="Z348" s="332">
        <v>1035</v>
      </c>
      <c r="AA348" s="332">
        <v>18</v>
      </c>
      <c r="AB348" s="394"/>
      <c r="AC348" s="534"/>
      <c r="AD348" s="332"/>
      <c r="AE348" s="2637">
        <v>5</v>
      </c>
      <c r="AF348" s="332">
        <v>1</v>
      </c>
      <c r="AG348" s="1947" t="s">
        <v>122</v>
      </c>
      <c r="AK348" s="981"/>
    </row>
    <row r="349" spans="2:37">
      <c r="B349" s="823"/>
      <c r="C349" s="569" t="s">
        <v>2870</v>
      </c>
      <c r="D349" s="569" t="s">
        <v>2274</v>
      </c>
      <c r="E349" s="1578"/>
      <c r="F349" s="946">
        <v>911401816987</v>
      </c>
      <c r="G349" s="242">
        <v>8720169755192</v>
      </c>
      <c r="H349" s="242" t="s">
        <v>2596</v>
      </c>
      <c r="I349" s="246" t="s">
        <v>3393</v>
      </c>
      <c r="J349" s="394"/>
      <c r="K349" s="1146"/>
      <c r="L349" s="394"/>
      <c r="M349" s="2538"/>
      <c r="N349" s="417">
        <v>2</v>
      </c>
      <c r="O349" s="394"/>
      <c r="P349" s="659">
        <v>1700</v>
      </c>
      <c r="Q349" s="518"/>
      <c r="R349" s="1946"/>
      <c r="S349" s="394"/>
      <c r="T349" s="394"/>
      <c r="U349" s="394"/>
      <c r="V349" s="394"/>
      <c r="W349" s="312">
        <v>450</v>
      </c>
      <c r="X349" s="312"/>
      <c r="Y349" s="332">
        <v>30</v>
      </c>
      <c r="Z349" s="332">
        <v>1325</v>
      </c>
      <c r="AA349" s="332">
        <v>18</v>
      </c>
      <c r="AB349" s="394"/>
      <c r="AC349" s="534"/>
      <c r="AD349" s="332"/>
      <c r="AE349" s="2637">
        <v>5</v>
      </c>
      <c r="AF349" s="332">
        <v>1</v>
      </c>
      <c r="AG349" s="1947" t="s">
        <v>122</v>
      </c>
      <c r="AK349" s="981"/>
    </row>
    <row r="350" spans="2:37">
      <c r="B350" s="824"/>
      <c r="C350" s="855" t="s">
        <v>2870</v>
      </c>
      <c r="D350" s="855" t="s">
        <v>2274</v>
      </c>
      <c r="E350" s="1599"/>
      <c r="F350" s="948">
        <v>911401817087</v>
      </c>
      <c r="G350" s="230">
        <v>8720169755208</v>
      </c>
      <c r="H350" s="230" t="s">
        <v>2597</v>
      </c>
      <c r="I350" s="208" t="s">
        <v>3394</v>
      </c>
      <c r="J350" s="453"/>
      <c r="K350" s="1144"/>
      <c r="L350" s="453"/>
      <c r="M350" s="454"/>
      <c r="N350" s="468">
        <v>2</v>
      </c>
      <c r="O350" s="453"/>
      <c r="P350" s="657">
        <v>2610</v>
      </c>
      <c r="Q350" s="518"/>
      <c r="R350" s="1955"/>
      <c r="S350" s="453"/>
      <c r="T350" s="453"/>
      <c r="U350" s="453"/>
      <c r="V350" s="453"/>
      <c r="W350" s="2455">
        <v>450</v>
      </c>
      <c r="X350" s="2455"/>
      <c r="Y350" s="769">
        <v>50</v>
      </c>
      <c r="Z350" s="769">
        <v>1325</v>
      </c>
      <c r="AA350" s="769">
        <v>18</v>
      </c>
      <c r="AB350" s="453"/>
      <c r="AC350" s="483"/>
      <c r="AD350" s="769"/>
      <c r="AE350" s="2613">
        <v>5</v>
      </c>
      <c r="AF350" s="769">
        <v>1</v>
      </c>
      <c r="AG350" s="1956" t="s">
        <v>122</v>
      </c>
      <c r="AK350" s="981"/>
    </row>
    <row r="351" spans="2:37">
      <c r="B351" s="647" t="s">
        <v>800</v>
      </c>
      <c r="C351" s="1576" t="s">
        <v>2870</v>
      </c>
      <c r="D351" s="1576" t="s">
        <v>2274</v>
      </c>
      <c r="E351" s="1577" t="s">
        <v>2873</v>
      </c>
      <c r="F351" s="2887">
        <v>911401828084</v>
      </c>
      <c r="G351" s="95">
        <v>8719514947375</v>
      </c>
      <c r="H351" s="242" t="s">
        <v>801</v>
      </c>
      <c r="I351" s="2556" t="s">
        <v>802</v>
      </c>
      <c r="J351" s="394">
        <v>39</v>
      </c>
      <c r="K351" s="1613">
        <v>5000</v>
      </c>
      <c r="L351" s="359" t="s">
        <v>53</v>
      </c>
      <c r="M351" s="1643">
        <v>50000</v>
      </c>
      <c r="N351" s="1643">
        <v>5</v>
      </c>
      <c r="O351" s="359"/>
      <c r="P351" s="658">
        <v>2350</v>
      </c>
      <c r="Q351" s="518"/>
      <c r="R351" s="1946" t="s">
        <v>62</v>
      </c>
      <c r="S351" s="394" t="s">
        <v>803</v>
      </c>
      <c r="T351" s="394" t="s">
        <v>3134</v>
      </c>
      <c r="U351" s="394"/>
      <c r="V351" s="394" t="s">
        <v>131</v>
      </c>
      <c r="W351" s="312" t="s">
        <v>210</v>
      </c>
      <c r="X351" s="312">
        <v>128</v>
      </c>
      <c r="Y351" s="332">
        <v>82.5</v>
      </c>
      <c r="Z351" s="332">
        <v>1315</v>
      </c>
      <c r="AA351" s="332">
        <v>82.5</v>
      </c>
      <c r="AB351" s="394" t="s">
        <v>122</v>
      </c>
      <c r="AC351" s="312" t="s">
        <v>3227</v>
      </c>
      <c r="AD351" s="332"/>
      <c r="AE351" s="461">
        <v>14.5</v>
      </c>
      <c r="AF351" s="332">
        <v>1</v>
      </c>
      <c r="AG351" s="1947" t="s">
        <v>122</v>
      </c>
      <c r="AK351" s="981"/>
    </row>
    <row r="352" spans="2:37">
      <c r="B352" s="130"/>
      <c r="C352" s="569" t="s">
        <v>2870</v>
      </c>
      <c r="D352" s="569" t="s">
        <v>2274</v>
      </c>
      <c r="E352" s="1578" t="s">
        <v>2873</v>
      </c>
      <c r="F352" s="2884">
        <v>911401828184</v>
      </c>
      <c r="G352" s="218">
        <v>8719514947382</v>
      </c>
      <c r="H352" s="242" t="s">
        <v>804</v>
      </c>
      <c r="I352" s="2556" t="s">
        <v>802</v>
      </c>
      <c r="J352" s="394">
        <v>54</v>
      </c>
      <c r="K352" s="1146">
        <v>7000</v>
      </c>
      <c r="L352" s="394" t="s">
        <v>53</v>
      </c>
      <c r="M352" s="331">
        <v>50000</v>
      </c>
      <c r="N352" s="331">
        <v>5</v>
      </c>
      <c r="O352" s="394"/>
      <c r="P352" s="659">
        <v>2800</v>
      </c>
      <c r="Q352" s="518"/>
      <c r="R352" s="1946" t="s">
        <v>62</v>
      </c>
      <c r="S352" s="394" t="s">
        <v>803</v>
      </c>
      <c r="T352" s="394" t="s">
        <v>3145</v>
      </c>
      <c r="U352" s="394"/>
      <c r="V352" s="394" t="s">
        <v>131</v>
      </c>
      <c r="W352" s="312" t="s">
        <v>210</v>
      </c>
      <c r="X352" s="312">
        <v>129</v>
      </c>
      <c r="Y352" s="332">
        <v>82.5</v>
      </c>
      <c r="Z352" s="332">
        <v>1615</v>
      </c>
      <c r="AA352" s="332">
        <v>82.5</v>
      </c>
      <c r="AB352" s="394" t="s">
        <v>122</v>
      </c>
      <c r="AC352" s="312" t="s">
        <v>3227</v>
      </c>
      <c r="AD352" s="332"/>
      <c r="AE352" s="461">
        <v>14.5</v>
      </c>
      <c r="AF352" s="332">
        <v>1</v>
      </c>
      <c r="AG352" s="1947" t="s">
        <v>122</v>
      </c>
      <c r="AK352" s="981"/>
    </row>
    <row r="353" spans="2:37">
      <c r="B353" s="130"/>
      <c r="C353" s="569" t="s">
        <v>2870</v>
      </c>
      <c r="D353" s="569" t="s">
        <v>2274</v>
      </c>
      <c r="E353" s="1578" t="s">
        <v>2873</v>
      </c>
      <c r="F353" s="2884">
        <v>911401827884</v>
      </c>
      <c r="G353" s="218">
        <v>8719514947351</v>
      </c>
      <c r="H353" s="242" t="s">
        <v>805</v>
      </c>
      <c r="I353" s="2556" t="s">
        <v>2401</v>
      </c>
      <c r="J353" s="394">
        <v>39</v>
      </c>
      <c r="K353" s="1146">
        <v>5000</v>
      </c>
      <c r="L353" s="394" t="s">
        <v>53</v>
      </c>
      <c r="M353" s="331">
        <v>50000</v>
      </c>
      <c r="N353" s="331">
        <v>5</v>
      </c>
      <c r="O353" s="394"/>
      <c r="P353" s="659">
        <v>2450</v>
      </c>
      <c r="Q353" s="518"/>
      <c r="R353" s="1946" t="s">
        <v>62</v>
      </c>
      <c r="S353" s="394" t="s">
        <v>3182</v>
      </c>
      <c r="T353" s="394" t="s">
        <v>3134</v>
      </c>
      <c r="U353" s="394"/>
      <c r="V353" s="394" t="s">
        <v>131</v>
      </c>
      <c r="W353" s="312" t="s">
        <v>210</v>
      </c>
      <c r="X353" s="312">
        <v>128</v>
      </c>
      <c r="Y353" s="332">
        <v>69</v>
      </c>
      <c r="Z353" s="332">
        <v>1340</v>
      </c>
      <c r="AA353" s="332">
        <v>69</v>
      </c>
      <c r="AB353" s="394" t="s">
        <v>122</v>
      </c>
      <c r="AC353" s="312" t="s">
        <v>3227</v>
      </c>
      <c r="AD353" s="332"/>
      <c r="AE353" s="461">
        <v>14.5</v>
      </c>
      <c r="AF353" s="332">
        <v>1</v>
      </c>
      <c r="AG353" s="1947" t="s">
        <v>122</v>
      </c>
      <c r="AK353" s="981"/>
    </row>
    <row r="354" spans="2:37">
      <c r="B354" s="130"/>
      <c r="C354" s="569" t="s">
        <v>2870</v>
      </c>
      <c r="D354" s="569" t="s">
        <v>2274</v>
      </c>
      <c r="E354" s="1578" t="s">
        <v>2873</v>
      </c>
      <c r="F354" s="2884">
        <v>911401860284</v>
      </c>
      <c r="G354" s="218">
        <v>8719514953857</v>
      </c>
      <c r="H354" s="242" t="s">
        <v>806</v>
      </c>
      <c r="I354" s="2556" t="s">
        <v>2401</v>
      </c>
      <c r="J354" s="394">
        <v>28</v>
      </c>
      <c r="K354" s="1146">
        <v>3900</v>
      </c>
      <c r="L354" s="1012" t="s">
        <v>53</v>
      </c>
      <c r="M354" s="3267">
        <v>50000</v>
      </c>
      <c r="N354" s="331">
        <v>5</v>
      </c>
      <c r="O354" s="1012"/>
      <c r="P354" s="659">
        <v>2450</v>
      </c>
      <c r="Q354" s="518"/>
      <c r="R354" s="1957" t="s">
        <v>62</v>
      </c>
      <c r="S354" s="1012" t="s">
        <v>3182</v>
      </c>
      <c r="T354" s="1012" t="s">
        <v>3144</v>
      </c>
      <c r="U354" s="1012"/>
      <c r="V354" s="1012" t="s">
        <v>131</v>
      </c>
      <c r="W354" s="2456" t="s">
        <v>210</v>
      </c>
      <c r="X354" s="2456">
        <v>139</v>
      </c>
      <c r="Y354" s="2328">
        <v>69</v>
      </c>
      <c r="Z354" s="2328">
        <v>1640</v>
      </c>
      <c r="AA354" s="2328">
        <v>69</v>
      </c>
      <c r="AB354" s="1012" t="s">
        <v>122</v>
      </c>
      <c r="AC354" s="312" t="s">
        <v>3227</v>
      </c>
      <c r="AD354" s="2328"/>
      <c r="AE354" s="461">
        <v>14.5</v>
      </c>
      <c r="AF354" s="2328">
        <v>1</v>
      </c>
      <c r="AG354" s="1958" t="s">
        <v>122</v>
      </c>
      <c r="AK354" s="981"/>
    </row>
    <row r="355" spans="2:37">
      <c r="B355" s="130"/>
      <c r="C355" s="855" t="s">
        <v>2870</v>
      </c>
      <c r="D355" s="855" t="s">
        <v>2274</v>
      </c>
      <c r="E355" s="1599" t="s">
        <v>2873</v>
      </c>
      <c r="F355" s="2886">
        <v>911401827984</v>
      </c>
      <c r="G355" s="75">
        <v>8719514947368</v>
      </c>
      <c r="H355" s="736" t="s">
        <v>807</v>
      </c>
      <c r="I355" s="2557" t="s">
        <v>2401</v>
      </c>
      <c r="J355" s="1121">
        <v>54</v>
      </c>
      <c r="K355" s="2537">
        <v>7000</v>
      </c>
      <c r="L355" s="1121" t="s">
        <v>53</v>
      </c>
      <c r="M355" s="2538">
        <v>50000</v>
      </c>
      <c r="N355" s="2538">
        <v>5</v>
      </c>
      <c r="O355" s="1121"/>
      <c r="P355" s="988">
        <v>2900</v>
      </c>
      <c r="Q355" s="518"/>
      <c r="R355" s="1969" t="s">
        <v>62</v>
      </c>
      <c r="S355" s="1121" t="s">
        <v>3182</v>
      </c>
      <c r="T355" s="1121" t="s">
        <v>3145</v>
      </c>
      <c r="U355" s="1121"/>
      <c r="V355" s="1121" t="s">
        <v>131</v>
      </c>
      <c r="W355" s="2457" t="s">
        <v>210</v>
      </c>
      <c r="X355" s="2457">
        <v>129</v>
      </c>
      <c r="Y355" s="2329">
        <v>69</v>
      </c>
      <c r="Z355" s="2329">
        <v>1640</v>
      </c>
      <c r="AA355" s="2329">
        <v>69</v>
      </c>
      <c r="AB355" s="1121" t="s">
        <v>122</v>
      </c>
      <c r="AC355" s="2457" t="s">
        <v>3227</v>
      </c>
      <c r="AD355" s="2329"/>
      <c r="AE355" s="2638">
        <v>14.5</v>
      </c>
      <c r="AF355" s="2329">
        <v>1</v>
      </c>
      <c r="AG355" s="1970" t="s">
        <v>122</v>
      </c>
      <c r="AK355" s="981"/>
    </row>
    <row r="356" spans="2:37">
      <c r="B356" s="130"/>
      <c r="C356" s="853" t="s">
        <v>2870</v>
      </c>
      <c r="D356" s="853" t="s">
        <v>2274</v>
      </c>
      <c r="E356" s="1606"/>
      <c r="F356" s="2887">
        <v>911401867784</v>
      </c>
      <c r="G356" s="1104">
        <v>8719514956100</v>
      </c>
      <c r="H356" s="2539" t="s">
        <v>808</v>
      </c>
      <c r="I356" s="1104" t="s">
        <v>809</v>
      </c>
      <c r="J356" s="359"/>
      <c r="K356" s="1613"/>
      <c r="L356" s="359"/>
      <c r="M356" s="1643"/>
      <c r="N356" s="1643">
        <v>5</v>
      </c>
      <c r="O356" s="359"/>
      <c r="P356" s="2540">
        <v>220</v>
      </c>
      <c r="Q356" s="518"/>
      <c r="R356" s="1971"/>
      <c r="S356" s="359"/>
      <c r="T356" s="359"/>
      <c r="U356" s="359"/>
      <c r="V356" s="359"/>
      <c r="W356" s="2458"/>
      <c r="X356" s="2458"/>
      <c r="Y356" s="338"/>
      <c r="Z356" s="338"/>
      <c r="AA356" s="338"/>
      <c r="AB356" s="359"/>
      <c r="AC356" s="2458"/>
      <c r="AD356" s="338"/>
      <c r="AE356" s="2639">
        <v>0</v>
      </c>
      <c r="AF356" s="338">
        <v>1</v>
      </c>
      <c r="AG356" s="1972" t="s">
        <v>122</v>
      </c>
      <c r="AK356" s="981"/>
    </row>
    <row r="357" spans="2:37">
      <c r="B357" s="2800"/>
      <c r="C357" s="855" t="s">
        <v>2870</v>
      </c>
      <c r="D357" s="855" t="s">
        <v>2274</v>
      </c>
      <c r="E357" s="1599"/>
      <c r="F357" s="2885">
        <v>911401867884</v>
      </c>
      <c r="G357" s="49">
        <v>8719514956117</v>
      </c>
      <c r="H357" s="737" t="s">
        <v>810</v>
      </c>
      <c r="I357" s="221" t="s">
        <v>811</v>
      </c>
      <c r="J357" s="440"/>
      <c r="K357" s="1144"/>
      <c r="L357" s="440"/>
      <c r="M357" s="454"/>
      <c r="N357" s="454">
        <v>5</v>
      </c>
      <c r="O357" s="440"/>
      <c r="P357" s="2397">
        <v>385</v>
      </c>
      <c r="Q357" s="518"/>
      <c r="R357" s="1952"/>
      <c r="S357" s="440"/>
      <c r="T357" s="440"/>
      <c r="U357" s="440"/>
      <c r="V357" s="440"/>
      <c r="W357" s="2453"/>
      <c r="X357" s="2453"/>
      <c r="Y357" s="463"/>
      <c r="Z357" s="463"/>
      <c r="AA357" s="463"/>
      <c r="AB357" s="440"/>
      <c r="AC357" s="2453"/>
      <c r="AD357" s="463"/>
      <c r="AE357" s="2640">
        <v>0</v>
      </c>
      <c r="AF357" s="463">
        <v>1</v>
      </c>
      <c r="AG357" s="1953" t="s">
        <v>122</v>
      </c>
      <c r="AK357" s="981"/>
    </row>
    <row r="358" spans="2:37">
      <c r="B358" s="1411" t="s">
        <v>812</v>
      </c>
      <c r="C358" s="853" t="s">
        <v>2870</v>
      </c>
      <c r="D358" s="853" t="s">
        <v>2274</v>
      </c>
      <c r="E358" s="1606" t="s">
        <v>2873</v>
      </c>
      <c r="F358" s="2883">
        <v>911401812187</v>
      </c>
      <c r="G358" s="70">
        <v>8720169753242</v>
      </c>
      <c r="H358" s="246" t="s">
        <v>99</v>
      </c>
      <c r="I358" s="745" t="s">
        <v>100</v>
      </c>
      <c r="J358" s="394"/>
      <c r="K358" s="1146"/>
      <c r="L358" s="394"/>
      <c r="M358" s="331"/>
      <c r="N358" s="418">
        <v>5</v>
      </c>
      <c r="O358" s="394"/>
      <c r="P358" s="2398">
        <v>295</v>
      </c>
      <c r="Q358" s="518"/>
      <c r="R358" s="1946"/>
      <c r="S358" s="394" t="s">
        <v>55</v>
      </c>
      <c r="T358" s="394"/>
      <c r="U358" s="394"/>
      <c r="V358" s="394"/>
      <c r="W358" s="312" t="s">
        <v>210</v>
      </c>
      <c r="X358" s="312"/>
      <c r="Y358" s="332">
        <v>69</v>
      </c>
      <c r="Z358" s="332">
        <v>670</v>
      </c>
      <c r="AA358" s="332">
        <v>70</v>
      </c>
      <c r="AB358" s="394"/>
      <c r="AC358" s="362"/>
      <c r="AD358" s="332"/>
      <c r="AE358" s="2612">
        <v>1</v>
      </c>
      <c r="AF358" s="332">
        <v>1</v>
      </c>
      <c r="AG358" s="1947" t="s">
        <v>122</v>
      </c>
      <c r="AK358" s="981"/>
    </row>
    <row r="359" spans="2:37">
      <c r="B359" s="140"/>
      <c r="C359" s="569" t="s">
        <v>2870</v>
      </c>
      <c r="D359" s="569" t="s">
        <v>2274</v>
      </c>
      <c r="E359" s="1578" t="s">
        <v>2873</v>
      </c>
      <c r="F359" s="2883">
        <v>911401812287</v>
      </c>
      <c r="G359" s="70">
        <v>8720169753259</v>
      </c>
      <c r="H359" s="246" t="s">
        <v>101</v>
      </c>
      <c r="I359" s="218" t="s">
        <v>102</v>
      </c>
      <c r="J359" s="394"/>
      <c r="K359" s="1146"/>
      <c r="L359" s="394"/>
      <c r="M359" s="331"/>
      <c r="N359" s="418">
        <v>5</v>
      </c>
      <c r="O359" s="394"/>
      <c r="P359" s="2398">
        <v>340</v>
      </c>
      <c r="Q359" s="518"/>
      <c r="R359" s="1946"/>
      <c r="S359" s="394" t="s">
        <v>55</v>
      </c>
      <c r="T359" s="394"/>
      <c r="U359" s="394"/>
      <c r="V359" s="394"/>
      <c r="W359" s="312" t="s">
        <v>210</v>
      </c>
      <c r="X359" s="312"/>
      <c r="Y359" s="332">
        <v>93</v>
      </c>
      <c r="Z359" s="332">
        <v>670</v>
      </c>
      <c r="AA359" s="332">
        <v>70</v>
      </c>
      <c r="AB359" s="394"/>
      <c r="AC359" s="362"/>
      <c r="AD359" s="332"/>
      <c r="AE359" s="2612">
        <v>1</v>
      </c>
      <c r="AF359" s="332">
        <v>1</v>
      </c>
      <c r="AG359" s="1947" t="s">
        <v>122</v>
      </c>
      <c r="AK359" s="981"/>
    </row>
    <row r="360" spans="2:37">
      <c r="B360" s="140"/>
      <c r="C360" s="569" t="s">
        <v>2870</v>
      </c>
      <c r="D360" s="569" t="s">
        <v>2274</v>
      </c>
      <c r="E360" s="1578" t="s">
        <v>2873</v>
      </c>
      <c r="F360" s="2883">
        <v>911401807381</v>
      </c>
      <c r="G360" s="70">
        <v>8710163366029</v>
      </c>
      <c r="H360" s="246" t="s">
        <v>813</v>
      </c>
      <c r="I360" s="738" t="s">
        <v>100</v>
      </c>
      <c r="J360" s="333"/>
      <c r="K360" s="1142"/>
      <c r="L360" s="333"/>
      <c r="M360" s="296"/>
      <c r="N360" s="418">
        <v>5</v>
      </c>
      <c r="O360" s="333"/>
      <c r="P360" s="2396">
        <v>450</v>
      </c>
      <c r="Q360" s="518"/>
      <c r="R360" s="1876"/>
      <c r="S360" s="333" t="s">
        <v>55</v>
      </c>
      <c r="T360" s="333"/>
      <c r="U360" s="333"/>
      <c r="V360" s="333"/>
      <c r="W360" s="293" t="s">
        <v>210</v>
      </c>
      <c r="X360" s="293"/>
      <c r="Y360" s="292">
        <v>69</v>
      </c>
      <c r="Z360" s="292">
        <v>1280</v>
      </c>
      <c r="AA360" s="292">
        <v>70</v>
      </c>
      <c r="AB360" s="333"/>
      <c r="AC360" s="362"/>
      <c r="AD360" s="292"/>
      <c r="AE360" s="2612">
        <v>14.5</v>
      </c>
      <c r="AF360" s="292">
        <v>1</v>
      </c>
      <c r="AG360" s="1877" t="s">
        <v>122</v>
      </c>
      <c r="AK360" s="981"/>
    </row>
    <row r="361" spans="2:37">
      <c r="B361" s="130"/>
      <c r="C361" s="569" t="s">
        <v>2870</v>
      </c>
      <c r="D361" s="569" t="s">
        <v>2274</v>
      </c>
      <c r="E361" s="1578" t="s">
        <v>2873</v>
      </c>
      <c r="F361" s="2884">
        <v>911401807481</v>
      </c>
      <c r="G361" s="63">
        <v>8710163366036</v>
      </c>
      <c r="H361" s="206" t="s">
        <v>814</v>
      </c>
      <c r="I361" s="116" t="s">
        <v>102</v>
      </c>
      <c r="J361" s="333"/>
      <c r="K361" s="1142"/>
      <c r="L361" s="333"/>
      <c r="M361" s="296"/>
      <c r="N361" s="418">
        <v>5</v>
      </c>
      <c r="O361" s="333"/>
      <c r="P361" s="2396">
        <v>495</v>
      </c>
      <c r="Q361" s="518"/>
      <c r="R361" s="1876"/>
      <c r="S361" s="333" t="s">
        <v>55</v>
      </c>
      <c r="T361" s="333"/>
      <c r="U361" s="333"/>
      <c r="V361" s="333"/>
      <c r="W361" s="293" t="s">
        <v>210</v>
      </c>
      <c r="X361" s="293"/>
      <c r="Y361" s="292">
        <v>93</v>
      </c>
      <c r="Z361" s="292">
        <v>1280</v>
      </c>
      <c r="AA361" s="292">
        <v>70</v>
      </c>
      <c r="AB361" s="333"/>
      <c r="AC361" s="362"/>
      <c r="AD361" s="292"/>
      <c r="AE361" s="2612">
        <v>14.5</v>
      </c>
      <c r="AF361" s="292">
        <v>1</v>
      </c>
      <c r="AG361" s="1877" t="s">
        <v>122</v>
      </c>
      <c r="AK361" s="981"/>
    </row>
    <row r="362" spans="2:37">
      <c r="B362" s="130"/>
      <c r="C362" s="569" t="s">
        <v>2870</v>
      </c>
      <c r="D362" s="569" t="s">
        <v>2274</v>
      </c>
      <c r="E362" s="1578" t="s">
        <v>2873</v>
      </c>
      <c r="F362" s="2884">
        <v>911401807581</v>
      </c>
      <c r="G362" s="116">
        <v>8710163366043</v>
      </c>
      <c r="H362" s="206" t="s">
        <v>815</v>
      </c>
      <c r="I362" s="116" t="s">
        <v>100</v>
      </c>
      <c r="J362" s="333"/>
      <c r="K362" s="1142"/>
      <c r="L362" s="333"/>
      <c r="M362" s="296"/>
      <c r="N362" s="418">
        <v>5</v>
      </c>
      <c r="O362" s="333"/>
      <c r="P362" s="2396">
        <v>505</v>
      </c>
      <c r="Q362" s="518"/>
      <c r="R362" s="1876"/>
      <c r="S362" s="333" t="s">
        <v>55</v>
      </c>
      <c r="T362" s="333"/>
      <c r="U362" s="333"/>
      <c r="V362" s="333"/>
      <c r="W362" s="293" t="s">
        <v>210</v>
      </c>
      <c r="X362" s="293"/>
      <c r="Y362" s="292">
        <v>69</v>
      </c>
      <c r="Z362" s="292">
        <v>1580</v>
      </c>
      <c r="AA362" s="292">
        <v>70</v>
      </c>
      <c r="AB362" s="333"/>
      <c r="AC362" s="362"/>
      <c r="AD362" s="292"/>
      <c r="AE362" s="2612">
        <v>14.5</v>
      </c>
      <c r="AF362" s="292">
        <v>1</v>
      </c>
      <c r="AG362" s="1877" t="s">
        <v>122</v>
      </c>
      <c r="AK362" s="981"/>
    </row>
    <row r="363" spans="2:37">
      <c r="B363" s="2800"/>
      <c r="C363" s="855" t="s">
        <v>2870</v>
      </c>
      <c r="D363" s="855" t="s">
        <v>2274</v>
      </c>
      <c r="E363" s="1599" t="s">
        <v>2873</v>
      </c>
      <c r="F363" s="2885">
        <v>911401807681</v>
      </c>
      <c r="G363" s="49">
        <v>8710163366050</v>
      </c>
      <c r="H363" s="208" t="s">
        <v>816</v>
      </c>
      <c r="I363" s="508" t="s">
        <v>102</v>
      </c>
      <c r="J363" s="462"/>
      <c r="K363" s="1139"/>
      <c r="L363" s="462"/>
      <c r="M363" s="1634"/>
      <c r="N363" s="468">
        <v>5</v>
      </c>
      <c r="O363" s="462"/>
      <c r="P363" s="2397">
        <v>550</v>
      </c>
      <c r="Q363" s="518"/>
      <c r="R363" s="1959"/>
      <c r="S363" s="462" t="s">
        <v>55</v>
      </c>
      <c r="T363" s="462"/>
      <c r="U363" s="462"/>
      <c r="V363" s="462"/>
      <c r="W363" s="1593" t="s">
        <v>210</v>
      </c>
      <c r="X363" s="1593"/>
      <c r="Y363" s="297">
        <v>93</v>
      </c>
      <c r="Z363" s="297">
        <v>1580</v>
      </c>
      <c r="AA363" s="297">
        <v>70</v>
      </c>
      <c r="AB363" s="462"/>
      <c r="AC363" s="483"/>
      <c r="AD363" s="297"/>
      <c r="AE363" s="2613">
        <v>14.5</v>
      </c>
      <c r="AF363" s="297">
        <v>1</v>
      </c>
      <c r="AG363" s="1960" t="s">
        <v>122</v>
      </c>
      <c r="AK363" s="981"/>
    </row>
    <row r="364" spans="2:37" ht="14.5" customHeight="1">
      <c r="B364" s="165"/>
      <c r="F364" s="639"/>
      <c r="G364" s="240"/>
      <c r="H364" s="96"/>
      <c r="I364" s="96"/>
      <c r="J364" s="306"/>
      <c r="K364" s="356"/>
      <c r="L364" s="306"/>
      <c r="M364" s="356"/>
      <c r="N364" s="407"/>
      <c r="O364" s="306"/>
      <c r="P364" s="3268"/>
      <c r="Q364" s="518"/>
      <c r="R364" s="306"/>
      <c r="S364" s="306"/>
      <c r="T364" s="306"/>
      <c r="U364" s="306"/>
      <c r="V364" s="306"/>
      <c r="W364" s="306"/>
      <c r="X364" s="306"/>
      <c r="Y364" s="302"/>
      <c r="Z364" s="302"/>
      <c r="AA364" s="302"/>
      <c r="AB364" s="306"/>
      <c r="AC364" s="355"/>
      <c r="AD364" s="302"/>
      <c r="AE364" s="407"/>
      <c r="AF364" s="306"/>
      <c r="AG364" s="306"/>
      <c r="AK364" s="981"/>
    </row>
    <row r="365" spans="2:37" s="1600" customFormat="1" ht="15" customHeight="1">
      <c r="B365" s="1638" t="s">
        <v>817</v>
      </c>
      <c r="J365" s="1818"/>
      <c r="K365" s="1818"/>
      <c r="L365" s="1818"/>
      <c r="M365" s="1818"/>
      <c r="N365" s="1818"/>
      <c r="O365" s="1818"/>
      <c r="P365" s="34"/>
      <c r="R365" s="1818"/>
      <c r="S365" s="1818"/>
      <c r="T365" s="1818"/>
      <c r="U365" s="1818"/>
      <c r="V365" s="1818"/>
      <c r="W365" s="1818"/>
      <c r="X365" s="1818"/>
      <c r="Y365" s="2310"/>
      <c r="Z365" s="2310"/>
      <c r="AA365" s="2310"/>
      <c r="AB365" s="1818"/>
      <c r="AC365" s="3259"/>
      <c r="AD365" s="2310"/>
      <c r="AE365" s="1818"/>
      <c r="AF365" s="1818"/>
      <c r="AG365" s="1818"/>
      <c r="AI365"/>
      <c r="AJ365"/>
      <c r="AK365" s="981"/>
    </row>
    <row r="366" spans="2:37">
      <c r="B366" s="531" t="s">
        <v>818</v>
      </c>
      <c r="C366" s="1576" t="s">
        <v>2870</v>
      </c>
      <c r="D366" s="1576" t="s">
        <v>2274</v>
      </c>
      <c r="E366" s="1577" t="s">
        <v>2873</v>
      </c>
      <c r="F366" s="175">
        <v>911401841882</v>
      </c>
      <c r="G366" s="95">
        <v>8719514527850</v>
      </c>
      <c r="H366" s="95" t="s">
        <v>819</v>
      </c>
      <c r="I366" s="614" t="s">
        <v>820</v>
      </c>
      <c r="J366" s="615">
        <v>5</v>
      </c>
      <c r="K366" s="1613">
        <v>480</v>
      </c>
      <c r="L366" s="615" t="s">
        <v>79</v>
      </c>
      <c r="M366" s="431">
        <v>50000</v>
      </c>
      <c r="N366" s="516">
        <v>5</v>
      </c>
      <c r="O366" s="615"/>
      <c r="P366" s="658">
        <v>195</v>
      </c>
      <c r="Q366" s="518"/>
      <c r="R366" s="1927" t="s">
        <v>573</v>
      </c>
      <c r="S366" s="615" t="s">
        <v>113</v>
      </c>
      <c r="T366" s="615" t="s">
        <v>3239</v>
      </c>
      <c r="U366" s="615"/>
      <c r="V366" s="615" t="s">
        <v>158</v>
      </c>
      <c r="W366" s="529" t="s">
        <v>210</v>
      </c>
      <c r="X366" s="529">
        <v>96</v>
      </c>
      <c r="Y366" s="516">
        <v>28.4</v>
      </c>
      <c r="Z366" s="516">
        <v>326</v>
      </c>
      <c r="AA366" s="516">
        <v>35.700000000000003</v>
      </c>
      <c r="AB366" s="615" t="s">
        <v>122</v>
      </c>
      <c r="AC366" s="529" t="s">
        <v>3227</v>
      </c>
      <c r="AD366" s="516"/>
      <c r="AE366" s="2634">
        <v>0.5</v>
      </c>
      <c r="AF366" s="516">
        <v>1</v>
      </c>
      <c r="AG366" s="1961" t="s">
        <v>122</v>
      </c>
      <c r="AK366" s="981"/>
    </row>
    <row r="367" spans="2:37">
      <c r="B367" s="141"/>
      <c r="C367" s="569" t="s">
        <v>2870</v>
      </c>
      <c r="D367" s="569" t="s">
        <v>2274</v>
      </c>
      <c r="E367" s="1578" t="s">
        <v>2873</v>
      </c>
      <c r="F367" s="155">
        <v>911401841782</v>
      </c>
      <c r="G367" s="94">
        <v>8719514527843</v>
      </c>
      <c r="H367" s="94" t="s">
        <v>821</v>
      </c>
      <c r="I367" s="100" t="s">
        <v>820</v>
      </c>
      <c r="J367" s="455">
        <v>5</v>
      </c>
      <c r="K367" s="1146">
        <v>540</v>
      </c>
      <c r="L367" s="455" t="s">
        <v>53</v>
      </c>
      <c r="M367" s="398">
        <v>50000</v>
      </c>
      <c r="N367" s="418">
        <v>5</v>
      </c>
      <c r="O367" s="455"/>
      <c r="P367" s="1401">
        <v>230</v>
      </c>
      <c r="Q367" s="518"/>
      <c r="R367" s="1925" t="s">
        <v>573</v>
      </c>
      <c r="S367" s="455" t="s">
        <v>113</v>
      </c>
      <c r="T367" s="455" t="s">
        <v>3239</v>
      </c>
      <c r="U367" s="455"/>
      <c r="V367" s="455" t="s">
        <v>131</v>
      </c>
      <c r="W367" s="362" t="s">
        <v>210</v>
      </c>
      <c r="X367" s="362">
        <v>108</v>
      </c>
      <c r="Y367" s="418">
        <v>28.4</v>
      </c>
      <c r="Z367" s="418">
        <v>326</v>
      </c>
      <c r="AA367" s="418">
        <v>35.700000000000003</v>
      </c>
      <c r="AB367" s="455" t="s">
        <v>122</v>
      </c>
      <c r="AC367" s="362" t="s">
        <v>3227</v>
      </c>
      <c r="AD367" s="418"/>
      <c r="AE367" s="2612">
        <v>0.5</v>
      </c>
      <c r="AF367" s="418">
        <v>1</v>
      </c>
      <c r="AG367" s="1962" t="s">
        <v>122</v>
      </c>
      <c r="AK367" s="981"/>
    </row>
    <row r="368" spans="2:37">
      <c r="B368" s="131"/>
      <c r="C368" s="569" t="s">
        <v>2870</v>
      </c>
      <c r="D368" s="569" t="s">
        <v>2274</v>
      </c>
      <c r="E368" s="1578" t="s">
        <v>2873</v>
      </c>
      <c r="F368" s="155">
        <v>911401842082</v>
      </c>
      <c r="G368" s="94">
        <v>8719514527874</v>
      </c>
      <c r="H368" s="94" t="s">
        <v>822</v>
      </c>
      <c r="I368" s="100" t="s">
        <v>823</v>
      </c>
      <c r="J368" s="455">
        <v>10</v>
      </c>
      <c r="K368" s="1146">
        <v>960</v>
      </c>
      <c r="L368" s="455" t="s">
        <v>79</v>
      </c>
      <c r="M368" s="398">
        <v>50000</v>
      </c>
      <c r="N368" s="418">
        <v>5</v>
      </c>
      <c r="O368" s="455"/>
      <c r="P368" s="1401">
        <v>260</v>
      </c>
      <c r="Q368" s="518"/>
      <c r="R368" s="1925" t="s">
        <v>573</v>
      </c>
      <c r="S368" s="455" t="s">
        <v>113</v>
      </c>
      <c r="T368" s="455" t="s">
        <v>3240</v>
      </c>
      <c r="U368" s="455"/>
      <c r="V368" s="455" t="s">
        <v>158</v>
      </c>
      <c r="W368" s="362" t="s">
        <v>210</v>
      </c>
      <c r="X368" s="362">
        <v>96</v>
      </c>
      <c r="Y368" s="418">
        <v>28.4</v>
      </c>
      <c r="Z368" s="418">
        <v>586</v>
      </c>
      <c r="AA368" s="418">
        <v>35.700000000000003</v>
      </c>
      <c r="AB368" s="455" t="s">
        <v>122</v>
      </c>
      <c r="AC368" s="362" t="s">
        <v>3227</v>
      </c>
      <c r="AD368" s="418"/>
      <c r="AE368" s="2612">
        <v>0.5</v>
      </c>
      <c r="AF368" s="418">
        <v>1</v>
      </c>
      <c r="AG368" s="1962" t="s">
        <v>122</v>
      </c>
      <c r="AK368" s="981"/>
    </row>
    <row r="369" spans="2:37">
      <c r="B369" s="131"/>
      <c r="C369" s="569" t="s">
        <v>2870</v>
      </c>
      <c r="D369" s="569" t="s">
        <v>2274</v>
      </c>
      <c r="E369" s="1578" t="s">
        <v>2873</v>
      </c>
      <c r="F369" s="155">
        <v>911401841982</v>
      </c>
      <c r="G369" s="94">
        <v>8719514527867</v>
      </c>
      <c r="H369" s="94" t="s">
        <v>824</v>
      </c>
      <c r="I369" s="100" t="s">
        <v>823</v>
      </c>
      <c r="J369" s="455">
        <v>10</v>
      </c>
      <c r="K369" s="1146">
        <v>1050</v>
      </c>
      <c r="L369" s="455" t="s">
        <v>53</v>
      </c>
      <c r="M369" s="398">
        <v>50000</v>
      </c>
      <c r="N369" s="418">
        <v>5</v>
      </c>
      <c r="O369" s="455"/>
      <c r="P369" s="1401">
        <v>270</v>
      </c>
      <c r="Q369" s="518"/>
      <c r="R369" s="1925" t="s">
        <v>573</v>
      </c>
      <c r="S369" s="455" t="s">
        <v>113</v>
      </c>
      <c r="T369" s="455" t="s">
        <v>3240</v>
      </c>
      <c r="U369" s="455"/>
      <c r="V369" s="455" t="s">
        <v>131</v>
      </c>
      <c r="W369" s="362" t="s">
        <v>210</v>
      </c>
      <c r="X369" s="362">
        <v>105</v>
      </c>
      <c r="Y369" s="418">
        <v>28.4</v>
      </c>
      <c r="Z369" s="418">
        <v>586</v>
      </c>
      <c r="AA369" s="418">
        <v>35.700000000000003</v>
      </c>
      <c r="AB369" s="455" t="s">
        <v>122</v>
      </c>
      <c r="AC369" s="362" t="s">
        <v>3227</v>
      </c>
      <c r="AD369" s="418"/>
      <c r="AE369" s="2612">
        <v>0.5</v>
      </c>
      <c r="AF369" s="418">
        <v>1</v>
      </c>
      <c r="AG369" s="1962" t="s">
        <v>122</v>
      </c>
      <c r="AK369" s="981"/>
    </row>
    <row r="370" spans="2:37">
      <c r="B370" s="131"/>
      <c r="C370" s="569" t="s">
        <v>2870</v>
      </c>
      <c r="D370" s="569" t="s">
        <v>2274</v>
      </c>
      <c r="E370" s="1578" t="s">
        <v>2873</v>
      </c>
      <c r="F370" s="155">
        <v>911401842282</v>
      </c>
      <c r="G370" s="94">
        <v>8719514527898</v>
      </c>
      <c r="H370" s="94" t="s">
        <v>825</v>
      </c>
      <c r="I370" s="100" t="s">
        <v>826</v>
      </c>
      <c r="J370" s="455">
        <v>15</v>
      </c>
      <c r="K370" s="1146">
        <v>1450</v>
      </c>
      <c r="L370" s="455" t="s">
        <v>79</v>
      </c>
      <c r="M370" s="398">
        <v>50000</v>
      </c>
      <c r="N370" s="418">
        <v>5</v>
      </c>
      <c r="O370" s="455"/>
      <c r="P370" s="1401">
        <v>310</v>
      </c>
      <c r="Q370" s="518"/>
      <c r="R370" s="1925" t="s">
        <v>573</v>
      </c>
      <c r="S370" s="455" t="s">
        <v>113</v>
      </c>
      <c r="T370" s="455" t="s">
        <v>3241</v>
      </c>
      <c r="U370" s="455"/>
      <c r="V370" s="455" t="s">
        <v>158</v>
      </c>
      <c r="W370" s="362" t="s">
        <v>210</v>
      </c>
      <c r="X370" s="362">
        <v>96</v>
      </c>
      <c r="Y370" s="418">
        <v>28.4</v>
      </c>
      <c r="Z370" s="418">
        <v>886</v>
      </c>
      <c r="AA370" s="418">
        <v>35.700000000000003</v>
      </c>
      <c r="AB370" s="455" t="s">
        <v>122</v>
      </c>
      <c r="AC370" s="362" t="s">
        <v>3227</v>
      </c>
      <c r="AD370" s="418"/>
      <c r="AE370" s="2612">
        <v>0.5</v>
      </c>
      <c r="AF370" s="418">
        <v>1</v>
      </c>
      <c r="AG370" s="1962" t="s">
        <v>122</v>
      </c>
      <c r="AK370" s="981"/>
    </row>
    <row r="371" spans="2:37">
      <c r="B371" s="131"/>
      <c r="C371" s="569" t="s">
        <v>2870</v>
      </c>
      <c r="D371" s="569" t="s">
        <v>2274</v>
      </c>
      <c r="E371" s="1578" t="s">
        <v>2873</v>
      </c>
      <c r="F371" s="154">
        <v>911401842182</v>
      </c>
      <c r="G371" s="218">
        <v>8719514527881</v>
      </c>
      <c r="H371" s="93" t="s">
        <v>827</v>
      </c>
      <c r="I371" s="100" t="s">
        <v>826</v>
      </c>
      <c r="J371" s="455">
        <v>15</v>
      </c>
      <c r="K371" s="1146">
        <v>1600</v>
      </c>
      <c r="L371" s="455" t="s">
        <v>53</v>
      </c>
      <c r="M371" s="398">
        <v>50000</v>
      </c>
      <c r="N371" s="418">
        <v>5</v>
      </c>
      <c r="O371" s="455"/>
      <c r="P371" s="1401">
        <v>310</v>
      </c>
      <c r="Q371" s="518"/>
      <c r="R371" s="1925" t="s">
        <v>573</v>
      </c>
      <c r="S371" s="455" t="s">
        <v>113</v>
      </c>
      <c r="T371" s="455" t="s">
        <v>3241</v>
      </c>
      <c r="U371" s="455"/>
      <c r="V371" s="455" t="s">
        <v>131</v>
      </c>
      <c r="W371" s="362" t="s">
        <v>210</v>
      </c>
      <c r="X371" s="362">
        <v>106</v>
      </c>
      <c r="Y371" s="418">
        <v>28.4</v>
      </c>
      <c r="Z371" s="418">
        <v>886</v>
      </c>
      <c r="AA371" s="418">
        <v>35.700000000000003</v>
      </c>
      <c r="AB371" s="455" t="s">
        <v>122</v>
      </c>
      <c r="AC371" s="362" t="s">
        <v>3227</v>
      </c>
      <c r="AD371" s="418"/>
      <c r="AE371" s="2612">
        <v>0.5</v>
      </c>
      <c r="AF371" s="418">
        <v>1</v>
      </c>
      <c r="AG371" s="1962" t="s">
        <v>122</v>
      </c>
      <c r="AK371" s="981"/>
    </row>
    <row r="372" spans="2:37">
      <c r="B372" s="131"/>
      <c r="C372" s="569" t="s">
        <v>2870</v>
      </c>
      <c r="D372" s="569" t="s">
        <v>2274</v>
      </c>
      <c r="E372" s="1578" t="s">
        <v>2873</v>
      </c>
      <c r="F372" s="155">
        <v>911401842482</v>
      </c>
      <c r="G372" s="94">
        <v>8719514527911</v>
      </c>
      <c r="H372" s="94" t="s">
        <v>828</v>
      </c>
      <c r="I372" s="100" t="s">
        <v>829</v>
      </c>
      <c r="J372" s="455">
        <v>20</v>
      </c>
      <c r="K372" s="1146">
        <v>1900</v>
      </c>
      <c r="L372" s="455" t="s">
        <v>79</v>
      </c>
      <c r="M372" s="398">
        <v>50000</v>
      </c>
      <c r="N372" s="418">
        <v>5</v>
      </c>
      <c r="O372" s="455"/>
      <c r="P372" s="1401">
        <v>360</v>
      </c>
      <c r="Q372" s="518"/>
      <c r="R372" s="1925" t="s">
        <v>573</v>
      </c>
      <c r="S372" s="455" t="s">
        <v>113</v>
      </c>
      <c r="T372" s="455" t="s">
        <v>3242</v>
      </c>
      <c r="U372" s="455"/>
      <c r="V372" s="455" t="s">
        <v>158</v>
      </c>
      <c r="W372" s="362" t="s">
        <v>210</v>
      </c>
      <c r="X372" s="362">
        <v>95</v>
      </c>
      <c r="Y372" s="418">
        <v>28.4</v>
      </c>
      <c r="Z372" s="418">
        <v>1186</v>
      </c>
      <c r="AA372" s="418">
        <v>35.700000000000003</v>
      </c>
      <c r="AB372" s="455" t="s">
        <v>122</v>
      </c>
      <c r="AC372" s="362" t="s">
        <v>3227</v>
      </c>
      <c r="AD372" s="418"/>
      <c r="AE372" s="2612">
        <v>0.5</v>
      </c>
      <c r="AF372" s="418">
        <v>1</v>
      </c>
      <c r="AG372" s="1962" t="s">
        <v>122</v>
      </c>
      <c r="AK372" s="981"/>
    </row>
    <row r="373" spans="2:37">
      <c r="B373" s="131"/>
      <c r="C373" s="569" t="s">
        <v>2870</v>
      </c>
      <c r="D373" s="569" t="s">
        <v>2274</v>
      </c>
      <c r="E373" s="1578" t="s">
        <v>2873</v>
      </c>
      <c r="F373" s="155">
        <v>911401842382</v>
      </c>
      <c r="G373" s="94">
        <v>8719514527904</v>
      </c>
      <c r="H373" s="94" t="s">
        <v>830</v>
      </c>
      <c r="I373" s="100" t="s">
        <v>829</v>
      </c>
      <c r="J373" s="455">
        <v>20</v>
      </c>
      <c r="K373" s="1146">
        <v>2100</v>
      </c>
      <c r="L373" s="455" t="s">
        <v>53</v>
      </c>
      <c r="M373" s="398">
        <v>50000</v>
      </c>
      <c r="N373" s="418">
        <v>5</v>
      </c>
      <c r="O373" s="455"/>
      <c r="P373" s="1401">
        <v>360</v>
      </c>
      <c r="Q373" s="518"/>
      <c r="R373" s="1925" t="s">
        <v>573</v>
      </c>
      <c r="S373" s="455" t="s">
        <v>113</v>
      </c>
      <c r="T373" s="455" t="s">
        <v>3242</v>
      </c>
      <c r="U373" s="455"/>
      <c r="V373" s="455" t="s">
        <v>131</v>
      </c>
      <c r="W373" s="362" t="s">
        <v>210</v>
      </c>
      <c r="X373" s="362">
        <v>105</v>
      </c>
      <c r="Y373" s="418">
        <v>28.4</v>
      </c>
      <c r="Z373" s="418">
        <v>1186</v>
      </c>
      <c r="AA373" s="418">
        <v>35.700000000000003</v>
      </c>
      <c r="AB373" s="455" t="s">
        <v>122</v>
      </c>
      <c r="AC373" s="362" t="s">
        <v>3227</v>
      </c>
      <c r="AD373" s="418"/>
      <c r="AE373" s="2612">
        <v>0.5</v>
      </c>
      <c r="AF373" s="418">
        <v>1</v>
      </c>
      <c r="AG373" s="1962" t="s">
        <v>122</v>
      </c>
      <c r="AK373" s="981"/>
    </row>
    <row r="374" spans="2:37">
      <c r="B374" s="131"/>
      <c r="C374" s="569" t="s">
        <v>2870</v>
      </c>
      <c r="D374" s="569" t="s">
        <v>2274</v>
      </c>
      <c r="E374" s="1578" t="s">
        <v>2873</v>
      </c>
      <c r="F374" s="2888">
        <v>911401842682</v>
      </c>
      <c r="G374" s="272">
        <v>8719514527935</v>
      </c>
      <c r="H374" s="272" t="s">
        <v>831</v>
      </c>
      <c r="I374" s="267" t="s">
        <v>832</v>
      </c>
      <c r="J374" s="390">
        <v>24</v>
      </c>
      <c r="K374" s="1154">
        <v>2400</v>
      </c>
      <c r="L374" s="390" t="s">
        <v>79</v>
      </c>
      <c r="M374" s="447">
        <v>50000</v>
      </c>
      <c r="N374" s="418">
        <v>5</v>
      </c>
      <c r="O374" s="390"/>
      <c r="P374" s="1401">
        <v>420</v>
      </c>
      <c r="Q374" s="518"/>
      <c r="R374" s="1963" t="s">
        <v>573</v>
      </c>
      <c r="S374" s="390" t="s">
        <v>113</v>
      </c>
      <c r="T374" s="390" t="s">
        <v>3243</v>
      </c>
      <c r="U374" s="390"/>
      <c r="V374" s="390" t="s">
        <v>158</v>
      </c>
      <c r="W374" s="534" t="s">
        <v>210</v>
      </c>
      <c r="X374" s="534">
        <v>100</v>
      </c>
      <c r="Y374" s="417">
        <v>28.4</v>
      </c>
      <c r="Z374" s="417">
        <v>1486</v>
      </c>
      <c r="AA374" s="417">
        <v>35.700000000000003</v>
      </c>
      <c r="AB374" s="390" t="s">
        <v>122</v>
      </c>
      <c r="AC374" s="362" t="s">
        <v>3227</v>
      </c>
      <c r="AD374" s="417"/>
      <c r="AE374" s="2612">
        <v>0.5</v>
      </c>
      <c r="AF374" s="417">
        <v>1</v>
      </c>
      <c r="AG374" s="1964" t="s">
        <v>122</v>
      </c>
      <c r="AK374" s="981"/>
    </row>
    <row r="375" spans="2:37">
      <c r="B375" s="177"/>
      <c r="C375" s="855" t="s">
        <v>2870</v>
      </c>
      <c r="D375" s="855" t="s">
        <v>2274</v>
      </c>
      <c r="E375" s="1599" t="s">
        <v>2873</v>
      </c>
      <c r="F375" s="194">
        <v>911401842582</v>
      </c>
      <c r="G375" s="200">
        <v>8719514527928</v>
      </c>
      <c r="H375" s="49" t="s">
        <v>833</v>
      </c>
      <c r="I375" s="258" t="s">
        <v>832</v>
      </c>
      <c r="J375" s="445">
        <v>24</v>
      </c>
      <c r="K375" s="1144">
        <v>2600</v>
      </c>
      <c r="L375" s="445" t="s">
        <v>53</v>
      </c>
      <c r="M375" s="439">
        <v>50000</v>
      </c>
      <c r="N375" s="597">
        <v>5</v>
      </c>
      <c r="O375" s="445"/>
      <c r="P375" s="1403">
        <v>420</v>
      </c>
      <c r="Q375" s="518"/>
      <c r="R375" s="1923" t="s">
        <v>573</v>
      </c>
      <c r="S375" s="445" t="s">
        <v>113</v>
      </c>
      <c r="T375" s="445" t="s">
        <v>3243</v>
      </c>
      <c r="U375" s="445"/>
      <c r="V375" s="445" t="s">
        <v>131</v>
      </c>
      <c r="W375" s="483" t="s">
        <v>210</v>
      </c>
      <c r="X375" s="483">
        <v>108</v>
      </c>
      <c r="Y375" s="468">
        <v>28.4</v>
      </c>
      <c r="Z375" s="468">
        <v>1486</v>
      </c>
      <c r="AA375" s="468">
        <v>35.700000000000003</v>
      </c>
      <c r="AB375" s="445" t="s">
        <v>122</v>
      </c>
      <c r="AC375" s="2459" t="s">
        <v>3227</v>
      </c>
      <c r="AD375" s="468"/>
      <c r="AE375" s="2611">
        <v>0.5</v>
      </c>
      <c r="AF375" s="468">
        <v>1</v>
      </c>
      <c r="AG375" s="1965" t="s">
        <v>122</v>
      </c>
      <c r="AK375" s="981"/>
    </row>
    <row r="376" spans="2:37">
      <c r="B376" s="531" t="s">
        <v>2837</v>
      </c>
      <c r="C376" s="853" t="s">
        <v>2870</v>
      </c>
      <c r="D376" s="853" t="s">
        <v>2274</v>
      </c>
      <c r="E376" s="1606" t="s">
        <v>2873</v>
      </c>
      <c r="F376" s="2889">
        <v>911401833584</v>
      </c>
      <c r="G376" s="1047">
        <v>8719514948747</v>
      </c>
      <c r="H376" s="1047" t="s">
        <v>388</v>
      </c>
      <c r="I376" s="1232" t="s">
        <v>834</v>
      </c>
      <c r="J376" s="1098">
        <v>17</v>
      </c>
      <c r="K376" s="1224">
        <v>2200</v>
      </c>
      <c r="L376" s="1098" t="s">
        <v>53</v>
      </c>
      <c r="M376" s="1039">
        <v>50000</v>
      </c>
      <c r="N376" s="1096">
        <v>5</v>
      </c>
      <c r="O376" s="1098"/>
      <c r="P376" s="1400">
        <v>850</v>
      </c>
      <c r="Q376" s="518"/>
      <c r="R376" s="1929" t="s">
        <v>54</v>
      </c>
      <c r="S376" s="1098" t="s">
        <v>113</v>
      </c>
      <c r="T376" s="1098" t="s">
        <v>3233</v>
      </c>
      <c r="U376" s="1098"/>
      <c r="V376" s="1098" t="s">
        <v>131</v>
      </c>
      <c r="W376" s="1035" t="s">
        <v>210</v>
      </c>
      <c r="X376" s="1035">
        <v>129</v>
      </c>
      <c r="Y376" s="1096">
        <v>65</v>
      </c>
      <c r="Z376" s="1096">
        <v>600</v>
      </c>
      <c r="AA376" s="1096">
        <v>65</v>
      </c>
      <c r="AB376" s="1098" t="s">
        <v>122</v>
      </c>
      <c r="AC376" s="1035" t="s">
        <v>3227</v>
      </c>
      <c r="AD376" s="1096"/>
      <c r="AE376" s="2610">
        <v>14.5</v>
      </c>
      <c r="AF376" s="1096">
        <v>1</v>
      </c>
      <c r="AG376" s="1966" t="s">
        <v>122</v>
      </c>
      <c r="AK376" s="981"/>
    </row>
    <row r="377" spans="2:37">
      <c r="B377" s="141"/>
      <c r="C377" s="569" t="s">
        <v>2870</v>
      </c>
      <c r="D377" s="569" t="s">
        <v>2274</v>
      </c>
      <c r="E377" s="1578" t="s">
        <v>2873</v>
      </c>
      <c r="F377" s="2890">
        <v>911401850487</v>
      </c>
      <c r="G377" s="1358">
        <v>8720169768390</v>
      </c>
      <c r="H377" s="195" t="s">
        <v>2643</v>
      </c>
      <c r="I377" s="1359" t="s">
        <v>2850</v>
      </c>
      <c r="J377" s="455" t="s">
        <v>2611</v>
      </c>
      <c r="K377" s="331" t="s">
        <v>2508</v>
      </c>
      <c r="L377" s="455" t="s">
        <v>2487</v>
      </c>
      <c r="M377" s="398">
        <v>50000</v>
      </c>
      <c r="N377" s="418">
        <v>5</v>
      </c>
      <c r="O377" s="455"/>
      <c r="P377" s="1402">
        <v>1000</v>
      </c>
      <c r="Q377" s="518"/>
      <c r="R377" s="1925" t="s">
        <v>62</v>
      </c>
      <c r="S377" s="455" t="s">
        <v>3180</v>
      </c>
      <c r="T377" s="455" t="s">
        <v>3234</v>
      </c>
      <c r="U377" s="455"/>
      <c r="V377" s="455" t="s">
        <v>3122</v>
      </c>
      <c r="W377" s="362" t="s">
        <v>210</v>
      </c>
      <c r="X377" s="362">
        <v>141</v>
      </c>
      <c r="Y377" s="418">
        <v>65</v>
      </c>
      <c r="Z377" s="418">
        <v>600</v>
      </c>
      <c r="AA377" s="418">
        <v>65</v>
      </c>
      <c r="AB377" s="455" t="s">
        <v>122</v>
      </c>
      <c r="AC377" s="362">
        <v>80</v>
      </c>
      <c r="AD377" s="418"/>
      <c r="AE377" s="2612">
        <v>14.5</v>
      </c>
      <c r="AF377" s="418">
        <v>1</v>
      </c>
      <c r="AG377" s="1962" t="s">
        <v>122</v>
      </c>
      <c r="AK377" s="981"/>
    </row>
    <row r="378" spans="2:37">
      <c r="B378" s="131"/>
      <c r="C378" s="569" t="s">
        <v>2870</v>
      </c>
      <c r="D378" s="569" t="s">
        <v>2274</v>
      </c>
      <c r="E378" s="1578" t="s">
        <v>2873</v>
      </c>
      <c r="F378" s="2889">
        <v>911401834084</v>
      </c>
      <c r="G378" s="1047">
        <v>8719514948792</v>
      </c>
      <c r="H378" s="1047" t="s">
        <v>394</v>
      </c>
      <c r="I378" s="1232" t="s">
        <v>2851</v>
      </c>
      <c r="J378" s="1098">
        <v>31</v>
      </c>
      <c r="K378" s="1224">
        <v>3800</v>
      </c>
      <c r="L378" s="1098" t="s">
        <v>79</v>
      </c>
      <c r="M378" s="1039">
        <v>50000</v>
      </c>
      <c r="N378" s="1096">
        <v>5</v>
      </c>
      <c r="O378" s="1098"/>
      <c r="P378" s="1400">
        <v>1200</v>
      </c>
      <c r="Q378" s="518"/>
      <c r="R378" s="1929" t="s">
        <v>54</v>
      </c>
      <c r="S378" s="1098" t="s">
        <v>113</v>
      </c>
      <c r="T378" s="1098" t="s">
        <v>3235</v>
      </c>
      <c r="U378" s="1098"/>
      <c r="V378" s="1098" t="s">
        <v>158</v>
      </c>
      <c r="W378" s="1035" t="s">
        <v>210</v>
      </c>
      <c r="X378" s="1035">
        <v>122</v>
      </c>
      <c r="Y378" s="1096">
        <v>65</v>
      </c>
      <c r="Z378" s="1096">
        <v>1135</v>
      </c>
      <c r="AA378" s="1096">
        <v>65</v>
      </c>
      <c r="AB378" s="1098" t="s">
        <v>122</v>
      </c>
      <c r="AC378" s="1035" t="s">
        <v>3227</v>
      </c>
      <c r="AD378" s="1096"/>
      <c r="AE378" s="2610">
        <v>14.5</v>
      </c>
      <c r="AF378" s="1096">
        <v>1</v>
      </c>
      <c r="AG378" s="1966" t="s">
        <v>122</v>
      </c>
      <c r="AK378" s="981"/>
    </row>
    <row r="379" spans="2:37">
      <c r="B379" s="131"/>
      <c r="C379" s="569" t="s">
        <v>2870</v>
      </c>
      <c r="D379" s="569" t="s">
        <v>2274</v>
      </c>
      <c r="E379" s="1578" t="s">
        <v>2873</v>
      </c>
      <c r="F379" s="2891">
        <v>911401833984</v>
      </c>
      <c r="G379" s="940">
        <v>8719514948785</v>
      </c>
      <c r="H379" s="1097" t="s">
        <v>396</v>
      </c>
      <c r="I379" s="1232" t="s">
        <v>2851</v>
      </c>
      <c r="J379" s="1098">
        <v>31</v>
      </c>
      <c r="K379" s="1224">
        <v>4100</v>
      </c>
      <c r="L379" s="1098" t="s">
        <v>53</v>
      </c>
      <c r="M379" s="1039">
        <v>50000</v>
      </c>
      <c r="N379" s="1096">
        <v>5</v>
      </c>
      <c r="O379" s="1098"/>
      <c r="P379" s="1400">
        <v>1200</v>
      </c>
      <c r="Q379" s="518"/>
      <c r="R379" s="1929" t="s">
        <v>54</v>
      </c>
      <c r="S379" s="1098" t="s">
        <v>113</v>
      </c>
      <c r="T379" s="1098" t="s">
        <v>3235</v>
      </c>
      <c r="U379" s="1098"/>
      <c r="V379" s="1098" t="s">
        <v>131</v>
      </c>
      <c r="W379" s="1035" t="s">
        <v>210</v>
      </c>
      <c r="X379" s="1035">
        <v>132</v>
      </c>
      <c r="Y379" s="1096">
        <v>65</v>
      </c>
      <c r="Z379" s="1096">
        <v>1135</v>
      </c>
      <c r="AA379" s="1096">
        <v>65</v>
      </c>
      <c r="AB379" s="1098" t="s">
        <v>122</v>
      </c>
      <c r="AC379" s="1035" t="s">
        <v>3227</v>
      </c>
      <c r="AD379" s="1096"/>
      <c r="AE379" s="2610">
        <v>14.5</v>
      </c>
      <c r="AF379" s="1096">
        <v>1</v>
      </c>
      <c r="AG379" s="1966" t="s">
        <v>122</v>
      </c>
      <c r="AK379" s="981"/>
    </row>
    <row r="380" spans="2:37">
      <c r="B380" s="131"/>
      <c r="C380" s="569" t="s">
        <v>2870</v>
      </c>
      <c r="D380" s="569" t="s">
        <v>2274</v>
      </c>
      <c r="E380" s="1578" t="s">
        <v>2873</v>
      </c>
      <c r="F380" s="154">
        <v>911401850587</v>
      </c>
      <c r="G380" s="218">
        <v>8720169768406</v>
      </c>
      <c r="H380" s="93" t="s">
        <v>2644</v>
      </c>
      <c r="I380" s="100" t="s">
        <v>2852</v>
      </c>
      <c r="J380" s="455" t="s">
        <v>2612</v>
      </c>
      <c r="K380" s="331" t="s">
        <v>2509</v>
      </c>
      <c r="L380" s="455" t="s">
        <v>2487</v>
      </c>
      <c r="M380" s="398">
        <v>50000</v>
      </c>
      <c r="N380" s="418">
        <v>5</v>
      </c>
      <c r="O380" s="455"/>
      <c r="P380" s="1401">
        <v>1400</v>
      </c>
      <c r="Q380" s="518"/>
      <c r="R380" s="1925" t="s">
        <v>62</v>
      </c>
      <c r="S380" s="455" t="s">
        <v>3180</v>
      </c>
      <c r="T380" s="455" t="s">
        <v>3236</v>
      </c>
      <c r="U380" s="455"/>
      <c r="V380" s="455" t="s">
        <v>3122</v>
      </c>
      <c r="W380" s="362" t="s">
        <v>210</v>
      </c>
      <c r="X380" s="362">
        <v>138</v>
      </c>
      <c r="Y380" s="418">
        <v>65</v>
      </c>
      <c r="Z380" s="418">
        <v>1135</v>
      </c>
      <c r="AA380" s="418">
        <v>65</v>
      </c>
      <c r="AB380" s="455" t="s">
        <v>122</v>
      </c>
      <c r="AC380" s="362">
        <v>80</v>
      </c>
      <c r="AD380" s="418"/>
      <c r="AE380" s="2612">
        <v>14.5</v>
      </c>
      <c r="AF380" s="418">
        <v>1</v>
      </c>
      <c r="AG380" s="1962" t="s">
        <v>122</v>
      </c>
      <c r="AK380" s="981"/>
    </row>
    <row r="381" spans="2:37">
      <c r="B381" s="131"/>
      <c r="C381" s="569" t="s">
        <v>2870</v>
      </c>
      <c r="D381" s="569" t="s">
        <v>2274</v>
      </c>
      <c r="E381" s="1578" t="s">
        <v>2873</v>
      </c>
      <c r="F381" s="154">
        <v>911401834184</v>
      </c>
      <c r="G381" s="218">
        <v>8719514948808</v>
      </c>
      <c r="H381" s="93" t="s">
        <v>400</v>
      </c>
      <c r="I381" s="100" t="s">
        <v>2851</v>
      </c>
      <c r="J381" s="455">
        <v>49</v>
      </c>
      <c r="K381" s="331">
        <v>6400</v>
      </c>
      <c r="L381" s="455" t="s">
        <v>53</v>
      </c>
      <c r="M381" s="398">
        <v>50000</v>
      </c>
      <c r="N381" s="418">
        <v>5</v>
      </c>
      <c r="O381" s="455"/>
      <c r="P381" s="1401">
        <v>1500</v>
      </c>
      <c r="Q381" s="518"/>
      <c r="R381" s="1925" t="s">
        <v>54</v>
      </c>
      <c r="S381" s="455" t="s">
        <v>113</v>
      </c>
      <c r="T381" s="455" t="s">
        <v>3237</v>
      </c>
      <c r="U381" s="455"/>
      <c r="V381" s="455" t="s">
        <v>131</v>
      </c>
      <c r="W381" s="362" t="s">
        <v>210</v>
      </c>
      <c r="X381" s="362">
        <v>130</v>
      </c>
      <c r="Y381" s="418">
        <v>65</v>
      </c>
      <c r="Z381" s="418">
        <v>1135</v>
      </c>
      <c r="AA381" s="418">
        <v>65</v>
      </c>
      <c r="AB381" s="455" t="s">
        <v>122</v>
      </c>
      <c r="AC381" s="362" t="s">
        <v>3227</v>
      </c>
      <c r="AD381" s="418"/>
      <c r="AE381" s="2612">
        <v>14.5</v>
      </c>
      <c r="AF381" s="418">
        <v>1</v>
      </c>
      <c r="AG381" s="1962" t="s">
        <v>122</v>
      </c>
      <c r="AK381" s="981"/>
    </row>
    <row r="382" spans="2:37">
      <c r="B382" s="131"/>
      <c r="C382" s="855" t="s">
        <v>2870</v>
      </c>
      <c r="D382" s="855" t="s">
        <v>2274</v>
      </c>
      <c r="E382" s="1599" t="s">
        <v>2873</v>
      </c>
      <c r="F382" s="194">
        <v>911401850287</v>
      </c>
      <c r="G382" s="221">
        <v>8720169768376</v>
      </c>
      <c r="H382" s="200" t="s">
        <v>2645</v>
      </c>
      <c r="I382" s="258" t="s">
        <v>2853</v>
      </c>
      <c r="J382" s="445">
        <v>45.5</v>
      </c>
      <c r="K382" s="1144">
        <v>6400</v>
      </c>
      <c r="L382" s="445" t="s">
        <v>2487</v>
      </c>
      <c r="M382" s="439">
        <v>50000</v>
      </c>
      <c r="N382" s="468">
        <v>5</v>
      </c>
      <c r="O382" s="445"/>
      <c r="P382" s="1403">
        <v>2500</v>
      </c>
      <c r="Q382" s="518"/>
      <c r="R382" s="1923" t="s">
        <v>62</v>
      </c>
      <c r="S382" s="445" t="s">
        <v>3180</v>
      </c>
      <c r="T382" s="445" t="s">
        <v>3237</v>
      </c>
      <c r="U382" s="445"/>
      <c r="V382" s="445" t="s">
        <v>3122</v>
      </c>
      <c r="W382" s="483" t="s">
        <v>210</v>
      </c>
      <c r="X382" s="483">
        <v>140</v>
      </c>
      <c r="Y382" s="468">
        <v>65</v>
      </c>
      <c r="Z382" s="468">
        <v>1135</v>
      </c>
      <c r="AA382" s="468">
        <v>65</v>
      </c>
      <c r="AB382" s="445" t="s">
        <v>143</v>
      </c>
      <c r="AC382" s="483">
        <v>80</v>
      </c>
      <c r="AD382" s="468"/>
      <c r="AE382" s="2613">
        <v>14.5</v>
      </c>
      <c r="AF382" s="468">
        <v>1</v>
      </c>
      <c r="AG382" s="1965" t="s">
        <v>122</v>
      </c>
      <c r="AK382" s="981"/>
    </row>
    <row r="383" spans="2:37">
      <c r="B383" s="131"/>
      <c r="C383" s="853" t="s">
        <v>2870</v>
      </c>
      <c r="D383" s="853" t="s">
        <v>2274</v>
      </c>
      <c r="E383" s="1606" t="s">
        <v>2873</v>
      </c>
      <c r="F383" s="155">
        <v>911401834584</v>
      </c>
      <c r="G383" s="94">
        <v>8719514948846</v>
      </c>
      <c r="H383" s="70" t="s">
        <v>408</v>
      </c>
      <c r="I383" s="100" t="s">
        <v>2854</v>
      </c>
      <c r="J383" s="455">
        <v>40</v>
      </c>
      <c r="K383" s="1146">
        <v>5200</v>
      </c>
      <c r="L383" s="455" t="s">
        <v>53</v>
      </c>
      <c r="M383" s="398">
        <v>50000</v>
      </c>
      <c r="N383" s="418">
        <v>5</v>
      </c>
      <c r="O383" s="455"/>
      <c r="P383" s="659">
        <v>1650</v>
      </c>
      <c r="Q383" s="518"/>
      <c r="R383" s="1925" t="s">
        <v>54</v>
      </c>
      <c r="S383" s="455" t="s">
        <v>113</v>
      </c>
      <c r="T383" s="455" t="s">
        <v>3237</v>
      </c>
      <c r="U383" s="455"/>
      <c r="V383" s="455" t="s">
        <v>131</v>
      </c>
      <c r="W383" s="362" t="s">
        <v>210</v>
      </c>
      <c r="X383" s="362">
        <v>130</v>
      </c>
      <c r="Y383" s="418">
        <v>65</v>
      </c>
      <c r="Z383" s="418">
        <v>1450</v>
      </c>
      <c r="AA383" s="418">
        <v>65</v>
      </c>
      <c r="AB383" s="455" t="s">
        <v>122</v>
      </c>
      <c r="AC383" s="362" t="s">
        <v>3227</v>
      </c>
      <c r="AD383" s="418"/>
      <c r="AE383" s="2612">
        <v>14.5</v>
      </c>
      <c r="AF383" s="418">
        <v>1</v>
      </c>
      <c r="AG383" s="1962" t="s">
        <v>122</v>
      </c>
      <c r="AK383" s="981"/>
    </row>
    <row r="384" spans="2:37">
      <c r="B384" s="131"/>
      <c r="C384" s="569" t="s">
        <v>2870</v>
      </c>
      <c r="D384" s="569" t="s">
        <v>2274</v>
      </c>
      <c r="E384" s="1578" t="s">
        <v>2873</v>
      </c>
      <c r="F384" s="155">
        <v>911401850687</v>
      </c>
      <c r="G384" s="94">
        <v>8720169768413</v>
      </c>
      <c r="H384" s="70" t="s">
        <v>2646</v>
      </c>
      <c r="I384" s="100" t="s">
        <v>2855</v>
      </c>
      <c r="J384" s="1375" t="s">
        <v>2613</v>
      </c>
      <c r="K384" s="331" t="s">
        <v>2510</v>
      </c>
      <c r="L384" s="455" t="s">
        <v>2487</v>
      </c>
      <c r="M384" s="398">
        <v>50000</v>
      </c>
      <c r="N384" s="418">
        <v>5</v>
      </c>
      <c r="O384" s="455"/>
      <c r="P384" s="659">
        <v>1800</v>
      </c>
      <c r="Q384" s="518"/>
      <c r="R384" s="1925" t="s">
        <v>62</v>
      </c>
      <c r="S384" s="455" t="s">
        <v>3180</v>
      </c>
      <c r="T384" s="455" t="s">
        <v>3238</v>
      </c>
      <c r="U384" s="455"/>
      <c r="V384" s="455" t="s">
        <v>3122</v>
      </c>
      <c r="W384" s="362" t="s">
        <v>210</v>
      </c>
      <c r="X384" s="362">
        <v>140</v>
      </c>
      <c r="Y384" s="418">
        <v>65</v>
      </c>
      <c r="Z384" s="418">
        <v>1450</v>
      </c>
      <c r="AA384" s="418">
        <v>65</v>
      </c>
      <c r="AB384" s="455" t="s">
        <v>122</v>
      </c>
      <c r="AC384" s="362">
        <v>80</v>
      </c>
      <c r="AD384" s="418"/>
      <c r="AE384" s="2612">
        <v>14.5</v>
      </c>
      <c r="AF384" s="418">
        <v>1</v>
      </c>
      <c r="AG384" s="1962" t="s">
        <v>122</v>
      </c>
      <c r="AK384" s="981"/>
    </row>
    <row r="385" spans="2:37">
      <c r="B385" s="131"/>
      <c r="C385" s="569" t="s">
        <v>2870</v>
      </c>
      <c r="D385" s="569" t="s">
        <v>2274</v>
      </c>
      <c r="E385" s="1578" t="s">
        <v>2873</v>
      </c>
      <c r="F385" s="155">
        <v>911401850387</v>
      </c>
      <c r="G385" s="94">
        <v>8720169768383</v>
      </c>
      <c r="H385" s="70" t="s">
        <v>2647</v>
      </c>
      <c r="I385" s="100" t="s">
        <v>2856</v>
      </c>
      <c r="J385" s="455">
        <v>57</v>
      </c>
      <c r="K385" s="1146">
        <v>8000</v>
      </c>
      <c r="L385" s="455" t="s">
        <v>2487</v>
      </c>
      <c r="M385" s="398">
        <v>50000</v>
      </c>
      <c r="N385" s="418">
        <v>5</v>
      </c>
      <c r="O385" s="455"/>
      <c r="P385" s="659">
        <v>2800</v>
      </c>
      <c r="Q385" s="518"/>
      <c r="R385" s="1925" t="s">
        <v>62</v>
      </c>
      <c r="S385" s="455" t="s">
        <v>3180</v>
      </c>
      <c r="T385" s="455" t="s">
        <v>3244</v>
      </c>
      <c r="U385" s="455"/>
      <c r="V385" s="455" t="s">
        <v>3122</v>
      </c>
      <c r="W385" s="362" t="s">
        <v>210</v>
      </c>
      <c r="X385" s="362">
        <v>140</v>
      </c>
      <c r="Y385" s="418">
        <v>65</v>
      </c>
      <c r="Z385" s="418">
        <v>1450</v>
      </c>
      <c r="AA385" s="418">
        <v>65</v>
      </c>
      <c r="AB385" s="455" t="s">
        <v>143</v>
      </c>
      <c r="AC385" s="362">
        <v>80</v>
      </c>
      <c r="AD385" s="418"/>
      <c r="AE385" s="2612">
        <v>14.5</v>
      </c>
      <c r="AF385" s="418">
        <v>1</v>
      </c>
      <c r="AG385" s="1962" t="s">
        <v>122</v>
      </c>
      <c r="AK385" s="981"/>
    </row>
    <row r="386" spans="2:37">
      <c r="B386" s="131"/>
      <c r="C386" s="855" t="s">
        <v>2870</v>
      </c>
      <c r="D386" s="855" t="s">
        <v>2274</v>
      </c>
      <c r="E386" s="1599" t="s">
        <v>2873</v>
      </c>
      <c r="F386" s="194">
        <v>911401834784</v>
      </c>
      <c r="G386" s="200">
        <v>8719514948860</v>
      </c>
      <c r="H386" s="49" t="s">
        <v>412</v>
      </c>
      <c r="I386" s="100" t="s">
        <v>2854</v>
      </c>
      <c r="J386" s="455">
        <v>59</v>
      </c>
      <c r="K386" s="1146">
        <v>8000</v>
      </c>
      <c r="L386" s="468" t="s">
        <v>53</v>
      </c>
      <c r="M386" s="398">
        <v>50000</v>
      </c>
      <c r="N386" s="418">
        <v>5</v>
      </c>
      <c r="O386" s="468"/>
      <c r="P386" s="657">
        <v>1800</v>
      </c>
      <c r="Q386" s="518"/>
      <c r="R386" s="1967" t="s">
        <v>54</v>
      </c>
      <c r="S386" s="468" t="s">
        <v>113</v>
      </c>
      <c r="T386" s="468" t="s">
        <v>3244</v>
      </c>
      <c r="U386" s="468"/>
      <c r="V386" s="468" t="s">
        <v>131</v>
      </c>
      <c r="W386" s="483" t="s">
        <v>210</v>
      </c>
      <c r="X386" s="483">
        <v>135</v>
      </c>
      <c r="Y386" s="468">
        <v>65</v>
      </c>
      <c r="Z386" s="468">
        <v>1450</v>
      </c>
      <c r="AA386" s="468">
        <v>65</v>
      </c>
      <c r="AB386" s="468" t="s">
        <v>122</v>
      </c>
      <c r="AC386" s="362" t="s">
        <v>3227</v>
      </c>
      <c r="AD386" s="468"/>
      <c r="AE386" s="2612">
        <v>14.5</v>
      </c>
      <c r="AF386" s="468">
        <v>1</v>
      </c>
      <c r="AG386" s="1968" t="s">
        <v>122</v>
      </c>
      <c r="AK386" s="981"/>
    </row>
    <row r="387" spans="2:37">
      <c r="B387" s="131"/>
      <c r="C387" s="3079" t="s">
        <v>2870</v>
      </c>
      <c r="D387" s="1576" t="s">
        <v>2274</v>
      </c>
      <c r="E387" s="1577" t="s">
        <v>2873</v>
      </c>
      <c r="F387" s="2869">
        <v>911401835184</v>
      </c>
      <c r="G387" s="1556">
        <v>8719514948907</v>
      </c>
      <c r="H387" s="1603" t="s">
        <v>420</v>
      </c>
      <c r="I387" s="1233" t="s">
        <v>2857</v>
      </c>
      <c r="J387" s="1228">
        <v>75</v>
      </c>
      <c r="K387" s="1032">
        <v>10000</v>
      </c>
      <c r="L387" s="1229" t="s">
        <v>53</v>
      </c>
      <c r="M387" s="1720">
        <v>50000</v>
      </c>
      <c r="N387" s="1229">
        <v>5</v>
      </c>
      <c r="O387" s="1229"/>
      <c r="P387" s="2394">
        <v>2050</v>
      </c>
      <c r="Q387" s="518"/>
      <c r="R387" s="3124" t="s">
        <v>54</v>
      </c>
      <c r="S387" s="1229" t="s">
        <v>113</v>
      </c>
      <c r="T387" s="1229" t="s">
        <v>3245</v>
      </c>
      <c r="U387" s="1229"/>
      <c r="V387" s="1229" t="s">
        <v>131</v>
      </c>
      <c r="W387" s="1033" t="s">
        <v>210</v>
      </c>
      <c r="X387" s="1033">
        <v>133</v>
      </c>
      <c r="Y387" s="1229">
        <v>65</v>
      </c>
      <c r="Z387" s="1229">
        <v>1750</v>
      </c>
      <c r="AA387" s="1229">
        <v>65</v>
      </c>
      <c r="AB387" s="1229" t="s">
        <v>122</v>
      </c>
      <c r="AC387" s="1033" t="s">
        <v>3227</v>
      </c>
      <c r="AD387" s="1229"/>
      <c r="AE387" s="2608">
        <v>14.5</v>
      </c>
      <c r="AF387" s="1229">
        <v>1</v>
      </c>
      <c r="AG387" s="3125" t="s">
        <v>122</v>
      </c>
      <c r="AK387" s="981"/>
    </row>
    <row r="388" spans="2:37">
      <c r="B388" s="131"/>
      <c r="C388" s="3080" t="s">
        <v>2870</v>
      </c>
      <c r="D388" s="855" t="s">
        <v>2274</v>
      </c>
      <c r="E388" s="1599" t="s">
        <v>2873</v>
      </c>
      <c r="F388" s="190">
        <v>911401850787</v>
      </c>
      <c r="G388" s="172">
        <v>8720169768420</v>
      </c>
      <c r="H388" s="172" t="s">
        <v>2648</v>
      </c>
      <c r="I388" s="270" t="s">
        <v>2858</v>
      </c>
      <c r="J388" s="723" t="s">
        <v>2614</v>
      </c>
      <c r="K388" s="1360" t="s">
        <v>2511</v>
      </c>
      <c r="L388" s="445" t="s">
        <v>2487</v>
      </c>
      <c r="M388" s="448">
        <v>50000</v>
      </c>
      <c r="N388" s="597">
        <v>5</v>
      </c>
      <c r="O388" s="445"/>
      <c r="P388" s="657">
        <v>2200</v>
      </c>
      <c r="Q388" s="518"/>
      <c r="R388" s="1923" t="s">
        <v>62</v>
      </c>
      <c r="S388" s="445" t="s">
        <v>3180</v>
      </c>
      <c r="T388" s="445" t="s">
        <v>3246</v>
      </c>
      <c r="U388" s="445"/>
      <c r="V388" s="445" t="s">
        <v>3122</v>
      </c>
      <c r="W388" s="483" t="s">
        <v>210</v>
      </c>
      <c r="X388" s="483">
        <v>140</v>
      </c>
      <c r="Y388" s="468">
        <v>65</v>
      </c>
      <c r="Z388" s="468">
        <v>1750</v>
      </c>
      <c r="AA388" s="468">
        <v>65</v>
      </c>
      <c r="AB388" s="445" t="s">
        <v>122</v>
      </c>
      <c r="AC388" s="2459">
        <v>80</v>
      </c>
      <c r="AD388" s="468"/>
      <c r="AE388" s="2611">
        <v>14.5</v>
      </c>
      <c r="AF388" s="468">
        <v>1</v>
      </c>
      <c r="AG388" s="1965" t="s">
        <v>122</v>
      </c>
      <c r="AK388" s="981"/>
    </row>
    <row r="389" spans="2:37">
      <c r="B389" s="131"/>
      <c r="C389" s="853" t="s">
        <v>2870</v>
      </c>
      <c r="D389" s="853" t="s">
        <v>2274</v>
      </c>
      <c r="E389" s="1606"/>
      <c r="F389" s="155">
        <v>911401853487</v>
      </c>
      <c r="G389" s="94">
        <v>8720169749368</v>
      </c>
      <c r="H389" s="70" t="s">
        <v>2406</v>
      </c>
      <c r="I389" s="100" t="s">
        <v>2841</v>
      </c>
      <c r="J389" s="455"/>
      <c r="K389" s="1146"/>
      <c r="L389" s="455"/>
      <c r="M389" s="398"/>
      <c r="N389" s="418">
        <v>2</v>
      </c>
      <c r="O389" s="455"/>
      <c r="P389" s="659">
        <v>110</v>
      </c>
      <c r="Q389" s="518"/>
      <c r="R389" s="1925"/>
      <c r="S389" s="455"/>
      <c r="T389" s="455"/>
      <c r="U389" s="455"/>
      <c r="V389" s="455"/>
      <c r="W389" s="362">
        <v>450</v>
      </c>
      <c r="X389" s="362"/>
      <c r="Y389" s="418">
        <v>40</v>
      </c>
      <c r="Z389" s="418">
        <v>160</v>
      </c>
      <c r="AA389" s="418">
        <v>20</v>
      </c>
      <c r="AB389" s="455"/>
      <c r="AC389" s="362"/>
      <c r="AD389" s="418"/>
      <c r="AE389" s="2612">
        <v>0.5</v>
      </c>
      <c r="AF389" s="418">
        <v>1</v>
      </c>
      <c r="AG389" s="1962" t="s">
        <v>122</v>
      </c>
      <c r="AK389" s="981"/>
    </row>
    <row r="390" spans="2:37">
      <c r="B390" s="177"/>
      <c r="C390" s="855" t="s">
        <v>2870</v>
      </c>
      <c r="D390" s="855" t="s">
        <v>2274</v>
      </c>
      <c r="E390" s="1599"/>
      <c r="F390" s="194">
        <v>912401483603</v>
      </c>
      <c r="G390" s="200">
        <v>8718699799861</v>
      </c>
      <c r="H390" s="49" t="s">
        <v>2840</v>
      </c>
      <c r="I390" s="258" t="s">
        <v>2839</v>
      </c>
      <c r="J390" s="1550"/>
      <c r="K390" s="454"/>
      <c r="L390" s="445"/>
      <c r="M390" s="439"/>
      <c r="N390" s="468">
        <v>2</v>
      </c>
      <c r="O390" s="445"/>
      <c r="P390" s="657">
        <v>1500</v>
      </c>
      <c r="Q390" s="518"/>
      <c r="R390" s="1923"/>
      <c r="S390" s="445" t="s">
        <v>113</v>
      </c>
      <c r="T390" s="445"/>
      <c r="U390" s="445"/>
      <c r="V390" s="445"/>
      <c r="W390" s="483" t="s">
        <v>210</v>
      </c>
      <c r="X390" s="483"/>
      <c r="Y390" s="468">
        <v>42</v>
      </c>
      <c r="Z390" s="468">
        <v>220</v>
      </c>
      <c r="AA390" s="468">
        <v>28</v>
      </c>
      <c r="AB390" s="445"/>
      <c r="AC390" s="483"/>
      <c r="AD390" s="468"/>
      <c r="AE390" s="2613">
        <v>0.5</v>
      </c>
      <c r="AF390" s="468">
        <v>1</v>
      </c>
      <c r="AG390" s="1965" t="s">
        <v>122</v>
      </c>
      <c r="AK390" s="981"/>
    </row>
    <row r="391" spans="2:37" ht="14.5" customHeight="1">
      <c r="B391" s="125"/>
      <c r="F391" s="32"/>
      <c r="G391" s="32"/>
      <c r="H391" s="14"/>
      <c r="I391" s="96"/>
      <c r="J391" s="339"/>
      <c r="K391" s="328"/>
      <c r="L391" s="339"/>
      <c r="M391" s="328"/>
      <c r="N391" s="149"/>
      <c r="O391" s="339"/>
      <c r="P391" s="268"/>
      <c r="Q391" s="518"/>
      <c r="R391" s="339"/>
      <c r="S391" s="339"/>
      <c r="T391" s="339"/>
      <c r="U391" s="339"/>
      <c r="V391" s="339"/>
      <c r="W391" s="339"/>
      <c r="X391" s="339"/>
      <c r="Y391" s="414"/>
      <c r="Z391" s="414"/>
      <c r="AA391" s="414"/>
      <c r="AB391" s="339"/>
      <c r="AC391" s="149"/>
      <c r="AD391" s="414"/>
      <c r="AE391" s="149"/>
      <c r="AF391" s="339"/>
      <c r="AG391" s="339"/>
      <c r="AK391" s="981"/>
    </row>
    <row r="392" spans="2:37" s="1600" customFormat="1" ht="15" customHeight="1">
      <c r="B392" s="1638" t="s">
        <v>835</v>
      </c>
      <c r="J392" s="1818"/>
      <c r="K392" s="1818"/>
      <c r="L392" s="1818"/>
      <c r="M392" s="1818"/>
      <c r="N392" s="1818"/>
      <c r="O392" s="1818"/>
      <c r="P392" s="34"/>
      <c r="R392" s="1818"/>
      <c r="S392" s="1818"/>
      <c r="T392" s="1818"/>
      <c r="U392" s="1818"/>
      <c r="V392" s="1818"/>
      <c r="W392" s="1818"/>
      <c r="X392" s="1818"/>
      <c r="Y392" s="2310"/>
      <c r="Z392" s="2310"/>
      <c r="AA392" s="2310"/>
      <c r="AB392" s="1818"/>
      <c r="AC392" s="3259"/>
      <c r="AD392" s="2310"/>
      <c r="AE392" s="1818"/>
      <c r="AF392" s="1818"/>
      <c r="AG392" s="1818"/>
      <c r="AI392"/>
      <c r="AJ392"/>
      <c r="AK392" s="981"/>
    </row>
    <row r="393" spans="2:37">
      <c r="B393" s="2801" t="s">
        <v>836</v>
      </c>
      <c r="C393" s="1576" t="s">
        <v>2870</v>
      </c>
      <c r="D393" s="1576" t="s">
        <v>2274</v>
      </c>
      <c r="E393" s="1577" t="s">
        <v>2873</v>
      </c>
      <c r="F393" s="2892">
        <v>911401565044</v>
      </c>
      <c r="G393" s="822">
        <v>8720169761353</v>
      </c>
      <c r="H393" s="1551" t="s">
        <v>2191</v>
      </c>
      <c r="I393" s="1614" t="s">
        <v>838</v>
      </c>
      <c r="J393" s="392">
        <v>70</v>
      </c>
      <c r="K393" s="1131">
        <v>10500</v>
      </c>
      <c r="L393" s="392" t="s">
        <v>53</v>
      </c>
      <c r="M393" s="431">
        <v>50000</v>
      </c>
      <c r="N393" s="370">
        <v>5</v>
      </c>
      <c r="O393" s="392"/>
      <c r="P393" s="658">
        <v>2400</v>
      </c>
      <c r="Q393" s="518"/>
      <c r="R393" s="1866" t="s">
        <v>62</v>
      </c>
      <c r="S393" s="392" t="s">
        <v>55</v>
      </c>
      <c r="T393" s="392" t="s">
        <v>3150</v>
      </c>
      <c r="U393" s="392"/>
      <c r="V393" s="392" t="s">
        <v>131</v>
      </c>
      <c r="W393" s="370" t="s">
        <v>210</v>
      </c>
      <c r="X393" s="370">
        <v>150</v>
      </c>
      <c r="Y393" s="410">
        <v>273</v>
      </c>
      <c r="Z393" s="410">
        <v>273</v>
      </c>
      <c r="AA393" s="410">
        <v>93</v>
      </c>
      <c r="AB393" s="392" t="s">
        <v>122</v>
      </c>
      <c r="AC393" s="370">
        <v>80</v>
      </c>
      <c r="AD393" s="410"/>
      <c r="AE393" s="2617">
        <v>4</v>
      </c>
      <c r="AF393" s="410">
        <v>1</v>
      </c>
      <c r="AG393" s="1867" t="s">
        <v>122</v>
      </c>
      <c r="AK393" s="981"/>
    </row>
    <row r="394" spans="2:37">
      <c r="B394" s="2802"/>
      <c r="C394" s="569" t="s">
        <v>2870</v>
      </c>
      <c r="D394" s="569" t="s">
        <v>2274</v>
      </c>
      <c r="E394" s="1578" t="s">
        <v>2873</v>
      </c>
      <c r="F394" s="2893">
        <v>911401565144</v>
      </c>
      <c r="G394" s="261">
        <v>8720169761360</v>
      </c>
      <c r="H394" s="50" t="s">
        <v>2193</v>
      </c>
      <c r="I394" s="262" t="s">
        <v>838</v>
      </c>
      <c r="J394" s="357">
        <v>133</v>
      </c>
      <c r="K394" s="1127">
        <v>20000</v>
      </c>
      <c r="L394" s="357" t="s">
        <v>53</v>
      </c>
      <c r="M394" s="348">
        <v>50000</v>
      </c>
      <c r="N394" s="351">
        <v>5</v>
      </c>
      <c r="O394" s="357"/>
      <c r="P394" s="659">
        <v>2950</v>
      </c>
      <c r="Q394" s="518"/>
      <c r="R394" s="1868" t="s">
        <v>62</v>
      </c>
      <c r="S394" s="357" t="s">
        <v>55</v>
      </c>
      <c r="T394" s="357" t="s">
        <v>3151</v>
      </c>
      <c r="U394" s="357"/>
      <c r="V394" s="357" t="s">
        <v>131</v>
      </c>
      <c r="W394" s="351" t="s">
        <v>210</v>
      </c>
      <c r="X394" s="351">
        <v>150</v>
      </c>
      <c r="Y394" s="350">
        <v>319</v>
      </c>
      <c r="Z394" s="350">
        <v>319</v>
      </c>
      <c r="AA394" s="350">
        <v>93</v>
      </c>
      <c r="AB394" s="357" t="s">
        <v>122</v>
      </c>
      <c r="AC394" s="351">
        <v>80</v>
      </c>
      <c r="AD394" s="350"/>
      <c r="AE394" s="2615">
        <v>4</v>
      </c>
      <c r="AF394" s="350">
        <v>1</v>
      </c>
      <c r="AG394" s="1869" t="s">
        <v>122</v>
      </c>
      <c r="AK394" s="981"/>
    </row>
    <row r="395" spans="2:37">
      <c r="B395" s="2802"/>
      <c r="C395" s="569" t="s">
        <v>2870</v>
      </c>
      <c r="D395" s="569" t="s">
        <v>2274</v>
      </c>
      <c r="E395" s="1578" t="s">
        <v>2873</v>
      </c>
      <c r="F395" s="2893">
        <v>911401565244</v>
      </c>
      <c r="G395" s="261">
        <v>8720169761377</v>
      </c>
      <c r="H395" s="50" t="s">
        <v>2192</v>
      </c>
      <c r="I395" s="262" t="s">
        <v>838</v>
      </c>
      <c r="J395" s="357">
        <v>185</v>
      </c>
      <c r="K395" s="1127">
        <v>28000</v>
      </c>
      <c r="L395" s="357" t="s">
        <v>53</v>
      </c>
      <c r="M395" s="348">
        <v>50000</v>
      </c>
      <c r="N395" s="351">
        <v>5</v>
      </c>
      <c r="O395" s="357"/>
      <c r="P395" s="659">
        <v>3500</v>
      </c>
      <c r="Q395" s="518"/>
      <c r="R395" s="1868" t="s">
        <v>62</v>
      </c>
      <c r="S395" s="357" t="s">
        <v>55</v>
      </c>
      <c r="T395" s="357" t="s">
        <v>3152</v>
      </c>
      <c r="U395" s="357"/>
      <c r="V395" s="357" t="s">
        <v>131</v>
      </c>
      <c r="W395" s="351" t="s">
        <v>210</v>
      </c>
      <c r="X395" s="351">
        <v>151</v>
      </c>
      <c r="Y395" s="350">
        <v>355</v>
      </c>
      <c r="Z395" s="350">
        <v>355</v>
      </c>
      <c r="AA395" s="350">
        <v>93</v>
      </c>
      <c r="AB395" s="357" t="s">
        <v>122</v>
      </c>
      <c r="AC395" s="351">
        <v>80</v>
      </c>
      <c r="AD395" s="350"/>
      <c r="AE395" s="2615">
        <v>4</v>
      </c>
      <c r="AF395" s="350">
        <v>1</v>
      </c>
      <c r="AG395" s="1869" t="s">
        <v>122</v>
      </c>
      <c r="AK395" s="981"/>
    </row>
    <row r="396" spans="2:37">
      <c r="B396" s="2802"/>
      <c r="C396" s="569" t="s">
        <v>2870</v>
      </c>
      <c r="D396" s="569" t="s">
        <v>2274</v>
      </c>
      <c r="E396" s="1578" t="s">
        <v>2873</v>
      </c>
      <c r="F396" s="2893">
        <v>911401822687</v>
      </c>
      <c r="G396" s="261">
        <v>8720169758971</v>
      </c>
      <c r="H396" s="50" t="s">
        <v>2195</v>
      </c>
      <c r="I396" s="262" t="s">
        <v>2598</v>
      </c>
      <c r="J396" s="357" t="s">
        <v>2780</v>
      </c>
      <c r="K396" s="1127" t="s">
        <v>2781</v>
      </c>
      <c r="L396" s="357" t="s">
        <v>2599</v>
      </c>
      <c r="M396" s="348">
        <v>50000</v>
      </c>
      <c r="N396" s="351">
        <v>5</v>
      </c>
      <c r="O396" s="357"/>
      <c r="P396" s="659">
        <v>4300</v>
      </c>
      <c r="Q396" s="518"/>
      <c r="R396" s="1868" t="s">
        <v>62</v>
      </c>
      <c r="S396" s="357" t="s">
        <v>55</v>
      </c>
      <c r="T396" s="357" t="s">
        <v>3152</v>
      </c>
      <c r="U396" s="357"/>
      <c r="V396" s="357" t="s">
        <v>3122</v>
      </c>
      <c r="W396" s="351" t="s">
        <v>210</v>
      </c>
      <c r="X396" s="351">
        <v>143</v>
      </c>
      <c r="Y396" s="350">
        <v>320</v>
      </c>
      <c r="Z396" s="350">
        <v>320</v>
      </c>
      <c r="AA396" s="350">
        <v>119</v>
      </c>
      <c r="AB396" s="357" t="s">
        <v>122</v>
      </c>
      <c r="AC396" s="351" t="s">
        <v>3227</v>
      </c>
      <c r="AD396" s="350"/>
      <c r="AE396" s="2615">
        <v>4</v>
      </c>
      <c r="AF396" s="350">
        <v>1</v>
      </c>
      <c r="AG396" s="1869" t="s">
        <v>122</v>
      </c>
      <c r="AK396" s="981"/>
    </row>
    <row r="397" spans="2:37">
      <c r="B397" s="2802"/>
      <c r="C397" s="569" t="s">
        <v>2870</v>
      </c>
      <c r="D397" s="569" t="s">
        <v>2274</v>
      </c>
      <c r="E397" s="1578"/>
      <c r="F397" s="2893">
        <v>911401813287</v>
      </c>
      <c r="G397" s="261">
        <v>8720169756779</v>
      </c>
      <c r="H397" s="50" t="s">
        <v>2345</v>
      </c>
      <c r="I397" s="262" t="s">
        <v>2318</v>
      </c>
      <c r="J397" s="357"/>
      <c r="K397" s="1127" t="s">
        <v>50</v>
      </c>
      <c r="L397" s="357"/>
      <c r="M397" s="348"/>
      <c r="N397" s="350">
        <v>2</v>
      </c>
      <c r="O397" s="357"/>
      <c r="P397" s="659">
        <v>400</v>
      </c>
      <c r="Q397" s="518"/>
      <c r="R397" s="1868"/>
      <c r="S397" s="357"/>
      <c r="T397" s="357"/>
      <c r="U397" s="357"/>
      <c r="V397" s="357"/>
      <c r="W397" s="351"/>
      <c r="X397" s="351"/>
      <c r="Y397" s="350"/>
      <c r="Z397" s="350"/>
      <c r="AA397" s="350"/>
      <c r="AB397" s="357"/>
      <c r="AC397" s="351"/>
      <c r="AD397" s="350"/>
      <c r="AE397" s="2615">
        <v>0.5</v>
      </c>
      <c r="AF397" s="350">
        <v>1</v>
      </c>
      <c r="AG397" s="1869" t="s">
        <v>122</v>
      </c>
      <c r="AK397" s="981"/>
    </row>
    <row r="398" spans="2:37">
      <c r="B398" s="2802"/>
      <c r="C398" s="569" t="s">
        <v>2870</v>
      </c>
      <c r="D398" s="569" t="s">
        <v>2274</v>
      </c>
      <c r="E398" s="1578"/>
      <c r="F398" s="2893">
        <v>911401813187</v>
      </c>
      <c r="G398" s="261">
        <v>8720169753839</v>
      </c>
      <c r="H398" s="50" t="s">
        <v>2346</v>
      </c>
      <c r="I398" s="262" t="s">
        <v>2319</v>
      </c>
      <c r="J398" s="357"/>
      <c r="K398" s="1127" t="s">
        <v>50</v>
      </c>
      <c r="L398" s="357"/>
      <c r="M398" s="348"/>
      <c r="N398" s="350">
        <v>2</v>
      </c>
      <c r="O398" s="357"/>
      <c r="P398" s="659">
        <v>900</v>
      </c>
      <c r="Q398" s="518"/>
      <c r="R398" s="1868"/>
      <c r="S398" s="357"/>
      <c r="T398" s="357"/>
      <c r="U398" s="357"/>
      <c r="V398" s="357"/>
      <c r="W398" s="351"/>
      <c r="X398" s="351"/>
      <c r="Y398" s="350"/>
      <c r="Z398" s="350"/>
      <c r="AA398" s="350"/>
      <c r="AB398" s="357"/>
      <c r="AC398" s="351"/>
      <c r="AD398" s="350"/>
      <c r="AE398" s="2615">
        <v>0.5</v>
      </c>
      <c r="AF398" s="350">
        <v>1</v>
      </c>
      <c r="AG398" s="1869" t="s">
        <v>122</v>
      </c>
      <c r="AK398" s="981"/>
    </row>
    <row r="399" spans="2:37">
      <c r="B399" s="2802"/>
      <c r="C399" s="569" t="s">
        <v>2870</v>
      </c>
      <c r="D399" s="569" t="s">
        <v>2274</v>
      </c>
      <c r="E399" s="1578"/>
      <c r="F399" s="2893">
        <v>911401657907</v>
      </c>
      <c r="G399" s="261">
        <v>8719514530171</v>
      </c>
      <c r="H399" s="50" t="s">
        <v>2160</v>
      </c>
      <c r="I399" s="262" t="s">
        <v>2349</v>
      </c>
      <c r="J399" s="357" t="s">
        <v>50</v>
      </c>
      <c r="K399" s="1127" t="s">
        <v>50</v>
      </c>
      <c r="L399" s="357"/>
      <c r="M399" s="348"/>
      <c r="N399" s="350">
        <v>2</v>
      </c>
      <c r="O399" s="357"/>
      <c r="P399" s="659">
        <v>990</v>
      </c>
      <c r="Q399" s="518"/>
      <c r="R399" s="1868"/>
      <c r="S399" s="357"/>
      <c r="T399" s="357"/>
      <c r="U399" s="357"/>
      <c r="V399" s="357"/>
      <c r="W399" s="351"/>
      <c r="X399" s="351"/>
      <c r="Y399" s="350">
        <v>382</v>
      </c>
      <c r="Z399" s="350">
        <v>382</v>
      </c>
      <c r="AA399" s="350">
        <v>156</v>
      </c>
      <c r="AB399" s="357"/>
      <c r="AC399" s="351"/>
      <c r="AD399" s="350"/>
      <c r="AE399" s="2615">
        <v>0</v>
      </c>
      <c r="AF399" s="350">
        <v>1</v>
      </c>
      <c r="AG399" s="1869" t="s">
        <v>122</v>
      </c>
      <c r="AK399" s="981"/>
    </row>
    <row r="400" spans="2:37">
      <c r="B400" s="2802"/>
      <c r="C400" s="569" t="s">
        <v>2870</v>
      </c>
      <c r="D400" s="569" t="s">
        <v>2274</v>
      </c>
      <c r="E400" s="1578"/>
      <c r="F400" s="2893">
        <v>911401658007</v>
      </c>
      <c r="G400" s="261">
        <v>8719514530164</v>
      </c>
      <c r="H400" s="50" t="s">
        <v>2161</v>
      </c>
      <c r="I400" s="262" t="s">
        <v>2348</v>
      </c>
      <c r="J400" s="357" t="s">
        <v>50</v>
      </c>
      <c r="K400" s="1127" t="s">
        <v>50</v>
      </c>
      <c r="L400" s="357"/>
      <c r="M400" s="348"/>
      <c r="N400" s="350">
        <v>2</v>
      </c>
      <c r="O400" s="357"/>
      <c r="P400" s="659">
        <v>1290</v>
      </c>
      <c r="Q400" s="518"/>
      <c r="R400" s="1868"/>
      <c r="S400" s="357"/>
      <c r="T400" s="357"/>
      <c r="U400" s="357"/>
      <c r="V400" s="357"/>
      <c r="W400" s="351"/>
      <c r="X400" s="351"/>
      <c r="Y400" s="350">
        <v>480</v>
      </c>
      <c r="Z400" s="350">
        <v>480</v>
      </c>
      <c r="AA400" s="350">
        <v>194</v>
      </c>
      <c r="AB400" s="357"/>
      <c r="AC400" s="351"/>
      <c r="AD400" s="350"/>
      <c r="AE400" s="2615">
        <v>0</v>
      </c>
      <c r="AF400" s="350">
        <v>1</v>
      </c>
      <c r="AG400" s="1869" t="s">
        <v>122</v>
      </c>
      <c r="AK400" s="981"/>
    </row>
    <row r="401" spans="2:37">
      <c r="B401" s="2802"/>
      <c r="C401" s="569" t="s">
        <v>2870</v>
      </c>
      <c r="D401" s="569" t="s">
        <v>2274</v>
      </c>
      <c r="E401" s="1578"/>
      <c r="F401" s="2893">
        <v>911401565644</v>
      </c>
      <c r="G401" s="261">
        <v>8720169761414</v>
      </c>
      <c r="H401" s="50" t="s">
        <v>2194</v>
      </c>
      <c r="I401" s="262" t="s">
        <v>2350</v>
      </c>
      <c r="J401" s="357"/>
      <c r="K401" s="1127" t="s">
        <v>50</v>
      </c>
      <c r="L401" s="357"/>
      <c r="M401" s="348"/>
      <c r="N401" s="350">
        <v>2</v>
      </c>
      <c r="O401" s="357"/>
      <c r="P401" s="659">
        <v>1190</v>
      </c>
      <c r="Q401" s="518"/>
      <c r="R401" s="1868"/>
      <c r="S401" s="357"/>
      <c r="T401" s="357"/>
      <c r="U401" s="357"/>
      <c r="V401" s="357"/>
      <c r="W401" s="351"/>
      <c r="X401" s="351"/>
      <c r="Y401" s="350">
        <v>442</v>
      </c>
      <c r="Z401" s="350">
        <v>442</v>
      </c>
      <c r="AA401" s="350">
        <v>174</v>
      </c>
      <c r="AB401" s="357"/>
      <c r="AC401" s="351"/>
      <c r="AD401" s="350"/>
      <c r="AE401" s="2615">
        <v>0</v>
      </c>
      <c r="AF401" s="350">
        <v>1</v>
      </c>
      <c r="AG401" s="1869" t="s">
        <v>122</v>
      </c>
      <c r="AK401" s="981"/>
    </row>
    <row r="402" spans="2:37">
      <c r="B402" s="2802"/>
      <c r="C402" s="569" t="s">
        <v>2870</v>
      </c>
      <c r="D402" s="569" t="s">
        <v>2274</v>
      </c>
      <c r="E402" s="1578"/>
      <c r="F402" s="2893">
        <v>911401812987</v>
      </c>
      <c r="G402" s="261">
        <v>8720169753792</v>
      </c>
      <c r="H402" s="50" t="s">
        <v>2600</v>
      </c>
      <c r="I402" s="262" t="s">
        <v>2351</v>
      </c>
      <c r="J402" s="357"/>
      <c r="K402" s="1127" t="s">
        <v>50</v>
      </c>
      <c r="L402" s="357"/>
      <c r="M402" s="348"/>
      <c r="N402" s="350">
        <v>2</v>
      </c>
      <c r="O402" s="357"/>
      <c r="P402" s="659">
        <v>890</v>
      </c>
      <c r="Q402" s="518"/>
      <c r="R402" s="1868"/>
      <c r="S402" s="357"/>
      <c r="T402" s="357"/>
      <c r="U402" s="357"/>
      <c r="V402" s="357"/>
      <c r="W402" s="351"/>
      <c r="X402" s="351"/>
      <c r="Y402" s="350">
        <v>437</v>
      </c>
      <c r="Z402" s="350">
        <v>437</v>
      </c>
      <c r="AA402" s="350">
        <v>150</v>
      </c>
      <c r="AB402" s="357"/>
      <c r="AC402" s="351"/>
      <c r="AD402" s="350"/>
      <c r="AE402" s="2615">
        <v>0</v>
      </c>
      <c r="AF402" s="350">
        <v>1</v>
      </c>
      <c r="AG402" s="1869" t="s">
        <v>122</v>
      </c>
      <c r="AK402" s="981"/>
    </row>
    <row r="403" spans="2:37">
      <c r="B403" s="1134"/>
      <c r="C403" s="855" t="s">
        <v>2870</v>
      </c>
      <c r="D403" s="855" t="s">
        <v>2274</v>
      </c>
      <c r="E403" s="1599"/>
      <c r="F403" s="2894">
        <v>911401813087</v>
      </c>
      <c r="G403" s="979">
        <v>8720169753808</v>
      </c>
      <c r="H403" s="1122" t="s">
        <v>2347</v>
      </c>
      <c r="I403" s="265" t="s">
        <v>2320</v>
      </c>
      <c r="J403" s="442"/>
      <c r="K403" s="1129" t="s">
        <v>50</v>
      </c>
      <c r="L403" s="442"/>
      <c r="M403" s="439"/>
      <c r="N403" s="438">
        <v>2</v>
      </c>
      <c r="O403" s="442"/>
      <c r="P403" s="657">
        <v>250</v>
      </c>
      <c r="Q403" s="518"/>
      <c r="R403" s="1884"/>
      <c r="S403" s="442"/>
      <c r="T403" s="442"/>
      <c r="U403" s="442"/>
      <c r="V403" s="442"/>
      <c r="W403" s="466"/>
      <c r="X403" s="466"/>
      <c r="Y403" s="438">
        <v>35</v>
      </c>
      <c r="Z403" s="438">
        <v>123.5</v>
      </c>
      <c r="AA403" s="438">
        <v>97</v>
      </c>
      <c r="AB403" s="442"/>
      <c r="AC403" s="466"/>
      <c r="AD403" s="438"/>
      <c r="AE403" s="2616">
        <v>0</v>
      </c>
      <c r="AF403" s="438">
        <v>1</v>
      </c>
      <c r="AG403" s="1885" t="s">
        <v>122</v>
      </c>
      <c r="AK403" s="981"/>
    </row>
    <row r="404" spans="2:37">
      <c r="B404" s="647" t="s">
        <v>840</v>
      </c>
      <c r="C404" s="853" t="s">
        <v>2870</v>
      </c>
      <c r="D404" s="853" t="s">
        <v>2274</v>
      </c>
      <c r="E404" s="1606" t="s">
        <v>2873</v>
      </c>
      <c r="F404" s="44">
        <v>911401671107</v>
      </c>
      <c r="G404" s="70">
        <v>8719514542983</v>
      </c>
      <c r="H404" s="70" t="s">
        <v>841</v>
      </c>
      <c r="I404" s="51" t="s">
        <v>842</v>
      </c>
      <c r="J404" s="333">
        <v>77</v>
      </c>
      <c r="K404" s="1163">
        <v>10500</v>
      </c>
      <c r="L404" s="394" t="s">
        <v>53</v>
      </c>
      <c r="M404" s="296">
        <v>50000</v>
      </c>
      <c r="N404" s="292">
        <v>5</v>
      </c>
      <c r="O404" s="394"/>
      <c r="P404" s="659">
        <v>3800</v>
      </c>
      <c r="Q404" s="518"/>
      <c r="R404" s="1946" t="s">
        <v>54</v>
      </c>
      <c r="S404" s="394" t="s">
        <v>55</v>
      </c>
      <c r="T404" s="394" t="s">
        <v>3150</v>
      </c>
      <c r="U404" s="394"/>
      <c r="V404" s="394" t="s">
        <v>131</v>
      </c>
      <c r="W404" s="312" t="s">
        <v>210</v>
      </c>
      <c r="X404" s="312">
        <v>136</v>
      </c>
      <c r="Y404" s="332">
        <v>278</v>
      </c>
      <c r="Z404" s="332">
        <v>278</v>
      </c>
      <c r="AA404" s="332">
        <v>89</v>
      </c>
      <c r="AB404" s="394" t="s">
        <v>122</v>
      </c>
      <c r="AC404" s="293" t="s">
        <v>3227</v>
      </c>
      <c r="AD404" s="332"/>
      <c r="AE404" s="2624">
        <v>4</v>
      </c>
      <c r="AF404" s="332">
        <v>1</v>
      </c>
      <c r="AG404" s="1947" t="s">
        <v>122</v>
      </c>
      <c r="AK404" s="981"/>
    </row>
    <row r="405" spans="2:37">
      <c r="B405" s="2802"/>
      <c r="C405" s="569" t="s">
        <v>2870</v>
      </c>
      <c r="D405" s="569" t="s">
        <v>2274</v>
      </c>
      <c r="E405" s="1578" t="s">
        <v>2873</v>
      </c>
      <c r="F405" s="2870">
        <v>911401646207</v>
      </c>
      <c r="G405" s="63">
        <v>8719514529212</v>
      </c>
      <c r="H405" s="66" t="s">
        <v>843</v>
      </c>
      <c r="I405" s="65" t="s">
        <v>842</v>
      </c>
      <c r="J405" s="334">
        <v>154</v>
      </c>
      <c r="K405" s="1164">
        <v>20500</v>
      </c>
      <c r="L405" s="347" t="s">
        <v>53</v>
      </c>
      <c r="M405" s="296">
        <v>50000</v>
      </c>
      <c r="N405" s="292">
        <v>5</v>
      </c>
      <c r="O405" s="347"/>
      <c r="P405" s="659">
        <v>4650</v>
      </c>
      <c r="Q405" s="518"/>
      <c r="R405" s="1950" t="s">
        <v>54</v>
      </c>
      <c r="S405" s="347" t="s">
        <v>55</v>
      </c>
      <c r="T405" s="347" t="s">
        <v>3151</v>
      </c>
      <c r="U405" s="347"/>
      <c r="V405" s="347" t="s">
        <v>131</v>
      </c>
      <c r="W405" s="311" t="s">
        <v>210</v>
      </c>
      <c r="X405" s="311">
        <v>133</v>
      </c>
      <c r="Y405" s="330">
        <v>305</v>
      </c>
      <c r="Z405" s="330">
        <v>305</v>
      </c>
      <c r="AA405" s="330">
        <v>99</v>
      </c>
      <c r="AB405" s="347" t="s">
        <v>122</v>
      </c>
      <c r="AC405" s="293" t="s">
        <v>3227</v>
      </c>
      <c r="AD405" s="330"/>
      <c r="AE405" s="2624">
        <v>4</v>
      </c>
      <c r="AF405" s="330">
        <v>1</v>
      </c>
      <c r="AG405" s="1951" t="s">
        <v>122</v>
      </c>
      <c r="AK405" s="981"/>
    </row>
    <row r="406" spans="2:37">
      <c r="B406" s="2802"/>
      <c r="C406" s="855" t="s">
        <v>2870</v>
      </c>
      <c r="D406" s="855" t="s">
        <v>2274</v>
      </c>
      <c r="E406" s="1599" t="s">
        <v>2873</v>
      </c>
      <c r="F406" s="46">
        <v>911401646307</v>
      </c>
      <c r="G406" s="47">
        <v>8719514529229</v>
      </c>
      <c r="H406" s="47" t="s">
        <v>844</v>
      </c>
      <c r="I406" s="59" t="s">
        <v>842</v>
      </c>
      <c r="J406" s="1121">
        <v>187</v>
      </c>
      <c r="K406" s="1166">
        <v>25500</v>
      </c>
      <c r="L406" s="1121" t="s">
        <v>53</v>
      </c>
      <c r="M406" s="437">
        <v>50000</v>
      </c>
      <c r="N406" s="295">
        <v>5</v>
      </c>
      <c r="O406" s="1121"/>
      <c r="P406" s="1403">
        <v>5750</v>
      </c>
      <c r="Q406" s="518"/>
      <c r="R406" s="1969" t="s">
        <v>54</v>
      </c>
      <c r="S406" s="1121" t="s">
        <v>55</v>
      </c>
      <c r="T406" s="1121" t="s">
        <v>3152</v>
      </c>
      <c r="U406" s="1121"/>
      <c r="V406" s="1121" t="s">
        <v>131</v>
      </c>
      <c r="W406" s="2457" t="s">
        <v>210</v>
      </c>
      <c r="X406" s="2457">
        <v>136</v>
      </c>
      <c r="Y406" s="2329">
        <v>358</v>
      </c>
      <c r="Z406" s="2329">
        <v>358</v>
      </c>
      <c r="AA406" s="2329">
        <v>99</v>
      </c>
      <c r="AB406" s="1121" t="s">
        <v>122</v>
      </c>
      <c r="AC406" s="1598" t="s">
        <v>3227</v>
      </c>
      <c r="AD406" s="2329"/>
      <c r="AE406" s="2641">
        <v>4</v>
      </c>
      <c r="AF406" s="2329">
        <v>1</v>
      </c>
      <c r="AG406" s="1970" t="s">
        <v>122</v>
      </c>
      <c r="AK406" s="981"/>
    </row>
    <row r="407" spans="2:37">
      <c r="B407" s="2802"/>
      <c r="C407" s="853" t="s">
        <v>2870</v>
      </c>
      <c r="D407" s="853" t="s">
        <v>2274</v>
      </c>
      <c r="E407" s="1606"/>
      <c r="F407" s="43">
        <v>911401676807</v>
      </c>
      <c r="G407" s="39">
        <v>8719514546028</v>
      </c>
      <c r="H407" s="39" t="s">
        <v>2157</v>
      </c>
      <c r="I407" s="52" t="s">
        <v>2299</v>
      </c>
      <c r="J407" s="359"/>
      <c r="K407" s="1161" t="s">
        <v>50</v>
      </c>
      <c r="L407" s="359"/>
      <c r="M407" s="431"/>
      <c r="N407" s="279">
        <v>2</v>
      </c>
      <c r="O407" s="359"/>
      <c r="P407" s="659">
        <v>790</v>
      </c>
      <c r="Q407" s="518"/>
      <c r="R407" s="1971"/>
      <c r="S407" s="359"/>
      <c r="T407" s="359"/>
      <c r="U407" s="359"/>
      <c r="V407" s="359"/>
      <c r="W407" s="2458"/>
      <c r="X407" s="2458"/>
      <c r="Y407" s="338">
        <v>50</v>
      </c>
      <c r="Z407" s="338">
        <v>236</v>
      </c>
      <c r="AA407" s="338">
        <v>209</v>
      </c>
      <c r="AB407" s="359"/>
      <c r="AC407" s="305"/>
      <c r="AD407" s="338"/>
      <c r="AE407" s="2626">
        <v>0</v>
      </c>
      <c r="AF407" s="338">
        <v>1</v>
      </c>
      <c r="AG407" s="1972" t="s">
        <v>122</v>
      </c>
      <c r="AK407" s="981"/>
    </row>
    <row r="408" spans="2:37">
      <c r="B408" s="2802"/>
      <c r="C408" s="569" t="s">
        <v>2870</v>
      </c>
      <c r="D408" s="569" t="s">
        <v>2274</v>
      </c>
      <c r="E408" s="1578"/>
      <c r="F408" s="44">
        <v>911401677107</v>
      </c>
      <c r="G408" s="70">
        <v>8719514545830</v>
      </c>
      <c r="H408" s="70" t="s">
        <v>2158</v>
      </c>
      <c r="I408" s="65" t="s">
        <v>2352</v>
      </c>
      <c r="J408" s="347"/>
      <c r="K408" s="1163" t="s">
        <v>50</v>
      </c>
      <c r="L408" s="347"/>
      <c r="M408" s="296"/>
      <c r="N408" s="292">
        <v>2</v>
      </c>
      <c r="O408" s="347"/>
      <c r="P408" s="659">
        <v>1190</v>
      </c>
      <c r="Q408" s="518"/>
      <c r="R408" s="1950"/>
      <c r="S408" s="347"/>
      <c r="T408" s="347"/>
      <c r="U408" s="347"/>
      <c r="V408" s="347"/>
      <c r="W408" s="311"/>
      <c r="X408" s="311"/>
      <c r="Y408" s="330">
        <v>474</v>
      </c>
      <c r="Z408" s="330">
        <v>474</v>
      </c>
      <c r="AA408" s="330">
        <v>141</v>
      </c>
      <c r="AB408" s="347"/>
      <c r="AC408" s="293"/>
      <c r="AD408" s="330"/>
      <c r="AE408" s="2624">
        <v>0</v>
      </c>
      <c r="AF408" s="330">
        <v>1</v>
      </c>
      <c r="AG408" s="1951" t="s">
        <v>122</v>
      </c>
      <c r="AK408" s="981"/>
    </row>
    <row r="409" spans="2:37">
      <c r="B409" s="2803"/>
      <c r="C409" s="855" t="s">
        <v>2870</v>
      </c>
      <c r="D409" s="855" t="s">
        <v>2274</v>
      </c>
      <c r="E409" s="1599"/>
      <c r="F409" s="23">
        <v>911401677207</v>
      </c>
      <c r="G409" s="45">
        <v>8719514545847</v>
      </c>
      <c r="H409" s="45" t="s">
        <v>2159</v>
      </c>
      <c r="I409" s="259" t="s">
        <v>2353</v>
      </c>
      <c r="J409" s="440"/>
      <c r="K409" s="1165" t="s">
        <v>50</v>
      </c>
      <c r="L409" s="440"/>
      <c r="M409" s="1634"/>
      <c r="N409" s="297">
        <v>2</v>
      </c>
      <c r="O409" s="440"/>
      <c r="P409" s="1403">
        <v>1490</v>
      </c>
      <c r="Q409" s="518"/>
      <c r="R409" s="1952"/>
      <c r="S409" s="440"/>
      <c r="T409" s="440"/>
      <c r="U409" s="440"/>
      <c r="V409" s="440"/>
      <c r="W409" s="2453"/>
      <c r="X409" s="2453"/>
      <c r="Y409" s="463">
        <v>543</v>
      </c>
      <c r="Z409" s="463">
        <v>543</v>
      </c>
      <c r="AA409" s="463">
        <v>153</v>
      </c>
      <c r="AB409" s="440"/>
      <c r="AC409" s="1593"/>
      <c r="AD409" s="463"/>
      <c r="AE409" s="2642">
        <v>0</v>
      </c>
      <c r="AF409" s="463">
        <v>1</v>
      </c>
      <c r="AG409" s="1953" t="s">
        <v>122</v>
      </c>
      <c r="AK409" s="981"/>
    </row>
    <row r="410" spans="2:37">
      <c r="B410" s="1411" t="s">
        <v>845</v>
      </c>
      <c r="C410" s="853" t="s">
        <v>2870</v>
      </c>
      <c r="D410" s="853" t="s">
        <v>2274</v>
      </c>
      <c r="E410" s="1606" t="s">
        <v>2873</v>
      </c>
      <c r="F410" s="630">
        <v>911401629208</v>
      </c>
      <c r="G410" s="70">
        <v>8719514955660</v>
      </c>
      <c r="H410" s="70" t="s">
        <v>422</v>
      </c>
      <c r="I410" s="51" t="s">
        <v>846</v>
      </c>
      <c r="J410" s="394">
        <v>67</v>
      </c>
      <c r="K410" s="1163">
        <v>10500</v>
      </c>
      <c r="L410" s="394" t="s">
        <v>53</v>
      </c>
      <c r="M410" s="296">
        <v>100000</v>
      </c>
      <c r="N410" s="292">
        <v>5</v>
      </c>
      <c r="O410" s="394"/>
      <c r="P410" s="1401">
        <v>4200</v>
      </c>
      <c r="Q410" s="518"/>
      <c r="R410" s="1946" t="s">
        <v>785</v>
      </c>
      <c r="S410" s="394" t="s">
        <v>55</v>
      </c>
      <c r="T410" s="394" t="s">
        <v>3150</v>
      </c>
      <c r="U410" s="394"/>
      <c r="V410" s="394" t="s">
        <v>131</v>
      </c>
      <c r="W410" s="312" t="s">
        <v>210</v>
      </c>
      <c r="X410" s="312">
        <v>156</v>
      </c>
      <c r="Y410" s="332">
        <v>290</v>
      </c>
      <c r="Z410" s="332">
        <v>290</v>
      </c>
      <c r="AA410" s="332">
        <v>90</v>
      </c>
      <c r="AB410" s="394" t="s">
        <v>122</v>
      </c>
      <c r="AC410" s="293" t="s">
        <v>3227</v>
      </c>
      <c r="AD410" s="332"/>
      <c r="AE410" s="2624">
        <v>4</v>
      </c>
      <c r="AF410" s="332">
        <v>1</v>
      </c>
      <c r="AG410" s="1947" t="s">
        <v>122</v>
      </c>
      <c r="AK410" s="981"/>
    </row>
    <row r="411" spans="2:37">
      <c r="B411" s="140"/>
      <c r="C411" s="569" t="s">
        <v>2870</v>
      </c>
      <c r="D411" s="569" t="s">
        <v>2274</v>
      </c>
      <c r="E411" s="1578" t="s">
        <v>2873</v>
      </c>
      <c r="F411" s="630">
        <v>911401629308</v>
      </c>
      <c r="G411" s="70">
        <v>8719514955677</v>
      </c>
      <c r="H411" s="70" t="s">
        <v>424</v>
      </c>
      <c r="I411" s="65" t="s">
        <v>847</v>
      </c>
      <c r="J411" s="347">
        <v>67</v>
      </c>
      <c r="K411" s="1164">
        <v>10500</v>
      </c>
      <c r="L411" s="347" t="s">
        <v>53</v>
      </c>
      <c r="M411" s="296">
        <v>100000</v>
      </c>
      <c r="N411" s="292">
        <v>5</v>
      </c>
      <c r="O411" s="347"/>
      <c r="P411" s="659">
        <v>4200</v>
      </c>
      <c r="Q411" s="518"/>
      <c r="R411" s="1950" t="s">
        <v>785</v>
      </c>
      <c r="S411" s="347" t="s">
        <v>55</v>
      </c>
      <c r="T411" s="347" t="s">
        <v>3150</v>
      </c>
      <c r="U411" s="347"/>
      <c r="V411" s="347" t="s">
        <v>131</v>
      </c>
      <c r="W411" s="311" t="s">
        <v>210</v>
      </c>
      <c r="X411" s="311">
        <v>156</v>
      </c>
      <c r="Y411" s="330">
        <v>290</v>
      </c>
      <c r="Z411" s="330">
        <v>290</v>
      </c>
      <c r="AA411" s="330">
        <v>90</v>
      </c>
      <c r="AB411" s="347" t="s">
        <v>122</v>
      </c>
      <c r="AC411" s="293" t="s">
        <v>3227</v>
      </c>
      <c r="AD411" s="330"/>
      <c r="AE411" s="2624">
        <v>4</v>
      </c>
      <c r="AF411" s="330">
        <v>1</v>
      </c>
      <c r="AG411" s="1951" t="s">
        <v>122</v>
      </c>
      <c r="AK411" s="981"/>
    </row>
    <row r="412" spans="2:37">
      <c r="B412" s="140"/>
      <c r="C412" s="569" t="s">
        <v>2870</v>
      </c>
      <c r="D412" s="569" t="s">
        <v>2274</v>
      </c>
      <c r="E412" s="1578" t="s">
        <v>2873</v>
      </c>
      <c r="F412" s="223">
        <v>911401630008</v>
      </c>
      <c r="G412" s="63">
        <v>8719514955745</v>
      </c>
      <c r="H412" s="63" t="s">
        <v>848</v>
      </c>
      <c r="I412" s="65" t="s">
        <v>846</v>
      </c>
      <c r="J412" s="347">
        <v>67</v>
      </c>
      <c r="K412" s="1164">
        <v>10500</v>
      </c>
      <c r="L412" s="347" t="s">
        <v>75</v>
      </c>
      <c r="M412" s="282">
        <v>100000</v>
      </c>
      <c r="N412" s="281">
        <v>5</v>
      </c>
      <c r="O412" s="347"/>
      <c r="P412" s="1402">
        <v>4200</v>
      </c>
      <c r="Q412" s="518"/>
      <c r="R412" s="1950" t="s">
        <v>785</v>
      </c>
      <c r="S412" s="347" t="s">
        <v>55</v>
      </c>
      <c r="T412" s="347" t="s">
        <v>3150</v>
      </c>
      <c r="U412" s="347"/>
      <c r="V412" s="347" t="s">
        <v>161</v>
      </c>
      <c r="W412" s="311" t="s">
        <v>210</v>
      </c>
      <c r="X412" s="311">
        <v>156</v>
      </c>
      <c r="Y412" s="330">
        <v>290</v>
      </c>
      <c r="Z412" s="330">
        <v>290</v>
      </c>
      <c r="AA412" s="330">
        <v>90</v>
      </c>
      <c r="AB412" s="347" t="s">
        <v>122</v>
      </c>
      <c r="AC412" s="301" t="s">
        <v>3227</v>
      </c>
      <c r="AD412" s="330"/>
      <c r="AE412" s="2627">
        <v>4</v>
      </c>
      <c r="AF412" s="330">
        <v>1</v>
      </c>
      <c r="AG412" s="1951" t="s">
        <v>122</v>
      </c>
      <c r="AK412" s="981"/>
    </row>
    <row r="413" spans="2:37">
      <c r="B413" s="140"/>
      <c r="C413" s="855" t="s">
        <v>2870</v>
      </c>
      <c r="D413" s="855" t="s">
        <v>2274</v>
      </c>
      <c r="E413" s="1599" t="s">
        <v>2873</v>
      </c>
      <c r="F413" s="2895">
        <v>911401630108</v>
      </c>
      <c r="G413" s="45">
        <v>8719514955752</v>
      </c>
      <c r="H413" s="45" t="s">
        <v>438</v>
      </c>
      <c r="I413" s="259" t="s">
        <v>847</v>
      </c>
      <c r="J413" s="440">
        <v>67</v>
      </c>
      <c r="K413" s="1165">
        <v>10500</v>
      </c>
      <c r="L413" s="440" t="s">
        <v>75</v>
      </c>
      <c r="M413" s="1634">
        <v>100000</v>
      </c>
      <c r="N413" s="297">
        <v>5</v>
      </c>
      <c r="O413" s="440"/>
      <c r="P413" s="1405">
        <v>4200</v>
      </c>
      <c r="Q413" s="518"/>
      <c r="R413" s="1952" t="s">
        <v>785</v>
      </c>
      <c r="S413" s="440" t="s">
        <v>55</v>
      </c>
      <c r="T413" s="440" t="s">
        <v>3150</v>
      </c>
      <c r="U413" s="440"/>
      <c r="V413" s="440" t="s">
        <v>161</v>
      </c>
      <c r="W413" s="2453" t="s">
        <v>210</v>
      </c>
      <c r="X413" s="2453">
        <v>156</v>
      </c>
      <c r="Y413" s="463">
        <v>290</v>
      </c>
      <c r="Z413" s="463">
        <v>290</v>
      </c>
      <c r="AA413" s="463">
        <v>90</v>
      </c>
      <c r="AB413" s="440" t="s">
        <v>122</v>
      </c>
      <c r="AC413" s="1593" t="s">
        <v>3227</v>
      </c>
      <c r="AD413" s="463"/>
      <c r="AE413" s="2642">
        <v>4</v>
      </c>
      <c r="AF413" s="463">
        <v>1</v>
      </c>
      <c r="AG413" s="1953" t="s">
        <v>122</v>
      </c>
      <c r="AK413" s="981"/>
    </row>
    <row r="414" spans="2:37">
      <c r="B414" s="140"/>
      <c r="C414" s="853" t="s">
        <v>2870</v>
      </c>
      <c r="D414" s="853" t="s">
        <v>2274</v>
      </c>
      <c r="E414" s="1606" t="s">
        <v>2873</v>
      </c>
      <c r="F414" s="2896">
        <v>911401629608</v>
      </c>
      <c r="G414" s="93">
        <v>8719514955700</v>
      </c>
      <c r="H414" s="93" t="s">
        <v>430</v>
      </c>
      <c r="I414" s="65" t="s">
        <v>855</v>
      </c>
      <c r="J414" s="347">
        <v>72</v>
      </c>
      <c r="K414" s="1164">
        <v>10500</v>
      </c>
      <c r="L414" s="347" t="s">
        <v>53</v>
      </c>
      <c r="M414" s="282">
        <v>100000</v>
      </c>
      <c r="N414" s="281">
        <v>5</v>
      </c>
      <c r="O414" s="347"/>
      <c r="P414" s="1402">
        <v>5200</v>
      </c>
      <c r="Q414" s="518"/>
      <c r="R414" s="1950" t="s">
        <v>785</v>
      </c>
      <c r="S414" s="347" t="s">
        <v>55</v>
      </c>
      <c r="T414" s="347" t="s">
        <v>3150</v>
      </c>
      <c r="U414" s="347"/>
      <c r="V414" s="347" t="s">
        <v>131</v>
      </c>
      <c r="W414" s="311" t="s">
        <v>210</v>
      </c>
      <c r="X414" s="311">
        <v>145</v>
      </c>
      <c r="Y414" s="330">
        <v>330</v>
      </c>
      <c r="Z414" s="330">
        <v>330</v>
      </c>
      <c r="AA414" s="330">
        <v>99</v>
      </c>
      <c r="AB414" s="347" t="s">
        <v>143</v>
      </c>
      <c r="AC414" s="301" t="s">
        <v>3227</v>
      </c>
      <c r="AD414" s="330"/>
      <c r="AE414" s="2627">
        <v>4</v>
      </c>
      <c r="AF414" s="330">
        <v>1</v>
      </c>
      <c r="AG414" s="1951" t="s">
        <v>122</v>
      </c>
      <c r="AK414" s="981"/>
    </row>
    <row r="415" spans="2:37">
      <c r="B415" s="140"/>
      <c r="C415" s="569" t="s">
        <v>2870</v>
      </c>
      <c r="D415" s="569" t="s">
        <v>2274</v>
      </c>
      <c r="E415" s="1578" t="s">
        <v>2873</v>
      </c>
      <c r="F415" s="630">
        <v>911401629708</v>
      </c>
      <c r="G415" s="70">
        <v>8719514955714</v>
      </c>
      <c r="H415" s="70" t="s">
        <v>432</v>
      </c>
      <c r="I415" s="65" t="s">
        <v>849</v>
      </c>
      <c r="J415" s="347">
        <v>72</v>
      </c>
      <c r="K415" s="1164">
        <v>10500</v>
      </c>
      <c r="L415" s="347" t="s">
        <v>53</v>
      </c>
      <c r="M415" s="296">
        <v>100000</v>
      </c>
      <c r="N415" s="292">
        <v>5</v>
      </c>
      <c r="O415" s="347"/>
      <c r="P415" s="659">
        <v>5200</v>
      </c>
      <c r="Q415" s="518"/>
      <c r="R415" s="1950" t="s">
        <v>785</v>
      </c>
      <c r="S415" s="347" t="s">
        <v>55</v>
      </c>
      <c r="T415" s="347" t="s">
        <v>3150</v>
      </c>
      <c r="U415" s="347"/>
      <c r="V415" s="347" t="s">
        <v>131</v>
      </c>
      <c r="W415" s="311" t="s">
        <v>210</v>
      </c>
      <c r="X415" s="311">
        <v>145</v>
      </c>
      <c r="Y415" s="330">
        <v>330</v>
      </c>
      <c r="Z415" s="330">
        <v>330</v>
      </c>
      <c r="AA415" s="330">
        <v>99</v>
      </c>
      <c r="AB415" s="347" t="s">
        <v>143</v>
      </c>
      <c r="AC415" s="293" t="s">
        <v>3227</v>
      </c>
      <c r="AD415" s="330"/>
      <c r="AE415" s="2624">
        <v>4</v>
      </c>
      <c r="AF415" s="330">
        <v>1</v>
      </c>
      <c r="AG415" s="1951" t="s">
        <v>122</v>
      </c>
      <c r="AK415" s="981"/>
    </row>
    <row r="416" spans="2:37">
      <c r="B416" s="140"/>
      <c r="C416" s="569" t="s">
        <v>2870</v>
      </c>
      <c r="D416" s="569" t="s">
        <v>2274</v>
      </c>
      <c r="E416" s="1578" t="s">
        <v>2873</v>
      </c>
      <c r="F416" s="223">
        <v>911401630408</v>
      </c>
      <c r="G416" s="63">
        <v>8719514955783</v>
      </c>
      <c r="H416" s="63" t="s">
        <v>850</v>
      </c>
      <c r="I416" s="65" t="s">
        <v>855</v>
      </c>
      <c r="J416" s="347">
        <v>72</v>
      </c>
      <c r="K416" s="1164">
        <v>10500</v>
      </c>
      <c r="L416" s="347" t="s">
        <v>75</v>
      </c>
      <c r="M416" s="282">
        <v>100000</v>
      </c>
      <c r="N416" s="281">
        <v>5</v>
      </c>
      <c r="O416" s="347"/>
      <c r="P416" s="1402">
        <v>5200</v>
      </c>
      <c r="Q416" s="518"/>
      <c r="R416" s="1950" t="s">
        <v>785</v>
      </c>
      <c r="S416" s="347" t="s">
        <v>55</v>
      </c>
      <c r="T416" s="347" t="s">
        <v>3150</v>
      </c>
      <c r="U416" s="347"/>
      <c r="V416" s="347" t="s">
        <v>161</v>
      </c>
      <c r="W416" s="311" t="s">
        <v>210</v>
      </c>
      <c r="X416" s="311">
        <v>145</v>
      </c>
      <c r="Y416" s="330">
        <v>330</v>
      </c>
      <c r="Z416" s="330">
        <v>330</v>
      </c>
      <c r="AA416" s="330">
        <v>99</v>
      </c>
      <c r="AB416" s="347" t="s">
        <v>143</v>
      </c>
      <c r="AC416" s="301" t="s">
        <v>3227</v>
      </c>
      <c r="AD416" s="330"/>
      <c r="AE416" s="2627">
        <v>4</v>
      </c>
      <c r="AF416" s="330">
        <v>1</v>
      </c>
      <c r="AG416" s="1951" t="s">
        <v>122</v>
      </c>
      <c r="AK416" s="981"/>
    </row>
    <row r="417" spans="2:37">
      <c r="B417" s="140"/>
      <c r="C417" s="855" t="s">
        <v>2870</v>
      </c>
      <c r="D417" s="855" t="s">
        <v>2274</v>
      </c>
      <c r="E417" s="1599" t="s">
        <v>2873</v>
      </c>
      <c r="F417" s="2895">
        <v>911401630508</v>
      </c>
      <c r="G417" s="45">
        <v>8719514955790</v>
      </c>
      <c r="H417" s="45" t="s">
        <v>851</v>
      </c>
      <c r="I417" s="259" t="s">
        <v>849</v>
      </c>
      <c r="J417" s="440">
        <v>72</v>
      </c>
      <c r="K417" s="1165">
        <v>10500</v>
      </c>
      <c r="L417" s="440" t="s">
        <v>75</v>
      </c>
      <c r="M417" s="1634">
        <v>100000</v>
      </c>
      <c r="N417" s="297">
        <v>5</v>
      </c>
      <c r="O417" s="440"/>
      <c r="P417" s="1405">
        <v>5200</v>
      </c>
      <c r="Q417" s="518"/>
      <c r="R417" s="1952" t="s">
        <v>785</v>
      </c>
      <c r="S417" s="440" t="s">
        <v>55</v>
      </c>
      <c r="T417" s="440" t="s">
        <v>3150</v>
      </c>
      <c r="U417" s="440"/>
      <c r="V417" s="440" t="s">
        <v>161</v>
      </c>
      <c r="W417" s="2453" t="s">
        <v>210</v>
      </c>
      <c r="X417" s="2453">
        <v>145</v>
      </c>
      <c r="Y417" s="463">
        <v>330</v>
      </c>
      <c r="Z417" s="463">
        <v>330</v>
      </c>
      <c r="AA417" s="463">
        <v>99</v>
      </c>
      <c r="AB417" s="440" t="s">
        <v>143</v>
      </c>
      <c r="AC417" s="1593" t="s">
        <v>3227</v>
      </c>
      <c r="AD417" s="463"/>
      <c r="AE417" s="2642">
        <v>4</v>
      </c>
      <c r="AF417" s="463">
        <v>1</v>
      </c>
      <c r="AG417" s="1953" t="s">
        <v>122</v>
      </c>
      <c r="AK417" s="981"/>
    </row>
    <row r="418" spans="2:37">
      <c r="B418" s="140"/>
      <c r="C418" s="853" t="s">
        <v>2870</v>
      </c>
      <c r="D418" s="853" t="s">
        <v>2274</v>
      </c>
      <c r="E418" s="1606" t="s">
        <v>2873</v>
      </c>
      <c r="F418" s="630">
        <v>911401632208</v>
      </c>
      <c r="G418" s="70">
        <v>8719514955967</v>
      </c>
      <c r="H418" s="70" t="s">
        <v>852</v>
      </c>
      <c r="I418" s="51" t="s">
        <v>846</v>
      </c>
      <c r="J418" s="394">
        <v>95</v>
      </c>
      <c r="K418" s="1163">
        <v>15000</v>
      </c>
      <c r="L418" s="394" t="s">
        <v>53</v>
      </c>
      <c r="M418" s="296">
        <v>100000</v>
      </c>
      <c r="N418" s="292">
        <v>5</v>
      </c>
      <c r="O418" s="394"/>
      <c r="P418" s="659">
        <v>4750</v>
      </c>
      <c r="Q418" s="518"/>
      <c r="R418" s="1946" t="s">
        <v>785</v>
      </c>
      <c r="S418" s="394" t="s">
        <v>55</v>
      </c>
      <c r="T418" s="394" t="s">
        <v>3153</v>
      </c>
      <c r="U418" s="394"/>
      <c r="V418" s="394" t="s">
        <v>131</v>
      </c>
      <c r="W418" s="312" t="s">
        <v>210</v>
      </c>
      <c r="X418" s="312">
        <v>157</v>
      </c>
      <c r="Y418" s="332">
        <v>290</v>
      </c>
      <c r="Z418" s="332">
        <v>290</v>
      </c>
      <c r="AA418" s="332">
        <v>90</v>
      </c>
      <c r="AB418" s="394" t="s">
        <v>122</v>
      </c>
      <c r="AC418" s="293" t="s">
        <v>3227</v>
      </c>
      <c r="AD418" s="332"/>
      <c r="AE418" s="2624">
        <v>4</v>
      </c>
      <c r="AF418" s="332">
        <v>1</v>
      </c>
      <c r="AG418" s="1947" t="s">
        <v>122</v>
      </c>
      <c r="AK418" s="981"/>
    </row>
    <row r="419" spans="2:37">
      <c r="B419" s="140"/>
      <c r="C419" s="855" t="s">
        <v>2870</v>
      </c>
      <c r="D419" s="855" t="s">
        <v>2274</v>
      </c>
      <c r="E419" s="1599" t="s">
        <v>2873</v>
      </c>
      <c r="F419" s="544">
        <v>911401632308</v>
      </c>
      <c r="G419" s="49">
        <v>8719514955974</v>
      </c>
      <c r="H419" s="49" t="s">
        <v>853</v>
      </c>
      <c r="I419" s="259" t="s">
        <v>847</v>
      </c>
      <c r="J419" s="440">
        <v>95</v>
      </c>
      <c r="K419" s="1165">
        <v>15000</v>
      </c>
      <c r="L419" s="440" t="s">
        <v>53</v>
      </c>
      <c r="M419" s="284">
        <v>100000</v>
      </c>
      <c r="N419" s="283">
        <v>5</v>
      </c>
      <c r="O419" s="440"/>
      <c r="P419" s="1403">
        <v>4750</v>
      </c>
      <c r="Q419" s="518"/>
      <c r="R419" s="1952" t="s">
        <v>785</v>
      </c>
      <c r="S419" s="440" t="s">
        <v>55</v>
      </c>
      <c r="T419" s="440" t="s">
        <v>3153</v>
      </c>
      <c r="U419" s="440"/>
      <c r="V419" s="440" t="s">
        <v>131</v>
      </c>
      <c r="W419" s="2453" t="s">
        <v>210</v>
      </c>
      <c r="X419" s="2453">
        <v>157</v>
      </c>
      <c r="Y419" s="463">
        <v>290</v>
      </c>
      <c r="Z419" s="463">
        <v>290</v>
      </c>
      <c r="AA419" s="463">
        <v>90</v>
      </c>
      <c r="AB419" s="440" t="s">
        <v>122</v>
      </c>
      <c r="AC419" s="294" t="s">
        <v>3227</v>
      </c>
      <c r="AD419" s="463"/>
      <c r="AE419" s="2623">
        <v>4</v>
      </c>
      <c r="AF419" s="463">
        <v>1</v>
      </c>
      <c r="AG419" s="1953" t="s">
        <v>122</v>
      </c>
      <c r="AK419" s="981"/>
    </row>
    <row r="420" spans="2:37">
      <c r="B420" s="140"/>
      <c r="C420" s="853" t="s">
        <v>2870</v>
      </c>
      <c r="D420" s="853" t="s">
        <v>2274</v>
      </c>
      <c r="E420" s="1606" t="s">
        <v>2873</v>
      </c>
      <c r="F420" s="223">
        <v>911401632408</v>
      </c>
      <c r="G420" s="63">
        <v>8719514955981</v>
      </c>
      <c r="H420" s="63" t="s">
        <v>854</v>
      </c>
      <c r="I420" s="51" t="s">
        <v>855</v>
      </c>
      <c r="J420" s="347">
        <v>102</v>
      </c>
      <c r="K420" s="1163">
        <v>15000</v>
      </c>
      <c r="L420" s="347" t="s">
        <v>53</v>
      </c>
      <c r="M420" s="282">
        <v>100000</v>
      </c>
      <c r="N420" s="281">
        <v>5</v>
      </c>
      <c r="O420" s="347"/>
      <c r="P420" s="659">
        <v>5950</v>
      </c>
      <c r="Q420" s="518"/>
      <c r="R420" s="1950" t="s">
        <v>785</v>
      </c>
      <c r="S420" s="347" t="s">
        <v>55</v>
      </c>
      <c r="T420" s="347" t="s">
        <v>3153</v>
      </c>
      <c r="U420" s="347"/>
      <c r="V420" s="347" t="s">
        <v>131</v>
      </c>
      <c r="W420" s="311" t="s">
        <v>210</v>
      </c>
      <c r="X420" s="311">
        <v>147</v>
      </c>
      <c r="Y420" s="330">
        <v>330</v>
      </c>
      <c r="Z420" s="330">
        <v>330</v>
      </c>
      <c r="AA420" s="330">
        <v>99</v>
      </c>
      <c r="AB420" s="347" t="s">
        <v>143</v>
      </c>
      <c r="AC420" s="301" t="s">
        <v>3227</v>
      </c>
      <c r="AD420" s="330"/>
      <c r="AE420" s="2627">
        <v>4</v>
      </c>
      <c r="AF420" s="330">
        <v>1</v>
      </c>
      <c r="AG420" s="1951" t="s">
        <v>122</v>
      </c>
      <c r="AK420" s="981"/>
    </row>
    <row r="421" spans="2:37">
      <c r="B421" s="140"/>
      <c r="C421" s="855" t="s">
        <v>2870</v>
      </c>
      <c r="D421" s="855" t="s">
        <v>2274</v>
      </c>
      <c r="E421" s="1599" t="s">
        <v>2873</v>
      </c>
      <c r="F421" s="544">
        <v>911401632508</v>
      </c>
      <c r="G421" s="49">
        <v>8719514955998</v>
      </c>
      <c r="H421" s="49" t="s">
        <v>856</v>
      </c>
      <c r="I421" s="259" t="s">
        <v>849</v>
      </c>
      <c r="J421" s="440">
        <v>102</v>
      </c>
      <c r="K421" s="1162">
        <v>15000</v>
      </c>
      <c r="L421" s="440" t="s">
        <v>53</v>
      </c>
      <c r="M421" s="284">
        <v>100000</v>
      </c>
      <c r="N421" s="283">
        <v>5</v>
      </c>
      <c r="O421" s="440"/>
      <c r="P421" s="1403">
        <v>5950</v>
      </c>
      <c r="Q421" s="518"/>
      <c r="R421" s="1952" t="s">
        <v>785</v>
      </c>
      <c r="S421" s="440" t="s">
        <v>55</v>
      </c>
      <c r="T421" s="440" t="s">
        <v>3153</v>
      </c>
      <c r="U421" s="440"/>
      <c r="V421" s="440" t="s">
        <v>131</v>
      </c>
      <c r="W421" s="2453" t="s">
        <v>210</v>
      </c>
      <c r="X421" s="2453">
        <v>147</v>
      </c>
      <c r="Y421" s="463">
        <v>330</v>
      </c>
      <c r="Z421" s="463">
        <v>330</v>
      </c>
      <c r="AA421" s="463">
        <v>99</v>
      </c>
      <c r="AB421" s="440" t="s">
        <v>143</v>
      </c>
      <c r="AC421" s="294" t="s">
        <v>3227</v>
      </c>
      <c r="AD421" s="463"/>
      <c r="AE421" s="2623">
        <v>4</v>
      </c>
      <c r="AF421" s="463">
        <v>1</v>
      </c>
      <c r="AG421" s="1953" t="s">
        <v>122</v>
      </c>
      <c r="AK421" s="981"/>
    </row>
    <row r="422" spans="2:37">
      <c r="B422" s="140"/>
      <c r="C422" s="853" t="s">
        <v>2870</v>
      </c>
      <c r="D422" s="853" t="s">
        <v>2274</v>
      </c>
      <c r="E422" s="1606" t="s">
        <v>2873</v>
      </c>
      <c r="F422" s="630">
        <v>911401629408</v>
      </c>
      <c r="G422" s="70">
        <v>8719514955684</v>
      </c>
      <c r="H422" s="70" t="s">
        <v>426</v>
      </c>
      <c r="I422" s="51" t="s">
        <v>846</v>
      </c>
      <c r="J422" s="347">
        <v>125</v>
      </c>
      <c r="K422" s="1163">
        <v>20000</v>
      </c>
      <c r="L422" s="347" t="s">
        <v>53</v>
      </c>
      <c r="M422" s="296">
        <v>100000</v>
      </c>
      <c r="N422" s="292">
        <v>5</v>
      </c>
      <c r="O422" s="347"/>
      <c r="P422" s="659">
        <v>5300</v>
      </c>
      <c r="Q422" s="518"/>
      <c r="R422" s="1950" t="s">
        <v>785</v>
      </c>
      <c r="S422" s="347" t="s">
        <v>55</v>
      </c>
      <c r="T422" s="347" t="s">
        <v>3151</v>
      </c>
      <c r="U422" s="347"/>
      <c r="V422" s="347" t="s">
        <v>131</v>
      </c>
      <c r="W422" s="311" t="s">
        <v>210</v>
      </c>
      <c r="X422" s="311">
        <v>160</v>
      </c>
      <c r="Y422" s="330">
        <v>330</v>
      </c>
      <c r="Z422" s="330">
        <v>330</v>
      </c>
      <c r="AA422" s="330">
        <v>99</v>
      </c>
      <c r="AB422" s="347" t="s">
        <v>122</v>
      </c>
      <c r="AC422" s="293" t="s">
        <v>3227</v>
      </c>
      <c r="AD422" s="330"/>
      <c r="AE422" s="2624">
        <v>4</v>
      </c>
      <c r="AF422" s="330">
        <v>1</v>
      </c>
      <c r="AG422" s="1951" t="s">
        <v>122</v>
      </c>
      <c r="AK422" s="981"/>
    </row>
    <row r="423" spans="2:37">
      <c r="B423" s="140"/>
      <c r="C423" s="569" t="s">
        <v>2870</v>
      </c>
      <c r="D423" s="569" t="s">
        <v>2274</v>
      </c>
      <c r="E423" s="1578" t="s">
        <v>2873</v>
      </c>
      <c r="F423" s="630">
        <v>911401629508</v>
      </c>
      <c r="G423" s="70">
        <v>8719514955691</v>
      </c>
      <c r="H423" s="70" t="s">
        <v>428</v>
      </c>
      <c r="I423" s="65" t="s">
        <v>847</v>
      </c>
      <c r="J423" s="347">
        <v>125</v>
      </c>
      <c r="K423" s="1163">
        <v>20000</v>
      </c>
      <c r="L423" s="347" t="s">
        <v>53</v>
      </c>
      <c r="M423" s="296">
        <v>100000</v>
      </c>
      <c r="N423" s="292">
        <v>5</v>
      </c>
      <c r="O423" s="347"/>
      <c r="P423" s="659">
        <v>5300</v>
      </c>
      <c r="Q423" s="518"/>
      <c r="R423" s="1950" t="s">
        <v>785</v>
      </c>
      <c r="S423" s="347" t="s">
        <v>55</v>
      </c>
      <c r="T423" s="347" t="s">
        <v>3151</v>
      </c>
      <c r="U423" s="347"/>
      <c r="V423" s="347" t="s">
        <v>131</v>
      </c>
      <c r="W423" s="311" t="s">
        <v>210</v>
      </c>
      <c r="X423" s="311">
        <v>160</v>
      </c>
      <c r="Y423" s="330">
        <v>330</v>
      </c>
      <c r="Z423" s="330">
        <v>330</v>
      </c>
      <c r="AA423" s="330">
        <v>99</v>
      </c>
      <c r="AB423" s="347" t="s">
        <v>122</v>
      </c>
      <c r="AC423" s="293" t="s">
        <v>3227</v>
      </c>
      <c r="AD423" s="330"/>
      <c r="AE423" s="2624">
        <v>4</v>
      </c>
      <c r="AF423" s="330">
        <v>1</v>
      </c>
      <c r="AG423" s="1951" t="s">
        <v>122</v>
      </c>
      <c r="AK423" s="981"/>
    </row>
    <row r="424" spans="2:37">
      <c r="B424" s="140"/>
      <c r="C424" s="569" t="s">
        <v>2870</v>
      </c>
      <c r="D424" s="569" t="s">
        <v>2274</v>
      </c>
      <c r="E424" s="1578" t="s">
        <v>2873</v>
      </c>
      <c r="F424" s="223">
        <v>911401630208</v>
      </c>
      <c r="G424" s="63">
        <v>8719514955769</v>
      </c>
      <c r="H424" s="63" t="s">
        <v>857</v>
      </c>
      <c r="I424" s="51" t="s">
        <v>846</v>
      </c>
      <c r="J424" s="347">
        <v>125</v>
      </c>
      <c r="K424" s="1163">
        <v>20000</v>
      </c>
      <c r="L424" s="347" t="s">
        <v>75</v>
      </c>
      <c r="M424" s="282">
        <v>100000</v>
      </c>
      <c r="N424" s="281">
        <v>5</v>
      </c>
      <c r="O424" s="347"/>
      <c r="P424" s="2399">
        <v>5300</v>
      </c>
      <c r="Q424" s="518"/>
      <c r="R424" s="1950" t="s">
        <v>785</v>
      </c>
      <c r="S424" s="347" t="s">
        <v>55</v>
      </c>
      <c r="T424" s="347" t="s">
        <v>3151</v>
      </c>
      <c r="U424" s="347"/>
      <c r="V424" s="347" t="s">
        <v>161</v>
      </c>
      <c r="W424" s="311" t="s">
        <v>210</v>
      </c>
      <c r="X424" s="311">
        <v>160</v>
      </c>
      <c r="Y424" s="330">
        <v>330</v>
      </c>
      <c r="Z424" s="330">
        <v>330</v>
      </c>
      <c r="AA424" s="330">
        <v>99</v>
      </c>
      <c r="AB424" s="347" t="s">
        <v>122</v>
      </c>
      <c r="AC424" s="301" t="s">
        <v>3227</v>
      </c>
      <c r="AD424" s="330"/>
      <c r="AE424" s="2627">
        <v>4</v>
      </c>
      <c r="AF424" s="330">
        <v>1</v>
      </c>
      <c r="AG424" s="1951" t="s">
        <v>122</v>
      </c>
      <c r="AK424" s="981"/>
    </row>
    <row r="425" spans="2:37">
      <c r="B425" s="140"/>
      <c r="C425" s="855" t="s">
        <v>2870</v>
      </c>
      <c r="D425" s="855" t="s">
        <v>2274</v>
      </c>
      <c r="E425" s="1599" t="s">
        <v>2873</v>
      </c>
      <c r="F425" s="2895">
        <v>911401630308</v>
      </c>
      <c r="G425" s="45">
        <v>8719514955776</v>
      </c>
      <c r="H425" s="45" t="s">
        <v>440</v>
      </c>
      <c r="I425" s="259" t="s">
        <v>847</v>
      </c>
      <c r="J425" s="440">
        <v>125</v>
      </c>
      <c r="K425" s="1162">
        <v>20000</v>
      </c>
      <c r="L425" s="440" t="s">
        <v>75</v>
      </c>
      <c r="M425" s="1634">
        <v>100000</v>
      </c>
      <c r="N425" s="297">
        <v>5</v>
      </c>
      <c r="O425" s="440"/>
      <c r="P425" s="1403">
        <v>5300</v>
      </c>
      <c r="Q425" s="518"/>
      <c r="R425" s="1952" t="s">
        <v>785</v>
      </c>
      <c r="S425" s="440" t="s">
        <v>55</v>
      </c>
      <c r="T425" s="440" t="s">
        <v>3151</v>
      </c>
      <c r="U425" s="440"/>
      <c r="V425" s="440" t="s">
        <v>161</v>
      </c>
      <c r="W425" s="2453" t="s">
        <v>210</v>
      </c>
      <c r="X425" s="2453">
        <v>160</v>
      </c>
      <c r="Y425" s="463">
        <v>330</v>
      </c>
      <c r="Z425" s="463">
        <v>330</v>
      </c>
      <c r="AA425" s="463">
        <v>99</v>
      </c>
      <c r="AB425" s="440" t="s">
        <v>122</v>
      </c>
      <c r="AC425" s="1593" t="s">
        <v>3227</v>
      </c>
      <c r="AD425" s="463"/>
      <c r="AE425" s="2642">
        <v>4</v>
      </c>
      <c r="AF425" s="463">
        <v>1</v>
      </c>
      <c r="AG425" s="1953" t="s">
        <v>122</v>
      </c>
      <c r="AK425" s="981"/>
    </row>
    <row r="426" spans="2:37">
      <c r="B426" s="140"/>
      <c r="C426" s="853" t="s">
        <v>2870</v>
      </c>
      <c r="D426" s="853" t="s">
        <v>2274</v>
      </c>
      <c r="E426" s="1606" t="s">
        <v>2873</v>
      </c>
      <c r="F426" s="630">
        <v>911401629808</v>
      </c>
      <c r="G426" s="70">
        <v>8719514955721</v>
      </c>
      <c r="H426" s="70" t="s">
        <v>434</v>
      </c>
      <c r="I426" s="52" t="s">
        <v>855</v>
      </c>
      <c r="J426" s="394">
        <v>134</v>
      </c>
      <c r="K426" s="1163">
        <v>20000</v>
      </c>
      <c r="L426" s="394" t="s">
        <v>53</v>
      </c>
      <c r="M426" s="296">
        <v>100000</v>
      </c>
      <c r="N426" s="292">
        <v>5</v>
      </c>
      <c r="O426" s="394"/>
      <c r="P426" s="659">
        <v>6300</v>
      </c>
      <c r="Q426" s="518"/>
      <c r="R426" s="1946" t="s">
        <v>785</v>
      </c>
      <c r="S426" s="394" t="s">
        <v>55</v>
      </c>
      <c r="T426" s="394" t="s">
        <v>3151</v>
      </c>
      <c r="U426" s="394"/>
      <c r="V426" s="394" t="s">
        <v>131</v>
      </c>
      <c r="W426" s="312" t="s">
        <v>210</v>
      </c>
      <c r="X426" s="312">
        <v>149</v>
      </c>
      <c r="Y426" s="332">
        <v>330</v>
      </c>
      <c r="Z426" s="332">
        <v>330</v>
      </c>
      <c r="AA426" s="332">
        <v>99</v>
      </c>
      <c r="AB426" s="394" t="s">
        <v>143</v>
      </c>
      <c r="AC426" s="293" t="s">
        <v>3227</v>
      </c>
      <c r="AD426" s="332"/>
      <c r="AE426" s="2624">
        <v>4</v>
      </c>
      <c r="AF426" s="332">
        <v>1</v>
      </c>
      <c r="AG426" s="1947" t="s">
        <v>122</v>
      </c>
      <c r="AK426" s="981"/>
    </row>
    <row r="427" spans="2:37">
      <c r="B427" s="140"/>
      <c r="C427" s="569" t="s">
        <v>2870</v>
      </c>
      <c r="D427" s="569" t="s">
        <v>2274</v>
      </c>
      <c r="E427" s="1578" t="s">
        <v>2873</v>
      </c>
      <c r="F427" s="223">
        <v>911401629908</v>
      </c>
      <c r="G427" s="63">
        <v>8719514955738</v>
      </c>
      <c r="H427" s="63" t="s">
        <v>436</v>
      </c>
      <c r="I427" s="65" t="s">
        <v>849</v>
      </c>
      <c r="J427" s="347">
        <v>134</v>
      </c>
      <c r="K427" s="1163">
        <v>20000</v>
      </c>
      <c r="L427" s="347" t="s">
        <v>53</v>
      </c>
      <c r="M427" s="282">
        <v>100000</v>
      </c>
      <c r="N427" s="281">
        <v>5</v>
      </c>
      <c r="O427" s="347"/>
      <c r="P427" s="659">
        <v>6300</v>
      </c>
      <c r="Q427" s="518"/>
      <c r="R427" s="1950" t="s">
        <v>785</v>
      </c>
      <c r="S427" s="347" t="s">
        <v>55</v>
      </c>
      <c r="T427" s="347" t="s">
        <v>3151</v>
      </c>
      <c r="U427" s="347"/>
      <c r="V427" s="347" t="s">
        <v>131</v>
      </c>
      <c r="W427" s="311" t="s">
        <v>210</v>
      </c>
      <c r="X427" s="311">
        <v>149</v>
      </c>
      <c r="Y427" s="330">
        <v>330</v>
      </c>
      <c r="Z427" s="330">
        <v>330</v>
      </c>
      <c r="AA427" s="330">
        <v>99</v>
      </c>
      <c r="AB427" s="347" t="s">
        <v>143</v>
      </c>
      <c r="AC427" s="301" t="s">
        <v>3227</v>
      </c>
      <c r="AD427" s="330"/>
      <c r="AE427" s="2627">
        <v>4</v>
      </c>
      <c r="AF427" s="330">
        <v>1</v>
      </c>
      <c r="AG427" s="1951" t="s">
        <v>122</v>
      </c>
      <c r="AK427" s="981"/>
    </row>
    <row r="428" spans="2:37">
      <c r="B428" s="140"/>
      <c r="C428" s="569" t="s">
        <v>2870</v>
      </c>
      <c r="D428" s="569" t="s">
        <v>2274</v>
      </c>
      <c r="E428" s="1578" t="s">
        <v>2873</v>
      </c>
      <c r="F428" s="223">
        <v>911401630608</v>
      </c>
      <c r="G428" s="63">
        <v>8719514955806</v>
      </c>
      <c r="H428" s="63" t="s">
        <v>858</v>
      </c>
      <c r="I428" s="51" t="s">
        <v>855</v>
      </c>
      <c r="J428" s="347">
        <v>134</v>
      </c>
      <c r="K428" s="1163">
        <v>20000</v>
      </c>
      <c r="L428" s="347" t="s">
        <v>75</v>
      </c>
      <c r="M428" s="282">
        <v>100000</v>
      </c>
      <c r="N428" s="281">
        <v>5</v>
      </c>
      <c r="O428" s="347"/>
      <c r="P428" s="2399">
        <v>6300</v>
      </c>
      <c r="Q428" s="518"/>
      <c r="R428" s="1950" t="s">
        <v>785</v>
      </c>
      <c r="S428" s="347" t="s">
        <v>55</v>
      </c>
      <c r="T428" s="347" t="s">
        <v>3151</v>
      </c>
      <c r="U428" s="347"/>
      <c r="V428" s="347" t="s">
        <v>161</v>
      </c>
      <c r="W428" s="311" t="s">
        <v>210</v>
      </c>
      <c r="X428" s="311">
        <v>149</v>
      </c>
      <c r="Y428" s="330">
        <v>330</v>
      </c>
      <c r="Z428" s="330">
        <v>330</v>
      </c>
      <c r="AA428" s="330">
        <v>99</v>
      </c>
      <c r="AB428" s="347" t="s">
        <v>143</v>
      </c>
      <c r="AC428" s="301" t="s">
        <v>3227</v>
      </c>
      <c r="AD428" s="330"/>
      <c r="AE428" s="2627">
        <v>4</v>
      </c>
      <c r="AF428" s="330">
        <v>1</v>
      </c>
      <c r="AG428" s="1951" t="s">
        <v>122</v>
      </c>
      <c r="AK428" s="981"/>
    </row>
    <row r="429" spans="2:37">
      <c r="B429" s="140"/>
      <c r="C429" s="855" t="s">
        <v>2870</v>
      </c>
      <c r="D429" s="855" t="s">
        <v>2274</v>
      </c>
      <c r="E429" s="1599" t="s">
        <v>2873</v>
      </c>
      <c r="F429" s="544">
        <v>911401630708</v>
      </c>
      <c r="G429" s="49">
        <v>8719514955813</v>
      </c>
      <c r="H429" s="49" t="s">
        <v>859</v>
      </c>
      <c r="I429" s="259" t="s">
        <v>849</v>
      </c>
      <c r="J429" s="440">
        <v>134</v>
      </c>
      <c r="K429" s="1162">
        <v>20000</v>
      </c>
      <c r="L429" s="440" t="s">
        <v>75</v>
      </c>
      <c r="M429" s="284">
        <v>100000</v>
      </c>
      <c r="N429" s="283">
        <v>5</v>
      </c>
      <c r="O429" s="440"/>
      <c r="P429" s="1403">
        <v>6300</v>
      </c>
      <c r="Q429" s="518"/>
      <c r="R429" s="1952" t="s">
        <v>785</v>
      </c>
      <c r="S429" s="440" t="s">
        <v>55</v>
      </c>
      <c r="T429" s="440" t="s">
        <v>3151</v>
      </c>
      <c r="U429" s="440"/>
      <c r="V429" s="440" t="s">
        <v>161</v>
      </c>
      <c r="W429" s="2453" t="s">
        <v>210</v>
      </c>
      <c r="X429" s="2453">
        <v>149</v>
      </c>
      <c r="Y429" s="463">
        <v>330</v>
      </c>
      <c r="Z429" s="463">
        <v>330</v>
      </c>
      <c r="AA429" s="463">
        <v>99</v>
      </c>
      <c r="AB429" s="440" t="s">
        <v>143</v>
      </c>
      <c r="AC429" s="294" t="s">
        <v>3227</v>
      </c>
      <c r="AD429" s="463"/>
      <c r="AE429" s="2623">
        <v>4</v>
      </c>
      <c r="AF429" s="463">
        <v>1</v>
      </c>
      <c r="AG429" s="1953" t="s">
        <v>122</v>
      </c>
      <c r="AK429" s="981"/>
    </row>
    <row r="430" spans="2:37">
      <c r="B430" s="140"/>
      <c r="C430" s="853" t="s">
        <v>2870</v>
      </c>
      <c r="D430" s="853" t="s">
        <v>2274</v>
      </c>
      <c r="E430" s="1606" t="s">
        <v>2873</v>
      </c>
      <c r="F430" s="630">
        <v>911401630808</v>
      </c>
      <c r="G430" s="70">
        <v>8719514955820</v>
      </c>
      <c r="H430" s="70" t="s">
        <v>442</v>
      </c>
      <c r="I430" s="51" t="s">
        <v>846</v>
      </c>
      <c r="J430" s="347">
        <v>157</v>
      </c>
      <c r="K430" s="1163">
        <v>25000</v>
      </c>
      <c r="L430" s="347" t="s">
        <v>53</v>
      </c>
      <c r="M430" s="296">
        <v>100000</v>
      </c>
      <c r="N430" s="292">
        <v>5</v>
      </c>
      <c r="O430" s="347"/>
      <c r="P430" s="659">
        <v>6900</v>
      </c>
      <c r="Q430" s="518"/>
      <c r="R430" s="1950" t="s">
        <v>785</v>
      </c>
      <c r="S430" s="347" t="s">
        <v>55</v>
      </c>
      <c r="T430" s="347" t="s">
        <v>3152</v>
      </c>
      <c r="U430" s="347"/>
      <c r="V430" s="347" t="s">
        <v>131</v>
      </c>
      <c r="W430" s="311" t="s">
        <v>210</v>
      </c>
      <c r="X430" s="311">
        <v>159</v>
      </c>
      <c r="Y430" s="330">
        <v>393</v>
      </c>
      <c r="Z430" s="330">
        <v>393</v>
      </c>
      <c r="AA430" s="330">
        <v>99</v>
      </c>
      <c r="AB430" s="347" t="s">
        <v>122</v>
      </c>
      <c r="AC430" s="293" t="s">
        <v>3227</v>
      </c>
      <c r="AD430" s="330"/>
      <c r="AE430" s="2624">
        <v>4</v>
      </c>
      <c r="AF430" s="330">
        <v>1</v>
      </c>
      <c r="AG430" s="1951" t="s">
        <v>122</v>
      </c>
      <c r="AK430" s="981"/>
    </row>
    <row r="431" spans="2:37">
      <c r="B431" s="140"/>
      <c r="C431" s="569" t="s">
        <v>2870</v>
      </c>
      <c r="D431" s="569" t="s">
        <v>2274</v>
      </c>
      <c r="E431" s="1578" t="s">
        <v>2873</v>
      </c>
      <c r="F431" s="630">
        <v>911401630908</v>
      </c>
      <c r="G431" s="70">
        <v>8719514955837</v>
      </c>
      <c r="H431" s="70" t="s">
        <v>444</v>
      </c>
      <c r="I431" s="65" t="s">
        <v>847</v>
      </c>
      <c r="J431" s="347">
        <v>157</v>
      </c>
      <c r="K431" s="1163">
        <v>25000</v>
      </c>
      <c r="L431" s="347" t="s">
        <v>53</v>
      </c>
      <c r="M431" s="296">
        <v>100000</v>
      </c>
      <c r="N431" s="292">
        <v>5</v>
      </c>
      <c r="O431" s="347"/>
      <c r="P431" s="659">
        <v>6900</v>
      </c>
      <c r="Q431" s="518"/>
      <c r="R431" s="1950" t="s">
        <v>785</v>
      </c>
      <c r="S431" s="347" t="s">
        <v>55</v>
      </c>
      <c r="T431" s="347" t="s">
        <v>3152</v>
      </c>
      <c r="U431" s="347"/>
      <c r="V431" s="347" t="s">
        <v>131</v>
      </c>
      <c r="W431" s="311" t="s">
        <v>210</v>
      </c>
      <c r="X431" s="311">
        <v>159</v>
      </c>
      <c r="Y431" s="330">
        <v>393</v>
      </c>
      <c r="Z431" s="330">
        <v>393</v>
      </c>
      <c r="AA431" s="330">
        <v>99</v>
      </c>
      <c r="AB431" s="347" t="s">
        <v>122</v>
      </c>
      <c r="AC431" s="293" t="s">
        <v>3227</v>
      </c>
      <c r="AD431" s="330"/>
      <c r="AE431" s="2624">
        <v>4</v>
      </c>
      <c r="AF431" s="330">
        <v>1</v>
      </c>
      <c r="AG431" s="1951" t="s">
        <v>122</v>
      </c>
      <c r="AK431" s="981"/>
    </row>
    <row r="432" spans="2:37">
      <c r="B432" s="140"/>
      <c r="C432" s="569" t="s">
        <v>2870</v>
      </c>
      <c r="D432" s="569" t="s">
        <v>2274</v>
      </c>
      <c r="E432" s="1578" t="s">
        <v>2873</v>
      </c>
      <c r="F432" s="223">
        <v>911401631008</v>
      </c>
      <c r="G432" s="63">
        <v>8719514955844</v>
      </c>
      <c r="H432" s="63" t="s">
        <v>860</v>
      </c>
      <c r="I432" s="51" t="s">
        <v>846</v>
      </c>
      <c r="J432" s="347">
        <v>157</v>
      </c>
      <c r="K432" s="1163">
        <v>25000</v>
      </c>
      <c r="L432" s="347" t="s">
        <v>75</v>
      </c>
      <c r="M432" s="282">
        <v>100000</v>
      </c>
      <c r="N432" s="281">
        <v>5</v>
      </c>
      <c r="O432" s="347"/>
      <c r="P432" s="2399">
        <v>6900</v>
      </c>
      <c r="Q432" s="518"/>
      <c r="R432" s="1950" t="s">
        <v>785</v>
      </c>
      <c r="S432" s="347" t="s">
        <v>55</v>
      </c>
      <c r="T432" s="347" t="s">
        <v>3152</v>
      </c>
      <c r="U432" s="347"/>
      <c r="V432" s="347" t="s">
        <v>161</v>
      </c>
      <c r="W432" s="311" t="s">
        <v>210</v>
      </c>
      <c r="X432" s="311">
        <v>159</v>
      </c>
      <c r="Y432" s="330">
        <v>393</v>
      </c>
      <c r="Z432" s="330">
        <v>393</v>
      </c>
      <c r="AA432" s="330">
        <v>99</v>
      </c>
      <c r="AB432" s="347" t="s">
        <v>122</v>
      </c>
      <c r="AC432" s="301" t="s">
        <v>3227</v>
      </c>
      <c r="AD432" s="330"/>
      <c r="AE432" s="2627">
        <v>4</v>
      </c>
      <c r="AF432" s="330">
        <v>1</v>
      </c>
      <c r="AG432" s="1951" t="s">
        <v>122</v>
      </c>
      <c r="AK432" s="981"/>
    </row>
    <row r="433" spans="2:37">
      <c r="B433" s="140"/>
      <c r="C433" s="855" t="s">
        <v>2870</v>
      </c>
      <c r="D433" s="855" t="s">
        <v>2274</v>
      </c>
      <c r="E433" s="1599" t="s">
        <v>2873</v>
      </c>
      <c r="F433" s="2895">
        <v>911401631108</v>
      </c>
      <c r="G433" s="45">
        <v>8719514955851</v>
      </c>
      <c r="H433" s="45" t="s">
        <v>446</v>
      </c>
      <c r="I433" s="259" t="s">
        <v>847</v>
      </c>
      <c r="J433" s="440">
        <v>157</v>
      </c>
      <c r="K433" s="1165">
        <v>25000</v>
      </c>
      <c r="L433" s="440" t="s">
        <v>75</v>
      </c>
      <c r="M433" s="1634">
        <v>100000</v>
      </c>
      <c r="N433" s="297">
        <v>5</v>
      </c>
      <c r="O433" s="440"/>
      <c r="P433" s="1403">
        <v>6900</v>
      </c>
      <c r="Q433" s="518"/>
      <c r="R433" s="1952" t="s">
        <v>785</v>
      </c>
      <c r="S433" s="440" t="s">
        <v>55</v>
      </c>
      <c r="T433" s="440" t="s">
        <v>3152</v>
      </c>
      <c r="U433" s="440"/>
      <c r="V433" s="440" t="s">
        <v>161</v>
      </c>
      <c r="W433" s="2453" t="s">
        <v>210</v>
      </c>
      <c r="X433" s="2453">
        <v>159</v>
      </c>
      <c r="Y433" s="463">
        <v>393</v>
      </c>
      <c r="Z433" s="463">
        <v>393</v>
      </c>
      <c r="AA433" s="463">
        <v>99</v>
      </c>
      <c r="AB433" s="440" t="s">
        <v>122</v>
      </c>
      <c r="AC433" s="1593" t="s">
        <v>3227</v>
      </c>
      <c r="AD433" s="463"/>
      <c r="AE433" s="2642">
        <v>4</v>
      </c>
      <c r="AF433" s="463">
        <v>1</v>
      </c>
      <c r="AG433" s="1953" t="s">
        <v>122</v>
      </c>
      <c r="AK433" s="981"/>
    </row>
    <row r="434" spans="2:37">
      <c r="B434" s="140"/>
      <c r="C434" s="853" t="s">
        <v>2870</v>
      </c>
      <c r="D434" s="853" t="s">
        <v>2274</v>
      </c>
      <c r="E434" s="1606" t="s">
        <v>2873</v>
      </c>
      <c r="F434" s="630">
        <v>911401631208</v>
      </c>
      <c r="G434" s="70">
        <v>8719514955868</v>
      </c>
      <c r="H434" s="70" t="s">
        <v>448</v>
      </c>
      <c r="I434" s="51" t="s">
        <v>855</v>
      </c>
      <c r="J434" s="394">
        <v>168</v>
      </c>
      <c r="K434" s="1163">
        <v>25000</v>
      </c>
      <c r="L434" s="394" t="s">
        <v>53</v>
      </c>
      <c r="M434" s="296">
        <v>100000</v>
      </c>
      <c r="N434" s="292">
        <v>5</v>
      </c>
      <c r="O434" s="394"/>
      <c r="P434" s="659">
        <v>8500</v>
      </c>
      <c r="Q434" s="518"/>
      <c r="R434" s="1946" t="s">
        <v>785</v>
      </c>
      <c r="S434" s="394" t="s">
        <v>55</v>
      </c>
      <c r="T434" s="394" t="s">
        <v>3152</v>
      </c>
      <c r="U434" s="394"/>
      <c r="V434" s="394" t="s">
        <v>131</v>
      </c>
      <c r="W434" s="312" t="s">
        <v>210</v>
      </c>
      <c r="X434" s="312">
        <v>148</v>
      </c>
      <c r="Y434" s="332">
        <v>393</v>
      </c>
      <c r="Z434" s="332">
        <v>393</v>
      </c>
      <c r="AA434" s="332">
        <v>126</v>
      </c>
      <c r="AB434" s="394" t="s">
        <v>143</v>
      </c>
      <c r="AC434" s="293" t="s">
        <v>3227</v>
      </c>
      <c r="AD434" s="332"/>
      <c r="AE434" s="2624">
        <v>4</v>
      </c>
      <c r="AF434" s="332">
        <v>1</v>
      </c>
      <c r="AG434" s="1947" t="s">
        <v>122</v>
      </c>
      <c r="AK434" s="981"/>
    </row>
    <row r="435" spans="2:37">
      <c r="B435" s="140"/>
      <c r="C435" s="569" t="s">
        <v>2870</v>
      </c>
      <c r="D435" s="569" t="s">
        <v>2274</v>
      </c>
      <c r="E435" s="1578" t="s">
        <v>2873</v>
      </c>
      <c r="F435" s="630">
        <v>911401631308</v>
      </c>
      <c r="G435" s="70">
        <v>8719514955875</v>
      </c>
      <c r="H435" s="70" t="s">
        <v>450</v>
      </c>
      <c r="I435" s="65" t="s">
        <v>849</v>
      </c>
      <c r="J435" s="347">
        <v>168</v>
      </c>
      <c r="K435" s="1163">
        <v>25000</v>
      </c>
      <c r="L435" s="347" t="s">
        <v>53</v>
      </c>
      <c r="M435" s="296">
        <v>100000</v>
      </c>
      <c r="N435" s="292">
        <v>5</v>
      </c>
      <c r="O435" s="347"/>
      <c r="P435" s="659">
        <v>8500</v>
      </c>
      <c r="Q435" s="518"/>
      <c r="R435" s="1950" t="s">
        <v>785</v>
      </c>
      <c r="S435" s="347" t="s">
        <v>55</v>
      </c>
      <c r="T435" s="347" t="s">
        <v>3152</v>
      </c>
      <c r="U435" s="347"/>
      <c r="V435" s="347" t="s">
        <v>131</v>
      </c>
      <c r="W435" s="311" t="s">
        <v>210</v>
      </c>
      <c r="X435" s="311">
        <v>148</v>
      </c>
      <c r="Y435" s="330">
        <v>393</v>
      </c>
      <c r="Z435" s="330">
        <v>393</v>
      </c>
      <c r="AA435" s="330">
        <v>126</v>
      </c>
      <c r="AB435" s="347" t="s">
        <v>143</v>
      </c>
      <c r="AC435" s="293" t="s">
        <v>3227</v>
      </c>
      <c r="AD435" s="330"/>
      <c r="AE435" s="2624">
        <v>4</v>
      </c>
      <c r="AF435" s="330">
        <v>1</v>
      </c>
      <c r="AG435" s="1951" t="s">
        <v>122</v>
      </c>
      <c r="AK435" s="981"/>
    </row>
    <row r="436" spans="2:37">
      <c r="B436" s="140"/>
      <c r="C436" s="569" t="s">
        <v>2870</v>
      </c>
      <c r="D436" s="569" t="s">
        <v>2274</v>
      </c>
      <c r="E436" s="1578" t="s">
        <v>2873</v>
      </c>
      <c r="F436" s="223">
        <v>911401631408</v>
      </c>
      <c r="G436" s="63">
        <v>8719514955882</v>
      </c>
      <c r="H436" s="630" t="s">
        <v>861</v>
      </c>
      <c r="I436" s="51" t="s">
        <v>855</v>
      </c>
      <c r="J436" s="347">
        <v>168</v>
      </c>
      <c r="K436" s="1163">
        <v>25000</v>
      </c>
      <c r="L436" s="347" t="s">
        <v>75</v>
      </c>
      <c r="M436" s="296">
        <v>100000</v>
      </c>
      <c r="N436" s="292">
        <v>5</v>
      </c>
      <c r="O436" s="347"/>
      <c r="P436" s="2399">
        <v>8500</v>
      </c>
      <c r="Q436" s="518"/>
      <c r="R436" s="1950" t="s">
        <v>785</v>
      </c>
      <c r="S436" s="347" t="s">
        <v>55</v>
      </c>
      <c r="T436" s="347" t="s">
        <v>3152</v>
      </c>
      <c r="U436" s="347"/>
      <c r="V436" s="347" t="s">
        <v>161</v>
      </c>
      <c r="W436" s="311" t="s">
        <v>210</v>
      </c>
      <c r="X436" s="311">
        <v>148</v>
      </c>
      <c r="Y436" s="330">
        <v>393</v>
      </c>
      <c r="Z436" s="330">
        <v>393</v>
      </c>
      <c r="AA436" s="330">
        <v>126</v>
      </c>
      <c r="AB436" s="347" t="s">
        <v>143</v>
      </c>
      <c r="AC436" s="293" t="s">
        <v>3227</v>
      </c>
      <c r="AD436" s="330"/>
      <c r="AE436" s="2624">
        <v>4</v>
      </c>
      <c r="AF436" s="330">
        <v>1</v>
      </c>
      <c r="AG436" s="1951" t="s">
        <v>122</v>
      </c>
      <c r="AK436" s="981"/>
    </row>
    <row r="437" spans="2:37">
      <c r="B437" s="140"/>
      <c r="C437" s="855" t="s">
        <v>2870</v>
      </c>
      <c r="D437" s="855" t="s">
        <v>2274</v>
      </c>
      <c r="E437" s="1599" t="s">
        <v>2873</v>
      </c>
      <c r="F437" s="2895">
        <v>911401631508</v>
      </c>
      <c r="G437" s="45">
        <v>8719514955899</v>
      </c>
      <c r="H437" s="630" t="s">
        <v>862</v>
      </c>
      <c r="I437" s="65" t="s">
        <v>849</v>
      </c>
      <c r="J437" s="394">
        <v>168</v>
      </c>
      <c r="K437" s="1163">
        <v>25000</v>
      </c>
      <c r="L437" s="347" t="s">
        <v>75</v>
      </c>
      <c r="M437" s="296">
        <v>100000</v>
      </c>
      <c r="N437" s="292">
        <v>5</v>
      </c>
      <c r="O437" s="347"/>
      <c r="P437" s="1403">
        <v>8500</v>
      </c>
      <c r="Q437" s="518"/>
      <c r="R437" s="1950" t="s">
        <v>785</v>
      </c>
      <c r="S437" s="347" t="s">
        <v>55</v>
      </c>
      <c r="T437" s="347" t="s">
        <v>3152</v>
      </c>
      <c r="U437" s="347"/>
      <c r="V437" s="347" t="s">
        <v>161</v>
      </c>
      <c r="W437" s="311" t="s">
        <v>210</v>
      </c>
      <c r="X437" s="311">
        <v>148</v>
      </c>
      <c r="Y437" s="330">
        <v>393</v>
      </c>
      <c r="Z437" s="330">
        <v>393</v>
      </c>
      <c r="AA437" s="330">
        <v>126</v>
      </c>
      <c r="AB437" s="347" t="s">
        <v>143</v>
      </c>
      <c r="AC437" s="293" t="s">
        <v>3227</v>
      </c>
      <c r="AD437" s="330"/>
      <c r="AE437" s="2624">
        <v>4</v>
      </c>
      <c r="AF437" s="330">
        <v>1</v>
      </c>
      <c r="AG437" s="1951" t="s">
        <v>122</v>
      </c>
      <c r="AK437" s="981"/>
    </row>
    <row r="438" spans="2:37">
      <c r="B438" s="140"/>
      <c r="C438" s="853" t="s">
        <v>2870</v>
      </c>
      <c r="D438" s="853" t="s">
        <v>2274</v>
      </c>
      <c r="E438" s="1606" t="s">
        <v>2873</v>
      </c>
      <c r="F438" s="2897">
        <v>911401632608</v>
      </c>
      <c r="G438" s="70">
        <v>8719514956001</v>
      </c>
      <c r="H438" s="39" t="s">
        <v>863</v>
      </c>
      <c r="I438" s="52" t="s">
        <v>846</v>
      </c>
      <c r="J438" s="359">
        <v>192</v>
      </c>
      <c r="K438" s="1161">
        <v>30000</v>
      </c>
      <c r="L438" s="359" t="s">
        <v>53</v>
      </c>
      <c r="M438" s="280">
        <v>100000</v>
      </c>
      <c r="N438" s="279">
        <v>5</v>
      </c>
      <c r="O438" s="359"/>
      <c r="P438" s="1401">
        <v>7500</v>
      </c>
      <c r="Q438" s="518"/>
      <c r="R438" s="1971" t="s">
        <v>785</v>
      </c>
      <c r="S438" s="359" t="s">
        <v>55</v>
      </c>
      <c r="T438" s="359" t="s">
        <v>3152</v>
      </c>
      <c r="U438" s="359"/>
      <c r="V438" s="359" t="s">
        <v>131</v>
      </c>
      <c r="W438" s="2458" t="s">
        <v>210</v>
      </c>
      <c r="X438" s="2458">
        <v>156</v>
      </c>
      <c r="Y438" s="338">
        <v>393</v>
      </c>
      <c r="Z438" s="338">
        <v>393</v>
      </c>
      <c r="AA438" s="338">
        <v>99</v>
      </c>
      <c r="AB438" s="359" t="s">
        <v>122</v>
      </c>
      <c r="AC438" s="305" t="s">
        <v>3227</v>
      </c>
      <c r="AD438" s="338"/>
      <c r="AE438" s="2626">
        <v>4</v>
      </c>
      <c r="AF438" s="338">
        <v>1</v>
      </c>
      <c r="AG438" s="1972" t="s">
        <v>122</v>
      </c>
      <c r="AK438" s="981"/>
    </row>
    <row r="439" spans="2:37">
      <c r="B439" s="140"/>
      <c r="C439" s="569" t="s">
        <v>2870</v>
      </c>
      <c r="D439" s="569" t="s">
        <v>2274</v>
      </c>
      <c r="E439" s="1578" t="s">
        <v>2873</v>
      </c>
      <c r="F439" s="2898">
        <v>911401632708</v>
      </c>
      <c r="G439" s="70">
        <v>8719514956018</v>
      </c>
      <c r="H439" s="63" t="s">
        <v>864</v>
      </c>
      <c r="I439" s="65" t="s">
        <v>847</v>
      </c>
      <c r="J439" s="347">
        <v>192</v>
      </c>
      <c r="K439" s="1164">
        <v>30000</v>
      </c>
      <c r="L439" s="347" t="s">
        <v>53</v>
      </c>
      <c r="M439" s="282">
        <v>100000</v>
      </c>
      <c r="N439" s="281">
        <v>5</v>
      </c>
      <c r="O439" s="347"/>
      <c r="P439" s="1401">
        <v>7500</v>
      </c>
      <c r="Q439" s="518"/>
      <c r="R439" s="1950" t="s">
        <v>785</v>
      </c>
      <c r="S439" s="347" t="s">
        <v>55</v>
      </c>
      <c r="T439" s="347" t="s">
        <v>3152</v>
      </c>
      <c r="U439" s="347"/>
      <c r="V439" s="347" t="s">
        <v>131</v>
      </c>
      <c r="W439" s="311" t="s">
        <v>210</v>
      </c>
      <c r="X439" s="311">
        <v>156</v>
      </c>
      <c r="Y439" s="330">
        <v>393</v>
      </c>
      <c r="Z439" s="330">
        <v>393</v>
      </c>
      <c r="AA439" s="330">
        <v>99</v>
      </c>
      <c r="AB439" s="347" t="s">
        <v>122</v>
      </c>
      <c r="AC439" s="301" t="s">
        <v>3227</v>
      </c>
      <c r="AD439" s="330"/>
      <c r="AE439" s="2627">
        <v>4</v>
      </c>
      <c r="AF439" s="330">
        <v>1</v>
      </c>
      <c r="AG439" s="1951" t="s">
        <v>122</v>
      </c>
      <c r="AK439" s="981"/>
    </row>
    <row r="440" spans="2:37">
      <c r="B440" s="140"/>
      <c r="C440" s="569" t="s">
        <v>2870</v>
      </c>
      <c r="D440" s="569" t="s">
        <v>2274</v>
      </c>
      <c r="E440" s="1578" t="s">
        <v>2873</v>
      </c>
      <c r="F440" s="2899">
        <v>911401632808</v>
      </c>
      <c r="G440" s="47">
        <v>8719514956025</v>
      </c>
      <c r="H440" s="63" t="s">
        <v>865</v>
      </c>
      <c r="I440" s="65" t="s">
        <v>855</v>
      </c>
      <c r="J440" s="347">
        <v>205</v>
      </c>
      <c r="K440" s="1164">
        <v>30000</v>
      </c>
      <c r="L440" s="347" t="s">
        <v>53</v>
      </c>
      <c r="M440" s="282">
        <v>100000</v>
      </c>
      <c r="N440" s="281">
        <v>5</v>
      </c>
      <c r="O440" s="347"/>
      <c r="P440" s="2399">
        <v>9100</v>
      </c>
      <c r="Q440" s="518"/>
      <c r="R440" s="1950" t="s">
        <v>785</v>
      </c>
      <c r="S440" s="347" t="s">
        <v>55</v>
      </c>
      <c r="T440" s="347" t="s">
        <v>3152</v>
      </c>
      <c r="U440" s="347"/>
      <c r="V440" s="347" t="s">
        <v>131</v>
      </c>
      <c r="W440" s="311" t="s">
        <v>210</v>
      </c>
      <c r="X440" s="311">
        <v>146</v>
      </c>
      <c r="Y440" s="330">
        <v>393</v>
      </c>
      <c r="Z440" s="330">
        <v>393</v>
      </c>
      <c r="AA440" s="330">
        <v>126</v>
      </c>
      <c r="AB440" s="347" t="s">
        <v>143</v>
      </c>
      <c r="AC440" s="301" t="s">
        <v>3227</v>
      </c>
      <c r="AD440" s="330"/>
      <c r="AE440" s="2627">
        <v>4</v>
      </c>
      <c r="AF440" s="330">
        <v>1</v>
      </c>
      <c r="AG440" s="1951" t="s">
        <v>122</v>
      </c>
      <c r="AK440" s="981"/>
    </row>
    <row r="441" spans="2:37">
      <c r="B441" s="140"/>
      <c r="C441" s="855" t="s">
        <v>2870</v>
      </c>
      <c r="D441" s="855" t="s">
        <v>2274</v>
      </c>
      <c r="E441" s="1599" t="s">
        <v>2873</v>
      </c>
      <c r="F441" s="2900">
        <v>911401632908</v>
      </c>
      <c r="G441" s="49">
        <v>8719514956032</v>
      </c>
      <c r="H441" s="544" t="s">
        <v>866</v>
      </c>
      <c r="I441" s="259" t="s">
        <v>849</v>
      </c>
      <c r="J441" s="440">
        <v>205</v>
      </c>
      <c r="K441" s="1165">
        <v>30000</v>
      </c>
      <c r="L441" s="440" t="s">
        <v>53</v>
      </c>
      <c r="M441" s="284">
        <v>100000</v>
      </c>
      <c r="N441" s="283">
        <v>5</v>
      </c>
      <c r="O441" s="440"/>
      <c r="P441" s="1403">
        <v>9100</v>
      </c>
      <c r="Q441" s="518"/>
      <c r="R441" s="1952" t="s">
        <v>785</v>
      </c>
      <c r="S441" s="440" t="s">
        <v>55</v>
      </c>
      <c r="T441" s="440" t="s">
        <v>3152</v>
      </c>
      <c r="U441" s="440"/>
      <c r="V441" s="440" t="s">
        <v>131</v>
      </c>
      <c r="W441" s="2453" t="s">
        <v>210</v>
      </c>
      <c r="X441" s="2453">
        <v>146</v>
      </c>
      <c r="Y441" s="463">
        <v>393</v>
      </c>
      <c r="Z441" s="463">
        <v>393</v>
      </c>
      <c r="AA441" s="463">
        <v>126</v>
      </c>
      <c r="AB441" s="440" t="s">
        <v>143</v>
      </c>
      <c r="AC441" s="294" t="s">
        <v>3227</v>
      </c>
      <c r="AD441" s="463"/>
      <c r="AE441" s="2623">
        <v>4</v>
      </c>
      <c r="AF441" s="463">
        <v>1</v>
      </c>
      <c r="AG441" s="1953" t="s">
        <v>122</v>
      </c>
      <c r="AK441" s="981"/>
    </row>
    <row r="442" spans="2:37">
      <c r="B442" s="140"/>
      <c r="C442" s="853"/>
      <c r="D442" s="853"/>
      <c r="E442" s="1606"/>
      <c r="F442" s="630">
        <v>911401565101</v>
      </c>
      <c r="G442" s="630">
        <v>911401565101</v>
      </c>
      <c r="H442" s="70" t="s">
        <v>867</v>
      </c>
      <c r="I442" s="51" t="s">
        <v>868</v>
      </c>
      <c r="J442" s="394"/>
      <c r="K442" s="1163"/>
      <c r="L442" s="394"/>
      <c r="M442" s="296"/>
      <c r="N442" s="292">
        <v>5</v>
      </c>
      <c r="O442" s="394"/>
      <c r="P442" s="2399">
        <v>120</v>
      </c>
      <c r="Q442" s="518"/>
      <c r="R442" s="1946"/>
      <c r="S442" s="394"/>
      <c r="T442" s="394"/>
      <c r="U442" s="394"/>
      <c r="V442" s="394"/>
      <c r="W442" s="312"/>
      <c r="X442" s="312"/>
      <c r="Y442" s="332"/>
      <c r="Z442" s="332"/>
      <c r="AA442" s="332"/>
      <c r="AB442" s="394"/>
      <c r="AC442" s="293"/>
      <c r="AD442" s="332"/>
      <c r="AE442" s="2624">
        <v>0</v>
      </c>
      <c r="AF442" s="332">
        <v>1</v>
      </c>
      <c r="AG442" s="1947" t="s">
        <v>122</v>
      </c>
      <c r="AK442" s="981"/>
    </row>
    <row r="443" spans="2:37">
      <c r="B443" s="767"/>
      <c r="C443" s="855" t="s">
        <v>2870</v>
      </c>
      <c r="D443" s="855" t="s">
        <v>2274</v>
      </c>
      <c r="E443" s="1599"/>
      <c r="F443" s="2895">
        <v>911401633208</v>
      </c>
      <c r="G443" s="45">
        <v>8719514956063</v>
      </c>
      <c r="H443" s="45" t="s">
        <v>869</v>
      </c>
      <c r="I443" s="724" t="s">
        <v>2299</v>
      </c>
      <c r="J443" s="453"/>
      <c r="K443" s="1162"/>
      <c r="L443" s="453"/>
      <c r="M443" s="1634"/>
      <c r="N443" s="297">
        <v>5</v>
      </c>
      <c r="O443" s="453"/>
      <c r="P443" s="1403">
        <v>1000</v>
      </c>
      <c r="Q443" s="518"/>
      <c r="R443" s="1955"/>
      <c r="S443" s="453"/>
      <c r="T443" s="453"/>
      <c r="U443" s="453"/>
      <c r="V443" s="453"/>
      <c r="W443" s="2455"/>
      <c r="X443" s="2455"/>
      <c r="Y443" s="769">
        <v>180</v>
      </c>
      <c r="Z443" s="769">
        <v>227</v>
      </c>
      <c r="AA443" s="769">
        <v>46</v>
      </c>
      <c r="AB443" s="453"/>
      <c r="AC443" s="1593"/>
      <c r="AD443" s="769"/>
      <c r="AE443" s="2642">
        <v>0</v>
      </c>
      <c r="AF443" s="769">
        <v>1</v>
      </c>
      <c r="AG443" s="1956" t="s">
        <v>122</v>
      </c>
      <c r="AK443" s="981"/>
    </row>
    <row r="444" spans="2:37">
      <c r="B444" s="1411" t="s">
        <v>2703</v>
      </c>
      <c r="C444" s="853" t="s">
        <v>2870</v>
      </c>
      <c r="D444" s="853" t="s">
        <v>2274</v>
      </c>
      <c r="E444" s="1606" t="s">
        <v>2873</v>
      </c>
      <c r="F444" s="2897">
        <v>911401553345</v>
      </c>
      <c r="G444" s="70">
        <v>8721103306371</v>
      </c>
      <c r="H444" s="39" t="s">
        <v>2725</v>
      </c>
      <c r="I444" s="52" t="s">
        <v>2752</v>
      </c>
      <c r="J444" s="359">
        <v>51</v>
      </c>
      <c r="K444" s="1161">
        <v>10000</v>
      </c>
      <c r="L444" s="359" t="s">
        <v>53</v>
      </c>
      <c r="M444" s="280">
        <v>100000</v>
      </c>
      <c r="N444" s="279">
        <v>5</v>
      </c>
      <c r="O444" s="359"/>
      <c r="P444" s="1401">
        <v>5600</v>
      </c>
      <c r="Q444" s="518"/>
      <c r="R444" s="1971" t="s">
        <v>54</v>
      </c>
      <c r="S444" s="359" t="s">
        <v>764</v>
      </c>
      <c r="T444" s="359" t="s">
        <v>3251</v>
      </c>
      <c r="U444" s="359"/>
      <c r="V444" s="359" t="s">
        <v>131</v>
      </c>
      <c r="W444" s="2458" t="s">
        <v>3186</v>
      </c>
      <c r="X444" s="2458">
        <v>196</v>
      </c>
      <c r="Y444" s="338">
        <v>350</v>
      </c>
      <c r="Z444" s="338">
        <v>350</v>
      </c>
      <c r="AA444" s="338">
        <v>95</v>
      </c>
      <c r="AB444" s="359" t="s">
        <v>122</v>
      </c>
      <c r="AC444" s="305" t="s">
        <v>3227</v>
      </c>
      <c r="AD444" s="338"/>
      <c r="AE444" s="2626">
        <v>4</v>
      </c>
      <c r="AF444" s="338">
        <v>1</v>
      </c>
      <c r="AG444" s="1972" t="s">
        <v>122</v>
      </c>
      <c r="AK444" s="981"/>
    </row>
    <row r="445" spans="2:37">
      <c r="B445" s="140"/>
      <c r="C445" s="569" t="s">
        <v>2870</v>
      </c>
      <c r="D445" s="569" t="s">
        <v>2274</v>
      </c>
      <c r="E445" s="1578" t="s">
        <v>2873</v>
      </c>
      <c r="F445" s="2893">
        <v>911401553645</v>
      </c>
      <c r="G445" s="261">
        <v>8721103306364</v>
      </c>
      <c r="H445" s="50" t="s">
        <v>2729</v>
      </c>
      <c r="I445" s="262" t="s">
        <v>3247</v>
      </c>
      <c r="J445" s="357">
        <v>51</v>
      </c>
      <c r="K445" s="1127">
        <v>10000</v>
      </c>
      <c r="L445" s="357" t="s">
        <v>53</v>
      </c>
      <c r="M445" s="348">
        <v>100000</v>
      </c>
      <c r="N445" s="351">
        <v>5</v>
      </c>
      <c r="O445" s="357"/>
      <c r="P445" s="659">
        <v>5600</v>
      </c>
      <c r="Q445" s="518"/>
      <c r="R445" s="1868" t="s">
        <v>54</v>
      </c>
      <c r="S445" s="357" t="s">
        <v>764</v>
      </c>
      <c r="T445" s="357" t="s">
        <v>3251</v>
      </c>
      <c r="U445" s="357"/>
      <c r="V445" s="357" t="s">
        <v>131</v>
      </c>
      <c r="W445" s="351" t="s">
        <v>3186</v>
      </c>
      <c r="X445" s="351">
        <v>196</v>
      </c>
      <c r="Y445" s="350">
        <v>350</v>
      </c>
      <c r="Z445" s="350">
        <v>350</v>
      </c>
      <c r="AA445" s="350">
        <v>95</v>
      </c>
      <c r="AB445" s="357" t="s">
        <v>122</v>
      </c>
      <c r="AC445" s="351" t="s">
        <v>3227</v>
      </c>
      <c r="AD445" s="350"/>
      <c r="AE445" s="2615">
        <v>4</v>
      </c>
      <c r="AF445" s="350">
        <v>1</v>
      </c>
      <c r="AG445" s="1869" t="s">
        <v>122</v>
      </c>
      <c r="AK445" s="981"/>
    </row>
    <row r="446" spans="2:37">
      <c r="B446" s="140"/>
      <c r="C446" s="569" t="s">
        <v>2870</v>
      </c>
      <c r="D446" s="569" t="s">
        <v>2274</v>
      </c>
      <c r="E446" s="1578" t="s">
        <v>2873</v>
      </c>
      <c r="F446" s="2893">
        <v>911401553945</v>
      </c>
      <c r="G446" s="261">
        <v>8721103306395</v>
      </c>
      <c r="H446" s="50" t="s">
        <v>2749</v>
      </c>
      <c r="I446" s="262" t="s">
        <v>2752</v>
      </c>
      <c r="J446" s="357">
        <v>78</v>
      </c>
      <c r="K446" s="1127">
        <v>15000</v>
      </c>
      <c r="L446" s="357" t="s">
        <v>53</v>
      </c>
      <c r="M446" s="348">
        <v>100000</v>
      </c>
      <c r="N446" s="351">
        <v>5</v>
      </c>
      <c r="O446" s="357"/>
      <c r="P446" s="659">
        <v>6150</v>
      </c>
      <c r="Q446" s="518"/>
      <c r="R446" s="1868" t="s">
        <v>54</v>
      </c>
      <c r="S446" s="357" t="s">
        <v>764</v>
      </c>
      <c r="T446" s="357" t="s">
        <v>3251</v>
      </c>
      <c r="U446" s="357"/>
      <c r="V446" s="357" t="s">
        <v>131</v>
      </c>
      <c r="W446" s="351" t="s">
        <v>3186</v>
      </c>
      <c r="X446" s="351">
        <v>192</v>
      </c>
      <c r="Y446" s="350">
        <v>350</v>
      </c>
      <c r="Z446" s="350">
        <v>350</v>
      </c>
      <c r="AA446" s="350">
        <v>95</v>
      </c>
      <c r="AB446" s="357" t="s">
        <v>122</v>
      </c>
      <c r="AC446" s="351" t="s">
        <v>3227</v>
      </c>
      <c r="AD446" s="350"/>
      <c r="AE446" s="2615">
        <v>4</v>
      </c>
      <c r="AF446" s="350">
        <v>1</v>
      </c>
      <c r="AG446" s="1869" t="s">
        <v>122</v>
      </c>
      <c r="AK446" s="981"/>
    </row>
    <row r="447" spans="2:37" ht="14" customHeight="1">
      <c r="B447" s="1412"/>
      <c r="C447" s="569" t="s">
        <v>2870</v>
      </c>
      <c r="D447" s="569" t="s">
        <v>2274</v>
      </c>
      <c r="E447" s="1578" t="s">
        <v>2873</v>
      </c>
      <c r="F447" s="2893">
        <v>911401554245</v>
      </c>
      <c r="G447" s="261">
        <v>8721103306388</v>
      </c>
      <c r="H447" s="50" t="s">
        <v>2745</v>
      </c>
      <c r="I447" s="262" t="s">
        <v>3247</v>
      </c>
      <c r="J447" s="357">
        <v>78</v>
      </c>
      <c r="K447" s="1127">
        <v>15000</v>
      </c>
      <c r="L447" s="357" t="s">
        <v>53</v>
      </c>
      <c r="M447" s="348">
        <v>100000</v>
      </c>
      <c r="N447" s="351">
        <v>5</v>
      </c>
      <c r="O447" s="357"/>
      <c r="P447" s="659">
        <v>6150</v>
      </c>
      <c r="Q447" s="518"/>
      <c r="R447" s="1868" t="s">
        <v>54</v>
      </c>
      <c r="S447" s="357" t="s">
        <v>764</v>
      </c>
      <c r="T447" s="357" t="s">
        <v>3251</v>
      </c>
      <c r="U447" s="357"/>
      <c r="V447" s="357" t="s">
        <v>131</v>
      </c>
      <c r="W447" s="351" t="s">
        <v>3186</v>
      </c>
      <c r="X447" s="351">
        <v>192</v>
      </c>
      <c r="Y447" s="350">
        <v>350</v>
      </c>
      <c r="Z447" s="350">
        <v>350</v>
      </c>
      <c r="AA447" s="350">
        <v>95</v>
      </c>
      <c r="AB447" s="357" t="s">
        <v>122</v>
      </c>
      <c r="AC447" s="351" t="s">
        <v>3227</v>
      </c>
      <c r="AD447" s="350"/>
      <c r="AE447" s="2615">
        <v>4</v>
      </c>
      <c r="AF447" s="350">
        <v>1</v>
      </c>
      <c r="AG447" s="1869" t="s">
        <v>122</v>
      </c>
      <c r="AK447" s="981"/>
    </row>
    <row r="448" spans="2:37" ht="14" customHeight="1">
      <c r="B448" s="1412"/>
      <c r="C448" s="569" t="s">
        <v>2870</v>
      </c>
      <c r="D448" s="569" t="s">
        <v>2274</v>
      </c>
      <c r="E448" s="1578" t="s">
        <v>2873</v>
      </c>
      <c r="F448" s="2893">
        <v>911401554545</v>
      </c>
      <c r="G448" s="261">
        <v>8721103306418</v>
      </c>
      <c r="H448" s="50" t="s">
        <v>2724</v>
      </c>
      <c r="I448" s="262" t="s">
        <v>2752</v>
      </c>
      <c r="J448" s="357">
        <v>105</v>
      </c>
      <c r="K448" s="1127">
        <v>20000</v>
      </c>
      <c r="L448" s="357" t="s">
        <v>53</v>
      </c>
      <c r="M448" s="348">
        <v>100000</v>
      </c>
      <c r="N448" s="351">
        <v>5</v>
      </c>
      <c r="O448" s="357"/>
      <c r="P448" s="659">
        <v>6700</v>
      </c>
      <c r="Q448" s="518"/>
      <c r="R448" s="1868" t="s">
        <v>54</v>
      </c>
      <c r="S448" s="357" t="s">
        <v>764</v>
      </c>
      <c r="T448" s="357" t="s">
        <v>3252</v>
      </c>
      <c r="U448" s="357"/>
      <c r="V448" s="357" t="s">
        <v>131</v>
      </c>
      <c r="W448" s="351" t="s">
        <v>3186</v>
      </c>
      <c r="X448" s="351">
        <v>190</v>
      </c>
      <c r="Y448" s="350">
        <v>350</v>
      </c>
      <c r="Z448" s="350">
        <v>350</v>
      </c>
      <c r="AA448" s="350">
        <v>95</v>
      </c>
      <c r="AB448" s="357" t="s">
        <v>122</v>
      </c>
      <c r="AC448" s="351" t="s">
        <v>3227</v>
      </c>
      <c r="AD448" s="350"/>
      <c r="AE448" s="2615">
        <v>4</v>
      </c>
      <c r="AF448" s="350">
        <v>1</v>
      </c>
      <c r="AG448" s="1869" t="s">
        <v>122</v>
      </c>
      <c r="AK448" s="981"/>
    </row>
    <row r="449" spans="2:37" ht="14" customHeight="1">
      <c r="B449" s="1412"/>
      <c r="C449" s="569" t="s">
        <v>2870</v>
      </c>
      <c r="D449" s="569" t="s">
        <v>2274</v>
      </c>
      <c r="E449" s="1578" t="s">
        <v>2873</v>
      </c>
      <c r="F449" s="2893">
        <v>911401554845</v>
      </c>
      <c r="G449" s="261">
        <v>8721103306401</v>
      </c>
      <c r="H449" s="50" t="s">
        <v>2738</v>
      </c>
      <c r="I449" s="262" t="s">
        <v>3247</v>
      </c>
      <c r="J449" s="357">
        <v>105</v>
      </c>
      <c r="K449" s="1127">
        <v>20000</v>
      </c>
      <c r="L449" s="357" t="s">
        <v>53</v>
      </c>
      <c r="M449" s="348">
        <v>100000</v>
      </c>
      <c r="N449" s="351">
        <v>5</v>
      </c>
      <c r="O449" s="357"/>
      <c r="P449" s="659">
        <v>6700</v>
      </c>
      <c r="Q449" s="518"/>
      <c r="R449" s="1868" t="s">
        <v>54</v>
      </c>
      <c r="S449" s="357" t="s">
        <v>764</v>
      </c>
      <c r="T449" s="357" t="s">
        <v>3252</v>
      </c>
      <c r="U449" s="357"/>
      <c r="V449" s="357" t="s">
        <v>131</v>
      </c>
      <c r="W449" s="351" t="s">
        <v>3186</v>
      </c>
      <c r="X449" s="351">
        <v>190</v>
      </c>
      <c r="Y449" s="350">
        <v>350</v>
      </c>
      <c r="Z449" s="350">
        <v>350</v>
      </c>
      <c r="AA449" s="350">
        <v>95</v>
      </c>
      <c r="AB449" s="357" t="s">
        <v>122</v>
      </c>
      <c r="AC449" s="351" t="s">
        <v>3227</v>
      </c>
      <c r="AD449" s="350"/>
      <c r="AE449" s="2615">
        <v>4</v>
      </c>
      <c r="AF449" s="350">
        <v>1</v>
      </c>
      <c r="AG449" s="1869" t="s">
        <v>122</v>
      </c>
      <c r="AK449" s="981"/>
    </row>
    <row r="450" spans="2:37" ht="14" customHeight="1">
      <c r="B450" s="1412"/>
      <c r="C450" s="569" t="s">
        <v>2870</v>
      </c>
      <c r="D450" s="569" t="s">
        <v>2274</v>
      </c>
      <c r="E450" s="1578" t="s">
        <v>2873</v>
      </c>
      <c r="F450" s="2893">
        <v>911401555145</v>
      </c>
      <c r="G450" s="261">
        <v>8721103306432</v>
      </c>
      <c r="H450" s="50" t="s">
        <v>2726</v>
      </c>
      <c r="I450" s="262" t="s">
        <v>2752</v>
      </c>
      <c r="J450" s="357">
        <v>130</v>
      </c>
      <c r="K450" s="1127">
        <v>25000</v>
      </c>
      <c r="L450" s="357" t="s">
        <v>53</v>
      </c>
      <c r="M450" s="348">
        <v>100000</v>
      </c>
      <c r="N450" s="351">
        <v>5</v>
      </c>
      <c r="O450" s="357"/>
      <c r="P450" s="659">
        <v>8000</v>
      </c>
      <c r="Q450" s="518"/>
      <c r="R450" s="1868" t="s">
        <v>54</v>
      </c>
      <c r="S450" s="357" t="s">
        <v>764</v>
      </c>
      <c r="T450" s="357" t="s">
        <v>3252</v>
      </c>
      <c r="U450" s="357"/>
      <c r="V450" s="357" t="s">
        <v>131</v>
      </c>
      <c r="W450" s="351" t="s">
        <v>3186</v>
      </c>
      <c r="X450" s="351">
        <v>192</v>
      </c>
      <c r="Y450" s="350">
        <v>430</v>
      </c>
      <c r="Z450" s="350">
        <v>430</v>
      </c>
      <c r="AA450" s="350">
        <v>95</v>
      </c>
      <c r="AB450" s="357" t="s">
        <v>122</v>
      </c>
      <c r="AC450" s="351" t="s">
        <v>3227</v>
      </c>
      <c r="AD450" s="350"/>
      <c r="AE450" s="2615">
        <v>4</v>
      </c>
      <c r="AF450" s="350">
        <v>1</v>
      </c>
      <c r="AG450" s="1869" t="s">
        <v>122</v>
      </c>
      <c r="AK450" s="981"/>
    </row>
    <row r="451" spans="2:37" ht="14" customHeight="1">
      <c r="B451" s="731"/>
      <c r="C451" s="569" t="s">
        <v>2870</v>
      </c>
      <c r="D451" s="569" t="s">
        <v>2274</v>
      </c>
      <c r="E451" s="1578" t="s">
        <v>2873</v>
      </c>
      <c r="F451" s="2893">
        <v>911401555445</v>
      </c>
      <c r="G451" s="261">
        <v>8721103306425</v>
      </c>
      <c r="H451" s="50" t="s">
        <v>2730</v>
      </c>
      <c r="I451" s="262" t="s">
        <v>3247</v>
      </c>
      <c r="J451" s="357">
        <v>130</v>
      </c>
      <c r="K451" s="1127">
        <v>25000</v>
      </c>
      <c r="L451" s="357" t="s">
        <v>53</v>
      </c>
      <c r="M451" s="348">
        <v>100000</v>
      </c>
      <c r="N451" s="351">
        <v>5</v>
      </c>
      <c r="O451" s="357"/>
      <c r="P451" s="659">
        <v>8000</v>
      </c>
      <c r="Q451" s="518"/>
      <c r="R451" s="1868" t="s">
        <v>54</v>
      </c>
      <c r="S451" s="357" t="s">
        <v>764</v>
      </c>
      <c r="T451" s="357" t="s">
        <v>3252</v>
      </c>
      <c r="U451" s="357"/>
      <c r="V451" s="357" t="s">
        <v>131</v>
      </c>
      <c r="W451" s="351" t="s">
        <v>3186</v>
      </c>
      <c r="X451" s="351">
        <v>192</v>
      </c>
      <c r="Y451" s="350">
        <v>430</v>
      </c>
      <c r="Z451" s="350">
        <v>430</v>
      </c>
      <c r="AA451" s="350">
        <v>95</v>
      </c>
      <c r="AB451" s="357" t="s">
        <v>122</v>
      </c>
      <c r="AC451" s="351" t="s">
        <v>3227</v>
      </c>
      <c r="AD451" s="350"/>
      <c r="AE451" s="2615">
        <v>4</v>
      </c>
      <c r="AF451" s="350">
        <v>1</v>
      </c>
      <c r="AG451" s="1869" t="s">
        <v>122</v>
      </c>
      <c r="AK451" s="981"/>
    </row>
    <row r="452" spans="2:37" ht="14" customHeight="1">
      <c r="B452" s="1412"/>
      <c r="C452" s="569" t="s">
        <v>2870</v>
      </c>
      <c r="D452" s="569" t="s">
        <v>2274</v>
      </c>
      <c r="E452" s="1578" t="s">
        <v>2873</v>
      </c>
      <c r="F452" s="2893">
        <v>911401556145</v>
      </c>
      <c r="G452" s="261">
        <v>8721103306456</v>
      </c>
      <c r="H452" s="50" t="s">
        <v>2728</v>
      </c>
      <c r="I452" s="262" t="s">
        <v>2752</v>
      </c>
      <c r="J452" s="357">
        <v>155</v>
      </c>
      <c r="K452" s="1127">
        <v>30000</v>
      </c>
      <c r="L452" s="357" t="s">
        <v>53</v>
      </c>
      <c r="M452" s="348">
        <v>100000</v>
      </c>
      <c r="N452" s="351">
        <v>5</v>
      </c>
      <c r="O452" s="357"/>
      <c r="P452" s="659">
        <v>8500</v>
      </c>
      <c r="Q452" s="518"/>
      <c r="R452" s="1868" t="s">
        <v>54</v>
      </c>
      <c r="S452" s="357" t="s">
        <v>764</v>
      </c>
      <c r="T452" s="357" t="s">
        <v>3253</v>
      </c>
      <c r="U452" s="357"/>
      <c r="V452" s="357" t="s">
        <v>131</v>
      </c>
      <c r="W452" s="351" t="s">
        <v>3186</v>
      </c>
      <c r="X452" s="351">
        <v>193</v>
      </c>
      <c r="Y452" s="350">
        <v>430</v>
      </c>
      <c r="Z452" s="350">
        <v>430</v>
      </c>
      <c r="AA452" s="350">
        <v>95</v>
      </c>
      <c r="AB452" s="357" t="s">
        <v>122</v>
      </c>
      <c r="AC452" s="351" t="s">
        <v>3227</v>
      </c>
      <c r="AD452" s="350"/>
      <c r="AE452" s="2615">
        <v>4</v>
      </c>
      <c r="AF452" s="350">
        <v>1</v>
      </c>
      <c r="AG452" s="1869" t="s">
        <v>122</v>
      </c>
      <c r="AK452" s="981"/>
    </row>
    <row r="453" spans="2:37" ht="14" customHeight="1">
      <c r="B453" s="1412"/>
      <c r="C453" s="569" t="s">
        <v>2870</v>
      </c>
      <c r="D453" s="569" t="s">
        <v>2274</v>
      </c>
      <c r="E453" s="1578" t="s">
        <v>2873</v>
      </c>
      <c r="F453" s="2893">
        <v>911401556245</v>
      </c>
      <c r="G453" s="261">
        <v>8721103306449</v>
      </c>
      <c r="H453" s="50" t="s">
        <v>2741</v>
      </c>
      <c r="I453" s="262" t="s">
        <v>3247</v>
      </c>
      <c r="J453" s="357">
        <v>155</v>
      </c>
      <c r="K453" s="1127">
        <v>30000</v>
      </c>
      <c r="L453" s="357" t="s">
        <v>53</v>
      </c>
      <c r="M453" s="348">
        <v>100000</v>
      </c>
      <c r="N453" s="351">
        <v>5</v>
      </c>
      <c r="O453" s="357"/>
      <c r="P453" s="659">
        <v>8500</v>
      </c>
      <c r="Q453" s="518"/>
      <c r="R453" s="1868" t="s">
        <v>54</v>
      </c>
      <c r="S453" s="357" t="s">
        <v>764</v>
      </c>
      <c r="T453" s="357" t="s">
        <v>3253</v>
      </c>
      <c r="U453" s="357"/>
      <c r="V453" s="357" t="s">
        <v>131</v>
      </c>
      <c r="W453" s="351" t="s">
        <v>3186</v>
      </c>
      <c r="X453" s="351">
        <v>193</v>
      </c>
      <c r="Y453" s="350">
        <v>430</v>
      </c>
      <c r="Z453" s="350">
        <v>430</v>
      </c>
      <c r="AA453" s="350">
        <v>95</v>
      </c>
      <c r="AB453" s="357" t="s">
        <v>122</v>
      </c>
      <c r="AC453" s="351" t="s">
        <v>3227</v>
      </c>
      <c r="AD453" s="350"/>
      <c r="AE453" s="2615">
        <v>4</v>
      </c>
      <c r="AF453" s="350">
        <v>1</v>
      </c>
      <c r="AG453" s="1869" t="s">
        <v>122</v>
      </c>
      <c r="AK453" s="981"/>
    </row>
    <row r="454" spans="2:37" ht="14" customHeight="1">
      <c r="B454" s="1412"/>
      <c r="C454" s="569" t="s">
        <v>2870</v>
      </c>
      <c r="D454" s="569" t="s">
        <v>2274</v>
      </c>
      <c r="E454" s="1578" t="s">
        <v>2873</v>
      </c>
      <c r="F454" s="2893">
        <v>911401556345</v>
      </c>
      <c r="G454" s="261">
        <v>8721103306470</v>
      </c>
      <c r="H454" s="50" t="s">
        <v>2735</v>
      </c>
      <c r="I454" s="262" t="s">
        <v>2752</v>
      </c>
      <c r="J454" s="357">
        <v>184</v>
      </c>
      <c r="K454" s="1127">
        <v>35000</v>
      </c>
      <c r="L454" s="357" t="s">
        <v>53</v>
      </c>
      <c r="M454" s="348">
        <v>100000</v>
      </c>
      <c r="N454" s="351">
        <v>5</v>
      </c>
      <c r="O454" s="357"/>
      <c r="P454" s="659">
        <v>9000</v>
      </c>
      <c r="Q454" s="518"/>
      <c r="R454" s="1868" t="s">
        <v>54</v>
      </c>
      <c r="S454" s="357" t="s">
        <v>764</v>
      </c>
      <c r="T454" s="357" t="s">
        <v>3253</v>
      </c>
      <c r="U454" s="357"/>
      <c r="V454" s="357" t="s">
        <v>131</v>
      </c>
      <c r="W454" s="351" t="s">
        <v>3186</v>
      </c>
      <c r="X454" s="351">
        <v>190</v>
      </c>
      <c r="Y454" s="350">
        <v>480</v>
      </c>
      <c r="Z454" s="350">
        <v>480</v>
      </c>
      <c r="AA454" s="350">
        <v>109</v>
      </c>
      <c r="AB454" s="357" t="s">
        <v>122</v>
      </c>
      <c r="AC454" s="351" t="s">
        <v>3227</v>
      </c>
      <c r="AD454" s="350"/>
      <c r="AE454" s="2615">
        <v>4</v>
      </c>
      <c r="AF454" s="350">
        <v>1</v>
      </c>
      <c r="AG454" s="1869" t="s">
        <v>122</v>
      </c>
      <c r="AK454" s="981"/>
    </row>
    <row r="455" spans="2:37" ht="14" customHeight="1">
      <c r="B455" s="1412"/>
      <c r="C455" s="569" t="s">
        <v>2870</v>
      </c>
      <c r="D455" s="569" t="s">
        <v>2274</v>
      </c>
      <c r="E455" s="1578" t="s">
        <v>2873</v>
      </c>
      <c r="F455" s="2893">
        <v>911401556645</v>
      </c>
      <c r="G455" s="261">
        <v>8721103306463</v>
      </c>
      <c r="H455" s="50" t="s">
        <v>2739</v>
      </c>
      <c r="I455" s="262" t="s">
        <v>3247</v>
      </c>
      <c r="J455" s="357">
        <v>184</v>
      </c>
      <c r="K455" s="1127">
        <v>35000</v>
      </c>
      <c r="L455" s="357" t="s">
        <v>53</v>
      </c>
      <c r="M455" s="348">
        <v>100000</v>
      </c>
      <c r="N455" s="351">
        <v>5</v>
      </c>
      <c r="O455" s="357"/>
      <c r="P455" s="659">
        <v>9000</v>
      </c>
      <c r="Q455" s="518"/>
      <c r="R455" s="1868" t="s">
        <v>54</v>
      </c>
      <c r="S455" s="357" t="s">
        <v>764</v>
      </c>
      <c r="T455" s="357" t="s">
        <v>3253</v>
      </c>
      <c r="U455" s="357"/>
      <c r="V455" s="357" t="s">
        <v>131</v>
      </c>
      <c r="W455" s="351" t="s">
        <v>3186</v>
      </c>
      <c r="X455" s="351">
        <v>190</v>
      </c>
      <c r="Y455" s="350">
        <v>480</v>
      </c>
      <c r="Z455" s="350">
        <v>480</v>
      </c>
      <c r="AA455" s="350">
        <v>109</v>
      </c>
      <c r="AB455" s="357" t="s">
        <v>122</v>
      </c>
      <c r="AC455" s="351" t="s">
        <v>3227</v>
      </c>
      <c r="AD455" s="350"/>
      <c r="AE455" s="2615">
        <v>4</v>
      </c>
      <c r="AF455" s="350">
        <v>1</v>
      </c>
      <c r="AG455" s="1869" t="s">
        <v>122</v>
      </c>
      <c r="AK455" s="981"/>
    </row>
    <row r="456" spans="2:37" ht="14" customHeight="1">
      <c r="B456" s="1412"/>
      <c r="C456" s="569" t="s">
        <v>2870</v>
      </c>
      <c r="D456" s="569" t="s">
        <v>2274</v>
      </c>
      <c r="E456" s="1578" t="s">
        <v>2873</v>
      </c>
      <c r="F456" s="2893">
        <v>911401556945</v>
      </c>
      <c r="G456" s="261">
        <v>8721103306494</v>
      </c>
      <c r="H456" s="50" t="s">
        <v>2731</v>
      </c>
      <c r="I456" s="262" t="s">
        <v>2752</v>
      </c>
      <c r="J456" s="357">
        <v>210</v>
      </c>
      <c r="K456" s="1127">
        <v>40000</v>
      </c>
      <c r="L456" s="357" t="s">
        <v>53</v>
      </c>
      <c r="M456" s="348">
        <v>100000</v>
      </c>
      <c r="N456" s="351">
        <v>5</v>
      </c>
      <c r="O456" s="357"/>
      <c r="P456" s="659">
        <v>9500</v>
      </c>
      <c r="Q456" s="518"/>
      <c r="R456" s="1868" t="s">
        <v>54</v>
      </c>
      <c r="S456" s="357" t="s">
        <v>764</v>
      </c>
      <c r="T456" s="357" t="s">
        <v>3253</v>
      </c>
      <c r="U456" s="357"/>
      <c r="V456" s="357" t="s">
        <v>131</v>
      </c>
      <c r="W456" s="351" t="s">
        <v>3186</v>
      </c>
      <c r="X456" s="351">
        <v>190</v>
      </c>
      <c r="Y456" s="350">
        <v>480</v>
      </c>
      <c r="Z456" s="350">
        <v>480</v>
      </c>
      <c r="AA456" s="350">
        <v>109</v>
      </c>
      <c r="AB456" s="357" t="s">
        <v>122</v>
      </c>
      <c r="AC456" s="351" t="s">
        <v>3227</v>
      </c>
      <c r="AD456" s="350"/>
      <c r="AE456" s="2615">
        <v>4</v>
      </c>
      <c r="AF456" s="350">
        <v>1</v>
      </c>
      <c r="AG456" s="1869" t="s">
        <v>122</v>
      </c>
      <c r="AK456" s="981"/>
    </row>
    <row r="457" spans="2:37" ht="14" customHeight="1">
      <c r="B457" s="1412"/>
      <c r="C457" s="855" t="s">
        <v>2870</v>
      </c>
      <c r="D457" s="855" t="s">
        <v>2274</v>
      </c>
      <c r="E457" s="1599" t="s">
        <v>2873</v>
      </c>
      <c r="F457" s="2894">
        <v>911401557245</v>
      </c>
      <c r="G457" s="979">
        <v>8721103306487</v>
      </c>
      <c r="H457" s="1122" t="s">
        <v>2733</v>
      </c>
      <c r="I457" s="265" t="s">
        <v>3247</v>
      </c>
      <c r="J457" s="442">
        <v>210</v>
      </c>
      <c r="K457" s="1129">
        <v>40000</v>
      </c>
      <c r="L457" s="442" t="s">
        <v>53</v>
      </c>
      <c r="M457" s="439">
        <v>100000</v>
      </c>
      <c r="N457" s="466">
        <v>5</v>
      </c>
      <c r="O457" s="442"/>
      <c r="P457" s="657">
        <v>9500</v>
      </c>
      <c r="Q457" s="518"/>
      <c r="R457" s="1884" t="s">
        <v>54</v>
      </c>
      <c r="S457" s="442" t="s">
        <v>764</v>
      </c>
      <c r="T457" s="442" t="s">
        <v>3253</v>
      </c>
      <c r="U457" s="442"/>
      <c r="V457" s="442" t="s">
        <v>131</v>
      </c>
      <c r="W457" s="466" t="s">
        <v>3186</v>
      </c>
      <c r="X457" s="466">
        <v>190</v>
      </c>
      <c r="Y457" s="438">
        <v>480</v>
      </c>
      <c r="Z457" s="438">
        <v>480</v>
      </c>
      <c r="AA457" s="438">
        <v>109</v>
      </c>
      <c r="AB457" s="442" t="s">
        <v>122</v>
      </c>
      <c r="AC457" s="466" t="s">
        <v>3227</v>
      </c>
      <c r="AD457" s="438"/>
      <c r="AE457" s="2616">
        <v>4</v>
      </c>
      <c r="AF457" s="438">
        <v>1</v>
      </c>
      <c r="AG457" s="1885" t="s">
        <v>122</v>
      </c>
      <c r="AK457" s="981"/>
    </row>
    <row r="458" spans="2:37" ht="14" customHeight="1">
      <c r="B458" s="1412"/>
      <c r="C458" s="853" t="s">
        <v>2870</v>
      </c>
      <c r="D458" s="853" t="s">
        <v>2274</v>
      </c>
      <c r="E458" s="1606" t="s">
        <v>2873</v>
      </c>
      <c r="F458" s="2901">
        <v>911401553445</v>
      </c>
      <c r="G458" s="264">
        <v>8721103306517</v>
      </c>
      <c r="H458" s="133" t="s">
        <v>2750</v>
      </c>
      <c r="I458" s="266" t="s">
        <v>2753</v>
      </c>
      <c r="J458" s="443">
        <v>55</v>
      </c>
      <c r="K458" s="1142">
        <v>10000</v>
      </c>
      <c r="L458" s="443" t="s">
        <v>53</v>
      </c>
      <c r="M458" s="398">
        <v>100000</v>
      </c>
      <c r="N458" s="352">
        <v>5</v>
      </c>
      <c r="O458" s="443"/>
      <c r="P458" s="659">
        <v>6600</v>
      </c>
      <c r="Q458" s="518"/>
      <c r="R458" s="1874" t="s">
        <v>54</v>
      </c>
      <c r="S458" s="443" t="s">
        <v>764</v>
      </c>
      <c r="T458" s="443" t="s">
        <v>3253</v>
      </c>
      <c r="U458" s="443"/>
      <c r="V458" s="443" t="s">
        <v>131</v>
      </c>
      <c r="W458" s="352" t="s">
        <v>210</v>
      </c>
      <c r="X458" s="352">
        <v>181</v>
      </c>
      <c r="Y458" s="374">
        <v>350</v>
      </c>
      <c r="Z458" s="374">
        <v>350</v>
      </c>
      <c r="AA458" s="374">
        <v>95</v>
      </c>
      <c r="AB458" s="443" t="s">
        <v>143</v>
      </c>
      <c r="AC458" s="352" t="s">
        <v>3227</v>
      </c>
      <c r="AD458" s="374"/>
      <c r="AE458" s="2614">
        <v>4</v>
      </c>
      <c r="AF458" s="374">
        <v>1</v>
      </c>
      <c r="AG458" s="1875" t="s">
        <v>122</v>
      </c>
      <c r="AK458" s="981"/>
    </row>
    <row r="459" spans="2:37" ht="14" customHeight="1">
      <c r="B459" s="1412"/>
      <c r="C459" s="569" t="s">
        <v>2870</v>
      </c>
      <c r="D459" s="569" t="s">
        <v>2274</v>
      </c>
      <c r="E459" s="1578" t="s">
        <v>2873</v>
      </c>
      <c r="F459" s="2893">
        <v>911401553745</v>
      </c>
      <c r="G459" s="261">
        <v>8721103306500</v>
      </c>
      <c r="H459" s="50" t="s">
        <v>2742</v>
      </c>
      <c r="I459" s="262" t="s">
        <v>3248</v>
      </c>
      <c r="J459" s="357">
        <v>55</v>
      </c>
      <c r="K459" s="1127">
        <v>10000</v>
      </c>
      <c r="L459" s="357" t="s">
        <v>53</v>
      </c>
      <c r="M459" s="348">
        <v>100000</v>
      </c>
      <c r="N459" s="351">
        <v>5</v>
      </c>
      <c r="O459" s="357"/>
      <c r="P459" s="659">
        <v>6600</v>
      </c>
      <c r="Q459" s="518"/>
      <c r="R459" s="1868" t="s">
        <v>54</v>
      </c>
      <c r="S459" s="357" t="s">
        <v>764</v>
      </c>
      <c r="T459" s="357" t="s">
        <v>3253</v>
      </c>
      <c r="U459" s="357"/>
      <c r="V459" s="357" t="s">
        <v>131</v>
      </c>
      <c r="W459" s="351" t="s">
        <v>210</v>
      </c>
      <c r="X459" s="351">
        <v>181</v>
      </c>
      <c r="Y459" s="350">
        <v>350</v>
      </c>
      <c r="Z459" s="350">
        <v>350</v>
      </c>
      <c r="AA459" s="350">
        <v>95</v>
      </c>
      <c r="AB459" s="357" t="s">
        <v>143</v>
      </c>
      <c r="AC459" s="351" t="s">
        <v>3227</v>
      </c>
      <c r="AD459" s="350"/>
      <c r="AE459" s="2615">
        <v>4</v>
      </c>
      <c r="AF459" s="350">
        <v>1</v>
      </c>
      <c r="AG459" s="1869" t="s">
        <v>122</v>
      </c>
      <c r="AK459" s="981"/>
    </row>
    <row r="460" spans="2:37" ht="14" customHeight="1">
      <c r="B460" s="1412"/>
      <c r="C460" s="569" t="s">
        <v>2870</v>
      </c>
      <c r="D460" s="569" t="s">
        <v>2274</v>
      </c>
      <c r="E460" s="1578" t="s">
        <v>2873</v>
      </c>
      <c r="F460" s="2893">
        <v>911401554045</v>
      </c>
      <c r="G460" s="261">
        <v>8721103306531</v>
      </c>
      <c r="H460" s="50" t="s">
        <v>2748</v>
      </c>
      <c r="I460" s="262" t="s">
        <v>2753</v>
      </c>
      <c r="J460" s="357">
        <v>82</v>
      </c>
      <c r="K460" s="1127">
        <v>15000</v>
      </c>
      <c r="L460" s="357" t="s">
        <v>53</v>
      </c>
      <c r="M460" s="348">
        <v>100000</v>
      </c>
      <c r="N460" s="351">
        <v>5</v>
      </c>
      <c r="O460" s="357"/>
      <c r="P460" s="659">
        <v>7350</v>
      </c>
      <c r="Q460" s="518"/>
      <c r="R460" s="1868" t="s">
        <v>54</v>
      </c>
      <c r="S460" s="357" t="s">
        <v>764</v>
      </c>
      <c r="T460" s="357" t="s">
        <v>3254</v>
      </c>
      <c r="U460" s="357"/>
      <c r="V460" s="357" t="s">
        <v>131</v>
      </c>
      <c r="W460" s="351" t="s">
        <v>210</v>
      </c>
      <c r="X460" s="351">
        <v>182</v>
      </c>
      <c r="Y460" s="350">
        <v>350</v>
      </c>
      <c r="Z460" s="350">
        <v>350</v>
      </c>
      <c r="AA460" s="350">
        <v>95</v>
      </c>
      <c r="AB460" s="357" t="s">
        <v>143</v>
      </c>
      <c r="AC460" s="351" t="s">
        <v>3227</v>
      </c>
      <c r="AD460" s="350"/>
      <c r="AE460" s="2615">
        <v>4</v>
      </c>
      <c r="AF460" s="350">
        <v>1</v>
      </c>
      <c r="AG460" s="1869" t="s">
        <v>122</v>
      </c>
      <c r="AK460" s="981"/>
    </row>
    <row r="461" spans="2:37" ht="14" customHeight="1">
      <c r="B461" s="1412"/>
      <c r="C461" s="569" t="s">
        <v>2870</v>
      </c>
      <c r="D461" s="569" t="s">
        <v>2274</v>
      </c>
      <c r="E461" s="1578" t="s">
        <v>2873</v>
      </c>
      <c r="F461" s="2893">
        <v>911401554345</v>
      </c>
      <c r="G461" s="261">
        <v>8721103306524</v>
      </c>
      <c r="H461" s="50" t="s">
        <v>2747</v>
      </c>
      <c r="I461" s="262" t="s">
        <v>3248</v>
      </c>
      <c r="J461" s="357">
        <v>82</v>
      </c>
      <c r="K461" s="1127">
        <v>15000</v>
      </c>
      <c r="L461" s="357" t="s">
        <v>53</v>
      </c>
      <c r="M461" s="348">
        <v>100000</v>
      </c>
      <c r="N461" s="351">
        <v>5</v>
      </c>
      <c r="O461" s="357"/>
      <c r="P461" s="659">
        <v>7350</v>
      </c>
      <c r="Q461" s="518"/>
      <c r="R461" s="1868" t="s">
        <v>54</v>
      </c>
      <c r="S461" s="357" t="s">
        <v>764</v>
      </c>
      <c r="T461" s="357" t="s">
        <v>3254</v>
      </c>
      <c r="U461" s="357"/>
      <c r="V461" s="357" t="s">
        <v>131</v>
      </c>
      <c r="W461" s="351" t="s">
        <v>210</v>
      </c>
      <c r="X461" s="351">
        <v>182</v>
      </c>
      <c r="Y461" s="350">
        <v>350</v>
      </c>
      <c r="Z461" s="350">
        <v>350</v>
      </c>
      <c r="AA461" s="350">
        <v>95</v>
      </c>
      <c r="AB461" s="357" t="s">
        <v>143</v>
      </c>
      <c r="AC461" s="351" t="s">
        <v>3227</v>
      </c>
      <c r="AD461" s="350"/>
      <c r="AE461" s="2615">
        <v>4</v>
      </c>
      <c r="AF461" s="350">
        <v>1</v>
      </c>
      <c r="AG461" s="1869" t="s">
        <v>122</v>
      </c>
      <c r="AK461" s="981"/>
    </row>
    <row r="462" spans="2:37" ht="14" customHeight="1">
      <c r="B462" s="731"/>
      <c r="C462" s="569" t="s">
        <v>2870</v>
      </c>
      <c r="D462" s="569" t="s">
        <v>2274</v>
      </c>
      <c r="E462" s="1578" t="s">
        <v>2873</v>
      </c>
      <c r="F462" s="2893">
        <v>911401554645</v>
      </c>
      <c r="G462" s="261">
        <v>8721103306555</v>
      </c>
      <c r="H462" s="50" t="s">
        <v>2751</v>
      </c>
      <c r="I462" s="262" t="s">
        <v>2753</v>
      </c>
      <c r="J462" s="357">
        <v>110</v>
      </c>
      <c r="K462" s="1127">
        <v>20000</v>
      </c>
      <c r="L462" s="357" t="s">
        <v>53</v>
      </c>
      <c r="M462" s="348">
        <v>100000</v>
      </c>
      <c r="N462" s="351">
        <v>5</v>
      </c>
      <c r="O462" s="357"/>
      <c r="P462" s="659">
        <v>8100</v>
      </c>
      <c r="Q462" s="518"/>
      <c r="R462" s="1868" t="s">
        <v>54</v>
      </c>
      <c r="S462" s="357" t="s">
        <v>764</v>
      </c>
      <c r="T462" s="357" t="s">
        <v>3254</v>
      </c>
      <c r="U462" s="357"/>
      <c r="V462" s="357" t="s">
        <v>131</v>
      </c>
      <c r="W462" s="351" t="s">
        <v>210</v>
      </c>
      <c r="X462" s="351">
        <v>181</v>
      </c>
      <c r="Y462" s="350">
        <v>350</v>
      </c>
      <c r="Z462" s="350">
        <v>350</v>
      </c>
      <c r="AA462" s="350">
        <v>95</v>
      </c>
      <c r="AB462" s="357" t="s">
        <v>143</v>
      </c>
      <c r="AC462" s="351" t="s">
        <v>3227</v>
      </c>
      <c r="AD462" s="350"/>
      <c r="AE462" s="2615">
        <v>4</v>
      </c>
      <c r="AF462" s="350">
        <v>1</v>
      </c>
      <c r="AG462" s="1869" t="s">
        <v>122</v>
      </c>
      <c r="AK462" s="981"/>
    </row>
    <row r="463" spans="2:37" ht="14" customHeight="1">
      <c r="B463" s="1412"/>
      <c r="C463" s="569" t="s">
        <v>2870</v>
      </c>
      <c r="D463" s="569" t="s">
        <v>2274</v>
      </c>
      <c r="E463" s="1578" t="s">
        <v>2873</v>
      </c>
      <c r="F463" s="2893">
        <v>911401554945</v>
      </c>
      <c r="G463" s="261">
        <v>8721103306548</v>
      </c>
      <c r="H463" s="50" t="s">
        <v>2732</v>
      </c>
      <c r="I463" s="262" t="s">
        <v>3248</v>
      </c>
      <c r="J463" s="357">
        <v>110</v>
      </c>
      <c r="K463" s="1127">
        <v>20000</v>
      </c>
      <c r="L463" s="357" t="s">
        <v>53</v>
      </c>
      <c r="M463" s="348">
        <v>100000</v>
      </c>
      <c r="N463" s="351">
        <v>5</v>
      </c>
      <c r="O463" s="357"/>
      <c r="P463" s="659">
        <v>8100</v>
      </c>
      <c r="Q463" s="518"/>
      <c r="R463" s="1868" t="s">
        <v>54</v>
      </c>
      <c r="S463" s="357" t="s">
        <v>764</v>
      </c>
      <c r="T463" s="357" t="s">
        <v>3254</v>
      </c>
      <c r="U463" s="357"/>
      <c r="V463" s="357" t="s">
        <v>131</v>
      </c>
      <c r="W463" s="351" t="s">
        <v>210</v>
      </c>
      <c r="X463" s="351">
        <v>181</v>
      </c>
      <c r="Y463" s="350">
        <v>350</v>
      </c>
      <c r="Z463" s="350">
        <v>350</v>
      </c>
      <c r="AA463" s="350">
        <v>95</v>
      </c>
      <c r="AB463" s="357" t="s">
        <v>143</v>
      </c>
      <c r="AC463" s="351" t="s">
        <v>3227</v>
      </c>
      <c r="AD463" s="350"/>
      <c r="AE463" s="2615">
        <v>4</v>
      </c>
      <c r="AF463" s="350">
        <v>1</v>
      </c>
      <c r="AG463" s="1869" t="s">
        <v>122</v>
      </c>
      <c r="AK463" s="981"/>
    </row>
    <row r="464" spans="2:37" ht="14" customHeight="1">
      <c r="B464" s="1412"/>
      <c r="C464" s="569" t="s">
        <v>2870</v>
      </c>
      <c r="D464" s="569" t="s">
        <v>2274</v>
      </c>
      <c r="E464" s="1578" t="s">
        <v>2873</v>
      </c>
      <c r="F464" s="2893">
        <v>911401555245</v>
      </c>
      <c r="G464" s="261">
        <v>8721103306579</v>
      </c>
      <c r="H464" s="50" t="s">
        <v>2727</v>
      </c>
      <c r="I464" s="262" t="s">
        <v>2753</v>
      </c>
      <c r="J464" s="357">
        <v>137</v>
      </c>
      <c r="K464" s="1127">
        <v>25000</v>
      </c>
      <c r="L464" s="357" t="s">
        <v>53</v>
      </c>
      <c r="M464" s="348">
        <v>100000</v>
      </c>
      <c r="N464" s="351">
        <v>5</v>
      </c>
      <c r="O464" s="357"/>
      <c r="P464" s="659">
        <v>8850</v>
      </c>
      <c r="Q464" s="518"/>
      <c r="R464" s="1868" t="s">
        <v>54</v>
      </c>
      <c r="S464" s="357" t="s">
        <v>764</v>
      </c>
      <c r="T464" s="357" t="s">
        <v>3249</v>
      </c>
      <c r="U464" s="357"/>
      <c r="V464" s="357" t="s">
        <v>131</v>
      </c>
      <c r="W464" s="351" t="s">
        <v>210</v>
      </c>
      <c r="X464" s="351">
        <v>182</v>
      </c>
      <c r="Y464" s="350">
        <v>430</v>
      </c>
      <c r="Z464" s="350">
        <v>430</v>
      </c>
      <c r="AA464" s="350">
        <v>95</v>
      </c>
      <c r="AB464" s="357" t="s">
        <v>143</v>
      </c>
      <c r="AC464" s="351" t="s">
        <v>3227</v>
      </c>
      <c r="AD464" s="350"/>
      <c r="AE464" s="2615">
        <v>4</v>
      </c>
      <c r="AF464" s="350">
        <v>1</v>
      </c>
      <c r="AG464" s="1869" t="s">
        <v>122</v>
      </c>
      <c r="AK464" s="981"/>
    </row>
    <row r="465" spans="2:37" ht="14" customHeight="1">
      <c r="B465" s="1412"/>
      <c r="C465" s="569" t="s">
        <v>2870</v>
      </c>
      <c r="D465" s="569" t="s">
        <v>2274</v>
      </c>
      <c r="E465" s="1578" t="s">
        <v>2873</v>
      </c>
      <c r="F465" s="2893">
        <v>911401555545</v>
      </c>
      <c r="G465" s="261">
        <v>8721103306562</v>
      </c>
      <c r="H465" s="50" t="s">
        <v>2734</v>
      </c>
      <c r="I465" s="262" t="s">
        <v>3248</v>
      </c>
      <c r="J465" s="357">
        <v>137</v>
      </c>
      <c r="K465" s="1127">
        <v>25000</v>
      </c>
      <c r="L465" s="357" t="s">
        <v>53</v>
      </c>
      <c r="M465" s="348">
        <v>100000</v>
      </c>
      <c r="N465" s="351">
        <v>5</v>
      </c>
      <c r="O465" s="357"/>
      <c r="P465" s="659">
        <v>8850</v>
      </c>
      <c r="Q465" s="518"/>
      <c r="R465" s="1868" t="s">
        <v>54</v>
      </c>
      <c r="S465" s="357" t="s">
        <v>764</v>
      </c>
      <c r="T465" s="357" t="s">
        <v>3249</v>
      </c>
      <c r="U465" s="357"/>
      <c r="V465" s="357" t="s">
        <v>131</v>
      </c>
      <c r="W465" s="351" t="s">
        <v>210</v>
      </c>
      <c r="X465" s="351">
        <v>182</v>
      </c>
      <c r="Y465" s="350">
        <v>430</v>
      </c>
      <c r="Z465" s="350">
        <v>430</v>
      </c>
      <c r="AA465" s="350">
        <v>95</v>
      </c>
      <c r="AB465" s="357" t="s">
        <v>143</v>
      </c>
      <c r="AC465" s="351" t="s">
        <v>3227</v>
      </c>
      <c r="AD465" s="350"/>
      <c r="AE465" s="2615">
        <v>4</v>
      </c>
      <c r="AF465" s="350">
        <v>1</v>
      </c>
      <c r="AG465" s="1869" t="s">
        <v>122</v>
      </c>
      <c r="AK465" s="981"/>
    </row>
    <row r="466" spans="2:37" ht="14" customHeight="1">
      <c r="B466" s="731"/>
      <c r="C466" s="569" t="s">
        <v>2870</v>
      </c>
      <c r="D466" s="569" t="s">
        <v>2274</v>
      </c>
      <c r="E466" s="1578" t="s">
        <v>2873</v>
      </c>
      <c r="F466" s="2893">
        <v>911401555745</v>
      </c>
      <c r="G466" s="261">
        <v>8721103306746</v>
      </c>
      <c r="H466" s="50" t="s">
        <v>2746</v>
      </c>
      <c r="I466" s="262" t="s">
        <v>2753</v>
      </c>
      <c r="J466" s="357">
        <v>153</v>
      </c>
      <c r="K466" s="1127">
        <v>28000</v>
      </c>
      <c r="L466" s="357" t="s">
        <v>53</v>
      </c>
      <c r="M466" s="348">
        <v>100000</v>
      </c>
      <c r="N466" s="351">
        <v>5</v>
      </c>
      <c r="O466" s="357"/>
      <c r="P466" s="659">
        <v>9300</v>
      </c>
      <c r="Q466" s="518"/>
      <c r="R466" s="1868" t="s">
        <v>54</v>
      </c>
      <c r="S466" s="357" t="s">
        <v>764</v>
      </c>
      <c r="T466" s="357" t="s">
        <v>3249</v>
      </c>
      <c r="U466" s="357"/>
      <c r="V466" s="357" t="s">
        <v>131</v>
      </c>
      <c r="W466" s="351" t="s">
        <v>210</v>
      </c>
      <c r="X466" s="351">
        <v>183</v>
      </c>
      <c r="Y466" s="350">
        <v>430</v>
      </c>
      <c r="Z466" s="350">
        <v>430</v>
      </c>
      <c r="AA466" s="350">
        <v>95</v>
      </c>
      <c r="AB466" s="357" t="s">
        <v>143</v>
      </c>
      <c r="AC466" s="351" t="s">
        <v>3227</v>
      </c>
      <c r="AD466" s="350"/>
      <c r="AE466" s="2615">
        <v>4</v>
      </c>
      <c r="AF466" s="350">
        <v>1</v>
      </c>
      <c r="AG466" s="1869" t="s">
        <v>122</v>
      </c>
      <c r="AK466" s="981"/>
    </row>
    <row r="467" spans="2:37" ht="14" customHeight="1">
      <c r="B467" s="1412"/>
      <c r="C467" s="569" t="s">
        <v>2870</v>
      </c>
      <c r="D467" s="569" t="s">
        <v>2274</v>
      </c>
      <c r="E467" s="1578" t="s">
        <v>2873</v>
      </c>
      <c r="F467" s="2893">
        <v>911401555945</v>
      </c>
      <c r="G467" s="261">
        <v>8721103306753</v>
      </c>
      <c r="H467" s="50" t="s">
        <v>2736</v>
      </c>
      <c r="I467" s="262" t="s">
        <v>3248</v>
      </c>
      <c r="J467" s="357">
        <v>153</v>
      </c>
      <c r="K467" s="1127">
        <v>28000</v>
      </c>
      <c r="L467" s="357" t="s">
        <v>53</v>
      </c>
      <c r="M467" s="348">
        <v>100000</v>
      </c>
      <c r="N467" s="351">
        <v>5</v>
      </c>
      <c r="O467" s="357"/>
      <c r="P467" s="659">
        <v>9300</v>
      </c>
      <c r="Q467" s="518"/>
      <c r="R467" s="1868" t="s">
        <v>54</v>
      </c>
      <c r="S467" s="357" t="s">
        <v>764</v>
      </c>
      <c r="T467" s="357" t="s">
        <v>3249</v>
      </c>
      <c r="U467" s="357"/>
      <c r="V467" s="357" t="s">
        <v>131</v>
      </c>
      <c r="W467" s="351" t="s">
        <v>210</v>
      </c>
      <c r="X467" s="351">
        <v>183</v>
      </c>
      <c r="Y467" s="350">
        <v>430</v>
      </c>
      <c r="Z467" s="350">
        <v>430</v>
      </c>
      <c r="AA467" s="350">
        <v>95</v>
      </c>
      <c r="AB467" s="357" t="s">
        <v>143</v>
      </c>
      <c r="AC467" s="351" t="s">
        <v>3227</v>
      </c>
      <c r="AD467" s="350"/>
      <c r="AE467" s="2615">
        <v>4</v>
      </c>
      <c r="AF467" s="350">
        <v>1</v>
      </c>
      <c r="AG467" s="1869" t="s">
        <v>122</v>
      </c>
      <c r="AK467" s="981"/>
    </row>
    <row r="468" spans="2:37" ht="14" customHeight="1">
      <c r="B468" s="1412"/>
      <c r="C468" s="569" t="s">
        <v>2870</v>
      </c>
      <c r="D468" s="569" t="s">
        <v>2274</v>
      </c>
      <c r="E468" s="1578" t="s">
        <v>2873</v>
      </c>
      <c r="F468" s="2893">
        <v>911401556445</v>
      </c>
      <c r="G468" s="261">
        <v>8721103306593</v>
      </c>
      <c r="H468" s="50" t="s">
        <v>2743</v>
      </c>
      <c r="I468" s="262" t="s">
        <v>2753</v>
      </c>
      <c r="J468" s="357">
        <v>196</v>
      </c>
      <c r="K468" s="1127">
        <v>35000</v>
      </c>
      <c r="L468" s="357" t="s">
        <v>53</v>
      </c>
      <c r="M468" s="348">
        <v>100000</v>
      </c>
      <c r="N468" s="351">
        <v>5</v>
      </c>
      <c r="O468" s="357"/>
      <c r="P468" s="659">
        <v>11000</v>
      </c>
      <c r="Q468" s="518"/>
      <c r="R468" s="1868" t="s">
        <v>54</v>
      </c>
      <c r="S468" s="357" t="s">
        <v>764</v>
      </c>
      <c r="T468" s="357" t="s">
        <v>3250</v>
      </c>
      <c r="U468" s="357"/>
      <c r="V468" s="357" t="s">
        <v>131</v>
      </c>
      <c r="W468" s="351" t="s">
        <v>210</v>
      </c>
      <c r="X468" s="351">
        <v>178</v>
      </c>
      <c r="Y468" s="350">
        <v>480</v>
      </c>
      <c r="Z468" s="350">
        <v>480</v>
      </c>
      <c r="AA468" s="350">
        <v>109</v>
      </c>
      <c r="AB468" s="357" t="s">
        <v>143</v>
      </c>
      <c r="AC468" s="351" t="s">
        <v>3227</v>
      </c>
      <c r="AD468" s="350"/>
      <c r="AE468" s="2615">
        <v>4</v>
      </c>
      <c r="AF468" s="350">
        <v>1</v>
      </c>
      <c r="AG468" s="1869" t="s">
        <v>122</v>
      </c>
      <c r="AK468" s="981"/>
    </row>
    <row r="469" spans="2:37" ht="14" customHeight="1">
      <c r="B469" s="731"/>
      <c r="C469" s="569" t="s">
        <v>2870</v>
      </c>
      <c r="D469" s="569" t="s">
        <v>2274</v>
      </c>
      <c r="E469" s="1578" t="s">
        <v>2873</v>
      </c>
      <c r="F469" s="2893">
        <v>911401556745</v>
      </c>
      <c r="G469" s="261">
        <v>8721103306586</v>
      </c>
      <c r="H469" s="50" t="s">
        <v>2740</v>
      </c>
      <c r="I469" s="262" t="s">
        <v>3248</v>
      </c>
      <c r="J469" s="357">
        <v>196</v>
      </c>
      <c r="K469" s="1127">
        <v>35000</v>
      </c>
      <c r="L469" s="357" t="s">
        <v>53</v>
      </c>
      <c r="M469" s="348">
        <v>100000</v>
      </c>
      <c r="N469" s="351">
        <v>5</v>
      </c>
      <c r="O469" s="357"/>
      <c r="P469" s="659">
        <v>11000</v>
      </c>
      <c r="Q469" s="518"/>
      <c r="R469" s="1868" t="s">
        <v>54</v>
      </c>
      <c r="S469" s="357" t="s">
        <v>764</v>
      </c>
      <c r="T469" s="357" t="s">
        <v>3250</v>
      </c>
      <c r="U469" s="357"/>
      <c r="V469" s="357" t="s">
        <v>131</v>
      </c>
      <c r="W469" s="351" t="s">
        <v>210</v>
      </c>
      <c r="X469" s="351">
        <v>178</v>
      </c>
      <c r="Y469" s="350">
        <v>480</v>
      </c>
      <c r="Z469" s="350">
        <v>480</v>
      </c>
      <c r="AA469" s="350">
        <v>109</v>
      </c>
      <c r="AB469" s="357" t="s">
        <v>143</v>
      </c>
      <c r="AC469" s="351" t="s">
        <v>3227</v>
      </c>
      <c r="AD469" s="350"/>
      <c r="AE469" s="2615">
        <v>4</v>
      </c>
      <c r="AF469" s="350">
        <v>1</v>
      </c>
      <c r="AG469" s="1869" t="s">
        <v>122</v>
      </c>
      <c r="AK469" s="981"/>
    </row>
    <row r="470" spans="2:37" ht="14" customHeight="1">
      <c r="B470" s="1412"/>
      <c r="C470" s="569" t="s">
        <v>2870</v>
      </c>
      <c r="D470" s="569" t="s">
        <v>2274</v>
      </c>
      <c r="E470" s="1578" t="s">
        <v>2873</v>
      </c>
      <c r="F470" s="2893">
        <v>911401557045</v>
      </c>
      <c r="G470" s="261">
        <v>8721103306616</v>
      </c>
      <c r="H470" s="50" t="s">
        <v>2744</v>
      </c>
      <c r="I470" s="262" t="s">
        <v>2753</v>
      </c>
      <c r="J470" s="357">
        <v>222</v>
      </c>
      <c r="K470" s="1127">
        <v>40000</v>
      </c>
      <c r="L470" s="357" t="s">
        <v>53</v>
      </c>
      <c r="M470" s="348">
        <v>100000</v>
      </c>
      <c r="N470" s="351">
        <v>5</v>
      </c>
      <c r="O470" s="357"/>
      <c r="P470" s="659">
        <v>11800</v>
      </c>
      <c r="Q470" s="518"/>
      <c r="R470" s="1868" t="s">
        <v>54</v>
      </c>
      <c r="S470" s="357" t="s">
        <v>764</v>
      </c>
      <c r="T470" s="357" t="s">
        <v>3250</v>
      </c>
      <c r="U470" s="357"/>
      <c r="V470" s="357" t="s">
        <v>131</v>
      </c>
      <c r="W470" s="351" t="s">
        <v>210</v>
      </c>
      <c r="X470" s="351">
        <v>180</v>
      </c>
      <c r="Y470" s="350">
        <v>480</v>
      </c>
      <c r="Z470" s="350">
        <v>480</v>
      </c>
      <c r="AA470" s="350">
        <v>109</v>
      </c>
      <c r="AB470" s="357" t="s">
        <v>143</v>
      </c>
      <c r="AC470" s="351" t="s">
        <v>3227</v>
      </c>
      <c r="AD470" s="350"/>
      <c r="AE470" s="2615">
        <v>4</v>
      </c>
      <c r="AF470" s="350">
        <v>1</v>
      </c>
      <c r="AG470" s="1869" t="s">
        <v>122</v>
      </c>
      <c r="AK470" s="981"/>
    </row>
    <row r="471" spans="2:37">
      <c r="B471" s="1412"/>
      <c r="C471" s="855" t="s">
        <v>2870</v>
      </c>
      <c r="D471" s="855" t="s">
        <v>2274</v>
      </c>
      <c r="E471" s="1599" t="s">
        <v>2873</v>
      </c>
      <c r="F471" s="2894">
        <v>911401557345</v>
      </c>
      <c r="G471" s="979">
        <v>8721103306609</v>
      </c>
      <c r="H471" s="1122" t="s">
        <v>2737</v>
      </c>
      <c r="I471" s="265" t="s">
        <v>3248</v>
      </c>
      <c r="J471" s="442">
        <v>222</v>
      </c>
      <c r="K471" s="1129">
        <v>40000</v>
      </c>
      <c r="L471" s="442" t="s">
        <v>53</v>
      </c>
      <c r="M471" s="439">
        <v>100000</v>
      </c>
      <c r="N471" s="466">
        <v>5</v>
      </c>
      <c r="O471" s="442"/>
      <c r="P471" s="657">
        <v>11800</v>
      </c>
      <c r="Q471" s="518"/>
      <c r="R471" s="1884" t="s">
        <v>54</v>
      </c>
      <c r="S471" s="442" t="s">
        <v>764</v>
      </c>
      <c r="T471" s="442" t="s">
        <v>3250</v>
      </c>
      <c r="U471" s="442"/>
      <c r="V471" s="442" t="s">
        <v>131</v>
      </c>
      <c r="W471" s="466" t="s">
        <v>210</v>
      </c>
      <c r="X471" s="466">
        <v>180</v>
      </c>
      <c r="Y471" s="438">
        <v>480</v>
      </c>
      <c r="Z471" s="438">
        <v>480</v>
      </c>
      <c r="AA471" s="438">
        <v>109</v>
      </c>
      <c r="AB471" s="442" t="s">
        <v>143</v>
      </c>
      <c r="AC471" s="466" t="s">
        <v>3227</v>
      </c>
      <c r="AD471" s="438"/>
      <c r="AE471" s="2616">
        <v>4</v>
      </c>
      <c r="AF471" s="438">
        <v>1</v>
      </c>
      <c r="AG471" s="1885" t="s">
        <v>122</v>
      </c>
      <c r="AK471" s="981"/>
    </row>
    <row r="472" spans="2:37">
      <c r="B472" s="1413"/>
      <c r="C472" s="911" t="s">
        <v>2870</v>
      </c>
      <c r="D472" s="911" t="s">
        <v>2274</v>
      </c>
      <c r="E472" s="1579"/>
      <c r="F472" s="2895">
        <v>911401558745</v>
      </c>
      <c r="G472" s="45">
        <v>8721103324139</v>
      </c>
      <c r="H472" s="45" t="s">
        <v>2768</v>
      </c>
      <c r="I472" s="724" t="s">
        <v>2299</v>
      </c>
      <c r="J472" s="453"/>
      <c r="K472" s="1162"/>
      <c r="L472" s="453"/>
      <c r="M472" s="1634"/>
      <c r="N472" s="297">
        <v>5</v>
      </c>
      <c r="O472" s="453"/>
      <c r="P472" s="657">
        <v>1000</v>
      </c>
      <c r="Q472" s="518"/>
      <c r="R472" s="1955"/>
      <c r="S472" s="453"/>
      <c r="T472" s="453"/>
      <c r="U472" s="453"/>
      <c r="V472" s="453"/>
      <c r="W472" s="2455"/>
      <c r="X472" s="2455"/>
      <c r="Y472" s="769">
        <v>50</v>
      </c>
      <c r="Z472" s="769">
        <v>175</v>
      </c>
      <c r="AA472" s="769">
        <v>300</v>
      </c>
      <c r="AB472" s="453"/>
      <c r="AC472" s="1593"/>
      <c r="AD472" s="769"/>
      <c r="AE472" s="2642">
        <v>0</v>
      </c>
      <c r="AF472" s="769">
        <v>1</v>
      </c>
      <c r="AG472" s="1956" t="s">
        <v>122</v>
      </c>
      <c r="AK472" s="981"/>
    </row>
    <row r="473" spans="2:37" ht="14.5" customHeight="1">
      <c r="B473" s="127"/>
      <c r="F473" s="2774" t="s">
        <v>870</v>
      </c>
      <c r="G473" s="27"/>
      <c r="H473" s="3025"/>
      <c r="I473" s="19"/>
      <c r="J473" s="457"/>
      <c r="K473" s="458"/>
      <c r="L473" s="457"/>
      <c r="M473" s="458"/>
      <c r="N473" s="469"/>
      <c r="O473" s="457"/>
      <c r="P473" s="268"/>
      <c r="Q473" s="518"/>
      <c r="R473" s="457"/>
      <c r="S473" s="457"/>
      <c r="T473" s="457"/>
      <c r="U473" s="457"/>
      <c r="V473" s="457"/>
      <c r="W473" s="457"/>
      <c r="X473" s="457"/>
      <c r="Y473" s="2330"/>
      <c r="Z473" s="2330"/>
      <c r="AA473" s="2330"/>
      <c r="AB473" s="457"/>
      <c r="AC473" s="469"/>
      <c r="AD473" s="2330"/>
      <c r="AE473" s="469"/>
      <c r="AF473" s="457"/>
      <c r="AG473" s="457"/>
      <c r="AK473" s="981"/>
    </row>
    <row r="474" spans="2:37" s="1600" customFormat="1" ht="15" customHeight="1">
      <c r="B474" s="1638" t="s">
        <v>191</v>
      </c>
      <c r="J474" s="1818"/>
      <c r="K474" s="1818"/>
      <c r="L474" s="1818"/>
      <c r="M474" s="1818"/>
      <c r="N474" s="1818"/>
      <c r="O474" s="1818"/>
      <c r="P474" s="34"/>
      <c r="R474" s="1818"/>
      <c r="S474" s="1818"/>
      <c r="T474" s="1818"/>
      <c r="U474" s="1818"/>
      <c r="V474" s="1818"/>
      <c r="W474" s="1818"/>
      <c r="X474" s="1818"/>
      <c r="Y474" s="2310"/>
      <c r="Z474" s="2310"/>
      <c r="AA474" s="2310"/>
      <c r="AB474" s="1818"/>
      <c r="AC474" s="3259"/>
      <c r="AD474" s="2310"/>
      <c r="AE474" s="1818"/>
      <c r="AF474" s="1818"/>
      <c r="AG474" s="1818"/>
      <c r="AI474"/>
      <c r="AJ474"/>
      <c r="AK474" s="981"/>
    </row>
    <row r="475" spans="2:37" ht="14.5" customHeight="1">
      <c r="B475" s="531" t="s">
        <v>2782</v>
      </c>
      <c r="C475" s="1576" t="s">
        <v>2870</v>
      </c>
      <c r="D475" s="1576" t="s">
        <v>2274</v>
      </c>
      <c r="E475" s="1577" t="s">
        <v>2873</v>
      </c>
      <c r="F475" s="2902">
        <v>911401871386</v>
      </c>
      <c r="G475" s="879">
        <v>8720169736016</v>
      </c>
      <c r="H475" s="1551" t="s">
        <v>2677</v>
      </c>
      <c r="I475" s="1614" t="s">
        <v>3342</v>
      </c>
      <c r="J475" s="392">
        <v>10</v>
      </c>
      <c r="K475" s="1167" t="s">
        <v>3330</v>
      </c>
      <c r="L475" s="615" t="s">
        <v>2487</v>
      </c>
      <c r="M475" s="431">
        <v>50000</v>
      </c>
      <c r="N475" s="516">
        <v>5</v>
      </c>
      <c r="O475" s="615"/>
      <c r="P475" s="1404">
        <v>355</v>
      </c>
      <c r="Q475" s="518"/>
      <c r="R475" s="1927" t="s">
        <v>62</v>
      </c>
      <c r="S475" s="615" t="s">
        <v>55</v>
      </c>
      <c r="T475" s="615" t="s">
        <v>3154</v>
      </c>
      <c r="U475" s="615"/>
      <c r="V475" s="615" t="s">
        <v>3122</v>
      </c>
      <c r="W475" s="529" t="s">
        <v>210</v>
      </c>
      <c r="X475" s="529">
        <v>120</v>
      </c>
      <c r="Y475" s="516">
        <v>85</v>
      </c>
      <c r="Z475" s="516">
        <v>130</v>
      </c>
      <c r="AA475" s="516">
        <v>31</v>
      </c>
      <c r="AB475" s="615" t="s">
        <v>122</v>
      </c>
      <c r="AC475" s="529" t="s">
        <v>3227</v>
      </c>
      <c r="AD475" s="516"/>
      <c r="AE475" s="2634">
        <v>0.5</v>
      </c>
      <c r="AF475" s="516">
        <v>1</v>
      </c>
      <c r="AG475" s="1961" t="s">
        <v>122</v>
      </c>
      <c r="AK475" s="981"/>
    </row>
    <row r="476" spans="2:37">
      <c r="B476" s="141"/>
      <c r="C476" s="569" t="s">
        <v>2870</v>
      </c>
      <c r="D476" s="569" t="s">
        <v>2274</v>
      </c>
      <c r="E476" s="1578" t="s">
        <v>2873</v>
      </c>
      <c r="F476" s="193">
        <v>911401872386</v>
      </c>
      <c r="G476" s="733">
        <v>8720169736023</v>
      </c>
      <c r="H476" s="50" t="s">
        <v>2678</v>
      </c>
      <c r="I476" s="262" t="s">
        <v>3342</v>
      </c>
      <c r="J476" s="357">
        <v>20</v>
      </c>
      <c r="K476" s="1138" t="s">
        <v>3331</v>
      </c>
      <c r="L476" s="455" t="s">
        <v>2487</v>
      </c>
      <c r="M476" s="398">
        <v>50000</v>
      </c>
      <c r="N476" s="418">
        <v>5</v>
      </c>
      <c r="O476" s="455"/>
      <c r="P476" s="1401">
        <v>455</v>
      </c>
      <c r="Q476" s="518"/>
      <c r="R476" s="1925" t="s">
        <v>62</v>
      </c>
      <c r="S476" s="455" t="s">
        <v>55</v>
      </c>
      <c r="T476" s="455" t="s">
        <v>3155</v>
      </c>
      <c r="U476" s="455"/>
      <c r="V476" s="455" t="s">
        <v>3122</v>
      </c>
      <c r="W476" s="362" t="s">
        <v>210</v>
      </c>
      <c r="X476" s="362">
        <v>120</v>
      </c>
      <c r="Y476" s="418">
        <v>97</v>
      </c>
      <c r="Z476" s="418">
        <v>149</v>
      </c>
      <c r="AA476" s="418">
        <v>31</v>
      </c>
      <c r="AB476" s="455" t="s">
        <v>122</v>
      </c>
      <c r="AC476" s="362" t="s">
        <v>3227</v>
      </c>
      <c r="AD476" s="418"/>
      <c r="AE476" s="2612">
        <v>1</v>
      </c>
      <c r="AF476" s="418">
        <v>1</v>
      </c>
      <c r="AG476" s="1962" t="s">
        <v>122</v>
      </c>
      <c r="AK476" s="981"/>
    </row>
    <row r="477" spans="2:37">
      <c r="B477" s="141"/>
      <c r="C477" s="569" t="s">
        <v>2870</v>
      </c>
      <c r="D477" s="569" t="s">
        <v>2274</v>
      </c>
      <c r="E477" s="1578" t="s">
        <v>2873</v>
      </c>
      <c r="F477" s="193">
        <v>911401873386</v>
      </c>
      <c r="G477" s="733">
        <v>8720169736030</v>
      </c>
      <c r="H477" s="50" t="s">
        <v>2679</v>
      </c>
      <c r="I477" s="262" t="s">
        <v>3342</v>
      </c>
      <c r="J477" s="357">
        <v>30</v>
      </c>
      <c r="K477" s="881" t="s">
        <v>3332</v>
      </c>
      <c r="L477" s="455" t="s">
        <v>2487</v>
      </c>
      <c r="M477" s="398">
        <v>50000</v>
      </c>
      <c r="N477" s="418">
        <v>5</v>
      </c>
      <c r="O477" s="455"/>
      <c r="P477" s="1401">
        <v>610</v>
      </c>
      <c r="Q477" s="518"/>
      <c r="R477" s="1925" t="s">
        <v>62</v>
      </c>
      <c r="S477" s="455" t="s">
        <v>55</v>
      </c>
      <c r="T477" s="455" t="s">
        <v>3155</v>
      </c>
      <c r="U477" s="455"/>
      <c r="V477" s="455" t="s">
        <v>3122</v>
      </c>
      <c r="W477" s="362" t="s">
        <v>210</v>
      </c>
      <c r="X477" s="362">
        <v>120</v>
      </c>
      <c r="Y477" s="418">
        <v>133</v>
      </c>
      <c r="Z477" s="418">
        <v>182</v>
      </c>
      <c r="AA477" s="418">
        <v>29</v>
      </c>
      <c r="AB477" s="455" t="s">
        <v>122</v>
      </c>
      <c r="AC477" s="362" t="s">
        <v>3227</v>
      </c>
      <c r="AD477" s="418"/>
      <c r="AE477" s="2612">
        <v>4</v>
      </c>
      <c r="AF477" s="418">
        <v>1</v>
      </c>
      <c r="AG477" s="1962" t="s">
        <v>122</v>
      </c>
      <c r="AK477" s="981"/>
    </row>
    <row r="478" spans="2:37">
      <c r="B478" s="141"/>
      <c r="C478" s="569" t="s">
        <v>2870</v>
      </c>
      <c r="D478" s="569" t="s">
        <v>2274</v>
      </c>
      <c r="E478" s="1578" t="s">
        <v>2873</v>
      </c>
      <c r="F478" s="193">
        <v>911401874386</v>
      </c>
      <c r="G478" s="733">
        <v>8720169736047</v>
      </c>
      <c r="H478" s="50" t="s">
        <v>2680</v>
      </c>
      <c r="I478" s="262" t="s">
        <v>3342</v>
      </c>
      <c r="J478" s="357">
        <v>50</v>
      </c>
      <c r="K478" s="1138" t="s">
        <v>3333</v>
      </c>
      <c r="L478" s="455" t="s">
        <v>2487</v>
      </c>
      <c r="M478" s="398">
        <v>50000</v>
      </c>
      <c r="N478" s="418">
        <v>5</v>
      </c>
      <c r="O478" s="455"/>
      <c r="P478" s="1401">
        <v>850</v>
      </c>
      <c r="Q478" s="518"/>
      <c r="R478" s="1925" t="s">
        <v>62</v>
      </c>
      <c r="S478" s="455" t="s">
        <v>55</v>
      </c>
      <c r="T478" s="455" t="s">
        <v>3156</v>
      </c>
      <c r="U478" s="455"/>
      <c r="V478" s="455" t="s">
        <v>3122</v>
      </c>
      <c r="W478" s="362" t="s">
        <v>210</v>
      </c>
      <c r="X478" s="362">
        <v>120</v>
      </c>
      <c r="Y478" s="418">
        <v>173</v>
      </c>
      <c r="Z478" s="418">
        <v>232</v>
      </c>
      <c r="AA478" s="418">
        <v>30</v>
      </c>
      <c r="AB478" s="455" t="s">
        <v>122</v>
      </c>
      <c r="AC478" s="362" t="s">
        <v>3227</v>
      </c>
      <c r="AD478" s="418"/>
      <c r="AE478" s="2612">
        <v>4</v>
      </c>
      <c r="AF478" s="418">
        <v>1</v>
      </c>
      <c r="AG478" s="1962" t="s">
        <v>122</v>
      </c>
      <c r="AK478" s="981"/>
    </row>
    <row r="479" spans="2:37">
      <c r="B479" s="141"/>
      <c r="C479" s="855" t="s">
        <v>2870</v>
      </c>
      <c r="D479" s="855" t="s">
        <v>2274</v>
      </c>
      <c r="E479" s="1599" t="s">
        <v>2873</v>
      </c>
      <c r="F479" s="2903">
        <v>911401875386</v>
      </c>
      <c r="G479" s="907">
        <v>8720169736054</v>
      </c>
      <c r="H479" s="970" t="s">
        <v>2681</v>
      </c>
      <c r="I479" s="572" t="s">
        <v>3342</v>
      </c>
      <c r="J479" s="827">
        <v>70</v>
      </c>
      <c r="K479" s="1137" t="s">
        <v>3334</v>
      </c>
      <c r="L479" s="723" t="s">
        <v>2487</v>
      </c>
      <c r="M479" s="448">
        <v>50000</v>
      </c>
      <c r="N479" s="597">
        <v>5</v>
      </c>
      <c r="O479" s="723"/>
      <c r="P479" s="1405">
        <v>1350</v>
      </c>
      <c r="Q479" s="518"/>
      <c r="R479" s="1973" t="s">
        <v>62</v>
      </c>
      <c r="S479" s="723" t="s">
        <v>55</v>
      </c>
      <c r="T479" s="723" t="s">
        <v>3157</v>
      </c>
      <c r="U479" s="723"/>
      <c r="V479" s="723" t="s">
        <v>3122</v>
      </c>
      <c r="W479" s="2459" t="s">
        <v>210</v>
      </c>
      <c r="X479" s="2459">
        <v>120</v>
      </c>
      <c r="Y479" s="597">
        <v>203</v>
      </c>
      <c r="Z479" s="597">
        <v>286</v>
      </c>
      <c r="AA479" s="597">
        <v>33</v>
      </c>
      <c r="AB479" s="723" t="s">
        <v>122</v>
      </c>
      <c r="AC479" s="2459" t="s">
        <v>3227</v>
      </c>
      <c r="AD479" s="597"/>
      <c r="AE479" s="2611">
        <v>4</v>
      </c>
      <c r="AF479" s="597">
        <v>1</v>
      </c>
      <c r="AG479" s="1974" t="s">
        <v>122</v>
      </c>
      <c r="AK479" s="981"/>
    </row>
    <row r="480" spans="2:37" ht="14.5" customHeight="1">
      <c r="B480" s="141"/>
      <c r="C480" s="1576" t="s">
        <v>2870</v>
      </c>
      <c r="D480" s="1576" t="s">
        <v>2274</v>
      </c>
      <c r="E480" s="1577" t="s">
        <v>2873</v>
      </c>
      <c r="F480" s="2902">
        <v>911401891386</v>
      </c>
      <c r="G480" s="879">
        <v>8720169736153</v>
      </c>
      <c r="H480" s="1551" t="s">
        <v>2682</v>
      </c>
      <c r="I480" s="1614" t="s">
        <v>3395</v>
      </c>
      <c r="J480" s="392">
        <v>10</v>
      </c>
      <c r="K480" s="1167" t="s">
        <v>3330</v>
      </c>
      <c r="L480" s="615" t="s">
        <v>2487</v>
      </c>
      <c r="M480" s="431">
        <v>50000</v>
      </c>
      <c r="N480" s="516">
        <v>5</v>
      </c>
      <c r="O480" s="615"/>
      <c r="P480" s="1404">
        <v>730</v>
      </c>
      <c r="Q480" s="518"/>
      <c r="R480" s="1927" t="s">
        <v>62</v>
      </c>
      <c r="S480" s="615" t="s">
        <v>55</v>
      </c>
      <c r="T480" s="615" t="s">
        <v>3154</v>
      </c>
      <c r="U480" s="615"/>
      <c r="V480" s="615" t="s">
        <v>3122</v>
      </c>
      <c r="W480" s="529" t="s">
        <v>210</v>
      </c>
      <c r="X480" s="529">
        <v>120</v>
      </c>
      <c r="Y480" s="516">
        <v>85</v>
      </c>
      <c r="Z480" s="516">
        <v>162</v>
      </c>
      <c r="AA480" s="516">
        <v>56</v>
      </c>
      <c r="AB480" s="615" t="s">
        <v>122</v>
      </c>
      <c r="AC480" s="529" t="s">
        <v>3227</v>
      </c>
      <c r="AD480" s="516"/>
      <c r="AE480" s="2634">
        <v>1</v>
      </c>
      <c r="AF480" s="516">
        <v>1</v>
      </c>
      <c r="AG480" s="1961" t="s">
        <v>122</v>
      </c>
      <c r="AK480" s="981"/>
    </row>
    <row r="481" spans="2:37">
      <c r="B481" s="141"/>
      <c r="C481" s="569" t="s">
        <v>2870</v>
      </c>
      <c r="D481" s="569" t="s">
        <v>2274</v>
      </c>
      <c r="E481" s="1578" t="s">
        <v>2873</v>
      </c>
      <c r="F481" s="193">
        <v>911401892386</v>
      </c>
      <c r="G481" s="733">
        <v>8720169736160</v>
      </c>
      <c r="H481" s="50" t="s">
        <v>2683</v>
      </c>
      <c r="I481" s="262" t="s">
        <v>3395</v>
      </c>
      <c r="J481" s="357">
        <v>20</v>
      </c>
      <c r="K481" s="1138" t="s">
        <v>3331</v>
      </c>
      <c r="L481" s="455" t="s">
        <v>2487</v>
      </c>
      <c r="M481" s="398">
        <v>50000</v>
      </c>
      <c r="N481" s="418">
        <v>5</v>
      </c>
      <c r="O481" s="455"/>
      <c r="P481" s="1401">
        <v>850</v>
      </c>
      <c r="Q481" s="518"/>
      <c r="R481" s="1925" t="s">
        <v>62</v>
      </c>
      <c r="S481" s="455" t="s">
        <v>55</v>
      </c>
      <c r="T481" s="455" t="s">
        <v>3155</v>
      </c>
      <c r="U481" s="455"/>
      <c r="V481" s="455" t="s">
        <v>3122</v>
      </c>
      <c r="W481" s="362" t="s">
        <v>210</v>
      </c>
      <c r="X481" s="362">
        <v>120</v>
      </c>
      <c r="Y481" s="418">
        <v>97</v>
      </c>
      <c r="Z481" s="418">
        <v>181</v>
      </c>
      <c r="AA481" s="418">
        <v>56</v>
      </c>
      <c r="AB481" s="455" t="s">
        <v>122</v>
      </c>
      <c r="AC481" s="362" t="s">
        <v>3227</v>
      </c>
      <c r="AD481" s="418"/>
      <c r="AE481" s="2612">
        <v>1</v>
      </c>
      <c r="AF481" s="418">
        <v>1</v>
      </c>
      <c r="AG481" s="1962" t="s">
        <v>122</v>
      </c>
      <c r="AK481" s="981"/>
    </row>
    <row r="482" spans="2:37">
      <c r="B482" s="141"/>
      <c r="C482" s="569" t="s">
        <v>2870</v>
      </c>
      <c r="D482" s="569" t="s">
        <v>2274</v>
      </c>
      <c r="E482" s="1578" t="s">
        <v>2873</v>
      </c>
      <c r="F482" s="193">
        <v>911401893386</v>
      </c>
      <c r="G482" s="733">
        <v>8720169736177</v>
      </c>
      <c r="H482" s="50" t="s">
        <v>2684</v>
      </c>
      <c r="I482" s="262" t="s">
        <v>3395</v>
      </c>
      <c r="J482" s="357">
        <v>30</v>
      </c>
      <c r="K482" s="1138" t="s">
        <v>3332</v>
      </c>
      <c r="L482" s="455" t="s">
        <v>2487</v>
      </c>
      <c r="M482" s="398">
        <v>50000</v>
      </c>
      <c r="N482" s="418">
        <v>5</v>
      </c>
      <c r="O482" s="455"/>
      <c r="P482" s="1401">
        <v>1000</v>
      </c>
      <c r="Q482" s="518"/>
      <c r="R482" s="1925" t="s">
        <v>62</v>
      </c>
      <c r="S482" s="455" t="s">
        <v>55</v>
      </c>
      <c r="T482" s="455" t="s">
        <v>3155</v>
      </c>
      <c r="U482" s="455"/>
      <c r="V482" s="455" t="s">
        <v>3122</v>
      </c>
      <c r="W482" s="362" t="s">
        <v>210</v>
      </c>
      <c r="X482" s="362">
        <v>120</v>
      </c>
      <c r="Y482" s="418">
        <v>133</v>
      </c>
      <c r="Z482" s="418">
        <v>220</v>
      </c>
      <c r="AA482" s="418">
        <v>56</v>
      </c>
      <c r="AB482" s="455" t="s">
        <v>122</v>
      </c>
      <c r="AC482" s="362" t="s">
        <v>3227</v>
      </c>
      <c r="AD482" s="418"/>
      <c r="AE482" s="2612">
        <v>4</v>
      </c>
      <c r="AF482" s="418">
        <v>1</v>
      </c>
      <c r="AG482" s="1962" t="s">
        <v>122</v>
      </c>
      <c r="AK482" s="981"/>
    </row>
    <row r="483" spans="2:37">
      <c r="B483" s="141"/>
      <c r="C483" s="569" t="s">
        <v>2870</v>
      </c>
      <c r="D483" s="569" t="s">
        <v>2274</v>
      </c>
      <c r="E483" s="1578" t="s">
        <v>2873</v>
      </c>
      <c r="F483" s="193">
        <v>911401894386</v>
      </c>
      <c r="G483" s="733">
        <v>8720169736184</v>
      </c>
      <c r="H483" s="50" t="s">
        <v>2685</v>
      </c>
      <c r="I483" s="262" t="s">
        <v>3395</v>
      </c>
      <c r="J483" s="357">
        <v>50</v>
      </c>
      <c r="K483" s="1138" t="s">
        <v>3333</v>
      </c>
      <c r="L483" s="455" t="s">
        <v>2487</v>
      </c>
      <c r="M483" s="398">
        <v>50000</v>
      </c>
      <c r="N483" s="418">
        <v>5</v>
      </c>
      <c r="O483" s="455"/>
      <c r="P483" s="1401">
        <v>1175</v>
      </c>
      <c r="Q483" s="518"/>
      <c r="R483" s="1925" t="s">
        <v>62</v>
      </c>
      <c r="S483" s="455" t="s">
        <v>55</v>
      </c>
      <c r="T483" s="455" t="s">
        <v>3156</v>
      </c>
      <c r="U483" s="455"/>
      <c r="V483" s="455" t="s">
        <v>3122</v>
      </c>
      <c r="W483" s="362" t="s">
        <v>210</v>
      </c>
      <c r="X483" s="362">
        <v>120</v>
      </c>
      <c r="Y483" s="418">
        <v>173</v>
      </c>
      <c r="Z483" s="418">
        <v>264</v>
      </c>
      <c r="AA483" s="418">
        <v>57</v>
      </c>
      <c r="AB483" s="455" t="s">
        <v>122</v>
      </c>
      <c r="AC483" s="362" t="s">
        <v>3227</v>
      </c>
      <c r="AD483" s="418"/>
      <c r="AE483" s="2612">
        <v>4</v>
      </c>
      <c r="AF483" s="418">
        <v>1</v>
      </c>
      <c r="AG483" s="1962" t="s">
        <v>122</v>
      </c>
      <c r="AK483" s="981"/>
    </row>
    <row r="484" spans="2:37">
      <c r="B484" s="141"/>
      <c r="C484" s="855" t="s">
        <v>2870</v>
      </c>
      <c r="D484" s="855" t="s">
        <v>2274</v>
      </c>
      <c r="E484" s="1599" t="s">
        <v>2873</v>
      </c>
      <c r="F484" s="2903">
        <v>911401883386</v>
      </c>
      <c r="G484" s="907">
        <v>8720169736115</v>
      </c>
      <c r="H484" s="970" t="s">
        <v>2686</v>
      </c>
      <c r="I484" s="572" t="s">
        <v>3396</v>
      </c>
      <c r="J484" s="827">
        <v>65</v>
      </c>
      <c r="K484" s="2546" t="s">
        <v>3335</v>
      </c>
      <c r="L484" s="723" t="s">
        <v>2487</v>
      </c>
      <c r="M484" s="448">
        <v>50000</v>
      </c>
      <c r="N484" s="597">
        <v>5</v>
      </c>
      <c r="O484" s="723"/>
      <c r="P484" s="1405">
        <v>1400</v>
      </c>
      <c r="Q484" s="518"/>
      <c r="R484" s="1973" t="s">
        <v>62</v>
      </c>
      <c r="S484" s="723" t="s">
        <v>55</v>
      </c>
      <c r="T484" s="723" t="s">
        <v>3157</v>
      </c>
      <c r="U484" s="723"/>
      <c r="V484" s="723" t="s">
        <v>3122</v>
      </c>
      <c r="W484" s="2459" t="s">
        <v>210</v>
      </c>
      <c r="X484" s="2459">
        <v>113</v>
      </c>
      <c r="Y484" s="597">
        <v>203</v>
      </c>
      <c r="Z484" s="597">
        <v>286</v>
      </c>
      <c r="AA484" s="597">
        <v>33</v>
      </c>
      <c r="AB484" s="723" t="s">
        <v>122</v>
      </c>
      <c r="AC484" s="2459" t="s">
        <v>3227</v>
      </c>
      <c r="AD484" s="597"/>
      <c r="AE484" s="2611">
        <v>4</v>
      </c>
      <c r="AF484" s="597">
        <v>1</v>
      </c>
      <c r="AG484" s="1974" t="s">
        <v>122</v>
      </c>
      <c r="AK484" s="981"/>
    </row>
    <row r="485" spans="2:37" ht="14.5" customHeight="1">
      <c r="B485" s="141"/>
      <c r="C485" s="1576" t="s">
        <v>2870</v>
      </c>
      <c r="D485" s="1576" t="s">
        <v>2274</v>
      </c>
      <c r="E485" s="1577" t="s">
        <v>2873</v>
      </c>
      <c r="F485" s="2902">
        <v>911401884386</v>
      </c>
      <c r="G485" s="879">
        <v>8720169736122</v>
      </c>
      <c r="H485" s="1615" t="s">
        <v>2687</v>
      </c>
      <c r="I485" s="1612" t="s">
        <v>3397</v>
      </c>
      <c r="J485" s="1112">
        <v>90</v>
      </c>
      <c r="K485" s="1167" t="s">
        <v>3336</v>
      </c>
      <c r="L485" s="615" t="s">
        <v>2487</v>
      </c>
      <c r="M485" s="431">
        <v>50000</v>
      </c>
      <c r="N485" s="516">
        <v>5</v>
      </c>
      <c r="O485" s="615"/>
      <c r="P485" s="1404">
        <v>1700</v>
      </c>
      <c r="Q485" s="518"/>
      <c r="R485" s="1927" t="s">
        <v>62</v>
      </c>
      <c r="S485" s="615" t="s">
        <v>55</v>
      </c>
      <c r="T485" s="615" t="s">
        <v>3158</v>
      </c>
      <c r="U485" s="615"/>
      <c r="V485" s="615" t="s">
        <v>3122</v>
      </c>
      <c r="W485" s="529" t="s">
        <v>210</v>
      </c>
      <c r="X485" s="529">
        <v>116</v>
      </c>
      <c r="Y485" s="516">
        <v>220</v>
      </c>
      <c r="Z485" s="516">
        <v>304</v>
      </c>
      <c r="AA485" s="516">
        <v>36</v>
      </c>
      <c r="AB485" s="615" t="s">
        <v>122</v>
      </c>
      <c r="AC485" s="529" t="s">
        <v>3227</v>
      </c>
      <c r="AD485" s="516"/>
      <c r="AE485" s="2634">
        <v>4</v>
      </c>
      <c r="AF485" s="516">
        <v>1</v>
      </c>
      <c r="AG485" s="1961" t="s">
        <v>122</v>
      </c>
      <c r="AK485" s="981"/>
    </row>
    <row r="486" spans="2:37">
      <c r="B486" s="141"/>
      <c r="C486" s="569" t="s">
        <v>2870</v>
      </c>
      <c r="D486" s="569" t="s">
        <v>2274</v>
      </c>
      <c r="E486" s="1578" t="s">
        <v>2873</v>
      </c>
      <c r="F486" s="193">
        <v>911401876386</v>
      </c>
      <c r="G486" s="733">
        <v>8720169736061</v>
      </c>
      <c r="H486" s="928" t="s">
        <v>2688</v>
      </c>
      <c r="I486" s="246" t="s">
        <v>3398</v>
      </c>
      <c r="J486" s="452">
        <v>100</v>
      </c>
      <c r="K486" s="1138" t="s">
        <v>3337</v>
      </c>
      <c r="L486" s="455" t="s">
        <v>2487</v>
      </c>
      <c r="M486" s="398">
        <v>50000</v>
      </c>
      <c r="N486" s="418">
        <v>5</v>
      </c>
      <c r="O486" s="455"/>
      <c r="P486" s="1401">
        <v>1700</v>
      </c>
      <c r="Q486" s="518"/>
      <c r="R486" s="1925" t="s">
        <v>62</v>
      </c>
      <c r="S486" s="455" t="s">
        <v>55</v>
      </c>
      <c r="T486" s="455" t="s">
        <v>3158</v>
      </c>
      <c r="U486" s="455"/>
      <c r="V486" s="455" t="s">
        <v>3122</v>
      </c>
      <c r="W486" s="362" t="s">
        <v>210</v>
      </c>
      <c r="X486" s="362">
        <v>120</v>
      </c>
      <c r="Y486" s="418">
        <v>220</v>
      </c>
      <c r="Z486" s="418">
        <v>304</v>
      </c>
      <c r="AA486" s="418">
        <v>36</v>
      </c>
      <c r="AB486" s="455" t="s">
        <v>122</v>
      </c>
      <c r="AC486" s="362" t="s">
        <v>3227</v>
      </c>
      <c r="AD486" s="418"/>
      <c r="AE486" s="2612">
        <v>4</v>
      </c>
      <c r="AF486" s="418">
        <v>1</v>
      </c>
      <c r="AG486" s="1962" t="s">
        <v>122</v>
      </c>
      <c r="AK486" s="981"/>
    </row>
    <row r="487" spans="2:37">
      <c r="B487" s="141"/>
      <c r="C487" s="569" t="s">
        <v>2870</v>
      </c>
      <c r="D487" s="569" t="s">
        <v>2274</v>
      </c>
      <c r="E487" s="1578" t="s">
        <v>2873</v>
      </c>
      <c r="F487" s="193">
        <v>911401885386</v>
      </c>
      <c r="G487" s="733">
        <v>8720169736139</v>
      </c>
      <c r="H487" s="928" t="s">
        <v>2689</v>
      </c>
      <c r="I487" s="246" t="s">
        <v>3397</v>
      </c>
      <c r="J487" s="385">
        <v>135</v>
      </c>
      <c r="K487" s="1138" t="s">
        <v>3338</v>
      </c>
      <c r="L487" s="455" t="s">
        <v>2487</v>
      </c>
      <c r="M487" s="398">
        <v>50000</v>
      </c>
      <c r="N487" s="418">
        <v>5</v>
      </c>
      <c r="O487" s="455"/>
      <c r="P487" s="1401">
        <v>2400</v>
      </c>
      <c r="Q487" s="518"/>
      <c r="R487" s="1925" t="s">
        <v>62</v>
      </c>
      <c r="S487" s="455" t="s">
        <v>55</v>
      </c>
      <c r="T487" s="455" t="s">
        <v>3159</v>
      </c>
      <c r="U487" s="455"/>
      <c r="V487" s="455" t="s">
        <v>3122</v>
      </c>
      <c r="W487" s="362" t="s">
        <v>210</v>
      </c>
      <c r="X487" s="362">
        <v>116</v>
      </c>
      <c r="Y487" s="418">
        <v>282</v>
      </c>
      <c r="Z487" s="418">
        <v>401</v>
      </c>
      <c r="AA487" s="418">
        <v>37</v>
      </c>
      <c r="AB487" s="455" t="s">
        <v>122</v>
      </c>
      <c r="AC487" s="362" t="s">
        <v>3227</v>
      </c>
      <c r="AD487" s="418"/>
      <c r="AE487" s="2612">
        <v>4</v>
      </c>
      <c r="AF487" s="418">
        <v>1</v>
      </c>
      <c r="AG487" s="1962" t="s">
        <v>122</v>
      </c>
      <c r="AK487" s="981"/>
    </row>
    <row r="488" spans="2:37">
      <c r="B488" s="141"/>
      <c r="C488" s="569" t="s">
        <v>2870</v>
      </c>
      <c r="D488" s="569" t="s">
        <v>2274</v>
      </c>
      <c r="E488" s="1578" t="s">
        <v>2873</v>
      </c>
      <c r="F488" s="193">
        <v>911401877386</v>
      </c>
      <c r="G488" s="733">
        <v>8720169736078</v>
      </c>
      <c r="H488" s="928" t="s">
        <v>2690</v>
      </c>
      <c r="I488" s="246" t="s">
        <v>3398</v>
      </c>
      <c r="J488" s="385">
        <v>150</v>
      </c>
      <c r="K488" s="1138" t="s">
        <v>3339</v>
      </c>
      <c r="L488" s="455" t="s">
        <v>2487</v>
      </c>
      <c r="M488" s="398">
        <v>50000</v>
      </c>
      <c r="N488" s="418">
        <v>5</v>
      </c>
      <c r="O488" s="455"/>
      <c r="P488" s="1401">
        <v>2400</v>
      </c>
      <c r="Q488" s="518"/>
      <c r="R488" s="1925" t="s">
        <v>62</v>
      </c>
      <c r="S488" s="455" t="s">
        <v>55</v>
      </c>
      <c r="T488" s="455" t="s">
        <v>3159</v>
      </c>
      <c r="U488" s="455"/>
      <c r="V488" s="455" t="s">
        <v>3122</v>
      </c>
      <c r="W488" s="362" t="s">
        <v>210</v>
      </c>
      <c r="X488" s="362">
        <v>120</v>
      </c>
      <c r="Y488" s="418">
        <v>282</v>
      </c>
      <c r="Z488" s="418">
        <v>401</v>
      </c>
      <c r="AA488" s="418">
        <v>37</v>
      </c>
      <c r="AB488" s="455" t="s">
        <v>122</v>
      </c>
      <c r="AC488" s="362" t="s">
        <v>3227</v>
      </c>
      <c r="AD488" s="418"/>
      <c r="AE488" s="2612">
        <v>4</v>
      </c>
      <c r="AF488" s="418">
        <v>1</v>
      </c>
      <c r="AG488" s="1962" t="s">
        <v>122</v>
      </c>
      <c r="AK488" s="981"/>
    </row>
    <row r="489" spans="2:37">
      <c r="B489" s="141"/>
      <c r="C489" s="569" t="s">
        <v>2870</v>
      </c>
      <c r="D489" s="569" t="s">
        <v>2274</v>
      </c>
      <c r="E489" s="1578" t="s">
        <v>2873</v>
      </c>
      <c r="F489" s="193">
        <v>911401886386</v>
      </c>
      <c r="G489" s="733">
        <v>8720169736146</v>
      </c>
      <c r="H489" s="928" t="s">
        <v>2691</v>
      </c>
      <c r="I489" s="246" t="s">
        <v>3397</v>
      </c>
      <c r="J489" s="385">
        <v>180</v>
      </c>
      <c r="K489" s="1138" t="s">
        <v>3340</v>
      </c>
      <c r="L489" s="455" t="s">
        <v>2487</v>
      </c>
      <c r="M489" s="398">
        <v>50000</v>
      </c>
      <c r="N489" s="418">
        <v>5</v>
      </c>
      <c r="O489" s="455"/>
      <c r="P489" s="1401">
        <v>3200</v>
      </c>
      <c r="Q489" s="518"/>
      <c r="R489" s="1925" t="s">
        <v>62</v>
      </c>
      <c r="S489" s="455" t="s">
        <v>55</v>
      </c>
      <c r="T489" s="455" t="s">
        <v>3160</v>
      </c>
      <c r="U489" s="455"/>
      <c r="V489" s="455" t="s">
        <v>3122</v>
      </c>
      <c r="W489" s="362" t="s">
        <v>210</v>
      </c>
      <c r="X489" s="362">
        <v>116</v>
      </c>
      <c r="Y489" s="418">
        <v>336</v>
      </c>
      <c r="Z489" s="418">
        <v>474</v>
      </c>
      <c r="AA489" s="418">
        <v>41</v>
      </c>
      <c r="AB489" s="455" t="s">
        <v>122</v>
      </c>
      <c r="AC489" s="362" t="s">
        <v>3227</v>
      </c>
      <c r="AD489" s="418"/>
      <c r="AE489" s="2612">
        <v>4</v>
      </c>
      <c r="AF489" s="418">
        <v>1</v>
      </c>
      <c r="AG489" s="1962" t="s">
        <v>122</v>
      </c>
      <c r="AK489" s="981"/>
    </row>
    <row r="490" spans="2:37">
      <c r="B490" s="930"/>
      <c r="C490" s="855" t="s">
        <v>2870</v>
      </c>
      <c r="D490" s="855" t="s">
        <v>2274</v>
      </c>
      <c r="E490" s="1599" t="s">
        <v>2873</v>
      </c>
      <c r="F490" s="2903">
        <v>911401878386</v>
      </c>
      <c r="G490" s="907">
        <v>8720169736085</v>
      </c>
      <c r="H490" s="1616" t="s">
        <v>2692</v>
      </c>
      <c r="I490" s="927" t="s">
        <v>3398</v>
      </c>
      <c r="J490" s="827">
        <v>200</v>
      </c>
      <c r="K490" s="1137" t="s">
        <v>3341</v>
      </c>
      <c r="L490" s="723" t="s">
        <v>2487</v>
      </c>
      <c r="M490" s="448">
        <v>50000</v>
      </c>
      <c r="N490" s="597">
        <v>5</v>
      </c>
      <c r="O490" s="723"/>
      <c r="P490" s="1405">
        <v>3200</v>
      </c>
      <c r="Q490" s="518"/>
      <c r="R490" s="1973" t="s">
        <v>62</v>
      </c>
      <c r="S490" s="723" t="s">
        <v>55</v>
      </c>
      <c r="T490" s="723" t="s">
        <v>3160</v>
      </c>
      <c r="U490" s="723"/>
      <c r="V490" s="723" t="s">
        <v>3122</v>
      </c>
      <c r="W490" s="2459" t="s">
        <v>210</v>
      </c>
      <c r="X490" s="2459">
        <v>120</v>
      </c>
      <c r="Y490" s="597">
        <v>336</v>
      </c>
      <c r="Z490" s="597">
        <v>474</v>
      </c>
      <c r="AA490" s="597">
        <v>41</v>
      </c>
      <c r="AB490" s="723" t="s">
        <v>122</v>
      </c>
      <c r="AC490" s="2459" t="s">
        <v>3227</v>
      </c>
      <c r="AD490" s="597"/>
      <c r="AE490" s="2611">
        <v>4</v>
      </c>
      <c r="AF490" s="597">
        <v>1</v>
      </c>
      <c r="AG490" s="1974" t="s">
        <v>122</v>
      </c>
      <c r="AK490" s="981"/>
    </row>
    <row r="491" spans="2:37">
      <c r="B491" s="141" t="s">
        <v>871</v>
      </c>
      <c r="C491" s="853" t="s">
        <v>2870</v>
      </c>
      <c r="D491" s="853" t="s">
        <v>2274</v>
      </c>
      <c r="E491" s="1606" t="s">
        <v>2873</v>
      </c>
      <c r="F491" s="2904">
        <v>912300060470</v>
      </c>
      <c r="G491" s="264">
        <v>8720169557352</v>
      </c>
      <c r="H491" s="171" t="s">
        <v>872</v>
      </c>
      <c r="I491" s="1483" t="s">
        <v>192</v>
      </c>
      <c r="J491" s="443">
        <v>31</v>
      </c>
      <c r="K491" s="1142">
        <v>4263</v>
      </c>
      <c r="L491" s="333" t="s">
        <v>53</v>
      </c>
      <c r="M491" s="398">
        <v>100000</v>
      </c>
      <c r="N491" s="292">
        <v>5</v>
      </c>
      <c r="O491" s="333"/>
      <c r="P491" s="659">
        <v>5000</v>
      </c>
      <c r="Q491" s="518"/>
      <c r="R491" s="1876" t="s">
        <v>62</v>
      </c>
      <c r="S491" s="333" t="s">
        <v>764</v>
      </c>
      <c r="T491" s="333" t="s">
        <v>3171</v>
      </c>
      <c r="U491" s="333"/>
      <c r="V491" s="333" t="s">
        <v>131</v>
      </c>
      <c r="W491" s="293" t="s">
        <v>210</v>
      </c>
      <c r="X491" s="293">
        <v>137</v>
      </c>
      <c r="Y491" s="292">
        <v>211.5</v>
      </c>
      <c r="Z491" s="292">
        <v>286.89999999999998</v>
      </c>
      <c r="AA491" s="292">
        <v>64</v>
      </c>
      <c r="AB491" s="333" t="s">
        <v>122</v>
      </c>
      <c r="AC491" s="293">
        <v>70</v>
      </c>
      <c r="AD491" s="292"/>
      <c r="AE491" s="2624">
        <v>4</v>
      </c>
      <c r="AF491" s="292">
        <v>1</v>
      </c>
      <c r="AG491" s="1877" t="s">
        <v>122</v>
      </c>
      <c r="AK491" s="981"/>
    </row>
    <row r="492" spans="2:37">
      <c r="B492" s="145"/>
      <c r="C492" s="569" t="s">
        <v>2870</v>
      </c>
      <c r="D492" s="569" t="s">
        <v>2274</v>
      </c>
      <c r="E492" s="1578" t="s">
        <v>2873</v>
      </c>
      <c r="F492" s="2905">
        <v>912300060467</v>
      </c>
      <c r="G492" s="261">
        <v>8720169556805</v>
      </c>
      <c r="H492" s="102" t="s">
        <v>873</v>
      </c>
      <c r="I492" s="260" t="s">
        <v>192</v>
      </c>
      <c r="J492" s="357">
        <v>31</v>
      </c>
      <c r="K492" s="1127">
        <v>4437</v>
      </c>
      <c r="L492" s="334" t="s">
        <v>53</v>
      </c>
      <c r="M492" s="348">
        <v>100000</v>
      </c>
      <c r="N492" s="292">
        <v>5</v>
      </c>
      <c r="O492" s="334"/>
      <c r="P492" s="659">
        <v>5000</v>
      </c>
      <c r="Q492" s="518"/>
      <c r="R492" s="1870" t="s">
        <v>62</v>
      </c>
      <c r="S492" s="334" t="s">
        <v>764</v>
      </c>
      <c r="T492" s="334" t="s">
        <v>3171</v>
      </c>
      <c r="U492" s="334"/>
      <c r="V492" s="334" t="s">
        <v>131</v>
      </c>
      <c r="W492" s="301" t="s">
        <v>210</v>
      </c>
      <c r="X492" s="301">
        <v>143</v>
      </c>
      <c r="Y492" s="281">
        <v>211.5</v>
      </c>
      <c r="Z492" s="281">
        <v>286.89999999999998</v>
      </c>
      <c r="AA492" s="281">
        <v>64</v>
      </c>
      <c r="AB492" s="334" t="s">
        <v>122</v>
      </c>
      <c r="AC492" s="293">
        <v>70</v>
      </c>
      <c r="AD492" s="281"/>
      <c r="AE492" s="2624">
        <v>4</v>
      </c>
      <c r="AF492" s="281">
        <v>1</v>
      </c>
      <c r="AG492" s="1871" t="s">
        <v>122</v>
      </c>
      <c r="AK492" s="981"/>
    </row>
    <row r="493" spans="2:37">
      <c r="B493" s="145"/>
      <c r="C493" s="569" t="s">
        <v>2870</v>
      </c>
      <c r="D493" s="569" t="s">
        <v>2274</v>
      </c>
      <c r="E493" s="1578" t="s">
        <v>2873</v>
      </c>
      <c r="F493" s="2905">
        <v>912300060468</v>
      </c>
      <c r="G493" s="261">
        <v>8720169556812</v>
      </c>
      <c r="H493" s="102" t="s">
        <v>874</v>
      </c>
      <c r="I493" s="260" t="s">
        <v>196</v>
      </c>
      <c r="J493" s="357">
        <v>31</v>
      </c>
      <c r="K493" s="1127">
        <v>4263</v>
      </c>
      <c r="L493" s="334" t="s">
        <v>53</v>
      </c>
      <c r="M493" s="348">
        <v>100000</v>
      </c>
      <c r="N493" s="292">
        <v>5</v>
      </c>
      <c r="O493" s="334"/>
      <c r="P493" s="659">
        <v>5000</v>
      </c>
      <c r="Q493" s="518"/>
      <c r="R493" s="1870" t="s">
        <v>62</v>
      </c>
      <c r="S493" s="334" t="s">
        <v>764</v>
      </c>
      <c r="T493" s="334" t="s">
        <v>3171</v>
      </c>
      <c r="U493" s="334"/>
      <c r="V493" s="334" t="s">
        <v>131</v>
      </c>
      <c r="W493" s="301" t="s">
        <v>210</v>
      </c>
      <c r="X493" s="301">
        <v>137</v>
      </c>
      <c r="Y493" s="281">
        <v>211.5</v>
      </c>
      <c r="Z493" s="281">
        <v>286.89999999999998</v>
      </c>
      <c r="AA493" s="281">
        <v>64</v>
      </c>
      <c r="AB493" s="334" t="s">
        <v>122</v>
      </c>
      <c r="AC493" s="293">
        <v>70</v>
      </c>
      <c r="AD493" s="281"/>
      <c r="AE493" s="2624">
        <v>4</v>
      </c>
      <c r="AF493" s="281">
        <v>1</v>
      </c>
      <c r="AG493" s="1871" t="s">
        <v>122</v>
      </c>
      <c r="AK493" s="981"/>
    </row>
    <row r="494" spans="2:37">
      <c r="B494" s="145"/>
      <c r="C494" s="569" t="s">
        <v>2870</v>
      </c>
      <c r="D494" s="569" t="s">
        <v>2274</v>
      </c>
      <c r="E494" s="1578" t="s">
        <v>2873</v>
      </c>
      <c r="F494" s="2905">
        <v>912300060466</v>
      </c>
      <c r="G494" s="261">
        <v>8720169556799</v>
      </c>
      <c r="H494" s="102" t="s">
        <v>875</v>
      </c>
      <c r="I494" s="260" t="s">
        <v>196</v>
      </c>
      <c r="J494" s="357">
        <v>31</v>
      </c>
      <c r="K494" s="1127">
        <v>4437</v>
      </c>
      <c r="L494" s="334" t="s">
        <v>53</v>
      </c>
      <c r="M494" s="348">
        <v>100000</v>
      </c>
      <c r="N494" s="292">
        <v>5</v>
      </c>
      <c r="O494" s="334"/>
      <c r="P494" s="659">
        <v>5000</v>
      </c>
      <c r="Q494" s="518"/>
      <c r="R494" s="1870" t="s">
        <v>62</v>
      </c>
      <c r="S494" s="334" t="s">
        <v>764</v>
      </c>
      <c r="T494" s="334" t="s">
        <v>3171</v>
      </c>
      <c r="U494" s="334"/>
      <c r="V494" s="334" t="s">
        <v>131</v>
      </c>
      <c r="W494" s="301" t="s">
        <v>210</v>
      </c>
      <c r="X494" s="301">
        <v>143</v>
      </c>
      <c r="Y494" s="281">
        <v>211.5</v>
      </c>
      <c r="Z494" s="281">
        <v>286.89999999999998</v>
      </c>
      <c r="AA494" s="281">
        <v>64</v>
      </c>
      <c r="AB494" s="334" t="s">
        <v>122</v>
      </c>
      <c r="AC494" s="293">
        <v>70</v>
      </c>
      <c r="AD494" s="281"/>
      <c r="AE494" s="2624">
        <v>4</v>
      </c>
      <c r="AF494" s="281">
        <v>1</v>
      </c>
      <c r="AG494" s="1871" t="s">
        <v>122</v>
      </c>
      <c r="AK494" s="981"/>
    </row>
    <row r="495" spans="2:37">
      <c r="B495" s="145"/>
      <c r="C495" s="855" t="s">
        <v>2870</v>
      </c>
      <c r="D495" s="855" t="s">
        <v>2274</v>
      </c>
      <c r="E495" s="1599" t="s">
        <v>2873</v>
      </c>
      <c r="F495" s="2906">
        <v>912300060469</v>
      </c>
      <c r="G495" s="979">
        <v>8720169556829</v>
      </c>
      <c r="H495" s="172" t="s">
        <v>876</v>
      </c>
      <c r="I495" s="572" t="s">
        <v>196</v>
      </c>
      <c r="J495" s="442">
        <v>43</v>
      </c>
      <c r="K495" s="1129" t="s">
        <v>877</v>
      </c>
      <c r="L495" s="441" t="s">
        <v>53</v>
      </c>
      <c r="M495" s="439">
        <v>100000</v>
      </c>
      <c r="N495" s="283">
        <v>5</v>
      </c>
      <c r="O495" s="441"/>
      <c r="P495" s="657">
        <v>5000</v>
      </c>
      <c r="Q495" s="518"/>
      <c r="R495" s="1872" t="s">
        <v>62</v>
      </c>
      <c r="S495" s="441" t="s">
        <v>764</v>
      </c>
      <c r="T495" s="441" t="s">
        <v>3171</v>
      </c>
      <c r="U495" s="441"/>
      <c r="V495" s="441" t="s">
        <v>131</v>
      </c>
      <c r="W495" s="294" t="s">
        <v>210</v>
      </c>
      <c r="X495" s="294">
        <v>146</v>
      </c>
      <c r="Y495" s="283">
        <v>211.5</v>
      </c>
      <c r="Z495" s="283">
        <v>286.89999999999998</v>
      </c>
      <c r="AA495" s="283">
        <v>64</v>
      </c>
      <c r="AB495" s="441" t="s">
        <v>122</v>
      </c>
      <c r="AC495" s="294">
        <v>70</v>
      </c>
      <c r="AD495" s="283"/>
      <c r="AE495" s="2623">
        <v>4</v>
      </c>
      <c r="AF495" s="283">
        <v>1</v>
      </c>
      <c r="AG495" s="1873" t="s">
        <v>122</v>
      </c>
      <c r="AK495" s="981"/>
    </row>
    <row r="496" spans="2:37">
      <c r="B496" s="646" t="s">
        <v>878</v>
      </c>
      <c r="C496" s="853" t="s">
        <v>2870</v>
      </c>
      <c r="D496" s="853" t="s">
        <v>2274</v>
      </c>
      <c r="E496" s="1606" t="s">
        <v>2873</v>
      </c>
      <c r="F496" s="2901">
        <v>912300024002</v>
      </c>
      <c r="G496" s="263">
        <v>8718699455880</v>
      </c>
      <c r="H496" s="133" t="s">
        <v>879</v>
      </c>
      <c r="I496" s="266" t="s">
        <v>880</v>
      </c>
      <c r="J496" s="443">
        <v>63</v>
      </c>
      <c r="K496" s="1142">
        <v>8000</v>
      </c>
      <c r="L496" s="443" t="s">
        <v>53</v>
      </c>
      <c r="M496" s="398">
        <v>100000</v>
      </c>
      <c r="N496" s="374">
        <v>5</v>
      </c>
      <c r="O496" s="443"/>
      <c r="P496" s="659">
        <v>6340</v>
      </c>
      <c r="Q496" s="518"/>
      <c r="R496" s="1874" t="s">
        <v>62</v>
      </c>
      <c r="S496" s="443" t="s">
        <v>764</v>
      </c>
      <c r="T496" s="443" t="s">
        <v>3158</v>
      </c>
      <c r="U496" s="443"/>
      <c r="V496" s="443" t="s">
        <v>131</v>
      </c>
      <c r="W496" s="352" t="s">
        <v>210</v>
      </c>
      <c r="X496" s="352">
        <v>126</v>
      </c>
      <c r="Y496" s="374">
        <v>265</v>
      </c>
      <c r="Z496" s="374">
        <v>340.5</v>
      </c>
      <c r="AA496" s="374">
        <v>67.400000000000006</v>
      </c>
      <c r="AB496" s="443" t="s">
        <v>122</v>
      </c>
      <c r="AC496" s="352">
        <v>70</v>
      </c>
      <c r="AD496" s="374"/>
      <c r="AE496" s="2614">
        <v>4</v>
      </c>
      <c r="AF496" s="374">
        <v>1</v>
      </c>
      <c r="AG496" s="1875" t="s">
        <v>122</v>
      </c>
      <c r="AK496" s="981"/>
    </row>
    <row r="497" spans="2:37">
      <c r="B497" s="176"/>
      <c r="C497" s="569" t="s">
        <v>2870</v>
      </c>
      <c r="D497" s="569" t="s">
        <v>2274</v>
      </c>
      <c r="E497" s="1578" t="s">
        <v>2873</v>
      </c>
      <c r="F497" s="2893">
        <v>912300024004</v>
      </c>
      <c r="G497" s="261">
        <v>8718699455903</v>
      </c>
      <c r="H497" s="50" t="s">
        <v>881</v>
      </c>
      <c r="I497" s="262" t="s">
        <v>882</v>
      </c>
      <c r="J497" s="357">
        <v>63</v>
      </c>
      <c r="K497" s="1127">
        <v>8000</v>
      </c>
      <c r="L497" s="357" t="s">
        <v>53</v>
      </c>
      <c r="M497" s="348">
        <v>100000</v>
      </c>
      <c r="N497" s="350">
        <v>5</v>
      </c>
      <c r="O497" s="357"/>
      <c r="P497" s="659">
        <v>6340</v>
      </c>
      <c r="Q497" s="518"/>
      <c r="R497" s="1868" t="s">
        <v>62</v>
      </c>
      <c r="S497" s="357" t="s">
        <v>764</v>
      </c>
      <c r="T497" s="357" t="s">
        <v>3158</v>
      </c>
      <c r="U497" s="357"/>
      <c r="V497" s="357" t="s">
        <v>131</v>
      </c>
      <c r="W497" s="351" t="s">
        <v>210</v>
      </c>
      <c r="X497" s="351">
        <v>126</v>
      </c>
      <c r="Y497" s="350">
        <v>265</v>
      </c>
      <c r="Z497" s="350">
        <v>340.5</v>
      </c>
      <c r="AA497" s="350">
        <v>67.400000000000006</v>
      </c>
      <c r="AB497" s="357" t="s">
        <v>122</v>
      </c>
      <c r="AC497" s="351">
        <v>70</v>
      </c>
      <c r="AD497" s="350"/>
      <c r="AE497" s="2615">
        <v>4</v>
      </c>
      <c r="AF497" s="350">
        <v>1</v>
      </c>
      <c r="AG497" s="1869" t="s">
        <v>122</v>
      </c>
      <c r="AK497" s="981"/>
    </row>
    <row r="498" spans="2:37">
      <c r="B498" s="176"/>
      <c r="C498" s="569" t="s">
        <v>2870</v>
      </c>
      <c r="D498" s="569" t="s">
        <v>2274</v>
      </c>
      <c r="E498" s="1578" t="s">
        <v>2873</v>
      </c>
      <c r="F498" s="2893">
        <v>912300024001</v>
      </c>
      <c r="G498" s="261">
        <v>8718699455873</v>
      </c>
      <c r="H498" s="50" t="s">
        <v>883</v>
      </c>
      <c r="I498" s="262" t="s">
        <v>880</v>
      </c>
      <c r="J498" s="357">
        <v>95</v>
      </c>
      <c r="K498" s="1127">
        <v>12000</v>
      </c>
      <c r="L498" s="357" t="s">
        <v>53</v>
      </c>
      <c r="M498" s="348">
        <v>100000</v>
      </c>
      <c r="N498" s="350">
        <v>5</v>
      </c>
      <c r="O498" s="357"/>
      <c r="P498" s="659">
        <v>6860</v>
      </c>
      <c r="Q498" s="518"/>
      <c r="R498" s="1868" t="s">
        <v>62</v>
      </c>
      <c r="S498" s="357" t="s">
        <v>764</v>
      </c>
      <c r="T498" s="357" t="s">
        <v>3172</v>
      </c>
      <c r="U498" s="357"/>
      <c r="V498" s="357" t="s">
        <v>131</v>
      </c>
      <c r="W498" s="351" t="s">
        <v>210</v>
      </c>
      <c r="X498" s="351">
        <v>126</v>
      </c>
      <c r="Y498" s="350">
        <v>265</v>
      </c>
      <c r="Z498" s="350">
        <v>340.5</v>
      </c>
      <c r="AA498" s="350">
        <v>67.400000000000006</v>
      </c>
      <c r="AB498" s="357" t="s">
        <v>122</v>
      </c>
      <c r="AC498" s="351">
        <v>70</v>
      </c>
      <c r="AD498" s="350"/>
      <c r="AE498" s="2615">
        <v>4</v>
      </c>
      <c r="AF498" s="350">
        <v>1</v>
      </c>
      <c r="AG498" s="1869" t="s">
        <v>122</v>
      </c>
      <c r="AK498" s="981"/>
    </row>
    <row r="499" spans="2:37">
      <c r="B499" s="176"/>
      <c r="C499" s="569" t="s">
        <v>2870</v>
      </c>
      <c r="D499" s="569" t="s">
        <v>2274</v>
      </c>
      <c r="E499" s="1578" t="s">
        <v>2873</v>
      </c>
      <c r="F499" s="2893">
        <v>912300024003</v>
      </c>
      <c r="G499" s="261">
        <v>8718699455897</v>
      </c>
      <c r="H499" s="50" t="s">
        <v>884</v>
      </c>
      <c r="I499" s="262" t="s">
        <v>882</v>
      </c>
      <c r="J499" s="357">
        <v>95</v>
      </c>
      <c r="K499" s="1127">
        <v>12000</v>
      </c>
      <c r="L499" s="357" t="s">
        <v>53</v>
      </c>
      <c r="M499" s="348">
        <v>100000</v>
      </c>
      <c r="N499" s="350">
        <v>5</v>
      </c>
      <c r="O499" s="357"/>
      <c r="P499" s="659">
        <v>6860</v>
      </c>
      <c r="Q499" s="518"/>
      <c r="R499" s="1868" t="s">
        <v>62</v>
      </c>
      <c r="S499" s="357" t="s">
        <v>764</v>
      </c>
      <c r="T499" s="357" t="s">
        <v>3172</v>
      </c>
      <c r="U499" s="357"/>
      <c r="V499" s="357" t="s">
        <v>131</v>
      </c>
      <c r="W499" s="351" t="s">
        <v>210</v>
      </c>
      <c r="X499" s="351">
        <v>126</v>
      </c>
      <c r="Y499" s="350">
        <v>265</v>
      </c>
      <c r="Z499" s="350">
        <v>340.5</v>
      </c>
      <c r="AA499" s="350">
        <v>67.400000000000006</v>
      </c>
      <c r="AB499" s="357" t="s">
        <v>122</v>
      </c>
      <c r="AC499" s="351">
        <v>70</v>
      </c>
      <c r="AD499" s="350"/>
      <c r="AE499" s="2615">
        <v>4</v>
      </c>
      <c r="AF499" s="350">
        <v>1</v>
      </c>
      <c r="AG499" s="1869" t="s">
        <v>122</v>
      </c>
      <c r="AK499" s="981"/>
    </row>
    <row r="500" spans="2:37">
      <c r="B500" s="176"/>
      <c r="C500" s="569" t="s">
        <v>2870</v>
      </c>
      <c r="D500" s="569" t="s">
        <v>2274</v>
      </c>
      <c r="E500" s="1578" t="s">
        <v>2873</v>
      </c>
      <c r="F500" s="2893">
        <v>912300060474</v>
      </c>
      <c r="G500" s="261">
        <v>8720169558960</v>
      </c>
      <c r="H500" s="50" t="s">
        <v>2434</v>
      </c>
      <c r="I500" s="262" t="s">
        <v>880</v>
      </c>
      <c r="J500" s="357">
        <v>117</v>
      </c>
      <c r="K500" s="1127">
        <v>16000</v>
      </c>
      <c r="L500" s="357" t="s">
        <v>53</v>
      </c>
      <c r="M500" s="348">
        <v>100000</v>
      </c>
      <c r="N500" s="350">
        <v>5</v>
      </c>
      <c r="O500" s="357"/>
      <c r="P500" s="659">
        <v>8400</v>
      </c>
      <c r="Q500" s="518"/>
      <c r="R500" s="1868" t="s">
        <v>2390</v>
      </c>
      <c r="S500" s="357" t="s">
        <v>764</v>
      </c>
      <c r="T500" s="357" t="s">
        <v>3161</v>
      </c>
      <c r="U500" s="357"/>
      <c r="V500" s="357" t="s">
        <v>131</v>
      </c>
      <c r="W500" s="351" t="s">
        <v>210</v>
      </c>
      <c r="X500" s="351">
        <v>136</v>
      </c>
      <c r="Y500" s="350">
        <v>265</v>
      </c>
      <c r="Z500" s="350">
        <v>340.5</v>
      </c>
      <c r="AA500" s="350">
        <v>67.400000000000006</v>
      </c>
      <c r="AB500" s="357" t="s">
        <v>122</v>
      </c>
      <c r="AC500" s="351">
        <v>70</v>
      </c>
      <c r="AD500" s="350"/>
      <c r="AE500" s="2615">
        <v>4</v>
      </c>
      <c r="AF500" s="350">
        <v>1</v>
      </c>
      <c r="AG500" s="1869" t="s">
        <v>122</v>
      </c>
      <c r="AK500" s="981"/>
    </row>
    <row r="501" spans="2:37">
      <c r="B501" s="176"/>
      <c r="C501" s="569" t="s">
        <v>2870</v>
      </c>
      <c r="D501" s="569" t="s">
        <v>2274</v>
      </c>
      <c r="E501" s="1578" t="s">
        <v>2873</v>
      </c>
      <c r="F501" s="2901">
        <v>912300060475</v>
      </c>
      <c r="G501" s="261">
        <v>8720169558977</v>
      </c>
      <c r="H501" s="133" t="s">
        <v>2435</v>
      </c>
      <c r="I501" s="262" t="s">
        <v>882</v>
      </c>
      <c r="J501" s="443">
        <v>117</v>
      </c>
      <c r="K501" s="1142">
        <v>16000</v>
      </c>
      <c r="L501" s="443" t="s">
        <v>53</v>
      </c>
      <c r="M501" s="348">
        <v>100000</v>
      </c>
      <c r="N501" s="374">
        <v>5</v>
      </c>
      <c r="O501" s="443"/>
      <c r="P501" s="659">
        <v>8400</v>
      </c>
      <c r="Q501" s="518"/>
      <c r="R501" s="1874" t="s">
        <v>2390</v>
      </c>
      <c r="S501" s="443" t="s">
        <v>764</v>
      </c>
      <c r="T501" s="443" t="s">
        <v>3161</v>
      </c>
      <c r="U501" s="443"/>
      <c r="V501" s="443" t="s">
        <v>131</v>
      </c>
      <c r="W501" s="352" t="s">
        <v>210</v>
      </c>
      <c r="X501" s="352">
        <v>136</v>
      </c>
      <c r="Y501" s="374">
        <v>265</v>
      </c>
      <c r="Z501" s="374">
        <v>340.5</v>
      </c>
      <c r="AA501" s="374">
        <v>67.400000000000006</v>
      </c>
      <c r="AB501" s="443" t="s">
        <v>122</v>
      </c>
      <c r="AC501" s="352">
        <v>70</v>
      </c>
      <c r="AD501" s="374"/>
      <c r="AE501" s="2614">
        <v>4</v>
      </c>
      <c r="AF501" s="374">
        <v>1</v>
      </c>
      <c r="AG501" s="1875" t="s">
        <v>122</v>
      </c>
      <c r="AK501" s="981"/>
    </row>
    <row r="502" spans="2:37">
      <c r="B502" s="176"/>
      <c r="C502" s="569" t="s">
        <v>2870</v>
      </c>
      <c r="D502" s="569" t="s">
        <v>2274</v>
      </c>
      <c r="E502" s="1578" t="s">
        <v>2873</v>
      </c>
      <c r="F502" s="2901">
        <v>912300023662</v>
      </c>
      <c r="G502" s="261">
        <v>8718699096410</v>
      </c>
      <c r="H502" s="31" t="s">
        <v>2698</v>
      </c>
      <c r="I502" s="262" t="s">
        <v>886</v>
      </c>
      <c r="J502" s="443">
        <v>120</v>
      </c>
      <c r="K502" s="1142">
        <v>16000</v>
      </c>
      <c r="L502" s="443" t="s">
        <v>53</v>
      </c>
      <c r="M502" s="348">
        <v>100000</v>
      </c>
      <c r="N502" s="374">
        <v>5</v>
      </c>
      <c r="O502" s="443"/>
      <c r="P502" s="659">
        <v>9700</v>
      </c>
      <c r="Q502" s="518"/>
      <c r="R502" s="1874" t="s">
        <v>62</v>
      </c>
      <c r="S502" s="443" t="s">
        <v>764</v>
      </c>
      <c r="T502" s="443" t="s">
        <v>3161</v>
      </c>
      <c r="U502" s="443"/>
      <c r="V502" s="443" t="s">
        <v>131</v>
      </c>
      <c r="W502" s="352" t="s">
        <v>210</v>
      </c>
      <c r="X502" s="352">
        <v>133</v>
      </c>
      <c r="Y502" s="374">
        <v>422</v>
      </c>
      <c r="Z502" s="374">
        <v>340.5</v>
      </c>
      <c r="AA502" s="374">
        <v>67.400000000000006</v>
      </c>
      <c r="AB502" s="443" t="s">
        <v>122</v>
      </c>
      <c r="AC502" s="352">
        <v>70</v>
      </c>
      <c r="AD502" s="374"/>
      <c r="AE502" s="2614">
        <v>4</v>
      </c>
      <c r="AF502" s="374">
        <v>1</v>
      </c>
      <c r="AG502" s="1875" t="s">
        <v>122</v>
      </c>
      <c r="AK502" s="981"/>
    </row>
    <row r="503" spans="2:37">
      <c r="B503" s="176"/>
      <c r="C503" s="569" t="s">
        <v>2870</v>
      </c>
      <c r="D503" s="569" t="s">
        <v>2274</v>
      </c>
      <c r="E503" s="1578" t="s">
        <v>2873</v>
      </c>
      <c r="F503" s="2904">
        <v>912300023665</v>
      </c>
      <c r="G503" s="264">
        <v>8718699096441</v>
      </c>
      <c r="H503" s="171" t="s">
        <v>887</v>
      </c>
      <c r="I503" s="262" t="s">
        <v>888</v>
      </c>
      <c r="J503" s="443">
        <v>120</v>
      </c>
      <c r="K503" s="1142">
        <v>16000</v>
      </c>
      <c r="L503" s="443" t="s">
        <v>53</v>
      </c>
      <c r="M503" s="348">
        <v>100000</v>
      </c>
      <c r="N503" s="374">
        <v>5</v>
      </c>
      <c r="O503" s="443"/>
      <c r="P503" s="659">
        <v>9700</v>
      </c>
      <c r="Q503" s="518"/>
      <c r="R503" s="1874" t="s">
        <v>62</v>
      </c>
      <c r="S503" s="443" t="s">
        <v>764</v>
      </c>
      <c r="T503" s="443" t="s">
        <v>3161</v>
      </c>
      <c r="U503" s="443"/>
      <c r="V503" s="443" t="s">
        <v>131</v>
      </c>
      <c r="W503" s="352" t="s">
        <v>210</v>
      </c>
      <c r="X503" s="352">
        <v>133</v>
      </c>
      <c r="Y503" s="374">
        <v>422</v>
      </c>
      <c r="Z503" s="374">
        <v>340.5</v>
      </c>
      <c r="AA503" s="374">
        <v>67.400000000000006</v>
      </c>
      <c r="AB503" s="443" t="s">
        <v>122</v>
      </c>
      <c r="AC503" s="352">
        <v>70</v>
      </c>
      <c r="AD503" s="374"/>
      <c r="AE503" s="2614">
        <v>4</v>
      </c>
      <c r="AF503" s="374">
        <v>1</v>
      </c>
      <c r="AG503" s="1875" t="s">
        <v>122</v>
      </c>
      <c r="AK503" s="981"/>
    </row>
    <row r="504" spans="2:37">
      <c r="B504" s="176"/>
      <c r="C504" s="569" t="s">
        <v>2870</v>
      </c>
      <c r="D504" s="569" t="s">
        <v>2274</v>
      </c>
      <c r="E504" s="1578" t="s">
        <v>2873</v>
      </c>
      <c r="F504" s="2904">
        <v>912300023661</v>
      </c>
      <c r="G504" s="264">
        <v>8718699096403</v>
      </c>
      <c r="H504" s="171" t="s">
        <v>2699</v>
      </c>
      <c r="I504" s="262" t="s">
        <v>886</v>
      </c>
      <c r="J504" s="443">
        <v>162</v>
      </c>
      <c r="K504" s="1142">
        <v>21000</v>
      </c>
      <c r="L504" s="443" t="s">
        <v>53</v>
      </c>
      <c r="M504" s="348">
        <v>100000</v>
      </c>
      <c r="N504" s="374">
        <v>5</v>
      </c>
      <c r="O504" s="443"/>
      <c r="P504" s="659">
        <v>11020</v>
      </c>
      <c r="Q504" s="518"/>
      <c r="R504" s="1874" t="s">
        <v>62</v>
      </c>
      <c r="S504" s="443" t="s">
        <v>764</v>
      </c>
      <c r="T504" s="443" t="s">
        <v>3162</v>
      </c>
      <c r="U504" s="443"/>
      <c r="V504" s="443" t="s">
        <v>131</v>
      </c>
      <c r="W504" s="352" t="s">
        <v>210</v>
      </c>
      <c r="X504" s="352">
        <v>129</v>
      </c>
      <c r="Y504" s="374">
        <v>422</v>
      </c>
      <c r="Z504" s="374">
        <v>340.5</v>
      </c>
      <c r="AA504" s="374">
        <v>67.400000000000006</v>
      </c>
      <c r="AB504" s="443" t="s">
        <v>122</v>
      </c>
      <c r="AC504" s="352">
        <v>70</v>
      </c>
      <c r="AD504" s="374"/>
      <c r="AE504" s="2614">
        <v>4</v>
      </c>
      <c r="AF504" s="374">
        <v>1</v>
      </c>
      <c r="AG504" s="1875" t="s">
        <v>122</v>
      </c>
      <c r="AK504" s="981"/>
    </row>
    <row r="505" spans="2:37">
      <c r="B505" s="176"/>
      <c r="C505" s="569" t="s">
        <v>2870</v>
      </c>
      <c r="D505" s="569" t="s">
        <v>2274</v>
      </c>
      <c r="E505" s="1578" t="s">
        <v>2873</v>
      </c>
      <c r="F505" s="2904">
        <v>912300023664</v>
      </c>
      <c r="G505" s="264">
        <v>8718699096434</v>
      </c>
      <c r="H505" s="171" t="s">
        <v>889</v>
      </c>
      <c r="I505" s="262" t="s">
        <v>888</v>
      </c>
      <c r="J505" s="443">
        <v>162</v>
      </c>
      <c r="K505" s="1142">
        <v>21000</v>
      </c>
      <c r="L505" s="443" t="s">
        <v>53</v>
      </c>
      <c r="M505" s="348">
        <v>100000</v>
      </c>
      <c r="N505" s="374">
        <v>5</v>
      </c>
      <c r="O505" s="443"/>
      <c r="P505" s="659">
        <v>11020</v>
      </c>
      <c r="Q505" s="518"/>
      <c r="R505" s="1874" t="s">
        <v>62</v>
      </c>
      <c r="S505" s="443" t="s">
        <v>764</v>
      </c>
      <c r="T505" s="443" t="s">
        <v>3162</v>
      </c>
      <c r="U505" s="443"/>
      <c r="V505" s="443" t="s">
        <v>131</v>
      </c>
      <c r="W505" s="352" t="s">
        <v>210</v>
      </c>
      <c r="X505" s="352">
        <v>129</v>
      </c>
      <c r="Y505" s="374">
        <v>422</v>
      </c>
      <c r="Z505" s="374">
        <v>340.5</v>
      </c>
      <c r="AA505" s="374">
        <v>67.400000000000006</v>
      </c>
      <c r="AB505" s="443" t="s">
        <v>122</v>
      </c>
      <c r="AC505" s="352">
        <v>70</v>
      </c>
      <c r="AD505" s="374"/>
      <c r="AE505" s="2614">
        <v>4</v>
      </c>
      <c r="AF505" s="374">
        <v>1</v>
      </c>
      <c r="AG505" s="1875" t="s">
        <v>122</v>
      </c>
      <c r="AK505" s="981"/>
    </row>
    <row r="506" spans="2:37">
      <c r="B506" s="176"/>
      <c r="C506" s="569" t="s">
        <v>2870</v>
      </c>
      <c r="D506" s="569" t="s">
        <v>2274</v>
      </c>
      <c r="E506" s="1578" t="s">
        <v>2873</v>
      </c>
      <c r="F506" s="2893">
        <v>912300023660</v>
      </c>
      <c r="G506" s="224">
        <v>8718699096397</v>
      </c>
      <c r="H506" s="42" t="s">
        <v>2700</v>
      </c>
      <c r="I506" s="262" t="s">
        <v>886</v>
      </c>
      <c r="J506" s="357">
        <v>217</v>
      </c>
      <c r="K506" s="1127">
        <v>26000</v>
      </c>
      <c r="L506" s="357" t="s">
        <v>53</v>
      </c>
      <c r="M506" s="348">
        <v>100000</v>
      </c>
      <c r="N506" s="350">
        <v>5</v>
      </c>
      <c r="O506" s="357"/>
      <c r="P506" s="659">
        <v>13000</v>
      </c>
      <c r="Q506" s="518"/>
      <c r="R506" s="1868" t="s">
        <v>62</v>
      </c>
      <c r="S506" s="357" t="s">
        <v>764</v>
      </c>
      <c r="T506" s="357" t="s">
        <v>3152</v>
      </c>
      <c r="U506" s="357"/>
      <c r="V506" s="357" t="s">
        <v>131</v>
      </c>
      <c r="W506" s="351" t="s">
        <v>210</v>
      </c>
      <c r="X506" s="351">
        <v>119</v>
      </c>
      <c r="Y506" s="350">
        <v>422</v>
      </c>
      <c r="Z506" s="350">
        <v>340.5</v>
      </c>
      <c r="AA506" s="350">
        <v>67.400000000000006</v>
      </c>
      <c r="AB506" s="357" t="s">
        <v>122</v>
      </c>
      <c r="AC506" s="351">
        <v>70</v>
      </c>
      <c r="AD506" s="350"/>
      <c r="AE506" s="2615">
        <v>4</v>
      </c>
      <c r="AF506" s="350">
        <v>1</v>
      </c>
      <c r="AG506" s="1869" t="s">
        <v>122</v>
      </c>
      <c r="AK506" s="981"/>
    </row>
    <row r="507" spans="2:37">
      <c r="B507" s="176"/>
      <c r="C507" s="855" t="s">
        <v>2870</v>
      </c>
      <c r="D507" s="855" t="s">
        <v>2274</v>
      </c>
      <c r="E507" s="1599" t="s">
        <v>2873</v>
      </c>
      <c r="F507" s="2894">
        <v>912300023663</v>
      </c>
      <c r="G507" s="1395">
        <v>8718699096427</v>
      </c>
      <c r="H507" s="57" t="s">
        <v>890</v>
      </c>
      <c r="I507" s="265" t="s">
        <v>888</v>
      </c>
      <c r="J507" s="442">
        <v>217</v>
      </c>
      <c r="K507" s="1129">
        <v>26000</v>
      </c>
      <c r="L507" s="442" t="s">
        <v>53</v>
      </c>
      <c r="M507" s="439">
        <v>100000</v>
      </c>
      <c r="N507" s="438">
        <v>5</v>
      </c>
      <c r="O507" s="442"/>
      <c r="P507" s="657">
        <v>13000</v>
      </c>
      <c r="Q507" s="518"/>
      <c r="R507" s="1884" t="s">
        <v>62</v>
      </c>
      <c r="S507" s="442" t="s">
        <v>764</v>
      </c>
      <c r="T507" s="442" t="s">
        <v>3152</v>
      </c>
      <c r="U507" s="442"/>
      <c r="V507" s="442" t="s">
        <v>131</v>
      </c>
      <c r="W507" s="466" t="s">
        <v>210</v>
      </c>
      <c r="X507" s="466">
        <v>119</v>
      </c>
      <c r="Y507" s="438">
        <v>422</v>
      </c>
      <c r="Z507" s="438">
        <v>340.5</v>
      </c>
      <c r="AA507" s="438">
        <v>67.400000000000006</v>
      </c>
      <c r="AB507" s="442" t="s">
        <v>122</v>
      </c>
      <c r="AC507" s="466">
        <v>70</v>
      </c>
      <c r="AD507" s="438"/>
      <c r="AE507" s="2616">
        <v>4</v>
      </c>
      <c r="AF507" s="438">
        <v>1</v>
      </c>
      <c r="AG507" s="1885" t="s">
        <v>122</v>
      </c>
      <c r="AK507" s="981"/>
    </row>
    <row r="508" spans="2:37">
      <c r="B508" s="531" t="s">
        <v>892</v>
      </c>
      <c r="C508" s="1576" t="s">
        <v>2870</v>
      </c>
      <c r="D508" s="1576" t="s">
        <v>2274</v>
      </c>
      <c r="E508" s="1577" t="s">
        <v>2873</v>
      </c>
      <c r="F508" s="2902">
        <v>911401881602</v>
      </c>
      <c r="G508" s="879">
        <v>8720169751989</v>
      </c>
      <c r="H508" s="879" t="s">
        <v>893</v>
      </c>
      <c r="I508" s="1612" t="s">
        <v>894</v>
      </c>
      <c r="J508" s="1618">
        <v>6.5</v>
      </c>
      <c r="K508" s="1131">
        <v>900</v>
      </c>
      <c r="L508" s="1619" t="s">
        <v>53</v>
      </c>
      <c r="M508" s="431">
        <v>30000</v>
      </c>
      <c r="N508" s="516">
        <v>2</v>
      </c>
      <c r="O508" s="1619"/>
      <c r="P508" s="1404">
        <v>1550</v>
      </c>
      <c r="Q508" s="518"/>
      <c r="R508" s="1975" t="s">
        <v>54</v>
      </c>
      <c r="S508" s="1619" t="s">
        <v>55</v>
      </c>
      <c r="T508" s="1619"/>
      <c r="U508" s="1619"/>
      <c r="V508" s="1619" t="s">
        <v>131</v>
      </c>
      <c r="W508" s="1826">
        <v>3</v>
      </c>
      <c r="X508" s="1826">
        <v>138</v>
      </c>
      <c r="Y508" s="1619">
        <v>232</v>
      </c>
      <c r="Z508" s="1619">
        <v>220</v>
      </c>
      <c r="AA508" s="1619">
        <v>60.4</v>
      </c>
      <c r="AB508" s="1619" t="s">
        <v>143</v>
      </c>
      <c r="AC508" s="529" t="s">
        <v>3227</v>
      </c>
      <c r="AD508" s="1619"/>
      <c r="AE508" s="2634">
        <v>8.5</v>
      </c>
      <c r="AF508" s="1619">
        <v>1</v>
      </c>
      <c r="AG508" s="1976" t="s">
        <v>122</v>
      </c>
      <c r="AK508" s="981"/>
    </row>
    <row r="509" spans="2:37">
      <c r="B509" s="908"/>
      <c r="C509" s="569" t="s">
        <v>2870</v>
      </c>
      <c r="D509" s="569" t="s">
        <v>2274</v>
      </c>
      <c r="E509" s="1578" t="s">
        <v>2873</v>
      </c>
      <c r="F509" s="193">
        <v>911401881702</v>
      </c>
      <c r="G509" s="733">
        <v>8720169751996</v>
      </c>
      <c r="H509" s="733" t="s">
        <v>895</v>
      </c>
      <c r="I509" s="246" t="s">
        <v>894</v>
      </c>
      <c r="J509" s="1014">
        <v>13</v>
      </c>
      <c r="K509" s="1127">
        <v>1700</v>
      </c>
      <c r="L509" s="852" t="s">
        <v>79</v>
      </c>
      <c r="M509" s="398">
        <v>30000</v>
      </c>
      <c r="N509" s="418">
        <v>2</v>
      </c>
      <c r="O509" s="852"/>
      <c r="P509" s="1401">
        <v>2600</v>
      </c>
      <c r="Q509" s="518"/>
      <c r="R509" s="1888" t="s">
        <v>54</v>
      </c>
      <c r="S509" s="852" t="s">
        <v>55</v>
      </c>
      <c r="T509" s="852"/>
      <c r="U509" s="852"/>
      <c r="V509" s="852" t="s">
        <v>158</v>
      </c>
      <c r="W509" s="2436">
        <v>3</v>
      </c>
      <c r="X509" s="2436">
        <v>130</v>
      </c>
      <c r="Y509" s="852">
        <v>232</v>
      </c>
      <c r="Z509" s="852">
        <v>220</v>
      </c>
      <c r="AA509" s="852">
        <v>60.4</v>
      </c>
      <c r="AB509" s="852" t="s">
        <v>143</v>
      </c>
      <c r="AC509" s="362" t="s">
        <v>3227</v>
      </c>
      <c r="AD509" s="852"/>
      <c r="AE509" s="2612">
        <v>8.5</v>
      </c>
      <c r="AF509" s="852">
        <v>1</v>
      </c>
      <c r="AG509" s="1889" t="s">
        <v>122</v>
      </c>
      <c r="AK509" s="981"/>
    </row>
    <row r="510" spans="2:37">
      <c r="B510" s="908"/>
      <c r="C510" s="569" t="s">
        <v>2870</v>
      </c>
      <c r="D510" s="569" t="s">
        <v>2274</v>
      </c>
      <c r="E510" s="1578" t="s">
        <v>2873</v>
      </c>
      <c r="F510" s="193">
        <v>911401881802</v>
      </c>
      <c r="G510" s="733">
        <v>8720169752009</v>
      </c>
      <c r="H510" s="733" t="s">
        <v>896</v>
      </c>
      <c r="I510" s="246" t="s">
        <v>894</v>
      </c>
      <c r="J510" s="1014">
        <v>13</v>
      </c>
      <c r="K510" s="1127">
        <v>1800</v>
      </c>
      <c r="L510" s="852" t="s">
        <v>53</v>
      </c>
      <c r="M510" s="398">
        <v>30000</v>
      </c>
      <c r="N510" s="418">
        <v>2</v>
      </c>
      <c r="O510" s="852"/>
      <c r="P510" s="1401">
        <v>2600</v>
      </c>
      <c r="Q510" s="518"/>
      <c r="R510" s="1888" t="s">
        <v>54</v>
      </c>
      <c r="S510" s="852" t="s">
        <v>55</v>
      </c>
      <c r="T510" s="852"/>
      <c r="U510" s="852"/>
      <c r="V510" s="852" t="s">
        <v>131</v>
      </c>
      <c r="W510" s="2436">
        <v>3</v>
      </c>
      <c r="X510" s="2436">
        <v>138</v>
      </c>
      <c r="Y510" s="852">
        <v>232</v>
      </c>
      <c r="Z510" s="852">
        <v>220</v>
      </c>
      <c r="AA510" s="852">
        <v>60.4</v>
      </c>
      <c r="AB510" s="852" t="s">
        <v>143</v>
      </c>
      <c r="AC510" s="362" t="s">
        <v>3227</v>
      </c>
      <c r="AD510" s="852"/>
      <c r="AE510" s="2612">
        <v>8.5</v>
      </c>
      <c r="AF510" s="852">
        <v>1</v>
      </c>
      <c r="AG510" s="1889" t="s">
        <v>122</v>
      </c>
      <c r="AK510" s="981"/>
    </row>
    <row r="511" spans="2:37">
      <c r="B511" s="908"/>
      <c r="C511" s="569" t="s">
        <v>2870</v>
      </c>
      <c r="D511" s="569" t="s">
        <v>2274</v>
      </c>
      <c r="E511" s="1578" t="s">
        <v>2873</v>
      </c>
      <c r="F511" s="193">
        <v>911401881902</v>
      </c>
      <c r="G511" s="733">
        <v>8720169752016</v>
      </c>
      <c r="H511" s="733" t="s">
        <v>897</v>
      </c>
      <c r="I511" s="246" t="s">
        <v>894</v>
      </c>
      <c r="J511" s="1014">
        <v>20</v>
      </c>
      <c r="K511" s="1127">
        <v>2600</v>
      </c>
      <c r="L511" s="852" t="s">
        <v>79</v>
      </c>
      <c r="M511" s="398">
        <v>30000</v>
      </c>
      <c r="N511" s="418">
        <v>2</v>
      </c>
      <c r="O511" s="852"/>
      <c r="P511" s="1401">
        <v>3600</v>
      </c>
      <c r="Q511" s="518"/>
      <c r="R511" s="1888" t="s">
        <v>54</v>
      </c>
      <c r="S511" s="852" t="s">
        <v>55</v>
      </c>
      <c r="T511" s="852"/>
      <c r="U511" s="852"/>
      <c r="V511" s="852" t="s">
        <v>158</v>
      </c>
      <c r="W511" s="2436">
        <v>10</v>
      </c>
      <c r="X511" s="2436">
        <v>130</v>
      </c>
      <c r="Y511" s="852">
        <v>342</v>
      </c>
      <c r="Z511" s="852">
        <v>220</v>
      </c>
      <c r="AA511" s="852">
        <v>63.5</v>
      </c>
      <c r="AB511" s="852" t="s">
        <v>143</v>
      </c>
      <c r="AC511" s="362" t="s">
        <v>3227</v>
      </c>
      <c r="AD511" s="852"/>
      <c r="AE511" s="2612">
        <v>8.5</v>
      </c>
      <c r="AF511" s="852">
        <v>1</v>
      </c>
      <c r="AG511" s="1889" t="s">
        <v>122</v>
      </c>
      <c r="AK511" s="981"/>
    </row>
    <row r="512" spans="2:37">
      <c r="B512" s="908"/>
      <c r="C512" s="569" t="s">
        <v>2870</v>
      </c>
      <c r="D512" s="569" t="s">
        <v>2274</v>
      </c>
      <c r="E512" s="1578" t="s">
        <v>2873</v>
      </c>
      <c r="F512" s="193">
        <v>911401882002</v>
      </c>
      <c r="G512" s="733">
        <v>8720169752023</v>
      </c>
      <c r="H512" s="171" t="s">
        <v>898</v>
      </c>
      <c r="I512" s="262" t="s">
        <v>894</v>
      </c>
      <c r="J512" s="1014">
        <v>20</v>
      </c>
      <c r="K512" s="1127">
        <v>2800</v>
      </c>
      <c r="L512" s="852" t="s">
        <v>53</v>
      </c>
      <c r="M512" s="398">
        <v>30000</v>
      </c>
      <c r="N512" s="418">
        <v>2</v>
      </c>
      <c r="O512" s="852"/>
      <c r="P512" s="1401">
        <v>3600</v>
      </c>
      <c r="Q512" s="518"/>
      <c r="R512" s="1888" t="s">
        <v>54</v>
      </c>
      <c r="S512" s="852" t="s">
        <v>55</v>
      </c>
      <c r="T512" s="852"/>
      <c r="U512" s="852"/>
      <c r="V512" s="852" t="s">
        <v>131</v>
      </c>
      <c r="W512" s="2436">
        <v>10</v>
      </c>
      <c r="X512" s="2436">
        <v>140</v>
      </c>
      <c r="Y512" s="852">
        <v>342</v>
      </c>
      <c r="Z512" s="852">
        <v>220</v>
      </c>
      <c r="AA512" s="852">
        <v>63.5</v>
      </c>
      <c r="AB512" s="852" t="s">
        <v>143</v>
      </c>
      <c r="AC512" s="362" t="s">
        <v>3227</v>
      </c>
      <c r="AD512" s="852"/>
      <c r="AE512" s="2612">
        <v>8.5</v>
      </c>
      <c r="AF512" s="852">
        <v>1</v>
      </c>
      <c r="AG512" s="1889" t="s">
        <v>122</v>
      </c>
      <c r="AK512" s="981"/>
    </row>
    <row r="513" spans="2:37">
      <c r="B513" s="908"/>
      <c r="C513" s="569" t="s">
        <v>2870</v>
      </c>
      <c r="D513" s="569" t="s">
        <v>2274</v>
      </c>
      <c r="E513" s="1578" t="s">
        <v>2873</v>
      </c>
      <c r="F513" s="193">
        <v>911401882102</v>
      </c>
      <c r="G513" s="733">
        <v>8720169752030</v>
      </c>
      <c r="H513" s="42" t="s">
        <v>899</v>
      </c>
      <c r="I513" s="262" t="s">
        <v>894</v>
      </c>
      <c r="J513" s="1015">
        <v>32</v>
      </c>
      <c r="K513" s="1142">
        <v>4200</v>
      </c>
      <c r="L513" s="852" t="s">
        <v>79</v>
      </c>
      <c r="M513" s="398">
        <v>30000</v>
      </c>
      <c r="N513" s="418">
        <v>2</v>
      </c>
      <c r="O513" s="852"/>
      <c r="P513" s="1401">
        <v>4600</v>
      </c>
      <c r="Q513" s="518"/>
      <c r="R513" s="1888" t="s">
        <v>54</v>
      </c>
      <c r="S513" s="852" t="s">
        <v>55</v>
      </c>
      <c r="T513" s="852"/>
      <c r="U513" s="852"/>
      <c r="V513" s="852" t="s">
        <v>158</v>
      </c>
      <c r="W513" s="2436">
        <v>10</v>
      </c>
      <c r="X513" s="2436">
        <v>131</v>
      </c>
      <c r="Y513" s="852">
        <v>342</v>
      </c>
      <c r="Z513" s="852">
        <v>220</v>
      </c>
      <c r="AA513" s="852">
        <v>63.5</v>
      </c>
      <c r="AB513" s="852" t="s">
        <v>143</v>
      </c>
      <c r="AC513" s="362" t="s">
        <v>3227</v>
      </c>
      <c r="AD513" s="852"/>
      <c r="AE513" s="2612">
        <v>8.5</v>
      </c>
      <c r="AF513" s="852">
        <v>1</v>
      </c>
      <c r="AG513" s="1889" t="s">
        <v>122</v>
      </c>
      <c r="AK513" s="981"/>
    </row>
    <row r="514" spans="2:37">
      <c r="B514" s="909"/>
      <c r="C514" s="855" t="s">
        <v>2870</v>
      </c>
      <c r="D514" s="855" t="s">
        <v>2274</v>
      </c>
      <c r="E514" s="1599" t="s">
        <v>2873</v>
      </c>
      <c r="F514" s="2903">
        <v>911401882202</v>
      </c>
      <c r="G514" s="907">
        <v>8720169752047</v>
      </c>
      <c r="H514" s="57" t="s">
        <v>900</v>
      </c>
      <c r="I514" s="265" t="s">
        <v>894</v>
      </c>
      <c r="J514" s="827">
        <v>32</v>
      </c>
      <c r="K514" s="1129">
        <v>4480</v>
      </c>
      <c r="L514" s="571" t="s">
        <v>53</v>
      </c>
      <c r="M514" s="439">
        <v>30000</v>
      </c>
      <c r="N514" s="597">
        <v>2</v>
      </c>
      <c r="O514" s="571"/>
      <c r="P514" s="1405">
        <v>4600</v>
      </c>
      <c r="Q514" s="518"/>
      <c r="R514" s="1977" t="s">
        <v>54</v>
      </c>
      <c r="S514" s="571" t="s">
        <v>55</v>
      </c>
      <c r="T514" s="571"/>
      <c r="U514" s="571"/>
      <c r="V514" s="571" t="s">
        <v>131</v>
      </c>
      <c r="W514" s="2438">
        <v>10</v>
      </c>
      <c r="X514" s="2438">
        <v>140</v>
      </c>
      <c r="Y514" s="571">
        <v>342</v>
      </c>
      <c r="Z514" s="571">
        <v>220</v>
      </c>
      <c r="AA514" s="571">
        <v>63.5</v>
      </c>
      <c r="AB514" s="571" t="s">
        <v>143</v>
      </c>
      <c r="AC514" s="2459" t="s">
        <v>3227</v>
      </c>
      <c r="AD514" s="571"/>
      <c r="AE514" s="2611">
        <v>8.5</v>
      </c>
      <c r="AF514" s="571">
        <v>1</v>
      </c>
      <c r="AG514" s="1978" t="s">
        <v>122</v>
      </c>
      <c r="AK514" s="981"/>
    </row>
    <row r="515" spans="2:37" ht="14.5" customHeight="1">
      <c r="B515" s="128"/>
      <c r="F515" s="202"/>
      <c r="G515" s="215"/>
      <c r="H515" s="19"/>
      <c r="I515" s="101"/>
      <c r="J515" s="459"/>
      <c r="K515" s="460"/>
      <c r="L515" s="459"/>
      <c r="M515" s="460"/>
      <c r="N515" s="469"/>
      <c r="O515" s="459"/>
      <c r="P515" s="1406"/>
      <c r="Q515" s="518"/>
      <c r="R515" s="459"/>
      <c r="S515" s="459"/>
      <c r="T515" s="459"/>
      <c r="U515" s="459"/>
      <c r="V515" s="459"/>
      <c r="W515" s="459"/>
      <c r="X515" s="459"/>
      <c r="Y515" s="2331"/>
      <c r="Z515" s="2331"/>
      <c r="AA515" s="2331"/>
      <c r="AB515" s="459"/>
      <c r="AC515" s="469"/>
      <c r="AD515" s="2331"/>
      <c r="AE515" s="469"/>
      <c r="AF515" s="459"/>
      <c r="AG515" s="459"/>
      <c r="AK515" s="981"/>
    </row>
    <row r="516" spans="2:37" s="1600" customFormat="1" ht="15" customHeight="1">
      <c r="B516" s="1638" t="s">
        <v>202</v>
      </c>
      <c r="J516" s="1818"/>
      <c r="K516" s="1818"/>
      <c r="L516" s="1818"/>
      <c r="M516" s="1818"/>
      <c r="N516" s="1818"/>
      <c r="O516" s="1818"/>
      <c r="P516" s="34"/>
      <c r="R516" s="1818"/>
      <c r="S516" s="1818"/>
      <c r="T516" s="1818"/>
      <c r="U516" s="1818"/>
      <c r="V516" s="1818"/>
      <c r="W516" s="1818"/>
      <c r="X516" s="1818"/>
      <c r="Y516" s="2310"/>
      <c r="Z516" s="2310"/>
      <c r="AA516" s="2310"/>
      <c r="AB516" s="1818"/>
      <c r="AC516" s="3259"/>
      <c r="AD516" s="2310"/>
      <c r="AE516" s="1818"/>
      <c r="AF516" s="1818"/>
      <c r="AG516" s="1818"/>
      <c r="AI516"/>
      <c r="AJ516"/>
      <c r="AK516" s="981"/>
    </row>
    <row r="517" spans="2:37">
      <c r="B517" s="531" t="s">
        <v>901</v>
      </c>
      <c r="C517" s="1576"/>
      <c r="D517" s="1576"/>
      <c r="E517" s="1577"/>
      <c r="F517" s="43">
        <v>919515898466</v>
      </c>
      <c r="G517" s="95">
        <v>8720169517226</v>
      </c>
      <c r="H517" s="3026" t="s">
        <v>2187</v>
      </c>
      <c r="I517" s="1614" t="s">
        <v>3399</v>
      </c>
      <c r="J517" s="336">
        <v>27</v>
      </c>
      <c r="K517" s="1613">
        <v>3128</v>
      </c>
      <c r="L517" s="336" t="s">
        <v>79</v>
      </c>
      <c r="M517" s="280">
        <v>50000</v>
      </c>
      <c r="N517" s="410">
        <v>5</v>
      </c>
      <c r="O517" s="336"/>
      <c r="P517" s="658">
        <v>2200</v>
      </c>
      <c r="Q517" s="518"/>
      <c r="R517" s="1878" t="s">
        <v>62</v>
      </c>
      <c r="S517" s="336" t="s">
        <v>55</v>
      </c>
      <c r="T517" s="336" t="s">
        <v>905</v>
      </c>
      <c r="U517" s="336"/>
      <c r="V517" s="336" t="s">
        <v>158</v>
      </c>
      <c r="W517" s="305" t="s">
        <v>3184</v>
      </c>
      <c r="X517" s="305">
        <v>115</v>
      </c>
      <c r="Y517" s="279">
        <v>141</v>
      </c>
      <c r="Z517" s="279">
        <v>421</v>
      </c>
      <c r="AA517" s="279">
        <v>78</v>
      </c>
      <c r="AB517" s="336" t="s">
        <v>122</v>
      </c>
      <c r="AC517" s="370">
        <v>70</v>
      </c>
      <c r="AD517" s="279"/>
      <c r="AE517" s="2617">
        <v>4</v>
      </c>
      <c r="AF517" s="279">
        <v>1</v>
      </c>
      <c r="AG517" s="1879" t="s">
        <v>122</v>
      </c>
      <c r="AK517" s="981"/>
    </row>
    <row r="518" spans="2:37">
      <c r="B518" s="532"/>
      <c r="C518" s="569"/>
      <c r="D518" s="569"/>
      <c r="E518" s="1578"/>
      <c r="F518" s="44">
        <v>919515898469</v>
      </c>
      <c r="G518" s="93">
        <v>8720169517257</v>
      </c>
      <c r="H518" s="3027" t="s">
        <v>2189</v>
      </c>
      <c r="I518" s="266" t="s">
        <v>3399</v>
      </c>
      <c r="J518" s="333">
        <v>27</v>
      </c>
      <c r="K518" s="1142">
        <v>3230</v>
      </c>
      <c r="L518" s="333" t="s">
        <v>53</v>
      </c>
      <c r="M518" s="296">
        <v>50000</v>
      </c>
      <c r="N518" s="465">
        <v>5</v>
      </c>
      <c r="O518" s="333"/>
      <c r="P518" s="659">
        <v>2200</v>
      </c>
      <c r="Q518" s="518"/>
      <c r="R518" s="1876" t="s">
        <v>62</v>
      </c>
      <c r="S518" s="333" t="s">
        <v>55</v>
      </c>
      <c r="T518" s="333" t="s">
        <v>905</v>
      </c>
      <c r="U518" s="333"/>
      <c r="V518" s="333" t="s">
        <v>131</v>
      </c>
      <c r="W518" s="293" t="s">
        <v>3184</v>
      </c>
      <c r="X518" s="293">
        <v>119</v>
      </c>
      <c r="Y518" s="292">
        <v>141</v>
      </c>
      <c r="Z518" s="292">
        <v>421</v>
      </c>
      <c r="AA518" s="292">
        <v>78</v>
      </c>
      <c r="AB518" s="333" t="s">
        <v>122</v>
      </c>
      <c r="AC518" s="581">
        <v>70</v>
      </c>
      <c r="AD518" s="292"/>
      <c r="AE518" s="2618">
        <v>4</v>
      </c>
      <c r="AF518" s="292">
        <v>1</v>
      </c>
      <c r="AG518" s="1877" t="s">
        <v>122</v>
      </c>
      <c r="AK518" s="981"/>
    </row>
    <row r="519" spans="2:37">
      <c r="B519" s="1124"/>
      <c r="C519" s="569" t="s">
        <v>2870</v>
      </c>
      <c r="D519" s="569" t="s">
        <v>2274</v>
      </c>
      <c r="E519" s="1578" t="s">
        <v>2873</v>
      </c>
      <c r="F519" s="2856">
        <v>919515814269</v>
      </c>
      <c r="G519" s="931">
        <v>8719514512122</v>
      </c>
      <c r="H519" s="3028" t="s">
        <v>902</v>
      </c>
      <c r="I519" s="932" t="s">
        <v>3399</v>
      </c>
      <c r="J519" s="933">
        <v>42</v>
      </c>
      <c r="K519" s="1043">
        <v>4650</v>
      </c>
      <c r="L519" s="933" t="s">
        <v>79</v>
      </c>
      <c r="M519" s="3269">
        <v>50000</v>
      </c>
      <c r="N519" s="935">
        <v>5</v>
      </c>
      <c r="O519" s="933"/>
      <c r="P519" s="1400">
        <v>2700</v>
      </c>
      <c r="Q519" s="518"/>
      <c r="R519" s="1979" t="s">
        <v>62</v>
      </c>
      <c r="S519" s="933" t="s">
        <v>55</v>
      </c>
      <c r="T519" s="933" t="s">
        <v>903</v>
      </c>
      <c r="U519" s="933"/>
      <c r="V519" s="933" t="s">
        <v>158</v>
      </c>
      <c r="W519" s="2460" t="s">
        <v>210</v>
      </c>
      <c r="X519" s="2460">
        <v>110</v>
      </c>
      <c r="Y519" s="2332">
        <v>141</v>
      </c>
      <c r="Z519" s="2332">
        <v>421</v>
      </c>
      <c r="AA519" s="2332">
        <v>78</v>
      </c>
      <c r="AB519" s="933" t="s">
        <v>122</v>
      </c>
      <c r="AC519" s="1072">
        <v>70</v>
      </c>
      <c r="AD519" s="2332"/>
      <c r="AE519" s="2643">
        <v>4</v>
      </c>
      <c r="AF519" s="2332">
        <v>1</v>
      </c>
      <c r="AG519" s="1980" t="s">
        <v>122</v>
      </c>
      <c r="AK519" s="981"/>
    </row>
    <row r="520" spans="2:37">
      <c r="B520" s="532"/>
      <c r="C520" s="569"/>
      <c r="D520" s="569"/>
      <c r="E520" s="1578"/>
      <c r="F520" s="630">
        <v>919515898468</v>
      </c>
      <c r="G520" s="93">
        <v>8720169517240</v>
      </c>
      <c r="H520" s="3029" t="s">
        <v>2188</v>
      </c>
      <c r="I520" s="266" t="s">
        <v>3399</v>
      </c>
      <c r="J520" s="333">
        <v>54</v>
      </c>
      <c r="K520" s="1127">
        <v>6281</v>
      </c>
      <c r="L520" s="333" t="s">
        <v>79</v>
      </c>
      <c r="M520" s="296">
        <v>50000</v>
      </c>
      <c r="N520" s="465">
        <v>5</v>
      </c>
      <c r="O520" s="333"/>
      <c r="P520" s="660">
        <v>3200</v>
      </c>
      <c r="Q520" s="518"/>
      <c r="R520" s="1876" t="s">
        <v>62</v>
      </c>
      <c r="S520" s="333" t="s">
        <v>55</v>
      </c>
      <c r="T520" s="333" t="s">
        <v>204</v>
      </c>
      <c r="U520" s="333"/>
      <c r="V520" s="333" t="s">
        <v>158</v>
      </c>
      <c r="W520" s="293" t="s">
        <v>3184</v>
      </c>
      <c r="X520" s="293">
        <v>116</v>
      </c>
      <c r="Y520" s="292">
        <v>165</v>
      </c>
      <c r="Z520" s="292">
        <v>473</v>
      </c>
      <c r="AA520" s="292">
        <v>80</v>
      </c>
      <c r="AB520" s="333" t="s">
        <v>122</v>
      </c>
      <c r="AC520" s="581">
        <v>70</v>
      </c>
      <c r="AD520" s="292"/>
      <c r="AE520" s="2618">
        <v>4</v>
      </c>
      <c r="AF520" s="292">
        <v>1</v>
      </c>
      <c r="AG520" s="1877" t="s">
        <v>122</v>
      </c>
      <c r="AK520" s="981"/>
    </row>
    <row r="521" spans="2:37">
      <c r="B521" s="132"/>
      <c r="C521" s="855"/>
      <c r="D521" s="855"/>
      <c r="E521" s="1599"/>
      <c r="F521" s="61">
        <v>919515898471</v>
      </c>
      <c r="G521" s="49">
        <v>8720169517271</v>
      </c>
      <c r="H521" s="3030" t="s">
        <v>2190</v>
      </c>
      <c r="I521" s="265" t="s">
        <v>3399</v>
      </c>
      <c r="J521" s="441">
        <v>54</v>
      </c>
      <c r="K521" s="454">
        <v>6630</v>
      </c>
      <c r="L521" s="441" t="s">
        <v>53</v>
      </c>
      <c r="M521" s="284">
        <v>50000</v>
      </c>
      <c r="N521" s="438">
        <v>5</v>
      </c>
      <c r="O521" s="441"/>
      <c r="P521" s="657">
        <v>3200</v>
      </c>
      <c r="Q521" s="518"/>
      <c r="R521" s="1872" t="s">
        <v>62</v>
      </c>
      <c r="S521" s="441" t="s">
        <v>55</v>
      </c>
      <c r="T521" s="441" t="s">
        <v>204</v>
      </c>
      <c r="U521" s="441"/>
      <c r="V521" s="441" t="s">
        <v>131</v>
      </c>
      <c r="W521" s="294" t="s">
        <v>3184</v>
      </c>
      <c r="X521" s="294">
        <v>122</v>
      </c>
      <c r="Y521" s="283">
        <v>165</v>
      </c>
      <c r="Z521" s="283">
        <v>473</v>
      </c>
      <c r="AA521" s="283">
        <v>80</v>
      </c>
      <c r="AB521" s="441" t="s">
        <v>122</v>
      </c>
      <c r="AC521" s="466">
        <v>70</v>
      </c>
      <c r="AD521" s="283"/>
      <c r="AE521" s="2616">
        <v>4</v>
      </c>
      <c r="AF521" s="283">
        <v>1</v>
      </c>
      <c r="AG521" s="1873" t="s">
        <v>122</v>
      </c>
      <c r="AK521" s="981"/>
    </row>
    <row r="522" spans="2:37">
      <c r="B522" s="531" t="s">
        <v>2601</v>
      </c>
      <c r="C522" s="853" t="s">
        <v>2870</v>
      </c>
      <c r="D522" s="853" t="s">
        <v>2274</v>
      </c>
      <c r="E522" s="1606"/>
      <c r="F522" s="2870">
        <v>910925868646</v>
      </c>
      <c r="G522" s="63">
        <v>8719514627079</v>
      </c>
      <c r="H522" s="3031" t="s">
        <v>906</v>
      </c>
      <c r="I522" s="262" t="s">
        <v>2602</v>
      </c>
      <c r="J522" s="334"/>
      <c r="K522" s="1127"/>
      <c r="L522" s="334"/>
      <c r="M522" s="282"/>
      <c r="N522" s="350">
        <v>2</v>
      </c>
      <c r="O522" s="334"/>
      <c r="P522" s="660">
        <v>850</v>
      </c>
      <c r="Q522" s="518"/>
      <c r="R522" s="1870"/>
      <c r="S522" s="334"/>
      <c r="T522" s="334"/>
      <c r="U522" s="334"/>
      <c r="V522" s="334"/>
      <c r="W522" s="301"/>
      <c r="X522" s="301"/>
      <c r="Y522" s="281">
        <v>91</v>
      </c>
      <c r="Z522" s="281">
        <v>275</v>
      </c>
      <c r="AA522" s="281">
        <v>76</v>
      </c>
      <c r="AB522" s="334"/>
      <c r="AC522" s="351"/>
      <c r="AD522" s="281"/>
      <c r="AE522" s="2615">
        <v>0</v>
      </c>
      <c r="AF522" s="281">
        <v>1</v>
      </c>
      <c r="AG522" s="1871" t="s">
        <v>122</v>
      </c>
      <c r="AK522" s="981"/>
    </row>
    <row r="523" spans="2:37">
      <c r="B523" s="141"/>
      <c r="C523" s="855" t="s">
        <v>2870</v>
      </c>
      <c r="D523" s="855" t="s">
        <v>2274</v>
      </c>
      <c r="E523" s="1599" t="s">
        <v>2873</v>
      </c>
      <c r="F523" s="544">
        <v>910925227912</v>
      </c>
      <c r="G523" s="49">
        <v>8727900621341</v>
      </c>
      <c r="H523" s="3032" t="s">
        <v>907</v>
      </c>
      <c r="I523" s="265" t="s">
        <v>908</v>
      </c>
      <c r="J523" s="533"/>
      <c r="K523" s="1170"/>
      <c r="L523" s="533"/>
      <c r="M523" s="3270"/>
      <c r="N523" s="438">
        <v>2</v>
      </c>
      <c r="O523" s="533"/>
      <c r="P523" s="657">
        <v>430</v>
      </c>
      <c r="Q523" s="518"/>
      <c r="R523" s="1981"/>
      <c r="S523" s="533"/>
      <c r="T523" s="533"/>
      <c r="U523" s="533"/>
      <c r="V523" s="533"/>
      <c r="W523" s="2461"/>
      <c r="X523" s="2461"/>
      <c r="Y523" s="2333"/>
      <c r="Z523" s="2333"/>
      <c r="AA523" s="2333"/>
      <c r="AB523" s="533"/>
      <c r="AC523" s="466"/>
      <c r="AD523" s="2333"/>
      <c r="AE523" s="2616">
        <v>0</v>
      </c>
      <c r="AF523" s="2333">
        <v>1</v>
      </c>
      <c r="AG523" s="1982" t="s">
        <v>122</v>
      </c>
      <c r="AK523" s="981"/>
    </row>
    <row r="524" spans="2:37">
      <c r="B524" s="141"/>
      <c r="C524" s="853" t="s">
        <v>2870</v>
      </c>
      <c r="D524" s="853" t="s">
        <v>2274</v>
      </c>
      <c r="E524" s="1606" t="s">
        <v>2873</v>
      </c>
      <c r="F524" s="630">
        <v>910925869868</v>
      </c>
      <c r="G524" s="70">
        <v>8720169471979</v>
      </c>
      <c r="H524" s="3027" t="s">
        <v>227</v>
      </c>
      <c r="I524" s="266" t="s">
        <v>3402</v>
      </c>
      <c r="J524" s="333">
        <v>28</v>
      </c>
      <c r="K524" s="1142">
        <v>3528</v>
      </c>
      <c r="L524" s="333" t="s">
        <v>79</v>
      </c>
      <c r="M524" s="296">
        <v>100000</v>
      </c>
      <c r="N524" s="406">
        <v>5</v>
      </c>
      <c r="O524" s="333"/>
      <c r="P524" s="659">
        <v>3120</v>
      </c>
      <c r="Q524" s="518"/>
      <c r="R524" s="1876" t="s">
        <v>62</v>
      </c>
      <c r="S524" s="333" t="s">
        <v>55</v>
      </c>
      <c r="T524" s="333" t="s">
        <v>905</v>
      </c>
      <c r="U524" s="333"/>
      <c r="V524" s="333" t="s">
        <v>158</v>
      </c>
      <c r="W524" s="293" t="s">
        <v>210</v>
      </c>
      <c r="X524" s="293">
        <v>126</v>
      </c>
      <c r="Y524" s="292">
        <v>197</v>
      </c>
      <c r="Z524" s="292">
        <v>333</v>
      </c>
      <c r="AA524" s="292">
        <v>78</v>
      </c>
      <c r="AB524" s="333" t="s">
        <v>122</v>
      </c>
      <c r="AC524" s="2439">
        <v>70</v>
      </c>
      <c r="AD524" s="292"/>
      <c r="AE524" s="2644">
        <v>4</v>
      </c>
      <c r="AF524" s="292">
        <v>1</v>
      </c>
      <c r="AG524" s="1877" t="s">
        <v>122</v>
      </c>
      <c r="AK524" s="981"/>
    </row>
    <row r="525" spans="2:37">
      <c r="B525" s="141"/>
      <c r="C525" s="569" t="s">
        <v>2870</v>
      </c>
      <c r="D525" s="569" t="s">
        <v>2274</v>
      </c>
      <c r="E525" s="1578" t="s">
        <v>2873</v>
      </c>
      <c r="F525" s="630">
        <v>910925869856</v>
      </c>
      <c r="G525" s="70">
        <v>8720169471856</v>
      </c>
      <c r="H525" s="3027" t="s">
        <v>229</v>
      </c>
      <c r="I525" s="266" t="s">
        <v>3402</v>
      </c>
      <c r="J525" s="333">
        <v>28</v>
      </c>
      <c r="K525" s="1142">
        <v>3780</v>
      </c>
      <c r="L525" s="333" t="s">
        <v>53</v>
      </c>
      <c r="M525" s="296">
        <v>100000</v>
      </c>
      <c r="N525" s="465">
        <v>5</v>
      </c>
      <c r="O525" s="333"/>
      <c r="P525" s="659">
        <v>3120</v>
      </c>
      <c r="Q525" s="518"/>
      <c r="R525" s="1876" t="s">
        <v>62</v>
      </c>
      <c r="S525" s="333" t="s">
        <v>55</v>
      </c>
      <c r="T525" s="333" t="s">
        <v>905</v>
      </c>
      <c r="U525" s="333"/>
      <c r="V525" s="333" t="s">
        <v>131</v>
      </c>
      <c r="W525" s="293" t="s">
        <v>210</v>
      </c>
      <c r="X525" s="293">
        <v>135</v>
      </c>
      <c r="Y525" s="292">
        <v>217</v>
      </c>
      <c r="Z525" s="292">
        <v>333</v>
      </c>
      <c r="AA525" s="292">
        <v>78</v>
      </c>
      <c r="AB525" s="333" t="s">
        <v>122</v>
      </c>
      <c r="AC525" s="581">
        <v>70</v>
      </c>
      <c r="AD525" s="292"/>
      <c r="AE525" s="2618">
        <v>4</v>
      </c>
      <c r="AF525" s="292">
        <v>1</v>
      </c>
      <c r="AG525" s="1877" t="s">
        <v>122</v>
      </c>
      <c r="AK525" s="981"/>
    </row>
    <row r="526" spans="2:37">
      <c r="B526" s="141"/>
      <c r="C526" s="569" t="s">
        <v>2870</v>
      </c>
      <c r="D526" s="569" t="s">
        <v>2274</v>
      </c>
      <c r="E526" s="1578" t="s">
        <v>2873</v>
      </c>
      <c r="F526" s="630">
        <v>910925869870</v>
      </c>
      <c r="G526" s="70">
        <v>8720169471993</v>
      </c>
      <c r="H526" s="3029" t="s">
        <v>231</v>
      </c>
      <c r="I526" s="266" t="s">
        <v>3402</v>
      </c>
      <c r="J526" s="333">
        <v>37</v>
      </c>
      <c r="K526" s="1142">
        <v>4921</v>
      </c>
      <c r="L526" s="333" t="s">
        <v>79</v>
      </c>
      <c r="M526" s="296">
        <v>100000</v>
      </c>
      <c r="N526" s="465">
        <v>5</v>
      </c>
      <c r="O526" s="333"/>
      <c r="P526" s="659">
        <v>3850</v>
      </c>
      <c r="Q526" s="518"/>
      <c r="R526" s="1876" t="s">
        <v>62</v>
      </c>
      <c r="S526" s="333" t="s">
        <v>55</v>
      </c>
      <c r="T526" s="333" t="s">
        <v>903</v>
      </c>
      <c r="U526" s="333"/>
      <c r="V526" s="333" t="s">
        <v>158</v>
      </c>
      <c r="W526" s="293" t="s">
        <v>210</v>
      </c>
      <c r="X526" s="293">
        <v>133</v>
      </c>
      <c r="Y526" s="292">
        <v>217</v>
      </c>
      <c r="Z526" s="292">
        <v>493</v>
      </c>
      <c r="AA526" s="292">
        <v>79</v>
      </c>
      <c r="AB526" s="333" t="s">
        <v>122</v>
      </c>
      <c r="AC526" s="581">
        <v>70</v>
      </c>
      <c r="AD526" s="292"/>
      <c r="AE526" s="2618">
        <v>4</v>
      </c>
      <c r="AF526" s="292">
        <v>1</v>
      </c>
      <c r="AG526" s="1877" t="s">
        <v>122</v>
      </c>
      <c r="AK526" s="981"/>
    </row>
    <row r="527" spans="2:37">
      <c r="B527" s="141"/>
      <c r="C527" s="569" t="s">
        <v>2870</v>
      </c>
      <c r="D527" s="569" t="s">
        <v>2274</v>
      </c>
      <c r="E527" s="1578" t="s">
        <v>2873</v>
      </c>
      <c r="F527" s="630">
        <v>910925869860</v>
      </c>
      <c r="G527" s="70">
        <v>8720169471894</v>
      </c>
      <c r="H527" s="3029" t="s">
        <v>233</v>
      </c>
      <c r="I527" s="266" t="s">
        <v>3402</v>
      </c>
      <c r="J527" s="333">
        <v>37</v>
      </c>
      <c r="K527" s="1142">
        <v>5180</v>
      </c>
      <c r="L527" s="333" t="s">
        <v>53</v>
      </c>
      <c r="M527" s="296">
        <v>100000</v>
      </c>
      <c r="N527" s="465">
        <v>5</v>
      </c>
      <c r="O527" s="333"/>
      <c r="P527" s="659">
        <v>3850</v>
      </c>
      <c r="Q527" s="518"/>
      <c r="R527" s="1876" t="s">
        <v>62</v>
      </c>
      <c r="S527" s="333" t="s">
        <v>55</v>
      </c>
      <c r="T527" s="333" t="s">
        <v>903</v>
      </c>
      <c r="U527" s="333"/>
      <c r="V527" s="333" t="s">
        <v>131</v>
      </c>
      <c r="W527" s="293" t="s">
        <v>210</v>
      </c>
      <c r="X527" s="293">
        <v>140</v>
      </c>
      <c r="Y527" s="292">
        <v>217</v>
      </c>
      <c r="Z527" s="292">
        <v>493</v>
      </c>
      <c r="AA527" s="292">
        <v>79</v>
      </c>
      <c r="AB527" s="333" t="s">
        <v>122</v>
      </c>
      <c r="AC527" s="581">
        <v>70</v>
      </c>
      <c r="AD527" s="292"/>
      <c r="AE527" s="2618">
        <v>4</v>
      </c>
      <c r="AF527" s="292">
        <v>1</v>
      </c>
      <c r="AG527" s="1877" t="s">
        <v>122</v>
      </c>
      <c r="AK527" s="981"/>
    </row>
    <row r="528" spans="2:37">
      <c r="B528" s="141"/>
      <c r="C528" s="569" t="s">
        <v>2870</v>
      </c>
      <c r="D528" s="569" t="s">
        <v>2274</v>
      </c>
      <c r="E528" s="1578" t="s">
        <v>2873</v>
      </c>
      <c r="F528" s="630">
        <v>910925869871</v>
      </c>
      <c r="G528" s="70">
        <v>8720169472006</v>
      </c>
      <c r="H528" s="3029" t="s">
        <v>234</v>
      </c>
      <c r="I528" s="266" t="s">
        <v>3402</v>
      </c>
      <c r="J528" s="333">
        <v>46.5</v>
      </c>
      <c r="K528" s="1142">
        <v>6138</v>
      </c>
      <c r="L528" s="333" t="s">
        <v>79</v>
      </c>
      <c r="M528" s="296">
        <v>100000</v>
      </c>
      <c r="N528" s="465">
        <v>5</v>
      </c>
      <c r="O528" s="333"/>
      <c r="P528" s="659">
        <v>4160</v>
      </c>
      <c r="Q528" s="518"/>
      <c r="R528" s="1876" t="s">
        <v>62</v>
      </c>
      <c r="S528" s="333" t="s">
        <v>55</v>
      </c>
      <c r="T528" s="333" t="s">
        <v>204</v>
      </c>
      <c r="U528" s="333"/>
      <c r="V528" s="333" t="s">
        <v>158</v>
      </c>
      <c r="W528" s="293" t="s">
        <v>210</v>
      </c>
      <c r="X528" s="293">
        <v>132</v>
      </c>
      <c r="Y528" s="292">
        <v>217</v>
      </c>
      <c r="Z528" s="292">
        <v>493</v>
      </c>
      <c r="AA528" s="292">
        <v>79</v>
      </c>
      <c r="AB528" s="333" t="s">
        <v>122</v>
      </c>
      <c r="AC528" s="581">
        <v>70</v>
      </c>
      <c r="AD528" s="292"/>
      <c r="AE528" s="2618">
        <v>4</v>
      </c>
      <c r="AF528" s="292">
        <v>1</v>
      </c>
      <c r="AG528" s="1877" t="s">
        <v>122</v>
      </c>
      <c r="AK528" s="981"/>
    </row>
    <row r="529" spans="2:37">
      <c r="B529" s="141"/>
      <c r="C529" s="569" t="s">
        <v>2870</v>
      </c>
      <c r="D529" s="569" t="s">
        <v>2274</v>
      </c>
      <c r="E529" s="1578" t="s">
        <v>2873</v>
      </c>
      <c r="F529" s="630">
        <v>910925869862</v>
      </c>
      <c r="G529" s="70">
        <v>8720169471917</v>
      </c>
      <c r="H529" s="3029" t="s">
        <v>235</v>
      </c>
      <c r="I529" s="266" t="s">
        <v>3402</v>
      </c>
      <c r="J529" s="334">
        <v>46.5</v>
      </c>
      <c r="K529" s="1127">
        <v>6510</v>
      </c>
      <c r="L529" s="333" t="s">
        <v>53</v>
      </c>
      <c r="M529" s="296">
        <v>100000</v>
      </c>
      <c r="N529" s="465">
        <v>5</v>
      </c>
      <c r="O529" s="333"/>
      <c r="P529" s="659">
        <v>4160</v>
      </c>
      <c r="Q529" s="518"/>
      <c r="R529" s="1876" t="s">
        <v>62</v>
      </c>
      <c r="S529" s="333" t="s">
        <v>55</v>
      </c>
      <c r="T529" s="333" t="s">
        <v>204</v>
      </c>
      <c r="U529" s="333"/>
      <c r="V529" s="333" t="s">
        <v>131</v>
      </c>
      <c r="W529" s="293" t="s">
        <v>210</v>
      </c>
      <c r="X529" s="293">
        <v>140</v>
      </c>
      <c r="Y529" s="292">
        <v>217</v>
      </c>
      <c r="Z529" s="292">
        <v>493</v>
      </c>
      <c r="AA529" s="292">
        <v>79</v>
      </c>
      <c r="AB529" s="333" t="s">
        <v>122</v>
      </c>
      <c r="AC529" s="581">
        <v>70</v>
      </c>
      <c r="AD529" s="292"/>
      <c r="AE529" s="2618">
        <v>4</v>
      </c>
      <c r="AF529" s="292">
        <v>1</v>
      </c>
      <c r="AG529" s="1877" t="s">
        <v>122</v>
      </c>
      <c r="AK529" s="981"/>
    </row>
    <row r="530" spans="2:37">
      <c r="B530" s="141"/>
      <c r="C530" s="569" t="s">
        <v>2870</v>
      </c>
      <c r="D530" s="569" t="s">
        <v>2274</v>
      </c>
      <c r="E530" s="1578" t="s">
        <v>2873</v>
      </c>
      <c r="F530" s="630">
        <v>910925869875</v>
      </c>
      <c r="G530" s="70">
        <v>8720169472044</v>
      </c>
      <c r="H530" s="3029" t="s">
        <v>236</v>
      </c>
      <c r="I530" s="266" t="s">
        <v>3402</v>
      </c>
      <c r="J530" s="334">
        <v>69</v>
      </c>
      <c r="K530" s="1127">
        <v>9246</v>
      </c>
      <c r="L530" s="333" t="s">
        <v>79</v>
      </c>
      <c r="M530" s="296">
        <v>100000</v>
      </c>
      <c r="N530" s="465">
        <v>5</v>
      </c>
      <c r="O530" s="333"/>
      <c r="P530" s="660">
        <v>4580</v>
      </c>
      <c r="Q530" s="518"/>
      <c r="R530" s="1876" t="s">
        <v>62</v>
      </c>
      <c r="S530" s="333" t="s">
        <v>55</v>
      </c>
      <c r="T530" s="333" t="s">
        <v>3173</v>
      </c>
      <c r="U530" s="333"/>
      <c r="V530" s="333" t="s">
        <v>158</v>
      </c>
      <c r="W530" s="293" t="s">
        <v>210</v>
      </c>
      <c r="X530" s="293">
        <v>134</v>
      </c>
      <c r="Y530" s="292">
        <v>217</v>
      </c>
      <c r="Z530" s="292">
        <v>493</v>
      </c>
      <c r="AA530" s="292">
        <v>79</v>
      </c>
      <c r="AB530" s="333" t="s">
        <v>122</v>
      </c>
      <c r="AC530" s="581">
        <v>70</v>
      </c>
      <c r="AD530" s="292"/>
      <c r="AE530" s="2618">
        <v>4</v>
      </c>
      <c r="AF530" s="292">
        <v>1</v>
      </c>
      <c r="AG530" s="1877" t="s">
        <v>122</v>
      </c>
      <c r="AK530" s="981"/>
    </row>
    <row r="531" spans="2:37">
      <c r="B531" s="141"/>
      <c r="C531" s="855" t="s">
        <v>2870</v>
      </c>
      <c r="D531" s="855" t="s">
        <v>2274</v>
      </c>
      <c r="E531" s="1599" t="s">
        <v>2873</v>
      </c>
      <c r="F531" s="61">
        <v>910925869864</v>
      </c>
      <c r="G531" s="49">
        <v>8720169471931</v>
      </c>
      <c r="H531" s="3030" t="s">
        <v>205</v>
      </c>
      <c r="I531" s="265" t="s">
        <v>3402</v>
      </c>
      <c r="J531" s="441">
        <v>69</v>
      </c>
      <c r="K531" s="1129">
        <v>9660</v>
      </c>
      <c r="L531" s="441" t="s">
        <v>53</v>
      </c>
      <c r="M531" s="284">
        <v>100000</v>
      </c>
      <c r="N531" s="438">
        <v>5</v>
      </c>
      <c r="O531" s="441"/>
      <c r="P531" s="657">
        <v>4580</v>
      </c>
      <c r="Q531" s="518"/>
      <c r="R531" s="1872" t="s">
        <v>62</v>
      </c>
      <c r="S531" s="441" t="s">
        <v>55</v>
      </c>
      <c r="T531" s="441" t="s">
        <v>3173</v>
      </c>
      <c r="U531" s="441"/>
      <c r="V531" s="441" t="s">
        <v>131</v>
      </c>
      <c r="W531" s="294" t="s">
        <v>210</v>
      </c>
      <c r="X531" s="294">
        <v>140</v>
      </c>
      <c r="Y531" s="283">
        <v>217</v>
      </c>
      <c r="Z531" s="283">
        <v>493</v>
      </c>
      <c r="AA531" s="283">
        <v>79</v>
      </c>
      <c r="AB531" s="441" t="s">
        <v>122</v>
      </c>
      <c r="AC531" s="466">
        <v>70</v>
      </c>
      <c r="AD531" s="283"/>
      <c r="AE531" s="2616">
        <v>4</v>
      </c>
      <c r="AF531" s="283">
        <v>1</v>
      </c>
      <c r="AG531" s="1873" t="s">
        <v>122</v>
      </c>
      <c r="AK531" s="981"/>
    </row>
    <row r="532" spans="2:37">
      <c r="B532" s="531" t="s">
        <v>909</v>
      </c>
      <c r="C532" s="853"/>
      <c r="D532" s="853"/>
      <c r="E532" s="1606"/>
      <c r="F532" s="44">
        <v>910770214101</v>
      </c>
      <c r="G532" s="70">
        <v>8719514161375</v>
      </c>
      <c r="H532" s="794" t="s">
        <v>910</v>
      </c>
      <c r="I532" s="51" t="s">
        <v>3400</v>
      </c>
      <c r="J532" s="333">
        <v>16.2</v>
      </c>
      <c r="K532" s="1142">
        <v>2175</v>
      </c>
      <c r="L532" s="333" t="s">
        <v>53</v>
      </c>
      <c r="M532" s="3271">
        <v>100000</v>
      </c>
      <c r="N532" s="292">
        <v>5</v>
      </c>
      <c r="O532" s="333"/>
      <c r="P532" s="659">
        <v>6000</v>
      </c>
      <c r="Q532" s="518"/>
      <c r="R532" s="1876" t="s">
        <v>911</v>
      </c>
      <c r="S532" s="333" t="s">
        <v>764</v>
      </c>
      <c r="T532" s="333" t="s">
        <v>3163</v>
      </c>
      <c r="U532" s="333"/>
      <c r="V532" s="333" t="s">
        <v>131</v>
      </c>
      <c r="W532" s="293" t="s">
        <v>210</v>
      </c>
      <c r="X532" s="293">
        <v>134</v>
      </c>
      <c r="Y532" s="292"/>
      <c r="Z532" s="292"/>
      <c r="AA532" s="292"/>
      <c r="AB532" s="333"/>
      <c r="AC532" s="293"/>
      <c r="AD532" s="292"/>
      <c r="AE532" s="2624">
        <v>4</v>
      </c>
      <c r="AF532" s="292">
        <v>1</v>
      </c>
      <c r="AG532" s="1877" t="s">
        <v>122</v>
      </c>
      <c r="AK532" s="981"/>
    </row>
    <row r="533" spans="2:37">
      <c r="B533" s="141"/>
      <c r="C533" s="569"/>
      <c r="D533" s="569"/>
      <c r="E533" s="1578"/>
      <c r="F533" s="44">
        <v>910770214102</v>
      </c>
      <c r="G533" s="70">
        <v>8719514161382</v>
      </c>
      <c r="H533" s="94" t="s">
        <v>912</v>
      </c>
      <c r="I533" s="65" t="s">
        <v>3400</v>
      </c>
      <c r="J533" s="334">
        <v>19.600000000000001</v>
      </c>
      <c r="K533" s="1127">
        <v>2610</v>
      </c>
      <c r="L533" s="334" t="s">
        <v>53</v>
      </c>
      <c r="M533" s="3272">
        <v>100000</v>
      </c>
      <c r="N533" s="292">
        <v>5</v>
      </c>
      <c r="O533" s="334"/>
      <c r="P533" s="659">
        <v>6200</v>
      </c>
      <c r="Q533" s="518"/>
      <c r="R533" s="1870" t="s">
        <v>891</v>
      </c>
      <c r="S533" s="334" t="s">
        <v>764</v>
      </c>
      <c r="T533" s="334" t="s">
        <v>3164</v>
      </c>
      <c r="U533" s="334"/>
      <c r="V533" s="334" t="s">
        <v>131</v>
      </c>
      <c r="W533" s="301" t="s">
        <v>210</v>
      </c>
      <c r="X533" s="301">
        <v>133</v>
      </c>
      <c r="Y533" s="281"/>
      <c r="Z533" s="281"/>
      <c r="AA533" s="281"/>
      <c r="AB533" s="334"/>
      <c r="AC533" s="293"/>
      <c r="AD533" s="281"/>
      <c r="AE533" s="2624">
        <v>4</v>
      </c>
      <c r="AF533" s="281">
        <v>1</v>
      </c>
      <c r="AG533" s="1871" t="s">
        <v>122</v>
      </c>
      <c r="AK533" s="981"/>
    </row>
    <row r="534" spans="2:37">
      <c r="B534" s="141"/>
      <c r="C534" s="569"/>
      <c r="D534" s="569"/>
      <c r="E534" s="1578"/>
      <c r="F534" s="44">
        <v>910770213944</v>
      </c>
      <c r="G534" s="70">
        <v>8719514159822</v>
      </c>
      <c r="H534" s="93" t="s">
        <v>2136</v>
      </c>
      <c r="I534" s="51" t="s">
        <v>3400</v>
      </c>
      <c r="J534" s="333">
        <v>23</v>
      </c>
      <c r="K534" s="1142">
        <v>3045</v>
      </c>
      <c r="L534" s="333" t="s">
        <v>79</v>
      </c>
      <c r="M534" s="3271">
        <v>100000</v>
      </c>
      <c r="N534" s="292">
        <v>5</v>
      </c>
      <c r="O534" s="333"/>
      <c r="P534" s="659">
        <v>6400</v>
      </c>
      <c r="Q534" s="518"/>
      <c r="R534" s="1876" t="s">
        <v>911</v>
      </c>
      <c r="S534" s="333" t="s">
        <v>764</v>
      </c>
      <c r="T534" s="333" t="s">
        <v>905</v>
      </c>
      <c r="U534" s="333"/>
      <c r="V534" s="333" t="s">
        <v>158</v>
      </c>
      <c r="W534" s="293" t="s">
        <v>210</v>
      </c>
      <c r="X534" s="293">
        <v>132</v>
      </c>
      <c r="Y534" s="292"/>
      <c r="Z534" s="292"/>
      <c r="AA534" s="292"/>
      <c r="AB534" s="333"/>
      <c r="AC534" s="293"/>
      <c r="AD534" s="292"/>
      <c r="AE534" s="2624">
        <v>4</v>
      </c>
      <c r="AF534" s="292">
        <v>1</v>
      </c>
      <c r="AG534" s="1877" t="s">
        <v>122</v>
      </c>
      <c r="AK534" s="981"/>
    </row>
    <row r="535" spans="2:37">
      <c r="B535" s="141"/>
      <c r="C535" s="569"/>
      <c r="D535" s="569"/>
      <c r="E535" s="1578"/>
      <c r="F535" s="44">
        <v>910770214103</v>
      </c>
      <c r="G535" s="70">
        <v>8719514161399</v>
      </c>
      <c r="H535" s="795" t="s">
        <v>913</v>
      </c>
      <c r="I535" s="65" t="s">
        <v>3400</v>
      </c>
      <c r="J535" s="334">
        <v>21.5</v>
      </c>
      <c r="K535" s="1127">
        <v>3045</v>
      </c>
      <c r="L535" s="334" t="s">
        <v>53</v>
      </c>
      <c r="M535" s="3272">
        <v>100000</v>
      </c>
      <c r="N535" s="292">
        <v>5</v>
      </c>
      <c r="O535" s="334"/>
      <c r="P535" s="659">
        <v>6400</v>
      </c>
      <c r="Q535" s="518"/>
      <c r="R535" s="1870" t="s">
        <v>911</v>
      </c>
      <c r="S535" s="334" t="s">
        <v>764</v>
      </c>
      <c r="T535" s="334" t="s">
        <v>905</v>
      </c>
      <c r="U535" s="334"/>
      <c r="V535" s="334" t="s">
        <v>131</v>
      </c>
      <c r="W535" s="301" t="s">
        <v>210</v>
      </c>
      <c r="X535" s="301">
        <v>141</v>
      </c>
      <c r="Y535" s="281"/>
      <c r="Z535" s="281"/>
      <c r="AA535" s="281"/>
      <c r="AB535" s="334"/>
      <c r="AC535" s="293"/>
      <c r="AD535" s="281"/>
      <c r="AE535" s="2624">
        <v>4</v>
      </c>
      <c r="AF535" s="281">
        <v>1</v>
      </c>
      <c r="AG535" s="1871" t="s">
        <v>122</v>
      </c>
      <c r="AK535" s="981"/>
    </row>
    <row r="536" spans="2:37">
      <c r="B536" s="141"/>
      <c r="C536" s="569"/>
      <c r="D536" s="569"/>
      <c r="E536" s="1578"/>
      <c r="F536" s="44">
        <v>910770209256</v>
      </c>
      <c r="G536" s="70">
        <v>8718699816919</v>
      </c>
      <c r="H536" s="93" t="s">
        <v>914</v>
      </c>
      <c r="I536" s="65" t="s">
        <v>3400</v>
      </c>
      <c r="J536" s="333">
        <v>28</v>
      </c>
      <c r="K536" s="1142">
        <v>3915</v>
      </c>
      <c r="L536" s="333" t="s">
        <v>53</v>
      </c>
      <c r="M536" s="3271">
        <v>100000</v>
      </c>
      <c r="N536" s="292">
        <v>5</v>
      </c>
      <c r="O536" s="333"/>
      <c r="P536" s="659">
        <v>6800</v>
      </c>
      <c r="Q536" s="518"/>
      <c r="R536" s="1876" t="s">
        <v>911</v>
      </c>
      <c r="S536" s="333" t="s">
        <v>764</v>
      </c>
      <c r="T536" s="333" t="s">
        <v>3174</v>
      </c>
      <c r="U536" s="333"/>
      <c r="V536" s="333" t="s">
        <v>131</v>
      </c>
      <c r="W536" s="293" t="s">
        <v>210</v>
      </c>
      <c r="X536" s="293">
        <v>139</v>
      </c>
      <c r="Y536" s="292"/>
      <c r="Z536" s="292"/>
      <c r="AA536" s="292"/>
      <c r="AB536" s="333"/>
      <c r="AC536" s="293"/>
      <c r="AD536" s="292"/>
      <c r="AE536" s="2624">
        <v>4</v>
      </c>
      <c r="AF536" s="292">
        <v>1</v>
      </c>
      <c r="AG536" s="1877" t="s">
        <v>122</v>
      </c>
      <c r="AK536" s="981"/>
    </row>
    <row r="537" spans="2:37">
      <c r="B537" s="141"/>
      <c r="C537" s="569"/>
      <c r="D537" s="569"/>
      <c r="E537" s="1578"/>
      <c r="F537" s="44">
        <v>910770213945</v>
      </c>
      <c r="G537" s="70">
        <v>8719514159839</v>
      </c>
      <c r="H537" s="63" t="s">
        <v>2137</v>
      </c>
      <c r="I537" s="65" t="s">
        <v>3400</v>
      </c>
      <c r="J537" s="334">
        <v>36</v>
      </c>
      <c r="K537" s="1127">
        <v>4698</v>
      </c>
      <c r="L537" s="334" t="s">
        <v>79</v>
      </c>
      <c r="M537" s="282">
        <v>100000</v>
      </c>
      <c r="N537" s="292">
        <v>5</v>
      </c>
      <c r="O537" s="334"/>
      <c r="P537" s="659">
        <v>6800</v>
      </c>
      <c r="Q537" s="518"/>
      <c r="R537" s="1870" t="s">
        <v>891</v>
      </c>
      <c r="S537" s="334" t="s">
        <v>764</v>
      </c>
      <c r="T537" s="334" t="s">
        <v>903</v>
      </c>
      <c r="U537" s="334"/>
      <c r="V537" s="334" t="s">
        <v>158</v>
      </c>
      <c r="W537" s="301" t="s">
        <v>210</v>
      </c>
      <c r="X537" s="301">
        <v>130</v>
      </c>
      <c r="Y537" s="281"/>
      <c r="Z537" s="281"/>
      <c r="AA537" s="281"/>
      <c r="AB537" s="334"/>
      <c r="AC537" s="293"/>
      <c r="AD537" s="281"/>
      <c r="AE537" s="2624">
        <v>4</v>
      </c>
      <c r="AF537" s="281">
        <v>1</v>
      </c>
      <c r="AG537" s="1871" t="s">
        <v>122</v>
      </c>
      <c r="AK537" s="981"/>
    </row>
    <row r="538" spans="2:37">
      <c r="B538" s="141"/>
      <c r="C538" s="569"/>
      <c r="D538" s="569"/>
      <c r="E538" s="1578"/>
      <c r="F538" s="44">
        <v>910770205641</v>
      </c>
      <c r="G538" s="70">
        <v>8718699431310</v>
      </c>
      <c r="H538" s="93" t="s">
        <v>915</v>
      </c>
      <c r="I538" s="51" t="s">
        <v>3400</v>
      </c>
      <c r="J538" s="333">
        <v>33.5</v>
      </c>
      <c r="K538" s="1142">
        <v>4698</v>
      </c>
      <c r="L538" s="333" t="s">
        <v>53</v>
      </c>
      <c r="M538" s="3271">
        <v>100000</v>
      </c>
      <c r="N538" s="292">
        <v>5</v>
      </c>
      <c r="O538" s="333"/>
      <c r="P538" s="659">
        <v>6800</v>
      </c>
      <c r="Q538" s="518"/>
      <c r="R538" s="1876" t="s">
        <v>891</v>
      </c>
      <c r="S538" s="333" t="s">
        <v>764</v>
      </c>
      <c r="T538" s="333" t="s">
        <v>903</v>
      </c>
      <c r="U538" s="333"/>
      <c r="V538" s="333" t="s">
        <v>131</v>
      </c>
      <c r="W538" s="293" t="s">
        <v>210</v>
      </c>
      <c r="X538" s="293">
        <v>140</v>
      </c>
      <c r="Y538" s="292"/>
      <c r="Z538" s="292"/>
      <c r="AA538" s="292"/>
      <c r="AB538" s="333"/>
      <c r="AC538" s="293"/>
      <c r="AD538" s="292"/>
      <c r="AE538" s="2624">
        <v>4</v>
      </c>
      <c r="AF538" s="292">
        <v>1</v>
      </c>
      <c r="AG538" s="1877" t="s">
        <v>122</v>
      </c>
      <c r="AK538" s="981"/>
    </row>
    <row r="539" spans="2:37">
      <c r="B539" s="141"/>
      <c r="C539" s="569"/>
      <c r="D539" s="569"/>
      <c r="E539" s="1578"/>
      <c r="F539" s="44">
        <v>910770206664</v>
      </c>
      <c r="G539" s="70">
        <v>8718699447199</v>
      </c>
      <c r="H539" s="93" t="s">
        <v>916</v>
      </c>
      <c r="I539" s="51" t="s">
        <v>3400</v>
      </c>
      <c r="J539" s="333">
        <v>40.5</v>
      </c>
      <c r="K539" s="1142">
        <v>6090</v>
      </c>
      <c r="L539" s="333" t="s">
        <v>53</v>
      </c>
      <c r="M539" s="3271">
        <v>100000</v>
      </c>
      <c r="N539" s="292">
        <v>5</v>
      </c>
      <c r="O539" s="333"/>
      <c r="P539" s="659">
        <v>7200</v>
      </c>
      <c r="Q539" s="518"/>
      <c r="R539" s="1876" t="s">
        <v>911</v>
      </c>
      <c r="S539" s="333" t="s">
        <v>764</v>
      </c>
      <c r="T539" s="333" t="s">
        <v>3175</v>
      </c>
      <c r="U539" s="333"/>
      <c r="V539" s="333" t="s">
        <v>131</v>
      </c>
      <c r="W539" s="293" t="s">
        <v>210</v>
      </c>
      <c r="X539" s="293">
        <v>150</v>
      </c>
      <c r="Y539" s="292"/>
      <c r="Z539" s="292"/>
      <c r="AA539" s="292"/>
      <c r="AB539" s="333"/>
      <c r="AC539" s="293"/>
      <c r="AD539" s="292"/>
      <c r="AE539" s="2624">
        <v>4</v>
      </c>
      <c r="AF539" s="292">
        <v>1</v>
      </c>
      <c r="AG539" s="1877" t="s">
        <v>122</v>
      </c>
      <c r="AK539" s="981"/>
    </row>
    <row r="540" spans="2:37">
      <c r="B540" s="141"/>
      <c r="C540" s="569"/>
      <c r="D540" s="569"/>
      <c r="E540" s="1578"/>
      <c r="F540" s="44">
        <v>910770213946</v>
      </c>
      <c r="G540" s="70">
        <v>8719514159846</v>
      </c>
      <c r="H540" s="63" t="s">
        <v>2138</v>
      </c>
      <c r="I540" s="65" t="s">
        <v>3400</v>
      </c>
      <c r="J540" s="334">
        <v>53</v>
      </c>
      <c r="K540" s="1127">
        <v>7308</v>
      </c>
      <c r="L540" s="334" t="s">
        <v>79</v>
      </c>
      <c r="M540" s="282">
        <v>100000</v>
      </c>
      <c r="N540" s="292">
        <v>5</v>
      </c>
      <c r="O540" s="334"/>
      <c r="P540" s="659">
        <v>7200</v>
      </c>
      <c r="Q540" s="518"/>
      <c r="R540" s="1870" t="s">
        <v>911</v>
      </c>
      <c r="S540" s="334" t="s">
        <v>764</v>
      </c>
      <c r="T540" s="334" t="s">
        <v>204</v>
      </c>
      <c r="U540" s="334"/>
      <c r="V540" s="334" t="s">
        <v>158</v>
      </c>
      <c r="W540" s="301" t="s">
        <v>210</v>
      </c>
      <c r="X540" s="301">
        <v>137</v>
      </c>
      <c r="Y540" s="281"/>
      <c r="Z540" s="281"/>
      <c r="AA540" s="281"/>
      <c r="AB540" s="334"/>
      <c r="AC540" s="293"/>
      <c r="AD540" s="281"/>
      <c r="AE540" s="2624">
        <v>4</v>
      </c>
      <c r="AF540" s="281">
        <v>1</v>
      </c>
      <c r="AG540" s="1871" t="s">
        <v>122</v>
      </c>
      <c r="AK540" s="981"/>
    </row>
    <row r="541" spans="2:37">
      <c r="B541" s="141"/>
      <c r="C541" s="569"/>
      <c r="D541" s="569"/>
      <c r="E541" s="1578"/>
      <c r="F541" s="44">
        <v>910770214105</v>
      </c>
      <c r="G541" s="70">
        <v>8719514161412</v>
      </c>
      <c r="H541" s="63" t="s">
        <v>917</v>
      </c>
      <c r="I541" s="65" t="s">
        <v>3400</v>
      </c>
      <c r="J541" s="334">
        <v>49.5</v>
      </c>
      <c r="K541" s="1127">
        <v>7308</v>
      </c>
      <c r="L541" s="334" t="s">
        <v>53</v>
      </c>
      <c r="M541" s="282">
        <v>100000</v>
      </c>
      <c r="N541" s="292">
        <v>5</v>
      </c>
      <c r="O541" s="334"/>
      <c r="P541" s="659">
        <v>7200</v>
      </c>
      <c r="Q541" s="518"/>
      <c r="R541" s="1870" t="s">
        <v>911</v>
      </c>
      <c r="S541" s="334" t="s">
        <v>764</v>
      </c>
      <c r="T541" s="334" t="s">
        <v>204</v>
      </c>
      <c r="U541" s="334"/>
      <c r="V541" s="334" t="s">
        <v>131</v>
      </c>
      <c r="W541" s="301" t="s">
        <v>210</v>
      </c>
      <c r="X541" s="301">
        <v>147</v>
      </c>
      <c r="Y541" s="281"/>
      <c r="Z541" s="281"/>
      <c r="AA541" s="281"/>
      <c r="AB541" s="334"/>
      <c r="AC541" s="293"/>
      <c r="AD541" s="281"/>
      <c r="AE541" s="2624">
        <v>4</v>
      </c>
      <c r="AF541" s="281">
        <v>1</v>
      </c>
      <c r="AG541" s="1871" t="s">
        <v>122</v>
      </c>
      <c r="AK541" s="981"/>
    </row>
    <row r="542" spans="2:37">
      <c r="B542" s="141"/>
      <c r="C542" s="569"/>
      <c r="D542" s="569"/>
      <c r="E542" s="1578"/>
      <c r="F542" s="44">
        <v>910770205642</v>
      </c>
      <c r="G542" s="70">
        <v>8718699431327</v>
      </c>
      <c r="H542" s="63" t="s">
        <v>918</v>
      </c>
      <c r="I542" s="65" t="s">
        <v>3400</v>
      </c>
      <c r="J542" s="334">
        <v>59</v>
      </c>
      <c r="K542" s="1127">
        <v>8600</v>
      </c>
      <c r="L542" s="334" t="s">
        <v>53</v>
      </c>
      <c r="M542" s="282">
        <v>100000</v>
      </c>
      <c r="N542" s="292">
        <v>5</v>
      </c>
      <c r="O542" s="334"/>
      <c r="P542" s="659">
        <v>7200</v>
      </c>
      <c r="Q542" s="518"/>
      <c r="R542" s="1870" t="s">
        <v>891</v>
      </c>
      <c r="S542" s="334" t="s">
        <v>764</v>
      </c>
      <c r="T542" s="334" t="s">
        <v>3176</v>
      </c>
      <c r="U542" s="334"/>
      <c r="V542" s="334" t="s">
        <v>131</v>
      </c>
      <c r="W542" s="301" t="s">
        <v>210</v>
      </c>
      <c r="X542" s="301">
        <v>145</v>
      </c>
      <c r="Y542" s="281"/>
      <c r="Z542" s="281"/>
      <c r="AA542" s="281"/>
      <c r="AB542" s="334"/>
      <c r="AC542" s="293"/>
      <c r="AD542" s="281"/>
      <c r="AE542" s="2624">
        <v>4</v>
      </c>
      <c r="AF542" s="281">
        <v>1</v>
      </c>
      <c r="AG542" s="1871" t="s">
        <v>122</v>
      </c>
      <c r="AK542" s="981"/>
    </row>
    <row r="543" spans="2:37">
      <c r="B543" s="141"/>
      <c r="C543" s="569"/>
      <c r="D543" s="569"/>
      <c r="E543" s="1578"/>
      <c r="F543" s="44">
        <v>910770214106</v>
      </c>
      <c r="G543" s="70">
        <v>8719514161429</v>
      </c>
      <c r="H543" s="93" t="s">
        <v>919</v>
      </c>
      <c r="I543" s="51" t="s">
        <v>3400</v>
      </c>
      <c r="J543" s="333">
        <v>65</v>
      </c>
      <c r="K543" s="1142">
        <v>9460</v>
      </c>
      <c r="L543" s="333" t="s">
        <v>53</v>
      </c>
      <c r="M543" s="3271">
        <v>100000</v>
      </c>
      <c r="N543" s="292">
        <v>5</v>
      </c>
      <c r="O543" s="333"/>
      <c r="P543" s="659">
        <v>7400</v>
      </c>
      <c r="Q543" s="518"/>
      <c r="R543" s="1876" t="s">
        <v>891</v>
      </c>
      <c r="S543" s="333" t="s">
        <v>764</v>
      </c>
      <c r="T543" s="333" t="s">
        <v>3173</v>
      </c>
      <c r="U543" s="333"/>
      <c r="V543" s="333" t="s">
        <v>131</v>
      </c>
      <c r="W543" s="293" t="s">
        <v>210</v>
      </c>
      <c r="X543" s="293">
        <v>145</v>
      </c>
      <c r="Y543" s="292"/>
      <c r="Z543" s="292"/>
      <c r="AA543" s="292"/>
      <c r="AB543" s="333"/>
      <c r="AC543" s="293"/>
      <c r="AD543" s="292"/>
      <c r="AE543" s="2624">
        <v>4</v>
      </c>
      <c r="AF543" s="292">
        <v>1</v>
      </c>
      <c r="AG543" s="1877" t="s">
        <v>122</v>
      </c>
      <c r="AK543" s="981"/>
    </row>
    <row r="544" spans="2:37">
      <c r="B544" s="141"/>
      <c r="C544" s="569"/>
      <c r="D544" s="569"/>
      <c r="E544" s="1578"/>
      <c r="F544" s="46">
        <v>910770213947</v>
      </c>
      <c r="G544" s="75">
        <v>8719514159853</v>
      </c>
      <c r="H544" s="75" t="s">
        <v>2139</v>
      </c>
      <c r="I544" s="59" t="s">
        <v>3400</v>
      </c>
      <c r="J544" s="340">
        <v>77</v>
      </c>
      <c r="K544" s="1141">
        <v>10080</v>
      </c>
      <c r="L544" s="340" t="s">
        <v>79</v>
      </c>
      <c r="M544" s="322">
        <v>100000</v>
      </c>
      <c r="N544" s="281">
        <v>5</v>
      </c>
      <c r="O544" s="340"/>
      <c r="P544" s="656">
        <v>7600</v>
      </c>
      <c r="Q544" s="518"/>
      <c r="R544" s="1983" t="s">
        <v>920</v>
      </c>
      <c r="S544" s="340" t="s">
        <v>764</v>
      </c>
      <c r="T544" s="340" t="s">
        <v>3165</v>
      </c>
      <c r="U544" s="340"/>
      <c r="V544" s="340" t="s">
        <v>158</v>
      </c>
      <c r="W544" s="315" t="s">
        <v>210</v>
      </c>
      <c r="X544" s="315">
        <v>130</v>
      </c>
      <c r="Y544" s="341"/>
      <c r="Z544" s="341"/>
      <c r="AA544" s="341"/>
      <c r="AB544" s="340"/>
      <c r="AC544" s="301"/>
      <c r="AD544" s="341"/>
      <c r="AE544" s="2627">
        <v>4</v>
      </c>
      <c r="AF544" s="341">
        <v>1</v>
      </c>
      <c r="AG544" s="1984" t="s">
        <v>122</v>
      </c>
      <c r="AK544" s="981"/>
    </row>
    <row r="545" spans="2:37">
      <c r="B545" s="141"/>
      <c r="C545" s="855"/>
      <c r="D545" s="855"/>
      <c r="E545" s="1599"/>
      <c r="F545" s="61">
        <v>910770213943</v>
      </c>
      <c r="G545" s="49">
        <v>8719514159815</v>
      </c>
      <c r="H545" s="49" t="s">
        <v>921</v>
      </c>
      <c r="I545" s="259" t="s">
        <v>3400</v>
      </c>
      <c r="J545" s="441">
        <v>72</v>
      </c>
      <c r="K545" s="1129">
        <v>10200</v>
      </c>
      <c r="L545" s="441" t="s">
        <v>53</v>
      </c>
      <c r="M545" s="284">
        <v>100000</v>
      </c>
      <c r="N545" s="297">
        <v>5</v>
      </c>
      <c r="O545" s="441"/>
      <c r="P545" s="657">
        <v>7600</v>
      </c>
      <c r="Q545" s="518"/>
      <c r="R545" s="1872" t="s">
        <v>891</v>
      </c>
      <c r="S545" s="441" t="s">
        <v>764</v>
      </c>
      <c r="T545" s="441" t="s">
        <v>3165</v>
      </c>
      <c r="U545" s="441"/>
      <c r="V545" s="441" t="s">
        <v>131</v>
      </c>
      <c r="W545" s="294" t="s">
        <v>210</v>
      </c>
      <c r="X545" s="294">
        <v>141</v>
      </c>
      <c r="Y545" s="283"/>
      <c r="Z545" s="283"/>
      <c r="AA545" s="283"/>
      <c r="AB545" s="441"/>
      <c r="AC545" s="1593"/>
      <c r="AD545" s="283"/>
      <c r="AE545" s="2642">
        <v>4</v>
      </c>
      <c r="AF545" s="283">
        <v>1</v>
      </c>
      <c r="AG545" s="1873" t="s">
        <v>122</v>
      </c>
      <c r="AK545" s="981"/>
    </row>
    <row r="546" spans="2:37">
      <c r="B546" s="648" t="s">
        <v>922</v>
      </c>
      <c r="C546" s="853"/>
      <c r="D546" s="853"/>
      <c r="E546" s="1606"/>
      <c r="F546" s="2862">
        <v>910770234489</v>
      </c>
      <c r="G546" s="1534">
        <v>8720169427433</v>
      </c>
      <c r="H546" s="147" t="s">
        <v>923</v>
      </c>
      <c r="I546" s="1535" t="s">
        <v>3400</v>
      </c>
      <c r="J546" s="1536">
        <v>27.5</v>
      </c>
      <c r="K546" s="1537">
        <v>3735</v>
      </c>
      <c r="L546" s="1538" t="s">
        <v>53</v>
      </c>
      <c r="M546" s="1683">
        <v>100000</v>
      </c>
      <c r="N546" s="1451">
        <v>5</v>
      </c>
      <c r="O546" s="1538"/>
      <c r="P546" s="1001">
        <v>6300</v>
      </c>
      <c r="Q546" s="518"/>
      <c r="R546" s="1985" t="s">
        <v>911</v>
      </c>
      <c r="S546" s="1538" t="s">
        <v>764</v>
      </c>
      <c r="T546" s="1538" t="s">
        <v>905</v>
      </c>
      <c r="U546" s="1538"/>
      <c r="V546" s="1538" t="s">
        <v>131</v>
      </c>
      <c r="W546" s="2462" t="s">
        <v>210</v>
      </c>
      <c r="X546" s="2462">
        <v>135</v>
      </c>
      <c r="Y546" s="2334"/>
      <c r="Z546" s="2334"/>
      <c r="AA546" s="2334"/>
      <c r="AB546" s="1538"/>
      <c r="AC546" s="2477"/>
      <c r="AD546" s="2334"/>
      <c r="AE546" s="2645">
        <v>4</v>
      </c>
      <c r="AF546" s="2334">
        <v>1</v>
      </c>
      <c r="AG546" s="1986" t="s">
        <v>122</v>
      </c>
      <c r="AK546" s="981"/>
    </row>
    <row r="547" spans="2:37">
      <c r="B547" s="216"/>
      <c r="C547" s="569"/>
      <c r="D547" s="569"/>
      <c r="E547" s="1578"/>
      <c r="F547" s="154">
        <v>910770234490</v>
      </c>
      <c r="G547" s="93">
        <v>8720169427440</v>
      </c>
      <c r="H547" s="70" t="s">
        <v>924</v>
      </c>
      <c r="I547" s="267" t="s">
        <v>3400</v>
      </c>
      <c r="J547" s="394">
        <v>38</v>
      </c>
      <c r="K547" s="1169">
        <v>4800</v>
      </c>
      <c r="L547" s="461" t="s">
        <v>53</v>
      </c>
      <c r="M547" s="331">
        <v>100000</v>
      </c>
      <c r="N547" s="292">
        <v>5</v>
      </c>
      <c r="O547" s="461"/>
      <c r="P547" s="659">
        <v>7150</v>
      </c>
      <c r="Q547" s="518"/>
      <c r="R547" s="1987" t="s">
        <v>891</v>
      </c>
      <c r="S547" s="461" t="s">
        <v>764</v>
      </c>
      <c r="T547" s="461" t="s">
        <v>903</v>
      </c>
      <c r="U547" s="461"/>
      <c r="V547" s="461" t="s">
        <v>131</v>
      </c>
      <c r="W547" s="312" t="s">
        <v>210</v>
      </c>
      <c r="X547" s="312">
        <v>126</v>
      </c>
      <c r="Y547" s="332"/>
      <c r="Z547" s="332"/>
      <c r="AA547" s="332"/>
      <c r="AB547" s="461"/>
      <c r="AC547" s="293"/>
      <c r="AD547" s="332"/>
      <c r="AE547" s="2624">
        <v>4</v>
      </c>
      <c r="AF547" s="332">
        <v>1</v>
      </c>
      <c r="AG547" s="760" t="s">
        <v>122</v>
      </c>
      <c r="AK547" s="981"/>
    </row>
    <row r="548" spans="2:37">
      <c r="B548" s="216"/>
      <c r="C548" s="569"/>
      <c r="D548" s="569"/>
      <c r="E548" s="1578"/>
      <c r="F548" s="154">
        <v>910770234491</v>
      </c>
      <c r="G548" s="93">
        <v>8720169427457</v>
      </c>
      <c r="H548" s="70" t="s">
        <v>925</v>
      </c>
      <c r="I548" s="267" t="s">
        <v>3400</v>
      </c>
      <c r="J548" s="394">
        <v>55</v>
      </c>
      <c r="K548" s="1169">
        <v>7310</v>
      </c>
      <c r="L548" s="461" t="s">
        <v>53</v>
      </c>
      <c r="M548" s="331">
        <v>100000</v>
      </c>
      <c r="N548" s="292">
        <v>5</v>
      </c>
      <c r="O548" s="461"/>
      <c r="P548" s="659">
        <v>7300</v>
      </c>
      <c r="Q548" s="518"/>
      <c r="R548" s="1987" t="s">
        <v>920</v>
      </c>
      <c r="S548" s="461" t="s">
        <v>764</v>
      </c>
      <c r="T548" s="461" t="s">
        <v>204</v>
      </c>
      <c r="U548" s="461"/>
      <c r="V548" s="461" t="s">
        <v>131</v>
      </c>
      <c r="W548" s="312" t="s">
        <v>210</v>
      </c>
      <c r="X548" s="312">
        <v>132</v>
      </c>
      <c r="Y548" s="332"/>
      <c r="Z548" s="332"/>
      <c r="AA548" s="332"/>
      <c r="AB548" s="461"/>
      <c r="AC548" s="293"/>
      <c r="AD548" s="332"/>
      <c r="AE548" s="2624">
        <v>14.5</v>
      </c>
      <c r="AF548" s="332">
        <v>1</v>
      </c>
      <c r="AG548" s="760" t="s">
        <v>122</v>
      </c>
      <c r="AK548" s="981"/>
    </row>
    <row r="549" spans="2:37">
      <c r="B549" s="216"/>
      <c r="C549" s="569"/>
      <c r="D549" s="569"/>
      <c r="E549" s="1578"/>
      <c r="F549" s="154">
        <v>910770234492</v>
      </c>
      <c r="G549" s="93">
        <v>8720169427464</v>
      </c>
      <c r="H549" s="70" t="s">
        <v>926</v>
      </c>
      <c r="I549" s="267" t="s">
        <v>3400</v>
      </c>
      <c r="J549" s="394">
        <v>73</v>
      </c>
      <c r="K549" s="1169">
        <v>10320</v>
      </c>
      <c r="L549" s="461" t="s">
        <v>53</v>
      </c>
      <c r="M549" s="331">
        <v>100000</v>
      </c>
      <c r="N549" s="292">
        <v>5</v>
      </c>
      <c r="O549" s="461"/>
      <c r="P549" s="656">
        <v>8150</v>
      </c>
      <c r="Q549" s="518"/>
      <c r="R549" s="1987" t="s">
        <v>891</v>
      </c>
      <c r="S549" s="461" t="s">
        <v>803</v>
      </c>
      <c r="T549" s="461" t="s">
        <v>3165</v>
      </c>
      <c r="U549" s="461"/>
      <c r="V549" s="461" t="s">
        <v>131</v>
      </c>
      <c r="W549" s="312" t="s">
        <v>210</v>
      </c>
      <c r="X549" s="312">
        <v>141</v>
      </c>
      <c r="Y549" s="332"/>
      <c r="Z549" s="332"/>
      <c r="AA549" s="332"/>
      <c r="AB549" s="461"/>
      <c r="AC549" s="293"/>
      <c r="AD549" s="332"/>
      <c r="AE549" s="2624">
        <v>14.5</v>
      </c>
      <c r="AF549" s="332">
        <v>1</v>
      </c>
      <c r="AG549" s="760" t="s">
        <v>122</v>
      </c>
      <c r="AK549" s="981"/>
    </row>
    <row r="550" spans="2:37">
      <c r="B550" s="216"/>
      <c r="C550" s="855"/>
      <c r="D550" s="855"/>
      <c r="E550" s="1599"/>
      <c r="F550" s="194">
        <v>910770234493</v>
      </c>
      <c r="G550" s="200">
        <v>8720169427471</v>
      </c>
      <c r="H550" s="49" t="s">
        <v>927</v>
      </c>
      <c r="I550" s="258" t="s">
        <v>3400</v>
      </c>
      <c r="J550" s="453">
        <v>108</v>
      </c>
      <c r="K550" s="1139">
        <v>14280</v>
      </c>
      <c r="L550" s="768" t="s">
        <v>53</v>
      </c>
      <c r="M550" s="454">
        <v>100000</v>
      </c>
      <c r="N550" s="297">
        <v>5</v>
      </c>
      <c r="O550" s="768"/>
      <c r="P550" s="657">
        <v>8500</v>
      </c>
      <c r="Q550" s="518"/>
      <c r="R550" s="1988" t="s">
        <v>928</v>
      </c>
      <c r="S550" s="768" t="s">
        <v>764</v>
      </c>
      <c r="T550" s="768" t="s">
        <v>3166</v>
      </c>
      <c r="U550" s="768"/>
      <c r="V550" s="768" t="s">
        <v>131</v>
      </c>
      <c r="W550" s="2455" t="s">
        <v>210</v>
      </c>
      <c r="X550" s="2455">
        <v>132</v>
      </c>
      <c r="Y550" s="769"/>
      <c r="Z550" s="769"/>
      <c r="AA550" s="769"/>
      <c r="AB550" s="768"/>
      <c r="AC550" s="1593"/>
      <c r="AD550" s="769"/>
      <c r="AE550" s="2642">
        <v>14.5</v>
      </c>
      <c r="AF550" s="769">
        <v>1</v>
      </c>
      <c r="AG550" s="1652" t="s">
        <v>122</v>
      </c>
      <c r="AK550" s="981"/>
    </row>
    <row r="551" spans="2:37">
      <c r="B551" s="573" t="s">
        <v>929</v>
      </c>
      <c r="C551" s="853"/>
      <c r="D551" s="853"/>
      <c r="E551" s="1606"/>
      <c r="F551" s="154">
        <v>910770212534</v>
      </c>
      <c r="G551" s="70">
        <v>8719514118287</v>
      </c>
      <c r="H551" s="39" t="s">
        <v>930</v>
      </c>
      <c r="I551" s="29" t="s">
        <v>3401</v>
      </c>
      <c r="J551" s="333">
        <v>40.5</v>
      </c>
      <c r="K551" s="1169">
        <v>6052</v>
      </c>
      <c r="L551" s="333" t="s">
        <v>931</v>
      </c>
      <c r="M551" s="3271">
        <v>100000</v>
      </c>
      <c r="N551" s="292">
        <v>5</v>
      </c>
      <c r="O551" s="333"/>
      <c r="P551" s="659">
        <v>10920</v>
      </c>
      <c r="Q551" s="518"/>
      <c r="R551" s="1876" t="s">
        <v>62</v>
      </c>
      <c r="S551" s="333" t="s">
        <v>764</v>
      </c>
      <c r="T551" s="333" t="s">
        <v>905</v>
      </c>
      <c r="U551" s="333"/>
      <c r="V551" s="333" t="s">
        <v>1875</v>
      </c>
      <c r="W551" s="293" t="s">
        <v>210</v>
      </c>
      <c r="X551" s="293">
        <v>149</v>
      </c>
      <c r="Y551" s="292"/>
      <c r="Z551" s="292"/>
      <c r="AA551" s="292"/>
      <c r="AB551" s="333"/>
      <c r="AC551" s="293"/>
      <c r="AD551" s="292"/>
      <c r="AE551" s="2624">
        <v>14.5</v>
      </c>
      <c r="AF551" s="292">
        <v>1</v>
      </c>
      <c r="AG551" s="1877" t="s">
        <v>122</v>
      </c>
      <c r="AK551" s="981"/>
    </row>
    <row r="552" spans="2:37">
      <c r="B552" s="216"/>
      <c r="C552" s="569"/>
      <c r="D552" s="569"/>
      <c r="E552" s="1578"/>
      <c r="F552" s="154">
        <v>910770212535</v>
      </c>
      <c r="G552" s="70">
        <v>8719514118294</v>
      </c>
      <c r="H552" s="70" t="s">
        <v>932</v>
      </c>
      <c r="I552" s="59" t="s">
        <v>3401</v>
      </c>
      <c r="J552" s="333">
        <v>49</v>
      </c>
      <c r="K552" s="1169">
        <v>7120</v>
      </c>
      <c r="L552" s="333" t="s">
        <v>931</v>
      </c>
      <c r="M552" s="3271">
        <v>100000</v>
      </c>
      <c r="N552" s="292">
        <v>5</v>
      </c>
      <c r="O552" s="333"/>
      <c r="P552" s="659">
        <v>11130</v>
      </c>
      <c r="Q552" s="518"/>
      <c r="R552" s="1876" t="s">
        <v>62</v>
      </c>
      <c r="S552" s="333" t="s">
        <v>764</v>
      </c>
      <c r="T552" s="333" t="s">
        <v>903</v>
      </c>
      <c r="U552" s="333"/>
      <c r="V552" s="333" t="s">
        <v>1875</v>
      </c>
      <c r="W552" s="293" t="s">
        <v>210</v>
      </c>
      <c r="X552" s="293">
        <v>145</v>
      </c>
      <c r="Y552" s="292"/>
      <c r="Z552" s="292"/>
      <c r="AA552" s="292"/>
      <c r="AB552" s="333"/>
      <c r="AC552" s="293"/>
      <c r="AD552" s="292"/>
      <c r="AE552" s="2624">
        <v>14.5</v>
      </c>
      <c r="AF552" s="292">
        <v>1</v>
      </c>
      <c r="AG552" s="1877" t="s">
        <v>122</v>
      </c>
      <c r="AK552" s="981"/>
    </row>
    <row r="553" spans="2:37">
      <c r="B553" s="216"/>
      <c r="C553" s="569"/>
      <c r="D553" s="569"/>
      <c r="E553" s="1578"/>
      <c r="F553" s="154">
        <v>910770212536</v>
      </c>
      <c r="G553" s="70">
        <v>8719514118300</v>
      </c>
      <c r="H553" s="70" t="s">
        <v>933</v>
      </c>
      <c r="I553" s="65" t="s">
        <v>3401</v>
      </c>
      <c r="J553" s="333">
        <v>56</v>
      </c>
      <c r="K553" s="1169">
        <v>8010</v>
      </c>
      <c r="L553" s="333" t="s">
        <v>931</v>
      </c>
      <c r="M553" s="3271">
        <v>100000</v>
      </c>
      <c r="N553" s="292">
        <v>5</v>
      </c>
      <c r="O553" s="333"/>
      <c r="P553" s="659">
        <v>11230</v>
      </c>
      <c r="Q553" s="518"/>
      <c r="R553" s="1876" t="s">
        <v>62</v>
      </c>
      <c r="S553" s="333" t="s">
        <v>764</v>
      </c>
      <c r="T553" s="333" t="s">
        <v>204</v>
      </c>
      <c r="U553" s="333"/>
      <c r="V553" s="333" t="s">
        <v>1875</v>
      </c>
      <c r="W553" s="293" t="s">
        <v>210</v>
      </c>
      <c r="X553" s="293">
        <v>143</v>
      </c>
      <c r="Y553" s="292"/>
      <c r="Z553" s="292"/>
      <c r="AA553" s="292"/>
      <c r="AB553" s="333"/>
      <c r="AC553" s="293"/>
      <c r="AD553" s="292"/>
      <c r="AE553" s="2624">
        <v>14.5</v>
      </c>
      <c r="AF553" s="292">
        <v>1</v>
      </c>
      <c r="AG553" s="1877" t="s">
        <v>122</v>
      </c>
      <c r="AK553" s="981"/>
    </row>
    <row r="554" spans="2:37">
      <c r="B554" s="216"/>
      <c r="C554" s="569"/>
      <c r="D554" s="569"/>
      <c r="E554" s="1578"/>
      <c r="F554" s="155">
        <v>910770212537</v>
      </c>
      <c r="G554" s="63">
        <v>8719514118317</v>
      </c>
      <c r="H554" s="70" t="s">
        <v>934</v>
      </c>
      <c r="I554" s="51" t="s">
        <v>3401</v>
      </c>
      <c r="J554" s="333">
        <v>70</v>
      </c>
      <c r="K554" s="1169">
        <v>10120</v>
      </c>
      <c r="L554" s="333" t="s">
        <v>931</v>
      </c>
      <c r="M554" s="3271">
        <v>100000</v>
      </c>
      <c r="N554" s="292">
        <v>5</v>
      </c>
      <c r="O554" s="333"/>
      <c r="P554" s="656">
        <v>11450</v>
      </c>
      <c r="Q554" s="518"/>
      <c r="R554" s="1876" t="s">
        <v>62</v>
      </c>
      <c r="S554" s="333" t="s">
        <v>764</v>
      </c>
      <c r="T554" s="333" t="s">
        <v>3165</v>
      </c>
      <c r="U554" s="333"/>
      <c r="V554" s="333" t="s">
        <v>1875</v>
      </c>
      <c r="W554" s="293" t="s">
        <v>210</v>
      </c>
      <c r="X554" s="293">
        <v>144</v>
      </c>
      <c r="Y554" s="292"/>
      <c r="Z554" s="292"/>
      <c r="AA554" s="292"/>
      <c r="AB554" s="333"/>
      <c r="AC554" s="293"/>
      <c r="AD554" s="292"/>
      <c r="AE554" s="2624">
        <v>14.5</v>
      </c>
      <c r="AF554" s="292">
        <v>1</v>
      </c>
      <c r="AG554" s="1877" t="s">
        <v>122</v>
      </c>
      <c r="AK554" s="981"/>
    </row>
    <row r="555" spans="2:37">
      <c r="B555" s="216"/>
      <c r="C555" s="855"/>
      <c r="D555" s="855"/>
      <c r="E555" s="1599"/>
      <c r="F555" s="23">
        <v>910770212538</v>
      </c>
      <c r="G555" s="45">
        <v>8719514118324</v>
      </c>
      <c r="H555" s="45" t="s">
        <v>935</v>
      </c>
      <c r="I555" s="259" t="s">
        <v>3401</v>
      </c>
      <c r="J555" s="462">
        <v>76</v>
      </c>
      <c r="K555" s="1139">
        <v>11000</v>
      </c>
      <c r="L555" s="462" t="s">
        <v>931</v>
      </c>
      <c r="M555" s="3273">
        <v>100000</v>
      </c>
      <c r="N555" s="283">
        <v>5</v>
      </c>
      <c r="O555" s="462"/>
      <c r="P555" s="657">
        <v>11550</v>
      </c>
      <c r="Q555" s="518"/>
      <c r="R555" s="1959" t="s">
        <v>62</v>
      </c>
      <c r="S555" s="462" t="s">
        <v>764</v>
      </c>
      <c r="T555" s="462" t="s">
        <v>3166</v>
      </c>
      <c r="U555" s="462"/>
      <c r="V555" s="462" t="s">
        <v>1875</v>
      </c>
      <c r="W555" s="1593" t="s">
        <v>210</v>
      </c>
      <c r="X555" s="1593">
        <v>144</v>
      </c>
      <c r="Y555" s="297"/>
      <c r="Z555" s="297"/>
      <c r="AA555" s="297"/>
      <c r="AB555" s="462"/>
      <c r="AC555" s="294"/>
      <c r="AD555" s="297"/>
      <c r="AE555" s="2623">
        <v>14.5</v>
      </c>
      <c r="AF555" s="297">
        <v>1</v>
      </c>
      <c r="AG555" s="1960" t="s">
        <v>122</v>
      </c>
      <c r="AK555" s="981"/>
    </row>
    <row r="556" spans="2:37">
      <c r="B556" s="573" t="s">
        <v>936</v>
      </c>
      <c r="C556" s="1576" t="s">
        <v>2870</v>
      </c>
      <c r="D556" s="1576" t="s">
        <v>2274</v>
      </c>
      <c r="E556" s="1577" t="s">
        <v>2873</v>
      </c>
      <c r="F556" s="43">
        <v>911401663503</v>
      </c>
      <c r="G556" s="39">
        <v>8710163311012</v>
      </c>
      <c r="H556" s="39" t="s">
        <v>937</v>
      </c>
      <c r="I556" s="2435" t="s">
        <v>938</v>
      </c>
      <c r="J556" s="336">
        <v>27</v>
      </c>
      <c r="K556" s="1131">
        <v>2300</v>
      </c>
      <c r="L556" s="336" t="s">
        <v>79</v>
      </c>
      <c r="M556" s="280">
        <v>80000</v>
      </c>
      <c r="N556" s="279">
        <v>3</v>
      </c>
      <c r="O556" s="336"/>
      <c r="P556" s="996">
        <v>9165</v>
      </c>
      <c r="Q556" s="518"/>
      <c r="R556" s="1876" t="s">
        <v>62</v>
      </c>
      <c r="S556" s="333" t="s">
        <v>55</v>
      </c>
      <c r="T556" s="333" t="s">
        <v>3167</v>
      </c>
      <c r="U556" s="333"/>
      <c r="V556" s="333" t="s">
        <v>158</v>
      </c>
      <c r="W556" s="293" t="s">
        <v>210</v>
      </c>
      <c r="X556" s="293">
        <v>85</v>
      </c>
      <c r="Y556" s="292">
        <v>578</v>
      </c>
      <c r="Z556" s="292">
        <v>578</v>
      </c>
      <c r="AA556" s="292">
        <v>265</v>
      </c>
      <c r="AB556" s="333" t="s">
        <v>122</v>
      </c>
      <c r="AC556" s="293">
        <v>80</v>
      </c>
      <c r="AD556" s="292"/>
      <c r="AE556" s="2624">
        <v>14.5</v>
      </c>
      <c r="AF556" s="292">
        <v>1</v>
      </c>
      <c r="AG556" s="1877" t="s">
        <v>122</v>
      </c>
      <c r="AK556" s="981"/>
    </row>
    <row r="557" spans="2:37">
      <c r="B557" s="141"/>
      <c r="C557" s="855" t="s">
        <v>2870</v>
      </c>
      <c r="D557" s="855" t="s">
        <v>2274</v>
      </c>
      <c r="E557" s="1599" t="s">
        <v>2873</v>
      </c>
      <c r="F557" s="61">
        <v>911401663403</v>
      </c>
      <c r="G557" s="49">
        <v>8710163311005</v>
      </c>
      <c r="H557" s="49" t="s">
        <v>939</v>
      </c>
      <c r="I557" s="49" t="s">
        <v>938</v>
      </c>
      <c r="J557" s="441">
        <v>27</v>
      </c>
      <c r="K557" s="1129">
        <v>2500</v>
      </c>
      <c r="L557" s="441" t="s">
        <v>53</v>
      </c>
      <c r="M557" s="284">
        <v>80000</v>
      </c>
      <c r="N557" s="283">
        <v>3</v>
      </c>
      <c r="O557" s="441"/>
      <c r="P557" s="718">
        <v>9165</v>
      </c>
      <c r="Q557" s="518"/>
      <c r="R557" s="1872" t="s">
        <v>62</v>
      </c>
      <c r="S557" s="441" t="s">
        <v>55</v>
      </c>
      <c r="T557" s="441" t="s">
        <v>3167</v>
      </c>
      <c r="U557" s="441"/>
      <c r="V557" s="441" t="s">
        <v>131</v>
      </c>
      <c r="W557" s="294" t="s">
        <v>210</v>
      </c>
      <c r="X557" s="294">
        <v>92</v>
      </c>
      <c r="Y557" s="283">
        <v>578</v>
      </c>
      <c r="Z557" s="283">
        <v>578</v>
      </c>
      <c r="AA557" s="283">
        <v>265</v>
      </c>
      <c r="AB557" s="441" t="s">
        <v>122</v>
      </c>
      <c r="AC557" s="294">
        <v>70</v>
      </c>
      <c r="AD557" s="283"/>
      <c r="AE557" s="2623">
        <v>14.5</v>
      </c>
      <c r="AF557" s="283">
        <v>1</v>
      </c>
      <c r="AG557" s="1873" t="s">
        <v>122</v>
      </c>
      <c r="AK557" s="981"/>
    </row>
    <row r="558" spans="2:37">
      <c r="B558" s="141"/>
      <c r="C558" s="853" t="s">
        <v>2870</v>
      </c>
      <c r="D558" s="853" t="s">
        <v>2274</v>
      </c>
      <c r="E558" s="1606" t="s">
        <v>2873</v>
      </c>
      <c r="F558" s="77">
        <v>912300024254</v>
      </c>
      <c r="G558" s="31">
        <v>8718699864910</v>
      </c>
      <c r="H558" s="31" t="s">
        <v>940</v>
      </c>
      <c r="I558" s="754" t="s">
        <v>941</v>
      </c>
      <c r="J558" s="443">
        <v>24</v>
      </c>
      <c r="K558" s="1169">
        <v>2808</v>
      </c>
      <c r="L558" s="443" t="s">
        <v>53</v>
      </c>
      <c r="M558" s="398">
        <v>100000</v>
      </c>
      <c r="N558" s="374">
        <v>5</v>
      </c>
      <c r="O558" s="443"/>
      <c r="P558" s="659">
        <v>9620</v>
      </c>
      <c r="Q558" s="518"/>
      <c r="R558" s="1874" t="s">
        <v>911</v>
      </c>
      <c r="S558" s="443" t="s">
        <v>764</v>
      </c>
      <c r="T558" s="443" t="s">
        <v>3167</v>
      </c>
      <c r="U558" s="443"/>
      <c r="V558" s="443" t="s">
        <v>131</v>
      </c>
      <c r="W558" s="352" t="s">
        <v>210</v>
      </c>
      <c r="X558" s="352">
        <v>117</v>
      </c>
      <c r="Y558" s="374">
        <v>477</v>
      </c>
      <c r="Z558" s="374">
        <v>477</v>
      </c>
      <c r="AA558" s="374">
        <v>187</v>
      </c>
      <c r="AB558" s="443" t="s">
        <v>122</v>
      </c>
      <c r="AC558" s="352">
        <v>70</v>
      </c>
      <c r="AD558" s="374"/>
      <c r="AE558" s="2614">
        <v>4</v>
      </c>
      <c r="AF558" s="374">
        <v>1</v>
      </c>
      <c r="AG558" s="1875" t="s">
        <v>122</v>
      </c>
      <c r="AK558" s="981"/>
    </row>
    <row r="559" spans="2:37">
      <c r="B559" s="216"/>
      <c r="C559" s="569"/>
      <c r="D559" s="569"/>
      <c r="E559" s="1578"/>
      <c r="F559" s="77">
        <v>910771129775</v>
      </c>
      <c r="G559" s="31">
        <v>8719514209398</v>
      </c>
      <c r="H559" s="31" t="s">
        <v>2693</v>
      </c>
      <c r="I559" s="754" t="s">
        <v>941</v>
      </c>
      <c r="J559" s="443">
        <v>33</v>
      </c>
      <c r="K559" s="1169">
        <v>3550</v>
      </c>
      <c r="L559" s="443" t="s">
        <v>79</v>
      </c>
      <c r="M559" s="398">
        <v>100000</v>
      </c>
      <c r="N559" s="374">
        <v>5</v>
      </c>
      <c r="O559" s="443"/>
      <c r="P559" s="659">
        <v>10450</v>
      </c>
      <c r="Q559" s="518"/>
      <c r="R559" s="1874" t="s">
        <v>891</v>
      </c>
      <c r="S559" s="443" t="s">
        <v>764</v>
      </c>
      <c r="T559" s="443" t="s">
        <v>905</v>
      </c>
      <c r="U559" s="443"/>
      <c r="V559" s="443" t="s">
        <v>158</v>
      </c>
      <c r="W559" s="352" t="s">
        <v>210</v>
      </c>
      <c r="X559" s="352">
        <v>107</v>
      </c>
      <c r="Y559" s="374">
        <v>477</v>
      </c>
      <c r="Z559" s="374">
        <v>477</v>
      </c>
      <c r="AA559" s="374">
        <v>187</v>
      </c>
      <c r="AB559" s="443" t="s">
        <v>122</v>
      </c>
      <c r="AC559" s="352">
        <v>70</v>
      </c>
      <c r="AD559" s="374"/>
      <c r="AE559" s="2614">
        <v>4</v>
      </c>
      <c r="AF559" s="374">
        <v>1</v>
      </c>
      <c r="AG559" s="1875" t="s">
        <v>122</v>
      </c>
      <c r="AK559" s="981"/>
    </row>
    <row r="560" spans="2:37">
      <c r="B560" s="755"/>
      <c r="C560" s="569" t="s">
        <v>2870</v>
      </c>
      <c r="D560" s="569" t="s">
        <v>2274</v>
      </c>
      <c r="E560" s="1578" t="s">
        <v>2873</v>
      </c>
      <c r="F560" s="133">
        <v>912300024260</v>
      </c>
      <c r="G560" s="31">
        <v>8718699864972</v>
      </c>
      <c r="H560" s="31" t="s">
        <v>942</v>
      </c>
      <c r="I560" s="754" t="s">
        <v>941</v>
      </c>
      <c r="J560" s="443">
        <v>31</v>
      </c>
      <c r="K560" s="1169">
        <v>3550</v>
      </c>
      <c r="L560" s="443" t="s">
        <v>53</v>
      </c>
      <c r="M560" s="398">
        <v>100000</v>
      </c>
      <c r="N560" s="374">
        <v>5</v>
      </c>
      <c r="O560" s="443"/>
      <c r="P560" s="659">
        <v>9830</v>
      </c>
      <c r="Q560" s="518"/>
      <c r="R560" s="1874" t="s">
        <v>911</v>
      </c>
      <c r="S560" s="443" t="s">
        <v>764</v>
      </c>
      <c r="T560" s="443" t="s">
        <v>905</v>
      </c>
      <c r="U560" s="443"/>
      <c r="V560" s="443" t="s">
        <v>131</v>
      </c>
      <c r="W560" s="352" t="s">
        <v>210</v>
      </c>
      <c r="X560" s="352">
        <v>114</v>
      </c>
      <c r="Y560" s="374">
        <v>477</v>
      </c>
      <c r="Z560" s="374">
        <v>477</v>
      </c>
      <c r="AA560" s="374">
        <v>187</v>
      </c>
      <c r="AB560" s="443" t="s">
        <v>122</v>
      </c>
      <c r="AC560" s="352">
        <v>70</v>
      </c>
      <c r="AD560" s="374"/>
      <c r="AE560" s="2614">
        <v>4</v>
      </c>
      <c r="AF560" s="374">
        <v>1</v>
      </c>
      <c r="AG560" s="1875" t="s">
        <v>122</v>
      </c>
      <c r="AK560" s="981"/>
    </row>
    <row r="561" spans="2:37">
      <c r="B561" s="216"/>
      <c r="C561" s="569"/>
      <c r="D561" s="569"/>
      <c r="E561" s="1578"/>
      <c r="F561" s="77">
        <v>910771129776</v>
      </c>
      <c r="G561" s="31">
        <v>8719514209404</v>
      </c>
      <c r="H561" s="31" t="s">
        <v>2694</v>
      </c>
      <c r="I561" s="754" t="s">
        <v>941</v>
      </c>
      <c r="J561" s="443">
        <v>46</v>
      </c>
      <c r="K561" s="1169">
        <v>5180</v>
      </c>
      <c r="L561" s="443" t="s">
        <v>79</v>
      </c>
      <c r="M561" s="398">
        <v>100000</v>
      </c>
      <c r="N561" s="374">
        <v>5</v>
      </c>
      <c r="O561" s="443"/>
      <c r="P561" s="659">
        <v>10250</v>
      </c>
      <c r="Q561" s="518"/>
      <c r="R561" s="1874" t="s">
        <v>911</v>
      </c>
      <c r="S561" s="443" t="s">
        <v>764</v>
      </c>
      <c r="T561" s="443" t="s">
        <v>3176</v>
      </c>
      <c r="U561" s="443"/>
      <c r="V561" s="443" t="s">
        <v>158</v>
      </c>
      <c r="W561" s="352" t="s">
        <v>210</v>
      </c>
      <c r="X561" s="352">
        <v>112</v>
      </c>
      <c r="Y561" s="374">
        <v>477</v>
      </c>
      <c r="Z561" s="374">
        <v>477</v>
      </c>
      <c r="AA561" s="374">
        <v>187</v>
      </c>
      <c r="AB561" s="443" t="s">
        <v>122</v>
      </c>
      <c r="AC561" s="352">
        <v>70</v>
      </c>
      <c r="AD561" s="374"/>
      <c r="AE561" s="2614">
        <v>4</v>
      </c>
      <c r="AF561" s="374">
        <v>1</v>
      </c>
      <c r="AG561" s="1875" t="s">
        <v>122</v>
      </c>
      <c r="AK561" s="981"/>
    </row>
    <row r="562" spans="2:37">
      <c r="B562" s="197"/>
      <c r="C562" s="855" t="s">
        <v>2870</v>
      </c>
      <c r="D562" s="855" t="s">
        <v>2274</v>
      </c>
      <c r="E562" s="1599" t="s">
        <v>2873</v>
      </c>
      <c r="F562" s="55">
        <v>912300024266</v>
      </c>
      <c r="G562" s="57">
        <v>8718699865030</v>
      </c>
      <c r="H562" s="57" t="s">
        <v>943</v>
      </c>
      <c r="I562" s="967" t="s">
        <v>941</v>
      </c>
      <c r="J562" s="856">
        <v>43</v>
      </c>
      <c r="K562" s="1168">
        <v>5254</v>
      </c>
      <c r="L562" s="856" t="s">
        <v>53</v>
      </c>
      <c r="M562" s="448">
        <v>100000</v>
      </c>
      <c r="N562" s="438">
        <v>5</v>
      </c>
      <c r="O562" s="856"/>
      <c r="P562" s="657">
        <v>10250</v>
      </c>
      <c r="Q562" s="518"/>
      <c r="R562" s="1989" t="s">
        <v>911</v>
      </c>
      <c r="S562" s="856" t="s">
        <v>764</v>
      </c>
      <c r="T562" s="856" t="s">
        <v>3176</v>
      </c>
      <c r="U562" s="856"/>
      <c r="V562" s="856" t="s">
        <v>131</v>
      </c>
      <c r="W562" s="1276" t="s">
        <v>210</v>
      </c>
      <c r="X562" s="1276">
        <v>122</v>
      </c>
      <c r="Y562" s="464">
        <v>477</v>
      </c>
      <c r="Z562" s="464">
        <v>477</v>
      </c>
      <c r="AA562" s="464">
        <v>187</v>
      </c>
      <c r="AB562" s="856" t="s">
        <v>122</v>
      </c>
      <c r="AC562" s="466">
        <v>70</v>
      </c>
      <c r="AD562" s="464"/>
      <c r="AE562" s="2616">
        <v>4</v>
      </c>
      <c r="AF562" s="464">
        <v>1</v>
      </c>
      <c r="AG562" s="1990" t="s">
        <v>122</v>
      </c>
      <c r="AK562" s="981"/>
    </row>
    <row r="563" spans="2:37" ht="14.5" customHeight="1">
      <c r="AK563" s="981"/>
    </row>
    <row r="564" spans="2:37" s="1600" customFormat="1" ht="15" customHeight="1">
      <c r="B564" s="1637" t="s">
        <v>2876</v>
      </c>
      <c r="J564" s="1818"/>
      <c r="K564" s="1818"/>
      <c r="L564" s="1818"/>
      <c r="M564" s="1818"/>
      <c r="N564" s="1818"/>
      <c r="O564" s="1818"/>
      <c r="P564" s="34"/>
      <c r="R564" s="1818"/>
      <c r="S564" s="1818"/>
      <c r="T564" s="1818"/>
      <c r="U564" s="1818"/>
      <c r="V564" s="1818"/>
      <c r="W564" s="1818"/>
      <c r="X564" s="1818"/>
      <c r="Y564" s="2310"/>
      <c r="Z564" s="2310"/>
      <c r="AA564" s="2310"/>
      <c r="AB564" s="1818"/>
      <c r="AC564" s="3259"/>
      <c r="AD564" s="2310"/>
      <c r="AE564" s="1818"/>
      <c r="AF564" s="1818"/>
      <c r="AG564" s="1818"/>
      <c r="AI564"/>
      <c r="AJ564"/>
      <c r="AK564" s="981"/>
    </row>
    <row r="565" spans="2:37">
      <c r="B565" s="1639" t="s">
        <v>103</v>
      </c>
      <c r="C565" s="1576" t="s">
        <v>2870</v>
      </c>
      <c r="D565" s="1576"/>
      <c r="E565" s="1577" t="s">
        <v>2873</v>
      </c>
      <c r="F565" s="43">
        <v>915005778323</v>
      </c>
      <c r="G565" s="214">
        <v>8727900967807</v>
      </c>
      <c r="H565" s="229" t="s">
        <v>944</v>
      </c>
      <c r="I565" s="115" t="s">
        <v>945</v>
      </c>
      <c r="J565" s="1132">
        <v>10</v>
      </c>
      <c r="K565" s="1131">
        <v>1100</v>
      </c>
      <c r="L565" s="279" t="s">
        <v>53</v>
      </c>
      <c r="M565" s="280">
        <v>15000</v>
      </c>
      <c r="N565" s="279">
        <v>2</v>
      </c>
      <c r="O565" s="279"/>
      <c r="P565" s="2400">
        <v>300</v>
      </c>
      <c r="Q565" s="71"/>
      <c r="R565" s="1991" t="s">
        <v>54</v>
      </c>
      <c r="S565" s="279" t="s">
        <v>113</v>
      </c>
      <c r="T565" s="279" t="s">
        <v>3256</v>
      </c>
      <c r="U565" s="279"/>
      <c r="V565" s="279" t="s">
        <v>131</v>
      </c>
      <c r="W565" s="305" t="s">
        <v>210</v>
      </c>
      <c r="X565" s="305">
        <v>110</v>
      </c>
      <c r="Y565" s="279">
        <v>250</v>
      </c>
      <c r="Z565" s="279">
        <v>250</v>
      </c>
      <c r="AA565" s="279">
        <v>68</v>
      </c>
      <c r="AB565" s="279" t="s">
        <v>122</v>
      </c>
      <c r="AC565" s="305">
        <v>80</v>
      </c>
      <c r="AD565" s="279"/>
      <c r="AE565" s="2646">
        <v>0.5</v>
      </c>
      <c r="AF565" s="279">
        <v>12</v>
      </c>
      <c r="AG565" s="1992" t="s">
        <v>122</v>
      </c>
      <c r="AK565" s="981"/>
    </row>
    <row r="566" spans="2:37">
      <c r="B566" s="145"/>
      <c r="C566" s="855" t="s">
        <v>2870</v>
      </c>
      <c r="D566" s="855"/>
      <c r="E566" s="1599" t="s">
        <v>2873</v>
      </c>
      <c r="F566" s="61">
        <v>915005778923</v>
      </c>
      <c r="G566" s="151">
        <v>8727900967821</v>
      </c>
      <c r="H566" s="2535" t="s">
        <v>946</v>
      </c>
      <c r="I566" s="56" t="s">
        <v>947</v>
      </c>
      <c r="J566" s="1130">
        <v>17</v>
      </c>
      <c r="K566" s="1129">
        <v>1900</v>
      </c>
      <c r="L566" s="283" t="s">
        <v>53</v>
      </c>
      <c r="M566" s="284">
        <v>15000</v>
      </c>
      <c r="N566" s="283">
        <v>2</v>
      </c>
      <c r="O566" s="283"/>
      <c r="P566" s="682">
        <v>440</v>
      </c>
      <c r="Q566" s="71"/>
      <c r="R566" s="1993" t="s">
        <v>54</v>
      </c>
      <c r="S566" s="283" t="s">
        <v>113</v>
      </c>
      <c r="T566" s="283" t="s">
        <v>3259</v>
      </c>
      <c r="U566" s="283"/>
      <c r="V566" s="283" t="s">
        <v>131</v>
      </c>
      <c r="W566" s="294" t="s">
        <v>210</v>
      </c>
      <c r="X566" s="294">
        <v>111</v>
      </c>
      <c r="Y566" s="283">
        <v>320</v>
      </c>
      <c r="Z566" s="283">
        <v>320</v>
      </c>
      <c r="AA566" s="283">
        <v>68</v>
      </c>
      <c r="AB566" s="283" t="s">
        <v>122</v>
      </c>
      <c r="AC566" s="294">
        <v>80</v>
      </c>
      <c r="AD566" s="283"/>
      <c r="AE566" s="2647">
        <v>1</v>
      </c>
      <c r="AF566" s="283">
        <v>10</v>
      </c>
      <c r="AG566" s="1994" t="s">
        <v>122</v>
      </c>
      <c r="AK566" s="981"/>
    </row>
    <row r="567" spans="2:37">
      <c r="B567" s="145"/>
      <c r="C567" s="853"/>
      <c r="D567" s="853"/>
      <c r="E567" s="1606"/>
      <c r="F567" s="43">
        <v>929004100723</v>
      </c>
      <c r="G567" s="214">
        <v>8727900974331</v>
      </c>
      <c r="H567" s="229" t="s">
        <v>948</v>
      </c>
      <c r="I567" s="115" t="s">
        <v>949</v>
      </c>
      <c r="J567" s="1132">
        <v>10</v>
      </c>
      <c r="K567" s="1131">
        <v>820</v>
      </c>
      <c r="L567" s="279" t="s">
        <v>79</v>
      </c>
      <c r="M567" s="280">
        <v>20000</v>
      </c>
      <c r="N567" s="279">
        <v>2</v>
      </c>
      <c r="O567" s="279"/>
      <c r="P567" s="681">
        <v>300</v>
      </c>
      <c r="Q567" s="71"/>
      <c r="R567" s="1991" t="s">
        <v>54</v>
      </c>
      <c r="S567" s="279" t="s">
        <v>106</v>
      </c>
      <c r="T567" s="279" t="s">
        <v>3255</v>
      </c>
      <c r="U567" s="279"/>
      <c r="V567" s="279" t="s">
        <v>158</v>
      </c>
      <c r="W567" s="305" t="s">
        <v>210</v>
      </c>
      <c r="X567" s="305">
        <v>82</v>
      </c>
      <c r="Y567" s="279">
        <v>240</v>
      </c>
      <c r="Z567" s="279">
        <v>240</v>
      </c>
      <c r="AA567" s="279">
        <v>50</v>
      </c>
      <c r="AB567" s="279" t="s">
        <v>122</v>
      </c>
      <c r="AC567" s="305">
        <v>80</v>
      </c>
      <c r="AD567" s="279"/>
      <c r="AE567" s="2648">
        <v>0.5</v>
      </c>
      <c r="AF567" s="279">
        <v>12</v>
      </c>
      <c r="AG567" s="1992" t="s">
        <v>122</v>
      </c>
      <c r="AK567" s="981"/>
    </row>
    <row r="568" spans="2:37">
      <c r="B568" s="145"/>
      <c r="C568" s="569"/>
      <c r="D568" s="569"/>
      <c r="E568" s="1578"/>
      <c r="F568" s="2907">
        <v>929004100823</v>
      </c>
      <c r="G568" s="846">
        <v>8727900974355</v>
      </c>
      <c r="H568" s="2543" t="s">
        <v>950</v>
      </c>
      <c r="I568" s="209" t="s">
        <v>949</v>
      </c>
      <c r="J568" s="341">
        <v>10</v>
      </c>
      <c r="K568" s="1141">
        <v>880</v>
      </c>
      <c r="L568" s="341" t="s">
        <v>53</v>
      </c>
      <c r="M568" s="322">
        <v>20000</v>
      </c>
      <c r="N568" s="341">
        <v>2</v>
      </c>
      <c r="O568" s="341"/>
      <c r="P568" s="681">
        <v>300</v>
      </c>
      <c r="Q568" s="71"/>
      <c r="R568" s="1995" t="s">
        <v>54</v>
      </c>
      <c r="S568" s="341" t="s">
        <v>106</v>
      </c>
      <c r="T568" s="341" t="s">
        <v>3255</v>
      </c>
      <c r="U568" s="341"/>
      <c r="V568" s="341" t="s">
        <v>131</v>
      </c>
      <c r="W568" s="315" t="s">
        <v>210</v>
      </c>
      <c r="X568" s="315">
        <v>88</v>
      </c>
      <c r="Y568" s="341">
        <v>240</v>
      </c>
      <c r="Z568" s="341">
        <v>240</v>
      </c>
      <c r="AA568" s="341">
        <v>50</v>
      </c>
      <c r="AB568" s="341" t="s">
        <v>122</v>
      </c>
      <c r="AC568" s="315">
        <v>80</v>
      </c>
      <c r="AD568" s="341"/>
      <c r="AE568" s="2649">
        <v>0.5</v>
      </c>
      <c r="AF568" s="341">
        <v>12</v>
      </c>
      <c r="AG568" s="1996" t="s">
        <v>122</v>
      </c>
      <c r="AK568" s="981"/>
    </row>
    <row r="569" spans="2:37">
      <c r="B569" s="145"/>
      <c r="C569" s="569"/>
      <c r="D569" s="569"/>
      <c r="E569" s="1578"/>
      <c r="F569" s="2870">
        <v>929004100923</v>
      </c>
      <c r="G569" s="72">
        <v>8727900974379</v>
      </c>
      <c r="H569" s="252" t="s">
        <v>951</v>
      </c>
      <c r="I569" s="209" t="s">
        <v>953</v>
      </c>
      <c r="J569" s="1128">
        <v>24</v>
      </c>
      <c r="K569" s="1127">
        <v>2100</v>
      </c>
      <c r="L569" s="281" t="s">
        <v>79</v>
      </c>
      <c r="M569" s="322">
        <v>20000</v>
      </c>
      <c r="N569" s="281">
        <v>2</v>
      </c>
      <c r="O569" s="281"/>
      <c r="P569" s="681">
        <v>540</v>
      </c>
      <c r="Q569" s="71"/>
      <c r="R569" s="1997" t="s">
        <v>54</v>
      </c>
      <c r="S569" s="281" t="s">
        <v>106</v>
      </c>
      <c r="T569" s="281" t="s">
        <v>3259</v>
      </c>
      <c r="U569" s="281"/>
      <c r="V569" s="281" t="s">
        <v>158</v>
      </c>
      <c r="W569" s="301" t="s">
        <v>210</v>
      </c>
      <c r="X569" s="301">
        <v>87</v>
      </c>
      <c r="Y569" s="281">
        <v>380</v>
      </c>
      <c r="Z569" s="281">
        <v>380</v>
      </c>
      <c r="AA569" s="281">
        <v>50</v>
      </c>
      <c r="AB569" s="281" t="s">
        <v>122</v>
      </c>
      <c r="AC569" s="301">
        <v>80</v>
      </c>
      <c r="AD569" s="281"/>
      <c r="AE569" s="2650">
        <v>4</v>
      </c>
      <c r="AF569" s="281">
        <v>8</v>
      </c>
      <c r="AG569" s="1998" t="s">
        <v>122</v>
      </c>
      <c r="AK569" s="981"/>
    </row>
    <row r="570" spans="2:37">
      <c r="B570" s="145"/>
      <c r="C570" s="855"/>
      <c r="D570" s="855"/>
      <c r="E570" s="1599"/>
      <c r="F570" s="61">
        <v>929004101023</v>
      </c>
      <c r="G570" s="151">
        <v>8727900974393</v>
      </c>
      <c r="H570" s="2535" t="s">
        <v>952</v>
      </c>
      <c r="I570" s="56" t="s">
        <v>953</v>
      </c>
      <c r="J570" s="1130">
        <v>24</v>
      </c>
      <c r="K570" s="1129">
        <v>2200</v>
      </c>
      <c r="L570" s="283" t="s">
        <v>53</v>
      </c>
      <c r="M570" s="284">
        <v>20000</v>
      </c>
      <c r="N570" s="283">
        <v>2</v>
      </c>
      <c r="O570" s="283"/>
      <c r="P570" s="682">
        <v>540</v>
      </c>
      <c r="Q570" s="71"/>
      <c r="R570" s="1993" t="s">
        <v>54</v>
      </c>
      <c r="S570" s="283" t="s">
        <v>106</v>
      </c>
      <c r="T570" s="283" t="s">
        <v>3259</v>
      </c>
      <c r="U570" s="283"/>
      <c r="V570" s="283" t="s">
        <v>131</v>
      </c>
      <c r="W570" s="294" t="s">
        <v>210</v>
      </c>
      <c r="X570" s="294">
        <v>91</v>
      </c>
      <c r="Y570" s="283">
        <v>380</v>
      </c>
      <c r="Z570" s="283">
        <v>380</v>
      </c>
      <c r="AA570" s="283">
        <v>50</v>
      </c>
      <c r="AB570" s="283" t="s">
        <v>122</v>
      </c>
      <c r="AC570" s="294">
        <v>80</v>
      </c>
      <c r="AD570" s="283"/>
      <c r="AE570" s="2647">
        <v>4</v>
      </c>
      <c r="AF570" s="283">
        <v>8</v>
      </c>
      <c r="AG570" s="1994" t="s">
        <v>122</v>
      </c>
      <c r="AK570" s="981"/>
    </row>
    <row r="571" spans="2:37">
      <c r="B571" s="145"/>
      <c r="C571" s="853"/>
      <c r="D571" s="853"/>
      <c r="E571" s="1606"/>
      <c r="F571" s="2907">
        <v>929004100323</v>
      </c>
      <c r="G571" s="846">
        <v>8727900974256</v>
      </c>
      <c r="H571" s="2543" t="s">
        <v>104</v>
      </c>
      <c r="I571" s="209" t="s">
        <v>105</v>
      </c>
      <c r="J571" s="341">
        <v>12</v>
      </c>
      <c r="K571" s="1141">
        <v>1250</v>
      </c>
      <c r="L571" s="341" t="s">
        <v>79</v>
      </c>
      <c r="M571" s="3274">
        <v>20000</v>
      </c>
      <c r="N571" s="341">
        <v>2</v>
      </c>
      <c r="O571" s="341"/>
      <c r="P571" s="681">
        <v>530</v>
      </c>
      <c r="Q571" s="71"/>
      <c r="R571" s="1995" t="s">
        <v>54</v>
      </c>
      <c r="S571" s="341" t="s">
        <v>106</v>
      </c>
      <c r="T571" s="341" t="s">
        <v>3257</v>
      </c>
      <c r="U571" s="341"/>
      <c r="V571" s="341" t="s">
        <v>158</v>
      </c>
      <c r="W571" s="315" t="s">
        <v>210</v>
      </c>
      <c r="X571" s="315">
        <v>104</v>
      </c>
      <c r="Y571" s="341">
        <v>245</v>
      </c>
      <c r="Z571" s="341">
        <v>245</v>
      </c>
      <c r="AA571" s="341">
        <v>63</v>
      </c>
      <c r="AB571" s="341" t="s">
        <v>122</v>
      </c>
      <c r="AC571" s="315">
        <v>80</v>
      </c>
      <c r="AD571" s="341"/>
      <c r="AE571" s="2649">
        <v>1</v>
      </c>
      <c r="AF571" s="341">
        <v>12</v>
      </c>
      <c r="AG571" s="1996" t="s">
        <v>122</v>
      </c>
      <c r="AK571" s="981"/>
    </row>
    <row r="572" spans="2:37">
      <c r="B572" s="145"/>
      <c r="C572" s="569"/>
      <c r="D572" s="569"/>
      <c r="E572" s="1578"/>
      <c r="F572" s="2907">
        <v>929004100423</v>
      </c>
      <c r="G572" s="846">
        <v>8727900974270</v>
      </c>
      <c r="H572" s="2543" t="s">
        <v>107</v>
      </c>
      <c r="I572" s="209" t="s">
        <v>105</v>
      </c>
      <c r="J572" s="341">
        <v>12</v>
      </c>
      <c r="K572" s="1141">
        <v>1300</v>
      </c>
      <c r="L572" s="341" t="s">
        <v>53</v>
      </c>
      <c r="M572" s="322">
        <v>20000</v>
      </c>
      <c r="N572" s="341">
        <v>2</v>
      </c>
      <c r="O572" s="341"/>
      <c r="P572" s="681">
        <v>530</v>
      </c>
      <c r="Q572" s="71"/>
      <c r="R572" s="1995" t="s">
        <v>54</v>
      </c>
      <c r="S572" s="341" t="s">
        <v>106</v>
      </c>
      <c r="T572" s="341" t="s">
        <v>3257</v>
      </c>
      <c r="U572" s="341"/>
      <c r="V572" s="341" t="s">
        <v>131</v>
      </c>
      <c r="W572" s="315" t="s">
        <v>210</v>
      </c>
      <c r="X572" s="315">
        <v>108</v>
      </c>
      <c r="Y572" s="341">
        <v>245</v>
      </c>
      <c r="Z572" s="341">
        <v>245</v>
      </c>
      <c r="AA572" s="341">
        <v>63</v>
      </c>
      <c r="AB572" s="341" t="s">
        <v>122</v>
      </c>
      <c r="AC572" s="315">
        <v>80</v>
      </c>
      <c r="AD572" s="341"/>
      <c r="AE572" s="2649">
        <v>1</v>
      </c>
      <c r="AF572" s="341">
        <v>12</v>
      </c>
      <c r="AG572" s="1996" t="s">
        <v>122</v>
      </c>
      <c r="AK572" s="981"/>
    </row>
    <row r="573" spans="2:37">
      <c r="B573" s="145"/>
      <c r="C573" s="569"/>
      <c r="D573" s="569"/>
      <c r="E573" s="1578"/>
      <c r="F573" s="2907">
        <v>929004100523</v>
      </c>
      <c r="G573" s="846">
        <v>8727900974294</v>
      </c>
      <c r="H573" s="2543" t="s">
        <v>108</v>
      </c>
      <c r="I573" s="209" t="s">
        <v>109</v>
      </c>
      <c r="J573" s="341">
        <v>21</v>
      </c>
      <c r="K573" s="1141">
        <v>2200</v>
      </c>
      <c r="L573" s="341" t="s">
        <v>79</v>
      </c>
      <c r="M573" s="322">
        <v>20000</v>
      </c>
      <c r="N573" s="341">
        <v>2</v>
      </c>
      <c r="O573" s="341"/>
      <c r="P573" s="681">
        <v>705</v>
      </c>
      <c r="Q573" s="71"/>
      <c r="R573" s="1995" t="s">
        <v>54</v>
      </c>
      <c r="S573" s="341" t="s">
        <v>106</v>
      </c>
      <c r="T573" s="341" t="s">
        <v>3259</v>
      </c>
      <c r="U573" s="341"/>
      <c r="V573" s="341" t="s">
        <v>158</v>
      </c>
      <c r="W573" s="315" t="s">
        <v>210</v>
      </c>
      <c r="X573" s="315">
        <v>104</v>
      </c>
      <c r="Y573" s="341">
        <v>345</v>
      </c>
      <c r="Z573" s="341">
        <v>345</v>
      </c>
      <c r="AA573" s="341">
        <v>71</v>
      </c>
      <c r="AB573" s="341" t="s">
        <v>122</v>
      </c>
      <c r="AC573" s="315">
        <v>80</v>
      </c>
      <c r="AD573" s="341"/>
      <c r="AE573" s="2649">
        <v>4</v>
      </c>
      <c r="AF573" s="341">
        <v>8</v>
      </c>
      <c r="AG573" s="1996" t="s">
        <v>122</v>
      </c>
      <c r="AK573" s="981"/>
    </row>
    <row r="574" spans="2:37">
      <c r="B574" s="129"/>
      <c r="C574" s="855"/>
      <c r="D574" s="855"/>
      <c r="E574" s="1599"/>
      <c r="F574" s="61">
        <v>929004100623</v>
      </c>
      <c r="G574" s="151">
        <v>8727900974317</v>
      </c>
      <c r="H574" s="2535" t="s">
        <v>110</v>
      </c>
      <c r="I574" s="56" t="s">
        <v>109</v>
      </c>
      <c r="J574" s="283">
        <v>21</v>
      </c>
      <c r="K574" s="1129">
        <v>2300</v>
      </c>
      <c r="L574" s="283" t="s">
        <v>53</v>
      </c>
      <c r="M574" s="284">
        <v>20000</v>
      </c>
      <c r="N574" s="283">
        <v>2</v>
      </c>
      <c r="O574" s="283"/>
      <c r="P574" s="682">
        <v>705</v>
      </c>
      <c r="Q574" s="71"/>
      <c r="R574" s="1993" t="s">
        <v>54</v>
      </c>
      <c r="S574" s="283" t="s">
        <v>106</v>
      </c>
      <c r="T574" s="283" t="s">
        <v>3259</v>
      </c>
      <c r="U574" s="283"/>
      <c r="V574" s="283" t="s">
        <v>131</v>
      </c>
      <c r="W574" s="294" t="s">
        <v>210</v>
      </c>
      <c r="X574" s="294">
        <v>109</v>
      </c>
      <c r="Y574" s="283">
        <v>345</v>
      </c>
      <c r="Z574" s="283">
        <v>345</v>
      </c>
      <c r="AA574" s="283">
        <v>71</v>
      </c>
      <c r="AB574" s="283" t="s">
        <v>122</v>
      </c>
      <c r="AC574" s="294">
        <v>80</v>
      </c>
      <c r="AD574" s="283"/>
      <c r="AE574" s="2647">
        <v>4</v>
      </c>
      <c r="AF574" s="283">
        <v>8</v>
      </c>
      <c r="AG574" s="1994" t="s">
        <v>122</v>
      </c>
      <c r="AK574" s="981"/>
    </row>
    <row r="575" spans="2:37">
      <c r="B575" s="1640" t="s">
        <v>2838</v>
      </c>
      <c r="C575" s="853" t="s">
        <v>2870</v>
      </c>
      <c r="D575" s="853" t="s">
        <v>2274</v>
      </c>
      <c r="E575" s="1606" t="s">
        <v>2873</v>
      </c>
      <c r="F575" s="44">
        <v>911401774752</v>
      </c>
      <c r="G575" s="147">
        <v>8710163364421</v>
      </c>
      <c r="H575" s="256" t="s">
        <v>954</v>
      </c>
      <c r="I575" s="249" t="s">
        <v>3326</v>
      </c>
      <c r="J575" s="1189">
        <v>12</v>
      </c>
      <c r="K575" s="1142">
        <v>1000</v>
      </c>
      <c r="L575" s="292" t="s">
        <v>53</v>
      </c>
      <c r="M575" s="296">
        <v>35000</v>
      </c>
      <c r="N575" s="292">
        <v>2</v>
      </c>
      <c r="O575" s="292"/>
      <c r="P575" s="659">
        <v>270</v>
      </c>
      <c r="Q575" s="71"/>
      <c r="R575" s="1999" t="s">
        <v>54</v>
      </c>
      <c r="S575" s="292" t="s">
        <v>955</v>
      </c>
      <c r="T575" s="292" t="s">
        <v>3256</v>
      </c>
      <c r="U575" s="292"/>
      <c r="V575" s="292" t="s">
        <v>131</v>
      </c>
      <c r="W575" s="293" t="s">
        <v>210</v>
      </c>
      <c r="X575" s="293">
        <v>83</v>
      </c>
      <c r="Y575" s="292">
        <v>170</v>
      </c>
      <c r="Z575" s="292">
        <v>170</v>
      </c>
      <c r="AA575" s="292">
        <v>50</v>
      </c>
      <c r="AB575" s="292" t="s">
        <v>122</v>
      </c>
      <c r="AC575" s="293" t="s">
        <v>3227</v>
      </c>
      <c r="AD575" s="292"/>
      <c r="AE575" s="2648">
        <v>0.5</v>
      </c>
      <c r="AF575" s="292">
        <v>20</v>
      </c>
      <c r="AG575" s="2000" t="s">
        <v>122</v>
      </c>
      <c r="AK575" s="981"/>
    </row>
    <row r="576" spans="2:37">
      <c r="B576" s="141"/>
      <c r="C576" s="855" t="s">
        <v>2870</v>
      </c>
      <c r="D576" s="855" t="s">
        <v>2274</v>
      </c>
      <c r="E576" s="1599" t="s">
        <v>2873</v>
      </c>
      <c r="F576" s="544">
        <v>911401774762</v>
      </c>
      <c r="G576" s="151">
        <v>8710163364438</v>
      </c>
      <c r="H576" s="2535" t="s">
        <v>956</v>
      </c>
      <c r="I576" s="56" t="s">
        <v>3327</v>
      </c>
      <c r="J576" s="1130">
        <v>20</v>
      </c>
      <c r="K576" s="1129">
        <v>1600</v>
      </c>
      <c r="L576" s="283" t="s">
        <v>53</v>
      </c>
      <c r="M576" s="284">
        <v>35000</v>
      </c>
      <c r="N576" s="283">
        <v>2</v>
      </c>
      <c r="O576" s="283"/>
      <c r="P576" s="656">
        <v>375</v>
      </c>
      <c r="Q576" s="71"/>
      <c r="R576" s="1993" t="s">
        <v>54</v>
      </c>
      <c r="S576" s="283" t="s">
        <v>955</v>
      </c>
      <c r="T576" s="283" t="s">
        <v>3258</v>
      </c>
      <c r="U576" s="283"/>
      <c r="V576" s="283" t="s">
        <v>131</v>
      </c>
      <c r="W576" s="294" t="s">
        <v>210</v>
      </c>
      <c r="X576" s="294">
        <v>80</v>
      </c>
      <c r="Y576" s="283">
        <v>200</v>
      </c>
      <c r="Z576" s="283">
        <v>200</v>
      </c>
      <c r="AA576" s="283">
        <v>55</v>
      </c>
      <c r="AB576" s="283" t="s">
        <v>122</v>
      </c>
      <c r="AC576" s="294" t="s">
        <v>3227</v>
      </c>
      <c r="AD576" s="283"/>
      <c r="AE576" s="2651">
        <v>0.5</v>
      </c>
      <c r="AF576" s="283">
        <v>20</v>
      </c>
      <c r="AG576" s="1994" t="s">
        <v>122</v>
      </c>
      <c r="AK576" s="981"/>
    </row>
    <row r="577" spans="2:37">
      <c r="B577" s="141"/>
      <c r="C577" s="853" t="s">
        <v>2870</v>
      </c>
      <c r="D577" s="853" t="s">
        <v>2274</v>
      </c>
      <c r="E577" s="1606"/>
      <c r="F577" s="2908">
        <v>911401735132</v>
      </c>
      <c r="G577" s="214">
        <v>8710163335100</v>
      </c>
      <c r="H577" s="229" t="s">
        <v>957</v>
      </c>
      <c r="I577" s="115" t="s">
        <v>958</v>
      </c>
      <c r="J577" s="1132">
        <v>15</v>
      </c>
      <c r="K577" s="1131">
        <v>1300</v>
      </c>
      <c r="L577" s="279" t="s">
        <v>53</v>
      </c>
      <c r="M577" s="280">
        <v>35000</v>
      </c>
      <c r="N577" s="279">
        <v>2</v>
      </c>
      <c r="O577" s="279"/>
      <c r="P577" s="658">
        <v>500</v>
      </c>
      <c r="Q577" s="36"/>
      <c r="R577" s="1991" t="s">
        <v>54</v>
      </c>
      <c r="S577" s="279" t="s">
        <v>55</v>
      </c>
      <c r="T577" s="279" t="s">
        <v>3257</v>
      </c>
      <c r="U577" s="279"/>
      <c r="V577" s="279" t="s">
        <v>131</v>
      </c>
      <c r="W577" s="305" t="s">
        <v>210</v>
      </c>
      <c r="X577" s="305">
        <v>86</v>
      </c>
      <c r="Y577" s="279">
        <v>133</v>
      </c>
      <c r="Z577" s="279">
        <v>223</v>
      </c>
      <c r="AA577" s="279">
        <v>68</v>
      </c>
      <c r="AB577" s="279" t="s">
        <v>122</v>
      </c>
      <c r="AC577" s="305" t="s">
        <v>3226</v>
      </c>
      <c r="AD577" s="279"/>
      <c r="AE577" s="2646">
        <v>1</v>
      </c>
      <c r="AF577" s="279">
        <v>20</v>
      </c>
      <c r="AG577" s="1992" t="s">
        <v>122</v>
      </c>
      <c r="AK577" s="981"/>
    </row>
    <row r="578" spans="2:37">
      <c r="B578" s="141"/>
      <c r="C578" s="569" t="s">
        <v>2870</v>
      </c>
      <c r="D578" s="569" t="s">
        <v>2274</v>
      </c>
      <c r="E578" s="1578" t="s">
        <v>2873</v>
      </c>
      <c r="F578" s="2909">
        <v>911401735142</v>
      </c>
      <c r="G578" s="1086">
        <v>8710163335117</v>
      </c>
      <c r="H578" s="2558" t="s">
        <v>959</v>
      </c>
      <c r="I578" s="1223" t="s">
        <v>960</v>
      </c>
      <c r="J578" s="1090">
        <v>15</v>
      </c>
      <c r="K578" s="1091">
        <v>1300</v>
      </c>
      <c r="L578" s="1090" t="s">
        <v>53</v>
      </c>
      <c r="M578" s="1091">
        <v>35000</v>
      </c>
      <c r="N578" s="1090">
        <v>2</v>
      </c>
      <c r="O578" s="1090"/>
      <c r="P578" s="1400">
        <v>550</v>
      </c>
      <c r="Q578" s="17"/>
      <c r="R578" s="2001" t="s">
        <v>54</v>
      </c>
      <c r="S578" s="1090" t="s">
        <v>955</v>
      </c>
      <c r="T578" s="1090" t="s">
        <v>3257</v>
      </c>
      <c r="U578" s="1090"/>
      <c r="V578" s="1090" t="s">
        <v>131</v>
      </c>
      <c r="W578" s="2463" t="s">
        <v>210</v>
      </c>
      <c r="X578" s="2463">
        <v>86</v>
      </c>
      <c r="Y578" s="1090">
        <v>182</v>
      </c>
      <c r="Z578" s="1090">
        <v>182</v>
      </c>
      <c r="AA578" s="1090">
        <v>66</v>
      </c>
      <c r="AB578" s="1090" t="s">
        <v>122</v>
      </c>
      <c r="AC578" s="2463" t="s">
        <v>3227</v>
      </c>
      <c r="AD578" s="1090"/>
      <c r="AE578" s="2652">
        <v>1</v>
      </c>
      <c r="AF578" s="1090">
        <v>20</v>
      </c>
      <c r="AG578" s="2002" t="s">
        <v>122</v>
      </c>
      <c r="AK578" s="981"/>
    </row>
    <row r="579" spans="2:37">
      <c r="B579" s="930"/>
      <c r="C579" s="855" t="s">
        <v>2870</v>
      </c>
      <c r="D579" s="855"/>
      <c r="E579" s="1599" t="s">
        <v>2873</v>
      </c>
      <c r="F579" s="61">
        <v>911401892787</v>
      </c>
      <c r="G579" s="151">
        <v>8721103315861</v>
      </c>
      <c r="H579" s="2535" t="s">
        <v>2436</v>
      </c>
      <c r="I579" s="56" t="s">
        <v>960</v>
      </c>
      <c r="J579" s="283">
        <v>15</v>
      </c>
      <c r="K579" s="1129">
        <v>1400</v>
      </c>
      <c r="L579" s="283" t="s">
        <v>53</v>
      </c>
      <c r="M579" s="454">
        <v>30000</v>
      </c>
      <c r="N579" s="283">
        <v>2</v>
      </c>
      <c r="O579" s="283"/>
      <c r="P579" s="682">
        <v>690</v>
      </c>
      <c r="Q579" s="518"/>
      <c r="R579" s="1993" t="s">
        <v>54</v>
      </c>
      <c r="S579" s="283" t="s">
        <v>55</v>
      </c>
      <c r="T579" s="283" t="s">
        <v>3257</v>
      </c>
      <c r="U579" s="283"/>
      <c r="V579" s="283" t="s">
        <v>131</v>
      </c>
      <c r="W579" s="294" t="s">
        <v>210</v>
      </c>
      <c r="X579" s="294">
        <v>93</v>
      </c>
      <c r="Y579" s="283">
        <v>182</v>
      </c>
      <c r="Z579" s="283">
        <v>182</v>
      </c>
      <c r="AA579" s="283">
        <v>66</v>
      </c>
      <c r="AB579" s="283" t="s">
        <v>122</v>
      </c>
      <c r="AC579" s="294">
        <v>80</v>
      </c>
      <c r="AD579" s="283"/>
      <c r="AE579" s="2647">
        <v>1</v>
      </c>
      <c r="AF579" s="283">
        <v>20</v>
      </c>
      <c r="AG579" s="1994" t="s">
        <v>122</v>
      </c>
      <c r="AK579" s="981"/>
    </row>
    <row r="580" spans="2:37" ht="14.5" customHeight="1">
      <c r="B580" s="470"/>
      <c r="F580" s="847"/>
      <c r="G580" s="574"/>
      <c r="H580" s="3033"/>
      <c r="I580" s="97"/>
      <c r="J580" s="302"/>
      <c r="K580" s="303"/>
      <c r="L580" s="302"/>
      <c r="M580" s="303"/>
      <c r="N580" s="302"/>
      <c r="O580" s="302"/>
      <c r="P580" s="34"/>
      <c r="Q580" s="17"/>
      <c r="R580" s="302"/>
      <c r="S580" s="302"/>
      <c r="T580" s="302"/>
      <c r="U580" s="302"/>
      <c r="V580" s="302"/>
      <c r="W580" s="302"/>
      <c r="X580" s="302"/>
      <c r="Y580" s="302"/>
      <c r="Z580" s="302"/>
      <c r="AA580" s="302"/>
      <c r="AB580" s="302"/>
      <c r="AC580" s="306"/>
      <c r="AD580" s="302"/>
      <c r="AE580" s="302"/>
      <c r="AF580" s="302"/>
      <c r="AG580" s="302"/>
      <c r="AK580" s="981"/>
    </row>
    <row r="581" spans="2:37" s="1600" customFormat="1" ht="15" customHeight="1">
      <c r="B581" s="1637" t="s">
        <v>2877</v>
      </c>
      <c r="J581" s="1818"/>
      <c r="K581" s="1818"/>
      <c r="L581" s="1818"/>
      <c r="M581" s="1818"/>
      <c r="N581" s="1818"/>
      <c r="O581" s="1818"/>
      <c r="P581" s="34"/>
      <c r="R581" s="1818"/>
      <c r="S581" s="1818"/>
      <c r="T581" s="1818"/>
      <c r="U581" s="1818"/>
      <c r="V581" s="1818"/>
      <c r="W581" s="1818"/>
      <c r="X581" s="1818"/>
      <c r="Y581" s="2310"/>
      <c r="Z581" s="2310"/>
      <c r="AA581" s="2310"/>
      <c r="AB581" s="1818"/>
      <c r="AC581" s="3259"/>
      <c r="AD581" s="2310"/>
      <c r="AE581" s="1818"/>
      <c r="AF581" s="1818"/>
      <c r="AG581" s="1818"/>
      <c r="AI581"/>
      <c r="AJ581"/>
      <c r="AK581" s="981"/>
    </row>
    <row r="582" spans="2:37">
      <c r="B582" s="1621"/>
      <c r="C582" s="1576"/>
      <c r="D582" s="1576"/>
      <c r="E582" s="1577"/>
      <c r="F582" s="2910">
        <v>929003279882</v>
      </c>
      <c r="G582" s="1622">
        <v>8727900974416</v>
      </c>
      <c r="H582" s="2542" t="s">
        <v>111</v>
      </c>
      <c r="I582" s="1612" t="s">
        <v>112</v>
      </c>
      <c r="J582" s="1623">
        <v>13</v>
      </c>
      <c r="K582" s="1131">
        <v>1200</v>
      </c>
      <c r="L582" s="1623" t="s">
        <v>79</v>
      </c>
      <c r="M582" s="1628">
        <v>20000</v>
      </c>
      <c r="N582" s="1623">
        <v>2</v>
      </c>
      <c r="O582" s="1623"/>
      <c r="P582" s="2400">
        <v>185</v>
      </c>
      <c r="Q582" s="71"/>
      <c r="R582" s="2003" t="s">
        <v>54</v>
      </c>
      <c r="S582" s="1623" t="s">
        <v>113</v>
      </c>
      <c r="T582" s="1623" t="s">
        <v>3260</v>
      </c>
      <c r="U582" s="1623"/>
      <c r="V582" s="1623" t="s">
        <v>158</v>
      </c>
      <c r="W582" s="2464" t="s">
        <v>210</v>
      </c>
      <c r="X582" s="2464">
        <v>92</v>
      </c>
      <c r="Y582" s="1623">
        <v>165</v>
      </c>
      <c r="Z582" s="1623">
        <v>165</v>
      </c>
      <c r="AA582" s="1623">
        <v>35</v>
      </c>
      <c r="AB582" s="1623" t="s">
        <v>122</v>
      </c>
      <c r="AC582" s="2464">
        <v>80</v>
      </c>
      <c r="AD582" s="1623"/>
      <c r="AE582" s="2646">
        <v>0.5</v>
      </c>
      <c r="AF582" s="1623">
        <v>30</v>
      </c>
      <c r="AG582" s="2004" t="s">
        <v>122</v>
      </c>
      <c r="AK582" s="981"/>
    </row>
    <row r="583" spans="2:37">
      <c r="B583" s="632"/>
      <c r="C583" s="569"/>
      <c r="D583" s="569"/>
      <c r="E583" s="1578"/>
      <c r="F583" s="2907">
        <v>929003279982</v>
      </c>
      <c r="G583" s="846">
        <v>8727900974430</v>
      </c>
      <c r="H583" s="2543" t="s">
        <v>114</v>
      </c>
      <c r="I583" s="246" t="s">
        <v>112</v>
      </c>
      <c r="J583" s="341">
        <v>13</v>
      </c>
      <c r="K583" s="1141">
        <v>1200</v>
      </c>
      <c r="L583" s="341" t="s">
        <v>53</v>
      </c>
      <c r="M583" s="322">
        <v>20000</v>
      </c>
      <c r="N583" s="341">
        <v>2</v>
      </c>
      <c r="O583" s="341"/>
      <c r="P583" s="760">
        <v>185</v>
      </c>
      <c r="Q583" s="71"/>
      <c r="R583" s="1995" t="s">
        <v>54</v>
      </c>
      <c r="S583" s="341" t="s">
        <v>113</v>
      </c>
      <c r="T583" s="341" t="s">
        <v>3260</v>
      </c>
      <c r="U583" s="341"/>
      <c r="V583" s="341" t="s">
        <v>131</v>
      </c>
      <c r="W583" s="315" t="s">
        <v>210</v>
      </c>
      <c r="X583" s="315">
        <v>92</v>
      </c>
      <c r="Y583" s="341">
        <v>165</v>
      </c>
      <c r="Z583" s="341">
        <v>165</v>
      </c>
      <c r="AA583" s="341">
        <v>35</v>
      </c>
      <c r="AB583" s="341" t="s">
        <v>122</v>
      </c>
      <c r="AC583" s="315">
        <v>80</v>
      </c>
      <c r="AD583" s="341"/>
      <c r="AE583" s="2649">
        <v>0.5</v>
      </c>
      <c r="AF583" s="341">
        <v>30</v>
      </c>
      <c r="AG583" s="1996" t="s">
        <v>122</v>
      </c>
      <c r="AK583" s="981"/>
    </row>
    <row r="584" spans="2:37">
      <c r="B584" s="632"/>
      <c r="C584" s="569"/>
      <c r="D584" s="569"/>
      <c r="E584" s="1578"/>
      <c r="F584" s="2907">
        <v>929003280482</v>
      </c>
      <c r="G584" s="846">
        <v>8727900974454</v>
      </c>
      <c r="H584" s="2543" t="s">
        <v>115</v>
      </c>
      <c r="I584" s="246" t="s">
        <v>116</v>
      </c>
      <c r="J584" s="341">
        <v>20</v>
      </c>
      <c r="K584" s="1141">
        <v>2000</v>
      </c>
      <c r="L584" s="341" t="s">
        <v>79</v>
      </c>
      <c r="M584" s="322">
        <v>20000</v>
      </c>
      <c r="N584" s="341">
        <v>2</v>
      </c>
      <c r="O584" s="341"/>
      <c r="P584" s="760">
        <v>265</v>
      </c>
      <c r="Q584" s="71"/>
      <c r="R584" s="1995" t="s">
        <v>54</v>
      </c>
      <c r="S584" s="341" t="s">
        <v>113</v>
      </c>
      <c r="T584" s="341" t="s">
        <v>3261</v>
      </c>
      <c r="U584" s="341"/>
      <c r="V584" s="341" t="s">
        <v>158</v>
      </c>
      <c r="W584" s="315" t="s">
        <v>210</v>
      </c>
      <c r="X584" s="315">
        <v>100</v>
      </c>
      <c r="Y584" s="341">
        <v>225</v>
      </c>
      <c r="Z584" s="341">
        <v>225</v>
      </c>
      <c r="AA584" s="341">
        <v>35</v>
      </c>
      <c r="AB584" s="341" t="s">
        <v>122</v>
      </c>
      <c r="AC584" s="315">
        <v>80</v>
      </c>
      <c r="AD584" s="341"/>
      <c r="AE584" s="2650">
        <v>0.5</v>
      </c>
      <c r="AF584" s="341">
        <v>30</v>
      </c>
      <c r="AG584" s="1996" t="s">
        <v>122</v>
      </c>
      <c r="AK584" s="981"/>
    </row>
    <row r="585" spans="2:37">
      <c r="B585" s="2804"/>
      <c r="C585" s="855"/>
      <c r="D585" s="855"/>
      <c r="E585" s="1599"/>
      <c r="F585" s="61">
        <v>929003280582</v>
      </c>
      <c r="G585" s="151">
        <v>8727900974478</v>
      </c>
      <c r="H585" s="2535" t="s">
        <v>117</v>
      </c>
      <c r="I585" s="208" t="s">
        <v>116</v>
      </c>
      <c r="J585" s="283">
        <v>20</v>
      </c>
      <c r="K585" s="1129">
        <v>2000</v>
      </c>
      <c r="L585" s="283" t="s">
        <v>53</v>
      </c>
      <c r="M585" s="284">
        <v>20000</v>
      </c>
      <c r="N585" s="283">
        <v>2</v>
      </c>
      <c r="O585" s="283"/>
      <c r="P585" s="682">
        <v>265</v>
      </c>
      <c r="Q585" s="71"/>
      <c r="R585" s="1993" t="s">
        <v>54</v>
      </c>
      <c r="S585" s="283" t="s">
        <v>113</v>
      </c>
      <c r="T585" s="283" t="s">
        <v>3261</v>
      </c>
      <c r="U585" s="283"/>
      <c r="V585" s="283" t="s">
        <v>131</v>
      </c>
      <c r="W585" s="294" t="s">
        <v>210</v>
      </c>
      <c r="X585" s="294">
        <v>100</v>
      </c>
      <c r="Y585" s="283">
        <v>225</v>
      </c>
      <c r="Z585" s="283">
        <v>225</v>
      </c>
      <c r="AA585" s="283">
        <v>35</v>
      </c>
      <c r="AB585" s="283" t="s">
        <v>122</v>
      </c>
      <c r="AC585" s="294">
        <v>80</v>
      </c>
      <c r="AD585" s="283"/>
      <c r="AE585" s="2647">
        <v>0.5</v>
      </c>
      <c r="AF585" s="283">
        <v>30</v>
      </c>
      <c r="AG585" s="1994" t="s">
        <v>122</v>
      </c>
      <c r="AK585" s="981"/>
    </row>
    <row r="586" spans="2:37" ht="14.5" customHeight="1">
      <c r="B586" s="1620"/>
      <c r="F586" s="847"/>
      <c r="G586" s="847"/>
      <c r="H586" s="3033"/>
      <c r="I586" s="97"/>
      <c r="J586" s="302"/>
      <c r="K586" s="303"/>
      <c r="L586" s="302"/>
      <c r="M586" s="303"/>
      <c r="N586" s="302"/>
      <c r="O586" s="302"/>
      <c r="P586" s="17"/>
      <c r="Q586" s="34"/>
      <c r="R586" s="302"/>
      <c r="S586" s="302"/>
      <c r="T586" s="302"/>
      <c r="U586" s="302"/>
      <c r="V586" s="302"/>
      <c r="W586" s="302"/>
      <c r="X586" s="302"/>
      <c r="Y586" s="302"/>
      <c r="Z586" s="302"/>
      <c r="AA586" s="302"/>
      <c r="AB586" s="302"/>
      <c r="AC586" s="306"/>
      <c r="AD586" s="302"/>
      <c r="AE586" s="302"/>
      <c r="AF586" s="302"/>
      <c r="AG586" s="302"/>
      <c r="AK586" s="981"/>
    </row>
    <row r="587" spans="2:37" s="1600" customFormat="1" ht="15" customHeight="1">
      <c r="B587" s="1637" t="s">
        <v>2878</v>
      </c>
      <c r="J587" s="1818"/>
      <c r="K587" s="1818"/>
      <c r="L587" s="1818"/>
      <c r="M587" s="1818"/>
      <c r="N587" s="1818"/>
      <c r="O587" s="1818"/>
      <c r="P587" s="34"/>
      <c r="R587" s="1818"/>
      <c r="S587" s="1818"/>
      <c r="T587" s="1818"/>
      <c r="U587" s="1818"/>
      <c r="V587" s="1818"/>
      <c r="W587" s="1818"/>
      <c r="X587" s="1818"/>
      <c r="Y587" s="2310"/>
      <c r="Z587" s="2310"/>
      <c r="AA587" s="2310"/>
      <c r="AB587" s="1818"/>
      <c r="AC587" s="3259"/>
      <c r="AD587" s="2310"/>
      <c r="AE587" s="1818"/>
      <c r="AF587" s="1818"/>
      <c r="AG587" s="1818"/>
      <c r="AI587"/>
      <c r="AJ587"/>
      <c r="AK587" s="981"/>
    </row>
    <row r="588" spans="2:37">
      <c r="B588" s="1642" t="s">
        <v>962</v>
      </c>
      <c r="C588" s="1576" t="s">
        <v>2870</v>
      </c>
      <c r="D588" s="1576"/>
      <c r="E588" s="1577" t="s">
        <v>2873</v>
      </c>
      <c r="F588" s="2911">
        <v>911401801180</v>
      </c>
      <c r="G588" s="1624">
        <v>8710163340173</v>
      </c>
      <c r="H588" s="3034" t="s">
        <v>2169</v>
      </c>
      <c r="I588" s="1625" t="s">
        <v>2303</v>
      </c>
      <c r="J588" s="1230">
        <v>14</v>
      </c>
      <c r="K588" s="1626">
        <v>1200</v>
      </c>
      <c r="L588" s="1230" t="s">
        <v>53</v>
      </c>
      <c r="M588" s="1626">
        <v>35000</v>
      </c>
      <c r="N588" s="1230">
        <v>2</v>
      </c>
      <c r="O588" s="1230"/>
      <c r="P588" s="2394">
        <v>425</v>
      </c>
      <c r="Q588" s="518"/>
      <c r="R588" s="2005" t="s">
        <v>964</v>
      </c>
      <c r="S588" s="1230" t="s">
        <v>113</v>
      </c>
      <c r="T588" s="1230" t="s">
        <v>3262</v>
      </c>
      <c r="U588" s="1230"/>
      <c r="V588" s="1230" t="s">
        <v>131</v>
      </c>
      <c r="W588" s="2465" t="s">
        <v>210</v>
      </c>
      <c r="X588" s="2465">
        <v>85</v>
      </c>
      <c r="Y588" s="1230">
        <v>295</v>
      </c>
      <c r="Z588" s="1230">
        <v>295</v>
      </c>
      <c r="AA588" s="1230">
        <v>34</v>
      </c>
      <c r="AB588" s="1230" t="s">
        <v>122</v>
      </c>
      <c r="AC588" s="2465" t="s">
        <v>3227</v>
      </c>
      <c r="AD588" s="1230"/>
      <c r="AE588" s="2653">
        <v>4</v>
      </c>
      <c r="AF588" s="1230">
        <v>4</v>
      </c>
      <c r="AG588" s="2006" t="s">
        <v>122</v>
      </c>
      <c r="AK588" s="981"/>
    </row>
    <row r="589" spans="2:37" ht="15.5">
      <c r="B589" s="885"/>
      <c r="C589" s="569" t="s">
        <v>2870</v>
      </c>
      <c r="D589" s="569" t="s">
        <v>2274</v>
      </c>
      <c r="E589" s="1578" t="s">
        <v>2873</v>
      </c>
      <c r="F589" s="2912">
        <v>911401879584</v>
      </c>
      <c r="G589" s="220">
        <v>8719514959972</v>
      </c>
      <c r="H589" s="2543" t="s">
        <v>456</v>
      </c>
      <c r="I589" s="209" t="s">
        <v>963</v>
      </c>
      <c r="J589" s="341">
        <v>40</v>
      </c>
      <c r="K589" s="322">
        <v>4000</v>
      </c>
      <c r="L589" s="341" t="s">
        <v>53</v>
      </c>
      <c r="M589" s="322">
        <v>35000</v>
      </c>
      <c r="N589" s="341">
        <v>2</v>
      </c>
      <c r="O589" s="341"/>
      <c r="P589" s="988">
        <v>690</v>
      </c>
      <c r="Q589" s="628"/>
      <c r="R589" s="1995" t="s">
        <v>964</v>
      </c>
      <c r="S589" s="341" t="s">
        <v>113</v>
      </c>
      <c r="T589" s="341" t="s">
        <v>3263</v>
      </c>
      <c r="U589" s="341"/>
      <c r="V589" s="341" t="s">
        <v>131</v>
      </c>
      <c r="W589" s="315" t="s">
        <v>210</v>
      </c>
      <c r="X589" s="315">
        <v>100</v>
      </c>
      <c r="Y589" s="341">
        <v>595</v>
      </c>
      <c r="Z589" s="341">
        <v>595</v>
      </c>
      <c r="AA589" s="341">
        <v>34</v>
      </c>
      <c r="AB589" s="341" t="s">
        <v>122</v>
      </c>
      <c r="AC589" s="315" t="s">
        <v>3227</v>
      </c>
      <c r="AD589" s="341"/>
      <c r="AE589" s="2649">
        <v>14.5</v>
      </c>
      <c r="AF589" s="341">
        <v>4</v>
      </c>
      <c r="AG589" s="1996" t="s">
        <v>122</v>
      </c>
      <c r="AK589" s="981"/>
    </row>
    <row r="590" spans="2:37" ht="15.5">
      <c r="B590" s="191"/>
      <c r="C590" s="855" t="s">
        <v>2870</v>
      </c>
      <c r="D590" s="855" t="s">
        <v>2274</v>
      </c>
      <c r="E590" s="1599" t="s">
        <v>2873</v>
      </c>
      <c r="F590" s="2913">
        <v>911401879684</v>
      </c>
      <c r="G590" s="57">
        <v>8719514959989</v>
      </c>
      <c r="H590" s="2535" t="s">
        <v>458</v>
      </c>
      <c r="I590" s="56" t="s">
        <v>965</v>
      </c>
      <c r="J590" s="283">
        <v>40</v>
      </c>
      <c r="K590" s="1129">
        <v>4000</v>
      </c>
      <c r="L590" s="283" t="s">
        <v>53</v>
      </c>
      <c r="M590" s="284">
        <v>35000</v>
      </c>
      <c r="N590" s="283">
        <v>2</v>
      </c>
      <c r="O590" s="283"/>
      <c r="P590" s="657">
        <v>765</v>
      </c>
      <c r="Q590" s="628"/>
      <c r="R590" s="1993" t="s">
        <v>964</v>
      </c>
      <c r="S590" s="283" t="s">
        <v>113</v>
      </c>
      <c r="T590" s="283" t="s">
        <v>3263</v>
      </c>
      <c r="U590" s="283"/>
      <c r="V590" s="283" t="s">
        <v>131</v>
      </c>
      <c r="W590" s="294" t="s">
        <v>210</v>
      </c>
      <c r="X590" s="294">
        <v>100</v>
      </c>
      <c r="Y590" s="283">
        <v>595</v>
      </c>
      <c r="Z590" s="283">
        <v>595</v>
      </c>
      <c r="AA590" s="283">
        <v>35</v>
      </c>
      <c r="AB590" s="283" t="s">
        <v>122</v>
      </c>
      <c r="AC590" s="294" t="s">
        <v>3227</v>
      </c>
      <c r="AD590" s="283"/>
      <c r="AE590" s="2647">
        <v>14.5</v>
      </c>
      <c r="AF590" s="283">
        <v>4</v>
      </c>
      <c r="AG590" s="1994" t="s">
        <v>122</v>
      </c>
      <c r="AK590" s="981"/>
    </row>
    <row r="591" spans="2:37">
      <c r="B591" s="191"/>
      <c r="C591" s="569"/>
      <c r="D591" s="569"/>
      <c r="E591" s="1578"/>
      <c r="F591" s="2909">
        <v>911401866982</v>
      </c>
      <c r="G591" s="1088">
        <v>8719514532366</v>
      </c>
      <c r="H591" s="2558" t="s">
        <v>978</v>
      </c>
      <c r="I591" s="1089" t="s">
        <v>2880</v>
      </c>
      <c r="J591" s="1090"/>
      <c r="K591" s="1091"/>
      <c r="L591" s="1090"/>
      <c r="M591" s="1091"/>
      <c r="N591" s="1090">
        <v>2</v>
      </c>
      <c r="O591" s="1090"/>
      <c r="P591" s="2401">
        <v>195</v>
      </c>
      <c r="Q591" s="14"/>
      <c r="R591" s="2001"/>
      <c r="S591" s="1090"/>
      <c r="T591" s="1090"/>
      <c r="U591" s="1090"/>
      <c r="V591" s="1090"/>
      <c r="W591" s="2463"/>
      <c r="X591" s="2463"/>
      <c r="Y591" s="1090">
        <v>40</v>
      </c>
      <c r="Z591" s="1090">
        <v>1000</v>
      </c>
      <c r="AA591" s="1090">
        <v>40</v>
      </c>
      <c r="AB591" s="1090"/>
      <c r="AC591" s="2463"/>
      <c r="AD591" s="1090"/>
      <c r="AE591" s="2652">
        <v>0</v>
      </c>
      <c r="AF591" s="1090">
        <v>10</v>
      </c>
      <c r="AG591" s="2002" t="s">
        <v>122</v>
      </c>
      <c r="AK591" s="981"/>
    </row>
    <row r="592" spans="2:37">
      <c r="B592" s="763"/>
      <c r="C592" s="855"/>
      <c r="D592" s="855"/>
      <c r="E592" s="1599"/>
      <c r="F592" s="2914">
        <v>911401866882</v>
      </c>
      <c r="G592" s="1092">
        <v>8719514532359</v>
      </c>
      <c r="H592" s="3035" t="s">
        <v>979</v>
      </c>
      <c r="I592" s="1093" t="s">
        <v>2881</v>
      </c>
      <c r="J592" s="1094"/>
      <c r="K592" s="1095"/>
      <c r="L592" s="1094"/>
      <c r="M592" s="1095"/>
      <c r="N592" s="1094">
        <v>2</v>
      </c>
      <c r="O592" s="1094"/>
      <c r="P592" s="2402">
        <v>90</v>
      </c>
      <c r="Q592" s="14"/>
      <c r="R592" s="2007"/>
      <c r="S592" s="1094"/>
      <c r="T592" s="1094"/>
      <c r="U592" s="1094"/>
      <c r="V592" s="1094"/>
      <c r="W592" s="2466"/>
      <c r="X592" s="2466"/>
      <c r="Y592" s="1094">
        <v>25</v>
      </c>
      <c r="Z592" s="1094">
        <v>36</v>
      </c>
      <c r="AA592" s="1094">
        <v>34.4</v>
      </c>
      <c r="AB592" s="1094"/>
      <c r="AC592" s="2466"/>
      <c r="AD592" s="1094"/>
      <c r="AE592" s="2654">
        <v>0</v>
      </c>
      <c r="AF592" s="1094">
        <v>20</v>
      </c>
      <c r="AG592" s="2008" t="s">
        <v>122</v>
      </c>
      <c r="AK592" s="981"/>
    </row>
    <row r="593" spans="2:37" ht="15.5" customHeight="1">
      <c r="B593" s="576"/>
      <c r="F593" s="536"/>
      <c r="G593" s="96"/>
      <c r="H593" s="3033"/>
      <c r="I593" s="97"/>
      <c r="J593" s="302"/>
      <c r="K593" s="303"/>
      <c r="L593" s="302"/>
      <c r="M593" s="303"/>
      <c r="N593" s="302"/>
      <c r="O593" s="302"/>
      <c r="P593" s="34"/>
      <c r="Q593" s="628"/>
      <c r="R593" s="302"/>
      <c r="S593" s="302"/>
      <c r="T593" s="302"/>
      <c r="U593" s="302"/>
      <c r="V593" s="302"/>
      <c r="W593" s="302"/>
      <c r="X593" s="302"/>
      <c r="Y593" s="302"/>
      <c r="Z593" s="302"/>
      <c r="AA593" s="302"/>
      <c r="AB593" s="302"/>
      <c r="AC593" s="306"/>
      <c r="AD593" s="302"/>
      <c r="AE593" s="302"/>
      <c r="AF593" s="302"/>
      <c r="AG593" s="302"/>
      <c r="AK593" s="981"/>
    </row>
    <row r="594" spans="2:37" s="1600" customFormat="1" ht="15" customHeight="1">
      <c r="B594" s="1637" t="s">
        <v>2879</v>
      </c>
      <c r="J594" s="1818"/>
      <c r="K594" s="1818"/>
      <c r="L594" s="1818"/>
      <c r="M594" s="1818"/>
      <c r="N594" s="1818"/>
      <c r="O594" s="1818"/>
      <c r="P594" s="34"/>
      <c r="R594" s="1818"/>
      <c r="S594" s="1818"/>
      <c r="T594" s="1818"/>
      <c r="U594" s="1818"/>
      <c r="V594" s="1818"/>
      <c r="W594" s="1818"/>
      <c r="X594" s="1818"/>
      <c r="Y594" s="2310"/>
      <c r="Z594" s="2310"/>
      <c r="AA594" s="2310"/>
      <c r="AB594" s="1818"/>
      <c r="AC594" s="3259"/>
      <c r="AD594" s="2310"/>
      <c r="AE594" s="1818"/>
      <c r="AF594" s="1818"/>
      <c r="AG594" s="1818"/>
      <c r="AI594"/>
      <c r="AJ594"/>
      <c r="AK594" s="981"/>
    </row>
    <row r="595" spans="2:37">
      <c r="B595" s="1641" t="s">
        <v>2887</v>
      </c>
      <c r="C595" s="1576" t="s">
        <v>2870</v>
      </c>
      <c r="D595" s="1576"/>
      <c r="E595" s="1577" t="s">
        <v>2873</v>
      </c>
      <c r="F595" s="2915">
        <v>911401853087</v>
      </c>
      <c r="G595" s="1627">
        <v>8720169753174</v>
      </c>
      <c r="H595" s="2542" t="s">
        <v>2339</v>
      </c>
      <c r="I595" s="624" t="s">
        <v>2342</v>
      </c>
      <c r="J595" s="1623">
        <v>19</v>
      </c>
      <c r="K595" s="1628">
        <v>2400</v>
      </c>
      <c r="L595" s="1623" t="s">
        <v>53</v>
      </c>
      <c r="M595" s="1628">
        <v>35000</v>
      </c>
      <c r="N595" s="1623">
        <v>2</v>
      </c>
      <c r="O595" s="1623"/>
      <c r="P595" s="2400">
        <v>415</v>
      </c>
      <c r="Q595" s="518"/>
      <c r="R595" s="2003" t="s">
        <v>573</v>
      </c>
      <c r="S595" s="1623" t="s">
        <v>55</v>
      </c>
      <c r="T595" s="1623" t="s">
        <v>3233</v>
      </c>
      <c r="U595" s="1623"/>
      <c r="V595" s="1623" t="s">
        <v>131</v>
      </c>
      <c r="W595" s="2464" t="s">
        <v>210</v>
      </c>
      <c r="X595" s="2464">
        <v>126</v>
      </c>
      <c r="Y595" s="1623">
        <v>35.5</v>
      </c>
      <c r="Z595" s="1623">
        <v>598</v>
      </c>
      <c r="AA595" s="1623">
        <v>44.5</v>
      </c>
      <c r="AB595" s="1623" t="s">
        <v>122</v>
      </c>
      <c r="AC595" s="2464">
        <v>80</v>
      </c>
      <c r="AD595" s="1623"/>
      <c r="AE595" s="2655">
        <v>0.5</v>
      </c>
      <c r="AF595" s="1623">
        <v>24</v>
      </c>
      <c r="AG595" s="2004" t="s">
        <v>122</v>
      </c>
      <c r="AK595" s="981"/>
    </row>
    <row r="596" spans="2:37">
      <c r="B596" s="885"/>
      <c r="C596" s="569" t="s">
        <v>2870</v>
      </c>
      <c r="D596" s="569"/>
      <c r="E596" s="1578" t="s">
        <v>2873</v>
      </c>
      <c r="F596" s="2916">
        <v>911401853187</v>
      </c>
      <c r="G596" s="75">
        <v>8720169753181</v>
      </c>
      <c r="H596" s="2543" t="s">
        <v>2340</v>
      </c>
      <c r="I596" s="59" t="s">
        <v>2343</v>
      </c>
      <c r="J596" s="341">
        <v>38</v>
      </c>
      <c r="K596" s="322">
        <v>4800</v>
      </c>
      <c r="L596" s="341" t="s">
        <v>53</v>
      </c>
      <c r="M596" s="322">
        <v>35000</v>
      </c>
      <c r="N596" s="341">
        <v>2</v>
      </c>
      <c r="O596" s="341"/>
      <c r="P596" s="681">
        <v>570</v>
      </c>
      <c r="Q596" s="518"/>
      <c r="R596" s="1995" t="s">
        <v>573</v>
      </c>
      <c r="S596" s="341" t="s">
        <v>55</v>
      </c>
      <c r="T596" s="341" t="s">
        <v>3235</v>
      </c>
      <c r="U596" s="341"/>
      <c r="V596" s="341" t="s">
        <v>131</v>
      </c>
      <c r="W596" s="315" t="s">
        <v>210</v>
      </c>
      <c r="X596" s="315">
        <v>126</v>
      </c>
      <c r="Y596" s="341">
        <v>35.5</v>
      </c>
      <c r="Z596" s="341">
        <v>1198</v>
      </c>
      <c r="AA596" s="341">
        <v>44.5</v>
      </c>
      <c r="AB596" s="341" t="s">
        <v>122</v>
      </c>
      <c r="AC596" s="315">
        <v>80</v>
      </c>
      <c r="AD596" s="341"/>
      <c r="AE596" s="2649">
        <v>1</v>
      </c>
      <c r="AF596" s="341">
        <v>24</v>
      </c>
      <c r="AG596" s="1996" t="s">
        <v>122</v>
      </c>
      <c r="AK596" s="981"/>
    </row>
    <row r="597" spans="2:37">
      <c r="B597" s="885"/>
      <c r="C597" s="855" t="s">
        <v>2870</v>
      </c>
      <c r="D597" s="855"/>
      <c r="E597" s="1599" t="s">
        <v>2873</v>
      </c>
      <c r="F597" s="2913">
        <v>911401853287</v>
      </c>
      <c r="G597" s="57">
        <v>8720169753198</v>
      </c>
      <c r="H597" s="2535" t="s">
        <v>2341</v>
      </c>
      <c r="I597" s="56" t="s">
        <v>2344</v>
      </c>
      <c r="J597" s="283">
        <v>54</v>
      </c>
      <c r="K597" s="1129">
        <v>6800</v>
      </c>
      <c r="L597" s="283" t="s">
        <v>53</v>
      </c>
      <c r="M597" s="284">
        <v>35000</v>
      </c>
      <c r="N597" s="283">
        <v>2</v>
      </c>
      <c r="O597" s="283"/>
      <c r="P597" s="682">
        <v>725</v>
      </c>
      <c r="Q597" s="518"/>
      <c r="R597" s="1993" t="s">
        <v>573</v>
      </c>
      <c r="S597" s="283" t="s">
        <v>55</v>
      </c>
      <c r="T597" s="283" t="s">
        <v>3237</v>
      </c>
      <c r="U597" s="283"/>
      <c r="V597" s="283" t="s">
        <v>131</v>
      </c>
      <c r="W597" s="294" t="s">
        <v>210</v>
      </c>
      <c r="X597" s="294">
        <v>125</v>
      </c>
      <c r="Y597" s="283">
        <v>35.5</v>
      </c>
      <c r="Z597" s="283">
        <v>1498</v>
      </c>
      <c r="AA597" s="283">
        <v>44.5</v>
      </c>
      <c r="AB597" s="283" t="s">
        <v>122</v>
      </c>
      <c r="AC597" s="294">
        <v>80</v>
      </c>
      <c r="AD597" s="283"/>
      <c r="AE597" s="2647">
        <v>1</v>
      </c>
      <c r="AF597" s="283">
        <v>24</v>
      </c>
      <c r="AG597" s="1994" t="s">
        <v>122</v>
      </c>
      <c r="AK597" s="981"/>
    </row>
    <row r="598" spans="2:37">
      <c r="B598" s="191"/>
      <c r="C598" s="853" t="s">
        <v>2870</v>
      </c>
      <c r="D598" s="853"/>
      <c r="E598" s="1606"/>
      <c r="F598" s="2917">
        <v>911401813685</v>
      </c>
      <c r="G598" s="195">
        <v>8719514964907</v>
      </c>
      <c r="H598" s="2544" t="s">
        <v>966</v>
      </c>
      <c r="I598" s="251" t="s">
        <v>967</v>
      </c>
      <c r="J598" s="295">
        <v>18</v>
      </c>
      <c r="K598" s="1140">
        <v>2000</v>
      </c>
      <c r="L598" s="295" t="s">
        <v>53</v>
      </c>
      <c r="M598" s="3274">
        <v>35000</v>
      </c>
      <c r="N598" s="295">
        <v>2</v>
      </c>
      <c r="O598" s="295"/>
      <c r="P598" s="656">
        <v>370</v>
      </c>
      <c r="Q598" s="575"/>
      <c r="R598" s="2009" t="s">
        <v>573</v>
      </c>
      <c r="S598" s="295" t="s">
        <v>55</v>
      </c>
      <c r="T598" s="295" t="s">
        <v>3233</v>
      </c>
      <c r="U598" s="295"/>
      <c r="V598" s="295" t="s">
        <v>131</v>
      </c>
      <c r="W598" s="1598" t="s">
        <v>210</v>
      </c>
      <c r="X598" s="1598">
        <v>111</v>
      </c>
      <c r="Y598" s="295">
        <v>60</v>
      </c>
      <c r="Z598" s="295">
        <v>565</v>
      </c>
      <c r="AA598" s="295">
        <v>60</v>
      </c>
      <c r="AB598" s="295" t="s">
        <v>122</v>
      </c>
      <c r="AC598" s="1598" t="s">
        <v>3227</v>
      </c>
      <c r="AD598" s="295"/>
      <c r="AE598" s="2651">
        <v>1</v>
      </c>
      <c r="AF598" s="295">
        <v>12</v>
      </c>
      <c r="AG598" s="2010" t="s">
        <v>122</v>
      </c>
      <c r="AK598" s="981"/>
    </row>
    <row r="599" spans="2:37">
      <c r="B599" s="191"/>
      <c r="C599" s="569" t="s">
        <v>2870</v>
      </c>
      <c r="D599" s="569"/>
      <c r="E599" s="1578"/>
      <c r="F599" s="2916">
        <v>911401813785</v>
      </c>
      <c r="G599" s="75">
        <v>8719514964914</v>
      </c>
      <c r="H599" s="2543" t="s">
        <v>968</v>
      </c>
      <c r="I599" s="59" t="s">
        <v>969</v>
      </c>
      <c r="J599" s="341">
        <v>36</v>
      </c>
      <c r="K599" s="322">
        <v>4000</v>
      </c>
      <c r="L599" s="341" t="s">
        <v>53</v>
      </c>
      <c r="M599" s="322">
        <v>35000</v>
      </c>
      <c r="N599" s="341">
        <v>2</v>
      </c>
      <c r="O599" s="341"/>
      <c r="P599" s="2392">
        <v>500</v>
      </c>
      <c r="Q599" s="575"/>
      <c r="R599" s="1995" t="s">
        <v>573</v>
      </c>
      <c r="S599" s="341" t="s">
        <v>55</v>
      </c>
      <c r="T599" s="341" t="s">
        <v>3235</v>
      </c>
      <c r="U599" s="341"/>
      <c r="V599" s="341" t="s">
        <v>131</v>
      </c>
      <c r="W599" s="315" t="s">
        <v>210</v>
      </c>
      <c r="X599" s="315">
        <v>111</v>
      </c>
      <c r="Y599" s="341">
        <v>60</v>
      </c>
      <c r="Z599" s="341">
        <v>1170</v>
      </c>
      <c r="AA599" s="341">
        <v>60</v>
      </c>
      <c r="AB599" s="341" t="s">
        <v>122</v>
      </c>
      <c r="AC599" s="315" t="s">
        <v>3227</v>
      </c>
      <c r="AD599" s="341"/>
      <c r="AE599" s="2649">
        <v>14.5</v>
      </c>
      <c r="AF599" s="341">
        <v>12</v>
      </c>
      <c r="AG599" s="1996" t="s">
        <v>122</v>
      </c>
      <c r="AK599" s="981"/>
    </row>
    <row r="600" spans="2:37">
      <c r="B600" s="191"/>
      <c r="C600" s="569" t="s">
        <v>2870</v>
      </c>
      <c r="D600" s="569"/>
      <c r="E600" s="1578"/>
      <c r="F600" s="2918">
        <v>911401813885</v>
      </c>
      <c r="G600" s="220">
        <v>8719514964921</v>
      </c>
      <c r="H600" s="2543" t="s">
        <v>970</v>
      </c>
      <c r="I600" s="209" t="s">
        <v>971</v>
      </c>
      <c r="J600" s="341">
        <v>53</v>
      </c>
      <c r="K600" s="322">
        <v>6000</v>
      </c>
      <c r="L600" s="341" t="s">
        <v>53</v>
      </c>
      <c r="M600" s="322">
        <v>35000</v>
      </c>
      <c r="N600" s="341">
        <v>2</v>
      </c>
      <c r="O600" s="341"/>
      <c r="P600" s="988">
        <v>655</v>
      </c>
      <c r="Q600" s="575"/>
      <c r="R600" s="1995" t="s">
        <v>573</v>
      </c>
      <c r="S600" s="341" t="s">
        <v>55</v>
      </c>
      <c r="T600" s="341" t="s">
        <v>3237</v>
      </c>
      <c r="U600" s="341"/>
      <c r="V600" s="341" t="s">
        <v>131</v>
      </c>
      <c r="W600" s="315" t="s">
        <v>210</v>
      </c>
      <c r="X600" s="315">
        <v>113</v>
      </c>
      <c r="Y600" s="341">
        <v>60</v>
      </c>
      <c r="Z600" s="341">
        <v>1470</v>
      </c>
      <c r="AA600" s="341">
        <v>60</v>
      </c>
      <c r="AB600" s="341" t="s">
        <v>122</v>
      </c>
      <c r="AC600" s="315" t="s">
        <v>3227</v>
      </c>
      <c r="AD600" s="341"/>
      <c r="AE600" s="2649">
        <v>14.5</v>
      </c>
      <c r="AF600" s="341">
        <v>12</v>
      </c>
      <c r="AG600" s="1996" t="s">
        <v>122</v>
      </c>
      <c r="AK600" s="981"/>
    </row>
    <row r="601" spans="2:37">
      <c r="B601" s="878"/>
      <c r="C601" s="569" t="s">
        <v>2870</v>
      </c>
      <c r="D601" s="569"/>
      <c r="E601" s="1578"/>
      <c r="F601" s="2916">
        <v>911401813985</v>
      </c>
      <c r="G601" s="75">
        <v>8719514964938</v>
      </c>
      <c r="H601" s="2543" t="s">
        <v>972</v>
      </c>
      <c r="I601" s="59" t="s">
        <v>973</v>
      </c>
      <c r="J601" s="341">
        <v>18</v>
      </c>
      <c r="K601" s="322">
        <v>2000</v>
      </c>
      <c r="L601" s="341" t="s">
        <v>53</v>
      </c>
      <c r="M601" s="322">
        <v>35000</v>
      </c>
      <c r="N601" s="341">
        <v>2</v>
      </c>
      <c r="O601" s="341"/>
      <c r="P601" s="2392">
        <v>415</v>
      </c>
      <c r="Q601" s="575"/>
      <c r="R601" s="1995" t="s">
        <v>573</v>
      </c>
      <c r="S601" s="341" t="s">
        <v>55</v>
      </c>
      <c r="T601" s="341" t="s">
        <v>3233</v>
      </c>
      <c r="U601" s="341"/>
      <c r="V601" s="341" t="s">
        <v>131</v>
      </c>
      <c r="W601" s="315" t="s">
        <v>210</v>
      </c>
      <c r="X601" s="315">
        <v>111</v>
      </c>
      <c r="Y601" s="341">
        <v>60</v>
      </c>
      <c r="Z601" s="341">
        <v>580</v>
      </c>
      <c r="AA601" s="341">
        <v>60</v>
      </c>
      <c r="AB601" s="341" t="s">
        <v>122</v>
      </c>
      <c r="AC601" s="315" t="s">
        <v>3227</v>
      </c>
      <c r="AD601" s="341"/>
      <c r="AE601" s="2649">
        <v>1</v>
      </c>
      <c r="AF601" s="341">
        <v>12</v>
      </c>
      <c r="AG601" s="1996" t="s">
        <v>122</v>
      </c>
      <c r="AK601" s="981"/>
    </row>
    <row r="602" spans="2:37">
      <c r="B602" s="191"/>
      <c r="C602" s="569" t="s">
        <v>2870</v>
      </c>
      <c r="D602" s="569"/>
      <c r="E602" s="1578"/>
      <c r="F602" s="2918">
        <v>911401814085</v>
      </c>
      <c r="G602" s="220">
        <v>8719514964945</v>
      </c>
      <c r="H602" s="2543" t="s">
        <v>974</v>
      </c>
      <c r="I602" s="209" t="s">
        <v>975</v>
      </c>
      <c r="J602" s="341">
        <v>36</v>
      </c>
      <c r="K602" s="322">
        <v>4000</v>
      </c>
      <c r="L602" s="341" t="s">
        <v>53</v>
      </c>
      <c r="M602" s="322">
        <v>35000</v>
      </c>
      <c r="N602" s="341">
        <v>2</v>
      </c>
      <c r="O602" s="341"/>
      <c r="P602" s="988">
        <v>585</v>
      </c>
      <c r="Q602" s="575"/>
      <c r="R602" s="1995" t="s">
        <v>573</v>
      </c>
      <c r="S602" s="341" t="s">
        <v>55</v>
      </c>
      <c r="T602" s="341" t="s">
        <v>3235</v>
      </c>
      <c r="U602" s="341"/>
      <c r="V602" s="341" t="s">
        <v>131</v>
      </c>
      <c r="W602" s="315" t="s">
        <v>210</v>
      </c>
      <c r="X602" s="315">
        <v>111</v>
      </c>
      <c r="Y602" s="341">
        <v>60</v>
      </c>
      <c r="Z602" s="341">
        <v>1185</v>
      </c>
      <c r="AA602" s="341">
        <v>60</v>
      </c>
      <c r="AB602" s="341" t="s">
        <v>122</v>
      </c>
      <c r="AC602" s="315" t="s">
        <v>3227</v>
      </c>
      <c r="AD602" s="341"/>
      <c r="AE602" s="2649">
        <v>14.5</v>
      </c>
      <c r="AF602" s="341">
        <v>12</v>
      </c>
      <c r="AG602" s="1996" t="s">
        <v>122</v>
      </c>
      <c r="AK602" s="981"/>
    </row>
    <row r="603" spans="2:37">
      <c r="B603" s="763"/>
      <c r="C603" s="855" t="s">
        <v>2870</v>
      </c>
      <c r="D603" s="855"/>
      <c r="E603" s="1599"/>
      <c r="F603" s="2913">
        <v>911401814185</v>
      </c>
      <c r="G603" s="57">
        <v>8719514964952</v>
      </c>
      <c r="H603" s="2535" t="s">
        <v>976</v>
      </c>
      <c r="I603" s="56" t="s">
        <v>977</v>
      </c>
      <c r="J603" s="283">
        <v>53</v>
      </c>
      <c r="K603" s="1129">
        <v>6000</v>
      </c>
      <c r="L603" s="283" t="s">
        <v>53</v>
      </c>
      <c r="M603" s="284">
        <v>35000</v>
      </c>
      <c r="N603" s="283">
        <v>2</v>
      </c>
      <c r="O603" s="283"/>
      <c r="P603" s="657">
        <v>745</v>
      </c>
      <c r="Q603" s="575"/>
      <c r="R603" s="1993" t="s">
        <v>573</v>
      </c>
      <c r="S603" s="283" t="s">
        <v>55</v>
      </c>
      <c r="T603" s="283" t="s">
        <v>3237</v>
      </c>
      <c r="U603" s="283"/>
      <c r="V603" s="283" t="s">
        <v>131</v>
      </c>
      <c r="W603" s="294" t="s">
        <v>210</v>
      </c>
      <c r="X603" s="294">
        <v>113</v>
      </c>
      <c r="Y603" s="283">
        <v>60</v>
      </c>
      <c r="Z603" s="283">
        <v>1485</v>
      </c>
      <c r="AA603" s="283">
        <v>60</v>
      </c>
      <c r="AB603" s="283" t="s">
        <v>122</v>
      </c>
      <c r="AC603" s="294" t="s">
        <v>3227</v>
      </c>
      <c r="AD603" s="283"/>
      <c r="AE603" s="2647">
        <v>14.5</v>
      </c>
      <c r="AF603" s="283">
        <v>12</v>
      </c>
      <c r="AG603" s="1994" t="s">
        <v>122</v>
      </c>
      <c r="AK603" s="981"/>
    </row>
    <row r="604" spans="2:37" ht="14.5" customHeight="1">
      <c r="B604" s="764"/>
      <c r="F604" s="574"/>
      <c r="G604" s="96"/>
      <c r="H604" s="3033"/>
      <c r="I604" s="770"/>
      <c r="J604" s="302"/>
      <c r="K604" s="303"/>
      <c r="L604" s="302"/>
      <c r="M604" s="303"/>
      <c r="N604" s="302"/>
      <c r="O604" s="302"/>
      <c r="P604" s="34"/>
      <c r="Q604" s="788"/>
      <c r="R604" s="302"/>
      <c r="S604" s="302"/>
      <c r="T604" s="302"/>
      <c r="U604" s="302"/>
      <c r="V604" s="302"/>
      <c r="W604" s="302"/>
      <c r="X604" s="302"/>
      <c r="Y604" s="302"/>
      <c r="Z604" s="302"/>
      <c r="AA604" s="302"/>
      <c r="AB604" s="302"/>
      <c r="AC604" s="306"/>
      <c r="AD604" s="302"/>
      <c r="AE604" s="302"/>
      <c r="AF604" s="302"/>
      <c r="AG604" s="302"/>
      <c r="AK604" s="981"/>
    </row>
    <row r="605" spans="2:37" s="1600" customFormat="1" ht="15" customHeight="1">
      <c r="J605" s="1818"/>
      <c r="K605" s="1818"/>
      <c r="L605" s="1818"/>
      <c r="M605" s="1818"/>
      <c r="N605" s="1818"/>
      <c r="O605" s="1818"/>
      <c r="P605" s="34"/>
      <c r="R605" s="1818"/>
      <c r="S605" s="1818"/>
      <c r="T605" s="1818"/>
      <c r="U605" s="1818"/>
      <c r="V605" s="1818"/>
      <c r="W605" s="1818"/>
      <c r="X605" s="1818"/>
      <c r="Y605" s="2310"/>
      <c r="Z605" s="2310"/>
      <c r="AA605" s="2310"/>
      <c r="AB605" s="1818"/>
      <c r="AC605" s="3259"/>
      <c r="AD605" s="2310"/>
      <c r="AE605" s="1818"/>
      <c r="AF605" s="1818"/>
      <c r="AG605" s="1818"/>
      <c r="AI605"/>
      <c r="AJ605"/>
      <c r="AK605" s="981"/>
    </row>
    <row r="606" spans="2:37" ht="15.5">
      <c r="B606" s="2805" t="s">
        <v>2882</v>
      </c>
      <c r="C606" s="1487"/>
      <c r="D606" s="1487"/>
      <c r="E606" s="1617"/>
      <c r="F606" s="526">
        <v>911401829687</v>
      </c>
      <c r="G606" s="527">
        <v>8720169761056</v>
      </c>
      <c r="H606" s="2541" t="s">
        <v>2423</v>
      </c>
      <c r="I606" s="1629" t="s">
        <v>980</v>
      </c>
      <c r="J606" s="1325">
        <v>40</v>
      </c>
      <c r="K606" s="1630">
        <v>4000</v>
      </c>
      <c r="L606" s="1325" t="s">
        <v>53</v>
      </c>
      <c r="M606" s="1630">
        <v>30000</v>
      </c>
      <c r="N606" s="1631">
        <v>2</v>
      </c>
      <c r="O606" s="1325"/>
      <c r="P606" s="2403">
        <v>270</v>
      </c>
      <c r="Q606" s="525"/>
      <c r="R606" s="2011" t="s">
        <v>54</v>
      </c>
      <c r="S606" s="1325" t="s">
        <v>113</v>
      </c>
      <c r="T606" s="1325" t="s">
        <v>3235</v>
      </c>
      <c r="U606" s="1325"/>
      <c r="V606" s="1325" t="s">
        <v>131</v>
      </c>
      <c r="W606" s="2467" t="s">
        <v>210</v>
      </c>
      <c r="X606" s="2467">
        <v>100</v>
      </c>
      <c r="Y606" s="1325">
        <v>70</v>
      </c>
      <c r="Z606" s="1325">
        <v>1200</v>
      </c>
      <c r="AA606" s="1325">
        <v>27</v>
      </c>
      <c r="AB606" s="1325" t="s">
        <v>122</v>
      </c>
      <c r="AC606" s="1445" t="s">
        <v>3227</v>
      </c>
      <c r="AD606" s="1325"/>
      <c r="AE606" s="2656">
        <v>0.5</v>
      </c>
      <c r="AF606" s="1325">
        <v>40</v>
      </c>
      <c r="AG606" s="2012" t="s">
        <v>122</v>
      </c>
      <c r="AK606" s="981"/>
    </row>
    <row r="607" spans="2:37" ht="14.5" customHeight="1">
      <c r="B607" s="576"/>
      <c r="F607" s="536"/>
      <c r="G607" s="536"/>
      <c r="H607" s="3036"/>
      <c r="I607" s="545"/>
      <c r="J607" s="1356"/>
      <c r="K607" s="547"/>
      <c r="L607" s="1356"/>
      <c r="M607" s="547"/>
      <c r="N607" s="1356"/>
      <c r="O607" s="1356"/>
      <c r="P607" s="1357"/>
      <c r="Q607" s="14"/>
      <c r="R607" s="1356"/>
      <c r="S607" s="1356"/>
      <c r="T607" s="1356"/>
      <c r="U607" s="1356"/>
      <c r="V607" s="1356"/>
      <c r="W607" s="1356"/>
      <c r="X607" s="1356"/>
      <c r="Y607" s="1356"/>
      <c r="Z607" s="1356"/>
      <c r="AA607" s="1356"/>
      <c r="AB607" s="1356"/>
      <c r="AC607" s="546"/>
      <c r="AD607" s="1356"/>
      <c r="AE607" s="1356"/>
      <c r="AF607" s="1356"/>
      <c r="AG607" s="1356"/>
      <c r="AK607" s="981"/>
    </row>
    <row r="608" spans="2:37" s="1600" customFormat="1" ht="15" customHeight="1">
      <c r="B608" s="1637" t="s">
        <v>2883</v>
      </c>
      <c r="J608" s="1818"/>
      <c r="K608" s="1818"/>
      <c r="L608" s="1818"/>
      <c r="M608" s="1818"/>
      <c r="N608" s="1818"/>
      <c r="O608" s="1818"/>
      <c r="P608" s="34"/>
      <c r="R608" s="1818"/>
      <c r="S608" s="1818"/>
      <c r="T608" s="1818"/>
      <c r="U608" s="1818"/>
      <c r="V608" s="1818"/>
      <c r="W608" s="1818"/>
      <c r="X608" s="1818"/>
      <c r="Y608" s="2310"/>
      <c r="Z608" s="2310"/>
      <c r="AA608" s="2310"/>
      <c r="AB608" s="1818"/>
      <c r="AC608" s="3259"/>
      <c r="AD608" s="2310"/>
      <c r="AE608" s="1818"/>
      <c r="AF608" s="1818"/>
      <c r="AG608" s="1818"/>
      <c r="AI608"/>
      <c r="AJ608"/>
      <c r="AK608" s="981"/>
    </row>
    <row r="609" spans="2:37" ht="14" customHeight="1">
      <c r="B609" s="1642" t="s">
        <v>981</v>
      </c>
      <c r="C609" s="1576"/>
      <c r="D609" s="1576"/>
      <c r="E609" s="1577" t="s">
        <v>2873</v>
      </c>
      <c r="F609" s="214">
        <v>911401877884</v>
      </c>
      <c r="G609" s="214">
        <v>8719514958630</v>
      </c>
      <c r="H609" s="229" t="s">
        <v>982</v>
      </c>
      <c r="I609" s="624" t="s">
        <v>3403</v>
      </c>
      <c r="J609" s="279">
        <v>100</v>
      </c>
      <c r="K609" s="1632">
        <v>10000</v>
      </c>
      <c r="L609" s="279" t="s">
        <v>53</v>
      </c>
      <c r="M609" s="280">
        <v>30000</v>
      </c>
      <c r="N609" s="279">
        <v>2</v>
      </c>
      <c r="O609" s="279"/>
      <c r="P609" s="2404">
        <v>1480</v>
      </c>
      <c r="Q609" s="14"/>
      <c r="R609" s="1991" t="s">
        <v>54</v>
      </c>
      <c r="S609" s="279" t="s">
        <v>55</v>
      </c>
      <c r="T609" s="279" t="s">
        <v>3251</v>
      </c>
      <c r="U609" s="279"/>
      <c r="V609" s="279" t="s">
        <v>131</v>
      </c>
      <c r="W609" s="305" t="s">
        <v>210</v>
      </c>
      <c r="X609" s="305">
        <v>100</v>
      </c>
      <c r="Y609" s="279">
        <v>220</v>
      </c>
      <c r="Z609" s="279">
        <v>220</v>
      </c>
      <c r="AA609" s="279">
        <v>50</v>
      </c>
      <c r="AB609" s="279" t="s">
        <v>122</v>
      </c>
      <c r="AC609" s="305" t="s">
        <v>3227</v>
      </c>
      <c r="AD609" s="279"/>
      <c r="AE609" s="2655">
        <v>4</v>
      </c>
      <c r="AF609" s="279">
        <v>1</v>
      </c>
      <c r="AG609" s="1992" t="s">
        <v>122</v>
      </c>
      <c r="AK609" s="981"/>
    </row>
    <row r="610" spans="2:37" ht="14" customHeight="1">
      <c r="B610" s="2806"/>
      <c r="C610" s="569"/>
      <c r="D610" s="569"/>
      <c r="E610" s="1578" t="s">
        <v>2873</v>
      </c>
      <c r="F610" s="2919">
        <v>911401877984</v>
      </c>
      <c r="G610" s="147">
        <v>8719514958647</v>
      </c>
      <c r="H610" s="256" t="s">
        <v>452</v>
      </c>
      <c r="I610" s="59" t="s">
        <v>3403</v>
      </c>
      <c r="J610" s="292">
        <v>150</v>
      </c>
      <c r="K610" s="1141">
        <v>15000</v>
      </c>
      <c r="L610" s="292" t="s">
        <v>53</v>
      </c>
      <c r="M610" s="296">
        <v>30000</v>
      </c>
      <c r="N610" s="292">
        <v>2</v>
      </c>
      <c r="O610" s="292"/>
      <c r="P610" s="681">
        <v>1895</v>
      </c>
      <c r="Q610" s="14"/>
      <c r="R610" s="1999" t="s">
        <v>54</v>
      </c>
      <c r="S610" s="292" t="s">
        <v>55</v>
      </c>
      <c r="T610" s="292" t="s">
        <v>3251</v>
      </c>
      <c r="U610" s="292"/>
      <c r="V610" s="292" t="s">
        <v>131</v>
      </c>
      <c r="W610" s="293" t="s">
        <v>210</v>
      </c>
      <c r="X610" s="293">
        <v>100</v>
      </c>
      <c r="Y610" s="292">
        <v>260</v>
      </c>
      <c r="Z610" s="292">
        <v>260</v>
      </c>
      <c r="AA610" s="292">
        <v>50</v>
      </c>
      <c r="AB610" s="292" t="s">
        <v>122</v>
      </c>
      <c r="AC610" s="293" t="s">
        <v>3227</v>
      </c>
      <c r="AD610" s="292"/>
      <c r="AE610" s="2649">
        <v>4</v>
      </c>
      <c r="AF610" s="292">
        <v>1</v>
      </c>
      <c r="AG610" s="2000" t="s">
        <v>122</v>
      </c>
      <c r="AK610" s="981"/>
    </row>
    <row r="611" spans="2:37" ht="14" customHeight="1">
      <c r="B611" s="930"/>
      <c r="C611" s="855"/>
      <c r="D611" s="855"/>
      <c r="E611" s="1599" t="s">
        <v>2873</v>
      </c>
      <c r="F611" s="151">
        <v>911401878084</v>
      </c>
      <c r="G611" s="151">
        <v>8719514958654</v>
      </c>
      <c r="H611" s="254" t="s">
        <v>454</v>
      </c>
      <c r="I611" s="56" t="s">
        <v>3403</v>
      </c>
      <c r="J611" s="297">
        <v>200</v>
      </c>
      <c r="K611" s="1129">
        <v>20000</v>
      </c>
      <c r="L611" s="297" t="s">
        <v>53</v>
      </c>
      <c r="M611" s="1634">
        <v>30000</v>
      </c>
      <c r="N611" s="297">
        <v>2</v>
      </c>
      <c r="O611" s="297"/>
      <c r="P611" s="682">
        <v>2275</v>
      </c>
      <c r="R611" s="2013" t="s">
        <v>54</v>
      </c>
      <c r="S611" s="297" t="s">
        <v>55</v>
      </c>
      <c r="T611" s="297" t="s">
        <v>3252</v>
      </c>
      <c r="U611" s="297"/>
      <c r="V611" s="297" t="s">
        <v>131</v>
      </c>
      <c r="W611" s="1593" t="s">
        <v>210</v>
      </c>
      <c r="X611" s="1593">
        <v>100</v>
      </c>
      <c r="Y611" s="297">
        <v>300</v>
      </c>
      <c r="Z611" s="297">
        <v>300</v>
      </c>
      <c r="AA611" s="297">
        <v>50</v>
      </c>
      <c r="AB611" s="297" t="s">
        <v>122</v>
      </c>
      <c r="AC611" s="1593" t="s">
        <v>3227</v>
      </c>
      <c r="AD611" s="297"/>
      <c r="AE611" s="2647">
        <v>4</v>
      </c>
      <c r="AF611" s="297">
        <v>1</v>
      </c>
      <c r="AG611" s="2014" t="s">
        <v>122</v>
      </c>
      <c r="AK611" s="981"/>
    </row>
    <row r="612" spans="2:37" ht="23" customHeight="1">
      <c r="B612" s="157"/>
      <c r="F612" s="212"/>
      <c r="G612" s="213"/>
      <c r="H612" s="157"/>
      <c r="I612" s="157"/>
      <c r="J612" s="158"/>
      <c r="K612" s="158"/>
      <c r="L612" s="158"/>
      <c r="M612" s="3275"/>
      <c r="N612" s="158"/>
      <c r="O612" s="158"/>
      <c r="P612" s="158"/>
      <c r="Q612" s="14"/>
      <c r="R612" s="158"/>
      <c r="S612" s="158"/>
      <c r="T612" s="158"/>
      <c r="U612" s="158"/>
      <c r="V612" s="158"/>
      <c r="W612" s="158"/>
      <c r="X612" s="158"/>
      <c r="Y612" s="2335"/>
      <c r="Z612" s="2335"/>
      <c r="AA612" s="2335"/>
      <c r="AB612" s="158"/>
      <c r="AC612" s="2511"/>
      <c r="AD612" s="2335"/>
      <c r="AE612" s="158"/>
      <c r="AF612" s="158"/>
      <c r="AG612" s="158"/>
      <c r="AK612" s="981"/>
    </row>
    <row r="613" spans="2:37" s="1600" customFormat="1" ht="15" customHeight="1">
      <c r="B613" s="1637" t="s">
        <v>2884</v>
      </c>
      <c r="J613" s="1818"/>
      <c r="K613" s="1818"/>
      <c r="L613" s="1818"/>
      <c r="M613" s="1818"/>
      <c r="N613" s="1818"/>
      <c r="O613" s="1818"/>
      <c r="P613" s="34"/>
      <c r="R613" s="1818"/>
      <c r="S613" s="1818"/>
      <c r="T613" s="1818"/>
      <c r="U613" s="1818"/>
      <c r="V613" s="1818"/>
      <c r="W613" s="1818"/>
      <c r="X613" s="1818"/>
      <c r="Y613" s="2310"/>
      <c r="Z613" s="2310"/>
      <c r="AA613" s="2310"/>
      <c r="AB613" s="1818"/>
      <c r="AC613" s="3259"/>
      <c r="AD613" s="2310"/>
      <c r="AE613" s="1818"/>
      <c r="AF613" s="1818"/>
      <c r="AG613" s="1818"/>
      <c r="AI613"/>
      <c r="AJ613"/>
      <c r="AK613" s="981"/>
    </row>
    <row r="614" spans="2:37">
      <c r="B614" s="1642" t="s">
        <v>983</v>
      </c>
      <c r="C614" s="1576" t="s">
        <v>2870</v>
      </c>
      <c r="D614" s="1576" t="s">
        <v>2274</v>
      </c>
      <c r="E614" s="1577" t="s">
        <v>2873</v>
      </c>
      <c r="F614" s="43">
        <v>911401810583</v>
      </c>
      <c r="G614" s="214">
        <v>8719514533042</v>
      </c>
      <c r="H614" s="229" t="s">
        <v>984</v>
      </c>
      <c r="I614" s="115" t="s">
        <v>985</v>
      </c>
      <c r="J614" s="279">
        <v>10</v>
      </c>
      <c r="K614" s="1632">
        <v>900</v>
      </c>
      <c r="L614" s="279" t="s">
        <v>79</v>
      </c>
      <c r="M614" s="280">
        <v>35000</v>
      </c>
      <c r="N614" s="279">
        <v>2</v>
      </c>
      <c r="O614" s="279"/>
      <c r="P614" s="2400">
        <v>195</v>
      </c>
      <c r="Q614" s="14"/>
      <c r="R614" s="1991" t="s">
        <v>54</v>
      </c>
      <c r="S614" s="279" t="s">
        <v>55</v>
      </c>
      <c r="T614" s="279" t="s">
        <v>3264</v>
      </c>
      <c r="U614" s="279"/>
      <c r="V614" s="279" t="s">
        <v>158</v>
      </c>
      <c r="W614" s="305" t="s">
        <v>210</v>
      </c>
      <c r="X614" s="305">
        <v>90</v>
      </c>
      <c r="Y614" s="279">
        <v>102</v>
      </c>
      <c r="Z614" s="279">
        <v>107</v>
      </c>
      <c r="AA614" s="279">
        <v>28</v>
      </c>
      <c r="AB614" s="279" t="s">
        <v>122</v>
      </c>
      <c r="AC614" s="305" t="s">
        <v>3227</v>
      </c>
      <c r="AD614" s="279"/>
      <c r="AE614" s="2646">
        <v>0.5</v>
      </c>
      <c r="AF614" s="279">
        <v>36</v>
      </c>
      <c r="AG614" s="1992" t="s">
        <v>122</v>
      </c>
      <c r="AK614" s="981"/>
    </row>
    <row r="615" spans="2:37">
      <c r="B615" s="141"/>
      <c r="C615" s="569" t="s">
        <v>2870</v>
      </c>
      <c r="D615" s="569" t="s">
        <v>2274</v>
      </c>
      <c r="E615" s="1578" t="s">
        <v>2873</v>
      </c>
      <c r="F615" s="2870">
        <v>911401820583</v>
      </c>
      <c r="G615" s="72">
        <v>8719514532984</v>
      </c>
      <c r="H615" s="252" t="s">
        <v>986</v>
      </c>
      <c r="I615" s="54" t="s">
        <v>985</v>
      </c>
      <c r="J615" s="281">
        <v>10</v>
      </c>
      <c r="K615" s="1127">
        <v>950</v>
      </c>
      <c r="L615" s="281" t="s">
        <v>53</v>
      </c>
      <c r="M615" s="282">
        <v>35000</v>
      </c>
      <c r="N615" s="281">
        <v>2</v>
      </c>
      <c r="O615" s="281"/>
      <c r="P615" s="681">
        <v>195</v>
      </c>
      <c r="R615" s="1997" t="s">
        <v>54</v>
      </c>
      <c r="S615" s="281" t="s">
        <v>55</v>
      </c>
      <c r="T615" s="281" t="s">
        <v>3264</v>
      </c>
      <c r="U615" s="281"/>
      <c r="V615" s="281" t="s">
        <v>131</v>
      </c>
      <c r="W615" s="301" t="s">
        <v>210</v>
      </c>
      <c r="X615" s="301">
        <v>95</v>
      </c>
      <c r="Y615" s="281">
        <v>102</v>
      </c>
      <c r="Z615" s="281">
        <v>107</v>
      </c>
      <c r="AA615" s="281">
        <v>28</v>
      </c>
      <c r="AB615" s="281" t="s">
        <v>122</v>
      </c>
      <c r="AC615" s="301" t="s">
        <v>3227</v>
      </c>
      <c r="AD615" s="281"/>
      <c r="AE615" s="2650">
        <v>0.5</v>
      </c>
      <c r="AF615" s="281">
        <v>36</v>
      </c>
      <c r="AG615" s="1998" t="s">
        <v>122</v>
      </c>
      <c r="AK615" s="981"/>
    </row>
    <row r="616" spans="2:37">
      <c r="B616" s="141"/>
      <c r="C616" s="569" t="s">
        <v>2870</v>
      </c>
      <c r="D616" s="569" t="s">
        <v>2274</v>
      </c>
      <c r="E616" s="1578" t="s">
        <v>2873</v>
      </c>
      <c r="F616" s="2870">
        <v>911401811583</v>
      </c>
      <c r="G616" s="72">
        <v>8719514533035</v>
      </c>
      <c r="H616" s="2534" t="s">
        <v>987</v>
      </c>
      <c r="I616" s="54" t="s">
        <v>985</v>
      </c>
      <c r="J616" s="281">
        <v>20</v>
      </c>
      <c r="K616" s="1127">
        <v>1800</v>
      </c>
      <c r="L616" s="281" t="s">
        <v>79</v>
      </c>
      <c r="M616" s="282">
        <v>35000</v>
      </c>
      <c r="N616" s="281">
        <v>2</v>
      </c>
      <c r="O616" s="281"/>
      <c r="P616" s="988">
        <v>300</v>
      </c>
      <c r="Q616" s="14"/>
      <c r="R616" s="1997" t="s">
        <v>54</v>
      </c>
      <c r="S616" s="281" t="s">
        <v>55</v>
      </c>
      <c r="T616" s="281" t="s">
        <v>3265</v>
      </c>
      <c r="U616" s="281"/>
      <c r="V616" s="281" t="s">
        <v>158</v>
      </c>
      <c r="W616" s="301" t="s">
        <v>210</v>
      </c>
      <c r="X616" s="301">
        <v>90</v>
      </c>
      <c r="Y616" s="281">
        <v>125</v>
      </c>
      <c r="Z616" s="281">
        <v>140</v>
      </c>
      <c r="AA616" s="281">
        <v>29</v>
      </c>
      <c r="AB616" s="281" t="s">
        <v>122</v>
      </c>
      <c r="AC616" s="301" t="s">
        <v>3227</v>
      </c>
      <c r="AD616" s="281"/>
      <c r="AE616" s="2649">
        <v>1</v>
      </c>
      <c r="AF616" s="281">
        <v>36</v>
      </c>
      <c r="AG616" s="1998" t="s">
        <v>122</v>
      </c>
      <c r="AK616" s="981"/>
    </row>
    <row r="617" spans="2:37">
      <c r="B617" s="141"/>
      <c r="C617" s="569" t="s">
        <v>2870</v>
      </c>
      <c r="D617" s="569" t="s">
        <v>2274</v>
      </c>
      <c r="E617" s="1578" t="s">
        <v>2873</v>
      </c>
      <c r="F617" s="2870">
        <v>911401821583</v>
      </c>
      <c r="G617" s="72">
        <v>8719514532977</v>
      </c>
      <c r="H617" s="252" t="s">
        <v>988</v>
      </c>
      <c r="I617" s="54" t="s">
        <v>985</v>
      </c>
      <c r="J617" s="281">
        <v>20</v>
      </c>
      <c r="K617" s="1127">
        <v>1900</v>
      </c>
      <c r="L617" s="281" t="s">
        <v>53</v>
      </c>
      <c r="M617" s="282">
        <v>35000</v>
      </c>
      <c r="N617" s="281">
        <v>2</v>
      </c>
      <c r="O617" s="281"/>
      <c r="P617" s="988">
        <v>300</v>
      </c>
      <c r="R617" s="1997" t="s">
        <v>54</v>
      </c>
      <c r="S617" s="281" t="s">
        <v>55</v>
      </c>
      <c r="T617" s="281" t="s">
        <v>3265</v>
      </c>
      <c r="U617" s="281"/>
      <c r="V617" s="281" t="s">
        <v>131</v>
      </c>
      <c r="W617" s="301" t="s">
        <v>210</v>
      </c>
      <c r="X617" s="301">
        <v>95</v>
      </c>
      <c r="Y617" s="281">
        <v>125</v>
      </c>
      <c r="Z617" s="281">
        <v>140</v>
      </c>
      <c r="AA617" s="281">
        <v>29</v>
      </c>
      <c r="AB617" s="281" t="s">
        <v>122</v>
      </c>
      <c r="AC617" s="301" t="s">
        <v>3227</v>
      </c>
      <c r="AD617" s="281"/>
      <c r="AE617" s="2649">
        <v>1</v>
      </c>
      <c r="AF617" s="281">
        <v>36</v>
      </c>
      <c r="AG617" s="1998" t="s">
        <v>122</v>
      </c>
      <c r="AK617" s="981"/>
    </row>
    <row r="618" spans="2:37">
      <c r="B618" s="141"/>
      <c r="C618" s="569" t="s">
        <v>2870</v>
      </c>
      <c r="D618" s="569" t="s">
        <v>2274</v>
      </c>
      <c r="E618" s="1578" t="s">
        <v>2873</v>
      </c>
      <c r="F618" s="2870">
        <v>911401814583</v>
      </c>
      <c r="G618" s="72">
        <v>8719514533011</v>
      </c>
      <c r="H618" s="252" t="s">
        <v>989</v>
      </c>
      <c r="I618" s="54" t="s">
        <v>985</v>
      </c>
      <c r="J618" s="281">
        <v>50</v>
      </c>
      <c r="K618" s="1127">
        <v>4500</v>
      </c>
      <c r="L618" s="281" t="s">
        <v>79</v>
      </c>
      <c r="M618" s="282">
        <v>35000</v>
      </c>
      <c r="N618" s="281">
        <v>2</v>
      </c>
      <c r="O618" s="281"/>
      <c r="P618" s="681">
        <v>610</v>
      </c>
      <c r="Q618" s="14"/>
      <c r="R618" s="1997" t="s">
        <v>54</v>
      </c>
      <c r="S618" s="281" t="s">
        <v>55</v>
      </c>
      <c r="T618" s="281" t="s">
        <v>3266</v>
      </c>
      <c r="U618" s="281"/>
      <c r="V618" s="281" t="s">
        <v>158</v>
      </c>
      <c r="W618" s="301" t="s">
        <v>210</v>
      </c>
      <c r="X618" s="301">
        <v>90</v>
      </c>
      <c r="Y618" s="281">
        <v>183</v>
      </c>
      <c r="Z618" s="281">
        <v>223</v>
      </c>
      <c r="AA618" s="281">
        <v>31</v>
      </c>
      <c r="AB618" s="281" t="s">
        <v>122</v>
      </c>
      <c r="AC618" s="301" t="s">
        <v>3227</v>
      </c>
      <c r="AD618" s="281"/>
      <c r="AE618" s="2650">
        <v>4</v>
      </c>
      <c r="AF618" s="281">
        <v>24</v>
      </c>
      <c r="AG618" s="1998" t="s">
        <v>122</v>
      </c>
      <c r="AK618" s="981"/>
    </row>
    <row r="619" spans="2:37">
      <c r="B619" s="141"/>
      <c r="C619" s="569" t="s">
        <v>2870</v>
      </c>
      <c r="D619" s="569" t="s">
        <v>2274</v>
      </c>
      <c r="E619" s="1578" t="s">
        <v>2873</v>
      </c>
      <c r="F619" s="2870">
        <v>911401824583</v>
      </c>
      <c r="G619" s="72">
        <v>8719514532953</v>
      </c>
      <c r="H619" s="2534" t="s">
        <v>990</v>
      </c>
      <c r="I619" s="54" t="s">
        <v>985</v>
      </c>
      <c r="J619" s="281">
        <v>50</v>
      </c>
      <c r="K619" s="1127">
        <v>4750</v>
      </c>
      <c r="L619" s="281" t="s">
        <v>53</v>
      </c>
      <c r="M619" s="282">
        <v>35000</v>
      </c>
      <c r="N619" s="281">
        <v>2</v>
      </c>
      <c r="O619" s="281"/>
      <c r="P619" s="681">
        <v>610</v>
      </c>
      <c r="R619" s="1997" t="s">
        <v>54</v>
      </c>
      <c r="S619" s="281" t="s">
        <v>55</v>
      </c>
      <c r="T619" s="281" t="s">
        <v>3266</v>
      </c>
      <c r="U619" s="281"/>
      <c r="V619" s="281" t="s">
        <v>131</v>
      </c>
      <c r="W619" s="301" t="s">
        <v>210</v>
      </c>
      <c r="X619" s="301">
        <v>95</v>
      </c>
      <c r="Y619" s="281">
        <v>183</v>
      </c>
      <c r="Z619" s="281">
        <v>223</v>
      </c>
      <c r="AA619" s="281">
        <v>31</v>
      </c>
      <c r="AB619" s="281" t="s">
        <v>122</v>
      </c>
      <c r="AC619" s="301" t="s">
        <v>3227</v>
      </c>
      <c r="AD619" s="281"/>
      <c r="AE619" s="2650">
        <v>4</v>
      </c>
      <c r="AF619" s="281">
        <v>24</v>
      </c>
      <c r="AG619" s="1998" t="s">
        <v>122</v>
      </c>
      <c r="AK619" s="981"/>
    </row>
    <row r="620" spans="2:37">
      <c r="B620" s="141"/>
      <c r="C620" s="569" t="s">
        <v>2870</v>
      </c>
      <c r="D620" s="569" t="s">
        <v>2274</v>
      </c>
      <c r="E620" s="1578" t="s">
        <v>2873</v>
      </c>
      <c r="F620" s="2870">
        <v>911401826583</v>
      </c>
      <c r="G620" s="72">
        <v>8719514532946</v>
      </c>
      <c r="H620" s="252" t="s">
        <v>991</v>
      </c>
      <c r="I620" s="54" t="s">
        <v>985</v>
      </c>
      <c r="J620" s="281">
        <v>100</v>
      </c>
      <c r="K620" s="1127">
        <v>9500</v>
      </c>
      <c r="L620" s="281" t="s">
        <v>53</v>
      </c>
      <c r="M620" s="282">
        <v>35000</v>
      </c>
      <c r="N620" s="281">
        <v>2</v>
      </c>
      <c r="O620" s="281"/>
      <c r="P620" s="681">
        <v>1580</v>
      </c>
      <c r="Q620" s="14"/>
      <c r="R620" s="1997" t="s">
        <v>54</v>
      </c>
      <c r="S620" s="281" t="s">
        <v>55</v>
      </c>
      <c r="T620" s="281" t="s">
        <v>3158</v>
      </c>
      <c r="U620" s="281"/>
      <c r="V620" s="281" t="s">
        <v>131</v>
      </c>
      <c r="W620" s="301" t="s">
        <v>210</v>
      </c>
      <c r="X620" s="301">
        <v>95</v>
      </c>
      <c r="Y620" s="281">
        <v>256</v>
      </c>
      <c r="Z620" s="281">
        <v>324</v>
      </c>
      <c r="AA620" s="281">
        <v>38</v>
      </c>
      <c r="AB620" s="281" t="s">
        <v>122</v>
      </c>
      <c r="AC620" s="301" t="s">
        <v>3227</v>
      </c>
      <c r="AD620" s="281"/>
      <c r="AE620" s="2650">
        <v>4</v>
      </c>
      <c r="AF620" s="281">
        <v>12</v>
      </c>
      <c r="AG620" s="1998" t="s">
        <v>122</v>
      </c>
      <c r="AK620" s="981"/>
    </row>
    <row r="621" spans="2:37">
      <c r="B621" s="141"/>
      <c r="C621" s="855" t="s">
        <v>2870</v>
      </c>
      <c r="D621" s="855" t="s">
        <v>2274</v>
      </c>
      <c r="E621" s="1599" t="s">
        <v>2873</v>
      </c>
      <c r="F621" s="61">
        <v>911401828583</v>
      </c>
      <c r="G621" s="151">
        <v>8719514532939</v>
      </c>
      <c r="H621" s="2535" t="s">
        <v>992</v>
      </c>
      <c r="I621" s="56" t="s">
        <v>985</v>
      </c>
      <c r="J621" s="283">
        <v>200</v>
      </c>
      <c r="K621" s="1129">
        <v>19000</v>
      </c>
      <c r="L621" s="283" t="s">
        <v>53</v>
      </c>
      <c r="M621" s="284">
        <v>35000</v>
      </c>
      <c r="N621" s="283">
        <v>2</v>
      </c>
      <c r="O621" s="283"/>
      <c r="P621" s="681">
        <v>2765</v>
      </c>
      <c r="R621" s="1993" t="s">
        <v>54</v>
      </c>
      <c r="S621" s="283" t="s">
        <v>55</v>
      </c>
      <c r="T621" s="283" t="s">
        <v>3267</v>
      </c>
      <c r="U621" s="283"/>
      <c r="V621" s="283" t="s">
        <v>131</v>
      </c>
      <c r="W621" s="294" t="s">
        <v>210</v>
      </c>
      <c r="X621" s="294">
        <v>95</v>
      </c>
      <c r="Y621" s="283">
        <v>342</v>
      </c>
      <c r="Z621" s="283">
        <v>452</v>
      </c>
      <c r="AA621" s="283">
        <v>45</v>
      </c>
      <c r="AB621" s="283" t="s">
        <v>122</v>
      </c>
      <c r="AC621" s="294" t="s">
        <v>3227</v>
      </c>
      <c r="AD621" s="283"/>
      <c r="AE621" s="2649">
        <v>4</v>
      </c>
      <c r="AF621" s="283">
        <v>6</v>
      </c>
      <c r="AG621" s="1994" t="s">
        <v>122</v>
      </c>
      <c r="AK621" s="981"/>
    </row>
    <row r="622" spans="2:37">
      <c r="B622" s="141"/>
      <c r="C622" s="853" t="s">
        <v>2870</v>
      </c>
      <c r="D622" s="853" t="s">
        <v>2274</v>
      </c>
      <c r="E622" s="1606"/>
      <c r="F622" s="43">
        <v>911401874983</v>
      </c>
      <c r="G622" s="214">
        <v>8719514534612</v>
      </c>
      <c r="H622" s="229" t="s">
        <v>993</v>
      </c>
      <c r="I622" s="115" t="s">
        <v>994</v>
      </c>
      <c r="J622" s="279">
        <v>20</v>
      </c>
      <c r="K622" s="1131">
        <v>1900</v>
      </c>
      <c r="L622" s="279" t="s">
        <v>53</v>
      </c>
      <c r="M622" s="280">
        <v>35000</v>
      </c>
      <c r="N622" s="279">
        <v>2</v>
      </c>
      <c r="O622" s="279"/>
      <c r="P622" s="658">
        <v>815</v>
      </c>
      <c r="Q622" s="14"/>
      <c r="R622" s="1991" t="s">
        <v>54</v>
      </c>
      <c r="S622" s="279" t="s">
        <v>55</v>
      </c>
      <c r="T622" s="279" t="s">
        <v>3265</v>
      </c>
      <c r="U622" s="279"/>
      <c r="V622" s="279" t="s">
        <v>131</v>
      </c>
      <c r="W622" s="305" t="s">
        <v>210</v>
      </c>
      <c r="X622" s="305">
        <v>95</v>
      </c>
      <c r="Y622" s="279">
        <v>153</v>
      </c>
      <c r="Z622" s="279">
        <v>140</v>
      </c>
      <c r="AA622" s="279">
        <v>54</v>
      </c>
      <c r="AB622" s="279" t="s">
        <v>122</v>
      </c>
      <c r="AC622" s="305" t="s">
        <v>3227</v>
      </c>
      <c r="AD622" s="279"/>
      <c r="AE622" s="2646">
        <v>1</v>
      </c>
      <c r="AF622" s="279">
        <v>36</v>
      </c>
      <c r="AG622" s="1992" t="s">
        <v>122</v>
      </c>
      <c r="AK622" s="981"/>
    </row>
    <row r="623" spans="2:37">
      <c r="B623" s="930"/>
      <c r="C623" s="855" t="s">
        <v>2870</v>
      </c>
      <c r="D623" s="855" t="s">
        <v>2274</v>
      </c>
      <c r="E623" s="1599"/>
      <c r="F623" s="61">
        <v>911401875583</v>
      </c>
      <c r="G623" s="151">
        <v>8719514534575</v>
      </c>
      <c r="H623" s="2535" t="s">
        <v>995</v>
      </c>
      <c r="I623" s="56" t="s">
        <v>994</v>
      </c>
      <c r="J623" s="283">
        <v>50</v>
      </c>
      <c r="K623" s="1129">
        <v>4750</v>
      </c>
      <c r="L623" s="283" t="s">
        <v>53</v>
      </c>
      <c r="M623" s="284">
        <v>35000</v>
      </c>
      <c r="N623" s="283">
        <v>2</v>
      </c>
      <c r="O623" s="283"/>
      <c r="P623" s="718">
        <v>1130</v>
      </c>
      <c r="R623" s="1993" t="s">
        <v>54</v>
      </c>
      <c r="S623" s="283" t="s">
        <v>55</v>
      </c>
      <c r="T623" s="283" t="s">
        <v>3266</v>
      </c>
      <c r="U623" s="283"/>
      <c r="V623" s="283" t="s">
        <v>131</v>
      </c>
      <c r="W623" s="294" t="s">
        <v>210</v>
      </c>
      <c r="X623" s="294">
        <v>95</v>
      </c>
      <c r="Y623" s="283">
        <v>210</v>
      </c>
      <c r="Z623" s="283">
        <v>223</v>
      </c>
      <c r="AA623" s="283">
        <v>57</v>
      </c>
      <c r="AB623" s="283" t="s">
        <v>122</v>
      </c>
      <c r="AC623" s="294" t="s">
        <v>3227</v>
      </c>
      <c r="AD623" s="283"/>
      <c r="AE623" s="2657">
        <v>4</v>
      </c>
      <c r="AF623" s="283">
        <v>24</v>
      </c>
      <c r="AG623" s="1994" t="s">
        <v>122</v>
      </c>
      <c r="AK623" s="981"/>
    </row>
    <row r="624" spans="2:37" ht="14.5" customHeight="1">
      <c r="AK624" s="981"/>
    </row>
    <row r="625" spans="2:37" s="1600" customFormat="1" ht="15" customHeight="1">
      <c r="B625" s="1600" t="s">
        <v>3019</v>
      </c>
      <c r="J625" s="1818"/>
      <c r="K625" s="1818"/>
      <c r="L625" s="1818"/>
      <c r="M625" s="1818"/>
      <c r="N625" s="1818"/>
      <c r="O625" s="1818"/>
      <c r="P625" s="34"/>
      <c r="R625" s="1818"/>
      <c r="S625" s="1818"/>
      <c r="T625" s="1818"/>
      <c r="U625" s="1818"/>
      <c r="V625" s="1818"/>
      <c r="W625" s="1818"/>
      <c r="X625" s="1818"/>
      <c r="Y625" s="2310"/>
      <c r="Z625" s="2310"/>
      <c r="AA625" s="2310"/>
      <c r="AB625" s="1818"/>
      <c r="AC625" s="3259"/>
      <c r="AD625" s="2310"/>
      <c r="AE625" s="1818"/>
      <c r="AF625" s="1818"/>
      <c r="AG625" s="1818"/>
      <c r="AI625"/>
      <c r="AJ625"/>
      <c r="AK625" s="981"/>
    </row>
    <row r="626" spans="2:37">
      <c r="B626" s="531" t="s">
        <v>2885</v>
      </c>
      <c r="C626" s="1576" t="s">
        <v>2870</v>
      </c>
      <c r="D626" s="1576" t="s">
        <v>2274</v>
      </c>
      <c r="E626" s="1577" t="s">
        <v>2873</v>
      </c>
      <c r="F626" s="39">
        <v>929003677132</v>
      </c>
      <c r="G626" s="39">
        <v>8720169374195</v>
      </c>
      <c r="H626" s="52" t="s">
        <v>1364</v>
      </c>
      <c r="I626" s="52"/>
      <c r="J626" s="305">
        <v>19</v>
      </c>
      <c r="K626" s="305">
        <v>3600</v>
      </c>
      <c r="L626" s="305" t="s">
        <v>3121</v>
      </c>
      <c r="M626" s="280">
        <v>50000</v>
      </c>
      <c r="N626" s="319">
        <v>5</v>
      </c>
      <c r="O626" s="305" t="s">
        <v>163</v>
      </c>
      <c r="P626" s="2405">
        <v>1800</v>
      </c>
      <c r="Q626" s="518"/>
      <c r="R626" s="2015" t="s">
        <v>54</v>
      </c>
      <c r="S626" s="305"/>
      <c r="T626" s="305" t="s">
        <v>1365</v>
      </c>
      <c r="U626" s="305" t="s">
        <v>121</v>
      </c>
      <c r="V626" s="305" t="s">
        <v>126</v>
      </c>
      <c r="W626" s="305" t="s">
        <v>210</v>
      </c>
      <c r="X626" s="305">
        <v>189</v>
      </c>
      <c r="Y626" s="279">
        <v>47</v>
      </c>
      <c r="Z626" s="279"/>
      <c r="AA626" s="279">
        <v>227</v>
      </c>
      <c r="AB626" s="305" t="s">
        <v>122</v>
      </c>
      <c r="AC626" s="319">
        <v>70</v>
      </c>
      <c r="AD626" s="279">
        <v>2096240</v>
      </c>
      <c r="AE626" s="2658">
        <v>4</v>
      </c>
      <c r="AF626" s="279">
        <v>6</v>
      </c>
      <c r="AG626" s="2016" t="s">
        <v>122</v>
      </c>
      <c r="AK626" s="981"/>
    </row>
    <row r="627" spans="2:37">
      <c r="B627" s="2807"/>
      <c r="C627" s="569" t="s">
        <v>2870</v>
      </c>
      <c r="D627" s="569" t="s">
        <v>2274</v>
      </c>
      <c r="E627" s="1578" t="s">
        <v>2873</v>
      </c>
      <c r="F627" s="70">
        <v>929003677232</v>
      </c>
      <c r="G627" s="70">
        <v>8720169374218</v>
      </c>
      <c r="H627" s="559" t="s">
        <v>1367</v>
      </c>
      <c r="I627" s="559"/>
      <c r="J627" s="293">
        <v>19</v>
      </c>
      <c r="K627" s="293">
        <v>4000</v>
      </c>
      <c r="L627" s="293" t="s">
        <v>53</v>
      </c>
      <c r="M627" s="296">
        <v>50000</v>
      </c>
      <c r="N627" s="299">
        <v>5</v>
      </c>
      <c r="O627" s="2366" t="s">
        <v>180</v>
      </c>
      <c r="P627" s="1408">
        <v>1800</v>
      </c>
      <c r="Q627" s="518"/>
      <c r="R627" s="2017" t="s">
        <v>54</v>
      </c>
      <c r="S627" s="293"/>
      <c r="T627" s="293" t="s">
        <v>1365</v>
      </c>
      <c r="U627" s="293" t="s">
        <v>121</v>
      </c>
      <c r="V627" s="293" t="s">
        <v>131</v>
      </c>
      <c r="W627" s="293" t="s">
        <v>210</v>
      </c>
      <c r="X627" s="293">
        <v>210</v>
      </c>
      <c r="Y627" s="292">
        <v>47</v>
      </c>
      <c r="Z627" s="292"/>
      <c r="AA627" s="292">
        <v>227</v>
      </c>
      <c r="AB627" s="293" t="s">
        <v>122</v>
      </c>
      <c r="AC627" s="299">
        <v>70</v>
      </c>
      <c r="AD627" s="292">
        <v>2096243</v>
      </c>
      <c r="AE627" s="2659">
        <v>4</v>
      </c>
      <c r="AF627" s="292">
        <v>6</v>
      </c>
      <c r="AG627" s="2018" t="s">
        <v>122</v>
      </c>
      <c r="AK627" s="981"/>
    </row>
    <row r="628" spans="2:37">
      <c r="B628" s="2807"/>
      <c r="C628" s="569" t="s">
        <v>2870</v>
      </c>
      <c r="D628" s="569" t="s">
        <v>2274</v>
      </c>
      <c r="E628" s="1578" t="s">
        <v>2873</v>
      </c>
      <c r="F628" s="70">
        <v>929003677332</v>
      </c>
      <c r="G628" s="70">
        <v>8720169374232</v>
      </c>
      <c r="H628" s="51" t="s">
        <v>1369</v>
      </c>
      <c r="I628" s="51"/>
      <c r="J628" s="333">
        <v>28.5</v>
      </c>
      <c r="K628" s="293">
        <v>5400</v>
      </c>
      <c r="L628" s="293" t="s">
        <v>3121</v>
      </c>
      <c r="M628" s="296">
        <v>50000</v>
      </c>
      <c r="N628" s="299">
        <v>5</v>
      </c>
      <c r="O628" s="293" t="s">
        <v>163</v>
      </c>
      <c r="P628" s="1408">
        <v>2200</v>
      </c>
      <c r="Q628" s="518"/>
      <c r="R628" s="2017" t="s">
        <v>54</v>
      </c>
      <c r="S628" s="293"/>
      <c r="T628" s="293" t="s">
        <v>1370</v>
      </c>
      <c r="U628" s="293" t="s">
        <v>121</v>
      </c>
      <c r="V628" s="293" t="s">
        <v>126</v>
      </c>
      <c r="W628" s="293" t="s">
        <v>210</v>
      </c>
      <c r="X628" s="293">
        <v>189</v>
      </c>
      <c r="Y628" s="292">
        <v>47</v>
      </c>
      <c r="Z628" s="292"/>
      <c r="AA628" s="292">
        <v>227</v>
      </c>
      <c r="AB628" s="293" t="s">
        <v>122</v>
      </c>
      <c r="AC628" s="299">
        <v>70</v>
      </c>
      <c r="AD628" s="292">
        <v>2096241</v>
      </c>
      <c r="AE628" s="2659">
        <v>4</v>
      </c>
      <c r="AF628" s="292">
        <v>6</v>
      </c>
      <c r="AG628" s="2018" t="s">
        <v>122</v>
      </c>
      <c r="AK628" s="981"/>
    </row>
    <row r="629" spans="2:37">
      <c r="B629" s="2807"/>
      <c r="C629" s="569" t="s">
        <v>2870</v>
      </c>
      <c r="D629" s="569" t="s">
        <v>2274</v>
      </c>
      <c r="E629" s="1578" t="s">
        <v>2873</v>
      </c>
      <c r="F629" s="70">
        <v>929003677432</v>
      </c>
      <c r="G629" s="70">
        <v>8720169374256</v>
      </c>
      <c r="H629" s="51" t="s">
        <v>1372</v>
      </c>
      <c r="I629" s="51"/>
      <c r="J629" s="333">
        <v>28.5</v>
      </c>
      <c r="K629" s="293">
        <v>6000</v>
      </c>
      <c r="L629" s="293" t="s">
        <v>53</v>
      </c>
      <c r="M629" s="296">
        <v>50000</v>
      </c>
      <c r="N629" s="299">
        <v>5</v>
      </c>
      <c r="O629" s="2366" t="s">
        <v>180</v>
      </c>
      <c r="P629" s="1408">
        <v>2200</v>
      </c>
      <c r="Q629" s="518"/>
      <c r="R629" s="2017" t="s">
        <v>54</v>
      </c>
      <c r="S629" s="293"/>
      <c r="T629" s="293" t="s">
        <v>1370</v>
      </c>
      <c r="U629" s="293" t="s">
        <v>121</v>
      </c>
      <c r="V629" s="293" t="s">
        <v>131</v>
      </c>
      <c r="W629" s="293" t="s">
        <v>210</v>
      </c>
      <c r="X629" s="293">
        <v>210</v>
      </c>
      <c r="Y629" s="292">
        <v>47</v>
      </c>
      <c r="Z629" s="292"/>
      <c r="AA629" s="292">
        <v>227</v>
      </c>
      <c r="AB629" s="293" t="s">
        <v>122</v>
      </c>
      <c r="AC629" s="299">
        <v>70</v>
      </c>
      <c r="AD629" s="292">
        <v>2096238</v>
      </c>
      <c r="AE629" s="2659">
        <v>4</v>
      </c>
      <c r="AF629" s="292">
        <v>6</v>
      </c>
      <c r="AG629" s="2018" t="s">
        <v>122</v>
      </c>
      <c r="AK629" s="981"/>
    </row>
    <row r="630" spans="2:37">
      <c r="B630" s="123"/>
      <c r="C630" s="569" t="s">
        <v>2870</v>
      </c>
      <c r="D630" s="569" t="s">
        <v>2274</v>
      </c>
      <c r="E630" s="1578"/>
      <c r="F630" s="63">
        <v>929003677502</v>
      </c>
      <c r="G630" s="70">
        <v>8720169240377</v>
      </c>
      <c r="H630" s="63" t="s">
        <v>1374</v>
      </c>
      <c r="I630" s="63"/>
      <c r="J630" s="301">
        <v>40</v>
      </c>
      <c r="K630" s="1208">
        <v>8000</v>
      </c>
      <c r="L630" s="293" t="s">
        <v>3121</v>
      </c>
      <c r="M630" s="296">
        <v>50000</v>
      </c>
      <c r="N630" s="299">
        <v>5</v>
      </c>
      <c r="O630" s="293" t="s">
        <v>163</v>
      </c>
      <c r="P630" s="991">
        <v>2860</v>
      </c>
      <c r="Q630" s="14"/>
      <c r="R630" s="2017" t="s">
        <v>54</v>
      </c>
      <c r="S630" s="293"/>
      <c r="T630" s="293" t="s">
        <v>1375</v>
      </c>
      <c r="U630" s="293" t="s">
        <v>146</v>
      </c>
      <c r="V630" s="293" t="s">
        <v>126</v>
      </c>
      <c r="W630" s="293" t="s">
        <v>210</v>
      </c>
      <c r="X630" s="293">
        <v>200</v>
      </c>
      <c r="Y630" s="292">
        <v>53.5</v>
      </c>
      <c r="Z630" s="292"/>
      <c r="AA630" s="292">
        <v>236</v>
      </c>
      <c r="AB630" s="293" t="s">
        <v>122</v>
      </c>
      <c r="AC630" s="299">
        <v>70</v>
      </c>
      <c r="AD630" s="292">
        <v>1593368</v>
      </c>
      <c r="AE630" s="2659">
        <v>4</v>
      </c>
      <c r="AF630" s="292">
        <v>6</v>
      </c>
      <c r="AG630" s="2018" t="s">
        <v>122</v>
      </c>
      <c r="AK630" s="981"/>
    </row>
    <row r="631" spans="2:37">
      <c r="B631" s="124"/>
      <c r="C631" s="855" t="s">
        <v>2870</v>
      </c>
      <c r="D631" s="855" t="s">
        <v>2274</v>
      </c>
      <c r="E631" s="1599"/>
      <c r="F631" s="49">
        <v>929003677602</v>
      </c>
      <c r="G631" s="49">
        <v>8720169240391</v>
      </c>
      <c r="H631" s="259" t="s">
        <v>1376</v>
      </c>
      <c r="I631" s="259"/>
      <c r="J631" s="294">
        <v>42.8</v>
      </c>
      <c r="K631" s="1635">
        <v>9000</v>
      </c>
      <c r="L631" s="294" t="s">
        <v>53</v>
      </c>
      <c r="M631" s="284">
        <v>50000</v>
      </c>
      <c r="N631" s="490">
        <v>5</v>
      </c>
      <c r="O631" s="2367" t="s">
        <v>180</v>
      </c>
      <c r="P631" s="2406">
        <v>2860</v>
      </c>
      <c r="Q631" s="14"/>
      <c r="R631" s="2019" t="s">
        <v>54</v>
      </c>
      <c r="S631" s="294"/>
      <c r="T631" s="294" t="s">
        <v>1375</v>
      </c>
      <c r="U631" s="294" t="s">
        <v>146</v>
      </c>
      <c r="V631" s="294" t="s">
        <v>131</v>
      </c>
      <c r="W631" s="294" t="s">
        <v>210</v>
      </c>
      <c r="X631" s="294">
        <v>210</v>
      </c>
      <c r="Y631" s="283">
        <v>53.5</v>
      </c>
      <c r="Z631" s="283"/>
      <c r="AA631" s="283">
        <v>236</v>
      </c>
      <c r="AB631" s="294" t="s">
        <v>122</v>
      </c>
      <c r="AC631" s="490">
        <v>70</v>
      </c>
      <c r="AD631" s="283">
        <v>1552689</v>
      </c>
      <c r="AE631" s="2660">
        <v>4</v>
      </c>
      <c r="AF631" s="283">
        <v>6</v>
      </c>
      <c r="AG631" s="2020" t="s">
        <v>122</v>
      </c>
      <c r="AK631" s="981"/>
    </row>
    <row r="632" spans="2:37" ht="14.5" customHeight="1">
      <c r="B632" s="24"/>
      <c r="C632" s="14"/>
      <c r="D632" s="14"/>
      <c r="E632" s="8"/>
      <c r="F632" s="2779" t="s">
        <v>3692</v>
      </c>
      <c r="G632" s="837"/>
      <c r="H632" s="838"/>
      <c r="I632" s="838"/>
      <c r="J632" s="309"/>
      <c r="K632" s="309"/>
      <c r="L632" s="309"/>
      <c r="M632" s="308"/>
      <c r="N632" s="309"/>
      <c r="O632" s="309"/>
      <c r="P632" s="149"/>
      <c r="Q632" s="14"/>
      <c r="R632" s="309"/>
      <c r="S632" s="309"/>
      <c r="T632" s="309"/>
      <c r="U632" s="309"/>
      <c r="V632" s="309"/>
      <c r="W632" s="309"/>
      <c r="X632" s="309"/>
      <c r="Y632" s="307"/>
      <c r="Z632" s="307"/>
      <c r="AA632" s="307"/>
      <c r="AB632" s="309"/>
      <c r="AC632" s="304"/>
      <c r="AD632" s="307"/>
      <c r="AE632" s="309"/>
      <c r="AF632" s="309"/>
      <c r="AG632" s="309"/>
      <c r="AK632" s="981"/>
    </row>
    <row r="633" spans="2:37" ht="14.5" customHeight="1">
      <c r="B633" s="24"/>
      <c r="C633" s="14"/>
      <c r="D633" s="14"/>
      <c r="E633" s="8"/>
      <c r="F633" s="2780" t="s">
        <v>1377</v>
      </c>
      <c r="G633" s="837"/>
      <c r="H633" s="838"/>
      <c r="I633" s="838"/>
      <c r="J633" s="149"/>
      <c r="K633" s="309"/>
      <c r="L633" s="309"/>
      <c r="M633" s="308"/>
      <c r="N633" s="309"/>
      <c r="O633" s="309"/>
      <c r="P633" s="149"/>
      <c r="Q633" s="14"/>
      <c r="R633" s="309"/>
      <c r="S633" s="309"/>
      <c r="T633" s="309"/>
      <c r="U633" s="309"/>
      <c r="V633" s="309"/>
      <c r="W633" s="309"/>
      <c r="X633" s="309"/>
      <c r="Y633" s="307"/>
      <c r="Z633" s="307"/>
      <c r="AA633" s="307"/>
      <c r="AB633" s="309"/>
      <c r="AC633" s="304"/>
      <c r="AD633" s="307"/>
      <c r="AE633" s="309"/>
      <c r="AF633" s="309"/>
      <c r="AG633" s="309"/>
      <c r="AK633" s="981"/>
    </row>
    <row r="634" spans="2:37" ht="14.5" customHeight="1">
      <c r="B634" s="14"/>
      <c r="C634" s="14"/>
      <c r="D634" s="14"/>
      <c r="E634" s="8"/>
      <c r="F634" s="661"/>
      <c r="G634" s="21"/>
      <c r="H634" s="14"/>
      <c r="I634" s="14"/>
      <c r="J634" s="149"/>
      <c r="K634" s="149"/>
      <c r="L634" s="149"/>
      <c r="M634" s="149"/>
      <c r="N634" s="149"/>
      <c r="O634" s="149"/>
      <c r="P634" s="149"/>
      <c r="Q634" s="14"/>
      <c r="R634" s="149"/>
      <c r="S634" s="149"/>
      <c r="T634" s="149"/>
      <c r="U634" s="149"/>
      <c r="V634" s="149"/>
      <c r="W634" s="149"/>
      <c r="X634" s="149"/>
      <c r="Y634" s="414"/>
      <c r="Z634" s="414"/>
      <c r="AA634" s="414"/>
      <c r="AB634" s="149"/>
      <c r="AC634" s="149"/>
      <c r="AD634" s="414"/>
      <c r="AE634" s="149"/>
      <c r="AF634" s="149"/>
      <c r="AG634" s="149"/>
      <c r="AK634" s="981"/>
    </row>
    <row r="635" spans="2:37">
      <c r="B635" s="531" t="s">
        <v>2886</v>
      </c>
      <c r="C635" s="1576" t="s">
        <v>2870</v>
      </c>
      <c r="D635" s="1576" t="s">
        <v>2274</v>
      </c>
      <c r="E635" s="1577"/>
      <c r="F635" s="2920">
        <v>929003730802</v>
      </c>
      <c r="G635" s="806">
        <v>8720169267718</v>
      </c>
      <c r="H635" s="226" t="s">
        <v>1378</v>
      </c>
      <c r="I635" s="226"/>
      <c r="J635" s="279">
        <v>17</v>
      </c>
      <c r="K635" s="1131">
        <v>2700</v>
      </c>
      <c r="L635" s="1770" t="s">
        <v>3121</v>
      </c>
      <c r="M635" s="280">
        <v>25000</v>
      </c>
      <c r="N635" s="305">
        <v>3</v>
      </c>
      <c r="O635" s="1770" t="s">
        <v>135</v>
      </c>
      <c r="P635" s="1102">
        <v>650</v>
      </c>
      <c r="Q635" s="14"/>
      <c r="R635" s="2021" t="s">
        <v>54</v>
      </c>
      <c r="S635" s="1770"/>
      <c r="T635" s="1770" t="s">
        <v>905</v>
      </c>
      <c r="U635" s="1770" t="s">
        <v>121</v>
      </c>
      <c r="V635" s="1770" t="s">
        <v>126</v>
      </c>
      <c r="W635" s="305" t="s">
        <v>210</v>
      </c>
      <c r="X635" s="305">
        <v>158</v>
      </c>
      <c r="Y635" s="279">
        <v>38.5</v>
      </c>
      <c r="Z635" s="279"/>
      <c r="AA635" s="279">
        <v>168</v>
      </c>
      <c r="AB635" s="1770" t="s">
        <v>122</v>
      </c>
      <c r="AC635" s="305">
        <v>70</v>
      </c>
      <c r="AD635" s="279">
        <v>1617386</v>
      </c>
      <c r="AE635" s="2626">
        <v>4</v>
      </c>
      <c r="AF635" s="279">
        <v>6</v>
      </c>
      <c r="AG635" s="2022" t="s">
        <v>122</v>
      </c>
      <c r="AK635" s="981"/>
    </row>
    <row r="636" spans="2:37">
      <c r="B636" s="123"/>
      <c r="C636" s="569" t="s">
        <v>2870</v>
      </c>
      <c r="D636" s="569" t="s">
        <v>2274</v>
      </c>
      <c r="E636" s="1578"/>
      <c r="F636" s="63">
        <v>929002484802</v>
      </c>
      <c r="G636" s="63">
        <v>8719514316256</v>
      </c>
      <c r="H636" s="65" t="s">
        <v>1379</v>
      </c>
      <c r="I636" s="65"/>
      <c r="J636" s="301">
        <v>17</v>
      </c>
      <c r="K636" s="1127">
        <v>2800</v>
      </c>
      <c r="L636" s="301" t="s">
        <v>79</v>
      </c>
      <c r="M636" s="282">
        <v>25000</v>
      </c>
      <c r="N636" s="299">
        <v>3</v>
      </c>
      <c r="O636" s="301" t="s">
        <v>1380</v>
      </c>
      <c r="P636" s="991">
        <v>650</v>
      </c>
      <c r="Q636" s="14"/>
      <c r="R636" s="2023" t="s">
        <v>54</v>
      </c>
      <c r="S636" s="301"/>
      <c r="T636" s="301" t="s">
        <v>905</v>
      </c>
      <c r="U636" s="301" t="s">
        <v>121</v>
      </c>
      <c r="V636" s="301" t="s">
        <v>158</v>
      </c>
      <c r="W636" s="301" t="s">
        <v>210</v>
      </c>
      <c r="X636" s="301">
        <v>164</v>
      </c>
      <c r="Y636" s="281">
        <v>38.5</v>
      </c>
      <c r="Z636" s="281"/>
      <c r="AA636" s="281">
        <v>168</v>
      </c>
      <c r="AB636" s="301" t="s">
        <v>122</v>
      </c>
      <c r="AC636" s="299">
        <v>70</v>
      </c>
      <c r="AD636" s="281">
        <v>574355</v>
      </c>
      <c r="AE636" s="2659">
        <v>4</v>
      </c>
      <c r="AF636" s="281">
        <v>6</v>
      </c>
      <c r="AG636" s="2024" t="s">
        <v>122</v>
      </c>
      <c r="AK636" s="981"/>
    </row>
    <row r="637" spans="2:37">
      <c r="B637" s="123"/>
      <c r="C637" s="569" t="s">
        <v>2870</v>
      </c>
      <c r="D637" s="569" t="s">
        <v>2274</v>
      </c>
      <c r="E637" s="1578"/>
      <c r="F637" s="63">
        <v>929002484902</v>
      </c>
      <c r="G637" s="63">
        <v>8719514316270</v>
      </c>
      <c r="H637" s="65" t="s">
        <v>1381</v>
      </c>
      <c r="I637" s="65"/>
      <c r="J637" s="301">
        <v>17</v>
      </c>
      <c r="K637" s="1127">
        <v>3000</v>
      </c>
      <c r="L637" s="301" t="s">
        <v>53</v>
      </c>
      <c r="M637" s="282">
        <v>25000</v>
      </c>
      <c r="N637" s="299">
        <v>3</v>
      </c>
      <c r="O637" s="301" t="s">
        <v>1380</v>
      </c>
      <c r="P637" s="991">
        <v>650</v>
      </c>
      <c r="Q637" s="14"/>
      <c r="R637" s="2023" t="s">
        <v>54</v>
      </c>
      <c r="S637" s="301"/>
      <c r="T637" s="301" t="s">
        <v>905</v>
      </c>
      <c r="U637" s="301" t="s">
        <v>121</v>
      </c>
      <c r="V637" s="301" t="s">
        <v>131</v>
      </c>
      <c r="W637" s="301" t="s">
        <v>210</v>
      </c>
      <c r="X637" s="301">
        <v>176</v>
      </c>
      <c r="Y637" s="281">
        <v>38.5</v>
      </c>
      <c r="Z637" s="281"/>
      <c r="AA637" s="281">
        <v>168</v>
      </c>
      <c r="AB637" s="301" t="s">
        <v>122</v>
      </c>
      <c r="AC637" s="299">
        <v>70</v>
      </c>
      <c r="AD637" s="281">
        <v>574356</v>
      </c>
      <c r="AE637" s="2659">
        <v>4</v>
      </c>
      <c r="AF637" s="281">
        <v>6</v>
      </c>
      <c r="AG637" s="2024" t="s">
        <v>122</v>
      </c>
      <c r="AK637" s="981"/>
    </row>
    <row r="638" spans="2:37">
      <c r="B638" s="123"/>
      <c r="C638" s="569" t="s">
        <v>2870</v>
      </c>
      <c r="D638" s="569" t="s">
        <v>2274</v>
      </c>
      <c r="E638" s="1578"/>
      <c r="F638" s="2921">
        <v>929003730902</v>
      </c>
      <c r="G638" s="116">
        <v>8720169267732</v>
      </c>
      <c r="H638" s="237" t="s">
        <v>1382</v>
      </c>
      <c r="I638" s="237"/>
      <c r="J638" s="301">
        <v>26</v>
      </c>
      <c r="K638" s="1127">
        <v>4000</v>
      </c>
      <c r="L638" s="318" t="s">
        <v>3121</v>
      </c>
      <c r="M638" s="282">
        <v>25000</v>
      </c>
      <c r="N638" s="299">
        <v>3</v>
      </c>
      <c r="O638" s="318" t="s">
        <v>135</v>
      </c>
      <c r="P638" s="991">
        <v>870</v>
      </c>
      <c r="Q638" s="14"/>
      <c r="R638" s="2025" t="s">
        <v>54</v>
      </c>
      <c r="S638" s="318"/>
      <c r="T638" s="318" t="s">
        <v>903</v>
      </c>
      <c r="U638" s="318" t="s">
        <v>121</v>
      </c>
      <c r="V638" s="318" t="s">
        <v>126</v>
      </c>
      <c r="W638" s="301" t="s">
        <v>210</v>
      </c>
      <c r="X638" s="301">
        <v>153</v>
      </c>
      <c r="Y638" s="281">
        <v>38.5</v>
      </c>
      <c r="Z638" s="281"/>
      <c r="AA638" s="281">
        <v>214</v>
      </c>
      <c r="AB638" s="318" t="s">
        <v>122</v>
      </c>
      <c r="AC638" s="299">
        <v>70</v>
      </c>
      <c r="AD638" s="281">
        <v>1617393</v>
      </c>
      <c r="AE638" s="2659">
        <v>4</v>
      </c>
      <c r="AF638" s="281">
        <v>6</v>
      </c>
      <c r="AG638" s="2026" t="s">
        <v>122</v>
      </c>
      <c r="AK638" s="981"/>
    </row>
    <row r="639" spans="2:37">
      <c r="B639" s="123"/>
      <c r="C639" s="569" t="s">
        <v>2870</v>
      </c>
      <c r="D639" s="569" t="s">
        <v>2274</v>
      </c>
      <c r="E639" s="1578"/>
      <c r="F639" s="63">
        <v>929002485002</v>
      </c>
      <c r="G639" s="63">
        <v>8719514316294</v>
      </c>
      <c r="H639" s="65" t="s">
        <v>1383</v>
      </c>
      <c r="I639" s="65"/>
      <c r="J639" s="301">
        <v>26</v>
      </c>
      <c r="K639" s="1127">
        <v>4200</v>
      </c>
      <c r="L639" s="301" t="s">
        <v>79</v>
      </c>
      <c r="M639" s="282">
        <v>25000</v>
      </c>
      <c r="N639" s="299">
        <v>3</v>
      </c>
      <c r="O639" s="301" t="s">
        <v>1380</v>
      </c>
      <c r="P639" s="991">
        <v>870</v>
      </c>
      <c r="Q639" s="14"/>
      <c r="R639" s="2023" t="s">
        <v>54</v>
      </c>
      <c r="S639" s="301"/>
      <c r="T639" s="301" t="s">
        <v>903</v>
      </c>
      <c r="U639" s="301" t="s">
        <v>121</v>
      </c>
      <c r="V639" s="301" t="s">
        <v>158</v>
      </c>
      <c r="W639" s="301" t="s">
        <v>210</v>
      </c>
      <c r="X639" s="301">
        <v>161</v>
      </c>
      <c r="Y639" s="281">
        <v>38.5</v>
      </c>
      <c r="Z639" s="281"/>
      <c r="AA639" s="281">
        <v>213</v>
      </c>
      <c r="AB639" s="301" t="s">
        <v>122</v>
      </c>
      <c r="AC639" s="299">
        <v>70</v>
      </c>
      <c r="AD639" s="281">
        <v>574357</v>
      </c>
      <c r="AE639" s="2659">
        <v>4</v>
      </c>
      <c r="AF639" s="281">
        <v>6</v>
      </c>
      <c r="AG639" s="2024" t="s">
        <v>122</v>
      </c>
      <c r="AK639" s="981"/>
    </row>
    <row r="640" spans="2:37">
      <c r="B640" s="123"/>
      <c r="C640" s="569" t="s">
        <v>2870</v>
      </c>
      <c r="D640" s="569" t="s">
        <v>2274</v>
      </c>
      <c r="E640" s="1578"/>
      <c r="F640" s="63">
        <v>929002485102</v>
      </c>
      <c r="G640" s="63">
        <v>8719514316317</v>
      </c>
      <c r="H640" s="65" t="s">
        <v>1384</v>
      </c>
      <c r="I640" s="65"/>
      <c r="J640" s="301">
        <v>26</v>
      </c>
      <c r="K640" s="1127">
        <v>4500</v>
      </c>
      <c r="L640" s="301" t="s">
        <v>53</v>
      </c>
      <c r="M640" s="282">
        <v>25000</v>
      </c>
      <c r="N640" s="299">
        <v>3</v>
      </c>
      <c r="O640" s="301" t="s">
        <v>1380</v>
      </c>
      <c r="P640" s="991">
        <v>870</v>
      </c>
      <c r="Q640" s="14"/>
      <c r="R640" s="2023" t="s">
        <v>54</v>
      </c>
      <c r="S640" s="301"/>
      <c r="T640" s="301" t="s">
        <v>903</v>
      </c>
      <c r="U640" s="301" t="s">
        <v>121</v>
      </c>
      <c r="V640" s="301" t="s">
        <v>131</v>
      </c>
      <c r="W640" s="301" t="s">
        <v>210</v>
      </c>
      <c r="X640" s="301">
        <v>173</v>
      </c>
      <c r="Y640" s="281">
        <v>38.5</v>
      </c>
      <c r="Z640" s="281"/>
      <c r="AA640" s="281">
        <v>213</v>
      </c>
      <c r="AB640" s="301" t="s">
        <v>122</v>
      </c>
      <c r="AC640" s="299">
        <v>70</v>
      </c>
      <c r="AD640" s="281">
        <v>574358</v>
      </c>
      <c r="AE640" s="2659">
        <v>4</v>
      </c>
      <c r="AF640" s="281">
        <v>6</v>
      </c>
      <c r="AG640" s="2024" t="s">
        <v>122</v>
      </c>
      <c r="AK640" s="981"/>
    </row>
    <row r="641" spans="2:37">
      <c r="B641" s="123"/>
      <c r="C641" s="569" t="s">
        <v>2870</v>
      </c>
      <c r="D641" s="569" t="s">
        <v>2274</v>
      </c>
      <c r="E641" s="1578"/>
      <c r="F641" s="2921">
        <v>929003731002</v>
      </c>
      <c r="G641" s="116">
        <v>8720169267756</v>
      </c>
      <c r="H641" s="237" t="s">
        <v>1385</v>
      </c>
      <c r="I641" s="237"/>
      <c r="J641" s="301">
        <v>40</v>
      </c>
      <c r="K641" s="1127">
        <v>6500</v>
      </c>
      <c r="L641" s="318" t="s">
        <v>3121</v>
      </c>
      <c r="M641" s="282">
        <v>25000</v>
      </c>
      <c r="N641" s="299">
        <v>3</v>
      </c>
      <c r="O641" s="318" t="s">
        <v>1380</v>
      </c>
      <c r="P641" s="991">
        <v>1250</v>
      </c>
      <c r="Q641" s="14"/>
      <c r="R641" s="2025" t="s">
        <v>54</v>
      </c>
      <c r="S641" s="318"/>
      <c r="T641" s="318" t="s">
        <v>204</v>
      </c>
      <c r="U641" s="318" t="s">
        <v>146</v>
      </c>
      <c r="V641" s="318" t="s">
        <v>126</v>
      </c>
      <c r="W641" s="301" t="s">
        <v>210</v>
      </c>
      <c r="X641" s="301">
        <v>162</v>
      </c>
      <c r="Y641" s="281">
        <v>47</v>
      </c>
      <c r="Z641" s="281"/>
      <c r="AA641" s="281">
        <v>229</v>
      </c>
      <c r="AB641" s="318" t="s">
        <v>122</v>
      </c>
      <c r="AC641" s="299">
        <v>70</v>
      </c>
      <c r="AD641" s="281">
        <v>1617389</v>
      </c>
      <c r="AE641" s="2659">
        <v>4</v>
      </c>
      <c r="AF641" s="281">
        <v>6</v>
      </c>
      <c r="AG641" s="2026" t="s">
        <v>122</v>
      </c>
      <c r="AK641" s="981"/>
    </row>
    <row r="642" spans="2:37">
      <c r="B642" s="123"/>
      <c r="C642" s="569" t="s">
        <v>2870</v>
      </c>
      <c r="D642" s="569" t="s">
        <v>2274</v>
      </c>
      <c r="E642" s="1578"/>
      <c r="F642" s="63">
        <v>929002485202</v>
      </c>
      <c r="G642" s="63">
        <v>8719514316331</v>
      </c>
      <c r="H642" s="65" t="s">
        <v>1386</v>
      </c>
      <c r="I642" s="65"/>
      <c r="J642" s="301">
        <v>40</v>
      </c>
      <c r="K642" s="1127">
        <v>7200</v>
      </c>
      <c r="L642" s="301" t="s">
        <v>79</v>
      </c>
      <c r="M642" s="282">
        <v>25000</v>
      </c>
      <c r="N642" s="299">
        <v>3</v>
      </c>
      <c r="O642" s="301" t="s">
        <v>1380</v>
      </c>
      <c r="P642" s="991">
        <v>1250</v>
      </c>
      <c r="Q642" s="14"/>
      <c r="R642" s="2023" t="s">
        <v>54</v>
      </c>
      <c r="S642" s="301"/>
      <c r="T642" s="301" t="s">
        <v>204</v>
      </c>
      <c r="U642" s="301" t="s">
        <v>146</v>
      </c>
      <c r="V642" s="301" t="s">
        <v>158</v>
      </c>
      <c r="W642" s="301" t="s">
        <v>210</v>
      </c>
      <c r="X642" s="301">
        <v>180</v>
      </c>
      <c r="Y642" s="281">
        <v>46</v>
      </c>
      <c r="Z642" s="281"/>
      <c r="AA642" s="281">
        <v>225</v>
      </c>
      <c r="AB642" s="301" t="s">
        <v>122</v>
      </c>
      <c r="AC642" s="299">
        <v>70</v>
      </c>
      <c r="AD642" s="281">
        <v>574359</v>
      </c>
      <c r="AE642" s="2659">
        <v>4</v>
      </c>
      <c r="AF642" s="281">
        <v>6</v>
      </c>
      <c r="AG642" s="2024" t="s">
        <v>122</v>
      </c>
      <c r="AK642" s="981"/>
    </row>
    <row r="643" spans="2:37">
      <c r="B643" s="123"/>
      <c r="C643" s="569" t="s">
        <v>2870</v>
      </c>
      <c r="D643" s="569" t="s">
        <v>2274</v>
      </c>
      <c r="E643" s="1578"/>
      <c r="F643" s="63">
        <v>929002485302</v>
      </c>
      <c r="G643" s="63">
        <v>8719514316355</v>
      </c>
      <c r="H643" s="65" t="s">
        <v>1387</v>
      </c>
      <c r="I643" s="65"/>
      <c r="J643" s="301">
        <v>40</v>
      </c>
      <c r="K643" s="1127">
        <v>7500</v>
      </c>
      <c r="L643" s="301" t="s">
        <v>53</v>
      </c>
      <c r="M643" s="282">
        <v>25000</v>
      </c>
      <c r="N643" s="299">
        <v>3</v>
      </c>
      <c r="O643" s="301" t="s">
        <v>163</v>
      </c>
      <c r="P643" s="991">
        <v>1250</v>
      </c>
      <c r="Q643" s="14"/>
      <c r="R643" s="2023" t="s">
        <v>54</v>
      </c>
      <c r="S643" s="301"/>
      <c r="T643" s="301" t="s">
        <v>204</v>
      </c>
      <c r="U643" s="301" t="s">
        <v>146</v>
      </c>
      <c r="V643" s="301" t="s">
        <v>131</v>
      </c>
      <c r="W643" s="301" t="s">
        <v>210</v>
      </c>
      <c r="X643" s="301">
        <v>187</v>
      </c>
      <c r="Y643" s="281">
        <v>46</v>
      </c>
      <c r="Z643" s="281"/>
      <c r="AA643" s="281">
        <v>225</v>
      </c>
      <c r="AB643" s="301" t="s">
        <v>122</v>
      </c>
      <c r="AC643" s="299">
        <v>70</v>
      </c>
      <c r="AD643" s="281">
        <v>574360</v>
      </c>
      <c r="AE643" s="2659">
        <v>4</v>
      </c>
      <c r="AF643" s="281">
        <v>6</v>
      </c>
      <c r="AG643" s="2024" t="s">
        <v>122</v>
      </c>
      <c r="AK643" s="981"/>
    </row>
    <row r="644" spans="2:37">
      <c r="B644" s="123"/>
      <c r="C644" s="569" t="s">
        <v>2870</v>
      </c>
      <c r="D644" s="569" t="s">
        <v>2274</v>
      </c>
      <c r="E644" s="1578" t="s">
        <v>2873</v>
      </c>
      <c r="F644" s="2921">
        <v>929003775602</v>
      </c>
      <c r="G644" s="116">
        <v>8720169297432</v>
      </c>
      <c r="H644" s="237" t="s">
        <v>1388</v>
      </c>
      <c r="I644" s="237"/>
      <c r="J644" s="301">
        <v>45</v>
      </c>
      <c r="K644" s="1127">
        <v>8800</v>
      </c>
      <c r="L644" s="318" t="s">
        <v>3121</v>
      </c>
      <c r="M644" s="282">
        <v>25000</v>
      </c>
      <c r="N644" s="299">
        <v>3</v>
      </c>
      <c r="O644" s="318" t="s">
        <v>163</v>
      </c>
      <c r="P644" s="989">
        <v>1900</v>
      </c>
      <c r="Q644" s="938"/>
      <c r="R644" s="2025" t="s">
        <v>54</v>
      </c>
      <c r="S644" s="318"/>
      <c r="T644" s="318" t="s">
        <v>3165</v>
      </c>
      <c r="U644" s="318" t="s">
        <v>146</v>
      </c>
      <c r="V644" s="318" t="s">
        <v>126</v>
      </c>
      <c r="W644" s="301" t="s">
        <v>210</v>
      </c>
      <c r="X644" s="301">
        <v>195</v>
      </c>
      <c r="Y644" s="281">
        <v>53.5</v>
      </c>
      <c r="Z644" s="281"/>
      <c r="AA644" s="281">
        <v>232</v>
      </c>
      <c r="AB644" s="318" t="s">
        <v>122</v>
      </c>
      <c r="AC644" s="299">
        <v>70</v>
      </c>
      <c r="AD644" s="281">
        <v>1825282</v>
      </c>
      <c r="AE644" s="2659">
        <v>4</v>
      </c>
      <c r="AF644" s="281">
        <v>6</v>
      </c>
      <c r="AG644" s="2026" t="s">
        <v>122</v>
      </c>
      <c r="AK644" s="981"/>
    </row>
    <row r="645" spans="2:37">
      <c r="B645" s="123"/>
      <c r="C645" s="569" t="s">
        <v>2870</v>
      </c>
      <c r="D645" s="569" t="s">
        <v>2274</v>
      </c>
      <c r="E645" s="1578" t="s">
        <v>2873</v>
      </c>
      <c r="F645" s="63">
        <v>929003778802</v>
      </c>
      <c r="G645" s="63">
        <v>8720169297470</v>
      </c>
      <c r="H645" s="65" t="s">
        <v>1390</v>
      </c>
      <c r="I645" s="65"/>
      <c r="J645" s="301">
        <v>45</v>
      </c>
      <c r="K645" s="1127">
        <v>8800</v>
      </c>
      <c r="L645" s="301" t="s">
        <v>79</v>
      </c>
      <c r="M645" s="282">
        <v>25000</v>
      </c>
      <c r="N645" s="299">
        <v>3</v>
      </c>
      <c r="O645" s="301" t="s">
        <v>163</v>
      </c>
      <c r="P645" s="991">
        <v>1900</v>
      </c>
      <c r="Q645" s="14"/>
      <c r="R645" s="2023" t="s">
        <v>54</v>
      </c>
      <c r="S645" s="301"/>
      <c r="T645" s="301" t="s">
        <v>3165</v>
      </c>
      <c r="U645" s="301" t="s">
        <v>146</v>
      </c>
      <c r="V645" s="301" t="s">
        <v>158</v>
      </c>
      <c r="W645" s="301" t="s">
        <v>210</v>
      </c>
      <c r="X645" s="301">
        <v>195</v>
      </c>
      <c r="Y645" s="281">
        <v>53.5</v>
      </c>
      <c r="Z645" s="281"/>
      <c r="AA645" s="281">
        <v>232</v>
      </c>
      <c r="AB645" s="301" t="s">
        <v>122</v>
      </c>
      <c r="AC645" s="299">
        <v>70</v>
      </c>
      <c r="AD645" s="281">
        <v>1825284</v>
      </c>
      <c r="AE645" s="2659">
        <v>4</v>
      </c>
      <c r="AF645" s="281">
        <v>6</v>
      </c>
      <c r="AG645" s="2024" t="s">
        <v>122</v>
      </c>
      <c r="AK645" s="981"/>
    </row>
    <row r="646" spans="2:37">
      <c r="B646" s="124"/>
      <c r="C646" s="855" t="s">
        <v>2870</v>
      </c>
      <c r="D646" s="855" t="s">
        <v>2274</v>
      </c>
      <c r="E646" s="1599" t="s">
        <v>2873</v>
      </c>
      <c r="F646" s="2922">
        <v>929003775702</v>
      </c>
      <c r="G646" s="508">
        <v>8720169297456</v>
      </c>
      <c r="H646" s="238" t="s">
        <v>1389</v>
      </c>
      <c r="I646" s="238"/>
      <c r="J646" s="294">
        <v>49</v>
      </c>
      <c r="K646" s="1129">
        <v>10000</v>
      </c>
      <c r="L646" s="1823" t="s">
        <v>53</v>
      </c>
      <c r="M646" s="284">
        <v>25000</v>
      </c>
      <c r="N646" s="490">
        <v>3</v>
      </c>
      <c r="O646" s="1823" t="s">
        <v>163</v>
      </c>
      <c r="P646" s="2408">
        <v>1900</v>
      </c>
      <c r="Q646" s="938"/>
      <c r="R646" s="2039" t="s">
        <v>54</v>
      </c>
      <c r="S646" s="1823"/>
      <c r="T646" s="1823" t="s">
        <v>3165</v>
      </c>
      <c r="U646" s="1823" t="s">
        <v>146</v>
      </c>
      <c r="V646" s="1823" t="s">
        <v>131</v>
      </c>
      <c r="W646" s="294" t="s">
        <v>210</v>
      </c>
      <c r="X646" s="294">
        <v>204</v>
      </c>
      <c r="Y646" s="283">
        <v>53.5</v>
      </c>
      <c r="Z646" s="283"/>
      <c r="AA646" s="283">
        <v>232</v>
      </c>
      <c r="AB646" s="1823" t="s">
        <v>122</v>
      </c>
      <c r="AC646" s="490">
        <v>70</v>
      </c>
      <c r="AD646" s="283">
        <v>1825283</v>
      </c>
      <c r="AE646" s="2660">
        <v>4</v>
      </c>
      <c r="AF646" s="283">
        <v>6</v>
      </c>
      <c r="AG646" s="2040" t="s">
        <v>122</v>
      </c>
      <c r="AK646" s="981"/>
    </row>
    <row r="647" spans="2:37" ht="14.5" customHeight="1">
      <c r="B647" s="14"/>
      <c r="C647" s="14"/>
      <c r="D647" s="14"/>
      <c r="E647" s="14"/>
      <c r="F647" s="2779" t="s">
        <v>3693</v>
      </c>
      <c r="G647" s="13"/>
      <c r="H647" s="192"/>
      <c r="I647" s="192"/>
      <c r="J647" s="306"/>
      <c r="K647" s="303"/>
      <c r="L647" s="306"/>
      <c r="M647" s="303"/>
      <c r="N647" s="304"/>
      <c r="O647" s="306"/>
      <c r="P647" s="3276"/>
      <c r="Q647" s="14"/>
      <c r="R647" s="306"/>
      <c r="S647" s="306"/>
      <c r="T647" s="306"/>
      <c r="U647" s="306"/>
      <c r="V647" s="306"/>
      <c r="W647" s="306"/>
      <c r="X647" s="306"/>
      <c r="Y647" s="302"/>
      <c r="Z647" s="302"/>
      <c r="AA647" s="302"/>
      <c r="AB647" s="306"/>
      <c r="AC647" s="304"/>
      <c r="AD647" s="302"/>
      <c r="AE647" s="304"/>
      <c r="AF647" s="306"/>
      <c r="AG647" s="306"/>
      <c r="AK647" s="981"/>
    </row>
    <row r="648" spans="2:37" ht="14.5" customHeight="1">
      <c r="B648" s="14"/>
      <c r="C648" s="14"/>
      <c r="D648" s="14"/>
      <c r="E648" s="14"/>
      <c r="F648" s="2780" t="s">
        <v>1391</v>
      </c>
      <c r="G648" s="2"/>
      <c r="H648" s="3"/>
      <c r="I648" s="3"/>
      <c r="J648" s="335"/>
      <c r="K648" s="303"/>
      <c r="L648" s="6"/>
      <c r="M648" s="303"/>
      <c r="N648" s="304"/>
      <c r="O648" s="6"/>
      <c r="P648" s="149"/>
      <c r="Q648" s="14"/>
      <c r="R648" s="6"/>
      <c r="S648" s="6"/>
      <c r="T648" s="6"/>
      <c r="U648" s="6"/>
      <c r="V648" s="6"/>
      <c r="W648" s="6"/>
      <c r="X648" s="6"/>
      <c r="Y648" s="302"/>
      <c r="Z648" s="302"/>
      <c r="AA648" s="302"/>
      <c r="AB648" s="6"/>
      <c r="AC648" s="304"/>
      <c r="AD648" s="302"/>
      <c r="AE648" s="304"/>
      <c r="AF648" s="6"/>
      <c r="AG648" s="6"/>
      <c r="AK648" s="981"/>
    </row>
    <row r="649" spans="2:37" ht="14.5" customHeight="1">
      <c r="B649" s="14"/>
      <c r="C649" s="14"/>
      <c r="D649" s="14"/>
      <c r="E649" s="8"/>
      <c r="F649" s="661"/>
      <c r="G649" s="21"/>
      <c r="H649" s="14"/>
      <c r="I649" s="14"/>
      <c r="J649" s="149"/>
      <c r="K649" s="149"/>
      <c r="L649" s="149"/>
      <c r="M649" s="149"/>
      <c r="N649" s="149"/>
      <c r="O649" s="149"/>
      <c r="P649" s="149"/>
      <c r="Q649" s="14"/>
      <c r="R649" s="149"/>
      <c r="S649" s="149"/>
      <c r="T649" s="149"/>
      <c r="U649" s="149"/>
      <c r="V649" s="149"/>
      <c r="W649" s="149"/>
      <c r="X649" s="149"/>
      <c r="Y649" s="414"/>
      <c r="Z649" s="414"/>
      <c r="AA649" s="414"/>
      <c r="AB649" s="149"/>
      <c r="AC649" s="149"/>
      <c r="AD649" s="414"/>
      <c r="AE649" s="149"/>
      <c r="AF649" s="149"/>
      <c r="AG649" s="149"/>
      <c r="AK649" s="981"/>
    </row>
    <row r="650" spans="2:37">
      <c r="B650" s="531" t="s">
        <v>2888</v>
      </c>
      <c r="C650" s="1576" t="s">
        <v>2870</v>
      </c>
      <c r="D650" s="1576" t="s">
        <v>2274</v>
      </c>
      <c r="E650" s="1577" t="s">
        <v>2873</v>
      </c>
      <c r="F650" s="95">
        <v>929003467012</v>
      </c>
      <c r="G650" s="95">
        <v>8719514448872</v>
      </c>
      <c r="H650" s="1636" t="s">
        <v>1392</v>
      </c>
      <c r="I650" s="1636"/>
      <c r="J650" s="305" t="s">
        <v>1393</v>
      </c>
      <c r="K650" s="1131" t="s">
        <v>1366</v>
      </c>
      <c r="L650" s="305" t="s">
        <v>3121</v>
      </c>
      <c r="M650" s="280">
        <v>70000</v>
      </c>
      <c r="N650" s="2363">
        <v>8</v>
      </c>
      <c r="O650" s="305" t="s">
        <v>1394</v>
      </c>
      <c r="P650" s="2407">
        <v>2150</v>
      </c>
      <c r="Q650" s="14"/>
      <c r="R650" s="2015" t="s">
        <v>54</v>
      </c>
      <c r="S650" s="305"/>
      <c r="T650" s="305" t="s">
        <v>1365</v>
      </c>
      <c r="U650" s="305" t="s">
        <v>121</v>
      </c>
      <c r="V650" s="305" t="s">
        <v>126</v>
      </c>
      <c r="W650" s="305" t="s">
        <v>3188</v>
      </c>
      <c r="X650" s="305">
        <v>156</v>
      </c>
      <c r="Y650" s="279">
        <v>61</v>
      </c>
      <c r="Z650" s="279"/>
      <c r="AA650" s="279">
        <v>200</v>
      </c>
      <c r="AB650" s="305" t="s">
        <v>122</v>
      </c>
      <c r="AC650" s="319">
        <v>70</v>
      </c>
      <c r="AD650" s="279">
        <v>1077800</v>
      </c>
      <c r="AE650" s="2658">
        <v>4</v>
      </c>
      <c r="AF650" s="279">
        <v>6</v>
      </c>
      <c r="AG650" s="2016" t="s">
        <v>122</v>
      </c>
      <c r="AK650" s="981"/>
    </row>
    <row r="651" spans="2:37">
      <c r="B651" s="2807"/>
      <c r="C651" s="569" t="s">
        <v>2870</v>
      </c>
      <c r="D651" s="569" t="s">
        <v>2274</v>
      </c>
      <c r="E651" s="1578" t="s">
        <v>2873</v>
      </c>
      <c r="F651" s="93">
        <v>929003467112</v>
      </c>
      <c r="G651" s="94">
        <v>8719514448896</v>
      </c>
      <c r="H651" s="51" t="s">
        <v>1395</v>
      </c>
      <c r="I651" s="51"/>
      <c r="J651" s="293" t="s">
        <v>1393</v>
      </c>
      <c r="K651" s="1209" t="s">
        <v>1368</v>
      </c>
      <c r="L651" s="293" t="s">
        <v>53</v>
      </c>
      <c r="M651" s="296">
        <v>70000</v>
      </c>
      <c r="N651" s="2364">
        <v>8</v>
      </c>
      <c r="O651" s="293" t="s">
        <v>1396</v>
      </c>
      <c r="P651" s="989">
        <v>2150</v>
      </c>
      <c r="Q651" s="14"/>
      <c r="R651" s="2017" t="s">
        <v>54</v>
      </c>
      <c r="S651" s="293"/>
      <c r="T651" s="293" t="s">
        <v>1365</v>
      </c>
      <c r="U651" s="293" t="s">
        <v>121</v>
      </c>
      <c r="V651" s="293" t="s">
        <v>131</v>
      </c>
      <c r="W651" s="293" t="s">
        <v>3188</v>
      </c>
      <c r="X651" s="293">
        <v>173</v>
      </c>
      <c r="Y651" s="292">
        <v>61</v>
      </c>
      <c r="Z651" s="292"/>
      <c r="AA651" s="292">
        <v>200</v>
      </c>
      <c r="AB651" s="293" t="s">
        <v>122</v>
      </c>
      <c r="AC651" s="299">
        <v>70</v>
      </c>
      <c r="AD651" s="292">
        <v>1077792</v>
      </c>
      <c r="AE651" s="2659">
        <v>4</v>
      </c>
      <c r="AF651" s="292">
        <v>6</v>
      </c>
      <c r="AG651" s="2018" t="s">
        <v>122</v>
      </c>
      <c r="AK651" s="981"/>
    </row>
    <row r="652" spans="2:37">
      <c r="B652" s="123"/>
      <c r="C652" s="569" t="s">
        <v>2870</v>
      </c>
      <c r="D652" s="569" t="s">
        <v>2274</v>
      </c>
      <c r="E652" s="1578" t="s">
        <v>2873</v>
      </c>
      <c r="F652" s="94">
        <v>929003467212</v>
      </c>
      <c r="G652" s="94">
        <v>8719514448919</v>
      </c>
      <c r="H652" s="163" t="s">
        <v>1397</v>
      </c>
      <c r="I652" s="163"/>
      <c r="J652" s="301" t="s">
        <v>1398</v>
      </c>
      <c r="K652" s="1208" t="s">
        <v>1371</v>
      </c>
      <c r="L652" s="301" t="s">
        <v>3121</v>
      </c>
      <c r="M652" s="296">
        <v>70000</v>
      </c>
      <c r="N652" s="2364">
        <v>8</v>
      </c>
      <c r="O652" s="301" t="s">
        <v>1394</v>
      </c>
      <c r="P652" s="989">
        <v>2410</v>
      </c>
      <c r="Q652" s="14"/>
      <c r="R652" s="2023" t="s">
        <v>54</v>
      </c>
      <c r="S652" s="301"/>
      <c r="T652" s="301" t="s">
        <v>1370</v>
      </c>
      <c r="U652" s="301" t="s">
        <v>121</v>
      </c>
      <c r="V652" s="301" t="s">
        <v>126</v>
      </c>
      <c r="W652" s="301" t="s">
        <v>3189</v>
      </c>
      <c r="X652" s="301">
        <v>158</v>
      </c>
      <c r="Y652" s="281">
        <v>61</v>
      </c>
      <c r="Z652" s="281"/>
      <c r="AA652" s="281">
        <v>200</v>
      </c>
      <c r="AB652" s="301" t="s">
        <v>122</v>
      </c>
      <c r="AC652" s="299">
        <v>70</v>
      </c>
      <c r="AD652" s="281">
        <v>1077801</v>
      </c>
      <c r="AE652" s="2659">
        <v>4</v>
      </c>
      <c r="AF652" s="281">
        <v>6</v>
      </c>
      <c r="AG652" s="2024" t="s">
        <v>122</v>
      </c>
      <c r="AK652" s="981"/>
    </row>
    <row r="653" spans="2:37">
      <c r="B653" s="123"/>
      <c r="C653" s="569" t="s">
        <v>2870</v>
      </c>
      <c r="D653" s="569" t="s">
        <v>2274</v>
      </c>
      <c r="E653" s="1578" t="s">
        <v>2873</v>
      </c>
      <c r="F653" s="93">
        <v>929003467312</v>
      </c>
      <c r="G653" s="70">
        <v>8719514448933</v>
      </c>
      <c r="H653" s="51" t="s">
        <v>1399</v>
      </c>
      <c r="I653" s="51"/>
      <c r="J653" s="293" t="s">
        <v>1398</v>
      </c>
      <c r="K653" s="1209" t="s">
        <v>1373</v>
      </c>
      <c r="L653" s="293" t="s">
        <v>53</v>
      </c>
      <c r="M653" s="296">
        <v>70000</v>
      </c>
      <c r="N653" s="2364">
        <v>8</v>
      </c>
      <c r="O653" s="293" t="s">
        <v>1396</v>
      </c>
      <c r="P653" s="989">
        <v>2410</v>
      </c>
      <c r="Q653" s="14"/>
      <c r="R653" s="2017" t="s">
        <v>54</v>
      </c>
      <c r="S653" s="293"/>
      <c r="T653" s="293" t="s">
        <v>1370</v>
      </c>
      <c r="U653" s="293" t="s">
        <v>121</v>
      </c>
      <c r="V653" s="293" t="s">
        <v>131</v>
      </c>
      <c r="W653" s="293" t="s">
        <v>3189</v>
      </c>
      <c r="X653" s="293">
        <v>176</v>
      </c>
      <c r="Y653" s="292">
        <v>61</v>
      </c>
      <c r="Z653" s="292"/>
      <c r="AA653" s="292">
        <v>200</v>
      </c>
      <c r="AB653" s="293" t="s">
        <v>122</v>
      </c>
      <c r="AC653" s="299">
        <v>70</v>
      </c>
      <c r="AD653" s="292">
        <v>1077795</v>
      </c>
      <c r="AE653" s="2659">
        <v>4</v>
      </c>
      <c r="AF653" s="292">
        <v>6</v>
      </c>
      <c r="AG653" s="2018" t="s">
        <v>122</v>
      </c>
      <c r="AK653" s="981"/>
    </row>
    <row r="654" spans="2:37">
      <c r="B654" s="123"/>
      <c r="C654" s="569" t="s">
        <v>2870</v>
      </c>
      <c r="D654" s="569" t="s">
        <v>2274</v>
      </c>
      <c r="E654" s="1578" t="s">
        <v>2873</v>
      </c>
      <c r="F654" s="93">
        <v>929003467412</v>
      </c>
      <c r="G654" s="70">
        <v>8719514448957</v>
      </c>
      <c r="H654" s="51" t="s">
        <v>1400</v>
      </c>
      <c r="I654" s="51"/>
      <c r="J654" s="293" t="s">
        <v>1401</v>
      </c>
      <c r="K654" s="1209" t="s">
        <v>1402</v>
      </c>
      <c r="L654" s="301" t="s">
        <v>3121</v>
      </c>
      <c r="M654" s="296">
        <v>70000</v>
      </c>
      <c r="N654" s="2364">
        <v>8</v>
      </c>
      <c r="O654" s="301" t="s">
        <v>1394</v>
      </c>
      <c r="P654" s="989">
        <v>3855</v>
      </c>
      <c r="Q654" s="14"/>
      <c r="R654" s="2023" t="s">
        <v>54</v>
      </c>
      <c r="S654" s="301"/>
      <c r="T654" s="301" t="s">
        <v>1375</v>
      </c>
      <c r="U654" s="301" t="s">
        <v>146</v>
      </c>
      <c r="V654" s="301" t="s">
        <v>126</v>
      </c>
      <c r="W654" s="301" t="s">
        <v>3190</v>
      </c>
      <c r="X654" s="301">
        <v>162</v>
      </c>
      <c r="Y654" s="281">
        <v>71</v>
      </c>
      <c r="Z654" s="281"/>
      <c r="AA654" s="281">
        <v>262</v>
      </c>
      <c r="AB654" s="301" t="s">
        <v>122</v>
      </c>
      <c r="AC654" s="299">
        <v>70</v>
      </c>
      <c r="AD654" s="281">
        <v>1077790</v>
      </c>
      <c r="AE654" s="2659">
        <v>4</v>
      </c>
      <c r="AF654" s="281">
        <v>6</v>
      </c>
      <c r="AG654" s="2024" t="s">
        <v>122</v>
      </c>
      <c r="AK654" s="981"/>
    </row>
    <row r="655" spans="2:37">
      <c r="B655" s="123"/>
      <c r="C655" s="569" t="s">
        <v>2870</v>
      </c>
      <c r="D655" s="569" t="s">
        <v>2274</v>
      </c>
      <c r="E655" s="1578" t="s">
        <v>2873</v>
      </c>
      <c r="F655" s="94">
        <v>929003467512</v>
      </c>
      <c r="G655" s="70">
        <v>8719514448971</v>
      </c>
      <c r="H655" s="94" t="s">
        <v>1403</v>
      </c>
      <c r="I655" s="94"/>
      <c r="J655" s="301" t="s">
        <v>1401</v>
      </c>
      <c r="K655" s="1208" t="s">
        <v>1404</v>
      </c>
      <c r="L655" s="293" t="s">
        <v>53</v>
      </c>
      <c r="M655" s="296">
        <v>70000</v>
      </c>
      <c r="N655" s="2364">
        <v>8</v>
      </c>
      <c r="O655" s="293" t="s">
        <v>1396</v>
      </c>
      <c r="P655" s="989">
        <v>3855</v>
      </c>
      <c r="Q655" s="14"/>
      <c r="R655" s="2017" t="s">
        <v>54</v>
      </c>
      <c r="S655" s="293"/>
      <c r="T655" s="293" t="s">
        <v>1375</v>
      </c>
      <c r="U655" s="293" t="s">
        <v>146</v>
      </c>
      <c r="V655" s="293" t="s">
        <v>131</v>
      </c>
      <c r="W655" s="293" t="s">
        <v>3190</v>
      </c>
      <c r="X655" s="293">
        <v>180</v>
      </c>
      <c r="Y655" s="292">
        <v>71</v>
      </c>
      <c r="Z655" s="292"/>
      <c r="AA655" s="292">
        <v>262</v>
      </c>
      <c r="AB655" s="293" t="s">
        <v>122</v>
      </c>
      <c r="AC655" s="299">
        <v>70</v>
      </c>
      <c r="AD655" s="292">
        <v>1077806</v>
      </c>
      <c r="AE655" s="2659">
        <v>4</v>
      </c>
      <c r="AF655" s="292">
        <v>6</v>
      </c>
      <c r="AG655" s="2018" t="s">
        <v>122</v>
      </c>
      <c r="AK655" s="981"/>
    </row>
    <row r="656" spans="2:37">
      <c r="B656" s="123"/>
      <c r="C656" s="569" t="s">
        <v>2870</v>
      </c>
      <c r="D656" s="569" t="s">
        <v>2274</v>
      </c>
      <c r="E656" s="1578" t="s">
        <v>2873</v>
      </c>
      <c r="F656" s="93">
        <v>929003467612</v>
      </c>
      <c r="G656" s="70">
        <v>8719514448995</v>
      </c>
      <c r="H656" s="70" t="s">
        <v>1405</v>
      </c>
      <c r="I656" s="70"/>
      <c r="J656" s="293" t="s">
        <v>1406</v>
      </c>
      <c r="K656" s="1209" t="s">
        <v>1408</v>
      </c>
      <c r="L656" s="301" t="s">
        <v>3121</v>
      </c>
      <c r="M656" s="296">
        <v>70000</v>
      </c>
      <c r="N656" s="2364">
        <v>8</v>
      </c>
      <c r="O656" s="301" t="s">
        <v>1394</v>
      </c>
      <c r="P656" s="989">
        <v>4860</v>
      </c>
      <c r="Q656" s="14"/>
      <c r="R656" s="2023" t="s">
        <v>54</v>
      </c>
      <c r="S656" s="301"/>
      <c r="T656" s="301" t="s">
        <v>1407</v>
      </c>
      <c r="U656" s="301" t="s">
        <v>146</v>
      </c>
      <c r="V656" s="301" t="s">
        <v>126</v>
      </c>
      <c r="W656" s="301" t="s">
        <v>3191</v>
      </c>
      <c r="X656" s="301">
        <v>166</v>
      </c>
      <c r="Y656" s="281">
        <v>71</v>
      </c>
      <c r="Z656" s="281"/>
      <c r="AA656" s="281">
        <v>262</v>
      </c>
      <c r="AB656" s="301" t="s">
        <v>122</v>
      </c>
      <c r="AC656" s="299">
        <v>70</v>
      </c>
      <c r="AD656" s="281">
        <v>1077807</v>
      </c>
      <c r="AE656" s="2659">
        <v>4</v>
      </c>
      <c r="AF656" s="281">
        <v>6</v>
      </c>
      <c r="AG656" s="2024" t="s">
        <v>122</v>
      </c>
      <c r="AK656" s="981"/>
    </row>
    <row r="657" spans="2:37">
      <c r="B657" s="2808"/>
      <c r="C657" s="855" t="s">
        <v>2870</v>
      </c>
      <c r="D657" s="855" t="s">
        <v>2274</v>
      </c>
      <c r="E657" s="1599" t="s">
        <v>2873</v>
      </c>
      <c r="F657" s="2923">
        <v>929003467712</v>
      </c>
      <c r="G657" s="45">
        <v>8719514449015</v>
      </c>
      <c r="H657" s="45" t="s">
        <v>1409</v>
      </c>
      <c r="I657" s="45"/>
      <c r="J657" s="1593" t="s">
        <v>1406</v>
      </c>
      <c r="K657" s="1633" t="s">
        <v>1410</v>
      </c>
      <c r="L657" s="1593" t="s">
        <v>53</v>
      </c>
      <c r="M657" s="1634">
        <v>70000</v>
      </c>
      <c r="N657" s="2365">
        <v>8</v>
      </c>
      <c r="O657" s="1593" t="s">
        <v>1396</v>
      </c>
      <c r="P657" s="2408">
        <v>4860</v>
      </c>
      <c r="Q657" s="14"/>
      <c r="R657" s="2027" t="s">
        <v>54</v>
      </c>
      <c r="S657" s="1593"/>
      <c r="T657" s="1593" t="s">
        <v>1407</v>
      </c>
      <c r="U657" s="1593" t="s">
        <v>146</v>
      </c>
      <c r="V657" s="1593" t="s">
        <v>131</v>
      </c>
      <c r="W657" s="1593" t="s">
        <v>3191</v>
      </c>
      <c r="X657" s="1593">
        <v>184</v>
      </c>
      <c r="Y657" s="297">
        <v>71</v>
      </c>
      <c r="Z657" s="297"/>
      <c r="AA657" s="297">
        <v>262</v>
      </c>
      <c r="AB657" s="1593" t="s">
        <v>122</v>
      </c>
      <c r="AC657" s="490">
        <v>70</v>
      </c>
      <c r="AD657" s="297">
        <v>1077791</v>
      </c>
      <c r="AE657" s="2660">
        <v>4</v>
      </c>
      <c r="AF657" s="297">
        <v>6</v>
      </c>
      <c r="AG657" s="2028" t="s">
        <v>122</v>
      </c>
      <c r="AK657" s="981"/>
    </row>
    <row r="658" spans="2:37" ht="14.5" customHeight="1">
      <c r="B658" s="24"/>
      <c r="C658" s="14"/>
      <c r="D658" s="14"/>
      <c r="E658" s="8"/>
      <c r="F658" s="2781" t="s">
        <v>3694</v>
      </c>
      <c r="G658" s="109"/>
      <c r="H658" s="110"/>
      <c r="I658" s="110"/>
      <c r="J658" s="309"/>
      <c r="K658" s="309"/>
      <c r="L658" s="309"/>
      <c r="M658" s="308"/>
      <c r="N658" s="309"/>
      <c r="O658" s="309"/>
      <c r="P658" s="149"/>
      <c r="Q658" s="14"/>
      <c r="R658" s="309"/>
      <c r="S658" s="309"/>
      <c r="T658" s="309"/>
      <c r="U658" s="309"/>
      <c r="V658" s="309"/>
      <c r="W658" s="309"/>
      <c r="X658" s="309"/>
      <c r="Y658" s="307"/>
      <c r="Z658" s="307"/>
      <c r="AA658" s="307"/>
      <c r="AB658" s="309"/>
      <c r="AC658" s="304"/>
      <c r="AD658" s="307"/>
      <c r="AE658" s="309"/>
      <c r="AF658" s="309"/>
      <c r="AG658" s="309"/>
      <c r="AK658" s="981"/>
    </row>
    <row r="659" spans="2:37" ht="14.5" customHeight="1">
      <c r="B659" s="14"/>
      <c r="C659" s="14"/>
      <c r="D659" s="14"/>
      <c r="E659" s="8"/>
      <c r="F659" s="661"/>
      <c r="G659" s="21"/>
      <c r="H659" s="14"/>
      <c r="I659" s="14"/>
      <c r="J659" s="149"/>
      <c r="K659" s="149"/>
      <c r="L659" s="149"/>
      <c r="M659" s="149"/>
      <c r="N659" s="149"/>
      <c r="O659" s="149"/>
      <c r="P659" s="149"/>
      <c r="Q659" s="14"/>
      <c r="R659" s="149"/>
      <c r="S659" s="149"/>
      <c r="T659" s="149"/>
      <c r="U659" s="149"/>
      <c r="V659" s="149"/>
      <c r="W659" s="149"/>
      <c r="X659" s="149"/>
      <c r="Y659" s="414"/>
      <c r="Z659" s="414"/>
      <c r="AA659" s="414"/>
      <c r="AB659" s="149"/>
      <c r="AC659" s="149"/>
      <c r="AD659" s="414"/>
      <c r="AE659" s="149"/>
      <c r="AF659" s="149"/>
      <c r="AG659" s="149"/>
      <c r="AK659" s="981"/>
    </row>
    <row r="660" spans="2:37" s="1600" customFormat="1" ht="15" customHeight="1">
      <c r="B660" s="1600" t="s">
        <v>3020</v>
      </c>
      <c r="J660" s="1818"/>
      <c r="K660" s="1818"/>
      <c r="L660" s="1818"/>
      <c r="M660" s="1818"/>
      <c r="N660" s="1818"/>
      <c r="O660" s="1818"/>
      <c r="P660" s="34"/>
      <c r="R660" s="1818"/>
      <c r="S660" s="1818"/>
      <c r="T660" s="1818"/>
      <c r="U660" s="1818"/>
      <c r="V660" s="1818"/>
      <c r="W660" s="1818"/>
      <c r="X660" s="1818"/>
      <c r="Y660" s="2310"/>
      <c r="Z660" s="2310"/>
      <c r="AA660" s="2310"/>
      <c r="AB660" s="1818"/>
      <c r="AC660" s="3259"/>
      <c r="AD660" s="2310"/>
      <c r="AE660" s="1818"/>
      <c r="AF660" s="1818"/>
      <c r="AG660" s="1818"/>
      <c r="AI660"/>
      <c r="AJ660"/>
      <c r="AK660" s="981"/>
    </row>
    <row r="661" spans="2:37">
      <c r="B661" s="531" t="s">
        <v>2889</v>
      </c>
      <c r="C661" s="1576" t="s">
        <v>2870</v>
      </c>
      <c r="D661" s="1576" t="s">
        <v>2274</v>
      </c>
      <c r="E661" s="1577"/>
      <c r="F661" s="2924">
        <v>929003731102</v>
      </c>
      <c r="G661" s="806">
        <v>8720169267770</v>
      </c>
      <c r="H661" s="226" t="s">
        <v>1411</v>
      </c>
      <c r="I661" s="226"/>
      <c r="J661" s="305">
        <v>13</v>
      </c>
      <c r="K661" s="1131">
        <v>1800</v>
      </c>
      <c r="L661" s="1770" t="s">
        <v>3121</v>
      </c>
      <c r="M661" s="280">
        <v>25000</v>
      </c>
      <c r="N661" s="319">
        <v>3</v>
      </c>
      <c r="O661" s="1770" t="s">
        <v>135</v>
      </c>
      <c r="P661" s="1102">
        <v>450</v>
      </c>
      <c r="Q661" s="14"/>
      <c r="R661" s="2021" t="s">
        <v>54</v>
      </c>
      <c r="S661" s="1770"/>
      <c r="T661" s="1770" t="s">
        <v>1412</v>
      </c>
      <c r="U661" s="1770" t="s">
        <v>121</v>
      </c>
      <c r="V661" s="1770" t="s">
        <v>126</v>
      </c>
      <c r="W661" s="305" t="s">
        <v>210</v>
      </c>
      <c r="X661" s="305">
        <v>138</v>
      </c>
      <c r="Y661" s="279">
        <v>76</v>
      </c>
      <c r="Z661" s="279"/>
      <c r="AA661" s="279">
        <v>183</v>
      </c>
      <c r="AB661" s="1770" t="s">
        <v>122</v>
      </c>
      <c r="AC661" s="319">
        <v>80</v>
      </c>
      <c r="AD661" s="279">
        <v>1617388</v>
      </c>
      <c r="AE661" s="2658">
        <v>4</v>
      </c>
      <c r="AF661" s="279">
        <v>6</v>
      </c>
      <c r="AG661" s="2022" t="s">
        <v>122</v>
      </c>
      <c r="AK661" s="981"/>
    </row>
    <row r="662" spans="2:37">
      <c r="B662" s="123"/>
      <c r="C662" s="569" t="s">
        <v>2870</v>
      </c>
      <c r="D662" s="569" t="s">
        <v>2274</v>
      </c>
      <c r="E662" s="1578"/>
      <c r="F662" s="2870">
        <v>929002349702</v>
      </c>
      <c r="G662" s="63">
        <v>8718699750251</v>
      </c>
      <c r="H662" s="161" t="s">
        <v>1413</v>
      </c>
      <c r="I662" s="161"/>
      <c r="J662" s="301">
        <v>13</v>
      </c>
      <c r="K662" s="1127">
        <v>2000</v>
      </c>
      <c r="L662" s="301" t="s">
        <v>79</v>
      </c>
      <c r="M662" s="282">
        <v>25000</v>
      </c>
      <c r="N662" s="299">
        <v>3</v>
      </c>
      <c r="O662" s="301" t="s">
        <v>135</v>
      </c>
      <c r="P662" s="991">
        <v>450</v>
      </c>
      <c r="Q662" s="14"/>
      <c r="R662" s="2023" t="s">
        <v>54</v>
      </c>
      <c r="S662" s="301"/>
      <c r="T662" s="301" t="s">
        <v>1412</v>
      </c>
      <c r="U662" s="301" t="s">
        <v>121</v>
      </c>
      <c r="V662" s="301" t="s">
        <v>158</v>
      </c>
      <c r="W662" s="301" t="s">
        <v>210</v>
      </c>
      <c r="X662" s="301">
        <v>153</v>
      </c>
      <c r="Y662" s="281">
        <v>76</v>
      </c>
      <c r="Z662" s="281"/>
      <c r="AA662" s="281">
        <v>183</v>
      </c>
      <c r="AB662" s="301" t="s">
        <v>122</v>
      </c>
      <c r="AC662" s="299">
        <v>80</v>
      </c>
      <c r="AD662" s="281">
        <v>403618</v>
      </c>
      <c r="AE662" s="2659">
        <v>4</v>
      </c>
      <c r="AF662" s="281">
        <v>6</v>
      </c>
      <c r="AG662" s="2024" t="s">
        <v>122</v>
      </c>
      <c r="AK662" s="981"/>
    </row>
    <row r="663" spans="2:37">
      <c r="B663" s="123"/>
      <c r="C663" s="569" t="s">
        <v>2870</v>
      </c>
      <c r="D663" s="569" t="s">
        <v>2274</v>
      </c>
      <c r="E663" s="1578"/>
      <c r="F663" s="2870">
        <v>929002349802</v>
      </c>
      <c r="G663" s="63">
        <v>8718699750275</v>
      </c>
      <c r="H663" s="65" t="s">
        <v>1414</v>
      </c>
      <c r="I663" s="65"/>
      <c r="J663" s="301">
        <v>13</v>
      </c>
      <c r="K663" s="1127">
        <v>2000</v>
      </c>
      <c r="L663" s="301" t="s">
        <v>53</v>
      </c>
      <c r="M663" s="282">
        <v>25000</v>
      </c>
      <c r="N663" s="299">
        <v>3</v>
      </c>
      <c r="O663" s="301" t="s">
        <v>135</v>
      </c>
      <c r="P663" s="991">
        <v>450</v>
      </c>
      <c r="Q663" s="14"/>
      <c r="R663" s="2023" t="s">
        <v>54</v>
      </c>
      <c r="S663" s="301"/>
      <c r="T663" s="301" t="s">
        <v>1412</v>
      </c>
      <c r="U663" s="301" t="s">
        <v>121</v>
      </c>
      <c r="V663" s="301" t="s">
        <v>131</v>
      </c>
      <c r="W663" s="301" t="s">
        <v>210</v>
      </c>
      <c r="X663" s="301">
        <v>153</v>
      </c>
      <c r="Y663" s="281">
        <v>76</v>
      </c>
      <c r="Z663" s="281"/>
      <c r="AA663" s="281">
        <v>183</v>
      </c>
      <c r="AB663" s="301" t="s">
        <v>122</v>
      </c>
      <c r="AC663" s="299">
        <v>80</v>
      </c>
      <c r="AD663" s="281">
        <v>403619</v>
      </c>
      <c r="AE663" s="2659">
        <v>4</v>
      </c>
      <c r="AF663" s="281">
        <v>6</v>
      </c>
      <c r="AG663" s="2024" t="s">
        <v>122</v>
      </c>
      <c r="AK663" s="981"/>
    </row>
    <row r="664" spans="2:37">
      <c r="B664" s="123"/>
      <c r="C664" s="569" t="s">
        <v>2870</v>
      </c>
      <c r="D664" s="569" t="s">
        <v>2274</v>
      </c>
      <c r="E664" s="1578"/>
      <c r="F664" s="2925">
        <v>929003731202</v>
      </c>
      <c r="G664" s="116">
        <v>8720169267794</v>
      </c>
      <c r="H664" s="237" t="s">
        <v>1415</v>
      </c>
      <c r="I664" s="237"/>
      <c r="J664" s="301">
        <v>18</v>
      </c>
      <c r="K664" s="1127">
        <v>2600</v>
      </c>
      <c r="L664" s="318" t="s">
        <v>3121</v>
      </c>
      <c r="M664" s="282">
        <v>25000</v>
      </c>
      <c r="N664" s="299">
        <v>3</v>
      </c>
      <c r="O664" s="318" t="s">
        <v>135</v>
      </c>
      <c r="P664" s="991">
        <v>490</v>
      </c>
      <c r="Q664" s="14"/>
      <c r="R664" s="2025" t="s">
        <v>54</v>
      </c>
      <c r="S664" s="318"/>
      <c r="T664" s="318" t="s">
        <v>1416</v>
      </c>
      <c r="U664" s="318" t="s">
        <v>121</v>
      </c>
      <c r="V664" s="318" t="s">
        <v>126</v>
      </c>
      <c r="W664" s="301" t="s">
        <v>210</v>
      </c>
      <c r="X664" s="301">
        <v>144</v>
      </c>
      <c r="Y664" s="281">
        <v>76</v>
      </c>
      <c r="Z664" s="281"/>
      <c r="AA664" s="281">
        <v>183</v>
      </c>
      <c r="AB664" s="318" t="s">
        <v>122</v>
      </c>
      <c r="AC664" s="299">
        <v>80</v>
      </c>
      <c r="AD664" s="281">
        <v>1617391</v>
      </c>
      <c r="AE664" s="2659">
        <v>4</v>
      </c>
      <c r="AF664" s="281">
        <v>6</v>
      </c>
      <c r="AG664" s="2026" t="s">
        <v>122</v>
      </c>
      <c r="AK664" s="981"/>
    </row>
    <row r="665" spans="2:37">
      <c r="B665" s="123"/>
      <c r="C665" s="569" t="s">
        <v>2870</v>
      </c>
      <c r="D665" s="569" t="s">
        <v>2274</v>
      </c>
      <c r="E665" s="1578"/>
      <c r="F665" s="2870">
        <v>929002349902</v>
      </c>
      <c r="G665" s="63">
        <v>8718699750299</v>
      </c>
      <c r="H665" s="161" t="s">
        <v>1417</v>
      </c>
      <c r="I665" s="161"/>
      <c r="J665" s="301">
        <v>18</v>
      </c>
      <c r="K665" s="1127">
        <v>3000</v>
      </c>
      <c r="L665" s="301" t="s">
        <v>79</v>
      </c>
      <c r="M665" s="282">
        <v>25000</v>
      </c>
      <c r="N665" s="299">
        <v>3</v>
      </c>
      <c r="O665" s="301" t="s">
        <v>1380</v>
      </c>
      <c r="P665" s="991">
        <v>490</v>
      </c>
      <c r="Q665" s="14"/>
      <c r="R665" s="2023" t="s">
        <v>54</v>
      </c>
      <c r="S665" s="301"/>
      <c r="T665" s="301" t="s">
        <v>1416</v>
      </c>
      <c r="U665" s="301" t="s">
        <v>121</v>
      </c>
      <c r="V665" s="301" t="s">
        <v>158</v>
      </c>
      <c r="W665" s="301" t="s">
        <v>210</v>
      </c>
      <c r="X665" s="301">
        <v>166</v>
      </c>
      <c r="Y665" s="281">
        <v>76</v>
      </c>
      <c r="Z665" s="281"/>
      <c r="AA665" s="281">
        <v>183</v>
      </c>
      <c r="AB665" s="301" t="s">
        <v>122</v>
      </c>
      <c r="AC665" s="299">
        <v>80</v>
      </c>
      <c r="AD665" s="281">
        <v>403620</v>
      </c>
      <c r="AE665" s="2659">
        <v>4</v>
      </c>
      <c r="AF665" s="281">
        <v>6</v>
      </c>
      <c r="AG665" s="2024" t="s">
        <v>122</v>
      </c>
      <c r="AK665" s="981"/>
    </row>
    <row r="666" spans="2:37">
      <c r="B666" s="123"/>
      <c r="C666" s="569" t="s">
        <v>2870</v>
      </c>
      <c r="D666" s="569" t="s">
        <v>2274</v>
      </c>
      <c r="E666" s="1578"/>
      <c r="F666" s="2870">
        <v>929002350002</v>
      </c>
      <c r="G666" s="63">
        <v>8718699750312</v>
      </c>
      <c r="H666" s="65" t="s">
        <v>1418</v>
      </c>
      <c r="I666" s="65"/>
      <c r="J666" s="301">
        <v>18</v>
      </c>
      <c r="K666" s="1127">
        <v>3000</v>
      </c>
      <c r="L666" s="301" t="s">
        <v>53</v>
      </c>
      <c r="M666" s="282">
        <v>25000</v>
      </c>
      <c r="N666" s="299">
        <v>3</v>
      </c>
      <c r="O666" s="301" t="s">
        <v>1380</v>
      </c>
      <c r="P666" s="991">
        <v>490</v>
      </c>
      <c r="Q666" s="14"/>
      <c r="R666" s="2023" t="s">
        <v>54</v>
      </c>
      <c r="S666" s="301"/>
      <c r="T666" s="301" t="s">
        <v>1416</v>
      </c>
      <c r="U666" s="301" t="s">
        <v>121</v>
      </c>
      <c r="V666" s="301" t="s">
        <v>131</v>
      </c>
      <c r="W666" s="301" t="s">
        <v>210</v>
      </c>
      <c r="X666" s="301">
        <v>166</v>
      </c>
      <c r="Y666" s="281">
        <v>76</v>
      </c>
      <c r="Z666" s="281"/>
      <c r="AA666" s="281">
        <v>183</v>
      </c>
      <c r="AB666" s="301" t="s">
        <v>122</v>
      </c>
      <c r="AC666" s="299">
        <v>80</v>
      </c>
      <c r="AD666" s="281">
        <v>403621</v>
      </c>
      <c r="AE666" s="2659">
        <v>4</v>
      </c>
      <c r="AF666" s="281">
        <v>6</v>
      </c>
      <c r="AG666" s="2024" t="s">
        <v>122</v>
      </c>
      <c r="AK666" s="981"/>
    </row>
    <row r="667" spans="2:37">
      <c r="B667" s="123"/>
      <c r="C667" s="569" t="s">
        <v>2870</v>
      </c>
      <c r="D667" s="569" t="s">
        <v>2274</v>
      </c>
      <c r="E667" s="1578"/>
      <c r="F667" s="2884">
        <v>929003731302</v>
      </c>
      <c r="G667" s="116">
        <v>8720169267817</v>
      </c>
      <c r="H667" s="237" t="s">
        <v>1419</v>
      </c>
      <c r="I667" s="237"/>
      <c r="J667" s="1460">
        <v>26</v>
      </c>
      <c r="K667" s="1539">
        <v>3600</v>
      </c>
      <c r="L667" s="1820" t="s">
        <v>3121</v>
      </c>
      <c r="M667" s="1539">
        <v>25000</v>
      </c>
      <c r="N667" s="1461">
        <v>3</v>
      </c>
      <c r="O667" s="1820" t="s">
        <v>135</v>
      </c>
      <c r="P667" s="991">
        <v>795</v>
      </c>
      <c r="Q667" s="14"/>
      <c r="R667" s="2029" t="s">
        <v>54</v>
      </c>
      <c r="S667" s="1820"/>
      <c r="T667" s="1820" t="s">
        <v>1420</v>
      </c>
      <c r="U667" s="1820" t="s">
        <v>121</v>
      </c>
      <c r="V667" s="1820" t="s">
        <v>126</v>
      </c>
      <c r="W667" s="1460" t="s">
        <v>210</v>
      </c>
      <c r="X667" s="1460">
        <v>138</v>
      </c>
      <c r="Y667" s="1540">
        <v>91.5</v>
      </c>
      <c r="Z667" s="1540"/>
      <c r="AA667" s="1540">
        <v>248</v>
      </c>
      <c r="AB667" s="1820" t="s">
        <v>122</v>
      </c>
      <c r="AC667" s="1461">
        <v>80</v>
      </c>
      <c r="AD667" s="1540">
        <v>1617387</v>
      </c>
      <c r="AE667" s="2661">
        <v>4</v>
      </c>
      <c r="AF667" s="1540">
        <v>6</v>
      </c>
      <c r="AG667" s="2030" t="s">
        <v>122</v>
      </c>
      <c r="AK667" s="981"/>
    </row>
    <row r="668" spans="2:37">
      <c r="B668" s="123"/>
      <c r="C668" s="569" t="s">
        <v>2870</v>
      </c>
      <c r="D668" s="569" t="s">
        <v>2274</v>
      </c>
      <c r="E668" s="1578" t="s">
        <v>2873</v>
      </c>
      <c r="F668" s="2870">
        <v>929003836502</v>
      </c>
      <c r="G668" s="63">
        <v>8720169336339</v>
      </c>
      <c r="H668" s="161" t="s">
        <v>2359</v>
      </c>
      <c r="I668" s="161"/>
      <c r="J668" s="301">
        <v>24.5</v>
      </c>
      <c r="K668" s="1127">
        <v>4000</v>
      </c>
      <c r="L668" s="301" t="s">
        <v>79</v>
      </c>
      <c r="M668" s="282">
        <v>25000</v>
      </c>
      <c r="N668" s="299">
        <v>3</v>
      </c>
      <c r="O668" s="301" t="s">
        <v>1380</v>
      </c>
      <c r="P668" s="991">
        <v>795</v>
      </c>
      <c r="Q668" s="1004"/>
      <c r="R668" s="2023" t="s">
        <v>54</v>
      </c>
      <c r="S668" s="301"/>
      <c r="T668" s="301" t="s">
        <v>1420</v>
      </c>
      <c r="U668" s="301" t="s">
        <v>121</v>
      </c>
      <c r="V668" s="301" t="s">
        <v>158</v>
      </c>
      <c r="W668" s="301" t="s">
        <v>210</v>
      </c>
      <c r="X668" s="301">
        <v>163</v>
      </c>
      <c r="Y668" s="281">
        <v>91.5</v>
      </c>
      <c r="Z668" s="281"/>
      <c r="AA668" s="281">
        <v>218</v>
      </c>
      <c r="AB668" s="301" t="s">
        <v>122</v>
      </c>
      <c r="AC668" s="299">
        <v>80</v>
      </c>
      <c r="AD668" s="281">
        <v>1962813</v>
      </c>
      <c r="AE668" s="2659">
        <v>4</v>
      </c>
      <c r="AF668" s="281">
        <v>6</v>
      </c>
      <c r="AG668" s="2024" t="s">
        <v>122</v>
      </c>
      <c r="AK668" s="981"/>
    </row>
    <row r="669" spans="2:37">
      <c r="B669" s="123"/>
      <c r="C669" s="569" t="s">
        <v>2870</v>
      </c>
      <c r="D669" s="569" t="s">
        <v>2274</v>
      </c>
      <c r="E669" s="1578" t="s">
        <v>2873</v>
      </c>
      <c r="F669" s="2870">
        <v>929003836602</v>
      </c>
      <c r="G669" s="63">
        <v>8720169336353</v>
      </c>
      <c r="H669" s="65" t="s">
        <v>2360</v>
      </c>
      <c r="I669" s="65"/>
      <c r="J669" s="301">
        <v>24.5</v>
      </c>
      <c r="K669" s="1127">
        <v>4000</v>
      </c>
      <c r="L669" s="301" t="s">
        <v>53</v>
      </c>
      <c r="M669" s="282">
        <v>25000</v>
      </c>
      <c r="N669" s="299">
        <v>3</v>
      </c>
      <c r="O669" s="301" t="s">
        <v>1380</v>
      </c>
      <c r="P669" s="991">
        <v>795</v>
      </c>
      <c r="Q669" s="1004"/>
      <c r="R669" s="2023" t="s">
        <v>54</v>
      </c>
      <c r="S669" s="301"/>
      <c r="T669" s="301" t="s">
        <v>1420</v>
      </c>
      <c r="U669" s="301" t="s">
        <v>121</v>
      </c>
      <c r="V669" s="301" t="s">
        <v>131</v>
      </c>
      <c r="W669" s="301" t="s">
        <v>210</v>
      </c>
      <c r="X669" s="301">
        <v>163</v>
      </c>
      <c r="Y669" s="281">
        <v>91.5</v>
      </c>
      <c r="Z669" s="281"/>
      <c r="AA669" s="281">
        <v>218</v>
      </c>
      <c r="AB669" s="301" t="s">
        <v>122</v>
      </c>
      <c r="AC669" s="299">
        <v>80</v>
      </c>
      <c r="AD669" s="281">
        <v>1962815</v>
      </c>
      <c r="AE669" s="2659">
        <v>4</v>
      </c>
      <c r="AF669" s="281">
        <v>6</v>
      </c>
      <c r="AG669" s="2024" t="s">
        <v>122</v>
      </c>
      <c r="AK669" s="981"/>
    </row>
    <row r="670" spans="2:37">
      <c r="B670" s="123"/>
      <c r="C670" s="569" t="s">
        <v>2870</v>
      </c>
      <c r="D670" s="569" t="s">
        <v>2274</v>
      </c>
      <c r="E670" s="1578"/>
      <c r="F670" s="2925">
        <v>929003731402</v>
      </c>
      <c r="G670" s="116">
        <v>8720169267831</v>
      </c>
      <c r="H670" s="237" t="s">
        <v>1421</v>
      </c>
      <c r="I670" s="237"/>
      <c r="J670" s="301">
        <v>36</v>
      </c>
      <c r="K670" s="1127">
        <v>5300</v>
      </c>
      <c r="L670" s="318" t="s">
        <v>3121</v>
      </c>
      <c r="M670" s="282">
        <v>25000</v>
      </c>
      <c r="N670" s="299">
        <v>3</v>
      </c>
      <c r="O670" s="318" t="s">
        <v>135</v>
      </c>
      <c r="P670" s="991">
        <v>1050</v>
      </c>
      <c r="Q670" s="14"/>
      <c r="R670" s="2025" t="s">
        <v>54</v>
      </c>
      <c r="S670" s="318"/>
      <c r="T670" s="318" t="s">
        <v>1422</v>
      </c>
      <c r="U670" s="318" t="s">
        <v>121</v>
      </c>
      <c r="V670" s="318" t="s">
        <v>126</v>
      </c>
      <c r="W670" s="301" t="s">
        <v>210</v>
      </c>
      <c r="X670" s="301">
        <v>147</v>
      </c>
      <c r="Y670" s="281">
        <v>91.5</v>
      </c>
      <c r="Z670" s="281"/>
      <c r="AA670" s="281">
        <v>249</v>
      </c>
      <c r="AB670" s="318" t="s">
        <v>122</v>
      </c>
      <c r="AC670" s="299">
        <v>80</v>
      </c>
      <c r="AD670" s="281">
        <v>1617392</v>
      </c>
      <c r="AE670" s="2659">
        <v>4</v>
      </c>
      <c r="AF670" s="281">
        <v>6</v>
      </c>
      <c r="AG670" s="2026" t="s">
        <v>122</v>
      </c>
      <c r="AK670" s="981"/>
    </row>
    <row r="671" spans="2:37">
      <c r="B671" s="123"/>
      <c r="C671" s="569" t="s">
        <v>2870</v>
      </c>
      <c r="D671" s="569" t="s">
        <v>2274</v>
      </c>
      <c r="E671" s="1578"/>
      <c r="F671" s="2870">
        <v>929002481202</v>
      </c>
      <c r="G671" s="63">
        <v>8719514299276</v>
      </c>
      <c r="H671" s="65" t="s">
        <v>1423</v>
      </c>
      <c r="I671" s="65"/>
      <c r="J671" s="301">
        <v>36</v>
      </c>
      <c r="K671" s="1127">
        <v>5500</v>
      </c>
      <c r="L671" s="301" t="s">
        <v>79</v>
      </c>
      <c r="M671" s="282">
        <v>25000</v>
      </c>
      <c r="N671" s="299">
        <v>3</v>
      </c>
      <c r="O671" s="301" t="s">
        <v>135</v>
      </c>
      <c r="P671" s="991">
        <v>1050</v>
      </c>
      <c r="Q671" s="14"/>
      <c r="R671" s="2023" t="s">
        <v>54</v>
      </c>
      <c r="S671" s="301"/>
      <c r="T671" s="301" t="s">
        <v>1422</v>
      </c>
      <c r="U671" s="301" t="s">
        <v>121</v>
      </c>
      <c r="V671" s="301" t="s">
        <v>158</v>
      </c>
      <c r="W671" s="301" t="s">
        <v>210</v>
      </c>
      <c r="X671" s="301">
        <v>152</v>
      </c>
      <c r="Y671" s="281">
        <v>91.5</v>
      </c>
      <c r="Z671" s="281"/>
      <c r="AA671" s="281">
        <v>249</v>
      </c>
      <c r="AB671" s="301" t="s">
        <v>122</v>
      </c>
      <c r="AC671" s="299">
        <v>80</v>
      </c>
      <c r="AD671" s="281">
        <v>403654</v>
      </c>
      <c r="AE671" s="2659">
        <v>4</v>
      </c>
      <c r="AF671" s="281">
        <v>6</v>
      </c>
      <c r="AG671" s="2024" t="s">
        <v>122</v>
      </c>
      <c r="AK671" s="981"/>
    </row>
    <row r="672" spans="2:37">
      <c r="B672" s="123"/>
      <c r="C672" s="569" t="s">
        <v>2870</v>
      </c>
      <c r="D672" s="569" t="s">
        <v>2274</v>
      </c>
      <c r="E672" s="1578"/>
      <c r="F672" s="2870">
        <v>929002481302</v>
      </c>
      <c r="G672" s="63">
        <v>8719514299290</v>
      </c>
      <c r="H672" s="161" t="s">
        <v>1424</v>
      </c>
      <c r="I672" s="161"/>
      <c r="J672" s="301">
        <v>36</v>
      </c>
      <c r="K672" s="1127">
        <v>6000</v>
      </c>
      <c r="L672" s="301" t="s">
        <v>53</v>
      </c>
      <c r="M672" s="282">
        <v>25000</v>
      </c>
      <c r="N672" s="299">
        <v>3</v>
      </c>
      <c r="O672" s="301" t="s">
        <v>1380</v>
      </c>
      <c r="P672" s="991">
        <v>1050</v>
      </c>
      <c r="Q672" s="14"/>
      <c r="R672" s="2023" t="s">
        <v>54</v>
      </c>
      <c r="S672" s="301"/>
      <c r="T672" s="301" t="s">
        <v>1422</v>
      </c>
      <c r="U672" s="301" t="s">
        <v>121</v>
      </c>
      <c r="V672" s="301" t="s">
        <v>131</v>
      </c>
      <c r="W672" s="301" t="s">
        <v>210</v>
      </c>
      <c r="X672" s="301">
        <v>166</v>
      </c>
      <c r="Y672" s="281">
        <v>91.5</v>
      </c>
      <c r="Z672" s="281"/>
      <c r="AA672" s="281">
        <v>249</v>
      </c>
      <c r="AB672" s="301" t="s">
        <v>122</v>
      </c>
      <c r="AC672" s="299">
        <v>80</v>
      </c>
      <c r="AD672" s="281">
        <v>403655</v>
      </c>
      <c r="AE672" s="2659">
        <v>4</v>
      </c>
      <c r="AF672" s="281">
        <v>6</v>
      </c>
      <c r="AG672" s="2024" t="s">
        <v>122</v>
      </c>
      <c r="AK672" s="981"/>
    </row>
    <row r="673" spans="2:37">
      <c r="B673" s="123"/>
      <c r="C673" s="569" t="s">
        <v>2870</v>
      </c>
      <c r="D673" s="569" t="s">
        <v>2274</v>
      </c>
      <c r="E673" s="1578"/>
      <c r="F673" s="2925">
        <v>929003731502</v>
      </c>
      <c r="G673" s="116">
        <v>8720169267855</v>
      </c>
      <c r="H673" s="237" t="s">
        <v>1425</v>
      </c>
      <c r="I673" s="237"/>
      <c r="J673" s="301">
        <v>36</v>
      </c>
      <c r="K673" s="1127">
        <v>5300</v>
      </c>
      <c r="L673" s="318" t="s">
        <v>3121</v>
      </c>
      <c r="M673" s="282">
        <v>25000</v>
      </c>
      <c r="N673" s="299">
        <v>3</v>
      </c>
      <c r="O673" s="318" t="s">
        <v>135</v>
      </c>
      <c r="P673" s="991">
        <v>1050</v>
      </c>
      <c r="Q673" s="14"/>
      <c r="R673" s="2025" t="s">
        <v>54</v>
      </c>
      <c r="S673" s="318"/>
      <c r="T673" s="318" t="s">
        <v>1422</v>
      </c>
      <c r="U673" s="318" t="s">
        <v>146</v>
      </c>
      <c r="V673" s="318" t="s">
        <v>126</v>
      </c>
      <c r="W673" s="301" t="s">
        <v>210</v>
      </c>
      <c r="X673" s="301">
        <v>147</v>
      </c>
      <c r="Y673" s="281">
        <v>91.5</v>
      </c>
      <c r="Z673" s="281"/>
      <c r="AA673" s="281">
        <v>234</v>
      </c>
      <c r="AB673" s="318" t="s">
        <v>122</v>
      </c>
      <c r="AC673" s="299">
        <v>80</v>
      </c>
      <c r="AD673" s="281">
        <v>1617390</v>
      </c>
      <c r="AE673" s="2659">
        <v>4</v>
      </c>
      <c r="AF673" s="281">
        <v>6</v>
      </c>
      <c r="AG673" s="2026" t="s">
        <v>122</v>
      </c>
      <c r="AK673" s="981"/>
    </row>
    <row r="674" spans="2:37">
      <c r="B674" s="123"/>
      <c r="C674" s="569" t="s">
        <v>2870</v>
      </c>
      <c r="D674" s="569" t="s">
        <v>2274</v>
      </c>
      <c r="E674" s="1578"/>
      <c r="F674" s="2870">
        <v>929002481402</v>
      </c>
      <c r="G674" s="63">
        <v>8719514299313</v>
      </c>
      <c r="H674" s="65" t="s">
        <v>1426</v>
      </c>
      <c r="I674" s="65"/>
      <c r="J674" s="301">
        <v>36</v>
      </c>
      <c r="K674" s="1127">
        <v>5500</v>
      </c>
      <c r="L674" s="301" t="s">
        <v>79</v>
      </c>
      <c r="M674" s="282">
        <v>25000</v>
      </c>
      <c r="N674" s="299">
        <v>3</v>
      </c>
      <c r="O674" s="301" t="s">
        <v>135</v>
      </c>
      <c r="P674" s="991">
        <v>1050</v>
      </c>
      <c r="Q674" s="14"/>
      <c r="R674" s="2023" t="s">
        <v>54</v>
      </c>
      <c r="S674" s="301"/>
      <c r="T674" s="301" t="s">
        <v>1422</v>
      </c>
      <c r="U674" s="301" t="s">
        <v>146</v>
      </c>
      <c r="V674" s="301" t="s">
        <v>158</v>
      </c>
      <c r="W674" s="301" t="s">
        <v>210</v>
      </c>
      <c r="X674" s="301">
        <v>152</v>
      </c>
      <c r="Y674" s="281">
        <v>91.5</v>
      </c>
      <c r="Z674" s="281"/>
      <c r="AA674" s="281">
        <v>234</v>
      </c>
      <c r="AB674" s="301" t="s">
        <v>122</v>
      </c>
      <c r="AC674" s="299">
        <v>80</v>
      </c>
      <c r="AD674" s="281">
        <v>403656</v>
      </c>
      <c r="AE674" s="2659">
        <v>4</v>
      </c>
      <c r="AF674" s="281">
        <v>6</v>
      </c>
      <c r="AG674" s="2024" t="s">
        <v>122</v>
      </c>
      <c r="AK674" s="981"/>
    </row>
    <row r="675" spans="2:37">
      <c r="B675" s="124"/>
      <c r="C675" s="855" t="s">
        <v>2870</v>
      </c>
      <c r="D675" s="855" t="s">
        <v>2274</v>
      </c>
      <c r="E675" s="1599"/>
      <c r="F675" s="61">
        <v>929002481502</v>
      </c>
      <c r="G675" s="49">
        <v>8719514299337</v>
      </c>
      <c r="H675" s="493" t="s">
        <v>1427</v>
      </c>
      <c r="I675" s="493"/>
      <c r="J675" s="294">
        <v>36</v>
      </c>
      <c r="K675" s="1129">
        <v>6000</v>
      </c>
      <c r="L675" s="294" t="s">
        <v>53</v>
      </c>
      <c r="M675" s="284">
        <v>25000</v>
      </c>
      <c r="N675" s="490">
        <v>3</v>
      </c>
      <c r="O675" s="294" t="s">
        <v>1380</v>
      </c>
      <c r="P675" s="2406">
        <v>1050</v>
      </c>
      <c r="Q675" s="14"/>
      <c r="R675" s="2019" t="s">
        <v>54</v>
      </c>
      <c r="S675" s="294"/>
      <c r="T675" s="294" t="s">
        <v>1422</v>
      </c>
      <c r="U675" s="294" t="s">
        <v>146</v>
      </c>
      <c r="V675" s="294" t="s">
        <v>131</v>
      </c>
      <c r="W675" s="294" t="s">
        <v>210</v>
      </c>
      <c r="X675" s="294">
        <v>166</v>
      </c>
      <c r="Y675" s="283">
        <v>91.5</v>
      </c>
      <c r="Z675" s="283"/>
      <c r="AA675" s="283">
        <v>234</v>
      </c>
      <c r="AB675" s="294" t="s">
        <v>122</v>
      </c>
      <c r="AC675" s="490">
        <v>80</v>
      </c>
      <c r="AD675" s="283">
        <v>403657</v>
      </c>
      <c r="AE675" s="2660">
        <v>4</v>
      </c>
      <c r="AF675" s="283">
        <v>6</v>
      </c>
      <c r="AG675" s="2020" t="s">
        <v>122</v>
      </c>
      <c r="AK675" s="981"/>
    </row>
    <row r="676" spans="2:37" ht="14.5" customHeight="1">
      <c r="B676" s="14"/>
      <c r="C676" s="14"/>
      <c r="D676" s="14"/>
      <c r="E676" s="8"/>
      <c r="F676" s="2779" t="s">
        <v>3695</v>
      </c>
      <c r="G676" s="2"/>
      <c r="H676" s="3"/>
      <c r="I676" s="3"/>
      <c r="J676" s="306"/>
      <c r="K676" s="303"/>
      <c r="L676" s="306"/>
      <c r="M676" s="303"/>
      <c r="N676" s="304"/>
      <c r="O676" s="306"/>
      <c r="P676" s="149"/>
      <c r="Q676" s="14"/>
      <c r="R676" s="306"/>
      <c r="S676" s="306"/>
      <c r="T676" s="306"/>
      <c r="U676" s="306"/>
      <c r="V676" s="306"/>
      <c r="W676" s="306"/>
      <c r="X676" s="306"/>
      <c r="Y676" s="302"/>
      <c r="Z676" s="302"/>
      <c r="AA676" s="302"/>
      <c r="AB676" s="306"/>
      <c r="AC676" s="304"/>
      <c r="AD676" s="302"/>
      <c r="AE676" s="304"/>
      <c r="AF676" s="306"/>
      <c r="AG676" s="306"/>
      <c r="AK676" s="981"/>
    </row>
    <row r="677" spans="2:37" ht="14.5" customHeight="1">
      <c r="B677" s="14"/>
      <c r="C677" s="14"/>
      <c r="D677" s="14"/>
      <c r="E677" s="8"/>
      <c r="F677" s="2782" t="s">
        <v>1428</v>
      </c>
      <c r="G677" s="2"/>
      <c r="H677" s="3"/>
      <c r="I677" s="3"/>
      <c r="J677" s="306"/>
      <c r="K677" s="303"/>
      <c r="L677" s="306"/>
      <c r="M677" s="303"/>
      <c r="N677" s="304"/>
      <c r="O677" s="306"/>
      <c r="P677" s="149"/>
      <c r="Q677" s="14"/>
      <c r="R677" s="306"/>
      <c r="S677" s="306"/>
      <c r="T677" s="306"/>
      <c r="U677" s="306"/>
      <c r="V677" s="306"/>
      <c r="W677" s="306"/>
      <c r="X677" s="306"/>
      <c r="Y677" s="302"/>
      <c r="Z677" s="302"/>
      <c r="AA677" s="302"/>
      <c r="AB677" s="306"/>
      <c r="AC677" s="304"/>
      <c r="AD677" s="302"/>
      <c r="AE677" s="304"/>
      <c r="AF677" s="306"/>
      <c r="AG677" s="306"/>
      <c r="AK677" s="981"/>
    </row>
    <row r="678" spans="2:37" ht="14.5" customHeight="1">
      <c r="B678" s="14"/>
      <c r="C678" s="14"/>
      <c r="D678" s="14"/>
      <c r="E678" s="8"/>
      <c r="F678" s="2"/>
      <c r="G678" s="2"/>
      <c r="H678" s="727"/>
      <c r="I678" s="727"/>
      <c r="J678" s="306"/>
      <c r="K678" s="303"/>
      <c r="L678" s="306"/>
      <c r="M678" s="303"/>
      <c r="N678" s="304"/>
      <c r="O678" s="306"/>
      <c r="P678" s="148"/>
      <c r="Q678" s="14"/>
      <c r="R678" s="306"/>
      <c r="S678" s="306"/>
      <c r="T678" s="306"/>
      <c r="U678" s="306"/>
      <c r="V678" s="306"/>
      <c r="W678" s="306"/>
      <c r="X678" s="306"/>
      <c r="Y678" s="302"/>
      <c r="Z678" s="302"/>
      <c r="AA678" s="302"/>
      <c r="AB678" s="306"/>
      <c r="AC678" s="304"/>
      <c r="AD678" s="302"/>
      <c r="AE678" s="304"/>
      <c r="AF678" s="306"/>
      <c r="AG678" s="306"/>
      <c r="AK678" s="981"/>
    </row>
    <row r="679" spans="2:37">
      <c r="B679" s="531" t="s">
        <v>2890</v>
      </c>
      <c r="C679" s="1576" t="s">
        <v>2870</v>
      </c>
      <c r="D679" s="1576" t="s">
        <v>2274</v>
      </c>
      <c r="E679" s="1577"/>
      <c r="F679" s="95">
        <v>929003530702</v>
      </c>
      <c r="G679" s="95">
        <v>8719514451933</v>
      </c>
      <c r="H679" s="1636" t="s">
        <v>1429</v>
      </c>
      <c r="I679" s="1636"/>
      <c r="J679" s="336">
        <v>19</v>
      </c>
      <c r="K679" s="280">
        <v>2850</v>
      </c>
      <c r="L679" s="305" t="s">
        <v>79</v>
      </c>
      <c r="M679" s="1643">
        <v>50000</v>
      </c>
      <c r="N679" s="319">
        <v>5</v>
      </c>
      <c r="O679" s="305" t="s">
        <v>135</v>
      </c>
      <c r="P679" s="2407">
        <v>1150</v>
      </c>
      <c r="Q679" s="14"/>
      <c r="R679" s="2015" t="s">
        <v>54</v>
      </c>
      <c r="S679" s="305"/>
      <c r="T679" s="305" t="s">
        <v>1430</v>
      </c>
      <c r="U679" s="305" t="s">
        <v>121</v>
      </c>
      <c r="V679" s="305" t="s">
        <v>158</v>
      </c>
      <c r="W679" s="305" t="s">
        <v>210</v>
      </c>
      <c r="X679" s="305">
        <v>150</v>
      </c>
      <c r="Y679" s="279">
        <v>71</v>
      </c>
      <c r="Z679" s="279"/>
      <c r="AA679" s="279">
        <v>186</v>
      </c>
      <c r="AB679" s="305" t="s">
        <v>122</v>
      </c>
      <c r="AC679" s="319">
        <v>80</v>
      </c>
      <c r="AD679" s="279">
        <v>1363715</v>
      </c>
      <c r="AE679" s="2658">
        <v>4</v>
      </c>
      <c r="AF679" s="279">
        <v>6</v>
      </c>
      <c r="AG679" s="2016" t="s">
        <v>122</v>
      </c>
      <c r="AK679" s="981"/>
    </row>
    <row r="680" spans="2:37">
      <c r="B680" s="123"/>
      <c r="C680" s="569" t="s">
        <v>2870</v>
      </c>
      <c r="D680" s="569" t="s">
        <v>2274</v>
      </c>
      <c r="E680" s="1578"/>
      <c r="F680" s="93">
        <v>929003530802</v>
      </c>
      <c r="G680" s="70">
        <v>8719514451957</v>
      </c>
      <c r="H680" s="51" t="s">
        <v>1431</v>
      </c>
      <c r="I680" s="51"/>
      <c r="J680" s="333">
        <v>19</v>
      </c>
      <c r="K680" s="1142">
        <v>3100</v>
      </c>
      <c r="L680" s="293" t="s">
        <v>53</v>
      </c>
      <c r="M680" s="331">
        <v>50000</v>
      </c>
      <c r="N680" s="299">
        <v>5</v>
      </c>
      <c r="O680" s="293" t="s">
        <v>1380</v>
      </c>
      <c r="P680" s="989">
        <v>1150</v>
      </c>
      <c r="Q680" s="14"/>
      <c r="R680" s="2017" t="s">
        <v>54</v>
      </c>
      <c r="S680" s="293"/>
      <c r="T680" s="293" t="s">
        <v>1430</v>
      </c>
      <c r="U680" s="293" t="s">
        <v>121</v>
      </c>
      <c r="V680" s="293" t="s">
        <v>131</v>
      </c>
      <c r="W680" s="293" t="s">
        <v>210</v>
      </c>
      <c r="X680" s="293">
        <v>163</v>
      </c>
      <c r="Y680" s="292">
        <v>71</v>
      </c>
      <c r="Z680" s="292"/>
      <c r="AA680" s="292">
        <v>186</v>
      </c>
      <c r="AB680" s="293" t="s">
        <v>122</v>
      </c>
      <c r="AC680" s="299">
        <v>80</v>
      </c>
      <c r="AD680" s="292">
        <v>1363719</v>
      </c>
      <c r="AE680" s="2659">
        <v>4</v>
      </c>
      <c r="AF680" s="292">
        <v>6</v>
      </c>
      <c r="AG680" s="2018" t="s">
        <v>122</v>
      </c>
      <c r="AK680" s="981"/>
    </row>
    <row r="681" spans="2:37">
      <c r="B681" s="123"/>
      <c r="C681" s="569" t="s">
        <v>2870</v>
      </c>
      <c r="D681" s="569" t="s">
        <v>2274</v>
      </c>
      <c r="E681" s="1578"/>
      <c r="F681" s="93">
        <v>929003530902</v>
      </c>
      <c r="G681" s="70">
        <v>8719514451971</v>
      </c>
      <c r="H681" s="51" t="s">
        <v>1432</v>
      </c>
      <c r="I681" s="51"/>
      <c r="J681" s="334">
        <v>24</v>
      </c>
      <c r="K681" s="282">
        <v>3850</v>
      </c>
      <c r="L681" s="301" t="s">
        <v>79</v>
      </c>
      <c r="M681" s="331">
        <v>50000</v>
      </c>
      <c r="N681" s="299">
        <v>5</v>
      </c>
      <c r="O681" s="301" t="s">
        <v>1380</v>
      </c>
      <c r="P681" s="989">
        <v>1520</v>
      </c>
      <c r="Q681" s="14"/>
      <c r="R681" s="2023" t="s">
        <v>54</v>
      </c>
      <c r="S681" s="301"/>
      <c r="T681" s="301" t="s">
        <v>1433</v>
      </c>
      <c r="U681" s="301" t="s">
        <v>121</v>
      </c>
      <c r="V681" s="301" t="s">
        <v>158</v>
      </c>
      <c r="W681" s="301" t="s">
        <v>210</v>
      </c>
      <c r="X681" s="301">
        <v>160</v>
      </c>
      <c r="Y681" s="281">
        <v>91</v>
      </c>
      <c r="Z681" s="281"/>
      <c r="AA681" s="281">
        <v>249</v>
      </c>
      <c r="AB681" s="301" t="s">
        <v>122</v>
      </c>
      <c r="AC681" s="299">
        <v>80</v>
      </c>
      <c r="AD681" s="281">
        <v>1363717</v>
      </c>
      <c r="AE681" s="2659">
        <v>4</v>
      </c>
      <c r="AF681" s="281">
        <v>6</v>
      </c>
      <c r="AG681" s="2024" t="s">
        <v>122</v>
      </c>
      <c r="AK681" s="981"/>
    </row>
    <row r="682" spans="2:37">
      <c r="B682" s="123"/>
      <c r="C682" s="569" t="s">
        <v>2870</v>
      </c>
      <c r="D682" s="569" t="s">
        <v>2274</v>
      </c>
      <c r="E682" s="1578"/>
      <c r="F682" s="94">
        <v>929003531002</v>
      </c>
      <c r="G682" s="94">
        <v>8719514451995</v>
      </c>
      <c r="H682" s="163" t="s">
        <v>1434</v>
      </c>
      <c r="I682" s="170"/>
      <c r="J682" s="333">
        <v>24</v>
      </c>
      <c r="K682" s="1142">
        <v>4000</v>
      </c>
      <c r="L682" s="293" t="s">
        <v>53</v>
      </c>
      <c r="M682" s="331">
        <v>50000</v>
      </c>
      <c r="N682" s="299">
        <v>5</v>
      </c>
      <c r="O682" s="293" t="s">
        <v>1380</v>
      </c>
      <c r="P682" s="989">
        <v>1520</v>
      </c>
      <c r="Q682" s="14"/>
      <c r="R682" s="2017" t="s">
        <v>54</v>
      </c>
      <c r="S682" s="293"/>
      <c r="T682" s="293" t="s">
        <v>1435</v>
      </c>
      <c r="U682" s="293" t="s">
        <v>121</v>
      </c>
      <c r="V682" s="293" t="s">
        <v>131</v>
      </c>
      <c r="W682" s="293" t="s">
        <v>210</v>
      </c>
      <c r="X682" s="293">
        <v>166</v>
      </c>
      <c r="Y682" s="292">
        <v>91</v>
      </c>
      <c r="Z682" s="292"/>
      <c r="AA682" s="292">
        <v>249</v>
      </c>
      <c r="AB682" s="293" t="s">
        <v>122</v>
      </c>
      <c r="AC682" s="299">
        <v>80</v>
      </c>
      <c r="AD682" s="292">
        <v>1363718</v>
      </c>
      <c r="AE682" s="2659">
        <v>4</v>
      </c>
      <c r="AF682" s="292">
        <v>6</v>
      </c>
      <c r="AG682" s="2018" t="s">
        <v>122</v>
      </c>
      <c r="AK682" s="981"/>
    </row>
    <row r="683" spans="2:37">
      <c r="B683" s="123"/>
      <c r="C683" s="569" t="s">
        <v>2870</v>
      </c>
      <c r="D683" s="569" t="s">
        <v>2274</v>
      </c>
      <c r="E683" s="1578"/>
      <c r="F683" s="93">
        <v>929003531102</v>
      </c>
      <c r="G683" s="70">
        <v>8719514452015</v>
      </c>
      <c r="H683" s="51" t="s">
        <v>1436</v>
      </c>
      <c r="I683" s="51"/>
      <c r="J683" s="301">
        <v>33.5</v>
      </c>
      <c r="K683" s="282">
        <v>5600</v>
      </c>
      <c r="L683" s="301" t="s">
        <v>79</v>
      </c>
      <c r="M683" s="331">
        <v>50000</v>
      </c>
      <c r="N683" s="299">
        <v>5</v>
      </c>
      <c r="O683" s="301" t="s">
        <v>1380</v>
      </c>
      <c r="P683" s="989">
        <v>1985</v>
      </c>
      <c r="Q683" s="14"/>
      <c r="R683" s="2023" t="s">
        <v>54</v>
      </c>
      <c r="S683" s="301"/>
      <c r="T683" s="301" t="s">
        <v>1437</v>
      </c>
      <c r="U683" s="301" t="s">
        <v>121</v>
      </c>
      <c r="V683" s="301" t="s">
        <v>158</v>
      </c>
      <c r="W683" s="301" t="s">
        <v>210</v>
      </c>
      <c r="X683" s="301">
        <v>167</v>
      </c>
      <c r="Y683" s="281">
        <v>91</v>
      </c>
      <c r="Z683" s="281"/>
      <c r="AA683" s="281">
        <v>249</v>
      </c>
      <c r="AB683" s="301" t="s">
        <v>122</v>
      </c>
      <c r="AC683" s="299">
        <v>80</v>
      </c>
      <c r="AD683" s="281">
        <v>1363713</v>
      </c>
      <c r="AE683" s="2659">
        <v>4</v>
      </c>
      <c r="AF683" s="281">
        <v>6</v>
      </c>
      <c r="AG683" s="2024" t="s">
        <v>122</v>
      </c>
      <c r="AK683" s="981"/>
    </row>
    <row r="684" spans="2:37">
      <c r="B684" s="123"/>
      <c r="C684" s="569" t="s">
        <v>2870</v>
      </c>
      <c r="D684" s="569" t="s">
        <v>2274</v>
      </c>
      <c r="E684" s="1578"/>
      <c r="F684" s="94">
        <v>929003531202</v>
      </c>
      <c r="G684" s="94">
        <v>8719514452039</v>
      </c>
      <c r="H684" s="163" t="s">
        <v>1438</v>
      </c>
      <c r="I684" s="163"/>
      <c r="J684" s="301">
        <v>33.5</v>
      </c>
      <c r="K684" s="1142">
        <v>6000</v>
      </c>
      <c r="L684" s="293" t="s">
        <v>53</v>
      </c>
      <c r="M684" s="331">
        <v>50000</v>
      </c>
      <c r="N684" s="299">
        <v>5</v>
      </c>
      <c r="O684" s="293" t="s">
        <v>1380</v>
      </c>
      <c r="P684" s="989">
        <v>1985</v>
      </c>
      <c r="Q684" s="14"/>
      <c r="R684" s="2017" t="s">
        <v>54</v>
      </c>
      <c r="S684" s="293"/>
      <c r="T684" s="293" t="s">
        <v>1437</v>
      </c>
      <c r="U684" s="293" t="s">
        <v>121</v>
      </c>
      <c r="V684" s="293" t="s">
        <v>131</v>
      </c>
      <c r="W684" s="293" t="s">
        <v>210</v>
      </c>
      <c r="X684" s="293">
        <v>179</v>
      </c>
      <c r="Y684" s="292">
        <v>91</v>
      </c>
      <c r="Z684" s="292"/>
      <c r="AA684" s="292">
        <v>249</v>
      </c>
      <c r="AB684" s="293" t="s">
        <v>122</v>
      </c>
      <c r="AC684" s="299">
        <v>80</v>
      </c>
      <c r="AD684" s="292">
        <v>1363716</v>
      </c>
      <c r="AE684" s="2659">
        <v>4</v>
      </c>
      <c r="AF684" s="292">
        <v>6</v>
      </c>
      <c r="AG684" s="2018" t="s">
        <v>122</v>
      </c>
      <c r="AK684" s="981"/>
    </row>
    <row r="685" spans="2:37">
      <c r="B685" s="123"/>
      <c r="C685" s="569" t="s">
        <v>2870</v>
      </c>
      <c r="D685" s="569" t="s">
        <v>2274</v>
      </c>
      <c r="E685" s="1578"/>
      <c r="F685" s="94">
        <v>929003531302</v>
      </c>
      <c r="G685" s="94">
        <v>8719514452053</v>
      </c>
      <c r="H685" s="163" t="s">
        <v>1439</v>
      </c>
      <c r="I685" s="163"/>
      <c r="J685" s="301">
        <v>33.5</v>
      </c>
      <c r="K685" s="1142">
        <v>5600</v>
      </c>
      <c r="L685" s="301" t="s">
        <v>79</v>
      </c>
      <c r="M685" s="331">
        <v>50000</v>
      </c>
      <c r="N685" s="299">
        <v>5</v>
      </c>
      <c r="O685" s="301" t="s">
        <v>1380</v>
      </c>
      <c r="P685" s="989">
        <v>1985</v>
      </c>
      <c r="Q685" s="14"/>
      <c r="R685" s="2023" t="s">
        <v>54</v>
      </c>
      <c r="S685" s="301"/>
      <c r="T685" s="301" t="s">
        <v>1437</v>
      </c>
      <c r="U685" s="301" t="s">
        <v>146</v>
      </c>
      <c r="V685" s="301" t="s">
        <v>158</v>
      </c>
      <c r="W685" s="301" t="s">
        <v>210</v>
      </c>
      <c r="X685" s="301">
        <v>167</v>
      </c>
      <c r="Y685" s="281">
        <v>91</v>
      </c>
      <c r="Z685" s="281"/>
      <c r="AA685" s="281">
        <v>238</v>
      </c>
      <c r="AB685" s="301" t="s">
        <v>122</v>
      </c>
      <c r="AC685" s="299">
        <v>80</v>
      </c>
      <c r="AD685" s="281">
        <v>1363714</v>
      </c>
      <c r="AE685" s="2659">
        <v>4</v>
      </c>
      <c r="AF685" s="281">
        <v>6</v>
      </c>
      <c r="AG685" s="2024" t="s">
        <v>122</v>
      </c>
      <c r="AK685" s="981"/>
    </row>
    <row r="686" spans="2:37">
      <c r="B686" s="124"/>
      <c r="C686" s="855" t="s">
        <v>2870</v>
      </c>
      <c r="D686" s="855" t="s">
        <v>2274</v>
      </c>
      <c r="E686" s="1599"/>
      <c r="F686" s="2923">
        <v>929003531402</v>
      </c>
      <c r="G686" s="45">
        <v>8719514452077</v>
      </c>
      <c r="H686" s="724" t="s">
        <v>1440</v>
      </c>
      <c r="I686" s="724"/>
      <c r="J686" s="294">
        <v>33.5</v>
      </c>
      <c r="K686" s="284">
        <v>6000</v>
      </c>
      <c r="L686" s="1593" t="s">
        <v>53</v>
      </c>
      <c r="M686" s="1419">
        <v>50000</v>
      </c>
      <c r="N686" s="490">
        <v>5</v>
      </c>
      <c r="O686" s="1593" t="s">
        <v>1380</v>
      </c>
      <c r="P686" s="2408">
        <v>1985</v>
      </c>
      <c r="Q686" s="14"/>
      <c r="R686" s="2027" t="s">
        <v>54</v>
      </c>
      <c r="S686" s="1593"/>
      <c r="T686" s="1593" t="s">
        <v>1437</v>
      </c>
      <c r="U686" s="1593" t="s">
        <v>146</v>
      </c>
      <c r="V686" s="1593" t="s">
        <v>131</v>
      </c>
      <c r="W686" s="1593" t="s">
        <v>210</v>
      </c>
      <c r="X686" s="1593">
        <v>179</v>
      </c>
      <c r="Y686" s="297">
        <v>91</v>
      </c>
      <c r="Z686" s="297"/>
      <c r="AA686" s="297">
        <v>238</v>
      </c>
      <c r="AB686" s="1593" t="s">
        <v>122</v>
      </c>
      <c r="AC686" s="490">
        <v>80</v>
      </c>
      <c r="AD686" s="297">
        <v>1363720</v>
      </c>
      <c r="AE686" s="2660">
        <v>4</v>
      </c>
      <c r="AF686" s="297">
        <v>6</v>
      </c>
      <c r="AG686" s="2028" t="s">
        <v>122</v>
      </c>
      <c r="AK686" s="981"/>
    </row>
    <row r="687" spans="2:37" ht="14.5" customHeight="1">
      <c r="B687" s="14"/>
      <c r="C687" s="14"/>
      <c r="D687" s="14"/>
      <c r="E687" s="8"/>
      <c r="F687" s="2779" t="s">
        <v>3696</v>
      </c>
      <c r="G687" s="2"/>
      <c r="H687" s="3"/>
      <c r="I687" s="3"/>
      <c r="J687" s="306"/>
      <c r="K687" s="303"/>
      <c r="L687" s="306"/>
      <c r="M687" s="732"/>
      <c r="N687" s="304"/>
      <c r="O687" s="306"/>
      <c r="P687" s="148"/>
      <c r="Q687" s="14"/>
      <c r="R687" s="306"/>
      <c r="S687" s="306"/>
      <c r="T687" s="306"/>
      <c r="U687" s="306"/>
      <c r="V687" s="306"/>
      <c r="W687" s="306"/>
      <c r="X687" s="306"/>
      <c r="Y687" s="302"/>
      <c r="Z687" s="302"/>
      <c r="AA687" s="302"/>
      <c r="AB687" s="306"/>
      <c r="AC687" s="304"/>
      <c r="AD687" s="302"/>
      <c r="AE687" s="304"/>
      <c r="AF687" s="306"/>
      <c r="AG687" s="306"/>
      <c r="AK687" s="981"/>
    </row>
    <row r="688" spans="2:37" ht="14.5" customHeight="1">
      <c r="B688" s="14"/>
      <c r="C688" s="14"/>
      <c r="D688" s="14"/>
      <c r="E688" s="8"/>
      <c r="F688" s="661"/>
      <c r="G688" s="21"/>
      <c r="H688" s="14"/>
      <c r="I688" s="14"/>
      <c r="J688" s="149"/>
      <c r="K688" s="149"/>
      <c r="L688" s="149"/>
      <c r="M688" s="149"/>
      <c r="N688" s="149"/>
      <c r="O688" s="149"/>
      <c r="P688" s="149"/>
      <c r="Q688" s="14"/>
      <c r="R688" s="149"/>
      <c r="S688" s="149"/>
      <c r="T688" s="149"/>
      <c r="U688" s="149"/>
      <c r="V688" s="149"/>
      <c r="W688" s="149"/>
      <c r="X688" s="149"/>
      <c r="Y688" s="414"/>
      <c r="Z688" s="414"/>
      <c r="AA688" s="414"/>
      <c r="AB688" s="149"/>
      <c r="AC688" s="149"/>
      <c r="AD688" s="414"/>
      <c r="AE688" s="149"/>
      <c r="AF688" s="149"/>
      <c r="AG688" s="149"/>
      <c r="AK688" s="981"/>
    </row>
    <row r="689" spans="2:37">
      <c r="B689" s="531" t="s">
        <v>2891</v>
      </c>
      <c r="C689" s="1576" t="s">
        <v>2870</v>
      </c>
      <c r="D689" s="1576" t="s">
        <v>2274</v>
      </c>
      <c r="E689" s="1577" t="s">
        <v>2873</v>
      </c>
      <c r="F689" s="95">
        <v>929002006102</v>
      </c>
      <c r="G689" s="95">
        <v>8718699638146</v>
      </c>
      <c r="H689" s="1636" t="s">
        <v>1441</v>
      </c>
      <c r="I689" s="1636"/>
      <c r="J689" s="336">
        <v>21</v>
      </c>
      <c r="K689" s="1131">
        <v>2850</v>
      </c>
      <c r="L689" s="1770" t="s">
        <v>79</v>
      </c>
      <c r="M689" s="280">
        <v>50000</v>
      </c>
      <c r="N689" s="319">
        <v>5</v>
      </c>
      <c r="O689" s="1770" t="s">
        <v>135</v>
      </c>
      <c r="P689" s="2407">
        <v>1170</v>
      </c>
      <c r="Q689" s="14"/>
      <c r="R689" s="2021" t="s">
        <v>54</v>
      </c>
      <c r="S689" s="1770"/>
      <c r="T689" s="1770" t="s">
        <v>1416</v>
      </c>
      <c r="U689" s="1770" t="s">
        <v>121</v>
      </c>
      <c r="V689" s="1770" t="s">
        <v>158</v>
      </c>
      <c r="W689" s="305" t="s">
        <v>210</v>
      </c>
      <c r="X689" s="305">
        <v>135</v>
      </c>
      <c r="Y689" s="279">
        <v>75</v>
      </c>
      <c r="Z689" s="279"/>
      <c r="AA689" s="279">
        <v>178</v>
      </c>
      <c r="AB689" s="1770" t="s">
        <v>122</v>
      </c>
      <c r="AC689" s="319">
        <v>80</v>
      </c>
      <c r="AD689" s="279">
        <v>403568</v>
      </c>
      <c r="AE689" s="2658">
        <v>4</v>
      </c>
      <c r="AF689" s="279">
        <v>6</v>
      </c>
      <c r="AG689" s="2022" t="s">
        <v>122</v>
      </c>
      <c r="AK689" s="981"/>
    </row>
    <row r="690" spans="2:37">
      <c r="B690" s="123"/>
      <c r="C690" s="569" t="s">
        <v>2870</v>
      </c>
      <c r="D690" s="569" t="s">
        <v>2274</v>
      </c>
      <c r="E690" s="1578" t="s">
        <v>2873</v>
      </c>
      <c r="F690" s="93">
        <v>929002006202</v>
      </c>
      <c r="G690" s="70">
        <v>8718699638160</v>
      </c>
      <c r="H690" s="51" t="s">
        <v>1442</v>
      </c>
      <c r="I690" s="51"/>
      <c r="J690" s="333">
        <v>21</v>
      </c>
      <c r="K690" s="1142">
        <v>3000</v>
      </c>
      <c r="L690" s="310" t="s">
        <v>53</v>
      </c>
      <c r="M690" s="296">
        <v>50000</v>
      </c>
      <c r="N690" s="299">
        <v>5</v>
      </c>
      <c r="O690" s="310" t="s">
        <v>135</v>
      </c>
      <c r="P690" s="989">
        <v>1170</v>
      </c>
      <c r="Q690" s="14"/>
      <c r="R690" s="2031" t="s">
        <v>54</v>
      </c>
      <c r="S690" s="310"/>
      <c r="T690" s="310" t="s">
        <v>1416</v>
      </c>
      <c r="U690" s="310" t="s">
        <v>121</v>
      </c>
      <c r="V690" s="310" t="s">
        <v>131</v>
      </c>
      <c r="W690" s="293" t="s">
        <v>210</v>
      </c>
      <c r="X690" s="293">
        <v>142</v>
      </c>
      <c r="Y690" s="292">
        <v>75</v>
      </c>
      <c r="Z690" s="292"/>
      <c r="AA690" s="292">
        <v>178</v>
      </c>
      <c r="AB690" s="310" t="s">
        <v>122</v>
      </c>
      <c r="AC690" s="299">
        <v>80</v>
      </c>
      <c r="AD690" s="292">
        <v>403569</v>
      </c>
      <c r="AE690" s="2659">
        <v>4</v>
      </c>
      <c r="AF690" s="292">
        <v>6</v>
      </c>
      <c r="AG690" s="2032" t="s">
        <v>122</v>
      </c>
      <c r="AK690" s="981"/>
    </row>
    <row r="691" spans="2:37">
      <c r="B691" s="123"/>
      <c r="C691" s="569" t="s">
        <v>2870</v>
      </c>
      <c r="D691" s="569" t="s">
        <v>2274</v>
      </c>
      <c r="E691" s="1578" t="s">
        <v>2873</v>
      </c>
      <c r="F691" s="93">
        <v>929002006302</v>
      </c>
      <c r="G691" s="70">
        <v>8718699638184</v>
      </c>
      <c r="H691" s="51" t="s">
        <v>1443</v>
      </c>
      <c r="I691" s="51"/>
      <c r="J691" s="394">
        <v>28</v>
      </c>
      <c r="K691" s="1146">
        <v>3800</v>
      </c>
      <c r="L691" s="1821" t="s">
        <v>79</v>
      </c>
      <c r="M691" s="331">
        <v>50000</v>
      </c>
      <c r="N691" s="299">
        <v>5</v>
      </c>
      <c r="O691" s="1821" t="s">
        <v>135</v>
      </c>
      <c r="P691" s="989">
        <v>1305</v>
      </c>
      <c r="Q691" s="14"/>
      <c r="R691" s="2033" t="s">
        <v>54</v>
      </c>
      <c r="S691" s="1821"/>
      <c r="T691" s="1821" t="s">
        <v>1420</v>
      </c>
      <c r="U691" s="1821" t="s">
        <v>121</v>
      </c>
      <c r="V691" s="1821" t="s">
        <v>158</v>
      </c>
      <c r="W691" s="312" t="s">
        <v>210</v>
      </c>
      <c r="X691" s="312">
        <v>135</v>
      </c>
      <c r="Y691" s="332">
        <v>75</v>
      </c>
      <c r="Z691" s="332"/>
      <c r="AA691" s="332">
        <v>178</v>
      </c>
      <c r="AB691" s="1821" t="s">
        <v>122</v>
      </c>
      <c r="AC691" s="299">
        <v>80</v>
      </c>
      <c r="AD691" s="332">
        <v>403570</v>
      </c>
      <c r="AE691" s="2659">
        <v>4</v>
      </c>
      <c r="AF691" s="332">
        <v>6</v>
      </c>
      <c r="AG691" s="2034" t="s">
        <v>122</v>
      </c>
      <c r="AK691" s="981"/>
    </row>
    <row r="692" spans="2:37">
      <c r="B692" s="123"/>
      <c r="C692" s="569" t="s">
        <v>2870</v>
      </c>
      <c r="D692" s="569" t="s">
        <v>2274</v>
      </c>
      <c r="E692" s="1578" t="s">
        <v>2873</v>
      </c>
      <c r="F692" s="93">
        <v>929002006402</v>
      </c>
      <c r="G692" s="70">
        <v>8718699638207</v>
      </c>
      <c r="H692" s="51" t="s">
        <v>1444</v>
      </c>
      <c r="I692" s="51"/>
      <c r="J692" s="394">
        <v>28</v>
      </c>
      <c r="K692" s="1146">
        <v>4000</v>
      </c>
      <c r="L692" s="1821" t="s">
        <v>53</v>
      </c>
      <c r="M692" s="331">
        <v>50000</v>
      </c>
      <c r="N692" s="299">
        <v>5</v>
      </c>
      <c r="O692" s="1821" t="s">
        <v>135</v>
      </c>
      <c r="P692" s="989">
        <v>1305</v>
      </c>
      <c r="Q692" s="14"/>
      <c r="R692" s="2033" t="s">
        <v>54</v>
      </c>
      <c r="S692" s="1821"/>
      <c r="T692" s="1821" t="s">
        <v>1420</v>
      </c>
      <c r="U692" s="1821" t="s">
        <v>121</v>
      </c>
      <c r="V692" s="1821" t="s">
        <v>131</v>
      </c>
      <c r="W692" s="312" t="s">
        <v>210</v>
      </c>
      <c r="X692" s="312">
        <v>142</v>
      </c>
      <c r="Y692" s="332">
        <v>75</v>
      </c>
      <c r="Z692" s="332"/>
      <c r="AA692" s="332">
        <v>178</v>
      </c>
      <c r="AB692" s="1821" t="s">
        <v>122</v>
      </c>
      <c r="AC692" s="299">
        <v>80</v>
      </c>
      <c r="AD692" s="332">
        <v>403571</v>
      </c>
      <c r="AE692" s="2659">
        <v>4</v>
      </c>
      <c r="AF692" s="332">
        <v>6</v>
      </c>
      <c r="AG692" s="2034" t="s">
        <v>122</v>
      </c>
      <c r="AK692" s="981"/>
    </row>
    <row r="693" spans="2:37">
      <c r="B693" s="123"/>
      <c r="C693" s="569" t="s">
        <v>2870</v>
      </c>
      <c r="D693" s="569" t="s">
        <v>2274</v>
      </c>
      <c r="E693" s="1578" t="s">
        <v>2873</v>
      </c>
      <c r="F693" s="93">
        <v>929002006502</v>
      </c>
      <c r="G693" s="70">
        <v>8718699638221</v>
      </c>
      <c r="H693" s="51" t="s">
        <v>1445</v>
      </c>
      <c r="I693" s="51"/>
      <c r="J693" s="333">
        <v>42</v>
      </c>
      <c r="K693" s="1142">
        <v>5700</v>
      </c>
      <c r="L693" s="310" t="s">
        <v>79</v>
      </c>
      <c r="M693" s="296">
        <v>50000</v>
      </c>
      <c r="N693" s="299">
        <v>5</v>
      </c>
      <c r="O693" s="310" t="s">
        <v>135</v>
      </c>
      <c r="P693" s="989">
        <v>1710</v>
      </c>
      <c r="Q693" s="14"/>
      <c r="R693" s="2031" t="s">
        <v>54</v>
      </c>
      <c r="S693" s="310"/>
      <c r="T693" s="310" t="s">
        <v>1446</v>
      </c>
      <c r="U693" s="310" t="s">
        <v>121</v>
      </c>
      <c r="V693" s="310" t="s">
        <v>158</v>
      </c>
      <c r="W693" s="293" t="s">
        <v>210</v>
      </c>
      <c r="X693" s="293">
        <v>135</v>
      </c>
      <c r="Y693" s="292">
        <v>84</v>
      </c>
      <c r="Z693" s="292"/>
      <c r="AA693" s="292">
        <v>178</v>
      </c>
      <c r="AB693" s="310" t="s">
        <v>122</v>
      </c>
      <c r="AC693" s="299">
        <v>80</v>
      </c>
      <c r="AD693" s="292">
        <v>403603</v>
      </c>
      <c r="AE693" s="2659">
        <v>4</v>
      </c>
      <c r="AF693" s="292">
        <v>6</v>
      </c>
      <c r="AG693" s="2032" t="s">
        <v>122</v>
      </c>
      <c r="AK693" s="981"/>
    </row>
    <row r="694" spans="2:37">
      <c r="B694" s="123"/>
      <c r="C694" s="569" t="s">
        <v>2870</v>
      </c>
      <c r="D694" s="569" t="s">
        <v>2274</v>
      </c>
      <c r="E694" s="1578" t="s">
        <v>2873</v>
      </c>
      <c r="F694" s="93">
        <v>929002006602</v>
      </c>
      <c r="G694" s="70">
        <v>8718699638245</v>
      </c>
      <c r="H694" s="51" t="s">
        <v>1447</v>
      </c>
      <c r="I694" s="51"/>
      <c r="J694" s="394">
        <v>42</v>
      </c>
      <c r="K694" s="1146">
        <v>6000</v>
      </c>
      <c r="L694" s="1821" t="s">
        <v>53</v>
      </c>
      <c r="M694" s="296">
        <v>50000</v>
      </c>
      <c r="N694" s="299">
        <v>5</v>
      </c>
      <c r="O694" s="1821" t="s">
        <v>135</v>
      </c>
      <c r="P694" s="989">
        <v>1710</v>
      </c>
      <c r="Q694" s="14"/>
      <c r="R694" s="2033" t="s">
        <v>54</v>
      </c>
      <c r="S694" s="1821"/>
      <c r="T694" s="1821" t="s">
        <v>1446</v>
      </c>
      <c r="U694" s="1821" t="s">
        <v>121</v>
      </c>
      <c r="V694" s="1821" t="s">
        <v>131</v>
      </c>
      <c r="W694" s="312" t="s">
        <v>210</v>
      </c>
      <c r="X694" s="312">
        <v>142</v>
      </c>
      <c r="Y694" s="332">
        <v>84</v>
      </c>
      <c r="Z694" s="332"/>
      <c r="AA694" s="332">
        <v>178</v>
      </c>
      <c r="AB694" s="1821" t="s">
        <v>122</v>
      </c>
      <c r="AC694" s="299">
        <v>80</v>
      </c>
      <c r="AD694" s="332">
        <v>403604</v>
      </c>
      <c r="AE694" s="2659">
        <v>4</v>
      </c>
      <c r="AF694" s="332">
        <v>6</v>
      </c>
      <c r="AG694" s="2034" t="s">
        <v>122</v>
      </c>
      <c r="AK694" s="981"/>
    </row>
    <row r="695" spans="2:37">
      <c r="B695" s="123"/>
      <c r="C695" s="569" t="s">
        <v>2870</v>
      </c>
      <c r="D695" s="569" t="s">
        <v>2274</v>
      </c>
      <c r="E695" s="1578" t="s">
        <v>2873</v>
      </c>
      <c r="F695" s="93">
        <v>929002006702</v>
      </c>
      <c r="G695" s="70">
        <v>8718699638269</v>
      </c>
      <c r="H695" s="51" t="s">
        <v>1448</v>
      </c>
      <c r="I695" s="51"/>
      <c r="J695" s="394">
        <v>42</v>
      </c>
      <c r="K695" s="1146">
        <v>5700</v>
      </c>
      <c r="L695" s="1821" t="s">
        <v>79</v>
      </c>
      <c r="M695" s="296">
        <v>50000</v>
      </c>
      <c r="N695" s="299">
        <v>5</v>
      </c>
      <c r="O695" s="1821" t="s">
        <v>135</v>
      </c>
      <c r="P695" s="989">
        <v>1710</v>
      </c>
      <c r="Q695" s="14"/>
      <c r="R695" s="2033" t="s">
        <v>54</v>
      </c>
      <c r="S695" s="1821"/>
      <c r="T695" s="1821" t="s">
        <v>1446</v>
      </c>
      <c r="U695" s="1821" t="s">
        <v>146</v>
      </c>
      <c r="V695" s="1821" t="s">
        <v>158</v>
      </c>
      <c r="W695" s="312" t="s">
        <v>210</v>
      </c>
      <c r="X695" s="312">
        <v>135</v>
      </c>
      <c r="Y695" s="332">
        <v>84</v>
      </c>
      <c r="Z695" s="332"/>
      <c r="AA695" s="332">
        <v>191</v>
      </c>
      <c r="AB695" s="1821" t="s">
        <v>122</v>
      </c>
      <c r="AC695" s="299">
        <v>80</v>
      </c>
      <c r="AD695" s="332">
        <v>403605</v>
      </c>
      <c r="AE695" s="2659">
        <v>4</v>
      </c>
      <c r="AF695" s="332">
        <v>6</v>
      </c>
      <c r="AG695" s="2034" t="s">
        <v>122</v>
      </c>
      <c r="AK695" s="981"/>
    </row>
    <row r="696" spans="2:37">
      <c r="B696" s="124"/>
      <c r="C696" s="855" t="s">
        <v>2870</v>
      </c>
      <c r="D696" s="855" t="s">
        <v>2274</v>
      </c>
      <c r="E696" s="1599" t="s">
        <v>2873</v>
      </c>
      <c r="F696" s="200">
        <v>929002006802</v>
      </c>
      <c r="G696" s="49">
        <v>8718699638283</v>
      </c>
      <c r="H696" s="258" t="s">
        <v>1449</v>
      </c>
      <c r="I696" s="258"/>
      <c r="J696" s="441">
        <v>42</v>
      </c>
      <c r="K696" s="284">
        <v>6000</v>
      </c>
      <c r="L696" s="1771" t="s">
        <v>53</v>
      </c>
      <c r="M696" s="1634">
        <v>50000</v>
      </c>
      <c r="N696" s="490">
        <v>5</v>
      </c>
      <c r="O696" s="1771" t="s">
        <v>135</v>
      </c>
      <c r="P696" s="2408">
        <v>1710</v>
      </c>
      <c r="Q696" s="14"/>
      <c r="R696" s="2035" t="s">
        <v>54</v>
      </c>
      <c r="S696" s="1771"/>
      <c r="T696" s="1771" t="s">
        <v>1446</v>
      </c>
      <c r="U696" s="1771" t="s">
        <v>146</v>
      </c>
      <c r="V696" s="1771" t="s">
        <v>131</v>
      </c>
      <c r="W696" s="1593" t="s">
        <v>210</v>
      </c>
      <c r="X696" s="1593">
        <v>142</v>
      </c>
      <c r="Y696" s="297">
        <v>84</v>
      </c>
      <c r="Z696" s="297"/>
      <c r="AA696" s="297">
        <v>191</v>
      </c>
      <c r="AB696" s="1771" t="s">
        <v>122</v>
      </c>
      <c r="AC696" s="490">
        <v>80</v>
      </c>
      <c r="AD696" s="297">
        <v>403606</v>
      </c>
      <c r="AE696" s="2660">
        <v>4</v>
      </c>
      <c r="AF696" s="297">
        <v>6</v>
      </c>
      <c r="AG696" s="2036" t="s">
        <v>122</v>
      </c>
      <c r="AK696" s="981"/>
    </row>
    <row r="697" spans="2:37" ht="14.5" customHeight="1">
      <c r="B697" s="14"/>
      <c r="C697" s="14"/>
      <c r="D697" s="14"/>
      <c r="E697" s="14"/>
      <c r="F697" s="2781" t="s">
        <v>3697</v>
      </c>
      <c r="G697" s="2"/>
      <c r="H697" s="3"/>
      <c r="I697" s="3"/>
      <c r="J697" s="335"/>
      <c r="K697" s="303"/>
      <c r="L697" s="6"/>
      <c r="M697" s="303"/>
      <c r="N697" s="304"/>
      <c r="O697" s="6"/>
      <c r="P697" s="149"/>
      <c r="Q697" s="14"/>
      <c r="R697" s="6"/>
      <c r="S697" s="6"/>
      <c r="T697" s="6"/>
      <c r="U697" s="6"/>
      <c r="V697" s="6"/>
      <c r="W697" s="6"/>
      <c r="X697" s="6"/>
      <c r="Y697" s="302"/>
      <c r="Z697" s="302"/>
      <c r="AA697" s="302"/>
      <c r="AB697" s="6"/>
      <c r="AC697" s="304"/>
      <c r="AD697" s="302"/>
      <c r="AE697" s="304"/>
      <c r="AF697" s="6"/>
      <c r="AG697" s="6"/>
      <c r="AK697" s="981"/>
    </row>
    <row r="698" spans="2:37" ht="14.5" customHeight="1">
      <c r="B698" s="14"/>
      <c r="C698" s="14"/>
      <c r="D698" s="14"/>
      <c r="E698" s="14"/>
      <c r="F698" s="2782" t="s">
        <v>1450</v>
      </c>
      <c r="G698" s="2"/>
      <c r="H698" s="3"/>
      <c r="I698" s="3"/>
      <c r="J698" s="335"/>
      <c r="K698" s="303"/>
      <c r="L698" s="6"/>
      <c r="M698" s="303"/>
      <c r="N698" s="304"/>
      <c r="O698" s="6"/>
      <c r="P698" s="149"/>
      <c r="Q698" s="14"/>
      <c r="R698" s="6"/>
      <c r="S698" s="6"/>
      <c r="T698" s="6"/>
      <c r="U698" s="6"/>
      <c r="V698" s="6"/>
      <c r="W698" s="6"/>
      <c r="X698" s="6"/>
      <c r="Y698" s="302"/>
      <c r="Z698" s="302"/>
      <c r="AA698" s="302"/>
      <c r="AB698" s="6"/>
      <c r="AC698" s="304"/>
      <c r="AD698" s="302"/>
      <c r="AE698" s="304"/>
      <c r="AF698" s="6"/>
      <c r="AG698" s="6"/>
      <c r="AK698" s="981"/>
    </row>
    <row r="699" spans="2:37" ht="14.5" customHeight="1">
      <c r="B699" s="24"/>
      <c r="C699" s="14"/>
      <c r="D699" s="14"/>
      <c r="E699" s="14"/>
      <c r="F699" s="661"/>
      <c r="G699" s="109"/>
      <c r="H699" s="110"/>
      <c r="I699" s="110"/>
      <c r="J699" s="309"/>
      <c r="K699" s="309"/>
      <c r="L699" s="309"/>
      <c r="M699" s="308"/>
      <c r="N699" s="309"/>
      <c r="O699" s="309"/>
      <c r="P699" s="149"/>
      <c r="Q699" s="14"/>
      <c r="R699" s="309"/>
      <c r="S699" s="309"/>
      <c r="T699" s="309"/>
      <c r="U699" s="309"/>
      <c r="V699" s="309"/>
      <c r="W699" s="309"/>
      <c r="X699" s="309"/>
      <c r="Y699" s="307"/>
      <c r="Z699" s="307"/>
      <c r="AA699" s="307"/>
      <c r="AB699" s="309"/>
      <c r="AC699" s="304"/>
      <c r="AD699" s="307"/>
      <c r="AE699" s="309"/>
      <c r="AF699" s="309"/>
      <c r="AG699" s="309"/>
      <c r="AK699" s="981"/>
    </row>
    <row r="700" spans="2:37">
      <c r="B700" s="531" t="s">
        <v>2892</v>
      </c>
      <c r="C700" s="1576" t="s">
        <v>2870</v>
      </c>
      <c r="D700" s="1576" t="s">
        <v>2274</v>
      </c>
      <c r="E700" s="1577"/>
      <c r="F700" s="95">
        <v>929004604802</v>
      </c>
      <c r="G700" s="95">
        <v>8721103064172</v>
      </c>
      <c r="H700" s="614" t="s">
        <v>3358</v>
      </c>
      <c r="I700" s="614"/>
      <c r="J700" s="336">
        <v>20</v>
      </c>
      <c r="K700" s="1131">
        <v>2050</v>
      </c>
      <c r="L700" s="2548" t="s">
        <v>79</v>
      </c>
      <c r="M700" s="280">
        <v>15000</v>
      </c>
      <c r="N700" s="319">
        <v>1</v>
      </c>
      <c r="O700" s="2548" t="s">
        <v>127</v>
      </c>
      <c r="P700" s="2407">
        <v>210</v>
      </c>
      <c r="Q700" s="518" t="s">
        <v>2405</v>
      </c>
      <c r="R700" s="2549" t="s">
        <v>54</v>
      </c>
      <c r="S700" s="2548"/>
      <c r="T700" s="2548" t="s">
        <v>3355</v>
      </c>
      <c r="U700" s="2548" t="s">
        <v>121</v>
      </c>
      <c r="V700" s="2548" t="s">
        <v>158</v>
      </c>
      <c r="W700" s="2458" t="s">
        <v>210</v>
      </c>
      <c r="X700" s="2458">
        <v>102</v>
      </c>
      <c r="Y700" s="338">
        <v>70</v>
      </c>
      <c r="Z700" s="338"/>
      <c r="AA700" s="338">
        <v>122</v>
      </c>
      <c r="AB700" s="2548" t="s">
        <v>122</v>
      </c>
      <c r="AC700" s="319">
        <v>80</v>
      </c>
      <c r="AD700" s="338">
        <v>2364482</v>
      </c>
      <c r="AE700" s="2658">
        <v>4</v>
      </c>
      <c r="AF700" s="338">
        <v>6</v>
      </c>
      <c r="AG700" s="2550" t="s">
        <v>122</v>
      </c>
      <c r="AK700" s="981"/>
    </row>
    <row r="701" spans="2:37">
      <c r="B701" s="878"/>
      <c r="C701" s="569" t="s">
        <v>2870</v>
      </c>
      <c r="D701" s="569" t="s">
        <v>2274</v>
      </c>
      <c r="E701" s="1578"/>
      <c r="F701" s="1047">
        <v>929002405702</v>
      </c>
      <c r="G701" s="1047">
        <v>8718699781019</v>
      </c>
      <c r="H701" s="1232" t="s">
        <v>1451</v>
      </c>
      <c r="I701" s="1232"/>
      <c r="J701" s="1021">
        <v>20</v>
      </c>
      <c r="K701" s="530">
        <v>2600</v>
      </c>
      <c r="L701" s="1041" t="s">
        <v>79</v>
      </c>
      <c r="M701" s="530">
        <v>15000</v>
      </c>
      <c r="N701" s="520">
        <v>2</v>
      </c>
      <c r="O701" s="1041" t="s">
        <v>129</v>
      </c>
      <c r="P701" s="1554">
        <v>260</v>
      </c>
      <c r="Q701" s="14"/>
      <c r="R701" s="2126" t="s">
        <v>54</v>
      </c>
      <c r="S701" s="1843"/>
      <c r="T701" s="1843" t="s">
        <v>1452</v>
      </c>
      <c r="U701" s="1843" t="s">
        <v>121</v>
      </c>
      <c r="V701" s="1843" t="s">
        <v>158</v>
      </c>
      <c r="W701" s="958" t="s">
        <v>210</v>
      </c>
      <c r="X701" s="958">
        <v>130</v>
      </c>
      <c r="Y701" s="1052">
        <v>80</v>
      </c>
      <c r="Z701" s="1052"/>
      <c r="AA701" s="1052">
        <v>139</v>
      </c>
      <c r="AB701" s="1843" t="s">
        <v>122</v>
      </c>
      <c r="AC701" s="959">
        <v>80</v>
      </c>
      <c r="AD701" s="1052">
        <v>403628</v>
      </c>
      <c r="AE701" s="2692">
        <v>4</v>
      </c>
      <c r="AF701" s="3242">
        <v>6</v>
      </c>
      <c r="AG701" s="2127" t="s">
        <v>122</v>
      </c>
      <c r="AK701" s="981"/>
    </row>
    <row r="702" spans="2:37">
      <c r="B702" s="878"/>
      <c r="C702" s="569" t="s">
        <v>2870</v>
      </c>
      <c r="D702" s="569" t="s">
        <v>2274</v>
      </c>
      <c r="E702" s="1578"/>
      <c r="F702" s="1047">
        <v>929002405802</v>
      </c>
      <c r="G702" s="1047">
        <v>8718699781033</v>
      </c>
      <c r="H702" s="1232" t="s">
        <v>1453</v>
      </c>
      <c r="I702" s="1232"/>
      <c r="J702" s="1021">
        <v>20</v>
      </c>
      <c r="K702" s="530">
        <v>2700</v>
      </c>
      <c r="L702" s="3241" t="s">
        <v>53</v>
      </c>
      <c r="M702" s="530">
        <v>15000</v>
      </c>
      <c r="N702" s="520">
        <v>2</v>
      </c>
      <c r="O702" s="3241" t="s">
        <v>135</v>
      </c>
      <c r="P702" s="1554">
        <v>260</v>
      </c>
      <c r="Q702" s="14"/>
      <c r="R702" s="3243" t="s">
        <v>54</v>
      </c>
      <c r="S702" s="3244"/>
      <c r="T702" s="3244" t="s">
        <v>1452</v>
      </c>
      <c r="U702" s="3244" t="s">
        <v>121</v>
      </c>
      <c r="V702" s="3244" t="s">
        <v>131</v>
      </c>
      <c r="W702" s="3245" t="s">
        <v>210</v>
      </c>
      <c r="X702" s="3245">
        <v>135</v>
      </c>
      <c r="Y702" s="3242">
        <v>80</v>
      </c>
      <c r="Z702" s="3242"/>
      <c r="AA702" s="3242">
        <v>139</v>
      </c>
      <c r="AB702" s="3244" t="s">
        <v>122</v>
      </c>
      <c r="AC702" s="959">
        <v>80</v>
      </c>
      <c r="AD702" s="3242">
        <v>403629</v>
      </c>
      <c r="AE702" s="2692">
        <v>4</v>
      </c>
      <c r="AF702" s="3242">
        <v>6</v>
      </c>
      <c r="AG702" s="3246" t="s">
        <v>122</v>
      </c>
      <c r="AK702" s="981"/>
    </row>
    <row r="703" spans="2:37">
      <c r="B703" s="123"/>
      <c r="C703" s="569" t="s">
        <v>2870</v>
      </c>
      <c r="D703" s="569" t="s">
        <v>2274</v>
      </c>
      <c r="E703" s="1578"/>
      <c r="F703" s="94">
        <v>929004605202</v>
      </c>
      <c r="G703" s="94">
        <v>8721103064257</v>
      </c>
      <c r="H703" s="100" t="s">
        <v>3356</v>
      </c>
      <c r="I703" s="100"/>
      <c r="J703" s="334">
        <v>30</v>
      </c>
      <c r="K703" s="1127">
        <v>3200</v>
      </c>
      <c r="L703" s="318" t="s">
        <v>79</v>
      </c>
      <c r="M703" s="282">
        <v>15000</v>
      </c>
      <c r="N703" s="299">
        <v>1</v>
      </c>
      <c r="O703" s="318" t="s">
        <v>127</v>
      </c>
      <c r="P703" s="989">
        <v>320</v>
      </c>
      <c r="Q703" s="518" t="s">
        <v>2405</v>
      </c>
      <c r="R703" s="2025" t="s">
        <v>54</v>
      </c>
      <c r="S703" s="318"/>
      <c r="T703" s="318" t="s">
        <v>1416</v>
      </c>
      <c r="U703" s="318" t="s">
        <v>121</v>
      </c>
      <c r="V703" s="318" t="s">
        <v>158</v>
      </c>
      <c r="W703" s="301" t="s">
        <v>210</v>
      </c>
      <c r="X703" s="301">
        <v>106</v>
      </c>
      <c r="Y703" s="281">
        <v>100</v>
      </c>
      <c r="Z703" s="281"/>
      <c r="AA703" s="281">
        <v>171</v>
      </c>
      <c r="AB703" s="318" t="s">
        <v>122</v>
      </c>
      <c r="AC703" s="299">
        <v>80</v>
      </c>
      <c r="AD703" s="281">
        <v>2364476</v>
      </c>
      <c r="AE703" s="2659">
        <v>4</v>
      </c>
      <c r="AF703" s="330">
        <v>6</v>
      </c>
      <c r="AG703" s="2026" t="s">
        <v>122</v>
      </c>
      <c r="AK703" s="981"/>
    </row>
    <row r="704" spans="2:37">
      <c r="B704" s="123"/>
      <c r="C704" s="569" t="s">
        <v>2870</v>
      </c>
      <c r="D704" s="569" t="s">
        <v>2274</v>
      </c>
      <c r="E704" s="1578"/>
      <c r="F704" s="1047">
        <v>929002406302</v>
      </c>
      <c r="G704" s="1047">
        <v>8718699780951</v>
      </c>
      <c r="H704" s="1232" t="s">
        <v>1454</v>
      </c>
      <c r="I704" s="1232"/>
      <c r="J704" s="1021">
        <v>30</v>
      </c>
      <c r="K704" s="530">
        <v>3700</v>
      </c>
      <c r="L704" s="1041" t="s">
        <v>79</v>
      </c>
      <c r="M704" s="530">
        <v>15000</v>
      </c>
      <c r="N704" s="520">
        <v>2</v>
      </c>
      <c r="O704" s="1041" t="s">
        <v>129</v>
      </c>
      <c r="P704" s="1554">
        <v>400</v>
      </c>
      <c r="Q704" s="14"/>
      <c r="R704" s="2126" t="s">
        <v>54</v>
      </c>
      <c r="S704" s="1843"/>
      <c r="T704" s="1843" t="s">
        <v>1455</v>
      </c>
      <c r="U704" s="1843" t="s">
        <v>121</v>
      </c>
      <c r="V704" s="1843" t="s">
        <v>158</v>
      </c>
      <c r="W704" s="958" t="s">
        <v>210</v>
      </c>
      <c r="X704" s="958">
        <v>123</v>
      </c>
      <c r="Y704" s="1052">
        <v>100</v>
      </c>
      <c r="Z704" s="1052"/>
      <c r="AA704" s="1052">
        <v>165</v>
      </c>
      <c r="AB704" s="1843" t="s">
        <v>122</v>
      </c>
      <c r="AC704" s="959">
        <v>80</v>
      </c>
      <c r="AD704" s="1052">
        <v>403630</v>
      </c>
      <c r="AE704" s="2692">
        <v>4</v>
      </c>
      <c r="AF704" s="3242">
        <v>6</v>
      </c>
      <c r="AG704" s="2127" t="s">
        <v>122</v>
      </c>
      <c r="AK704" s="981"/>
    </row>
    <row r="705" spans="2:37">
      <c r="B705" s="123"/>
      <c r="C705" s="569" t="s">
        <v>2870</v>
      </c>
      <c r="D705" s="569" t="s">
        <v>2274</v>
      </c>
      <c r="E705" s="1578"/>
      <c r="F705" s="1047">
        <v>929002406402</v>
      </c>
      <c r="G705" s="1047">
        <v>8718699780975</v>
      </c>
      <c r="H705" s="1232" t="s">
        <v>1456</v>
      </c>
      <c r="I705" s="1232"/>
      <c r="J705" s="1021">
        <v>30</v>
      </c>
      <c r="K705" s="530">
        <v>4000</v>
      </c>
      <c r="L705" s="1041" t="s">
        <v>53</v>
      </c>
      <c r="M705" s="530">
        <v>15000</v>
      </c>
      <c r="N705" s="520">
        <v>2</v>
      </c>
      <c r="O705" s="1041" t="s">
        <v>129</v>
      </c>
      <c r="P705" s="1554">
        <v>400</v>
      </c>
      <c r="Q705" s="14"/>
      <c r="R705" s="2126" t="s">
        <v>54</v>
      </c>
      <c r="S705" s="1843"/>
      <c r="T705" s="1843" t="s">
        <v>1455</v>
      </c>
      <c r="U705" s="1843" t="s">
        <v>121</v>
      </c>
      <c r="V705" s="1843" t="s">
        <v>131</v>
      </c>
      <c r="W705" s="958" t="s">
        <v>210</v>
      </c>
      <c r="X705" s="958">
        <v>133</v>
      </c>
      <c r="Y705" s="1052">
        <v>100</v>
      </c>
      <c r="Z705" s="1052"/>
      <c r="AA705" s="1052">
        <v>165</v>
      </c>
      <c r="AB705" s="1843" t="s">
        <v>122</v>
      </c>
      <c r="AC705" s="959">
        <v>80</v>
      </c>
      <c r="AD705" s="1052">
        <v>403631</v>
      </c>
      <c r="AE705" s="2692">
        <v>4</v>
      </c>
      <c r="AF705" s="3242">
        <v>6</v>
      </c>
      <c r="AG705" s="2127" t="s">
        <v>122</v>
      </c>
      <c r="AK705" s="981"/>
    </row>
    <row r="706" spans="2:37">
      <c r="B706" s="124"/>
      <c r="C706" s="855" t="s">
        <v>2870</v>
      </c>
      <c r="D706" s="855" t="s">
        <v>2274</v>
      </c>
      <c r="E706" s="1599"/>
      <c r="F706" s="200">
        <v>929004605402</v>
      </c>
      <c r="G706" s="200">
        <v>8721103064295</v>
      </c>
      <c r="H706" s="258" t="s">
        <v>3357</v>
      </c>
      <c r="I706" s="258"/>
      <c r="J706" s="441">
        <v>40</v>
      </c>
      <c r="K706" s="1129">
        <v>4300</v>
      </c>
      <c r="L706" s="1823" t="s">
        <v>79</v>
      </c>
      <c r="M706" s="284">
        <v>15000</v>
      </c>
      <c r="N706" s="490">
        <v>1</v>
      </c>
      <c r="O706" s="1823" t="s">
        <v>127</v>
      </c>
      <c r="P706" s="2408">
        <v>430</v>
      </c>
      <c r="Q706" s="518" t="s">
        <v>2405</v>
      </c>
      <c r="R706" s="2039" t="s">
        <v>54</v>
      </c>
      <c r="S706" s="1823"/>
      <c r="T706" s="1823" t="s">
        <v>1455</v>
      </c>
      <c r="U706" s="1823" t="s">
        <v>121</v>
      </c>
      <c r="V706" s="1823" t="s">
        <v>158</v>
      </c>
      <c r="W706" s="294" t="s">
        <v>210</v>
      </c>
      <c r="X706" s="294">
        <v>107</v>
      </c>
      <c r="Y706" s="283">
        <v>119</v>
      </c>
      <c r="Z706" s="283"/>
      <c r="AA706" s="283">
        <v>195</v>
      </c>
      <c r="AB706" s="1823" t="s">
        <v>122</v>
      </c>
      <c r="AC706" s="490">
        <v>80</v>
      </c>
      <c r="AD706" s="283">
        <v>2364483</v>
      </c>
      <c r="AE706" s="2660">
        <v>4</v>
      </c>
      <c r="AF706" s="463">
        <v>6</v>
      </c>
      <c r="AG706" s="2040" t="s">
        <v>122</v>
      </c>
      <c r="AK706" s="981"/>
    </row>
    <row r="707" spans="2:37" ht="14.5" customHeight="1">
      <c r="B707" s="14"/>
      <c r="C707" s="14"/>
      <c r="D707" s="14"/>
      <c r="E707" s="14"/>
      <c r="F707" s="2779" t="s">
        <v>3691</v>
      </c>
      <c r="G707" s="173"/>
      <c r="H707" s="192"/>
      <c r="I707" s="192"/>
      <c r="J707" s="306"/>
      <c r="K707" s="303"/>
      <c r="L707" s="6"/>
      <c r="M707" s="303"/>
      <c r="N707" s="304"/>
      <c r="O707" s="6"/>
      <c r="P707" s="148"/>
      <c r="Q707" s="14"/>
      <c r="R707" s="6"/>
      <c r="S707" s="6"/>
      <c r="T707" s="6"/>
      <c r="U707" s="6"/>
      <c r="V707" s="6"/>
      <c r="W707" s="6"/>
      <c r="X707" s="6"/>
      <c r="Y707" s="302"/>
      <c r="Z707" s="302"/>
      <c r="AA707" s="302"/>
      <c r="AB707" s="6"/>
      <c r="AC707" s="304"/>
      <c r="AD707" s="302"/>
      <c r="AE707" s="304"/>
      <c r="AF707" s="6"/>
      <c r="AG707" s="6"/>
      <c r="AK707" s="981"/>
    </row>
    <row r="708" spans="2:37" ht="14.5" customHeight="1">
      <c r="B708" s="14"/>
      <c r="C708" s="14"/>
      <c r="D708" s="14"/>
      <c r="E708" s="8"/>
      <c r="F708" s="13"/>
      <c r="G708" s="21"/>
      <c r="H708" s="14"/>
      <c r="I708" s="14"/>
      <c r="J708" s="149"/>
      <c r="K708" s="149"/>
      <c r="L708" s="149"/>
      <c r="M708" s="149"/>
      <c r="N708" s="149"/>
      <c r="O708" s="149"/>
      <c r="P708" s="149"/>
      <c r="Q708" s="14"/>
      <c r="R708" s="149"/>
      <c r="S708" s="149"/>
      <c r="T708" s="149"/>
      <c r="U708" s="149"/>
      <c r="V708" s="149"/>
      <c r="W708" s="149"/>
      <c r="X708" s="149"/>
      <c r="Y708" s="414"/>
      <c r="Z708" s="414"/>
      <c r="AA708" s="414"/>
      <c r="AB708" s="149"/>
      <c r="AC708" s="149"/>
      <c r="AD708" s="414"/>
      <c r="AE708" s="149"/>
      <c r="AF708" s="149"/>
      <c r="AG708" s="149"/>
      <c r="AK708" s="981"/>
    </row>
    <row r="709" spans="2:37" s="1600" customFormat="1" ht="15" customHeight="1">
      <c r="B709" s="1600" t="s">
        <v>3021</v>
      </c>
      <c r="J709" s="1818"/>
      <c r="K709" s="1818"/>
      <c r="L709" s="1818"/>
      <c r="M709" s="1818"/>
      <c r="N709" s="1818"/>
      <c r="O709" s="1818"/>
      <c r="P709" s="34"/>
      <c r="R709" s="1818"/>
      <c r="S709" s="1818"/>
      <c r="T709" s="1818"/>
      <c r="U709" s="1818"/>
      <c r="V709" s="1818"/>
      <c r="W709" s="1818"/>
      <c r="X709" s="1818"/>
      <c r="Y709" s="2310"/>
      <c r="Z709" s="2310"/>
      <c r="AA709" s="2310"/>
      <c r="AB709" s="1818"/>
      <c r="AC709" s="3259"/>
      <c r="AD709" s="2310"/>
      <c r="AE709" s="1818"/>
      <c r="AF709" s="1818"/>
      <c r="AG709" s="1818"/>
      <c r="AI709"/>
      <c r="AJ709"/>
      <c r="AK709" s="981"/>
    </row>
    <row r="710" spans="2:37">
      <c r="B710" s="531" t="s">
        <v>2893</v>
      </c>
      <c r="C710" s="1576" t="s">
        <v>2870</v>
      </c>
      <c r="D710" s="1576" t="s">
        <v>2274</v>
      </c>
      <c r="E710" s="1577" t="s">
        <v>2873</v>
      </c>
      <c r="F710" s="95">
        <v>929002350702</v>
      </c>
      <c r="G710" s="39">
        <v>8718699753672</v>
      </c>
      <c r="H710" s="52" t="s">
        <v>1460</v>
      </c>
      <c r="I710" s="52"/>
      <c r="J710" s="336">
        <v>95</v>
      </c>
      <c r="K710" s="280">
        <v>13000</v>
      </c>
      <c r="L710" s="1770" t="s">
        <v>53</v>
      </c>
      <c r="M710" s="280">
        <v>50000</v>
      </c>
      <c r="N710" s="319">
        <v>5</v>
      </c>
      <c r="O710" s="1770" t="s">
        <v>127</v>
      </c>
      <c r="P710" s="2407">
        <v>3600</v>
      </c>
      <c r="Q710" s="14"/>
      <c r="R710" s="2021" t="s">
        <v>54</v>
      </c>
      <c r="S710" s="1770"/>
      <c r="T710" s="1770" t="s">
        <v>1461</v>
      </c>
      <c r="U710" s="1770" t="s">
        <v>146</v>
      </c>
      <c r="V710" s="1770" t="s">
        <v>131</v>
      </c>
      <c r="W710" s="305" t="s">
        <v>210</v>
      </c>
      <c r="X710" s="305">
        <v>136</v>
      </c>
      <c r="Y710" s="279">
        <v>250</v>
      </c>
      <c r="Z710" s="279"/>
      <c r="AA710" s="279">
        <v>290</v>
      </c>
      <c r="AB710" s="1770" t="s">
        <v>122</v>
      </c>
      <c r="AC710" s="319">
        <v>80</v>
      </c>
      <c r="AD710" s="279">
        <v>403624</v>
      </c>
      <c r="AE710" s="2658">
        <v>4</v>
      </c>
      <c r="AF710" s="279">
        <v>3</v>
      </c>
      <c r="AG710" s="2022" t="s">
        <v>122</v>
      </c>
      <c r="AK710" s="981"/>
    </row>
    <row r="711" spans="2:37">
      <c r="B711" s="123"/>
      <c r="C711" s="569" t="s">
        <v>2870</v>
      </c>
      <c r="D711" s="569" t="s">
        <v>2274</v>
      </c>
      <c r="E711" s="1578" t="s">
        <v>2873</v>
      </c>
      <c r="F711" s="94">
        <v>929002350802</v>
      </c>
      <c r="G711" s="63">
        <v>8718699753696</v>
      </c>
      <c r="H711" s="65" t="s">
        <v>1462</v>
      </c>
      <c r="I711" s="65"/>
      <c r="J711" s="334">
        <v>95</v>
      </c>
      <c r="K711" s="282">
        <v>13000</v>
      </c>
      <c r="L711" s="318" t="s">
        <v>53</v>
      </c>
      <c r="M711" s="282">
        <v>50000</v>
      </c>
      <c r="N711" s="299">
        <v>5</v>
      </c>
      <c r="O711" s="318" t="s">
        <v>129</v>
      </c>
      <c r="P711" s="989">
        <v>3600</v>
      </c>
      <c r="Q711" s="14"/>
      <c r="R711" s="2025" t="s">
        <v>54</v>
      </c>
      <c r="S711" s="318"/>
      <c r="T711" s="318" t="s">
        <v>1461</v>
      </c>
      <c r="U711" s="318" t="s">
        <v>146</v>
      </c>
      <c r="V711" s="318" t="s">
        <v>131</v>
      </c>
      <c r="W711" s="301" t="s">
        <v>210</v>
      </c>
      <c r="X711" s="301">
        <v>136</v>
      </c>
      <c r="Y711" s="281">
        <v>250</v>
      </c>
      <c r="Z711" s="281"/>
      <c r="AA711" s="281">
        <v>290</v>
      </c>
      <c r="AB711" s="318" t="s">
        <v>122</v>
      </c>
      <c r="AC711" s="299">
        <v>80</v>
      </c>
      <c r="AD711" s="281">
        <v>403625</v>
      </c>
      <c r="AE711" s="2659">
        <v>4</v>
      </c>
      <c r="AF711" s="281">
        <v>3</v>
      </c>
      <c r="AG711" s="2026" t="s">
        <v>122</v>
      </c>
      <c r="AK711" s="981"/>
    </row>
    <row r="712" spans="2:37">
      <c r="B712" s="123"/>
      <c r="C712" s="569" t="s">
        <v>2870</v>
      </c>
      <c r="D712" s="569" t="s">
        <v>2274</v>
      </c>
      <c r="E712" s="1578" t="s">
        <v>2873</v>
      </c>
      <c r="F712" s="94">
        <v>929002350902</v>
      </c>
      <c r="G712" s="63">
        <v>8718699753719</v>
      </c>
      <c r="H712" s="65" t="s">
        <v>1463</v>
      </c>
      <c r="I712" s="65"/>
      <c r="J712" s="334">
        <v>95</v>
      </c>
      <c r="K712" s="282">
        <v>20000</v>
      </c>
      <c r="L712" s="318" t="s">
        <v>53</v>
      </c>
      <c r="M712" s="282">
        <v>50000</v>
      </c>
      <c r="N712" s="299">
        <v>5</v>
      </c>
      <c r="O712" s="318" t="s">
        <v>129</v>
      </c>
      <c r="P712" s="989">
        <v>3950</v>
      </c>
      <c r="Q712" s="14"/>
      <c r="R712" s="2025" t="s">
        <v>54</v>
      </c>
      <c r="S712" s="318"/>
      <c r="T712" s="318" t="s">
        <v>1464</v>
      </c>
      <c r="U712" s="318" t="s">
        <v>146</v>
      </c>
      <c r="V712" s="318" t="s">
        <v>131</v>
      </c>
      <c r="W712" s="301" t="s">
        <v>210</v>
      </c>
      <c r="X712" s="301">
        <v>210</v>
      </c>
      <c r="Y712" s="281">
        <v>250</v>
      </c>
      <c r="Z712" s="281"/>
      <c r="AA712" s="281">
        <v>290</v>
      </c>
      <c r="AB712" s="318" t="s">
        <v>122</v>
      </c>
      <c r="AC712" s="299">
        <v>80</v>
      </c>
      <c r="AD712" s="281">
        <v>403626</v>
      </c>
      <c r="AE712" s="2659">
        <v>4</v>
      </c>
      <c r="AF712" s="281">
        <v>3</v>
      </c>
      <c r="AG712" s="2026" t="s">
        <v>122</v>
      </c>
      <c r="AK712" s="981"/>
    </row>
    <row r="713" spans="2:37">
      <c r="B713" s="124"/>
      <c r="C713" s="855" t="s">
        <v>2870</v>
      </c>
      <c r="D713" s="855" t="s">
        <v>2274</v>
      </c>
      <c r="E713" s="1599" t="s">
        <v>2873</v>
      </c>
      <c r="F713" s="200">
        <v>929002351002</v>
      </c>
      <c r="G713" s="49">
        <v>8718699753733</v>
      </c>
      <c r="H713" s="259" t="s">
        <v>1465</v>
      </c>
      <c r="I713" s="259"/>
      <c r="J713" s="441">
        <v>95</v>
      </c>
      <c r="K713" s="284">
        <v>20000</v>
      </c>
      <c r="L713" s="1823" t="s">
        <v>53</v>
      </c>
      <c r="M713" s="284">
        <v>50000</v>
      </c>
      <c r="N713" s="490">
        <v>5</v>
      </c>
      <c r="O713" s="1823" t="s">
        <v>135</v>
      </c>
      <c r="P713" s="2408">
        <v>3950</v>
      </c>
      <c r="Q713" s="14"/>
      <c r="R713" s="2039" t="s">
        <v>54</v>
      </c>
      <c r="S713" s="1823"/>
      <c r="T713" s="1823" t="s">
        <v>1464</v>
      </c>
      <c r="U713" s="1823" t="s">
        <v>146</v>
      </c>
      <c r="V713" s="1823" t="s">
        <v>131</v>
      </c>
      <c r="W713" s="294" t="s">
        <v>210</v>
      </c>
      <c r="X713" s="294">
        <v>210</v>
      </c>
      <c r="Y713" s="283">
        <v>250</v>
      </c>
      <c r="Z713" s="283"/>
      <c r="AA713" s="283">
        <v>290</v>
      </c>
      <c r="AB713" s="1823" t="s">
        <v>122</v>
      </c>
      <c r="AC713" s="490">
        <v>80</v>
      </c>
      <c r="AD713" s="283">
        <v>403627</v>
      </c>
      <c r="AE713" s="2660">
        <v>4</v>
      </c>
      <c r="AF713" s="283">
        <v>3</v>
      </c>
      <c r="AG713" s="2040" t="s">
        <v>122</v>
      </c>
      <c r="AK713" s="981"/>
    </row>
    <row r="714" spans="2:37" ht="14.5" customHeight="1">
      <c r="B714" s="14"/>
      <c r="C714" s="14"/>
      <c r="D714" s="14"/>
      <c r="E714" s="14"/>
      <c r="F714" s="2783" t="s">
        <v>3698</v>
      </c>
      <c r="G714" s="2"/>
      <c r="H714" s="3"/>
      <c r="I714" s="3"/>
      <c r="J714" s="335"/>
      <c r="K714" s="303"/>
      <c r="L714" s="6"/>
      <c r="M714" s="303"/>
      <c r="N714" s="304"/>
      <c r="O714" s="6"/>
      <c r="P714" s="148"/>
      <c r="Q714" s="14"/>
      <c r="R714" s="6"/>
      <c r="S714" s="6"/>
      <c r="T714" s="6"/>
      <c r="U714" s="6"/>
      <c r="V714" s="6"/>
      <c r="W714" s="6"/>
      <c r="X714" s="6"/>
      <c r="Y714" s="302"/>
      <c r="Z714" s="302"/>
      <c r="AA714" s="302"/>
      <c r="AB714" s="6"/>
      <c r="AC714" s="304"/>
      <c r="AD714" s="302"/>
      <c r="AE714" s="304"/>
      <c r="AF714" s="6"/>
      <c r="AG714" s="6"/>
      <c r="AK714" s="981"/>
    </row>
    <row r="715" spans="2:37" ht="14.5" customHeight="1">
      <c r="B715" s="14"/>
      <c r="C715" s="14"/>
      <c r="D715" s="14"/>
      <c r="E715" s="14"/>
      <c r="F715" s="2784" t="s">
        <v>1466</v>
      </c>
      <c r="G715" s="2"/>
      <c r="H715" s="3"/>
      <c r="I715" s="3"/>
      <c r="J715" s="335"/>
      <c r="K715" s="303"/>
      <c r="L715" s="6"/>
      <c r="M715" s="303"/>
      <c r="N715" s="304"/>
      <c r="O715" s="6"/>
      <c r="P715" s="148"/>
      <c r="Q715" s="14"/>
      <c r="R715" s="6"/>
      <c r="S715" s="6"/>
      <c r="T715" s="6"/>
      <c r="U715" s="6"/>
      <c r="V715" s="6"/>
      <c r="W715" s="6"/>
      <c r="X715" s="6"/>
      <c r="Y715" s="302"/>
      <c r="Z715" s="302"/>
      <c r="AA715" s="302"/>
      <c r="AB715" s="6"/>
      <c r="AC715" s="304"/>
      <c r="AD715" s="302"/>
      <c r="AE715" s="304"/>
      <c r="AF715" s="6"/>
      <c r="AG715" s="6"/>
      <c r="AK715" s="981"/>
    </row>
    <row r="716" spans="2:37" ht="14.5" customHeight="1">
      <c r="B716" s="14"/>
      <c r="C716" s="14"/>
      <c r="D716" s="14"/>
      <c r="E716" s="14"/>
      <c r="F716" s="16"/>
      <c r="G716" s="2"/>
      <c r="H716" s="3"/>
      <c r="I716" s="3"/>
      <c r="J716" s="335"/>
      <c r="K716" s="303"/>
      <c r="L716" s="6"/>
      <c r="M716" s="303"/>
      <c r="N716" s="304"/>
      <c r="O716" s="6"/>
      <c r="P716" s="148"/>
      <c r="Q716" s="14"/>
      <c r="R716" s="6"/>
      <c r="S716" s="6"/>
      <c r="T716" s="6"/>
      <c r="U716" s="6"/>
      <c r="V716" s="6"/>
      <c r="W716" s="6"/>
      <c r="X716" s="6"/>
      <c r="Y716" s="302"/>
      <c r="Z716" s="302"/>
      <c r="AA716" s="302"/>
      <c r="AB716" s="6"/>
      <c r="AC716" s="304"/>
      <c r="AD716" s="302"/>
      <c r="AE716" s="304"/>
      <c r="AF716" s="6"/>
      <c r="AG716" s="6"/>
      <c r="AK716" s="981"/>
    </row>
    <row r="717" spans="2:37" s="1600" customFormat="1" ht="15" customHeight="1">
      <c r="B717" s="1600" t="s">
        <v>3022</v>
      </c>
      <c r="J717" s="1818"/>
      <c r="K717" s="1818"/>
      <c r="L717" s="1818"/>
      <c r="M717" s="1818"/>
      <c r="N717" s="1818"/>
      <c r="O717" s="1818"/>
      <c r="P717" s="34"/>
      <c r="R717" s="1818"/>
      <c r="S717" s="1818"/>
      <c r="T717" s="1818"/>
      <c r="U717" s="1818"/>
      <c r="V717" s="1818"/>
      <c r="W717" s="1818"/>
      <c r="X717" s="1818"/>
      <c r="Y717" s="2310"/>
      <c r="Z717" s="2310"/>
      <c r="AA717" s="2310"/>
      <c r="AB717" s="1818"/>
      <c r="AC717" s="3259"/>
      <c r="AD717" s="2310"/>
      <c r="AE717" s="1818"/>
      <c r="AF717" s="1818"/>
      <c r="AG717" s="1818"/>
      <c r="AI717"/>
      <c r="AJ717"/>
      <c r="AK717" s="981"/>
    </row>
    <row r="718" spans="2:37">
      <c r="B718" s="531" t="s">
        <v>2894</v>
      </c>
      <c r="C718" s="1576" t="s">
        <v>2870</v>
      </c>
      <c r="D718" s="1576" t="s">
        <v>2274</v>
      </c>
      <c r="E718" s="1577" t="s">
        <v>2873</v>
      </c>
      <c r="F718" s="95">
        <v>929003756602</v>
      </c>
      <c r="G718" s="164">
        <v>8720169286542</v>
      </c>
      <c r="H718" s="164" t="s">
        <v>1470</v>
      </c>
      <c r="I718" s="164"/>
      <c r="J718" s="336">
        <v>3.5</v>
      </c>
      <c r="K718" s="1131">
        <v>360</v>
      </c>
      <c r="L718" s="1824" t="s">
        <v>79</v>
      </c>
      <c r="M718" s="324">
        <v>30000</v>
      </c>
      <c r="N718" s="512">
        <v>3</v>
      </c>
      <c r="O718" s="1824" t="s">
        <v>127</v>
      </c>
      <c r="P718" s="2400">
        <v>210</v>
      </c>
      <c r="Q718" s="938"/>
      <c r="R718" s="2041" t="s">
        <v>54</v>
      </c>
      <c r="S718" s="1824"/>
      <c r="T718" s="1824" t="s">
        <v>1472</v>
      </c>
      <c r="U718" s="1824" t="s">
        <v>1471</v>
      </c>
      <c r="V718" s="1824" t="s">
        <v>158</v>
      </c>
      <c r="W718" s="370" t="s">
        <v>210</v>
      </c>
      <c r="X718" s="370">
        <v>102</v>
      </c>
      <c r="Y718" s="410">
        <v>31</v>
      </c>
      <c r="Z718" s="410"/>
      <c r="AA718" s="410">
        <v>137</v>
      </c>
      <c r="AB718" s="1824" t="s">
        <v>122</v>
      </c>
      <c r="AC718" s="1680">
        <v>82</v>
      </c>
      <c r="AD718" s="410">
        <v>1820624</v>
      </c>
      <c r="AE718" s="2646">
        <v>4</v>
      </c>
      <c r="AF718" s="410">
        <v>20</v>
      </c>
      <c r="AG718" s="2042" t="s">
        <v>122</v>
      </c>
      <c r="AK718" s="981"/>
    </row>
    <row r="719" spans="2:37">
      <c r="B719" s="2807"/>
      <c r="C719" s="569" t="s">
        <v>2870</v>
      </c>
      <c r="D719" s="569" t="s">
        <v>2274</v>
      </c>
      <c r="E719" s="1578" t="s">
        <v>2873</v>
      </c>
      <c r="F719" s="94">
        <v>929003756702</v>
      </c>
      <c r="G719" s="64">
        <v>8720169286566</v>
      </c>
      <c r="H719" s="64" t="s">
        <v>1473</v>
      </c>
      <c r="I719" s="64"/>
      <c r="J719" s="334">
        <v>3.5</v>
      </c>
      <c r="K719" s="1189">
        <v>390</v>
      </c>
      <c r="L719" s="354" t="s">
        <v>53</v>
      </c>
      <c r="M719" s="317">
        <v>30000</v>
      </c>
      <c r="N719" s="420">
        <v>3</v>
      </c>
      <c r="O719" s="354" t="s">
        <v>129</v>
      </c>
      <c r="P719" s="989">
        <v>210</v>
      </c>
      <c r="Q719" s="938"/>
      <c r="R719" s="2043" t="s">
        <v>54</v>
      </c>
      <c r="S719" s="354"/>
      <c r="T719" s="354" t="s">
        <v>1472</v>
      </c>
      <c r="U719" s="354" t="s">
        <v>1471</v>
      </c>
      <c r="V719" s="354" t="s">
        <v>131</v>
      </c>
      <c r="W719" s="352" t="s">
        <v>210</v>
      </c>
      <c r="X719" s="352">
        <v>111</v>
      </c>
      <c r="Y719" s="374">
        <v>31</v>
      </c>
      <c r="Z719" s="374"/>
      <c r="AA719" s="374">
        <v>137</v>
      </c>
      <c r="AB719" s="354" t="s">
        <v>122</v>
      </c>
      <c r="AC719" s="1592">
        <v>82</v>
      </c>
      <c r="AD719" s="374">
        <v>1820626</v>
      </c>
      <c r="AE719" s="2650">
        <v>4</v>
      </c>
      <c r="AF719" s="374">
        <v>20</v>
      </c>
      <c r="AG719" s="2044" t="s">
        <v>122</v>
      </c>
      <c r="AK719" s="981"/>
    </row>
    <row r="720" spans="2:37">
      <c r="B720" s="2807"/>
      <c r="C720" s="569" t="s">
        <v>2870</v>
      </c>
      <c r="D720" s="569" t="s">
        <v>2274</v>
      </c>
      <c r="E720" s="1578" t="s">
        <v>2873</v>
      </c>
      <c r="F720" s="94">
        <v>929003756802</v>
      </c>
      <c r="G720" s="64">
        <v>8720169286580</v>
      </c>
      <c r="H720" s="64" t="s">
        <v>1474</v>
      </c>
      <c r="I720" s="64"/>
      <c r="J720" s="334">
        <v>5</v>
      </c>
      <c r="K720" s="1189">
        <v>520</v>
      </c>
      <c r="L720" s="354" t="s">
        <v>79</v>
      </c>
      <c r="M720" s="317">
        <v>30000</v>
      </c>
      <c r="N720" s="420">
        <v>3</v>
      </c>
      <c r="O720" s="354" t="s">
        <v>127</v>
      </c>
      <c r="P720" s="989">
        <v>220</v>
      </c>
      <c r="Q720" s="938"/>
      <c r="R720" s="2043" t="s">
        <v>54</v>
      </c>
      <c r="S720" s="354"/>
      <c r="T720" s="354" t="s">
        <v>1475</v>
      </c>
      <c r="U720" s="354" t="s">
        <v>1471</v>
      </c>
      <c r="V720" s="354" t="s">
        <v>158</v>
      </c>
      <c r="W720" s="352" t="s">
        <v>210</v>
      </c>
      <c r="X720" s="352">
        <v>104</v>
      </c>
      <c r="Y720" s="374">
        <v>31</v>
      </c>
      <c r="Z720" s="374"/>
      <c r="AA720" s="374">
        <v>166</v>
      </c>
      <c r="AB720" s="354" t="s">
        <v>122</v>
      </c>
      <c r="AC720" s="1592">
        <v>82</v>
      </c>
      <c r="AD720" s="374">
        <v>1820625</v>
      </c>
      <c r="AE720" s="2650">
        <v>4</v>
      </c>
      <c r="AF720" s="374">
        <v>20</v>
      </c>
      <c r="AG720" s="2044" t="s">
        <v>122</v>
      </c>
      <c r="AK720" s="981"/>
    </row>
    <row r="721" spans="2:37">
      <c r="B721" s="2809"/>
      <c r="C721" s="855" t="s">
        <v>2870</v>
      </c>
      <c r="D721" s="855" t="s">
        <v>2274</v>
      </c>
      <c r="E721" s="1599" t="s">
        <v>2873</v>
      </c>
      <c r="F721" s="200">
        <v>929003756902</v>
      </c>
      <c r="G721" s="274">
        <v>8720169286603</v>
      </c>
      <c r="H721" s="274" t="s">
        <v>1476</v>
      </c>
      <c r="I721" s="274"/>
      <c r="J721" s="441">
        <v>5</v>
      </c>
      <c r="K721" s="1644">
        <v>550</v>
      </c>
      <c r="L721" s="1825" t="s">
        <v>53</v>
      </c>
      <c r="M721" s="489">
        <v>30000</v>
      </c>
      <c r="N721" s="488">
        <v>3</v>
      </c>
      <c r="O721" s="1825" t="s">
        <v>129</v>
      </c>
      <c r="P721" s="2408">
        <v>220</v>
      </c>
      <c r="Q721" s="938"/>
      <c r="R721" s="2045" t="s">
        <v>54</v>
      </c>
      <c r="S721" s="1825"/>
      <c r="T721" s="1825" t="s">
        <v>1475</v>
      </c>
      <c r="U721" s="1825" t="s">
        <v>1471</v>
      </c>
      <c r="V721" s="1825" t="s">
        <v>131</v>
      </c>
      <c r="W721" s="1276" t="s">
        <v>210</v>
      </c>
      <c r="X721" s="1276">
        <v>110</v>
      </c>
      <c r="Y721" s="464">
        <v>31</v>
      </c>
      <c r="Z721" s="464"/>
      <c r="AA721" s="464">
        <v>166</v>
      </c>
      <c r="AB721" s="1825" t="s">
        <v>122</v>
      </c>
      <c r="AC721" s="1594">
        <v>82</v>
      </c>
      <c r="AD721" s="464">
        <v>1820623</v>
      </c>
      <c r="AE721" s="2647">
        <v>4</v>
      </c>
      <c r="AF721" s="464">
        <v>20</v>
      </c>
      <c r="AG721" s="2046" t="s">
        <v>122</v>
      </c>
      <c r="AK721" s="981"/>
    </row>
    <row r="722" spans="2:37" ht="14.5" customHeight="1">
      <c r="B722" s="3"/>
      <c r="C722" s="14"/>
      <c r="D722" s="14"/>
      <c r="E722" s="14"/>
      <c r="F722" s="2783" t="s">
        <v>3690</v>
      </c>
      <c r="G722" s="13"/>
      <c r="H722" s="2"/>
      <c r="I722" s="2"/>
      <c r="J722" s="337"/>
      <c r="K722" s="302"/>
      <c r="L722" s="349"/>
      <c r="M722" s="308"/>
      <c r="N722" s="302"/>
      <c r="O722" s="349"/>
      <c r="P722" s="149"/>
      <c r="Q722" s="14"/>
      <c r="R722" s="349"/>
      <c r="S722" s="349"/>
      <c r="T722" s="349"/>
      <c r="U722" s="349"/>
      <c r="V722" s="349"/>
      <c r="W722" s="349"/>
      <c r="X722" s="349"/>
      <c r="Y722" s="407"/>
      <c r="Z722" s="407"/>
      <c r="AA722" s="407"/>
      <c r="AB722" s="349"/>
      <c r="AC722" s="306"/>
      <c r="AD722" s="407"/>
      <c r="AE722" s="302"/>
      <c r="AF722" s="349"/>
      <c r="AG722" s="349"/>
      <c r="AK722" s="981"/>
    </row>
    <row r="723" spans="2:37" ht="14.5" customHeight="1">
      <c r="B723" s="3"/>
      <c r="C723" s="14"/>
      <c r="D723" s="14"/>
      <c r="E723" s="14"/>
      <c r="F723" s="639"/>
      <c r="G723" s="13"/>
      <c r="H723" s="2"/>
      <c r="I723" s="2"/>
      <c r="J723" s="337"/>
      <c r="K723" s="302"/>
      <c r="L723" s="349"/>
      <c r="M723" s="308"/>
      <c r="N723" s="302"/>
      <c r="O723" s="349"/>
      <c r="P723" s="149"/>
      <c r="Q723" s="14"/>
      <c r="R723" s="349"/>
      <c r="S723" s="349"/>
      <c r="T723" s="349"/>
      <c r="U723" s="349"/>
      <c r="V723" s="349"/>
      <c r="W723" s="349"/>
      <c r="X723" s="349"/>
      <c r="Y723" s="407"/>
      <c r="Z723" s="407"/>
      <c r="AA723" s="407"/>
      <c r="AB723" s="349"/>
      <c r="AC723" s="306"/>
      <c r="AD723" s="407"/>
      <c r="AE723" s="302"/>
      <c r="AF723" s="349"/>
      <c r="AG723" s="349"/>
      <c r="AK723" s="981"/>
    </row>
    <row r="724" spans="2:37" s="1600" customFormat="1" ht="15" customHeight="1">
      <c r="B724" s="1600" t="s">
        <v>3023</v>
      </c>
      <c r="J724" s="1818"/>
      <c r="K724" s="1818"/>
      <c r="L724" s="1818"/>
      <c r="M724" s="1818"/>
      <c r="N724" s="1818"/>
      <c r="O724" s="1818"/>
      <c r="P724" s="34"/>
      <c r="R724" s="1818"/>
      <c r="S724" s="1818"/>
      <c r="T724" s="1818"/>
      <c r="U724" s="1818"/>
      <c r="V724" s="1818"/>
      <c r="W724" s="1818"/>
      <c r="X724" s="1818"/>
      <c r="Y724" s="2310"/>
      <c r="Z724" s="2310"/>
      <c r="AA724" s="2310"/>
      <c r="AB724" s="1818"/>
      <c r="AC724" s="3259"/>
      <c r="AD724" s="2310"/>
      <c r="AE724" s="1818"/>
      <c r="AF724" s="1818"/>
      <c r="AG724" s="1818"/>
      <c r="AI724"/>
      <c r="AJ724"/>
      <c r="AK724" s="981"/>
    </row>
    <row r="725" spans="2:37">
      <c r="B725" s="531" t="s">
        <v>2895</v>
      </c>
      <c r="C725" s="1576" t="s">
        <v>2870</v>
      </c>
      <c r="D725" s="1576" t="s">
        <v>2274</v>
      </c>
      <c r="E725" s="1577" t="s">
        <v>2873</v>
      </c>
      <c r="F725" s="95">
        <v>929003757002</v>
      </c>
      <c r="G725" s="164">
        <v>8720169287501</v>
      </c>
      <c r="H725" s="164" t="s">
        <v>42</v>
      </c>
      <c r="I725" s="164"/>
      <c r="J725" s="336">
        <v>5.9</v>
      </c>
      <c r="K725" s="279">
        <v>600</v>
      </c>
      <c r="L725" s="1824" t="s">
        <v>79</v>
      </c>
      <c r="M725" s="324">
        <v>30000</v>
      </c>
      <c r="N725" s="512">
        <v>3</v>
      </c>
      <c r="O725" s="1824" t="s">
        <v>127</v>
      </c>
      <c r="P725" s="2407">
        <v>185</v>
      </c>
      <c r="Q725" s="938"/>
      <c r="R725" s="2041" t="s">
        <v>54</v>
      </c>
      <c r="S725" s="1824"/>
      <c r="T725" s="1824" t="s">
        <v>168</v>
      </c>
      <c r="U725" s="1824" t="s">
        <v>1477</v>
      </c>
      <c r="V725" s="1824" t="s">
        <v>158</v>
      </c>
      <c r="W725" s="370" t="s">
        <v>210</v>
      </c>
      <c r="X725" s="370">
        <v>101</v>
      </c>
      <c r="Y725" s="410">
        <v>34</v>
      </c>
      <c r="Z725" s="410"/>
      <c r="AA725" s="410">
        <v>138</v>
      </c>
      <c r="AB725" s="1824" t="s">
        <v>122</v>
      </c>
      <c r="AC725" s="1680">
        <v>82</v>
      </c>
      <c r="AD725" s="410">
        <v>1820629</v>
      </c>
      <c r="AE725" s="2646">
        <v>4</v>
      </c>
      <c r="AF725" s="410">
        <v>10</v>
      </c>
      <c r="AG725" s="2042" t="s">
        <v>122</v>
      </c>
      <c r="AK725" s="981"/>
    </row>
    <row r="726" spans="2:37">
      <c r="B726" s="2807"/>
      <c r="C726" s="569" t="s">
        <v>2870</v>
      </c>
      <c r="D726" s="569" t="s">
        <v>2274</v>
      </c>
      <c r="E726" s="1578" t="s">
        <v>2873</v>
      </c>
      <c r="F726" s="94">
        <v>929003757102</v>
      </c>
      <c r="G726" s="64">
        <v>8720169287525</v>
      </c>
      <c r="H726" s="64" t="s">
        <v>276</v>
      </c>
      <c r="I726" s="64"/>
      <c r="J726" s="334">
        <v>5.9</v>
      </c>
      <c r="K726" s="1209">
        <v>660</v>
      </c>
      <c r="L726" s="354" t="s">
        <v>53</v>
      </c>
      <c r="M726" s="317">
        <v>30000</v>
      </c>
      <c r="N726" s="420">
        <v>3</v>
      </c>
      <c r="O726" s="354" t="s">
        <v>129</v>
      </c>
      <c r="P726" s="989">
        <v>185</v>
      </c>
      <c r="Q726" s="938"/>
      <c r="R726" s="2043" t="s">
        <v>54</v>
      </c>
      <c r="S726" s="354"/>
      <c r="T726" s="354" t="s">
        <v>168</v>
      </c>
      <c r="U726" s="354" t="s">
        <v>1477</v>
      </c>
      <c r="V726" s="354" t="s">
        <v>131</v>
      </c>
      <c r="W726" s="352" t="s">
        <v>210</v>
      </c>
      <c r="X726" s="352">
        <v>111</v>
      </c>
      <c r="Y726" s="374">
        <v>34</v>
      </c>
      <c r="Z726" s="374"/>
      <c r="AA726" s="374">
        <v>138</v>
      </c>
      <c r="AB726" s="354" t="s">
        <v>122</v>
      </c>
      <c r="AC726" s="1592">
        <v>82</v>
      </c>
      <c r="AD726" s="374">
        <v>1820632</v>
      </c>
      <c r="AE726" s="2650">
        <v>4</v>
      </c>
      <c r="AF726" s="374">
        <v>10</v>
      </c>
      <c r="AG726" s="2044" t="s">
        <v>122</v>
      </c>
      <c r="AK726" s="981"/>
    </row>
    <row r="727" spans="2:37">
      <c r="B727" s="2807"/>
      <c r="C727" s="569" t="s">
        <v>2870</v>
      </c>
      <c r="D727" s="569" t="s">
        <v>2274</v>
      </c>
      <c r="E727" s="1578" t="s">
        <v>2873</v>
      </c>
      <c r="F727" s="94">
        <v>929003757202</v>
      </c>
      <c r="G727" s="64">
        <v>8720169287549</v>
      </c>
      <c r="H727" s="64" t="s">
        <v>278</v>
      </c>
      <c r="I727" s="64"/>
      <c r="J727" s="334">
        <v>6.9</v>
      </c>
      <c r="K727" s="1209">
        <v>700</v>
      </c>
      <c r="L727" s="354" t="s">
        <v>79</v>
      </c>
      <c r="M727" s="317">
        <v>30000</v>
      </c>
      <c r="N727" s="420">
        <v>3</v>
      </c>
      <c r="O727" s="354" t="s">
        <v>127</v>
      </c>
      <c r="P727" s="989">
        <v>195</v>
      </c>
      <c r="Q727" s="938"/>
      <c r="R727" s="2043" t="s">
        <v>54</v>
      </c>
      <c r="S727" s="354"/>
      <c r="T727" s="354" t="s">
        <v>172</v>
      </c>
      <c r="U727" s="354" t="s">
        <v>1478</v>
      </c>
      <c r="V727" s="354" t="s">
        <v>158</v>
      </c>
      <c r="W727" s="352" t="s">
        <v>210</v>
      </c>
      <c r="X727" s="352">
        <v>101</v>
      </c>
      <c r="Y727" s="374">
        <v>34</v>
      </c>
      <c r="Z727" s="374"/>
      <c r="AA727" s="374">
        <v>148</v>
      </c>
      <c r="AB727" s="354" t="s">
        <v>122</v>
      </c>
      <c r="AC727" s="1592">
        <v>82</v>
      </c>
      <c r="AD727" s="374">
        <v>1820631</v>
      </c>
      <c r="AE727" s="2650">
        <v>4</v>
      </c>
      <c r="AF727" s="374">
        <v>10</v>
      </c>
      <c r="AG727" s="2044" t="s">
        <v>122</v>
      </c>
      <c r="AK727" s="981"/>
    </row>
    <row r="728" spans="2:37">
      <c r="B728" s="2807"/>
      <c r="C728" s="569" t="s">
        <v>2870</v>
      </c>
      <c r="D728" s="569" t="s">
        <v>2274</v>
      </c>
      <c r="E728" s="1578" t="s">
        <v>2873</v>
      </c>
      <c r="F728" s="94">
        <v>929003757302</v>
      </c>
      <c r="G728" s="64">
        <v>8720169287563</v>
      </c>
      <c r="H728" s="64" t="s">
        <v>280</v>
      </c>
      <c r="I728" s="64"/>
      <c r="J728" s="334">
        <v>6.9</v>
      </c>
      <c r="K728" s="292">
        <v>770</v>
      </c>
      <c r="L728" s="354" t="s">
        <v>53</v>
      </c>
      <c r="M728" s="317">
        <v>30000</v>
      </c>
      <c r="N728" s="420">
        <v>3</v>
      </c>
      <c r="O728" s="354" t="s">
        <v>129</v>
      </c>
      <c r="P728" s="989">
        <v>195</v>
      </c>
      <c r="Q728" s="938"/>
      <c r="R728" s="2043" t="s">
        <v>54</v>
      </c>
      <c r="S728" s="354"/>
      <c r="T728" s="354" t="s">
        <v>172</v>
      </c>
      <c r="U728" s="354" t="s">
        <v>1478</v>
      </c>
      <c r="V728" s="354" t="s">
        <v>131</v>
      </c>
      <c r="W728" s="352" t="s">
        <v>210</v>
      </c>
      <c r="X728" s="352">
        <v>111</v>
      </c>
      <c r="Y728" s="374">
        <v>34</v>
      </c>
      <c r="Z728" s="374"/>
      <c r="AA728" s="374">
        <v>148</v>
      </c>
      <c r="AB728" s="354" t="s">
        <v>122</v>
      </c>
      <c r="AC728" s="1592">
        <v>82</v>
      </c>
      <c r="AD728" s="374">
        <v>1820628</v>
      </c>
      <c r="AE728" s="2650">
        <v>4</v>
      </c>
      <c r="AF728" s="374">
        <v>10</v>
      </c>
      <c r="AG728" s="2044" t="s">
        <v>122</v>
      </c>
      <c r="AK728" s="981"/>
    </row>
    <row r="729" spans="2:37">
      <c r="B729" s="2807"/>
      <c r="C729" s="569" t="s">
        <v>2870</v>
      </c>
      <c r="D729" s="569" t="s">
        <v>2274</v>
      </c>
      <c r="E729" s="1578" t="s">
        <v>2873</v>
      </c>
      <c r="F729" s="94">
        <v>929003757402</v>
      </c>
      <c r="G729" s="64">
        <v>8720169287587</v>
      </c>
      <c r="H729" s="64" t="s">
        <v>282</v>
      </c>
      <c r="I729" s="64"/>
      <c r="J729" s="334">
        <v>8.9</v>
      </c>
      <c r="K729" s="292">
        <v>990</v>
      </c>
      <c r="L729" s="354" t="s">
        <v>79</v>
      </c>
      <c r="M729" s="317">
        <v>30000</v>
      </c>
      <c r="N729" s="420">
        <v>3</v>
      </c>
      <c r="O729" s="354" t="s">
        <v>129</v>
      </c>
      <c r="P729" s="989">
        <v>215</v>
      </c>
      <c r="Q729" s="938"/>
      <c r="R729" s="2043" t="s">
        <v>54</v>
      </c>
      <c r="S729" s="354"/>
      <c r="T729" s="354" t="s">
        <v>176</v>
      </c>
      <c r="U729" s="354" t="s">
        <v>1479</v>
      </c>
      <c r="V729" s="354" t="s">
        <v>158</v>
      </c>
      <c r="W729" s="352" t="s">
        <v>210</v>
      </c>
      <c r="X729" s="352">
        <v>111</v>
      </c>
      <c r="Y729" s="374">
        <v>34</v>
      </c>
      <c r="Z729" s="374"/>
      <c r="AA729" s="374">
        <v>171</v>
      </c>
      <c r="AB729" s="354" t="s">
        <v>122</v>
      </c>
      <c r="AC729" s="1592">
        <v>82</v>
      </c>
      <c r="AD729" s="374">
        <v>1820627</v>
      </c>
      <c r="AE729" s="2650">
        <v>4</v>
      </c>
      <c r="AF729" s="374">
        <v>10</v>
      </c>
      <c r="AG729" s="2044" t="s">
        <v>122</v>
      </c>
      <c r="AK729" s="981"/>
    </row>
    <row r="730" spans="2:37">
      <c r="B730" s="2809"/>
      <c r="C730" s="855" t="s">
        <v>2870</v>
      </c>
      <c r="D730" s="855" t="s">
        <v>2274</v>
      </c>
      <c r="E730" s="1599" t="s">
        <v>2873</v>
      </c>
      <c r="F730" s="200">
        <v>929003757502</v>
      </c>
      <c r="G730" s="274">
        <v>8720169287600</v>
      </c>
      <c r="H730" s="274" t="s">
        <v>284</v>
      </c>
      <c r="I730" s="274"/>
      <c r="J730" s="441">
        <v>8.9</v>
      </c>
      <c r="K730" s="297">
        <v>1100</v>
      </c>
      <c r="L730" s="1825" t="s">
        <v>53</v>
      </c>
      <c r="M730" s="489">
        <v>30000</v>
      </c>
      <c r="N730" s="488">
        <v>3</v>
      </c>
      <c r="O730" s="1825" t="s">
        <v>129</v>
      </c>
      <c r="P730" s="2408">
        <v>215</v>
      </c>
      <c r="Q730" s="938"/>
      <c r="R730" s="2045" t="s">
        <v>54</v>
      </c>
      <c r="S730" s="1825"/>
      <c r="T730" s="1825" t="s">
        <v>176</v>
      </c>
      <c r="U730" s="1825" t="s">
        <v>1479</v>
      </c>
      <c r="V730" s="1825" t="s">
        <v>131</v>
      </c>
      <c r="W730" s="1276" t="s">
        <v>210</v>
      </c>
      <c r="X730" s="1276">
        <v>123</v>
      </c>
      <c r="Y730" s="464">
        <v>34</v>
      </c>
      <c r="Z730" s="464"/>
      <c r="AA730" s="464">
        <v>171</v>
      </c>
      <c r="AB730" s="1825" t="s">
        <v>122</v>
      </c>
      <c r="AC730" s="1594">
        <v>82</v>
      </c>
      <c r="AD730" s="464">
        <v>1820630</v>
      </c>
      <c r="AE730" s="2647">
        <v>4</v>
      </c>
      <c r="AF730" s="464">
        <v>10</v>
      </c>
      <c r="AG730" s="2046" t="s">
        <v>122</v>
      </c>
      <c r="AK730" s="981"/>
    </row>
    <row r="731" spans="2:37" ht="14.5" customHeight="1">
      <c r="B731" s="3"/>
      <c r="C731" s="14"/>
      <c r="D731" s="14"/>
      <c r="E731" s="14"/>
      <c r="F731" s="2781" t="s">
        <v>3699</v>
      </c>
      <c r="G731" s="13"/>
      <c r="H731" s="13"/>
      <c r="I731" s="13"/>
      <c r="J731" s="335"/>
      <c r="K731" s="302"/>
      <c r="L731" s="349"/>
      <c r="M731" s="308"/>
      <c r="N731" s="302"/>
      <c r="O731" s="349"/>
      <c r="P731" s="149"/>
      <c r="Q731" s="938"/>
      <c r="R731" s="349"/>
      <c r="S731" s="349"/>
      <c r="T731" s="349"/>
      <c r="U731" s="349"/>
      <c r="V731" s="349"/>
      <c r="W731" s="349"/>
      <c r="X731" s="349"/>
      <c r="Y731" s="407"/>
      <c r="Z731" s="407"/>
      <c r="AA731" s="407"/>
      <c r="AB731" s="349"/>
      <c r="AC731" s="306"/>
      <c r="AD731" s="407"/>
      <c r="AE731" s="302"/>
      <c r="AF731" s="349"/>
      <c r="AG731" s="349"/>
      <c r="AK731" s="981"/>
    </row>
    <row r="732" spans="2:37" ht="14.5" customHeight="1">
      <c r="B732" s="3"/>
      <c r="C732" s="14"/>
      <c r="D732" s="14"/>
      <c r="E732" s="14"/>
      <c r="F732" s="980"/>
      <c r="G732" s="13"/>
      <c r="H732" s="13"/>
      <c r="I732" s="13"/>
      <c r="J732" s="335"/>
      <c r="K732" s="302"/>
      <c r="L732" s="349"/>
      <c r="M732" s="308"/>
      <c r="N732" s="302"/>
      <c r="O732" s="349"/>
      <c r="P732" s="149"/>
      <c r="Q732" s="14"/>
      <c r="R732" s="349"/>
      <c r="S732" s="349"/>
      <c r="T732" s="349"/>
      <c r="U732" s="349"/>
      <c r="V732" s="349"/>
      <c r="W732" s="349"/>
      <c r="X732" s="349"/>
      <c r="Y732" s="407"/>
      <c r="Z732" s="407"/>
      <c r="AA732" s="407"/>
      <c r="AB732" s="349"/>
      <c r="AC732" s="306"/>
      <c r="AD732" s="407"/>
      <c r="AE732" s="302"/>
      <c r="AF732" s="349"/>
      <c r="AG732" s="349"/>
      <c r="AK732" s="981"/>
    </row>
    <row r="733" spans="2:37">
      <c r="B733" s="531" t="s">
        <v>2895</v>
      </c>
      <c r="C733" s="1576" t="s">
        <v>2870</v>
      </c>
      <c r="D733" s="1576" t="s">
        <v>2274</v>
      </c>
      <c r="E733" s="1577" t="s">
        <v>2873</v>
      </c>
      <c r="F733" s="95">
        <v>929004252802</v>
      </c>
      <c r="G733" s="164">
        <v>8721103035011</v>
      </c>
      <c r="H733" s="164" t="s">
        <v>2754</v>
      </c>
      <c r="I733" s="164" t="s">
        <v>2896</v>
      </c>
      <c r="J733" s="336">
        <v>5.9</v>
      </c>
      <c r="K733" s="279" t="s">
        <v>2758</v>
      </c>
      <c r="L733" s="1824" t="s">
        <v>2761</v>
      </c>
      <c r="M733" s="324">
        <v>30000</v>
      </c>
      <c r="N733" s="512">
        <v>3</v>
      </c>
      <c r="O733" s="1824" t="s">
        <v>135</v>
      </c>
      <c r="P733" s="1404">
        <v>275</v>
      </c>
      <c r="Q733" s="518"/>
      <c r="R733" s="2041" t="s">
        <v>54</v>
      </c>
      <c r="S733" s="1824"/>
      <c r="T733" s="1824" t="s">
        <v>168</v>
      </c>
      <c r="U733" s="1824" t="s">
        <v>2757</v>
      </c>
      <c r="V733" s="1824" t="s">
        <v>3122</v>
      </c>
      <c r="W733" s="370" t="s">
        <v>210</v>
      </c>
      <c r="X733" s="370">
        <v>144</v>
      </c>
      <c r="Y733" s="410">
        <v>35</v>
      </c>
      <c r="Z733" s="410"/>
      <c r="AA733" s="410">
        <v>137</v>
      </c>
      <c r="AB733" s="1824" t="s">
        <v>122</v>
      </c>
      <c r="AC733" s="1680">
        <v>82</v>
      </c>
      <c r="AD733" s="410">
        <v>2154071</v>
      </c>
      <c r="AE733" s="2646">
        <v>4</v>
      </c>
      <c r="AF733" s="410">
        <v>10</v>
      </c>
      <c r="AG733" s="2042" t="s">
        <v>122</v>
      </c>
      <c r="AK733" s="981"/>
    </row>
    <row r="734" spans="2:37">
      <c r="B734" s="2807"/>
      <c r="C734" s="569" t="s">
        <v>2870</v>
      </c>
      <c r="D734" s="569" t="s">
        <v>2274</v>
      </c>
      <c r="E734" s="1578" t="s">
        <v>2873</v>
      </c>
      <c r="F734" s="94">
        <v>929004252902</v>
      </c>
      <c r="G734" s="64">
        <v>8721103035035</v>
      </c>
      <c r="H734" s="64" t="s">
        <v>2755</v>
      </c>
      <c r="I734" s="64" t="s">
        <v>2896</v>
      </c>
      <c r="J734" s="334">
        <v>6.9</v>
      </c>
      <c r="K734" s="1209" t="s">
        <v>2759</v>
      </c>
      <c r="L734" s="354" t="s">
        <v>2761</v>
      </c>
      <c r="M734" s="317">
        <v>30000</v>
      </c>
      <c r="N734" s="420">
        <v>3</v>
      </c>
      <c r="O734" s="354" t="s">
        <v>135</v>
      </c>
      <c r="P734" s="659">
        <v>290</v>
      </c>
      <c r="Q734" s="518"/>
      <c r="R734" s="2043" t="s">
        <v>54</v>
      </c>
      <c r="S734" s="354"/>
      <c r="T734" s="354" t="s">
        <v>172</v>
      </c>
      <c r="U734" s="354" t="s">
        <v>2757</v>
      </c>
      <c r="V734" s="354" t="s">
        <v>3122</v>
      </c>
      <c r="W734" s="352" t="s">
        <v>210</v>
      </c>
      <c r="X734" s="352">
        <v>144</v>
      </c>
      <c r="Y734" s="374">
        <v>35</v>
      </c>
      <c r="Z734" s="374"/>
      <c r="AA734" s="374">
        <v>142</v>
      </c>
      <c r="AB734" s="354" t="s">
        <v>122</v>
      </c>
      <c r="AC734" s="1592">
        <v>82</v>
      </c>
      <c r="AD734" s="374">
        <v>2154072</v>
      </c>
      <c r="AE734" s="2650">
        <v>4</v>
      </c>
      <c r="AF734" s="374">
        <v>10</v>
      </c>
      <c r="AG734" s="2044" t="s">
        <v>122</v>
      </c>
      <c r="AK734" s="981"/>
    </row>
    <row r="735" spans="2:37">
      <c r="B735" s="2809"/>
      <c r="C735" s="855" t="s">
        <v>2870</v>
      </c>
      <c r="D735" s="855" t="s">
        <v>2274</v>
      </c>
      <c r="E735" s="1599" t="s">
        <v>2873</v>
      </c>
      <c r="F735" s="200">
        <v>929004253002</v>
      </c>
      <c r="G735" s="274">
        <v>8721103035059</v>
      </c>
      <c r="H735" s="274" t="s">
        <v>2756</v>
      </c>
      <c r="I735" s="274" t="s">
        <v>2896</v>
      </c>
      <c r="J735" s="441">
        <v>8.9</v>
      </c>
      <c r="K735" s="1633" t="s">
        <v>2760</v>
      </c>
      <c r="L735" s="1825" t="s">
        <v>2761</v>
      </c>
      <c r="M735" s="489">
        <v>30000</v>
      </c>
      <c r="N735" s="488">
        <v>3</v>
      </c>
      <c r="O735" s="1825" t="s">
        <v>135</v>
      </c>
      <c r="P735" s="718">
        <v>300</v>
      </c>
      <c r="Q735" s="518"/>
      <c r="R735" s="2045" t="s">
        <v>54</v>
      </c>
      <c r="S735" s="1825"/>
      <c r="T735" s="1825" t="s">
        <v>176</v>
      </c>
      <c r="U735" s="1825" t="s">
        <v>2757</v>
      </c>
      <c r="V735" s="1825" t="s">
        <v>3122</v>
      </c>
      <c r="W735" s="1276" t="s">
        <v>210</v>
      </c>
      <c r="X735" s="1276">
        <v>144</v>
      </c>
      <c r="Y735" s="464">
        <v>35</v>
      </c>
      <c r="Z735" s="464"/>
      <c r="AA735" s="464">
        <v>172</v>
      </c>
      <c r="AB735" s="1825" t="s">
        <v>122</v>
      </c>
      <c r="AC735" s="1594">
        <v>82</v>
      </c>
      <c r="AD735" s="464">
        <v>2154073</v>
      </c>
      <c r="AE735" s="2647">
        <v>4</v>
      </c>
      <c r="AF735" s="464">
        <v>10</v>
      </c>
      <c r="AG735" s="2046" t="s">
        <v>122</v>
      </c>
      <c r="AK735" s="981"/>
    </row>
    <row r="736" spans="2:37" ht="14.5" customHeight="1">
      <c r="B736" s="3"/>
      <c r="C736" s="14"/>
      <c r="D736" s="14"/>
      <c r="E736" s="14"/>
      <c r="F736" s="2781" t="s">
        <v>3700</v>
      </c>
      <c r="G736" s="79"/>
      <c r="H736" s="41"/>
      <c r="I736" s="41"/>
      <c r="J736" s="1399"/>
      <c r="K736" s="1116"/>
      <c r="L736" s="1117"/>
      <c r="M736" s="1006"/>
      <c r="N736" s="1117"/>
      <c r="O736" s="1117"/>
      <c r="P736" s="36"/>
      <c r="Q736" s="14"/>
      <c r="R736" s="1117"/>
      <c r="S736" s="1117"/>
      <c r="T736" s="1117"/>
      <c r="U736" s="1117"/>
      <c r="V736" s="1117"/>
      <c r="W736" s="1117"/>
      <c r="X736" s="1117"/>
      <c r="Y736" s="1116"/>
      <c r="Z736" s="1116"/>
      <c r="AA736" s="1116"/>
      <c r="AB736" s="1117"/>
      <c r="AC736" s="2512"/>
      <c r="AD736" s="1116"/>
      <c r="AE736" s="1117"/>
      <c r="AF736" s="1117"/>
      <c r="AG736" s="1117"/>
      <c r="AK736" s="981"/>
    </row>
    <row r="737" spans="2:37" ht="14.5" customHeight="1">
      <c r="B737" s="3"/>
      <c r="C737" s="14"/>
      <c r="D737" s="14"/>
      <c r="E737" s="14"/>
      <c r="F737" s="980"/>
      <c r="G737" s="13"/>
      <c r="H737" s="13"/>
      <c r="I737" s="13"/>
      <c r="J737" s="335"/>
      <c r="K737" s="302"/>
      <c r="L737" s="349"/>
      <c r="M737" s="308"/>
      <c r="N737" s="302"/>
      <c r="O737" s="349"/>
      <c r="P737" s="149"/>
      <c r="Q737" s="14"/>
      <c r="R737" s="349"/>
      <c r="S737" s="349"/>
      <c r="T737" s="349"/>
      <c r="U737" s="349"/>
      <c r="V737" s="349"/>
      <c r="W737" s="349"/>
      <c r="X737" s="349"/>
      <c r="Y737" s="407"/>
      <c r="Z737" s="407"/>
      <c r="AA737" s="407"/>
      <c r="AB737" s="349"/>
      <c r="AC737" s="306"/>
      <c r="AD737" s="407"/>
      <c r="AE737" s="302"/>
      <c r="AF737" s="349"/>
      <c r="AG737" s="349"/>
      <c r="AK737" s="981"/>
    </row>
    <row r="738" spans="2:37">
      <c r="B738" s="531" t="s">
        <v>2895</v>
      </c>
      <c r="C738" s="1576" t="s">
        <v>2870</v>
      </c>
      <c r="D738" s="1576" t="s">
        <v>2274</v>
      </c>
      <c r="E738" s="1577" t="s">
        <v>2873</v>
      </c>
      <c r="F738" s="95">
        <v>929003757602</v>
      </c>
      <c r="G738" s="1647">
        <v>8720169290419</v>
      </c>
      <c r="H738" s="1648" t="s">
        <v>166</v>
      </c>
      <c r="I738" s="1648"/>
      <c r="J738" s="1112">
        <v>5.5</v>
      </c>
      <c r="K738" s="1649">
        <v>600</v>
      </c>
      <c r="L738" s="1619" t="s">
        <v>79</v>
      </c>
      <c r="M738" s="431">
        <v>30000</v>
      </c>
      <c r="N738" s="1650">
        <v>3</v>
      </c>
      <c r="O738" s="1619" t="s">
        <v>127</v>
      </c>
      <c r="P738" s="2400">
        <v>245</v>
      </c>
      <c r="Q738" s="525"/>
      <c r="R738" s="1975" t="s">
        <v>54</v>
      </c>
      <c r="S738" s="1619"/>
      <c r="T738" s="1619" t="s">
        <v>168</v>
      </c>
      <c r="U738" s="1619" t="s">
        <v>167</v>
      </c>
      <c r="V738" s="1619" t="s">
        <v>158</v>
      </c>
      <c r="W738" s="1826" t="s">
        <v>210</v>
      </c>
      <c r="X738" s="1826">
        <v>109</v>
      </c>
      <c r="Y738" s="1619">
        <v>34</v>
      </c>
      <c r="Z738" s="1619"/>
      <c r="AA738" s="1619">
        <v>144</v>
      </c>
      <c r="AB738" s="1619" t="s">
        <v>122</v>
      </c>
      <c r="AC738" s="1650">
        <v>82</v>
      </c>
      <c r="AD738" s="1619">
        <v>1945441</v>
      </c>
      <c r="AE738" s="2662">
        <v>4</v>
      </c>
      <c r="AF738" s="1619">
        <v>10</v>
      </c>
      <c r="AG738" s="1976" t="s">
        <v>122</v>
      </c>
      <c r="AK738" s="981"/>
    </row>
    <row r="739" spans="2:37">
      <c r="B739" s="2810"/>
      <c r="C739" s="569" t="s">
        <v>2870</v>
      </c>
      <c r="D739" s="569" t="s">
        <v>2274</v>
      </c>
      <c r="E739" s="1578" t="s">
        <v>2873</v>
      </c>
      <c r="F739" s="94">
        <v>929003757702</v>
      </c>
      <c r="G739" s="585">
        <v>8720169290433</v>
      </c>
      <c r="H739" s="1100" t="s">
        <v>169</v>
      </c>
      <c r="I739" s="1100"/>
      <c r="J739" s="385">
        <v>5.5</v>
      </c>
      <c r="K739" s="1210">
        <v>660</v>
      </c>
      <c r="L739" s="852" t="s">
        <v>53</v>
      </c>
      <c r="M739" s="398">
        <v>30000</v>
      </c>
      <c r="N739" s="325">
        <v>3</v>
      </c>
      <c r="O739" s="852" t="s">
        <v>129</v>
      </c>
      <c r="P739" s="760">
        <v>245</v>
      </c>
      <c r="Q739" s="525"/>
      <c r="R739" s="1888" t="s">
        <v>54</v>
      </c>
      <c r="S739" s="852"/>
      <c r="T739" s="852" t="s">
        <v>168</v>
      </c>
      <c r="U739" s="852" t="s">
        <v>167</v>
      </c>
      <c r="V739" s="852" t="s">
        <v>131</v>
      </c>
      <c r="W739" s="2436" t="s">
        <v>210</v>
      </c>
      <c r="X739" s="2436">
        <v>120</v>
      </c>
      <c r="Y739" s="852">
        <v>34</v>
      </c>
      <c r="Z739" s="852"/>
      <c r="AA739" s="852">
        <v>144</v>
      </c>
      <c r="AB739" s="852" t="s">
        <v>122</v>
      </c>
      <c r="AC739" s="325">
        <v>82</v>
      </c>
      <c r="AD739" s="852">
        <v>1945439</v>
      </c>
      <c r="AE739" s="2663">
        <v>4</v>
      </c>
      <c r="AF739" s="852">
        <v>10</v>
      </c>
      <c r="AG739" s="1889" t="s">
        <v>122</v>
      </c>
      <c r="AK739" s="981"/>
    </row>
    <row r="740" spans="2:37">
      <c r="B740" s="2810"/>
      <c r="C740" s="569" t="s">
        <v>2870</v>
      </c>
      <c r="D740" s="569" t="s">
        <v>2274</v>
      </c>
      <c r="E740" s="1578" t="s">
        <v>2873</v>
      </c>
      <c r="F740" s="94">
        <v>929003757802</v>
      </c>
      <c r="G740" s="585">
        <v>8720169290457</v>
      </c>
      <c r="H740" s="237" t="s">
        <v>170</v>
      </c>
      <c r="I740" s="237"/>
      <c r="J740" s="385">
        <v>6.5</v>
      </c>
      <c r="K740" s="1210">
        <v>700</v>
      </c>
      <c r="L740" s="852" t="s">
        <v>79</v>
      </c>
      <c r="M740" s="398">
        <v>30000</v>
      </c>
      <c r="N740" s="325">
        <v>3</v>
      </c>
      <c r="O740" s="852" t="s">
        <v>127</v>
      </c>
      <c r="P740" s="760">
        <v>270</v>
      </c>
      <c r="Q740" s="525"/>
      <c r="R740" s="1888" t="s">
        <v>54</v>
      </c>
      <c r="S740" s="852"/>
      <c r="T740" s="852" t="s">
        <v>172</v>
      </c>
      <c r="U740" s="852" t="s">
        <v>171</v>
      </c>
      <c r="V740" s="852" t="s">
        <v>158</v>
      </c>
      <c r="W740" s="2436" t="s">
        <v>210</v>
      </c>
      <c r="X740" s="2436">
        <v>107</v>
      </c>
      <c r="Y740" s="852">
        <v>34</v>
      </c>
      <c r="Z740" s="852"/>
      <c r="AA740" s="852">
        <v>144</v>
      </c>
      <c r="AB740" s="852" t="s">
        <v>122</v>
      </c>
      <c r="AC740" s="325">
        <v>82</v>
      </c>
      <c r="AD740" s="852">
        <v>1945438</v>
      </c>
      <c r="AE740" s="2663">
        <v>4</v>
      </c>
      <c r="AF740" s="852">
        <v>10</v>
      </c>
      <c r="AG740" s="1889" t="s">
        <v>122</v>
      </c>
      <c r="AK740" s="981"/>
    </row>
    <row r="741" spans="2:37">
      <c r="B741" s="2810"/>
      <c r="C741" s="569" t="s">
        <v>2870</v>
      </c>
      <c r="D741" s="569" t="s">
        <v>2274</v>
      </c>
      <c r="E741" s="1578" t="s">
        <v>2873</v>
      </c>
      <c r="F741" s="94">
        <v>929003757902</v>
      </c>
      <c r="G741" s="585">
        <v>8720169290471</v>
      </c>
      <c r="H741" s="237" t="s">
        <v>173</v>
      </c>
      <c r="I741" s="237"/>
      <c r="J741" s="385">
        <v>6.5</v>
      </c>
      <c r="K741" s="1210">
        <v>770</v>
      </c>
      <c r="L741" s="852" t="s">
        <v>53</v>
      </c>
      <c r="M741" s="398">
        <v>30000</v>
      </c>
      <c r="N741" s="325">
        <v>3</v>
      </c>
      <c r="O741" s="852" t="s">
        <v>129</v>
      </c>
      <c r="P741" s="760">
        <v>270</v>
      </c>
      <c r="Q741" s="525"/>
      <c r="R741" s="1888" t="s">
        <v>54</v>
      </c>
      <c r="S741" s="852"/>
      <c r="T741" s="852" t="s">
        <v>172</v>
      </c>
      <c r="U741" s="852" t="s">
        <v>171</v>
      </c>
      <c r="V741" s="852" t="s">
        <v>131</v>
      </c>
      <c r="W741" s="2436" t="s">
        <v>210</v>
      </c>
      <c r="X741" s="2436">
        <v>118</v>
      </c>
      <c r="Y741" s="852">
        <v>34</v>
      </c>
      <c r="Z741" s="852"/>
      <c r="AA741" s="852">
        <v>144</v>
      </c>
      <c r="AB741" s="852" t="s">
        <v>122</v>
      </c>
      <c r="AC741" s="325">
        <v>82</v>
      </c>
      <c r="AD741" s="852">
        <v>1945437</v>
      </c>
      <c r="AE741" s="2663">
        <v>4</v>
      </c>
      <c r="AF741" s="852">
        <v>10</v>
      </c>
      <c r="AG741" s="1889" t="s">
        <v>122</v>
      </c>
      <c r="AK741" s="981"/>
    </row>
    <row r="742" spans="2:37">
      <c r="B742" s="2810"/>
      <c r="C742" s="569" t="s">
        <v>2870</v>
      </c>
      <c r="D742" s="569" t="s">
        <v>2274</v>
      </c>
      <c r="E742" s="1578" t="s">
        <v>2873</v>
      </c>
      <c r="F742" s="94">
        <v>929003758002</v>
      </c>
      <c r="G742" s="585">
        <v>8720169290495</v>
      </c>
      <c r="H742" s="237" t="s">
        <v>174</v>
      </c>
      <c r="I742" s="237"/>
      <c r="J742" s="385">
        <v>9.5</v>
      </c>
      <c r="K742" s="1210">
        <v>990</v>
      </c>
      <c r="L742" s="852" t="s">
        <v>79</v>
      </c>
      <c r="M742" s="398">
        <v>30000</v>
      </c>
      <c r="N742" s="325">
        <v>3</v>
      </c>
      <c r="O742" s="852" t="s">
        <v>127</v>
      </c>
      <c r="P742" s="760">
        <v>295</v>
      </c>
      <c r="Q742" s="525"/>
      <c r="R742" s="1888" t="s">
        <v>54</v>
      </c>
      <c r="S742" s="852"/>
      <c r="T742" s="852" t="s">
        <v>176</v>
      </c>
      <c r="U742" s="852" t="s">
        <v>175</v>
      </c>
      <c r="V742" s="852" t="s">
        <v>158</v>
      </c>
      <c r="W742" s="2436" t="s">
        <v>210</v>
      </c>
      <c r="X742" s="2436">
        <v>104</v>
      </c>
      <c r="Y742" s="852">
        <v>34</v>
      </c>
      <c r="Z742" s="852"/>
      <c r="AA742" s="852">
        <v>164</v>
      </c>
      <c r="AB742" s="852" t="s">
        <v>122</v>
      </c>
      <c r="AC742" s="325">
        <v>82</v>
      </c>
      <c r="AD742" s="852">
        <v>1945436</v>
      </c>
      <c r="AE742" s="2663">
        <v>4</v>
      </c>
      <c r="AF742" s="852">
        <v>10</v>
      </c>
      <c r="AG742" s="1889" t="s">
        <v>122</v>
      </c>
      <c r="AK742" s="981"/>
    </row>
    <row r="743" spans="2:37">
      <c r="B743" s="2811"/>
      <c r="C743" s="855" t="s">
        <v>2870</v>
      </c>
      <c r="D743" s="855" t="s">
        <v>2274</v>
      </c>
      <c r="E743" s="1599" t="s">
        <v>2873</v>
      </c>
      <c r="F743" s="200">
        <v>929003758102</v>
      </c>
      <c r="G743" s="274">
        <v>8720169290518</v>
      </c>
      <c r="H743" s="274" t="s">
        <v>177</v>
      </c>
      <c r="I743" s="274"/>
      <c r="J743" s="441">
        <v>9.5</v>
      </c>
      <c r="K743" s="1651">
        <v>1100</v>
      </c>
      <c r="L743" s="691" t="s">
        <v>53</v>
      </c>
      <c r="M743" s="489">
        <v>30000</v>
      </c>
      <c r="N743" s="488">
        <v>3</v>
      </c>
      <c r="O743" s="691" t="s">
        <v>129</v>
      </c>
      <c r="P743" s="1652">
        <v>295</v>
      </c>
      <c r="Q743" s="525"/>
      <c r="R743" s="2047" t="s">
        <v>54</v>
      </c>
      <c r="S743" s="691"/>
      <c r="T743" s="691" t="s">
        <v>176</v>
      </c>
      <c r="U743" s="691" t="s">
        <v>175</v>
      </c>
      <c r="V743" s="691" t="s">
        <v>131</v>
      </c>
      <c r="W743" s="691" t="s">
        <v>210</v>
      </c>
      <c r="X743" s="691">
        <v>115</v>
      </c>
      <c r="Y743" s="690">
        <v>34</v>
      </c>
      <c r="Z743" s="690"/>
      <c r="AA743" s="690">
        <v>164</v>
      </c>
      <c r="AB743" s="691" t="s">
        <v>122</v>
      </c>
      <c r="AC743" s="1594">
        <v>82</v>
      </c>
      <c r="AD743" s="690">
        <v>1945440</v>
      </c>
      <c r="AE743" s="2647">
        <v>4</v>
      </c>
      <c r="AF743" s="690">
        <v>10</v>
      </c>
      <c r="AG743" s="2048" t="s">
        <v>122</v>
      </c>
      <c r="AK743" s="981"/>
    </row>
    <row r="744" spans="2:37" ht="14.5" customHeight="1">
      <c r="B744" s="1645"/>
      <c r="C744" s="14"/>
      <c r="D744" s="14"/>
      <c r="E744" s="14"/>
      <c r="F744" s="2781" t="s">
        <v>3701</v>
      </c>
      <c r="G744" s="13"/>
      <c r="H744" s="13"/>
      <c r="I744" s="13"/>
      <c r="J744" s="335"/>
      <c r="K744" s="1396"/>
      <c r="L744" s="378"/>
      <c r="M744" s="308"/>
      <c r="N744" s="302"/>
      <c r="O744" s="378"/>
      <c r="P744" s="36"/>
      <c r="Q744" s="525"/>
      <c r="R744" s="378"/>
      <c r="S744" s="378"/>
      <c r="T744" s="378"/>
      <c r="U744" s="378"/>
      <c r="V744" s="378"/>
      <c r="W744" s="378"/>
      <c r="X744" s="378"/>
      <c r="Y744" s="372"/>
      <c r="Z744" s="372"/>
      <c r="AA744" s="372"/>
      <c r="AB744" s="378"/>
      <c r="AC744" s="306"/>
      <c r="AD744" s="372"/>
      <c r="AE744" s="302"/>
      <c r="AF744" s="378"/>
      <c r="AG744" s="378"/>
      <c r="AK744" s="981"/>
    </row>
    <row r="745" spans="2:37" ht="14.5" customHeight="1">
      <c r="B745" s="24"/>
      <c r="C745" s="14"/>
      <c r="D745" s="14"/>
      <c r="E745" s="14"/>
      <c r="F745" s="661"/>
      <c r="G745" s="109"/>
      <c r="H745" s="110"/>
      <c r="I745" s="110"/>
      <c r="J745" s="309"/>
      <c r="K745" s="309"/>
      <c r="L745" s="309"/>
      <c r="M745" s="308"/>
      <c r="N745" s="309"/>
      <c r="O745" s="309"/>
      <c r="P745" s="149"/>
      <c r="Q745" s="14"/>
      <c r="R745" s="309"/>
      <c r="S745" s="309"/>
      <c r="T745" s="309"/>
      <c r="U745" s="309"/>
      <c r="V745" s="309"/>
      <c r="W745" s="309"/>
      <c r="X745" s="309"/>
      <c r="Y745" s="307"/>
      <c r="Z745" s="307"/>
      <c r="AA745" s="307"/>
      <c r="AB745" s="309"/>
      <c r="AC745" s="304"/>
      <c r="AD745" s="307"/>
      <c r="AE745" s="309"/>
      <c r="AF745" s="309"/>
      <c r="AG745" s="309"/>
      <c r="AK745" s="981"/>
    </row>
    <row r="746" spans="2:37" s="1600" customFormat="1" ht="15" customHeight="1">
      <c r="B746" s="1600" t="s">
        <v>3024</v>
      </c>
      <c r="J746" s="1818"/>
      <c r="K746" s="1818"/>
      <c r="L746" s="1818"/>
      <c r="M746" s="1818"/>
      <c r="N746" s="1818"/>
      <c r="O746" s="1818"/>
      <c r="P746" s="34"/>
      <c r="R746" s="1818"/>
      <c r="S746" s="1818"/>
      <c r="T746" s="1818"/>
      <c r="U746" s="1818"/>
      <c r="V746" s="1818"/>
      <c r="W746" s="1818"/>
      <c r="X746" s="1818"/>
      <c r="Y746" s="2310"/>
      <c r="Z746" s="2310"/>
      <c r="AA746" s="2310"/>
      <c r="AB746" s="1818"/>
      <c r="AC746" s="3259"/>
      <c r="AD746" s="2310"/>
      <c r="AE746" s="1818"/>
      <c r="AF746" s="1818"/>
      <c r="AG746" s="1818"/>
      <c r="AI746"/>
      <c r="AJ746"/>
      <c r="AK746" s="981"/>
    </row>
    <row r="747" spans="2:37">
      <c r="B747" s="531" t="s">
        <v>2897</v>
      </c>
      <c r="C747" s="1576" t="s">
        <v>2870</v>
      </c>
      <c r="D747" s="1576" t="s">
        <v>2274</v>
      </c>
      <c r="E747" s="1577" t="s">
        <v>2873</v>
      </c>
      <c r="F747" s="95">
        <v>929003578802</v>
      </c>
      <c r="G747" s="164">
        <v>8719514486768</v>
      </c>
      <c r="H747" s="164" t="s">
        <v>1480</v>
      </c>
      <c r="I747" s="164"/>
      <c r="J747" s="336">
        <v>8</v>
      </c>
      <c r="K747" s="1332">
        <v>960</v>
      </c>
      <c r="L747" s="1824" t="s">
        <v>79</v>
      </c>
      <c r="M747" s="324">
        <v>30000</v>
      </c>
      <c r="N747" s="512">
        <v>3</v>
      </c>
      <c r="O747" s="1824" t="s">
        <v>129</v>
      </c>
      <c r="P747" s="2400">
        <v>405</v>
      </c>
      <c r="Q747" s="14"/>
      <c r="R747" s="2041" t="s">
        <v>54</v>
      </c>
      <c r="S747" s="1824"/>
      <c r="T747" s="1824" t="s">
        <v>1482</v>
      </c>
      <c r="U747" s="1824" t="s">
        <v>1481</v>
      </c>
      <c r="V747" s="1824" t="s">
        <v>158</v>
      </c>
      <c r="W747" s="370" t="s">
        <v>3193</v>
      </c>
      <c r="X747" s="370">
        <v>120</v>
      </c>
      <c r="Y747" s="410">
        <v>38</v>
      </c>
      <c r="Z747" s="410"/>
      <c r="AA747" s="410">
        <v>224</v>
      </c>
      <c r="AB747" s="1824" t="s">
        <v>122</v>
      </c>
      <c r="AC747" s="1680">
        <v>80</v>
      </c>
      <c r="AD747" s="410">
        <v>1370819</v>
      </c>
      <c r="AE747" s="2646">
        <v>4</v>
      </c>
      <c r="AF747" s="410">
        <v>10</v>
      </c>
      <c r="AG747" s="2042" t="s">
        <v>122</v>
      </c>
      <c r="AK747" s="981"/>
    </row>
    <row r="748" spans="2:37">
      <c r="B748" s="2807"/>
      <c r="C748" s="569" t="s">
        <v>2870</v>
      </c>
      <c r="D748" s="569" t="s">
        <v>2274</v>
      </c>
      <c r="E748" s="1578" t="s">
        <v>2873</v>
      </c>
      <c r="F748" s="94">
        <v>929003578902</v>
      </c>
      <c r="G748" s="64">
        <v>8719514486782</v>
      </c>
      <c r="H748" s="64" t="s">
        <v>1483</v>
      </c>
      <c r="I748" s="64"/>
      <c r="J748" s="334">
        <v>8</v>
      </c>
      <c r="K748" s="1210">
        <v>1000</v>
      </c>
      <c r="L748" s="354" t="s">
        <v>53</v>
      </c>
      <c r="M748" s="317">
        <v>30000</v>
      </c>
      <c r="N748" s="420">
        <v>3</v>
      </c>
      <c r="O748" s="354" t="s">
        <v>129</v>
      </c>
      <c r="P748" s="760">
        <v>405</v>
      </c>
      <c r="Q748" s="14"/>
      <c r="R748" s="2043" t="s">
        <v>54</v>
      </c>
      <c r="S748" s="354"/>
      <c r="T748" s="354" t="s">
        <v>1484</v>
      </c>
      <c r="U748" s="354" t="s">
        <v>1481</v>
      </c>
      <c r="V748" s="354" t="s">
        <v>131</v>
      </c>
      <c r="W748" s="352" t="s">
        <v>3193</v>
      </c>
      <c r="X748" s="352">
        <v>125</v>
      </c>
      <c r="Y748" s="374">
        <v>38</v>
      </c>
      <c r="Z748" s="374"/>
      <c r="AA748" s="374">
        <v>224</v>
      </c>
      <c r="AB748" s="354" t="s">
        <v>122</v>
      </c>
      <c r="AC748" s="1592">
        <v>80</v>
      </c>
      <c r="AD748" s="374">
        <v>1370820</v>
      </c>
      <c r="AE748" s="2650">
        <v>4</v>
      </c>
      <c r="AF748" s="374">
        <v>10</v>
      </c>
      <c r="AG748" s="2044" t="s">
        <v>122</v>
      </c>
      <c r="AK748" s="981"/>
    </row>
    <row r="749" spans="2:37">
      <c r="B749" s="2807"/>
      <c r="C749" s="569" t="s">
        <v>2870</v>
      </c>
      <c r="D749" s="569" t="s">
        <v>2274</v>
      </c>
      <c r="E749" s="1578" t="s">
        <v>2873</v>
      </c>
      <c r="F749" s="94">
        <v>929003579002</v>
      </c>
      <c r="G749" s="64">
        <v>8719514486805</v>
      </c>
      <c r="H749" s="64" t="s">
        <v>1485</v>
      </c>
      <c r="I749" s="64"/>
      <c r="J749" s="334">
        <v>12</v>
      </c>
      <c r="K749" s="1210">
        <v>1440</v>
      </c>
      <c r="L749" s="373" t="s">
        <v>79</v>
      </c>
      <c r="M749" s="317">
        <v>30000</v>
      </c>
      <c r="N749" s="420">
        <v>3</v>
      </c>
      <c r="O749" s="373" t="s">
        <v>129</v>
      </c>
      <c r="P749" s="760">
        <v>420</v>
      </c>
      <c r="Q749" s="14"/>
      <c r="R749" s="2049" t="s">
        <v>54</v>
      </c>
      <c r="S749" s="373"/>
      <c r="T749" s="373" t="s">
        <v>1486</v>
      </c>
      <c r="U749" s="373" t="s">
        <v>1481</v>
      </c>
      <c r="V749" s="373" t="s">
        <v>158</v>
      </c>
      <c r="W749" s="373" t="s">
        <v>3193</v>
      </c>
      <c r="X749" s="373">
        <v>120</v>
      </c>
      <c r="Y749" s="285">
        <v>38</v>
      </c>
      <c r="Z749" s="285"/>
      <c r="AA749" s="285">
        <v>319</v>
      </c>
      <c r="AB749" s="373" t="s">
        <v>122</v>
      </c>
      <c r="AC749" s="1592">
        <v>80</v>
      </c>
      <c r="AD749" s="285">
        <v>1370821</v>
      </c>
      <c r="AE749" s="2650">
        <v>4</v>
      </c>
      <c r="AF749" s="285">
        <v>10</v>
      </c>
      <c r="AG749" s="2050" t="s">
        <v>122</v>
      </c>
      <c r="AK749" s="981"/>
    </row>
    <row r="750" spans="2:37">
      <c r="B750" s="2807"/>
      <c r="C750" s="569" t="s">
        <v>2870</v>
      </c>
      <c r="D750" s="569" t="s">
        <v>2274</v>
      </c>
      <c r="E750" s="1578" t="s">
        <v>2873</v>
      </c>
      <c r="F750" s="94">
        <v>929003579102</v>
      </c>
      <c r="G750" s="64">
        <v>8719514486829</v>
      </c>
      <c r="H750" s="64" t="s">
        <v>1487</v>
      </c>
      <c r="I750" s="64"/>
      <c r="J750" s="334">
        <v>12</v>
      </c>
      <c r="K750" s="1210">
        <v>1500</v>
      </c>
      <c r="L750" s="373" t="s">
        <v>53</v>
      </c>
      <c r="M750" s="317">
        <v>30000</v>
      </c>
      <c r="N750" s="420">
        <v>3</v>
      </c>
      <c r="O750" s="373" t="s">
        <v>129</v>
      </c>
      <c r="P750" s="760">
        <v>420</v>
      </c>
      <c r="Q750" s="14"/>
      <c r="R750" s="2049" t="s">
        <v>54</v>
      </c>
      <c r="S750" s="373"/>
      <c r="T750" s="373" t="s">
        <v>1486</v>
      </c>
      <c r="U750" s="373" t="s">
        <v>1481</v>
      </c>
      <c r="V750" s="373" t="s">
        <v>131</v>
      </c>
      <c r="W750" s="373" t="s">
        <v>3193</v>
      </c>
      <c r="X750" s="373">
        <v>125</v>
      </c>
      <c r="Y750" s="285">
        <v>38</v>
      </c>
      <c r="Z750" s="285"/>
      <c r="AA750" s="285">
        <v>319</v>
      </c>
      <c r="AB750" s="373" t="s">
        <v>122</v>
      </c>
      <c r="AC750" s="1592">
        <v>80</v>
      </c>
      <c r="AD750" s="285">
        <v>1370822</v>
      </c>
      <c r="AE750" s="2650">
        <v>4</v>
      </c>
      <c r="AF750" s="285">
        <v>10</v>
      </c>
      <c r="AG750" s="2050" t="s">
        <v>122</v>
      </c>
      <c r="AK750" s="981"/>
    </row>
    <row r="751" spans="2:37">
      <c r="B751" s="2807"/>
      <c r="C751" s="569" t="s">
        <v>2870</v>
      </c>
      <c r="D751" s="569" t="s">
        <v>2274</v>
      </c>
      <c r="E751" s="1578" t="s">
        <v>2873</v>
      </c>
      <c r="F751" s="94">
        <v>929001381502</v>
      </c>
      <c r="G751" s="64">
        <v>8718696739662</v>
      </c>
      <c r="H751" s="64" t="s">
        <v>1488</v>
      </c>
      <c r="I751" s="64"/>
      <c r="J751" s="334">
        <v>16.5</v>
      </c>
      <c r="K751" s="1210">
        <v>2000</v>
      </c>
      <c r="L751" s="354" t="s">
        <v>79</v>
      </c>
      <c r="M751" s="317">
        <v>30000</v>
      </c>
      <c r="N751" s="420">
        <v>3</v>
      </c>
      <c r="O751" s="354" t="s">
        <v>129</v>
      </c>
      <c r="P751" s="760">
        <v>525</v>
      </c>
      <c r="Q751" s="14"/>
      <c r="R751" s="2043" t="s">
        <v>54</v>
      </c>
      <c r="S751" s="354"/>
      <c r="T751" s="354" t="s">
        <v>1489</v>
      </c>
      <c r="U751" s="354" t="s">
        <v>1481</v>
      </c>
      <c r="V751" s="354" t="s">
        <v>158</v>
      </c>
      <c r="W751" s="352" t="s">
        <v>3194</v>
      </c>
      <c r="X751" s="352">
        <v>121</v>
      </c>
      <c r="Y751" s="374">
        <v>38</v>
      </c>
      <c r="Z751" s="374"/>
      <c r="AA751" s="374">
        <v>412</v>
      </c>
      <c r="AB751" s="354" t="s">
        <v>122</v>
      </c>
      <c r="AC751" s="1592">
        <v>83</v>
      </c>
      <c r="AD751" s="374">
        <v>387352</v>
      </c>
      <c r="AE751" s="2650">
        <v>4</v>
      </c>
      <c r="AF751" s="374">
        <v>10</v>
      </c>
      <c r="AG751" s="2044" t="s">
        <v>122</v>
      </c>
      <c r="AK751" s="981"/>
    </row>
    <row r="752" spans="2:37">
      <c r="B752" s="2807"/>
      <c r="C752" s="569" t="s">
        <v>2870</v>
      </c>
      <c r="D752" s="569" t="s">
        <v>2274</v>
      </c>
      <c r="E752" s="1578" t="s">
        <v>2873</v>
      </c>
      <c r="F752" s="94">
        <v>929001381602</v>
      </c>
      <c r="G752" s="64">
        <v>8718696739747</v>
      </c>
      <c r="H752" s="64" t="s">
        <v>1490</v>
      </c>
      <c r="I752" s="64"/>
      <c r="J752" s="334">
        <v>16.5</v>
      </c>
      <c r="K752" s="1210">
        <v>2100</v>
      </c>
      <c r="L752" s="354" t="s">
        <v>53</v>
      </c>
      <c r="M752" s="317">
        <v>30000</v>
      </c>
      <c r="N752" s="420">
        <v>3</v>
      </c>
      <c r="O752" s="354" t="s">
        <v>129</v>
      </c>
      <c r="P752" s="760">
        <v>525</v>
      </c>
      <c r="Q752" s="14"/>
      <c r="R752" s="2043" t="s">
        <v>54</v>
      </c>
      <c r="S752" s="354"/>
      <c r="T752" s="354" t="s">
        <v>1489</v>
      </c>
      <c r="U752" s="354" t="s">
        <v>1481</v>
      </c>
      <c r="V752" s="354" t="s">
        <v>131</v>
      </c>
      <c r="W752" s="352" t="s">
        <v>3194</v>
      </c>
      <c r="X752" s="352">
        <v>127</v>
      </c>
      <c r="Y752" s="374">
        <v>38</v>
      </c>
      <c r="Z752" s="374"/>
      <c r="AA752" s="374">
        <v>412</v>
      </c>
      <c r="AB752" s="354" t="s">
        <v>122</v>
      </c>
      <c r="AC752" s="1592">
        <v>83</v>
      </c>
      <c r="AD752" s="374">
        <v>387353</v>
      </c>
      <c r="AE752" s="2650">
        <v>4</v>
      </c>
      <c r="AF752" s="374">
        <v>10</v>
      </c>
      <c r="AG752" s="2044" t="s">
        <v>122</v>
      </c>
      <c r="AK752" s="981"/>
    </row>
    <row r="753" spans="2:37">
      <c r="B753" s="2807"/>
      <c r="C753" s="569" t="s">
        <v>2870</v>
      </c>
      <c r="D753" s="569" t="s">
        <v>2274</v>
      </c>
      <c r="E753" s="1578" t="s">
        <v>2873</v>
      </c>
      <c r="F753" s="94">
        <v>929001920402</v>
      </c>
      <c r="G753" s="64">
        <v>8718696828397</v>
      </c>
      <c r="H753" s="64" t="s">
        <v>1491</v>
      </c>
      <c r="I753" s="64"/>
      <c r="J753" s="334">
        <v>24</v>
      </c>
      <c r="K753" s="1210">
        <v>3200</v>
      </c>
      <c r="L753" s="373" t="s">
        <v>79</v>
      </c>
      <c r="M753" s="317">
        <v>30000</v>
      </c>
      <c r="N753" s="420">
        <v>3</v>
      </c>
      <c r="O753" s="373" t="s">
        <v>129</v>
      </c>
      <c r="P753" s="760">
        <v>615</v>
      </c>
      <c r="Q753" s="14"/>
      <c r="R753" s="2049" t="s">
        <v>54</v>
      </c>
      <c r="S753" s="373"/>
      <c r="T753" s="373" t="s">
        <v>1492</v>
      </c>
      <c r="U753" s="373" t="s">
        <v>1481</v>
      </c>
      <c r="V753" s="373" t="s">
        <v>158</v>
      </c>
      <c r="W753" s="373" t="s">
        <v>3194</v>
      </c>
      <c r="X753" s="373">
        <v>133</v>
      </c>
      <c r="Y753" s="285">
        <v>37.6</v>
      </c>
      <c r="Z753" s="285"/>
      <c r="AA753" s="285">
        <v>535.1</v>
      </c>
      <c r="AB753" s="373" t="s">
        <v>122</v>
      </c>
      <c r="AC753" s="1592">
        <v>83</v>
      </c>
      <c r="AD753" s="285">
        <v>387355</v>
      </c>
      <c r="AE753" s="2650">
        <v>4</v>
      </c>
      <c r="AF753" s="285">
        <v>10</v>
      </c>
      <c r="AG753" s="2050" t="s">
        <v>122</v>
      </c>
      <c r="AK753" s="981"/>
    </row>
    <row r="754" spans="2:37">
      <c r="B754" s="2809"/>
      <c r="C754" s="855" t="s">
        <v>2870</v>
      </c>
      <c r="D754" s="855" t="s">
        <v>2274</v>
      </c>
      <c r="E754" s="1599" t="s">
        <v>2873</v>
      </c>
      <c r="F754" s="200">
        <v>929001920502</v>
      </c>
      <c r="G754" s="274">
        <v>8718696828410</v>
      </c>
      <c r="H754" s="274" t="s">
        <v>1493</v>
      </c>
      <c r="I754" s="274"/>
      <c r="J754" s="441">
        <v>24</v>
      </c>
      <c r="K754" s="1651">
        <v>3400</v>
      </c>
      <c r="L754" s="691" t="s">
        <v>53</v>
      </c>
      <c r="M754" s="489">
        <v>30000</v>
      </c>
      <c r="N754" s="488">
        <v>3</v>
      </c>
      <c r="O754" s="691" t="s">
        <v>129</v>
      </c>
      <c r="P754" s="1652">
        <v>615</v>
      </c>
      <c r="Q754" s="14"/>
      <c r="R754" s="2047" t="s">
        <v>54</v>
      </c>
      <c r="S754" s="691"/>
      <c r="T754" s="691" t="s">
        <v>1492</v>
      </c>
      <c r="U754" s="691" t="s">
        <v>1481</v>
      </c>
      <c r="V754" s="691" t="s">
        <v>131</v>
      </c>
      <c r="W754" s="691" t="s">
        <v>3194</v>
      </c>
      <c r="X754" s="691">
        <v>141</v>
      </c>
      <c r="Y754" s="690">
        <v>37.6</v>
      </c>
      <c r="Z754" s="690"/>
      <c r="AA754" s="690">
        <v>535.1</v>
      </c>
      <c r="AB754" s="691" t="s">
        <v>122</v>
      </c>
      <c r="AC754" s="1594">
        <v>83</v>
      </c>
      <c r="AD754" s="690">
        <v>387356</v>
      </c>
      <c r="AE754" s="2647">
        <v>4</v>
      </c>
      <c r="AF754" s="690">
        <v>10</v>
      </c>
      <c r="AG754" s="2048" t="s">
        <v>122</v>
      </c>
      <c r="AK754" s="981"/>
    </row>
    <row r="755" spans="2:37" ht="14.5" customHeight="1">
      <c r="B755" s="24"/>
      <c r="C755" s="14"/>
      <c r="D755" s="14"/>
      <c r="E755" s="14"/>
      <c r="F755" s="838" t="s">
        <v>3702</v>
      </c>
      <c r="G755" s="109"/>
      <c r="H755" s="110"/>
      <c r="I755" s="110"/>
      <c r="J755" s="309"/>
      <c r="K755" s="309"/>
      <c r="L755" s="309"/>
      <c r="M755" s="308"/>
      <c r="N755" s="309"/>
      <c r="O755" s="309"/>
      <c r="P755" s="149"/>
      <c r="Q755" s="14"/>
      <c r="R755" s="309"/>
      <c r="S755" s="309"/>
      <c r="T755" s="309"/>
      <c r="U755" s="309"/>
      <c r="V755" s="309"/>
      <c r="W755" s="309"/>
      <c r="X755" s="309"/>
      <c r="Y755" s="307"/>
      <c r="Z755" s="307"/>
      <c r="AA755" s="307"/>
      <c r="AB755" s="309"/>
      <c r="AC755" s="304"/>
      <c r="AD755" s="307"/>
      <c r="AE755" s="309"/>
      <c r="AF755" s="309"/>
      <c r="AG755" s="309"/>
      <c r="AK755" s="981"/>
    </row>
    <row r="756" spans="2:37" ht="14.5" customHeight="1">
      <c r="B756" s="24"/>
      <c r="C756" s="14"/>
      <c r="D756" s="14"/>
      <c r="E756" s="14"/>
      <c r="F756" s="728"/>
      <c r="G756" s="109"/>
      <c r="H756" s="110"/>
      <c r="I756" s="110"/>
      <c r="J756" s="309"/>
      <c r="K756" s="309"/>
      <c r="L756" s="309"/>
      <c r="M756" s="308"/>
      <c r="N756" s="309"/>
      <c r="O756" s="309"/>
      <c r="P756" s="149"/>
      <c r="Q756" s="14"/>
      <c r="R756" s="309"/>
      <c r="S756" s="309"/>
      <c r="T756" s="309"/>
      <c r="U756" s="309"/>
      <c r="V756" s="309"/>
      <c r="W756" s="309"/>
      <c r="X756" s="309"/>
      <c r="Y756" s="307"/>
      <c r="Z756" s="307"/>
      <c r="AA756" s="307"/>
      <c r="AB756" s="309"/>
      <c r="AC756" s="304"/>
      <c r="AD756" s="307"/>
      <c r="AE756" s="309"/>
      <c r="AF756" s="309"/>
      <c r="AG756" s="309"/>
      <c r="AK756" s="981"/>
    </row>
    <row r="757" spans="2:37">
      <c r="B757" s="531" t="s">
        <v>2897</v>
      </c>
      <c r="C757" s="1576" t="s">
        <v>2870</v>
      </c>
      <c r="D757" s="1576" t="s">
        <v>2274</v>
      </c>
      <c r="E757" s="1577" t="s">
        <v>2873</v>
      </c>
      <c r="F757" s="95">
        <v>929003592202</v>
      </c>
      <c r="G757" s="164">
        <v>8720169156999</v>
      </c>
      <c r="H757" s="164" t="s">
        <v>1494</v>
      </c>
      <c r="I757" s="164"/>
      <c r="J757" s="336">
        <v>8</v>
      </c>
      <c r="K757" s="1161">
        <v>960</v>
      </c>
      <c r="L757" s="1824" t="s">
        <v>79</v>
      </c>
      <c r="M757" s="324">
        <v>30000</v>
      </c>
      <c r="N757" s="512">
        <v>3</v>
      </c>
      <c r="O757" s="1824" t="s">
        <v>129</v>
      </c>
      <c r="P757" s="2407">
        <v>290</v>
      </c>
      <c r="Q757" s="14"/>
      <c r="R757" s="2041" t="s">
        <v>54</v>
      </c>
      <c r="S757" s="1824"/>
      <c r="T757" s="1824" t="s">
        <v>1482</v>
      </c>
      <c r="U757" s="1824" t="s">
        <v>1481</v>
      </c>
      <c r="V757" s="1824" t="s">
        <v>158</v>
      </c>
      <c r="W757" s="370" t="s">
        <v>210</v>
      </c>
      <c r="X757" s="370">
        <v>120</v>
      </c>
      <c r="Y757" s="410">
        <v>38</v>
      </c>
      <c r="Z757" s="410"/>
      <c r="AA757" s="410">
        <v>224</v>
      </c>
      <c r="AB757" s="1824" t="s">
        <v>122</v>
      </c>
      <c r="AC757" s="1680">
        <v>80</v>
      </c>
      <c r="AD757" s="410">
        <v>1370823</v>
      </c>
      <c r="AE757" s="2646">
        <v>4</v>
      </c>
      <c r="AF757" s="410">
        <v>10</v>
      </c>
      <c r="AG757" s="2042" t="s">
        <v>122</v>
      </c>
      <c r="AK757" s="981"/>
    </row>
    <row r="758" spans="2:37">
      <c r="B758" s="2807"/>
      <c r="C758" s="569" t="s">
        <v>2870</v>
      </c>
      <c r="D758" s="569" t="s">
        <v>2274</v>
      </c>
      <c r="E758" s="1578" t="s">
        <v>2873</v>
      </c>
      <c r="F758" s="94">
        <v>929003592302</v>
      </c>
      <c r="G758" s="64">
        <v>8720169157019</v>
      </c>
      <c r="H758" s="64" t="s">
        <v>1495</v>
      </c>
      <c r="I758" s="64"/>
      <c r="J758" s="334">
        <v>8</v>
      </c>
      <c r="K758" s="1189">
        <v>1000</v>
      </c>
      <c r="L758" s="354" t="s">
        <v>53</v>
      </c>
      <c r="M758" s="317">
        <v>30000</v>
      </c>
      <c r="N758" s="420">
        <v>3</v>
      </c>
      <c r="O758" s="354" t="s">
        <v>129</v>
      </c>
      <c r="P758" s="989">
        <v>290</v>
      </c>
      <c r="Q758" s="14"/>
      <c r="R758" s="2043" t="s">
        <v>54</v>
      </c>
      <c r="S758" s="354"/>
      <c r="T758" s="354" t="s">
        <v>1482</v>
      </c>
      <c r="U758" s="354" t="s">
        <v>1481</v>
      </c>
      <c r="V758" s="354" t="s">
        <v>131</v>
      </c>
      <c r="W758" s="352" t="s">
        <v>210</v>
      </c>
      <c r="X758" s="352">
        <v>125</v>
      </c>
      <c r="Y758" s="374">
        <v>38</v>
      </c>
      <c r="Z758" s="374"/>
      <c r="AA758" s="374">
        <v>224</v>
      </c>
      <c r="AB758" s="354" t="s">
        <v>122</v>
      </c>
      <c r="AC758" s="1592">
        <v>80</v>
      </c>
      <c r="AD758" s="374">
        <v>1370824</v>
      </c>
      <c r="AE758" s="2650">
        <v>4</v>
      </c>
      <c r="AF758" s="374">
        <v>10</v>
      </c>
      <c r="AG758" s="2044" t="s">
        <v>122</v>
      </c>
      <c r="AK758" s="981"/>
    </row>
    <row r="759" spans="2:37">
      <c r="B759" s="2807"/>
      <c r="C759" s="569" t="s">
        <v>2870</v>
      </c>
      <c r="D759" s="569" t="s">
        <v>2274</v>
      </c>
      <c r="E759" s="1578" t="s">
        <v>2873</v>
      </c>
      <c r="F759" s="94">
        <v>929003592402</v>
      </c>
      <c r="G759" s="64">
        <v>8720169157033</v>
      </c>
      <c r="H759" s="64" t="s">
        <v>1496</v>
      </c>
      <c r="I759" s="64"/>
      <c r="J759" s="334">
        <v>12</v>
      </c>
      <c r="K759" s="1189">
        <v>1440</v>
      </c>
      <c r="L759" s="373" t="s">
        <v>79</v>
      </c>
      <c r="M759" s="317">
        <v>30000</v>
      </c>
      <c r="N759" s="420">
        <v>3</v>
      </c>
      <c r="O759" s="373" t="s">
        <v>129</v>
      </c>
      <c r="P759" s="989">
        <v>310</v>
      </c>
      <c r="Q759" s="14"/>
      <c r="R759" s="2049" t="s">
        <v>54</v>
      </c>
      <c r="S759" s="373"/>
      <c r="T759" s="373" t="s">
        <v>1486</v>
      </c>
      <c r="U759" s="373" t="s">
        <v>1481</v>
      </c>
      <c r="V759" s="373" t="s">
        <v>158</v>
      </c>
      <c r="W759" s="373" t="s">
        <v>210</v>
      </c>
      <c r="X759" s="373">
        <v>120</v>
      </c>
      <c r="Y759" s="285">
        <v>38</v>
      </c>
      <c r="Z759" s="285"/>
      <c r="AA759" s="285">
        <v>319</v>
      </c>
      <c r="AB759" s="373" t="s">
        <v>122</v>
      </c>
      <c r="AC759" s="1592">
        <v>80</v>
      </c>
      <c r="AD759" s="285">
        <v>1370825</v>
      </c>
      <c r="AE759" s="2650">
        <v>4</v>
      </c>
      <c r="AF759" s="285">
        <v>10</v>
      </c>
      <c r="AG759" s="2050" t="s">
        <v>122</v>
      </c>
      <c r="AK759" s="981"/>
    </row>
    <row r="760" spans="2:37">
      <c r="B760" s="2807"/>
      <c r="C760" s="569" t="s">
        <v>2870</v>
      </c>
      <c r="D760" s="569" t="s">
        <v>2274</v>
      </c>
      <c r="E760" s="1578" t="s">
        <v>2873</v>
      </c>
      <c r="F760" s="94">
        <v>929003592502</v>
      </c>
      <c r="G760" s="64">
        <v>8720169157057</v>
      </c>
      <c r="H760" s="64" t="s">
        <v>1497</v>
      </c>
      <c r="I760" s="64"/>
      <c r="J760" s="334">
        <v>12</v>
      </c>
      <c r="K760" s="1189">
        <v>1500</v>
      </c>
      <c r="L760" s="373" t="s">
        <v>53</v>
      </c>
      <c r="M760" s="317">
        <v>30000</v>
      </c>
      <c r="N760" s="420">
        <v>3</v>
      </c>
      <c r="O760" s="373" t="s">
        <v>129</v>
      </c>
      <c r="P760" s="989">
        <v>310</v>
      </c>
      <c r="Q760" s="14"/>
      <c r="R760" s="2049" t="s">
        <v>54</v>
      </c>
      <c r="S760" s="373"/>
      <c r="T760" s="373" t="s">
        <v>1486</v>
      </c>
      <c r="U760" s="373" t="s">
        <v>1481</v>
      </c>
      <c r="V760" s="373" t="s">
        <v>131</v>
      </c>
      <c r="W760" s="373" t="s">
        <v>210</v>
      </c>
      <c r="X760" s="373">
        <v>125</v>
      </c>
      <c r="Y760" s="285">
        <v>38</v>
      </c>
      <c r="Z760" s="285"/>
      <c r="AA760" s="285">
        <v>319</v>
      </c>
      <c r="AB760" s="373" t="s">
        <v>122</v>
      </c>
      <c r="AC760" s="1592">
        <v>80</v>
      </c>
      <c r="AD760" s="285">
        <v>1370826</v>
      </c>
      <c r="AE760" s="2650">
        <v>4</v>
      </c>
      <c r="AF760" s="285">
        <v>10</v>
      </c>
      <c r="AG760" s="2050" t="s">
        <v>122</v>
      </c>
      <c r="AK760" s="981"/>
    </row>
    <row r="761" spans="2:37">
      <c r="B761" s="2807"/>
      <c r="C761" s="569" t="s">
        <v>2870</v>
      </c>
      <c r="D761" s="569" t="s">
        <v>2274</v>
      </c>
      <c r="E761" s="1578" t="s">
        <v>2873</v>
      </c>
      <c r="F761" s="94">
        <v>929003592602</v>
      </c>
      <c r="G761" s="64">
        <v>8720169157071</v>
      </c>
      <c r="H761" s="64" t="s">
        <v>1498</v>
      </c>
      <c r="I761" s="64"/>
      <c r="J761" s="334">
        <v>16.5</v>
      </c>
      <c r="K761" s="1189">
        <v>2000</v>
      </c>
      <c r="L761" s="354" t="s">
        <v>79</v>
      </c>
      <c r="M761" s="317">
        <v>30000</v>
      </c>
      <c r="N761" s="420">
        <v>3</v>
      </c>
      <c r="O761" s="354" t="s">
        <v>129</v>
      </c>
      <c r="P761" s="989">
        <v>340</v>
      </c>
      <c r="Q761" s="14"/>
      <c r="R761" s="2043" t="s">
        <v>54</v>
      </c>
      <c r="S761" s="354"/>
      <c r="T761" s="354" t="s">
        <v>1489</v>
      </c>
      <c r="U761" s="354" t="s">
        <v>1481</v>
      </c>
      <c r="V761" s="354" t="s">
        <v>158</v>
      </c>
      <c r="W761" s="352" t="s">
        <v>210</v>
      </c>
      <c r="X761" s="352">
        <v>121</v>
      </c>
      <c r="Y761" s="374">
        <v>38</v>
      </c>
      <c r="Z761" s="374"/>
      <c r="AA761" s="374">
        <v>412</v>
      </c>
      <c r="AB761" s="354" t="s">
        <v>122</v>
      </c>
      <c r="AC761" s="1592">
        <v>80</v>
      </c>
      <c r="AD761" s="374">
        <v>1370827</v>
      </c>
      <c r="AE761" s="2650">
        <v>4</v>
      </c>
      <c r="AF761" s="374">
        <v>10</v>
      </c>
      <c r="AG761" s="2044" t="s">
        <v>122</v>
      </c>
      <c r="AK761" s="981"/>
    </row>
    <row r="762" spans="2:37">
      <c r="B762" s="2807"/>
      <c r="C762" s="569" t="s">
        <v>2870</v>
      </c>
      <c r="D762" s="569" t="s">
        <v>2274</v>
      </c>
      <c r="E762" s="1578" t="s">
        <v>2873</v>
      </c>
      <c r="F762" s="94">
        <v>929003592702</v>
      </c>
      <c r="G762" s="64">
        <v>8720169157095</v>
      </c>
      <c r="H762" s="64" t="s">
        <v>1499</v>
      </c>
      <c r="I762" s="64"/>
      <c r="J762" s="334">
        <v>16.5</v>
      </c>
      <c r="K762" s="1189">
        <v>2100</v>
      </c>
      <c r="L762" s="354" t="s">
        <v>53</v>
      </c>
      <c r="M762" s="317">
        <v>30000</v>
      </c>
      <c r="N762" s="420">
        <v>3</v>
      </c>
      <c r="O762" s="354" t="s">
        <v>129</v>
      </c>
      <c r="P762" s="989">
        <v>340</v>
      </c>
      <c r="Q762" s="14"/>
      <c r="R762" s="2043" t="s">
        <v>54</v>
      </c>
      <c r="S762" s="354"/>
      <c r="T762" s="354" t="s">
        <v>1489</v>
      </c>
      <c r="U762" s="354" t="s">
        <v>1481</v>
      </c>
      <c r="V762" s="354" t="s">
        <v>131</v>
      </c>
      <c r="W762" s="352" t="s">
        <v>210</v>
      </c>
      <c r="X762" s="352">
        <v>127</v>
      </c>
      <c r="Y762" s="374">
        <v>38</v>
      </c>
      <c r="Z762" s="374"/>
      <c r="AA762" s="374">
        <v>412</v>
      </c>
      <c r="AB762" s="354" t="s">
        <v>122</v>
      </c>
      <c r="AC762" s="1592">
        <v>80</v>
      </c>
      <c r="AD762" s="374">
        <v>1370828</v>
      </c>
      <c r="AE762" s="2650">
        <v>4</v>
      </c>
      <c r="AF762" s="374">
        <v>10</v>
      </c>
      <c r="AG762" s="2044" t="s">
        <v>122</v>
      </c>
      <c r="AK762" s="981"/>
    </row>
    <row r="763" spans="2:37">
      <c r="B763" s="2807"/>
      <c r="C763" s="569" t="s">
        <v>2870</v>
      </c>
      <c r="D763" s="569" t="s">
        <v>2274</v>
      </c>
      <c r="E763" s="1578" t="s">
        <v>2873</v>
      </c>
      <c r="F763" s="94">
        <v>929003592802</v>
      </c>
      <c r="G763" s="64">
        <v>8720169157118</v>
      </c>
      <c r="H763" s="64" t="s">
        <v>1500</v>
      </c>
      <c r="I763" s="64"/>
      <c r="J763" s="334">
        <v>24</v>
      </c>
      <c r="K763" s="1189">
        <v>3200</v>
      </c>
      <c r="L763" s="373" t="s">
        <v>79</v>
      </c>
      <c r="M763" s="317">
        <v>30000</v>
      </c>
      <c r="N763" s="420">
        <v>3</v>
      </c>
      <c r="O763" s="373" t="s">
        <v>129</v>
      </c>
      <c r="P763" s="989">
        <v>410</v>
      </c>
      <c r="Q763" s="14"/>
      <c r="R763" s="2049" t="s">
        <v>54</v>
      </c>
      <c r="S763" s="373"/>
      <c r="T763" s="373" t="s">
        <v>1492</v>
      </c>
      <c r="U763" s="373" t="s">
        <v>1481</v>
      </c>
      <c r="V763" s="373" t="s">
        <v>158</v>
      </c>
      <c r="W763" s="373" t="s">
        <v>210</v>
      </c>
      <c r="X763" s="373">
        <v>133</v>
      </c>
      <c r="Y763" s="285">
        <v>38</v>
      </c>
      <c r="Z763" s="285"/>
      <c r="AA763" s="285">
        <v>535</v>
      </c>
      <c r="AB763" s="373" t="s">
        <v>122</v>
      </c>
      <c r="AC763" s="1592">
        <v>80</v>
      </c>
      <c r="AD763" s="285">
        <v>1370829</v>
      </c>
      <c r="AE763" s="2650">
        <v>4</v>
      </c>
      <c r="AF763" s="285">
        <v>10</v>
      </c>
      <c r="AG763" s="2050" t="s">
        <v>122</v>
      </c>
      <c r="AK763" s="981"/>
    </row>
    <row r="764" spans="2:37">
      <c r="B764" s="2809"/>
      <c r="C764" s="855" t="s">
        <v>2870</v>
      </c>
      <c r="D764" s="855" t="s">
        <v>2274</v>
      </c>
      <c r="E764" s="1599" t="s">
        <v>2873</v>
      </c>
      <c r="F764" s="200">
        <v>929003592902</v>
      </c>
      <c r="G764" s="274">
        <v>8720169157132</v>
      </c>
      <c r="H764" s="274" t="s">
        <v>1501</v>
      </c>
      <c r="I764" s="274"/>
      <c r="J764" s="441">
        <v>24</v>
      </c>
      <c r="K764" s="1644">
        <v>3400</v>
      </c>
      <c r="L764" s="691" t="s">
        <v>53</v>
      </c>
      <c r="M764" s="489">
        <v>30000</v>
      </c>
      <c r="N764" s="488">
        <v>3</v>
      </c>
      <c r="O764" s="691" t="s">
        <v>135</v>
      </c>
      <c r="P764" s="2408">
        <v>410</v>
      </c>
      <c r="Q764" s="14"/>
      <c r="R764" s="2047" t="s">
        <v>54</v>
      </c>
      <c r="S764" s="691"/>
      <c r="T764" s="691" t="s">
        <v>1492</v>
      </c>
      <c r="U764" s="691" t="s">
        <v>1481</v>
      </c>
      <c r="V764" s="691" t="s">
        <v>131</v>
      </c>
      <c r="W764" s="691" t="s">
        <v>210</v>
      </c>
      <c r="X764" s="691">
        <v>141</v>
      </c>
      <c r="Y764" s="690">
        <v>38</v>
      </c>
      <c r="Z764" s="690"/>
      <c r="AA764" s="690">
        <v>535</v>
      </c>
      <c r="AB764" s="691" t="s">
        <v>122</v>
      </c>
      <c r="AC764" s="1594">
        <v>80</v>
      </c>
      <c r="AD764" s="690">
        <v>1370830</v>
      </c>
      <c r="AE764" s="2647">
        <v>4</v>
      </c>
      <c r="AF764" s="690">
        <v>10</v>
      </c>
      <c r="AG764" s="2048" t="s">
        <v>122</v>
      </c>
      <c r="AK764" s="981"/>
    </row>
    <row r="765" spans="2:37" ht="14.5" customHeight="1">
      <c r="B765" s="24"/>
      <c r="C765" s="14"/>
      <c r="D765" s="14"/>
      <c r="E765" s="14"/>
      <c r="F765" s="838" t="s">
        <v>3703</v>
      </c>
      <c r="G765" s="109"/>
      <c r="H765" s="110"/>
      <c r="I765" s="110"/>
      <c r="J765" s="309"/>
      <c r="K765" s="309"/>
      <c r="L765" s="309"/>
      <c r="M765" s="308"/>
      <c r="N765" s="309"/>
      <c r="O765" s="309"/>
      <c r="P765" s="308"/>
      <c r="Q765" s="14"/>
      <c r="R765" s="309"/>
      <c r="S765" s="309"/>
      <c r="T765" s="309"/>
      <c r="U765" s="309"/>
      <c r="V765" s="309"/>
      <c r="W765" s="309"/>
      <c r="X765" s="309"/>
      <c r="Y765" s="307"/>
      <c r="Z765" s="307"/>
      <c r="AA765" s="307"/>
      <c r="AB765" s="309"/>
      <c r="AC765" s="304"/>
      <c r="AD765" s="307"/>
      <c r="AE765" s="309"/>
      <c r="AF765" s="309"/>
      <c r="AG765" s="309"/>
      <c r="AK765" s="981"/>
    </row>
    <row r="766" spans="2:37" ht="14.5" customHeight="1">
      <c r="B766" s="24"/>
      <c r="C766" s="14"/>
      <c r="D766" s="14"/>
      <c r="E766" s="14"/>
      <c r="F766" s="644"/>
      <c r="G766" s="109"/>
      <c r="H766" s="110"/>
      <c r="I766" s="110"/>
      <c r="J766" s="309"/>
      <c r="K766" s="309"/>
      <c r="L766" s="309"/>
      <c r="M766" s="308"/>
      <c r="N766" s="309"/>
      <c r="O766" s="309"/>
      <c r="P766" s="308"/>
      <c r="Q766" s="14"/>
      <c r="R766" s="309"/>
      <c r="S766" s="309"/>
      <c r="T766" s="309"/>
      <c r="U766" s="309"/>
      <c r="V766" s="309"/>
      <c r="W766" s="309"/>
      <c r="X766" s="309"/>
      <c r="Y766" s="307"/>
      <c r="Z766" s="307"/>
      <c r="AA766" s="307"/>
      <c r="AB766" s="309"/>
      <c r="AC766" s="304"/>
      <c r="AD766" s="307"/>
      <c r="AE766" s="309"/>
      <c r="AF766" s="309"/>
      <c r="AG766" s="309"/>
      <c r="AK766" s="981"/>
    </row>
    <row r="767" spans="2:37">
      <c r="B767" s="531" t="s">
        <v>1502</v>
      </c>
      <c r="C767" s="1576" t="s">
        <v>2870</v>
      </c>
      <c r="D767" s="1576" t="s">
        <v>2274</v>
      </c>
      <c r="E767" s="1577" t="s">
        <v>2873</v>
      </c>
      <c r="F767" s="95">
        <v>929003758202</v>
      </c>
      <c r="G767" s="203">
        <v>8720169287167</v>
      </c>
      <c r="H767" s="1653" t="s">
        <v>1503</v>
      </c>
      <c r="I767" s="1653"/>
      <c r="J767" s="1112">
        <v>13</v>
      </c>
      <c r="K767" s="1132">
        <v>1520</v>
      </c>
      <c r="L767" s="1826" t="s">
        <v>79</v>
      </c>
      <c r="M767" s="431">
        <v>30000</v>
      </c>
      <c r="N767" s="512">
        <v>3</v>
      </c>
      <c r="O767" s="1824" t="s">
        <v>129</v>
      </c>
      <c r="P767" s="2407">
        <v>450</v>
      </c>
      <c r="Q767" s="938"/>
      <c r="R767" s="2051" t="s">
        <v>54</v>
      </c>
      <c r="S767" s="1826"/>
      <c r="T767" s="1826" t="s">
        <v>1486</v>
      </c>
      <c r="U767" s="1826" t="s">
        <v>1481</v>
      </c>
      <c r="V767" s="1826" t="s">
        <v>158</v>
      </c>
      <c r="W767" s="1826" t="s">
        <v>210</v>
      </c>
      <c r="X767" s="1826">
        <v>116</v>
      </c>
      <c r="Y767" s="1619">
        <v>37</v>
      </c>
      <c r="Z767" s="1619"/>
      <c r="AA767" s="1619">
        <v>321</v>
      </c>
      <c r="AB767" s="1826" t="s">
        <v>122</v>
      </c>
      <c r="AC767" s="1680">
        <v>80</v>
      </c>
      <c r="AD767" s="410">
        <v>1826742</v>
      </c>
      <c r="AE767" s="2646">
        <v>4</v>
      </c>
      <c r="AF767" s="410">
        <v>10</v>
      </c>
      <c r="AG767" s="2052" t="s">
        <v>122</v>
      </c>
      <c r="AK767" s="981"/>
    </row>
    <row r="768" spans="2:37">
      <c r="B768" s="141"/>
      <c r="C768" s="569" t="s">
        <v>2870</v>
      </c>
      <c r="D768" s="569" t="s">
        <v>2274</v>
      </c>
      <c r="E768" s="1578" t="s">
        <v>2873</v>
      </c>
      <c r="F768" s="94">
        <v>929003758302</v>
      </c>
      <c r="G768" s="204">
        <v>8720169287181</v>
      </c>
      <c r="H768" s="807" t="s">
        <v>1504</v>
      </c>
      <c r="I768" s="807"/>
      <c r="J768" s="385">
        <v>13</v>
      </c>
      <c r="K768" s="1206">
        <v>1600</v>
      </c>
      <c r="L768" s="852" t="s">
        <v>53</v>
      </c>
      <c r="M768" s="398">
        <v>30000</v>
      </c>
      <c r="N768" s="420">
        <v>3</v>
      </c>
      <c r="O768" s="354" t="s">
        <v>129</v>
      </c>
      <c r="P768" s="989">
        <v>450</v>
      </c>
      <c r="Q768" s="938"/>
      <c r="R768" s="1888" t="s">
        <v>54</v>
      </c>
      <c r="S768" s="852"/>
      <c r="T768" s="852" t="s">
        <v>1486</v>
      </c>
      <c r="U768" s="852" t="s">
        <v>1481</v>
      </c>
      <c r="V768" s="852" t="s">
        <v>131</v>
      </c>
      <c r="W768" s="2436" t="s">
        <v>210</v>
      </c>
      <c r="X768" s="2436">
        <v>123</v>
      </c>
      <c r="Y768" s="852">
        <v>37</v>
      </c>
      <c r="Z768" s="852"/>
      <c r="AA768" s="852">
        <v>321</v>
      </c>
      <c r="AB768" s="852" t="s">
        <v>122</v>
      </c>
      <c r="AC768" s="1592">
        <v>80</v>
      </c>
      <c r="AD768" s="374">
        <v>1826743</v>
      </c>
      <c r="AE768" s="2650">
        <v>4</v>
      </c>
      <c r="AF768" s="374">
        <v>10</v>
      </c>
      <c r="AG768" s="1889" t="s">
        <v>122</v>
      </c>
      <c r="AK768" s="981"/>
    </row>
    <row r="769" spans="2:37">
      <c r="B769" s="123"/>
      <c r="C769" s="569" t="s">
        <v>2870</v>
      </c>
      <c r="D769" s="569" t="s">
        <v>2274</v>
      </c>
      <c r="E769" s="1578" t="s">
        <v>2873</v>
      </c>
      <c r="F769" s="94">
        <v>929003758402</v>
      </c>
      <c r="G769" s="204">
        <v>8720169287204</v>
      </c>
      <c r="H769" s="807" t="s">
        <v>1505</v>
      </c>
      <c r="I769" s="807"/>
      <c r="J769" s="385">
        <v>18</v>
      </c>
      <c r="K769" s="1206">
        <v>2100</v>
      </c>
      <c r="L769" s="1827" t="s">
        <v>79</v>
      </c>
      <c r="M769" s="398">
        <v>30000</v>
      </c>
      <c r="N769" s="420">
        <v>3</v>
      </c>
      <c r="O769" s="373" t="s">
        <v>129</v>
      </c>
      <c r="P769" s="989">
        <v>560</v>
      </c>
      <c r="Q769" s="938"/>
      <c r="R769" s="2053" t="s">
        <v>54</v>
      </c>
      <c r="S769" s="1827"/>
      <c r="T769" s="1827" t="s">
        <v>1489</v>
      </c>
      <c r="U769" s="1827" t="s">
        <v>1481</v>
      </c>
      <c r="V769" s="1827" t="s">
        <v>158</v>
      </c>
      <c r="W769" s="1827" t="s">
        <v>210</v>
      </c>
      <c r="X769" s="1827">
        <v>116</v>
      </c>
      <c r="Y769" s="1362">
        <v>37</v>
      </c>
      <c r="Z769" s="1362"/>
      <c r="AA769" s="1362">
        <v>416</v>
      </c>
      <c r="AB769" s="1827" t="s">
        <v>122</v>
      </c>
      <c r="AC769" s="1592">
        <v>80</v>
      </c>
      <c r="AD769" s="285">
        <v>1826744</v>
      </c>
      <c r="AE769" s="2650">
        <v>4</v>
      </c>
      <c r="AF769" s="285">
        <v>10</v>
      </c>
      <c r="AG769" s="2054" t="s">
        <v>122</v>
      </c>
      <c r="AK769" s="981"/>
    </row>
    <row r="770" spans="2:37">
      <c r="B770" s="124"/>
      <c r="C770" s="855" t="s">
        <v>2870</v>
      </c>
      <c r="D770" s="855" t="s">
        <v>2274</v>
      </c>
      <c r="E770" s="1599" t="s">
        <v>2873</v>
      </c>
      <c r="F770" s="200">
        <v>929003758502</v>
      </c>
      <c r="G770" s="274">
        <v>8720169287228</v>
      </c>
      <c r="H770" s="274" t="s">
        <v>1506</v>
      </c>
      <c r="I770" s="274"/>
      <c r="J770" s="441">
        <v>18</v>
      </c>
      <c r="K770" s="297">
        <v>2300</v>
      </c>
      <c r="L770" s="691" t="s">
        <v>53</v>
      </c>
      <c r="M770" s="489">
        <v>30000</v>
      </c>
      <c r="N770" s="488">
        <v>3</v>
      </c>
      <c r="O770" s="691" t="s">
        <v>129</v>
      </c>
      <c r="P770" s="2408">
        <v>560</v>
      </c>
      <c r="Q770" s="938"/>
      <c r="R770" s="2047" t="s">
        <v>54</v>
      </c>
      <c r="S770" s="691"/>
      <c r="T770" s="691" t="s">
        <v>1489</v>
      </c>
      <c r="U770" s="691" t="s">
        <v>1481</v>
      </c>
      <c r="V770" s="691" t="s">
        <v>131</v>
      </c>
      <c r="W770" s="691" t="s">
        <v>210</v>
      </c>
      <c r="X770" s="691">
        <v>127</v>
      </c>
      <c r="Y770" s="690">
        <v>37</v>
      </c>
      <c r="Z770" s="690"/>
      <c r="AA770" s="690">
        <v>416</v>
      </c>
      <c r="AB770" s="691" t="s">
        <v>122</v>
      </c>
      <c r="AC770" s="1594">
        <v>80</v>
      </c>
      <c r="AD770" s="690">
        <v>1826745</v>
      </c>
      <c r="AE770" s="2647">
        <v>4</v>
      </c>
      <c r="AF770" s="690">
        <v>10</v>
      </c>
      <c r="AG770" s="2048" t="s">
        <v>122</v>
      </c>
      <c r="AK770" s="981"/>
    </row>
    <row r="771" spans="2:37" ht="14.5" customHeight="1">
      <c r="B771" s="24"/>
      <c r="C771" s="14"/>
      <c r="D771" s="14"/>
      <c r="E771" s="14"/>
      <c r="F771" s="838" t="s">
        <v>3704</v>
      </c>
      <c r="G771" s="109"/>
      <c r="H771" s="110"/>
      <c r="I771" s="110"/>
      <c r="J771" s="309"/>
      <c r="K771" s="309"/>
      <c r="L771" s="309"/>
      <c r="M771" s="308"/>
      <c r="N771" s="309"/>
      <c r="O771" s="309"/>
      <c r="P771" s="308"/>
      <c r="Q771" s="14"/>
      <c r="R771" s="309"/>
      <c r="S771" s="309"/>
      <c r="T771" s="309"/>
      <c r="U771" s="309"/>
      <c r="V771" s="309"/>
      <c r="W771" s="309"/>
      <c r="X771" s="309"/>
      <c r="Y771" s="307"/>
      <c r="Z771" s="307"/>
      <c r="AA771" s="307"/>
      <c r="AB771" s="309"/>
      <c r="AC771" s="304"/>
      <c r="AD771" s="307"/>
      <c r="AE771" s="309"/>
      <c r="AF771" s="309"/>
      <c r="AG771" s="309"/>
      <c r="AK771" s="981"/>
    </row>
    <row r="772" spans="2:37" ht="14.5" customHeight="1">
      <c r="B772" s="24"/>
      <c r="C772" s="14"/>
      <c r="D772" s="14"/>
      <c r="E772" s="14"/>
      <c r="F772" s="639"/>
      <c r="G772" s="109"/>
      <c r="H772" s="110"/>
      <c r="I772" s="110"/>
      <c r="J772" s="309"/>
      <c r="K772" s="309"/>
      <c r="L772" s="309"/>
      <c r="M772" s="308"/>
      <c r="N772" s="309"/>
      <c r="O772" s="309"/>
      <c r="P772" s="308"/>
      <c r="Q772" s="14"/>
      <c r="R772" s="309"/>
      <c r="S772" s="309"/>
      <c r="T772" s="309"/>
      <c r="U772" s="309"/>
      <c r="V772" s="309"/>
      <c r="W772" s="309"/>
      <c r="X772" s="309"/>
      <c r="Y772" s="307"/>
      <c r="Z772" s="307"/>
      <c r="AA772" s="307"/>
      <c r="AB772" s="309"/>
      <c r="AC772" s="304"/>
      <c r="AD772" s="307"/>
      <c r="AE772" s="309"/>
      <c r="AF772" s="309"/>
      <c r="AG772" s="309"/>
      <c r="AK772" s="981"/>
    </row>
    <row r="773" spans="2:37" s="1600" customFormat="1" ht="15" customHeight="1">
      <c r="B773" s="1600" t="s">
        <v>3026</v>
      </c>
      <c r="J773" s="1818"/>
      <c r="K773" s="1818"/>
      <c r="L773" s="1818"/>
      <c r="M773" s="1818"/>
      <c r="N773" s="1818"/>
      <c r="O773" s="1818"/>
      <c r="P773" s="34"/>
      <c r="R773" s="1818"/>
      <c r="S773" s="1818"/>
      <c r="T773" s="1818"/>
      <c r="U773" s="1818"/>
      <c r="V773" s="1818"/>
      <c r="W773" s="1818"/>
      <c r="X773" s="1818"/>
      <c r="Y773" s="2310"/>
      <c r="Z773" s="2310"/>
      <c r="AA773" s="2310"/>
      <c r="AB773" s="1818"/>
      <c r="AC773" s="3259"/>
      <c r="AD773" s="2310"/>
      <c r="AE773" s="1818"/>
      <c r="AF773" s="1818"/>
      <c r="AG773" s="1818"/>
      <c r="AI773"/>
      <c r="AJ773"/>
      <c r="AK773" s="981"/>
    </row>
    <row r="774" spans="2:37">
      <c r="B774" s="531" t="s">
        <v>3025</v>
      </c>
      <c r="C774" s="1576" t="s">
        <v>2870</v>
      </c>
      <c r="D774" s="1576" t="s">
        <v>2274</v>
      </c>
      <c r="E774" s="1577" t="s">
        <v>2873</v>
      </c>
      <c r="F774" s="95">
        <v>929003576302</v>
      </c>
      <c r="G774" s="164">
        <v>8719514487765</v>
      </c>
      <c r="H774" s="164" t="s">
        <v>1507</v>
      </c>
      <c r="I774" s="164"/>
      <c r="J774" s="336">
        <v>6.5</v>
      </c>
      <c r="K774" s="279">
        <v>720</v>
      </c>
      <c r="L774" s="1824" t="s">
        <v>79</v>
      </c>
      <c r="M774" s="324">
        <v>30000</v>
      </c>
      <c r="N774" s="512">
        <v>3</v>
      </c>
      <c r="O774" s="1824" t="s">
        <v>127</v>
      </c>
      <c r="P774" s="2407">
        <v>340</v>
      </c>
      <c r="Q774" s="14"/>
      <c r="R774" s="2041" t="s">
        <v>54</v>
      </c>
      <c r="S774" s="1824"/>
      <c r="T774" s="1824" t="s">
        <v>1509</v>
      </c>
      <c r="U774" s="1824" t="s">
        <v>1508</v>
      </c>
      <c r="V774" s="1824" t="s">
        <v>158</v>
      </c>
      <c r="W774" s="370" t="s">
        <v>3193</v>
      </c>
      <c r="X774" s="370">
        <v>110</v>
      </c>
      <c r="Y774" s="410">
        <v>42</v>
      </c>
      <c r="Z774" s="410"/>
      <c r="AA774" s="410">
        <v>119</v>
      </c>
      <c r="AB774" s="1824" t="s">
        <v>122</v>
      </c>
      <c r="AC774" s="1680">
        <v>82</v>
      </c>
      <c r="AD774" s="410">
        <v>1361420</v>
      </c>
      <c r="AE774" s="2646">
        <v>4</v>
      </c>
      <c r="AF774" s="410">
        <v>20</v>
      </c>
      <c r="AG774" s="2042" t="s">
        <v>122</v>
      </c>
      <c r="AK774" s="981"/>
    </row>
    <row r="775" spans="2:37">
      <c r="B775" s="2807"/>
      <c r="C775" s="569" t="s">
        <v>2870</v>
      </c>
      <c r="D775" s="569" t="s">
        <v>2274</v>
      </c>
      <c r="E775" s="1578" t="s">
        <v>2873</v>
      </c>
      <c r="F775" s="94">
        <v>929003576402</v>
      </c>
      <c r="G775" s="64">
        <v>8719514487789</v>
      </c>
      <c r="H775" s="64" t="s">
        <v>1510</v>
      </c>
      <c r="I775" s="64"/>
      <c r="J775" s="334">
        <v>6.5</v>
      </c>
      <c r="K775" s="292">
        <v>800</v>
      </c>
      <c r="L775" s="354" t="s">
        <v>53</v>
      </c>
      <c r="M775" s="317">
        <v>30000</v>
      </c>
      <c r="N775" s="420">
        <v>3</v>
      </c>
      <c r="O775" s="354" t="s">
        <v>129</v>
      </c>
      <c r="P775" s="989">
        <v>340</v>
      </c>
      <c r="Q775" s="14"/>
      <c r="R775" s="2043" t="s">
        <v>54</v>
      </c>
      <c r="S775" s="354"/>
      <c r="T775" s="354" t="s">
        <v>1509</v>
      </c>
      <c r="U775" s="354" t="s">
        <v>1508</v>
      </c>
      <c r="V775" s="354" t="s">
        <v>131</v>
      </c>
      <c r="W775" s="352" t="s">
        <v>3193</v>
      </c>
      <c r="X775" s="352">
        <v>123</v>
      </c>
      <c r="Y775" s="374">
        <v>42</v>
      </c>
      <c r="Z775" s="374"/>
      <c r="AA775" s="374">
        <v>119</v>
      </c>
      <c r="AB775" s="354" t="s">
        <v>122</v>
      </c>
      <c r="AC775" s="1592">
        <v>82</v>
      </c>
      <c r="AD775" s="374">
        <v>1361421</v>
      </c>
      <c r="AE775" s="2650">
        <v>4</v>
      </c>
      <c r="AF775" s="374">
        <v>20</v>
      </c>
      <c r="AG775" s="2044" t="s">
        <v>122</v>
      </c>
      <c r="AK775" s="981"/>
    </row>
    <row r="776" spans="2:37">
      <c r="B776" s="2807"/>
      <c r="C776" s="569" t="s">
        <v>2870</v>
      </c>
      <c r="D776" s="569" t="s">
        <v>2274</v>
      </c>
      <c r="E776" s="1578" t="s">
        <v>2873</v>
      </c>
      <c r="F776" s="94">
        <v>929003576502</v>
      </c>
      <c r="G776" s="64">
        <v>8719514487802</v>
      </c>
      <c r="H776" s="64" t="s">
        <v>1511</v>
      </c>
      <c r="I776" s="64"/>
      <c r="J776" s="334">
        <v>9</v>
      </c>
      <c r="K776" s="292">
        <v>990</v>
      </c>
      <c r="L776" s="373" t="s">
        <v>79</v>
      </c>
      <c r="M776" s="317">
        <v>30000</v>
      </c>
      <c r="N776" s="420">
        <v>3</v>
      </c>
      <c r="O776" s="373" t="s">
        <v>127</v>
      </c>
      <c r="P776" s="989">
        <v>400</v>
      </c>
      <c r="Q776" s="14"/>
      <c r="R776" s="2049" t="s">
        <v>54</v>
      </c>
      <c r="S776" s="373"/>
      <c r="T776" s="373" t="s">
        <v>1513</v>
      </c>
      <c r="U776" s="373" t="s">
        <v>1512</v>
      </c>
      <c r="V776" s="373" t="s">
        <v>158</v>
      </c>
      <c r="W776" s="373" t="s">
        <v>3193</v>
      </c>
      <c r="X776" s="373">
        <v>110</v>
      </c>
      <c r="Y776" s="285">
        <v>42</v>
      </c>
      <c r="Z776" s="285"/>
      <c r="AA776" s="285">
        <v>142</v>
      </c>
      <c r="AB776" s="373" t="s">
        <v>122</v>
      </c>
      <c r="AC776" s="1592">
        <v>82</v>
      </c>
      <c r="AD776" s="285">
        <v>1361422</v>
      </c>
      <c r="AE776" s="2650">
        <v>4</v>
      </c>
      <c r="AF776" s="285">
        <v>20</v>
      </c>
      <c r="AG776" s="2050" t="s">
        <v>122</v>
      </c>
      <c r="AK776" s="981"/>
    </row>
    <row r="777" spans="2:37">
      <c r="B777" s="2807"/>
      <c r="C777" s="569" t="s">
        <v>2870</v>
      </c>
      <c r="D777" s="569" t="s">
        <v>2274</v>
      </c>
      <c r="E777" s="1578" t="s">
        <v>2873</v>
      </c>
      <c r="F777" s="94">
        <v>929003576602</v>
      </c>
      <c r="G777" s="64">
        <v>8719514487826</v>
      </c>
      <c r="H777" s="64" t="s">
        <v>1514</v>
      </c>
      <c r="I777" s="64"/>
      <c r="J777" s="334">
        <v>9</v>
      </c>
      <c r="K777" s="292">
        <v>1100</v>
      </c>
      <c r="L777" s="373" t="s">
        <v>53</v>
      </c>
      <c r="M777" s="317">
        <v>30000</v>
      </c>
      <c r="N777" s="420">
        <v>3</v>
      </c>
      <c r="O777" s="373" t="s">
        <v>129</v>
      </c>
      <c r="P777" s="989">
        <v>400</v>
      </c>
      <c r="Q777" s="14"/>
      <c r="R777" s="2049" t="s">
        <v>54</v>
      </c>
      <c r="S777" s="373"/>
      <c r="T777" s="373" t="s">
        <v>1513</v>
      </c>
      <c r="U777" s="373" t="s">
        <v>1512</v>
      </c>
      <c r="V777" s="373" t="s">
        <v>131</v>
      </c>
      <c r="W777" s="373" t="s">
        <v>3193</v>
      </c>
      <c r="X777" s="373">
        <v>122</v>
      </c>
      <c r="Y777" s="285">
        <v>42</v>
      </c>
      <c r="Z777" s="285"/>
      <c r="AA777" s="285">
        <v>142</v>
      </c>
      <c r="AB777" s="373" t="s">
        <v>122</v>
      </c>
      <c r="AC777" s="1592">
        <v>82</v>
      </c>
      <c r="AD777" s="285">
        <v>1361423</v>
      </c>
      <c r="AE777" s="2650">
        <v>4</v>
      </c>
      <c r="AF777" s="285">
        <v>20</v>
      </c>
      <c r="AG777" s="2050" t="s">
        <v>122</v>
      </c>
      <c r="AK777" s="981"/>
    </row>
    <row r="778" spans="2:37">
      <c r="B778" s="2807"/>
      <c r="C778" s="569" t="s">
        <v>2870</v>
      </c>
      <c r="D778" s="569" t="s">
        <v>2274</v>
      </c>
      <c r="E778" s="1578" t="s">
        <v>2873</v>
      </c>
      <c r="F778" s="94">
        <v>929003576702</v>
      </c>
      <c r="G778" s="64">
        <v>8719514487840</v>
      </c>
      <c r="H778" s="64" t="s">
        <v>1515</v>
      </c>
      <c r="I778" s="64"/>
      <c r="J778" s="334">
        <v>15</v>
      </c>
      <c r="K778" s="292">
        <v>1620</v>
      </c>
      <c r="L778" s="354" t="s">
        <v>79</v>
      </c>
      <c r="M778" s="317">
        <v>30000</v>
      </c>
      <c r="N778" s="420">
        <v>3</v>
      </c>
      <c r="O778" s="354" t="s">
        <v>127</v>
      </c>
      <c r="P778" s="989">
        <v>425</v>
      </c>
      <c r="Q778" s="14"/>
      <c r="R778" s="2043" t="s">
        <v>54</v>
      </c>
      <c r="S778" s="354"/>
      <c r="T778" s="354" t="s">
        <v>1516</v>
      </c>
      <c r="U778" s="354" t="s">
        <v>1512</v>
      </c>
      <c r="V778" s="354" t="s">
        <v>158</v>
      </c>
      <c r="W778" s="352" t="s">
        <v>3193</v>
      </c>
      <c r="X778" s="352">
        <v>108</v>
      </c>
      <c r="Y778" s="374">
        <v>42</v>
      </c>
      <c r="Z778" s="374"/>
      <c r="AA778" s="374">
        <v>156</v>
      </c>
      <c r="AB778" s="354" t="s">
        <v>122</v>
      </c>
      <c r="AC778" s="1592">
        <v>82</v>
      </c>
      <c r="AD778" s="374">
        <v>1361424</v>
      </c>
      <c r="AE778" s="2650">
        <v>4</v>
      </c>
      <c r="AF778" s="374">
        <v>20</v>
      </c>
      <c r="AG778" s="2044" t="s">
        <v>122</v>
      </c>
      <c r="AK778" s="981"/>
    </row>
    <row r="779" spans="2:37">
      <c r="B779" s="2807"/>
      <c r="C779" s="569" t="s">
        <v>2870</v>
      </c>
      <c r="D779" s="569" t="s">
        <v>2274</v>
      </c>
      <c r="E779" s="1578" t="s">
        <v>2873</v>
      </c>
      <c r="F779" s="94">
        <v>929003576802</v>
      </c>
      <c r="G779" s="64">
        <v>8719514487864</v>
      </c>
      <c r="H779" s="64" t="s">
        <v>1517</v>
      </c>
      <c r="I779" s="64"/>
      <c r="J779" s="334">
        <v>15</v>
      </c>
      <c r="K779" s="292">
        <v>1800</v>
      </c>
      <c r="L779" s="354" t="s">
        <v>53</v>
      </c>
      <c r="M779" s="317">
        <v>30000</v>
      </c>
      <c r="N779" s="420">
        <v>3</v>
      </c>
      <c r="O779" s="354" t="s">
        <v>129</v>
      </c>
      <c r="P779" s="989">
        <v>425</v>
      </c>
      <c r="Q779" s="14"/>
      <c r="R779" s="2043" t="s">
        <v>54</v>
      </c>
      <c r="S779" s="354"/>
      <c r="T779" s="354" t="s">
        <v>1516</v>
      </c>
      <c r="U779" s="354" t="s">
        <v>1512</v>
      </c>
      <c r="V779" s="354" t="s">
        <v>131</v>
      </c>
      <c r="W779" s="352" t="s">
        <v>3193</v>
      </c>
      <c r="X779" s="352">
        <v>120</v>
      </c>
      <c r="Y779" s="374">
        <v>42</v>
      </c>
      <c r="Z779" s="374"/>
      <c r="AA779" s="374">
        <v>156</v>
      </c>
      <c r="AB779" s="354" t="s">
        <v>122</v>
      </c>
      <c r="AC779" s="1592">
        <v>82</v>
      </c>
      <c r="AD779" s="374">
        <v>1361425</v>
      </c>
      <c r="AE779" s="2650">
        <v>4</v>
      </c>
      <c r="AF779" s="374">
        <v>20</v>
      </c>
      <c r="AG779" s="2044" t="s">
        <v>122</v>
      </c>
      <c r="AK779" s="981"/>
    </row>
    <row r="780" spans="2:37">
      <c r="B780" s="2807"/>
      <c r="C780" s="569" t="s">
        <v>2870</v>
      </c>
      <c r="D780" s="569" t="s">
        <v>2274</v>
      </c>
      <c r="E780" s="1578" t="s">
        <v>2873</v>
      </c>
      <c r="F780" s="94">
        <v>929003576902</v>
      </c>
      <c r="G780" s="64">
        <v>8719514487888</v>
      </c>
      <c r="H780" s="64" t="s">
        <v>1518</v>
      </c>
      <c r="I780" s="64"/>
      <c r="J780" s="334">
        <v>18.5</v>
      </c>
      <c r="K780" s="292">
        <v>2100</v>
      </c>
      <c r="L780" s="373" t="s">
        <v>79</v>
      </c>
      <c r="M780" s="317">
        <v>30000</v>
      </c>
      <c r="N780" s="420">
        <v>3</v>
      </c>
      <c r="O780" s="373" t="s">
        <v>127</v>
      </c>
      <c r="P780" s="989">
        <v>455</v>
      </c>
      <c r="Q780" s="14"/>
      <c r="R780" s="2049" t="s">
        <v>54</v>
      </c>
      <c r="S780" s="373"/>
      <c r="T780" s="373" t="s">
        <v>1520</v>
      </c>
      <c r="U780" s="373" t="s">
        <v>1519</v>
      </c>
      <c r="V780" s="373" t="s">
        <v>158</v>
      </c>
      <c r="W780" s="373" t="s">
        <v>3193</v>
      </c>
      <c r="X780" s="373">
        <v>113</v>
      </c>
      <c r="Y780" s="285">
        <v>42</v>
      </c>
      <c r="Z780" s="285"/>
      <c r="AA780" s="285">
        <v>166</v>
      </c>
      <c r="AB780" s="373" t="s">
        <v>122</v>
      </c>
      <c r="AC780" s="1592">
        <v>82</v>
      </c>
      <c r="AD780" s="285">
        <v>1361426</v>
      </c>
      <c r="AE780" s="2650">
        <v>4</v>
      </c>
      <c r="AF780" s="285">
        <v>20</v>
      </c>
      <c r="AG780" s="2050" t="s">
        <v>122</v>
      </c>
      <c r="AK780" s="981"/>
    </row>
    <row r="781" spans="2:37">
      <c r="B781" s="2809"/>
      <c r="C781" s="855" t="s">
        <v>2870</v>
      </c>
      <c r="D781" s="855" t="s">
        <v>2274</v>
      </c>
      <c r="E781" s="1599" t="s">
        <v>2873</v>
      </c>
      <c r="F781" s="200">
        <v>929003577002</v>
      </c>
      <c r="G781" s="274">
        <v>8719514487901</v>
      </c>
      <c r="H781" s="274" t="s">
        <v>1521</v>
      </c>
      <c r="I781" s="274"/>
      <c r="J781" s="441">
        <v>18.5</v>
      </c>
      <c r="K781" s="297">
        <v>2250</v>
      </c>
      <c r="L781" s="691" t="s">
        <v>53</v>
      </c>
      <c r="M781" s="489">
        <v>30000</v>
      </c>
      <c r="N781" s="488">
        <v>3</v>
      </c>
      <c r="O781" s="691" t="s">
        <v>129</v>
      </c>
      <c r="P781" s="2408">
        <v>455</v>
      </c>
      <c r="Q781" s="14"/>
      <c r="R781" s="2047" t="s">
        <v>54</v>
      </c>
      <c r="S781" s="691"/>
      <c r="T781" s="691" t="s">
        <v>1520</v>
      </c>
      <c r="U781" s="691" t="s">
        <v>1519</v>
      </c>
      <c r="V781" s="691" t="s">
        <v>131</v>
      </c>
      <c r="W781" s="691" t="s">
        <v>3193</v>
      </c>
      <c r="X781" s="691">
        <v>121</v>
      </c>
      <c r="Y781" s="690">
        <v>42</v>
      </c>
      <c r="Z781" s="690"/>
      <c r="AA781" s="690">
        <v>166</v>
      </c>
      <c r="AB781" s="691" t="s">
        <v>122</v>
      </c>
      <c r="AC781" s="1594">
        <v>82</v>
      </c>
      <c r="AD781" s="690">
        <v>1361427</v>
      </c>
      <c r="AE781" s="2647">
        <v>4</v>
      </c>
      <c r="AF781" s="690">
        <v>20</v>
      </c>
      <c r="AG781" s="2048" t="s">
        <v>122</v>
      </c>
      <c r="AK781" s="981"/>
    </row>
    <row r="782" spans="2:37" ht="14.5" customHeight="1">
      <c r="B782" s="24"/>
      <c r="C782" s="14"/>
      <c r="D782" s="14"/>
      <c r="E782" s="14"/>
      <c r="F782" s="838" t="s">
        <v>3702</v>
      </c>
      <c r="G782" s="109"/>
      <c r="H782" s="110"/>
      <c r="I782" s="110"/>
      <c r="J782" s="309"/>
      <c r="K782" s="309"/>
      <c r="L782" s="309"/>
      <c r="M782" s="308"/>
      <c r="N782" s="309"/>
      <c r="O782" s="309"/>
      <c r="P782" s="149"/>
      <c r="Q782" s="14"/>
      <c r="R782" s="309"/>
      <c r="S782" s="309"/>
      <c r="T782" s="309"/>
      <c r="U782" s="309"/>
      <c r="V782" s="309"/>
      <c r="W782" s="309"/>
      <c r="X782" s="309"/>
      <c r="Y782" s="307"/>
      <c r="Z782" s="307"/>
      <c r="AA782" s="307"/>
      <c r="AB782" s="309"/>
      <c r="AC782" s="304"/>
      <c r="AD782" s="307"/>
      <c r="AE782" s="309"/>
      <c r="AF782" s="309"/>
      <c r="AG782" s="309"/>
      <c r="AK782" s="981"/>
    </row>
    <row r="783" spans="2:37" ht="14.5" customHeight="1">
      <c r="B783" s="14"/>
      <c r="C783" s="14"/>
      <c r="D783" s="14"/>
      <c r="E783" s="14"/>
      <c r="F783" s="173"/>
      <c r="G783" s="14"/>
      <c r="H783" s="192"/>
      <c r="I783" s="192"/>
      <c r="J783" s="335"/>
      <c r="K783" s="303"/>
      <c r="L783" s="306"/>
      <c r="M783" s="303"/>
      <c r="N783" s="304"/>
      <c r="O783" s="306"/>
      <c r="P783" s="149"/>
      <c r="Q783" s="14"/>
      <c r="R783" s="306"/>
      <c r="S783" s="306"/>
      <c r="T783" s="306"/>
      <c r="U783" s="306"/>
      <c r="V783" s="306"/>
      <c r="W783" s="306"/>
      <c r="X783" s="306"/>
      <c r="Y783" s="302"/>
      <c r="Z783" s="302"/>
      <c r="AA783" s="302"/>
      <c r="AB783" s="306"/>
      <c r="AC783" s="304"/>
      <c r="AD783" s="302"/>
      <c r="AE783" s="304"/>
      <c r="AF783" s="306"/>
      <c r="AG783" s="306"/>
      <c r="AK783" s="981"/>
    </row>
    <row r="784" spans="2:37" s="1600" customFormat="1" ht="15" customHeight="1">
      <c r="B784" s="1600" t="s">
        <v>3027</v>
      </c>
      <c r="J784" s="1818"/>
      <c r="K784" s="1818"/>
      <c r="L784" s="1818"/>
      <c r="M784" s="1818"/>
      <c r="N784" s="1818"/>
      <c r="O784" s="1818"/>
      <c r="P784" s="34"/>
      <c r="R784" s="1818"/>
      <c r="S784" s="1818"/>
      <c r="T784" s="1818"/>
      <c r="U784" s="1818"/>
      <c r="V784" s="1818"/>
      <c r="W784" s="1818"/>
      <c r="X784" s="1818"/>
      <c r="Y784" s="2310"/>
      <c r="Z784" s="2310"/>
      <c r="AA784" s="2310"/>
      <c r="AB784" s="1818"/>
      <c r="AC784" s="3259"/>
      <c r="AD784" s="2310"/>
      <c r="AE784" s="1818"/>
      <c r="AF784" s="1818"/>
      <c r="AG784" s="1818"/>
      <c r="AI784"/>
      <c r="AJ784"/>
      <c r="AK784" s="981"/>
    </row>
    <row r="785" spans="2:37">
      <c r="B785" s="2812" t="s">
        <v>2898</v>
      </c>
      <c r="C785" s="1576" t="s">
        <v>2870</v>
      </c>
      <c r="D785" s="1576" t="s">
        <v>2274</v>
      </c>
      <c r="E785" s="1577" t="s">
        <v>2873</v>
      </c>
      <c r="F785" s="2926">
        <v>929003482202</v>
      </c>
      <c r="G785" s="1655">
        <v>8719514431669</v>
      </c>
      <c r="H785" s="1656" t="s">
        <v>1522</v>
      </c>
      <c r="I785" s="1656"/>
      <c r="J785" s="816">
        <v>11.9</v>
      </c>
      <c r="K785" s="1182">
        <v>2500</v>
      </c>
      <c r="L785" s="1828" t="s">
        <v>53</v>
      </c>
      <c r="M785" s="1657">
        <v>100000</v>
      </c>
      <c r="N785" s="1108">
        <v>10</v>
      </c>
      <c r="O785" s="2368" t="s">
        <v>180</v>
      </c>
      <c r="P785" s="2409">
        <v>570</v>
      </c>
      <c r="Q785" s="14"/>
      <c r="R785" s="2055" t="s">
        <v>54</v>
      </c>
      <c r="S785" s="1828"/>
      <c r="T785" s="1828" t="s">
        <v>1584</v>
      </c>
      <c r="U785" s="1828" t="s">
        <v>2829</v>
      </c>
      <c r="V785" s="1828" t="s">
        <v>131</v>
      </c>
      <c r="W785" s="1828" t="s">
        <v>210</v>
      </c>
      <c r="X785" s="1828">
        <v>210</v>
      </c>
      <c r="Y785" s="2336">
        <v>28</v>
      </c>
      <c r="Z785" s="2336"/>
      <c r="AA785" s="2336">
        <v>1213</v>
      </c>
      <c r="AB785" s="1828" t="s">
        <v>122</v>
      </c>
      <c r="AC785" s="1467">
        <v>80</v>
      </c>
      <c r="AD785" s="2336">
        <v>1013082</v>
      </c>
      <c r="AE785" s="2769">
        <v>4</v>
      </c>
      <c r="AF785" s="2336">
        <v>10</v>
      </c>
      <c r="AG785" s="2056" t="s">
        <v>122</v>
      </c>
      <c r="AK785" s="981"/>
    </row>
    <row r="786" spans="2:37">
      <c r="B786" s="123"/>
      <c r="C786" s="569" t="s">
        <v>2870</v>
      </c>
      <c r="D786" s="569" t="s">
        <v>2274</v>
      </c>
      <c r="E786" s="1578" t="s">
        <v>2873</v>
      </c>
      <c r="F786" s="2927">
        <v>929003731802</v>
      </c>
      <c r="G786" s="886">
        <v>8720169269590</v>
      </c>
      <c r="H786" s="882" t="s">
        <v>1523</v>
      </c>
      <c r="I786" s="882"/>
      <c r="J786" s="805">
        <v>11.9</v>
      </c>
      <c r="K786" s="1177">
        <v>2500</v>
      </c>
      <c r="L786" s="883" t="s">
        <v>75</v>
      </c>
      <c r="M786" s="891">
        <v>100000</v>
      </c>
      <c r="N786" s="887">
        <v>10</v>
      </c>
      <c r="O786" s="2369" t="s">
        <v>180</v>
      </c>
      <c r="P786" s="992">
        <v>570</v>
      </c>
      <c r="Q786" s="14"/>
      <c r="R786" s="2057" t="s">
        <v>54</v>
      </c>
      <c r="S786" s="883"/>
      <c r="T786" s="883" t="s">
        <v>1584</v>
      </c>
      <c r="U786" s="883" t="s">
        <v>2829</v>
      </c>
      <c r="V786" s="883" t="s">
        <v>161</v>
      </c>
      <c r="W786" s="883" t="s">
        <v>210</v>
      </c>
      <c r="X786" s="883">
        <v>210</v>
      </c>
      <c r="Y786" s="2337">
        <v>28</v>
      </c>
      <c r="Z786" s="2337"/>
      <c r="AA786" s="2337">
        <v>1213</v>
      </c>
      <c r="AB786" s="883" t="s">
        <v>122</v>
      </c>
      <c r="AC786" s="1459">
        <v>80</v>
      </c>
      <c r="AD786" s="2337">
        <v>1655395</v>
      </c>
      <c r="AE786" s="2771">
        <v>4</v>
      </c>
      <c r="AF786" s="2337">
        <v>10</v>
      </c>
      <c r="AG786" s="2058" t="s">
        <v>122</v>
      </c>
      <c r="AK786" s="981"/>
    </row>
    <row r="787" spans="2:37">
      <c r="B787" s="123"/>
      <c r="C787" s="569" t="s">
        <v>2870</v>
      </c>
      <c r="D787" s="569" t="s">
        <v>2274</v>
      </c>
      <c r="E787" s="1578" t="s">
        <v>2873</v>
      </c>
      <c r="F787" s="2928">
        <v>929003482302</v>
      </c>
      <c r="G787" s="119">
        <v>8719514431683</v>
      </c>
      <c r="H787" s="882" t="s">
        <v>1524</v>
      </c>
      <c r="I787" s="882"/>
      <c r="J787" s="805">
        <v>17.600000000000001</v>
      </c>
      <c r="K787" s="1177">
        <v>3700</v>
      </c>
      <c r="L787" s="883" t="s">
        <v>53</v>
      </c>
      <c r="M787" s="891">
        <v>100000</v>
      </c>
      <c r="N787" s="762">
        <v>10</v>
      </c>
      <c r="O787" s="2369" t="s">
        <v>180</v>
      </c>
      <c r="P787" s="992">
        <v>710</v>
      </c>
      <c r="Q787" s="14"/>
      <c r="R787" s="2057" t="s">
        <v>54</v>
      </c>
      <c r="S787" s="883"/>
      <c r="T787" s="883" t="s">
        <v>1585</v>
      </c>
      <c r="U787" s="883" t="s">
        <v>2829</v>
      </c>
      <c r="V787" s="883" t="s">
        <v>131</v>
      </c>
      <c r="W787" s="883" t="s">
        <v>210</v>
      </c>
      <c r="X787" s="883">
        <v>210</v>
      </c>
      <c r="Y787" s="2337">
        <v>28</v>
      </c>
      <c r="Z787" s="2337"/>
      <c r="AA787" s="2337">
        <v>1514</v>
      </c>
      <c r="AB787" s="883" t="s">
        <v>122</v>
      </c>
      <c r="AC787" s="2513">
        <v>80</v>
      </c>
      <c r="AD787" s="2337">
        <v>1013081</v>
      </c>
      <c r="AE787" s="2772">
        <v>4</v>
      </c>
      <c r="AF787" s="2337">
        <v>10</v>
      </c>
      <c r="AG787" s="2058" t="s">
        <v>122</v>
      </c>
      <c r="AK787" s="981"/>
    </row>
    <row r="788" spans="2:37">
      <c r="B788" s="124"/>
      <c r="C788" s="855" t="s">
        <v>2870</v>
      </c>
      <c r="D788" s="855" t="s">
        <v>2274</v>
      </c>
      <c r="E788" s="1599" t="s">
        <v>2873</v>
      </c>
      <c r="F788" s="2929">
        <v>929003731902</v>
      </c>
      <c r="G788" s="888">
        <v>8720169269613</v>
      </c>
      <c r="H788" s="889" t="s">
        <v>1525</v>
      </c>
      <c r="I788" s="889"/>
      <c r="J788" s="812">
        <v>17.600000000000001</v>
      </c>
      <c r="K788" s="1181">
        <v>3700</v>
      </c>
      <c r="L788" s="1829" t="s">
        <v>75</v>
      </c>
      <c r="M788" s="892">
        <v>100000</v>
      </c>
      <c r="N788" s="890">
        <v>10</v>
      </c>
      <c r="O788" s="2370" t="s">
        <v>180</v>
      </c>
      <c r="P788" s="2410">
        <v>710</v>
      </c>
      <c r="Q788" s="14"/>
      <c r="R788" s="2059" t="s">
        <v>54</v>
      </c>
      <c r="S788" s="1829"/>
      <c r="T788" s="1829" t="s">
        <v>1585</v>
      </c>
      <c r="U788" s="1829" t="s">
        <v>2829</v>
      </c>
      <c r="V788" s="1829" t="s">
        <v>161</v>
      </c>
      <c r="W788" s="1829" t="s">
        <v>210</v>
      </c>
      <c r="X788" s="1829">
        <v>210</v>
      </c>
      <c r="Y788" s="2338">
        <v>28</v>
      </c>
      <c r="Z788" s="2338"/>
      <c r="AA788" s="2338">
        <v>1514</v>
      </c>
      <c r="AB788" s="1829" t="s">
        <v>122</v>
      </c>
      <c r="AC788" s="2514">
        <v>80</v>
      </c>
      <c r="AD788" s="2338">
        <v>1655396</v>
      </c>
      <c r="AE788" s="2770">
        <v>4</v>
      </c>
      <c r="AF788" s="2338">
        <v>10</v>
      </c>
      <c r="AG788" s="2060" t="s">
        <v>122</v>
      </c>
      <c r="AK788" s="981"/>
    </row>
    <row r="789" spans="2:37" ht="14.5" customHeight="1">
      <c r="B789" s="14"/>
      <c r="C789" s="14"/>
      <c r="D789" s="14"/>
      <c r="E789" s="14"/>
      <c r="F789" s="2785" t="s">
        <v>3705</v>
      </c>
      <c r="G789" s="1514"/>
      <c r="H789" s="1515"/>
      <c r="I789" s="1515"/>
      <c r="J789" s="802"/>
      <c r="K789" s="1398"/>
      <c r="L789" s="1830"/>
      <c r="M789" s="1516"/>
      <c r="N789" s="1517"/>
      <c r="O789" s="1830"/>
      <c r="P789" s="1518"/>
      <c r="Q789" s="14"/>
      <c r="R789" s="1830"/>
      <c r="S789" s="1830"/>
      <c r="T789" s="1830"/>
      <c r="U789" s="1830"/>
      <c r="V789" s="1830"/>
      <c r="W789" s="1830"/>
      <c r="X789" s="1830"/>
      <c r="Y789" s="2339"/>
      <c r="Z789" s="2339"/>
      <c r="AA789" s="2339"/>
      <c r="AB789" s="1830"/>
      <c r="AC789" s="2515"/>
      <c r="AD789" s="2339"/>
      <c r="AE789" s="1517"/>
      <c r="AF789" s="1830"/>
      <c r="AG789" s="1830"/>
      <c r="AK789" s="981"/>
    </row>
    <row r="790" spans="2:37" ht="14.5" customHeight="1">
      <c r="B790" s="14"/>
      <c r="C790" s="14"/>
      <c r="D790" s="14"/>
      <c r="E790" s="14"/>
      <c r="F790" s="14"/>
      <c r="G790" s="14"/>
      <c r="H790" s="14"/>
      <c r="I790" s="14"/>
      <c r="J790" s="149"/>
      <c r="K790" s="149"/>
      <c r="L790" s="149"/>
      <c r="M790" s="149"/>
      <c r="N790" s="149"/>
      <c r="O790" s="149"/>
      <c r="P790" s="149"/>
      <c r="Q790" s="14"/>
      <c r="R790" s="149"/>
      <c r="S790" s="149"/>
      <c r="T790" s="149"/>
      <c r="U790" s="149"/>
      <c r="V790" s="149"/>
      <c r="W790" s="149"/>
      <c r="X790" s="149"/>
      <c r="Y790" s="414"/>
      <c r="Z790" s="414"/>
      <c r="AA790" s="414"/>
      <c r="AB790" s="149"/>
      <c r="AC790" s="149"/>
      <c r="AD790" s="414"/>
      <c r="AE790" s="149"/>
      <c r="AF790" s="149"/>
      <c r="AG790" s="149"/>
      <c r="AK790" s="981"/>
    </row>
    <row r="791" spans="2:37">
      <c r="B791" s="531" t="s">
        <v>2899</v>
      </c>
      <c r="C791" s="3079" t="s">
        <v>2870</v>
      </c>
      <c r="D791" s="1576" t="s">
        <v>2274</v>
      </c>
      <c r="E791" s="1577" t="s">
        <v>2873</v>
      </c>
      <c r="F791" s="2931">
        <v>929003807402</v>
      </c>
      <c r="G791" s="1104">
        <v>8720169316713</v>
      </c>
      <c r="H791" s="1105" t="s">
        <v>162</v>
      </c>
      <c r="I791" s="1105"/>
      <c r="J791" s="1112">
        <v>14</v>
      </c>
      <c r="K791" s="1131">
        <v>2600</v>
      </c>
      <c r="L791" s="1770" t="s">
        <v>53</v>
      </c>
      <c r="M791" s="280">
        <v>75000</v>
      </c>
      <c r="N791" s="1108">
        <v>5</v>
      </c>
      <c r="O791" s="1770" t="s">
        <v>163</v>
      </c>
      <c r="P791" s="1102">
        <v>300</v>
      </c>
      <c r="Q791" s="525"/>
      <c r="R791" s="2021" t="s">
        <v>54</v>
      </c>
      <c r="S791" s="1770"/>
      <c r="T791" s="1770" t="s">
        <v>1584</v>
      </c>
      <c r="U791" s="1770" t="s">
        <v>149</v>
      </c>
      <c r="V791" s="1770" t="s">
        <v>131</v>
      </c>
      <c r="W791" s="305" t="s">
        <v>210</v>
      </c>
      <c r="X791" s="305">
        <v>185</v>
      </c>
      <c r="Y791" s="279">
        <v>28</v>
      </c>
      <c r="Z791" s="279"/>
      <c r="AA791" s="279">
        <v>1214</v>
      </c>
      <c r="AB791" s="1770" t="s">
        <v>122</v>
      </c>
      <c r="AC791" s="1467">
        <v>80</v>
      </c>
      <c r="AD791" s="279">
        <v>1996489</v>
      </c>
      <c r="AE791" s="2769">
        <v>4</v>
      </c>
      <c r="AF791" s="279">
        <v>20</v>
      </c>
      <c r="AG791" s="2022" t="s">
        <v>122</v>
      </c>
      <c r="AK791" s="981"/>
    </row>
    <row r="792" spans="2:37">
      <c r="B792" s="124"/>
      <c r="C792" s="3080" t="s">
        <v>2870</v>
      </c>
      <c r="D792" s="855" t="s">
        <v>2274</v>
      </c>
      <c r="E792" s="1599" t="s">
        <v>2873</v>
      </c>
      <c r="F792" s="2929">
        <v>929003807602</v>
      </c>
      <c r="G792" s="221">
        <v>8720169316751</v>
      </c>
      <c r="H792" s="1103" t="s">
        <v>164</v>
      </c>
      <c r="I792" s="1103"/>
      <c r="J792" s="827">
        <v>22.1</v>
      </c>
      <c r="K792" s="1144">
        <v>4100</v>
      </c>
      <c r="L792" s="1823" t="s">
        <v>53</v>
      </c>
      <c r="M792" s="448">
        <v>75000</v>
      </c>
      <c r="N792" s="890">
        <v>5</v>
      </c>
      <c r="O792" s="1823" t="s">
        <v>163</v>
      </c>
      <c r="P792" s="2406">
        <v>395</v>
      </c>
      <c r="Q792" s="525"/>
      <c r="R792" s="2039" t="s">
        <v>54</v>
      </c>
      <c r="S792" s="1823"/>
      <c r="T792" s="1823" t="s">
        <v>1585</v>
      </c>
      <c r="U792" s="1823" t="s">
        <v>149</v>
      </c>
      <c r="V792" s="1823" t="s">
        <v>131</v>
      </c>
      <c r="W792" s="294" t="s">
        <v>210</v>
      </c>
      <c r="X792" s="294">
        <v>185</v>
      </c>
      <c r="Y792" s="283">
        <v>28</v>
      </c>
      <c r="Z792" s="283"/>
      <c r="AA792" s="283">
        <v>1514</v>
      </c>
      <c r="AB792" s="1823" t="s">
        <v>122</v>
      </c>
      <c r="AC792" s="2514">
        <v>80</v>
      </c>
      <c r="AD792" s="283">
        <v>1996488</v>
      </c>
      <c r="AE792" s="2770">
        <v>4</v>
      </c>
      <c r="AF792" s="283">
        <v>20</v>
      </c>
      <c r="AG792" s="2040" t="s">
        <v>122</v>
      </c>
      <c r="AK792" s="981"/>
    </row>
    <row r="793" spans="2:37" ht="14.5" customHeight="1">
      <c r="B793" s="14"/>
      <c r="C793" s="14"/>
      <c r="D793" s="14"/>
      <c r="E793" s="14"/>
      <c r="F793" s="2785" t="s">
        <v>3706</v>
      </c>
      <c r="G793" s="14"/>
      <c r="H793" s="14"/>
      <c r="I793" s="14"/>
      <c r="J793" s="149"/>
      <c r="K793" s="149"/>
      <c r="L793" s="149"/>
      <c r="M793" s="149"/>
      <c r="N793" s="149"/>
      <c r="O793" s="149"/>
      <c r="P793" s="149"/>
      <c r="Q793" s="14"/>
      <c r="R793" s="149"/>
      <c r="S793" s="149"/>
      <c r="T793" s="149"/>
      <c r="U793" s="149"/>
      <c r="V793" s="149"/>
      <c r="W793" s="149"/>
      <c r="X793" s="149"/>
      <c r="Y793" s="414"/>
      <c r="Z793" s="414"/>
      <c r="AA793" s="414"/>
      <c r="AB793" s="149"/>
      <c r="AC793" s="149"/>
      <c r="AD793" s="414"/>
      <c r="AE793" s="149"/>
      <c r="AF793" s="149"/>
      <c r="AG793" s="149"/>
      <c r="AK793" s="981"/>
    </row>
    <row r="794" spans="2:37" ht="14.5" customHeight="1">
      <c r="B794" s="14"/>
      <c r="C794" s="14"/>
      <c r="D794" s="14"/>
      <c r="E794" s="14"/>
      <c r="F794" s="13"/>
      <c r="G794" s="21"/>
      <c r="H794" s="14"/>
      <c r="I794" s="14"/>
      <c r="J794" s="149"/>
      <c r="K794" s="149"/>
      <c r="L794" s="149"/>
      <c r="M794" s="149"/>
      <c r="N794" s="149"/>
      <c r="O794" s="149"/>
      <c r="P794" s="993"/>
      <c r="Q794" s="14"/>
      <c r="R794" s="149"/>
      <c r="S794" s="149"/>
      <c r="T794" s="149"/>
      <c r="U794" s="149"/>
      <c r="V794" s="149"/>
      <c r="W794" s="149"/>
      <c r="X794" s="149"/>
      <c r="Y794" s="414"/>
      <c r="Z794" s="414"/>
      <c r="AA794" s="414"/>
      <c r="AB794" s="149"/>
      <c r="AC794" s="149"/>
      <c r="AD794" s="414"/>
      <c r="AE794" s="149"/>
      <c r="AF794" s="149"/>
      <c r="AG794" s="149"/>
      <c r="AK794" s="981"/>
    </row>
    <row r="795" spans="2:37" s="1600" customFormat="1" ht="15" customHeight="1">
      <c r="B795" s="1600" t="s">
        <v>3028</v>
      </c>
      <c r="J795" s="1818"/>
      <c r="K795" s="1818"/>
      <c r="L795" s="1818"/>
      <c r="M795" s="1818"/>
      <c r="N795" s="1818"/>
      <c r="O795" s="1818"/>
      <c r="P795" s="34"/>
      <c r="R795" s="1818"/>
      <c r="S795" s="1818"/>
      <c r="T795" s="1818"/>
      <c r="U795" s="1818"/>
      <c r="V795" s="1818"/>
      <c r="W795" s="1818"/>
      <c r="X795" s="1818"/>
      <c r="Y795" s="2310"/>
      <c r="Z795" s="2310"/>
      <c r="AA795" s="2310"/>
      <c r="AB795" s="1818"/>
      <c r="AC795" s="3259"/>
      <c r="AD795" s="2310"/>
      <c r="AE795" s="1818"/>
      <c r="AF795" s="1818"/>
      <c r="AG795" s="1818"/>
      <c r="AI795"/>
      <c r="AJ795"/>
      <c r="AK795" s="981"/>
    </row>
    <row r="796" spans="2:37">
      <c r="B796" s="531" t="s">
        <v>2900</v>
      </c>
      <c r="C796" s="3079" t="s">
        <v>2870</v>
      </c>
      <c r="D796" s="1576"/>
      <c r="E796" s="1577" t="s">
        <v>2873</v>
      </c>
      <c r="F796" s="175">
        <v>929004270702</v>
      </c>
      <c r="G796" s="39">
        <v>8721103063137</v>
      </c>
      <c r="H796" s="3134" t="s">
        <v>2826</v>
      </c>
      <c r="I796" s="3134"/>
      <c r="J796" s="336">
        <v>15.6</v>
      </c>
      <c r="K796" s="1131">
        <v>2500</v>
      </c>
      <c r="L796" s="1770" t="s">
        <v>53</v>
      </c>
      <c r="M796" s="280">
        <v>75000</v>
      </c>
      <c r="N796" s="305">
        <v>5</v>
      </c>
      <c r="O796" s="1770" t="s">
        <v>1380</v>
      </c>
      <c r="P796" s="2415">
        <v>915</v>
      </c>
      <c r="Q796" s="518"/>
      <c r="R796" s="2021" t="s">
        <v>54</v>
      </c>
      <c r="S796" s="1770"/>
      <c r="T796" s="1770" t="s">
        <v>1584</v>
      </c>
      <c r="U796" s="1770" t="s">
        <v>2829</v>
      </c>
      <c r="V796" s="1770" t="s">
        <v>131</v>
      </c>
      <c r="W796" s="305" t="s">
        <v>210</v>
      </c>
      <c r="X796" s="305">
        <v>160</v>
      </c>
      <c r="Y796" s="279">
        <v>28</v>
      </c>
      <c r="Z796" s="279"/>
      <c r="AA796" s="279">
        <v>1214</v>
      </c>
      <c r="AB796" s="1770" t="s">
        <v>143</v>
      </c>
      <c r="AC796" s="305">
        <v>80</v>
      </c>
      <c r="AD796" s="279">
        <v>2301311</v>
      </c>
      <c r="AE796" s="2626">
        <v>4</v>
      </c>
      <c r="AF796" s="279">
        <v>10</v>
      </c>
      <c r="AG796" s="2022" t="s">
        <v>122</v>
      </c>
      <c r="AK796" s="981"/>
    </row>
    <row r="797" spans="2:37">
      <c r="B797" s="1520"/>
      <c r="C797" s="3091" t="s">
        <v>2870</v>
      </c>
      <c r="D797" s="569" t="s">
        <v>2274</v>
      </c>
      <c r="E797" s="1578" t="s">
        <v>2873</v>
      </c>
      <c r="F797" s="2933">
        <v>929002210902</v>
      </c>
      <c r="G797" s="72">
        <v>8718699669782</v>
      </c>
      <c r="H797" s="1519" t="s">
        <v>1681</v>
      </c>
      <c r="I797" s="1519"/>
      <c r="J797" s="567">
        <v>25</v>
      </c>
      <c r="K797" s="1127">
        <v>3700</v>
      </c>
      <c r="L797" s="1832" t="s">
        <v>75</v>
      </c>
      <c r="M797" s="538">
        <v>60000</v>
      </c>
      <c r="N797" s="539">
        <v>5</v>
      </c>
      <c r="O797" s="1832" t="s">
        <v>135</v>
      </c>
      <c r="P797" s="989">
        <v>1115</v>
      </c>
      <c r="Q797" s="518"/>
      <c r="R797" s="2067" t="s">
        <v>54</v>
      </c>
      <c r="S797" s="1832"/>
      <c r="T797" s="1832" t="s">
        <v>1585</v>
      </c>
      <c r="U797" s="1832" t="s">
        <v>149</v>
      </c>
      <c r="V797" s="1832" t="s">
        <v>161</v>
      </c>
      <c r="W797" s="539" t="s">
        <v>210</v>
      </c>
      <c r="X797" s="539">
        <v>148</v>
      </c>
      <c r="Y797" s="415">
        <v>28</v>
      </c>
      <c r="Z797" s="415"/>
      <c r="AA797" s="415">
        <v>1514</v>
      </c>
      <c r="AB797" s="1832" t="s">
        <v>143</v>
      </c>
      <c r="AC797" s="539">
        <v>80</v>
      </c>
      <c r="AD797" s="415">
        <v>406203</v>
      </c>
      <c r="AE797" s="2665">
        <v>4</v>
      </c>
      <c r="AF797" s="415">
        <v>10</v>
      </c>
      <c r="AG797" s="2068" t="s">
        <v>122</v>
      </c>
      <c r="AK797" s="981"/>
    </row>
    <row r="798" spans="2:37">
      <c r="B798" s="1521"/>
      <c r="C798" s="3080" t="s">
        <v>2870</v>
      </c>
      <c r="D798" s="855"/>
      <c r="E798" s="1599" t="s">
        <v>2873</v>
      </c>
      <c r="F798" s="194">
        <v>929004270902</v>
      </c>
      <c r="G798" s="49">
        <v>8721103063175</v>
      </c>
      <c r="H798" s="493" t="s">
        <v>2827</v>
      </c>
      <c r="I798" s="493"/>
      <c r="J798" s="441">
        <v>23.1</v>
      </c>
      <c r="K798" s="1129">
        <v>3700</v>
      </c>
      <c r="L798" s="1823" t="s">
        <v>53</v>
      </c>
      <c r="M798" s="284">
        <v>75000</v>
      </c>
      <c r="N798" s="294">
        <v>5</v>
      </c>
      <c r="O798" s="1823" t="s">
        <v>1380</v>
      </c>
      <c r="P798" s="1552">
        <v>1115</v>
      </c>
      <c r="Q798" s="518"/>
      <c r="R798" s="2039" t="s">
        <v>54</v>
      </c>
      <c r="S798" s="1823"/>
      <c r="T798" s="1823" t="s">
        <v>1585</v>
      </c>
      <c r="U798" s="1823" t="s">
        <v>2829</v>
      </c>
      <c r="V798" s="1823" t="s">
        <v>131</v>
      </c>
      <c r="W798" s="294" t="s">
        <v>210</v>
      </c>
      <c r="X798" s="294">
        <v>160</v>
      </c>
      <c r="Y798" s="283">
        <v>28</v>
      </c>
      <c r="Z798" s="283"/>
      <c r="AA798" s="283">
        <v>1514</v>
      </c>
      <c r="AB798" s="1823" t="s">
        <v>143</v>
      </c>
      <c r="AC798" s="294">
        <v>80</v>
      </c>
      <c r="AD798" s="283">
        <v>2301310</v>
      </c>
      <c r="AE798" s="2623">
        <v>4</v>
      </c>
      <c r="AF798" s="283">
        <v>10</v>
      </c>
      <c r="AG798" s="2040" t="s">
        <v>122</v>
      </c>
      <c r="AK798" s="981"/>
    </row>
    <row r="799" spans="2:37" ht="14.5" customHeight="1">
      <c r="B799" s="14"/>
      <c r="C799" s="14"/>
      <c r="D799" s="14"/>
      <c r="E799" s="14"/>
      <c r="F799" s="2786" t="s">
        <v>3183</v>
      </c>
      <c r="G799" s="21"/>
      <c r="H799" s="14"/>
      <c r="I799" s="14"/>
      <c r="J799" s="149"/>
      <c r="K799" s="149"/>
      <c r="L799" s="149"/>
      <c r="M799" s="149"/>
      <c r="N799" s="149"/>
      <c r="O799" s="149"/>
      <c r="P799" s="148"/>
      <c r="Q799" s="14"/>
      <c r="R799" s="149"/>
      <c r="S799" s="149"/>
      <c r="T799" s="149"/>
      <c r="U799" s="149"/>
      <c r="V799" s="149"/>
      <c r="W799" s="149"/>
      <c r="X799" s="149"/>
      <c r="Y799" s="414"/>
      <c r="Z799" s="414"/>
      <c r="AA799" s="414"/>
      <c r="AB799" s="149"/>
      <c r="AC799" s="149"/>
      <c r="AD799" s="414"/>
      <c r="AE799" s="149"/>
      <c r="AF799" s="149"/>
      <c r="AG799" s="149"/>
      <c r="AK799" s="981"/>
    </row>
    <row r="800" spans="2:37" ht="14.5" customHeight="1">
      <c r="B800" s="14"/>
      <c r="C800" s="14"/>
      <c r="D800" s="14"/>
      <c r="E800" s="14"/>
      <c r="F800" s="14"/>
      <c r="G800" s="14"/>
      <c r="H800" s="14"/>
      <c r="I800" s="14"/>
      <c r="J800" s="149"/>
      <c r="K800" s="149"/>
      <c r="L800" s="149"/>
      <c r="M800" s="149"/>
      <c r="N800" s="149"/>
      <c r="O800" s="149"/>
      <c r="P800" s="149"/>
      <c r="Q800" s="14"/>
      <c r="R800" s="149"/>
      <c r="S800" s="149"/>
      <c r="T800" s="149"/>
      <c r="U800" s="149"/>
      <c r="V800" s="149"/>
      <c r="W800" s="149"/>
      <c r="X800" s="149"/>
      <c r="Y800" s="414"/>
      <c r="Z800" s="414"/>
      <c r="AA800" s="414"/>
      <c r="AB800" s="149"/>
      <c r="AC800" s="149"/>
      <c r="AD800" s="414"/>
      <c r="AE800" s="149"/>
      <c r="AF800" s="149"/>
      <c r="AG800" s="149"/>
      <c r="AK800" s="981"/>
    </row>
    <row r="801" spans="2:37" s="1600" customFormat="1" ht="15" customHeight="1">
      <c r="B801" s="1600" t="s">
        <v>3029</v>
      </c>
      <c r="J801" s="1818"/>
      <c r="K801" s="1818"/>
      <c r="L801" s="1818"/>
      <c r="M801" s="1818"/>
      <c r="N801" s="1818"/>
      <c r="O801" s="1818"/>
      <c r="P801" s="34"/>
      <c r="R801" s="1818"/>
      <c r="S801" s="1818"/>
      <c r="T801" s="1818"/>
      <c r="U801" s="1818"/>
      <c r="V801" s="1818"/>
      <c r="W801" s="1818"/>
      <c r="X801" s="1818"/>
      <c r="Y801" s="2310"/>
      <c r="Z801" s="2310"/>
      <c r="AA801" s="2310"/>
      <c r="AB801" s="1818"/>
      <c r="AC801" s="3259"/>
      <c r="AD801" s="2310"/>
      <c r="AE801" s="1818"/>
      <c r="AF801" s="1818"/>
      <c r="AG801" s="1818"/>
      <c r="AI801"/>
      <c r="AJ801"/>
      <c r="AK801" s="981"/>
    </row>
    <row r="802" spans="2:37">
      <c r="B802" s="573" t="s">
        <v>2901</v>
      </c>
      <c r="C802" s="1576" t="s">
        <v>2870</v>
      </c>
      <c r="D802" s="1576" t="s">
        <v>2274</v>
      </c>
      <c r="E802" s="1577" t="s">
        <v>2873</v>
      </c>
      <c r="F802" s="1524">
        <v>929004260202</v>
      </c>
      <c r="G802" s="506">
        <v>8721103044150</v>
      </c>
      <c r="H802" s="603" t="s">
        <v>2438</v>
      </c>
      <c r="I802" s="603"/>
      <c r="J802" s="741">
        <v>7.6</v>
      </c>
      <c r="K802" s="456">
        <v>1090</v>
      </c>
      <c r="L802" s="410" t="s">
        <v>79</v>
      </c>
      <c r="M802" s="1284">
        <v>75000</v>
      </c>
      <c r="N802" s="742">
        <v>5</v>
      </c>
      <c r="O802" s="410" t="s">
        <v>135</v>
      </c>
      <c r="P802" s="2409">
        <v>220</v>
      </c>
      <c r="Q802" s="518"/>
      <c r="R802" s="2069" t="s">
        <v>54</v>
      </c>
      <c r="S802" s="410"/>
      <c r="T802" s="410" t="s">
        <v>1583</v>
      </c>
      <c r="U802" s="410" t="s">
        <v>149</v>
      </c>
      <c r="V802" s="410" t="s">
        <v>158</v>
      </c>
      <c r="W802" s="370" t="s">
        <v>210</v>
      </c>
      <c r="X802" s="370">
        <v>143</v>
      </c>
      <c r="Y802" s="410">
        <v>28</v>
      </c>
      <c r="Z802" s="410"/>
      <c r="AA802" s="410">
        <v>604</v>
      </c>
      <c r="AB802" s="410" t="s">
        <v>122</v>
      </c>
      <c r="AC802" s="742">
        <v>80</v>
      </c>
      <c r="AD802" s="410">
        <v>2144208</v>
      </c>
      <c r="AE802" s="2666">
        <v>4</v>
      </c>
      <c r="AF802" s="410">
        <v>10</v>
      </c>
      <c r="AG802" s="2070" t="s">
        <v>122</v>
      </c>
      <c r="AK802" s="981"/>
    </row>
    <row r="803" spans="2:37">
      <c r="B803" s="123"/>
      <c r="C803" s="569" t="s">
        <v>2870</v>
      </c>
      <c r="D803" s="569" t="s">
        <v>2274</v>
      </c>
      <c r="E803" s="1578" t="s">
        <v>2873</v>
      </c>
      <c r="F803" s="2934">
        <v>929001307002</v>
      </c>
      <c r="G803" s="961">
        <v>8718696697474</v>
      </c>
      <c r="H803" s="962" t="s">
        <v>1563</v>
      </c>
      <c r="I803" s="1580"/>
      <c r="J803" s="1085">
        <v>8</v>
      </c>
      <c r="K803" s="1066">
        <v>1000</v>
      </c>
      <c r="L803" s="942" t="s">
        <v>79</v>
      </c>
      <c r="M803" s="1084">
        <v>70000</v>
      </c>
      <c r="N803" s="965">
        <v>5</v>
      </c>
      <c r="O803" s="942" t="s">
        <v>129</v>
      </c>
      <c r="P803" s="2412">
        <v>180</v>
      </c>
      <c r="Q803" s="14"/>
      <c r="R803" s="2071" t="s">
        <v>54</v>
      </c>
      <c r="S803" s="942"/>
      <c r="T803" s="942" t="s">
        <v>1583</v>
      </c>
      <c r="U803" s="942" t="s">
        <v>149</v>
      </c>
      <c r="V803" s="942" t="s">
        <v>158</v>
      </c>
      <c r="W803" s="519" t="s">
        <v>210</v>
      </c>
      <c r="X803" s="519">
        <v>125</v>
      </c>
      <c r="Y803" s="942">
        <v>28</v>
      </c>
      <c r="Z803" s="942"/>
      <c r="AA803" s="942">
        <v>604</v>
      </c>
      <c r="AB803" s="942" t="s">
        <v>122</v>
      </c>
      <c r="AC803" s="965">
        <v>83</v>
      </c>
      <c r="AD803" s="942">
        <v>465198</v>
      </c>
      <c r="AE803" s="2667">
        <v>4</v>
      </c>
      <c r="AF803" s="942">
        <v>10</v>
      </c>
      <c r="AG803" s="2072" t="s">
        <v>122</v>
      </c>
      <c r="AK803" s="981"/>
    </row>
    <row r="804" spans="2:37">
      <c r="B804" s="123"/>
      <c r="C804" s="569" t="s">
        <v>2870</v>
      </c>
      <c r="D804" s="569" t="s">
        <v>2274</v>
      </c>
      <c r="E804" s="1578" t="s">
        <v>2873</v>
      </c>
      <c r="F804" s="896">
        <v>929004260302</v>
      </c>
      <c r="G804" s="107">
        <v>8721103044174</v>
      </c>
      <c r="H804" s="1364" t="s">
        <v>2439</v>
      </c>
      <c r="I804" s="1581"/>
      <c r="J804" s="1363">
        <v>7.6</v>
      </c>
      <c r="K804" s="429">
        <v>1150</v>
      </c>
      <c r="L804" s="374" t="s">
        <v>53</v>
      </c>
      <c r="M804" s="424">
        <v>75000</v>
      </c>
      <c r="N804" s="1365">
        <v>5</v>
      </c>
      <c r="O804" s="374" t="s">
        <v>135</v>
      </c>
      <c r="P804" s="992">
        <v>220</v>
      </c>
      <c r="Q804" s="518"/>
      <c r="R804" s="2073" t="s">
        <v>54</v>
      </c>
      <c r="S804" s="374"/>
      <c r="T804" s="374" t="s">
        <v>1583</v>
      </c>
      <c r="U804" s="374" t="s">
        <v>149</v>
      </c>
      <c r="V804" s="374" t="s">
        <v>131</v>
      </c>
      <c r="W804" s="352" t="s">
        <v>210</v>
      </c>
      <c r="X804" s="352">
        <v>151</v>
      </c>
      <c r="Y804" s="374">
        <v>28</v>
      </c>
      <c r="Z804" s="374"/>
      <c r="AA804" s="374">
        <v>604</v>
      </c>
      <c r="AB804" s="374" t="s">
        <v>122</v>
      </c>
      <c r="AC804" s="1365">
        <v>80</v>
      </c>
      <c r="AD804" s="374">
        <v>2144206</v>
      </c>
      <c r="AE804" s="2668">
        <v>4</v>
      </c>
      <c r="AF804" s="374">
        <v>10</v>
      </c>
      <c r="AG804" s="2074" t="s">
        <v>122</v>
      </c>
      <c r="AK804" s="981"/>
    </row>
    <row r="805" spans="2:37">
      <c r="B805" s="123"/>
      <c r="C805" s="569" t="s">
        <v>2870</v>
      </c>
      <c r="D805" s="569" t="s">
        <v>2274</v>
      </c>
      <c r="E805" s="1578" t="s">
        <v>2873</v>
      </c>
      <c r="F805" s="2934">
        <v>929001307102</v>
      </c>
      <c r="G805" s="961">
        <v>8718696697498</v>
      </c>
      <c r="H805" s="962" t="s">
        <v>1564</v>
      </c>
      <c r="I805" s="1580"/>
      <c r="J805" s="1085">
        <v>8</v>
      </c>
      <c r="K805" s="1066">
        <v>1050</v>
      </c>
      <c r="L805" s="942" t="s">
        <v>53</v>
      </c>
      <c r="M805" s="1084">
        <v>70000</v>
      </c>
      <c r="N805" s="965">
        <v>5</v>
      </c>
      <c r="O805" s="942" t="s">
        <v>129</v>
      </c>
      <c r="P805" s="2412">
        <v>180</v>
      </c>
      <c r="Q805" s="14"/>
      <c r="R805" s="2071" t="s">
        <v>54</v>
      </c>
      <c r="S805" s="942"/>
      <c r="T805" s="942" t="s">
        <v>1583</v>
      </c>
      <c r="U805" s="942" t="s">
        <v>149</v>
      </c>
      <c r="V805" s="942" t="s">
        <v>131</v>
      </c>
      <c r="W805" s="519" t="s">
        <v>210</v>
      </c>
      <c r="X805" s="519">
        <v>131</v>
      </c>
      <c r="Y805" s="942">
        <v>28</v>
      </c>
      <c r="Z805" s="942"/>
      <c r="AA805" s="942">
        <v>604</v>
      </c>
      <c r="AB805" s="942" t="s">
        <v>122</v>
      </c>
      <c r="AC805" s="965">
        <v>83</v>
      </c>
      <c r="AD805" s="942">
        <v>465199</v>
      </c>
      <c r="AE805" s="2667">
        <v>4</v>
      </c>
      <c r="AF805" s="942">
        <v>10</v>
      </c>
      <c r="AG805" s="2072" t="s">
        <v>122</v>
      </c>
      <c r="AK805" s="981"/>
    </row>
    <row r="806" spans="2:37">
      <c r="B806" s="123"/>
      <c r="C806" s="569" t="s">
        <v>2870</v>
      </c>
      <c r="D806" s="569" t="s">
        <v>2274</v>
      </c>
      <c r="E806" s="1578" t="s">
        <v>2873</v>
      </c>
      <c r="F806" s="193">
        <v>929004260402</v>
      </c>
      <c r="G806" s="107">
        <v>8721103044198</v>
      </c>
      <c r="H806" s="1366" t="s">
        <v>2440</v>
      </c>
      <c r="I806" s="1582"/>
      <c r="J806" s="1363">
        <v>7.6</v>
      </c>
      <c r="K806" s="348">
        <v>1150</v>
      </c>
      <c r="L806" s="354" t="s">
        <v>75</v>
      </c>
      <c r="M806" s="424">
        <v>75000</v>
      </c>
      <c r="N806" s="1365">
        <v>5</v>
      </c>
      <c r="O806" s="354" t="s">
        <v>135</v>
      </c>
      <c r="P806" s="992">
        <v>220</v>
      </c>
      <c r="Q806" s="518"/>
      <c r="R806" s="2043" t="s">
        <v>54</v>
      </c>
      <c r="S806" s="354"/>
      <c r="T806" s="354" t="s">
        <v>1583</v>
      </c>
      <c r="U806" s="354" t="s">
        <v>149</v>
      </c>
      <c r="V806" s="354" t="s">
        <v>161</v>
      </c>
      <c r="W806" s="352" t="s">
        <v>210</v>
      </c>
      <c r="X806" s="352">
        <v>151</v>
      </c>
      <c r="Y806" s="374">
        <v>28</v>
      </c>
      <c r="Z806" s="374"/>
      <c r="AA806" s="374">
        <v>604</v>
      </c>
      <c r="AB806" s="354" t="s">
        <v>122</v>
      </c>
      <c r="AC806" s="1365">
        <v>80</v>
      </c>
      <c r="AD806" s="374">
        <v>2144217</v>
      </c>
      <c r="AE806" s="2668">
        <v>4</v>
      </c>
      <c r="AF806" s="374">
        <v>10</v>
      </c>
      <c r="AG806" s="2044" t="s">
        <v>122</v>
      </c>
      <c r="AK806" s="981"/>
    </row>
    <row r="807" spans="2:37">
      <c r="B807" s="123"/>
      <c r="C807" s="569" t="s">
        <v>2870</v>
      </c>
      <c r="D807" s="569" t="s">
        <v>2274</v>
      </c>
      <c r="E807" s="1578" t="s">
        <v>2873</v>
      </c>
      <c r="F807" s="2891">
        <v>929001307202</v>
      </c>
      <c r="G807" s="961">
        <v>8718696697511</v>
      </c>
      <c r="H807" s="1238" t="s">
        <v>1565</v>
      </c>
      <c r="I807" s="1238"/>
      <c r="J807" s="1021">
        <v>8</v>
      </c>
      <c r="K807" s="530">
        <v>1050</v>
      </c>
      <c r="L807" s="1833" t="s">
        <v>75</v>
      </c>
      <c r="M807" s="1084">
        <v>70000</v>
      </c>
      <c r="N807" s="1239">
        <v>5</v>
      </c>
      <c r="O807" s="1833" t="s">
        <v>129</v>
      </c>
      <c r="P807" s="2412">
        <v>180</v>
      </c>
      <c r="Q807" s="14"/>
      <c r="R807" s="2075" t="s">
        <v>54</v>
      </c>
      <c r="S807" s="1833"/>
      <c r="T807" s="1833" t="s">
        <v>1583</v>
      </c>
      <c r="U807" s="1833" t="s">
        <v>149</v>
      </c>
      <c r="V807" s="1833" t="s">
        <v>161</v>
      </c>
      <c r="W807" s="1022" t="s">
        <v>210</v>
      </c>
      <c r="X807" s="1022">
        <v>131</v>
      </c>
      <c r="Y807" s="934">
        <v>28</v>
      </c>
      <c r="Z807" s="934"/>
      <c r="AA807" s="934">
        <v>604</v>
      </c>
      <c r="AB807" s="1833" t="s">
        <v>122</v>
      </c>
      <c r="AC807" s="1239">
        <v>83</v>
      </c>
      <c r="AD807" s="934">
        <v>465200</v>
      </c>
      <c r="AE807" s="2669">
        <v>4</v>
      </c>
      <c r="AF807" s="934">
        <v>10</v>
      </c>
      <c r="AG807" s="2076" t="s">
        <v>122</v>
      </c>
      <c r="AK807" s="981"/>
    </row>
    <row r="808" spans="2:37">
      <c r="B808" s="123"/>
      <c r="C808" s="569" t="s">
        <v>2870</v>
      </c>
      <c r="D808" s="569" t="s">
        <v>2274</v>
      </c>
      <c r="E808" s="1578" t="s">
        <v>2873</v>
      </c>
      <c r="F808" s="154">
        <v>929001298402</v>
      </c>
      <c r="G808" s="107">
        <v>8718696687086</v>
      </c>
      <c r="H808" s="211" t="s">
        <v>1566</v>
      </c>
      <c r="I808" s="211"/>
      <c r="J808" s="334">
        <v>12</v>
      </c>
      <c r="K808" s="1127">
        <v>1575</v>
      </c>
      <c r="L808" s="310" t="s">
        <v>53</v>
      </c>
      <c r="M808" s="368">
        <v>70000</v>
      </c>
      <c r="N808" s="421">
        <v>5</v>
      </c>
      <c r="O808" s="310" t="s">
        <v>129</v>
      </c>
      <c r="P808" s="992">
        <v>265</v>
      </c>
      <c r="Q808" s="14"/>
      <c r="R808" s="2031" t="s">
        <v>54</v>
      </c>
      <c r="S808" s="310"/>
      <c r="T808" s="310" t="s">
        <v>3268</v>
      </c>
      <c r="U808" s="310" t="s">
        <v>149</v>
      </c>
      <c r="V808" s="310" t="s">
        <v>131</v>
      </c>
      <c r="W808" s="293" t="s">
        <v>210</v>
      </c>
      <c r="X808" s="293">
        <v>131</v>
      </c>
      <c r="Y808" s="292">
        <v>28</v>
      </c>
      <c r="Z808" s="292"/>
      <c r="AA808" s="292">
        <v>909</v>
      </c>
      <c r="AB808" s="310" t="s">
        <v>122</v>
      </c>
      <c r="AC808" s="421">
        <v>80</v>
      </c>
      <c r="AD808" s="292">
        <v>403572</v>
      </c>
      <c r="AE808" s="2670">
        <v>4</v>
      </c>
      <c r="AF808" s="292">
        <v>10</v>
      </c>
      <c r="AG808" s="2032" t="s">
        <v>122</v>
      </c>
      <c r="AK808" s="981"/>
    </row>
    <row r="809" spans="2:37">
      <c r="B809" s="123"/>
      <c r="C809" s="569" t="s">
        <v>2870</v>
      </c>
      <c r="D809" s="569" t="s">
        <v>2274</v>
      </c>
      <c r="E809" s="1578" t="s">
        <v>2873</v>
      </c>
      <c r="F809" s="154">
        <v>929001298502</v>
      </c>
      <c r="G809" s="107">
        <v>8718696687109</v>
      </c>
      <c r="H809" s="211" t="s">
        <v>1567</v>
      </c>
      <c r="I809" s="211"/>
      <c r="J809" s="334">
        <v>12</v>
      </c>
      <c r="K809" s="1127">
        <v>1575</v>
      </c>
      <c r="L809" s="310" t="s">
        <v>75</v>
      </c>
      <c r="M809" s="368">
        <v>70000</v>
      </c>
      <c r="N809" s="421">
        <v>5</v>
      </c>
      <c r="O809" s="310" t="s">
        <v>129</v>
      </c>
      <c r="P809" s="992">
        <v>265</v>
      </c>
      <c r="Q809" s="14"/>
      <c r="R809" s="2031" t="s">
        <v>54</v>
      </c>
      <c r="S809" s="310"/>
      <c r="T809" s="310" t="s">
        <v>3268</v>
      </c>
      <c r="U809" s="310" t="s">
        <v>149</v>
      </c>
      <c r="V809" s="310" t="s">
        <v>161</v>
      </c>
      <c r="W809" s="293" t="s">
        <v>210</v>
      </c>
      <c r="X809" s="293">
        <v>131</v>
      </c>
      <c r="Y809" s="292">
        <v>28</v>
      </c>
      <c r="Z809" s="292"/>
      <c r="AA809" s="292">
        <v>909</v>
      </c>
      <c r="AB809" s="310" t="s">
        <v>122</v>
      </c>
      <c r="AC809" s="421">
        <v>80</v>
      </c>
      <c r="AD809" s="292">
        <v>403573</v>
      </c>
      <c r="AE809" s="2670">
        <v>4</v>
      </c>
      <c r="AF809" s="292">
        <v>10</v>
      </c>
      <c r="AG809" s="2032" t="s">
        <v>122</v>
      </c>
      <c r="AK809" s="981"/>
    </row>
    <row r="810" spans="2:37">
      <c r="B810" s="123"/>
      <c r="C810" s="569" t="s">
        <v>2870</v>
      </c>
      <c r="D810" s="569" t="s">
        <v>2274</v>
      </c>
      <c r="E810" s="1578" t="s">
        <v>2873</v>
      </c>
      <c r="F810" s="154">
        <v>929004242402</v>
      </c>
      <c r="G810" s="107">
        <v>8720169388055</v>
      </c>
      <c r="H810" s="211" t="s">
        <v>2441</v>
      </c>
      <c r="I810" s="211"/>
      <c r="J810" s="396">
        <v>11.3</v>
      </c>
      <c r="K810" s="1127">
        <v>2000</v>
      </c>
      <c r="L810" s="310" t="s">
        <v>79</v>
      </c>
      <c r="M810" s="368">
        <v>75000</v>
      </c>
      <c r="N810" s="421">
        <v>5</v>
      </c>
      <c r="O810" s="310" t="s">
        <v>1380</v>
      </c>
      <c r="P810" s="992">
        <v>310</v>
      </c>
      <c r="Q810" s="518"/>
      <c r="R810" s="2031" t="s">
        <v>54</v>
      </c>
      <c r="S810" s="310"/>
      <c r="T810" s="310" t="s">
        <v>1584</v>
      </c>
      <c r="U810" s="310" t="s">
        <v>149</v>
      </c>
      <c r="V810" s="310" t="s">
        <v>158</v>
      </c>
      <c r="W810" s="293" t="s">
        <v>210</v>
      </c>
      <c r="X810" s="293">
        <v>176</v>
      </c>
      <c r="Y810" s="292">
        <v>28</v>
      </c>
      <c r="Z810" s="292"/>
      <c r="AA810" s="292">
        <v>1213</v>
      </c>
      <c r="AB810" s="310" t="s">
        <v>122</v>
      </c>
      <c r="AC810" s="421">
        <v>80</v>
      </c>
      <c r="AD810" s="292">
        <v>2144213</v>
      </c>
      <c r="AE810" s="2670">
        <v>4</v>
      </c>
      <c r="AF810" s="292">
        <v>10</v>
      </c>
      <c r="AG810" s="2032" t="s">
        <v>122</v>
      </c>
      <c r="AK810" s="981"/>
    </row>
    <row r="811" spans="2:37">
      <c r="B811" s="1520"/>
      <c r="C811" s="569" t="s">
        <v>2870</v>
      </c>
      <c r="D811" s="569" t="s">
        <v>2274</v>
      </c>
      <c r="E811" s="1578" t="s">
        <v>2873</v>
      </c>
      <c r="F811" s="2891">
        <v>929001922602</v>
      </c>
      <c r="G811" s="961">
        <v>8718699592356</v>
      </c>
      <c r="H811" s="1238" t="s">
        <v>1568</v>
      </c>
      <c r="I811" s="1238"/>
      <c r="J811" s="1021">
        <v>12.5</v>
      </c>
      <c r="K811" s="530">
        <v>2000</v>
      </c>
      <c r="L811" s="1833" t="s">
        <v>79</v>
      </c>
      <c r="M811" s="1084">
        <v>70000</v>
      </c>
      <c r="N811" s="1239">
        <v>5</v>
      </c>
      <c r="O811" s="1833" t="s">
        <v>1380</v>
      </c>
      <c r="P811" s="2412">
        <v>250</v>
      </c>
      <c r="Q811" s="14"/>
      <c r="R811" s="2075" t="s">
        <v>54</v>
      </c>
      <c r="S811" s="1833"/>
      <c r="T811" s="1833" t="s">
        <v>1584</v>
      </c>
      <c r="U811" s="1833" t="s">
        <v>149</v>
      </c>
      <c r="V811" s="1833" t="s">
        <v>158</v>
      </c>
      <c r="W811" s="1022" t="s">
        <v>210</v>
      </c>
      <c r="X811" s="1022">
        <v>160</v>
      </c>
      <c r="Y811" s="934">
        <v>28</v>
      </c>
      <c r="Z811" s="934"/>
      <c r="AA811" s="934">
        <v>1213</v>
      </c>
      <c r="AB811" s="1833" t="s">
        <v>122</v>
      </c>
      <c r="AC811" s="1239">
        <v>83</v>
      </c>
      <c r="AD811" s="934">
        <v>403590</v>
      </c>
      <c r="AE811" s="2669">
        <v>4</v>
      </c>
      <c r="AF811" s="934">
        <v>10</v>
      </c>
      <c r="AG811" s="2076" t="s">
        <v>122</v>
      </c>
      <c r="AK811" s="981"/>
    </row>
    <row r="812" spans="2:37">
      <c r="B812" s="1520"/>
      <c r="C812" s="569" t="s">
        <v>2870</v>
      </c>
      <c r="D812" s="569" t="s">
        <v>2274</v>
      </c>
      <c r="E812" s="1578" t="s">
        <v>2873</v>
      </c>
      <c r="F812" s="193">
        <v>929004242502</v>
      </c>
      <c r="G812" s="107">
        <v>8720169388079</v>
      </c>
      <c r="H812" s="1366" t="s">
        <v>2442</v>
      </c>
      <c r="I812" s="1366"/>
      <c r="J812" s="396">
        <v>11.3</v>
      </c>
      <c r="K812" s="348">
        <v>2100</v>
      </c>
      <c r="L812" s="354" t="s">
        <v>53</v>
      </c>
      <c r="M812" s="424">
        <v>75000</v>
      </c>
      <c r="N812" s="1365">
        <v>5</v>
      </c>
      <c r="O812" s="354" t="s">
        <v>163</v>
      </c>
      <c r="P812" s="992">
        <v>310</v>
      </c>
      <c r="Q812" s="518"/>
      <c r="R812" s="2043" t="s">
        <v>54</v>
      </c>
      <c r="S812" s="354"/>
      <c r="T812" s="354" t="s">
        <v>1584</v>
      </c>
      <c r="U812" s="354" t="s">
        <v>149</v>
      </c>
      <c r="V812" s="354" t="s">
        <v>131</v>
      </c>
      <c r="W812" s="352" t="s">
        <v>210</v>
      </c>
      <c r="X812" s="352">
        <v>185</v>
      </c>
      <c r="Y812" s="374">
        <v>28</v>
      </c>
      <c r="Z812" s="374"/>
      <c r="AA812" s="374">
        <v>1213</v>
      </c>
      <c r="AB812" s="354" t="s">
        <v>122</v>
      </c>
      <c r="AC812" s="1365">
        <v>80</v>
      </c>
      <c r="AD812" s="374">
        <v>2144201</v>
      </c>
      <c r="AE812" s="2668">
        <v>4</v>
      </c>
      <c r="AF812" s="374">
        <v>10</v>
      </c>
      <c r="AG812" s="2044" t="s">
        <v>122</v>
      </c>
      <c r="AK812" s="981"/>
    </row>
    <row r="813" spans="2:37">
      <c r="B813" s="1520"/>
      <c r="C813" s="569" t="s">
        <v>2870</v>
      </c>
      <c r="D813" s="569" t="s">
        <v>2274</v>
      </c>
      <c r="E813" s="1578" t="s">
        <v>2873</v>
      </c>
      <c r="F813" s="2891">
        <v>929001922702</v>
      </c>
      <c r="G813" s="961">
        <v>8718699592370</v>
      </c>
      <c r="H813" s="1240" t="s">
        <v>1569</v>
      </c>
      <c r="I813" s="1240"/>
      <c r="J813" s="1021">
        <v>12.5</v>
      </c>
      <c r="K813" s="530">
        <v>2100</v>
      </c>
      <c r="L813" s="1041" t="s">
        <v>53</v>
      </c>
      <c r="M813" s="1084">
        <v>70000</v>
      </c>
      <c r="N813" s="966">
        <v>5</v>
      </c>
      <c r="O813" s="1041" t="s">
        <v>1380</v>
      </c>
      <c r="P813" s="2412">
        <v>250</v>
      </c>
      <c r="Q813" s="14"/>
      <c r="R813" s="2077" t="s">
        <v>54</v>
      </c>
      <c r="S813" s="1041"/>
      <c r="T813" s="1041" t="s">
        <v>1584</v>
      </c>
      <c r="U813" s="1041" t="s">
        <v>149</v>
      </c>
      <c r="V813" s="1041" t="s">
        <v>131</v>
      </c>
      <c r="W813" s="519" t="s">
        <v>210</v>
      </c>
      <c r="X813" s="519">
        <v>168</v>
      </c>
      <c r="Y813" s="942">
        <v>28</v>
      </c>
      <c r="Z813" s="942"/>
      <c r="AA813" s="942">
        <v>1213</v>
      </c>
      <c r="AB813" s="1041" t="s">
        <v>122</v>
      </c>
      <c r="AC813" s="2474">
        <v>83</v>
      </c>
      <c r="AD813" s="942">
        <v>403591</v>
      </c>
      <c r="AE813" s="2671">
        <v>4</v>
      </c>
      <c r="AF813" s="942">
        <v>10</v>
      </c>
      <c r="AG813" s="2078" t="s">
        <v>122</v>
      </c>
      <c r="AK813" s="981"/>
    </row>
    <row r="814" spans="2:37">
      <c r="B814" s="1520"/>
      <c r="C814" s="569" t="s">
        <v>2870</v>
      </c>
      <c r="D814" s="569" t="s">
        <v>2274</v>
      </c>
      <c r="E814" s="1578" t="s">
        <v>2873</v>
      </c>
      <c r="F814" s="193">
        <v>929004242602</v>
      </c>
      <c r="G814" s="107">
        <v>8720169388093</v>
      </c>
      <c r="H814" s="1367" t="s">
        <v>2443</v>
      </c>
      <c r="I814" s="1367"/>
      <c r="J814" s="396">
        <v>11.3</v>
      </c>
      <c r="K814" s="348">
        <v>2100</v>
      </c>
      <c r="L814" s="558" t="s">
        <v>75</v>
      </c>
      <c r="M814" s="424">
        <v>75000</v>
      </c>
      <c r="N814" s="433">
        <v>5</v>
      </c>
      <c r="O814" s="558" t="s">
        <v>163</v>
      </c>
      <c r="P814" s="992">
        <v>310</v>
      </c>
      <c r="Q814" s="518"/>
      <c r="R814" s="2079" t="s">
        <v>54</v>
      </c>
      <c r="S814" s="558"/>
      <c r="T814" s="558" t="s">
        <v>1584</v>
      </c>
      <c r="U814" s="558" t="s">
        <v>149</v>
      </c>
      <c r="V814" s="558" t="s">
        <v>161</v>
      </c>
      <c r="W814" s="351" t="s">
        <v>210</v>
      </c>
      <c r="X814" s="351">
        <v>185</v>
      </c>
      <c r="Y814" s="350">
        <v>28</v>
      </c>
      <c r="Z814" s="350"/>
      <c r="AA814" s="350">
        <v>1213</v>
      </c>
      <c r="AB814" s="558" t="s">
        <v>122</v>
      </c>
      <c r="AC814" s="693">
        <v>80</v>
      </c>
      <c r="AD814" s="350">
        <v>2144212</v>
      </c>
      <c r="AE814" s="2672">
        <v>4</v>
      </c>
      <c r="AF814" s="350">
        <v>10</v>
      </c>
      <c r="AG814" s="2080" t="s">
        <v>122</v>
      </c>
      <c r="AK814" s="981"/>
    </row>
    <row r="815" spans="2:37">
      <c r="B815" s="1520"/>
      <c r="C815" s="569" t="s">
        <v>2870</v>
      </c>
      <c r="D815" s="569" t="s">
        <v>2274</v>
      </c>
      <c r="E815" s="1578" t="s">
        <v>2873</v>
      </c>
      <c r="F815" s="193">
        <v>929004241802</v>
      </c>
      <c r="G815" s="107">
        <v>8720169387935</v>
      </c>
      <c r="H815" s="1367" t="s">
        <v>2444</v>
      </c>
      <c r="I815" s="1583"/>
      <c r="J815" s="443">
        <v>13.5</v>
      </c>
      <c r="K815" s="348">
        <v>2300</v>
      </c>
      <c r="L815" s="558" t="s">
        <v>79</v>
      </c>
      <c r="M815" s="595">
        <v>75000</v>
      </c>
      <c r="N815" s="433">
        <v>5</v>
      </c>
      <c r="O815" s="558" t="s">
        <v>1380</v>
      </c>
      <c r="P815" s="992">
        <v>345</v>
      </c>
      <c r="Q815" s="518"/>
      <c r="R815" s="2079" t="s">
        <v>54</v>
      </c>
      <c r="S815" s="558"/>
      <c r="T815" s="558" t="s">
        <v>1584</v>
      </c>
      <c r="U815" s="558" t="s">
        <v>149</v>
      </c>
      <c r="V815" s="558" t="s">
        <v>158</v>
      </c>
      <c r="W815" s="351" t="s">
        <v>210</v>
      </c>
      <c r="X815" s="351">
        <v>170</v>
      </c>
      <c r="Y815" s="350">
        <v>28</v>
      </c>
      <c r="Z815" s="350"/>
      <c r="AA815" s="350">
        <v>1213</v>
      </c>
      <c r="AB815" s="558" t="s">
        <v>122</v>
      </c>
      <c r="AC815" s="693">
        <v>80</v>
      </c>
      <c r="AD815" s="350">
        <v>2144209</v>
      </c>
      <c r="AE815" s="2672">
        <v>4</v>
      </c>
      <c r="AF815" s="350">
        <v>10</v>
      </c>
      <c r="AG815" s="2080" t="s">
        <v>122</v>
      </c>
      <c r="AK815" s="981"/>
    </row>
    <row r="816" spans="2:37">
      <c r="B816" s="123"/>
      <c r="C816" s="569" t="s">
        <v>2870</v>
      </c>
      <c r="D816" s="569" t="s">
        <v>2274</v>
      </c>
      <c r="E816" s="1578" t="s">
        <v>2873</v>
      </c>
      <c r="F816" s="193">
        <v>929004241902</v>
      </c>
      <c r="G816" s="107">
        <v>8720169387959</v>
      </c>
      <c r="H816" s="1366" t="s">
        <v>2445</v>
      </c>
      <c r="I816" s="1582"/>
      <c r="J816" s="1363">
        <v>13.5</v>
      </c>
      <c r="K816" s="425">
        <v>2500</v>
      </c>
      <c r="L816" s="558" t="s">
        <v>53</v>
      </c>
      <c r="M816" s="429">
        <v>75000</v>
      </c>
      <c r="N816" s="433">
        <v>5</v>
      </c>
      <c r="O816" s="558" t="s">
        <v>163</v>
      </c>
      <c r="P816" s="992">
        <v>345</v>
      </c>
      <c r="Q816" s="518"/>
      <c r="R816" s="2079" t="s">
        <v>54</v>
      </c>
      <c r="S816" s="558"/>
      <c r="T816" s="558" t="s">
        <v>1584</v>
      </c>
      <c r="U816" s="558" t="s">
        <v>149</v>
      </c>
      <c r="V816" s="558" t="s">
        <v>131</v>
      </c>
      <c r="W816" s="351" t="s">
        <v>210</v>
      </c>
      <c r="X816" s="351">
        <v>185</v>
      </c>
      <c r="Y816" s="350">
        <v>28</v>
      </c>
      <c r="Z816" s="350"/>
      <c r="AA816" s="350">
        <v>1213</v>
      </c>
      <c r="AB816" s="558" t="s">
        <v>122</v>
      </c>
      <c r="AC816" s="693">
        <v>80</v>
      </c>
      <c r="AD816" s="350">
        <v>2144211</v>
      </c>
      <c r="AE816" s="2672">
        <v>4</v>
      </c>
      <c r="AF816" s="350">
        <v>10</v>
      </c>
      <c r="AG816" s="2080" t="s">
        <v>122</v>
      </c>
      <c r="AK816" s="981"/>
    </row>
    <row r="817" spans="2:37">
      <c r="B817" s="123"/>
      <c r="C817" s="569" t="s">
        <v>2870</v>
      </c>
      <c r="D817" s="569" t="s">
        <v>2274</v>
      </c>
      <c r="E817" s="1578" t="s">
        <v>2873</v>
      </c>
      <c r="F817" s="2889">
        <v>929002998302</v>
      </c>
      <c r="G817" s="961">
        <v>8719514316584</v>
      </c>
      <c r="H817" s="3037" t="s">
        <v>1572</v>
      </c>
      <c r="I817" s="1584"/>
      <c r="J817" s="1085">
        <v>14.7</v>
      </c>
      <c r="K817" s="521">
        <v>2500</v>
      </c>
      <c r="L817" s="1041" t="s">
        <v>53</v>
      </c>
      <c r="M817" s="1066">
        <v>70000</v>
      </c>
      <c r="N817" s="966">
        <v>5</v>
      </c>
      <c r="O817" s="1041" t="s">
        <v>1380</v>
      </c>
      <c r="P817" s="2412">
        <v>275</v>
      </c>
      <c r="Q817" s="14"/>
      <c r="R817" s="2077" t="s">
        <v>54</v>
      </c>
      <c r="S817" s="1041"/>
      <c r="T817" s="1041" t="s">
        <v>1584</v>
      </c>
      <c r="U817" s="1041" t="s">
        <v>149</v>
      </c>
      <c r="V817" s="1041" t="s">
        <v>131</v>
      </c>
      <c r="W817" s="519" t="s">
        <v>210</v>
      </c>
      <c r="X817" s="519">
        <v>170</v>
      </c>
      <c r="Y817" s="942">
        <v>28</v>
      </c>
      <c r="Z817" s="942"/>
      <c r="AA817" s="942">
        <v>1213</v>
      </c>
      <c r="AB817" s="1041" t="s">
        <v>122</v>
      </c>
      <c r="AC817" s="2474">
        <v>83</v>
      </c>
      <c r="AD817" s="942">
        <v>403671</v>
      </c>
      <c r="AE817" s="2671">
        <v>4</v>
      </c>
      <c r="AF817" s="942">
        <v>10</v>
      </c>
      <c r="AG817" s="2078" t="s">
        <v>122</v>
      </c>
      <c r="AK817" s="981"/>
    </row>
    <row r="818" spans="2:37">
      <c r="B818" s="123"/>
      <c r="C818" s="569" t="s">
        <v>2870</v>
      </c>
      <c r="D818" s="569" t="s">
        <v>2274</v>
      </c>
      <c r="E818" s="1578" t="s">
        <v>2873</v>
      </c>
      <c r="F818" s="193">
        <v>929004242002</v>
      </c>
      <c r="G818" s="107">
        <v>8720169387973</v>
      </c>
      <c r="H818" s="1366" t="s">
        <v>2446</v>
      </c>
      <c r="I818" s="1582"/>
      <c r="J818" s="1363">
        <v>13.5</v>
      </c>
      <c r="K818" s="425">
        <v>2500</v>
      </c>
      <c r="L818" s="558" t="s">
        <v>75</v>
      </c>
      <c r="M818" s="429">
        <v>75000</v>
      </c>
      <c r="N818" s="433">
        <v>5</v>
      </c>
      <c r="O818" s="558" t="s">
        <v>163</v>
      </c>
      <c r="P818" s="992">
        <v>345</v>
      </c>
      <c r="Q818" s="518"/>
      <c r="R818" s="2079" t="s">
        <v>54</v>
      </c>
      <c r="S818" s="558"/>
      <c r="T818" s="558" t="s">
        <v>1584</v>
      </c>
      <c r="U818" s="558" t="s">
        <v>149</v>
      </c>
      <c r="V818" s="558" t="s">
        <v>161</v>
      </c>
      <c r="W818" s="351" t="s">
        <v>210</v>
      </c>
      <c r="X818" s="351">
        <v>185</v>
      </c>
      <c r="Y818" s="350">
        <v>28</v>
      </c>
      <c r="Z818" s="350"/>
      <c r="AA818" s="350">
        <v>1213</v>
      </c>
      <c r="AB818" s="558" t="s">
        <v>122</v>
      </c>
      <c r="AC818" s="693">
        <v>80</v>
      </c>
      <c r="AD818" s="350">
        <v>2144202</v>
      </c>
      <c r="AE818" s="2672">
        <v>4</v>
      </c>
      <c r="AF818" s="350">
        <v>10</v>
      </c>
      <c r="AG818" s="2080" t="s">
        <v>122</v>
      </c>
      <c r="AK818" s="981"/>
    </row>
    <row r="819" spans="2:37">
      <c r="B819" s="123"/>
      <c r="C819" s="569" t="s">
        <v>2870</v>
      </c>
      <c r="D819" s="569" t="s">
        <v>2274</v>
      </c>
      <c r="E819" s="1578" t="s">
        <v>2873</v>
      </c>
      <c r="F819" s="193">
        <v>929004242702</v>
      </c>
      <c r="G819" s="613">
        <v>8720169388116</v>
      </c>
      <c r="H819" s="1366" t="s">
        <v>2447</v>
      </c>
      <c r="I819" s="1582"/>
      <c r="J819" s="1363">
        <v>16.7</v>
      </c>
      <c r="K819" s="425">
        <v>2900</v>
      </c>
      <c r="L819" s="354" t="s">
        <v>79</v>
      </c>
      <c r="M819" s="429">
        <v>75000</v>
      </c>
      <c r="N819" s="1368">
        <v>5</v>
      </c>
      <c r="O819" s="354" t="s">
        <v>1380</v>
      </c>
      <c r="P819" s="992">
        <v>385</v>
      </c>
      <c r="Q819" s="518"/>
      <c r="R819" s="2043" t="s">
        <v>54</v>
      </c>
      <c r="S819" s="354"/>
      <c r="T819" s="354" t="s">
        <v>1585</v>
      </c>
      <c r="U819" s="354" t="s">
        <v>149</v>
      </c>
      <c r="V819" s="354" t="s">
        <v>158</v>
      </c>
      <c r="W819" s="352" t="s">
        <v>210</v>
      </c>
      <c r="X819" s="352">
        <v>173</v>
      </c>
      <c r="Y819" s="374">
        <v>28</v>
      </c>
      <c r="Z819" s="374"/>
      <c r="AA819" s="374">
        <v>1514</v>
      </c>
      <c r="AB819" s="354" t="s">
        <v>122</v>
      </c>
      <c r="AC819" s="2517">
        <v>80</v>
      </c>
      <c r="AD819" s="374">
        <v>2144216</v>
      </c>
      <c r="AE819" s="2673">
        <v>4</v>
      </c>
      <c r="AF819" s="374">
        <v>10</v>
      </c>
      <c r="AG819" s="2044" t="s">
        <v>122</v>
      </c>
      <c r="AK819" s="981"/>
    </row>
    <row r="820" spans="2:37">
      <c r="B820" s="1520"/>
      <c r="C820" s="569" t="s">
        <v>2870</v>
      </c>
      <c r="D820" s="569" t="s">
        <v>2274</v>
      </c>
      <c r="E820" s="1578" t="s">
        <v>2873</v>
      </c>
      <c r="F820" s="193">
        <v>929004242802</v>
      </c>
      <c r="G820" s="50">
        <v>8720169388130</v>
      </c>
      <c r="H820" s="1367" t="s">
        <v>2448</v>
      </c>
      <c r="I820" s="1367"/>
      <c r="J820" s="357">
        <v>16.7</v>
      </c>
      <c r="K820" s="348">
        <v>3100</v>
      </c>
      <c r="L820" s="354" t="s">
        <v>53</v>
      </c>
      <c r="M820" s="424">
        <v>75000</v>
      </c>
      <c r="N820" s="1365">
        <v>5</v>
      </c>
      <c r="O820" s="354" t="s">
        <v>163</v>
      </c>
      <c r="P820" s="992">
        <v>385</v>
      </c>
      <c r="Q820" s="518"/>
      <c r="R820" s="2043" t="s">
        <v>54</v>
      </c>
      <c r="S820" s="354"/>
      <c r="T820" s="354" t="s">
        <v>1585</v>
      </c>
      <c r="U820" s="354" t="s">
        <v>149</v>
      </c>
      <c r="V820" s="354" t="s">
        <v>131</v>
      </c>
      <c r="W820" s="352" t="s">
        <v>210</v>
      </c>
      <c r="X820" s="352">
        <v>185</v>
      </c>
      <c r="Y820" s="374">
        <v>28</v>
      </c>
      <c r="Z820" s="374"/>
      <c r="AA820" s="374">
        <v>1514</v>
      </c>
      <c r="AB820" s="354" t="s">
        <v>122</v>
      </c>
      <c r="AC820" s="1365">
        <v>80</v>
      </c>
      <c r="AD820" s="374">
        <v>2144204</v>
      </c>
      <c r="AE820" s="2668">
        <v>4</v>
      </c>
      <c r="AF820" s="374">
        <v>10</v>
      </c>
      <c r="AG820" s="2044" t="s">
        <v>122</v>
      </c>
      <c r="AK820" s="981"/>
    </row>
    <row r="821" spans="2:37">
      <c r="B821" s="1520"/>
      <c r="C821" s="569" t="s">
        <v>2870</v>
      </c>
      <c r="D821" s="569" t="s">
        <v>2274</v>
      </c>
      <c r="E821" s="1578" t="s">
        <v>2873</v>
      </c>
      <c r="F821" s="193">
        <v>929004242902</v>
      </c>
      <c r="G821" s="50">
        <v>8720169388154</v>
      </c>
      <c r="H821" s="1367" t="s">
        <v>2449</v>
      </c>
      <c r="I821" s="1367"/>
      <c r="J821" s="357">
        <v>16.7</v>
      </c>
      <c r="K821" s="430">
        <v>3100</v>
      </c>
      <c r="L821" s="1375" t="s">
        <v>75</v>
      </c>
      <c r="M821" s="424">
        <v>75000</v>
      </c>
      <c r="N821" s="1365">
        <v>5</v>
      </c>
      <c r="O821" s="1375" t="s">
        <v>163</v>
      </c>
      <c r="P821" s="992">
        <v>385</v>
      </c>
      <c r="Q821" s="518"/>
      <c r="R821" s="2081" t="s">
        <v>54</v>
      </c>
      <c r="S821" s="1375"/>
      <c r="T821" s="1375" t="s">
        <v>1585</v>
      </c>
      <c r="U821" s="1375" t="s">
        <v>149</v>
      </c>
      <c r="V821" s="1375" t="s">
        <v>161</v>
      </c>
      <c r="W821" s="362" t="s">
        <v>210</v>
      </c>
      <c r="X821" s="362">
        <v>185</v>
      </c>
      <c r="Y821" s="418">
        <v>28</v>
      </c>
      <c r="Z821" s="418"/>
      <c r="AA821" s="418">
        <v>1514</v>
      </c>
      <c r="AB821" s="1375" t="s">
        <v>122</v>
      </c>
      <c r="AC821" s="1365">
        <v>80</v>
      </c>
      <c r="AD821" s="418">
        <v>2144207</v>
      </c>
      <c r="AE821" s="2668">
        <v>4</v>
      </c>
      <c r="AF821" s="418">
        <v>10</v>
      </c>
      <c r="AG821" s="2082" t="s">
        <v>122</v>
      </c>
      <c r="AK821" s="981"/>
    </row>
    <row r="822" spans="2:37">
      <c r="B822" s="1520"/>
      <c r="C822" s="569" t="s">
        <v>2870</v>
      </c>
      <c r="D822" s="569" t="s">
        <v>2274</v>
      </c>
      <c r="E822" s="1578" t="s">
        <v>2873</v>
      </c>
      <c r="F822" s="193">
        <v>929004242102</v>
      </c>
      <c r="G822" s="50">
        <v>8720169387997</v>
      </c>
      <c r="H822" s="1367" t="s">
        <v>2450</v>
      </c>
      <c r="I822" s="1583"/>
      <c r="J822" s="455">
        <v>20</v>
      </c>
      <c r="K822" s="430">
        <v>3400</v>
      </c>
      <c r="L822" s="1375" t="s">
        <v>79</v>
      </c>
      <c r="M822" s="595">
        <v>75000</v>
      </c>
      <c r="N822" s="1365">
        <v>5</v>
      </c>
      <c r="O822" s="1375" t="s">
        <v>1380</v>
      </c>
      <c r="P822" s="992">
        <v>415</v>
      </c>
      <c r="Q822" s="518"/>
      <c r="R822" s="2081" t="s">
        <v>54</v>
      </c>
      <c r="S822" s="1375"/>
      <c r="T822" s="1375" t="s">
        <v>1585</v>
      </c>
      <c r="U822" s="1375" t="s">
        <v>149</v>
      </c>
      <c r="V822" s="1375" t="s">
        <v>158</v>
      </c>
      <c r="W822" s="362" t="s">
        <v>210</v>
      </c>
      <c r="X822" s="362">
        <v>170</v>
      </c>
      <c r="Y822" s="418">
        <v>28</v>
      </c>
      <c r="Z822" s="418"/>
      <c r="AA822" s="418">
        <v>1514</v>
      </c>
      <c r="AB822" s="1375" t="s">
        <v>122</v>
      </c>
      <c r="AC822" s="1365">
        <v>80</v>
      </c>
      <c r="AD822" s="418">
        <v>2144203</v>
      </c>
      <c r="AE822" s="2668">
        <v>4</v>
      </c>
      <c r="AF822" s="418">
        <v>10</v>
      </c>
      <c r="AG822" s="2082" t="s">
        <v>122</v>
      </c>
      <c r="AK822" s="981"/>
    </row>
    <row r="823" spans="2:37">
      <c r="B823" s="123"/>
      <c r="C823" s="569" t="s">
        <v>2870</v>
      </c>
      <c r="D823" s="569" t="s">
        <v>2274</v>
      </c>
      <c r="E823" s="1578" t="s">
        <v>2873</v>
      </c>
      <c r="F823" s="896">
        <v>929004242202</v>
      </c>
      <c r="G823" s="107">
        <v>8720169388017</v>
      </c>
      <c r="H823" s="1369" t="s">
        <v>2451</v>
      </c>
      <c r="I823" s="1585"/>
      <c r="J823" s="1363">
        <v>20</v>
      </c>
      <c r="K823" s="425">
        <v>3700</v>
      </c>
      <c r="L823" s="558" t="s">
        <v>53</v>
      </c>
      <c r="M823" s="429">
        <v>75000</v>
      </c>
      <c r="N823" s="1365">
        <v>5</v>
      </c>
      <c r="O823" s="558" t="s">
        <v>163</v>
      </c>
      <c r="P823" s="992">
        <v>415</v>
      </c>
      <c r="Q823" s="518"/>
      <c r="R823" s="2079" t="s">
        <v>54</v>
      </c>
      <c r="S823" s="558"/>
      <c r="T823" s="558" t="s">
        <v>1585</v>
      </c>
      <c r="U823" s="558" t="s">
        <v>149</v>
      </c>
      <c r="V823" s="558" t="s">
        <v>131</v>
      </c>
      <c r="W823" s="351" t="s">
        <v>210</v>
      </c>
      <c r="X823" s="351">
        <v>185</v>
      </c>
      <c r="Y823" s="350">
        <v>28</v>
      </c>
      <c r="Z823" s="350"/>
      <c r="AA823" s="350">
        <v>1514</v>
      </c>
      <c r="AB823" s="558" t="s">
        <v>122</v>
      </c>
      <c r="AC823" s="1365">
        <v>80</v>
      </c>
      <c r="AD823" s="350">
        <v>2144210</v>
      </c>
      <c r="AE823" s="2668">
        <v>4</v>
      </c>
      <c r="AF823" s="350">
        <v>10</v>
      </c>
      <c r="AG823" s="2080" t="s">
        <v>122</v>
      </c>
      <c r="AK823" s="981"/>
    </row>
    <row r="824" spans="2:37">
      <c r="B824" s="123"/>
      <c r="C824" s="569" t="s">
        <v>2870</v>
      </c>
      <c r="D824" s="569" t="s">
        <v>2274</v>
      </c>
      <c r="E824" s="1578" t="s">
        <v>2873</v>
      </c>
      <c r="F824" s="193">
        <v>929004242302</v>
      </c>
      <c r="G824" s="107">
        <v>8720169388031</v>
      </c>
      <c r="H824" s="1366" t="s">
        <v>2452</v>
      </c>
      <c r="I824" s="1582"/>
      <c r="J824" s="1363">
        <v>20</v>
      </c>
      <c r="K824" s="425">
        <v>3700</v>
      </c>
      <c r="L824" s="558" t="s">
        <v>75</v>
      </c>
      <c r="M824" s="429">
        <v>75000</v>
      </c>
      <c r="N824" s="1365">
        <v>5</v>
      </c>
      <c r="O824" s="558" t="s">
        <v>163</v>
      </c>
      <c r="P824" s="992">
        <v>415</v>
      </c>
      <c r="Q824" s="518"/>
      <c r="R824" s="2079" t="s">
        <v>54</v>
      </c>
      <c r="S824" s="558"/>
      <c r="T824" s="558" t="s">
        <v>1585</v>
      </c>
      <c r="U824" s="558" t="s">
        <v>149</v>
      </c>
      <c r="V824" s="558" t="s">
        <v>161</v>
      </c>
      <c r="W824" s="351" t="s">
        <v>210</v>
      </c>
      <c r="X824" s="351">
        <v>185</v>
      </c>
      <c r="Y824" s="350">
        <v>28</v>
      </c>
      <c r="Z824" s="350"/>
      <c r="AA824" s="350">
        <v>1514</v>
      </c>
      <c r="AB824" s="558" t="s">
        <v>122</v>
      </c>
      <c r="AC824" s="1365">
        <v>80</v>
      </c>
      <c r="AD824" s="350">
        <v>2144200</v>
      </c>
      <c r="AE824" s="2668">
        <v>4</v>
      </c>
      <c r="AF824" s="350">
        <v>10</v>
      </c>
      <c r="AG824" s="2080" t="s">
        <v>122</v>
      </c>
      <c r="AK824" s="981"/>
    </row>
    <row r="825" spans="2:37">
      <c r="B825" s="124"/>
      <c r="C825" s="855" t="s">
        <v>2870</v>
      </c>
      <c r="D825" s="855" t="s">
        <v>2274</v>
      </c>
      <c r="E825" s="1599"/>
      <c r="F825" s="194">
        <v>929003481702</v>
      </c>
      <c r="G825" s="683">
        <v>8719514485372</v>
      </c>
      <c r="H825" s="1813" t="s">
        <v>490</v>
      </c>
      <c r="I825" s="1813" t="s">
        <v>1580</v>
      </c>
      <c r="J825" s="492"/>
      <c r="K825" s="492"/>
      <c r="L825" s="492"/>
      <c r="M825" s="684"/>
      <c r="N825" s="674">
        <v>2</v>
      </c>
      <c r="O825" s="492"/>
      <c r="P825" s="2408">
        <v>21</v>
      </c>
      <c r="Q825" s="14"/>
      <c r="R825" s="2083" t="s">
        <v>54</v>
      </c>
      <c r="S825" s="492"/>
      <c r="T825" s="492"/>
      <c r="U825" s="492"/>
      <c r="V825" s="492"/>
      <c r="W825" s="2468" t="s">
        <v>210</v>
      </c>
      <c r="X825" s="2468"/>
      <c r="Y825" s="492"/>
      <c r="Z825" s="492"/>
      <c r="AA825" s="492"/>
      <c r="AB825" s="492" t="s">
        <v>122</v>
      </c>
      <c r="AC825" s="674"/>
      <c r="AD825" s="492"/>
      <c r="AE825" s="2674">
        <v>0.5</v>
      </c>
      <c r="AF825" s="492">
        <v>10</v>
      </c>
      <c r="AG825" s="2084" t="s">
        <v>122</v>
      </c>
      <c r="AK825" s="981"/>
    </row>
    <row r="826" spans="2:37">
      <c r="B826" s="219" t="s">
        <v>2902</v>
      </c>
      <c r="C826" s="853" t="s">
        <v>2870</v>
      </c>
      <c r="D826" s="853" t="s">
        <v>2274</v>
      </c>
      <c r="E826" s="1606" t="s">
        <v>2873</v>
      </c>
      <c r="F826" s="2936">
        <v>929002021102</v>
      </c>
      <c r="G826" s="117">
        <v>8718699646790</v>
      </c>
      <c r="H826" s="841" t="s">
        <v>1548</v>
      </c>
      <c r="I826" s="1581"/>
      <c r="J826" s="1428">
        <v>8</v>
      </c>
      <c r="K826" s="1180">
        <v>1000</v>
      </c>
      <c r="L826" s="292" t="s">
        <v>79</v>
      </c>
      <c r="M826" s="316">
        <v>60000</v>
      </c>
      <c r="N826" s="300">
        <v>5</v>
      </c>
      <c r="O826" s="292" t="s">
        <v>129</v>
      </c>
      <c r="P826" s="1425">
        <v>155</v>
      </c>
      <c r="Q826" s="14"/>
      <c r="R826" s="1999" t="s">
        <v>54</v>
      </c>
      <c r="S826" s="292"/>
      <c r="T826" s="292" t="s">
        <v>1583</v>
      </c>
      <c r="U826" s="292" t="s">
        <v>149</v>
      </c>
      <c r="V826" s="292" t="s">
        <v>158</v>
      </c>
      <c r="W826" s="293" t="s">
        <v>210</v>
      </c>
      <c r="X826" s="293">
        <v>125</v>
      </c>
      <c r="Y826" s="292">
        <v>28</v>
      </c>
      <c r="Z826" s="292"/>
      <c r="AA826" s="292">
        <v>604</v>
      </c>
      <c r="AB826" s="292" t="s">
        <v>122</v>
      </c>
      <c r="AC826" s="300">
        <v>83</v>
      </c>
      <c r="AD826" s="292">
        <v>403609</v>
      </c>
      <c r="AE826" s="2670">
        <v>4</v>
      </c>
      <c r="AF826" s="292">
        <v>10</v>
      </c>
      <c r="AG826" s="2000" t="s">
        <v>122</v>
      </c>
      <c r="AK826" s="981"/>
    </row>
    <row r="827" spans="2:37">
      <c r="B827" s="1520"/>
      <c r="C827" s="569" t="s">
        <v>2870</v>
      </c>
      <c r="D827" s="569" t="s">
        <v>2274</v>
      </c>
      <c r="E827" s="1578" t="s">
        <v>2873</v>
      </c>
      <c r="F827" s="1339">
        <v>929002021202</v>
      </c>
      <c r="G827" s="107">
        <v>8718699646813</v>
      </c>
      <c r="H827" s="108" t="s">
        <v>1549</v>
      </c>
      <c r="I827" s="841"/>
      <c r="J827" s="386">
        <v>8</v>
      </c>
      <c r="K827" s="1163">
        <v>1050</v>
      </c>
      <c r="L827" s="281" t="s">
        <v>53</v>
      </c>
      <c r="M827" s="368">
        <v>60000</v>
      </c>
      <c r="N827" s="300">
        <v>5</v>
      </c>
      <c r="O827" s="281" t="s">
        <v>129</v>
      </c>
      <c r="P827" s="992">
        <v>155</v>
      </c>
      <c r="Q827" s="14"/>
      <c r="R827" s="1997" t="s">
        <v>54</v>
      </c>
      <c r="S827" s="281"/>
      <c r="T827" s="281" t="s">
        <v>1583</v>
      </c>
      <c r="U827" s="281" t="s">
        <v>149</v>
      </c>
      <c r="V827" s="281" t="s">
        <v>131</v>
      </c>
      <c r="W827" s="301" t="s">
        <v>210</v>
      </c>
      <c r="X827" s="301">
        <v>131</v>
      </c>
      <c r="Y827" s="281">
        <v>28</v>
      </c>
      <c r="Z827" s="281"/>
      <c r="AA827" s="281">
        <v>604</v>
      </c>
      <c r="AB827" s="281" t="s">
        <v>122</v>
      </c>
      <c r="AC827" s="300">
        <v>83</v>
      </c>
      <c r="AD827" s="281">
        <v>403610</v>
      </c>
      <c r="AE827" s="2675">
        <v>4</v>
      </c>
      <c r="AF827" s="281">
        <v>10</v>
      </c>
      <c r="AG827" s="1998" t="s">
        <v>122</v>
      </c>
      <c r="AK827" s="981"/>
    </row>
    <row r="828" spans="2:37">
      <c r="B828" s="1520"/>
      <c r="C828" s="569" t="s">
        <v>2870</v>
      </c>
      <c r="D828" s="569" t="s">
        <v>2274</v>
      </c>
      <c r="E828" s="1578" t="s">
        <v>2873</v>
      </c>
      <c r="F828" s="1339">
        <v>929002021302</v>
      </c>
      <c r="G828" s="107">
        <v>8718699646837</v>
      </c>
      <c r="H828" s="108" t="s">
        <v>1550</v>
      </c>
      <c r="I828" s="841"/>
      <c r="J828" s="386">
        <v>8</v>
      </c>
      <c r="K828" s="1163">
        <v>1050</v>
      </c>
      <c r="L828" s="281" t="s">
        <v>75</v>
      </c>
      <c r="M828" s="368">
        <v>60000</v>
      </c>
      <c r="N828" s="300">
        <v>5</v>
      </c>
      <c r="O828" s="281" t="s">
        <v>129</v>
      </c>
      <c r="P828" s="992">
        <v>155</v>
      </c>
      <c r="Q828" s="14"/>
      <c r="R828" s="1997" t="s">
        <v>54</v>
      </c>
      <c r="S828" s="281"/>
      <c r="T828" s="281" t="s">
        <v>1583</v>
      </c>
      <c r="U828" s="281" t="s">
        <v>149</v>
      </c>
      <c r="V828" s="281" t="s">
        <v>161</v>
      </c>
      <c r="W828" s="301" t="s">
        <v>210</v>
      </c>
      <c r="X828" s="301">
        <v>131</v>
      </c>
      <c r="Y828" s="281">
        <v>28</v>
      </c>
      <c r="Z828" s="281"/>
      <c r="AA828" s="281">
        <v>604</v>
      </c>
      <c r="AB828" s="281" t="s">
        <v>122</v>
      </c>
      <c r="AC828" s="300">
        <v>83</v>
      </c>
      <c r="AD828" s="281">
        <v>403611</v>
      </c>
      <c r="AE828" s="2675">
        <v>4</v>
      </c>
      <c r="AF828" s="281">
        <v>10</v>
      </c>
      <c r="AG828" s="1998" t="s">
        <v>122</v>
      </c>
      <c r="AK828" s="981"/>
    </row>
    <row r="829" spans="2:37">
      <c r="B829" s="1520"/>
      <c r="C829" s="569" t="s">
        <v>2870</v>
      </c>
      <c r="D829" s="569" t="s">
        <v>2274</v>
      </c>
      <c r="E829" s="1578" t="s">
        <v>2873</v>
      </c>
      <c r="F829" s="2896">
        <v>929002021402</v>
      </c>
      <c r="G829" s="107">
        <v>8718699646851</v>
      </c>
      <c r="H829" s="211" t="s">
        <v>1551</v>
      </c>
      <c r="I829" s="211"/>
      <c r="J829" s="334">
        <v>14</v>
      </c>
      <c r="K829" s="1127">
        <v>2000</v>
      </c>
      <c r="L829" s="318" t="s">
        <v>79</v>
      </c>
      <c r="M829" s="368">
        <v>60000</v>
      </c>
      <c r="N829" s="433">
        <v>5</v>
      </c>
      <c r="O829" s="318" t="s">
        <v>135</v>
      </c>
      <c r="P829" s="992">
        <v>195</v>
      </c>
      <c r="Q829" s="14"/>
      <c r="R829" s="2025" t="s">
        <v>54</v>
      </c>
      <c r="S829" s="318"/>
      <c r="T829" s="318" t="s">
        <v>1584</v>
      </c>
      <c r="U829" s="318" t="s">
        <v>149</v>
      </c>
      <c r="V829" s="318" t="s">
        <v>158</v>
      </c>
      <c r="W829" s="301" t="s">
        <v>210</v>
      </c>
      <c r="X829" s="301">
        <v>142</v>
      </c>
      <c r="Y829" s="281">
        <v>28</v>
      </c>
      <c r="Z829" s="281"/>
      <c r="AA829" s="281">
        <v>1213</v>
      </c>
      <c r="AB829" s="318" t="s">
        <v>122</v>
      </c>
      <c r="AC829" s="693">
        <v>83</v>
      </c>
      <c r="AD829" s="281">
        <v>403612</v>
      </c>
      <c r="AE829" s="2672">
        <v>4</v>
      </c>
      <c r="AF829" s="281">
        <v>10</v>
      </c>
      <c r="AG829" s="2026" t="s">
        <v>122</v>
      </c>
      <c r="AK829" s="981"/>
    </row>
    <row r="830" spans="2:37">
      <c r="B830" s="1520"/>
      <c r="C830" s="569" t="s">
        <v>2870</v>
      </c>
      <c r="D830" s="569" t="s">
        <v>2274</v>
      </c>
      <c r="E830" s="1578" t="s">
        <v>2873</v>
      </c>
      <c r="F830" s="2896">
        <v>929002021502</v>
      </c>
      <c r="G830" s="107">
        <v>8718699646875</v>
      </c>
      <c r="H830" s="196" t="s">
        <v>1552</v>
      </c>
      <c r="I830" s="196"/>
      <c r="J830" s="334">
        <v>14</v>
      </c>
      <c r="K830" s="1127">
        <v>2100</v>
      </c>
      <c r="L830" s="318" t="s">
        <v>53</v>
      </c>
      <c r="M830" s="368">
        <v>60000</v>
      </c>
      <c r="N830" s="433">
        <v>5</v>
      </c>
      <c r="O830" s="318" t="s">
        <v>135</v>
      </c>
      <c r="P830" s="992">
        <v>195</v>
      </c>
      <c r="Q830" s="14"/>
      <c r="R830" s="2025" t="s">
        <v>54</v>
      </c>
      <c r="S830" s="318"/>
      <c r="T830" s="318" t="s">
        <v>1584</v>
      </c>
      <c r="U830" s="318" t="s">
        <v>149</v>
      </c>
      <c r="V830" s="318" t="s">
        <v>131</v>
      </c>
      <c r="W830" s="301" t="s">
        <v>210</v>
      </c>
      <c r="X830" s="301">
        <v>150</v>
      </c>
      <c r="Y830" s="281">
        <v>28</v>
      </c>
      <c r="Z830" s="281"/>
      <c r="AA830" s="281">
        <v>1213</v>
      </c>
      <c r="AB830" s="318" t="s">
        <v>122</v>
      </c>
      <c r="AC830" s="693">
        <v>83</v>
      </c>
      <c r="AD830" s="281">
        <v>403613</v>
      </c>
      <c r="AE830" s="2672">
        <v>4</v>
      </c>
      <c r="AF830" s="281">
        <v>10</v>
      </c>
      <c r="AG830" s="2026" t="s">
        <v>122</v>
      </c>
      <c r="AK830" s="981"/>
    </row>
    <row r="831" spans="2:37">
      <c r="B831" s="1520"/>
      <c r="C831" s="569" t="s">
        <v>2870</v>
      </c>
      <c r="D831" s="569" t="s">
        <v>2274</v>
      </c>
      <c r="E831" s="1578" t="s">
        <v>2873</v>
      </c>
      <c r="F831" s="2896">
        <v>929002021602</v>
      </c>
      <c r="G831" s="107">
        <v>8718699646899</v>
      </c>
      <c r="H831" s="196" t="s">
        <v>1553</v>
      </c>
      <c r="I831" s="196"/>
      <c r="J831" s="334">
        <v>14</v>
      </c>
      <c r="K831" s="1127">
        <v>2100</v>
      </c>
      <c r="L831" s="318" t="s">
        <v>75</v>
      </c>
      <c r="M831" s="368">
        <v>60000</v>
      </c>
      <c r="N831" s="433">
        <v>5</v>
      </c>
      <c r="O831" s="318" t="s">
        <v>135</v>
      </c>
      <c r="P831" s="992">
        <v>195</v>
      </c>
      <c r="Q831" s="14"/>
      <c r="R831" s="2025" t="s">
        <v>54</v>
      </c>
      <c r="S831" s="318"/>
      <c r="T831" s="318" t="s">
        <v>1584</v>
      </c>
      <c r="U831" s="318" t="s">
        <v>149</v>
      </c>
      <c r="V831" s="318" t="s">
        <v>161</v>
      </c>
      <c r="W831" s="301" t="s">
        <v>210</v>
      </c>
      <c r="X831" s="301">
        <v>150</v>
      </c>
      <c r="Y831" s="281">
        <v>28</v>
      </c>
      <c r="Z831" s="281"/>
      <c r="AA831" s="281">
        <v>1213</v>
      </c>
      <c r="AB831" s="318" t="s">
        <v>122</v>
      </c>
      <c r="AC831" s="693">
        <v>83</v>
      </c>
      <c r="AD831" s="281">
        <v>403614</v>
      </c>
      <c r="AE831" s="2672">
        <v>4</v>
      </c>
      <c r="AF831" s="281">
        <v>10</v>
      </c>
      <c r="AG831" s="2026" t="s">
        <v>122</v>
      </c>
      <c r="AK831" s="981"/>
    </row>
    <row r="832" spans="2:37">
      <c r="B832" s="1520"/>
      <c r="C832" s="569" t="s">
        <v>2870</v>
      </c>
      <c r="D832" s="569" t="s">
        <v>2274</v>
      </c>
      <c r="E832" s="1578" t="s">
        <v>2873</v>
      </c>
      <c r="F832" s="2896">
        <v>929002997602</v>
      </c>
      <c r="G832" s="107">
        <v>8719514316805</v>
      </c>
      <c r="H832" s="196" t="s">
        <v>1554</v>
      </c>
      <c r="I832" s="196"/>
      <c r="J832" s="334">
        <v>15.5</v>
      </c>
      <c r="K832" s="1127">
        <v>2300</v>
      </c>
      <c r="L832" s="318" t="s">
        <v>79</v>
      </c>
      <c r="M832" s="596">
        <v>60000</v>
      </c>
      <c r="N832" s="433">
        <v>5</v>
      </c>
      <c r="O832" s="318" t="s">
        <v>135</v>
      </c>
      <c r="P832" s="992">
        <v>210</v>
      </c>
      <c r="Q832" s="14"/>
      <c r="R832" s="2025" t="s">
        <v>54</v>
      </c>
      <c r="S832" s="318"/>
      <c r="T832" s="318" t="s">
        <v>1584</v>
      </c>
      <c r="U832" s="318" t="s">
        <v>149</v>
      </c>
      <c r="V832" s="318" t="s">
        <v>158</v>
      </c>
      <c r="W832" s="301" t="s">
        <v>210</v>
      </c>
      <c r="X832" s="301">
        <v>148</v>
      </c>
      <c r="Y832" s="281">
        <v>28</v>
      </c>
      <c r="Z832" s="281"/>
      <c r="AA832" s="281">
        <v>1213</v>
      </c>
      <c r="AB832" s="318" t="s">
        <v>122</v>
      </c>
      <c r="AC832" s="693">
        <v>83</v>
      </c>
      <c r="AD832" s="281">
        <v>403664</v>
      </c>
      <c r="AE832" s="2672">
        <v>4</v>
      </c>
      <c r="AF832" s="281">
        <v>10</v>
      </c>
      <c r="AG832" s="2026" t="s">
        <v>122</v>
      </c>
      <c r="AK832" s="981"/>
    </row>
    <row r="833" spans="2:37">
      <c r="B833" s="1520"/>
      <c r="C833" s="569" t="s">
        <v>2870</v>
      </c>
      <c r="D833" s="569" t="s">
        <v>2274</v>
      </c>
      <c r="E833" s="1578" t="s">
        <v>2873</v>
      </c>
      <c r="F833" s="2896">
        <v>929002997702</v>
      </c>
      <c r="G833" s="107">
        <v>8719514316829</v>
      </c>
      <c r="H833" s="196" t="s">
        <v>1555</v>
      </c>
      <c r="I833" s="196"/>
      <c r="J833" s="334">
        <v>15.5</v>
      </c>
      <c r="K833" s="1127">
        <v>2500</v>
      </c>
      <c r="L833" s="318" t="s">
        <v>53</v>
      </c>
      <c r="M833" s="316">
        <v>60000</v>
      </c>
      <c r="N833" s="433">
        <v>5</v>
      </c>
      <c r="O833" s="318" t="s">
        <v>1380</v>
      </c>
      <c r="P833" s="992">
        <v>210</v>
      </c>
      <c r="Q833" s="14"/>
      <c r="R833" s="2025" t="s">
        <v>54</v>
      </c>
      <c r="S833" s="318"/>
      <c r="T833" s="318" t="s">
        <v>1584</v>
      </c>
      <c r="U833" s="318" t="s">
        <v>149</v>
      </c>
      <c r="V833" s="318" t="s">
        <v>131</v>
      </c>
      <c r="W833" s="301" t="s">
        <v>210</v>
      </c>
      <c r="X833" s="301">
        <v>161</v>
      </c>
      <c r="Y833" s="281">
        <v>28</v>
      </c>
      <c r="Z833" s="281"/>
      <c r="AA833" s="281">
        <v>1213</v>
      </c>
      <c r="AB833" s="318" t="s">
        <v>122</v>
      </c>
      <c r="AC833" s="693">
        <v>83</v>
      </c>
      <c r="AD833" s="281">
        <v>403665</v>
      </c>
      <c r="AE833" s="2672">
        <v>4</v>
      </c>
      <c r="AF833" s="281">
        <v>10</v>
      </c>
      <c r="AG833" s="2026" t="s">
        <v>122</v>
      </c>
      <c r="AK833" s="981"/>
    </row>
    <row r="834" spans="2:37">
      <c r="B834" s="1520"/>
      <c r="C834" s="569" t="s">
        <v>2870</v>
      </c>
      <c r="D834" s="569" t="s">
        <v>2274</v>
      </c>
      <c r="E834" s="1578" t="s">
        <v>2873</v>
      </c>
      <c r="F834" s="2896">
        <v>929002997802</v>
      </c>
      <c r="G834" s="107">
        <v>8719514316843</v>
      </c>
      <c r="H834" s="211" t="s">
        <v>1556</v>
      </c>
      <c r="I834" s="211"/>
      <c r="J834" s="334">
        <v>15.5</v>
      </c>
      <c r="K834" s="1127">
        <v>2500</v>
      </c>
      <c r="L834" s="318" t="s">
        <v>75</v>
      </c>
      <c r="M834" s="316">
        <v>60000</v>
      </c>
      <c r="N834" s="433">
        <v>5</v>
      </c>
      <c r="O834" s="318" t="s">
        <v>1380</v>
      </c>
      <c r="P834" s="992">
        <v>210</v>
      </c>
      <c r="Q834" s="14"/>
      <c r="R834" s="2025" t="s">
        <v>54</v>
      </c>
      <c r="S834" s="318"/>
      <c r="T834" s="318" t="s">
        <v>1584</v>
      </c>
      <c r="U834" s="318" t="s">
        <v>149</v>
      </c>
      <c r="V834" s="318" t="s">
        <v>161</v>
      </c>
      <c r="W834" s="301" t="s">
        <v>210</v>
      </c>
      <c r="X834" s="301">
        <v>161</v>
      </c>
      <c r="Y834" s="281">
        <v>28</v>
      </c>
      <c r="Z834" s="281"/>
      <c r="AA834" s="281">
        <v>1213</v>
      </c>
      <c r="AB834" s="318" t="s">
        <v>122</v>
      </c>
      <c r="AC834" s="693">
        <v>83</v>
      </c>
      <c r="AD834" s="281">
        <v>403666</v>
      </c>
      <c r="AE834" s="2672">
        <v>4</v>
      </c>
      <c r="AF834" s="281">
        <v>10</v>
      </c>
      <c r="AG834" s="2026" t="s">
        <v>122</v>
      </c>
      <c r="AK834" s="981"/>
    </row>
    <row r="835" spans="2:37">
      <c r="B835" s="1520"/>
      <c r="C835" s="569" t="s">
        <v>2870</v>
      </c>
      <c r="D835" s="569" t="s">
        <v>2274</v>
      </c>
      <c r="E835" s="1578" t="s">
        <v>2873</v>
      </c>
      <c r="F835" s="2896">
        <v>929002021702</v>
      </c>
      <c r="G835" s="107">
        <v>8718699646912</v>
      </c>
      <c r="H835" s="211" t="s">
        <v>1557</v>
      </c>
      <c r="I835" s="211"/>
      <c r="J835" s="301">
        <v>20.5</v>
      </c>
      <c r="K835" s="1127">
        <v>2900</v>
      </c>
      <c r="L835" s="310" t="s">
        <v>79</v>
      </c>
      <c r="M835" s="368">
        <v>60000</v>
      </c>
      <c r="N835" s="421">
        <v>5</v>
      </c>
      <c r="O835" s="310" t="s">
        <v>135</v>
      </c>
      <c r="P835" s="992">
        <v>245</v>
      </c>
      <c r="Q835" s="14"/>
      <c r="R835" s="2031" t="s">
        <v>54</v>
      </c>
      <c r="S835" s="310"/>
      <c r="T835" s="310" t="s">
        <v>1585</v>
      </c>
      <c r="U835" s="310" t="s">
        <v>149</v>
      </c>
      <c r="V835" s="310" t="s">
        <v>158</v>
      </c>
      <c r="W835" s="293" t="s">
        <v>210</v>
      </c>
      <c r="X835" s="293">
        <v>141</v>
      </c>
      <c r="Y835" s="292">
        <v>28</v>
      </c>
      <c r="Z835" s="292"/>
      <c r="AA835" s="292">
        <v>1514</v>
      </c>
      <c r="AB835" s="310" t="s">
        <v>122</v>
      </c>
      <c r="AC835" s="421">
        <v>83</v>
      </c>
      <c r="AD835" s="292">
        <v>403615</v>
      </c>
      <c r="AE835" s="2670">
        <v>4</v>
      </c>
      <c r="AF835" s="292">
        <v>10</v>
      </c>
      <c r="AG835" s="2032" t="s">
        <v>122</v>
      </c>
      <c r="AK835" s="981"/>
    </row>
    <row r="836" spans="2:37">
      <c r="B836" s="1520"/>
      <c r="C836" s="569" t="s">
        <v>2870</v>
      </c>
      <c r="D836" s="569" t="s">
        <v>2274</v>
      </c>
      <c r="E836" s="1578" t="s">
        <v>2873</v>
      </c>
      <c r="F836" s="2896">
        <v>929002021802</v>
      </c>
      <c r="G836" s="107">
        <v>8718699646936</v>
      </c>
      <c r="H836" s="196" t="s">
        <v>1558</v>
      </c>
      <c r="I836" s="196"/>
      <c r="J836" s="311">
        <v>20.5</v>
      </c>
      <c r="K836" s="1145">
        <v>3100</v>
      </c>
      <c r="L836" s="1821" t="s">
        <v>53</v>
      </c>
      <c r="M836" s="368">
        <v>60000</v>
      </c>
      <c r="N836" s="421">
        <v>5</v>
      </c>
      <c r="O836" s="1821" t="s">
        <v>135</v>
      </c>
      <c r="P836" s="992">
        <v>245</v>
      </c>
      <c r="Q836" s="14"/>
      <c r="R836" s="2033" t="s">
        <v>54</v>
      </c>
      <c r="S836" s="1821"/>
      <c r="T836" s="1821" t="s">
        <v>1585</v>
      </c>
      <c r="U836" s="1821" t="s">
        <v>149</v>
      </c>
      <c r="V836" s="1821" t="s">
        <v>131</v>
      </c>
      <c r="W836" s="312" t="s">
        <v>210</v>
      </c>
      <c r="X836" s="312">
        <v>151</v>
      </c>
      <c r="Y836" s="332">
        <v>28</v>
      </c>
      <c r="Z836" s="332"/>
      <c r="AA836" s="332">
        <v>1514</v>
      </c>
      <c r="AB836" s="1821" t="s">
        <v>122</v>
      </c>
      <c r="AC836" s="421">
        <v>83</v>
      </c>
      <c r="AD836" s="332">
        <v>403616</v>
      </c>
      <c r="AE836" s="2670">
        <v>4</v>
      </c>
      <c r="AF836" s="332">
        <v>10</v>
      </c>
      <c r="AG836" s="2034" t="s">
        <v>122</v>
      </c>
      <c r="AK836" s="981"/>
    </row>
    <row r="837" spans="2:37">
      <c r="B837" s="1520"/>
      <c r="C837" s="569" t="s">
        <v>2870</v>
      </c>
      <c r="D837" s="569" t="s">
        <v>2274</v>
      </c>
      <c r="E837" s="1578" t="s">
        <v>2873</v>
      </c>
      <c r="F837" s="2896">
        <v>929002021902</v>
      </c>
      <c r="G837" s="107">
        <v>8718699646950</v>
      </c>
      <c r="H837" s="196" t="s">
        <v>1559</v>
      </c>
      <c r="I837" s="196"/>
      <c r="J837" s="311">
        <v>20.5</v>
      </c>
      <c r="K837" s="1145">
        <v>3100</v>
      </c>
      <c r="L837" s="1821" t="s">
        <v>75</v>
      </c>
      <c r="M837" s="368">
        <v>60000</v>
      </c>
      <c r="N837" s="421">
        <v>5</v>
      </c>
      <c r="O837" s="1821" t="s">
        <v>135</v>
      </c>
      <c r="P837" s="992">
        <v>245</v>
      </c>
      <c r="Q837" s="14"/>
      <c r="R837" s="2033" t="s">
        <v>54</v>
      </c>
      <c r="S837" s="1821"/>
      <c r="T837" s="1821" t="s">
        <v>1585</v>
      </c>
      <c r="U837" s="1821" t="s">
        <v>149</v>
      </c>
      <c r="V837" s="1821" t="s">
        <v>161</v>
      </c>
      <c r="W837" s="312" t="s">
        <v>210</v>
      </c>
      <c r="X837" s="312">
        <v>151</v>
      </c>
      <c r="Y837" s="332">
        <v>28</v>
      </c>
      <c r="Z837" s="332"/>
      <c r="AA837" s="332">
        <v>1514</v>
      </c>
      <c r="AB837" s="1821" t="s">
        <v>122</v>
      </c>
      <c r="AC837" s="421">
        <v>83</v>
      </c>
      <c r="AD837" s="332">
        <v>403617</v>
      </c>
      <c r="AE837" s="2670">
        <v>4</v>
      </c>
      <c r="AF837" s="332">
        <v>10</v>
      </c>
      <c r="AG837" s="2034" t="s">
        <v>122</v>
      </c>
      <c r="AK837" s="981"/>
    </row>
    <row r="838" spans="2:37">
      <c r="B838" s="1520"/>
      <c r="C838" s="569" t="s">
        <v>2870</v>
      </c>
      <c r="D838" s="569" t="s">
        <v>2274</v>
      </c>
      <c r="E838" s="1578" t="s">
        <v>2873</v>
      </c>
      <c r="F838" s="2896">
        <v>929002997902</v>
      </c>
      <c r="G838" s="223">
        <v>8719514316867</v>
      </c>
      <c r="H838" s="196" t="s">
        <v>1560</v>
      </c>
      <c r="I838" s="196"/>
      <c r="J838" s="396">
        <v>23</v>
      </c>
      <c r="K838" s="1212">
        <v>3400</v>
      </c>
      <c r="L838" s="318" t="s">
        <v>79</v>
      </c>
      <c r="M838" s="596">
        <v>60000</v>
      </c>
      <c r="N838" s="433">
        <v>5</v>
      </c>
      <c r="O838" s="318" t="s">
        <v>135</v>
      </c>
      <c r="P838" s="992">
        <v>275</v>
      </c>
      <c r="Q838" s="14"/>
      <c r="R838" s="2025" t="s">
        <v>54</v>
      </c>
      <c r="S838" s="318"/>
      <c r="T838" s="318" t="s">
        <v>1585</v>
      </c>
      <c r="U838" s="318" t="s">
        <v>149</v>
      </c>
      <c r="V838" s="318" t="s">
        <v>158</v>
      </c>
      <c r="W838" s="301" t="s">
        <v>210</v>
      </c>
      <c r="X838" s="301">
        <v>147</v>
      </c>
      <c r="Y838" s="281">
        <v>28</v>
      </c>
      <c r="Z838" s="281"/>
      <c r="AA838" s="281">
        <v>1514</v>
      </c>
      <c r="AB838" s="318" t="s">
        <v>122</v>
      </c>
      <c r="AC838" s="693">
        <v>83</v>
      </c>
      <c r="AD838" s="281">
        <v>403667</v>
      </c>
      <c r="AE838" s="2672">
        <v>4</v>
      </c>
      <c r="AF838" s="281">
        <v>10</v>
      </c>
      <c r="AG838" s="2026" t="s">
        <v>122</v>
      </c>
      <c r="AK838" s="981"/>
    </row>
    <row r="839" spans="2:37">
      <c r="B839" s="1520"/>
      <c r="C839" s="569" t="s">
        <v>2870</v>
      </c>
      <c r="D839" s="569" t="s">
        <v>2274</v>
      </c>
      <c r="E839" s="1578" t="s">
        <v>2873</v>
      </c>
      <c r="F839" s="2896">
        <v>929002998002</v>
      </c>
      <c r="G839" s="223">
        <v>8719514316881</v>
      </c>
      <c r="H839" s="196" t="s">
        <v>1561</v>
      </c>
      <c r="I839" s="196"/>
      <c r="J839" s="396">
        <v>23</v>
      </c>
      <c r="K839" s="1212">
        <v>3700</v>
      </c>
      <c r="L839" s="318" t="s">
        <v>53</v>
      </c>
      <c r="M839" s="596">
        <v>60000</v>
      </c>
      <c r="N839" s="433">
        <v>5</v>
      </c>
      <c r="O839" s="318" t="s">
        <v>1380</v>
      </c>
      <c r="P839" s="992">
        <v>275</v>
      </c>
      <c r="Q839" s="14"/>
      <c r="R839" s="2025" t="s">
        <v>54</v>
      </c>
      <c r="S839" s="318"/>
      <c r="T839" s="318" t="s">
        <v>1585</v>
      </c>
      <c r="U839" s="318" t="s">
        <v>149</v>
      </c>
      <c r="V839" s="318" t="s">
        <v>131</v>
      </c>
      <c r="W839" s="301" t="s">
        <v>210</v>
      </c>
      <c r="X839" s="301">
        <v>160</v>
      </c>
      <c r="Y839" s="281">
        <v>28</v>
      </c>
      <c r="Z839" s="281"/>
      <c r="AA839" s="281">
        <v>1514</v>
      </c>
      <c r="AB839" s="318" t="s">
        <v>122</v>
      </c>
      <c r="AC839" s="693">
        <v>83</v>
      </c>
      <c r="AD839" s="281">
        <v>403668</v>
      </c>
      <c r="AE839" s="2672">
        <v>4</v>
      </c>
      <c r="AF839" s="281">
        <v>10</v>
      </c>
      <c r="AG839" s="2026" t="s">
        <v>122</v>
      </c>
      <c r="AK839" s="981"/>
    </row>
    <row r="840" spans="2:37">
      <c r="B840" s="1521"/>
      <c r="C840" s="1664" t="s">
        <v>2870</v>
      </c>
      <c r="D840" s="1664" t="s">
        <v>2274</v>
      </c>
      <c r="E840" s="1665" t="s">
        <v>2873</v>
      </c>
      <c r="F840" s="2937">
        <v>929002998102</v>
      </c>
      <c r="G840" s="1666">
        <v>8719514316904</v>
      </c>
      <c r="H840" s="1667" t="s">
        <v>1562</v>
      </c>
      <c r="I840" s="1667"/>
      <c r="J840" s="1668">
        <v>23</v>
      </c>
      <c r="K840" s="1669">
        <v>3700</v>
      </c>
      <c r="L840" s="1834" t="s">
        <v>75</v>
      </c>
      <c r="M840" s="320">
        <v>60000</v>
      </c>
      <c r="N840" s="1670">
        <v>5</v>
      </c>
      <c r="O840" s="1834" t="s">
        <v>1380</v>
      </c>
      <c r="P840" s="2413">
        <v>275</v>
      </c>
      <c r="Q840" s="14"/>
      <c r="R840" s="2085" t="s">
        <v>54</v>
      </c>
      <c r="S840" s="1834"/>
      <c r="T840" s="1834" t="s">
        <v>1585</v>
      </c>
      <c r="U840" s="1834" t="s">
        <v>149</v>
      </c>
      <c r="V840" s="1834" t="s">
        <v>161</v>
      </c>
      <c r="W840" s="315" t="s">
        <v>210</v>
      </c>
      <c r="X840" s="315">
        <v>160</v>
      </c>
      <c r="Y840" s="341">
        <v>28</v>
      </c>
      <c r="Z840" s="341"/>
      <c r="AA840" s="341">
        <v>1514</v>
      </c>
      <c r="AB840" s="1834" t="s">
        <v>122</v>
      </c>
      <c r="AC840" s="2518">
        <v>83</v>
      </c>
      <c r="AD840" s="341">
        <v>403669</v>
      </c>
      <c r="AE840" s="2676">
        <v>4</v>
      </c>
      <c r="AF840" s="341">
        <v>10</v>
      </c>
      <c r="AG840" s="2086" t="s">
        <v>122</v>
      </c>
      <c r="AK840" s="981"/>
    </row>
    <row r="841" spans="2:37">
      <c r="B841" s="573" t="s">
        <v>2903</v>
      </c>
      <c r="C841" s="1576" t="s">
        <v>2870</v>
      </c>
      <c r="D841" s="1576" t="s">
        <v>2274</v>
      </c>
      <c r="E841" s="1577" t="s">
        <v>2873</v>
      </c>
      <c r="F841" s="1277">
        <v>929003577132</v>
      </c>
      <c r="G841" s="164">
        <v>8719514486386</v>
      </c>
      <c r="H841" s="1671" t="s">
        <v>1537</v>
      </c>
      <c r="I841" s="1671"/>
      <c r="J841" s="392">
        <v>8</v>
      </c>
      <c r="K841" s="1672">
        <v>750</v>
      </c>
      <c r="L841" s="1835" t="s">
        <v>79</v>
      </c>
      <c r="M841" s="324">
        <v>50000</v>
      </c>
      <c r="N841" s="319">
        <v>3</v>
      </c>
      <c r="O841" s="1835" t="s">
        <v>127</v>
      </c>
      <c r="P841" s="2409">
        <v>115</v>
      </c>
      <c r="Q841" s="14"/>
      <c r="R841" s="2087" t="s">
        <v>54</v>
      </c>
      <c r="S841" s="1835"/>
      <c r="T841" s="1835" t="s">
        <v>1583</v>
      </c>
      <c r="U841" s="1835" t="s">
        <v>149</v>
      </c>
      <c r="V841" s="1835" t="s">
        <v>158</v>
      </c>
      <c r="W841" s="2469" t="s">
        <v>210</v>
      </c>
      <c r="X841" s="2469">
        <v>93</v>
      </c>
      <c r="Y841" s="1835">
        <v>28</v>
      </c>
      <c r="Z841" s="1835"/>
      <c r="AA841" s="1835">
        <v>604</v>
      </c>
      <c r="AB841" s="1835" t="s">
        <v>122</v>
      </c>
      <c r="AC841" s="319">
        <v>80</v>
      </c>
      <c r="AD841" s="1835">
        <v>1288990</v>
      </c>
      <c r="AE841" s="2658">
        <v>4</v>
      </c>
      <c r="AF841" s="1835">
        <v>20</v>
      </c>
      <c r="AG841" s="2088" t="s">
        <v>122</v>
      </c>
      <c r="AK841" s="981"/>
    </row>
    <row r="842" spans="2:37">
      <c r="B842" s="1520"/>
      <c r="C842" s="569" t="s">
        <v>2870</v>
      </c>
      <c r="D842" s="569" t="s">
        <v>2274</v>
      </c>
      <c r="E842" s="1578" t="s">
        <v>2873</v>
      </c>
      <c r="F842" s="2938">
        <v>929003547202</v>
      </c>
      <c r="G842" s="107">
        <v>8719514459779</v>
      </c>
      <c r="H842" s="108" t="s">
        <v>555</v>
      </c>
      <c r="I842" s="841"/>
      <c r="J842" s="386">
        <v>8</v>
      </c>
      <c r="K842" s="1163">
        <v>800</v>
      </c>
      <c r="L842" s="281" t="s">
        <v>53</v>
      </c>
      <c r="M842" s="317">
        <v>50000</v>
      </c>
      <c r="N842" s="300">
        <v>3</v>
      </c>
      <c r="O842" s="281" t="s">
        <v>127</v>
      </c>
      <c r="P842" s="992">
        <v>115</v>
      </c>
      <c r="Q842" s="14"/>
      <c r="R842" s="1997" t="s">
        <v>54</v>
      </c>
      <c r="S842" s="281"/>
      <c r="T842" s="281" t="s">
        <v>1583</v>
      </c>
      <c r="U842" s="281" t="s">
        <v>149</v>
      </c>
      <c r="V842" s="281" t="s">
        <v>131</v>
      </c>
      <c r="W842" s="301" t="s">
        <v>210</v>
      </c>
      <c r="X842" s="301">
        <v>100</v>
      </c>
      <c r="Y842" s="281">
        <v>28</v>
      </c>
      <c r="Z842" s="281"/>
      <c r="AA842" s="281">
        <v>604</v>
      </c>
      <c r="AB842" s="281" t="s">
        <v>122</v>
      </c>
      <c r="AC842" s="300">
        <v>80</v>
      </c>
      <c r="AD842" s="281">
        <v>1183841</v>
      </c>
      <c r="AE842" s="2675">
        <v>4</v>
      </c>
      <c r="AF842" s="281">
        <v>20</v>
      </c>
      <c r="AG842" s="1998" t="s">
        <v>122</v>
      </c>
      <c r="AK842" s="981"/>
    </row>
    <row r="843" spans="2:37">
      <c r="B843" s="1520"/>
      <c r="C843" s="569" t="s">
        <v>2870</v>
      </c>
      <c r="D843" s="569" t="s">
        <v>2274</v>
      </c>
      <c r="E843" s="1578" t="s">
        <v>2873</v>
      </c>
      <c r="F843" s="2938">
        <v>929003547302</v>
      </c>
      <c r="G843" s="107">
        <v>8719514459793</v>
      </c>
      <c r="H843" s="108" t="s">
        <v>557</v>
      </c>
      <c r="I843" s="841"/>
      <c r="J843" s="386">
        <v>8</v>
      </c>
      <c r="K843" s="1163">
        <v>800</v>
      </c>
      <c r="L843" s="281" t="s">
        <v>75</v>
      </c>
      <c r="M843" s="317">
        <v>50000</v>
      </c>
      <c r="N843" s="300">
        <v>3</v>
      </c>
      <c r="O843" s="281" t="s">
        <v>127</v>
      </c>
      <c r="P843" s="992">
        <v>115</v>
      </c>
      <c r="Q843" s="14"/>
      <c r="R843" s="1997" t="s">
        <v>54</v>
      </c>
      <c r="S843" s="281"/>
      <c r="T843" s="281" t="s">
        <v>1583</v>
      </c>
      <c r="U843" s="281" t="s">
        <v>149</v>
      </c>
      <c r="V843" s="281" t="s">
        <v>161</v>
      </c>
      <c r="W843" s="301" t="s">
        <v>210</v>
      </c>
      <c r="X843" s="301">
        <v>100</v>
      </c>
      <c r="Y843" s="281">
        <v>28</v>
      </c>
      <c r="Z843" s="281"/>
      <c r="AA843" s="281">
        <v>604</v>
      </c>
      <c r="AB843" s="281" t="s">
        <v>122</v>
      </c>
      <c r="AC843" s="300">
        <v>80</v>
      </c>
      <c r="AD843" s="281">
        <v>1183843</v>
      </c>
      <c r="AE843" s="2675">
        <v>4</v>
      </c>
      <c r="AF843" s="281">
        <v>20</v>
      </c>
      <c r="AG843" s="1998" t="s">
        <v>122</v>
      </c>
      <c r="AK843" s="981"/>
    </row>
    <row r="844" spans="2:37">
      <c r="B844" s="1520"/>
      <c r="C844" s="569" t="s">
        <v>2870</v>
      </c>
      <c r="D844" s="569" t="s">
        <v>2274</v>
      </c>
      <c r="E844" s="1578" t="s">
        <v>2873</v>
      </c>
      <c r="F844" s="2938">
        <v>929003577402</v>
      </c>
      <c r="G844" s="107">
        <v>8719514486447</v>
      </c>
      <c r="H844" s="108" t="s">
        <v>1538</v>
      </c>
      <c r="I844" s="841"/>
      <c r="J844" s="443">
        <v>8</v>
      </c>
      <c r="K844" s="1216">
        <v>850</v>
      </c>
      <c r="L844" s="432" t="s">
        <v>79</v>
      </c>
      <c r="M844" s="317">
        <v>50000</v>
      </c>
      <c r="N844" s="300">
        <v>3</v>
      </c>
      <c r="O844" s="432" t="s">
        <v>127</v>
      </c>
      <c r="P844" s="992">
        <v>130</v>
      </c>
      <c r="Q844" s="14"/>
      <c r="R844" s="2089" t="s">
        <v>54</v>
      </c>
      <c r="S844" s="432"/>
      <c r="T844" s="432" t="s">
        <v>1583</v>
      </c>
      <c r="U844" s="432" t="s">
        <v>149</v>
      </c>
      <c r="V844" s="432" t="s">
        <v>158</v>
      </c>
      <c r="W844" s="2470" t="s">
        <v>210</v>
      </c>
      <c r="X844" s="2470">
        <v>106</v>
      </c>
      <c r="Y844" s="432">
        <v>28</v>
      </c>
      <c r="Z844" s="432"/>
      <c r="AA844" s="432">
        <v>604</v>
      </c>
      <c r="AB844" s="432" t="s">
        <v>122</v>
      </c>
      <c r="AC844" s="300">
        <v>80</v>
      </c>
      <c r="AD844" s="432">
        <v>1288991</v>
      </c>
      <c r="AE844" s="2675">
        <v>4</v>
      </c>
      <c r="AF844" s="432">
        <v>20</v>
      </c>
      <c r="AG844" s="2090" t="s">
        <v>122</v>
      </c>
      <c r="AK844" s="981"/>
    </row>
    <row r="845" spans="2:37">
      <c r="B845" s="1520"/>
      <c r="C845" s="569" t="s">
        <v>2870</v>
      </c>
      <c r="D845" s="569" t="s">
        <v>2274</v>
      </c>
      <c r="E845" s="1578" t="s">
        <v>2873</v>
      </c>
      <c r="F845" s="1136">
        <v>929003158602</v>
      </c>
      <c r="G845" s="103">
        <v>8719514421035</v>
      </c>
      <c r="H845" s="663" t="s">
        <v>1539</v>
      </c>
      <c r="I845" s="1424"/>
      <c r="J845" s="386">
        <v>8</v>
      </c>
      <c r="K845" s="1215">
        <v>900</v>
      </c>
      <c r="L845" s="432" t="s">
        <v>53</v>
      </c>
      <c r="M845" s="317">
        <v>50000</v>
      </c>
      <c r="N845" s="300">
        <v>3</v>
      </c>
      <c r="O845" s="432" t="s">
        <v>129</v>
      </c>
      <c r="P845" s="992">
        <v>130</v>
      </c>
      <c r="Q845" s="14"/>
      <c r="R845" s="2089" t="s">
        <v>54</v>
      </c>
      <c r="S845" s="432"/>
      <c r="T845" s="432" t="s">
        <v>1583</v>
      </c>
      <c r="U845" s="432" t="s">
        <v>149</v>
      </c>
      <c r="V845" s="432" t="s">
        <v>131</v>
      </c>
      <c r="W845" s="2470" t="s">
        <v>210</v>
      </c>
      <c r="X845" s="2470">
        <v>112</v>
      </c>
      <c r="Y845" s="432">
        <v>28</v>
      </c>
      <c r="Z845" s="432"/>
      <c r="AA845" s="432">
        <v>604</v>
      </c>
      <c r="AB845" s="432" t="s">
        <v>122</v>
      </c>
      <c r="AC845" s="300">
        <v>80</v>
      </c>
      <c r="AD845" s="432">
        <v>1037552</v>
      </c>
      <c r="AE845" s="2675">
        <v>4</v>
      </c>
      <c r="AF845" s="432">
        <v>20</v>
      </c>
      <c r="AG845" s="2090" t="s">
        <v>122</v>
      </c>
      <c r="AK845" s="981"/>
    </row>
    <row r="846" spans="2:37">
      <c r="B846" s="1520"/>
      <c r="C846" s="855" t="s">
        <v>2870</v>
      </c>
      <c r="D846" s="855" t="s">
        <v>2274</v>
      </c>
      <c r="E846" s="1599" t="s">
        <v>2873</v>
      </c>
      <c r="F846" s="1278">
        <v>929003158702</v>
      </c>
      <c r="G846" s="635">
        <v>8719514421059</v>
      </c>
      <c r="H846" s="1426" t="s">
        <v>1540</v>
      </c>
      <c r="I846" s="1426"/>
      <c r="J846" s="445">
        <v>8</v>
      </c>
      <c r="K846" s="1523">
        <v>900</v>
      </c>
      <c r="L846" s="491" t="s">
        <v>75</v>
      </c>
      <c r="M846" s="489">
        <v>50000</v>
      </c>
      <c r="N846" s="490">
        <v>3</v>
      </c>
      <c r="O846" s="491" t="s">
        <v>129</v>
      </c>
      <c r="P846" s="2410">
        <v>130</v>
      </c>
      <c r="Q846" s="14"/>
      <c r="R846" s="2091" t="s">
        <v>54</v>
      </c>
      <c r="S846" s="491"/>
      <c r="T846" s="491" t="s">
        <v>1583</v>
      </c>
      <c r="U846" s="491" t="s">
        <v>149</v>
      </c>
      <c r="V846" s="491" t="s">
        <v>161</v>
      </c>
      <c r="W846" s="2471" t="s">
        <v>210</v>
      </c>
      <c r="X846" s="2471">
        <v>112</v>
      </c>
      <c r="Y846" s="491">
        <v>28</v>
      </c>
      <c r="Z846" s="491"/>
      <c r="AA846" s="491">
        <v>604</v>
      </c>
      <c r="AB846" s="491" t="s">
        <v>122</v>
      </c>
      <c r="AC846" s="490">
        <v>80</v>
      </c>
      <c r="AD846" s="491">
        <v>1037551</v>
      </c>
      <c r="AE846" s="2660">
        <v>4</v>
      </c>
      <c r="AF846" s="491">
        <v>20</v>
      </c>
      <c r="AG846" s="2092" t="s">
        <v>122</v>
      </c>
      <c r="AK846" s="981"/>
    </row>
    <row r="847" spans="2:37">
      <c r="B847" s="1520"/>
      <c r="C847" s="1576" t="s">
        <v>2870</v>
      </c>
      <c r="D847" s="1576" t="s">
        <v>2274</v>
      </c>
      <c r="E847" s="1577" t="s">
        <v>2873</v>
      </c>
      <c r="F847" s="1277">
        <v>929003577232</v>
      </c>
      <c r="G847" s="1673">
        <v>8719514486409</v>
      </c>
      <c r="H847" s="1671" t="s">
        <v>1541</v>
      </c>
      <c r="I847" s="1671"/>
      <c r="J847" s="515">
        <v>15.5</v>
      </c>
      <c r="K847" s="1674">
        <v>1700</v>
      </c>
      <c r="L847" s="1835" t="s">
        <v>79</v>
      </c>
      <c r="M847" s="324">
        <v>50000</v>
      </c>
      <c r="N847" s="319">
        <v>3</v>
      </c>
      <c r="O847" s="1835" t="s">
        <v>127</v>
      </c>
      <c r="P847" s="2409">
        <v>145</v>
      </c>
      <c r="Q847" s="14"/>
      <c r="R847" s="2087" t="s">
        <v>54</v>
      </c>
      <c r="S847" s="1835"/>
      <c r="T847" s="1835" t="s">
        <v>1584</v>
      </c>
      <c r="U847" s="1835" t="s">
        <v>149</v>
      </c>
      <c r="V847" s="1835" t="s">
        <v>158</v>
      </c>
      <c r="W847" s="2469" t="s">
        <v>210</v>
      </c>
      <c r="X847" s="2469">
        <v>109</v>
      </c>
      <c r="Y847" s="1835">
        <v>28</v>
      </c>
      <c r="Z847" s="1835"/>
      <c r="AA847" s="1835">
        <v>1214</v>
      </c>
      <c r="AB847" s="1835" t="s">
        <v>122</v>
      </c>
      <c r="AC847" s="319">
        <v>80</v>
      </c>
      <c r="AD847" s="1835">
        <v>1288988</v>
      </c>
      <c r="AE847" s="2658">
        <v>4</v>
      </c>
      <c r="AF847" s="1835">
        <v>20</v>
      </c>
      <c r="AG847" s="2088" t="s">
        <v>122</v>
      </c>
      <c r="AK847" s="981"/>
    </row>
    <row r="848" spans="2:37">
      <c r="B848" s="1520"/>
      <c r="C848" s="569" t="s">
        <v>2870</v>
      </c>
      <c r="D848" s="569" t="s">
        <v>2274</v>
      </c>
      <c r="E848" s="1578" t="s">
        <v>2873</v>
      </c>
      <c r="F848" s="1136">
        <v>929003519702</v>
      </c>
      <c r="G848" s="103">
        <v>8719514448070</v>
      </c>
      <c r="H848" s="663" t="s">
        <v>551</v>
      </c>
      <c r="I848" s="1424"/>
      <c r="J848" s="386">
        <v>15.5</v>
      </c>
      <c r="K848" s="1163">
        <v>1800</v>
      </c>
      <c r="L848" s="281" t="s">
        <v>53</v>
      </c>
      <c r="M848" s="317">
        <v>50000</v>
      </c>
      <c r="N848" s="300">
        <v>3</v>
      </c>
      <c r="O848" s="281" t="s">
        <v>129</v>
      </c>
      <c r="P848" s="992">
        <v>145</v>
      </c>
      <c r="Q848" s="14"/>
      <c r="R848" s="1997" t="s">
        <v>54</v>
      </c>
      <c r="S848" s="281"/>
      <c r="T848" s="281" t="s">
        <v>1584</v>
      </c>
      <c r="U848" s="281" t="s">
        <v>149</v>
      </c>
      <c r="V848" s="281" t="s">
        <v>131</v>
      </c>
      <c r="W848" s="301" t="s">
        <v>210</v>
      </c>
      <c r="X848" s="301">
        <v>116</v>
      </c>
      <c r="Y848" s="281">
        <v>28</v>
      </c>
      <c r="Z848" s="281"/>
      <c r="AA848" s="281">
        <v>1214</v>
      </c>
      <c r="AB848" s="281" t="s">
        <v>122</v>
      </c>
      <c r="AC848" s="300">
        <v>80</v>
      </c>
      <c r="AD848" s="281">
        <v>1183844</v>
      </c>
      <c r="AE848" s="2675">
        <v>4</v>
      </c>
      <c r="AF848" s="281">
        <v>20</v>
      </c>
      <c r="AG848" s="1998" t="s">
        <v>122</v>
      </c>
      <c r="AK848" s="981"/>
    </row>
    <row r="849" spans="2:37">
      <c r="B849" s="1520"/>
      <c r="C849" s="569" t="s">
        <v>2870</v>
      </c>
      <c r="D849" s="569" t="s">
        <v>2274</v>
      </c>
      <c r="E849" s="1578" t="s">
        <v>2873</v>
      </c>
      <c r="F849" s="1136">
        <v>929003519802</v>
      </c>
      <c r="G849" s="103">
        <v>8719514448094</v>
      </c>
      <c r="H849" s="663" t="s">
        <v>553</v>
      </c>
      <c r="I849" s="1424"/>
      <c r="J849" s="386">
        <v>15.5</v>
      </c>
      <c r="K849" s="1163">
        <v>1800</v>
      </c>
      <c r="L849" s="281" t="s">
        <v>75</v>
      </c>
      <c r="M849" s="317">
        <v>50000</v>
      </c>
      <c r="N849" s="300">
        <v>3</v>
      </c>
      <c r="O849" s="281" t="s">
        <v>129</v>
      </c>
      <c r="P849" s="992">
        <v>145</v>
      </c>
      <c r="Q849" s="14"/>
      <c r="R849" s="1997" t="s">
        <v>54</v>
      </c>
      <c r="S849" s="281"/>
      <c r="T849" s="281" t="s">
        <v>1584</v>
      </c>
      <c r="U849" s="281" t="s">
        <v>149</v>
      </c>
      <c r="V849" s="281" t="s">
        <v>161</v>
      </c>
      <c r="W849" s="301" t="s">
        <v>210</v>
      </c>
      <c r="X849" s="301">
        <v>116</v>
      </c>
      <c r="Y849" s="281">
        <v>28</v>
      </c>
      <c r="Z849" s="281"/>
      <c r="AA849" s="281">
        <v>1214</v>
      </c>
      <c r="AB849" s="281" t="s">
        <v>122</v>
      </c>
      <c r="AC849" s="300">
        <v>80</v>
      </c>
      <c r="AD849" s="281">
        <v>1183845</v>
      </c>
      <c r="AE849" s="2675">
        <v>4</v>
      </c>
      <c r="AF849" s="281">
        <v>20</v>
      </c>
      <c r="AG849" s="1998" t="s">
        <v>122</v>
      </c>
      <c r="AK849" s="981"/>
    </row>
    <row r="850" spans="2:37">
      <c r="B850" s="1520"/>
      <c r="C850" s="569" t="s">
        <v>2870</v>
      </c>
      <c r="D850" s="569" t="s">
        <v>2274</v>
      </c>
      <c r="E850" s="1578" t="s">
        <v>2873</v>
      </c>
      <c r="F850" s="1136">
        <v>929003577532</v>
      </c>
      <c r="G850" s="103">
        <v>8719514486461</v>
      </c>
      <c r="H850" s="663" t="s">
        <v>1542</v>
      </c>
      <c r="I850" s="1424"/>
      <c r="J850" s="393">
        <v>18</v>
      </c>
      <c r="K850" s="1163">
        <v>1850</v>
      </c>
      <c r="L850" s="281" t="s">
        <v>79</v>
      </c>
      <c r="M850" s="317">
        <v>50000</v>
      </c>
      <c r="N850" s="300">
        <v>3</v>
      </c>
      <c r="O850" s="281" t="s">
        <v>127</v>
      </c>
      <c r="P850" s="992">
        <v>165</v>
      </c>
      <c r="Q850" s="14"/>
      <c r="R850" s="1997" t="s">
        <v>54</v>
      </c>
      <c r="S850" s="281"/>
      <c r="T850" s="281" t="s">
        <v>1584</v>
      </c>
      <c r="U850" s="281" t="s">
        <v>149</v>
      </c>
      <c r="V850" s="281" t="s">
        <v>158</v>
      </c>
      <c r="W850" s="301" t="s">
        <v>210</v>
      </c>
      <c r="X850" s="301">
        <v>102</v>
      </c>
      <c r="Y850" s="281">
        <v>28</v>
      </c>
      <c r="Z850" s="281"/>
      <c r="AA850" s="281">
        <v>1214</v>
      </c>
      <c r="AB850" s="281" t="s">
        <v>122</v>
      </c>
      <c r="AC850" s="300">
        <v>80</v>
      </c>
      <c r="AD850" s="281">
        <v>1288987</v>
      </c>
      <c r="AE850" s="2675">
        <v>4</v>
      </c>
      <c r="AF850" s="281">
        <v>20</v>
      </c>
      <c r="AG850" s="1998" t="s">
        <v>122</v>
      </c>
      <c r="AK850" s="981"/>
    </row>
    <row r="851" spans="2:37">
      <c r="B851" s="1520"/>
      <c r="C851" s="569" t="s">
        <v>2870</v>
      </c>
      <c r="D851" s="569" t="s">
        <v>2274</v>
      </c>
      <c r="E851" s="1578" t="s">
        <v>2873</v>
      </c>
      <c r="F851" s="1136">
        <v>929001874932</v>
      </c>
      <c r="G851" s="103">
        <v>8719514469587</v>
      </c>
      <c r="H851" s="663" t="s">
        <v>562</v>
      </c>
      <c r="I851" s="1424"/>
      <c r="J851" s="393">
        <v>18</v>
      </c>
      <c r="K851" s="1214">
        <v>2000</v>
      </c>
      <c r="L851" s="281" t="s">
        <v>53</v>
      </c>
      <c r="M851" s="317">
        <v>50000</v>
      </c>
      <c r="N851" s="300">
        <v>3</v>
      </c>
      <c r="O851" s="281" t="s">
        <v>129</v>
      </c>
      <c r="P851" s="992">
        <v>165</v>
      </c>
      <c r="Q851" s="14"/>
      <c r="R851" s="1997" t="s">
        <v>54</v>
      </c>
      <c r="S851" s="281"/>
      <c r="T851" s="281" t="s">
        <v>1584</v>
      </c>
      <c r="U851" s="281" t="s">
        <v>149</v>
      </c>
      <c r="V851" s="281" t="s">
        <v>131</v>
      </c>
      <c r="W851" s="301" t="s">
        <v>210</v>
      </c>
      <c r="X851" s="301">
        <v>111</v>
      </c>
      <c r="Y851" s="281">
        <v>28</v>
      </c>
      <c r="Z851" s="281"/>
      <c r="AA851" s="281">
        <v>1214</v>
      </c>
      <c r="AB851" s="281" t="s">
        <v>122</v>
      </c>
      <c r="AC851" s="300">
        <v>80</v>
      </c>
      <c r="AD851" s="281">
        <v>1183855</v>
      </c>
      <c r="AE851" s="2675">
        <v>4</v>
      </c>
      <c r="AF851" s="281">
        <v>20</v>
      </c>
      <c r="AG851" s="1998" t="s">
        <v>122</v>
      </c>
      <c r="AK851" s="981"/>
    </row>
    <row r="852" spans="2:37">
      <c r="B852" s="1520"/>
      <c r="C852" s="569" t="s">
        <v>2870</v>
      </c>
      <c r="D852" s="569" t="s">
        <v>2274</v>
      </c>
      <c r="E852" s="1578" t="s">
        <v>2873</v>
      </c>
      <c r="F852" s="1136">
        <v>929001874832</v>
      </c>
      <c r="G852" s="103">
        <v>8719514475588</v>
      </c>
      <c r="H852" s="663" t="s">
        <v>564</v>
      </c>
      <c r="I852" s="1424"/>
      <c r="J852" s="393">
        <v>18</v>
      </c>
      <c r="K852" s="1214">
        <v>2000</v>
      </c>
      <c r="L852" s="281" t="s">
        <v>75</v>
      </c>
      <c r="M852" s="317">
        <v>50000</v>
      </c>
      <c r="N852" s="300">
        <v>3</v>
      </c>
      <c r="O852" s="281" t="s">
        <v>129</v>
      </c>
      <c r="P852" s="992">
        <v>165</v>
      </c>
      <c r="Q852" s="14"/>
      <c r="R852" s="1997" t="s">
        <v>54</v>
      </c>
      <c r="S852" s="281"/>
      <c r="T852" s="281" t="s">
        <v>1584</v>
      </c>
      <c r="U852" s="281" t="s">
        <v>149</v>
      </c>
      <c r="V852" s="281" t="s">
        <v>161</v>
      </c>
      <c r="W852" s="301" t="s">
        <v>210</v>
      </c>
      <c r="X852" s="301">
        <v>111</v>
      </c>
      <c r="Y852" s="281">
        <v>28</v>
      </c>
      <c r="Z852" s="281"/>
      <c r="AA852" s="281">
        <v>1214</v>
      </c>
      <c r="AB852" s="281" t="s">
        <v>122</v>
      </c>
      <c r="AC852" s="300">
        <v>80</v>
      </c>
      <c r="AD852" s="281">
        <v>1183858</v>
      </c>
      <c r="AE852" s="2675">
        <v>4</v>
      </c>
      <c r="AF852" s="281">
        <v>20</v>
      </c>
      <c r="AG852" s="1998" t="s">
        <v>122</v>
      </c>
      <c r="AK852" s="981"/>
    </row>
    <row r="853" spans="2:37">
      <c r="B853" s="123"/>
      <c r="C853" s="569" t="s">
        <v>2870</v>
      </c>
      <c r="D853" s="569" t="s">
        <v>2274</v>
      </c>
      <c r="E853" s="1578" t="s">
        <v>2873</v>
      </c>
      <c r="F853" s="2939">
        <v>929003746102</v>
      </c>
      <c r="G853" s="772">
        <v>8720169278585</v>
      </c>
      <c r="H853" s="773" t="s">
        <v>148</v>
      </c>
      <c r="I853" s="773"/>
      <c r="J853" s="589">
        <v>17.7</v>
      </c>
      <c r="K853" s="1213">
        <v>2250</v>
      </c>
      <c r="L853" s="1836" t="s">
        <v>79</v>
      </c>
      <c r="M853" s="771">
        <v>50000</v>
      </c>
      <c r="N853" s="434">
        <v>3</v>
      </c>
      <c r="O853" s="1836" t="s">
        <v>129</v>
      </c>
      <c r="P853" s="989">
        <v>180</v>
      </c>
      <c r="Q853" s="525"/>
      <c r="R853" s="2093" t="s">
        <v>54</v>
      </c>
      <c r="S853" s="1836"/>
      <c r="T853" s="1836" t="s">
        <v>1584</v>
      </c>
      <c r="U853" s="1836" t="s">
        <v>149</v>
      </c>
      <c r="V853" s="1836" t="s">
        <v>158</v>
      </c>
      <c r="W853" s="2472" t="s">
        <v>210</v>
      </c>
      <c r="X853" s="2472">
        <v>127</v>
      </c>
      <c r="Y853" s="1836">
        <v>28</v>
      </c>
      <c r="Z853" s="1836"/>
      <c r="AA853" s="1836">
        <v>1214</v>
      </c>
      <c r="AB853" s="1836" t="s">
        <v>122</v>
      </c>
      <c r="AC853" s="2473">
        <v>80</v>
      </c>
      <c r="AD853" s="1836">
        <v>1827722</v>
      </c>
      <c r="AE853" s="2677">
        <v>4</v>
      </c>
      <c r="AF853" s="1836">
        <v>20</v>
      </c>
      <c r="AG853" s="2094" t="s">
        <v>122</v>
      </c>
      <c r="AK853" s="981"/>
    </row>
    <row r="854" spans="2:37">
      <c r="B854" s="123"/>
      <c r="C854" s="569" t="s">
        <v>2870</v>
      </c>
      <c r="D854" s="569" t="s">
        <v>2274</v>
      </c>
      <c r="E854" s="1578" t="s">
        <v>2873</v>
      </c>
      <c r="F854" s="2940">
        <v>929003746202</v>
      </c>
      <c r="G854" s="64">
        <v>8720169278608</v>
      </c>
      <c r="H854" s="111" t="s">
        <v>150</v>
      </c>
      <c r="I854" s="111"/>
      <c r="J854" s="323">
        <v>17.7</v>
      </c>
      <c r="K854" s="1164">
        <v>2400</v>
      </c>
      <c r="L854" s="804" t="s">
        <v>53</v>
      </c>
      <c r="M854" s="596">
        <v>50000</v>
      </c>
      <c r="N854" s="434">
        <v>3</v>
      </c>
      <c r="O854" s="804" t="s">
        <v>135</v>
      </c>
      <c r="P854" s="989">
        <v>180</v>
      </c>
      <c r="Q854" s="525"/>
      <c r="R854" s="2095" t="s">
        <v>54</v>
      </c>
      <c r="S854" s="804"/>
      <c r="T854" s="804" t="s">
        <v>1584</v>
      </c>
      <c r="U854" s="804" t="s">
        <v>149</v>
      </c>
      <c r="V854" s="804" t="s">
        <v>131</v>
      </c>
      <c r="W854" s="436" t="s">
        <v>210</v>
      </c>
      <c r="X854" s="436">
        <v>135</v>
      </c>
      <c r="Y854" s="804">
        <v>28</v>
      </c>
      <c r="Z854" s="804"/>
      <c r="AA854" s="804">
        <v>1214</v>
      </c>
      <c r="AB854" s="804" t="s">
        <v>122</v>
      </c>
      <c r="AC854" s="2473">
        <v>80</v>
      </c>
      <c r="AD854" s="804">
        <v>1827720</v>
      </c>
      <c r="AE854" s="2678">
        <v>4</v>
      </c>
      <c r="AF854" s="804">
        <v>20</v>
      </c>
      <c r="AG854" s="2096" t="s">
        <v>122</v>
      </c>
      <c r="AK854" s="981"/>
    </row>
    <row r="855" spans="2:37">
      <c r="B855" s="123"/>
      <c r="C855" s="855" t="s">
        <v>2870</v>
      </c>
      <c r="D855" s="855" t="s">
        <v>2274</v>
      </c>
      <c r="E855" s="1599" t="s">
        <v>2873</v>
      </c>
      <c r="F855" s="2941">
        <v>929003746302</v>
      </c>
      <c r="G855" s="274">
        <v>8720169278622</v>
      </c>
      <c r="H855" s="494" t="s">
        <v>151</v>
      </c>
      <c r="I855" s="494"/>
      <c r="J855" s="485">
        <v>17.7</v>
      </c>
      <c r="K855" s="1165">
        <v>2400</v>
      </c>
      <c r="L855" s="810" t="s">
        <v>75</v>
      </c>
      <c r="M855" s="629">
        <v>50000</v>
      </c>
      <c r="N855" s="491">
        <v>3</v>
      </c>
      <c r="O855" s="810" t="s">
        <v>135</v>
      </c>
      <c r="P855" s="2408">
        <v>180</v>
      </c>
      <c r="Q855" s="525"/>
      <c r="R855" s="2097" t="s">
        <v>54</v>
      </c>
      <c r="S855" s="810"/>
      <c r="T855" s="810" t="s">
        <v>1584</v>
      </c>
      <c r="U855" s="810" t="s">
        <v>149</v>
      </c>
      <c r="V855" s="810" t="s">
        <v>161</v>
      </c>
      <c r="W855" s="486" t="s">
        <v>210</v>
      </c>
      <c r="X855" s="486">
        <v>135</v>
      </c>
      <c r="Y855" s="810">
        <v>28</v>
      </c>
      <c r="Z855" s="810"/>
      <c r="AA855" s="810">
        <v>1214</v>
      </c>
      <c r="AB855" s="810" t="s">
        <v>122</v>
      </c>
      <c r="AC855" s="2471">
        <v>80</v>
      </c>
      <c r="AD855" s="810">
        <v>1827718</v>
      </c>
      <c r="AE855" s="2679">
        <v>4</v>
      </c>
      <c r="AF855" s="810">
        <v>20</v>
      </c>
      <c r="AG855" s="2098" t="s">
        <v>122</v>
      </c>
      <c r="AK855" s="981"/>
    </row>
    <row r="856" spans="2:37">
      <c r="B856" s="1520"/>
      <c r="C856" s="1576" t="s">
        <v>2870</v>
      </c>
      <c r="D856" s="1576" t="s">
        <v>2274</v>
      </c>
      <c r="E856" s="1577" t="s">
        <v>2873</v>
      </c>
      <c r="F856" s="2942">
        <v>929003577332</v>
      </c>
      <c r="G856" s="506">
        <v>8719514486423</v>
      </c>
      <c r="H856" s="603" t="s">
        <v>1544</v>
      </c>
      <c r="I856" s="1675"/>
      <c r="J856" s="1282">
        <v>20</v>
      </c>
      <c r="K856" s="1674">
        <v>2050</v>
      </c>
      <c r="L856" s="1835" t="s">
        <v>79</v>
      </c>
      <c r="M856" s="324">
        <v>50000</v>
      </c>
      <c r="N856" s="319">
        <v>3</v>
      </c>
      <c r="O856" s="1835" t="s">
        <v>127</v>
      </c>
      <c r="P856" s="2409">
        <v>180</v>
      </c>
      <c r="Q856" s="14"/>
      <c r="R856" s="2087" t="s">
        <v>54</v>
      </c>
      <c r="S856" s="1835"/>
      <c r="T856" s="1835" t="s">
        <v>1585</v>
      </c>
      <c r="U856" s="1835" t="s">
        <v>149</v>
      </c>
      <c r="V856" s="1835" t="s">
        <v>158</v>
      </c>
      <c r="W856" s="2469" t="s">
        <v>210</v>
      </c>
      <c r="X856" s="2469">
        <v>102</v>
      </c>
      <c r="Y856" s="1835">
        <v>28</v>
      </c>
      <c r="Z856" s="1835"/>
      <c r="AA856" s="1835">
        <v>1514</v>
      </c>
      <c r="AB856" s="1835" t="s">
        <v>122</v>
      </c>
      <c r="AC856" s="319">
        <v>80</v>
      </c>
      <c r="AD856" s="1835">
        <v>1288994</v>
      </c>
      <c r="AE856" s="2680">
        <v>4</v>
      </c>
      <c r="AF856" s="1835">
        <v>20</v>
      </c>
      <c r="AG856" s="2088" t="s">
        <v>122</v>
      </c>
      <c r="AK856" s="981"/>
    </row>
    <row r="857" spans="2:37">
      <c r="B857" s="1520"/>
      <c r="C857" s="569" t="s">
        <v>2870</v>
      </c>
      <c r="D857" s="569" t="s">
        <v>2274</v>
      </c>
      <c r="E857" s="1578" t="s">
        <v>2873</v>
      </c>
      <c r="F857" s="2938">
        <v>929003547402</v>
      </c>
      <c r="G857" s="107">
        <v>8719514459816</v>
      </c>
      <c r="H857" s="108" t="s">
        <v>559</v>
      </c>
      <c r="I857" s="1364"/>
      <c r="J857" s="395">
        <v>20</v>
      </c>
      <c r="K857" s="1177">
        <v>2200</v>
      </c>
      <c r="L857" s="281" t="s">
        <v>53</v>
      </c>
      <c r="M857" s="317">
        <v>50000</v>
      </c>
      <c r="N857" s="300">
        <v>3</v>
      </c>
      <c r="O857" s="281" t="s">
        <v>129</v>
      </c>
      <c r="P857" s="992">
        <v>180</v>
      </c>
      <c r="Q857" s="14"/>
      <c r="R857" s="1997" t="s">
        <v>54</v>
      </c>
      <c r="S857" s="281"/>
      <c r="T857" s="281" t="s">
        <v>1585</v>
      </c>
      <c r="U857" s="281" t="s">
        <v>149</v>
      </c>
      <c r="V857" s="281" t="s">
        <v>131</v>
      </c>
      <c r="W857" s="301" t="s">
        <v>210</v>
      </c>
      <c r="X857" s="301">
        <v>110</v>
      </c>
      <c r="Y857" s="281">
        <v>28</v>
      </c>
      <c r="Z857" s="281"/>
      <c r="AA857" s="281">
        <v>1514</v>
      </c>
      <c r="AB857" s="281" t="s">
        <v>122</v>
      </c>
      <c r="AC857" s="300">
        <v>80</v>
      </c>
      <c r="AD857" s="281">
        <v>1183842</v>
      </c>
      <c r="AE857" s="2670">
        <v>4</v>
      </c>
      <c r="AF857" s="281">
        <v>20</v>
      </c>
      <c r="AG857" s="1998" t="s">
        <v>122</v>
      </c>
      <c r="AK857" s="981"/>
    </row>
    <row r="858" spans="2:37">
      <c r="B858" s="1520"/>
      <c r="C858" s="569" t="s">
        <v>2870</v>
      </c>
      <c r="D858" s="569" t="s">
        <v>2274</v>
      </c>
      <c r="E858" s="1578" t="s">
        <v>2873</v>
      </c>
      <c r="F858" s="2938">
        <v>929003547502</v>
      </c>
      <c r="G858" s="107">
        <v>8719514459830</v>
      </c>
      <c r="H858" s="108" t="s">
        <v>561</v>
      </c>
      <c r="I858" s="1364"/>
      <c r="J858" s="395">
        <v>20</v>
      </c>
      <c r="K858" s="1177">
        <v>2200</v>
      </c>
      <c r="L858" s="281" t="s">
        <v>75</v>
      </c>
      <c r="M858" s="317">
        <v>50000</v>
      </c>
      <c r="N858" s="300">
        <v>3</v>
      </c>
      <c r="O858" s="281" t="s">
        <v>129</v>
      </c>
      <c r="P858" s="992">
        <v>180</v>
      </c>
      <c r="Q858" s="14"/>
      <c r="R858" s="1997" t="s">
        <v>54</v>
      </c>
      <c r="S858" s="281"/>
      <c r="T858" s="281" t="s">
        <v>1585</v>
      </c>
      <c r="U858" s="281" t="s">
        <v>149</v>
      </c>
      <c r="V858" s="281" t="s">
        <v>161</v>
      </c>
      <c r="W858" s="301" t="s">
        <v>210</v>
      </c>
      <c r="X858" s="301">
        <v>110</v>
      </c>
      <c r="Y858" s="281">
        <v>28</v>
      </c>
      <c r="Z858" s="281"/>
      <c r="AA858" s="281">
        <v>1514</v>
      </c>
      <c r="AB858" s="281" t="s">
        <v>122</v>
      </c>
      <c r="AC858" s="300">
        <v>80</v>
      </c>
      <c r="AD858" s="281">
        <v>1183846</v>
      </c>
      <c r="AE858" s="2670">
        <v>4</v>
      </c>
      <c r="AF858" s="281">
        <v>20</v>
      </c>
      <c r="AG858" s="1998" t="s">
        <v>122</v>
      </c>
      <c r="AK858" s="981"/>
    </row>
    <row r="859" spans="2:37">
      <c r="B859" s="1520"/>
      <c r="C859" s="569" t="s">
        <v>2870</v>
      </c>
      <c r="D859" s="569" t="s">
        <v>2274</v>
      </c>
      <c r="E859" s="1578" t="s">
        <v>2873</v>
      </c>
      <c r="F859" s="2938">
        <v>929003577632</v>
      </c>
      <c r="G859" s="107">
        <v>8719514486485</v>
      </c>
      <c r="H859" s="108" t="s">
        <v>1545</v>
      </c>
      <c r="I859" s="1364"/>
      <c r="J859" s="395">
        <v>24</v>
      </c>
      <c r="K859" s="1177">
        <v>2500</v>
      </c>
      <c r="L859" s="281" t="s">
        <v>79</v>
      </c>
      <c r="M859" s="317">
        <v>50000</v>
      </c>
      <c r="N859" s="300">
        <v>3</v>
      </c>
      <c r="O859" s="281" t="s">
        <v>127</v>
      </c>
      <c r="P859" s="992">
        <v>215</v>
      </c>
      <c r="Q859" s="14"/>
      <c r="R859" s="1997" t="s">
        <v>54</v>
      </c>
      <c r="S859" s="281"/>
      <c r="T859" s="281" t="s">
        <v>1585</v>
      </c>
      <c r="U859" s="281" t="s">
        <v>149</v>
      </c>
      <c r="V859" s="281" t="s">
        <v>158</v>
      </c>
      <c r="W859" s="301" t="s">
        <v>210</v>
      </c>
      <c r="X859" s="301">
        <v>104</v>
      </c>
      <c r="Y859" s="281">
        <v>28</v>
      </c>
      <c r="Z859" s="281"/>
      <c r="AA859" s="281">
        <v>1514</v>
      </c>
      <c r="AB859" s="281" t="s">
        <v>122</v>
      </c>
      <c r="AC859" s="300">
        <v>80</v>
      </c>
      <c r="AD859" s="281">
        <v>1288989</v>
      </c>
      <c r="AE859" s="2670">
        <v>4</v>
      </c>
      <c r="AF859" s="281">
        <v>20</v>
      </c>
      <c r="AG859" s="1998" t="s">
        <v>122</v>
      </c>
      <c r="AK859" s="981"/>
    </row>
    <row r="860" spans="2:37">
      <c r="B860" s="1520"/>
      <c r="C860" s="569" t="s">
        <v>2870</v>
      </c>
      <c r="D860" s="569" t="s">
        <v>2274</v>
      </c>
      <c r="E860" s="1578" t="s">
        <v>2873</v>
      </c>
      <c r="F860" s="867">
        <v>929001875132</v>
      </c>
      <c r="G860" s="107">
        <v>8719514469600</v>
      </c>
      <c r="H860" s="108" t="s">
        <v>563</v>
      </c>
      <c r="I860" s="108"/>
      <c r="J860" s="334">
        <v>24</v>
      </c>
      <c r="K860" s="1127">
        <v>2700</v>
      </c>
      <c r="L860" s="281" t="s">
        <v>53</v>
      </c>
      <c r="M860" s="317">
        <v>50000</v>
      </c>
      <c r="N860" s="300">
        <v>3</v>
      </c>
      <c r="O860" s="281" t="s">
        <v>129</v>
      </c>
      <c r="P860" s="992">
        <v>215</v>
      </c>
      <c r="Q860" s="14"/>
      <c r="R860" s="1997" t="s">
        <v>54</v>
      </c>
      <c r="S860" s="281"/>
      <c r="T860" s="281" t="s">
        <v>1585</v>
      </c>
      <c r="U860" s="281" t="s">
        <v>149</v>
      </c>
      <c r="V860" s="281" t="s">
        <v>131</v>
      </c>
      <c r="W860" s="301" t="s">
        <v>210</v>
      </c>
      <c r="X860" s="301">
        <v>112</v>
      </c>
      <c r="Y860" s="281">
        <v>28</v>
      </c>
      <c r="Z860" s="281"/>
      <c r="AA860" s="281">
        <v>1514</v>
      </c>
      <c r="AB860" s="281" t="s">
        <v>122</v>
      </c>
      <c r="AC860" s="300">
        <v>80</v>
      </c>
      <c r="AD860" s="281">
        <v>1183858</v>
      </c>
      <c r="AE860" s="2675">
        <v>4</v>
      </c>
      <c r="AF860" s="281">
        <v>20</v>
      </c>
      <c r="AG860" s="1998" t="s">
        <v>122</v>
      </c>
      <c r="AK860" s="981"/>
    </row>
    <row r="861" spans="2:37">
      <c r="B861" s="1520"/>
      <c r="C861" s="569" t="s">
        <v>2870</v>
      </c>
      <c r="D861" s="569" t="s">
        <v>2274</v>
      </c>
      <c r="E861" s="1578" t="s">
        <v>2873</v>
      </c>
      <c r="F861" s="867">
        <v>929001875032</v>
      </c>
      <c r="G861" s="107">
        <v>8719514475601</v>
      </c>
      <c r="H861" s="108" t="s">
        <v>565</v>
      </c>
      <c r="I861" s="108"/>
      <c r="J861" s="334">
        <v>24</v>
      </c>
      <c r="K861" s="1127">
        <v>2700</v>
      </c>
      <c r="L861" s="281" t="s">
        <v>75</v>
      </c>
      <c r="M861" s="317">
        <v>50000</v>
      </c>
      <c r="N861" s="300">
        <v>3</v>
      </c>
      <c r="O861" s="281" t="s">
        <v>129</v>
      </c>
      <c r="P861" s="992">
        <v>215</v>
      </c>
      <c r="Q861" s="14"/>
      <c r="R861" s="1997" t="s">
        <v>54</v>
      </c>
      <c r="S861" s="281"/>
      <c r="T861" s="281" t="s">
        <v>1585</v>
      </c>
      <c r="U861" s="281" t="s">
        <v>149</v>
      </c>
      <c r="V861" s="281" t="s">
        <v>161</v>
      </c>
      <c r="W861" s="301" t="s">
        <v>210</v>
      </c>
      <c r="X861" s="301">
        <v>112</v>
      </c>
      <c r="Y861" s="281">
        <v>28</v>
      </c>
      <c r="Z861" s="281"/>
      <c r="AA861" s="281">
        <v>1514</v>
      </c>
      <c r="AB861" s="281" t="s">
        <v>122</v>
      </c>
      <c r="AC861" s="300">
        <v>80</v>
      </c>
      <c r="AD861" s="281">
        <v>1233454</v>
      </c>
      <c r="AE861" s="2675">
        <v>4</v>
      </c>
      <c r="AF861" s="281">
        <v>20</v>
      </c>
      <c r="AG861" s="1998" t="s">
        <v>122</v>
      </c>
      <c r="AK861" s="981"/>
    </row>
    <row r="862" spans="2:37">
      <c r="B862" s="1520"/>
      <c r="C862" s="569" t="s">
        <v>2870</v>
      </c>
      <c r="D862" s="569" t="s">
        <v>2274</v>
      </c>
      <c r="E862" s="1578" t="s">
        <v>2873</v>
      </c>
      <c r="F862" s="867">
        <v>929003746402</v>
      </c>
      <c r="G862" s="107">
        <v>8720169278646</v>
      </c>
      <c r="H862" s="108" t="s">
        <v>152</v>
      </c>
      <c r="I862" s="108"/>
      <c r="J862" s="334">
        <v>25.9</v>
      </c>
      <c r="K862" s="1127">
        <v>3320</v>
      </c>
      <c r="L862" s="281" t="s">
        <v>79</v>
      </c>
      <c r="M862" s="317">
        <v>50000</v>
      </c>
      <c r="N862" s="300">
        <v>3</v>
      </c>
      <c r="O862" s="281" t="s">
        <v>129</v>
      </c>
      <c r="P862" s="989">
        <v>240</v>
      </c>
      <c r="Q862" s="525"/>
      <c r="R862" s="1997" t="s">
        <v>54</v>
      </c>
      <c r="S862" s="281"/>
      <c r="T862" s="281" t="s">
        <v>1585</v>
      </c>
      <c r="U862" s="281" t="s">
        <v>149</v>
      </c>
      <c r="V862" s="281" t="s">
        <v>158</v>
      </c>
      <c r="W862" s="301" t="s">
        <v>210</v>
      </c>
      <c r="X862" s="301">
        <v>128</v>
      </c>
      <c r="Y862" s="281">
        <v>28</v>
      </c>
      <c r="Z862" s="281"/>
      <c r="AA862" s="281">
        <v>1514</v>
      </c>
      <c r="AB862" s="281" t="s">
        <v>122</v>
      </c>
      <c r="AC862" s="300">
        <v>80</v>
      </c>
      <c r="AD862" s="281">
        <v>1827721</v>
      </c>
      <c r="AE862" s="2675">
        <v>4</v>
      </c>
      <c r="AF862" s="281">
        <v>20</v>
      </c>
      <c r="AG862" s="1998" t="s">
        <v>122</v>
      </c>
      <c r="AK862" s="981"/>
    </row>
    <row r="863" spans="2:37">
      <c r="B863" s="1520"/>
      <c r="C863" s="569" t="s">
        <v>2870</v>
      </c>
      <c r="D863" s="569" t="s">
        <v>2274</v>
      </c>
      <c r="E863" s="1578" t="s">
        <v>2873</v>
      </c>
      <c r="F863" s="867">
        <v>929003746502</v>
      </c>
      <c r="G863" s="107">
        <v>8720169278660</v>
      </c>
      <c r="H863" s="108" t="s">
        <v>153</v>
      </c>
      <c r="I863" s="108"/>
      <c r="J863" s="334">
        <v>25.9</v>
      </c>
      <c r="K863" s="1127">
        <v>3500</v>
      </c>
      <c r="L863" s="281" t="s">
        <v>53</v>
      </c>
      <c r="M863" s="317">
        <v>50000</v>
      </c>
      <c r="N863" s="300">
        <v>3</v>
      </c>
      <c r="O863" s="281" t="s">
        <v>135</v>
      </c>
      <c r="P863" s="989">
        <v>240</v>
      </c>
      <c r="Q863" s="525"/>
      <c r="R863" s="1997" t="s">
        <v>54</v>
      </c>
      <c r="S863" s="281"/>
      <c r="T863" s="281" t="s">
        <v>1585</v>
      </c>
      <c r="U863" s="281" t="s">
        <v>149</v>
      </c>
      <c r="V863" s="281" t="s">
        <v>131</v>
      </c>
      <c r="W863" s="301" t="s">
        <v>210</v>
      </c>
      <c r="X863" s="301">
        <v>135</v>
      </c>
      <c r="Y863" s="281">
        <v>28</v>
      </c>
      <c r="Z863" s="281"/>
      <c r="AA863" s="281">
        <v>1514</v>
      </c>
      <c r="AB863" s="281" t="s">
        <v>122</v>
      </c>
      <c r="AC863" s="300">
        <v>80</v>
      </c>
      <c r="AD863" s="281">
        <v>1827719</v>
      </c>
      <c r="AE863" s="2675">
        <v>4</v>
      </c>
      <c r="AF863" s="281">
        <v>20</v>
      </c>
      <c r="AG863" s="1998" t="s">
        <v>122</v>
      </c>
      <c r="AK863" s="981"/>
    </row>
    <row r="864" spans="2:37">
      <c r="B864" s="1521"/>
      <c r="C864" s="855" t="s">
        <v>2870</v>
      </c>
      <c r="D864" s="855" t="s">
        <v>2274</v>
      </c>
      <c r="E864" s="1599" t="s">
        <v>2873</v>
      </c>
      <c r="F864" s="868">
        <v>929003746602</v>
      </c>
      <c r="G864" s="478">
        <v>8720169278684</v>
      </c>
      <c r="H864" s="273" t="s">
        <v>154</v>
      </c>
      <c r="I864" s="273"/>
      <c r="J864" s="441">
        <v>25.9</v>
      </c>
      <c r="K864" s="1129">
        <v>3500</v>
      </c>
      <c r="L864" s="283" t="s">
        <v>75</v>
      </c>
      <c r="M864" s="489">
        <v>50000</v>
      </c>
      <c r="N864" s="490">
        <v>3</v>
      </c>
      <c r="O864" s="283" t="s">
        <v>135</v>
      </c>
      <c r="P864" s="2408">
        <v>240</v>
      </c>
      <c r="Q864" s="525"/>
      <c r="R864" s="1993" t="s">
        <v>54</v>
      </c>
      <c r="S864" s="283"/>
      <c r="T864" s="283" t="s">
        <v>1585</v>
      </c>
      <c r="U864" s="283" t="s">
        <v>149</v>
      </c>
      <c r="V864" s="283" t="s">
        <v>161</v>
      </c>
      <c r="W864" s="294" t="s">
        <v>210</v>
      </c>
      <c r="X864" s="294">
        <v>135</v>
      </c>
      <c r="Y864" s="283">
        <v>28</v>
      </c>
      <c r="Z864" s="283"/>
      <c r="AA864" s="283">
        <v>1514</v>
      </c>
      <c r="AB864" s="283" t="s">
        <v>122</v>
      </c>
      <c r="AC864" s="490">
        <v>80</v>
      </c>
      <c r="AD864" s="283">
        <v>1827717</v>
      </c>
      <c r="AE864" s="2660">
        <v>4</v>
      </c>
      <c r="AF864" s="283">
        <v>20</v>
      </c>
      <c r="AG864" s="1994" t="s">
        <v>122</v>
      </c>
      <c r="AK864" s="981"/>
    </row>
    <row r="865" spans="2:37">
      <c r="B865" s="573" t="s">
        <v>2904</v>
      </c>
      <c r="C865" s="853" t="s">
        <v>2870</v>
      </c>
      <c r="D865" s="853" t="s">
        <v>2274</v>
      </c>
      <c r="E865" s="1606" t="s">
        <v>2873</v>
      </c>
      <c r="F865" s="1522">
        <v>929002445702</v>
      </c>
      <c r="G865" s="7">
        <v>8719514266049</v>
      </c>
      <c r="H865" s="1424" t="s">
        <v>2361</v>
      </c>
      <c r="I865" s="1424"/>
      <c r="J865" s="443">
        <v>9</v>
      </c>
      <c r="K865" s="1189">
        <v>900</v>
      </c>
      <c r="L865" s="434" t="s">
        <v>53</v>
      </c>
      <c r="M865" s="296">
        <v>30000</v>
      </c>
      <c r="N865" s="434">
        <v>2</v>
      </c>
      <c r="O865" s="434" t="s">
        <v>127</v>
      </c>
      <c r="P865" s="1425">
        <v>78</v>
      </c>
      <c r="Q865" s="1004"/>
      <c r="R865" s="2099" t="s">
        <v>54</v>
      </c>
      <c r="S865" s="434"/>
      <c r="T865" s="434" t="s">
        <v>1583</v>
      </c>
      <c r="U865" s="434" t="s">
        <v>149</v>
      </c>
      <c r="V865" s="434" t="s">
        <v>131</v>
      </c>
      <c r="W865" s="2473" t="s">
        <v>210</v>
      </c>
      <c r="X865" s="2473">
        <v>100</v>
      </c>
      <c r="Y865" s="434">
        <v>27.8</v>
      </c>
      <c r="Z865" s="434"/>
      <c r="AA865" s="434">
        <v>602.5</v>
      </c>
      <c r="AB865" s="434" t="s">
        <v>122</v>
      </c>
      <c r="AC865" s="2473">
        <v>80</v>
      </c>
      <c r="AD865" s="434">
        <v>491853</v>
      </c>
      <c r="AE865" s="2677">
        <v>4</v>
      </c>
      <c r="AF865" s="434">
        <v>20</v>
      </c>
      <c r="AG865" s="2100" t="s">
        <v>122</v>
      </c>
      <c r="AK865" s="981"/>
    </row>
    <row r="866" spans="2:37">
      <c r="B866" s="1520"/>
      <c r="C866" s="569" t="s">
        <v>2870</v>
      </c>
      <c r="D866" s="569" t="s">
        <v>2274</v>
      </c>
      <c r="E866" s="1578" t="s">
        <v>2873</v>
      </c>
      <c r="F866" s="1136">
        <v>929002445802</v>
      </c>
      <c r="G866" s="64">
        <v>8719514266063</v>
      </c>
      <c r="H866" s="663" t="s">
        <v>2362</v>
      </c>
      <c r="I866" s="663"/>
      <c r="J866" s="357">
        <v>9</v>
      </c>
      <c r="K866" s="1211">
        <v>900</v>
      </c>
      <c r="L866" s="432" t="s">
        <v>75</v>
      </c>
      <c r="M866" s="282">
        <v>30000</v>
      </c>
      <c r="N866" s="432">
        <v>2</v>
      </c>
      <c r="O866" s="432" t="s">
        <v>127</v>
      </c>
      <c r="P866" s="992">
        <v>78</v>
      </c>
      <c r="Q866" s="1004"/>
      <c r="R866" s="2089" t="s">
        <v>54</v>
      </c>
      <c r="S866" s="432"/>
      <c r="T866" s="432" t="s">
        <v>1583</v>
      </c>
      <c r="U866" s="432" t="s">
        <v>149</v>
      </c>
      <c r="V866" s="432" t="s">
        <v>161</v>
      </c>
      <c r="W866" s="2470" t="s">
        <v>210</v>
      </c>
      <c r="X866" s="2470">
        <v>100</v>
      </c>
      <c r="Y866" s="432">
        <v>27.8</v>
      </c>
      <c r="Z866" s="432"/>
      <c r="AA866" s="432">
        <v>602.5</v>
      </c>
      <c r="AB866" s="432" t="s">
        <v>122</v>
      </c>
      <c r="AC866" s="2470">
        <v>80</v>
      </c>
      <c r="AD866" s="432">
        <v>491857</v>
      </c>
      <c r="AE866" s="2677">
        <v>4</v>
      </c>
      <c r="AF866" s="432">
        <v>20</v>
      </c>
      <c r="AG866" s="2090" t="s">
        <v>122</v>
      </c>
      <c r="AK866" s="981"/>
    </row>
    <row r="867" spans="2:37">
      <c r="B867" s="1520"/>
      <c r="C867" s="569" t="s">
        <v>2870</v>
      </c>
      <c r="D867" s="569" t="s">
        <v>2274</v>
      </c>
      <c r="E867" s="1578" t="s">
        <v>2873</v>
      </c>
      <c r="F867" s="1136">
        <v>929002446002</v>
      </c>
      <c r="G867" s="64">
        <v>8719514266087</v>
      </c>
      <c r="H867" s="663" t="s">
        <v>2363</v>
      </c>
      <c r="I867" s="663"/>
      <c r="J867" s="357">
        <v>18</v>
      </c>
      <c r="K867" s="1211">
        <v>1800</v>
      </c>
      <c r="L867" s="432" t="s">
        <v>53</v>
      </c>
      <c r="M867" s="282">
        <v>30000</v>
      </c>
      <c r="N867" s="432">
        <v>2</v>
      </c>
      <c r="O867" s="432" t="s">
        <v>127</v>
      </c>
      <c r="P867" s="992">
        <v>90</v>
      </c>
      <c r="Q867" s="1004"/>
      <c r="R867" s="2089" t="s">
        <v>54</v>
      </c>
      <c r="S867" s="432"/>
      <c r="T867" s="432" t="s">
        <v>1584</v>
      </c>
      <c r="U867" s="432" t="s">
        <v>149</v>
      </c>
      <c r="V867" s="432" t="s">
        <v>131</v>
      </c>
      <c r="W867" s="2470" t="s">
        <v>210</v>
      </c>
      <c r="X867" s="2470">
        <v>100</v>
      </c>
      <c r="Y867" s="432">
        <v>27.8</v>
      </c>
      <c r="Z867" s="432"/>
      <c r="AA867" s="432">
        <v>1212</v>
      </c>
      <c r="AB867" s="432" t="s">
        <v>122</v>
      </c>
      <c r="AC867" s="2470">
        <v>80</v>
      </c>
      <c r="AD867" s="432">
        <v>491846</v>
      </c>
      <c r="AE867" s="2677">
        <v>4</v>
      </c>
      <c r="AF867" s="432">
        <v>20</v>
      </c>
      <c r="AG867" s="2090" t="s">
        <v>122</v>
      </c>
      <c r="AK867" s="981"/>
    </row>
    <row r="868" spans="2:37">
      <c r="B868" s="1520"/>
      <c r="C868" s="569" t="s">
        <v>2870</v>
      </c>
      <c r="D868" s="569" t="s">
        <v>2274</v>
      </c>
      <c r="E868" s="1578" t="s">
        <v>2873</v>
      </c>
      <c r="F868" s="1136">
        <v>929002446102</v>
      </c>
      <c r="G868" s="64">
        <v>8719514266100</v>
      </c>
      <c r="H868" s="663" t="s">
        <v>2364</v>
      </c>
      <c r="I868" s="663"/>
      <c r="J868" s="357">
        <v>18</v>
      </c>
      <c r="K868" s="1211">
        <v>1800</v>
      </c>
      <c r="L868" s="432" t="s">
        <v>75</v>
      </c>
      <c r="M868" s="282">
        <v>30000</v>
      </c>
      <c r="N868" s="432">
        <v>2</v>
      </c>
      <c r="O868" s="432" t="s">
        <v>127</v>
      </c>
      <c r="P868" s="992">
        <v>90</v>
      </c>
      <c r="Q868" s="1004"/>
      <c r="R868" s="2089" t="s">
        <v>54</v>
      </c>
      <c r="S868" s="432"/>
      <c r="T868" s="432" t="s">
        <v>1584</v>
      </c>
      <c r="U868" s="432" t="s">
        <v>149</v>
      </c>
      <c r="V868" s="432" t="s">
        <v>161</v>
      </c>
      <c r="W868" s="2470" t="s">
        <v>210</v>
      </c>
      <c r="X868" s="2470">
        <v>100</v>
      </c>
      <c r="Y868" s="432">
        <v>27.8</v>
      </c>
      <c r="Z868" s="432"/>
      <c r="AA868" s="432">
        <v>1212</v>
      </c>
      <c r="AB868" s="432" t="s">
        <v>122</v>
      </c>
      <c r="AC868" s="2470">
        <v>80</v>
      </c>
      <c r="AD868" s="432">
        <v>491855</v>
      </c>
      <c r="AE868" s="2677">
        <v>4</v>
      </c>
      <c r="AF868" s="432">
        <v>20</v>
      </c>
      <c r="AG868" s="2090" t="s">
        <v>122</v>
      </c>
      <c r="AK868" s="981"/>
    </row>
    <row r="869" spans="2:37">
      <c r="B869" s="1520"/>
      <c r="C869" s="569" t="s">
        <v>2870</v>
      </c>
      <c r="D869" s="569" t="s">
        <v>2274</v>
      </c>
      <c r="E869" s="1578" t="s">
        <v>2873</v>
      </c>
      <c r="F869" s="1136">
        <v>929002446302</v>
      </c>
      <c r="G869" s="64">
        <v>8719514266124</v>
      </c>
      <c r="H869" s="663" t="s">
        <v>2365</v>
      </c>
      <c r="I869" s="663"/>
      <c r="J869" s="357">
        <v>23</v>
      </c>
      <c r="K869" s="1211">
        <v>2300</v>
      </c>
      <c r="L869" s="432" t="s">
        <v>53</v>
      </c>
      <c r="M869" s="282">
        <v>30000</v>
      </c>
      <c r="N869" s="432">
        <v>2</v>
      </c>
      <c r="O869" s="432" t="s">
        <v>127</v>
      </c>
      <c r="P869" s="992">
        <v>120</v>
      </c>
      <c r="Q869" s="1004"/>
      <c r="R869" s="2089" t="s">
        <v>54</v>
      </c>
      <c r="S869" s="432"/>
      <c r="T869" s="432" t="s">
        <v>1585</v>
      </c>
      <c r="U869" s="432" t="s">
        <v>149</v>
      </c>
      <c r="V869" s="432" t="s">
        <v>131</v>
      </c>
      <c r="W869" s="2470" t="s">
        <v>210</v>
      </c>
      <c r="X869" s="2470">
        <v>100</v>
      </c>
      <c r="Y869" s="432">
        <v>27.8</v>
      </c>
      <c r="Z869" s="432"/>
      <c r="AA869" s="432">
        <v>1513</v>
      </c>
      <c r="AB869" s="432" t="s">
        <v>122</v>
      </c>
      <c r="AC869" s="2470">
        <v>80</v>
      </c>
      <c r="AD869" s="432">
        <v>491863</v>
      </c>
      <c r="AE869" s="2677">
        <v>4</v>
      </c>
      <c r="AF869" s="432">
        <v>20</v>
      </c>
      <c r="AG869" s="2090" t="s">
        <v>122</v>
      </c>
      <c r="AK869" s="981"/>
    </row>
    <row r="870" spans="2:37">
      <c r="B870" s="1521"/>
      <c r="C870" s="855" t="s">
        <v>2870</v>
      </c>
      <c r="D870" s="855" t="s">
        <v>2274</v>
      </c>
      <c r="E870" s="1599" t="s">
        <v>2873</v>
      </c>
      <c r="F870" s="1278">
        <v>929002446402</v>
      </c>
      <c r="G870" s="274">
        <v>8719514266148</v>
      </c>
      <c r="H870" s="1426" t="s">
        <v>2366</v>
      </c>
      <c r="I870" s="1426"/>
      <c r="J870" s="442">
        <v>23</v>
      </c>
      <c r="K870" s="1427">
        <v>2300</v>
      </c>
      <c r="L870" s="491" t="s">
        <v>75</v>
      </c>
      <c r="M870" s="284">
        <v>30000</v>
      </c>
      <c r="N870" s="491">
        <v>2</v>
      </c>
      <c r="O870" s="491" t="s">
        <v>127</v>
      </c>
      <c r="P870" s="2410">
        <v>120</v>
      </c>
      <c r="Q870" s="1004"/>
      <c r="R870" s="2091" t="s">
        <v>54</v>
      </c>
      <c r="S870" s="491"/>
      <c r="T870" s="491" t="s">
        <v>1585</v>
      </c>
      <c r="U870" s="491" t="s">
        <v>149</v>
      </c>
      <c r="V870" s="491" t="s">
        <v>161</v>
      </c>
      <c r="W870" s="2471" t="s">
        <v>210</v>
      </c>
      <c r="X870" s="2471">
        <v>100</v>
      </c>
      <c r="Y870" s="491">
        <v>27.8</v>
      </c>
      <c r="Z870" s="491"/>
      <c r="AA870" s="491">
        <v>1513</v>
      </c>
      <c r="AB870" s="491" t="s">
        <v>122</v>
      </c>
      <c r="AC870" s="2471">
        <v>80</v>
      </c>
      <c r="AD870" s="491">
        <v>491850</v>
      </c>
      <c r="AE870" s="2681">
        <v>4</v>
      </c>
      <c r="AF870" s="491">
        <v>20</v>
      </c>
      <c r="AG870" s="2092" t="s">
        <v>122</v>
      </c>
      <c r="AK870" s="981"/>
    </row>
    <row r="871" spans="2:37" ht="14.5" customHeight="1">
      <c r="B871" s="14"/>
      <c r="C871" s="14"/>
      <c r="D871" s="14"/>
      <c r="E871" s="14"/>
      <c r="F871" s="2787" t="s">
        <v>3707</v>
      </c>
      <c r="G871" s="81"/>
      <c r="H871" s="9"/>
      <c r="I871" s="9"/>
      <c r="J871" s="149"/>
      <c r="K871" s="149"/>
      <c r="L871" s="149"/>
      <c r="M871" s="149"/>
      <c r="N871" s="149"/>
      <c r="O871" s="149"/>
      <c r="P871" s="149"/>
      <c r="Q871" s="14"/>
      <c r="R871" s="149"/>
      <c r="S871" s="149"/>
      <c r="T871" s="149"/>
      <c r="U871" s="149"/>
      <c r="V871" s="149"/>
      <c r="W871" s="149"/>
      <c r="X871" s="149"/>
      <c r="Y871" s="414"/>
      <c r="Z871" s="414"/>
      <c r="AA871" s="414"/>
      <c r="AB871" s="149"/>
      <c r="AC871" s="149"/>
      <c r="AD871" s="414"/>
      <c r="AE871" s="149"/>
      <c r="AF871" s="149"/>
      <c r="AG871" s="149"/>
      <c r="AK871" s="981"/>
    </row>
    <row r="872" spans="2:37" ht="14.5" customHeight="1">
      <c r="B872" s="14"/>
      <c r="C872" s="14"/>
      <c r="D872" s="14"/>
      <c r="E872" s="14"/>
      <c r="F872" s="2787" t="s">
        <v>1581</v>
      </c>
      <c r="G872" s="81"/>
      <c r="H872" s="9"/>
      <c r="I872" s="9"/>
      <c r="J872" s="149"/>
      <c r="K872" s="149"/>
      <c r="L872" s="149"/>
      <c r="M872" s="419"/>
      <c r="N872" s="149"/>
      <c r="O872" s="149"/>
      <c r="P872" s="149"/>
      <c r="Q872" s="14"/>
      <c r="R872" s="149"/>
      <c r="S872" s="149"/>
      <c r="T872" s="149"/>
      <c r="U872" s="149"/>
      <c r="V872" s="149"/>
      <c r="W872" s="149"/>
      <c r="X872" s="149"/>
      <c r="Y872" s="414"/>
      <c r="Z872" s="414"/>
      <c r="AA872" s="414"/>
      <c r="AB872" s="149"/>
      <c r="AC872" s="149"/>
      <c r="AD872" s="414"/>
      <c r="AE872" s="149"/>
      <c r="AF872" s="149"/>
      <c r="AG872" s="149"/>
      <c r="AK872" s="981"/>
    </row>
    <row r="873" spans="2:37" ht="14.5" customHeight="1">
      <c r="B873" s="14"/>
      <c r="C873" s="14"/>
      <c r="D873" s="14"/>
      <c r="E873" s="14"/>
      <c r="F873" s="2787" t="s">
        <v>1529</v>
      </c>
      <c r="G873" s="81"/>
      <c r="H873" s="167"/>
      <c r="I873" s="167"/>
      <c r="J873" s="149"/>
      <c r="K873" s="149"/>
      <c r="L873" s="149"/>
      <c r="M873" s="419"/>
      <c r="N873" s="149"/>
      <c r="O873" s="149"/>
      <c r="P873" s="149"/>
      <c r="Q873" s="14"/>
      <c r="R873" s="149"/>
      <c r="S873" s="149"/>
      <c r="T873" s="149"/>
      <c r="U873" s="149"/>
      <c r="V873" s="149"/>
      <c r="W873" s="149"/>
      <c r="X873" s="149"/>
      <c r="Y873" s="414"/>
      <c r="Z873" s="414"/>
      <c r="AA873" s="414"/>
      <c r="AB873" s="149"/>
      <c r="AC873" s="149"/>
      <c r="AD873" s="414"/>
      <c r="AE873" s="149"/>
      <c r="AF873" s="149"/>
      <c r="AG873" s="149"/>
      <c r="AK873" s="981"/>
    </row>
    <row r="874" spans="2:37" ht="14.5" customHeight="1">
      <c r="B874" s="14"/>
      <c r="C874" s="14"/>
      <c r="D874" s="14"/>
      <c r="E874" s="14"/>
      <c r="F874" s="2787" t="s">
        <v>2400</v>
      </c>
      <c r="G874" s="81"/>
      <c r="H874" s="167"/>
      <c r="I874" s="167"/>
      <c r="J874" s="149"/>
      <c r="K874" s="149"/>
      <c r="L874" s="149"/>
      <c r="M874" s="419"/>
      <c r="N874" s="149"/>
      <c r="O874" s="149"/>
      <c r="P874" s="149"/>
      <c r="Q874" s="14"/>
      <c r="R874" s="149"/>
      <c r="S874" s="149"/>
      <c r="T874" s="149"/>
      <c r="U874" s="149"/>
      <c r="V874" s="149"/>
      <c r="W874" s="149"/>
      <c r="X874" s="149"/>
      <c r="Y874" s="414"/>
      <c r="Z874" s="414"/>
      <c r="AA874" s="414"/>
      <c r="AB874" s="149"/>
      <c r="AC874" s="149"/>
      <c r="AD874" s="414"/>
      <c r="AE874" s="149"/>
      <c r="AF874" s="149"/>
      <c r="AG874" s="149"/>
      <c r="AK874" s="981"/>
    </row>
    <row r="875" spans="2:37" ht="14.5" customHeight="1">
      <c r="B875" s="14"/>
      <c r="C875" s="14"/>
      <c r="D875" s="14"/>
      <c r="E875" s="14"/>
      <c r="F875" s="789"/>
      <c r="G875" s="81"/>
      <c r="H875" s="167"/>
      <c r="I875" s="167"/>
      <c r="J875" s="149"/>
      <c r="K875" s="149"/>
      <c r="L875" s="149"/>
      <c r="M875" s="419"/>
      <c r="N875" s="149"/>
      <c r="O875" s="149"/>
      <c r="P875" s="149"/>
      <c r="Q875" s="14"/>
      <c r="R875" s="149"/>
      <c r="S875" s="149"/>
      <c r="T875" s="149"/>
      <c r="U875" s="149"/>
      <c r="V875" s="149"/>
      <c r="W875" s="149"/>
      <c r="X875" s="149"/>
      <c r="Y875" s="414"/>
      <c r="Z875" s="414"/>
      <c r="AA875" s="414"/>
      <c r="AB875" s="149"/>
      <c r="AC875" s="149"/>
      <c r="AD875" s="414"/>
      <c r="AE875" s="149"/>
      <c r="AF875" s="149"/>
      <c r="AG875" s="149"/>
      <c r="AK875" s="981"/>
    </row>
    <row r="876" spans="2:37">
      <c r="B876" s="1641" t="s">
        <v>2905</v>
      </c>
      <c r="C876" s="3079" t="s">
        <v>2870</v>
      </c>
      <c r="D876" s="1576"/>
      <c r="E876" s="1577"/>
      <c r="F876" s="2931">
        <v>929002445732</v>
      </c>
      <c r="G876" s="3166">
        <v>8727900975390</v>
      </c>
      <c r="H876" s="3166" t="s">
        <v>2417</v>
      </c>
      <c r="I876" s="3166"/>
      <c r="J876" s="381">
        <v>9</v>
      </c>
      <c r="K876" s="369">
        <v>900</v>
      </c>
      <c r="L876" s="369" t="s">
        <v>53</v>
      </c>
      <c r="M876" s="369">
        <v>20000</v>
      </c>
      <c r="N876" s="370">
        <v>2</v>
      </c>
      <c r="O876" s="369" t="s">
        <v>127</v>
      </c>
      <c r="P876" s="2409">
        <v>68</v>
      </c>
      <c r="Q876" s="518"/>
      <c r="R876" s="2206" t="s">
        <v>54</v>
      </c>
      <c r="S876" s="369"/>
      <c r="T876" s="369" t="s">
        <v>1583</v>
      </c>
      <c r="U876" s="369" t="s">
        <v>149</v>
      </c>
      <c r="V876" s="369" t="s">
        <v>131</v>
      </c>
      <c r="W876" s="382" t="s">
        <v>210</v>
      </c>
      <c r="X876" s="382">
        <v>100</v>
      </c>
      <c r="Y876" s="1757">
        <v>28</v>
      </c>
      <c r="Z876" s="1757"/>
      <c r="AA876" s="1757">
        <v>604</v>
      </c>
      <c r="AB876" s="369" t="s">
        <v>122</v>
      </c>
      <c r="AC876" s="370">
        <v>80</v>
      </c>
      <c r="AD876" s="1757">
        <v>2121943</v>
      </c>
      <c r="AE876" s="2617">
        <v>4</v>
      </c>
      <c r="AF876" s="1757">
        <v>20</v>
      </c>
      <c r="AG876" s="2207" t="s">
        <v>122</v>
      </c>
      <c r="AK876" s="981"/>
    </row>
    <row r="877" spans="2:37">
      <c r="B877" s="123"/>
      <c r="C877" s="3091" t="s">
        <v>2870</v>
      </c>
      <c r="D877" s="569"/>
      <c r="E877" s="1578"/>
      <c r="F877" s="2928">
        <v>929002445832</v>
      </c>
      <c r="G877" s="1343">
        <v>8727900975413</v>
      </c>
      <c r="H877" s="1343" t="s">
        <v>2418</v>
      </c>
      <c r="I877" s="1343"/>
      <c r="J877" s="343">
        <v>9</v>
      </c>
      <c r="K877" s="345">
        <v>900</v>
      </c>
      <c r="L877" s="350" t="s">
        <v>75</v>
      </c>
      <c r="M877" s="364">
        <v>20000</v>
      </c>
      <c r="N877" s="352">
        <v>2</v>
      </c>
      <c r="O877" s="350" t="s">
        <v>127</v>
      </c>
      <c r="P877" s="992">
        <v>68</v>
      </c>
      <c r="Q877" s="518"/>
      <c r="R877" s="2105" t="s">
        <v>54</v>
      </c>
      <c r="S877" s="350"/>
      <c r="T877" s="350" t="s">
        <v>1583</v>
      </c>
      <c r="U877" s="350" t="s">
        <v>149</v>
      </c>
      <c r="V877" s="350" t="s">
        <v>161</v>
      </c>
      <c r="W877" s="351" t="s">
        <v>210</v>
      </c>
      <c r="X877" s="351">
        <v>100</v>
      </c>
      <c r="Y877" s="350">
        <v>28</v>
      </c>
      <c r="Z877" s="350"/>
      <c r="AA877" s="350">
        <v>604</v>
      </c>
      <c r="AB877" s="350" t="s">
        <v>122</v>
      </c>
      <c r="AC877" s="352">
        <v>80</v>
      </c>
      <c r="AD877" s="350">
        <v>2121938</v>
      </c>
      <c r="AE877" s="2614">
        <v>4</v>
      </c>
      <c r="AF877" s="350">
        <v>20</v>
      </c>
      <c r="AG877" s="2106" t="s">
        <v>122</v>
      </c>
      <c r="AK877" s="981"/>
    </row>
    <row r="878" spans="2:37">
      <c r="B878" s="123"/>
      <c r="C878" s="3091" t="s">
        <v>2870</v>
      </c>
      <c r="D878" s="569"/>
      <c r="E878" s="1578"/>
      <c r="F878" s="2928">
        <v>929002446032</v>
      </c>
      <c r="G878" s="1343">
        <v>8727900975437</v>
      </c>
      <c r="H878" s="1343" t="s">
        <v>2419</v>
      </c>
      <c r="I878" s="1343"/>
      <c r="J878" s="343">
        <v>17.5</v>
      </c>
      <c r="K878" s="345">
        <v>1800</v>
      </c>
      <c r="L878" s="345" t="s">
        <v>53</v>
      </c>
      <c r="M878" s="364">
        <v>20000</v>
      </c>
      <c r="N878" s="352">
        <v>2</v>
      </c>
      <c r="O878" s="345" t="s">
        <v>127</v>
      </c>
      <c r="P878" s="992">
        <v>86</v>
      </c>
      <c r="Q878" s="518"/>
      <c r="R878" s="2103" t="s">
        <v>54</v>
      </c>
      <c r="S878" s="345"/>
      <c r="T878" s="345" t="s">
        <v>1584</v>
      </c>
      <c r="U878" s="345" t="s">
        <v>149</v>
      </c>
      <c r="V878" s="345" t="s">
        <v>131</v>
      </c>
      <c r="W878" s="373" t="s">
        <v>210</v>
      </c>
      <c r="X878" s="373">
        <v>102</v>
      </c>
      <c r="Y878" s="285">
        <v>28</v>
      </c>
      <c r="Z878" s="285"/>
      <c r="AA878" s="285">
        <v>1214</v>
      </c>
      <c r="AB878" s="345" t="s">
        <v>122</v>
      </c>
      <c r="AC878" s="352">
        <v>80</v>
      </c>
      <c r="AD878" s="285">
        <v>2121939</v>
      </c>
      <c r="AE878" s="2614">
        <v>4</v>
      </c>
      <c r="AF878" s="285">
        <v>20</v>
      </c>
      <c r="AG878" s="2104" t="s">
        <v>122</v>
      </c>
      <c r="AK878" s="981"/>
    </row>
    <row r="879" spans="2:37">
      <c r="B879" s="123"/>
      <c r="C879" s="3091" t="s">
        <v>2870</v>
      </c>
      <c r="D879" s="569"/>
      <c r="E879" s="1578"/>
      <c r="F879" s="2928">
        <v>929002446132</v>
      </c>
      <c r="G879" s="1343">
        <v>8727900975451</v>
      </c>
      <c r="H879" s="1343" t="s">
        <v>2420</v>
      </c>
      <c r="I879" s="1343"/>
      <c r="J879" s="343">
        <v>17.5</v>
      </c>
      <c r="K879" s="345">
        <v>1800</v>
      </c>
      <c r="L879" s="350" t="s">
        <v>75</v>
      </c>
      <c r="M879" s="364">
        <v>20000</v>
      </c>
      <c r="N879" s="352">
        <v>2</v>
      </c>
      <c r="O879" s="350" t="s">
        <v>127</v>
      </c>
      <c r="P879" s="992">
        <v>86</v>
      </c>
      <c r="Q879" s="518"/>
      <c r="R879" s="2105" t="s">
        <v>54</v>
      </c>
      <c r="S879" s="350"/>
      <c r="T879" s="350" t="s">
        <v>1584</v>
      </c>
      <c r="U879" s="350" t="s">
        <v>149</v>
      </c>
      <c r="V879" s="350" t="s">
        <v>161</v>
      </c>
      <c r="W879" s="351" t="s">
        <v>210</v>
      </c>
      <c r="X879" s="351">
        <v>102</v>
      </c>
      <c r="Y879" s="350">
        <v>28</v>
      </c>
      <c r="Z879" s="350"/>
      <c r="AA879" s="350">
        <v>1214</v>
      </c>
      <c r="AB879" s="350" t="s">
        <v>122</v>
      </c>
      <c r="AC879" s="352">
        <v>80</v>
      </c>
      <c r="AD879" s="350">
        <v>2121940</v>
      </c>
      <c r="AE879" s="2614">
        <v>4</v>
      </c>
      <c r="AF879" s="350">
        <v>20</v>
      </c>
      <c r="AG879" s="2106" t="s">
        <v>122</v>
      </c>
      <c r="AK879" s="981"/>
    </row>
    <row r="880" spans="2:37">
      <c r="B880" s="123"/>
      <c r="C880" s="3091" t="s">
        <v>2870</v>
      </c>
      <c r="D880" s="569"/>
      <c r="E880" s="1578"/>
      <c r="F880" s="2928">
        <v>929002446332</v>
      </c>
      <c r="G880" s="1343">
        <v>8727900975475</v>
      </c>
      <c r="H880" s="1343" t="s">
        <v>2421</v>
      </c>
      <c r="I880" s="1343"/>
      <c r="J880" s="343">
        <v>22.3</v>
      </c>
      <c r="K880" s="345">
        <v>2300</v>
      </c>
      <c r="L880" s="345" t="s">
        <v>53</v>
      </c>
      <c r="M880" s="364">
        <v>20000</v>
      </c>
      <c r="N880" s="352">
        <v>2</v>
      </c>
      <c r="O880" s="345" t="s">
        <v>127</v>
      </c>
      <c r="P880" s="992">
        <v>110</v>
      </c>
      <c r="Q880" s="518"/>
      <c r="R880" s="2103" t="s">
        <v>54</v>
      </c>
      <c r="S880" s="345"/>
      <c r="T880" s="345" t="s">
        <v>1585</v>
      </c>
      <c r="U880" s="345" t="s">
        <v>149</v>
      </c>
      <c r="V880" s="345" t="s">
        <v>131</v>
      </c>
      <c r="W880" s="373" t="s">
        <v>210</v>
      </c>
      <c r="X880" s="373">
        <v>103</v>
      </c>
      <c r="Y880" s="285">
        <v>28</v>
      </c>
      <c r="Z880" s="285"/>
      <c r="AA880" s="285">
        <v>1514</v>
      </c>
      <c r="AB880" s="345" t="s">
        <v>122</v>
      </c>
      <c r="AC880" s="352">
        <v>80</v>
      </c>
      <c r="AD880" s="285">
        <v>2121942</v>
      </c>
      <c r="AE880" s="2614">
        <v>4</v>
      </c>
      <c r="AF880" s="285">
        <v>20</v>
      </c>
      <c r="AG880" s="2104" t="s">
        <v>122</v>
      </c>
      <c r="AK880" s="981"/>
    </row>
    <row r="881" spans="2:37">
      <c r="B881" s="123"/>
      <c r="C881" s="3091" t="s">
        <v>2870</v>
      </c>
      <c r="D881" s="569"/>
      <c r="E881" s="1578"/>
      <c r="F881" s="2943">
        <v>929002446432</v>
      </c>
      <c r="G881" s="1344">
        <v>8727900975499</v>
      </c>
      <c r="H881" s="1344" t="s">
        <v>2422</v>
      </c>
      <c r="I881" s="1344"/>
      <c r="J881" s="495">
        <v>22.3</v>
      </c>
      <c r="K881" s="500">
        <v>2300</v>
      </c>
      <c r="L881" s="438" t="s">
        <v>75</v>
      </c>
      <c r="M881" s="500">
        <v>20000</v>
      </c>
      <c r="N881" s="466">
        <v>2</v>
      </c>
      <c r="O881" s="438" t="s">
        <v>127</v>
      </c>
      <c r="P881" s="2410">
        <v>110</v>
      </c>
      <c r="Q881" s="518"/>
      <c r="R881" s="2107" t="s">
        <v>54</v>
      </c>
      <c r="S881" s="438"/>
      <c r="T881" s="438" t="s">
        <v>1585</v>
      </c>
      <c r="U881" s="438" t="s">
        <v>149</v>
      </c>
      <c r="V881" s="438" t="s">
        <v>161</v>
      </c>
      <c r="W881" s="466" t="s">
        <v>210</v>
      </c>
      <c r="X881" s="466">
        <v>103</v>
      </c>
      <c r="Y881" s="438">
        <v>28</v>
      </c>
      <c r="Z881" s="438"/>
      <c r="AA881" s="438">
        <v>1514</v>
      </c>
      <c r="AB881" s="438" t="s">
        <v>122</v>
      </c>
      <c r="AC881" s="466">
        <v>80</v>
      </c>
      <c r="AD881" s="438">
        <v>2121941</v>
      </c>
      <c r="AE881" s="2616">
        <v>4</v>
      </c>
      <c r="AF881" s="438">
        <v>20</v>
      </c>
      <c r="AG881" s="2108" t="s">
        <v>122</v>
      </c>
      <c r="AK881" s="981"/>
    </row>
    <row r="882" spans="2:37">
      <c r="B882" s="123"/>
      <c r="C882" s="3091" t="s">
        <v>2870</v>
      </c>
      <c r="D882" s="569"/>
      <c r="E882" s="1578"/>
      <c r="F882" s="2928">
        <v>929002997782</v>
      </c>
      <c r="G882" s="119">
        <v>8727900975338</v>
      </c>
      <c r="H882" s="119" t="s">
        <v>2198</v>
      </c>
      <c r="I882" s="119"/>
      <c r="J882" s="377">
        <v>15.5</v>
      </c>
      <c r="K882" s="1180">
        <v>2500</v>
      </c>
      <c r="L882" s="292" t="s">
        <v>53</v>
      </c>
      <c r="M882" s="364">
        <v>40000</v>
      </c>
      <c r="N882" s="352">
        <v>2</v>
      </c>
      <c r="O882" s="292" t="s">
        <v>1380</v>
      </c>
      <c r="P882" s="2414">
        <v>155</v>
      </c>
      <c r="Q882" s="1004"/>
      <c r="R882" s="1999" t="s">
        <v>54</v>
      </c>
      <c r="S882" s="292"/>
      <c r="T882" s="292" t="s">
        <v>1584</v>
      </c>
      <c r="U882" s="292" t="s">
        <v>149</v>
      </c>
      <c r="V882" s="292" t="s">
        <v>131</v>
      </c>
      <c r="W882" s="293" t="s">
        <v>210</v>
      </c>
      <c r="X882" s="293">
        <v>161</v>
      </c>
      <c r="Y882" s="292">
        <v>28</v>
      </c>
      <c r="Z882" s="292"/>
      <c r="AA882" s="292">
        <v>1213</v>
      </c>
      <c r="AB882" s="292" t="s">
        <v>122</v>
      </c>
      <c r="AC882" s="352">
        <v>80</v>
      </c>
      <c r="AD882" s="292">
        <v>2091273</v>
      </c>
      <c r="AE882" s="2614">
        <v>4</v>
      </c>
      <c r="AF882" s="292">
        <v>20</v>
      </c>
      <c r="AG882" s="2000" t="s">
        <v>122</v>
      </c>
      <c r="AK882" s="981"/>
    </row>
    <row r="883" spans="2:37">
      <c r="B883" s="124"/>
      <c r="C883" s="3080" t="s">
        <v>2870</v>
      </c>
      <c r="D883" s="855"/>
      <c r="E883" s="1599"/>
      <c r="F883" s="2943">
        <v>929002998082</v>
      </c>
      <c r="G883" s="872">
        <v>8727900975352</v>
      </c>
      <c r="H883" s="872" t="s">
        <v>2199</v>
      </c>
      <c r="I883" s="872"/>
      <c r="J883" s="495">
        <v>23</v>
      </c>
      <c r="K883" s="1181">
        <v>3700</v>
      </c>
      <c r="L883" s="283" t="s">
        <v>53</v>
      </c>
      <c r="M883" s="500">
        <v>40000</v>
      </c>
      <c r="N883" s="466">
        <v>2</v>
      </c>
      <c r="O883" s="283" t="s">
        <v>1380</v>
      </c>
      <c r="P883" s="2408">
        <v>190</v>
      </c>
      <c r="Q883" s="1004"/>
      <c r="R883" s="1993" t="s">
        <v>54</v>
      </c>
      <c r="S883" s="283"/>
      <c r="T883" s="283" t="s">
        <v>1585</v>
      </c>
      <c r="U883" s="283" t="s">
        <v>149</v>
      </c>
      <c r="V883" s="283" t="s">
        <v>131</v>
      </c>
      <c r="W883" s="294" t="s">
        <v>210</v>
      </c>
      <c r="X883" s="294">
        <v>160</v>
      </c>
      <c r="Y883" s="283">
        <v>28</v>
      </c>
      <c r="Z883" s="283"/>
      <c r="AA883" s="283">
        <v>1514</v>
      </c>
      <c r="AB883" s="283" t="s">
        <v>122</v>
      </c>
      <c r="AC883" s="466">
        <v>80</v>
      </c>
      <c r="AD883" s="283">
        <v>2091272</v>
      </c>
      <c r="AE883" s="2616">
        <v>4</v>
      </c>
      <c r="AF883" s="283">
        <v>20</v>
      </c>
      <c r="AG883" s="1994" t="s">
        <v>122</v>
      </c>
      <c r="AK883" s="981"/>
    </row>
    <row r="884" spans="2:37" ht="14.5" customHeight="1">
      <c r="B884" s="14"/>
      <c r="C884" s="14"/>
      <c r="D884" s="14"/>
      <c r="E884" s="14"/>
      <c r="F884" s="2785" t="s">
        <v>3708</v>
      </c>
      <c r="G884" s="14"/>
      <c r="H884" s="14"/>
      <c r="I884" s="14"/>
      <c r="J884" s="149"/>
      <c r="K884" s="149"/>
      <c r="L884" s="149"/>
      <c r="M884" s="149"/>
      <c r="N884" s="149"/>
      <c r="O884" s="149"/>
      <c r="P884" s="149"/>
      <c r="Q884" s="14"/>
      <c r="R884" s="149"/>
      <c r="S884" s="149"/>
      <c r="T884" s="149"/>
      <c r="U884" s="149"/>
      <c r="V884" s="149"/>
      <c r="W884" s="149"/>
      <c r="X884" s="149"/>
      <c r="Y884" s="414"/>
      <c r="Z884" s="414"/>
      <c r="AA884" s="414"/>
      <c r="AB884" s="149"/>
      <c r="AC884" s="149"/>
      <c r="AD884" s="414"/>
      <c r="AE884" s="149"/>
      <c r="AF884" s="149"/>
      <c r="AG884" s="149"/>
      <c r="AK884" s="981"/>
    </row>
    <row r="885" spans="2:37" ht="14.5" customHeight="1">
      <c r="B885" s="14"/>
      <c r="C885" s="14"/>
      <c r="D885" s="14"/>
      <c r="E885" s="14"/>
      <c r="F885" s="14"/>
      <c r="G885" s="14"/>
      <c r="H885" s="14"/>
      <c r="I885" s="14"/>
      <c r="J885" s="149"/>
      <c r="K885" s="149"/>
      <c r="L885" s="149"/>
      <c r="M885" s="149"/>
      <c r="N885" s="149"/>
      <c r="O885" s="149"/>
      <c r="P885" s="149"/>
      <c r="Q885" s="14"/>
      <c r="R885" s="149"/>
      <c r="S885" s="149"/>
      <c r="T885" s="149"/>
      <c r="U885" s="149"/>
      <c r="V885" s="149"/>
      <c r="W885" s="149"/>
      <c r="X885" s="149"/>
      <c r="Y885" s="414"/>
      <c r="Z885" s="414"/>
      <c r="AA885" s="414"/>
      <c r="AB885" s="149"/>
      <c r="AC885" s="149"/>
      <c r="AD885" s="414"/>
      <c r="AE885" s="149"/>
      <c r="AF885" s="149"/>
      <c r="AG885" s="149"/>
      <c r="AK885" s="981"/>
    </row>
    <row r="886" spans="2:37" s="1600" customFormat="1" ht="15" customHeight="1">
      <c r="B886" s="1600" t="s">
        <v>3030</v>
      </c>
      <c r="J886" s="1818"/>
      <c r="K886" s="1818"/>
      <c r="L886" s="1818"/>
      <c r="M886" s="1818"/>
      <c r="N886" s="1818"/>
      <c r="O886" s="1818"/>
      <c r="P886" s="34"/>
      <c r="R886" s="1818"/>
      <c r="S886" s="1818"/>
      <c r="T886" s="1818"/>
      <c r="U886" s="1818"/>
      <c r="V886" s="1818"/>
      <c r="W886" s="1818"/>
      <c r="X886" s="1818"/>
      <c r="Y886" s="2310"/>
      <c r="Z886" s="2310"/>
      <c r="AA886" s="2310"/>
      <c r="AB886" s="1818"/>
      <c r="AC886" s="3259"/>
      <c r="AD886" s="2310"/>
      <c r="AE886" s="1818"/>
      <c r="AF886" s="1818"/>
      <c r="AG886" s="1818"/>
      <c r="AI886"/>
      <c r="AJ886"/>
      <c r="AK886" s="981"/>
    </row>
    <row r="887" spans="2:37">
      <c r="B887" s="573" t="s">
        <v>2906</v>
      </c>
      <c r="C887" s="1576" t="s">
        <v>2870</v>
      </c>
      <c r="D887" s="1576" t="s">
        <v>2274</v>
      </c>
      <c r="E887" s="1577" t="s">
        <v>2873</v>
      </c>
      <c r="F887" s="2944">
        <v>929001393132</v>
      </c>
      <c r="G887" s="1677">
        <v>8719514466401</v>
      </c>
      <c r="H887" s="1679" t="s">
        <v>1582</v>
      </c>
      <c r="I887" s="1679"/>
      <c r="J887" s="1678">
        <v>8</v>
      </c>
      <c r="K887" s="1161">
        <v>1000</v>
      </c>
      <c r="L887" s="1770" t="s">
        <v>79</v>
      </c>
      <c r="M887" s="324">
        <v>75000</v>
      </c>
      <c r="N887" s="1676">
        <v>5</v>
      </c>
      <c r="O887" s="1770" t="s">
        <v>129</v>
      </c>
      <c r="P887" s="2409">
        <v>310</v>
      </c>
      <c r="Q887" s="14"/>
      <c r="R887" s="2021" t="s">
        <v>54</v>
      </c>
      <c r="S887" s="1770"/>
      <c r="T887" s="1770" t="s">
        <v>1583</v>
      </c>
      <c r="U887" s="1770" t="s">
        <v>149</v>
      </c>
      <c r="V887" s="1770" t="s">
        <v>158</v>
      </c>
      <c r="W887" s="305" t="s">
        <v>3195</v>
      </c>
      <c r="X887" s="305">
        <v>125</v>
      </c>
      <c r="Y887" s="279">
        <v>28</v>
      </c>
      <c r="Z887" s="279"/>
      <c r="AA887" s="279">
        <v>603</v>
      </c>
      <c r="AB887" s="1770" t="s">
        <v>122</v>
      </c>
      <c r="AC887" s="1676">
        <v>80</v>
      </c>
      <c r="AD887" s="279">
        <v>1251109</v>
      </c>
      <c r="AE887" s="2680">
        <v>4</v>
      </c>
      <c r="AF887" s="279">
        <v>20</v>
      </c>
      <c r="AG887" s="2022" t="s">
        <v>122</v>
      </c>
      <c r="AK887" s="981"/>
    </row>
    <row r="888" spans="2:37">
      <c r="B888" s="219" t="s">
        <v>2907</v>
      </c>
      <c r="C888" s="569" t="s">
        <v>2870</v>
      </c>
      <c r="D888" s="569" t="s">
        <v>2274</v>
      </c>
      <c r="E888" s="1578" t="s">
        <v>2873</v>
      </c>
      <c r="F888" s="2940">
        <v>929001393232</v>
      </c>
      <c r="G888" s="111">
        <v>8719514466425</v>
      </c>
      <c r="H888" s="62" t="s">
        <v>532</v>
      </c>
      <c r="I888" s="62"/>
      <c r="J888" s="537">
        <v>8</v>
      </c>
      <c r="K888" s="1212">
        <v>1050</v>
      </c>
      <c r="L888" s="318" t="s">
        <v>53</v>
      </c>
      <c r="M888" s="316">
        <v>75000</v>
      </c>
      <c r="N888" s="421">
        <v>5</v>
      </c>
      <c r="O888" s="318" t="s">
        <v>129</v>
      </c>
      <c r="P888" s="992">
        <v>310</v>
      </c>
      <c r="Q888" s="14"/>
      <c r="R888" s="2025" t="s">
        <v>54</v>
      </c>
      <c r="S888" s="318"/>
      <c r="T888" s="318" t="s">
        <v>1583</v>
      </c>
      <c r="U888" s="318" t="s">
        <v>149</v>
      </c>
      <c r="V888" s="318" t="s">
        <v>131</v>
      </c>
      <c r="W888" s="301" t="s">
        <v>3195</v>
      </c>
      <c r="X888" s="301">
        <v>131</v>
      </c>
      <c r="Y888" s="281">
        <v>28</v>
      </c>
      <c r="Z888" s="281"/>
      <c r="AA888" s="281">
        <v>603</v>
      </c>
      <c r="AB888" s="318" t="s">
        <v>122</v>
      </c>
      <c r="AC888" s="421">
        <v>80</v>
      </c>
      <c r="AD888" s="281">
        <v>1251110</v>
      </c>
      <c r="AE888" s="2670">
        <v>4</v>
      </c>
      <c r="AF888" s="281">
        <v>20</v>
      </c>
      <c r="AG888" s="2026" t="s">
        <v>122</v>
      </c>
      <c r="AK888" s="981"/>
    </row>
    <row r="889" spans="2:37">
      <c r="B889" s="123"/>
      <c r="C889" s="569" t="s">
        <v>2870</v>
      </c>
      <c r="D889" s="569" t="s">
        <v>2274</v>
      </c>
      <c r="E889" s="1578" t="s">
        <v>2873</v>
      </c>
      <c r="F889" s="2940">
        <v>929001393332</v>
      </c>
      <c r="G889" s="111">
        <v>8719514466449</v>
      </c>
      <c r="H889" s="62" t="s">
        <v>534</v>
      </c>
      <c r="I889" s="62"/>
      <c r="J889" s="537">
        <v>8</v>
      </c>
      <c r="K889" s="1212">
        <v>1050</v>
      </c>
      <c r="L889" s="318" t="s">
        <v>75</v>
      </c>
      <c r="M889" s="316">
        <v>75000</v>
      </c>
      <c r="N889" s="421">
        <v>5</v>
      </c>
      <c r="O889" s="318" t="s">
        <v>129</v>
      </c>
      <c r="P889" s="992">
        <v>310</v>
      </c>
      <c r="Q889" s="14"/>
      <c r="R889" s="2025" t="s">
        <v>54</v>
      </c>
      <c r="S889" s="318"/>
      <c r="T889" s="318" t="s">
        <v>1583</v>
      </c>
      <c r="U889" s="318" t="s">
        <v>149</v>
      </c>
      <c r="V889" s="318" t="s">
        <v>161</v>
      </c>
      <c r="W889" s="301" t="s">
        <v>3195</v>
      </c>
      <c r="X889" s="301">
        <v>131</v>
      </c>
      <c r="Y889" s="281">
        <v>28</v>
      </c>
      <c r="Z889" s="281"/>
      <c r="AA889" s="281">
        <v>603</v>
      </c>
      <c r="AB889" s="318" t="s">
        <v>122</v>
      </c>
      <c r="AC889" s="421">
        <v>80</v>
      </c>
      <c r="AD889" s="281">
        <v>1251111</v>
      </c>
      <c r="AE889" s="2670">
        <v>4</v>
      </c>
      <c r="AF889" s="281">
        <v>20</v>
      </c>
      <c r="AG889" s="2026" t="s">
        <v>122</v>
      </c>
      <c r="AK889" s="981"/>
    </row>
    <row r="890" spans="2:37">
      <c r="B890" s="123"/>
      <c r="C890" s="569" t="s">
        <v>2870</v>
      </c>
      <c r="D890" s="569" t="s">
        <v>2274</v>
      </c>
      <c r="E890" s="1578" t="s">
        <v>2873</v>
      </c>
      <c r="F890" s="2940">
        <v>929003553402</v>
      </c>
      <c r="G890" s="111">
        <v>8719514466883</v>
      </c>
      <c r="H890" s="62" t="s">
        <v>538</v>
      </c>
      <c r="I890" s="62"/>
      <c r="J890" s="537">
        <v>14</v>
      </c>
      <c r="K890" s="1212">
        <v>2000</v>
      </c>
      <c r="L890" s="318" t="s">
        <v>79</v>
      </c>
      <c r="M890" s="316">
        <v>75000</v>
      </c>
      <c r="N890" s="421">
        <v>5</v>
      </c>
      <c r="O890" s="318" t="s">
        <v>129</v>
      </c>
      <c r="P890" s="992">
        <v>380</v>
      </c>
      <c r="Q890" s="14"/>
      <c r="R890" s="2025" t="s">
        <v>54</v>
      </c>
      <c r="S890" s="318"/>
      <c r="T890" s="318" t="s">
        <v>1584</v>
      </c>
      <c r="U890" s="318" t="s">
        <v>149</v>
      </c>
      <c r="V890" s="318" t="s">
        <v>158</v>
      </c>
      <c r="W890" s="301" t="s">
        <v>3196</v>
      </c>
      <c r="X890" s="301">
        <v>142</v>
      </c>
      <c r="Y890" s="281">
        <v>28</v>
      </c>
      <c r="Z890" s="281"/>
      <c r="AA890" s="281">
        <v>1212</v>
      </c>
      <c r="AB890" s="318" t="s">
        <v>143</v>
      </c>
      <c r="AC890" s="421">
        <v>80</v>
      </c>
      <c r="AD890" s="281">
        <v>1165513</v>
      </c>
      <c r="AE890" s="2670">
        <v>4</v>
      </c>
      <c r="AF890" s="281">
        <v>20</v>
      </c>
      <c r="AG890" s="2026" t="s">
        <v>122</v>
      </c>
      <c r="AK890" s="981"/>
    </row>
    <row r="891" spans="2:37">
      <c r="B891" s="123"/>
      <c r="C891" s="569" t="s">
        <v>2870</v>
      </c>
      <c r="D891" s="569" t="s">
        <v>2274</v>
      </c>
      <c r="E891" s="1578" t="s">
        <v>2873</v>
      </c>
      <c r="F891" s="2940">
        <v>929003553502</v>
      </c>
      <c r="G891" s="111">
        <v>8719514466845</v>
      </c>
      <c r="H891" s="62" t="s">
        <v>536</v>
      </c>
      <c r="I891" s="62"/>
      <c r="J891" s="386">
        <v>14</v>
      </c>
      <c r="K891" s="1212">
        <v>2100</v>
      </c>
      <c r="L891" s="318" t="s">
        <v>53</v>
      </c>
      <c r="M891" s="316">
        <v>75000</v>
      </c>
      <c r="N891" s="421">
        <v>5</v>
      </c>
      <c r="O891" s="318" t="s">
        <v>135</v>
      </c>
      <c r="P891" s="992">
        <v>380</v>
      </c>
      <c r="Q891" s="14"/>
      <c r="R891" s="2025" t="s">
        <v>54</v>
      </c>
      <c r="S891" s="318"/>
      <c r="T891" s="318" t="s">
        <v>1584</v>
      </c>
      <c r="U891" s="318" t="s">
        <v>149</v>
      </c>
      <c r="V891" s="318" t="s">
        <v>131</v>
      </c>
      <c r="W891" s="301" t="s">
        <v>3196</v>
      </c>
      <c r="X891" s="301">
        <v>150</v>
      </c>
      <c r="Y891" s="281">
        <v>28</v>
      </c>
      <c r="Z891" s="281"/>
      <c r="AA891" s="281">
        <v>1212</v>
      </c>
      <c r="AB891" s="318" t="s">
        <v>143</v>
      </c>
      <c r="AC891" s="421">
        <v>80</v>
      </c>
      <c r="AD891" s="281">
        <v>1165509</v>
      </c>
      <c r="AE891" s="2670">
        <v>4</v>
      </c>
      <c r="AF891" s="281">
        <v>20</v>
      </c>
      <c r="AG891" s="2026" t="s">
        <v>122</v>
      </c>
      <c r="AK891" s="981"/>
    </row>
    <row r="892" spans="2:37">
      <c r="B892" s="123"/>
      <c r="C892" s="569" t="s">
        <v>2870</v>
      </c>
      <c r="D892" s="569" t="s">
        <v>2274</v>
      </c>
      <c r="E892" s="1578" t="s">
        <v>2873</v>
      </c>
      <c r="F892" s="2940">
        <v>929003553602</v>
      </c>
      <c r="G892" s="111">
        <v>8719514466869</v>
      </c>
      <c r="H892" s="62" t="s">
        <v>537</v>
      </c>
      <c r="I892" s="62"/>
      <c r="J892" s="537">
        <v>14</v>
      </c>
      <c r="K892" s="1212">
        <v>2100</v>
      </c>
      <c r="L892" s="318" t="s">
        <v>75</v>
      </c>
      <c r="M892" s="316">
        <v>75000</v>
      </c>
      <c r="N892" s="421">
        <v>5</v>
      </c>
      <c r="O892" s="318" t="s">
        <v>135</v>
      </c>
      <c r="P892" s="992">
        <v>380</v>
      </c>
      <c r="Q892" s="14"/>
      <c r="R892" s="2025" t="s">
        <v>54</v>
      </c>
      <c r="S892" s="318"/>
      <c r="T892" s="318" t="s">
        <v>1584</v>
      </c>
      <c r="U892" s="318" t="s">
        <v>149</v>
      </c>
      <c r="V892" s="318" t="s">
        <v>161</v>
      </c>
      <c r="W892" s="301" t="s">
        <v>3196</v>
      </c>
      <c r="X892" s="301">
        <v>150</v>
      </c>
      <c r="Y892" s="281">
        <v>28</v>
      </c>
      <c r="Z892" s="281"/>
      <c r="AA892" s="281">
        <v>1212</v>
      </c>
      <c r="AB892" s="318" t="s">
        <v>143</v>
      </c>
      <c r="AC892" s="421">
        <v>80</v>
      </c>
      <c r="AD892" s="281">
        <v>1165510</v>
      </c>
      <c r="AE892" s="2670">
        <v>4</v>
      </c>
      <c r="AF892" s="281">
        <v>20</v>
      </c>
      <c r="AG892" s="2026" t="s">
        <v>122</v>
      </c>
      <c r="AK892" s="981"/>
    </row>
    <row r="893" spans="2:37">
      <c r="B893" s="123"/>
      <c r="C893" s="569" t="s">
        <v>2870</v>
      </c>
      <c r="D893" s="569" t="s">
        <v>2274</v>
      </c>
      <c r="E893" s="1578" t="s">
        <v>2873</v>
      </c>
      <c r="F893" s="2940">
        <v>929003554002</v>
      </c>
      <c r="G893" s="111">
        <v>8719514467002</v>
      </c>
      <c r="H893" s="62" t="s">
        <v>546</v>
      </c>
      <c r="I893" s="62"/>
      <c r="J893" s="537">
        <v>16</v>
      </c>
      <c r="K893" s="1212">
        <v>2350</v>
      </c>
      <c r="L893" s="318" t="s">
        <v>79</v>
      </c>
      <c r="M893" s="316">
        <v>75000</v>
      </c>
      <c r="N893" s="421">
        <v>5</v>
      </c>
      <c r="O893" s="318" t="s">
        <v>135</v>
      </c>
      <c r="P893" s="992">
        <v>415</v>
      </c>
      <c r="Q893" s="14"/>
      <c r="R893" s="2025" t="s">
        <v>54</v>
      </c>
      <c r="S893" s="318"/>
      <c r="T893" s="318" t="s">
        <v>1584</v>
      </c>
      <c r="U893" s="318" t="s">
        <v>149</v>
      </c>
      <c r="V893" s="318" t="s">
        <v>158</v>
      </c>
      <c r="W893" s="301" t="s">
        <v>3196</v>
      </c>
      <c r="X893" s="301">
        <v>146</v>
      </c>
      <c r="Y893" s="281">
        <v>28</v>
      </c>
      <c r="Z893" s="281"/>
      <c r="AA893" s="281">
        <v>1212</v>
      </c>
      <c r="AB893" s="318" t="s">
        <v>143</v>
      </c>
      <c r="AC893" s="421">
        <v>80</v>
      </c>
      <c r="AD893" s="281">
        <v>1165504</v>
      </c>
      <c r="AE893" s="2670">
        <v>4</v>
      </c>
      <c r="AF893" s="281">
        <v>20</v>
      </c>
      <c r="AG893" s="2026" t="s">
        <v>122</v>
      </c>
      <c r="AK893" s="981"/>
    </row>
    <row r="894" spans="2:37">
      <c r="B894" s="123"/>
      <c r="C894" s="569" t="s">
        <v>2870</v>
      </c>
      <c r="D894" s="569" t="s">
        <v>2274</v>
      </c>
      <c r="E894" s="1578" t="s">
        <v>2873</v>
      </c>
      <c r="F894" s="2940">
        <v>929003554102</v>
      </c>
      <c r="G894" s="111">
        <v>8719514466968</v>
      </c>
      <c r="H894" s="62" t="s">
        <v>544</v>
      </c>
      <c r="I894" s="62"/>
      <c r="J894" s="537">
        <v>16</v>
      </c>
      <c r="K894" s="1212">
        <v>2500</v>
      </c>
      <c r="L894" s="318" t="s">
        <v>53</v>
      </c>
      <c r="M894" s="316">
        <v>75000</v>
      </c>
      <c r="N894" s="421">
        <v>5</v>
      </c>
      <c r="O894" s="318" t="s">
        <v>135</v>
      </c>
      <c r="P894" s="992">
        <v>415</v>
      </c>
      <c r="Q894" s="14"/>
      <c r="R894" s="2025" t="s">
        <v>54</v>
      </c>
      <c r="S894" s="318"/>
      <c r="T894" s="318" t="s">
        <v>1584</v>
      </c>
      <c r="U894" s="318" t="s">
        <v>149</v>
      </c>
      <c r="V894" s="318" t="s">
        <v>131</v>
      </c>
      <c r="W894" s="301" t="s">
        <v>3196</v>
      </c>
      <c r="X894" s="301">
        <v>156</v>
      </c>
      <c r="Y894" s="281">
        <v>28</v>
      </c>
      <c r="Z894" s="281"/>
      <c r="AA894" s="281">
        <v>1212</v>
      </c>
      <c r="AB894" s="318" t="s">
        <v>143</v>
      </c>
      <c r="AC894" s="421">
        <v>80</v>
      </c>
      <c r="AD894" s="281">
        <v>1165514</v>
      </c>
      <c r="AE894" s="2670">
        <v>4</v>
      </c>
      <c r="AF894" s="281">
        <v>20</v>
      </c>
      <c r="AG894" s="2026" t="s">
        <v>122</v>
      </c>
      <c r="AK894" s="981"/>
    </row>
    <row r="895" spans="2:37">
      <c r="B895" s="123"/>
      <c r="C895" s="569" t="s">
        <v>2870</v>
      </c>
      <c r="D895" s="569" t="s">
        <v>2274</v>
      </c>
      <c r="E895" s="1578" t="s">
        <v>2873</v>
      </c>
      <c r="F895" s="2940">
        <v>929003554202</v>
      </c>
      <c r="G895" s="111">
        <v>8719514466982</v>
      </c>
      <c r="H895" s="62" t="s">
        <v>545</v>
      </c>
      <c r="I895" s="62"/>
      <c r="J895" s="386">
        <v>16</v>
      </c>
      <c r="K895" s="1212">
        <v>2500</v>
      </c>
      <c r="L895" s="318" t="s">
        <v>75</v>
      </c>
      <c r="M895" s="316">
        <v>75000</v>
      </c>
      <c r="N895" s="421">
        <v>5</v>
      </c>
      <c r="O895" s="318" t="s">
        <v>135</v>
      </c>
      <c r="P895" s="992">
        <v>415</v>
      </c>
      <c r="Q895" s="14"/>
      <c r="R895" s="2025" t="s">
        <v>54</v>
      </c>
      <c r="S895" s="318"/>
      <c r="T895" s="318" t="s">
        <v>1584</v>
      </c>
      <c r="U895" s="318" t="s">
        <v>149</v>
      </c>
      <c r="V895" s="318" t="s">
        <v>161</v>
      </c>
      <c r="W895" s="301" t="s">
        <v>3196</v>
      </c>
      <c r="X895" s="301">
        <v>156</v>
      </c>
      <c r="Y895" s="281">
        <v>28</v>
      </c>
      <c r="Z895" s="281"/>
      <c r="AA895" s="281">
        <v>1212</v>
      </c>
      <c r="AB895" s="318" t="s">
        <v>143</v>
      </c>
      <c r="AC895" s="421">
        <v>80</v>
      </c>
      <c r="AD895" s="281">
        <v>1165507</v>
      </c>
      <c r="AE895" s="2670">
        <v>4</v>
      </c>
      <c r="AF895" s="281">
        <v>20</v>
      </c>
      <c r="AG895" s="2026" t="s">
        <v>122</v>
      </c>
      <c r="AK895" s="981"/>
    </row>
    <row r="896" spans="2:37">
      <c r="B896" s="123"/>
      <c r="C896" s="569" t="s">
        <v>2870</v>
      </c>
      <c r="D896" s="569" t="s">
        <v>2274</v>
      </c>
      <c r="E896" s="1578" t="s">
        <v>2873</v>
      </c>
      <c r="F896" s="2940">
        <v>929003553702</v>
      </c>
      <c r="G896" s="111">
        <v>8719514466944</v>
      </c>
      <c r="H896" s="62" t="s">
        <v>542</v>
      </c>
      <c r="I896" s="62"/>
      <c r="J896" s="386">
        <v>20</v>
      </c>
      <c r="K896" s="1212">
        <v>2900</v>
      </c>
      <c r="L896" s="318" t="s">
        <v>79</v>
      </c>
      <c r="M896" s="316">
        <v>75000</v>
      </c>
      <c r="N896" s="421">
        <v>5</v>
      </c>
      <c r="O896" s="318" t="s">
        <v>129</v>
      </c>
      <c r="P896" s="992">
        <v>465</v>
      </c>
      <c r="Q896" s="14"/>
      <c r="R896" s="2025" t="s">
        <v>54</v>
      </c>
      <c r="S896" s="318"/>
      <c r="T896" s="318" t="s">
        <v>1585</v>
      </c>
      <c r="U896" s="318" t="s">
        <v>149</v>
      </c>
      <c r="V896" s="318" t="s">
        <v>158</v>
      </c>
      <c r="W896" s="301" t="s">
        <v>3196</v>
      </c>
      <c r="X896" s="301">
        <v>145</v>
      </c>
      <c r="Y896" s="281">
        <v>28</v>
      </c>
      <c r="Z896" s="281"/>
      <c r="AA896" s="281">
        <v>1513</v>
      </c>
      <c r="AB896" s="318" t="s">
        <v>143</v>
      </c>
      <c r="AC896" s="421">
        <v>80</v>
      </c>
      <c r="AD896" s="281">
        <v>1165503</v>
      </c>
      <c r="AE896" s="2670">
        <v>4</v>
      </c>
      <c r="AF896" s="281">
        <v>20</v>
      </c>
      <c r="AG896" s="2026" t="s">
        <v>122</v>
      </c>
      <c r="AK896" s="981"/>
    </row>
    <row r="897" spans="2:37">
      <c r="B897" s="123"/>
      <c r="C897" s="569" t="s">
        <v>2870</v>
      </c>
      <c r="D897" s="569" t="s">
        <v>2274</v>
      </c>
      <c r="E897" s="1578" t="s">
        <v>2873</v>
      </c>
      <c r="F897" s="2940">
        <v>929003553802</v>
      </c>
      <c r="G897" s="111">
        <v>8719514466906</v>
      </c>
      <c r="H897" s="62" t="s">
        <v>540</v>
      </c>
      <c r="I897" s="62"/>
      <c r="J897" s="537">
        <v>20</v>
      </c>
      <c r="K897" s="1212">
        <v>3100</v>
      </c>
      <c r="L897" s="318" t="s">
        <v>53</v>
      </c>
      <c r="M897" s="316">
        <v>75000</v>
      </c>
      <c r="N897" s="421">
        <v>5</v>
      </c>
      <c r="O897" s="318" t="s">
        <v>135</v>
      </c>
      <c r="P897" s="992">
        <v>465</v>
      </c>
      <c r="Q897" s="14"/>
      <c r="R897" s="2025" t="s">
        <v>54</v>
      </c>
      <c r="S897" s="318"/>
      <c r="T897" s="318" t="s">
        <v>1585</v>
      </c>
      <c r="U897" s="318" t="s">
        <v>149</v>
      </c>
      <c r="V897" s="318" t="s">
        <v>131</v>
      </c>
      <c r="W897" s="301" t="s">
        <v>3196</v>
      </c>
      <c r="X897" s="301">
        <v>155</v>
      </c>
      <c r="Y897" s="281">
        <v>28</v>
      </c>
      <c r="Z897" s="281"/>
      <c r="AA897" s="281">
        <v>1513</v>
      </c>
      <c r="AB897" s="318" t="s">
        <v>143</v>
      </c>
      <c r="AC897" s="421">
        <v>80</v>
      </c>
      <c r="AD897" s="281">
        <v>1165505</v>
      </c>
      <c r="AE897" s="2670">
        <v>4</v>
      </c>
      <c r="AF897" s="281">
        <v>20</v>
      </c>
      <c r="AG897" s="2026" t="s">
        <v>122</v>
      </c>
      <c r="AK897" s="981"/>
    </row>
    <row r="898" spans="2:37">
      <c r="B898" s="123"/>
      <c r="C898" s="569" t="s">
        <v>2870</v>
      </c>
      <c r="D898" s="569" t="s">
        <v>2274</v>
      </c>
      <c r="E898" s="1578" t="s">
        <v>2873</v>
      </c>
      <c r="F898" s="2940">
        <v>929003553902</v>
      </c>
      <c r="G898" s="111">
        <v>8719514466920</v>
      </c>
      <c r="H898" s="62" t="s">
        <v>541</v>
      </c>
      <c r="I898" s="62"/>
      <c r="J898" s="537">
        <v>20</v>
      </c>
      <c r="K898" s="1212">
        <v>3100</v>
      </c>
      <c r="L898" s="318" t="s">
        <v>75</v>
      </c>
      <c r="M898" s="316">
        <v>75000</v>
      </c>
      <c r="N898" s="421">
        <v>5</v>
      </c>
      <c r="O898" s="318" t="s">
        <v>135</v>
      </c>
      <c r="P898" s="992">
        <v>465</v>
      </c>
      <c r="Q898" s="14"/>
      <c r="R898" s="2025" t="s">
        <v>54</v>
      </c>
      <c r="S898" s="318"/>
      <c r="T898" s="318" t="s">
        <v>1585</v>
      </c>
      <c r="U898" s="318" t="s">
        <v>149</v>
      </c>
      <c r="V898" s="318" t="s">
        <v>161</v>
      </c>
      <c r="W898" s="301" t="s">
        <v>3196</v>
      </c>
      <c r="X898" s="301">
        <v>155</v>
      </c>
      <c r="Y898" s="281">
        <v>28</v>
      </c>
      <c r="Z898" s="281"/>
      <c r="AA898" s="281">
        <v>1513</v>
      </c>
      <c r="AB898" s="318" t="s">
        <v>143</v>
      </c>
      <c r="AC898" s="421">
        <v>80</v>
      </c>
      <c r="AD898" s="281">
        <v>1165515</v>
      </c>
      <c r="AE898" s="2670">
        <v>4</v>
      </c>
      <c r="AF898" s="281">
        <v>20</v>
      </c>
      <c r="AG898" s="2026" t="s">
        <v>122</v>
      </c>
      <c r="AK898" s="981"/>
    </row>
    <row r="899" spans="2:37">
      <c r="B899" s="123"/>
      <c r="C899" s="569" t="s">
        <v>2870</v>
      </c>
      <c r="D899" s="569" t="s">
        <v>2274</v>
      </c>
      <c r="E899" s="1578" t="s">
        <v>2873</v>
      </c>
      <c r="F899" s="2940">
        <v>929003554302</v>
      </c>
      <c r="G899" s="111">
        <v>8719514467064</v>
      </c>
      <c r="H899" s="62" t="s">
        <v>549</v>
      </c>
      <c r="I899" s="62"/>
      <c r="J899" s="537">
        <v>24</v>
      </c>
      <c r="K899" s="1212">
        <v>3500</v>
      </c>
      <c r="L899" s="318" t="s">
        <v>79</v>
      </c>
      <c r="M899" s="316">
        <v>75000</v>
      </c>
      <c r="N899" s="421">
        <v>5</v>
      </c>
      <c r="O899" s="318" t="s">
        <v>135</v>
      </c>
      <c r="P899" s="992">
        <v>500</v>
      </c>
      <c r="Q899" s="14"/>
      <c r="R899" s="2025" t="s">
        <v>54</v>
      </c>
      <c r="S899" s="318"/>
      <c r="T899" s="318" t="s">
        <v>1585</v>
      </c>
      <c r="U899" s="318" t="s">
        <v>149</v>
      </c>
      <c r="V899" s="318" t="s">
        <v>158</v>
      </c>
      <c r="W899" s="301" t="s">
        <v>3196</v>
      </c>
      <c r="X899" s="301">
        <v>145</v>
      </c>
      <c r="Y899" s="281">
        <v>28</v>
      </c>
      <c r="Z899" s="281"/>
      <c r="AA899" s="281">
        <v>1513</v>
      </c>
      <c r="AB899" s="318" t="s">
        <v>143</v>
      </c>
      <c r="AC899" s="421">
        <v>80</v>
      </c>
      <c r="AD899" s="281">
        <v>1165506</v>
      </c>
      <c r="AE899" s="2670">
        <v>4</v>
      </c>
      <c r="AF899" s="281">
        <v>20</v>
      </c>
      <c r="AG899" s="2026" t="s">
        <v>122</v>
      </c>
      <c r="AK899" s="981"/>
    </row>
    <row r="900" spans="2:37">
      <c r="B900" s="123"/>
      <c r="C900" s="569" t="s">
        <v>2870</v>
      </c>
      <c r="D900" s="569" t="s">
        <v>2274</v>
      </c>
      <c r="E900" s="1578" t="s">
        <v>2873</v>
      </c>
      <c r="F900" s="2940">
        <v>929003554402</v>
      </c>
      <c r="G900" s="111">
        <v>8719514467026</v>
      </c>
      <c r="H900" s="62" t="s">
        <v>547</v>
      </c>
      <c r="I900" s="62"/>
      <c r="J900" s="537">
        <v>24</v>
      </c>
      <c r="K900" s="1212">
        <v>3700</v>
      </c>
      <c r="L900" s="318" t="s">
        <v>53</v>
      </c>
      <c r="M900" s="316">
        <v>75000</v>
      </c>
      <c r="N900" s="421">
        <v>5</v>
      </c>
      <c r="O900" s="318" t="s">
        <v>135</v>
      </c>
      <c r="P900" s="992">
        <v>500</v>
      </c>
      <c r="Q900" s="14"/>
      <c r="R900" s="2025" t="s">
        <v>54</v>
      </c>
      <c r="S900" s="318"/>
      <c r="T900" s="318" t="s">
        <v>1585</v>
      </c>
      <c r="U900" s="318" t="s">
        <v>149</v>
      </c>
      <c r="V900" s="318" t="s">
        <v>131</v>
      </c>
      <c r="W900" s="301" t="s">
        <v>3196</v>
      </c>
      <c r="X900" s="301">
        <v>154</v>
      </c>
      <c r="Y900" s="281">
        <v>28</v>
      </c>
      <c r="Z900" s="281"/>
      <c r="AA900" s="281">
        <v>1513</v>
      </c>
      <c r="AB900" s="318" t="s">
        <v>143</v>
      </c>
      <c r="AC900" s="421">
        <v>80</v>
      </c>
      <c r="AD900" s="281">
        <v>1165512</v>
      </c>
      <c r="AE900" s="2670">
        <v>4</v>
      </c>
      <c r="AF900" s="281">
        <v>20</v>
      </c>
      <c r="AG900" s="2026" t="s">
        <v>122</v>
      </c>
      <c r="AK900" s="981"/>
    </row>
    <row r="901" spans="2:37">
      <c r="B901" s="124"/>
      <c r="C901" s="855" t="s">
        <v>2870</v>
      </c>
      <c r="D901" s="855" t="s">
        <v>2274</v>
      </c>
      <c r="E901" s="1599" t="s">
        <v>2873</v>
      </c>
      <c r="F901" s="2941">
        <v>929003554502</v>
      </c>
      <c r="G901" s="494">
        <v>8719514467040</v>
      </c>
      <c r="H901" s="843" t="s">
        <v>548</v>
      </c>
      <c r="I901" s="843"/>
      <c r="J901" s="1429">
        <v>24</v>
      </c>
      <c r="K901" s="1217">
        <v>3700</v>
      </c>
      <c r="L901" s="1823" t="s">
        <v>75</v>
      </c>
      <c r="M901" s="489">
        <v>75000</v>
      </c>
      <c r="N901" s="674">
        <v>5</v>
      </c>
      <c r="O901" s="1823" t="s">
        <v>135</v>
      </c>
      <c r="P901" s="2410">
        <v>500</v>
      </c>
      <c r="Q901" s="14"/>
      <c r="R901" s="2039" t="s">
        <v>54</v>
      </c>
      <c r="S901" s="1823"/>
      <c r="T901" s="1823" t="s">
        <v>1585</v>
      </c>
      <c r="U901" s="1823" t="s">
        <v>149</v>
      </c>
      <c r="V901" s="1823" t="s">
        <v>161</v>
      </c>
      <c r="W901" s="294" t="s">
        <v>3196</v>
      </c>
      <c r="X901" s="294">
        <v>154</v>
      </c>
      <c r="Y901" s="283">
        <v>28</v>
      </c>
      <c r="Z901" s="283"/>
      <c r="AA901" s="283">
        <v>1513</v>
      </c>
      <c r="AB901" s="1823" t="s">
        <v>143</v>
      </c>
      <c r="AC901" s="674">
        <v>80</v>
      </c>
      <c r="AD901" s="283">
        <v>1165516</v>
      </c>
      <c r="AE901" s="2674">
        <v>4</v>
      </c>
      <c r="AF901" s="283">
        <v>20</v>
      </c>
      <c r="AG901" s="2040" t="s">
        <v>122</v>
      </c>
      <c r="AK901" s="981"/>
    </row>
    <row r="902" spans="2:37" ht="14.5" customHeight="1">
      <c r="B902" s="13"/>
      <c r="C902" s="14"/>
      <c r="D902" s="14"/>
      <c r="E902" s="14"/>
      <c r="F902" s="2786" t="s">
        <v>3709</v>
      </c>
      <c r="G902" s="13"/>
      <c r="H902" s="13"/>
      <c r="I902" s="13"/>
      <c r="J902" s="307"/>
      <c r="K902" s="307"/>
      <c r="L902" s="307"/>
      <c r="M902" s="307"/>
      <c r="N902" s="307"/>
      <c r="O902" s="307"/>
      <c r="P902" s="307"/>
      <c r="Q902" s="14"/>
      <c r="R902" s="307"/>
      <c r="S902" s="307"/>
      <c r="T902" s="307"/>
      <c r="U902" s="307"/>
      <c r="V902" s="307"/>
      <c r="W902" s="307"/>
      <c r="X902" s="307"/>
      <c r="Y902" s="307"/>
      <c r="Z902" s="307"/>
      <c r="AA902" s="307"/>
      <c r="AB902" s="307"/>
      <c r="AC902" s="304"/>
      <c r="AD902" s="307"/>
      <c r="AE902" s="307"/>
      <c r="AF902" s="307"/>
      <c r="AG902" s="307"/>
      <c r="AK902" s="981"/>
    </row>
    <row r="903" spans="2:37" ht="14.5" customHeight="1">
      <c r="B903" s="14"/>
      <c r="C903" s="14"/>
      <c r="D903" s="14"/>
      <c r="E903" s="14"/>
      <c r="F903" s="634"/>
      <c r="G903" s="81"/>
      <c r="H903" s="167"/>
      <c r="I903" s="167"/>
      <c r="J903" s="149"/>
      <c r="K903" s="149"/>
      <c r="L903" s="149"/>
      <c r="M903" s="419"/>
      <c r="N903" s="149"/>
      <c r="O903" s="149"/>
      <c r="P903" s="149"/>
      <c r="Q903" s="14"/>
      <c r="R903" s="149"/>
      <c r="S903" s="149"/>
      <c r="T903" s="149"/>
      <c r="U903" s="149"/>
      <c r="V903" s="149"/>
      <c r="W903" s="149"/>
      <c r="X903" s="149"/>
      <c r="Y903" s="414"/>
      <c r="Z903" s="414"/>
      <c r="AA903" s="414"/>
      <c r="AB903" s="149"/>
      <c r="AC903" s="149"/>
      <c r="AD903" s="414"/>
      <c r="AE903" s="149"/>
      <c r="AF903" s="149"/>
      <c r="AG903" s="149"/>
      <c r="AK903" s="981"/>
    </row>
    <row r="904" spans="2:37" s="1600" customFormat="1" ht="15" customHeight="1">
      <c r="B904" s="1600" t="s">
        <v>3031</v>
      </c>
      <c r="J904" s="1818"/>
      <c r="K904" s="1818"/>
      <c r="L904" s="1818"/>
      <c r="M904" s="1818"/>
      <c r="N904" s="1818"/>
      <c r="O904" s="1818"/>
      <c r="P904" s="34"/>
      <c r="R904" s="1818"/>
      <c r="S904" s="1818"/>
      <c r="T904" s="1818"/>
      <c r="U904" s="1818"/>
      <c r="V904" s="1818"/>
      <c r="W904" s="1818"/>
      <c r="X904" s="1818"/>
      <c r="Y904" s="2310"/>
      <c r="Z904" s="2310"/>
      <c r="AA904" s="2310"/>
      <c r="AB904" s="1818"/>
      <c r="AC904" s="3259"/>
      <c r="AD904" s="2310"/>
      <c r="AE904" s="1818"/>
      <c r="AF904" s="1818"/>
      <c r="AG904" s="1818"/>
      <c r="AI904"/>
      <c r="AJ904"/>
      <c r="AK904" s="981"/>
    </row>
    <row r="905" spans="2:37">
      <c r="B905" s="573" t="s">
        <v>2908</v>
      </c>
      <c r="C905" s="1576" t="s">
        <v>2870</v>
      </c>
      <c r="D905" s="1576" t="s">
        <v>2274</v>
      </c>
      <c r="E905" s="1577" t="s">
        <v>2873</v>
      </c>
      <c r="F905" s="1277">
        <v>929002997002</v>
      </c>
      <c r="G905" s="164">
        <v>8719514316683</v>
      </c>
      <c r="H905" s="1679" t="s">
        <v>1601</v>
      </c>
      <c r="I905" s="1679"/>
      <c r="J905" s="336">
        <v>15.5</v>
      </c>
      <c r="K905" s="1131">
        <v>2300</v>
      </c>
      <c r="L905" s="808" t="s">
        <v>79</v>
      </c>
      <c r="M905" s="280">
        <v>60000</v>
      </c>
      <c r="N905" s="305">
        <v>5</v>
      </c>
      <c r="O905" s="808" t="s">
        <v>135</v>
      </c>
      <c r="P905" s="2407">
        <v>510</v>
      </c>
      <c r="Q905" s="14"/>
      <c r="R905" s="2109" t="s">
        <v>54</v>
      </c>
      <c r="S905" s="808"/>
      <c r="T905" s="808" t="s">
        <v>1584</v>
      </c>
      <c r="U905" s="808" t="s">
        <v>149</v>
      </c>
      <c r="V905" s="808" t="s">
        <v>158</v>
      </c>
      <c r="W905" s="793" t="s">
        <v>210</v>
      </c>
      <c r="X905" s="793">
        <v>148</v>
      </c>
      <c r="Y905" s="808">
        <v>28</v>
      </c>
      <c r="Z905" s="808"/>
      <c r="AA905" s="808">
        <v>1213</v>
      </c>
      <c r="AB905" s="808" t="s">
        <v>122</v>
      </c>
      <c r="AC905" s="305">
        <v>80</v>
      </c>
      <c r="AD905" s="808">
        <v>403658</v>
      </c>
      <c r="AE905" s="2646">
        <v>4</v>
      </c>
      <c r="AF905" s="808">
        <v>10</v>
      </c>
      <c r="AG905" s="2110" t="s">
        <v>122</v>
      </c>
      <c r="AK905" s="981"/>
    </row>
    <row r="906" spans="2:37">
      <c r="B906" s="1520"/>
      <c r="C906" s="569" t="s">
        <v>2870</v>
      </c>
      <c r="D906" s="569" t="s">
        <v>2274</v>
      </c>
      <c r="E906" s="1578" t="s">
        <v>2873</v>
      </c>
      <c r="F906" s="1136">
        <v>929002997102</v>
      </c>
      <c r="G906" s="64">
        <v>8719514316706</v>
      </c>
      <c r="H906" s="62" t="s">
        <v>1602</v>
      </c>
      <c r="I906" s="62"/>
      <c r="J906" s="334">
        <v>15.5</v>
      </c>
      <c r="K906" s="1127">
        <v>2500</v>
      </c>
      <c r="L906" s="804" t="s">
        <v>53</v>
      </c>
      <c r="M906" s="282">
        <v>60000</v>
      </c>
      <c r="N906" s="301">
        <v>5</v>
      </c>
      <c r="O906" s="804" t="s">
        <v>1380</v>
      </c>
      <c r="P906" s="989">
        <v>510</v>
      </c>
      <c r="Q906" s="14"/>
      <c r="R906" s="2095" t="s">
        <v>54</v>
      </c>
      <c r="S906" s="804"/>
      <c r="T906" s="804" t="s">
        <v>1584</v>
      </c>
      <c r="U906" s="804" t="s">
        <v>149</v>
      </c>
      <c r="V906" s="804" t="s">
        <v>131</v>
      </c>
      <c r="W906" s="436" t="s">
        <v>210</v>
      </c>
      <c r="X906" s="436">
        <v>161</v>
      </c>
      <c r="Y906" s="804">
        <v>28</v>
      </c>
      <c r="Z906" s="804"/>
      <c r="AA906" s="804">
        <v>1213</v>
      </c>
      <c r="AB906" s="804" t="s">
        <v>122</v>
      </c>
      <c r="AC906" s="301">
        <v>80</v>
      </c>
      <c r="AD906" s="804">
        <v>403659</v>
      </c>
      <c r="AE906" s="2650">
        <v>4</v>
      </c>
      <c r="AF906" s="804">
        <v>10</v>
      </c>
      <c r="AG906" s="2096" t="s">
        <v>122</v>
      </c>
      <c r="AK906" s="981"/>
    </row>
    <row r="907" spans="2:37">
      <c r="B907" s="1520"/>
      <c r="C907" s="855" t="s">
        <v>2870</v>
      </c>
      <c r="D907" s="855" t="s">
        <v>2274</v>
      </c>
      <c r="E907" s="1599" t="s">
        <v>2873</v>
      </c>
      <c r="F907" s="1278">
        <v>929002997202</v>
      </c>
      <c r="G907" s="274">
        <v>8719514316720</v>
      </c>
      <c r="H907" s="843" t="s">
        <v>1603</v>
      </c>
      <c r="I907" s="843"/>
      <c r="J907" s="441">
        <v>15.5</v>
      </c>
      <c r="K907" s="1129">
        <v>2500</v>
      </c>
      <c r="L907" s="810" t="s">
        <v>75</v>
      </c>
      <c r="M907" s="284">
        <v>60000</v>
      </c>
      <c r="N907" s="294">
        <v>5</v>
      </c>
      <c r="O907" s="810" t="s">
        <v>1380</v>
      </c>
      <c r="P907" s="2408">
        <v>510</v>
      </c>
      <c r="Q907" s="14"/>
      <c r="R907" s="2097" t="s">
        <v>54</v>
      </c>
      <c r="S907" s="810"/>
      <c r="T907" s="810" t="s">
        <v>1584</v>
      </c>
      <c r="U907" s="810" t="s">
        <v>149</v>
      </c>
      <c r="V907" s="810" t="s">
        <v>161</v>
      </c>
      <c r="W907" s="486" t="s">
        <v>210</v>
      </c>
      <c r="X907" s="486">
        <v>161</v>
      </c>
      <c r="Y907" s="810">
        <v>28</v>
      </c>
      <c r="Z907" s="810"/>
      <c r="AA907" s="810">
        <v>1213</v>
      </c>
      <c r="AB907" s="810" t="s">
        <v>122</v>
      </c>
      <c r="AC907" s="294">
        <v>80</v>
      </c>
      <c r="AD907" s="810">
        <v>403660</v>
      </c>
      <c r="AE907" s="2657">
        <v>4</v>
      </c>
      <c r="AF907" s="810">
        <v>10</v>
      </c>
      <c r="AG907" s="2098" t="s">
        <v>122</v>
      </c>
      <c r="AK907" s="981"/>
    </row>
    <row r="908" spans="2:37">
      <c r="B908" s="123"/>
      <c r="C908" s="853" t="s">
        <v>2870</v>
      </c>
      <c r="D908" s="853" t="s">
        <v>2274</v>
      </c>
      <c r="E908" s="1606" t="s">
        <v>2873</v>
      </c>
      <c r="F908" s="154">
        <v>929002997302</v>
      </c>
      <c r="G908" s="70">
        <v>8719514316744</v>
      </c>
      <c r="H908" s="559" t="s">
        <v>1604</v>
      </c>
      <c r="I908" s="559"/>
      <c r="J908" s="333">
        <v>23</v>
      </c>
      <c r="K908" s="1142">
        <v>3400</v>
      </c>
      <c r="L908" s="814" t="s">
        <v>79</v>
      </c>
      <c r="M908" s="296">
        <v>60000</v>
      </c>
      <c r="N908" s="293">
        <v>5</v>
      </c>
      <c r="O908" s="814" t="s">
        <v>135</v>
      </c>
      <c r="P908" s="2414">
        <v>610</v>
      </c>
      <c r="Q908" s="14"/>
      <c r="R908" s="2111" t="s">
        <v>54</v>
      </c>
      <c r="S908" s="814"/>
      <c r="T908" s="814" t="s">
        <v>1585</v>
      </c>
      <c r="U908" s="814" t="s">
        <v>149</v>
      </c>
      <c r="V908" s="814" t="s">
        <v>158</v>
      </c>
      <c r="W908" s="399" t="s">
        <v>210</v>
      </c>
      <c r="X908" s="399">
        <v>147</v>
      </c>
      <c r="Y908" s="814">
        <v>28</v>
      </c>
      <c r="Z908" s="814"/>
      <c r="AA908" s="814">
        <v>1514</v>
      </c>
      <c r="AB908" s="814" t="s">
        <v>122</v>
      </c>
      <c r="AC908" s="293">
        <v>80</v>
      </c>
      <c r="AD908" s="814">
        <v>403661</v>
      </c>
      <c r="AE908" s="2624">
        <v>4</v>
      </c>
      <c r="AF908" s="814">
        <v>10</v>
      </c>
      <c r="AG908" s="2112" t="s">
        <v>122</v>
      </c>
      <c r="AK908" s="981"/>
    </row>
    <row r="909" spans="2:37">
      <c r="B909" s="123"/>
      <c r="C909" s="569" t="s">
        <v>2870</v>
      </c>
      <c r="D909" s="569" t="s">
        <v>2274</v>
      </c>
      <c r="E909" s="1578" t="s">
        <v>2873</v>
      </c>
      <c r="F909" s="155">
        <v>929002997402</v>
      </c>
      <c r="G909" s="63">
        <v>8719514316768</v>
      </c>
      <c r="H909" s="161" t="s">
        <v>1605</v>
      </c>
      <c r="I909" s="161"/>
      <c r="J909" s="334">
        <v>23</v>
      </c>
      <c r="K909" s="1127">
        <v>3700</v>
      </c>
      <c r="L909" s="804" t="s">
        <v>53</v>
      </c>
      <c r="M909" s="282">
        <v>60000</v>
      </c>
      <c r="N909" s="301">
        <v>5</v>
      </c>
      <c r="O909" s="804" t="s">
        <v>1380</v>
      </c>
      <c r="P909" s="989">
        <v>610</v>
      </c>
      <c r="Q909" s="14"/>
      <c r="R909" s="2095" t="s">
        <v>54</v>
      </c>
      <c r="S909" s="804"/>
      <c r="T909" s="804" t="s">
        <v>1585</v>
      </c>
      <c r="U909" s="804" t="s">
        <v>149</v>
      </c>
      <c r="V909" s="804" t="s">
        <v>131</v>
      </c>
      <c r="W909" s="436" t="s">
        <v>210</v>
      </c>
      <c r="X909" s="436">
        <v>160</v>
      </c>
      <c r="Y909" s="804">
        <v>28</v>
      </c>
      <c r="Z909" s="804"/>
      <c r="AA909" s="804">
        <v>1514</v>
      </c>
      <c r="AB909" s="804" t="s">
        <v>122</v>
      </c>
      <c r="AC909" s="301">
        <v>80</v>
      </c>
      <c r="AD909" s="804">
        <v>403662</v>
      </c>
      <c r="AE909" s="2627">
        <v>4</v>
      </c>
      <c r="AF909" s="804">
        <v>10</v>
      </c>
      <c r="AG909" s="2096" t="s">
        <v>122</v>
      </c>
      <c r="AK909" s="981"/>
    </row>
    <row r="910" spans="2:37">
      <c r="B910" s="124"/>
      <c r="C910" s="855" t="s">
        <v>2870</v>
      </c>
      <c r="D910" s="855" t="s">
        <v>2274</v>
      </c>
      <c r="E910" s="1599" t="s">
        <v>2873</v>
      </c>
      <c r="F910" s="2941">
        <v>929002997502</v>
      </c>
      <c r="G910" s="64">
        <v>8719514316782</v>
      </c>
      <c r="H910" s="111" t="s">
        <v>1606</v>
      </c>
      <c r="I910" s="111"/>
      <c r="J910" s="334">
        <v>23</v>
      </c>
      <c r="K910" s="1164">
        <v>3700</v>
      </c>
      <c r="L910" s="804" t="s">
        <v>75</v>
      </c>
      <c r="M910" s="282">
        <v>60000</v>
      </c>
      <c r="N910" s="301">
        <v>5</v>
      </c>
      <c r="O910" s="804" t="s">
        <v>1380</v>
      </c>
      <c r="P910" s="989">
        <v>610</v>
      </c>
      <c r="Q910" s="14"/>
      <c r="R910" s="2095" t="s">
        <v>54</v>
      </c>
      <c r="S910" s="804"/>
      <c r="T910" s="804" t="s">
        <v>1585</v>
      </c>
      <c r="U910" s="804" t="s">
        <v>149</v>
      </c>
      <c r="V910" s="804" t="s">
        <v>161</v>
      </c>
      <c r="W910" s="436" t="s">
        <v>210</v>
      </c>
      <c r="X910" s="436">
        <v>160</v>
      </c>
      <c r="Y910" s="804">
        <v>28</v>
      </c>
      <c r="Z910" s="804"/>
      <c r="AA910" s="804">
        <v>1514</v>
      </c>
      <c r="AB910" s="804" t="s">
        <v>122</v>
      </c>
      <c r="AC910" s="301">
        <v>80</v>
      </c>
      <c r="AD910" s="804">
        <v>403663</v>
      </c>
      <c r="AE910" s="2648">
        <v>4</v>
      </c>
      <c r="AF910" s="804">
        <v>10</v>
      </c>
      <c r="AG910" s="2096" t="s">
        <v>122</v>
      </c>
      <c r="AK910" s="981"/>
    </row>
    <row r="911" spans="2:37">
      <c r="B911" s="573" t="s">
        <v>2909</v>
      </c>
      <c r="C911" s="853" t="s">
        <v>2870</v>
      </c>
      <c r="D911" s="853" t="s">
        <v>2274</v>
      </c>
      <c r="E911" s="1606" t="s">
        <v>2873</v>
      </c>
      <c r="F911" s="2945">
        <v>929002419802</v>
      </c>
      <c r="G911" s="739">
        <v>8718699782771</v>
      </c>
      <c r="H911" s="740" t="s">
        <v>1586</v>
      </c>
      <c r="I911" s="740"/>
      <c r="J911" s="741">
        <v>8</v>
      </c>
      <c r="K911" s="1131">
        <v>850</v>
      </c>
      <c r="L911" s="1757" t="s">
        <v>79</v>
      </c>
      <c r="M911" s="431">
        <v>50000</v>
      </c>
      <c r="N911" s="743">
        <v>3</v>
      </c>
      <c r="O911" s="1757" t="s">
        <v>127</v>
      </c>
      <c r="P911" s="2415">
        <v>300</v>
      </c>
      <c r="Q911" s="14"/>
      <c r="R911" s="2113" t="s">
        <v>54</v>
      </c>
      <c r="S911" s="1757"/>
      <c r="T911" s="1757" t="s">
        <v>1583</v>
      </c>
      <c r="U911" s="1757" t="s">
        <v>149</v>
      </c>
      <c r="V911" s="1757" t="s">
        <v>158</v>
      </c>
      <c r="W911" s="382" t="s">
        <v>210</v>
      </c>
      <c r="X911" s="382">
        <v>106</v>
      </c>
      <c r="Y911" s="1757">
        <v>28</v>
      </c>
      <c r="Z911" s="1757"/>
      <c r="AA911" s="1757">
        <v>603</v>
      </c>
      <c r="AB911" s="1757" t="s">
        <v>122</v>
      </c>
      <c r="AC911" s="2519">
        <v>83</v>
      </c>
      <c r="AD911" s="1757">
        <v>403634</v>
      </c>
      <c r="AE911" s="2682">
        <v>4</v>
      </c>
      <c r="AF911" s="1757">
        <v>10</v>
      </c>
      <c r="AG911" s="2114" t="s">
        <v>122</v>
      </c>
      <c r="AK911" s="981"/>
    </row>
    <row r="912" spans="2:37">
      <c r="B912" s="123"/>
      <c r="C912" s="569" t="s">
        <v>2870</v>
      </c>
      <c r="D912" s="569" t="s">
        <v>2274</v>
      </c>
      <c r="E912" s="1578" t="s">
        <v>2873</v>
      </c>
      <c r="F912" s="895">
        <v>929002419902</v>
      </c>
      <c r="G912" s="609">
        <v>8718699782795</v>
      </c>
      <c r="H912" s="619" t="s">
        <v>1587</v>
      </c>
      <c r="I912" s="619"/>
      <c r="J912" s="391">
        <v>8</v>
      </c>
      <c r="K912" s="1127">
        <v>900</v>
      </c>
      <c r="L912" s="285" t="s">
        <v>53</v>
      </c>
      <c r="M912" s="348">
        <v>50000</v>
      </c>
      <c r="N912" s="433">
        <v>3</v>
      </c>
      <c r="O912" s="285" t="s">
        <v>129</v>
      </c>
      <c r="P912" s="990">
        <v>300</v>
      </c>
      <c r="Q912" s="14"/>
      <c r="R912" s="2115" t="s">
        <v>54</v>
      </c>
      <c r="S912" s="285"/>
      <c r="T912" s="285" t="s">
        <v>1583</v>
      </c>
      <c r="U912" s="285" t="s">
        <v>149</v>
      </c>
      <c r="V912" s="285" t="s">
        <v>131</v>
      </c>
      <c r="W912" s="373" t="s">
        <v>210</v>
      </c>
      <c r="X912" s="373">
        <v>112</v>
      </c>
      <c r="Y912" s="285">
        <v>28</v>
      </c>
      <c r="Z912" s="285"/>
      <c r="AA912" s="285">
        <v>603</v>
      </c>
      <c r="AB912" s="285" t="s">
        <v>122</v>
      </c>
      <c r="AC912" s="693">
        <v>83</v>
      </c>
      <c r="AD912" s="285">
        <v>403635</v>
      </c>
      <c r="AE912" s="2672">
        <v>4</v>
      </c>
      <c r="AF912" s="285">
        <v>10</v>
      </c>
      <c r="AG912" s="2116" t="s">
        <v>122</v>
      </c>
      <c r="AK912" s="981"/>
    </row>
    <row r="913" spans="2:37">
      <c r="B913" s="123"/>
      <c r="C913" s="855" t="s">
        <v>2870</v>
      </c>
      <c r="D913" s="855" t="s">
        <v>2274</v>
      </c>
      <c r="E913" s="1599" t="s">
        <v>2873</v>
      </c>
      <c r="F913" s="61">
        <v>929002420002</v>
      </c>
      <c r="G913" s="49">
        <v>8718699782818</v>
      </c>
      <c r="H913" s="493" t="s">
        <v>1588</v>
      </c>
      <c r="I913" s="493"/>
      <c r="J913" s="441">
        <v>8</v>
      </c>
      <c r="K913" s="1129">
        <v>900</v>
      </c>
      <c r="L913" s="1823" t="s">
        <v>75</v>
      </c>
      <c r="M913" s="284">
        <v>50000</v>
      </c>
      <c r="N913" s="294">
        <v>3</v>
      </c>
      <c r="O913" s="1823" t="s">
        <v>129</v>
      </c>
      <c r="P913" s="1409">
        <v>300</v>
      </c>
      <c r="Q913" s="14"/>
      <c r="R913" s="2039" t="s">
        <v>54</v>
      </c>
      <c r="S913" s="1823"/>
      <c r="T913" s="1823" t="s">
        <v>1583</v>
      </c>
      <c r="U913" s="1823" t="s">
        <v>149</v>
      </c>
      <c r="V913" s="1823" t="s">
        <v>161</v>
      </c>
      <c r="W913" s="294" t="s">
        <v>210</v>
      </c>
      <c r="X913" s="294">
        <v>112</v>
      </c>
      <c r="Y913" s="283">
        <v>28</v>
      </c>
      <c r="Z913" s="283"/>
      <c r="AA913" s="283">
        <v>603</v>
      </c>
      <c r="AB913" s="1823" t="s">
        <v>122</v>
      </c>
      <c r="AC913" s="294">
        <v>83</v>
      </c>
      <c r="AD913" s="283">
        <v>403636</v>
      </c>
      <c r="AE913" s="2642">
        <v>4</v>
      </c>
      <c r="AF913" s="283">
        <v>10</v>
      </c>
      <c r="AG913" s="2040" t="s">
        <v>122</v>
      </c>
      <c r="AK913" s="981"/>
    </row>
    <row r="914" spans="2:37">
      <c r="B914" s="123"/>
      <c r="C914" s="853" t="s">
        <v>2870</v>
      </c>
      <c r="D914" s="853" t="s">
        <v>2274</v>
      </c>
      <c r="E914" s="1606" t="s">
        <v>2873</v>
      </c>
      <c r="F914" s="44">
        <v>929001869202</v>
      </c>
      <c r="G914" s="31">
        <v>8718696801666</v>
      </c>
      <c r="H914" s="740" t="s">
        <v>1589</v>
      </c>
      <c r="I914" s="740"/>
      <c r="J914" s="443">
        <v>18</v>
      </c>
      <c r="K914" s="1131">
        <v>1850</v>
      </c>
      <c r="L914" s="354" t="s">
        <v>79</v>
      </c>
      <c r="M914" s="296">
        <v>50000</v>
      </c>
      <c r="N914" s="352">
        <v>3</v>
      </c>
      <c r="O914" s="354" t="s">
        <v>127</v>
      </c>
      <c r="P914" s="1407">
        <v>340</v>
      </c>
      <c r="Q914" s="14"/>
      <c r="R914" s="2043" t="s">
        <v>54</v>
      </c>
      <c r="S914" s="354"/>
      <c r="T914" s="354" t="s">
        <v>1584</v>
      </c>
      <c r="U914" s="354" t="s">
        <v>149</v>
      </c>
      <c r="V914" s="354" t="s">
        <v>158</v>
      </c>
      <c r="W914" s="352" t="s">
        <v>210</v>
      </c>
      <c r="X914" s="352">
        <v>102</v>
      </c>
      <c r="Y914" s="374">
        <v>28</v>
      </c>
      <c r="Z914" s="374"/>
      <c r="AA914" s="374">
        <v>1213</v>
      </c>
      <c r="AB914" s="354" t="s">
        <v>122</v>
      </c>
      <c r="AC914" s="352">
        <v>80</v>
      </c>
      <c r="AD914" s="374">
        <v>403580</v>
      </c>
      <c r="AE914" s="2614">
        <v>4</v>
      </c>
      <c r="AF914" s="374">
        <v>10</v>
      </c>
      <c r="AG914" s="2044" t="s">
        <v>122</v>
      </c>
      <c r="AK914" s="981"/>
    </row>
    <row r="915" spans="2:37">
      <c r="B915" s="1520"/>
      <c r="C915" s="569" t="s">
        <v>2870</v>
      </c>
      <c r="D915" s="569" t="s">
        <v>2274</v>
      </c>
      <c r="E915" s="1578" t="s">
        <v>2873</v>
      </c>
      <c r="F915" s="2940">
        <v>929001869302</v>
      </c>
      <c r="G915" s="111">
        <v>8718696801680</v>
      </c>
      <c r="H915" s="619" t="s">
        <v>1590</v>
      </c>
      <c r="I915" s="619"/>
      <c r="J915" s="386">
        <v>18</v>
      </c>
      <c r="K915" s="1212">
        <v>2000</v>
      </c>
      <c r="L915" s="318" t="s">
        <v>53</v>
      </c>
      <c r="M915" s="316">
        <v>50000</v>
      </c>
      <c r="N915" s="421">
        <v>3</v>
      </c>
      <c r="O915" s="318" t="s">
        <v>129</v>
      </c>
      <c r="P915" s="992">
        <v>340</v>
      </c>
      <c r="Q915" s="14"/>
      <c r="R915" s="2025" t="s">
        <v>54</v>
      </c>
      <c r="S915" s="318"/>
      <c r="T915" s="318" t="s">
        <v>1584</v>
      </c>
      <c r="U915" s="318" t="s">
        <v>149</v>
      </c>
      <c r="V915" s="318" t="s">
        <v>131</v>
      </c>
      <c r="W915" s="301" t="s">
        <v>210</v>
      </c>
      <c r="X915" s="301">
        <v>111</v>
      </c>
      <c r="Y915" s="281">
        <v>28</v>
      </c>
      <c r="Z915" s="281"/>
      <c r="AA915" s="281">
        <v>1213</v>
      </c>
      <c r="AB915" s="318" t="s">
        <v>122</v>
      </c>
      <c r="AC915" s="421">
        <v>80</v>
      </c>
      <c r="AD915" s="281">
        <v>403581</v>
      </c>
      <c r="AE915" s="2670">
        <v>4</v>
      </c>
      <c r="AF915" s="281">
        <v>10</v>
      </c>
      <c r="AG915" s="2026" t="s">
        <v>122</v>
      </c>
      <c r="AK915" s="981"/>
    </row>
    <row r="916" spans="2:37">
      <c r="B916" s="1520"/>
      <c r="C916" s="569" t="s">
        <v>2870</v>
      </c>
      <c r="D916" s="569" t="s">
        <v>2274</v>
      </c>
      <c r="E916" s="1578" t="s">
        <v>2873</v>
      </c>
      <c r="F916" s="2940">
        <v>929001869402</v>
      </c>
      <c r="G916" s="111">
        <v>8718696801703</v>
      </c>
      <c r="H916" s="619" t="s">
        <v>1591</v>
      </c>
      <c r="I916" s="619"/>
      <c r="J916" s="537">
        <v>18</v>
      </c>
      <c r="K916" s="1212">
        <v>2000</v>
      </c>
      <c r="L916" s="318" t="s">
        <v>75</v>
      </c>
      <c r="M916" s="316">
        <v>50000</v>
      </c>
      <c r="N916" s="421">
        <v>3</v>
      </c>
      <c r="O916" s="318" t="s">
        <v>129</v>
      </c>
      <c r="P916" s="992">
        <v>340</v>
      </c>
      <c r="Q916" s="14"/>
      <c r="R916" s="2025" t="s">
        <v>54</v>
      </c>
      <c r="S916" s="318"/>
      <c r="T916" s="318" t="s">
        <v>1584</v>
      </c>
      <c r="U916" s="318" t="s">
        <v>149</v>
      </c>
      <c r="V916" s="318" t="s">
        <v>161</v>
      </c>
      <c r="W916" s="301" t="s">
        <v>210</v>
      </c>
      <c r="X916" s="301">
        <v>111</v>
      </c>
      <c r="Y916" s="281">
        <v>28</v>
      </c>
      <c r="Z916" s="281"/>
      <c r="AA916" s="281">
        <v>1213</v>
      </c>
      <c r="AB916" s="318" t="s">
        <v>122</v>
      </c>
      <c r="AC916" s="421">
        <v>80</v>
      </c>
      <c r="AD916" s="281">
        <v>403582</v>
      </c>
      <c r="AE916" s="2670">
        <v>4</v>
      </c>
      <c r="AF916" s="281">
        <v>10</v>
      </c>
      <c r="AG916" s="2026" t="s">
        <v>122</v>
      </c>
      <c r="AK916" s="981"/>
    </row>
    <row r="917" spans="2:37">
      <c r="B917" s="1520"/>
      <c r="C917" s="569" t="s">
        <v>2870</v>
      </c>
      <c r="D917" s="569" t="s">
        <v>2274</v>
      </c>
      <c r="E917" s="1578"/>
      <c r="F917" s="2925">
        <v>929003648202</v>
      </c>
      <c r="G917" s="116">
        <v>8720169199989</v>
      </c>
      <c r="H917" s="237" t="s">
        <v>1593</v>
      </c>
      <c r="I917" s="237"/>
      <c r="J917" s="334">
        <v>15.5</v>
      </c>
      <c r="K917" s="1127">
        <v>2400</v>
      </c>
      <c r="L917" s="318" t="s">
        <v>53</v>
      </c>
      <c r="M917" s="282">
        <v>50000</v>
      </c>
      <c r="N917" s="301">
        <v>3</v>
      </c>
      <c r="O917" s="318" t="s">
        <v>135</v>
      </c>
      <c r="P917" s="1408">
        <v>400</v>
      </c>
      <c r="Q917" s="14"/>
      <c r="R917" s="2025" t="s">
        <v>54</v>
      </c>
      <c r="S917" s="318"/>
      <c r="T917" s="318" t="s">
        <v>1584</v>
      </c>
      <c r="U917" s="318" t="s">
        <v>149</v>
      </c>
      <c r="V917" s="318" t="s">
        <v>131</v>
      </c>
      <c r="W917" s="301" t="s">
        <v>210</v>
      </c>
      <c r="X917" s="301">
        <v>154</v>
      </c>
      <c r="Y917" s="281">
        <v>28</v>
      </c>
      <c r="Z917" s="281"/>
      <c r="AA917" s="281">
        <v>1213</v>
      </c>
      <c r="AB917" s="318" t="s">
        <v>122</v>
      </c>
      <c r="AC917" s="301">
        <v>80</v>
      </c>
      <c r="AD917" s="281">
        <v>1552694</v>
      </c>
      <c r="AE917" s="2627">
        <v>4</v>
      </c>
      <c r="AF917" s="281">
        <v>20</v>
      </c>
      <c r="AG917" s="2026" t="s">
        <v>122</v>
      </c>
      <c r="AK917" s="981"/>
    </row>
    <row r="918" spans="2:37">
      <c r="B918" s="1520"/>
      <c r="C918" s="853" t="s">
        <v>2870</v>
      </c>
      <c r="D918" s="853" t="s">
        <v>2274</v>
      </c>
      <c r="E918" s="1606" t="s">
        <v>2873</v>
      </c>
      <c r="F918" s="58">
        <v>929001869502</v>
      </c>
      <c r="G918" s="30">
        <v>8718696801727</v>
      </c>
      <c r="H918" s="842" t="s">
        <v>1595</v>
      </c>
      <c r="I918" s="842"/>
      <c r="J918" s="392">
        <v>23</v>
      </c>
      <c r="K918" s="1131">
        <v>2500</v>
      </c>
      <c r="L918" s="1824" t="s">
        <v>79</v>
      </c>
      <c r="M918" s="431">
        <v>50000</v>
      </c>
      <c r="N918" s="370">
        <v>3</v>
      </c>
      <c r="O918" s="1824" t="s">
        <v>127</v>
      </c>
      <c r="P918" s="2415">
        <v>445</v>
      </c>
      <c r="Q918" s="14"/>
      <c r="R918" s="2041" t="s">
        <v>54</v>
      </c>
      <c r="S918" s="1824"/>
      <c r="T918" s="1824" t="s">
        <v>1585</v>
      </c>
      <c r="U918" s="1824" t="s">
        <v>149</v>
      </c>
      <c r="V918" s="1824" t="s">
        <v>158</v>
      </c>
      <c r="W918" s="370" t="s">
        <v>210</v>
      </c>
      <c r="X918" s="370">
        <v>108</v>
      </c>
      <c r="Y918" s="410">
        <v>28</v>
      </c>
      <c r="Z918" s="410"/>
      <c r="AA918" s="410">
        <v>1514</v>
      </c>
      <c r="AB918" s="1824" t="s">
        <v>122</v>
      </c>
      <c r="AC918" s="370">
        <v>80</v>
      </c>
      <c r="AD918" s="410">
        <v>403583</v>
      </c>
      <c r="AE918" s="2617">
        <v>4</v>
      </c>
      <c r="AF918" s="410">
        <v>10</v>
      </c>
      <c r="AG918" s="2042" t="s">
        <v>122</v>
      </c>
      <c r="AK918" s="981"/>
    </row>
    <row r="919" spans="2:37">
      <c r="B919" s="1520"/>
      <c r="C919" s="569" t="s">
        <v>2870</v>
      </c>
      <c r="D919" s="569" t="s">
        <v>2274</v>
      </c>
      <c r="E919" s="1578" t="s">
        <v>2873</v>
      </c>
      <c r="F919" s="53">
        <v>929001869602</v>
      </c>
      <c r="G919" s="42">
        <v>8718696801741</v>
      </c>
      <c r="H919" s="557" t="s">
        <v>1596</v>
      </c>
      <c r="I919" s="557"/>
      <c r="J919" s="357">
        <v>23</v>
      </c>
      <c r="K919" s="1127">
        <v>2700</v>
      </c>
      <c r="L919" s="558" t="s">
        <v>53</v>
      </c>
      <c r="M919" s="348">
        <v>50000</v>
      </c>
      <c r="N919" s="351">
        <v>3</v>
      </c>
      <c r="O919" s="558" t="s">
        <v>129</v>
      </c>
      <c r="P919" s="990">
        <v>445</v>
      </c>
      <c r="Q919" s="14"/>
      <c r="R919" s="2079" t="s">
        <v>54</v>
      </c>
      <c r="S919" s="558"/>
      <c r="T919" s="558" t="s">
        <v>1585</v>
      </c>
      <c r="U919" s="558" t="s">
        <v>149</v>
      </c>
      <c r="V919" s="558" t="s">
        <v>131</v>
      </c>
      <c r="W919" s="351" t="s">
        <v>210</v>
      </c>
      <c r="X919" s="351">
        <v>117</v>
      </c>
      <c r="Y919" s="350">
        <v>28</v>
      </c>
      <c r="Z919" s="350"/>
      <c r="AA919" s="350">
        <v>1514</v>
      </c>
      <c r="AB919" s="558" t="s">
        <v>122</v>
      </c>
      <c r="AC919" s="351">
        <v>80</v>
      </c>
      <c r="AD919" s="350">
        <v>403584</v>
      </c>
      <c r="AE919" s="2615">
        <v>4</v>
      </c>
      <c r="AF919" s="350">
        <v>10</v>
      </c>
      <c r="AG919" s="2080" t="s">
        <v>122</v>
      </c>
      <c r="AK919" s="981"/>
    </row>
    <row r="920" spans="2:37">
      <c r="B920" s="1520"/>
      <c r="C920" s="569" t="s">
        <v>2870</v>
      </c>
      <c r="D920" s="569" t="s">
        <v>2274</v>
      </c>
      <c r="E920" s="1578" t="s">
        <v>2873</v>
      </c>
      <c r="F920" s="2940">
        <v>929001869702</v>
      </c>
      <c r="G920" s="111">
        <v>8718696801765</v>
      </c>
      <c r="H920" s="619" t="s">
        <v>1597</v>
      </c>
      <c r="I920" s="619"/>
      <c r="J920" s="537">
        <v>23</v>
      </c>
      <c r="K920" s="1212">
        <v>2700</v>
      </c>
      <c r="L920" s="318" t="s">
        <v>75</v>
      </c>
      <c r="M920" s="316">
        <v>50000</v>
      </c>
      <c r="N920" s="421">
        <v>3</v>
      </c>
      <c r="O920" s="318" t="s">
        <v>129</v>
      </c>
      <c r="P920" s="992">
        <v>445</v>
      </c>
      <c r="Q920" s="14"/>
      <c r="R920" s="2025" t="s">
        <v>54</v>
      </c>
      <c r="S920" s="318"/>
      <c r="T920" s="318" t="s">
        <v>1585</v>
      </c>
      <c r="U920" s="318" t="s">
        <v>149</v>
      </c>
      <c r="V920" s="318" t="s">
        <v>161</v>
      </c>
      <c r="W920" s="301" t="s">
        <v>210</v>
      </c>
      <c r="X920" s="301">
        <v>117</v>
      </c>
      <c r="Y920" s="281">
        <v>28</v>
      </c>
      <c r="Z920" s="281"/>
      <c r="AA920" s="281">
        <v>1514</v>
      </c>
      <c r="AB920" s="318" t="s">
        <v>122</v>
      </c>
      <c r="AC920" s="421">
        <v>80</v>
      </c>
      <c r="AD920" s="281">
        <v>403585</v>
      </c>
      <c r="AE920" s="2670">
        <v>4</v>
      </c>
      <c r="AF920" s="281">
        <v>10</v>
      </c>
      <c r="AG920" s="2026" t="s">
        <v>122</v>
      </c>
      <c r="AK920" s="981"/>
    </row>
    <row r="921" spans="2:37">
      <c r="B921" s="1520"/>
      <c r="C921" s="569" t="s">
        <v>2870</v>
      </c>
      <c r="D921" s="569" t="s">
        <v>2274</v>
      </c>
      <c r="E921" s="1578"/>
      <c r="F921" s="2947">
        <v>929003648402</v>
      </c>
      <c r="G921" s="2559">
        <v>8720169200029</v>
      </c>
      <c r="H921" s="2560" t="s">
        <v>1598</v>
      </c>
      <c r="I921" s="2560"/>
      <c r="J921" s="1085">
        <v>23</v>
      </c>
      <c r="K921" s="2561">
        <v>3200</v>
      </c>
      <c r="L921" s="1843" t="s">
        <v>79</v>
      </c>
      <c r="M921" s="2562">
        <v>50000</v>
      </c>
      <c r="N921" s="2563">
        <v>3</v>
      </c>
      <c r="O921" s="1843" t="s">
        <v>135</v>
      </c>
      <c r="P921" s="2412">
        <v>480</v>
      </c>
      <c r="Q921" s="525"/>
      <c r="R921" s="2126" t="s">
        <v>54</v>
      </c>
      <c r="S921" s="1843"/>
      <c r="T921" s="1843" t="s">
        <v>1585</v>
      </c>
      <c r="U921" s="1843" t="s">
        <v>149</v>
      </c>
      <c r="V921" s="1843" t="s">
        <v>158</v>
      </c>
      <c r="W921" s="958" t="s">
        <v>210</v>
      </c>
      <c r="X921" s="958">
        <v>139</v>
      </c>
      <c r="Y921" s="1052">
        <v>28</v>
      </c>
      <c r="Z921" s="1052"/>
      <c r="AA921" s="1052">
        <v>1514</v>
      </c>
      <c r="AB921" s="1843" t="s">
        <v>122</v>
      </c>
      <c r="AC921" s="2563">
        <v>80</v>
      </c>
      <c r="AD921" s="1052">
        <v>1552696</v>
      </c>
      <c r="AE921" s="2683">
        <v>4</v>
      </c>
      <c r="AF921" s="1052">
        <v>20</v>
      </c>
      <c r="AG921" s="2127" t="s">
        <v>122</v>
      </c>
      <c r="AK921" s="981"/>
    </row>
    <row r="922" spans="2:37">
      <c r="B922" s="1520"/>
      <c r="C922" s="569" t="s">
        <v>2870</v>
      </c>
      <c r="D922" s="569" t="s">
        <v>2274</v>
      </c>
      <c r="E922" s="1578"/>
      <c r="F922" s="2925">
        <v>929003648502</v>
      </c>
      <c r="G922" s="116">
        <v>8720169200043</v>
      </c>
      <c r="H922" s="237" t="s">
        <v>1599</v>
      </c>
      <c r="I922" s="237"/>
      <c r="J922" s="334">
        <v>23</v>
      </c>
      <c r="K922" s="1127">
        <v>3500</v>
      </c>
      <c r="L922" s="318" t="s">
        <v>53</v>
      </c>
      <c r="M922" s="282">
        <v>50000</v>
      </c>
      <c r="N922" s="301">
        <v>3</v>
      </c>
      <c r="O922" s="318" t="s">
        <v>135</v>
      </c>
      <c r="P922" s="1408">
        <v>480</v>
      </c>
      <c r="Q922" s="14"/>
      <c r="R922" s="2025" t="s">
        <v>54</v>
      </c>
      <c r="S922" s="318"/>
      <c r="T922" s="318" t="s">
        <v>1585</v>
      </c>
      <c r="U922" s="318" t="s">
        <v>149</v>
      </c>
      <c r="V922" s="318" t="s">
        <v>131</v>
      </c>
      <c r="W922" s="301" t="s">
        <v>210</v>
      </c>
      <c r="X922" s="301">
        <v>152</v>
      </c>
      <c r="Y922" s="281">
        <v>28</v>
      </c>
      <c r="Z922" s="281"/>
      <c r="AA922" s="281">
        <v>1514</v>
      </c>
      <c r="AB922" s="318" t="s">
        <v>122</v>
      </c>
      <c r="AC922" s="301">
        <v>80</v>
      </c>
      <c r="AD922" s="281">
        <v>1552697</v>
      </c>
      <c r="AE922" s="2627">
        <v>4</v>
      </c>
      <c r="AF922" s="281">
        <v>20</v>
      </c>
      <c r="AG922" s="2026" t="s">
        <v>122</v>
      </c>
      <c r="AK922" s="981"/>
    </row>
    <row r="923" spans="2:37">
      <c r="B923" s="1521"/>
      <c r="C923" s="855" t="s">
        <v>2870</v>
      </c>
      <c r="D923" s="855" t="s">
        <v>2274</v>
      </c>
      <c r="E923" s="1599"/>
      <c r="F923" s="2948">
        <v>929003648602</v>
      </c>
      <c r="G923" s="2564">
        <v>8720169200067</v>
      </c>
      <c r="H923" s="2565" t="s">
        <v>1600</v>
      </c>
      <c r="I923" s="2565"/>
      <c r="J923" s="1530">
        <v>23</v>
      </c>
      <c r="K923" s="1095">
        <v>3500</v>
      </c>
      <c r="L923" s="2566" t="s">
        <v>75</v>
      </c>
      <c r="M923" s="1095">
        <v>50000</v>
      </c>
      <c r="N923" s="2466">
        <v>3</v>
      </c>
      <c r="O923" s="2566" t="s">
        <v>135</v>
      </c>
      <c r="P923" s="2567">
        <v>480</v>
      </c>
      <c r="Q923" s="525"/>
      <c r="R923" s="2568" t="s">
        <v>54</v>
      </c>
      <c r="S923" s="2566"/>
      <c r="T923" s="2566" t="s">
        <v>1585</v>
      </c>
      <c r="U923" s="2566" t="s">
        <v>149</v>
      </c>
      <c r="V923" s="2566" t="s">
        <v>161</v>
      </c>
      <c r="W923" s="2466" t="s">
        <v>210</v>
      </c>
      <c r="X923" s="2466">
        <v>152</v>
      </c>
      <c r="Y923" s="1094">
        <v>28</v>
      </c>
      <c r="Z923" s="1094"/>
      <c r="AA923" s="1094">
        <v>1514</v>
      </c>
      <c r="AB923" s="2566" t="s">
        <v>122</v>
      </c>
      <c r="AC923" s="2466">
        <v>80</v>
      </c>
      <c r="AD923" s="1094">
        <v>1552698</v>
      </c>
      <c r="AE923" s="2684">
        <v>4</v>
      </c>
      <c r="AF923" s="1094">
        <v>20</v>
      </c>
      <c r="AG923" s="2569" t="s">
        <v>122</v>
      </c>
      <c r="AK923" s="981"/>
    </row>
    <row r="924" spans="2:37" ht="14.5" customHeight="1">
      <c r="B924" s="13"/>
      <c r="C924" s="14"/>
      <c r="D924" s="14"/>
      <c r="E924" s="14"/>
      <c r="F924" s="2786" t="s">
        <v>3710</v>
      </c>
      <c r="G924" s="13"/>
      <c r="H924" s="13"/>
      <c r="I924" s="13"/>
      <c r="J924" s="307"/>
      <c r="K924" s="307"/>
      <c r="L924" s="307"/>
      <c r="M924" s="307"/>
      <c r="N924" s="307"/>
      <c r="O924" s="307"/>
      <c r="P924" s="149"/>
      <c r="Q924" s="14"/>
      <c r="R924" s="307"/>
      <c r="S924" s="307"/>
      <c r="T924" s="307"/>
      <c r="U924" s="307"/>
      <c r="V924" s="307"/>
      <c r="W924" s="307"/>
      <c r="X924" s="307"/>
      <c r="Y924" s="307"/>
      <c r="Z924" s="307"/>
      <c r="AA924" s="307"/>
      <c r="AB924" s="307"/>
      <c r="AC924" s="304"/>
      <c r="AD924" s="307"/>
      <c r="AE924" s="307"/>
      <c r="AF924" s="307"/>
      <c r="AG924" s="307"/>
      <c r="AK924" s="981"/>
    </row>
    <row r="925" spans="2:37" ht="14.5" customHeight="1">
      <c r="B925" s="13"/>
      <c r="C925" s="14"/>
      <c r="D925" s="14"/>
      <c r="E925" s="14"/>
      <c r="F925" s="2786" t="s">
        <v>2910</v>
      </c>
      <c r="G925" s="13"/>
      <c r="H925" s="13"/>
      <c r="I925" s="13"/>
      <c r="J925" s="307"/>
      <c r="K925" s="307"/>
      <c r="L925" s="307"/>
      <c r="M925" s="307"/>
      <c r="N925" s="307"/>
      <c r="O925" s="307"/>
      <c r="P925" s="149"/>
      <c r="Q925" s="14"/>
      <c r="R925" s="307"/>
      <c r="S925" s="307"/>
      <c r="T925" s="307"/>
      <c r="U925" s="307"/>
      <c r="V925" s="307"/>
      <c r="W925" s="307"/>
      <c r="X925" s="307"/>
      <c r="Y925" s="307"/>
      <c r="Z925" s="307"/>
      <c r="AA925" s="307"/>
      <c r="AB925" s="307"/>
      <c r="AC925" s="304"/>
      <c r="AD925" s="307"/>
      <c r="AE925" s="307"/>
      <c r="AF925" s="307"/>
      <c r="AG925" s="307"/>
      <c r="AK925" s="981"/>
    </row>
    <row r="926" spans="2:37" ht="14.5" customHeight="1">
      <c r="B926" s="13"/>
      <c r="C926" s="14"/>
      <c r="D926" s="14"/>
      <c r="E926" s="14"/>
      <c r="F926" s="981"/>
      <c r="G926" s="13"/>
      <c r="H926" s="13"/>
      <c r="I926" s="13"/>
      <c r="J926" s="307"/>
      <c r="K926" s="307"/>
      <c r="L926" s="307"/>
      <c r="M926" s="307"/>
      <c r="N926" s="307"/>
      <c r="O926" s="307"/>
      <c r="P926" s="149"/>
      <c r="Q926" s="14"/>
      <c r="R926" s="307"/>
      <c r="S926" s="307"/>
      <c r="T926" s="307"/>
      <c r="U926" s="307"/>
      <c r="V926" s="307"/>
      <c r="W926" s="307"/>
      <c r="X926" s="307"/>
      <c r="Y926" s="307"/>
      <c r="Z926" s="307"/>
      <c r="AA926" s="307"/>
      <c r="AB926" s="307"/>
      <c r="AC926" s="304"/>
      <c r="AD926" s="307"/>
      <c r="AE926" s="307"/>
      <c r="AF926" s="307"/>
      <c r="AG926" s="307"/>
      <c r="AK926" s="981"/>
    </row>
    <row r="927" spans="2:37" s="1600" customFormat="1" ht="15" customHeight="1">
      <c r="B927" s="1600" t="s">
        <v>3032</v>
      </c>
      <c r="J927" s="1818"/>
      <c r="K927" s="1818"/>
      <c r="L927" s="1818"/>
      <c r="M927" s="1818"/>
      <c r="N927" s="1818"/>
      <c r="O927" s="1818"/>
      <c r="P927" s="34"/>
      <c r="R927" s="1818"/>
      <c r="S927" s="1818"/>
      <c r="T927" s="1818"/>
      <c r="U927" s="1818"/>
      <c r="V927" s="1818"/>
      <c r="W927" s="1818"/>
      <c r="X927" s="1818"/>
      <c r="Y927" s="2310"/>
      <c r="Z927" s="2310"/>
      <c r="AA927" s="2310"/>
      <c r="AB927" s="1818"/>
      <c r="AC927" s="3259"/>
      <c r="AD927" s="2310"/>
      <c r="AE927" s="1818"/>
      <c r="AF927" s="1818"/>
      <c r="AG927" s="1818"/>
      <c r="AI927"/>
      <c r="AJ927"/>
      <c r="AK927" s="981"/>
    </row>
    <row r="928" spans="2:37">
      <c r="B928" s="573" t="s">
        <v>2911</v>
      </c>
      <c r="C928" s="1576" t="s">
        <v>2870</v>
      </c>
      <c r="D928" s="1576" t="s">
        <v>2274</v>
      </c>
      <c r="E928" s="1577" t="s">
        <v>2873</v>
      </c>
      <c r="F928" s="2949">
        <v>929003795402</v>
      </c>
      <c r="G928" s="806">
        <v>8720169311695</v>
      </c>
      <c r="H928" s="226" t="s">
        <v>156</v>
      </c>
      <c r="I928" s="226"/>
      <c r="J928" s="336">
        <v>7</v>
      </c>
      <c r="K928" s="1131">
        <v>1000</v>
      </c>
      <c r="L928" s="1770" t="s">
        <v>79</v>
      </c>
      <c r="M928" s="280">
        <v>50000</v>
      </c>
      <c r="N928" s="305">
        <v>5</v>
      </c>
      <c r="O928" s="1770" t="s">
        <v>135</v>
      </c>
      <c r="P928" s="1102">
        <v>220</v>
      </c>
      <c r="Q928" s="525"/>
      <c r="R928" s="2021" t="s">
        <v>54</v>
      </c>
      <c r="S928" s="1770"/>
      <c r="T928" s="1770" t="s">
        <v>157</v>
      </c>
      <c r="U928" s="1770" t="s">
        <v>147</v>
      </c>
      <c r="V928" s="1770" t="s">
        <v>158</v>
      </c>
      <c r="W928" s="305" t="s">
        <v>210</v>
      </c>
      <c r="X928" s="305">
        <v>142</v>
      </c>
      <c r="Y928" s="279">
        <v>19</v>
      </c>
      <c r="Z928" s="279"/>
      <c r="AA928" s="279">
        <v>563</v>
      </c>
      <c r="AB928" s="1770" t="s">
        <v>122</v>
      </c>
      <c r="AC928" s="305">
        <v>80</v>
      </c>
      <c r="AD928" s="279">
        <v>1826568</v>
      </c>
      <c r="AE928" s="2626">
        <v>4</v>
      </c>
      <c r="AF928" s="279">
        <v>10</v>
      </c>
      <c r="AG928" s="2022" t="s">
        <v>122</v>
      </c>
      <c r="AK928" s="981"/>
    </row>
    <row r="929" spans="2:37">
      <c r="B929" s="1520"/>
      <c r="C929" s="569" t="s">
        <v>2870</v>
      </c>
      <c r="D929" s="569" t="s">
        <v>2274</v>
      </c>
      <c r="E929" s="1578" t="s">
        <v>2873</v>
      </c>
      <c r="F929" s="2950">
        <v>929003795502</v>
      </c>
      <c r="G929" s="116">
        <v>8720169306820</v>
      </c>
      <c r="H929" s="237" t="s">
        <v>159</v>
      </c>
      <c r="I929" s="237"/>
      <c r="J929" s="334">
        <v>7</v>
      </c>
      <c r="K929" s="1127">
        <v>1050</v>
      </c>
      <c r="L929" s="318" t="s">
        <v>53</v>
      </c>
      <c r="M929" s="282">
        <v>50000</v>
      </c>
      <c r="N929" s="301">
        <v>5</v>
      </c>
      <c r="O929" s="318" t="s">
        <v>135</v>
      </c>
      <c r="P929" s="991">
        <v>220</v>
      </c>
      <c r="Q929" s="525"/>
      <c r="R929" s="2025" t="s">
        <v>54</v>
      </c>
      <c r="S929" s="318"/>
      <c r="T929" s="318" t="s">
        <v>157</v>
      </c>
      <c r="U929" s="318" t="s">
        <v>147</v>
      </c>
      <c r="V929" s="318" t="s">
        <v>131</v>
      </c>
      <c r="W929" s="301" t="s">
        <v>210</v>
      </c>
      <c r="X929" s="301">
        <v>150</v>
      </c>
      <c r="Y929" s="281">
        <v>19</v>
      </c>
      <c r="Z929" s="281"/>
      <c r="AA929" s="281">
        <v>563</v>
      </c>
      <c r="AB929" s="318" t="s">
        <v>122</v>
      </c>
      <c r="AC929" s="301">
        <v>80</v>
      </c>
      <c r="AD929" s="281">
        <v>1840374</v>
      </c>
      <c r="AE929" s="2627">
        <v>4</v>
      </c>
      <c r="AF929" s="281">
        <v>10</v>
      </c>
      <c r="AG929" s="2026" t="s">
        <v>122</v>
      </c>
      <c r="AK929" s="981"/>
    </row>
    <row r="930" spans="2:37">
      <c r="B930" s="1520"/>
      <c r="C930" s="569" t="s">
        <v>2870</v>
      </c>
      <c r="D930" s="569" t="s">
        <v>2274</v>
      </c>
      <c r="E930" s="1578" t="s">
        <v>2873</v>
      </c>
      <c r="F930" s="2940">
        <v>929003795602</v>
      </c>
      <c r="G930" s="111">
        <v>8720169306844</v>
      </c>
      <c r="H930" s="237" t="s">
        <v>160</v>
      </c>
      <c r="I930" s="237"/>
      <c r="J930" s="537">
        <v>7</v>
      </c>
      <c r="K930" s="1212">
        <v>1050</v>
      </c>
      <c r="L930" s="318" t="s">
        <v>75</v>
      </c>
      <c r="M930" s="316">
        <v>50000</v>
      </c>
      <c r="N930" s="421">
        <v>5</v>
      </c>
      <c r="O930" s="318" t="s">
        <v>135</v>
      </c>
      <c r="P930" s="2414">
        <v>220</v>
      </c>
      <c r="Q930" s="525"/>
      <c r="R930" s="2025" t="s">
        <v>54</v>
      </c>
      <c r="S930" s="318"/>
      <c r="T930" s="318" t="s">
        <v>157</v>
      </c>
      <c r="U930" s="318" t="s">
        <v>147</v>
      </c>
      <c r="V930" s="318" t="s">
        <v>161</v>
      </c>
      <c r="W930" s="301" t="s">
        <v>210</v>
      </c>
      <c r="X930" s="301">
        <v>150</v>
      </c>
      <c r="Y930" s="281">
        <v>19</v>
      </c>
      <c r="Z930" s="281"/>
      <c r="AA930" s="281">
        <v>563</v>
      </c>
      <c r="AB930" s="318" t="s">
        <v>122</v>
      </c>
      <c r="AC930" s="421">
        <v>80</v>
      </c>
      <c r="AD930" s="281">
        <v>1840375</v>
      </c>
      <c r="AE930" s="2670">
        <v>4</v>
      </c>
      <c r="AF930" s="281">
        <v>10</v>
      </c>
      <c r="AG930" s="2026" t="s">
        <v>122</v>
      </c>
      <c r="AK930" s="981"/>
    </row>
    <row r="931" spans="2:37">
      <c r="B931" s="123"/>
      <c r="C931" s="569" t="s">
        <v>2870</v>
      </c>
      <c r="D931" s="569" t="s">
        <v>2274</v>
      </c>
      <c r="E931" s="1578"/>
      <c r="F931" s="2940">
        <v>929003734302</v>
      </c>
      <c r="G931" s="111">
        <v>8720169275218</v>
      </c>
      <c r="H931" s="237" t="s">
        <v>1663</v>
      </c>
      <c r="I931" s="237"/>
      <c r="J931" s="386">
        <v>10.5</v>
      </c>
      <c r="K931" s="1212">
        <v>1500</v>
      </c>
      <c r="L931" s="318" t="s">
        <v>79</v>
      </c>
      <c r="M931" s="316">
        <v>50000</v>
      </c>
      <c r="N931" s="421">
        <v>5</v>
      </c>
      <c r="O931" s="318" t="s">
        <v>135</v>
      </c>
      <c r="P931" s="989">
        <v>320</v>
      </c>
      <c r="Q931" s="14"/>
      <c r="R931" s="2025" t="s">
        <v>54</v>
      </c>
      <c r="S931" s="318"/>
      <c r="T931" s="318" t="s">
        <v>1630</v>
      </c>
      <c r="U931" s="318" t="s">
        <v>147</v>
      </c>
      <c r="V931" s="318" t="s">
        <v>158</v>
      </c>
      <c r="W931" s="301" t="s">
        <v>210</v>
      </c>
      <c r="X931" s="301">
        <v>142</v>
      </c>
      <c r="Y931" s="281">
        <v>19</v>
      </c>
      <c r="Z931" s="281"/>
      <c r="AA931" s="281">
        <v>563</v>
      </c>
      <c r="AB931" s="318" t="s">
        <v>122</v>
      </c>
      <c r="AC931" s="421">
        <v>80</v>
      </c>
      <c r="AD931" s="281">
        <v>1590874</v>
      </c>
      <c r="AE931" s="2670">
        <v>4</v>
      </c>
      <c r="AF931" s="281">
        <v>10</v>
      </c>
      <c r="AG931" s="2026" t="s">
        <v>122</v>
      </c>
      <c r="AK931" s="981"/>
    </row>
    <row r="932" spans="2:37">
      <c r="B932" s="123"/>
      <c r="C932" s="569" t="s">
        <v>2870</v>
      </c>
      <c r="D932" s="569" t="s">
        <v>2274</v>
      </c>
      <c r="E932" s="1578"/>
      <c r="F932" s="2950">
        <v>929003734402</v>
      </c>
      <c r="G932" s="116">
        <v>8720169275317</v>
      </c>
      <c r="H932" s="237" t="s">
        <v>1664</v>
      </c>
      <c r="I932" s="237"/>
      <c r="J932" s="918">
        <v>10.5</v>
      </c>
      <c r="K932" s="1127">
        <v>1600</v>
      </c>
      <c r="L932" s="318" t="s">
        <v>53</v>
      </c>
      <c r="M932" s="282">
        <v>50000</v>
      </c>
      <c r="N932" s="301">
        <v>5</v>
      </c>
      <c r="O932" s="318" t="s">
        <v>135</v>
      </c>
      <c r="P932" s="991">
        <v>320</v>
      </c>
      <c r="Q932" s="14"/>
      <c r="R932" s="2025" t="s">
        <v>54</v>
      </c>
      <c r="S932" s="318"/>
      <c r="T932" s="318" t="s">
        <v>1630</v>
      </c>
      <c r="U932" s="318" t="s">
        <v>147</v>
      </c>
      <c r="V932" s="318" t="s">
        <v>131</v>
      </c>
      <c r="W932" s="301" t="s">
        <v>210</v>
      </c>
      <c r="X932" s="301">
        <v>152</v>
      </c>
      <c r="Y932" s="281">
        <v>19</v>
      </c>
      <c r="Z932" s="281"/>
      <c r="AA932" s="281">
        <v>563</v>
      </c>
      <c r="AB932" s="318" t="s">
        <v>122</v>
      </c>
      <c r="AC932" s="301">
        <v>80</v>
      </c>
      <c r="AD932" s="281">
        <v>1590872</v>
      </c>
      <c r="AE932" s="2627">
        <v>4</v>
      </c>
      <c r="AF932" s="281">
        <v>10</v>
      </c>
      <c r="AG932" s="2026" t="s">
        <v>122</v>
      </c>
      <c r="AK932" s="981"/>
    </row>
    <row r="933" spans="2:37">
      <c r="B933" s="123"/>
      <c r="C933" s="855" t="s">
        <v>2870</v>
      </c>
      <c r="D933" s="855" t="s">
        <v>2274</v>
      </c>
      <c r="E933" s="1599"/>
      <c r="F933" s="2951">
        <v>929003734502</v>
      </c>
      <c r="G933" s="821">
        <v>8720169275232</v>
      </c>
      <c r="H933" s="829" t="s">
        <v>1665</v>
      </c>
      <c r="I933" s="829"/>
      <c r="J933" s="3310">
        <v>10.5</v>
      </c>
      <c r="K933" s="1129">
        <v>1600</v>
      </c>
      <c r="L933" s="1834" t="s">
        <v>75</v>
      </c>
      <c r="M933" s="322">
        <v>50000</v>
      </c>
      <c r="N933" s="315">
        <v>5</v>
      </c>
      <c r="O933" s="1834" t="s">
        <v>135</v>
      </c>
      <c r="P933" s="2417">
        <v>320</v>
      </c>
      <c r="Q933" s="14"/>
      <c r="R933" s="2085" t="s">
        <v>54</v>
      </c>
      <c r="S933" s="1834"/>
      <c r="T933" s="1834" t="s">
        <v>1630</v>
      </c>
      <c r="U933" s="1834" t="s">
        <v>147</v>
      </c>
      <c r="V933" s="1834" t="s">
        <v>161</v>
      </c>
      <c r="W933" s="315" t="s">
        <v>210</v>
      </c>
      <c r="X933" s="315">
        <v>152</v>
      </c>
      <c r="Y933" s="341">
        <v>19</v>
      </c>
      <c r="Z933" s="341"/>
      <c r="AA933" s="341">
        <v>563</v>
      </c>
      <c r="AB933" s="1834" t="s">
        <v>122</v>
      </c>
      <c r="AC933" s="315">
        <v>80</v>
      </c>
      <c r="AD933" s="341">
        <v>1590873</v>
      </c>
      <c r="AE933" s="2636">
        <v>4</v>
      </c>
      <c r="AF933" s="341">
        <v>10</v>
      </c>
      <c r="AG933" s="2086" t="s">
        <v>122</v>
      </c>
      <c r="AK933" s="981"/>
    </row>
    <row r="934" spans="2:37">
      <c r="B934" s="1520"/>
      <c r="C934" s="853" t="s">
        <v>2870</v>
      </c>
      <c r="D934" s="853" t="s">
        <v>2274</v>
      </c>
      <c r="E934" s="1606"/>
      <c r="F934" s="2949">
        <v>929003734002</v>
      </c>
      <c r="G934" s="806">
        <v>8720169270626</v>
      </c>
      <c r="H934" s="226" t="s">
        <v>1654</v>
      </c>
      <c r="I934" s="226"/>
      <c r="J934" s="336">
        <v>11.5</v>
      </c>
      <c r="K934" s="1127">
        <v>1600</v>
      </c>
      <c r="L934" s="1770" t="s">
        <v>79</v>
      </c>
      <c r="M934" s="280">
        <v>50000</v>
      </c>
      <c r="N934" s="305">
        <v>5</v>
      </c>
      <c r="O934" s="1770" t="s">
        <v>135</v>
      </c>
      <c r="P934" s="1102">
        <v>300</v>
      </c>
      <c r="Q934" s="14"/>
      <c r="R934" s="2021" t="s">
        <v>54</v>
      </c>
      <c r="S934" s="1770"/>
      <c r="T934" s="1770" t="s">
        <v>1634</v>
      </c>
      <c r="U934" s="1770" t="s">
        <v>147</v>
      </c>
      <c r="V934" s="1770" t="s">
        <v>158</v>
      </c>
      <c r="W934" s="305" t="s">
        <v>210</v>
      </c>
      <c r="X934" s="305">
        <v>139</v>
      </c>
      <c r="Y934" s="279">
        <v>19</v>
      </c>
      <c r="Z934" s="279"/>
      <c r="AA934" s="279">
        <v>863</v>
      </c>
      <c r="AB934" s="1770" t="s">
        <v>122</v>
      </c>
      <c r="AC934" s="305">
        <v>80</v>
      </c>
      <c r="AD934" s="279">
        <v>1587455</v>
      </c>
      <c r="AE934" s="2626">
        <v>4</v>
      </c>
      <c r="AF934" s="279">
        <v>10</v>
      </c>
      <c r="AG934" s="2022" t="s">
        <v>122</v>
      </c>
      <c r="AK934" s="981"/>
    </row>
    <row r="935" spans="2:37">
      <c r="B935" s="1520"/>
      <c r="C935" s="569" t="s">
        <v>2870</v>
      </c>
      <c r="D935" s="569" t="s">
        <v>2274</v>
      </c>
      <c r="E935" s="1578"/>
      <c r="F935" s="2950">
        <v>929003734102</v>
      </c>
      <c r="G935" s="116">
        <v>8720169270640</v>
      </c>
      <c r="H935" s="237" t="s">
        <v>1655</v>
      </c>
      <c r="I935" s="237"/>
      <c r="J935" s="334">
        <v>11.5</v>
      </c>
      <c r="K935" s="1127">
        <v>1700</v>
      </c>
      <c r="L935" s="318" t="s">
        <v>53</v>
      </c>
      <c r="M935" s="282">
        <v>50000</v>
      </c>
      <c r="N935" s="301">
        <v>5</v>
      </c>
      <c r="O935" s="318" t="s">
        <v>135</v>
      </c>
      <c r="P935" s="991">
        <v>300</v>
      </c>
      <c r="Q935" s="14"/>
      <c r="R935" s="2025" t="s">
        <v>54</v>
      </c>
      <c r="S935" s="318"/>
      <c r="T935" s="318" t="s">
        <v>1634</v>
      </c>
      <c r="U935" s="318" t="s">
        <v>147</v>
      </c>
      <c r="V935" s="318" t="s">
        <v>131</v>
      </c>
      <c r="W935" s="301" t="s">
        <v>210</v>
      </c>
      <c r="X935" s="301">
        <v>147</v>
      </c>
      <c r="Y935" s="281">
        <v>19</v>
      </c>
      <c r="Z935" s="281"/>
      <c r="AA935" s="281">
        <v>863</v>
      </c>
      <c r="AB935" s="318" t="s">
        <v>122</v>
      </c>
      <c r="AC935" s="301">
        <v>80</v>
      </c>
      <c r="AD935" s="281">
        <v>1587456</v>
      </c>
      <c r="AE935" s="2627">
        <v>4</v>
      </c>
      <c r="AF935" s="281">
        <v>10</v>
      </c>
      <c r="AG935" s="2026" t="s">
        <v>122</v>
      </c>
      <c r="AK935" s="981"/>
    </row>
    <row r="936" spans="2:37">
      <c r="B936" s="1520"/>
      <c r="C936" s="569" t="s">
        <v>2870</v>
      </c>
      <c r="D936" s="569" t="s">
        <v>2274</v>
      </c>
      <c r="E936" s="1578"/>
      <c r="F936" s="2940">
        <v>929003734202</v>
      </c>
      <c r="G936" s="111">
        <v>8720169270664</v>
      </c>
      <c r="H936" s="237" t="s">
        <v>1656</v>
      </c>
      <c r="I936" s="237"/>
      <c r="J936" s="537">
        <v>11.5</v>
      </c>
      <c r="K936" s="1212">
        <v>1700</v>
      </c>
      <c r="L936" s="318" t="s">
        <v>75</v>
      </c>
      <c r="M936" s="316">
        <v>50000</v>
      </c>
      <c r="N936" s="421">
        <v>5</v>
      </c>
      <c r="O936" s="318" t="s">
        <v>135</v>
      </c>
      <c r="P936" s="2414">
        <v>300</v>
      </c>
      <c r="Q936" s="14"/>
      <c r="R936" s="2025" t="s">
        <v>54</v>
      </c>
      <c r="S936" s="318"/>
      <c r="T936" s="318" t="s">
        <v>1634</v>
      </c>
      <c r="U936" s="318" t="s">
        <v>147</v>
      </c>
      <c r="V936" s="318" t="s">
        <v>161</v>
      </c>
      <c r="W936" s="301" t="s">
        <v>210</v>
      </c>
      <c r="X936" s="301">
        <v>147</v>
      </c>
      <c r="Y936" s="281">
        <v>19</v>
      </c>
      <c r="Z936" s="281"/>
      <c r="AA936" s="281">
        <v>863</v>
      </c>
      <c r="AB936" s="318" t="s">
        <v>122</v>
      </c>
      <c r="AC936" s="421">
        <v>80</v>
      </c>
      <c r="AD936" s="281">
        <v>1587454</v>
      </c>
      <c r="AE936" s="2670">
        <v>4</v>
      </c>
      <c r="AF936" s="281">
        <v>10</v>
      </c>
      <c r="AG936" s="2026" t="s">
        <v>122</v>
      </c>
      <c r="AK936" s="981"/>
    </row>
    <row r="937" spans="2:37">
      <c r="B937" s="123"/>
      <c r="C937" s="569" t="s">
        <v>2870</v>
      </c>
      <c r="D937" s="569" t="s">
        <v>2274</v>
      </c>
      <c r="E937" s="1578"/>
      <c r="F937" s="2940">
        <v>929003734602</v>
      </c>
      <c r="G937" s="111">
        <v>8720169275256</v>
      </c>
      <c r="H937" s="237" t="s">
        <v>1666</v>
      </c>
      <c r="I937" s="237"/>
      <c r="J937" s="386">
        <v>18.5</v>
      </c>
      <c r="K937" s="1212">
        <v>2600</v>
      </c>
      <c r="L937" s="318" t="s">
        <v>79</v>
      </c>
      <c r="M937" s="316">
        <v>50000</v>
      </c>
      <c r="N937" s="421">
        <v>5</v>
      </c>
      <c r="O937" s="318" t="s">
        <v>135</v>
      </c>
      <c r="P937" s="989">
        <v>410</v>
      </c>
      <c r="Q937" s="14"/>
      <c r="R937" s="2025" t="s">
        <v>54</v>
      </c>
      <c r="S937" s="318"/>
      <c r="T937" s="318" t="s">
        <v>1638</v>
      </c>
      <c r="U937" s="318" t="s">
        <v>147</v>
      </c>
      <c r="V937" s="318" t="s">
        <v>158</v>
      </c>
      <c r="W937" s="301" t="s">
        <v>210</v>
      </c>
      <c r="X937" s="301">
        <v>140</v>
      </c>
      <c r="Y937" s="281">
        <v>19</v>
      </c>
      <c r="Z937" s="281"/>
      <c r="AA937" s="281">
        <v>863</v>
      </c>
      <c r="AB937" s="318" t="s">
        <v>122</v>
      </c>
      <c r="AC937" s="421">
        <v>80</v>
      </c>
      <c r="AD937" s="281">
        <v>1590870</v>
      </c>
      <c r="AE937" s="2670">
        <v>4</v>
      </c>
      <c r="AF937" s="281">
        <v>10</v>
      </c>
      <c r="AG937" s="2026" t="s">
        <v>122</v>
      </c>
      <c r="AK937" s="981"/>
    </row>
    <row r="938" spans="2:37">
      <c r="B938" s="123"/>
      <c r="C938" s="569" t="s">
        <v>2870</v>
      </c>
      <c r="D938" s="569" t="s">
        <v>2274</v>
      </c>
      <c r="E938" s="1578"/>
      <c r="F938" s="2950">
        <v>929003734702</v>
      </c>
      <c r="G938" s="116">
        <v>8720169275270</v>
      </c>
      <c r="H938" s="237" t="s">
        <v>1667</v>
      </c>
      <c r="I938" s="237"/>
      <c r="J938" s="918">
        <v>18.5</v>
      </c>
      <c r="K938" s="1127">
        <v>2800</v>
      </c>
      <c r="L938" s="318" t="s">
        <v>53</v>
      </c>
      <c r="M938" s="282">
        <v>50000</v>
      </c>
      <c r="N938" s="301">
        <v>5</v>
      </c>
      <c r="O938" s="318" t="s">
        <v>135</v>
      </c>
      <c r="P938" s="991">
        <v>410</v>
      </c>
      <c r="Q938" s="14"/>
      <c r="R938" s="2025" t="s">
        <v>54</v>
      </c>
      <c r="S938" s="318"/>
      <c r="T938" s="318" t="s">
        <v>1638</v>
      </c>
      <c r="U938" s="318" t="s">
        <v>147</v>
      </c>
      <c r="V938" s="318" t="s">
        <v>131</v>
      </c>
      <c r="W938" s="301" t="s">
        <v>210</v>
      </c>
      <c r="X938" s="301">
        <v>151</v>
      </c>
      <c r="Y938" s="281">
        <v>19</v>
      </c>
      <c r="Z938" s="281"/>
      <c r="AA938" s="281">
        <v>863</v>
      </c>
      <c r="AB938" s="318" t="s">
        <v>122</v>
      </c>
      <c r="AC938" s="301">
        <v>80</v>
      </c>
      <c r="AD938" s="281">
        <v>1590869</v>
      </c>
      <c r="AE938" s="2627">
        <v>4</v>
      </c>
      <c r="AF938" s="281">
        <v>10</v>
      </c>
      <c r="AG938" s="2026" t="s">
        <v>122</v>
      </c>
      <c r="AK938" s="981"/>
    </row>
    <row r="939" spans="2:37">
      <c r="B939" s="123"/>
      <c r="C939" s="855" t="s">
        <v>2870</v>
      </c>
      <c r="D939" s="855" t="s">
        <v>2274</v>
      </c>
      <c r="E939" s="1599"/>
      <c r="F939" s="2952">
        <v>929003734802</v>
      </c>
      <c r="G939" s="508">
        <v>8720169275294</v>
      </c>
      <c r="H939" s="238" t="s">
        <v>1668</v>
      </c>
      <c r="I939" s="238"/>
      <c r="J939" s="929">
        <v>18.5</v>
      </c>
      <c r="K939" s="1129">
        <v>2800</v>
      </c>
      <c r="L939" s="1823" t="s">
        <v>75</v>
      </c>
      <c r="M939" s="284">
        <v>50000</v>
      </c>
      <c r="N939" s="294">
        <v>5</v>
      </c>
      <c r="O939" s="1823" t="s">
        <v>135</v>
      </c>
      <c r="P939" s="2406">
        <v>410</v>
      </c>
      <c r="Q939" s="14"/>
      <c r="R939" s="2039" t="s">
        <v>54</v>
      </c>
      <c r="S939" s="1823"/>
      <c r="T939" s="1823" t="s">
        <v>1638</v>
      </c>
      <c r="U939" s="1823" t="s">
        <v>147</v>
      </c>
      <c r="V939" s="1823" t="s">
        <v>161</v>
      </c>
      <c r="W939" s="294" t="s">
        <v>210</v>
      </c>
      <c r="X939" s="294">
        <v>151</v>
      </c>
      <c r="Y939" s="283">
        <v>19</v>
      </c>
      <c r="Z939" s="283"/>
      <c r="AA939" s="283">
        <v>863</v>
      </c>
      <c r="AB939" s="1823" t="s">
        <v>122</v>
      </c>
      <c r="AC939" s="294">
        <v>80</v>
      </c>
      <c r="AD939" s="283">
        <v>1590871</v>
      </c>
      <c r="AE939" s="2623">
        <v>4</v>
      </c>
      <c r="AF939" s="283">
        <v>10</v>
      </c>
      <c r="AG939" s="2040" t="s">
        <v>122</v>
      </c>
      <c r="AK939" s="981"/>
    </row>
    <row r="940" spans="2:37">
      <c r="B940" s="1520"/>
      <c r="C940" s="853" t="s">
        <v>2870</v>
      </c>
      <c r="D940" s="853" t="s">
        <v>2274</v>
      </c>
      <c r="E940" s="1606" t="s">
        <v>2873</v>
      </c>
      <c r="F940" s="2953">
        <v>929003044402</v>
      </c>
      <c r="G940" s="47">
        <v>8719514334311</v>
      </c>
      <c r="H940" s="606" t="s">
        <v>1657</v>
      </c>
      <c r="I940" s="606"/>
      <c r="J940" s="333">
        <v>16.5</v>
      </c>
      <c r="K940" s="1127">
        <v>2300</v>
      </c>
      <c r="L940" s="310" t="s">
        <v>79</v>
      </c>
      <c r="M940" s="296">
        <v>50000</v>
      </c>
      <c r="N940" s="293">
        <v>5</v>
      </c>
      <c r="O940" s="310" t="s">
        <v>135</v>
      </c>
      <c r="P940" s="2414">
        <v>345</v>
      </c>
      <c r="Q940" s="14"/>
      <c r="R940" s="2031" t="s">
        <v>54</v>
      </c>
      <c r="S940" s="310"/>
      <c r="T940" s="310" t="s">
        <v>1612</v>
      </c>
      <c r="U940" s="310" t="s">
        <v>147</v>
      </c>
      <c r="V940" s="310" t="s">
        <v>158</v>
      </c>
      <c r="W940" s="293" t="s">
        <v>210</v>
      </c>
      <c r="X940" s="293">
        <v>139</v>
      </c>
      <c r="Y940" s="292">
        <v>19</v>
      </c>
      <c r="Z940" s="292"/>
      <c r="AA940" s="292">
        <v>1163</v>
      </c>
      <c r="AB940" s="310" t="s">
        <v>122</v>
      </c>
      <c r="AC940" s="293">
        <v>80</v>
      </c>
      <c r="AD940" s="292">
        <v>467300</v>
      </c>
      <c r="AE940" s="2624">
        <v>4</v>
      </c>
      <c r="AF940" s="292">
        <v>10</v>
      </c>
      <c r="AG940" s="2032" t="s">
        <v>122</v>
      </c>
      <c r="AK940" s="981"/>
    </row>
    <row r="941" spans="2:37">
      <c r="B941" s="1520"/>
      <c r="C941" s="569" t="s">
        <v>2870</v>
      </c>
      <c r="D941" s="569" t="s">
        <v>2274</v>
      </c>
      <c r="E941" s="1578" t="s">
        <v>2873</v>
      </c>
      <c r="F941" s="2888">
        <v>929003044502</v>
      </c>
      <c r="G941" s="75">
        <v>8719514334335</v>
      </c>
      <c r="H941" s="237" t="s">
        <v>1658</v>
      </c>
      <c r="I941" s="237"/>
      <c r="J941" s="334">
        <v>16.5</v>
      </c>
      <c r="K941" s="1127">
        <v>2500</v>
      </c>
      <c r="L941" s="318" t="s">
        <v>53</v>
      </c>
      <c r="M941" s="282">
        <v>50000</v>
      </c>
      <c r="N941" s="301">
        <v>5</v>
      </c>
      <c r="O941" s="318" t="s">
        <v>135</v>
      </c>
      <c r="P941" s="989">
        <v>345</v>
      </c>
      <c r="Q941" s="14"/>
      <c r="R941" s="2025" t="s">
        <v>54</v>
      </c>
      <c r="S941" s="318"/>
      <c r="T941" s="318" t="s">
        <v>1612</v>
      </c>
      <c r="U941" s="318" t="s">
        <v>147</v>
      </c>
      <c r="V941" s="318" t="s">
        <v>131</v>
      </c>
      <c r="W941" s="301" t="s">
        <v>210</v>
      </c>
      <c r="X941" s="301">
        <v>151</v>
      </c>
      <c r="Y941" s="281">
        <v>19</v>
      </c>
      <c r="Z941" s="281"/>
      <c r="AA941" s="281">
        <v>1163</v>
      </c>
      <c r="AB941" s="318" t="s">
        <v>122</v>
      </c>
      <c r="AC941" s="301">
        <v>80</v>
      </c>
      <c r="AD941" s="281">
        <v>467303</v>
      </c>
      <c r="AE941" s="2627">
        <v>4</v>
      </c>
      <c r="AF941" s="281">
        <v>10</v>
      </c>
      <c r="AG941" s="2026" t="s">
        <v>122</v>
      </c>
      <c r="AK941" s="981"/>
    </row>
    <row r="942" spans="2:37">
      <c r="B942" s="1520"/>
      <c r="C942" s="569" t="s">
        <v>2870</v>
      </c>
      <c r="D942" s="569" t="s">
        <v>2274</v>
      </c>
      <c r="E942" s="1578" t="s">
        <v>2873</v>
      </c>
      <c r="F942" s="2940">
        <v>929003044602</v>
      </c>
      <c r="G942" s="111">
        <v>8719514334359</v>
      </c>
      <c r="H942" s="237" t="s">
        <v>1659</v>
      </c>
      <c r="I942" s="237"/>
      <c r="J942" s="537">
        <v>16.5</v>
      </c>
      <c r="K942" s="1212">
        <v>2500</v>
      </c>
      <c r="L942" s="318" t="s">
        <v>75</v>
      </c>
      <c r="M942" s="316">
        <v>50000</v>
      </c>
      <c r="N942" s="421">
        <v>5</v>
      </c>
      <c r="O942" s="318" t="s">
        <v>135</v>
      </c>
      <c r="P942" s="2414">
        <v>345</v>
      </c>
      <c r="Q942" s="14"/>
      <c r="R942" s="2025" t="s">
        <v>54</v>
      </c>
      <c r="S942" s="318"/>
      <c r="T942" s="318" t="s">
        <v>1612</v>
      </c>
      <c r="U942" s="318" t="s">
        <v>147</v>
      </c>
      <c r="V942" s="318" t="s">
        <v>161</v>
      </c>
      <c r="W942" s="301" t="s">
        <v>210</v>
      </c>
      <c r="X942" s="301">
        <v>151</v>
      </c>
      <c r="Y942" s="281">
        <v>19</v>
      </c>
      <c r="Z942" s="281"/>
      <c r="AA942" s="281">
        <v>1163</v>
      </c>
      <c r="AB942" s="318" t="s">
        <v>122</v>
      </c>
      <c r="AC942" s="421">
        <v>80</v>
      </c>
      <c r="AD942" s="281">
        <v>467299</v>
      </c>
      <c r="AE942" s="2670">
        <v>4</v>
      </c>
      <c r="AF942" s="281">
        <v>10</v>
      </c>
      <c r="AG942" s="2026" t="s">
        <v>122</v>
      </c>
      <c r="AK942" s="981"/>
    </row>
    <row r="943" spans="2:37">
      <c r="B943" s="123"/>
      <c r="C943" s="569" t="s">
        <v>2870</v>
      </c>
      <c r="D943" s="569" t="s">
        <v>2274</v>
      </c>
      <c r="E943" s="1578" t="s">
        <v>2873</v>
      </c>
      <c r="F943" s="2940">
        <v>929001908502</v>
      </c>
      <c r="G943" s="111">
        <v>8718696819210</v>
      </c>
      <c r="H943" s="237" t="s">
        <v>1672</v>
      </c>
      <c r="I943" s="237"/>
      <c r="J943" s="386">
        <v>26</v>
      </c>
      <c r="K943" s="1212">
        <v>3600</v>
      </c>
      <c r="L943" s="318" t="s">
        <v>79</v>
      </c>
      <c r="M943" s="316">
        <v>50000</v>
      </c>
      <c r="N943" s="421">
        <v>5</v>
      </c>
      <c r="O943" s="318" t="s">
        <v>135</v>
      </c>
      <c r="P943" s="989">
        <v>425</v>
      </c>
      <c r="Q943" s="14"/>
      <c r="R943" s="2025" t="s">
        <v>54</v>
      </c>
      <c r="S943" s="318"/>
      <c r="T943" s="318" t="s">
        <v>1624</v>
      </c>
      <c r="U943" s="318" t="s">
        <v>147</v>
      </c>
      <c r="V943" s="318" t="s">
        <v>158</v>
      </c>
      <c r="W943" s="301" t="s">
        <v>210</v>
      </c>
      <c r="X943" s="301">
        <v>138</v>
      </c>
      <c r="Y943" s="281">
        <v>17</v>
      </c>
      <c r="Z943" s="281"/>
      <c r="AA943" s="281">
        <v>1163</v>
      </c>
      <c r="AB943" s="318" t="s">
        <v>122</v>
      </c>
      <c r="AC943" s="421">
        <v>80</v>
      </c>
      <c r="AD943" s="281">
        <v>652790</v>
      </c>
      <c r="AE943" s="2670">
        <v>4</v>
      </c>
      <c r="AF943" s="281">
        <v>10</v>
      </c>
      <c r="AG943" s="2026" t="s">
        <v>122</v>
      </c>
      <c r="AK943" s="981"/>
    </row>
    <row r="944" spans="2:37">
      <c r="B944" s="123"/>
      <c r="C944" s="569" t="s">
        <v>2870</v>
      </c>
      <c r="D944" s="569" t="s">
        <v>2274</v>
      </c>
      <c r="E944" s="1578" t="s">
        <v>2873</v>
      </c>
      <c r="F944" s="155">
        <v>929001908602</v>
      </c>
      <c r="G944" s="63">
        <v>8718696819234</v>
      </c>
      <c r="H944" s="161" t="s">
        <v>1673</v>
      </c>
      <c r="I944" s="161"/>
      <c r="J944" s="334">
        <v>26</v>
      </c>
      <c r="K944" s="1127">
        <v>3900</v>
      </c>
      <c r="L944" s="318" t="s">
        <v>53</v>
      </c>
      <c r="M944" s="282">
        <v>50000</v>
      </c>
      <c r="N944" s="301">
        <v>5</v>
      </c>
      <c r="O944" s="318" t="s">
        <v>135</v>
      </c>
      <c r="P944" s="989">
        <v>425</v>
      </c>
      <c r="Q944" s="14"/>
      <c r="R944" s="2025" t="s">
        <v>54</v>
      </c>
      <c r="S944" s="318"/>
      <c r="T944" s="318" t="s">
        <v>1624</v>
      </c>
      <c r="U944" s="318" t="s">
        <v>147</v>
      </c>
      <c r="V944" s="318" t="s">
        <v>131</v>
      </c>
      <c r="W944" s="301" t="s">
        <v>210</v>
      </c>
      <c r="X944" s="301">
        <v>150</v>
      </c>
      <c r="Y944" s="281">
        <v>17</v>
      </c>
      <c r="Z944" s="281"/>
      <c r="AA944" s="281">
        <v>1163</v>
      </c>
      <c r="AB944" s="318" t="s">
        <v>122</v>
      </c>
      <c r="AC944" s="301">
        <v>80</v>
      </c>
      <c r="AD944" s="281">
        <v>652789</v>
      </c>
      <c r="AE944" s="2624">
        <v>4</v>
      </c>
      <c r="AF944" s="281">
        <v>10</v>
      </c>
      <c r="AG944" s="2026" t="s">
        <v>122</v>
      </c>
      <c r="AK944" s="981"/>
    </row>
    <row r="945" spans="2:37">
      <c r="B945" s="123"/>
      <c r="C945" s="855" t="s">
        <v>2870</v>
      </c>
      <c r="D945" s="855" t="s">
        <v>2274</v>
      </c>
      <c r="E945" s="1599" t="s">
        <v>2873</v>
      </c>
      <c r="F945" s="194">
        <v>929001908702</v>
      </c>
      <c r="G945" s="49">
        <v>8718696819258</v>
      </c>
      <c r="H945" s="493" t="s">
        <v>1674</v>
      </c>
      <c r="I945" s="493"/>
      <c r="J945" s="441">
        <v>26</v>
      </c>
      <c r="K945" s="1129">
        <v>3900</v>
      </c>
      <c r="L945" s="1823" t="s">
        <v>75</v>
      </c>
      <c r="M945" s="284">
        <v>50000</v>
      </c>
      <c r="N945" s="294">
        <v>5</v>
      </c>
      <c r="O945" s="1823" t="s">
        <v>135</v>
      </c>
      <c r="P945" s="2408">
        <v>425</v>
      </c>
      <c r="Q945" s="14"/>
      <c r="R945" s="2039" t="s">
        <v>54</v>
      </c>
      <c r="S945" s="1823"/>
      <c r="T945" s="1823" t="s">
        <v>1624</v>
      </c>
      <c r="U945" s="1823" t="s">
        <v>147</v>
      </c>
      <c r="V945" s="1823" t="s">
        <v>161</v>
      </c>
      <c r="W945" s="294" t="s">
        <v>210</v>
      </c>
      <c r="X945" s="294">
        <v>150</v>
      </c>
      <c r="Y945" s="283">
        <v>17</v>
      </c>
      <c r="Z945" s="283"/>
      <c r="AA945" s="283">
        <v>1163</v>
      </c>
      <c r="AB945" s="1823" t="s">
        <v>122</v>
      </c>
      <c r="AC945" s="294">
        <v>80</v>
      </c>
      <c r="AD945" s="283">
        <v>652787</v>
      </c>
      <c r="AE945" s="2647">
        <v>4</v>
      </c>
      <c r="AF945" s="283">
        <v>10</v>
      </c>
      <c r="AG945" s="2040" t="s">
        <v>122</v>
      </c>
      <c r="AK945" s="981"/>
    </row>
    <row r="946" spans="2:37">
      <c r="B946" s="123"/>
      <c r="C946" s="853" t="s">
        <v>2870</v>
      </c>
      <c r="D946" s="853" t="s">
        <v>2274</v>
      </c>
      <c r="E946" s="1606" t="s">
        <v>2873</v>
      </c>
      <c r="F946" s="155">
        <v>929002421202</v>
      </c>
      <c r="G946" s="63">
        <v>8719514334373</v>
      </c>
      <c r="H946" s="161" t="s">
        <v>1660</v>
      </c>
      <c r="I946" s="161"/>
      <c r="J946" s="334">
        <v>20</v>
      </c>
      <c r="K946" s="1127">
        <v>2800</v>
      </c>
      <c r="L946" s="318" t="s">
        <v>79</v>
      </c>
      <c r="M946" s="282">
        <v>50000</v>
      </c>
      <c r="N946" s="301">
        <v>5</v>
      </c>
      <c r="O946" s="318" t="s">
        <v>135</v>
      </c>
      <c r="P946" s="2414">
        <v>385</v>
      </c>
      <c r="Q946" s="14"/>
      <c r="R946" s="2025" t="s">
        <v>54</v>
      </c>
      <c r="S946" s="318"/>
      <c r="T946" s="318" t="s">
        <v>1616</v>
      </c>
      <c r="U946" s="318" t="s">
        <v>147</v>
      </c>
      <c r="V946" s="318" t="s">
        <v>158</v>
      </c>
      <c r="W946" s="301" t="s">
        <v>210</v>
      </c>
      <c r="X946" s="301">
        <v>140</v>
      </c>
      <c r="Y946" s="281">
        <v>19</v>
      </c>
      <c r="Z946" s="281"/>
      <c r="AA946" s="281">
        <v>1463</v>
      </c>
      <c r="AB946" s="318" t="s">
        <v>122</v>
      </c>
      <c r="AC946" s="301">
        <v>80</v>
      </c>
      <c r="AD946" s="281">
        <v>467354</v>
      </c>
      <c r="AE946" s="2627">
        <v>4</v>
      </c>
      <c r="AF946" s="281">
        <v>10</v>
      </c>
      <c r="AG946" s="2026" t="s">
        <v>122</v>
      </c>
      <c r="AK946" s="981"/>
    </row>
    <row r="947" spans="2:37">
      <c r="B947" s="123"/>
      <c r="C947" s="569" t="s">
        <v>2870</v>
      </c>
      <c r="D947" s="569" t="s">
        <v>2274</v>
      </c>
      <c r="E947" s="1578" t="s">
        <v>2873</v>
      </c>
      <c r="F947" s="155">
        <v>929002421302</v>
      </c>
      <c r="G947" s="63">
        <v>8719514334397</v>
      </c>
      <c r="H947" s="161" t="s">
        <v>1661</v>
      </c>
      <c r="I947" s="161"/>
      <c r="J947" s="334">
        <v>20</v>
      </c>
      <c r="K947" s="1127">
        <v>3000</v>
      </c>
      <c r="L947" s="318" t="s">
        <v>53</v>
      </c>
      <c r="M947" s="282">
        <v>50000</v>
      </c>
      <c r="N947" s="301">
        <v>5</v>
      </c>
      <c r="O947" s="318" t="s">
        <v>135</v>
      </c>
      <c r="P947" s="989">
        <v>385</v>
      </c>
      <c r="Q947" s="14"/>
      <c r="R947" s="2025" t="s">
        <v>54</v>
      </c>
      <c r="S947" s="318"/>
      <c r="T947" s="318" t="s">
        <v>1616</v>
      </c>
      <c r="U947" s="318" t="s">
        <v>147</v>
      </c>
      <c r="V947" s="318" t="s">
        <v>131</v>
      </c>
      <c r="W947" s="301" t="s">
        <v>210</v>
      </c>
      <c r="X947" s="301">
        <v>150</v>
      </c>
      <c r="Y947" s="281">
        <v>19</v>
      </c>
      <c r="Z947" s="281"/>
      <c r="AA947" s="281">
        <v>1463</v>
      </c>
      <c r="AB947" s="318" t="s">
        <v>122</v>
      </c>
      <c r="AC947" s="301">
        <v>80</v>
      </c>
      <c r="AD947" s="281">
        <v>467355</v>
      </c>
      <c r="AE947" s="2627">
        <v>4</v>
      </c>
      <c r="AF947" s="281">
        <v>10</v>
      </c>
      <c r="AG947" s="2026" t="s">
        <v>122</v>
      </c>
      <c r="AK947" s="981"/>
    </row>
    <row r="948" spans="2:37">
      <c r="B948" s="123"/>
      <c r="C948" s="569" t="s">
        <v>2870</v>
      </c>
      <c r="D948" s="569" t="s">
        <v>2274</v>
      </c>
      <c r="E948" s="1578" t="s">
        <v>2873</v>
      </c>
      <c r="F948" s="2940">
        <v>929002421402</v>
      </c>
      <c r="G948" s="111">
        <v>8719514334410</v>
      </c>
      <c r="H948" s="237" t="s">
        <v>1662</v>
      </c>
      <c r="I948" s="237"/>
      <c r="J948" s="537">
        <v>20</v>
      </c>
      <c r="K948" s="1212">
        <v>3000</v>
      </c>
      <c r="L948" s="318" t="s">
        <v>75</v>
      </c>
      <c r="M948" s="316">
        <v>50000</v>
      </c>
      <c r="N948" s="421">
        <v>5</v>
      </c>
      <c r="O948" s="318" t="s">
        <v>135</v>
      </c>
      <c r="P948" s="2414">
        <v>385</v>
      </c>
      <c r="Q948" s="14"/>
      <c r="R948" s="2025" t="s">
        <v>54</v>
      </c>
      <c r="S948" s="318"/>
      <c r="T948" s="318" t="s">
        <v>1616</v>
      </c>
      <c r="U948" s="318" t="s">
        <v>147</v>
      </c>
      <c r="V948" s="318" t="s">
        <v>161</v>
      </c>
      <c r="W948" s="301" t="s">
        <v>210</v>
      </c>
      <c r="X948" s="301">
        <v>150</v>
      </c>
      <c r="Y948" s="281">
        <v>19</v>
      </c>
      <c r="Z948" s="281"/>
      <c r="AA948" s="281">
        <v>1463</v>
      </c>
      <c r="AB948" s="318" t="s">
        <v>122</v>
      </c>
      <c r="AC948" s="421">
        <v>80</v>
      </c>
      <c r="AD948" s="281">
        <v>467356</v>
      </c>
      <c r="AE948" s="2670">
        <v>4</v>
      </c>
      <c r="AF948" s="281">
        <v>10</v>
      </c>
      <c r="AG948" s="2026" t="s">
        <v>122</v>
      </c>
      <c r="AK948" s="981"/>
    </row>
    <row r="949" spans="2:37">
      <c r="B949" s="123"/>
      <c r="C949" s="569" t="s">
        <v>2870</v>
      </c>
      <c r="D949" s="569" t="s">
        <v>2274</v>
      </c>
      <c r="E949" s="1578" t="s">
        <v>2873</v>
      </c>
      <c r="F949" s="2940">
        <v>929001908802</v>
      </c>
      <c r="G949" s="111">
        <v>8718696819296</v>
      </c>
      <c r="H949" s="237" t="s">
        <v>1669</v>
      </c>
      <c r="I949" s="237"/>
      <c r="J949" s="386">
        <v>26</v>
      </c>
      <c r="K949" s="1212">
        <v>3600</v>
      </c>
      <c r="L949" s="318" t="s">
        <v>79</v>
      </c>
      <c r="M949" s="316">
        <v>50000</v>
      </c>
      <c r="N949" s="421">
        <v>5</v>
      </c>
      <c r="O949" s="318" t="s">
        <v>135</v>
      </c>
      <c r="P949" s="989">
        <v>440</v>
      </c>
      <c r="Q949" s="14"/>
      <c r="R949" s="2025" t="s">
        <v>54</v>
      </c>
      <c r="S949" s="318"/>
      <c r="T949" s="318" t="s">
        <v>1620</v>
      </c>
      <c r="U949" s="318" t="s">
        <v>147</v>
      </c>
      <c r="V949" s="318" t="s">
        <v>158</v>
      </c>
      <c r="W949" s="301" t="s">
        <v>210</v>
      </c>
      <c r="X949" s="301">
        <v>138</v>
      </c>
      <c r="Y949" s="281">
        <v>17</v>
      </c>
      <c r="Z949" s="281"/>
      <c r="AA949" s="281">
        <v>1463</v>
      </c>
      <c r="AB949" s="318" t="s">
        <v>122</v>
      </c>
      <c r="AC949" s="421">
        <v>80</v>
      </c>
      <c r="AD949" s="281">
        <v>652785</v>
      </c>
      <c r="AE949" s="2670">
        <v>4</v>
      </c>
      <c r="AF949" s="281">
        <v>10</v>
      </c>
      <c r="AG949" s="2026" t="s">
        <v>122</v>
      </c>
      <c r="AK949" s="981"/>
    </row>
    <row r="950" spans="2:37">
      <c r="B950" s="123"/>
      <c r="C950" s="569" t="s">
        <v>2870</v>
      </c>
      <c r="D950" s="569" t="s">
        <v>2274</v>
      </c>
      <c r="E950" s="1578" t="s">
        <v>2873</v>
      </c>
      <c r="F950" s="155">
        <v>929001908902</v>
      </c>
      <c r="G950" s="63">
        <v>8718696819319</v>
      </c>
      <c r="H950" s="237" t="s">
        <v>1670</v>
      </c>
      <c r="I950" s="237"/>
      <c r="J950" s="334">
        <v>26</v>
      </c>
      <c r="K950" s="1127">
        <v>3900</v>
      </c>
      <c r="L950" s="318" t="s">
        <v>53</v>
      </c>
      <c r="M950" s="282">
        <v>50000</v>
      </c>
      <c r="N950" s="301">
        <v>5</v>
      </c>
      <c r="O950" s="318" t="s">
        <v>135</v>
      </c>
      <c r="P950" s="989">
        <v>440</v>
      </c>
      <c r="Q950" s="14"/>
      <c r="R950" s="2025" t="s">
        <v>54</v>
      </c>
      <c r="S950" s="318"/>
      <c r="T950" s="318" t="s">
        <v>1620</v>
      </c>
      <c r="U950" s="318" t="s">
        <v>147</v>
      </c>
      <c r="V950" s="318" t="s">
        <v>131</v>
      </c>
      <c r="W950" s="301" t="s">
        <v>210</v>
      </c>
      <c r="X950" s="301">
        <v>150</v>
      </c>
      <c r="Y950" s="281">
        <v>17</v>
      </c>
      <c r="Z950" s="281"/>
      <c r="AA950" s="281">
        <v>1463</v>
      </c>
      <c r="AB950" s="318" t="s">
        <v>122</v>
      </c>
      <c r="AC950" s="301">
        <v>80</v>
      </c>
      <c r="AD950" s="281">
        <v>652788</v>
      </c>
      <c r="AE950" s="2627">
        <v>4</v>
      </c>
      <c r="AF950" s="281">
        <v>10</v>
      </c>
      <c r="AG950" s="2026" t="s">
        <v>122</v>
      </c>
      <c r="AK950" s="981"/>
    </row>
    <row r="951" spans="2:37">
      <c r="B951" s="1520"/>
      <c r="C951" s="569" t="s">
        <v>2870</v>
      </c>
      <c r="D951" s="569" t="s">
        <v>2274</v>
      </c>
      <c r="E951" s="1578" t="s">
        <v>2873</v>
      </c>
      <c r="F951" s="2940">
        <v>929001909002</v>
      </c>
      <c r="G951" s="111">
        <v>8718696819333</v>
      </c>
      <c r="H951" s="237" t="s">
        <v>1671</v>
      </c>
      <c r="I951" s="237"/>
      <c r="J951" s="537">
        <v>26</v>
      </c>
      <c r="K951" s="1212">
        <v>3900</v>
      </c>
      <c r="L951" s="318" t="s">
        <v>75</v>
      </c>
      <c r="M951" s="316">
        <v>50000</v>
      </c>
      <c r="N951" s="421">
        <v>5</v>
      </c>
      <c r="O951" s="318" t="s">
        <v>135</v>
      </c>
      <c r="P951" s="2414">
        <v>440</v>
      </c>
      <c r="Q951" s="14"/>
      <c r="R951" s="2025" t="s">
        <v>54</v>
      </c>
      <c r="S951" s="318"/>
      <c r="T951" s="318" t="s">
        <v>1620</v>
      </c>
      <c r="U951" s="318" t="s">
        <v>147</v>
      </c>
      <c r="V951" s="318" t="s">
        <v>161</v>
      </c>
      <c r="W951" s="301" t="s">
        <v>210</v>
      </c>
      <c r="X951" s="301">
        <v>150</v>
      </c>
      <c r="Y951" s="281">
        <v>17</v>
      </c>
      <c r="Z951" s="281"/>
      <c r="AA951" s="281">
        <v>1463</v>
      </c>
      <c r="AB951" s="318" t="s">
        <v>122</v>
      </c>
      <c r="AC951" s="421">
        <v>80</v>
      </c>
      <c r="AD951" s="281">
        <v>652786</v>
      </c>
      <c r="AE951" s="2670">
        <v>4</v>
      </c>
      <c r="AF951" s="281">
        <v>10</v>
      </c>
      <c r="AG951" s="2026" t="s">
        <v>122</v>
      </c>
      <c r="AK951" s="981"/>
    </row>
    <row r="952" spans="2:37">
      <c r="B952" s="123"/>
      <c r="C952" s="569" t="s">
        <v>2870</v>
      </c>
      <c r="D952" s="569" t="s">
        <v>2274</v>
      </c>
      <c r="E952" s="1578" t="s">
        <v>2873</v>
      </c>
      <c r="F952" s="2940">
        <v>929002474802</v>
      </c>
      <c r="G952" s="111">
        <v>8719514290501</v>
      </c>
      <c r="H952" s="237" t="s">
        <v>1675</v>
      </c>
      <c r="I952" s="237"/>
      <c r="J952" s="386">
        <v>36</v>
      </c>
      <c r="K952" s="1212">
        <v>5200</v>
      </c>
      <c r="L952" s="318" t="s">
        <v>79</v>
      </c>
      <c r="M952" s="316">
        <v>50000</v>
      </c>
      <c r="N952" s="421">
        <v>5</v>
      </c>
      <c r="O952" s="318" t="s">
        <v>135</v>
      </c>
      <c r="P952" s="989">
        <v>660</v>
      </c>
      <c r="Q952" s="14"/>
      <c r="R952" s="2025" t="s">
        <v>54</v>
      </c>
      <c r="S952" s="318"/>
      <c r="T952" s="318" t="s">
        <v>1650</v>
      </c>
      <c r="U952" s="318" t="s">
        <v>147</v>
      </c>
      <c r="V952" s="318" t="s">
        <v>158</v>
      </c>
      <c r="W952" s="301" t="s">
        <v>210</v>
      </c>
      <c r="X952" s="301">
        <v>144</v>
      </c>
      <c r="Y952" s="281">
        <v>19</v>
      </c>
      <c r="Z952" s="281"/>
      <c r="AA952" s="281">
        <v>1463</v>
      </c>
      <c r="AB952" s="318" t="s">
        <v>122</v>
      </c>
      <c r="AC952" s="421">
        <v>80</v>
      </c>
      <c r="AD952" s="281">
        <v>403646</v>
      </c>
      <c r="AE952" s="2670">
        <v>4</v>
      </c>
      <c r="AF952" s="281">
        <v>10</v>
      </c>
      <c r="AG952" s="2026" t="s">
        <v>122</v>
      </c>
      <c r="AK952" s="981"/>
    </row>
    <row r="953" spans="2:37">
      <c r="B953" s="123"/>
      <c r="C953" s="569" t="s">
        <v>2870</v>
      </c>
      <c r="D953" s="569" t="s">
        <v>2274</v>
      </c>
      <c r="E953" s="1578" t="s">
        <v>2873</v>
      </c>
      <c r="F953" s="155">
        <v>929002474902</v>
      </c>
      <c r="G953" s="63">
        <v>8719514290525</v>
      </c>
      <c r="H953" s="161" t="s">
        <v>1676</v>
      </c>
      <c r="I953" s="161"/>
      <c r="J953" s="334">
        <v>36</v>
      </c>
      <c r="K953" s="1127">
        <v>5600</v>
      </c>
      <c r="L953" s="318" t="s">
        <v>53</v>
      </c>
      <c r="M953" s="282">
        <v>50000</v>
      </c>
      <c r="N953" s="301">
        <v>5</v>
      </c>
      <c r="O953" s="318" t="s">
        <v>135</v>
      </c>
      <c r="P953" s="989">
        <v>660</v>
      </c>
      <c r="Q953" s="14"/>
      <c r="R953" s="2025" t="s">
        <v>54</v>
      </c>
      <c r="S953" s="318"/>
      <c r="T953" s="318" t="s">
        <v>1650</v>
      </c>
      <c r="U953" s="318" t="s">
        <v>147</v>
      </c>
      <c r="V953" s="318" t="s">
        <v>131</v>
      </c>
      <c r="W953" s="301" t="s">
        <v>210</v>
      </c>
      <c r="X953" s="301">
        <v>155</v>
      </c>
      <c r="Y953" s="281">
        <v>19</v>
      </c>
      <c r="Z953" s="281"/>
      <c r="AA953" s="281">
        <v>1463</v>
      </c>
      <c r="AB953" s="318" t="s">
        <v>122</v>
      </c>
      <c r="AC953" s="301">
        <v>80</v>
      </c>
      <c r="AD953" s="281">
        <v>403647</v>
      </c>
      <c r="AE953" s="2627">
        <v>4</v>
      </c>
      <c r="AF953" s="281">
        <v>10</v>
      </c>
      <c r="AG953" s="2026" t="s">
        <v>122</v>
      </c>
      <c r="AK953" s="981"/>
    </row>
    <row r="954" spans="2:37">
      <c r="B954" s="124"/>
      <c r="C954" s="855" t="s">
        <v>2870</v>
      </c>
      <c r="D954" s="855" t="s">
        <v>2274</v>
      </c>
      <c r="E954" s="1599" t="s">
        <v>2873</v>
      </c>
      <c r="F954" s="194">
        <v>929002475002</v>
      </c>
      <c r="G954" s="49">
        <v>8719514290549</v>
      </c>
      <c r="H954" s="493" t="s">
        <v>1677</v>
      </c>
      <c r="I954" s="493"/>
      <c r="J954" s="441">
        <v>36</v>
      </c>
      <c r="K954" s="1129">
        <v>5600</v>
      </c>
      <c r="L954" s="1823" t="s">
        <v>75</v>
      </c>
      <c r="M954" s="284">
        <v>50000</v>
      </c>
      <c r="N954" s="294">
        <v>5</v>
      </c>
      <c r="O954" s="1823" t="s">
        <v>135</v>
      </c>
      <c r="P954" s="2408">
        <v>660</v>
      </c>
      <c r="Q954" s="14"/>
      <c r="R954" s="2039" t="s">
        <v>54</v>
      </c>
      <c r="S954" s="1823"/>
      <c r="T954" s="1823" t="s">
        <v>1650</v>
      </c>
      <c r="U954" s="1823" t="s">
        <v>147</v>
      </c>
      <c r="V954" s="1823" t="s">
        <v>161</v>
      </c>
      <c r="W954" s="294" t="s">
        <v>210</v>
      </c>
      <c r="X954" s="294">
        <v>155</v>
      </c>
      <c r="Y954" s="283">
        <v>19</v>
      </c>
      <c r="Z954" s="283"/>
      <c r="AA954" s="283">
        <v>1463</v>
      </c>
      <c r="AB954" s="1823" t="s">
        <v>122</v>
      </c>
      <c r="AC954" s="294">
        <v>80</v>
      </c>
      <c r="AD954" s="283">
        <v>403648</v>
      </c>
      <c r="AE954" s="2657">
        <v>4</v>
      </c>
      <c r="AF954" s="283">
        <v>10</v>
      </c>
      <c r="AG954" s="2040" t="s">
        <v>122</v>
      </c>
      <c r="AK954" s="981"/>
    </row>
    <row r="955" spans="2:37" ht="14.5" customHeight="1">
      <c r="B955" s="14"/>
      <c r="C955" s="14"/>
      <c r="D955" s="14"/>
      <c r="E955" s="14"/>
      <c r="F955" s="2786" t="s">
        <v>3711</v>
      </c>
      <c r="G955" s="21"/>
      <c r="H955" s="14"/>
      <c r="I955" s="14"/>
      <c r="J955" s="149"/>
      <c r="K955" s="149"/>
      <c r="L955" s="149"/>
      <c r="M955" s="149"/>
      <c r="N955" s="149"/>
      <c r="O955" s="149"/>
      <c r="P955" s="149"/>
      <c r="Q955" s="14"/>
      <c r="R955" s="149"/>
      <c r="S955" s="149"/>
      <c r="T955" s="149"/>
      <c r="U955" s="149"/>
      <c r="V955" s="149"/>
      <c r="W955" s="149"/>
      <c r="X955" s="149"/>
      <c r="Y955" s="414"/>
      <c r="Z955" s="414"/>
      <c r="AA955" s="414"/>
      <c r="AB955" s="149"/>
      <c r="AC955" s="149"/>
      <c r="AD955" s="414"/>
      <c r="AE955" s="149"/>
      <c r="AF955" s="149"/>
      <c r="AG955" s="149"/>
      <c r="AK955" s="981"/>
    </row>
    <row r="956" spans="2:37" ht="14.5" customHeight="1">
      <c r="B956" s="14"/>
      <c r="C956" s="14"/>
      <c r="D956" s="14"/>
      <c r="E956" s="14"/>
      <c r="F956" s="14"/>
      <c r="G956" s="14"/>
      <c r="H956" s="14"/>
      <c r="I956" s="14"/>
      <c r="J956" s="149"/>
      <c r="K956" s="149"/>
      <c r="L956" s="149"/>
      <c r="M956" s="149"/>
      <c r="N956" s="149"/>
      <c r="O956" s="149"/>
      <c r="P956" s="149"/>
      <c r="Q956" s="14"/>
      <c r="R956" s="149"/>
      <c r="S956" s="149"/>
      <c r="T956" s="149"/>
      <c r="U956" s="149"/>
      <c r="V956" s="149"/>
      <c r="W956" s="149"/>
      <c r="X956" s="149"/>
      <c r="Y956" s="414"/>
      <c r="Z956" s="414"/>
      <c r="AA956" s="414"/>
      <c r="AB956" s="149"/>
      <c r="AC956" s="149"/>
      <c r="AD956" s="414"/>
      <c r="AE956" s="149"/>
      <c r="AF956" s="149"/>
      <c r="AG956" s="149"/>
      <c r="AK956" s="981"/>
    </row>
    <row r="957" spans="2:37" s="1600" customFormat="1" ht="15" customHeight="1">
      <c r="B957" s="1600" t="s">
        <v>3033</v>
      </c>
      <c r="J957" s="1818"/>
      <c r="K957" s="1818"/>
      <c r="L957" s="1818"/>
      <c r="M957" s="1818"/>
      <c r="N957" s="1818"/>
      <c r="O957" s="1818"/>
      <c r="P957" s="34"/>
      <c r="R957" s="1818"/>
      <c r="S957" s="1818"/>
      <c r="T957" s="1818"/>
      <c r="U957" s="1818"/>
      <c r="V957" s="1818"/>
      <c r="W957" s="1818"/>
      <c r="X957" s="1818"/>
      <c r="Y957" s="2310"/>
      <c r="Z957" s="2310"/>
      <c r="AA957" s="2310"/>
      <c r="AB957" s="1818"/>
      <c r="AC957" s="3259"/>
      <c r="AD957" s="2310"/>
      <c r="AE957" s="1818"/>
      <c r="AF957" s="1818"/>
      <c r="AG957" s="1818"/>
      <c r="AI957"/>
      <c r="AJ957"/>
      <c r="AK957" s="981"/>
    </row>
    <row r="958" spans="2:37">
      <c r="B958" s="573" t="s">
        <v>2912</v>
      </c>
      <c r="C958" s="1576" t="s">
        <v>2870</v>
      </c>
      <c r="D958" s="1576" t="s">
        <v>2274</v>
      </c>
      <c r="E958" s="1577" t="s">
        <v>2873</v>
      </c>
      <c r="F958" s="2945">
        <v>929003795102</v>
      </c>
      <c r="G958" s="1346">
        <v>8720169309661</v>
      </c>
      <c r="H958" s="1346" t="s">
        <v>2310</v>
      </c>
      <c r="I958" s="1346"/>
      <c r="J958" s="741">
        <v>7</v>
      </c>
      <c r="K958" s="1161">
        <v>1000</v>
      </c>
      <c r="L958" s="1757" t="s">
        <v>79</v>
      </c>
      <c r="M958" s="1284">
        <v>60000</v>
      </c>
      <c r="N958" s="743">
        <v>5</v>
      </c>
      <c r="O958" s="1757" t="s">
        <v>129</v>
      </c>
      <c r="P958" s="2407">
        <v>355</v>
      </c>
      <c r="Q958" s="518"/>
      <c r="R958" s="2113" t="s">
        <v>54</v>
      </c>
      <c r="S958" s="1757"/>
      <c r="T958" s="1757" t="s">
        <v>157</v>
      </c>
      <c r="U958" s="1757" t="s">
        <v>147</v>
      </c>
      <c r="V958" s="1757" t="s">
        <v>158</v>
      </c>
      <c r="W958" s="382" t="s">
        <v>3197</v>
      </c>
      <c r="X958" s="382">
        <v>142</v>
      </c>
      <c r="Y958" s="1757">
        <v>19</v>
      </c>
      <c r="Z958" s="1757"/>
      <c r="AA958" s="1757">
        <v>563</v>
      </c>
      <c r="AB958" s="1757" t="s">
        <v>143</v>
      </c>
      <c r="AC958" s="2519">
        <v>80</v>
      </c>
      <c r="AD958" s="1757">
        <v>1936620</v>
      </c>
      <c r="AE958" s="2682">
        <v>4</v>
      </c>
      <c r="AF958" s="1757">
        <v>10</v>
      </c>
      <c r="AG958" s="2114" t="s">
        <v>122</v>
      </c>
      <c r="AK958" s="981"/>
    </row>
    <row r="959" spans="2:37">
      <c r="B959" s="219" t="s">
        <v>2907</v>
      </c>
      <c r="C959" s="569" t="s">
        <v>2870</v>
      </c>
      <c r="D959" s="569" t="s">
        <v>2274</v>
      </c>
      <c r="E959" s="1578" t="s">
        <v>2873</v>
      </c>
      <c r="F959" s="895">
        <v>929003795202</v>
      </c>
      <c r="G959" s="609">
        <v>8720169309685</v>
      </c>
      <c r="H959" s="609" t="s">
        <v>37</v>
      </c>
      <c r="I959" s="609"/>
      <c r="J959" s="391">
        <v>7</v>
      </c>
      <c r="K959" s="1164">
        <v>1050</v>
      </c>
      <c r="L959" s="285" t="s">
        <v>53</v>
      </c>
      <c r="M959" s="424">
        <v>60000</v>
      </c>
      <c r="N959" s="433">
        <v>5</v>
      </c>
      <c r="O959" s="285" t="s">
        <v>135</v>
      </c>
      <c r="P959" s="990">
        <v>355</v>
      </c>
      <c r="Q959" s="525"/>
      <c r="R959" s="2115" t="s">
        <v>54</v>
      </c>
      <c r="S959" s="285"/>
      <c r="T959" s="285" t="s">
        <v>157</v>
      </c>
      <c r="U959" s="285" t="s">
        <v>147</v>
      </c>
      <c r="V959" s="285" t="s">
        <v>131</v>
      </c>
      <c r="W959" s="373" t="s">
        <v>3197</v>
      </c>
      <c r="X959" s="373">
        <v>150</v>
      </c>
      <c r="Y959" s="285">
        <v>19</v>
      </c>
      <c r="Z959" s="285"/>
      <c r="AA959" s="285">
        <v>563</v>
      </c>
      <c r="AB959" s="285" t="s">
        <v>143</v>
      </c>
      <c r="AC959" s="693">
        <v>80</v>
      </c>
      <c r="AD959" s="285">
        <v>1936619</v>
      </c>
      <c r="AE959" s="2672">
        <v>4</v>
      </c>
      <c r="AF959" s="285">
        <v>10</v>
      </c>
      <c r="AG959" s="2116" t="s">
        <v>122</v>
      </c>
      <c r="AK959" s="981"/>
    </row>
    <row r="960" spans="2:37">
      <c r="B960" s="123"/>
      <c r="C960" s="569" t="s">
        <v>2870</v>
      </c>
      <c r="D960" s="569" t="s">
        <v>2274</v>
      </c>
      <c r="E960" s="1578" t="s">
        <v>2873</v>
      </c>
      <c r="F960" s="2940">
        <v>929003795302</v>
      </c>
      <c r="G960" s="64">
        <v>8720169309708</v>
      </c>
      <c r="H960" s="64" t="s">
        <v>2311</v>
      </c>
      <c r="I960" s="64"/>
      <c r="J960" s="323">
        <v>7</v>
      </c>
      <c r="K960" s="1164">
        <v>1050</v>
      </c>
      <c r="L960" s="804" t="s">
        <v>75</v>
      </c>
      <c r="M960" s="424">
        <v>60000</v>
      </c>
      <c r="N960" s="432">
        <v>5</v>
      </c>
      <c r="O960" s="804" t="s">
        <v>135</v>
      </c>
      <c r="P960" s="989">
        <v>355</v>
      </c>
      <c r="Q960" s="518"/>
      <c r="R960" s="2095" t="s">
        <v>54</v>
      </c>
      <c r="S960" s="804"/>
      <c r="T960" s="804" t="s">
        <v>157</v>
      </c>
      <c r="U960" s="804" t="s">
        <v>147</v>
      </c>
      <c r="V960" s="804" t="s">
        <v>161</v>
      </c>
      <c r="W960" s="436" t="s">
        <v>3197</v>
      </c>
      <c r="X960" s="436">
        <v>150</v>
      </c>
      <c r="Y960" s="804">
        <v>19</v>
      </c>
      <c r="Z960" s="804"/>
      <c r="AA960" s="804">
        <v>563</v>
      </c>
      <c r="AB960" s="804" t="s">
        <v>143</v>
      </c>
      <c r="AC960" s="2470">
        <v>80</v>
      </c>
      <c r="AD960" s="804">
        <v>1936618</v>
      </c>
      <c r="AE960" s="2685">
        <v>4</v>
      </c>
      <c r="AF960" s="804">
        <v>10</v>
      </c>
      <c r="AG960" s="2096" t="s">
        <v>122</v>
      </c>
      <c r="AK960" s="981"/>
    </row>
    <row r="961" spans="2:37">
      <c r="B961" s="123"/>
      <c r="C961" s="569" t="s">
        <v>2870</v>
      </c>
      <c r="D961" s="569" t="s">
        <v>2274</v>
      </c>
      <c r="E961" s="1578"/>
      <c r="F961" s="2940">
        <v>929003596202</v>
      </c>
      <c r="G961" s="64">
        <v>8720169163072</v>
      </c>
      <c r="H961" s="64" t="s">
        <v>1629</v>
      </c>
      <c r="I961" s="64"/>
      <c r="J961" s="323">
        <v>10.5</v>
      </c>
      <c r="K961" s="1164">
        <v>1500</v>
      </c>
      <c r="L961" s="804" t="s">
        <v>79</v>
      </c>
      <c r="M961" s="368">
        <v>60000</v>
      </c>
      <c r="N961" s="432">
        <v>5</v>
      </c>
      <c r="O961" s="804" t="s">
        <v>129</v>
      </c>
      <c r="P961" s="989">
        <v>390</v>
      </c>
      <c r="Q961" s="14"/>
      <c r="R961" s="2095" t="s">
        <v>54</v>
      </c>
      <c r="S961" s="804"/>
      <c r="T961" s="804" t="s">
        <v>1630</v>
      </c>
      <c r="U961" s="804" t="s">
        <v>147</v>
      </c>
      <c r="V961" s="804" t="s">
        <v>158</v>
      </c>
      <c r="W961" s="436" t="s">
        <v>3198</v>
      </c>
      <c r="X961" s="436">
        <v>142</v>
      </c>
      <c r="Y961" s="804">
        <v>19</v>
      </c>
      <c r="Z961" s="804"/>
      <c r="AA961" s="804">
        <v>563</v>
      </c>
      <c r="AB961" s="804" t="s">
        <v>143</v>
      </c>
      <c r="AC961" s="2470">
        <v>80</v>
      </c>
      <c r="AD961" s="804">
        <v>1407666</v>
      </c>
      <c r="AE961" s="2685">
        <v>4</v>
      </c>
      <c r="AF961" s="804">
        <v>10</v>
      </c>
      <c r="AG961" s="2096" t="s">
        <v>122</v>
      </c>
      <c r="AK961" s="981"/>
    </row>
    <row r="962" spans="2:37">
      <c r="B962" s="123"/>
      <c r="C962" s="569" t="s">
        <v>2870</v>
      </c>
      <c r="D962" s="569" t="s">
        <v>2274</v>
      </c>
      <c r="E962" s="1578"/>
      <c r="F962" s="2940">
        <v>929003596302</v>
      </c>
      <c r="G962" s="64">
        <v>8720169163096</v>
      </c>
      <c r="H962" s="64" t="s">
        <v>1631</v>
      </c>
      <c r="I962" s="64"/>
      <c r="J962" s="323">
        <v>10.5</v>
      </c>
      <c r="K962" s="1164">
        <v>1600</v>
      </c>
      <c r="L962" s="804" t="s">
        <v>53</v>
      </c>
      <c r="M962" s="368">
        <v>60000</v>
      </c>
      <c r="N962" s="432">
        <v>5</v>
      </c>
      <c r="O962" s="804" t="s">
        <v>135</v>
      </c>
      <c r="P962" s="989">
        <v>390</v>
      </c>
      <c r="Q962" s="14"/>
      <c r="R962" s="2095" t="s">
        <v>54</v>
      </c>
      <c r="S962" s="804"/>
      <c r="T962" s="804" t="s">
        <v>1630</v>
      </c>
      <c r="U962" s="804" t="s">
        <v>147</v>
      </c>
      <c r="V962" s="804" t="s">
        <v>131</v>
      </c>
      <c r="W962" s="436" t="s">
        <v>3198</v>
      </c>
      <c r="X962" s="436">
        <v>152</v>
      </c>
      <c r="Y962" s="804">
        <v>19</v>
      </c>
      <c r="Z962" s="804"/>
      <c r="AA962" s="804">
        <v>563</v>
      </c>
      <c r="AB962" s="804" t="s">
        <v>143</v>
      </c>
      <c r="AC962" s="2470">
        <v>80</v>
      </c>
      <c r="AD962" s="804">
        <v>1407658</v>
      </c>
      <c r="AE962" s="2685">
        <v>4</v>
      </c>
      <c r="AF962" s="804">
        <v>10</v>
      </c>
      <c r="AG962" s="2096" t="s">
        <v>122</v>
      </c>
      <c r="AK962" s="981"/>
    </row>
    <row r="963" spans="2:37">
      <c r="B963" s="123"/>
      <c r="C963" s="855" t="s">
        <v>2870</v>
      </c>
      <c r="D963" s="855" t="s">
        <v>2274</v>
      </c>
      <c r="E963" s="1599"/>
      <c r="F963" s="2941">
        <v>929003596402</v>
      </c>
      <c r="G963" s="274">
        <v>8720169163119</v>
      </c>
      <c r="H963" s="274" t="s">
        <v>1632</v>
      </c>
      <c r="I963" s="274"/>
      <c r="J963" s="485">
        <v>10.5</v>
      </c>
      <c r="K963" s="1165">
        <v>1600</v>
      </c>
      <c r="L963" s="810" t="s">
        <v>75</v>
      </c>
      <c r="M963" s="629">
        <v>60000</v>
      </c>
      <c r="N963" s="491">
        <v>5</v>
      </c>
      <c r="O963" s="810" t="s">
        <v>135</v>
      </c>
      <c r="P963" s="2408">
        <v>390</v>
      </c>
      <c r="Q963" s="14"/>
      <c r="R963" s="2097" t="s">
        <v>54</v>
      </c>
      <c r="S963" s="810"/>
      <c r="T963" s="810" t="s">
        <v>1630</v>
      </c>
      <c r="U963" s="810" t="s">
        <v>147</v>
      </c>
      <c r="V963" s="810" t="s">
        <v>161</v>
      </c>
      <c r="W963" s="486" t="s">
        <v>3198</v>
      </c>
      <c r="X963" s="486">
        <v>152</v>
      </c>
      <c r="Y963" s="810">
        <v>19</v>
      </c>
      <c r="Z963" s="810"/>
      <c r="AA963" s="810">
        <v>563</v>
      </c>
      <c r="AB963" s="810" t="s">
        <v>143</v>
      </c>
      <c r="AC963" s="2471">
        <v>80</v>
      </c>
      <c r="AD963" s="810">
        <v>1407659</v>
      </c>
      <c r="AE963" s="2681">
        <v>4</v>
      </c>
      <c r="AF963" s="810">
        <v>10</v>
      </c>
      <c r="AG963" s="2098" t="s">
        <v>122</v>
      </c>
      <c r="AK963" s="981"/>
    </row>
    <row r="964" spans="2:37">
      <c r="B964" s="123"/>
      <c r="C964" s="853" t="s">
        <v>2870</v>
      </c>
      <c r="D964" s="853" t="s">
        <v>2274</v>
      </c>
      <c r="E964" s="1606"/>
      <c r="F964" s="2954">
        <v>929003596802</v>
      </c>
      <c r="G964" s="7">
        <v>8720169163195</v>
      </c>
      <c r="H964" s="7" t="s">
        <v>1633</v>
      </c>
      <c r="I964" s="7"/>
      <c r="J964" s="386">
        <v>11.5</v>
      </c>
      <c r="K964" s="1163">
        <v>1600</v>
      </c>
      <c r="L964" s="814" t="s">
        <v>79</v>
      </c>
      <c r="M964" s="596">
        <v>60000</v>
      </c>
      <c r="N964" s="434">
        <v>5</v>
      </c>
      <c r="O964" s="814" t="s">
        <v>129</v>
      </c>
      <c r="P964" s="2414">
        <v>440</v>
      </c>
      <c r="Q964" s="14"/>
      <c r="R964" s="2111" t="s">
        <v>54</v>
      </c>
      <c r="S964" s="814"/>
      <c r="T964" s="814" t="s">
        <v>1634</v>
      </c>
      <c r="U964" s="814" t="s">
        <v>147</v>
      </c>
      <c r="V964" s="814" t="s">
        <v>158</v>
      </c>
      <c r="W964" s="399" t="s">
        <v>3199</v>
      </c>
      <c r="X964" s="399">
        <v>139</v>
      </c>
      <c r="Y964" s="814">
        <v>19</v>
      </c>
      <c r="Z964" s="814"/>
      <c r="AA964" s="814">
        <v>863</v>
      </c>
      <c r="AB964" s="814" t="s">
        <v>143</v>
      </c>
      <c r="AC964" s="2473">
        <v>80</v>
      </c>
      <c r="AD964" s="814">
        <v>1407663</v>
      </c>
      <c r="AE964" s="2677">
        <v>4</v>
      </c>
      <c r="AF964" s="814">
        <v>10</v>
      </c>
      <c r="AG964" s="2112" t="s">
        <v>122</v>
      </c>
      <c r="AK964" s="981"/>
    </row>
    <row r="965" spans="2:37">
      <c r="B965" s="123"/>
      <c r="C965" s="569" t="s">
        <v>2870</v>
      </c>
      <c r="D965" s="569" t="s">
        <v>2274</v>
      </c>
      <c r="E965" s="1578"/>
      <c r="F965" s="2940">
        <v>929003596902</v>
      </c>
      <c r="G965" s="64">
        <v>8720169163218</v>
      </c>
      <c r="H965" s="64" t="s">
        <v>1635</v>
      </c>
      <c r="I965" s="64"/>
      <c r="J965" s="323">
        <v>11.5</v>
      </c>
      <c r="K965" s="1164">
        <v>1700</v>
      </c>
      <c r="L965" s="804" t="s">
        <v>53</v>
      </c>
      <c r="M965" s="368">
        <v>60000</v>
      </c>
      <c r="N965" s="432">
        <v>5</v>
      </c>
      <c r="O965" s="804" t="s">
        <v>129</v>
      </c>
      <c r="P965" s="989">
        <v>440</v>
      </c>
      <c r="Q965" s="14"/>
      <c r="R965" s="2095" t="s">
        <v>54</v>
      </c>
      <c r="S965" s="804"/>
      <c r="T965" s="804" t="s">
        <v>1634</v>
      </c>
      <c r="U965" s="804" t="s">
        <v>147</v>
      </c>
      <c r="V965" s="804" t="s">
        <v>131</v>
      </c>
      <c r="W965" s="436" t="s">
        <v>3199</v>
      </c>
      <c r="X965" s="436">
        <v>147</v>
      </c>
      <c r="Y965" s="804">
        <v>19</v>
      </c>
      <c r="Z965" s="804"/>
      <c r="AA965" s="804">
        <v>863</v>
      </c>
      <c r="AB965" s="804" t="s">
        <v>143</v>
      </c>
      <c r="AC965" s="2470">
        <v>80</v>
      </c>
      <c r="AD965" s="804">
        <v>1407664</v>
      </c>
      <c r="AE965" s="2685">
        <v>4</v>
      </c>
      <c r="AF965" s="804">
        <v>10</v>
      </c>
      <c r="AG965" s="2096" t="s">
        <v>122</v>
      </c>
      <c r="AK965" s="981"/>
    </row>
    <row r="966" spans="2:37">
      <c r="B966" s="123"/>
      <c r="C966" s="569" t="s">
        <v>2870</v>
      </c>
      <c r="D966" s="569" t="s">
        <v>2274</v>
      </c>
      <c r="E966" s="1578"/>
      <c r="F966" s="2940">
        <v>929003597002</v>
      </c>
      <c r="G966" s="64">
        <v>8720169163232</v>
      </c>
      <c r="H966" s="64" t="s">
        <v>1636</v>
      </c>
      <c r="I966" s="64"/>
      <c r="J966" s="323">
        <v>11.5</v>
      </c>
      <c r="K966" s="1164">
        <v>1700</v>
      </c>
      <c r="L966" s="804" t="s">
        <v>75</v>
      </c>
      <c r="M966" s="368">
        <v>60000</v>
      </c>
      <c r="N966" s="432">
        <v>5</v>
      </c>
      <c r="O966" s="804" t="s">
        <v>129</v>
      </c>
      <c r="P966" s="989">
        <v>440</v>
      </c>
      <c r="Q966" s="14"/>
      <c r="R966" s="2095" t="s">
        <v>54</v>
      </c>
      <c r="S966" s="804"/>
      <c r="T966" s="804" t="s">
        <v>1634</v>
      </c>
      <c r="U966" s="804" t="s">
        <v>147</v>
      </c>
      <c r="V966" s="804" t="s">
        <v>161</v>
      </c>
      <c r="W966" s="436" t="s">
        <v>3199</v>
      </c>
      <c r="X966" s="436">
        <v>147</v>
      </c>
      <c r="Y966" s="804">
        <v>19</v>
      </c>
      <c r="Z966" s="804"/>
      <c r="AA966" s="804">
        <v>863</v>
      </c>
      <c r="AB966" s="804" t="s">
        <v>143</v>
      </c>
      <c r="AC966" s="2470">
        <v>80</v>
      </c>
      <c r="AD966" s="804">
        <v>1407665</v>
      </c>
      <c r="AE966" s="2685">
        <v>4</v>
      </c>
      <c r="AF966" s="804">
        <v>10</v>
      </c>
      <c r="AG966" s="2096" t="s">
        <v>122</v>
      </c>
      <c r="AK966" s="981"/>
    </row>
    <row r="967" spans="2:37">
      <c r="B967" s="123"/>
      <c r="C967" s="569" t="s">
        <v>2870</v>
      </c>
      <c r="D967" s="569" t="s">
        <v>2274</v>
      </c>
      <c r="E967" s="1578"/>
      <c r="F967" s="2940">
        <v>929003596502</v>
      </c>
      <c r="G967" s="64">
        <v>8720169163133</v>
      </c>
      <c r="H967" s="64" t="s">
        <v>1637</v>
      </c>
      <c r="I967" s="64"/>
      <c r="J967" s="323">
        <v>18.5</v>
      </c>
      <c r="K967" s="1164">
        <v>2600</v>
      </c>
      <c r="L967" s="804" t="s">
        <v>79</v>
      </c>
      <c r="M967" s="368">
        <v>60000</v>
      </c>
      <c r="N967" s="432">
        <v>5</v>
      </c>
      <c r="O967" s="804" t="s">
        <v>129</v>
      </c>
      <c r="P967" s="989">
        <v>475</v>
      </c>
      <c r="Q967" s="14"/>
      <c r="R967" s="2095" t="s">
        <v>54</v>
      </c>
      <c r="S967" s="804"/>
      <c r="T967" s="804" t="s">
        <v>1638</v>
      </c>
      <c r="U967" s="804" t="s">
        <v>147</v>
      </c>
      <c r="V967" s="804" t="s">
        <v>158</v>
      </c>
      <c r="W967" s="436" t="s">
        <v>3199</v>
      </c>
      <c r="X967" s="436">
        <v>140</v>
      </c>
      <c r="Y967" s="804">
        <v>19</v>
      </c>
      <c r="Z967" s="804"/>
      <c r="AA967" s="804">
        <v>863</v>
      </c>
      <c r="AB967" s="804" t="s">
        <v>143</v>
      </c>
      <c r="AC967" s="2470">
        <v>80</v>
      </c>
      <c r="AD967" s="804">
        <v>1407660</v>
      </c>
      <c r="AE967" s="2685">
        <v>4</v>
      </c>
      <c r="AF967" s="804">
        <v>10</v>
      </c>
      <c r="AG967" s="2096" t="s">
        <v>122</v>
      </c>
      <c r="AK967" s="981"/>
    </row>
    <row r="968" spans="2:37">
      <c r="B968" s="123"/>
      <c r="C968" s="569" t="s">
        <v>2870</v>
      </c>
      <c r="D968" s="569" t="s">
        <v>2274</v>
      </c>
      <c r="E968" s="1578"/>
      <c r="F968" s="2940">
        <v>929003596602</v>
      </c>
      <c r="G968" s="64">
        <v>8720169163157</v>
      </c>
      <c r="H968" s="64" t="s">
        <v>1639</v>
      </c>
      <c r="I968" s="64"/>
      <c r="J968" s="323">
        <v>18.5</v>
      </c>
      <c r="K968" s="1164">
        <v>2800</v>
      </c>
      <c r="L968" s="804" t="s">
        <v>53</v>
      </c>
      <c r="M968" s="368">
        <v>60000</v>
      </c>
      <c r="N968" s="432">
        <v>5</v>
      </c>
      <c r="O968" s="804" t="s">
        <v>135</v>
      </c>
      <c r="P968" s="989">
        <v>475</v>
      </c>
      <c r="Q968" s="14"/>
      <c r="R968" s="2095" t="s">
        <v>54</v>
      </c>
      <c r="S968" s="804"/>
      <c r="T968" s="804" t="s">
        <v>1638</v>
      </c>
      <c r="U968" s="804" t="s">
        <v>147</v>
      </c>
      <c r="V968" s="804" t="s">
        <v>131</v>
      </c>
      <c r="W968" s="436" t="s">
        <v>3199</v>
      </c>
      <c r="X968" s="436">
        <v>151</v>
      </c>
      <c r="Y968" s="804">
        <v>19</v>
      </c>
      <c r="Z968" s="804"/>
      <c r="AA968" s="804">
        <v>863</v>
      </c>
      <c r="AB968" s="804" t="s">
        <v>143</v>
      </c>
      <c r="AC968" s="2470">
        <v>80</v>
      </c>
      <c r="AD968" s="804">
        <v>1407661</v>
      </c>
      <c r="AE968" s="2685">
        <v>4</v>
      </c>
      <c r="AF968" s="804">
        <v>10</v>
      </c>
      <c r="AG968" s="2096" t="s">
        <v>122</v>
      </c>
      <c r="AK968" s="981"/>
    </row>
    <row r="969" spans="2:37">
      <c r="B969" s="123"/>
      <c r="C969" s="855" t="s">
        <v>2870</v>
      </c>
      <c r="D969" s="855" t="s">
        <v>2274</v>
      </c>
      <c r="E969" s="1599"/>
      <c r="F969" s="2941">
        <v>929003596702</v>
      </c>
      <c r="G969" s="274">
        <v>8720169163171</v>
      </c>
      <c r="H969" s="274" t="s">
        <v>1640</v>
      </c>
      <c r="I969" s="274"/>
      <c r="J969" s="485">
        <v>18.5</v>
      </c>
      <c r="K969" s="1165">
        <v>2800</v>
      </c>
      <c r="L969" s="810" t="s">
        <v>75</v>
      </c>
      <c r="M969" s="629">
        <v>60000</v>
      </c>
      <c r="N969" s="491">
        <v>5</v>
      </c>
      <c r="O969" s="810" t="s">
        <v>135</v>
      </c>
      <c r="P969" s="2408">
        <v>475</v>
      </c>
      <c r="Q969" s="14"/>
      <c r="R969" s="2097" t="s">
        <v>54</v>
      </c>
      <c r="S969" s="810"/>
      <c r="T969" s="810" t="s">
        <v>1638</v>
      </c>
      <c r="U969" s="810" t="s">
        <v>147</v>
      </c>
      <c r="V969" s="810" t="s">
        <v>161</v>
      </c>
      <c r="W969" s="486" t="s">
        <v>3199</v>
      </c>
      <c r="X969" s="486">
        <v>151</v>
      </c>
      <c r="Y969" s="810">
        <v>19</v>
      </c>
      <c r="Z969" s="810"/>
      <c r="AA969" s="810">
        <v>863</v>
      </c>
      <c r="AB969" s="810" t="s">
        <v>143</v>
      </c>
      <c r="AC969" s="2471">
        <v>80</v>
      </c>
      <c r="AD969" s="810">
        <v>1407662</v>
      </c>
      <c r="AE969" s="2681">
        <v>4</v>
      </c>
      <c r="AF969" s="810">
        <v>10</v>
      </c>
      <c r="AG969" s="2098" t="s">
        <v>122</v>
      </c>
      <c r="AK969" s="981"/>
    </row>
    <row r="970" spans="2:37">
      <c r="B970" s="123"/>
      <c r="C970" s="853" t="s">
        <v>2870</v>
      </c>
      <c r="D970" s="853" t="s">
        <v>2274</v>
      </c>
      <c r="E970" s="1606" t="s">
        <v>2873</v>
      </c>
      <c r="F970" s="2954">
        <v>929001391002</v>
      </c>
      <c r="G970" s="7">
        <v>8718696743294</v>
      </c>
      <c r="H970" s="7" t="s">
        <v>2830</v>
      </c>
      <c r="I970" s="7"/>
      <c r="J970" s="386">
        <v>16.5</v>
      </c>
      <c r="K970" s="1163">
        <v>2300</v>
      </c>
      <c r="L970" s="814" t="s">
        <v>79</v>
      </c>
      <c r="M970" s="596">
        <v>60000</v>
      </c>
      <c r="N970" s="434">
        <v>5</v>
      </c>
      <c r="O970" s="814" t="s">
        <v>129</v>
      </c>
      <c r="P970" s="2414">
        <v>465</v>
      </c>
      <c r="Q970" s="525"/>
      <c r="R970" s="2111" t="s">
        <v>54</v>
      </c>
      <c r="S970" s="814"/>
      <c r="T970" s="814" t="s">
        <v>1612</v>
      </c>
      <c r="U970" s="814" t="s">
        <v>147</v>
      </c>
      <c r="V970" s="814" t="s">
        <v>158</v>
      </c>
      <c r="W970" s="399" t="s">
        <v>3200</v>
      </c>
      <c r="X970" s="399">
        <v>139</v>
      </c>
      <c r="Y970" s="814">
        <v>19</v>
      </c>
      <c r="Z970" s="814"/>
      <c r="AA970" s="814">
        <v>1163</v>
      </c>
      <c r="AB970" s="814" t="s">
        <v>143</v>
      </c>
      <c r="AC970" s="2473">
        <v>80</v>
      </c>
      <c r="AD970" s="814">
        <v>406186</v>
      </c>
      <c r="AE970" s="2677">
        <v>4</v>
      </c>
      <c r="AF970" s="814">
        <v>10</v>
      </c>
      <c r="AG970" s="2112" t="s">
        <v>122</v>
      </c>
      <c r="AK970" s="981"/>
    </row>
    <row r="971" spans="2:37">
      <c r="B971" s="123"/>
      <c r="C971" s="569" t="s">
        <v>2870</v>
      </c>
      <c r="D971" s="569" t="s">
        <v>2274</v>
      </c>
      <c r="E971" s="1578" t="s">
        <v>2873</v>
      </c>
      <c r="F971" s="2940">
        <v>929001391102</v>
      </c>
      <c r="G971" s="64">
        <v>8718696743317</v>
      </c>
      <c r="H971" s="64" t="s">
        <v>2831</v>
      </c>
      <c r="I971" s="64"/>
      <c r="J971" s="323">
        <v>16.5</v>
      </c>
      <c r="K971" s="1164">
        <v>2500</v>
      </c>
      <c r="L971" s="804" t="s">
        <v>53</v>
      </c>
      <c r="M971" s="368">
        <v>60000</v>
      </c>
      <c r="N971" s="432">
        <v>5</v>
      </c>
      <c r="O971" s="804" t="s">
        <v>135</v>
      </c>
      <c r="P971" s="989">
        <v>465</v>
      </c>
      <c r="Q971" s="14"/>
      <c r="R971" s="2095" t="s">
        <v>54</v>
      </c>
      <c r="S971" s="804"/>
      <c r="T971" s="804" t="s">
        <v>1612</v>
      </c>
      <c r="U971" s="804" t="s">
        <v>147</v>
      </c>
      <c r="V971" s="804" t="s">
        <v>131</v>
      </c>
      <c r="W971" s="436" t="s">
        <v>3200</v>
      </c>
      <c r="X971" s="436">
        <v>151</v>
      </c>
      <c r="Y971" s="804">
        <v>19</v>
      </c>
      <c r="Z971" s="804"/>
      <c r="AA971" s="804">
        <v>1163</v>
      </c>
      <c r="AB971" s="804" t="s">
        <v>143</v>
      </c>
      <c r="AC971" s="2470">
        <v>80</v>
      </c>
      <c r="AD971" s="804">
        <v>406187</v>
      </c>
      <c r="AE971" s="2685">
        <v>4</v>
      </c>
      <c r="AF971" s="804">
        <v>10</v>
      </c>
      <c r="AG971" s="2096" t="s">
        <v>122</v>
      </c>
      <c r="AK971" s="981"/>
    </row>
    <row r="972" spans="2:37">
      <c r="B972" s="123"/>
      <c r="C972" s="569" t="s">
        <v>2870</v>
      </c>
      <c r="D972" s="569" t="s">
        <v>2274</v>
      </c>
      <c r="E972" s="1578" t="s">
        <v>2873</v>
      </c>
      <c r="F972" s="2940">
        <v>929001391202</v>
      </c>
      <c r="G972" s="64">
        <v>8718696743331</v>
      </c>
      <c r="H972" s="64" t="s">
        <v>2832</v>
      </c>
      <c r="I972" s="64"/>
      <c r="J972" s="323">
        <v>16.5</v>
      </c>
      <c r="K972" s="1164">
        <v>2500</v>
      </c>
      <c r="L972" s="804" t="s">
        <v>75</v>
      </c>
      <c r="M972" s="368">
        <v>60000</v>
      </c>
      <c r="N972" s="432">
        <v>5</v>
      </c>
      <c r="O972" s="804" t="s">
        <v>135</v>
      </c>
      <c r="P972" s="989">
        <v>465</v>
      </c>
      <c r="Q972" s="14"/>
      <c r="R972" s="2095" t="s">
        <v>54</v>
      </c>
      <c r="S972" s="804"/>
      <c r="T972" s="804" t="s">
        <v>1612</v>
      </c>
      <c r="U972" s="804" t="s">
        <v>147</v>
      </c>
      <c r="V972" s="804" t="s">
        <v>161</v>
      </c>
      <c r="W972" s="436" t="s">
        <v>3200</v>
      </c>
      <c r="X972" s="436">
        <v>151</v>
      </c>
      <c r="Y972" s="804">
        <v>19</v>
      </c>
      <c r="Z972" s="804"/>
      <c r="AA972" s="804">
        <v>1163</v>
      </c>
      <c r="AB972" s="804" t="s">
        <v>143</v>
      </c>
      <c r="AC972" s="2470">
        <v>80</v>
      </c>
      <c r="AD972" s="804">
        <v>406188</v>
      </c>
      <c r="AE972" s="2685">
        <v>4</v>
      </c>
      <c r="AF972" s="804">
        <v>10</v>
      </c>
      <c r="AG972" s="2096" t="s">
        <v>122</v>
      </c>
      <c r="AK972" s="981"/>
    </row>
    <row r="973" spans="2:37">
      <c r="B973" s="123"/>
      <c r="C973" s="569" t="s">
        <v>2870</v>
      </c>
      <c r="D973" s="569" t="s">
        <v>2274</v>
      </c>
      <c r="E973" s="1578" t="s">
        <v>2873</v>
      </c>
      <c r="F973" s="2940">
        <v>929002352002</v>
      </c>
      <c r="G973" s="64">
        <v>8718699749514</v>
      </c>
      <c r="H973" s="64" t="s">
        <v>1646</v>
      </c>
      <c r="I973" s="64"/>
      <c r="J973" s="323">
        <v>26</v>
      </c>
      <c r="K973" s="1164">
        <v>3700</v>
      </c>
      <c r="L973" s="804" t="s">
        <v>79</v>
      </c>
      <c r="M973" s="368">
        <v>60000</v>
      </c>
      <c r="N973" s="432">
        <v>5</v>
      </c>
      <c r="O973" s="804" t="s">
        <v>129</v>
      </c>
      <c r="P973" s="989">
        <v>490</v>
      </c>
      <c r="Q973" s="14"/>
      <c r="R973" s="2095" t="s">
        <v>54</v>
      </c>
      <c r="S973" s="804"/>
      <c r="T973" s="804" t="s">
        <v>1624</v>
      </c>
      <c r="U973" s="804" t="s">
        <v>147</v>
      </c>
      <c r="V973" s="804" t="s">
        <v>158</v>
      </c>
      <c r="W973" s="436" t="s">
        <v>3201</v>
      </c>
      <c r="X973" s="436">
        <v>142</v>
      </c>
      <c r="Y973" s="804">
        <v>19</v>
      </c>
      <c r="Z973" s="804"/>
      <c r="AA973" s="804">
        <v>1163</v>
      </c>
      <c r="AB973" s="804" t="s">
        <v>143</v>
      </c>
      <c r="AC973" s="2470">
        <v>80</v>
      </c>
      <c r="AD973" s="804">
        <v>406209</v>
      </c>
      <c r="AE973" s="2685">
        <v>4</v>
      </c>
      <c r="AF973" s="804">
        <v>10</v>
      </c>
      <c r="AG973" s="2096" t="s">
        <v>122</v>
      </c>
      <c r="AK973" s="981"/>
    </row>
    <row r="974" spans="2:37">
      <c r="B974" s="123"/>
      <c r="C974" s="569" t="s">
        <v>2870</v>
      </c>
      <c r="D974" s="569" t="s">
        <v>2274</v>
      </c>
      <c r="E974" s="1578" t="s">
        <v>2873</v>
      </c>
      <c r="F974" s="2940">
        <v>929002352102</v>
      </c>
      <c r="G974" s="64">
        <v>8718699749538</v>
      </c>
      <c r="H974" s="62" t="s">
        <v>1647</v>
      </c>
      <c r="I974" s="62"/>
      <c r="J974" s="323">
        <v>26</v>
      </c>
      <c r="K974" s="1164">
        <v>3900</v>
      </c>
      <c r="L974" s="804" t="s">
        <v>53</v>
      </c>
      <c r="M974" s="368">
        <v>60000</v>
      </c>
      <c r="N974" s="432">
        <v>5</v>
      </c>
      <c r="O974" s="804" t="s">
        <v>135</v>
      </c>
      <c r="P974" s="989">
        <v>490</v>
      </c>
      <c r="Q974" s="14"/>
      <c r="R974" s="2095" t="s">
        <v>54</v>
      </c>
      <c r="S974" s="804"/>
      <c r="T974" s="804" t="s">
        <v>1624</v>
      </c>
      <c r="U974" s="804" t="s">
        <v>147</v>
      </c>
      <c r="V974" s="804" t="s">
        <v>131</v>
      </c>
      <c r="W974" s="436" t="s">
        <v>3201</v>
      </c>
      <c r="X974" s="436">
        <v>150</v>
      </c>
      <c r="Y974" s="804">
        <v>19</v>
      </c>
      <c r="Z974" s="804"/>
      <c r="AA974" s="804">
        <v>1163</v>
      </c>
      <c r="AB974" s="804" t="s">
        <v>143</v>
      </c>
      <c r="AC974" s="2470">
        <v>80</v>
      </c>
      <c r="AD974" s="804">
        <v>406210</v>
      </c>
      <c r="AE974" s="2685">
        <v>4</v>
      </c>
      <c r="AF974" s="804">
        <v>10</v>
      </c>
      <c r="AG974" s="2096" t="s">
        <v>122</v>
      </c>
      <c r="AK974" s="981"/>
    </row>
    <row r="975" spans="2:37">
      <c r="B975" s="123"/>
      <c r="C975" s="855" t="s">
        <v>2870</v>
      </c>
      <c r="D975" s="855" t="s">
        <v>2274</v>
      </c>
      <c r="E975" s="1599" t="s">
        <v>2873</v>
      </c>
      <c r="F975" s="2941">
        <v>929002352202</v>
      </c>
      <c r="G975" s="274">
        <v>8718699749552</v>
      </c>
      <c r="H975" s="274" t="s">
        <v>1648</v>
      </c>
      <c r="I975" s="274"/>
      <c r="J975" s="485">
        <v>26</v>
      </c>
      <c r="K975" s="1165">
        <v>3900</v>
      </c>
      <c r="L975" s="810" t="s">
        <v>75</v>
      </c>
      <c r="M975" s="629">
        <v>60000</v>
      </c>
      <c r="N975" s="491">
        <v>5</v>
      </c>
      <c r="O975" s="810" t="s">
        <v>135</v>
      </c>
      <c r="P975" s="2408">
        <v>490</v>
      </c>
      <c r="Q975" s="14"/>
      <c r="R975" s="2097" t="s">
        <v>54</v>
      </c>
      <c r="S975" s="810"/>
      <c r="T975" s="810" t="s">
        <v>1624</v>
      </c>
      <c r="U975" s="810" t="s">
        <v>147</v>
      </c>
      <c r="V975" s="810" t="s">
        <v>161</v>
      </c>
      <c r="W975" s="486" t="s">
        <v>3201</v>
      </c>
      <c r="X975" s="486">
        <v>150</v>
      </c>
      <c r="Y975" s="810">
        <v>19</v>
      </c>
      <c r="Z975" s="810"/>
      <c r="AA975" s="810">
        <v>1163</v>
      </c>
      <c r="AB975" s="810" t="s">
        <v>143</v>
      </c>
      <c r="AC975" s="2471">
        <v>80</v>
      </c>
      <c r="AD975" s="810">
        <v>406211</v>
      </c>
      <c r="AE975" s="2681">
        <v>4</v>
      </c>
      <c r="AF975" s="810">
        <v>10</v>
      </c>
      <c r="AG975" s="2098" t="s">
        <v>122</v>
      </c>
      <c r="AK975" s="981"/>
    </row>
    <row r="976" spans="2:37">
      <c r="B976" s="123"/>
      <c r="C976" s="853" t="s">
        <v>2870</v>
      </c>
      <c r="D976" s="853" t="s">
        <v>2274</v>
      </c>
      <c r="E976" s="1606" t="s">
        <v>2873</v>
      </c>
      <c r="F976" s="2954">
        <v>929001391302</v>
      </c>
      <c r="G976" s="7">
        <v>8718696743355</v>
      </c>
      <c r="H976" s="729" t="s">
        <v>1641</v>
      </c>
      <c r="I976" s="729"/>
      <c r="J976" s="386">
        <v>20</v>
      </c>
      <c r="K976" s="1163">
        <v>2800</v>
      </c>
      <c r="L976" s="814" t="s">
        <v>79</v>
      </c>
      <c r="M976" s="596">
        <v>60000</v>
      </c>
      <c r="N976" s="434">
        <v>5</v>
      </c>
      <c r="O976" s="814" t="s">
        <v>129</v>
      </c>
      <c r="P976" s="2414">
        <v>535</v>
      </c>
      <c r="Q976" s="14"/>
      <c r="R976" s="2111" t="s">
        <v>54</v>
      </c>
      <c r="S976" s="814"/>
      <c r="T976" s="814" t="s">
        <v>1616</v>
      </c>
      <c r="U976" s="814" t="s">
        <v>147</v>
      </c>
      <c r="V976" s="814" t="s">
        <v>158</v>
      </c>
      <c r="W976" s="399" t="s">
        <v>3202</v>
      </c>
      <c r="X976" s="399">
        <v>140</v>
      </c>
      <c r="Y976" s="814">
        <v>19</v>
      </c>
      <c r="Z976" s="814"/>
      <c r="AA976" s="814">
        <v>1463</v>
      </c>
      <c r="AB976" s="814" t="s">
        <v>143</v>
      </c>
      <c r="AC976" s="2473">
        <v>80</v>
      </c>
      <c r="AD976" s="814">
        <v>406189</v>
      </c>
      <c r="AE976" s="2677">
        <v>4</v>
      </c>
      <c r="AF976" s="814">
        <v>10</v>
      </c>
      <c r="AG976" s="2112" t="s">
        <v>122</v>
      </c>
      <c r="AK976" s="981"/>
    </row>
    <row r="977" spans="2:37">
      <c r="B977" s="123"/>
      <c r="C977" s="569" t="s">
        <v>2870</v>
      </c>
      <c r="D977" s="569" t="s">
        <v>2274</v>
      </c>
      <c r="E977" s="1578" t="s">
        <v>2873</v>
      </c>
      <c r="F977" s="2940">
        <v>929001391402</v>
      </c>
      <c r="G977" s="64">
        <v>8718696743379</v>
      </c>
      <c r="H977" s="64" t="s">
        <v>1642</v>
      </c>
      <c r="I977" s="64"/>
      <c r="J977" s="323">
        <v>20</v>
      </c>
      <c r="K977" s="1164">
        <v>3000</v>
      </c>
      <c r="L977" s="804" t="s">
        <v>53</v>
      </c>
      <c r="M977" s="368">
        <v>60000</v>
      </c>
      <c r="N977" s="432">
        <v>5</v>
      </c>
      <c r="O977" s="804" t="s">
        <v>135</v>
      </c>
      <c r="P977" s="989">
        <v>535</v>
      </c>
      <c r="Q977" s="14"/>
      <c r="R977" s="2095" t="s">
        <v>54</v>
      </c>
      <c r="S977" s="804"/>
      <c r="T977" s="804" t="s">
        <v>1616</v>
      </c>
      <c r="U977" s="804" t="s">
        <v>147</v>
      </c>
      <c r="V977" s="804" t="s">
        <v>131</v>
      </c>
      <c r="W977" s="436" t="s">
        <v>3202</v>
      </c>
      <c r="X977" s="436">
        <v>150</v>
      </c>
      <c r="Y977" s="804">
        <v>19</v>
      </c>
      <c r="Z977" s="804"/>
      <c r="AA977" s="804">
        <v>1463</v>
      </c>
      <c r="AB977" s="804" t="s">
        <v>143</v>
      </c>
      <c r="AC977" s="2470">
        <v>80</v>
      </c>
      <c r="AD977" s="804">
        <v>406190</v>
      </c>
      <c r="AE977" s="2685">
        <v>4</v>
      </c>
      <c r="AF977" s="804">
        <v>10</v>
      </c>
      <c r="AG977" s="2096" t="s">
        <v>122</v>
      </c>
      <c r="AK977" s="981"/>
    </row>
    <row r="978" spans="2:37">
      <c r="B978" s="123"/>
      <c r="C978" s="569" t="s">
        <v>2870</v>
      </c>
      <c r="D978" s="569" t="s">
        <v>2274</v>
      </c>
      <c r="E978" s="1578" t="s">
        <v>2873</v>
      </c>
      <c r="F978" s="2940">
        <v>929001391502</v>
      </c>
      <c r="G978" s="64">
        <v>8718696743393</v>
      </c>
      <c r="H978" s="64" t="s">
        <v>2828</v>
      </c>
      <c r="I978" s="64"/>
      <c r="J978" s="323">
        <v>20</v>
      </c>
      <c r="K978" s="1164">
        <v>3000</v>
      </c>
      <c r="L978" s="804" t="s">
        <v>75</v>
      </c>
      <c r="M978" s="368">
        <v>60000</v>
      </c>
      <c r="N978" s="432">
        <v>5</v>
      </c>
      <c r="O978" s="804" t="s">
        <v>135</v>
      </c>
      <c r="P978" s="989">
        <v>535</v>
      </c>
      <c r="Q978" s="518"/>
      <c r="R978" s="2095" t="s">
        <v>54</v>
      </c>
      <c r="S978" s="804"/>
      <c r="T978" s="804" t="s">
        <v>1616</v>
      </c>
      <c r="U978" s="804" t="s">
        <v>147</v>
      </c>
      <c r="V978" s="804" t="s">
        <v>161</v>
      </c>
      <c r="W978" s="436" t="s">
        <v>3202</v>
      </c>
      <c r="X978" s="436">
        <v>150</v>
      </c>
      <c r="Y978" s="804">
        <v>19</v>
      </c>
      <c r="Z978" s="804"/>
      <c r="AA978" s="804">
        <v>1463</v>
      </c>
      <c r="AB978" s="804" t="s">
        <v>143</v>
      </c>
      <c r="AC978" s="2470">
        <v>80</v>
      </c>
      <c r="AD978" s="804">
        <v>1384139</v>
      </c>
      <c r="AE978" s="2685">
        <v>4</v>
      </c>
      <c r="AF978" s="804">
        <v>10</v>
      </c>
      <c r="AG978" s="2096" t="s">
        <v>122</v>
      </c>
      <c r="AK978" s="981"/>
    </row>
    <row r="979" spans="2:37">
      <c r="B979" s="123"/>
      <c r="C979" s="569" t="s">
        <v>2870</v>
      </c>
      <c r="D979" s="569" t="s">
        <v>2274</v>
      </c>
      <c r="E979" s="1578" t="s">
        <v>2873</v>
      </c>
      <c r="F979" s="2940">
        <v>929002352302</v>
      </c>
      <c r="G979" s="64">
        <v>8718699749576</v>
      </c>
      <c r="H979" s="64" t="s">
        <v>1643</v>
      </c>
      <c r="I979" s="64"/>
      <c r="J979" s="323">
        <v>26</v>
      </c>
      <c r="K979" s="1164">
        <v>3700</v>
      </c>
      <c r="L979" s="804" t="s">
        <v>79</v>
      </c>
      <c r="M979" s="368">
        <v>60000</v>
      </c>
      <c r="N979" s="432">
        <v>5</v>
      </c>
      <c r="O979" s="804" t="s">
        <v>129</v>
      </c>
      <c r="P979" s="989">
        <v>565</v>
      </c>
      <c r="Q979" s="14"/>
      <c r="R979" s="2095" t="s">
        <v>54</v>
      </c>
      <c r="S979" s="804"/>
      <c r="T979" s="804" t="s">
        <v>1620</v>
      </c>
      <c r="U979" s="804" t="s">
        <v>147</v>
      </c>
      <c r="V979" s="804" t="s">
        <v>158</v>
      </c>
      <c r="W979" s="436" t="s">
        <v>3203</v>
      </c>
      <c r="X979" s="436">
        <v>142</v>
      </c>
      <c r="Y979" s="804">
        <v>19</v>
      </c>
      <c r="Z979" s="804"/>
      <c r="AA979" s="804">
        <v>1463</v>
      </c>
      <c r="AB979" s="804" t="s">
        <v>143</v>
      </c>
      <c r="AC979" s="2470">
        <v>80</v>
      </c>
      <c r="AD979" s="804">
        <v>406212</v>
      </c>
      <c r="AE979" s="2685">
        <v>4</v>
      </c>
      <c r="AF979" s="804">
        <v>10</v>
      </c>
      <c r="AG979" s="2096" t="s">
        <v>122</v>
      </c>
      <c r="AK979" s="981"/>
    </row>
    <row r="980" spans="2:37">
      <c r="B980" s="123"/>
      <c r="C980" s="569" t="s">
        <v>2870</v>
      </c>
      <c r="D980" s="569" t="s">
        <v>2274</v>
      </c>
      <c r="E980" s="1578" t="s">
        <v>2873</v>
      </c>
      <c r="F980" s="2940">
        <v>929002352402</v>
      </c>
      <c r="G980" s="64">
        <v>8718699749590</v>
      </c>
      <c r="H980" s="64" t="s">
        <v>1644</v>
      </c>
      <c r="I980" s="64"/>
      <c r="J980" s="323">
        <v>26</v>
      </c>
      <c r="K980" s="1164">
        <v>3900</v>
      </c>
      <c r="L980" s="804" t="s">
        <v>53</v>
      </c>
      <c r="M980" s="368">
        <v>60000</v>
      </c>
      <c r="N980" s="432">
        <v>5</v>
      </c>
      <c r="O980" s="804" t="s">
        <v>135</v>
      </c>
      <c r="P980" s="989">
        <v>565</v>
      </c>
      <c r="Q980" s="14"/>
      <c r="R980" s="2095" t="s">
        <v>54</v>
      </c>
      <c r="S980" s="804"/>
      <c r="T980" s="804" t="s">
        <v>1620</v>
      </c>
      <c r="U980" s="804" t="s">
        <v>147</v>
      </c>
      <c r="V980" s="804" t="s">
        <v>131</v>
      </c>
      <c r="W980" s="436" t="s">
        <v>3203</v>
      </c>
      <c r="X980" s="436">
        <v>150</v>
      </c>
      <c r="Y980" s="804">
        <v>19</v>
      </c>
      <c r="Z980" s="804"/>
      <c r="AA980" s="804">
        <v>1463</v>
      </c>
      <c r="AB980" s="804" t="s">
        <v>143</v>
      </c>
      <c r="AC980" s="2470">
        <v>80</v>
      </c>
      <c r="AD980" s="804">
        <v>406213</v>
      </c>
      <c r="AE980" s="2685">
        <v>4</v>
      </c>
      <c r="AF980" s="804">
        <v>10</v>
      </c>
      <c r="AG980" s="2096" t="s">
        <v>122</v>
      </c>
      <c r="AK980" s="981"/>
    </row>
    <row r="981" spans="2:37">
      <c r="B981" s="123"/>
      <c r="C981" s="569" t="s">
        <v>2870</v>
      </c>
      <c r="D981" s="569" t="s">
        <v>2274</v>
      </c>
      <c r="E981" s="1578" t="s">
        <v>2873</v>
      </c>
      <c r="F981" s="2940">
        <v>929002352502</v>
      </c>
      <c r="G981" s="64">
        <v>8718699749613</v>
      </c>
      <c r="H981" s="64" t="s">
        <v>1645</v>
      </c>
      <c r="I981" s="64"/>
      <c r="J981" s="323">
        <v>26</v>
      </c>
      <c r="K981" s="1164">
        <v>3900</v>
      </c>
      <c r="L981" s="804" t="s">
        <v>75</v>
      </c>
      <c r="M981" s="368">
        <v>60000</v>
      </c>
      <c r="N981" s="432">
        <v>5</v>
      </c>
      <c r="O981" s="804" t="s">
        <v>135</v>
      </c>
      <c r="P981" s="989">
        <v>565</v>
      </c>
      <c r="Q981" s="14"/>
      <c r="R981" s="2095" t="s">
        <v>54</v>
      </c>
      <c r="S981" s="804"/>
      <c r="T981" s="804" t="s">
        <v>1620</v>
      </c>
      <c r="U981" s="804" t="s">
        <v>147</v>
      </c>
      <c r="V981" s="804" t="s">
        <v>161</v>
      </c>
      <c r="W981" s="436" t="s">
        <v>3203</v>
      </c>
      <c r="X981" s="436">
        <v>150</v>
      </c>
      <c r="Y981" s="804">
        <v>19</v>
      </c>
      <c r="Z981" s="804"/>
      <c r="AA981" s="804">
        <v>1463</v>
      </c>
      <c r="AB981" s="804" t="s">
        <v>143</v>
      </c>
      <c r="AC981" s="2470">
        <v>80</v>
      </c>
      <c r="AD981" s="804">
        <v>406214</v>
      </c>
      <c r="AE981" s="2685">
        <v>4</v>
      </c>
      <c r="AF981" s="804">
        <v>10</v>
      </c>
      <c r="AG981" s="2096" t="s">
        <v>122</v>
      </c>
      <c r="AK981" s="981"/>
    </row>
    <row r="982" spans="2:37">
      <c r="B982" s="123"/>
      <c r="C982" s="569" t="s">
        <v>2870</v>
      </c>
      <c r="D982" s="569" t="s">
        <v>2274</v>
      </c>
      <c r="E982" s="1578" t="s">
        <v>2873</v>
      </c>
      <c r="F982" s="2940">
        <v>929003153902</v>
      </c>
      <c r="G982" s="64">
        <v>8719514419056</v>
      </c>
      <c r="H982" s="64" t="s">
        <v>1649</v>
      </c>
      <c r="I982" s="64"/>
      <c r="J982" s="323">
        <v>36</v>
      </c>
      <c r="K982" s="1164">
        <v>5200</v>
      </c>
      <c r="L982" s="804" t="s">
        <v>79</v>
      </c>
      <c r="M982" s="368">
        <v>60000</v>
      </c>
      <c r="N982" s="432">
        <v>5</v>
      </c>
      <c r="O982" s="804" t="s">
        <v>129</v>
      </c>
      <c r="P982" s="989">
        <v>660</v>
      </c>
      <c r="Q982" s="14"/>
      <c r="R982" s="2095" t="s">
        <v>54</v>
      </c>
      <c r="S982" s="804"/>
      <c r="T982" s="804" t="s">
        <v>1650</v>
      </c>
      <c r="U982" s="804" t="s">
        <v>147</v>
      </c>
      <c r="V982" s="804" t="s">
        <v>158</v>
      </c>
      <c r="W982" s="436" t="s">
        <v>3204</v>
      </c>
      <c r="X982" s="436">
        <v>144</v>
      </c>
      <c r="Y982" s="804">
        <v>19</v>
      </c>
      <c r="Z982" s="804"/>
      <c r="AA982" s="804">
        <v>1463</v>
      </c>
      <c r="AB982" s="804" t="s">
        <v>143</v>
      </c>
      <c r="AC982" s="2470">
        <v>80</v>
      </c>
      <c r="AD982" s="804">
        <v>989222</v>
      </c>
      <c r="AE982" s="2685">
        <v>4</v>
      </c>
      <c r="AF982" s="804">
        <v>10</v>
      </c>
      <c r="AG982" s="2096" t="s">
        <v>122</v>
      </c>
      <c r="AK982" s="981"/>
    </row>
    <row r="983" spans="2:37">
      <c r="B983" s="123"/>
      <c r="C983" s="569" t="s">
        <v>2870</v>
      </c>
      <c r="D983" s="569" t="s">
        <v>2274</v>
      </c>
      <c r="E983" s="1578" t="s">
        <v>2873</v>
      </c>
      <c r="F983" s="2940">
        <v>929003154002</v>
      </c>
      <c r="G983" s="64">
        <v>8719514419070</v>
      </c>
      <c r="H983" s="62" t="s">
        <v>1651</v>
      </c>
      <c r="I983" s="62"/>
      <c r="J983" s="323">
        <v>36</v>
      </c>
      <c r="K983" s="1164">
        <v>5600</v>
      </c>
      <c r="L983" s="804" t="s">
        <v>53</v>
      </c>
      <c r="M983" s="368">
        <v>60000</v>
      </c>
      <c r="N983" s="432">
        <v>5</v>
      </c>
      <c r="O983" s="804" t="s">
        <v>135</v>
      </c>
      <c r="P983" s="989">
        <v>660</v>
      </c>
      <c r="Q983" s="14"/>
      <c r="R983" s="2095" t="s">
        <v>54</v>
      </c>
      <c r="S983" s="804"/>
      <c r="T983" s="804" t="s">
        <v>1650</v>
      </c>
      <c r="U983" s="804" t="s">
        <v>147</v>
      </c>
      <c r="V983" s="804" t="s">
        <v>131</v>
      </c>
      <c r="W983" s="436" t="s">
        <v>3204</v>
      </c>
      <c r="X983" s="436">
        <v>155</v>
      </c>
      <c r="Y983" s="804">
        <v>19</v>
      </c>
      <c r="Z983" s="804"/>
      <c r="AA983" s="804">
        <v>1463</v>
      </c>
      <c r="AB983" s="804" t="s">
        <v>143</v>
      </c>
      <c r="AC983" s="2470">
        <v>80</v>
      </c>
      <c r="AD983" s="804">
        <v>989223</v>
      </c>
      <c r="AE983" s="2685">
        <v>4</v>
      </c>
      <c r="AF983" s="804">
        <v>10</v>
      </c>
      <c r="AG983" s="2096" t="s">
        <v>122</v>
      </c>
      <c r="AK983" s="981"/>
    </row>
    <row r="984" spans="2:37">
      <c r="B984" s="124"/>
      <c r="C984" s="855" t="s">
        <v>2870</v>
      </c>
      <c r="D984" s="855" t="s">
        <v>2274</v>
      </c>
      <c r="E984" s="1599" t="s">
        <v>2873</v>
      </c>
      <c r="F984" s="2941">
        <v>929003154102</v>
      </c>
      <c r="G984" s="274">
        <v>8719514419094</v>
      </c>
      <c r="H984" s="274" t="s">
        <v>1652</v>
      </c>
      <c r="I984" s="274"/>
      <c r="J984" s="485">
        <v>36</v>
      </c>
      <c r="K984" s="1165">
        <v>5600</v>
      </c>
      <c r="L984" s="810" t="s">
        <v>75</v>
      </c>
      <c r="M984" s="629">
        <v>60000</v>
      </c>
      <c r="N984" s="491">
        <v>5</v>
      </c>
      <c r="O984" s="810" t="s">
        <v>135</v>
      </c>
      <c r="P984" s="2408">
        <v>660</v>
      </c>
      <c r="Q984" s="14"/>
      <c r="R984" s="2097" t="s">
        <v>54</v>
      </c>
      <c r="S984" s="810"/>
      <c r="T984" s="810" t="s">
        <v>1650</v>
      </c>
      <c r="U984" s="810" t="s">
        <v>147</v>
      </c>
      <c r="V984" s="810" t="s">
        <v>161</v>
      </c>
      <c r="W984" s="486" t="s">
        <v>3204</v>
      </c>
      <c r="X984" s="486">
        <v>155</v>
      </c>
      <c r="Y984" s="810">
        <v>19</v>
      </c>
      <c r="Z984" s="810"/>
      <c r="AA984" s="810">
        <v>1463</v>
      </c>
      <c r="AB984" s="810" t="s">
        <v>143</v>
      </c>
      <c r="AC984" s="2471">
        <v>80</v>
      </c>
      <c r="AD984" s="810">
        <v>989224</v>
      </c>
      <c r="AE984" s="2681">
        <v>4</v>
      </c>
      <c r="AF984" s="810">
        <v>10</v>
      </c>
      <c r="AG984" s="2098" t="s">
        <v>122</v>
      </c>
      <c r="AK984" s="981"/>
    </row>
    <row r="985" spans="2:37" ht="14.5" customHeight="1">
      <c r="B985" s="14"/>
      <c r="C985" s="14"/>
      <c r="D985" s="14"/>
      <c r="E985" s="14"/>
      <c r="F985" s="2788" t="s">
        <v>3709</v>
      </c>
      <c r="G985" s="13"/>
      <c r="H985" s="24"/>
      <c r="I985" s="24"/>
      <c r="J985" s="304"/>
      <c r="K985" s="308"/>
      <c r="L985" s="419"/>
      <c r="M985" s="308"/>
      <c r="N985" s="435"/>
      <c r="O985" s="419"/>
      <c r="P985" s="149"/>
      <c r="Q985" s="14"/>
      <c r="R985" s="419"/>
      <c r="S985" s="419"/>
      <c r="T985" s="419"/>
      <c r="U985" s="419"/>
      <c r="V985" s="419"/>
      <c r="W985" s="419"/>
      <c r="X985" s="419"/>
      <c r="Y985" s="419"/>
      <c r="Z985" s="419"/>
      <c r="AA985" s="419"/>
      <c r="AB985" s="419"/>
      <c r="AC985" s="2520"/>
      <c r="AD985" s="419"/>
      <c r="AE985" s="435"/>
      <c r="AF985" s="419"/>
      <c r="AG985" s="419"/>
      <c r="AK985" s="981"/>
    </row>
    <row r="986" spans="2:37" ht="14.5" customHeight="1">
      <c r="B986" s="14"/>
      <c r="C986" s="14"/>
      <c r="D986" s="14"/>
      <c r="E986" s="14"/>
      <c r="F986" s="2789" t="s">
        <v>1653</v>
      </c>
      <c r="G986" s="13"/>
      <c r="H986" s="24"/>
      <c r="I986" s="24"/>
      <c r="J986" s="304"/>
      <c r="K986" s="308"/>
      <c r="L986" s="419"/>
      <c r="M986" s="308"/>
      <c r="N986" s="435"/>
      <c r="O986" s="419"/>
      <c r="P986" s="149"/>
      <c r="Q986" s="14"/>
      <c r="R986" s="419"/>
      <c r="S986" s="419"/>
      <c r="T986" s="419"/>
      <c r="U986" s="419"/>
      <c r="V986" s="419"/>
      <c r="W986" s="419"/>
      <c r="X986" s="419"/>
      <c r="Y986" s="419"/>
      <c r="Z986" s="419"/>
      <c r="AA986" s="419"/>
      <c r="AB986" s="419"/>
      <c r="AC986" s="2520"/>
      <c r="AD986" s="419"/>
      <c r="AE986" s="435"/>
      <c r="AF986" s="419"/>
      <c r="AG986" s="419"/>
      <c r="AK986" s="981"/>
    </row>
    <row r="987" spans="2:37" ht="14.5" customHeight="1">
      <c r="B987" s="14"/>
      <c r="C987" s="14"/>
      <c r="D987" s="14"/>
      <c r="E987" s="14"/>
      <c r="F987" s="14"/>
      <c r="G987" s="14"/>
      <c r="H987" s="14"/>
      <c r="I987" s="14"/>
      <c r="J987" s="149"/>
      <c r="K987" s="149"/>
      <c r="L987" s="149"/>
      <c r="M987" s="149"/>
      <c r="N987" s="149"/>
      <c r="O987" s="149"/>
      <c r="P987" s="149"/>
      <c r="Q987" s="14"/>
      <c r="R987" s="149"/>
      <c r="S987" s="149"/>
      <c r="T987" s="149"/>
      <c r="U987" s="149"/>
      <c r="V987" s="149"/>
      <c r="W987" s="149"/>
      <c r="X987" s="149"/>
      <c r="Y987" s="414"/>
      <c r="Z987" s="414"/>
      <c r="AA987" s="414"/>
      <c r="AB987" s="149"/>
      <c r="AC987" s="149"/>
      <c r="AD987" s="414"/>
      <c r="AE987" s="149"/>
      <c r="AF987" s="149"/>
      <c r="AG987" s="149"/>
      <c r="AK987" s="981"/>
    </row>
    <row r="988" spans="2:37">
      <c r="B988" s="573" t="s">
        <v>1607</v>
      </c>
      <c r="C988" s="1576" t="s">
        <v>2870</v>
      </c>
      <c r="D988" s="1576" t="s">
        <v>2274</v>
      </c>
      <c r="E988" s="1577" t="s">
        <v>2873</v>
      </c>
      <c r="F988" s="2944">
        <v>929003774102</v>
      </c>
      <c r="G988" s="1677">
        <v>8720169295407</v>
      </c>
      <c r="H988" s="1346" t="s">
        <v>1608</v>
      </c>
      <c r="I988" s="1346"/>
      <c r="J988" s="515">
        <v>7.1</v>
      </c>
      <c r="K988" s="1131">
        <v>1000</v>
      </c>
      <c r="L988" s="1770" t="s">
        <v>79</v>
      </c>
      <c r="M988" s="324">
        <v>50000</v>
      </c>
      <c r="N988" s="1676">
        <v>3</v>
      </c>
      <c r="O988" s="1770" t="s">
        <v>129</v>
      </c>
      <c r="P988" s="2407">
        <v>285</v>
      </c>
      <c r="Q988" s="938"/>
      <c r="R988" s="2021" t="s">
        <v>54</v>
      </c>
      <c r="S988" s="1770"/>
      <c r="T988" s="1770" t="s">
        <v>157</v>
      </c>
      <c r="U988" s="1770" t="s">
        <v>147</v>
      </c>
      <c r="V988" s="1770" t="s">
        <v>158</v>
      </c>
      <c r="W988" s="305" t="s">
        <v>3197</v>
      </c>
      <c r="X988" s="305">
        <v>140</v>
      </c>
      <c r="Y988" s="279">
        <v>19</v>
      </c>
      <c r="Z988" s="279"/>
      <c r="AA988" s="279">
        <v>563</v>
      </c>
      <c r="AB988" s="1770" t="s">
        <v>122</v>
      </c>
      <c r="AC988" s="1676">
        <v>80</v>
      </c>
      <c r="AD988" s="279">
        <v>1880103</v>
      </c>
      <c r="AE988" s="2680">
        <v>4</v>
      </c>
      <c r="AF988" s="279">
        <v>10</v>
      </c>
      <c r="AG988" s="2022" t="s">
        <v>122</v>
      </c>
      <c r="AK988" s="981"/>
    </row>
    <row r="989" spans="2:37">
      <c r="B989" s="123"/>
      <c r="C989" s="569" t="s">
        <v>2870</v>
      </c>
      <c r="D989" s="569" t="s">
        <v>2274</v>
      </c>
      <c r="E989" s="1578" t="s">
        <v>2873</v>
      </c>
      <c r="F989" s="2940">
        <v>929003774202</v>
      </c>
      <c r="G989" s="111">
        <v>8720169295421</v>
      </c>
      <c r="H989" s="609" t="s">
        <v>1609</v>
      </c>
      <c r="I989" s="609"/>
      <c r="J989" s="537">
        <v>7.1</v>
      </c>
      <c r="K989" s="1212">
        <v>1050</v>
      </c>
      <c r="L989" s="318" t="s">
        <v>53</v>
      </c>
      <c r="M989" s="316">
        <v>50000</v>
      </c>
      <c r="N989" s="421">
        <v>3</v>
      </c>
      <c r="O989" s="318" t="s">
        <v>135</v>
      </c>
      <c r="P989" s="989">
        <v>285</v>
      </c>
      <c r="Q989" s="938"/>
      <c r="R989" s="2025" t="s">
        <v>54</v>
      </c>
      <c r="S989" s="318"/>
      <c r="T989" s="318" t="s">
        <v>157</v>
      </c>
      <c r="U989" s="318" t="s">
        <v>147</v>
      </c>
      <c r="V989" s="318" t="s">
        <v>131</v>
      </c>
      <c r="W989" s="301" t="s">
        <v>3197</v>
      </c>
      <c r="X989" s="301">
        <v>147</v>
      </c>
      <c r="Y989" s="281">
        <v>19</v>
      </c>
      <c r="Z989" s="281"/>
      <c r="AA989" s="281">
        <v>563</v>
      </c>
      <c r="AB989" s="318" t="s">
        <v>122</v>
      </c>
      <c r="AC989" s="421">
        <v>80</v>
      </c>
      <c r="AD989" s="281">
        <v>1880102</v>
      </c>
      <c r="AE989" s="2670">
        <v>4</v>
      </c>
      <c r="AF989" s="281">
        <v>10</v>
      </c>
      <c r="AG989" s="2026" t="s">
        <v>122</v>
      </c>
      <c r="AK989" s="981"/>
    </row>
    <row r="990" spans="2:37">
      <c r="B990" s="123"/>
      <c r="C990" s="855" t="s">
        <v>2870</v>
      </c>
      <c r="D990" s="855" t="s">
        <v>2274</v>
      </c>
      <c r="E990" s="1599" t="s">
        <v>2873</v>
      </c>
      <c r="F990" s="2941">
        <v>929003774302</v>
      </c>
      <c r="G990" s="494">
        <v>8720169295445</v>
      </c>
      <c r="H990" s="274" t="s">
        <v>1610</v>
      </c>
      <c r="I990" s="274"/>
      <c r="J990" s="1429">
        <v>7.1</v>
      </c>
      <c r="K990" s="1217">
        <v>1050</v>
      </c>
      <c r="L990" s="1823" t="s">
        <v>75</v>
      </c>
      <c r="M990" s="489">
        <v>50000</v>
      </c>
      <c r="N990" s="674">
        <v>3</v>
      </c>
      <c r="O990" s="1823" t="s">
        <v>135</v>
      </c>
      <c r="P990" s="2408">
        <v>285</v>
      </c>
      <c r="Q990" s="938"/>
      <c r="R990" s="2039" t="s">
        <v>54</v>
      </c>
      <c r="S990" s="1823"/>
      <c r="T990" s="1823" t="s">
        <v>157</v>
      </c>
      <c r="U990" s="1823" t="s">
        <v>147</v>
      </c>
      <c r="V990" s="1823" t="s">
        <v>161</v>
      </c>
      <c r="W990" s="294" t="s">
        <v>3197</v>
      </c>
      <c r="X990" s="294">
        <v>147</v>
      </c>
      <c r="Y990" s="283">
        <v>19</v>
      </c>
      <c r="Z990" s="283"/>
      <c r="AA990" s="283">
        <v>563</v>
      </c>
      <c r="AB990" s="1823" t="s">
        <v>122</v>
      </c>
      <c r="AC990" s="674">
        <v>80</v>
      </c>
      <c r="AD990" s="283">
        <v>1880098</v>
      </c>
      <c r="AE990" s="2674">
        <v>4</v>
      </c>
      <c r="AF990" s="283">
        <v>10</v>
      </c>
      <c r="AG990" s="2040" t="s">
        <v>122</v>
      </c>
      <c r="AK990" s="981"/>
    </row>
    <row r="991" spans="2:37">
      <c r="B991" s="123"/>
      <c r="C991" s="1576" t="s">
        <v>2870</v>
      </c>
      <c r="D991" s="1576" t="s">
        <v>2274</v>
      </c>
      <c r="E991" s="1577" t="s">
        <v>2873</v>
      </c>
      <c r="F991" s="2944">
        <v>929003774402</v>
      </c>
      <c r="G991" s="1677">
        <v>8720169295469</v>
      </c>
      <c r="H991" s="1346" t="s">
        <v>1611</v>
      </c>
      <c r="I991" s="1346"/>
      <c r="J991" s="1678">
        <v>17.100000000000001</v>
      </c>
      <c r="K991" s="2590">
        <v>2300</v>
      </c>
      <c r="L991" s="1770" t="s">
        <v>79</v>
      </c>
      <c r="M991" s="324">
        <v>50000</v>
      </c>
      <c r="N991" s="1676">
        <v>3</v>
      </c>
      <c r="O991" s="1770" t="s">
        <v>129</v>
      </c>
      <c r="P991" s="2407">
        <v>355</v>
      </c>
      <c r="Q991" s="938"/>
      <c r="R991" s="2031" t="s">
        <v>54</v>
      </c>
      <c r="S991" s="310"/>
      <c r="T991" s="310" t="s">
        <v>1612</v>
      </c>
      <c r="U991" s="310" t="s">
        <v>147</v>
      </c>
      <c r="V991" s="310" t="s">
        <v>158</v>
      </c>
      <c r="W991" s="293" t="s">
        <v>3200</v>
      </c>
      <c r="X991" s="293">
        <v>134</v>
      </c>
      <c r="Y991" s="292">
        <v>19</v>
      </c>
      <c r="Z991" s="292"/>
      <c r="AA991" s="292">
        <v>1163</v>
      </c>
      <c r="AB991" s="310" t="s">
        <v>122</v>
      </c>
      <c r="AC991" s="421">
        <v>80</v>
      </c>
      <c r="AD991" s="292">
        <v>1880104</v>
      </c>
      <c r="AE991" s="2670">
        <v>4</v>
      </c>
      <c r="AF991" s="292">
        <v>10</v>
      </c>
      <c r="AG991" s="2032" t="s">
        <v>122</v>
      </c>
      <c r="AK991" s="981"/>
    </row>
    <row r="992" spans="2:37">
      <c r="B992" s="123"/>
      <c r="C992" s="569" t="s">
        <v>2870</v>
      </c>
      <c r="D992" s="569" t="s">
        <v>2274</v>
      </c>
      <c r="E992" s="1578" t="s">
        <v>2873</v>
      </c>
      <c r="F992" s="2940">
        <v>929003774502</v>
      </c>
      <c r="G992" s="111">
        <v>8720169295483</v>
      </c>
      <c r="H992" s="609" t="s">
        <v>1613</v>
      </c>
      <c r="I992" s="609"/>
      <c r="J992" s="537">
        <v>17.100000000000001</v>
      </c>
      <c r="K992" s="1212">
        <v>2500</v>
      </c>
      <c r="L992" s="318" t="s">
        <v>53</v>
      </c>
      <c r="M992" s="316">
        <v>50000</v>
      </c>
      <c r="N992" s="421">
        <v>3</v>
      </c>
      <c r="O992" s="318" t="s">
        <v>135</v>
      </c>
      <c r="P992" s="989">
        <v>355</v>
      </c>
      <c r="Q992" s="938"/>
      <c r="R992" s="2025" t="s">
        <v>54</v>
      </c>
      <c r="S992" s="318"/>
      <c r="T992" s="318" t="s">
        <v>1612</v>
      </c>
      <c r="U992" s="318" t="s">
        <v>147</v>
      </c>
      <c r="V992" s="318" t="s">
        <v>131</v>
      </c>
      <c r="W992" s="301" t="s">
        <v>3200</v>
      </c>
      <c r="X992" s="301">
        <v>146</v>
      </c>
      <c r="Y992" s="281">
        <v>19</v>
      </c>
      <c r="Z992" s="281"/>
      <c r="AA992" s="281">
        <v>1163</v>
      </c>
      <c r="AB992" s="318" t="s">
        <v>122</v>
      </c>
      <c r="AC992" s="421">
        <v>80</v>
      </c>
      <c r="AD992" s="281">
        <v>1880099</v>
      </c>
      <c r="AE992" s="2670">
        <v>4</v>
      </c>
      <c r="AF992" s="281">
        <v>10</v>
      </c>
      <c r="AG992" s="2026" t="s">
        <v>122</v>
      </c>
      <c r="AK992" s="981"/>
    </row>
    <row r="993" spans="2:45">
      <c r="B993" s="123"/>
      <c r="C993" s="569" t="s">
        <v>2870</v>
      </c>
      <c r="D993" s="569" t="s">
        <v>2274</v>
      </c>
      <c r="E993" s="1578" t="s">
        <v>2873</v>
      </c>
      <c r="F993" s="2940">
        <v>929003774602</v>
      </c>
      <c r="G993" s="111">
        <v>8720169295506</v>
      </c>
      <c r="H993" s="64" t="s">
        <v>1614</v>
      </c>
      <c r="I993" s="64"/>
      <c r="J993" s="537">
        <v>17.100000000000001</v>
      </c>
      <c r="K993" s="1212">
        <v>2500</v>
      </c>
      <c r="L993" s="318" t="s">
        <v>75</v>
      </c>
      <c r="M993" s="316">
        <v>50000</v>
      </c>
      <c r="N993" s="421">
        <v>3</v>
      </c>
      <c r="O993" s="318" t="s">
        <v>135</v>
      </c>
      <c r="P993" s="989">
        <v>355</v>
      </c>
      <c r="Q993" s="938"/>
      <c r="R993" s="2025" t="s">
        <v>54</v>
      </c>
      <c r="S993" s="318"/>
      <c r="T993" s="318" t="s">
        <v>1612</v>
      </c>
      <c r="U993" s="318" t="s">
        <v>147</v>
      </c>
      <c r="V993" s="318" t="s">
        <v>161</v>
      </c>
      <c r="W993" s="301" t="s">
        <v>3200</v>
      </c>
      <c r="X993" s="301">
        <v>146</v>
      </c>
      <c r="Y993" s="281">
        <v>19</v>
      </c>
      <c r="Z993" s="281"/>
      <c r="AA993" s="281">
        <v>1163</v>
      </c>
      <c r="AB993" s="318" t="s">
        <v>122</v>
      </c>
      <c r="AC993" s="421">
        <v>80</v>
      </c>
      <c r="AD993" s="281">
        <v>1880100</v>
      </c>
      <c r="AE993" s="2670">
        <v>4</v>
      </c>
      <c r="AF993" s="281">
        <v>10</v>
      </c>
      <c r="AG993" s="2026" t="s">
        <v>122</v>
      </c>
      <c r="AK993" s="981"/>
    </row>
    <row r="994" spans="2:45">
      <c r="B994" s="123"/>
      <c r="C994" s="569" t="s">
        <v>2870</v>
      </c>
      <c r="D994" s="569" t="s">
        <v>2274</v>
      </c>
      <c r="E994" s="1578" t="s">
        <v>2873</v>
      </c>
      <c r="F994" s="2940">
        <v>929003775002</v>
      </c>
      <c r="G994" s="111">
        <v>8720169295582</v>
      </c>
      <c r="H994" s="64" t="s">
        <v>1623</v>
      </c>
      <c r="I994" s="64"/>
      <c r="J994" s="537">
        <v>26.7</v>
      </c>
      <c r="K994" s="1212">
        <v>3700</v>
      </c>
      <c r="L994" s="318" t="s">
        <v>79</v>
      </c>
      <c r="M994" s="316">
        <v>50000</v>
      </c>
      <c r="N994" s="421">
        <v>3</v>
      </c>
      <c r="O994" s="318" t="s">
        <v>129</v>
      </c>
      <c r="P994" s="989">
        <v>395</v>
      </c>
      <c r="Q994" s="938"/>
      <c r="R994" s="2025" t="s">
        <v>54</v>
      </c>
      <c r="S994" s="318"/>
      <c r="T994" s="318" t="s">
        <v>1624</v>
      </c>
      <c r="U994" s="318" t="s">
        <v>147</v>
      </c>
      <c r="V994" s="318" t="s">
        <v>158</v>
      </c>
      <c r="W994" s="301" t="s">
        <v>3201</v>
      </c>
      <c r="X994" s="301">
        <v>138</v>
      </c>
      <c r="Y994" s="281">
        <v>19</v>
      </c>
      <c r="Z994" s="281"/>
      <c r="AA994" s="281">
        <v>1163</v>
      </c>
      <c r="AB994" s="318" t="s">
        <v>122</v>
      </c>
      <c r="AC994" s="421">
        <v>80</v>
      </c>
      <c r="AD994" s="281">
        <v>1857688</v>
      </c>
      <c r="AE994" s="2670">
        <v>4</v>
      </c>
      <c r="AF994" s="281">
        <v>10</v>
      </c>
      <c r="AG994" s="2026" t="s">
        <v>122</v>
      </c>
      <c r="AK994" s="981"/>
    </row>
    <row r="995" spans="2:45">
      <c r="B995" s="123"/>
      <c r="C995" s="569" t="s">
        <v>2870</v>
      </c>
      <c r="D995" s="569" t="s">
        <v>2274</v>
      </c>
      <c r="E995" s="1578" t="s">
        <v>2873</v>
      </c>
      <c r="F995" s="2940">
        <v>929003775102</v>
      </c>
      <c r="G995" s="111">
        <v>8720169295605</v>
      </c>
      <c r="H995" s="609" t="s">
        <v>1625</v>
      </c>
      <c r="I995" s="609"/>
      <c r="J995" s="386">
        <v>26.7</v>
      </c>
      <c r="K995" s="1212">
        <v>3900</v>
      </c>
      <c r="L995" s="318" t="s">
        <v>53</v>
      </c>
      <c r="M995" s="316">
        <v>50000</v>
      </c>
      <c r="N995" s="421">
        <v>3</v>
      </c>
      <c r="O995" s="318" t="s">
        <v>135</v>
      </c>
      <c r="P995" s="989">
        <v>395</v>
      </c>
      <c r="Q995" s="938"/>
      <c r="R995" s="2025" t="s">
        <v>54</v>
      </c>
      <c r="S995" s="318"/>
      <c r="T995" s="318" t="s">
        <v>1624</v>
      </c>
      <c r="U995" s="318" t="s">
        <v>147</v>
      </c>
      <c r="V995" s="318" t="s">
        <v>131</v>
      </c>
      <c r="W995" s="301" t="s">
        <v>3201</v>
      </c>
      <c r="X995" s="301">
        <v>146</v>
      </c>
      <c r="Y995" s="281">
        <v>19</v>
      </c>
      <c r="Z995" s="281"/>
      <c r="AA995" s="281">
        <v>1163</v>
      </c>
      <c r="AB995" s="318" t="s">
        <v>122</v>
      </c>
      <c r="AC995" s="421">
        <v>80</v>
      </c>
      <c r="AD995" s="281">
        <v>1857691</v>
      </c>
      <c r="AE995" s="2670">
        <v>4</v>
      </c>
      <c r="AF995" s="281">
        <v>10</v>
      </c>
      <c r="AG995" s="2026" t="s">
        <v>122</v>
      </c>
      <c r="AK995" s="981"/>
    </row>
    <row r="996" spans="2:45">
      <c r="B996" s="123"/>
      <c r="C996" s="855" t="s">
        <v>2870</v>
      </c>
      <c r="D996" s="855" t="s">
        <v>2274</v>
      </c>
      <c r="E996" s="1599" t="s">
        <v>2873</v>
      </c>
      <c r="F996" s="2941">
        <v>929003775202</v>
      </c>
      <c r="G996" s="494">
        <v>8720169295629</v>
      </c>
      <c r="H996" s="274" t="s">
        <v>1626</v>
      </c>
      <c r="I996" s="274"/>
      <c r="J996" s="1429">
        <v>26.7</v>
      </c>
      <c r="K996" s="1217">
        <v>3900</v>
      </c>
      <c r="L996" s="1823" t="s">
        <v>75</v>
      </c>
      <c r="M996" s="489">
        <v>50000</v>
      </c>
      <c r="N996" s="674">
        <v>3</v>
      </c>
      <c r="O996" s="1823" t="s">
        <v>135</v>
      </c>
      <c r="P996" s="2408">
        <v>395</v>
      </c>
      <c r="Q996" s="938"/>
      <c r="R996" s="2039" t="s">
        <v>54</v>
      </c>
      <c r="S996" s="1823"/>
      <c r="T996" s="1823" t="s">
        <v>1624</v>
      </c>
      <c r="U996" s="1823" t="s">
        <v>147</v>
      </c>
      <c r="V996" s="1823" t="s">
        <v>161</v>
      </c>
      <c r="W996" s="294" t="s">
        <v>3201</v>
      </c>
      <c r="X996" s="294">
        <v>146</v>
      </c>
      <c r="Y996" s="283">
        <v>19</v>
      </c>
      <c r="Z996" s="283"/>
      <c r="AA996" s="283">
        <v>1163</v>
      </c>
      <c r="AB996" s="1823" t="s">
        <v>122</v>
      </c>
      <c r="AC996" s="674">
        <v>80</v>
      </c>
      <c r="AD996" s="283">
        <v>1857690</v>
      </c>
      <c r="AE996" s="2674">
        <v>4</v>
      </c>
      <c r="AF996" s="283">
        <v>10</v>
      </c>
      <c r="AG996" s="2040" t="s">
        <v>122</v>
      </c>
      <c r="AK996" s="981"/>
    </row>
    <row r="997" spans="2:45">
      <c r="B997" s="123"/>
      <c r="C997" s="853" t="s">
        <v>2870</v>
      </c>
      <c r="D997" s="853" t="s">
        <v>2274</v>
      </c>
      <c r="E997" s="1606" t="s">
        <v>2873</v>
      </c>
      <c r="F997" s="2954">
        <v>929003774702</v>
      </c>
      <c r="G997" s="222">
        <v>8720169295520</v>
      </c>
      <c r="H997" s="1346" t="s">
        <v>1615</v>
      </c>
      <c r="I997" s="1346"/>
      <c r="J997" s="537">
        <v>20.5</v>
      </c>
      <c r="K997" s="1430">
        <v>2800</v>
      </c>
      <c r="L997" s="310" t="s">
        <v>79</v>
      </c>
      <c r="M997" s="316">
        <v>50000</v>
      </c>
      <c r="N997" s="421">
        <v>3</v>
      </c>
      <c r="O997" s="310" t="s">
        <v>129</v>
      </c>
      <c r="P997" s="760">
        <v>420</v>
      </c>
      <c r="Q997" s="938"/>
      <c r="R997" s="2031" t="s">
        <v>54</v>
      </c>
      <c r="S997" s="310"/>
      <c r="T997" s="310" t="s">
        <v>1616</v>
      </c>
      <c r="U997" s="310" t="s">
        <v>147</v>
      </c>
      <c r="V997" s="310" t="s">
        <v>158</v>
      </c>
      <c r="W997" s="293" t="s">
        <v>3202</v>
      </c>
      <c r="X997" s="293">
        <v>136</v>
      </c>
      <c r="Y997" s="292">
        <v>19</v>
      </c>
      <c r="Z997" s="292"/>
      <c r="AA997" s="292">
        <v>1463</v>
      </c>
      <c r="AB997" s="310" t="s">
        <v>122</v>
      </c>
      <c r="AC997" s="421">
        <v>80</v>
      </c>
      <c r="AD997" s="292">
        <v>1880101</v>
      </c>
      <c r="AE997" s="2670">
        <v>4</v>
      </c>
      <c r="AF997" s="292">
        <v>10</v>
      </c>
      <c r="AG997" s="2032" t="s">
        <v>122</v>
      </c>
      <c r="AK997" s="981"/>
    </row>
    <row r="998" spans="2:45">
      <c r="B998" s="123"/>
      <c r="C998" s="569" t="s">
        <v>2870</v>
      </c>
      <c r="D998" s="569" t="s">
        <v>2274</v>
      </c>
      <c r="E998" s="1578" t="s">
        <v>2873</v>
      </c>
      <c r="F998" s="2940">
        <v>929003774802</v>
      </c>
      <c r="G998" s="111">
        <v>8720169295544</v>
      </c>
      <c r="H998" s="609" t="s">
        <v>1617</v>
      </c>
      <c r="I998" s="609"/>
      <c r="J998" s="537">
        <v>20.5</v>
      </c>
      <c r="K998" s="1212">
        <v>3000</v>
      </c>
      <c r="L998" s="318" t="s">
        <v>53</v>
      </c>
      <c r="M998" s="316">
        <v>50000</v>
      </c>
      <c r="N998" s="421">
        <v>3</v>
      </c>
      <c r="O998" s="318" t="s">
        <v>135</v>
      </c>
      <c r="P998" s="2414">
        <v>420</v>
      </c>
      <c r="Q998" s="938"/>
      <c r="R998" s="2025" t="s">
        <v>54</v>
      </c>
      <c r="S998" s="318"/>
      <c r="T998" s="318" t="s">
        <v>1616</v>
      </c>
      <c r="U998" s="318" t="s">
        <v>147</v>
      </c>
      <c r="V998" s="318" t="s">
        <v>131</v>
      </c>
      <c r="W998" s="301" t="s">
        <v>3202</v>
      </c>
      <c r="X998" s="301">
        <v>146</v>
      </c>
      <c r="Y998" s="281">
        <v>19</v>
      </c>
      <c r="Z998" s="281"/>
      <c r="AA998" s="281">
        <v>1463</v>
      </c>
      <c r="AB998" s="318" t="s">
        <v>122</v>
      </c>
      <c r="AC998" s="421">
        <v>80</v>
      </c>
      <c r="AD998" s="281">
        <v>1880097</v>
      </c>
      <c r="AE998" s="2670">
        <v>4</v>
      </c>
      <c r="AF998" s="281">
        <v>10</v>
      </c>
      <c r="AG998" s="2026" t="s">
        <v>122</v>
      </c>
      <c r="AK998" s="981"/>
    </row>
    <row r="999" spans="2:45">
      <c r="B999" s="123"/>
      <c r="C999" s="569" t="s">
        <v>2870</v>
      </c>
      <c r="D999" s="569" t="s">
        <v>2274</v>
      </c>
      <c r="E999" s="1578" t="s">
        <v>2873</v>
      </c>
      <c r="F999" s="2940">
        <v>929003774902</v>
      </c>
      <c r="G999" s="111">
        <v>8720169295568</v>
      </c>
      <c r="H999" s="64" t="s">
        <v>1618</v>
      </c>
      <c r="I999" s="64"/>
      <c r="J999" s="537">
        <v>20.5</v>
      </c>
      <c r="K999" s="1212">
        <v>3000</v>
      </c>
      <c r="L999" s="318" t="s">
        <v>75</v>
      </c>
      <c r="M999" s="316">
        <v>50000</v>
      </c>
      <c r="N999" s="421">
        <v>3</v>
      </c>
      <c r="O999" s="318" t="s">
        <v>135</v>
      </c>
      <c r="P999" s="2414">
        <v>420</v>
      </c>
      <c r="Q999" s="938"/>
      <c r="R999" s="2025" t="s">
        <v>54</v>
      </c>
      <c r="S999" s="318"/>
      <c r="T999" s="318" t="s">
        <v>1616</v>
      </c>
      <c r="U999" s="318" t="s">
        <v>147</v>
      </c>
      <c r="V999" s="318" t="s">
        <v>161</v>
      </c>
      <c r="W999" s="301" t="s">
        <v>3202</v>
      </c>
      <c r="X999" s="301">
        <v>146</v>
      </c>
      <c r="Y999" s="281">
        <v>19</v>
      </c>
      <c r="Z999" s="281"/>
      <c r="AA999" s="281">
        <v>1463</v>
      </c>
      <c r="AB999" s="318" t="s">
        <v>122</v>
      </c>
      <c r="AC999" s="421">
        <v>80</v>
      </c>
      <c r="AD999" s="281">
        <v>1880105</v>
      </c>
      <c r="AE999" s="2670">
        <v>4</v>
      </c>
      <c r="AF999" s="281">
        <v>10</v>
      </c>
      <c r="AG999" s="2026" t="s">
        <v>122</v>
      </c>
      <c r="AK999" s="981"/>
    </row>
    <row r="1000" spans="2:45">
      <c r="B1000" s="123"/>
      <c r="C1000" s="569" t="s">
        <v>2870</v>
      </c>
      <c r="D1000" s="569" t="s">
        <v>2274</v>
      </c>
      <c r="E1000" s="1578" t="s">
        <v>2873</v>
      </c>
      <c r="F1000" s="2940">
        <v>929003775302</v>
      </c>
      <c r="G1000" s="111">
        <v>8720169295643</v>
      </c>
      <c r="H1000" s="64" t="s">
        <v>1619</v>
      </c>
      <c r="I1000" s="64"/>
      <c r="J1000" s="386">
        <v>26.7</v>
      </c>
      <c r="K1000" s="1212">
        <v>3700</v>
      </c>
      <c r="L1000" s="318" t="s">
        <v>79</v>
      </c>
      <c r="M1000" s="316">
        <v>50000</v>
      </c>
      <c r="N1000" s="421">
        <v>3</v>
      </c>
      <c r="O1000" s="318" t="s">
        <v>129</v>
      </c>
      <c r="P1000" s="989">
        <v>450</v>
      </c>
      <c r="Q1000" s="938"/>
      <c r="R1000" s="2025" t="s">
        <v>54</v>
      </c>
      <c r="S1000" s="318"/>
      <c r="T1000" s="318" t="s">
        <v>1620</v>
      </c>
      <c r="U1000" s="318" t="s">
        <v>147</v>
      </c>
      <c r="V1000" s="318" t="s">
        <v>158</v>
      </c>
      <c r="W1000" s="301" t="s">
        <v>3203</v>
      </c>
      <c r="X1000" s="301">
        <v>138</v>
      </c>
      <c r="Y1000" s="281">
        <v>19</v>
      </c>
      <c r="Z1000" s="281"/>
      <c r="AA1000" s="281">
        <v>1463</v>
      </c>
      <c r="AB1000" s="318" t="s">
        <v>122</v>
      </c>
      <c r="AC1000" s="421">
        <v>80</v>
      </c>
      <c r="AD1000" s="281">
        <v>1857687</v>
      </c>
      <c r="AE1000" s="2670">
        <v>4</v>
      </c>
      <c r="AF1000" s="281">
        <v>10</v>
      </c>
      <c r="AG1000" s="2026" t="s">
        <v>122</v>
      </c>
      <c r="AK1000" s="981"/>
    </row>
    <row r="1001" spans="2:45">
      <c r="B1001" s="123"/>
      <c r="C1001" s="569" t="s">
        <v>2870</v>
      </c>
      <c r="D1001" s="569" t="s">
        <v>2274</v>
      </c>
      <c r="E1001" s="1578" t="s">
        <v>2873</v>
      </c>
      <c r="F1001" s="2940">
        <v>929003775402</v>
      </c>
      <c r="G1001" s="111">
        <v>8720169295667</v>
      </c>
      <c r="H1001" s="609" t="s">
        <v>1621</v>
      </c>
      <c r="I1001" s="609"/>
      <c r="J1001" s="537">
        <v>26.7</v>
      </c>
      <c r="K1001" s="1212">
        <v>3900</v>
      </c>
      <c r="L1001" s="318" t="s">
        <v>53</v>
      </c>
      <c r="M1001" s="316">
        <v>50000</v>
      </c>
      <c r="N1001" s="421">
        <v>3</v>
      </c>
      <c r="O1001" s="318" t="s">
        <v>135</v>
      </c>
      <c r="P1001" s="2846">
        <v>450</v>
      </c>
      <c r="Q1001" s="938"/>
      <c r="R1001" s="2025" t="s">
        <v>54</v>
      </c>
      <c r="S1001" s="318"/>
      <c r="T1001" s="318" t="s">
        <v>1620</v>
      </c>
      <c r="U1001" s="318" t="s">
        <v>147</v>
      </c>
      <c r="V1001" s="318" t="s">
        <v>131</v>
      </c>
      <c r="W1001" s="301" t="s">
        <v>3203</v>
      </c>
      <c r="X1001" s="301">
        <v>146</v>
      </c>
      <c r="Y1001" s="281">
        <v>19</v>
      </c>
      <c r="Z1001" s="281"/>
      <c r="AA1001" s="281">
        <v>1463</v>
      </c>
      <c r="AB1001" s="318" t="s">
        <v>122</v>
      </c>
      <c r="AC1001" s="421">
        <v>80</v>
      </c>
      <c r="AD1001" s="281">
        <v>1857686</v>
      </c>
      <c r="AE1001" s="2670">
        <v>4</v>
      </c>
      <c r="AF1001" s="281">
        <v>10</v>
      </c>
      <c r="AG1001" s="2026" t="s">
        <v>122</v>
      </c>
      <c r="AK1001" s="981"/>
    </row>
    <row r="1002" spans="2:45">
      <c r="B1002" s="124"/>
      <c r="C1002" s="855" t="s">
        <v>2870</v>
      </c>
      <c r="D1002" s="855" t="s">
        <v>2274</v>
      </c>
      <c r="E1002" s="1599" t="s">
        <v>2873</v>
      </c>
      <c r="F1002" s="2941">
        <v>929003775502</v>
      </c>
      <c r="G1002" s="494">
        <v>8720169295681</v>
      </c>
      <c r="H1002" s="274" t="s">
        <v>1622</v>
      </c>
      <c r="I1002" s="274"/>
      <c r="J1002" s="1429">
        <v>26.7</v>
      </c>
      <c r="K1002" s="1217">
        <v>3900</v>
      </c>
      <c r="L1002" s="1823" t="s">
        <v>75</v>
      </c>
      <c r="M1002" s="489">
        <v>50000</v>
      </c>
      <c r="N1002" s="674">
        <v>3</v>
      </c>
      <c r="O1002" s="1823" t="s">
        <v>135</v>
      </c>
      <c r="P1002" s="2408">
        <v>450</v>
      </c>
      <c r="Q1002" s="938"/>
      <c r="R1002" s="2039" t="s">
        <v>54</v>
      </c>
      <c r="S1002" s="1823"/>
      <c r="T1002" s="1823" t="s">
        <v>1620</v>
      </c>
      <c r="U1002" s="1823" t="s">
        <v>147</v>
      </c>
      <c r="V1002" s="1823" t="s">
        <v>161</v>
      </c>
      <c r="W1002" s="294" t="s">
        <v>3203</v>
      </c>
      <c r="X1002" s="294">
        <v>146</v>
      </c>
      <c r="Y1002" s="283">
        <v>19</v>
      </c>
      <c r="Z1002" s="283"/>
      <c r="AA1002" s="283">
        <v>1463</v>
      </c>
      <c r="AB1002" s="1823" t="s">
        <v>122</v>
      </c>
      <c r="AC1002" s="674">
        <v>80</v>
      </c>
      <c r="AD1002" s="283">
        <v>1857689</v>
      </c>
      <c r="AE1002" s="2674">
        <v>4</v>
      </c>
      <c r="AF1002" s="283">
        <v>10</v>
      </c>
      <c r="AG1002" s="2040" t="s">
        <v>122</v>
      </c>
      <c r="AK1002" s="981"/>
    </row>
    <row r="1003" spans="2:45" ht="14.5" customHeight="1">
      <c r="B1003" s="13"/>
      <c r="C1003" s="14"/>
      <c r="D1003" s="14"/>
      <c r="E1003" s="14"/>
      <c r="F1003" s="2789" t="s">
        <v>3712</v>
      </c>
      <c r="G1003" s="13"/>
      <c r="H1003" s="13"/>
      <c r="I1003" s="13"/>
      <c r="J1003" s="307"/>
      <c r="K1003" s="307"/>
      <c r="L1003" s="307"/>
      <c r="M1003" s="307"/>
      <c r="N1003" s="307"/>
      <c r="O1003" s="307"/>
      <c r="P1003" s="149"/>
      <c r="Q1003" s="14"/>
      <c r="R1003" s="307"/>
      <c r="S1003" s="307"/>
      <c r="T1003" s="307"/>
      <c r="U1003" s="307"/>
      <c r="V1003" s="307"/>
      <c r="W1003" s="307"/>
      <c r="X1003" s="307"/>
      <c r="Y1003" s="307"/>
      <c r="Z1003" s="307"/>
      <c r="AA1003" s="307"/>
      <c r="AB1003" s="307"/>
      <c r="AC1003" s="304"/>
      <c r="AD1003" s="307"/>
      <c r="AE1003" s="307"/>
      <c r="AF1003" s="307"/>
      <c r="AG1003" s="307"/>
      <c r="AK1003" s="981"/>
    </row>
    <row r="1004" spans="2:45" ht="14.5" customHeight="1">
      <c r="B1004" s="14"/>
      <c r="C1004" s="14"/>
      <c r="D1004" s="14"/>
      <c r="E1004" s="14"/>
      <c r="F1004" s="13"/>
      <c r="G1004" s="21"/>
      <c r="H1004" s="14"/>
      <c r="I1004" s="14"/>
      <c r="J1004" s="149"/>
      <c r="K1004" s="149"/>
      <c r="L1004" s="149"/>
      <c r="M1004" s="149"/>
      <c r="N1004" s="149"/>
      <c r="O1004" s="149"/>
      <c r="P1004" s="148"/>
      <c r="Q1004" s="14"/>
      <c r="R1004" s="149"/>
      <c r="S1004" s="149"/>
      <c r="T1004" s="149"/>
      <c r="U1004" s="149"/>
      <c r="V1004" s="149"/>
      <c r="W1004" s="149"/>
      <c r="X1004" s="149"/>
      <c r="Y1004" s="414"/>
      <c r="Z1004" s="414"/>
      <c r="AA1004" s="414"/>
      <c r="AB1004" s="149"/>
      <c r="AC1004" s="149"/>
      <c r="AD1004" s="414"/>
      <c r="AE1004" s="149"/>
      <c r="AF1004" s="149"/>
      <c r="AG1004" s="149"/>
      <c r="AK1004" s="981"/>
    </row>
    <row r="1005" spans="2:45" s="1600" customFormat="1" ht="15" customHeight="1">
      <c r="B1005" s="1600" t="s">
        <v>2913</v>
      </c>
      <c r="J1005" s="1818"/>
      <c r="K1005" s="1818"/>
      <c r="L1005" s="1818"/>
      <c r="M1005" s="1818"/>
      <c r="N1005" s="1818"/>
      <c r="O1005" s="1818"/>
      <c r="P1005" s="34"/>
      <c r="R1005" s="1818"/>
      <c r="S1005" s="1818"/>
      <c r="T1005" s="1818"/>
      <c r="U1005" s="1818"/>
      <c r="V1005" s="1818"/>
      <c r="W1005" s="1818"/>
      <c r="X1005" s="1818"/>
      <c r="Y1005" s="2310"/>
      <c r="Z1005" s="2310"/>
      <c r="AA1005" s="2310"/>
      <c r="AB1005" s="1818"/>
      <c r="AC1005" s="3259"/>
      <c r="AD1005" s="2310"/>
      <c r="AE1005" s="1818"/>
      <c r="AF1005" s="1818"/>
      <c r="AG1005" s="1818"/>
      <c r="AI1005"/>
      <c r="AJ1005"/>
      <c r="AK1005" s="981"/>
    </row>
    <row r="1006" spans="2:45">
      <c r="B1006" s="573" t="s">
        <v>1682</v>
      </c>
      <c r="C1006" s="1576" t="s">
        <v>2870</v>
      </c>
      <c r="D1006" s="1576" t="s">
        <v>2274</v>
      </c>
      <c r="E1006" s="1577" t="s">
        <v>2873</v>
      </c>
      <c r="F1006" s="2902">
        <v>929002696302</v>
      </c>
      <c r="G1006" s="203">
        <v>8719514344327</v>
      </c>
      <c r="H1006" s="1653" t="s">
        <v>1683</v>
      </c>
      <c r="I1006" s="1653"/>
      <c r="J1006" s="1846" t="s">
        <v>1684</v>
      </c>
      <c r="K1006" s="1681" t="s">
        <v>1685</v>
      </c>
      <c r="L1006" s="1619" t="s">
        <v>3121</v>
      </c>
      <c r="M1006" s="431">
        <v>60000</v>
      </c>
      <c r="N1006" s="1650">
        <v>5</v>
      </c>
      <c r="O1006" s="1619" t="s">
        <v>127</v>
      </c>
      <c r="P1006" s="2407">
        <v>875</v>
      </c>
      <c r="Q1006" s="938"/>
      <c r="R1006" s="1975" t="s">
        <v>54</v>
      </c>
      <c r="S1006" s="1619" t="s">
        <v>113</v>
      </c>
      <c r="T1006" s="1619" t="s">
        <v>3269</v>
      </c>
      <c r="U1006" s="1619"/>
      <c r="V1006" s="1619" t="s">
        <v>126</v>
      </c>
      <c r="W1006" s="1826">
        <v>24</v>
      </c>
      <c r="X1006" s="1826" t="s">
        <v>3343</v>
      </c>
      <c r="Y1006" s="1619">
        <v>8</v>
      </c>
      <c r="Z1006" s="1619">
        <v>1.3</v>
      </c>
      <c r="AA1006" s="1619">
        <v>5000</v>
      </c>
      <c r="AB1006" s="1619" t="s">
        <v>143</v>
      </c>
      <c r="AC1006" s="1650">
        <v>90</v>
      </c>
      <c r="AD1006" s="1619">
        <v>620703</v>
      </c>
      <c r="AE1006" s="2662">
        <v>20</v>
      </c>
      <c r="AF1006" s="1619">
        <v>10</v>
      </c>
      <c r="AG1006" s="1976" t="s">
        <v>122</v>
      </c>
      <c r="AH1006" s="2547"/>
      <c r="AK1006" s="981"/>
      <c r="AL1006" s="2547"/>
      <c r="AM1006" s="2547"/>
      <c r="AN1006" s="2547"/>
      <c r="AO1006" s="2547"/>
      <c r="AP1006" s="2547"/>
      <c r="AQ1006" s="2547"/>
      <c r="AR1006" s="2547"/>
      <c r="AS1006" s="2547"/>
    </row>
    <row r="1007" spans="2:45">
      <c r="B1007" s="908"/>
      <c r="C1007" s="569" t="s">
        <v>2870</v>
      </c>
      <c r="D1007" s="569" t="s">
        <v>2274</v>
      </c>
      <c r="E1007" s="1578" t="s">
        <v>2873</v>
      </c>
      <c r="F1007" s="193">
        <v>929002696402</v>
      </c>
      <c r="G1007" s="232">
        <v>8719514344341</v>
      </c>
      <c r="H1007" s="807" t="s">
        <v>1686</v>
      </c>
      <c r="I1007" s="807"/>
      <c r="J1007" s="918" t="s">
        <v>1684</v>
      </c>
      <c r="K1007" s="851" t="s">
        <v>1685</v>
      </c>
      <c r="L1007" s="1827" t="s">
        <v>79</v>
      </c>
      <c r="M1007" s="398">
        <v>60000</v>
      </c>
      <c r="N1007" s="325">
        <v>5</v>
      </c>
      <c r="O1007" s="1827" t="s">
        <v>127</v>
      </c>
      <c r="P1007" s="991">
        <v>875</v>
      </c>
      <c r="Q1007" s="938"/>
      <c r="R1007" s="2053" t="s">
        <v>54</v>
      </c>
      <c r="S1007" s="1827" t="s">
        <v>113</v>
      </c>
      <c r="T1007" s="1827" t="s">
        <v>3269</v>
      </c>
      <c r="U1007" s="1827"/>
      <c r="V1007" s="1827" t="s">
        <v>158</v>
      </c>
      <c r="W1007" s="1827">
        <v>24</v>
      </c>
      <c r="X1007" s="1827" t="s">
        <v>3343</v>
      </c>
      <c r="Y1007" s="1362">
        <v>8</v>
      </c>
      <c r="Z1007" s="1362">
        <v>1.3</v>
      </c>
      <c r="AA1007" s="1362">
        <v>5000</v>
      </c>
      <c r="AB1007" s="1827" t="s">
        <v>143</v>
      </c>
      <c r="AC1007" s="325">
        <v>90</v>
      </c>
      <c r="AD1007" s="1362">
        <v>620730</v>
      </c>
      <c r="AE1007" s="2663">
        <v>20</v>
      </c>
      <c r="AF1007" s="1362">
        <v>10</v>
      </c>
      <c r="AG1007" s="2054" t="s">
        <v>122</v>
      </c>
      <c r="AH1007" s="2547"/>
      <c r="AK1007" s="981"/>
      <c r="AL1007" s="2547"/>
      <c r="AM1007" s="2547"/>
      <c r="AN1007" s="2547"/>
      <c r="AO1007" s="2547"/>
      <c r="AP1007" s="2547"/>
      <c r="AQ1007" s="2547"/>
      <c r="AR1007" s="2547"/>
    </row>
    <row r="1008" spans="2:45">
      <c r="B1008" s="908"/>
      <c r="C1008" s="569" t="s">
        <v>2870</v>
      </c>
      <c r="D1008" s="569" t="s">
        <v>2274</v>
      </c>
      <c r="E1008" s="1578" t="s">
        <v>2873</v>
      </c>
      <c r="F1008" s="193">
        <v>929002696502</v>
      </c>
      <c r="G1008" s="232">
        <v>8719514344365</v>
      </c>
      <c r="H1008" s="807" t="s">
        <v>1687</v>
      </c>
      <c r="I1008" s="807"/>
      <c r="J1008" s="918" t="s">
        <v>1684</v>
      </c>
      <c r="K1008" s="851" t="s">
        <v>1688</v>
      </c>
      <c r="L1008" s="852" t="s">
        <v>53</v>
      </c>
      <c r="M1008" s="398">
        <v>60000</v>
      </c>
      <c r="N1008" s="325">
        <v>5</v>
      </c>
      <c r="O1008" s="852" t="s">
        <v>127</v>
      </c>
      <c r="P1008" s="991">
        <v>875</v>
      </c>
      <c r="Q1008" s="938"/>
      <c r="R1008" s="1888" t="s">
        <v>54</v>
      </c>
      <c r="S1008" s="852" t="s">
        <v>113</v>
      </c>
      <c r="T1008" s="852" t="s">
        <v>3269</v>
      </c>
      <c r="U1008" s="852"/>
      <c r="V1008" s="852" t="s">
        <v>131</v>
      </c>
      <c r="W1008" s="2436">
        <v>24</v>
      </c>
      <c r="X1008" s="2436" t="s">
        <v>3344</v>
      </c>
      <c r="Y1008" s="852">
        <v>8</v>
      </c>
      <c r="Z1008" s="852">
        <v>1.3</v>
      </c>
      <c r="AA1008" s="852">
        <v>5000</v>
      </c>
      <c r="AB1008" s="852" t="s">
        <v>143</v>
      </c>
      <c r="AC1008" s="325">
        <v>90</v>
      </c>
      <c r="AD1008" s="852">
        <v>620714</v>
      </c>
      <c r="AE1008" s="2663">
        <v>20</v>
      </c>
      <c r="AF1008" s="852">
        <v>10</v>
      </c>
      <c r="AG1008" s="1889" t="s">
        <v>122</v>
      </c>
      <c r="AH1008" s="2547"/>
      <c r="AK1008" s="981"/>
      <c r="AL1008" s="2547"/>
      <c r="AM1008" s="2547"/>
      <c r="AN1008" s="2547"/>
      <c r="AO1008" s="2547"/>
      <c r="AP1008" s="2547"/>
      <c r="AQ1008" s="2547"/>
      <c r="AR1008" s="2547"/>
    </row>
    <row r="1009" spans="2:44">
      <c r="B1009" s="878"/>
      <c r="C1009" s="569" t="s">
        <v>2870</v>
      </c>
      <c r="D1009" s="569" t="s">
        <v>2274</v>
      </c>
      <c r="E1009" s="1578" t="s">
        <v>2873</v>
      </c>
      <c r="F1009" s="193">
        <v>929002696602</v>
      </c>
      <c r="G1009" s="232">
        <v>8719514344389</v>
      </c>
      <c r="H1009" s="807" t="s">
        <v>1689</v>
      </c>
      <c r="I1009" s="807"/>
      <c r="J1009" s="918" t="s">
        <v>1684</v>
      </c>
      <c r="K1009" s="851" t="s">
        <v>1688</v>
      </c>
      <c r="L1009" s="852" t="s">
        <v>75</v>
      </c>
      <c r="M1009" s="398">
        <v>60000</v>
      </c>
      <c r="N1009" s="325">
        <v>5</v>
      </c>
      <c r="O1009" s="852" t="s">
        <v>127</v>
      </c>
      <c r="P1009" s="991">
        <v>875</v>
      </c>
      <c r="Q1009" s="938"/>
      <c r="R1009" s="1888" t="s">
        <v>54</v>
      </c>
      <c r="S1009" s="852" t="s">
        <v>113</v>
      </c>
      <c r="T1009" s="852" t="s">
        <v>3269</v>
      </c>
      <c r="U1009" s="852"/>
      <c r="V1009" s="852" t="s">
        <v>161</v>
      </c>
      <c r="W1009" s="2436">
        <v>24</v>
      </c>
      <c r="X1009" s="2436" t="s">
        <v>3344</v>
      </c>
      <c r="Y1009" s="852">
        <v>8</v>
      </c>
      <c r="Z1009" s="852">
        <v>1.3</v>
      </c>
      <c r="AA1009" s="852">
        <v>5000</v>
      </c>
      <c r="AB1009" s="852" t="s">
        <v>143</v>
      </c>
      <c r="AC1009" s="325">
        <v>90</v>
      </c>
      <c r="AD1009" s="852">
        <v>620716</v>
      </c>
      <c r="AE1009" s="2663">
        <v>20</v>
      </c>
      <c r="AF1009" s="852">
        <v>10</v>
      </c>
      <c r="AG1009" s="1889" t="s">
        <v>122</v>
      </c>
      <c r="AH1009" s="2547"/>
      <c r="AK1009" s="981"/>
      <c r="AL1009" s="2547"/>
      <c r="AM1009" s="2547"/>
      <c r="AN1009" s="2547"/>
      <c r="AO1009" s="2547"/>
      <c r="AP1009" s="2547"/>
      <c r="AQ1009" s="2547"/>
      <c r="AR1009" s="2547"/>
    </row>
    <row r="1010" spans="2:44">
      <c r="B1010" s="908"/>
      <c r="C1010" s="569" t="s">
        <v>2870</v>
      </c>
      <c r="D1010" s="569" t="s">
        <v>2274</v>
      </c>
      <c r="E1010" s="1578" t="s">
        <v>2873</v>
      </c>
      <c r="F1010" s="193">
        <v>929002696702</v>
      </c>
      <c r="G1010" s="232">
        <v>8719514344402</v>
      </c>
      <c r="H1010" s="807" t="s">
        <v>1690</v>
      </c>
      <c r="I1010" s="807"/>
      <c r="J1010" s="918" t="s">
        <v>1691</v>
      </c>
      <c r="K1010" s="851" t="s">
        <v>1692</v>
      </c>
      <c r="L1010" s="852" t="s">
        <v>3121</v>
      </c>
      <c r="M1010" s="398">
        <v>60000</v>
      </c>
      <c r="N1010" s="325">
        <v>5</v>
      </c>
      <c r="O1010" s="852" t="s">
        <v>127</v>
      </c>
      <c r="P1010" s="991">
        <v>915</v>
      </c>
      <c r="Q1010" s="938"/>
      <c r="R1010" s="1888" t="s">
        <v>54</v>
      </c>
      <c r="S1010" s="852" t="s">
        <v>113</v>
      </c>
      <c r="T1010" s="852" t="s">
        <v>3270</v>
      </c>
      <c r="U1010" s="852"/>
      <c r="V1010" s="852" t="s">
        <v>126</v>
      </c>
      <c r="W1010" s="2436">
        <v>24</v>
      </c>
      <c r="X1010" s="2436" t="s">
        <v>3343</v>
      </c>
      <c r="Y1010" s="852">
        <v>8</v>
      </c>
      <c r="Z1010" s="852">
        <v>1.3</v>
      </c>
      <c r="AA1010" s="852">
        <v>5000</v>
      </c>
      <c r="AB1010" s="852" t="s">
        <v>143</v>
      </c>
      <c r="AC1010" s="325">
        <v>90</v>
      </c>
      <c r="AD1010" s="852">
        <v>620707</v>
      </c>
      <c r="AE1010" s="2663">
        <v>20</v>
      </c>
      <c r="AF1010" s="852">
        <v>10</v>
      </c>
      <c r="AG1010" s="1889" t="s">
        <v>122</v>
      </c>
      <c r="AH1010" s="2547"/>
      <c r="AK1010" s="981"/>
      <c r="AL1010" s="2547"/>
      <c r="AM1010" s="2547"/>
      <c r="AN1010" s="2547"/>
      <c r="AO1010" s="2547"/>
      <c r="AP1010" s="2547"/>
      <c r="AQ1010" s="2547"/>
      <c r="AR1010" s="2547"/>
    </row>
    <row r="1011" spans="2:44">
      <c r="B1011" s="908"/>
      <c r="C1011" s="569" t="s">
        <v>2870</v>
      </c>
      <c r="D1011" s="569" t="s">
        <v>2274</v>
      </c>
      <c r="E1011" s="1578" t="s">
        <v>2873</v>
      </c>
      <c r="F1011" s="193">
        <v>929002696802</v>
      </c>
      <c r="G1011" s="232">
        <v>8719514344426</v>
      </c>
      <c r="H1011" s="807" t="s">
        <v>1693</v>
      </c>
      <c r="I1011" s="807"/>
      <c r="J1011" s="918" t="s">
        <v>1691</v>
      </c>
      <c r="K1011" s="851" t="s">
        <v>1692</v>
      </c>
      <c r="L1011" s="1827" t="s">
        <v>79</v>
      </c>
      <c r="M1011" s="398">
        <v>60000</v>
      </c>
      <c r="N1011" s="325">
        <v>5</v>
      </c>
      <c r="O1011" s="1827" t="s">
        <v>127</v>
      </c>
      <c r="P1011" s="991">
        <v>915</v>
      </c>
      <c r="Q1011" s="938"/>
      <c r="R1011" s="2053" t="s">
        <v>54</v>
      </c>
      <c r="S1011" s="1827" t="s">
        <v>113</v>
      </c>
      <c r="T1011" s="1827" t="s">
        <v>3270</v>
      </c>
      <c r="U1011" s="1827"/>
      <c r="V1011" s="1827" t="s">
        <v>158</v>
      </c>
      <c r="W1011" s="1827">
        <v>24</v>
      </c>
      <c r="X1011" s="1827" t="s">
        <v>3343</v>
      </c>
      <c r="Y1011" s="1362">
        <v>8</v>
      </c>
      <c r="Z1011" s="1362">
        <v>1.3</v>
      </c>
      <c r="AA1011" s="1362">
        <v>5000</v>
      </c>
      <c r="AB1011" s="1827" t="s">
        <v>143</v>
      </c>
      <c r="AC1011" s="325">
        <v>90</v>
      </c>
      <c r="AD1011" s="1362">
        <v>620699</v>
      </c>
      <c r="AE1011" s="2663">
        <v>20</v>
      </c>
      <c r="AF1011" s="1362">
        <v>10</v>
      </c>
      <c r="AG1011" s="2054" t="s">
        <v>122</v>
      </c>
      <c r="AH1011" s="2547"/>
      <c r="AK1011" s="981"/>
      <c r="AL1011" s="2547"/>
      <c r="AM1011" s="2547"/>
      <c r="AN1011" s="2547"/>
      <c r="AO1011" s="2547"/>
      <c r="AP1011" s="2547"/>
      <c r="AQ1011" s="2547"/>
      <c r="AR1011" s="2547"/>
    </row>
    <row r="1012" spans="2:44">
      <c r="B1012" s="908"/>
      <c r="C1012" s="569" t="s">
        <v>2870</v>
      </c>
      <c r="D1012" s="569" t="s">
        <v>2274</v>
      </c>
      <c r="E1012" s="1578" t="s">
        <v>2873</v>
      </c>
      <c r="F1012" s="193">
        <v>929002696902</v>
      </c>
      <c r="G1012" s="232">
        <v>8719514344440</v>
      </c>
      <c r="H1012" s="807" t="s">
        <v>1694</v>
      </c>
      <c r="I1012" s="807"/>
      <c r="J1012" s="918" t="s">
        <v>1691</v>
      </c>
      <c r="K1012" s="851" t="s">
        <v>1695</v>
      </c>
      <c r="L1012" s="852" t="s">
        <v>53</v>
      </c>
      <c r="M1012" s="398">
        <v>60000</v>
      </c>
      <c r="N1012" s="325">
        <v>5</v>
      </c>
      <c r="O1012" s="852" t="s">
        <v>129</v>
      </c>
      <c r="P1012" s="991">
        <v>915</v>
      </c>
      <c r="Q1012" s="938"/>
      <c r="R1012" s="1888" t="s">
        <v>54</v>
      </c>
      <c r="S1012" s="852" t="s">
        <v>113</v>
      </c>
      <c r="T1012" s="852" t="s">
        <v>3270</v>
      </c>
      <c r="U1012" s="852"/>
      <c r="V1012" s="852" t="s">
        <v>131</v>
      </c>
      <c r="W1012" s="2436">
        <v>24</v>
      </c>
      <c r="X1012" s="2436" t="s">
        <v>3345</v>
      </c>
      <c r="Y1012" s="852">
        <v>8</v>
      </c>
      <c r="Z1012" s="852">
        <v>1.3</v>
      </c>
      <c r="AA1012" s="852">
        <v>5000</v>
      </c>
      <c r="AB1012" s="852" t="s">
        <v>143</v>
      </c>
      <c r="AC1012" s="325">
        <v>90</v>
      </c>
      <c r="AD1012" s="852">
        <v>620727</v>
      </c>
      <c r="AE1012" s="2663">
        <v>20</v>
      </c>
      <c r="AF1012" s="852">
        <v>10</v>
      </c>
      <c r="AG1012" s="1889" t="s">
        <v>122</v>
      </c>
      <c r="AH1012" s="2547"/>
      <c r="AK1012" s="981"/>
      <c r="AL1012" s="2547"/>
      <c r="AM1012" s="2547"/>
      <c r="AN1012" s="2547"/>
      <c r="AO1012" s="2547"/>
      <c r="AP1012" s="2547"/>
      <c r="AQ1012" s="2547"/>
      <c r="AR1012" s="2547"/>
    </row>
    <row r="1013" spans="2:44">
      <c r="B1013" s="908"/>
      <c r="C1013" s="569" t="s">
        <v>2870</v>
      </c>
      <c r="D1013" s="569" t="s">
        <v>2274</v>
      </c>
      <c r="E1013" s="1578" t="s">
        <v>2873</v>
      </c>
      <c r="F1013" s="193">
        <v>929002697002</v>
      </c>
      <c r="G1013" s="232">
        <v>8719514344464</v>
      </c>
      <c r="H1013" s="807" t="s">
        <v>1696</v>
      </c>
      <c r="I1013" s="807"/>
      <c r="J1013" s="918" t="s">
        <v>1691</v>
      </c>
      <c r="K1013" s="851" t="s">
        <v>1697</v>
      </c>
      <c r="L1013" s="852" t="s">
        <v>75</v>
      </c>
      <c r="M1013" s="398">
        <v>60000</v>
      </c>
      <c r="N1013" s="325">
        <v>5</v>
      </c>
      <c r="O1013" s="852" t="s">
        <v>127</v>
      </c>
      <c r="P1013" s="991">
        <v>915</v>
      </c>
      <c r="Q1013" s="938"/>
      <c r="R1013" s="1888" t="s">
        <v>54</v>
      </c>
      <c r="S1013" s="852" t="s">
        <v>113</v>
      </c>
      <c r="T1013" s="852" t="s">
        <v>3270</v>
      </c>
      <c r="U1013" s="852"/>
      <c r="V1013" s="852" t="s">
        <v>161</v>
      </c>
      <c r="W1013" s="2436">
        <v>24</v>
      </c>
      <c r="X1013" s="2436" t="s">
        <v>3346</v>
      </c>
      <c r="Y1013" s="852">
        <v>8</v>
      </c>
      <c r="Z1013" s="852">
        <v>1.3</v>
      </c>
      <c r="AA1013" s="852">
        <v>5000</v>
      </c>
      <c r="AB1013" s="852" t="s">
        <v>143</v>
      </c>
      <c r="AC1013" s="325">
        <v>90</v>
      </c>
      <c r="AD1013" s="852">
        <v>620726</v>
      </c>
      <c r="AE1013" s="2663">
        <v>20</v>
      </c>
      <c r="AF1013" s="852">
        <v>10</v>
      </c>
      <c r="AG1013" s="1889" t="s">
        <v>122</v>
      </c>
      <c r="AH1013" s="2547"/>
      <c r="AK1013" s="981"/>
      <c r="AL1013" s="2547"/>
      <c r="AM1013" s="2547"/>
      <c r="AN1013" s="2547"/>
      <c r="AO1013" s="2547"/>
      <c r="AP1013" s="2547"/>
      <c r="AQ1013" s="2547"/>
      <c r="AR1013" s="2547"/>
    </row>
    <row r="1014" spans="2:44">
      <c r="B1014" s="908"/>
      <c r="C1014" s="569" t="s">
        <v>2870</v>
      </c>
      <c r="D1014" s="569" t="s">
        <v>2274</v>
      </c>
      <c r="E1014" s="1578" t="s">
        <v>2873</v>
      </c>
      <c r="F1014" s="193">
        <v>929002697102</v>
      </c>
      <c r="G1014" s="232">
        <v>8719514344488</v>
      </c>
      <c r="H1014" s="807" t="s">
        <v>1698</v>
      </c>
      <c r="I1014" s="807"/>
      <c r="J1014" s="918" t="s">
        <v>1699</v>
      </c>
      <c r="K1014" s="851" t="s">
        <v>1700</v>
      </c>
      <c r="L1014" s="852" t="s">
        <v>3121</v>
      </c>
      <c r="M1014" s="398">
        <v>60000</v>
      </c>
      <c r="N1014" s="325">
        <v>5</v>
      </c>
      <c r="O1014" s="852" t="s">
        <v>127</v>
      </c>
      <c r="P1014" s="991">
        <v>960</v>
      </c>
      <c r="Q1014" s="938"/>
      <c r="R1014" s="1888" t="s">
        <v>54</v>
      </c>
      <c r="S1014" s="852" t="s">
        <v>113</v>
      </c>
      <c r="T1014" s="852" t="s">
        <v>3271</v>
      </c>
      <c r="U1014" s="852"/>
      <c r="V1014" s="852" t="s">
        <v>126</v>
      </c>
      <c r="W1014" s="2436">
        <v>24</v>
      </c>
      <c r="X1014" s="2436" t="s">
        <v>3343</v>
      </c>
      <c r="Y1014" s="852">
        <v>8</v>
      </c>
      <c r="Z1014" s="852">
        <v>1.3</v>
      </c>
      <c r="AA1014" s="852">
        <v>5000</v>
      </c>
      <c r="AB1014" s="852" t="s">
        <v>143</v>
      </c>
      <c r="AC1014" s="325">
        <v>90</v>
      </c>
      <c r="AD1014" s="852">
        <v>620705</v>
      </c>
      <c r="AE1014" s="2663">
        <v>20</v>
      </c>
      <c r="AF1014" s="852">
        <v>10</v>
      </c>
      <c r="AG1014" s="1889" t="s">
        <v>122</v>
      </c>
      <c r="AH1014" s="2547"/>
      <c r="AK1014" s="981"/>
      <c r="AL1014" s="2547"/>
      <c r="AM1014" s="2547"/>
      <c r="AN1014" s="2547"/>
      <c r="AO1014" s="2547"/>
      <c r="AP1014" s="2547"/>
      <c r="AQ1014" s="2547"/>
      <c r="AR1014" s="2547"/>
    </row>
    <row r="1015" spans="2:44">
      <c r="B1015" s="908"/>
      <c r="C1015" s="569" t="s">
        <v>2870</v>
      </c>
      <c r="D1015" s="569" t="s">
        <v>2274</v>
      </c>
      <c r="E1015" s="1578" t="s">
        <v>2873</v>
      </c>
      <c r="F1015" s="193">
        <v>929002697202</v>
      </c>
      <c r="G1015" s="232">
        <v>8719514344501</v>
      </c>
      <c r="H1015" s="807" t="s">
        <v>1701</v>
      </c>
      <c r="I1015" s="807"/>
      <c r="J1015" s="918" t="s">
        <v>1699</v>
      </c>
      <c r="K1015" s="851" t="s">
        <v>1700</v>
      </c>
      <c r="L1015" s="1827" t="s">
        <v>79</v>
      </c>
      <c r="M1015" s="398">
        <v>60000</v>
      </c>
      <c r="N1015" s="325">
        <v>5</v>
      </c>
      <c r="O1015" s="1827" t="s">
        <v>127</v>
      </c>
      <c r="P1015" s="991">
        <v>960</v>
      </c>
      <c r="Q1015" s="938"/>
      <c r="R1015" s="2053" t="s">
        <v>54</v>
      </c>
      <c r="S1015" s="1827" t="s">
        <v>113</v>
      </c>
      <c r="T1015" s="1827" t="s">
        <v>3271</v>
      </c>
      <c r="U1015" s="1827"/>
      <c r="V1015" s="1827" t="s">
        <v>158</v>
      </c>
      <c r="W1015" s="1827">
        <v>24</v>
      </c>
      <c r="X1015" s="1827" t="s">
        <v>3343</v>
      </c>
      <c r="Y1015" s="1362">
        <v>8</v>
      </c>
      <c r="Z1015" s="1362">
        <v>1.3</v>
      </c>
      <c r="AA1015" s="1362">
        <v>5000</v>
      </c>
      <c r="AB1015" s="1827" t="s">
        <v>143</v>
      </c>
      <c r="AC1015" s="325">
        <v>90</v>
      </c>
      <c r="AD1015" s="1362">
        <v>620702</v>
      </c>
      <c r="AE1015" s="2663">
        <v>20</v>
      </c>
      <c r="AF1015" s="1362">
        <v>10</v>
      </c>
      <c r="AG1015" s="2054" t="s">
        <v>122</v>
      </c>
      <c r="AH1015" s="2547"/>
      <c r="AK1015" s="981"/>
      <c r="AL1015" s="2547"/>
      <c r="AM1015" s="2547"/>
      <c r="AN1015" s="2547"/>
      <c r="AO1015" s="2547"/>
      <c r="AP1015" s="2547"/>
      <c r="AQ1015" s="2547"/>
      <c r="AR1015" s="2547"/>
    </row>
    <row r="1016" spans="2:44">
      <c r="B1016" s="908"/>
      <c r="C1016" s="569" t="s">
        <v>2870</v>
      </c>
      <c r="D1016" s="569" t="s">
        <v>2274</v>
      </c>
      <c r="E1016" s="1578" t="s">
        <v>2873</v>
      </c>
      <c r="F1016" s="193">
        <v>929002697302</v>
      </c>
      <c r="G1016" s="232">
        <v>8719514344525</v>
      </c>
      <c r="H1016" s="807" t="s">
        <v>1702</v>
      </c>
      <c r="I1016" s="807"/>
      <c r="J1016" s="918" t="s">
        <v>1699</v>
      </c>
      <c r="K1016" s="851" t="s">
        <v>1703</v>
      </c>
      <c r="L1016" s="852" t="s">
        <v>53</v>
      </c>
      <c r="M1016" s="398">
        <v>60000</v>
      </c>
      <c r="N1016" s="325">
        <v>5</v>
      </c>
      <c r="O1016" s="852" t="s">
        <v>129</v>
      </c>
      <c r="P1016" s="991">
        <v>960</v>
      </c>
      <c r="Q1016" s="938"/>
      <c r="R1016" s="1888" t="s">
        <v>54</v>
      </c>
      <c r="S1016" s="852" t="s">
        <v>113</v>
      </c>
      <c r="T1016" s="852" t="s">
        <v>3271</v>
      </c>
      <c r="U1016" s="852"/>
      <c r="V1016" s="852" t="s">
        <v>131</v>
      </c>
      <c r="W1016" s="2436">
        <v>24</v>
      </c>
      <c r="X1016" s="2436" t="s">
        <v>3345</v>
      </c>
      <c r="Y1016" s="852">
        <v>8</v>
      </c>
      <c r="Z1016" s="852">
        <v>1.3</v>
      </c>
      <c r="AA1016" s="852">
        <v>5000</v>
      </c>
      <c r="AB1016" s="852" t="s">
        <v>143</v>
      </c>
      <c r="AC1016" s="325">
        <v>90</v>
      </c>
      <c r="AD1016" s="852">
        <v>620722</v>
      </c>
      <c r="AE1016" s="2663">
        <v>20</v>
      </c>
      <c r="AF1016" s="852">
        <v>10</v>
      </c>
      <c r="AG1016" s="1889" t="s">
        <v>122</v>
      </c>
      <c r="AH1016" s="2547"/>
      <c r="AK1016" s="981"/>
      <c r="AL1016" s="2547"/>
      <c r="AM1016" s="2547"/>
      <c r="AN1016" s="2547"/>
      <c r="AO1016" s="2547"/>
      <c r="AP1016" s="2547"/>
      <c r="AQ1016" s="2547"/>
      <c r="AR1016" s="2547"/>
    </row>
    <row r="1017" spans="2:44">
      <c r="B1017" s="908"/>
      <c r="C1017" s="569" t="s">
        <v>2870</v>
      </c>
      <c r="D1017" s="569" t="s">
        <v>2274</v>
      </c>
      <c r="E1017" s="1578" t="s">
        <v>2873</v>
      </c>
      <c r="F1017" s="193">
        <v>929002697402</v>
      </c>
      <c r="G1017" s="232">
        <v>8719514344549</v>
      </c>
      <c r="H1017" s="807" t="s">
        <v>1704</v>
      </c>
      <c r="I1017" s="807"/>
      <c r="J1017" s="918" t="s">
        <v>1699</v>
      </c>
      <c r="K1017" s="851" t="s">
        <v>1705</v>
      </c>
      <c r="L1017" s="852" t="s">
        <v>75</v>
      </c>
      <c r="M1017" s="398">
        <v>60000</v>
      </c>
      <c r="N1017" s="325">
        <v>5</v>
      </c>
      <c r="O1017" s="852" t="s">
        <v>127</v>
      </c>
      <c r="P1017" s="991">
        <v>960</v>
      </c>
      <c r="Q1017" s="938"/>
      <c r="R1017" s="1888" t="s">
        <v>54</v>
      </c>
      <c r="S1017" s="852" t="s">
        <v>113</v>
      </c>
      <c r="T1017" s="852" t="s">
        <v>3271</v>
      </c>
      <c r="U1017" s="852"/>
      <c r="V1017" s="852" t="s">
        <v>161</v>
      </c>
      <c r="W1017" s="2436">
        <v>24</v>
      </c>
      <c r="X1017" s="2436" t="s">
        <v>3344</v>
      </c>
      <c r="Y1017" s="852">
        <v>8</v>
      </c>
      <c r="Z1017" s="852">
        <v>1.3</v>
      </c>
      <c r="AA1017" s="852">
        <v>5000</v>
      </c>
      <c r="AB1017" s="852" t="s">
        <v>143</v>
      </c>
      <c r="AC1017" s="325">
        <v>90</v>
      </c>
      <c r="AD1017" s="852">
        <v>620712</v>
      </c>
      <c r="AE1017" s="2663">
        <v>20</v>
      </c>
      <c r="AF1017" s="852">
        <v>10</v>
      </c>
      <c r="AG1017" s="1889" t="s">
        <v>122</v>
      </c>
      <c r="AH1017" s="2547"/>
      <c r="AK1017" s="981"/>
      <c r="AL1017" s="2547"/>
      <c r="AM1017" s="2547"/>
      <c r="AN1017" s="2547"/>
      <c r="AO1017" s="2547"/>
      <c r="AP1017" s="2547"/>
      <c r="AQ1017" s="2547"/>
      <c r="AR1017" s="2547"/>
    </row>
    <row r="1018" spans="2:44">
      <c r="B1018" s="908"/>
      <c r="C1018" s="569" t="s">
        <v>2870</v>
      </c>
      <c r="D1018" s="569" t="s">
        <v>2274</v>
      </c>
      <c r="E1018" s="1578" t="s">
        <v>2873</v>
      </c>
      <c r="F1018" s="193">
        <v>929002697502</v>
      </c>
      <c r="G1018" s="232">
        <v>8719514344563</v>
      </c>
      <c r="H1018" s="807" t="s">
        <v>1706</v>
      </c>
      <c r="I1018" s="807"/>
      <c r="J1018" s="918" t="s">
        <v>1707</v>
      </c>
      <c r="K1018" s="851" t="s">
        <v>1708</v>
      </c>
      <c r="L1018" s="852" t="s">
        <v>3121</v>
      </c>
      <c r="M1018" s="398">
        <v>60000</v>
      </c>
      <c r="N1018" s="325">
        <v>5</v>
      </c>
      <c r="O1018" s="852" t="s">
        <v>127</v>
      </c>
      <c r="P1018" s="991">
        <v>1010</v>
      </c>
      <c r="Q1018" s="938"/>
      <c r="R1018" s="1888" t="s">
        <v>54</v>
      </c>
      <c r="S1018" s="852" t="s">
        <v>113</v>
      </c>
      <c r="T1018" s="852" t="s">
        <v>3272</v>
      </c>
      <c r="U1018" s="852"/>
      <c r="V1018" s="852" t="s">
        <v>126</v>
      </c>
      <c r="W1018" s="2436">
        <v>24</v>
      </c>
      <c r="X1018" s="2436" t="s">
        <v>3343</v>
      </c>
      <c r="Y1018" s="852">
        <v>8</v>
      </c>
      <c r="Z1018" s="852">
        <v>1.3</v>
      </c>
      <c r="AA1018" s="852">
        <v>5000</v>
      </c>
      <c r="AB1018" s="852" t="s">
        <v>143</v>
      </c>
      <c r="AC1018" s="325">
        <v>90</v>
      </c>
      <c r="AD1018" s="852">
        <v>620708</v>
      </c>
      <c r="AE1018" s="2663">
        <v>20</v>
      </c>
      <c r="AF1018" s="852">
        <v>10</v>
      </c>
      <c r="AG1018" s="1889" t="s">
        <v>122</v>
      </c>
      <c r="AH1018" s="2547"/>
      <c r="AK1018" s="981"/>
      <c r="AL1018" s="2547"/>
      <c r="AM1018" s="2547"/>
      <c r="AN1018" s="2547"/>
      <c r="AO1018" s="2547"/>
      <c r="AP1018" s="2547"/>
      <c r="AQ1018" s="2547"/>
      <c r="AR1018" s="2547"/>
    </row>
    <row r="1019" spans="2:44">
      <c r="B1019" s="908"/>
      <c r="C1019" s="569" t="s">
        <v>2870</v>
      </c>
      <c r="D1019" s="569" t="s">
        <v>2274</v>
      </c>
      <c r="E1019" s="1578" t="s">
        <v>2873</v>
      </c>
      <c r="F1019" s="193">
        <v>929002697602</v>
      </c>
      <c r="G1019" s="232">
        <v>8719514344587</v>
      </c>
      <c r="H1019" s="807" t="s">
        <v>1709</v>
      </c>
      <c r="I1019" s="807"/>
      <c r="J1019" s="918" t="s">
        <v>1707</v>
      </c>
      <c r="K1019" s="851" t="s">
        <v>1708</v>
      </c>
      <c r="L1019" s="1827" t="s">
        <v>79</v>
      </c>
      <c r="M1019" s="398">
        <v>60000</v>
      </c>
      <c r="N1019" s="325">
        <v>5</v>
      </c>
      <c r="O1019" s="1827" t="s">
        <v>127</v>
      </c>
      <c r="P1019" s="991">
        <v>1010</v>
      </c>
      <c r="Q1019" s="938"/>
      <c r="R1019" s="2053" t="s">
        <v>54</v>
      </c>
      <c r="S1019" s="1827" t="s">
        <v>113</v>
      </c>
      <c r="T1019" s="1827" t="s">
        <v>3272</v>
      </c>
      <c r="U1019" s="1827"/>
      <c r="V1019" s="1827" t="s">
        <v>158</v>
      </c>
      <c r="W1019" s="1827">
        <v>24</v>
      </c>
      <c r="X1019" s="1827" t="s">
        <v>3343</v>
      </c>
      <c r="Y1019" s="1362">
        <v>8</v>
      </c>
      <c r="Z1019" s="1362">
        <v>1.3</v>
      </c>
      <c r="AA1019" s="1362">
        <v>5000</v>
      </c>
      <c r="AB1019" s="1827" t="s">
        <v>143</v>
      </c>
      <c r="AC1019" s="325">
        <v>90</v>
      </c>
      <c r="AD1019" s="1362">
        <v>620731</v>
      </c>
      <c r="AE1019" s="2663">
        <v>20</v>
      </c>
      <c r="AF1019" s="1362">
        <v>10</v>
      </c>
      <c r="AG1019" s="2054" t="s">
        <v>122</v>
      </c>
      <c r="AH1019" s="2547"/>
      <c r="AK1019" s="981"/>
      <c r="AL1019" s="2547"/>
      <c r="AM1019" s="2547"/>
      <c r="AN1019" s="2547"/>
      <c r="AO1019" s="2547"/>
      <c r="AP1019" s="2547"/>
      <c r="AQ1019" s="2547"/>
      <c r="AR1019" s="2547"/>
    </row>
    <row r="1020" spans="2:44">
      <c r="B1020" s="908"/>
      <c r="C1020" s="569" t="s">
        <v>2870</v>
      </c>
      <c r="D1020" s="569" t="s">
        <v>2274</v>
      </c>
      <c r="E1020" s="1578" t="s">
        <v>2873</v>
      </c>
      <c r="F1020" s="193">
        <v>929002697702</v>
      </c>
      <c r="G1020" s="232">
        <v>8719514344600</v>
      </c>
      <c r="H1020" s="807" t="s">
        <v>1710</v>
      </c>
      <c r="I1020" s="807"/>
      <c r="J1020" s="918" t="s">
        <v>1707</v>
      </c>
      <c r="K1020" s="851" t="s">
        <v>1711</v>
      </c>
      <c r="L1020" s="852" t="s">
        <v>53</v>
      </c>
      <c r="M1020" s="398">
        <v>60000</v>
      </c>
      <c r="N1020" s="325">
        <v>5</v>
      </c>
      <c r="O1020" s="852" t="s">
        <v>129</v>
      </c>
      <c r="P1020" s="991">
        <v>1010</v>
      </c>
      <c r="Q1020" s="938"/>
      <c r="R1020" s="1888" t="s">
        <v>54</v>
      </c>
      <c r="S1020" s="852" t="s">
        <v>113</v>
      </c>
      <c r="T1020" s="852" t="s">
        <v>3272</v>
      </c>
      <c r="U1020" s="852"/>
      <c r="V1020" s="852" t="s">
        <v>131</v>
      </c>
      <c r="W1020" s="2436">
        <v>24</v>
      </c>
      <c r="X1020" s="2436" t="s">
        <v>3345</v>
      </c>
      <c r="Y1020" s="852">
        <v>8</v>
      </c>
      <c r="Z1020" s="852">
        <v>1.3</v>
      </c>
      <c r="AA1020" s="852">
        <v>5000</v>
      </c>
      <c r="AB1020" s="852" t="s">
        <v>143</v>
      </c>
      <c r="AC1020" s="325">
        <v>90</v>
      </c>
      <c r="AD1020" s="852">
        <v>620723</v>
      </c>
      <c r="AE1020" s="2663">
        <v>20</v>
      </c>
      <c r="AF1020" s="852">
        <v>10</v>
      </c>
      <c r="AG1020" s="1889" t="s">
        <v>122</v>
      </c>
      <c r="AH1020" s="2547"/>
      <c r="AK1020" s="981"/>
      <c r="AL1020" s="2547"/>
      <c r="AM1020" s="2547"/>
      <c r="AN1020" s="2547"/>
      <c r="AO1020" s="2547"/>
      <c r="AP1020" s="2547"/>
      <c r="AQ1020" s="2547"/>
      <c r="AR1020" s="2547"/>
    </row>
    <row r="1021" spans="2:44">
      <c r="B1021" s="908"/>
      <c r="C1021" s="569" t="s">
        <v>2870</v>
      </c>
      <c r="D1021" s="569" t="s">
        <v>2274</v>
      </c>
      <c r="E1021" s="1578" t="s">
        <v>2873</v>
      </c>
      <c r="F1021" s="193">
        <v>929002697802</v>
      </c>
      <c r="G1021" s="232">
        <v>8719514344624</v>
      </c>
      <c r="H1021" s="807" t="s">
        <v>1712</v>
      </c>
      <c r="I1021" s="807"/>
      <c r="J1021" s="918" t="s">
        <v>1707</v>
      </c>
      <c r="K1021" s="851" t="s">
        <v>1711</v>
      </c>
      <c r="L1021" s="852" t="s">
        <v>75</v>
      </c>
      <c r="M1021" s="398">
        <v>60000</v>
      </c>
      <c r="N1021" s="325">
        <v>5</v>
      </c>
      <c r="O1021" s="852" t="s">
        <v>129</v>
      </c>
      <c r="P1021" s="991">
        <v>1010</v>
      </c>
      <c r="Q1021" s="938"/>
      <c r="R1021" s="1888" t="s">
        <v>54</v>
      </c>
      <c r="S1021" s="852" t="s">
        <v>113</v>
      </c>
      <c r="T1021" s="852" t="s">
        <v>3272</v>
      </c>
      <c r="U1021" s="852"/>
      <c r="V1021" s="852" t="s">
        <v>161</v>
      </c>
      <c r="W1021" s="2436">
        <v>24</v>
      </c>
      <c r="X1021" s="2436" t="s">
        <v>3345</v>
      </c>
      <c r="Y1021" s="852">
        <v>8</v>
      </c>
      <c r="Z1021" s="852">
        <v>1.3</v>
      </c>
      <c r="AA1021" s="852">
        <v>5000</v>
      </c>
      <c r="AB1021" s="852" t="s">
        <v>143</v>
      </c>
      <c r="AC1021" s="325">
        <v>90</v>
      </c>
      <c r="AD1021" s="852">
        <v>620732</v>
      </c>
      <c r="AE1021" s="2663">
        <v>20</v>
      </c>
      <c r="AF1021" s="852">
        <v>10</v>
      </c>
      <c r="AG1021" s="1889" t="s">
        <v>122</v>
      </c>
      <c r="AH1021" s="2547"/>
      <c r="AK1021" s="981"/>
      <c r="AL1021" s="2547"/>
      <c r="AM1021" s="2547"/>
      <c r="AN1021" s="2547"/>
      <c r="AO1021" s="2547"/>
      <c r="AP1021" s="2547"/>
      <c r="AQ1021" s="2547"/>
      <c r="AR1021" s="2547"/>
    </row>
    <row r="1022" spans="2:44">
      <c r="B1022" s="908"/>
      <c r="C1022" s="569" t="s">
        <v>2870</v>
      </c>
      <c r="D1022" s="569" t="s">
        <v>2274</v>
      </c>
      <c r="E1022" s="1578" t="s">
        <v>2873</v>
      </c>
      <c r="F1022" s="193">
        <v>929002697902</v>
      </c>
      <c r="G1022" s="232">
        <v>8719514344648</v>
      </c>
      <c r="H1022" s="807" t="s">
        <v>1713</v>
      </c>
      <c r="I1022" s="807"/>
      <c r="J1022" s="918" t="s">
        <v>1714</v>
      </c>
      <c r="K1022" s="851" t="s">
        <v>1715</v>
      </c>
      <c r="L1022" s="852" t="s">
        <v>3121</v>
      </c>
      <c r="M1022" s="398">
        <v>60000</v>
      </c>
      <c r="N1022" s="325">
        <v>5</v>
      </c>
      <c r="O1022" s="852" t="s">
        <v>127</v>
      </c>
      <c r="P1022" s="991">
        <v>1060</v>
      </c>
      <c r="Q1022" s="938"/>
      <c r="R1022" s="1888" t="s">
        <v>54</v>
      </c>
      <c r="S1022" s="852" t="s">
        <v>113</v>
      </c>
      <c r="T1022" s="852" t="s">
        <v>3273</v>
      </c>
      <c r="U1022" s="852"/>
      <c r="V1022" s="852" t="s">
        <v>126</v>
      </c>
      <c r="W1022" s="2436">
        <v>24</v>
      </c>
      <c r="X1022" s="2436" t="s">
        <v>3347</v>
      </c>
      <c r="Y1022" s="852">
        <v>8</v>
      </c>
      <c r="Z1022" s="852">
        <v>1.3</v>
      </c>
      <c r="AA1022" s="852">
        <v>5000</v>
      </c>
      <c r="AB1022" s="852" t="s">
        <v>143</v>
      </c>
      <c r="AC1022" s="325">
        <v>90</v>
      </c>
      <c r="AD1022" s="852">
        <v>620700</v>
      </c>
      <c r="AE1022" s="2663">
        <v>20</v>
      </c>
      <c r="AF1022" s="852">
        <v>10</v>
      </c>
      <c r="AG1022" s="1889" t="s">
        <v>122</v>
      </c>
      <c r="AH1022" s="2547"/>
      <c r="AK1022" s="981"/>
      <c r="AL1022" s="2547"/>
      <c r="AM1022" s="2547"/>
      <c r="AN1022" s="2547"/>
      <c r="AO1022" s="2547"/>
      <c r="AP1022" s="2547"/>
      <c r="AQ1022" s="2547"/>
      <c r="AR1022" s="2547"/>
    </row>
    <row r="1023" spans="2:44">
      <c r="B1023" s="908"/>
      <c r="C1023" s="569" t="s">
        <v>2870</v>
      </c>
      <c r="D1023" s="569" t="s">
        <v>2274</v>
      </c>
      <c r="E1023" s="1578" t="s">
        <v>2873</v>
      </c>
      <c r="F1023" s="193">
        <v>929002698002</v>
      </c>
      <c r="G1023" s="232">
        <v>8719514344662</v>
      </c>
      <c r="H1023" s="807" t="s">
        <v>1716</v>
      </c>
      <c r="I1023" s="807"/>
      <c r="J1023" s="918" t="s">
        <v>1714</v>
      </c>
      <c r="K1023" s="851" t="s">
        <v>1715</v>
      </c>
      <c r="L1023" s="1827" t="s">
        <v>79</v>
      </c>
      <c r="M1023" s="398">
        <v>60000</v>
      </c>
      <c r="N1023" s="325">
        <v>5</v>
      </c>
      <c r="O1023" s="1827" t="s">
        <v>127</v>
      </c>
      <c r="P1023" s="991">
        <v>1060</v>
      </c>
      <c r="Q1023" s="938"/>
      <c r="R1023" s="2053" t="s">
        <v>54</v>
      </c>
      <c r="S1023" s="1827" t="s">
        <v>113</v>
      </c>
      <c r="T1023" s="1827" t="s">
        <v>3273</v>
      </c>
      <c r="U1023" s="1827"/>
      <c r="V1023" s="1827" t="s">
        <v>158</v>
      </c>
      <c r="W1023" s="1827">
        <v>24</v>
      </c>
      <c r="X1023" s="1827" t="s">
        <v>3347</v>
      </c>
      <c r="Y1023" s="1362">
        <v>8</v>
      </c>
      <c r="Z1023" s="1362">
        <v>1.3</v>
      </c>
      <c r="AA1023" s="1362">
        <v>5000</v>
      </c>
      <c r="AB1023" s="1827" t="s">
        <v>143</v>
      </c>
      <c r="AC1023" s="325">
        <v>90</v>
      </c>
      <c r="AD1023" s="1362">
        <v>620717</v>
      </c>
      <c r="AE1023" s="2663">
        <v>20</v>
      </c>
      <c r="AF1023" s="1362">
        <v>10</v>
      </c>
      <c r="AG1023" s="2054" t="s">
        <v>122</v>
      </c>
      <c r="AH1023" s="2547"/>
      <c r="AK1023" s="981"/>
      <c r="AL1023" s="2547"/>
      <c r="AM1023" s="2547"/>
      <c r="AN1023" s="2547"/>
      <c r="AO1023" s="2547"/>
      <c r="AP1023" s="2547"/>
      <c r="AQ1023" s="2547"/>
      <c r="AR1023" s="2547"/>
    </row>
    <row r="1024" spans="2:44">
      <c r="B1024" s="908"/>
      <c r="C1024" s="569" t="s">
        <v>2870</v>
      </c>
      <c r="D1024" s="569" t="s">
        <v>2274</v>
      </c>
      <c r="E1024" s="1578" t="s">
        <v>2873</v>
      </c>
      <c r="F1024" s="193">
        <v>929002698102</v>
      </c>
      <c r="G1024" s="232">
        <v>8719514344686</v>
      </c>
      <c r="H1024" s="807" t="s">
        <v>1717</v>
      </c>
      <c r="I1024" s="807"/>
      <c r="J1024" s="918" t="s">
        <v>1714</v>
      </c>
      <c r="K1024" s="851" t="s">
        <v>1718</v>
      </c>
      <c r="L1024" s="852" t="s">
        <v>53</v>
      </c>
      <c r="M1024" s="398">
        <v>60000</v>
      </c>
      <c r="N1024" s="325">
        <v>5</v>
      </c>
      <c r="O1024" s="852" t="s">
        <v>127</v>
      </c>
      <c r="P1024" s="991">
        <v>1060</v>
      </c>
      <c r="Q1024" s="938"/>
      <c r="R1024" s="2053" t="s">
        <v>54</v>
      </c>
      <c r="S1024" s="1827" t="s">
        <v>113</v>
      </c>
      <c r="T1024" s="1827" t="s">
        <v>3273</v>
      </c>
      <c r="U1024" s="1827"/>
      <c r="V1024" s="1827" t="s">
        <v>131</v>
      </c>
      <c r="W1024" s="1827">
        <v>24</v>
      </c>
      <c r="X1024" s="1827" t="s">
        <v>3348</v>
      </c>
      <c r="Y1024" s="1362">
        <v>8</v>
      </c>
      <c r="Z1024" s="1362">
        <v>1.3</v>
      </c>
      <c r="AA1024" s="1362">
        <v>5000</v>
      </c>
      <c r="AB1024" s="1827" t="s">
        <v>143</v>
      </c>
      <c r="AC1024" s="325">
        <v>90</v>
      </c>
      <c r="AD1024" s="1362">
        <v>620698</v>
      </c>
      <c r="AE1024" s="2663">
        <v>20</v>
      </c>
      <c r="AF1024" s="1362">
        <v>10</v>
      </c>
      <c r="AG1024" s="2054" t="s">
        <v>122</v>
      </c>
      <c r="AH1024" s="2547"/>
      <c r="AK1024" s="981"/>
      <c r="AL1024" s="2547"/>
      <c r="AM1024" s="2547"/>
      <c r="AN1024" s="2547"/>
      <c r="AO1024" s="2547"/>
      <c r="AP1024" s="2547"/>
      <c r="AQ1024" s="2547"/>
      <c r="AR1024" s="2547"/>
    </row>
    <row r="1025" spans="2:44">
      <c r="B1025" s="909"/>
      <c r="C1025" s="855" t="s">
        <v>2870</v>
      </c>
      <c r="D1025" s="855" t="s">
        <v>2274</v>
      </c>
      <c r="E1025" s="1599" t="s">
        <v>2873</v>
      </c>
      <c r="F1025" s="2903">
        <v>929002698202</v>
      </c>
      <c r="G1025" s="910">
        <v>8719514344709</v>
      </c>
      <c r="H1025" s="849" t="s">
        <v>1719</v>
      </c>
      <c r="I1025" s="849"/>
      <c r="J1025" s="929" t="s">
        <v>1714</v>
      </c>
      <c r="K1025" s="912" t="s">
        <v>1720</v>
      </c>
      <c r="L1025" s="1837" t="s">
        <v>75</v>
      </c>
      <c r="M1025" s="448">
        <v>60000</v>
      </c>
      <c r="N1025" s="921">
        <v>5</v>
      </c>
      <c r="O1025" s="1837" t="s">
        <v>127</v>
      </c>
      <c r="P1025" s="2406">
        <v>1060</v>
      </c>
      <c r="Q1025" s="938"/>
      <c r="R1025" s="1890" t="s">
        <v>54</v>
      </c>
      <c r="S1025" s="1819" t="s">
        <v>113</v>
      </c>
      <c r="T1025" s="1819" t="s">
        <v>3273</v>
      </c>
      <c r="U1025" s="1819"/>
      <c r="V1025" s="1819" t="s">
        <v>161</v>
      </c>
      <c r="W1025" s="2437">
        <v>24</v>
      </c>
      <c r="X1025" s="2437" t="s">
        <v>3349</v>
      </c>
      <c r="Y1025" s="1819">
        <v>8</v>
      </c>
      <c r="Z1025" s="1819">
        <v>1.3</v>
      </c>
      <c r="AA1025" s="1819">
        <v>5000</v>
      </c>
      <c r="AB1025" s="1819" t="s">
        <v>143</v>
      </c>
      <c r="AC1025" s="921">
        <v>90</v>
      </c>
      <c r="AD1025" s="1819">
        <v>620724</v>
      </c>
      <c r="AE1025" s="2686">
        <v>20</v>
      </c>
      <c r="AF1025" s="1819">
        <v>10</v>
      </c>
      <c r="AG1025" s="1891" t="s">
        <v>122</v>
      </c>
      <c r="AH1025" s="2547"/>
      <c r="AK1025" s="981"/>
      <c r="AL1025" s="2547"/>
      <c r="AM1025" s="2547"/>
      <c r="AN1025" s="2547"/>
      <c r="AO1025" s="2547"/>
      <c r="AP1025" s="2547"/>
      <c r="AQ1025" s="2547"/>
      <c r="AR1025" s="2547"/>
    </row>
    <row r="1026" spans="2:44" ht="14.5" customHeight="1">
      <c r="B1026" s="33"/>
      <c r="C1026" s="14"/>
      <c r="D1026" s="14"/>
      <c r="E1026" s="14"/>
      <c r="F1026" s="637"/>
      <c r="G1026" s="240"/>
      <c r="H1026" s="913"/>
      <c r="I1026" s="913"/>
      <c r="J1026" s="451"/>
      <c r="K1026" s="915"/>
      <c r="L1026" s="1838"/>
      <c r="M1026" s="356"/>
      <c r="N1026" s="304"/>
      <c r="O1026" s="1838"/>
      <c r="P1026" s="705"/>
      <c r="Q1026" s="14"/>
      <c r="R1026" s="1838"/>
      <c r="S1026" s="1838"/>
      <c r="T1026" s="1838"/>
      <c r="U1026" s="1838"/>
      <c r="V1026" s="1838"/>
      <c r="W1026" s="1838"/>
      <c r="X1026" s="1838"/>
      <c r="Y1026" s="1838"/>
      <c r="Z1026" s="1838"/>
      <c r="AA1026" s="1838"/>
      <c r="AB1026" s="1838"/>
      <c r="AC1026" s="304"/>
      <c r="AD1026" s="1838"/>
      <c r="AE1026" s="304"/>
      <c r="AF1026" s="1838"/>
      <c r="AG1026" s="1838"/>
      <c r="AH1026" s="2547"/>
      <c r="AK1026" s="981"/>
      <c r="AL1026" s="2547"/>
      <c r="AM1026" s="2547"/>
      <c r="AN1026" s="2547"/>
      <c r="AO1026" s="2547"/>
      <c r="AP1026" s="2547"/>
      <c r="AQ1026" s="2547"/>
      <c r="AR1026" s="2547"/>
    </row>
    <row r="1027" spans="2:44">
      <c r="B1027" s="573" t="s">
        <v>1721</v>
      </c>
      <c r="C1027" s="1576" t="s">
        <v>2870</v>
      </c>
      <c r="D1027" s="1576" t="s">
        <v>2274</v>
      </c>
      <c r="E1027" s="1577" t="s">
        <v>2873</v>
      </c>
      <c r="F1027" s="2902">
        <v>929002694702</v>
      </c>
      <c r="G1027" s="203">
        <v>8719514344006</v>
      </c>
      <c r="H1027" s="1653" t="s">
        <v>1722</v>
      </c>
      <c r="I1027" s="1653"/>
      <c r="J1027" s="1846" t="s">
        <v>1723</v>
      </c>
      <c r="K1027" s="1681" t="s">
        <v>1724</v>
      </c>
      <c r="L1027" s="1619" t="s">
        <v>3121</v>
      </c>
      <c r="M1027" s="431">
        <v>35000</v>
      </c>
      <c r="N1027" s="1650">
        <v>3</v>
      </c>
      <c r="O1027" s="1619" t="s">
        <v>127</v>
      </c>
      <c r="P1027" s="1102">
        <v>540</v>
      </c>
      <c r="Q1027" s="938"/>
      <c r="R1027" s="1975" t="s">
        <v>54</v>
      </c>
      <c r="S1027" s="1619" t="s">
        <v>113</v>
      </c>
      <c r="T1027" s="1619" t="s">
        <v>3269</v>
      </c>
      <c r="U1027" s="1619"/>
      <c r="V1027" s="1619" t="s">
        <v>126</v>
      </c>
      <c r="W1027" s="1826">
        <v>24</v>
      </c>
      <c r="X1027" s="1826" t="s">
        <v>3348</v>
      </c>
      <c r="Y1027" s="1619">
        <v>8</v>
      </c>
      <c r="Z1027" s="1619">
        <v>1.3</v>
      </c>
      <c r="AA1027" s="1619">
        <v>5000</v>
      </c>
      <c r="AB1027" s="1619" t="s">
        <v>143</v>
      </c>
      <c r="AC1027" s="1650">
        <v>80</v>
      </c>
      <c r="AD1027" s="1619">
        <v>620713</v>
      </c>
      <c r="AE1027" s="2662">
        <v>20</v>
      </c>
      <c r="AF1027" s="1619">
        <v>10</v>
      </c>
      <c r="AG1027" s="1976" t="s">
        <v>122</v>
      </c>
      <c r="AH1027" s="2547"/>
      <c r="AK1027" s="981"/>
      <c r="AL1027" s="2547"/>
      <c r="AM1027" s="2547"/>
      <c r="AN1027" s="2547"/>
      <c r="AO1027" s="2547"/>
      <c r="AP1027" s="2547"/>
      <c r="AQ1027" s="2547"/>
      <c r="AR1027" s="2547"/>
    </row>
    <row r="1028" spans="2:44">
      <c r="B1028" s="908"/>
      <c r="C1028" s="569" t="s">
        <v>2870</v>
      </c>
      <c r="D1028" s="569" t="s">
        <v>2274</v>
      </c>
      <c r="E1028" s="1578" t="s">
        <v>2873</v>
      </c>
      <c r="F1028" s="193">
        <v>929002694802</v>
      </c>
      <c r="G1028" s="232">
        <v>8719514344020</v>
      </c>
      <c r="H1028" s="807" t="s">
        <v>1725</v>
      </c>
      <c r="I1028" s="807"/>
      <c r="J1028" s="918" t="s">
        <v>1723</v>
      </c>
      <c r="K1028" s="851" t="s">
        <v>1724</v>
      </c>
      <c r="L1028" s="1827" t="s">
        <v>79</v>
      </c>
      <c r="M1028" s="398">
        <v>35000</v>
      </c>
      <c r="N1028" s="325">
        <v>3</v>
      </c>
      <c r="O1028" s="1827" t="s">
        <v>127</v>
      </c>
      <c r="P1028" s="760">
        <v>540</v>
      </c>
      <c r="Q1028" s="938"/>
      <c r="R1028" s="2053" t="s">
        <v>54</v>
      </c>
      <c r="S1028" s="1827" t="s">
        <v>113</v>
      </c>
      <c r="T1028" s="1827" t="s">
        <v>3269</v>
      </c>
      <c r="U1028" s="1827"/>
      <c r="V1028" s="1827" t="s">
        <v>158</v>
      </c>
      <c r="W1028" s="1827">
        <v>24</v>
      </c>
      <c r="X1028" s="1827" t="s">
        <v>3348</v>
      </c>
      <c r="Y1028" s="1362">
        <v>8</v>
      </c>
      <c r="Z1028" s="1362">
        <v>1.3</v>
      </c>
      <c r="AA1028" s="1362">
        <v>5000</v>
      </c>
      <c r="AB1028" s="1827" t="s">
        <v>143</v>
      </c>
      <c r="AC1028" s="325">
        <v>80</v>
      </c>
      <c r="AD1028" s="1362">
        <v>620697</v>
      </c>
      <c r="AE1028" s="2663">
        <v>20</v>
      </c>
      <c r="AF1028" s="1362">
        <v>10</v>
      </c>
      <c r="AG1028" s="2054" t="s">
        <v>122</v>
      </c>
      <c r="AH1028" s="2547"/>
      <c r="AK1028" s="981"/>
      <c r="AL1028" s="2547"/>
      <c r="AM1028" s="2547"/>
      <c r="AN1028" s="2547"/>
      <c r="AO1028" s="2547"/>
      <c r="AP1028" s="2547"/>
      <c r="AQ1028" s="2547"/>
      <c r="AR1028" s="2547"/>
    </row>
    <row r="1029" spans="2:44">
      <c r="B1029" s="878"/>
      <c r="C1029" s="569" t="s">
        <v>2870</v>
      </c>
      <c r="D1029" s="569" t="s">
        <v>2274</v>
      </c>
      <c r="E1029" s="1578" t="s">
        <v>2873</v>
      </c>
      <c r="F1029" s="193">
        <v>929002694902</v>
      </c>
      <c r="G1029" s="232">
        <v>8719514344044</v>
      </c>
      <c r="H1029" s="807" t="s">
        <v>1726</v>
      </c>
      <c r="I1029" s="807"/>
      <c r="J1029" s="918" t="s">
        <v>1723</v>
      </c>
      <c r="K1029" s="851" t="s">
        <v>1727</v>
      </c>
      <c r="L1029" s="852" t="s">
        <v>53</v>
      </c>
      <c r="M1029" s="398">
        <v>35000</v>
      </c>
      <c r="N1029" s="325">
        <v>3</v>
      </c>
      <c r="O1029" s="852" t="s">
        <v>129</v>
      </c>
      <c r="P1029" s="760">
        <v>540</v>
      </c>
      <c r="Q1029" s="938"/>
      <c r="R1029" s="1888" t="s">
        <v>54</v>
      </c>
      <c r="S1029" s="852" t="s">
        <v>113</v>
      </c>
      <c r="T1029" s="852" t="s">
        <v>3269</v>
      </c>
      <c r="U1029" s="852"/>
      <c r="V1029" s="852" t="s">
        <v>131</v>
      </c>
      <c r="W1029" s="2436">
        <v>24</v>
      </c>
      <c r="X1029" s="2436" t="s">
        <v>3350</v>
      </c>
      <c r="Y1029" s="852">
        <v>8</v>
      </c>
      <c r="Z1029" s="852">
        <v>1.3</v>
      </c>
      <c r="AA1029" s="852">
        <v>5000</v>
      </c>
      <c r="AB1029" s="852" t="s">
        <v>143</v>
      </c>
      <c r="AC1029" s="325">
        <v>80</v>
      </c>
      <c r="AD1029" s="852">
        <v>620719</v>
      </c>
      <c r="AE1029" s="2663">
        <v>20</v>
      </c>
      <c r="AF1029" s="852">
        <v>10</v>
      </c>
      <c r="AG1029" s="1889" t="s">
        <v>122</v>
      </c>
      <c r="AH1029" s="2547"/>
      <c r="AK1029" s="981"/>
      <c r="AL1029" s="2547"/>
      <c r="AM1029" s="2547"/>
      <c r="AN1029" s="2547"/>
      <c r="AO1029" s="2547"/>
      <c r="AP1029" s="2547"/>
      <c r="AQ1029" s="2547"/>
      <c r="AR1029" s="2547"/>
    </row>
    <row r="1030" spans="2:44">
      <c r="B1030" s="908"/>
      <c r="C1030" s="569" t="s">
        <v>2870</v>
      </c>
      <c r="D1030" s="569" t="s">
        <v>2274</v>
      </c>
      <c r="E1030" s="1578" t="s">
        <v>2873</v>
      </c>
      <c r="F1030" s="193">
        <v>929002695002</v>
      </c>
      <c r="G1030" s="232">
        <v>8719514344068</v>
      </c>
      <c r="H1030" s="807" t="s">
        <v>1728</v>
      </c>
      <c r="I1030" s="807"/>
      <c r="J1030" s="918" t="s">
        <v>1723</v>
      </c>
      <c r="K1030" s="851" t="s">
        <v>1727</v>
      </c>
      <c r="L1030" s="852" t="s">
        <v>75</v>
      </c>
      <c r="M1030" s="398">
        <v>35000</v>
      </c>
      <c r="N1030" s="325">
        <v>3</v>
      </c>
      <c r="O1030" s="852" t="s">
        <v>129</v>
      </c>
      <c r="P1030" s="760">
        <v>540</v>
      </c>
      <c r="Q1030" s="938"/>
      <c r="R1030" s="1888" t="s">
        <v>54</v>
      </c>
      <c r="S1030" s="852" t="s">
        <v>113</v>
      </c>
      <c r="T1030" s="852" t="s">
        <v>3269</v>
      </c>
      <c r="U1030" s="852"/>
      <c r="V1030" s="852" t="s">
        <v>161</v>
      </c>
      <c r="W1030" s="2436">
        <v>24</v>
      </c>
      <c r="X1030" s="2436" t="s">
        <v>3350</v>
      </c>
      <c r="Y1030" s="852">
        <v>8</v>
      </c>
      <c r="Z1030" s="852">
        <v>1.3</v>
      </c>
      <c r="AA1030" s="852">
        <v>5000</v>
      </c>
      <c r="AB1030" s="852" t="s">
        <v>143</v>
      </c>
      <c r="AC1030" s="325">
        <v>80</v>
      </c>
      <c r="AD1030" s="852">
        <v>620720</v>
      </c>
      <c r="AE1030" s="2663">
        <v>20</v>
      </c>
      <c r="AF1030" s="852">
        <v>10</v>
      </c>
      <c r="AG1030" s="1889" t="s">
        <v>122</v>
      </c>
      <c r="AH1030" s="2547"/>
      <c r="AK1030" s="981"/>
      <c r="AL1030" s="2547"/>
      <c r="AM1030" s="2547"/>
      <c r="AN1030" s="2547"/>
      <c r="AO1030" s="2547"/>
      <c r="AP1030" s="2547"/>
      <c r="AQ1030" s="2547"/>
      <c r="AR1030" s="2547"/>
    </row>
    <row r="1031" spans="2:44">
      <c r="B1031" s="908"/>
      <c r="C1031" s="569" t="s">
        <v>2870</v>
      </c>
      <c r="D1031" s="569" t="s">
        <v>2274</v>
      </c>
      <c r="E1031" s="1578" t="s">
        <v>2873</v>
      </c>
      <c r="F1031" s="193">
        <v>929002695102</v>
      </c>
      <c r="G1031" s="232">
        <v>8719514344082</v>
      </c>
      <c r="H1031" s="807" t="s">
        <v>1729</v>
      </c>
      <c r="I1031" s="807"/>
      <c r="J1031" s="918" t="s">
        <v>1730</v>
      </c>
      <c r="K1031" s="851" t="s">
        <v>1731</v>
      </c>
      <c r="L1031" s="852" t="s">
        <v>3121</v>
      </c>
      <c r="M1031" s="398">
        <v>35000</v>
      </c>
      <c r="N1031" s="325">
        <v>3</v>
      </c>
      <c r="O1031" s="852" t="s">
        <v>129</v>
      </c>
      <c r="P1031" s="760">
        <v>565</v>
      </c>
      <c r="Q1031" s="938"/>
      <c r="R1031" s="1888" t="s">
        <v>54</v>
      </c>
      <c r="S1031" s="852" t="s">
        <v>113</v>
      </c>
      <c r="T1031" s="852" t="s">
        <v>3274</v>
      </c>
      <c r="U1031" s="852"/>
      <c r="V1031" s="852" t="s">
        <v>126</v>
      </c>
      <c r="W1031" s="2436">
        <v>24</v>
      </c>
      <c r="X1031" s="2436" t="s">
        <v>3351</v>
      </c>
      <c r="Y1031" s="852">
        <v>8</v>
      </c>
      <c r="Z1031" s="852">
        <v>1.3</v>
      </c>
      <c r="AA1031" s="852">
        <v>5000</v>
      </c>
      <c r="AB1031" s="852" t="s">
        <v>143</v>
      </c>
      <c r="AC1031" s="325">
        <v>80</v>
      </c>
      <c r="AD1031" s="852">
        <v>620718</v>
      </c>
      <c r="AE1031" s="2663">
        <v>20</v>
      </c>
      <c r="AF1031" s="852">
        <v>10</v>
      </c>
      <c r="AG1031" s="1889" t="s">
        <v>122</v>
      </c>
      <c r="AH1031" s="2547"/>
      <c r="AK1031" s="981"/>
      <c r="AL1031" s="2547"/>
      <c r="AM1031" s="2547"/>
      <c r="AN1031" s="2547"/>
      <c r="AO1031" s="2547"/>
      <c r="AP1031" s="2547"/>
      <c r="AQ1031" s="2547"/>
      <c r="AR1031" s="2547"/>
    </row>
    <row r="1032" spans="2:44">
      <c r="B1032" s="123"/>
      <c r="C1032" s="569" t="s">
        <v>2870</v>
      </c>
      <c r="D1032" s="569" t="s">
        <v>2274</v>
      </c>
      <c r="E1032" s="1578" t="s">
        <v>2873</v>
      </c>
      <c r="F1032" s="193">
        <v>929002695202</v>
      </c>
      <c r="G1032" s="232">
        <v>8719514344105</v>
      </c>
      <c r="H1032" s="807" t="s">
        <v>1732</v>
      </c>
      <c r="I1032" s="807"/>
      <c r="J1032" s="918" t="s">
        <v>1730</v>
      </c>
      <c r="K1032" s="851" t="s">
        <v>1731</v>
      </c>
      <c r="L1032" s="1827" t="s">
        <v>79</v>
      </c>
      <c r="M1032" s="398">
        <v>35000</v>
      </c>
      <c r="N1032" s="325">
        <v>3</v>
      </c>
      <c r="O1032" s="1827" t="s">
        <v>129</v>
      </c>
      <c r="P1032" s="760">
        <v>565</v>
      </c>
      <c r="Q1032" s="938"/>
      <c r="R1032" s="2053" t="s">
        <v>54</v>
      </c>
      <c r="S1032" s="1827" t="s">
        <v>113</v>
      </c>
      <c r="T1032" s="1827" t="s">
        <v>3274</v>
      </c>
      <c r="U1032" s="1827"/>
      <c r="V1032" s="1827" t="s">
        <v>158</v>
      </c>
      <c r="W1032" s="1827">
        <v>24</v>
      </c>
      <c r="X1032" s="1827" t="s">
        <v>3351</v>
      </c>
      <c r="Y1032" s="1362">
        <v>8</v>
      </c>
      <c r="Z1032" s="1362">
        <v>1.3</v>
      </c>
      <c r="AA1032" s="1362">
        <v>5000</v>
      </c>
      <c r="AB1032" s="1827" t="s">
        <v>143</v>
      </c>
      <c r="AC1032" s="325">
        <v>80</v>
      </c>
      <c r="AD1032" s="1362">
        <v>620715</v>
      </c>
      <c r="AE1032" s="2663">
        <v>20</v>
      </c>
      <c r="AF1032" s="1362">
        <v>10</v>
      </c>
      <c r="AG1032" s="2054" t="s">
        <v>122</v>
      </c>
      <c r="AH1032" s="2547"/>
      <c r="AK1032" s="981"/>
      <c r="AL1032" s="2547"/>
      <c r="AM1032" s="2547"/>
      <c r="AN1032" s="2547"/>
      <c r="AO1032" s="2547"/>
      <c r="AP1032" s="2547"/>
      <c r="AQ1032" s="2547"/>
      <c r="AR1032" s="2547"/>
    </row>
    <row r="1033" spans="2:44">
      <c r="B1033" s="878"/>
      <c r="C1033" s="569" t="s">
        <v>2870</v>
      </c>
      <c r="D1033" s="569" t="s">
        <v>2274</v>
      </c>
      <c r="E1033" s="1578" t="s">
        <v>2873</v>
      </c>
      <c r="F1033" s="193">
        <v>929002695302</v>
      </c>
      <c r="G1033" s="232">
        <v>8719514344129</v>
      </c>
      <c r="H1033" s="807" t="s">
        <v>1733</v>
      </c>
      <c r="I1033" s="807"/>
      <c r="J1033" s="918" t="s">
        <v>1730</v>
      </c>
      <c r="K1033" s="851" t="s">
        <v>1734</v>
      </c>
      <c r="L1033" s="852" t="s">
        <v>53</v>
      </c>
      <c r="M1033" s="398">
        <v>35000</v>
      </c>
      <c r="N1033" s="325">
        <v>3</v>
      </c>
      <c r="O1033" s="852" t="s">
        <v>129</v>
      </c>
      <c r="P1033" s="760">
        <v>565</v>
      </c>
      <c r="Q1033" s="938"/>
      <c r="R1033" s="1888" t="s">
        <v>54</v>
      </c>
      <c r="S1033" s="852" t="s">
        <v>113</v>
      </c>
      <c r="T1033" s="852" t="s">
        <v>3274</v>
      </c>
      <c r="U1033" s="852"/>
      <c r="V1033" s="852" t="s">
        <v>131</v>
      </c>
      <c r="W1033" s="2436">
        <v>24</v>
      </c>
      <c r="X1033" s="2436" t="s">
        <v>3352</v>
      </c>
      <c r="Y1033" s="852">
        <v>8</v>
      </c>
      <c r="Z1033" s="852">
        <v>1.3</v>
      </c>
      <c r="AA1033" s="852">
        <v>5000</v>
      </c>
      <c r="AB1033" s="852" t="s">
        <v>143</v>
      </c>
      <c r="AC1033" s="325">
        <v>80</v>
      </c>
      <c r="AD1033" s="852">
        <v>620710</v>
      </c>
      <c r="AE1033" s="2663">
        <v>20</v>
      </c>
      <c r="AF1033" s="852">
        <v>10</v>
      </c>
      <c r="AG1033" s="1889" t="s">
        <v>122</v>
      </c>
      <c r="AH1033" s="2547"/>
      <c r="AK1033" s="981"/>
      <c r="AL1033" s="2547"/>
      <c r="AM1033" s="2547"/>
      <c r="AN1033" s="2547"/>
      <c r="AO1033" s="2547"/>
      <c r="AP1033" s="2547"/>
      <c r="AQ1033" s="2547"/>
      <c r="AR1033" s="2547"/>
    </row>
    <row r="1034" spans="2:44">
      <c r="B1034" s="123"/>
      <c r="C1034" s="569" t="s">
        <v>2870</v>
      </c>
      <c r="D1034" s="569" t="s">
        <v>2274</v>
      </c>
      <c r="E1034" s="1578" t="s">
        <v>2873</v>
      </c>
      <c r="F1034" s="193">
        <v>929002695402</v>
      </c>
      <c r="G1034" s="232">
        <v>8719514344143</v>
      </c>
      <c r="H1034" s="807" t="s">
        <v>1735</v>
      </c>
      <c r="I1034" s="807"/>
      <c r="J1034" s="918" t="s">
        <v>1730</v>
      </c>
      <c r="K1034" s="851" t="s">
        <v>1736</v>
      </c>
      <c r="L1034" s="852" t="s">
        <v>75</v>
      </c>
      <c r="M1034" s="398">
        <v>35000</v>
      </c>
      <c r="N1034" s="325">
        <v>3</v>
      </c>
      <c r="O1034" s="852" t="s">
        <v>129</v>
      </c>
      <c r="P1034" s="760">
        <v>565</v>
      </c>
      <c r="Q1034" s="938"/>
      <c r="R1034" s="1888" t="s">
        <v>54</v>
      </c>
      <c r="S1034" s="852" t="s">
        <v>113</v>
      </c>
      <c r="T1034" s="852" t="s">
        <v>3274</v>
      </c>
      <c r="U1034" s="852"/>
      <c r="V1034" s="852" t="s">
        <v>161</v>
      </c>
      <c r="W1034" s="2436">
        <v>24</v>
      </c>
      <c r="X1034" s="2436" t="s">
        <v>3350</v>
      </c>
      <c r="Y1034" s="852">
        <v>8</v>
      </c>
      <c r="Z1034" s="852">
        <v>1.3</v>
      </c>
      <c r="AA1034" s="852">
        <v>5000</v>
      </c>
      <c r="AB1034" s="852" t="s">
        <v>143</v>
      </c>
      <c r="AC1034" s="325">
        <v>80</v>
      </c>
      <c r="AD1034" s="852">
        <v>620721</v>
      </c>
      <c r="AE1034" s="2663">
        <v>20</v>
      </c>
      <c r="AF1034" s="852">
        <v>10</v>
      </c>
      <c r="AG1034" s="1889" t="s">
        <v>122</v>
      </c>
      <c r="AH1034" s="2547"/>
      <c r="AK1034" s="981"/>
      <c r="AL1034" s="2547"/>
      <c r="AM1034" s="2547"/>
      <c r="AN1034" s="2547"/>
      <c r="AO1034" s="2547"/>
      <c r="AP1034" s="2547"/>
      <c r="AQ1034" s="2547"/>
      <c r="AR1034" s="2547"/>
    </row>
    <row r="1035" spans="2:44">
      <c r="B1035" s="123"/>
      <c r="C1035" s="569" t="s">
        <v>2870</v>
      </c>
      <c r="D1035" s="569" t="s">
        <v>2274</v>
      </c>
      <c r="E1035" s="1578" t="s">
        <v>2873</v>
      </c>
      <c r="F1035" s="193">
        <v>929002695502</v>
      </c>
      <c r="G1035" s="232">
        <v>8719514344167</v>
      </c>
      <c r="H1035" s="807" t="s">
        <v>1737</v>
      </c>
      <c r="I1035" s="807"/>
      <c r="J1035" s="918" t="s">
        <v>1738</v>
      </c>
      <c r="K1035" s="851" t="s">
        <v>1739</v>
      </c>
      <c r="L1035" s="852" t="s">
        <v>3121</v>
      </c>
      <c r="M1035" s="398">
        <v>35000</v>
      </c>
      <c r="N1035" s="325">
        <v>3</v>
      </c>
      <c r="O1035" s="852" t="s">
        <v>127</v>
      </c>
      <c r="P1035" s="760">
        <v>610</v>
      </c>
      <c r="Q1035" s="938"/>
      <c r="R1035" s="1888" t="s">
        <v>54</v>
      </c>
      <c r="S1035" s="852" t="s">
        <v>113</v>
      </c>
      <c r="T1035" s="852" t="s">
        <v>3270</v>
      </c>
      <c r="U1035" s="852"/>
      <c r="V1035" s="852" t="s">
        <v>126</v>
      </c>
      <c r="W1035" s="2436">
        <v>24</v>
      </c>
      <c r="X1035" s="2436" t="s">
        <v>3348</v>
      </c>
      <c r="Y1035" s="852">
        <v>8</v>
      </c>
      <c r="Z1035" s="852">
        <v>1.3</v>
      </c>
      <c r="AA1035" s="852">
        <v>5000</v>
      </c>
      <c r="AB1035" s="852" t="s">
        <v>143</v>
      </c>
      <c r="AC1035" s="325">
        <v>80</v>
      </c>
      <c r="AD1035" s="852">
        <v>620711</v>
      </c>
      <c r="AE1035" s="2663">
        <v>20</v>
      </c>
      <c r="AF1035" s="852">
        <v>10</v>
      </c>
      <c r="AG1035" s="1889" t="s">
        <v>122</v>
      </c>
      <c r="AH1035" s="2547"/>
      <c r="AK1035" s="981"/>
      <c r="AL1035" s="2547"/>
      <c r="AM1035" s="2547"/>
      <c r="AN1035" s="2547"/>
      <c r="AO1035" s="2547"/>
      <c r="AP1035" s="2547"/>
      <c r="AQ1035" s="2547"/>
      <c r="AR1035" s="2547"/>
    </row>
    <row r="1036" spans="2:44">
      <c r="B1036" s="878"/>
      <c r="C1036" s="569" t="s">
        <v>2870</v>
      </c>
      <c r="D1036" s="569" t="s">
        <v>2274</v>
      </c>
      <c r="E1036" s="1578" t="s">
        <v>2873</v>
      </c>
      <c r="F1036" s="193">
        <v>929002695602</v>
      </c>
      <c r="G1036" s="232">
        <v>8719514344181</v>
      </c>
      <c r="H1036" s="807" t="s">
        <v>1740</v>
      </c>
      <c r="I1036" s="807"/>
      <c r="J1036" s="918" t="s">
        <v>1738</v>
      </c>
      <c r="K1036" s="851" t="s">
        <v>1739</v>
      </c>
      <c r="L1036" s="1827" t="s">
        <v>79</v>
      </c>
      <c r="M1036" s="398">
        <v>35000</v>
      </c>
      <c r="N1036" s="325">
        <v>3</v>
      </c>
      <c r="O1036" s="1827" t="s">
        <v>127</v>
      </c>
      <c r="P1036" s="760">
        <v>610</v>
      </c>
      <c r="Q1036" s="938"/>
      <c r="R1036" s="2053" t="s">
        <v>54</v>
      </c>
      <c r="S1036" s="1827" t="s">
        <v>113</v>
      </c>
      <c r="T1036" s="1827" t="s">
        <v>3270</v>
      </c>
      <c r="U1036" s="1827"/>
      <c r="V1036" s="1827" t="s">
        <v>158</v>
      </c>
      <c r="W1036" s="1827">
        <v>24</v>
      </c>
      <c r="X1036" s="1827" t="s">
        <v>3348</v>
      </c>
      <c r="Y1036" s="1362">
        <v>8</v>
      </c>
      <c r="Z1036" s="1362">
        <v>1.3</v>
      </c>
      <c r="AA1036" s="1362">
        <v>5000</v>
      </c>
      <c r="AB1036" s="1827" t="s">
        <v>143</v>
      </c>
      <c r="AC1036" s="325">
        <v>80</v>
      </c>
      <c r="AD1036" s="1362">
        <v>620701</v>
      </c>
      <c r="AE1036" s="2663">
        <v>20</v>
      </c>
      <c r="AF1036" s="1362">
        <v>10</v>
      </c>
      <c r="AG1036" s="2054" t="s">
        <v>122</v>
      </c>
      <c r="AH1036" s="2547"/>
      <c r="AK1036" s="981"/>
      <c r="AL1036" s="2547"/>
      <c r="AM1036" s="2547"/>
      <c r="AN1036" s="2547"/>
      <c r="AO1036" s="2547"/>
      <c r="AP1036" s="2547"/>
      <c r="AQ1036" s="2547"/>
      <c r="AR1036" s="2547"/>
    </row>
    <row r="1037" spans="2:44">
      <c r="B1037" s="123"/>
      <c r="C1037" s="569" t="s">
        <v>2870</v>
      </c>
      <c r="D1037" s="569" t="s">
        <v>2274</v>
      </c>
      <c r="E1037" s="1578" t="s">
        <v>2873</v>
      </c>
      <c r="F1037" s="193">
        <v>929002695702</v>
      </c>
      <c r="G1037" s="232">
        <v>8719514344204</v>
      </c>
      <c r="H1037" s="807" t="s">
        <v>1741</v>
      </c>
      <c r="I1037" s="807"/>
      <c r="J1037" s="918" t="s">
        <v>1738</v>
      </c>
      <c r="K1037" s="851" t="s">
        <v>1742</v>
      </c>
      <c r="L1037" s="852" t="s">
        <v>53</v>
      </c>
      <c r="M1037" s="398">
        <v>35000</v>
      </c>
      <c r="N1037" s="325">
        <v>3</v>
      </c>
      <c r="O1037" s="852" t="s">
        <v>129</v>
      </c>
      <c r="P1037" s="760">
        <v>610</v>
      </c>
      <c r="Q1037" s="938"/>
      <c r="R1037" s="1888" t="s">
        <v>54</v>
      </c>
      <c r="S1037" s="852" t="s">
        <v>113</v>
      </c>
      <c r="T1037" s="852" t="s">
        <v>3270</v>
      </c>
      <c r="U1037" s="852"/>
      <c r="V1037" s="852" t="s">
        <v>131</v>
      </c>
      <c r="W1037" s="2436">
        <v>24</v>
      </c>
      <c r="X1037" s="2436" t="s">
        <v>3350</v>
      </c>
      <c r="Y1037" s="852">
        <v>8</v>
      </c>
      <c r="Z1037" s="852">
        <v>1.3</v>
      </c>
      <c r="AA1037" s="852">
        <v>5000</v>
      </c>
      <c r="AB1037" s="852" t="s">
        <v>143</v>
      </c>
      <c r="AC1037" s="325">
        <v>80</v>
      </c>
      <c r="AD1037" s="852">
        <v>620704</v>
      </c>
      <c r="AE1037" s="2663">
        <v>20</v>
      </c>
      <c r="AF1037" s="852">
        <v>10</v>
      </c>
      <c r="AG1037" s="1889" t="s">
        <v>122</v>
      </c>
      <c r="AH1037" s="2547"/>
      <c r="AK1037" s="981"/>
      <c r="AL1037" s="2547"/>
      <c r="AM1037" s="2547"/>
      <c r="AN1037" s="2547"/>
      <c r="AO1037" s="2547"/>
      <c r="AP1037" s="2547"/>
      <c r="AQ1037" s="2547"/>
      <c r="AR1037" s="2547"/>
    </row>
    <row r="1038" spans="2:44">
      <c r="B1038" s="123"/>
      <c r="C1038" s="569" t="s">
        <v>2870</v>
      </c>
      <c r="D1038" s="569" t="s">
        <v>2274</v>
      </c>
      <c r="E1038" s="1578" t="s">
        <v>2873</v>
      </c>
      <c r="F1038" s="193">
        <v>929002695802</v>
      </c>
      <c r="G1038" s="232">
        <v>8719514344228</v>
      </c>
      <c r="H1038" s="807" t="s">
        <v>1743</v>
      </c>
      <c r="I1038" s="807"/>
      <c r="J1038" s="918" t="s">
        <v>1738</v>
      </c>
      <c r="K1038" s="851" t="s">
        <v>1744</v>
      </c>
      <c r="L1038" s="852" t="s">
        <v>75</v>
      </c>
      <c r="M1038" s="398">
        <v>35000</v>
      </c>
      <c r="N1038" s="325">
        <v>3</v>
      </c>
      <c r="O1038" s="852" t="s">
        <v>129</v>
      </c>
      <c r="P1038" s="760">
        <v>610</v>
      </c>
      <c r="Q1038" s="938"/>
      <c r="R1038" s="1888" t="s">
        <v>54</v>
      </c>
      <c r="S1038" s="852" t="s">
        <v>113</v>
      </c>
      <c r="T1038" s="852" t="s">
        <v>3270</v>
      </c>
      <c r="U1038" s="852"/>
      <c r="V1038" s="852" t="s">
        <v>161</v>
      </c>
      <c r="W1038" s="2436">
        <v>24</v>
      </c>
      <c r="X1038" s="2436" t="s">
        <v>3353</v>
      </c>
      <c r="Y1038" s="852">
        <v>8</v>
      </c>
      <c r="Z1038" s="852">
        <v>1.3</v>
      </c>
      <c r="AA1038" s="852">
        <v>5000</v>
      </c>
      <c r="AB1038" s="852" t="s">
        <v>143</v>
      </c>
      <c r="AC1038" s="325">
        <v>80</v>
      </c>
      <c r="AD1038" s="852">
        <v>620728</v>
      </c>
      <c r="AE1038" s="2663">
        <v>20</v>
      </c>
      <c r="AF1038" s="852">
        <v>10</v>
      </c>
      <c r="AG1038" s="1889" t="s">
        <v>122</v>
      </c>
      <c r="AH1038" s="2547"/>
      <c r="AK1038" s="981"/>
      <c r="AL1038" s="2547"/>
      <c r="AM1038" s="2547"/>
      <c r="AN1038" s="2547"/>
      <c r="AO1038" s="2547"/>
      <c r="AP1038" s="2547"/>
      <c r="AQ1038" s="2547"/>
      <c r="AR1038" s="2547"/>
    </row>
    <row r="1039" spans="2:44">
      <c r="B1039" s="123"/>
      <c r="C1039" s="569" t="s">
        <v>2870</v>
      </c>
      <c r="D1039" s="569" t="s">
        <v>2274</v>
      </c>
      <c r="E1039" s="1578" t="s">
        <v>2873</v>
      </c>
      <c r="F1039" s="193">
        <v>929002695902</v>
      </c>
      <c r="G1039" s="232">
        <v>8719514344242</v>
      </c>
      <c r="H1039" s="807" t="s">
        <v>1745</v>
      </c>
      <c r="I1039" s="807"/>
      <c r="J1039" s="918" t="s">
        <v>1746</v>
      </c>
      <c r="K1039" s="851" t="s">
        <v>1705</v>
      </c>
      <c r="L1039" s="852" t="s">
        <v>3121</v>
      </c>
      <c r="M1039" s="398">
        <v>35000</v>
      </c>
      <c r="N1039" s="325">
        <v>3</v>
      </c>
      <c r="O1039" s="852" t="s">
        <v>127</v>
      </c>
      <c r="P1039" s="760">
        <v>660</v>
      </c>
      <c r="Q1039" s="938"/>
      <c r="R1039" s="1888" t="s">
        <v>54</v>
      </c>
      <c r="S1039" s="852" t="s">
        <v>113</v>
      </c>
      <c r="T1039" s="852" t="s">
        <v>3271</v>
      </c>
      <c r="U1039" s="852"/>
      <c r="V1039" s="852" t="s">
        <v>126</v>
      </c>
      <c r="W1039" s="2436">
        <v>24</v>
      </c>
      <c r="X1039" s="2436" t="s">
        <v>3348</v>
      </c>
      <c r="Y1039" s="852">
        <v>8</v>
      </c>
      <c r="Z1039" s="852">
        <v>1.3</v>
      </c>
      <c r="AA1039" s="852">
        <v>5000</v>
      </c>
      <c r="AB1039" s="852" t="s">
        <v>143</v>
      </c>
      <c r="AC1039" s="325">
        <v>80</v>
      </c>
      <c r="AD1039" s="852">
        <v>620709</v>
      </c>
      <c r="AE1039" s="2663">
        <v>20</v>
      </c>
      <c r="AF1039" s="852">
        <v>10</v>
      </c>
      <c r="AG1039" s="1889" t="s">
        <v>122</v>
      </c>
      <c r="AH1039" s="2547"/>
      <c r="AK1039" s="981"/>
      <c r="AL1039" s="2547"/>
      <c r="AM1039" s="2547"/>
      <c r="AN1039" s="2547"/>
      <c r="AO1039" s="2547"/>
      <c r="AP1039" s="2547"/>
      <c r="AQ1039" s="2547"/>
      <c r="AR1039" s="2547"/>
    </row>
    <row r="1040" spans="2:44">
      <c r="B1040" s="908"/>
      <c r="C1040" s="569" t="s">
        <v>2870</v>
      </c>
      <c r="D1040" s="569" t="s">
        <v>2274</v>
      </c>
      <c r="E1040" s="1578" t="s">
        <v>2873</v>
      </c>
      <c r="F1040" s="193">
        <v>929002696002</v>
      </c>
      <c r="G1040" s="232">
        <v>8719514344266</v>
      </c>
      <c r="H1040" s="807" t="s">
        <v>1747</v>
      </c>
      <c r="I1040" s="807"/>
      <c r="J1040" s="918" t="s">
        <v>1746</v>
      </c>
      <c r="K1040" s="851" t="s">
        <v>1705</v>
      </c>
      <c r="L1040" s="1827" t="s">
        <v>79</v>
      </c>
      <c r="M1040" s="398">
        <v>35000</v>
      </c>
      <c r="N1040" s="325">
        <v>3</v>
      </c>
      <c r="O1040" s="1827" t="s">
        <v>127</v>
      </c>
      <c r="P1040" s="760">
        <v>660</v>
      </c>
      <c r="Q1040" s="938"/>
      <c r="R1040" s="2053" t="s">
        <v>54</v>
      </c>
      <c r="S1040" s="1827" t="s">
        <v>113</v>
      </c>
      <c r="T1040" s="1827" t="s">
        <v>3271</v>
      </c>
      <c r="U1040" s="1827"/>
      <c r="V1040" s="1827" t="s">
        <v>158</v>
      </c>
      <c r="W1040" s="1827">
        <v>24</v>
      </c>
      <c r="X1040" s="1827" t="s">
        <v>3348</v>
      </c>
      <c r="Y1040" s="1362">
        <v>8</v>
      </c>
      <c r="Z1040" s="1362">
        <v>1.3</v>
      </c>
      <c r="AA1040" s="1362">
        <v>5000</v>
      </c>
      <c r="AB1040" s="1827" t="s">
        <v>143</v>
      </c>
      <c r="AC1040" s="325">
        <v>80</v>
      </c>
      <c r="AD1040" s="1362">
        <v>620729</v>
      </c>
      <c r="AE1040" s="2663">
        <v>20</v>
      </c>
      <c r="AF1040" s="1362">
        <v>10</v>
      </c>
      <c r="AG1040" s="2054" t="s">
        <v>122</v>
      </c>
      <c r="AH1040" s="2547"/>
      <c r="AK1040" s="981"/>
      <c r="AL1040" s="2547"/>
      <c r="AM1040" s="2547"/>
      <c r="AN1040" s="2547"/>
      <c r="AO1040" s="2547"/>
      <c r="AP1040" s="2547"/>
      <c r="AQ1040" s="2547"/>
      <c r="AR1040" s="2547"/>
    </row>
    <row r="1041" spans="2:44">
      <c r="B1041" s="908"/>
      <c r="C1041" s="569" t="s">
        <v>2870</v>
      </c>
      <c r="D1041" s="569" t="s">
        <v>2274</v>
      </c>
      <c r="E1041" s="1578" t="s">
        <v>2873</v>
      </c>
      <c r="F1041" s="193">
        <v>929002696102</v>
      </c>
      <c r="G1041" s="232">
        <v>8719514344280</v>
      </c>
      <c r="H1041" s="807" t="s">
        <v>1748</v>
      </c>
      <c r="I1041" s="807"/>
      <c r="J1041" s="918" t="s">
        <v>1746</v>
      </c>
      <c r="K1041" s="851" t="s">
        <v>1749</v>
      </c>
      <c r="L1041" s="852" t="s">
        <v>53</v>
      </c>
      <c r="M1041" s="398">
        <v>35000</v>
      </c>
      <c r="N1041" s="325">
        <v>3</v>
      </c>
      <c r="O1041" s="852" t="s">
        <v>129</v>
      </c>
      <c r="P1041" s="760">
        <v>660</v>
      </c>
      <c r="Q1041" s="938"/>
      <c r="R1041" s="2053" t="s">
        <v>54</v>
      </c>
      <c r="S1041" s="1827" t="s">
        <v>113</v>
      </c>
      <c r="T1041" s="1827" t="s">
        <v>3271</v>
      </c>
      <c r="U1041" s="1827"/>
      <c r="V1041" s="1827" t="s">
        <v>131</v>
      </c>
      <c r="W1041" s="1827">
        <v>24</v>
      </c>
      <c r="X1041" s="1827" t="s">
        <v>3350</v>
      </c>
      <c r="Y1041" s="1362">
        <v>8</v>
      </c>
      <c r="Z1041" s="1362">
        <v>1.3</v>
      </c>
      <c r="AA1041" s="1362">
        <v>5000</v>
      </c>
      <c r="AB1041" s="1827" t="s">
        <v>143</v>
      </c>
      <c r="AC1041" s="325">
        <v>80</v>
      </c>
      <c r="AD1041" s="1362">
        <v>620725</v>
      </c>
      <c r="AE1041" s="2663">
        <v>20</v>
      </c>
      <c r="AF1041" s="1362">
        <v>10</v>
      </c>
      <c r="AG1041" s="2054" t="s">
        <v>122</v>
      </c>
      <c r="AH1041" s="2547"/>
      <c r="AK1041" s="981"/>
      <c r="AL1041" s="2547"/>
      <c r="AM1041" s="2547"/>
      <c r="AN1041" s="2547"/>
      <c r="AO1041" s="2547"/>
      <c r="AP1041" s="2547"/>
      <c r="AQ1041" s="2547"/>
      <c r="AR1041" s="2547"/>
    </row>
    <row r="1042" spans="2:44">
      <c r="B1042" s="2813"/>
      <c r="C1042" s="855" t="s">
        <v>2870</v>
      </c>
      <c r="D1042" s="855" t="s">
        <v>2274</v>
      </c>
      <c r="E1042" s="1599" t="s">
        <v>2873</v>
      </c>
      <c r="F1042" s="190">
        <v>929002696202</v>
      </c>
      <c r="G1042" s="207">
        <v>8719514344303</v>
      </c>
      <c r="H1042" s="849" t="s">
        <v>1750</v>
      </c>
      <c r="I1042" s="849"/>
      <c r="J1042" s="929" t="s">
        <v>1746</v>
      </c>
      <c r="K1042" s="912" t="s">
        <v>1751</v>
      </c>
      <c r="L1042" s="1837" t="s">
        <v>75</v>
      </c>
      <c r="M1042" s="448">
        <v>35000</v>
      </c>
      <c r="N1042" s="921">
        <v>3</v>
      </c>
      <c r="O1042" s="1837" t="s">
        <v>129</v>
      </c>
      <c r="P1042" s="1652">
        <v>660</v>
      </c>
      <c r="Q1042" s="938"/>
      <c r="R1042" s="1890" t="s">
        <v>54</v>
      </c>
      <c r="S1042" s="1819" t="s">
        <v>113</v>
      </c>
      <c r="T1042" s="1819" t="s">
        <v>3271</v>
      </c>
      <c r="U1042" s="1819"/>
      <c r="V1042" s="1819" t="s">
        <v>161</v>
      </c>
      <c r="W1042" s="2437">
        <v>24</v>
      </c>
      <c r="X1042" s="2437" t="s">
        <v>3353</v>
      </c>
      <c r="Y1042" s="1819">
        <v>8</v>
      </c>
      <c r="Z1042" s="1819">
        <v>1.3</v>
      </c>
      <c r="AA1042" s="1819">
        <v>5000</v>
      </c>
      <c r="AB1042" s="1819" t="s">
        <v>143</v>
      </c>
      <c r="AC1042" s="921">
        <v>80</v>
      </c>
      <c r="AD1042" s="1819">
        <v>620706</v>
      </c>
      <c r="AE1042" s="2686">
        <v>20</v>
      </c>
      <c r="AF1042" s="1819">
        <v>10</v>
      </c>
      <c r="AG1042" s="1891" t="s">
        <v>122</v>
      </c>
      <c r="AH1042" s="2547"/>
      <c r="AK1042" s="981"/>
      <c r="AL1042" s="2547"/>
      <c r="AM1042" s="2547"/>
      <c r="AN1042" s="2547"/>
      <c r="AO1042" s="2547"/>
      <c r="AP1042" s="2547"/>
      <c r="AQ1042" s="2547"/>
      <c r="AR1042" s="2547"/>
    </row>
    <row r="1043" spans="2:44" ht="14.5" customHeight="1">
      <c r="B1043" s="33"/>
      <c r="C1043" s="14"/>
      <c r="D1043" s="14"/>
      <c r="E1043" s="14"/>
      <c r="F1043" s="96"/>
      <c r="G1043" s="240"/>
      <c r="H1043" s="913"/>
      <c r="I1043" s="913"/>
      <c r="J1043" s="451"/>
      <c r="K1043" s="915"/>
      <c r="L1043" s="1838"/>
      <c r="M1043" s="356"/>
      <c r="N1043" s="304"/>
      <c r="O1043" s="1838"/>
      <c r="P1043" s="705"/>
      <c r="Q1043" s="848"/>
      <c r="R1043" s="1838"/>
      <c r="S1043" s="1838"/>
      <c r="T1043" s="1838"/>
      <c r="U1043" s="1838"/>
      <c r="V1043" s="1838"/>
      <c r="W1043" s="1838"/>
      <c r="X1043" s="1838"/>
      <c r="Y1043" s="1838"/>
      <c r="Z1043" s="1838"/>
      <c r="AA1043" s="1838"/>
      <c r="AB1043" s="1838"/>
      <c r="AC1043" s="304"/>
      <c r="AD1043" s="1838"/>
      <c r="AE1043" s="304"/>
      <c r="AF1043" s="1838"/>
      <c r="AG1043" s="1838"/>
      <c r="AK1043" s="981"/>
    </row>
    <row r="1044" spans="2:44">
      <c r="B1044" s="573" t="s">
        <v>183</v>
      </c>
      <c r="C1044" s="1576" t="s">
        <v>2870</v>
      </c>
      <c r="D1044" s="1576"/>
      <c r="E1044" s="1577"/>
      <c r="F1044" s="2955">
        <v>929003463480</v>
      </c>
      <c r="G1044" s="203">
        <v>6941970622486</v>
      </c>
      <c r="H1044" s="1653" t="s">
        <v>218</v>
      </c>
      <c r="I1044" s="1682" t="s">
        <v>184</v>
      </c>
      <c r="J1044" s="2386"/>
      <c r="K1044" s="2387"/>
      <c r="L1044" s="1839"/>
      <c r="M1044" s="1683">
        <v>50000</v>
      </c>
      <c r="N1044" s="1684">
        <v>5</v>
      </c>
      <c r="O1044" s="1839"/>
      <c r="P1044" s="1102">
        <v>495</v>
      </c>
      <c r="Q1044" s="518"/>
      <c r="R1044" s="2117"/>
      <c r="S1044" s="1839" t="s">
        <v>113</v>
      </c>
      <c r="T1044" s="1839"/>
      <c r="U1044" s="1839"/>
      <c r="V1044" s="1839"/>
      <c r="W1044" s="2475" t="s">
        <v>210</v>
      </c>
      <c r="X1044" s="2475"/>
      <c r="Y1044" s="1839"/>
      <c r="Z1044" s="1839"/>
      <c r="AA1044" s="1839"/>
      <c r="AB1044" s="1839" t="s">
        <v>122</v>
      </c>
      <c r="AC1044" s="1684"/>
      <c r="AD1044" s="1839"/>
      <c r="AE1044" s="2687">
        <v>0.5</v>
      </c>
      <c r="AF1044" s="1839">
        <v>60</v>
      </c>
      <c r="AG1044" s="2118" t="s">
        <v>122</v>
      </c>
      <c r="AK1044" s="981"/>
    </row>
    <row r="1045" spans="2:44">
      <c r="B1045" s="908"/>
      <c r="C1045" s="569" t="s">
        <v>2870</v>
      </c>
      <c r="D1045" s="569"/>
      <c r="E1045" s="1578"/>
      <c r="F1045" s="193">
        <v>929003463580</v>
      </c>
      <c r="G1045" s="232">
        <v>6941970622509</v>
      </c>
      <c r="H1045" s="3038" t="s">
        <v>1752</v>
      </c>
      <c r="I1045" s="1587" t="s">
        <v>184</v>
      </c>
      <c r="J1045" s="2388"/>
      <c r="K1045" s="2389"/>
      <c r="L1045" s="852"/>
      <c r="M1045" s="398">
        <v>50000</v>
      </c>
      <c r="N1045" s="409">
        <v>5</v>
      </c>
      <c r="O1045" s="852"/>
      <c r="P1045" s="2418">
        <v>885</v>
      </c>
      <c r="Q1045" s="518"/>
      <c r="R1045" s="1888"/>
      <c r="S1045" s="852" t="s">
        <v>113</v>
      </c>
      <c r="T1045" s="852"/>
      <c r="U1045" s="852"/>
      <c r="V1045" s="852"/>
      <c r="W1045" s="2436" t="s">
        <v>210</v>
      </c>
      <c r="X1045" s="2436"/>
      <c r="Y1045" s="852"/>
      <c r="Z1045" s="852"/>
      <c r="AA1045" s="852"/>
      <c r="AB1045" s="852" t="s">
        <v>122</v>
      </c>
      <c r="AC1045" s="409"/>
      <c r="AD1045" s="852"/>
      <c r="AE1045" s="2688">
        <v>1</v>
      </c>
      <c r="AF1045" s="852">
        <v>36</v>
      </c>
      <c r="AG1045" s="1889" t="s">
        <v>122</v>
      </c>
      <c r="AK1045" s="981"/>
    </row>
    <row r="1046" spans="2:44">
      <c r="B1046" s="878"/>
      <c r="C1046" s="569" t="s">
        <v>2870</v>
      </c>
      <c r="D1046" s="569"/>
      <c r="E1046" s="1578"/>
      <c r="F1046" s="193">
        <v>929002105580</v>
      </c>
      <c r="G1046" s="232">
        <v>8718699775315</v>
      </c>
      <c r="H1046" s="807" t="s">
        <v>1753</v>
      </c>
      <c r="I1046" s="1586" t="s">
        <v>184</v>
      </c>
      <c r="J1046" s="2388"/>
      <c r="K1046" s="2389"/>
      <c r="L1046" s="852"/>
      <c r="M1046" s="398">
        <v>50000</v>
      </c>
      <c r="N1046" s="300">
        <v>5</v>
      </c>
      <c r="O1046" s="852"/>
      <c r="P1046" s="760">
        <v>405</v>
      </c>
      <c r="Q1046" s="938"/>
      <c r="R1046" s="1888"/>
      <c r="S1046" s="852" t="s">
        <v>113</v>
      </c>
      <c r="T1046" s="852"/>
      <c r="U1046" s="852"/>
      <c r="V1046" s="852"/>
      <c r="W1046" s="2436" t="s">
        <v>210</v>
      </c>
      <c r="X1046" s="2436"/>
      <c r="Y1046" s="852"/>
      <c r="Z1046" s="852"/>
      <c r="AA1046" s="852"/>
      <c r="AB1046" s="852" t="s">
        <v>122</v>
      </c>
      <c r="AC1046" s="300"/>
      <c r="AD1046" s="852"/>
      <c r="AE1046" s="2675">
        <v>0.5</v>
      </c>
      <c r="AF1046" s="852">
        <v>20</v>
      </c>
      <c r="AG1046" s="1889" t="s">
        <v>122</v>
      </c>
      <c r="AK1046" s="981"/>
    </row>
    <row r="1047" spans="2:44">
      <c r="B1047" s="908"/>
      <c r="C1047" s="569" t="s">
        <v>2870</v>
      </c>
      <c r="D1047" s="569"/>
      <c r="E1047" s="1578"/>
      <c r="F1047" s="193">
        <v>929002105680</v>
      </c>
      <c r="G1047" s="232">
        <v>8718699775322</v>
      </c>
      <c r="H1047" s="807" t="s">
        <v>1754</v>
      </c>
      <c r="I1047" s="1588" t="s">
        <v>184</v>
      </c>
      <c r="J1047" s="2388"/>
      <c r="K1047" s="2389"/>
      <c r="L1047" s="852"/>
      <c r="M1047" s="398">
        <v>50000</v>
      </c>
      <c r="N1047" s="300">
        <v>5</v>
      </c>
      <c r="O1047" s="852"/>
      <c r="P1047" s="760">
        <v>520</v>
      </c>
      <c r="Q1047" s="938"/>
      <c r="R1047" s="1888"/>
      <c r="S1047" s="852" t="s">
        <v>113</v>
      </c>
      <c r="T1047" s="852"/>
      <c r="U1047" s="852"/>
      <c r="V1047" s="852"/>
      <c r="W1047" s="2436" t="s">
        <v>210</v>
      </c>
      <c r="X1047" s="2436"/>
      <c r="Y1047" s="852"/>
      <c r="Z1047" s="852"/>
      <c r="AA1047" s="852"/>
      <c r="AB1047" s="852" t="s">
        <v>122</v>
      </c>
      <c r="AC1047" s="300"/>
      <c r="AD1047" s="852"/>
      <c r="AE1047" s="2675">
        <v>1</v>
      </c>
      <c r="AF1047" s="852">
        <v>20</v>
      </c>
      <c r="AG1047" s="1889" t="s">
        <v>122</v>
      </c>
      <c r="AK1047" s="981"/>
    </row>
    <row r="1048" spans="2:44">
      <c r="B1048" s="908"/>
      <c r="C1048" s="855" t="s">
        <v>2870</v>
      </c>
      <c r="D1048" s="855"/>
      <c r="E1048" s="1599"/>
      <c r="F1048" s="2956">
        <v>929003876480</v>
      </c>
      <c r="G1048" s="1113">
        <v>6941970622523</v>
      </c>
      <c r="H1048" s="1111" t="s">
        <v>1755</v>
      </c>
      <c r="I1048" s="1589" t="s">
        <v>184</v>
      </c>
      <c r="J1048" s="2390"/>
      <c r="K1048" s="2391"/>
      <c r="L1048" s="1840"/>
      <c r="M1048" s="1106">
        <v>50000</v>
      </c>
      <c r="N1048" s="1381">
        <v>5</v>
      </c>
      <c r="O1048" s="1840"/>
      <c r="P1048" s="1107">
        <v>1100</v>
      </c>
      <c r="Q1048" s="518"/>
      <c r="R1048" s="2119"/>
      <c r="S1048" s="1840" t="s">
        <v>113</v>
      </c>
      <c r="T1048" s="1840"/>
      <c r="U1048" s="1840"/>
      <c r="V1048" s="1840"/>
      <c r="W1048" s="2476" t="s">
        <v>210</v>
      </c>
      <c r="X1048" s="2476"/>
      <c r="Y1048" s="1840"/>
      <c r="Z1048" s="1840"/>
      <c r="AA1048" s="1840"/>
      <c r="AB1048" s="1840" t="s">
        <v>122</v>
      </c>
      <c r="AC1048" s="1381"/>
      <c r="AD1048" s="1840"/>
      <c r="AE1048" s="2689">
        <v>1</v>
      </c>
      <c r="AF1048" s="1840">
        <v>36</v>
      </c>
      <c r="AG1048" s="2120" t="s">
        <v>122</v>
      </c>
      <c r="AK1048" s="981"/>
    </row>
    <row r="1049" spans="2:44">
      <c r="B1049" s="123"/>
      <c r="C1049" s="853" t="s">
        <v>2870</v>
      </c>
      <c r="D1049" s="853" t="s">
        <v>2274</v>
      </c>
      <c r="E1049" s="1606"/>
      <c r="F1049" s="193">
        <v>929003167602</v>
      </c>
      <c r="G1049" s="232">
        <v>8719514354975</v>
      </c>
      <c r="H1049" s="919" t="s">
        <v>1756</v>
      </c>
      <c r="I1049" s="1586" t="s">
        <v>2860</v>
      </c>
      <c r="J1049" s="2386"/>
      <c r="K1049" s="2387"/>
      <c r="L1049" s="852"/>
      <c r="M1049" s="398"/>
      <c r="N1049" s="1382"/>
      <c r="O1049" s="852"/>
      <c r="P1049" s="760">
        <v>215</v>
      </c>
      <c r="Q1049" s="938"/>
      <c r="R1049" s="1888"/>
      <c r="S1049" s="852"/>
      <c r="T1049" s="852"/>
      <c r="U1049" s="852"/>
      <c r="V1049" s="852"/>
      <c r="W1049" s="2436"/>
      <c r="X1049" s="2436"/>
      <c r="Y1049" s="852"/>
      <c r="Z1049" s="852"/>
      <c r="AA1049" s="852"/>
      <c r="AB1049" s="852"/>
      <c r="AC1049" s="1382"/>
      <c r="AD1049" s="852"/>
      <c r="AE1049" s="2690">
        <v>0</v>
      </c>
      <c r="AF1049" s="852">
        <v>12</v>
      </c>
      <c r="AG1049" s="1889" t="s">
        <v>122</v>
      </c>
      <c r="AK1049" s="981"/>
    </row>
    <row r="1050" spans="2:44">
      <c r="B1050" s="878"/>
      <c r="C1050" s="569" t="s">
        <v>2870</v>
      </c>
      <c r="D1050" s="569" t="s">
        <v>2274</v>
      </c>
      <c r="E1050" s="1578"/>
      <c r="F1050" s="152">
        <v>929003167702</v>
      </c>
      <c r="G1050" s="204">
        <v>8719514354999</v>
      </c>
      <c r="H1050" s="807" t="s">
        <v>1757</v>
      </c>
      <c r="I1050" s="1588" t="s">
        <v>2859</v>
      </c>
      <c r="J1050" s="2388"/>
      <c r="K1050" s="2389"/>
      <c r="L1050" s="852"/>
      <c r="M1050" s="398"/>
      <c r="N1050" s="1382"/>
      <c r="O1050" s="852"/>
      <c r="P1050" s="760">
        <v>1385</v>
      </c>
      <c r="Q1050" s="938"/>
      <c r="R1050" s="1888"/>
      <c r="S1050" s="852"/>
      <c r="T1050" s="852"/>
      <c r="U1050" s="852"/>
      <c r="V1050" s="852"/>
      <c r="W1050" s="2436"/>
      <c r="X1050" s="2436"/>
      <c r="Y1050" s="852"/>
      <c r="Z1050" s="852"/>
      <c r="AA1050" s="852"/>
      <c r="AB1050" s="852"/>
      <c r="AC1050" s="1382"/>
      <c r="AD1050" s="852"/>
      <c r="AE1050" s="2690">
        <v>25</v>
      </c>
      <c r="AF1050" s="852">
        <v>6</v>
      </c>
      <c r="AG1050" s="1889" t="s">
        <v>122</v>
      </c>
      <c r="AK1050" s="981"/>
    </row>
    <row r="1051" spans="2:44">
      <c r="B1051" s="123"/>
      <c r="C1051" s="569" t="s">
        <v>2870</v>
      </c>
      <c r="D1051" s="569" t="s">
        <v>2274</v>
      </c>
      <c r="E1051" s="1578"/>
      <c r="F1051" s="152">
        <v>929003167802</v>
      </c>
      <c r="G1051" s="204">
        <v>8719514355019</v>
      </c>
      <c r="H1051" s="807" t="s">
        <v>1758</v>
      </c>
      <c r="I1051" s="1588" t="s">
        <v>2861</v>
      </c>
      <c r="J1051" s="2388"/>
      <c r="K1051" s="2389"/>
      <c r="L1051" s="852"/>
      <c r="M1051" s="398"/>
      <c r="N1051" s="1382"/>
      <c r="O1051" s="852"/>
      <c r="P1051" s="760">
        <v>615</v>
      </c>
      <c r="Q1051" s="938"/>
      <c r="R1051" s="1888"/>
      <c r="S1051" s="852"/>
      <c r="T1051" s="852"/>
      <c r="U1051" s="852"/>
      <c r="V1051" s="852"/>
      <c r="W1051" s="2436"/>
      <c r="X1051" s="2436"/>
      <c r="Y1051" s="852"/>
      <c r="Z1051" s="852"/>
      <c r="AA1051" s="852"/>
      <c r="AB1051" s="852"/>
      <c r="AC1051" s="1382"/>
      <c r="AD1051" s="852"/>
      <c r="AE1051" s="2690">
        <v>25</v>
      </c>
      <c r="AF1051" s="852">
        <v>12</v>
      </c>
      <c r="AG1051" s="1889" t="s">
        <v>122</v>
      </c>
      <c r="AK1051" s="981"/>
    </row>
    <row r="1052" spans="2:44">
      <c r="B1052" s="123"/>
      <c r="C1052" s="855" t="s">
        <v>2870</v>
      </c>
      <c r="D1052" s="855" t="s">
        <v>2274</v>
      </c>
      <c r="E1052" s="1599"/>
      <c r="F1052" s="190">
        <v>929003167902</v>
      </c>
      <c r="G1052" s="207">
        <v>8719514355033</v>
      </c>
      <c r="H1052" s="849" t="s">
        <v>1759</v>
      </c>
      <c r="I1052" s="1590" t="s">
        <v>2862</v>
      </c>
      <c r="J1052" s="2390"/>
      <c r="K1052" s="2391"/>
      <c r="L1052" s="1841"/>
      <c r="M1052" s="439"/>
      <c r="N1052" s="490"/>
      <c r="O1052" s="1841"/>
      <c r="P1052" s="682">
        <v>840</v>
      </c>
      <c r="Q1052" s="938"/>
      <c r="R1052" s="1977"/>
      <c r="S1052" s="1841"/>
      <c r="T1052" s="1841"/>
      <c r="U1052" s="1841"/>
      <c r="V1052" s="1841"/>
      <c r="W1052" s="1331"/>
      <c r="X1052" s="1331"/>
      <c r="Y1052" s="1841"/>
      <c r="Z1052" s="1841"/>
      <c r="AA1052" s="1841"/>
      <c r="AB1052" s="1841"/>
      <c r="AC1052" s="490"/>
      <c r="AD1052" s="1841"/>
      <c r="AE1052" s="2660">
        <v>25</v>
      </c>
      <c r="AF1052" s="1841">
        <v>6</v>
      </c>
      <c r="AG1052" s="2121" t="s">
        <v>122</v>
      </c>
      <c r="AK1052" s="981"/>
    </row>
    <row r="1053" spans="2:44">
      <c r="B1053" s="878"/>
      <c r="C1053" s="853"/>
      <c r="D1053" s="853"/>
      <c r="E1053" s="1606"/>
      <c r="F1053" s="193">
        <v>929003426406</v>
      </c>
      <c r="G1053" s="232">
        <v>6947830488032</v>
      </c>
      <c r="H1053" s="1370" t="s">
        <v>1760</v>
      </c>
      <c r="I1053" s="1370" t="s">
        <v>186</v>
      </c>
      <c r="J1053" s="2386"/>
      <c r="K1053" s="2387"/>
      <c r="L1053" s="852"/>
      <c r="M1053" s="398">
        <v>30000</v>
      </c>
      <c r="N1053" s="300">
        <v>3</v>
      </c>
      <c r="O1053" s="852"/>
      <c r="P1053" s="760">
        <v>325</v>
      </c>
      <c r="Q1053" s="518"/>
      <c r="R1053" s="1888"/>
      <c r="S1053" s="852" t="s">
        <v>113</v>
      </c>
      <c r="T1053" s="852"/>
      <c r="U1053" s="852"/>
      <c r="V1053" s="852"/>
      <c r="W1053" s="2436"/>
      <c r="X1053" s="2436"/>
      <c r="Y1053" s="852"/>
      <c r="Z1053" s="852"/>
      <c r="AA1053" s="852"/>
      <c r="AB1053" s="852" t="s">
        <v>122</v>
      </c>
      <c r="AC1053" s="300"/>
      <c r="AD1053" s="852"/>
      <c r="AE1053" s="2675">
        <v>0.5</v>
      </c>
      <c r="AF1053" s="852">
        <v>80</v>
      </c>
      <c r="AG1053" s="1889" t="s">
        <v>122</v>
      </c>
      <c r="AK1053" s="981"/>
    </row>
    <row r="1054" spans="2:44">
      <c r="B1054" s="123"/>
      <c r="C1054" s="569"/>
      <c r="D1054" s="569"/>
      <c r="E1054" s="1578"/>
      <c r="F1054" s="152">
        <v>929003426506</v>
      </c>
      <c r="G1054" s="204">
        <v>6947830488056</v>
      </c>
      <c r="H1054" s="1371" t="s">
        <v>1761</v>
      </c>
      <c r="I1054" s="1371" t="s">
        <v>186</v>
      </c>
      <c r="J1054" s="2388"/>
      <c r="K1054" s="2389"/>
      <c r="L1054" s="852"/>
      <c r="M1054" s="398">
        <v>30000</v>
      </c>
      <c r="N1054" s="300">
        <v>3</v>
      </c>
      <c r="O1054" s="852"/>
      <c r="P1054" s="760">
        <v>425</v>
      </c>
      <c r="Q1054" s="518"/>
      <c r="R1054" s="1888"/>
      <c r="S1054" s="852" t="s">
        <v>113</v>
      </c>
      <c r="T1054" s="852"/>
      <c r="U1054" s="852"/>
      <c r="V1054" s="852"/>
      <c r="W1054" s="2436"/>
      <c r="X1054" s="2436"/>
      <c r="Y1054" s="852"/>
      <c r="Z1054" s="852"/>
      <c r="AA1054" s="852"/>
      <c r="AB1054" s="852" t="s">
        <v>122</v>
      </c>
      <c r="AC1054" s="300"/>
      <c r="AD1054" s="852"/>
      <c r="AE1054" s="2675">
        <v>0.5</v>
      </c>
      <c r="AF1054" s="852">
        <v>60</v>
      </c>
      <c r="AG1054" s="1889" t="s">
        <v>122</v>
      </c>
      <c r="AK1054" s="981"/>
    </row>
    <row r="1055" spans="2:44">
      <c r="B1055" s="123"/>
      <c r="C1055" s="569"/>
      <c r="D1055" s="569"/>
      <c r="E1055" s="1578"/>
      <c r="F1055" s="152">
        <v>929003426606</v>
      </c>
      <c r="G1055" s="204">
        <v>6947830488070</v>
      </c>
      <c r="H1055" s="807" t="s">
        <v>1762</v>
      </c>
      <c r="I1055" s="1588" t="s">
        <v>186</v>
      </c>
      <c r="J1055" s="2388"/>
      <c r="K1055" s="2389"/>
      <c r="L1055" s="852"/>
      <c r="M1055" s="398">
        <v>30000</v>
      </c>
      <c r="N1055" s="1382">
        <v>3</v>
      </c>
      <c r="O1055" s="852"/>
      <c r="P1055" s="760">
        <v>740</v>
      </c>
      <c r="Q1055" s="518"/>
      <c r="R1055" s="1888"/>
      <c r="S1055" s="852" t="s">
        <v>113</v>
      </c>
      <c r="T1055" s="852"/>
      <c r="U1055" s="852"/>
      <c r="V1055" s="852"/>
      <c r="W1055" s="2436"/>
      <c r="X1055" s="2436"/>
      <c r="Y1055" s="852"/>
      <c r="Z1055" s="852"/>
      <c r="AA1055" s="852"/>
      <c r="AB1055" s="852" t="s">
        <v>122</v>
      </c>
      <c r="AC1055" s="1382"/>
      <c r="AD1055" s="852"/>
      <c r="AE1055" s="2690">
        <v>1</v>
      </c>
      <c r="AF1055" s="852">
        <v>36</v>
      </c>
      <c r="AG1055" s="1889" t="s">
        <v>122</v>
      </c>
      <c r="AK1055" s="981"/>
    </row>
    <row r="1056" spans="2:44">
      <c r="B1056" s="124"/>
      <c r="C1056" s="855"/>
      <c r="D1056" s="855"/>
      <c r="E1056" s="1599"/>
      <c r="F1056" s="190">
        <v>929003426706</v>
      </c>
      <c r="G1056" s="207">
        <v>6947830488094</v>
      </c>
      <c r="H1056" s="849" t="s">
        <v>185</v>
      </c>
      <c r="I1056" s="1590" t="s">
        <v>186</v>
      </c>
      <c r="J1056" s="2390"/>
      <c r="K1056" s="2391"/>
      <c r="L1056" s="1841"/>
      <c r="M1056" s="439">
        <v>30000</v>
      </c>
      <c r="N1056" s="490">
        <v>3</v>
      </c>
      <c r="O1056" s="1841"/>
      <c r="P1056" s="682">
        <v>995</v>
      </c>
      <c r="Q1056" s="518"/>
      <c r="R1056" s="1977"/>
      <c r="S1056" s="1841" t="s">
        <v>113</v>
      </c>
      <c r="T1056" s="1841"/>
      <c r="U1056" s="1841"/>
      <c r="V1056" s="1841"/>
      <c r="W1056" s="1331"/>
      <c r="X1056" s="1331"/>
      <c r="Y1056" s="1841"/>
      <c r="Z1056" s="1841"/>
      <c r="AA1056" s="1841"/>
      <c r="AB1056" s="1841" t="s">
        <v>122</v>
      </c>
      <c r="AC1056" s="490"/>
      <c r="AD1056" s="1841"/>
      <c r="AE1056" s="2660">
        <v>1</v>
      </c>
      <c r="AF1056" s="1841">
        <v>36</v>
      </c>
      <c r="AG1056" s="2121" t="s">
        <v>122</v>
      </c>
      <c r="AK1056" s="981"/>
    </row>
    <row r="1057" spans="2:37" ht="14.5" customHeight="1">
      <c r="B1057" s="14"/>
      <c r="C1057" s="14"/>
      <c r="D1057" s="14"/>
      <c r="E1057" s="14"/>
      <c r="F1057" s="637"/>
      <c r="G1057" s="240"/>
      <c r="H1057" s="913"/>
      <c r="I1057" s="913"/>
      <c r="J1057" s="451"/>
      <c r="K1057" s="915"/>
      <c r="L1057" s="1838"/>
      <c r="M1057" s="356"/>
      <c r="N1057" s="304"/>
      <c r="O1057" s="1838"/>
      <c r="P1057" s="705"/>
      <c r="Q1057" s="518"/>
      <c r="R1057" s="1838"/>
      <c r="S1057" s="1838"/>
      <c r="T1057" s="1838"/>
      <c r="U1057" s="1838"/>
      <c r="V1057" s="1838"/>
      <c r="W1057" s="1838"/>
      <c r="X1057" s="1838"/>
      <c r="Y1057" s="1838"/>
      <c r="Z1057" s="1838"/>
      <c r="AA1057" s="1838"/>
      <c r="AB1057" s="1838"/>
      <c r="AC1057" s="304"/>
      <c r="AD1057" s="1838"/>
      <c r="AE1057" s="304"/>
      <c r="AF1057" s="1838"/>
      <c r="AG1057" s="1838"/>
      <c r="AK1057" s="981"/>
    </row>
    <row r="1058" spans="2:37" ht="14.5" customHeight="1">
      <c r="AK1058" s="981"/>
    </row>
    <row r="1059" spans="2:37" s="1600" customFormat="1" ht="15" customHeight="1">
      <c r="B1059" s="1600" t="s">
        <v>3034</v>
      </c>
      <c r="J1059" s="1818"/>
      <c r="K1059" s="1818"/>
      <c r="L1059" s="1818"/>
      <c r="M1059" s="1818"/>
      <c r="N1059" s="1818"/>
      <c r="O1059" s="1818"/>
      <c r="P1059" s="34"/>
      <c r="R1059" s="1818"/>
      <c r="S1059" s="1818"/>
      <c r="T1059" s="1818"/>
      <c r="U1059" s="1818"/>
      <c r="V1059" s="1818"/>
      <c r="W1059" s="1818"/>
      <c r="X1059" s="1818"/>
      <c r="Y1059" s="2310"/>
      <c r="Z1059" s="2310"/>
      <c r="AA1059" s="2310"/>
      <c r="AB1059" s="1818"/>
      <c r="AC1059" s="3259"/>
      <c r="AD1059" s="2310"/>
      <c r="AE1059" s="1818"/>
      <c r="AF1059" s="1818"/>
      <c r="AG1059" s="1818"/>
      <c r="AI1059"/>
      <c r="AJ1059"/>
      <c r="AK1059" s="981"/>
    </row>
    <row r="1060" spans="2:37">
      <c r="B1060" s="573" t="s">
        <v>2914</v>
      </c>
      <c r="C1060" s="1576" t="s">
        <v>2870</v>
      </c>
      <c r="D1060" s="1576" t="s">
        <v>2274</v>
      </c>
      <c r="E1060" s="1577"/>
      <c r="F1060" s="2924">
        <v>929003622702</v>
      </c>
      <c r="G1060" s="806">
        <v>8720169188297</v>
      </c>
      <c r="H1060" s="226" t="s">
        <v>997</v>
      </c>
      <c r="I1060" s="226"/>
      <c r="J1060" s="793">
        <v>2.2999999999999998</v>
      </c>
      <c r="K1060" s="1172">
        <v>485</v>
      </c>
      <c r="L1060" s="1770" t="s">
        <v>3121</v>
      </c>
      <c r="M1060" s="809">
        <v>50000</v>
      </c>
      <c r="N1060" s="319">
        <v>5</v>
      </c>
      <c r="O1060" s="2371" t="s">
        <v>180</v>
      </c>
      <c r="P1060" s="1404">
        <v>180</v>
      </c>
      <c r="Q1060" s="14"/>
      <c r="R1060" s="2021" t="s">
        <v>54</v>
      </c>
      <c r="S1060" s="1770"/>
      <c r="T1060" s="2536" t="s">
        <v>3275</v>
      </c>
      <c r="U1060" s="1770" t="s">
        <v>121</v>
      </c>
      <c r="V1060" s="1770" t="s">
        <v>126</v>
      </c>
      <c r="W1060" s="305" t="s">
        <v>210</v>
      </c>
      <c r="X1060" s="305">
        <v>210</v>
      </c>
      <c r="Y1060" s="279">
        <v>60</v>
      </c>
      <c r="Z1060" s="279"/>
      <c r="AA1060" s="279">
        <v>104</v>
      </c>
      <c r="AB1060" s="1770" t="s">
        <v>122</v>
      </c>
      <c r="AC1060" s="319">
        <v>80</v>
      </c>
      <c r="AD1060" s="279">
        <v>1442600</v>
      </c>
      <c r="AE1060" s="2658">
        <v>4</v>
      </c>
      <c r="AF1060" s="279">
        <v>10</v>
      </c>
      <c r="AG1060" s="2022" t="s">
        <v>122</v>
      </c>
      <c r="AK1060" s="981"/>
    </row>
    <row r="1061" spans="2:37">
      <c r="B1061" s="2807"/>
      <c r="C1061" s="569" t="s">
        <v>2870</v>
      </c>
      <c r="D1061" s="569" t="s">
        <v>2274</v>
      </c>
      <c r="E1061" s="1578"/>
      <c r="F1061" s="2925">
        <v>929003702502</v>
      </c>
      <c r="G1061" s="116">
        <v>8720169254046</v>
      </c>
      <c r="H1061" s="237" t="s">
        <v>998</v>
      </c>
      <c r="I1061" s="237"/>
      <c r="J1061" s="436">
        <v>2.2999999999999998</v>
      </c>
      <c r="K1061" s="1174">
        <v>485</v>
      </c>
      <c r="L1061" s="918" t="s">
        <v>79</v>
      </c>
      <c r="M1061" s="412">
        <v>50000</v>
      </c>
      <c r="N1061" s="299">
        <v>5</v>
      </c>
      <c r="O1061" s="2372" t="s">
        <v>180</v>
      </c>
      <c r="P1061" s="1402">
        <v>180</v>
      </c>
      <c r="Q1061" s="14"/>
      <c r="R1061" s="2122" t="s">
        <v>54</v>
      </c>
      <c r="S1061" s="918"/>
      <c r="T1061" s="918" t="s">
        <v>3275</v>
      </c>
      <c r="U1061" s="918" t="s">
        <v>121</v>
      </c>
      <c r="V1061" s="918" t="s">
        <v>158</v>
      </c>
      <c r="W1061" s="918" t="s">
        <v>210</v>
      </c>
      <c r="X1061" s="918">
        <v>210</v>
      </c>
      <c r="Y1061" s="2325">
        <v>60</v>
      </c>
      <c r="Z1061" s="2325"/>
      <c r="AA1061" s="2325">
        <v>104</v>
      </c>
      <c r="AB1061" s="918" t="s">
        <v>122</v>
      </c>
      <c r="AC1061" s="299">
        <v>80</v>
      </c>
      <c r="AD1061" s="2325">
        <v>1543851</v>
      </c>
      <c r="AE1061" s="2659">
        <v>4</v>
      </c>
      <c r="AF1061" s="2325">
        <v>10</v>
      </c>
      <c r="AG1061" s="2123" t="s">
        <v>122</v>
      </c>
      <c r="AK1061" s="981"/>
    </row>
    <row r="1062" spans="2:37">
      <c r="B1062" s="2807"/>
      <c r="C1062" s="855" t="s">
        <v>2870</v>
      </c>
      <c r="D1062" s="855" t="s">
        <v>2274</v>
      </c>
      <c r="E1062" s="1599"/>
      <c r="F1062" s="2946">
        <v>929003623102</v>
      </c>
      <c r="G1062" s="508">
        <v>8720169188372</v>
      </c>
      <c r="H1062" s="238" t="s">
        <v>999</v>
      </c>
      <c r="I1062" s="238"/>
      <c r="J1062" s="486">
        <v>2.2999999999999998</v>
      </c>
      <c r="K1062" s="1173">
        <v>485</v>
      </c>
      <c r="L1062" s="1823" t="s">
        <v>53</v>
      </c>
      <c r="M1062" s="811">
        <v>50000</v>
      </c>
      <c r="N1062" s="490">
        <v>5</v>
      </c>
      <c r="O1062" s="2373" t="s">
        <v>180</v>
      </c>
      <c r="P1062" s="1403">
        <v>180</v>
      </c>
      <c r="Q1062" s="14"/>
      <c r="R1062" s="2039" t="s">
        <v>54</v>
      </c>
      <c r="S1062" s="1823"/>
      <c r="T1062" s="1823" t="s">
        <v>3275</v>
      </c>
      <c r="U1062" s="1823" t="s">
        <v>121</v>
      </c>
      <c r="V1062" s="1823" t="s">
        <v>131</v>
      </c>
      <c r="W1062" s="294" t="s">
        <v>210</v>
      </c>
      <c r="X1062" s="294">
        <v>210</v>
      </c>
      <c r="Y1062" s="283">
        <v>60</v>
      </c>
      <c r="Z1062" s="283"/>
      <c r="AA1062" s="283">
        <v>104</v>
      </c>
      <c r="AB1062" s="1823" t="s">
        <v>122</v>
      </c>
      <c r="AC1062" s="490">
        <v>80</v>
      </c>
      <c r="AD1062" s="283">
        <v>1442605</v>
      </c>
      <c r="AE1062" s="2660">
        <v>4</v>
      </c>
      <c r="AF1062" s="283">
        <v>10</v>
      </c>
      <c r="AG1062" s="2040" t="s">
        <v>122</v>
      </c>
      <c r="AK1062" s="981"/>
    </row>
    <row r="1063" spans="2:37">
      <c r="B1063" s="2807"/>
      <c r="C1063" s="853" t="s">
        <v>2870</v>
      </c>
      <c r="D1063" s="853" t="s">
        <v>2274</v>
      </c>
      <c r="E1063" s="1606"/>
      <c r="F1063" s="2924">
        <v>929003622902</v>
      </c>
      <c r="G1063" s="806">
        <v>8720169188334</v>
      </c>
      <c r="H1063" s="226" t="s">
        <v>1000</v>
      </c>
      <c r="I1063" s="226"/>
      <c r="J1063" s="793">
        <v>2.2999999999999998</v>
      </c>
      <c r="K1063" s="1172">
        <v>485</v>
      </c>
      <c r="L1063" s="1770" t="s">
        <v>3121</v>
      </c>
      <c r="M1063" s="809">
        <v>50000</v>
      </c>
      <c r="N1063" s="319">
        <v>5</v>
      </c>
      <c r="O1063" s="2371" t="s">
        <v>180</v>
      </c>
      <c r="P1063" s="1404">
        <v>180</v>
      </c>
      <c r="Q1063" s="14"/>
      <c r="R1063" s="2021" t="s">
        <v>54</v>
      </c>
      <c r="S1063" s="1770"/>
      <c r="T1063" s="1770" t="s">
        <v>3275</v>
      </c>
      <c r="U1063" s="1770" t="s">
        <v>121</v>
      </c>
      <c r="V1063" s="1770" t="s">
        <v>126</v>
      </c>
      <c r="W1063" s="305" t="s">
        <v>210</v>
      </c>
      <c r="X1063" s="305">
        <v>210</v>
      </c>
      <c r="Y1063" s="279">
        <v>60</v>
      </c>
      <c r="Z1063" s="279"/>
      <c r="AA1063" s="279">
        <v>104</v>
      </c>
      <c r="AB1063" s="1770" t="s">
        <v>122</v>
      </c>
      <c r="AC1063" s="319">
        <v>80</v>
      </c>
      <c r="AD1063" s="279">
        <v>1442603</v>
      </c>
      <c r="AE1063" s="2658">
        <v>4</v>
      </c>
      <c r="AF1063" s="279">
        <v>10</v>
      </c>
      <c r="AG1063" s="2022" t="s">
        <v>122</v>
      </c>
      <c r="AK1063" s="981"/>
    </row>
    <row r="1064" spans="2:37">
      <c r="B1064" s="2814"/>
      <c r="C1064" s="855" t="s">
        <v>2870</v>
      </c>
      <c r="D1064" s="855" t="s">
        <v>2274</v>
      </c>
      <c r="E1064" s="1599"/>
      <c r="F1064" s="2948">
        <v>929003623302</v>
      </c>
      <c r="G1064" s="2564">
        <v>8720169188419</v>
      </c>
      <c r="H1064" s="2565" t="s">
        <v>1002</v>
      </c>
      <c r="I1064" s="2565"/>
      <c r="J1064" s="2579">
        <v>2.2999999999999998</v>
      </c>
      <c r="K1064" s="2579">
        <v>485</v>
      </c>
      <c r="L1064" s="2566" t="s">
        <v>53</v>
      </c>
      <c r="M1064" s="2580">
        <v>50000</v>
      </c>
      <c r="N1064" s="2581">
        <v>5</v>
      </c>
      <c r="O1064" s="2566" t="s">
        <v>180</v>
      </c>
      <c r="P1064" s="2402">
        <v>180</v>
      </c>
      <c r="Q1064" s="14"/>
      <c r="R1064" s="2568" t="s">
        <v>54</v>
      </c>
      <c r="S1064" s="2566"/>
      <c r="T1064" s="2566" t="s">
        <v>3275</v>
      </c>
      <c r="U1064" s="2566" t="s">
        <v>121</v>
      </c>
      <c r="V1064" s="2566" t="s">
        <v>131</v>
      </c>
      <c r="W1064" s="2466" t="s">
        <v>210</v>
      </c>
      <c r="X1064" s="2466">
        <v>210</v>
      </c>
      <c r="Y1064" s="1094">
        <v>60</v>
      </c>
      <c r="Z1064" s="1094"/>
      <c r="AA1064" s="1094">
        <v>104</v>
      </c>
      <c r="AB1064" s="2566" t="s">
        <v>122</v>
      </c>
      <c r="AC1064" s="2581">
        <v>80</v>
      </c>
      <c r="AD1064" s="1094">
        <v>1442607</v>
      </c>
      <c r="AE1064" s="2691">
        <v>4</v>
      </c>
      <c r="AF1064" s="1094">
        <v>10</v>
      </c>
      <c r="AG1064" s="2569" t="s">
        <v>122</v>
      </c>
      <c r="AK1064" s="981"/>
    </row>
    <row r="1065" spans="2:37">
      <c r="B1065" s="123"/>
      <c r="C1065" s="569" t="s">
        <v>2870</v>
      </c>
      <c r="D1065" s="569" t="s">
        <v>2274</v>
      </c>
      <c r="E1065" s="1578"/>
      <c r="F1065" s="2925">
        <v>929003800102</v>
      </c>
      <c r="G1065" s="116">
        <v>8720169310513</v>
      </c>
      <c r="H1065" s="237" t="s">
        <v>1003</v>
      </c>
      <c r="I1065" s="237"/>
      <c r="J1065" s="805">
        <v>4</v>
      </c>
      <c r="K1065" s="1174">
        <v>840</v>
      </c>
      <c r="L1065" s="318" t="s">
        <v>3121</v>
      </c>
      <c r="M1065" s="412">
        <v>50000</v>
      </c>
      <c r="N1065" s="299">
        <v>5</v>
      </c>
      <c r="O1065" s="2374" t="s">
        <v>180</v>
      </c>
      <c r="P1065" s="1408">
        <v>285</v>
      </c>
      <c r="Q1065" s="518"/>
      <c r="R1065" s="2025" t="s">
        <v>54</v>
      </c>
      <c r="S1065" s="318"/>
      <c r="T1065" s="318" t="s">
        <v>3276</v>
      </c>
      <c r="U1065" s="318" t="s">
        <v>121</v>
      </c>
      <c r="V1065" s="318" t="s">
        <v>126</v>
      </c>
      <c r="W1065" s="301" t="s">
        <v>210</v>
      </c>
      <c r="X1065" s="301">
        <v>210</v>
      </c>
      <c r="Y1065" s="281">
        <v>60</v>
      </c>
      <c r="Z1065" s="281"/>
      <c r="AA1065" s="281">
        <v>108</v>
      </c>
      <c r="AB1065" s="318" t="s">
        <v>143</v>
      </c>
      <c r="AC1065" s="299">
        <v>80</v>
      </c>
      <c r="AD1065" s="281">
        <v>1882027</v>
      </c>
      <c r="AE1065" s="2659">
        <v>4</v>
      </c>
      <c r="AF1065" s="281">
        <v>10</v>
      </c>
      <c r="AG1065" s="2026" t="s">
        <v>122</v>
      </c>
      <c r="AK1065" s="981"/>
    </row>
    <row r="1066" spans="2:37">
      <c r="B1066" s="2815"/>
      <c r="C1066" s="569" t="s">
        <v>2870</v>
      </c>
      <c r="D1066" s="569" t="s">
        <v>2274</v>
      </c>
      <c r="E1066" s="1578"/>
      <c r="F1066" s="2925">
        <v>929003623502</v>
      </c>
      <c r="G1066" s="116">
        <v>8720169188457</v>
      </c>
      <c r="H1066" s="237" t="s">
        <v>1004</v>
      </c>
      <c r="I1066" s="237"/>
      <c r="J1066" s="805">
        <v>4</v>
      </c>
      <c r="K1066" s="1174">
        <v>840</v>
      </c>
      <c r="L1066" s="318" t="s">
        <v>3121</v>
      </c>
      <c r="M1066" s="412">
        <v>50000</v>
      </c>
      <c r="N1066" s="299">
        <v>5</v>
      </c>
      <c r="O1066" s="2374" t="s">
        <v>180</v>
      </c>
      <c r="P1066" s="1408">
        <v>210</v>
      </c>
      <c r="Q1066" s="14"/>
      <c r="R1066" s="2025" t="s">
        <v>54</v>
      </c>
      <c r="S1066" s="318"/>
      <c r="T1066" s="318" t="s">
        <v>3276</v>
      </c>
      <c r="U1066" s="318" t="s">
        <v>121</v>
      </c>
      <c r="V1066" s="318" t="s">
        <v>126</v>
      </c>
      <c r="W1066" s="301" t="s">
        <v>210</v>
      </c>
      <c r="X1066" s="301">
        <v>210</v>
      </c>
      <c r="Y1066" s="281">
        <v>60</v>
      </c>
      <c r="Z1066" s="281"/>
      <c r="AA1066" s="281">
        <v>104</v>
      </c>
      <c r="AB1066" s="318" t="s">
        <v>122</v>
      </c>
      <c r="AC1066" s="299">
        <v>80</v>
      </c>
      <c r="AD1066" s="281">
        <v>1442609</v>
      </c>
      <c r="AE1066" s="2659">
        <v>4</v>
      </c>
      <c r="AF1066" s="281">
        <v>10</v>
      </c>
      <c r="AG1066" s="2026" t="s">
        <v>122</v>
      </c>
      <c r="AK1066" s="981"/>
    </row>
    <row r="1067" spans="2:37">
      <c r="B1067" s="2815"/>
      <c r="C1067" s="569" t="s">
        <v>2870</v>
      </c>
      <c r="D1067" s="569" t="s">
        <v>2274</v>
      </c>
      <c r="E1067" s="1578"/>
      <c r="F1067" s="2925">
        <v>929003702902</v>
      </c>
      <c r="G1067" s="116">
        <v>8720169254121</v>
      </c>
      <c r="H1067" s="237" t="s">
        <v>1006</v>
      </c>
      <c r="I1067" s="237"/>
      <c r="J1067" s="805">
        <v>4</v>
      </c>
      <c r="K1067" s="1174">
        <v>840</v>
      </c>
      <c r="L1067" s="918" t="s">
        <v>79</v>
      </c>
      <c r="M1067" s="412">
        <v>50000</v>
      </c>
      <c r="N1067" s="299">
        <v>5</v>
      </c>
      <c r="O1067" s="2372" t="s">
        <v>180</v>
      </c>
      <c r="P1067" s="1408">
        <v>210</v>
      </c>
      <c r="Q1067" s="14"/>
      <c r="R1067" s="2122" t="s">
        <v>54</v>
      </c>
      <c r="S1067" s="918"/>
      <c r="T1067" s="918" t="s">
        <v>3276</v>
      </c>
      <c r="U1067" s="918" t="s">
        <v>121</v>
      </c>
      <c r="V1067" s="918" t="s">
        <v>158</v>
      </c>
      <c r="W1067" s="918" t="s">
        <v>210</v>
      </c>
      <c r="X1067" s="918">
        <v>210</v>
      </c>
      <c r="Y1067" s="2325">
        <v>60</v>
      </c>
      <c r="Z1067" s="2325"/>
      <c r="AA1067" s="2325">
        <v>104</v>
      </c>
      <c r="AB1067" s="918" t="s">
        <v>122</v>
      </c>
      <c r="AC1067" s="299">
        <v>80</v>
      </c>
      <c r="AD1067" s="2325">
        <v>1543855</v>
      </c>
      <c r="AE1067" s="2659">
        <v>4</v>
      </c>
      <c r="AF1067" s="2325">
        <v>10</v>
      </c>
      <c r="AG1067" s="2123" t="s">
        <v>122</v>
      </c>
      <c r="AK1067" s="981"/>
    </row>
    <row r="1068" spans="2:37">
      <c r="B1068" s="2816"/>
      <c r="C1068" s="855" t="s">
        <v>2870</v>
      </c>
      <c r="D1068" s="855" t="s">
        <v>2274</v>
      </c>
      <c r="E1068" s="1599"/>
      <c r="F1068" s="2946">
        <v>929003623902</v>
      </c>
      <c r="G1068" s="508">
        <v>8720169188532</v>
      </c>
      <c r="H1068" s="238" t="s">
        <v>1007</v>
      </c>
      <c r="I1068" s="238"/>
      <c r="J1068" s="812">
        <v>4</v>
      </c>
      <c r="K1068" s="1173">
        <v>840</v>
      </c>
      <c r="L1068" s="1823" t="s">
        <v>53</v>
      </c>
      <c r="M1068" s="811">
        <v>50000</v>
      </c>
      <c r="N1068" s="490">
        <v>5</v>
      </c>
      <c r="O1068" s="2373" t="s">
        <v>180</v>
      </c>
      <c r="P1068" s="2416">
        <v>210</v>
      </c>
      <c r="Q1068" s="14"/>
      <c r="R1068" s="2039" t="s">
        <v>54</v>
      </c>
      <c r="S1068" s="1823"/>
      <c r="T1068" s="1823" t="s">
        <v>3276</v>
      </c>
      <c r="U1068" s="1823" t="s">
        <v>121</v>
      </c>
      <c r="V1068" s="1823" t="s">
        <v>131</v>
      </c>
      <c r="W1068" s="294" t="s">
        <v>210</v>
      </c>
      <c r="X1068" s="294">
        <v>210</v>
      </c>
      <c r="Y1068" s="283">
        <v>60</v>
      </c>
      <c r="Z1068" s="283"/>
      <c r="AA1068" s="283">
        <v>104</v>
      </c>
      <c r="AB1068" s="1823" t="s">
        <v>122</v>
      </c>
      <c r="AC1068" s="490">
        <v>80</v>
      </c>
      <c r="AD1068" s="283">
        <v>1442613</v>
      </c>
      <c r="AE1068" s="2660">
        <v>4</v>
      </c>
      <c r="AF1068" s="283">
        <v>10</v>
      </c>
      <c r="AG1068" s="2040" t="s">
        <v>122</v>
      </c>
      <c r="AK1068" s="981"/>
    </row>
    <row r="1069" spans="2:37">
      <c r="B1069" s="123"/>
      <c r="C1069" s="569" t="s">
        <v>2870</v>
      </c>
      <c r="D1069" s="569" t="s">
        <v>2274</v>
      </c>
      <c r="E1069" s="1578"/>
      <c r="F1069" s="2925">
        <v>929003800202</v>
      </c>
      <c r="G1069" s="116">
        <v>8720169310551</v>
      </c>
      <c r="H1069" s="237" t="s">
        <v>2784</v>
      </c>
      <c r="I1069" s="237"/>
      <c r="J1069" s="805">
        <v>4</v>
      </c>
      <c r="K1069" s="1174">
        <v>840</v>
      </c>
      <c r="L1069" s="918" t="s">
        <v>3121</v>
      </c>
      <c r="M1069" s="412">
        <v>50000</v>
      </c>
      <c r="N1069" s="299">
        <v>5</v>
      </c>
      <c r="O1069" s="2372" t="s">
        <v>180</v>
      </c>
      <c r="P1069" s="1408">
        <v>285</v>
      </c>
      <c r="Q1069" s="518"/>
      <c r="R1069" s="2122" t="s">
        <v>54</v>
      </c>
      <c r="S1069" s="918"/>
      <c r="T1069" s="918" t="s">
        <v>3276</v>
      </c>
      <c r="U1069" s="918" t="s">
        <v>121</v>
      </c>
      <c r="V1069" s="918" t="s">
        <v>126</v>
      </c>
      <c r="W1069" s="918" t="s">
        <v>210</v>
      </c>
      <c r="X1069" s="918">
        <v>210</v>
      </c>
      <c r="Y1069" s="2325">
        <v>60</v>
      </c>
      <c r="Z1069" s="2325"/>
      <c r="AA1069" s="2325">
        <v>108</v>
      </c>
      <c r="AB1069" s="918" t="s">
        <v>143</v>
      </c>
      <c r="AC1069" s="299">
        <v>80</v>
      </c>
      <c r="AD1069" s="2325">
        <v>1882026</v>
      </c>
      <c r="AE1069" s="2659">
        <v>4</v>
      </c>
      <c r="AF1069" s="2325">
        <v>10</v>
      </c>
      <c r="AG1069" s="2123" t="s">
        <v>122</v>
      </c>
      <c r="AK1069" s="981"/>
    </row>
    <row r="1070" spans="2:37">
      <c r="B1070" s="2816"/>
      <c r="C1070" s="569" t="s">
        <v>2870</v>
      </c>
      <c r="D1070" s="569" t="s">
        <v>2274</v>
      </c>
      <c r="E1070" s="1578"/>
      <c r="F1070" s="2959">
        <v>929003623702</v>
      </c>
      <c r="G1070" s="738">
        <v>8720169188495</v>
      </c>
      <c r="H1070" s="239" t="s">
        <v>1010</v>
      </c>
      <c r="I1070" s="239"/>
      <c r="J1070" s="813">
        <v>4</v>
      </c>
      <c r="K1070" s="1171">
        <v>840</v>
      </c>
      <c r="L1070" s="310" t="s">
        <v>3121</v>
      </c>
      <c r="M1070" s="815">
        <v>50000</v>
      </c>
      <c r="N1070" s="300">
        <v>5</v>
      </c>
      <c r="O1070" s="2375" t="s">
        <v>180</v>
      </c>
      <c r="P1070" s="1407">
        <v>210</v>
      </c>
      <c r="Q1070" s="14"/>
      <c r="R1070" s="2031" t="s">
        <v>54</v>
      </c>
      <c r="S1070" s="310"/>
      <c r="T1070" s="310" t="s">
        <v>3276</v>
      </c>
      <c r="U1070" s="310" t="s">
        <v>121</v>
      </c>
      <c r="V1070" s="310" t="s">
        <v>126</v>
      </c>
      <c r="W1070" s="293" t="s">
        <v>210</v>
      </c>
      <c r="X1070" s="293">
        <v>210</v>
      </c>
      <c r="Y1070" s="292">
        <v>60</v>
      </c>
      <c r="Z1070" s="292"/>
      <c r="AA1070" s="292">
        <v>104</v>
      </c>
      <c r="AB1070" s="310" t="s">
        <v>122</v>
      </c>
      <c r="AC1070" s="300">
        <v>80</v>
      </c>
      <c r="AD1070" s="292">
        <v>1442611</v>
      </c>
      <c r="AE1070" s="2675">
        <v>4</v>
      </c>
      <c r="AF1070" s="292">
        <v>10</v>
      </c>
      <c r="AG1070" s="2032" t="s">
        <v>122</v>
      </c>
      <c r="AK1070" s="981"/>
    </row>
    <row r="1071" spans="2:37">
      <c r="B1071" s="123"/>
      <c r="C1071" s="569" t="s">
        <v>2870</v>
      </c>
      <c r="D1071" s="569" t="s">
        <v>2274</v>
      </c>
      <c r="E1071" s="1578"/>
      <c r="F1071" s="2925">
        <v>929003703102</v>
      </c>
      <c r="G1071" s="116">
        <v>8720169254169</v>
      </c>
      <c r="H1071" s="237" t="s">
        <v>1011</v>
      </c>
      <c r="I1071" s="237"/>
      <c r="J1071" s="805">
        <v>4</v>
      </c>
      <c r="K1071" s="1174">
        <v>840</v>
      </c>
      <c r="L1071" s="918" t="s">
        <v>79</v>
      </c>
      <c r="M1071" s="412">
        <v>50000</v>
      </c>
      <c r="N1071" s="299">
        <v>5</v>
      </c>
      <c r="O1071" s="2372" t="s">
        <v>180</v>
      </c>
      <c r="P1071" s="1408">
        <v>210</v>
      </c>
      <c r="Q1071" s="14"/>
      <c r="R1071" s="2122" t="s">
        <v>54</v>
      </c>
      <c r="S1071" s="918"/>
      <c r="T1071" s="918" t="s">
        <v>3276</v>
      </c>
      <c r="U1071" s="918" t="s">
        <v>121</v>
      </c>
      <c r="V1071" s="918" t="s">
        <v>158</v>
      </c>
      <c r="W1071" s="918" t="s">
        <v>210</v>
      </c>
      <c r="X1071" s="918">
        <v>210</v>
      </c>
      <c r="Y1071" s="2325">
        <v>60</v>
      </c>
      <c r="Z1071" s="2325"/>
      <c r="AA1071" s="2325">
        <v>104</v>
      </c>
      <c r="AB1071" s="918" t="s">
        <v>122</v>
      </c>
      <c r="AC1071" s="299">
        <v>80</v>
      </c>
      <c r="AD1071" s="2325">
        <v>1543857</v>
      </c>
      <c r="AE1071" s="2659">
        <v>4</v>
      </c>
      <c r="AF1071" s="2325">
        <v>10</v>
      </c>
      <c r="AG1071" s="2123" t="s">
        <v>122</v>
      </c>
      <c r="AK1071" s="981"/>
    </row>
    <row r="1072" spans="2:37">
      <c r="B1072" s="2815"/>
      <c r="C1072" s="855" t="s">
        <v>2870</v>
      </c>
      <c r="D1072" s="855" t="s">
        <v>2274</v>
      </c>
      <c r="E1072" s="1599"/>
      <c r="F1072" s="2946">
        <v>929003624102</v>
      </c>
      <c r="G1072" s="508">
        <v>8720169284289</v>
      </c>
      <c r="H1072" s="238" t="s">
        <v>1013</v>
      </c>
      <c r="I1072" s="238"/>
      <c r="J1072" s="812">
        <v>4</v>
      </c>
      <c r="K1072" s="1173">
        <v>840</v>
      </c>
      <c r="L1072" s="1823" t="s">
        <v>53</v>
      </c>
      <c r="M1072" s="811">
        <v>50000</v>
      </c>
      <c r="N1072" s="490">
        <v>5</v>
      </c>
      <c r="O1072" s="2373" t="s">
        <v>180</v>
      </c>
      <c r="P1072" s="2416">
        <v>210</v>
      </c>
      <c r="Q1072" s="14"/>
      <c r="R1072" s="2039" t="s">
        <v>54</v>
      </c>
      <c r="S1072" s="1823"/>
      <c r="T1072" s="1823" t="s">
        <v>3276</v>
      </c>
      <c r="U1072" s="1823" t="s">
        <v>121</v>
      </c>
      <c r="V1072" s="1823" t="s">
        <v>131</v>
      </c>
      <c r="W1072" s="294" t="s">
        <v>210</v>
      </c>
      <c r="X1072" s="294">
        <v>210</v>
      </c>
      <c r="Y1072" s="283">
        <v>60</v>
      </c>
      <c r="Z1072" s="283"/>
      <c r="AA1072" s="283">
        <v>104</v>
      </c>
      <c r="AB1072" s="1823" t="s">
        <v>122</v>
      </c>
      <c r="AC1072" s="490">
        <v>80</v>
      </c>
      <c r="AD1072" s="283">
        <v>1442615</v>
      </c>
      <c r="AE1072" s="2660">
        <v>4</v>
      </c>
      <c r="AF1072" s="283">
        <v>10</v>
      </c>
      <c r="AG1072" s="2040" t="s">
        <v>122</v>
      </c>
      <c r="AK1072" s="981"/>
    </row>
    <row r="1073" spans="2:37">
      <c r="B1073" s="2814"/>
      <c r="C1073" s="3081" t="s">
        <v>2870</v>
      </c>
      <c r="D1073" s="1487" t="s">
        <v>2274</v>
      </c>
      <c r="E1073" s="1617"/>
      <c r="F1073" s="3182">
        <v>929003642502</v>
      </c>
      <c r="G1073" s="3174">
        <v>8720169202764</v>
      </c>
      <c r="H1073" s="3175" t="s">
        <v>1032</v>
      </c>
      <c r="I1073" s="3175"/>
      <c r="J1073" s="3183">
        <v>4</v>
      </c>
      <c r="K1073" s="1695">
        <v>840</v>
      </c>
      <c r="L1073" s="1486" t="s">
        <v>3121</v>
      </c>
      <c r="M1073" s="3184">
        <v>50000</v>
      </c>
      <c r="N1073" s="1279">
        <v>5</v>
      </c>
      <c r="O1073" s="3180" t="s">
        <v>180</v>
      </c>
      <c r="P1073" s="3185">
        <v>250</v>
      </c>
      <c r="Q1073" s="14"/>
      <c r="R1073" s="2122" t="s">
        <v>54</v>
      </c>
      <c r="S1073" s="918"/>
      <c r="T1073" s="918" t="s">
        <v>3276</v>
      </c>
      <c r="U1073" s="918" t="s">
        <v>121</v>
      </c>
      <c r="V1073" s="918" t="s">
        <v>126</v>
      </c>
      <c r="W1073" s="918" t="s">
        <v>210</v>
      </c>
      <c r="X1073" s="918">
        <v>210</v>
      </c>
      <c r="Y1073" s="2325">
        <v>95</v>
      </c>
      <c r="Z1073" s="2325"/>
      <c r="AA1073" s="2325">
        <v>140</v>
      </c>
      <c r="AB1073" s="918" t="s">
        <v>122</v>
      </c>
      <c r="AC1073" s="299">
        <v>80</v>
      </c>
      <c r="AD1073" s="2325">
        <v>1442640</v>
      </c>
      <c r="AE1073" s="2659">
        <v>4</v>
      </c>
      <c r="AF1073" s="2325">
        <v>6</v>
      </c>
      <c r="AG1073" s="2123" t="s">
        <v>122</v>
      </c>
      <c r="AK1073" s="981"/>
    </row>
    <row r="1074" spans="2:37">
      <c r="B1074" s="123"/>
      <c r="C1074" s="853" t="s">
        <v>2870</v>
      </c>
      <c r="D1074" s="853" t="s">
        <v>2274</v>
      </c>
      <c r="E1074" s="1606"/>
      <c r="F1074" s="2959">
        <v>929003624302</v>
      </c>
      <c r="G1074" s="738">
        <v>8720169188617</v>
      </c>
      <c r="H1074" s="239" t="s">
        <v>1016</v>
      </c>
      <c r="I1074" s="239"/>
      <c r="J1074" s="813">
        <v>5.2</v>
      </c>
      <c r="K1074" s="1171">
        <v>1095</v>
      </c>
      <c r="L1074" s="310" t="s">
        <v>3121</v>
      </c>
      <c r="M1074" s="815">
        <v>50000</v>
      </c>
      <c r="N1074" s="300">
        <v>5</v>
      </c>
      <c r="O1074" s="2375" t="s">
        <v>180</v>
      </c>
      <c r="P1074" s="1407">
        <v>250</v>
      </c>
      <c r="Q1074" s="14"/>
      <c r="R1074" s="2021" t="s">
        <v>54</v>
      </c>
      <c r="S1074" s="1770"/>
      <c r="T1074" s="1770" t="s">
        <v>3277</v>
      </c>
      <c r="U1074" s="1770" t="s">
        <v>121</v>
      </c>
      <c r="V1074" s="1770" t="s">
        <v>126</v>
      </c>
      <c r="W1074" s="305" t="s">
        <v>210</v>
      </c>
      <c r="X1074" s="305">
        <v>210</v>
      </c>
      <c r="Y1074" s="279">
        <v>60</v>
      </c>
      <c r="Z1074" s="279"/>
      <c r="AA1074" s="279">
        <v>104</v>
      </c>
      <c r="AB1074" s="1770" t="s">
        <v>122</v>
      </c>
      <c r="AC1074" s="319">
        <v>80</v>
      </c>
      <c r="AD1074" s="279">
        <v>1442617</v>
      </c>
      <c r="AE1074" s="2658">
        <v>4</v>
      </c>
      <c r="AF1074" s="279">
        <v>10</v>
      </c>
      <c r="AG1074" s="2022" t="s">
        <v>122</v>
      </c>
      <c r="AK1074" s="981"/>
    </row>
    <row r="1075" spans="2:37">
      <c r="B1075" s="123"/>
      <c r="C1075" s="569" t="s">
        <v>2870</v>
      </c>
      <c r="D1075" s="569" t="s">
        <v>2274</v>
      </c>
      <c r="E1075" s="1578"/>
      <c r="F1075" s="2925">
        <v>929003703302</v>
      </c>
      <c r="G1075" s="116">
        <v>8720169254206</v>
      </c>
      <c r="H1075" s="237" t="s">
        <v>1017</v>
      </c>
      <c r="I1075" s="237"/>
      <c r="J1075" s="805">
        <v>5.2</v>
      </c>
      <c r="K1075" s="1174">
        <v>1095</v>
      </c>
      <c r="L1075" s="918" t="s">
        <v>79</v>
      </c>
      <c r="M1075" s="412">
        <v>50000</v>
      </c>
      <c r="N1075" s="299">
        <v>5</v>
      </c>
      <c r="O1075" s="2372" t="s">
        <v>180</v>
      </c>
      <c r="P1075" s="1408">
        <v>250</v>
      </c>
      <c r="Q1075" s="14"/>
      <c r="R1075" s="2122" t="s">
        <v>54</v>
      </c>
      <c r="S1075" s="918"/>
      <c r="T1075" s="918" t="s">
        <v>3277</v>
      </c>
      <c r="U1075" s="918" t="s">
        <v>121</v>
      </c>
      <c r="V1075" s="918" t="s">
        <v>158</v>
      </c>
      <c r="W1075" s="918" t="s">
        <v>210</v>
      </c>
      <c r="X1075" s="918">
        <v>210</v>
      </c>
      <c r="Y1075" s="2325">
        <v>60</v>
      </c>
      <c r="Z1075" s="2325"/>
      <c r="AA1075" s="2325">
        <v>104</v>
      </c>
      <c r="AB1075" s="918" t="s">
        <v>122</v>
      </c>
      <c r="AC1075" s="299">
        <v>80</v>
      </c>
      <c r="AD1075" s="2325">
        <v>1543859</v>
      </c>
      <c r="AE1075" s="2659">
        <v>4</v>
      </c>
      <c r="AF1075" s="2325">
        <v>10</v>
      </c>
      <c r="AG1075" s="2123" t="s">
        <v>122</v>
      </c>
      <c r="AK1075" s="981"/>
    </row>
    <row r="1076" spans="2:37">
      <c r="B1076" s="2815"/>
      <c r="C1076" s="855" t="s">
        <v>2870</v>
      </c>
      <c r="D1076" s="855" t="s">
        <v>2274</v>
      </c>
      <c r="E1076" s="1599"/>
      <c r="F1076" s="2946">
        <v>929003624702</v>
      </c>
      <c r="G1076" s="508">
        <v>8720169188693</v>
      </c>
      <c r="H1076" s="238" t="s">
        <v>1018</v>
      </c>
      <c r="I1076" s="238"/>
      <c r="J1076" s="812">
        <v>5.2</v>
      </c>
      <c r="K1076" s="1173">
        <v>1095</v>
      </c>
      <c r="L1076" s="1823" t="s">
        <v>53</v>
      </c>
      <c r="M1076" s="811">
        <v>50000</v>
      </c>
      <c r="N1076" s="490">
        <v>5</v>
      </c>
      <c r="O1076" s="2373" t="s">
        <v>180</v>
      </c>
      <c r="P1076" s="2416">
        <v>250</v>
      </c>
      <c r="Q1076" s="14"/>
      <c r="R1076" s="2039" t="s">
        <v>54</v>
      </c>
      <c r="S1076" s="1823"/>
      <c r="T1076" s="1823" t="s">
        <v>3277</v>
      </c>
      <c r="U1076" s="1823" t="s">
        <v>121</v>
      </c>
      <c r="V1076" s="1823" t="s">
        <v>131</v>
      </c>
      <c r="W1076" s="294" t="s">
        <v>210</v>
      </c>
      <c r="X1076" s="294">
        <v>210</v>
      </c>
      <c r="Y1076" s="283">
        <v>60</v>
      </c>
      <c r="Z1076" s="283"/>
      <c r="AA1076" s="283">
        <v>104</v>
      </c>
      <c r="AB1076" s="1823" t="s">
        <v>122</v>
      </c>
      <c r="AC1076" s="490">
        <v>80</v>
      </c>
      <c r="AD1076" s="283">
        <v>1442621</v>
      </c>
      <c r="AE1076" s="2660">
        <v>4</v>
      </c>
      <c r="AF1076" s="283">
        <v>10</v>
      </c>
      <c r="AG1076" s="2040" t="s">
        <v>122</v>
      </c>
      <c r="AK1076" s="981"/>
    </row>
    <row r="1077" spans="2:37">
      <c r="B1077" s="2815"/>
      <c r="C1077" s="3081" t="s">
        <v>2870</v>
      </c>
      <c r="D1077" s="1487" t="s">
        <v>2274</v>
      </c>
      <c r="E1077" s="1617"/>
      <c r="F1077" s="3173">
        <v>929003703502</v>
      </c>
      <c r="G1077" s="3174">
        <v>8720169254244</v>
      </c>
      <c r="H1077" s="3175" t="s">
        <v>1020</v>
      </c>
      <c r="I1077" s="3175"/>
      <c r="J1077" s="3176">
        <v>5.2</v>
      </c>
      <c r="K1077" s="3177">
        <v>1095</v>
      </c>
      <c r="L1077" s="1486" t="s">
        <v>79</v>
      </c>
      <c r="M1077" s="3178">
        <v>50000</v>
      </c>
      <c r="N1077" s="3179">
        <v>5</v>
      </c>
      <c r="O1077" s="3180" t="s">
        <v>180</v>
      </c>
      <c r="P1077" s="3181">
        <v>250</v>
      </c>
      <c r="Q1077" s="14"/>
      <c r="R1077" s="3188" t="s">
        <v>54</v>
      </c>
      <c r="S1077" s="1486"/>
      <c r="T1077" s="1486" t="s">
        <v>3277</v>
      </c>
      <c r="U1077" s="1486" t="s">
        <v>121</v>
      </c>
      <c r="V1077" s="1486" t="s">
        <v>158</v>
      </c>
      <c r="W1077" s="1486" t="s">
        <v>210</v>
      </c>
      <c r="X1077" s="1486">
        <v>210</v>
      </c>
      <c r="Y1077" s="3189">
        <v>60</v>
      </c>
      <c r="Z1077" s="3189"/>
      <c r="AA1077" s="3189">
        <v>104</v>
      </c>
      <c r="AB1077" s="1486" t="s">
        <v>122</v>
      </c>
      <c r="AC1077" s="3179">
        <v>80</v>
      </c>
      <c r="AD1077" s="3189">
        <v>1543861</v>
      </c>
      <c r="AE1077" s="3190">
        <v>4</v>
      </c>
      <c r="AF1077" s="3189">
        <v>10</v>
      </c>
      <c r="AG1077" s="3191" t="s">
        <v>122</v>
      </c>
      <c r="AK1077" s="981"/>
    </row>
    <row r="1078" spans="2:37">
      <c r="B1078" s="123"/>
      <c r="C1078" s="853" t="s">
        <v>2870</v>
      </c>
      <c r="D1078" s="853" t="s">
        <v>2274</v>
      </c>
      <c r="E1078" s="1606"/>
      <c r="F1078" s="3169">
        <v>929003480202</v>
      </c>
      <c r="G1078" s="3170">
        <v>8719514435834</v>
      </c>
      <c r="H1078" s="3171" t="s">
        <v>1023</v>
      </c>
      <c r="I1078" s="3171"/>
      <c r="J1078" s="813">
        <v>7.3</v>
      </c>
      <c r="K1078" s="399">
        <v>1535</v>
      </c>
      <c r="L1078" s="399" t="s">
        <v>79</v>
      </c>
      <c r="M1078" s="815">
        <v>50000</v>
      </c>
      <c r="N1078" s="300">
        <v>5</v>
      </c>
      <c r="O1078" s="3172" t="s">
        <v>180</v>
      </c>
      <c r="P1078" s="1407">
        <v>260</v>
      </c>
      <c r="Q1078" s="14"/>
      <c r="R1078" s="3186" t="s">
        <v>54</v>
      </c>
      <c r="S1078" s="399"/>
      <c r="T1078" s="399" t="s">
        <v>3278</v>
      </c>
      <c r="U1078" s="399" t="s">
        <v>121</v>
      </c>
      <c r="V1078" s="399" t="s">
        <v>158</v>
      </c>
      <c r="W1078" s="399" t="s">
        <v>210</v>
      </c>
      <c r="X1078" s="399">
        <v>210</v>
      </c>
      <c r="Y1078" s="814">
        <v>70</v>
      </c>
      <c r="Z1078" s="814"/>
      <c r="AA1078" s="814">
        <v>127</v>
      </c>
      <c r="AB1078" s="399" t="s">
        <v>122</v>
      </c>
      <c r="AC1078" s="300">
        <v>80</v>
      </c>
      <c r="AD1078" s="814">
        <v>1099144</v>
      </c>
      <c r="AE1078" s="2675">
        <v>4</v>
      </c>
      <c r="AF1078" s="814">
        <v>10</v>
      </c>
      <c r="AG1078" s="3187" t="s">
        <v>122</v>
      </c>
      <c r="AK1078" s="981"/>
    </row>
    <row r="1079" spans="2:37">
      <c r="B1079" s="123"/>
      <c r="C1079" s="855" t="s">
        <v>2870</v>
      </c>
      <c r="D1079" s="855" t="s">
        <v>2274</v>
      </c>
      <c r="E1079" s="1599"/>
      <c r="F1079" s="2961">
        <v>929003480302</v>
      </c>
      <c r="G1079" s="2570">
        <v>8719514435858</v>
      </c>
      <c r="H1079" s="2571" t="s">
        <v>1024</v>
      </c>
      <c r="I1079" s="2571"/>
      <c r="J1079" s="2572">
        <v>7.3</v>
      </c>
      <c r="K1079" s="2573">
        <v>1535</v>
      </c>
      <c r="L1079" s="2573" t="s">
        <v>53</v>
      </c>
      <c r="M1079" s="2574">
        <v>50000</v>
      </c>
      <c r="N1079" s="876">
        <v>5</v>
      </c>
      <c r="O1079" s="2578" t="s">
        <v>180</v>
      </c>
      <c r="P1079" s="1409">
        <v>260</v>
      </c>
      <c r="Q1079" s="14"/>
      <c r="R1079" s="2575" t="s">
        <v>54</v>
      </c>
      <c r="S1079" s="2573"/>
      <c r="T1079" s="2573" t="s">
        <v>3278</v>
      </c>
      <c r="U1079" s="2573" t="s">
        <v>121</v>
      </c>
      <c r="V1079" s="2573" t="s">
        <v>131</v>
      </c>
      <c r="W1079" s="2573" t="s">
        <v>210</v>
      </c>
      <c r="X1079" s="2573">
        <v>210</v>
      </c>
      <c r="Y1079" s="2576">
        <v>70</v>
      </c>
      <c r="Z1079" s="2576"/>
      <c r="AA1079" s="2576">
        <v>127</v>
      </c>
      <c r="AB1079" s="2573" t="s">
        <v>122</v>
      </c>
      <c r="AC1079" s="876">
        <v>80</v>
      </c>
      <c r="AD1079" s="2576">
        <v>1099143</v>
      </c>
      <c r="AE1079" s="2695">
        <v>4</v>
      </c>
      <c r="AF1079" s="2576">
        <v>10</v>
      </c>
      <c r="AG1079" s="2577" t="s">
        <v>122</v>
      </c>
      <c r="AK1079" s="981"/>
    </row>
    <row r="1080" spans="2:37">
      <c r="B1080" s="2815"/>
      <c r="C1080" s="853" t="s">
        <v>2870</v>
      </c>
      <c r="D1080" s="853" t="s">
        <v>2274</v>
      </c>
      <c r="E1080" s="1606"/>
      <c r="F1080" s="2924">
        <v>929003625102</v>
      </c>
      <c r="G1080" s="806">
        <v>8720169188778</v>
      </c>
      <c r="H1080" s="226" t="s">
        <v>1025</v>
      </c>
      <c r="I1080" s="226"/>
      <c r="J1080" s="816">
        <v>7.3</v>
      </c>
      <c r="K1080" s="1172">
        <v>1535</v>
      </c>
      <c r="L1080" s="1770" t="s">
        <v>3121</v>
      </c>
      <c r="M1080" s="809">
        <v>50000</v>
      </c>
      <c r="N1080" s="319">
        <v>5</v>
      </c>
      <c r="O1080" s="2376" t="s">
        <v>180</v>
      </c>
      <c r="P1080" s="2405">
        <v>305</v>
      </c>
      <c r="Q1080" s="14"/>
      <c r="R1080" s="2021" t="s">
        <v>54</v>
      </c>
      <c r="S1080" s="1770"/>
      <c r="T1080" s="1770" t="s">
        <v>3278</v>
      </c>
      <c r="U1080" s="1770" t="s">
        <v>121</v>
      </c>
      <c r="V1080" s="1770" t="s">
        <v>126</v>
      </c>
      <c r="W1080" s="305" t="s">
        <v>210</v>
      </c>
      <c r="X1080" s="305">
        <v>210</v>
      </c>
      <c r="Y1080" s="279">
        <v>60</v>
      </c>
      <c r="Z1080" s="279"/>
      <c r="AA1080" s="279">
        <v>104</v>
      </c>
      <c r="AB1080" s="1770" t="s">
        <v>122</v>
      </c>
      <c r="AC1080" s="319">
        <v>80</v>
      </c>
      <c r="AD1080" s="279">
        <v>1442625</v>
      </c>
      <c r="AE1080" s="2658">
        <v>4</v>
      </c>
      <c r="AF1080" s="279">
        <v>10</v>
      </c>
      <c r="AG1080" s="2022" t="s">
        <v>122</v>
      </c>
      <c r="AK1080" s="981"/>
    </row>
    <row r="1081" spans="2:37">
      <c r="B1081" s="123"/>
      <c r="C1081" s="569" t="s">
        <v>2870</v>
      </c>
      <c r="D1081" s="569" t="s">
        <v>2274</v>
      </c>
      <c r="E1081" s="1578"/>
      <c r="F1081" s="2925">
        <v>929003703702</v>
      </c>
      <c r="G1081" s="116">
        <v>8720169254282</v>
      </c>
      <c r="H1081" s="237" t="s">
        <v>1026</v>
      </c>
      <c r="I1081" s="237"/>
      <c r="J1081" s="805">
        <v>7.3</v>
      </c>
      <c r="K1081" s="1174">
        <v>1535</v>
      </c>
      <c r="L1081" s="918" t="s">
        <v>79</v>
      </c>
      <c r="M1081" s="412">
        <v>50000</v>
      </c>
      <c r="N1081" s="299">
        <v>5</v>
      </c>
      <c r="O1081" s="2377" t="s">
        <v>180</v>
      </c>
      <c r="P1081" s="1114">
        <v>305</v>
      </c>
      <c r="Q1081" s="14"/>
      <c r="R1081" s="2122" t="s">
        <v>54</v>
      </c>
      <c r="S1081" s="918"/>
      <c r="T1081" s="918" t="s">
        <v>3278</v>
      </c>
      <c r="U1081" s="918" t="s">
        <v>121</v>
      </c>
      <c r="V1081" s="918" t="s">
        <v>158</v>
      </c>
      <c r="W1081" s="918" t="s">
        <v>210</v>
      </c>
      <c r="X1081" s="918">
        <v>210</v>
      </c>
      <c r="Y1081" s="2325">
        <v>60</v>
      </c>
      <c r="Z1081" s="2325"/>
      <c r="AA1081" s="2325">
        <v>104</v>
      </c>
      <c r="AB1081" s="918" t="s">
        <v>122</v>
      </c>
      <c r="AC1081" s="299">
        <v>80</v>
      </c>
      <c r="AD1081" s="2325">
        <v>1543863</v>
      </c>
      <c r="AE1081" s="2659">
        <v>4</v>
      </c>
      <c r="AF1081" s="2325">
        <v>10</v>
      </c>
      <c r="AG1081" s="2123" t="s">
        <v>122</v>
      </c>
      <c r="AK1081" s="981"/>
    </row>
    <row r="1082" spans="2:37">
      <c r="B1082" s="2815"/>
      <c r="C1082" s="855" t="s">
        <v>2870</v>
      </c>
      <c r="D1082" s="855" t="s">
        <v>2274</v>
      </c>
      <c r="E1082" s="1599"/>
      <c r="F1082" s="2946">
        <v>929003625502</v>
      </c>
      <c r="G1082" s="508">
        <v>8720169188853</v>
      </c>
      <c r="H1082" s="238" t="s">
        <v>1027</v>
      </c>
      <c r="I1082" s="238"/>
      <c r="J1082" s="812">
        <v>7.3</v>
      </c>
      <c r="K1082" s="1173">
        <v>1535</v>
      </c>
      <c r="L1082" s="1823" t="s">
        <v>53</v>
      </c>
      <c r="M1082" s="811">
        <v>50000</v>
      </c>
      <c r="N1082" s="490">
        <v>5</v>
      </c>
      <c r="O1082" s="2378" t="s">
        <v>180</v>
      </c>
      <c r="P1082" s="2416">
        <v>305</v>
      </c>
      <c r="Q1082" s="14"/>
      <c r="R1082" s="2039" t="s">
        <v>54</v>
      </c>
      <c r="S1082" s="1823"/>
      <c r="T1082" s="1823" t="s">
        <v>3278</v>
      </c>
      <c r="U1082" s="1823" t="s">
        <v>121</v>
      </c>
      <c r="V1082" s="1823" t="s">
        <v>131</v>
      </c>
      <c r="W1082" s="294" t="s">
        <v>210</v>
      </c>
      <c r="X1082" s="294">
        <v>210</v>
      </c>
      <c r="Y1082" s="283">
        <v>60</v>
      </c>
      <c r="Z1082" s="283"/>
      <c r="AA1082" s="283">
        <v>104</v>
      </c>
      <c r="AB1082" s="1823" t="s">
        <v>122</v>
      </c>
      <c r="AC1082" s="490">
        <v>80</v>
      </c>
      <c r="AD1082" s="283">
        <v>1442629</v>
      </c>
      <c r="AE1082" s="2660">
        <v>4</v>
      </c>
      <c r="AF1082" s="283">
        <v>10</v>
      </c>
      <c r="AG1082" s="2040" t="s">
        <v>122</v>
      </c>
      <c r="AK1082" s="981"/>
    </row>
    <row r="1083" spans="2:37">
      <c r="B1083" s="2815"/>
      <c r="C1083" s="853" t="s">
        <v>2870</v>
      </c>
      <c r="D1083" s="853" t="s">
        <v>2274</v>
      </c>
      <c r="E1083" s="1606"/>
      <c r="F1083" s="2924">
        <v>929003703902</v>
      </c>
      <c r="G1083" s="806">
        <v>8720169254329</v>
      </c>
      <c r="H1083" s="226" t="s">
        <v>1028</v>
      </c>
      <c r="I1083" s="226"/>
      <c r="J1083" s="816">
        <v>7.3</v>
      </c>
      <c r="K1083" s="1172">
        <v>1535</v>
      </c>
      <c r="L1083" s="1846" t="s">
        <v>79</v>
      </c>
      <c r="M1083" s="809">
        <v>50000</v>
      </c>
      <c r="N1083" s="319">
        <v>5</v>
      </c>
      <c r="O1083" s="2379" t="s">
        <v>180</v>
      </c>
      <c r="P1083" s="2405">
        <v>305</v>
      </c>
      <c r="Q1083" s="14"/>
      <c r="R1083" s="2132" t="s">
        <v>54</v>
      </c>
      <c r="S1083" s="1846"/>
      <c r="T1083" s="1846" t="s">
        <v>3278</v>
      </c>
      <c r="U1083" s="1846" t="s">
        <v>121</v>
      </c>
      <c r="V1083" s="1846" t="s">
        <v>158</v>
      </c>
      <c r="W1083" s="1846" t="s">
        <v>210</v>
      </c>
      <c r="X1083" s="1846">
        <v>210</v>
      </c>
      <c r="Y1083" s="2343">
        <v>60</v>
      </c>
      <c r="Z1083" s="2343"/>
      <c r="AA1083" s="2343">
        <v>104</v>
      </c>
      <c r="AB1083" s="1846" t="s">
        <v>122</v>
      </c>
      <c r="AC1083" s="319">
        <v>80</v>
      </c>
      <c r="AD1083" s="2343">
        <v>1543865</v>
      </c>
      <c r="AE1083" s="2658">
        <v>4</v>
      </c>
      <c r="AF1083" s="2343">
        <v>10</v>
      </c>
      <c r="AG1083" s="2133" t="s">
        <v>122</v>
      </c>
      <c r="AK1083" s="981"/>
    </row>
    <row r="1084" spans="2:37">
      <c r="B1084" s="123"/>
      <c r="C1084" s="569" t="s">
        <v>2870</v>
      </c>
      <c r="D1084" s="569" t="s">
        <v>2274</v>
      </c>
      <c r="E1084" s="1578"/>
      <c r="F1084" s="2925">
        <v>929003625302</v>
      </c>
      <c r="G1084" s="116">
        <v>8720169188815</v>
      </c>
      <c r="H1084" s="237" t="s">
        <v>1029</v>
      </c>
      <c r="I1084" s="237"/>
      <c r="J1084" s="805">
        <v>7.3</v>
      </c>
      <c r="K1084" s="1174">
        <v>1535</v>
      </c>
      <c r="L1084" s="318" t="s">
        <v>3121</v>
      </c>
      <c r="M1084" s="412">
        <v>50000</v>
      </c>
      <c r="N1084" s="299">
        <v>5</v>
      </c>
      <c r="O1084" s="2380" t="s">
        <v>180</v>
      </c>
      <c r="P1084" s="1408">
        <v>305</v>
      </c>
      <c r="Q1084" s="14"/>
      <c r="R1084" s="2025" t="s">
        <v>54</v>
      </c>
      <c r="S1084" s="318"/>
      <c r="T1084" s="318" t="s">
        <v>3278</v>
      </c>
      <c r="U1084" s="318" t="s">
        <v>121</v>
      </c>
      <c r="V1084" s="318" t="s">
        <v>126</v>
      </c>
      <c r="W1084" s="301" t="s">
        <v>210</v>
      </c>
      <c r="X1084" s="301">
        <v>210</v>
      </c>
      <c r="Y1084" s="281">
        <v>60</v>
      </c>
      <c r="Z1084" s="281"/>
      <c r="AA1084" s="281">
        <v>104</v>
      </c>
      <c r="AB1084" s="318" t="s">
        <v>122</v>
      </c>
      <c r="AC1084" s="299">
        <v>80</v>
      </c>
      <c r="AD1084" s="281">
        <v>1442627</v>
      </c>
      <c r="AE1084" s="2659">
        <v>4</v>
      </c>
      <c r="AF1084" s="281">
        <v>10</v>
      </c>
      <c r="AG1084" s="2026" t="s">
        <v>122</v>
      </c>
      <c r="AK1084" s="981"/>
    </row>
    <row r="1085" spans="2:37">
      <c r="B1085" s="124"/>
      <c r="C1085" s="855" t="s">
        <v>2870</v>
      </c>
      <c r="D1085" s="855" t="s">
        <v>2274</v>
      </c>
      <c r="E1085" s="1599"/>
      <c r="F1085" s="2946">
        <v>929003625702</v>
      </c>
      <c r="G1085" s="508">
        <v>8720169188891</v>
      </c>
      <c r="H1085" s="238" t="s">
        <v>1030</v>
      </c>
      <c r="I1085" s="238"/>
      <c r="J1085" s="812">
        <v>7.3</v>
      </c>
      <c r="K1085" s="1173">
        <v>1535</v>
      </c>
      <c r="L1085" s="1823" t="s">
        <v>53</v>
      </c>
      <c r="M1085" s="811">
        <v>50000</v>
      </c>
      <c r="N1085" s="490">
        <v>5</v>
      </c>
      <c r="O1085" s="2378" t="s">
        <v>180</v>
      </c>
      <c r="P1085" s="2416">
        <v>305</v>
      </c>
      <c r="Q1085" s="14"/>
      <c r="R1085" s="2039" t="s">
        <v>54</v>
      </c>
      <c r="S1085" s="1823"/>
      <c r="T1085" s="1823" t="s">
        <v>3278</v>
      </c>
      <c r="U1085" s="1823" t="s">
        <v>121</v>
      </c>
      <c r="V1085" s="1823" t="s">
        <v>131</v>
      </c>
      <c r="W1085" s="294" t="s">
        <v>210</v>
      </c>
      <c r="X1085" s="294">
        <v>210</v>
      </c>
      <c r="Y1085" s="283">
        <v>60</v>
      </c>
      <c r="Z1085" s="283"/>
      <c r="AA1085" s="283">
        <v>104</v>
      </c>
      <c r="AB1085" s="1823" t="s">
        <v>122</v>
      </c>
      <c r="AC1085" s="490">
        <v>80</v>
      </c>
      <c r="AD1085" s="283">
        <v>1442631</v>
      </c>
      <c r="AE1085" s="2660">
        <v>4</v>
      </c>
      <c r="AF1085" s="283">
        <v>10</v>
      </c>
      <c r="AG1085" s="2040" t="s">
        <v>122</v>
      </c>
      <c r="AK1085" s="981"/>
    </row>
    <row r="1086" spans="2:37" ht="14.5" customHeight="1">
      <c r="B1086" s="14"/>
      <c r="C1086" s="14"/>
      <c r="D1086" s="14"/>
      <c r="E1086" s="8"/>
      <c r="F1086" s="2790" t="s">
        <v>2915</v>
      </c>
      <c r="G1086" s="33"/>
      <c r="H1086" s="16"/>
      <c r="I1086" s="16"/>
      <c r="J1086" s="802"/>
      <c r="K1086" s="400"/>
      <c r="L1086" s="6"/>
      <c r="M1086" s="803"/>
      <c r="N1086" s="304"/>
      <c r="O1086" s="6"/>
      <c r="P1086" s="781"/>
      <c r="Q1086" s="14"/>
      <c r="R1086" s="6"/>
      <c r="S1086" s="6"/>
      <c r="T1086" s="6"/>
      <c r="U1086" s="6"/>
      <c r="V1086" s="6"/>
      <c r="W1086" s="6"/>
      <c r="X1086" s="6"/>
      <c r="Y1086" s="302"/>
      <c r="Z1086" s="302"/>
      <c r="AA1086" s="302"/>
      <c r="AB1086" s="6"/>
      <c r="AC1086" s="304"/>
      <c r="AD1086" s="302"/>
      <c r="AE1086" s="304"/>
      <c r="AF1086" s="6"/>
      <c r="AG1086" s="6"/>
      <c r="AK1086" s="981"/>
    </row>
    <row r="1087" spans="2:37" ht="14.5" customHeight="1">
      <c r="B1087" s="14"/>
      <c r="C1087" s="14"/>
      <c r="D1087" s="14"/>
      <c r="E1087" s="14"/>
      <c r="F1087" s="637"/>
      <c r="G1087" s="240"/>
      <c r="H1087" s="913"/>
      <c r="I1087" s="913"/>
      <c r="J1087" s="451"/>
      <c r="K1087" s="915"/>
      <c r="L1087" s="1838"/>
      <c r="M1087" s="356"/>
      <c r="N1087" s="304"/>
      <c r="O1087" s="1838"/>
      <c r="P1087" s="705"/>
      <c r="Q1087" s="518"/>
      <c r="R1087" s="1838"/>
      <c r="S1087" s="1838"/>
      <c r="T1087" s="1838"/>
      <c r="U1087" s="1838"/>
      <c r="V1087" s="1838"/>
      <c r="W1087" s="1838"/>
      <c r="X1087" s="1838"/>
      <c r="Y1087" s="1838"/>
      <c r="Z1087" s="1838"/>
      <c r="AA1087" s="1838"/>
      <c r="AB1087" s="1838"/>
      <c r="AC1087" s="304"/>
      <c r="AD1087" s="1838"/>
      <c r="AE1087" s="304"/>
      <c r="AF1087" s="1838"/>
      <c r="AG1087" s="1838"/>
      <c r="AK1087" s="981"/>
    </row>
    <row r="1088" spans="2:37">
      <c r="B1088" s="573" t="s">
        <v>2916</v>
      </c>
      <c r="C1088" s="1576" t="s">
        <v>2870</v>
      </c>
      <c r="D1088" s="1576" t="s">
        <v>2274</v>
      </c>
      <c r="E1088" s="1577"/>
      <c r="F1088" s="685">
        <v>929003798902</v>
      </c>
      <c r="G1088" s="1685">
        <v>8720169311039</v>
      </c>
      <c r="H1088" s="1686" t="s">
        <v>2357</v>
      </c>
      <c r="I1088" s="1686"/>
      <c r="J1088" s="381">
        <v>3.4</v>
      </c>
      <c r="K1088" s="1131">
        <v>470</v>
      </c>
      <c r="L1088" s="410" t="s">
        <v>3118</v>
      </c>
      <c r="M1088" s="1687">
        <v>25000</v>
      </c>
      <c r="N1088" s="410">
        <v>5</v>
      </c>
      <c r="O1088" s="410" t="s">
        <v>135</v>
      </c>
      <c r="P1088" s="3277">
        <v>120</v>
      </c>
      <c r="Q1088" s="1004"/>
      <c r="R1088" s="2069" t="s">
        <v>54</v>
      </c>
      <c r="S1088" s="410"/>
      <c r="T1088" s="410" t="s">
        <v>3275</v>
      </c>
      <c r="U1088" s="410" t="s">
        <v>121</v>
      </c>
      <c r="V1088" s="410" t="s">
        <v>182</v>
      </c>
      <c r="W1088" s="370" t="s">
        <v>210</v>
      </c>
      <c r="X1088" s="370">
        <v>138</v>
      </c>
      <c r="Y1088" s="410">
        <v>60</v>
      </c>
      <c r="Z1088" s="410"/>
      <c r="AA1088" s="410">
        <v>108</v>
      </c>
      <c r="AB1088" s="410" t="s">
        <v>143</v>
      </c>
      <c r="AC1088" s="370">
        <v>95</v>
      </c>
      <c r="AD1088" s="410">
        <v>1969960</v>
      </c>
      <c r="AE1088" s="2617">
        <v>4</v>
      </c>
      <c r="AF1088" s="410">
        <v>10</v>
      </c>
      <c r="AG1088" s="2070" t="s">
        <v>122</v>
      </c>
      <c r="AK1088" s="981"/>
    </row>
    <row r="1089" spans="2:37">
      <c r="B1089" s="123"/>
      <c r="C1089" s="569" t="s">
        <v>2870</v>
      </c>
      <c r="D1089" s="569" t="s">
        <v>2274</v>
      </c>
      <c r="E1089" s="1578"/>
      <c r="F1089" s="104">
        <v>929003799002</v>
      </c>
      <c r="G1089" s="107">
        <v>8720169311053</v>
      </c>
      <c r="H1089" s="108" t="s">
        <v>2312</v>
      </c>
      <c r="I1089" s="108"/>
      <c r="J1089" s="343">
        <v>5.9</v>
      </c>
      <c r="K1089" s="1163">
        <v>806</v>
      </c>
      <c r="L1089" s="350" t="s">
        <v>3118</v>
      </c>
      <c r="M1089" s="425">
        <v>25000</v>
      </c>
      <c r="N1089" s="374">
        <v>5</v>
      </c>
      <c r="O1089" s="350" t="s">
        <v>135</v>
      </c>
      <c r="P1089" s="3278">
        <v>140</v>
      </c>
      <c r="Q1089" s="1004"/>
      <c r="R1089" s="2105" t="s">
        <v>54</v>
      </c>
      <c r="S1089" s="350"/>
      <c r="T1089" s="350" t="s">
        <v>3276</v>
      </c>
      <c r="U1089" s="350" t="s">
        <v>121</v>
      </c>
      <c r="V1089" s="350" t="s">
        <v>182</v>
      </c>
      <c r="W1089" s="351" t="s">
        <v>210</v>
      </c>
      <c r="X1089" s="351">
        <v>136</v>
      </c>
      <c r="Y1089" s="350">
        <v>60</v>
      </c>
      <c r="Z1089" s="350"/>
      <c r="AA1089" s="350">
        <v>108</v>
      </c>
      <c r="AB1089" s="350" t="s">
        <v>143</v>
      </c>
      <c r="AC1089" s="352">
        <v>95</v>
      </c>
      <c r="AD1089" s="350">
        <v>1969962</v>
      </c>
      <c r="AE1089" s="2614">
        <v>4</v>
      </c>
      <c r="AF1089" s="350">
        <v>10</v>
      </c>
      <c r="AG1089" s="2106" t="s">
        <v>122</v>
      </c>
      <c r="AK1089" s="981"/>
    </row>
    <row r="1090" spans="2:37">
      <c r="B1090" s="123"/>
      <c r="C1090" s="569" t="s">
        <v>2870</v>
      </c>
      <c r="D1090" s="569" t="s">
        <v>2274</v>
      </c>
      <c r="E1090" s="1578"/>
      <c r="F1090" s="104">
        <v>929003799102</v>
      </c>
      <c r="G1090" s="107">
        <v>8720169311077</v>
      </c>
      <c r="H1090" s="108" t="s">
        <v>1110</v>
      </c>
      <c r="I1090" s="108"/>
      <c r="J1090" s="343">
        <v>7.2</v>
      </c>
      <c r="K1090" s="1163">
        <v>1055</v>
      </c>
      <c r="L1090" s="350" t="s">
        <v>3118</v>
      </c>
      <c r="M1090" s="425">
        <v>25000</v>
      </c>
      <c r="N1090" s="374">
        <v>5</v>
      </c>
      <c r="O1090" s="350" t="s">
        <v>135</v>
      </c>
      <c r="P1090" s="3278">
        <v>167</v>
      </c>
      <c r="Q1090" s="518"/>
      <c r="R1090" s="2105" t="s">
        <v>54</v>
      </c>
      <c r="S1090" s="350"/>
      <c r="T1090" s="350" t="s">
        <v>3277</v>
      </c>
      <c r="U1090" s="350" t="s">
        <v>121</v>
      </c>
      <c r="V1090" s="350" t="s">
        <v>182</v>
      </c>
      <c r="W1090" s="351" t="s">
        <v>210</v>
      </c>
      <c r="X1090" s="351">
        <v>146</v>
      </c>
      <c r="Y1090" s="350">
        <v>60</v>
      </c>
      <c r="Z1090" s="350"/>
      <c r="AA1090" s="350">
        <v>108</v>
      </c>
      <c r="AB1090" s="350" t="s">
        <v>143</v>
      </c>
      <c r="AC1090" s="352">
        <v>95</v>
      </c>
      <c r="AD1090" s="350">
        <v>1969954</v>
      </c>
      <c r="AE1090" s="2614">
        <v>4</v>
      </c>
      <c r="AF1090" s="350">
        <v>10</v>
      </c>
      <c r="AG1090" s="2106" t="s">
        <v>122</v>
      </c>
      <c r="AK1090" s="981"/>
    </row>
    <row r="1091" spans="2:37">
      <c r="B1091" s="123"/>
      <c r="C1091" s="569" t="s">
        <v>2870</v>
      </c>
      <c r="D1091" s="569" t="s">
        <v>2274</v>
      </c>
      <c r="E1091" s="1578"/>
      <c r="F1091" s="104">
        <v>929003799202</v>
      </c>
      <c r="G1091" s="107">
        <v>8720169311091</v>
      </c>
      <c r="H1091" s="108" t="s">
        <v>2313</v>
      </c>
      <c r="I1091" s="108"/>
      <c r="J1091" s="343">
        <v>10.5</v>
      </c>
      <c r="K1091" s="1163">
        <v>1521</v>
      </c>
      <c r="L1091" s="350" t="s">
        <v>3118</v>
      </c>
      <c r="M1091" s="425">
        <v>25000</v>
      </c>
      <c r="N1091" s="374">
        <v>5</v>
      </c>
      <c r="O1091" s="350" t="s">
        <v>135</v>
      </c>
      <c r="P1091" s="3278">
        <v>205</v>
      </c>
      <c r="Q1091" s="1004"/>
      <c r="R1091" s="2105" t="s">
        <v>54</v>
      </c>
      <c r="S1091" s="350"/>
      <c r="T1091" s="350" t="s">
        <v>3278</v>
      </c>
      <c r="U1091" s="350" t="s">
        <v>121</v>
      </c>
      <c r="V1091" s="350" t="s">
        <v>182</v>
      </c>
      <c r="W1091" s="351" t="s">
        <v>210</v>
      </c>
      <c r="X1091" s="351">
        <v>144</v>
      </c>
      <c r="Y1091" s="350">
        <v>60</v>
      </c>
      <c r="Z1091" s="350"/>
      <c r="AA1091" s="350">
        <v>108</v>
      </c>
      <c r="AB1091" s="350" t="s">
        <v>143</v>
      </c>
      <c r="AC1091" s="352">
        <v>95</v>
      </c>
      <c r="AD1091" s="350">
        <v>1969957</v>
      </c>
      <c r="AE1091" s="2614">
        <v>4</v>
      </c>
      <c r="AF1091" s="350">
        <v>10</v>
      </c>
      <c r="AG1091" s="2106" t="s">
        <v>122</v>
      </c>
      <c r="AK1091" s="981"/>
    </row>
    <row r="1092" spans="2:37">
      <c r="B1092" s="123"/>
      <c r="C1092" s="569" t="s">
        <v>2870</v>
      </c>
      <c r="D1092" s="569" t="s">
        <v>2274</v>
      </c>
      <c r="E1092" s="1578"/>
      <c r="F1092" s="104">
        <v>929003798502</v>
      </c>
      <c r="G1092" s="107">
        <v>8720169310919</v>
      </c>
      <c r="H1092" s="108" t="s">
        <v>2314</v>
      </c>
      <c r="I1092" s="108"/>
      <c r="J1092" s="343">
        <v>3.4</v>
      </c>
      <c r="K1092" s="1163">
        <v>470</v>
      </c>
      <c r="L1092" s="350" t="s">
        <v>3118</v>
      </c>
      <c r="M1092" s="425">
        <v>25000</v>
      </c>
      <c r="N1092" s="374">
        <v>5</v>
      </c>
      <c r="O1092" s="350" t="s">
        <v>135</v>
      </c>
      <c r="P1092" s="3278">
        <v>120</v>
      </c>
      <c r="Q1092" s="1004"/>
      <c r="R1092" s="2105" t="s">
        <v>54</v>
      </c>
      <c r="S1092" s="350"/>
      <c r="T1092" s="350" t="s">
        <v>3275</v>
      </c>
      <c r="U1092" s="350" t="s">
        <v>121</v>
      </c>
      <c r="V1092" s="350" t="s">
        <v>182</v>
      </c>
      <c r="W1092" s="351" t="s">
        <v>210</v>
      </c>
      <c r="X1092" s="351">
        <v>138</v>
      </c>
      <c r="Y1092" s="350">
        <v>60</v>
      </c>
      <c r="Z1092" s="350"/>
      <c r="AA1092" s="350">
        <v>108</v>
      </c>
      <c r="AB1092" s="350" t="s">
        <v>143</v>
      </c>
      <c r="AC1092" s="352">
        <v>95</v>
      </c>
      <c r="AD1092" s="350">
        <v>1969961</v>
      </c>
      <c r="AE1092" s="2614">
        <v>4</v>
      </c>
      <c r="AF1092" s="350">
        <v>10</v>
      </c>
      <c r="AG1092" s="2106" t="s">
        <v>122</v>
      </c>
      <c r="AK1092" s="981"/>
    </row>
    <row r="1093" spans="2:37">
      <c r="B1093" s="123"/>
      <c r="C1093" s="569" t="s">
        <v>2870</v>
      </c>
      <c r="D1093" s="569" t="s">
        <v>2274</v>
      </c>
      <c r="E1093" s="1578"/>
      <c r="F1093" s="511">
        <v>929003798682</v>
      </c>
      <c r="G1093" s="225">
        <v>8720169311657</v>
      </c>
      <c r="H1093" s="560" t="s">
        <v>2315</v>
      </c>
      <c r="I1093" s="560"/>
      <c r="J1093" s="343">
        <v>5.9</v>
      </c>
      <c r="K1093" s="1127">
        <v>806</v>
      </c>
      <c r="L1093" s="350" t="s">
        <v>3118</v>
      </c>
      <c r="M1093" s="579">
        <v>25000</v>
      </c>
      <c r="N1093" s="350">
        <v>5</v>
      </c>
      <c r="O1093" s="350" t="s">
        <v>135</v>
      </c>
      <c r="P1093" s="3278">
        <v>140</v>
      </c>
      <c r="Q1093" s="518"/>
      <c r="R1093" s="2105" t="s">
        <v>54</v>
      </c>
      <c r="S1093" s="350"/>
      <c r="T1093" s="350" t="s">
        <v>3276</v>
      </c>
      <c r="U1093" s="350" t="s">
        <v>121</v>
      </c>
      <c r="V1093" s="350" t="s">
        <v>182</v>
      </c>
      <c r="W1093" s="351" t="s">
        <v>210</v>
      </c>
      <c r="X1093" s="351">
        <v>136</v>
      </c>
      <c r="Y1093" s="350">
        <v>60</v>
      </c>
      <c r="Z1093" s="350"/>
      <c r="AA1093" s="350">
        <v>108</v>
      </c>
      <c r="AB1093" s="350" t="s">
        <v>143</v>
      </c>
      <c r="AC1093" s="351">
        <v>95</v>
      </c>
      <c r="AD1093" s="350">
        <v>1969959</v>
      </c>
      <c r="AE1093" s="2615">
        <v>4</v>
      </c>
      <c r="AF1093" s="350">
        <v>10</v>
      </c>
      <c r="AG1093" s="2106" t="s">
        <v>122</v>
      </c>
      <c r="AK1093" s="981"/>
    </row>
    <row r="1094" spans="2:37">
      <c r="B1094" s="123"/>
      <c r="C1094" s="569" t="s">
        <v>2870</v>
      </c>
      <c r="D1094" s="569" t="s">
        <v>2274</v>
      </c>
      <c r="E1094" s="1578"/>
      <c r="F1094" s="104">
        <v>929003798702</v>
      </c>
      <c r="G1094" s="107">
        <v>8720169310995</v>
      </c>
      <c r="H1094" s="108" t="s">
        <v>2316</v>
      </c>
      <c r="I1094" s="108"/>
      <c r="J1094" s="343">
        <v>7.2</v>
      </c>
      <c r="K1094" s="1163">
        <v>1055</v>
      </c>
      <c r="L1094" s="350" t="s">
        <v>3118</v>
      </c>
      <c r="M1094" s="425">
        <v>25000</v>
      </c>
      <c r="N1094" s="374">
        <v>5</v>
      </c>
      <c r="O1094" s="350" t="s">
        <v>135</v>
      </c>
      <c r="P1094" s="3278">
        <v>167</v>
      </c>
      <c r="Q1094" s="1004"/>
      <c r="R1094" s="2105" t="s">
        <v>54</v>
      </c>
      <c r="S1094" s="350"/>
      <c r="T1094" s="350" t="s">
        <v>3277</v>
      </c>
      <c r="U1094" s="350" t="s">
        <v>121</v>
      </c>
      <c r="V1094" s="350" t="s">
        <v>182</v>
      </c>
      <c r="W1094" s="351" t="s">
        <v>210</v>
      </c>
      <c r="X1094" s="351">
        <v>146</v>
      </c>
      <c r="Y1094" s="350">
        <v>60</v>
      </c>
      <c r="Z1094" s="350"/>
      <c r="AA1094" s="350">
        <v>108</v>
      </c>
      <c r="AB1094" s="350" t="s">
        <v>143</v>
      </c>
      <c r="AC1094" s="352">
        <v>95</v>
      </c>
      <c r="AD1094" s="350">
        <v>1969958</v>
      </c>
      <c r="AE1094" s="2614">
        <v>4</v>
      </c>
      <c r="AF1094" s="350">
        <v>10</v>
      </c>
      <c r="AG1094" s="2106" t="s">
        <v>122</v>
      </c>
      <c r="AK1094" s="981"/>
    </row>
    <row r="1095" spans="2:37">
      <c r="B1095" s="124"/>
      <c r="C1095" s="855" t="s">
        <v>2870</v>
      </c>
      <c r="D1095" s="855" t="s">
        <v>2274</v>
      </c>
      <c r="E1095" s="1599"/>
      <c r="F1095" s="481">
        <v>929003798802</v>
      </c>
      <c r="G1095" s="478">
        <v>8720169311015</v>
      </c>
      <c r="H1095" s="273" t="s">
        <v>2317</v>
      </c>
      <c r="I1095" s="273"/>
      <c r="J1095" s="495">
        <v>10.5</v>
      </c>
      <c r="K1095" s="1162">
        <v>1521</v>
      </c>
      <c r="L1095" s="438" t="s">
        <v>3118</v>
      </c>
      <c r="M1095" s="1297">
        <v>25000</v>
      </c>
      <c r="N1095" s="464">
        <v>5</v>
      </c>
      <c r="O1095" s="438" t="s">
        <v>135</v>
      </c>
      <c r="P1095" s="3279">
        <v>205</v>
      </c>
      <c r="Q1095" s="1004"/>
      <c r="R1095" s="2107" t="s">
        <v>54</v>
      </c>
      <c r="S1095" s="438"/>
      <c r="T1095" s="438" t="s">
        <v>3278</v>
      </c>
      <c r="U1095" s="438" t="s">
        <v>121</v>
      </c>
      <c r="V1095" s="438" t="s">
        <v>182</v>
      </c>
      <c r="W1095" s="466" t="s">
        <v>210</v>
      </c>
      <c r="X1095" s="466">
        <v>144</v>
      </c>
      <c r="Y1095" s="438">
        <v>60</v>
      </c>
      <c r="Z1095" s="438"/>
      <c r="AA1095" s="438">
        <v>108</v>
      </c>
      <c r="AB1095" s="438" t="s">
        <v>143</v>
      </c>
      <c r="AC1095" s="1276">
        <v>95</v>
      </c>
      <c r="AD1095" s="438">
        <v>1969953</v>
      </c>
      <c r="AE1095" s="2622">
        <v>4</v>
      </c>
      <c r="AF1095" s="438">
        <v>10</v>
      </c>
      <c r="AG1095" s="2108" t="s">
        <v>122</v>
      </c>
      <c r="AK1095" s="981"/>
    </row>
    <row r="1096" spans="2:37" ht="14.5" customHeight="1">
      <c r="B1096" s="3"/>
      <c r="C1096" s="14"/>
      <c r="D1096" s="14"/>
      <c r="E1096" s="14"/>
      <c r="F1096" s="2791" t="s">
        <v>2917</v>
      </c>
      <c r="G1096" s="275"/>
      <c r="H1096" s="602"/>
      <c r="I1096" s="602"/>
      <c r="J1096" s="302"/>
      <c r="K1096" s="302"/>
      <c r="L1096" s="6"/>
      <c r="M1096" s="303"/>
      <c r="N1096" s="6"/>
      <c r="O1096" s="6"/>
      <c r="P1096" s="149"/>
      <c r="Q1096" s="14"/>
      <c r="R1096" s="6"/>
      <c r="S1096" s="6"/>
      <c r="T1096" s="6"/>
      <c r="U1096" s="6"/>
      <c r="V1096" s="6"/>
      <c r="W1096" s="6"/>
      <c r="X1096" s="6"/>
      <c r="Y1096" s="302"/>
      <c r="Z1096" s="302"/>
      <c r="AA1096" s="302"/>
      <c r="AB1096" s="6"/>
      <c r="AC1096" s="306"/>
      <c r="AD1096" s="302"/>
      <c r="AE1096" s="6"/>
      <c r="AF1096" s="6"/>
      <c r="AG1096" s="6"/>
      <c r="AK1096" s="981"/>
    </row>
    <row r="1097" spans="2:37" ht="14.5" customHeight="1">
      <c r="B1097" s="33"/>
      <c r="C1097" s="14"/>
      <c r="D1097" s="14"/>
      <c r="E1097" s="14"/>
      <c r="F1097" s="638"/>
      <c r="G1097" s="109"/>
      <c r="H1097" s="110"/>
      <c r="I1097" s="110"/>
      <c r="J1097" s="379"/>
      <c r="K1097" s="367"/>
      <c r="L1097" s="1847"/>
      <c r="M1097" s="367"/>
      <c r="N1097" s="304"/>
      <c r="O1097" s="1847"/>
      <c r="P1097" s="3280"/>
      <c r="Q1097" s="33"/>
      <c r="R1097" s="1847"/>
      <c r="S1097" s="1847"/>
      <c r="T1097" s="1847"/>
      <c r="U1097" s="1847"/>
      <c r="V1097" s="1847"/>
      <c r="W1097" s="1847"/>
      <c r="X1097" s="1847"/>
      <c r="Y1097" s="2344"/>
      <c r="Z1097" s="2344"/>
      <c r="AA1097" s="2344"/>
      <c r="AB1097" s="1847"/>
      <c r="AC1097" s="304"/>
      <c r="AD1097" s="2344"/>
      <c r="AE1097" s="304"/>
      <c r="AF1097" s="1847"/>
      <c r="AG1097" s="1847"/>
      <c r="AK1097" s="981"/>
    </row>
    <row r="1098" spans="2:37">
      <c r="B1098" s="573" t="s">
        <v>2918</v>
      </c>
      <c r="C1098" s="1576" t="s">
        <v>2870</v>
      </c>
      <c r="D1098" s="1576" t="s">
        <v>2274</v>
      </c>
      <c r="E1098" s="1577"/>
      <c r="F1098" s="1688">
        <v>929003070502</v>
      </c>
      <c r="G1098" s="1688">
        <v>8719514354814</v>
      </c>
      <c r="H1098" s="1689" t="s">
        <v>1090</v>
      </c>
      <c r="I1098" s="1689"/>
      <c r="J1098" s="1549">
        <v>3.4</v>
      </c>
      <c r="K1098" s="1131">
        <v>470</v>
      </c>
      <c r="L1098" s="565" t="s">
        <v>3121</v>
      </c>
      <c r="M1098" s="1690">
        <v>15000</v>
      </c>
      <c r="N1098" s="1691">
        <v>2.5</v>
      </c>
      <c r="O1098" s="565" t="s">
        <v>135</v>
      </c>
      <c r="P1098" s="3281">
        <v>88</v>
      </c>
      <c r="Q1098" s="33"/>
      <c r="R1098" s="2134" t="s">
        <v>54</v>
      </c>
      <c r="S1098" s="565"/>
      <c r="T1098" s="565" t="s">
        <v>3275</v>
      </c>
      <c r="U1098" s="565" t="s">
        <v>121</v>
      </c>
      <c r="V1098" s="565" t="s">
        <v>126</v>
      </c>
      <c r="W1098" s="1663" t="s">
        <v>210</v>
      </c>
      <c r="X1098" s="1663">
        <v>138</v>
      </c>
      <c r="Y1098" s="565">
        <v>60</v>
      </c>
      <c r="Z1098" s="565"/>
      <c r="AA1098" s="565">
        <v>104</v>
      </c>
      <c r="AB1098" s="565" t="s">
        <v>143</v>
      </c>
      <c r="AC1098" s="1691">
        <v>90</v>
      </c>
      <c r="AD1098" s="565">
        <v>574383</v>
      </c>
      <c r="AE1098" s="2696">
        <v>4</v>
      </c>
      <c r="AF1098" s="565">
        <v>10</v>
      </c>
      <c r="AG1098" s="2135" t="s">
        <v>122</v>
      </c>
      <c r="AK1098" s="981"/>
    </row>
    <row r="1099" spans="2:37">
      <c r="B1099" s="885"/>
      <c r="C1099" s="569" t="s">
        <v>2870</v>
      </c>
      <c r="D1099" s="569" t="s">
        <v>2274</v>
      </c>
      <c r="E1099" s="1578"/>
      <c r="F1099" s="2962">
        <v>929003057502</v>
      </c>
      <c r="G1099" s="695">
        <v>8719514347847</v>
      </c>
      <c r="H1099" s="696" t="s">
        <v>1091</v>
      </c>
      <c r="I1099" s="696"/>
      <c r="J1099" s="686">
        <v>5.9</v>
      </c>
      <c r="K1099" s="1186">
        <v>806</v>
      </c>
      <c r="L1099" s="688" t="s">
        <v>3121</v>
      </c>
      <c r="M1099" s="697">
        <v>15000</v>
      </c>
      <c r="N1099" s="698">
        <v>2.5</v>
      </c>
      <c r="O1099" s="688" t="s">
        <v>135</v>
      </c>
      <c r="P1099" s="3282">
        <v>100</v>
      </c>
      <c r="Q1099" s="33"/>
      <c r="R1099" s="2136" t="s">
        <v>54</v>
      </c>
      <c r="S1099" s="688"/>
      <c r="T1099" s="688" t="s">
        <v>3276</v>
      </c>
      <c r="U1099" s="688" t="s">
        <v>121</v>
      </c>
      <c r="V1099" s="688" t="s">
        <v>126</v>
      </c>
      <c r="W1099" s="688" t="s">
        <v>210</v>
      </c>
      <c r="X1099" s="688">
        <v>136</v>
      </c>
      <c r="Y1099" s="687">
        <v>60</v>
      </c>
      <c r="Z1099" s="687"/>
      <c r="AA1099" s="687">
        <v>104</v>
      </c>
      <c r="AB1099" s="688" t="s">
        <v>143</v>
      </c>
      <c r="AC1099" s="698">
        <v>90</v>
      </c>
      <c r="AD1099" s="687">
        <v>574361</v>
      </c>
      <c r="AE1099" s="2697">
        <v>4</v>
      </c>
      <c r="AF1099" s="687">
        <v>10</v>
      </c>
      <c r="AG1099" s="2137" t="s">
        <v>122</v>
      </c>
      <c r="AK1099" s="981"/>
    </row>
    <row r="1100" spans="2:37">
      <c r="B1100" s="123"/>
      <c r="C1100" s="569" t="s">
        <v>2870</v>
      </c>
      <c r="D1100" s="569" t="s">
        <v>2274</v>
      </c>
      <c r="E1100" s="1578"/>
      <c r="F1100" s="2962">
        <v>929003057902</v>
      </c>
      <c r="G1100" s="695">
        <v>8719514347885</v>
      </c>
      <c r="H1100" s="694" t="s">
        <v>1092</v>
      </c>
      <c r="I1100" s="694"/>
      <c r="J1100" s="686">
        <v>7.8</v>
      </c>
      <c r="K1100" s="1186">
        <v>1055</v>
      </c>
      <c r="L1100" s="688" t="s">
        <v>3121</v>
      </c>
      <c r="M1100" s="697">
        <v>15000</v>
      </c>
      <c r="N1100" s="698">
        <v>2.5</v>
      </c>
      <c r="O1100" s="688" t="s">
        <v>135</v>
      </c>
      <c r="P1100" s="3282">
        <v>128</v>
      </c>
      <c r="Q1100" s="33"/>
      <c r="R1100" s="2136" t="s">
        <v>54</v>
      </c>
      <c r="S1100" s="688"/>
      <c r="T1100" s="688" t="s">
        <v>3277</v>
      </c>
      <c r="U1100" s="688" t="s">
        <v>121</v>
      </c>
      <c r="V1100" s="688" t="s">
        <v>126</v>
      </c>
      <c r="W1100" s="688" t="s">
        <v>210</v>
      </c>
      <c r="X1100" s="688">
        <v>135</v>
      </c>
      <c r="Y1100" s="687">
        <v>60</v>
      </c>
      <c r="Z1100" s="687"/>
      <c r="AA1100" s="687">
        <v>104</v>
      </c>
      <c r="AB1100" s="688" t="s">
        <v>143</v>
      </c>
      <c r="AC1100" s="698">
        <v>90</v>
      </c>
      <c r="AD1100" s="687">
        <v>574363</v>
      </c>
      <c r="AE1100" s="2697">
        <v>4</v>
      </c>
      <c r="AF1100" s="687">
        <v>10</v>
      </c>
      <c r="AG1100" s="2137" t="s">
        <v>122</v>
      </c>
      <c r="AK1100" s="981"/>
    </row>
    <row r="1101" spans="2:37">
      <c r="B1101" s="908"/>
      <c r="C1101" s="855" t="s">
        <v>2870</v>
      </c>
      <c r="D1101" s="855" t="s">
        <v>2274</v>
      </c>
      <c r="E1101" s="1599"/>
      <c r="F1101" s="701">
        <v>929003058302</v>
      </c>
      <c r="G1101" s="711">
        <v>8719514347922</v>
      </c>
      <c r="H1101" s="712" t="s">
        <v>1093</v>
      </c>
      <c r="I1101" s="712"/>
      <c r="J1101" s="703">
        <v>11.2</v>
      </c>
      <c r="K1101" s="1185">
        <v>1521</v>
      </c>
      <c r="L1101" s="715" t="s">
        <v>3121</v>
      </c>
      <c r="M1101" s="713">
        <v>15000</v>
      </c>
      <c r="N1101" s="717">
        <v>2.5</v>
      </c>
      <c r="O1101" s="715" t="s">
        <v>135</v>
      </c>
      <c r="P1101" s="3283">
        <v>164</v>
      </c>
      <c r="Q1101" s="33"/>
      <c r="R1101" s="2138" t="s">
        <v>54</v>
      </c>
      <c r="S1101" s="715"/>
      <c r="T1101" s="715" t="s">
        <v>3278</v>
      </c>
      <c r="U1101" s="715" t="s">
        <v>121</v>
      </c>
      <c r="V1101" s="715" t="s">
        <v>126</v>
      </c>
      <c r="W1101" s="715" t="s">
        <v>210</v>
      </c>
      <c r="X1101" s="715">
        <v>135</v>
      </c>
      <c r="Y1101" s="714">
        <v>60</v>
      </c>
      <c r="Z1101" s="714"/>
      <c r="AA1101" s="714">
        <v>108</v>
      </c>
      <c r="AB1101" s="715" t="s">
        <v>143</v>
      </c>
      <c r="AC1101" s="717">
        <v>90</v>
      </c>
      <c r="AD1101" s="714">
        <v>574365</v>
      </c>
      <c r="AE1101" s="2698">
        <v>4</v>
      </c>
      <c r="AF1101" s="714">
        <v>10</v>
      </c>
      <c r="AG1101" s="2139" t="s">
        <v>122</v>
      </c>
      <c r="AK1101" s="981"/>
    </row>
    <row r="1102" spans="2:37">
      <c r="B1102" s="908"/>
      <c r="C1102" s="3081" t="s">
        <v>2870</v>
      </c>
      <c r="D1102" s="1487" t="s">
        <v>2274</v>
      </c>
      <c r="E1102" s="1617"/>
      <c r="F1102" s="3197">
        <v>929003526802</v>
      </c>
      <c r="G1102" s="3198">
        <v>8719514449855</v>
      </c>
      <c r="H1102" s="3199" t="s">
        <v>1096</v>
      </c>
      <c r="I1102" s="3199"/>
      <c r="J1102" s="3159">
        <v>7.8</v>
      </c>
      <c r="K1102" s="1704">
        <v>1055</v>
      </c>
      <c r="L1102" s="2354" t="s">
        <v>53</v>
      </c>
      <c r="M1102" s="3160">
        <v>15000</v>
      </c>
      <c r="N1102" s="1748">
        <v>2.5</v>
      </c>
      <c r="O1102" s="2354" t="s">
        <v>135</v>
      </c>
      <c r="P1102" s="3200">
        <v>109</v>
      </c>
      <c r="Q1102" s="33"/>
      <c r="R1102" s="2071" t="s">
        <v>54</v>
      </c>
      <c r="S1102" s="942"/>
      <c r="T1102" s="942" t="s">
        <v>3277</v>
      </c>
      <c r="U1102" s="942" t="s">
        <v>121</v>
      </c>
      <c r="V1102" s="942" t="s">
        <v>131</v>
      </c>
      <c r="W1102" s="519" t="s">
        <v>210</v>
      </c>
      <c r="X1102" s="519">
        <v>135</v>
      </c>
      <c r="Y1102" s="942">
        <v>60</v>
      </c>
      <c r="Z1102" s="942"/>
      <c r="AA1102" s="942">
        <v>104</v>
      </c>
      <c r="AB1102" s="942" t="s">
        <v>143</v>
      </c>
      <c r="AC1102" s="1243">
        <v>90</v>
      </c>
      <c r="AD1102" s="942">
        <v>1189720</v>
      </c>
      <c r="AE1102" s="2699">
        <v>4</v>
      </c>
      <c r="AF1102" s="942">
        <v>10</v>
      </c>
      <c r="AG1102" s="2072" t="s">
        <v>122</v>
      </c>
      <c r="AK1102" s="981"/>
    </row>
    <row r="1103" spans="2:37">
      <c r="B1103" s="908"/>
      <c r="C1103" s="853" t="s">
        <v>2870</v>
      </c>
      <c r="D1103" s="853" t="s">
        <v>2274</v>
      </c>
      <c r="E1103" s="1606"/>
      <c r="F1103" s="605">
        <v>929003059402</v>
      </c>
      <c r="G1103" s="3201">
        <v>8719514347960</v>
      </c>
      <c r="H1103" s="710" t="s">
        <v>1098</v>
      </c>
      <c r="I1103" s="710"/>
      <c r="J1103" s="3202">
        <v>5.9</v>
      </c>
      <c r="K1103" s="3203">
        <v>806</v>
      </c>
      <c r="L1103" s="1848" t="s">
        <v>3121</v>
      </c>
      <c r="M1103" s="3204">
        <v>15000</v>
      </c>
      <c r="N1103" s="1109">
        <v>2.5</v>
      </c>
      <c r="O1103" s="1848" t="s">
        <v>135</v>
      </c>
      <c r="P1103" s="3284">
        <v>147</v>
      </c>
      <c r="Q1103" s="33"/>
      <c r="R1103" s="2142" t="s">
        <v>54</v>
      </c>
      <c r="S1103" s="1848"/>
      <c r="T1103" s="1848" t="s">
        <v>3276</v>
      </c>
      <c r="U1103" s="1848" t="s">
        <v>121</v>
      </c>
      <c r="V1103" s="1848" t="s">
        <v>126</v>
      </c>
      <c r="W1103" s="1848" t="s">
        <v>210</v>
      </c>
      <c r="X1103" s="1848">
        <v>136</v>
      </c>
      <c r="Y1103" s="2345">
        <v>64</v>
      </c>
      <c r="Z1103" s="2345"/>
      <c r="AA1103" s="2345">
        <v>140</v>
      </c>
      <c r="AB1103" s="1848" t="s">
        <v>143</v>
      </c>
      <c r="AC1103" s="422">
        <v>90</v>
      </c>
      <c r="AD1103" s="2345">
        <v>574368</v>
      </c>
      <c r="AE1103" s="2701">
        <v>4</v>
      </c>
      <c r="AF1103" s="2345">
        <v>10</v>
      </c>
      <c r="AG1103" s="2143" t="s">
        <v>122</v>
      </c>
      <c r="AK1103" s="981"/>
    </row>
    <row r="1104" spans="2:37">
      <c r="B1104" s="908"/>
      <c r="C1104" s="855" t="s">
        <v>2870</v>
      </c>
      <c r="D1104" s="855" t="s">
        <v>2274</v>
      </c>
      <c r="E1104" s="1599"/>
      <c r="F1104" s="701">
        <v>929003059302</v>
      </c>
      <c r="G1104" s="1454">
        <v>8719514347984</v>
      </c>
      <c r="H1104" s="1455" t="s">
        <v>1099</v>
      </c>
      <c r="I1104" s="1455"/>
      <c r="J1104" s="703">
        <v>5.9</v>
      </c>
      <c r="K1104" s="1183">
        <v>806</v>
      </c>
      <c r="L1104" s="502" t="s">
        <v>3121</v>
      </c>
      <c r="M1104" s="487">
        <v>15000</v>
      </c>
      <c r="N1104" s="717">
        <v>2.5</v>
      </c>
      <c r="O1104" s="502" t="s">
        <v>135</v>
      </c>
      <c r="P1104" s="3283">
        <v>232</v>
      </c>
      <c r="Q1104" s="33"/>
      <c r="R1104" s="2144" t="s">
        <v>54</v>
      </c>
      <c r="S1104" s="502"/>
      <c r="T1104" s="502" t="s">
        <v>3276</v>
      </c>
      <c r="U1104" s="502" t="s">
        <v>121</v>
      </c>
      <c r="V1104" s="502" t="s">
        <v>126</v>
      </c>
      <c r="W1104" s="716" t="s">
        <v>210</v>
      </c>
      <c r="X1104" s="716">
        <v>136</v>
      </c>
      <c r="Y1104" s="502">
        <v>124</v>
      </c>
      <c r="Z1104" s="502"/>
      <c r="AA1104" s="502">
        <v>178</v>
      </c>
      <c r="AB1104" s="502" t="s">
        <v>143</v>
      </c>
      <c r="AC1104" s="717">
        <v>90</v>
      </c>
      <c r="AD1104" s="502">
        <v>574367</v>
      </c>
      <c r="AE1104" s="2698">
        <v>4</v>
      </c>
      <c r="AF1104" s="502">
        <v>6</v>
      </c>
      <c r="AG1104" s="2145" t="s">
        <v>122</v>
      </c>
      <c r="AK1104" s="981"/>
    </row>
    <row r="1105" spans="2:37">
      <c r="B1105" s="2807"/>
      <c r="C1105" s="853" t="s">
        <v>2870</v>
      </c>
      <c r="D1105" s="853" t="s">
        <v>2274</v>
      </c>
      <c r="E1105" s="1606"/>
      <c r="F1105" s="2963">
        <v>929003070702</v>
      </c>
      <c r="G1105" s="1447">
        <v>8719514354838</v>
      </c>
      <c r="H1105" s="1448" t="s">
        <v>1100</v>
      </c>
      <c r="I1105" s="1448"/>
      <c r="J1105" s="1449">
        <v>3.4</v>
      </c>
      <c r="K1105" s="1450">
        <v>470</v>
      </c>
      <c r="L1105" s="1451" t="s">
        <v>3121</v>
      </c>
      <c r="M1105" s="1452">
        <v>15000</v>
      </c>
      <c r="N1105" s="1453">
        <v>2.5</v>
      </c>
      <c r="O1105" s="1451" t="s">
        <v>135</v>
      </c>
      <c r="P1105" s="3284">
        <v>88</v>
      </c>
      <c r="Q1105" s="33"/>
      <c r="R1105" s="2146" t="s">
        <v>54</v>
      </c>
      <c r="S1105" s="1451"/>
      <c r="T1105" s="1451" t="s">
        <v>3275</v>
      </c>
      <c r="U1105" s="1451" t="s">
        <v>121</v>
      </c>
      <c r="V1105" s="1451" t="s">
        <v>126</v>
      </c>
      <c r="W1105" s="2477" t="s">
        <v>210</v>
      </c>
      <c r="X1105" s="2477">
        <v>138</v>
      </c>
      <c r="Y1105" s="1451">
        <v>60</v>
      </c>
      <c r="Z1105" s="1451"/>
      <c r="AA1105" s="1451">
        <v>104</v>
      </c>
      <c r="AB1105" s="1451" t="s">
        <v>143</v>
      </c>
      <c r="AC1105" s="1453">
        <v>90</v>
      </c>
      <c r="AD1105" s="1451">
        <v>574384</v>
      </c>
      <c r="AE1105" s="2702">
        <v>4</v>
      </c>
      <c r="AF1105" s="1451">
        <v>10</v>
      </c>
      <c r="AG1105" s="2147" t="s">
        <v>122</v>
      </c>
      <c r="AK1105" s="981"/>
    </row>
    <row r="1106" spans="2:37">
      <c r="B1106" s="2807"/>
      <c r="C1106" s="569" t="s">
        <v>2870</v>
      </c>
      <c r="D1106" s="569" t="s">
        <v>2274</v>
      </c>
      <c r="E1106" s="1578"/>
      <c r="F1106" s="2962">
        <v>929003057702</v>
      </c>
      <c r="G1106" s="695">
        <v>8719514347861</v>
      </c>
      <c r="H1106" s="699" t="s">
        <v>1101</v>
      </c>
      <c r="I1106" s="699"/>
      <c r="J1106" s="700">
        <v>5.9</v>
      </c>
      <c r="K1106" s="1184">
        <v>806</v>
      </c>
      <c r="L1106" s="688" t="s">
        <v>3121</v>
      </c>
      <c r="M1106" s="697">
        <v>15000</v>
      </c>
      <c r="N1106" s="698">
        <v>2.5</v>
      </c>
      <c r="O1106" s="688" t="s">
        <v>135</v>
      </c>
      <c r="P1106" s="3282">
        <v>100</v>
      </c>
      <c r="Q1106" s="33"/>
      <c r="R1106" s="2136" t="s">
        <v>54</v>
      </c>
      <c r="S1106" s="688"/>
      <c r="T1106" s="688" t="s">
        <v>3276</v>
      </c>
      <c r="U1106" s="688" t="s">
        <v>121</v>
      </c>
      <c r="V1106" s="688" t="s">
        <v>126</v>
      </c>
      <c r="W1106" s="688" t="s">
        <v>210</v>
      </c>
      <c r="X1106" s="688">
        <v>136</v>
      </c>
      <c r="Y1106" s="687">
        <v>60</v>
      </c>
      <c r="Z1106" s="687"/>
      <c r="AA1106" s="687">
        <v>104</v>
      </c>
      <c r="AB1106" s="688" t="s">
        <v>143</v>
      </c>
      <c r="AC1106" s="698">
        <v>90</v>
      </c>
      <c r="AD1106" s="687">
        <v>574362</v>
      </c>
      <c r="AE1106" s="2702">
        <v>4</v>
      </c>
      <c r="AF1106" s="687">
        <v>10</v>
      </c>
      <c r="AG1106" s="2137" t="s">
        <v>122</v>
      </c>
      <c r="AK1106" s="981"/>
    </row>
    <row r="1107" spans="2:37">
      <c r="B1107" s="885"/>
      <c r="C1107" s="569" t="s">
        <v>2870</v>
      </c>
      <c r="D1107" s="569" t="s">
        <v>2274</v>
      </c>
      <c r="E1107" s="1578"/>
      <c r="F1107" s="2964">
        <v>929003058102</v>
      </c>
      <c r="G1107" s="692">
        <v>8719514347908</v>
      </c>
      <c r="H1107" s="696" t="s">
        <v>1102</v>
      </c>
      <c r="I1107" s="696"/>
      <c r="J1107" s="686">
        <v>7.8</v>
      </c>
      <c r="K1107" s="1186">
        <v>1055</v>
      </c>
      <c r="L1107" s="415" t="s">
        <v>3121</v>
      </c>
      <c r="M1107" s="413">
        <v>15000</v>
      </c>
      <c r="N1107" s="698">
        <v>2.5</v>
      </c>
      <c r="O1107" s="415" t="s">
        <v>135</v>
      </c>
      <c r="P1107" s="3282">
        <v>128</v>
      </c>
      <c r="Q1107" s="33"/>
      <c r="R1107" s="2065" t="s">
        <v>54</v>
      </c>
      <c r="S1107" s="415"/>
      <c r="T1107" s="415" t="s">
        <v>3277</v>
      </c>
      <c r="U1107" s="415" t="s">
        <v>121</v>
      </c>
      <c r="V1107" s="415" t="s">
        <v>126</v>
      </c>
      <c r="W1107" s="539" t="s">
        <v>210</v>
      </c>
      <c r="X1107" s="539">
        <v>135</v>
      </c>
      <c r="Y1107" s="415">
        <v>60</v>
      </c>
      <c r="Z1107" s="415"/>
      <c r="AA1107" s="415">
        <v>104</v>
      </c>
      <c r="AB1107" s="415" t="s">
        <v>143</v>
      </c>
      <c r="AC1107" s="698">
        <v>90</v>
      </c>
      <c r="AD1107" s="415">
        <v>574364</v>
      </c>
      <c r="AE1107" s="2697">
        <v>4</v>
      </c>
      <c r="AF1107" s="415">
        <v>10</v>
      </c>
      <c r="AG1107" s="2066" t="s">
        <v>122</v>
      </c>
      <c r="AK1107" s="981"/>
    </row>
    <row r="1108" spans="2:37">
      <c r="B1108" s="123"/>
      <c r="C1108" s="855" t="s">
        <v>2870</v>
      </c>
      <c r="D1108" s="855" t="s">
        <v>2274</v>
      </c>
      <c r="E1108" s="1599"/>
      <c r="F1108" s="701">
        <v>929003058502</v>
      </c>
      <c r="G1108" s="701">
        <v>8719514347946</v>
      </c>
      <c r="H1108" s="702" t="s">
        <v>1103</v>
      </c>
      <c r="I1108" s="702"/>
      <c r="J1108" s="703">
        <v>11.2</v>
      </c>
      <c r="K1108" s="1183">
        <v>1521</v>
      </c>
      <c r="L1108" s="502" t="s">
        <v>3121</v>
      </c>
      <c r="M1108" s="413">
        <v>15000</v>
      </c>
      <c r="N1108" s="678">
        <v>2.5</v>
      </c>
      <c r="O1108" s="502" t="s">
        <v>135</v>
      </c>
      <c r="P1108" s="3283">
        <v>164</v>
      </c>
      <c r="Q1108" s="33"/>
      <c r="R1108" s="2144" t="s">
        <v>54</v>
      </c>
      <c r="S1108" s="502"/>
      <c r="T1108" s="502" t="s">
        <v>3278</v>
      </c>
      <c r="U1108" s="502" t="s">
        <v>121</v>
      </c>
      <c r="V1108" s="502" t="s">
        <v>126</v>
      </c>
      <c r="W1108" s="716" t="s">
        <v>210</v>
      </c>
      <c r="X1108" s="716">
        <v>135</v>
      </c>
      <c r="Y1108" s="502">
        <v>60</v>
      </c>
      <c r="Z1108" s="502"/>
      <c r="AA1108" s="502">
        <v>108</v>
      </c>
      <c r="AB1108" s="502" t="s">
        <v>143</v>
      </c>
      <c r="AC1108" s="678">
        <v>90</v>
      </c>
      <c r="AD1108" s="502">
        <v>574366</v>
      </c>
      <c r="AE1108" s="2698">
        <v>4</v>
      </c>
      <c r="AF1108" s="502">
        <v>10</v>
      </c>
      <c r="AG1108" s="2145" t="s">
        <v>122</v>
      </c>
      <c r="AK1108" s="981"/>
    </row>
    <row r="1109" spans="2:37">
      <c r="B1109" s="123"/>
      <c r="C1109" s="853" t="s">
        <v>2870</v>
      </c>
      <c r="D1109" s="853" t="s">
        <v>2274</v>
      </c>
      <c r="E1109" s="1606"/>
      <c r="F1109" s="1069">
        <v>929003527002</v>
      </c>
      <c r="G1109" s="1070">
        <v>8719514449893</v>
      </c>
      <c r="H1109" s="1071" t="s">
        <v>1104</v>
      </c>
      <c r="I1109" s="1242"/>
      <c r="J1109" s="1234">
        <v>3.4</v>
      </c>
      <c r="K1109" s="1078">
        <v>470</v>
      </c>
      <c r="L1109" s="942" t="s">
        <v>53</v>
      </c>
      <c r="M1109" s="1248">
        <v>15000</v>
      </c>
      <c r="N1109" s="1249">
        <v>2.5</v>
      </c>
      <c r="O1109" s="942" t="s">
        <v>135</v>
      </c>
      <c r="P1109" s="2420">
        <v>75</v>
      </c>
      <c r="Q1109" s="33"/>
      <c r="R1109" s="2071" t="s">
        <v>54</v>
      </c>
      <c r="S1109" s="942"/>
      <c r="T1109" s="942" t="s">
        <v>3275</v>
      </c>
      <c r="U1109" s="942" t="s">
        <v>121</v>
      </c>
      <c r="V1109" s="942" t="s">
        <v>131</v>
      </c>
      <c r="W1109" s="519" t="s">
        <v>210</v>
      </c>
      <c r="X1109" s="519">
        <v>138</v>
      </c>
      <c r="Y1109" s="942">
        <v>60</v>
      </c>
      <c r="Z1109" s="942"/>
      <c r="AA1109" s="942">
        <v>104</v>
      </c>
      <c r="AB1109" s="942" t="s">
        <v>143</v>
      </c>
      <c r="AC1109" s="1249">
        <v>90</v>
      </c>
      <c r="AD1109" s="942">
        <v>1189713</v>
      </c>
      <c r="AE1109" s="2667">
        <v>4</v>
      </c>
      <c r="AF1109" s="942">
        <v>10</v>
      </c>
      <c r="AG1109" s="2072" t="s">
        <v>122</v>
      </c>
      <c r="AK1109" s="981"/>
    </row>
    <row r="1110" spans="2:37">
      <c r="B1110" s="123"/>
      <c r="C1110" s="569" t="s">
        <v>2870</v>
      </c>
      <c r="D1110" s="569" t="s">
        <v>2274</v>
      </c>
      <c r="E1110" s="1578"/>
      <c r="F1110" s="1069">
        <v>929003527202</v>
      </c>
      <c r="G1110" s="1070">
        <v>8719514449930</v>
      </c>
      <c r="H1110" s="1071" t="s">
        <v>1106</v>
      </c>
      <c r="I1110" s="1071"/>
      <c r="J1110" s="1065">
        <v>7.8</v>
      </c>
      <c r="K1110" s="530">
        <v>1055</v>
      </c>
      <c r="L1110" s="942" t="s">
        <v>53</v>
      </c>
      <c r="M1110" s="521">
        <v>15000</v>
      </c>
      <c r="N1110" s="1243">
        <v>2.5</v>
      </c>
      <c r="O1110" s="942" t="s">
        <v>135</v>
      </c>
      <c r="P1110" s="2420">
        <v>109</v>
      </c>
      <c r="Q1110" s="33"/>
      <c r="R1110" s="2071" t="s">
        <v>54</v>
      </c>
      <c r="S1110" s="942"/>
      <c r="T1110" s="942" t="s">
        <v>3277</v>
      </c>
      <c r="U1110" s="942" t="s">
        <v>121</v>
      </c>
      <c r="V1110" s="942" t="s">
        <v>131</v>
      </c>
      <c r="W1110" s="519" t="s">
        <v>210</v>
      </c>
      <c r="X1110" s="519">
        <v>135</v>
      </c>
      <c r="Y1110" s="942">
        <v>60</v>
      </c>
      <c r="Z1110" s="942"/>
      <c r="AA1110" s="942">
        <v>104</v>
      </c>
      <c r="AB1110" s="942" t="s">
        <v>143</v>
      </c>
      <c r="AC1110" s="1243">
        <v>90</v>
      </c>
      <c r="AD1110" s="942">
        <v>1189718</v>
      </c>
      <c r="AE1110" s="2699">
        <v>4</v>
      </c>
      <c r="AF1110" s="942">
        <v>10</v>
      </c>
      <c r="AG1110" s="2072" t="s">
        <v>122</v>
      </c>
      <c r="AK1110" s="981"/>
    </row>
    <row r="1111" spans="2:37">
      <c r="B1111" s="124"/>
      <c r="C1111" s="855" t="s">
        <v>2870</v>
      </c>
      <c r="D1111" s="855" t="s">
        <v>2274</v>
      </c>
      <c r="E1111" s="1599"/>
      <c r="F1111" s="481">
        <v>929003527302</v>
      </c>
      <c r="G1111" s="481">
        <v>8719514449954</v>
      </c>
      <c r="H1111" s="689" t="s">
        <v>1107</v>
      </c>
      <c r="I1111" s="689"/>
      <c r="J1111" s="495">
        <v>11.2</v>
      </c>
      <c r="K1111" s="1129">
        <v>1521</v>
      </c>
      <c r="L1111" s="283" t="s">
        <v>53</v>
      </c>
      <c r="M1111" s="489">
        <v>15000</v>
      </c>
      <c r="N1111" s="490">
        <v>2.5</v>
      </c>
      <c r="O1111" s="283" t="s">
        <v>135</v>
      </c>
      <c r="P1111" s="3283">
        <v>164</v>
      </c>
      <c r="Q1111" s="33"/>
      <c r="R1111" s="1993" t="s">
        <v>54</v>
      </c>
      <c r="S1111" s="283"/>
      <c r="T1111" s="283" t="s">
        <v>3278</v>
      </c>
      <c r="U1111" s="283" t="s">
        <v>121</v>
      </c>
      <c r="V1111" s="283" t="s">
        <v>131</v>
      </c>
      <c r="W1111" s="294" t="s">
        <v>210</v>
      </c>
      <c r="X1111" s="294">
        <v>135</v>
      </c>
      <c r="Y1111" s="283">
        <v>60</v>
      </c>
      <c r="Z1111" s="283"/>
      <c r="AA1111" s="283">
        <v>108</v>
      </c>
      <c r="AB1111" s="283" t="s">
        <v>143</v>
      </c>
      <c r="AC1111" s="490">
        <v>90</v>
      </c>
      <c r="AD1111" s="283">
        <v>1189715</v>
      </c>
      <c r="AE1111" s="2660">
        <v>4</v>
      </c>
      <c r="AF1111" s="283">
        <v>10</v>
      </c>
      <c r="AG1111" s="1994" t="s">
        <v>122</v>
      </c>
      <c r="AK1111" s="981"/>
    </row>
    <row r="1112" spans="2:37" ht="14.5" customHeight="1">
      <c r="B1112" s="33"/>
      <c r="C1112" s="14"/>
      <c r="D1112" s="14"/>
      <c r="E1112" s="8"/>
      <c r="F1112" s="2791" t="s">
        <v>2919</v>
      </c>
      <c r="G1112" s="275"/>
      <c r="H1112" s="602"/>
      <c r="I1112" s="602"/>
      <c r="J1112" s="379"/>
      <c r="K1112" s="303"/>
      <c r="L1112" s="302"/>
      <c r="M1112" s="367"/>
      <c r="N1112" s="304"/>
      <c r="O1112" s="302"/>
      <c r="P1112" s="148"/>
      <c r="Q1112" s="14"/>
      <c r="R1112" s="302"/>
      <c r="S1112" s="302"/>
      <c r="T1112" s="302"/>
      <c r="U1112" s="302"/>
      <c r="V1112" s="302"/>
      <c r="W1112" s="302"/>
      <c r="X1112" s="302"/>
      <c r="Y1112" s="302"/>
      <c r="Z1112" s="302"/>
      <c r="AA1112" s="302"/>
      <c r="AB1112" s="302"/>
      <c r="AC1112" s="304"/>
      <c r="AD1112" s="302"/>
      <c r="AE1112" s="304"/>
      <c r="AF1112" s="302"/>
      <c r="AG1112" s="302"/>
      <c r="AK1112" s="981"/>
    </row>
    <row r="1113" spans="2:37" ht="14.5" customHeight="1">
      <c r="B1113" s="14"/>
      <c r="C1113" s="14"/>
      <c r="D1113" s="14"/>
      <c r="E1113" s="14"/>
      <c r="F1113" s="21"/>
      <c r="G1113" s="21"/>
      <c r="H1113" s="14"/>
      <c r="I1113" s="14"/>
      <c r="J1113" s="149"/>
      <c r="K1113" s="149"/>
      <c r="L1113" s="149"/>
      <c r="M1113" s="149"/>
      <c r="N1113" s="149"/>
      <c r="O1113" s="149"/>
      <c r="P1113" s="148"/>
      <c r="Q1113" s="14"/>
      <c r="R1113" s="149"/>
      <c r="S1113" s="149"/>
      <c r="T1113" s="149"/>
      <c r="U1113" s="149"/>
      <c r="V1113" s="149"/>
      <c r="W1113" s="149"/>
      <c r="X1113" s="149"/>
      <c r="Y1113" s="414"/>
      <c r="Z1113" s="414"/>
      <c r="AA1113" s="414"/>
      <c r="AB1113" s="149"/>
      <c r="AC1113" s="149"/>
      <c r="AD1113" s="414"/>
      <c r="AE1113" s="149"/>
      <c r="AF1113" s="149"/>
      <c r="AG1113" s="149"/>
      <c r="AK1113" s="981"/>
    </row>
    <row r="1114" spans="2:37">
      <c r="B1114" s="573" t="s">
        <v>2943</v>
      </c>
      <c r="C1114" s="1576" t="s">
        <v>2870</v>
      </c>
      <c r="D1114" s="1576" t="s">
        <v>2274</v>
      </c>
      <c r="E1114" s="1577"/>
      <c r="F1114" s="2965">
        <v>929001888655</v>
      </c>
      <c r="G1114" s="563">
        <v>8718699772130</v>
      </c>
      <c r="H1114" s="564" t="s">
        <v>1034</v>
      </c>
      <c r="I1114" s="564" t="s">
        <v>2923</v>
      </c>
      <c r="J1114" s="382" t="s">
        <v>1035</v>
      </c>
      <c r="K1114" s="1172" t="s">
        <v>1036</v>
      </c>
      <c r="L1114" s="382" t="s">
        <v>1037</v>
      </c>
      <c r="M1114" s="369">
        <v>15000</v>
      </c>
      <c r="N1114" s="319">
        <v>2</v>
      </c>
      <c r="O1114" s="382" t="s">
        <v>127</v>
      </c>
      <c r="P1114" s="2407">
        <v>175</v>
      </c>
      <c r="Q1114" s="14"/>
      <c r="R1114" s="2148" t="s">
        <v>54</v>
      </c>
      <c r="S1114" s="382"/>
      <c r="T1114" s="382" t="s">
        <v>3276</v>
      </c>
      <c r="U1114" s="382" t="s">
        <v>121</v>
      </c>
      <c r="V1114" s="382" t="s">
        <v>3122</v>
      </c>
      <c r="W1114" s="382" t="s">
        <v>210</v>
      </c>
      <c r="X1114" s="382">
        <v>107</v>
      </c>
      <c r="Y1114" s="1757">
        <v>60</v>
      </c>
      <c r="Z1114" s="1757"/>
      <c r="AA1114" s="1757">
        <v>104</v>
      </c>
      <c r="AB1114" s="382" t="s">
        <v>122</v>
      </c>
      <c r="AC1114" s="319">
        <v>80</v>
      </c>
      <c r="AD1114" s="1757">
        <v>739280</v>
      </c>
      <c r="AE1114" s="2658">
        <v>4</v>
      </c>
      <c r="AF1114" s="1757">
        <v>4</v>
      </c>
      <c r="AG1114" s="2149" t="s">
        <v>122</v>
      </c>
      <c r="AK1114" s="981"/>
    </row>
    <row r="1115" spans="2:37">
      <c r="B1115" s="2809"/>
      <c r="C1115" s="855" t="s">
        <v>2870</v>
      </c>
      <c r="D1115" s="855" t="s">
        <v>2274</v>
      </c>
      <c r="E1115" s="1599"/>
      <c r="F1115" s="868">
        <v>929002445517</v>
      </c>
      <c r="G1115" s="478">
        <v>8719514263963</v>
      </c>
      <c r="H1115" s="273" t="s">
        <v>2354</v>
      </c>
      <c r="I1115" s="273" t="s">
        <v>2922</v>
      </c>
      <c r="J1115" s="495" t="s">
        <v>1035</v>
      </c>
      <c r="K1115" s="1181" t="s">
        <v>1036</v>
      </c>
      <c r="L1115" s="869" t="s">
        <v>1037</v>
      </c>
      <c r="M1115" s="500">
        <v>15000</v>
      </c>
      <c r="N1115" s="490">
        <v>2</v>
      </c>
      <c r="O1115" s="869" t="s">
        <v>127</v>
      </c>
      <c r="P1115" s="1409">
        <v>175</v>
      </c>
      <c r="Q1115" s="1004"/>
      <c r="R1115" s="2150" t="s">
        <v>54</v>
      </c>
      <c r="S1115" s="869"/>
      <c r="T1115" s="869" t="s">
        <v>3276</v>
      </c>
      <c r="U1115" s="869" t="s">
        <v>121</v>
      </c>
      <c r="V1115" s="869" t="s">
        <v>3122</v>
      </c>
      <c r="W1115" s="869" t="s">
        <v>210</v>
      </c>
      <c r="X1115" s="869">
        <v>107</v>
      </c>
      <c r="Y1115" s="2346">
        <v>60</v>
      </c>
      <c r="Z1115" s="2346"/>
      <c r="AA1115" s="2346">
        <v>104</v>
      </c>
      <c r="AB1115" s="869" t="s">
        <v>122</v>
      </c>
      <c r="AC1115" s="490">
        <v>80</v>
      </c>
      <c r="AD1115" s="2346">
        <v>739282</v>
      </c>
      <c r="AE1115" s="2660">
        <v>4</v>
      </c>
      <c r="AF1115" s="2346">
        <v>10</v>
      </c>
      <c r="AG1115" s="2151" t="s">
        <v>122</v>
      </c>
      <c r="AK1115" s="981"/>
    </row>
    <row r="1116" spans="2:37" ht="14.5" customHeight="1">
      <c r="B1116" s="14"/>
      <c r="C1116" s="14"/>
      <c r="D1116" s="14"/>
      <c r="E1116" s="8"/>
      <c r="F1116" s="2792" t="s">
        <v>2925</v>
      </c>
      <c r="G1116" s="109"/>
      <c r="H1116" s="110"/>
      <c r="I1116" s="110"/>
      <c r="J1116" s="383"/>
      <c r="K1116" s="367"/>
      <c r="L1116" s="378"/>
      <c r="M1116" s="367"/>
      <c r="N1116" s="304"/>
      <c r="O1116" s="378"/>
      <c r="P1116" s="148"/>
      <c r="Q1116" s="14"/>
      <c r="R1116" s="378"/>
      <c r="S1116" s="378"/>
      <c r="T1116" s="378"/>
      <c r="U1116" s="378"/>
      <c r="V1116" s="378"/>
      <c r="W1116" s="378"/>
      <c r="X1116" s="378"/>
      <c r="Y1116" s="372"/>
      <c r="Z1116" s="372"/>
      <c r="AA1116" s="372"/>
      <c r="AB1116" s="378"/>
      <c r="AC1116" s="304"/>
      <c r="AD1116" s="372"/>
      <c r="AE1116" s="304"/>
      <c r="AF1116" s="378"/>
      <c r="AG1116" s="378"/>
      <c r="AK1116" s="981"/>
    </row>
    <row r="1117" spans="2:37" ht="14.5" customHeight="1">
      <c r="B1117" s="14"/>
      <c r="C1117" s="14"/>
      <c r="D1117" s="14"/>
      <c r="E1117" s="8"/>
      <c r="F1117" s="652"/>
      <c r="G1117" s="638"/>
      <c r="H1117" s="110"/>
      <c r="I1117" s="110"/>
      <c r="J1117" s="3311"/>
      <c r="K1117" s="367"/>
      <c r="L1117" s="378"/>
      <c r="M1117" s="367"/>
      <c r="N1117" s="304"/>
      <c r="O1117" s="378"/>
      <c r="P1117" s="148"/>
      <c r="Q1117" s="14"/>
      <c r="R1117" s="378"/>
      <c r="S1117" s="378"/>
      <c r="T1117" s="378"/>
      <c r="U1117" s="378"/>
      <c r="V1117" s="378"/>
      <c r="W1117" s="378"/>
      <c r="X1117" s="378"/>
      <c r="Y1117" s="372"/>
      <c r="Z1117" s="372"/>
      <c r="AA1117" s="372"/>
      <c r="AB1117" s="378"/>
      <c r="AC1117" s="304"/>
      <c r="AD1117" s="372"/>
      <c r="AE1117" s="304"/>
      <c r="AF1117" s="378"/>
      <c r="AG1117" s="378"/>
      <c r="AK1117" s="981"/>
    </row>
    <row r="1118" spans="2:37">
      <c r="B1118" s="573" t="s">
        <v>2926</v>
      </c>
      <c r="C1118" s="1576" t="s">
        <v>2870</v>
      </c>
      <c r="D1118" s="1576" t="s">
        <v>2274</v>
      </c>
      <c r="E1118" s="1577"/>
      <c r="F1118" s="2965">
        <v>929001242992</v>
      </c>
      <c r="G1118" s="506">
        <v>8719514361300</v>
      </c>
      <c r="H1118" s="603" t="s">
        <v>125</v>
      </c>
      <c r="I1118" s="603"/>
      <c r="J1118" s="381">
        <v>4.5</v>
      </c>
      <c r="K1118" s="1182">
        <v>470</v>
      </c>
      <c r="L1118" s="1099" t="s">
        <v>3121</v>
      </c>
      <c r="M1118" s="369">
        <v>15000</v>
      </c>
      <c r="N1118" s="319">
        <v>2</v>
      </c>
      <c r="O1118" s="1099" t="s">
        <v>127</v>
      </c>
      <c r="P1118" s="2405">
        <v>62</v>
      </c>
      <c r="Q1118" s="1004"/>
      <c r="R1118" s="2152" t="s">
        <v>54</v>
      </c>
      <c r="S1118" s="1099"/>
      <c r="T1118" s="1099" t="s">
        <v>3275</v>
      </c>
      <c r="U1118" s="1099" t="s">
        <v>121</v>
      </c>
      <c r="V1118" s="1099" t="s">
        <v>126</v>
      </c>
      <c r="W1118" s="1099" t="s">
        <v>210</v>
      </c>
      <c r="X1118" s="1099">
        <v>104</v>
      </c>
      <c r="Y1118" s="2347">
        <v>60</v>
      </c>
      <c r="Z1118" s="2347"/>
      <c r="AA1118" s="2347">
        <v>106</v>
      </c>
      <c r="AB1118" s="1099" t="s">
        <v>122</v>
      </c>
      <c r="AC1118" s="319">
        <v>80</v>
      </c>
      <c r="AD1118" s="2347">
        <v>387365</v>
      </c>
      <c r="AE1118" s="2658">
        <v>4</v>
      </c>
      <c r="AF1118" s="2347">
        <v>10</v>
      </c>
      <c r="AG1118" s="2153" t="s">
        <v>122</v>
      </c>
      <c r="AK1118" s="981"/>
    </row>
    <row r="1119" spans="2:37">
      <c r="B1119" s="2817"/>
      <c r="C1119" s="569" t="s">
        <v>2870</v>
      </c>
      <c r="D1119" s="569" t="s">
        <v>2274</v>
      </c>
      <c r="E1119" s="1578"/>
      <c r="F1119" s="867">
        <v>929001243002</v>
      </c>
      <c r="G1119" s="107">
        <v>8719514361249</v>
      </c>
      <c r="H1119" s="108" t="s">
        <v>128</v>
      </c>
      <c r="I1119" s="108"/>
      <c r="J1119" s="343">
        <v>7</v>
      </c>
      <c r="K1119" s="1177">
        <v>806</v>
      </c>
      <c r="L1119" s="380" t="s">
        <v>3121</v>
      </c>
      <c r="M1119" s="345">
        <v>15000</v>
      </c>
      <c r="N1119" s="299">
        <v>2</v>
      </c>
      <c r="O1119" s="380" t="s">
        <v>129</v>
      </c>
      <c r="P1119" s="1407">
        <v>66</v>
      </c>
      <c r="Q1119" s="1004"/>
      <c r="R1119" s="2154" t="s">
        <v>54</v>
      </c>
      <c r="S1119" s="380"/>
      <c r="T1119" s="380" t="s">
        <v>3276</v>
      </c>
      <c r="U1119" s="380" t="s">
        <v>121</v>
      </c>
      <c r="V1119" s="380" t="s">
        <v>126</v>
      </c>
      <c r="W1119" s="380" t="s">
        <v>210</v>
      </c>
      <c r="X1119" s="380">
        <v>115</v>
      </c>
      <c r="Y1119" s="476">
        <v>60</v>
      </c>
      <c r="Z1119" s="476"/>
      <c r="AA1119" s="476">
        <v>106</v>
      </c>
      <c r="AB1119" s="380" t="s">
        <v>122</v>
      </c>
      <c r="AC1119" s="299">
        <v>80</v>
      </c>
      <c r="AD1119" s="476">
        <v>1825136</v>
      </c>
      <c r="AE1119" s="2659">
        <v>4</v>
      </c>
      <c r="AF1119" s="476">
        <v>10</v>
      </c>
      <c r="AG1119" s="2155" t="s">
        <v>122</v>
      </c>
      <c r="AK1119" s="981"/>
    </row>
    <row r="1120" spans="2:37">
      <c r="B1120" s="2817"/>
      <c r="C1120" s="569" t="s">
        <v>2870</v>
      </c>
      <c r="D1120" s="569" t="s">
        <v>2274</v>
      </c>
      <c r="E1120" s="1578"/>
      <c r="F1120" s="867">
        <v>929001323592</v>
      </c>
      <c r="G1120" s="107">
        <v>8719514377516</v>
      </c>
      <c r="H1120" s="108" t="s">
        <v>130</v>
      </c>
      <c r="I1120" s="108"/>
      <c r="J1120" s="343">
        <v>7</v>
      </c>
      <c r="K1120" s="1177">
        <v>806</v>
      </c>
      <c r="L1120" s="380" t="s">
        <v>53</v>
      </c>
      <c r="M1120" s="345">
        <v>15000</v>
      </c>
      <c r="N1120" s="299">
        <v>2</v>
      </c>
      <c r="O1120" s="380" t="s">
        <v>129</v>
      </c>
      <c r="P1120" s="1407">
        <v>66</v>
      </c>
      <c r="Q1120" s="1004"/>
      <c r="R1120" s="2154" t="s">
        <v>54</v>
      </c>
      <c r="S1120" s="380"/>
      <c r="T1120" s="380" t="s">
        <v>3276</v>
      </c>
      <c r="U1120" s="380" t="s">
        <v>121</v>
      </c>
      <c r="V1120" s="380" t="s">
        <v>131</v>
      </c>
      <c r="W1120" s="380" t="s">
        <v>210</v>
      </c>
      <c r="X1120" s="380">
        <v>115</v>
      </c>
      <c r="Y1120" s="476">
        <v>60</v>
      </c>
      <c r="Z1120" s="476"/>
      <c r="AA1120" s="476">
        <v>106</v>
      </c>
      <c r="AB1120" s="380" t="s">
        <v>122</v>
      </c>
      <c r="AC1120" s="299">
        <v>80</v>
      </c>
      <c r="AD1120" s="476">
        <v>1825144</v>
      </c>
      <c r="AE1120" s="2659">
        <v>4</v>
      </c>
      <c r="AF1120" s="476">
        <v>10</v>
      </c>
      <c r="AG1120" s="2155" t="s">
        <v>122</v>
      </c>
      <c r="AK1120" s="981"/>
    </row>
    <row r="1121" spans="2:37">
      <c r="B1121" s="908"/>
      <c r="C1121" s="569" t="s">
        <v>2870</v>
      </c>
      <c r="D1121" s="569" t="s">
        <v>2274</v>
      </c>
      <c r="E1121" s="1578"/>
      <c r="F1121" s="867">
        <v>929002025702</v>
      </c>
      <c r="G1121" s="107">
        <v>8719514361263</v>
      </c>
      <c r="H1121" s="108" t="s">
        <v>132</v>
      </c>
      <c r="I1121" s="108"/>
      <c r="J1121" s="343">
        <v>8.5</v>
      </c>
      <c r="K1121" s="1177">
        <v>1055</v>
      </c>
      <c r="L1121" s="380" t="s">
        <v>3121</v>
      </c>
      <c r="M1121" s="345">
        <v>15000</v>
      </c>
      <c r="N1121" s="299">
        <v>2</v>
      </c>
      <c r="O1121" s="380" t="s">
        <v>129</v>
      </c>
      <c r="P1121" s="1407">
        <v>85</v>
      </c>
      <c r="Q1121" s="1004"/>
      <c r="R1121" s="2154" t="s">
        <v>54</v>
      </c>
      <c r="S1121" s="380"/>
      <c r="T1121" s="380" t="s">
        <v>3277</v>
      </c>
      <c r="U1121" s="380" t="s">
        <v>121</v>
      </c>
      <c r="V1121" s="380" t="s">
        <v>126</v>
      </c>
      <c r="W1121" s="380" t="s">
        <v>210</v>
      </c>
      <c r="X1121" s="380">
        <v>124</v>
      </c>
      <c r="Y1121" s="476">
        <v>60</v>
      </c>
      <c r="Z1121" s="476"/>
      <c r="AA1121" s="476">
        <v>104</v>
      </c>
      <c r="AB1121" s="380" t="s">
        <v>122</v>
      </c>
      <c r="AC1121" s="299">
        <v>80</v>
      </c>
      <c r="AD1121" s="476">
        <v>387425</v>
      </c>
      <c r="AE1121" s="2659">
        <v>4</v>
      </c>
      <c r="AF1121" s="476">
        <v>10</v>
      </c>
      <c r="AG1121" s="2155" t="s">
        <v>122</v>
      </c>
      <c r="AK1121" s="981"/>
    </row>
    <row r="1122" spans="2:37">
      <c r="B1122" s="908"/>
      <c r="C1122" s="569" t="s">
        <v>2870</v>
      </c>
      <c r="D1122" s="569" t="s">
        <v>2274</v>
      </c>
      <c r="E1122" s="1578"/>
      <c r="F1122" s="867">
        <v>929002425192</v>
      </c>
      <c r="G1122" s="107">
        <v>8719514347045</v>
      </c>
      <c r="H1122" s="108" t="s">
        <v>2824</v>
      </c>
      <c r="I1122" s="108"/>
      <c r="J1122" s="343">
        <v>8.5</v>
      </c>
      <c r="K1122" s="1177">
        <v>1055</v>
      </c>
      <c r="L1122" s="380" t="s">
        <v>79</v>
      </c>
      <c r="M1122" s="345">
        <v>15000</v>
      </c>
      <c r="N1122" s="299">
        <v>2</v>
      </c>
      <c r="O1122" s="380" t="s">
        <v>129</v>
      </c>
      <c r="P1122" s="1408">
        <v>85</v>
      </c>
      <c r="Q1122" s="518"/>
      <c r="R1122" s="2154" t="s">
        <v>54</v>
      </c>
      <c r="S1122" s="380"/>
      <c r="T1122" s="380" t="s">
        <v>3277</v>
      </c>
      <c r="U1122" s="380" t="s">
        <v>121</v>
      </c>
      <c r="V1122" s="380" t="s">
        <v>158</v>
      </c>
      <c r="W1122" s="380" t="s">
        <v>210</v>
      </c>
      <c r="X1122" s="380">
        <v>124</v>
      </c>
      <c r="Y1122" s="476">
        <v>60</v>
      </c>
      <c r="Z1122" s="476"/>
      <c r="AA1122" s="476">
        <v>104</v>
      </c>
      <c r="AB1122" s="380" t="s">
        <v>122</v>
      </c>
      <c r="AC1122" s="299">
        <v>80</v>
      </c>
      <c r="AD1122" s="476">
        <v>374883</v>
      </c>
      <c r="AE1122" s="2659">
        <v>4</v>
      </c>
      <c r="AF1122" s="476">
        <v>10</v>
      </c>
      <c r="AG1122" s="2155" t="s">
        <v>122</v>
      </c>
      <c r="AK1122" s="981"/>
    </row>
    <row r="1123" spans="2:37">
      <c r="B1123" s="908"/>
      <c r="C1123" s="569" t="s">
        <v>2870</v>
      </c>
      <c r="D1123" s="569" t="s">
        <v>2274</v>
      </c>
      <c r="E1123" s="1578"/>
      <c r="F1123" s="867">
        <v>929002025892</v>
      </c>
      <c r="G1123" s="107">
        <v>8719514377530</v>
      </c>
      <c r="H1123" s="108" t="s">
        <v>133</v>
      </c>
      <c r="I1123" s="108"/>
      <c r="J1123" s="343">
        <v>8.5</v>
      </c>
      <c r="K1123" s="1177">
        <v>1055</v>
      </c>
      <c r="L1123" s="373" t="s">
        <v>53</v>
      </c>
      <c r="M1123" s="345">
        <v>15000</v>
      </c>
      <c r="N1123" s="299">
        <v>2</v>
      </c>
      <c r="O1123" s="373" t="s">
        <v>129</v>
      </c>
      <c r="P1123" s="1407">
        <v>85</v>
      </c>
      <c r="Q1123" s="1004"/>
      <c r="R1123" s="2049" t="s">
        <v>54</v>
      </c>
      <c r="S1123" s="373"/>
      <c r="T1123" s="373" t="s">
        <v>3277</v>
      </c>
      <c r="U1123" s="373" t="s">
        <v>121</v>
      </c>
      <c r="V1123" s="373" t="s">
        <v>131</v>
      </c>
      <c r="W1123" s="373" t="s">
        <v>210</v>
      </c>
      <c r="X1123" s="373">
        <v>124</v>
      </c>
      <c r="Y1123" s="285">
        <v>60</v>
      </c>
      <c r="Z1123" s="285"/>
      <c r="AA1123" s="285">
        <v>104</v>
      </c>
      <c r="AB1123" s="373" t="s">
        <v>122</v>
      </c>
      <c r="AC1123" s="299">
        <v>80</v>
      </c>
      <c r="AD1123" s="285">
        <v>387426</v>
      </c>
      <c r="AE1123" s="2659">
        <v>4</v>
      </c>
      <c r="AF1123" s="285">
        <v>10</v>
      </c>
      <c r="AG1123" s="2050" t="s">
        <v>122</v>
      </c>
      <c r="AK1123" s="981"/>
    </row>
    <row r="1124" spans="2:37">
      <c r="B1124" s="123"/>
      <c r="C1124" s="569" t="s">
        <v>2870</v>
      </c>
      <c r="D1124" s="569" t="s">
        <v>2274</v>
      </c>
      <c r="E1124" s="1578"/>
      <c r="F1124" s="2966">
        <v>929002026402</v>
      </c>
      <c r="G1124" s="225">
        <v>8719514361287</v>
      </c>
      <c r="H1124" s="560" t="s">
        <v>134</v>
      </c>
      <c r="I1124" s="560"/>
      <c r="J1124" s="509">
        <v>10.5</v>
      </c>
      <c r="K1124" s="1179">
        <v>1521</v>
      </c>
      <c r="L1124" s="380" t="s">
        <v>3121</v>
      </c>
      <c r="M1124" s="579">
        <v>15000</v>
      </c>
      <c r="N1124" s="422">
        <v>2</v>
      </c>
      <c r="O1124" s="380" t="s">
        <v>135</v>
      </c>
      <c r="P1124" s="1408">
        <v>115</v>
      </c>
      <c r="Q1124" s="1004"/>
      <c r="R1124" s="2154" t="s">
        <v>54</v>
      </c>
      <c r="S1124" s="380"/>
      <c r="T1124" s="380" t="s">
        <v>3278</v>
      </c>
      <c r="U1124" s="380" t="s">
        <v>121</v>
      </c>
      <c r="V1124" s="380" t="s">
        <v>126</v>
      </c>
      <c r="W1124" s="380" t="s">
        <v>210</v>
      </c>
      <c r="X1124" s="380">
        <v>144</v>
      </c>
      <c r="Y1124" s="476">
        <v>60</v>
      </c>
      <c r="Z1124" s="476"/>
      <c r="AA1124" s="476">
        <v>104</v>
      </c>
      <c r="AB1124" s="380" t="s">
        <v>122</v>
      </c>
      <c r="AC1124" s="422">
        <v>80</v>
      </c>
      <c r="AD1124" s="476">
        <v>387431</v>
      </c>
      <c r="AE1124" s="2701">
        <v>4</v>
      </c>
      <c r="AF1124" s="476">
        <v>10</v>
      </c>
      <c r="AG1124" s="2155" t="s">
        <v>122</v>
      </c>
      <c r="AK1124" s="981"/>
    </row>
    <row r="1125" spans="2:37">
      <c r="B1125" s="123"/>
      <c r="C1125" s="569" t="s">
        <v>2870</v>
      </c>
      <c r="D1125" s="569" t="s">
        <v>2274</v>
      </c>
      <c r="E1125" s="1578"/>
      <c r="F1125" s="2966">
        <v>929002425292</v>
      </c>
      <c r="G1125" s="225">
        <v>8719514347069</v>
      </c>
      <c r="H1125" s="560" t="s">
        <v>2825</v>
      </c>
      <c r="I1125" s="560"/>
      <c r="J1125" s="509">
        <v>10.5</v>
      </c>
      <c r="K1125" s="1179">
        <v>1521</v>
      </c>
      <c r="L1125" s="1654" t="s">
        <v>79</v>
      </c>
      <c r="M1125" s="579">
        <v>15000</v>
      </c>
      <c r="N1125" s="299">
        <v>2</v>
      </c>
      <c r="O1125" s="1654" t="s">
        <v>135</v>
      </c>
      <c r="P1125" s="1408">
        <v>115</v>
      </c>
      <c r="Q1125" s="518"/>
      <c r="R1125" s="2156" t="s">
        <v>54</v>
      </c>
      <c r="S1125" s="1654"/>
      <c r="T1125" s="1654" t="s">
        <v>3278</v>
      </c>
      <c r="U1125" s="1654" t="s">
        <v>121</v>
      </c>
      <c r="V1125" s="1654" t="s">
        <v>158</v>
      </c>
      <c r="W1125" s="1654" t="s">
        <v>210</v>
      </c>
      <c r="X1125" s="1654">
        <v>144</v>
      </c>
      <c r="Y1125" s="2348">
        <v>60</v>
      </c>
      <c r="Z1125" s="2348"/>
      <c r="AA1125" s="2348">
        <v>104</v>
      </c>
      <c r="AB1125" s="1654" t="s">
        <v>122</v>
      </c>
      <c r="AC1125" s="299">
        <v>80</v>
      </c>
      <c r="AD1125" s="2348">
        <v>374885</v>
      </c>
      <c r="AE1125" s="2701">
        <v>4</v>
      </c>
      <c r="AF1125" s="2348">
        <v>10</v>
      </c>
      <c r="AG1125" s="2157" t="s">
        <v>122</v>
      </c>
      <c r="AK1125" s="981"/>
    </row>
    <row r="1126" spans="2:37">
      <c r="B1126" s="2818"/>
      <c r="C1126" s="855" t="s">
        <v>2870</v>
      </c>
      <c r="D1126" s="855" t="s">
        <v>2274</v>
      </c>
      <c r="E1126" s="1599"/>
      <c r="F1126" s="868">
        <v>929002026592</v>
      </c>
      <c r="G1126" s="478">
        <v>8719514377554</v>
      </c>
      <c r="H1126" s="273" t="s">
        <v>136</v>
      </c>
      <c r="I1126" s="273"/>
      <c r="J1126" s="495">
        <v>10.5</v>
      </c>
      <c r="K1126" s="1181">
        <v>1521</v>
      </c>
      <c r="L1126" s="869" t="s">
        <v>53</v>
      </c>
      <c r="M1126" s="500">
        <v>15000</v>
      </c>
      <c r="N1126" s="490">
        <v>2</v>
      </c>
      <c r="O1126" s="869" t="s">
        <v>135</v>
      </c>
      <c r="P1126" s="1409">
        <v>115</v>
      </c>
      <c r="Q1126" s="1004"/>
      <c r="R1126" s="2150" t="s">
        <v>54</v>
      </c>
      <c r="S1126" s="869"/>
      <c r="T1126" s="869" t="s">
        <v>3278</v>
      </c>
      <c r="U1126" s="869" t="s">
        <v>121</v>
      </c>
      <c r="V1126" s="869" t="s">
        <v>131</v>
      </c>
      <c r="W1126" s="869" t="s">
        <v>210</v>
      </c>
      <c r="X1126" s="869">
        <v>144</v>
      </c>
      <c r="Y1126" s="2346">
        <v>60</v>
      </c>
      <c r="Z1126" s="2346"/>
      <c r="AA1126" s="2346">
        <v>104</v>
      </c>
      <c r="AB1126" s="869" t="s">
        <v>122</v>
      </c>
      <c r="AC1126" s="490">
        <v>80</v>
      </c>
      <c r="AD1126" s="2346">
        <v>387432</v>
      </c>
      <c r="AE1126" s="2660">
        <v>4</v>
      </c>
      <c r="AF1126" s="2346">
        <v>10</v>
      </c>
      <c r="AG1126" s="2151" t="s">
        <v>122</v>
      </c>
      <c r="AK1126" s="981"/>
    </row>
    <row r="1127" spans="2:37">
      <c r="B1127" s="2807"/>
      <c r="C1127" s="853" t="s">
        <v>2870</v>
      </c>
      <c r="D1127" s="853" t="s">
        <v>2274</v>
      </c>
      <c r="E1127" s="1606"/>
      <c r="F1127" s="896">
        <v>929002371802</v>
      </c>
      <c r="G1127" s="117">
        <v>8719514346536</v>
      </c>
      <c r="H1127" s="841" t="s">
        <v>1061</v>
      </c>
      <c r="I1127" s="841"/>
      <c r="J1127" s="377">
        <v>13</v>
      </c>
      <c r="K1127" s="1180">
        <v>2000</v>
      </c>
      <c r="L1127" s="1816" t="s">
        <v>3121</v>
      </c>
      <c r="M1127" s="364">
        <v>15000</v>
      </c>
      <c r="N1127" s="300">
        <v>2</v>
      </c>
      <c r="O1127" s="1816" t="s">
        <v>135</v>
      </c>
      <c r="P1127" s="2414">
        <v>185</v>
      </c>
      <c r="Q1127" s="14"/>
      <c r="R1127" s="2158" t="s">
        <v>54</v>
      </c>
      <c r="S1127" s="1816"/>
      <c r="T1127" s="1816" t="s">
        <v>3279</v>
      </c>
      <c r="U1127" s="1816" t="s">
        <v>121</v>
      </c>
      <c r="V1127" s="1816" t="s">
        <v>126</v>
      </c>
      <c r="W1127" s="1816" t="s">
        <v>210</v>
      </c>
      <c r="X1127" s="1816">
        <v>153</v>
      </c>
      <c r="Y1127" s="2349">
        <v>70</v>
      </c>
      <c r="Z1127" s="2349"/>
      <c r="AA1127" s="2349">
        <v>121</v>
      </c>
      <c r="AB1127" s="1816" t="s">
        <v>122</v>
      </c>
      <c r="AC1127" s="300">
        <v>80</v>
      </c>
      <c r="AD1127" s="2349">
        <v>374902</v>
      </c>
      <c r="AE1127" s="2675">
        <v>4</v>
      </c>
      <c r="AF1127" s="2349">
        <v>10</v>
      </c>
      <c r="AG1127" s="2159" t="s">
        <v>122</v>
      </c>
      <c r="AK1127" s="981"/>
    </row>
    <row r="1128" spans="2:37">
      <c r="B1128" s="908"/>
      <c r="C1128" s="569" t="s">
        <v>2870</v>
      </c>
      <c r="D1128" s="569" t="s">
        <v>2274</v>
      </c>
      <c r="E1128" s="1578"/>
      <c r="F1128" s="867">
        <v>929002371902</v>
      </c>
      <c r="G1128" s="107">
        <v>8719514346550</v>
      </c>
      <c r="H1128" s="108" t="s">
        <v>1062</v>
      </c>
      <c r="I1128" s="108"/>
      <c r="J1128" s="343">
        <v>13</v>
      </c>
      <c r="K1128" s="1177">
        <v>2000</v>
      </c>
      <c r="L1128" s="380" t="s">
        <v>53</v>
      </c>
      <c r="M1128" s="345">
        <v>15000</v>
      </c>
      <c r="N1128" s="299">
        <v>2</v>
      </c>
      <c r="O1128" s="380" t="s">
        <v>135</v>
      </c>
      <c r="P1128" s="1407">
        <v>185</v>
      </c>
      <c r="Q1128" s="14"/>
      <c r="R1128" s="2154" t="s">
        <v>54</v>
      </c>
      <c r="S1128" s="380"/>
      <c r="T1128" s="380" t="s">
        <v>3279</v>
      </c>
      <c r="U1128" s="380" t="s">
        <v>121</v>
      </c>
      <c r="V1128" s="380" t="s">
        <v>131</v>
      </c>
      <c r="W1128" s="380" t="s">
        <v>210</v>
      </c>
      <c r="X1128" s="380">
        <v>153</v>
      </c>
      <c r="Y1128" s="476">
        <v>70</v>
      </c>
      <c r="Z1128" s="476"/>
      <c r="AA1128" s="476">
        <v>121</v>
      </c>
      <c r="AB1128" s="380" t="s">
        <v>122</v>
      </c>
      <c r="AC1128" s="299">
        <v>80</v>
      </c>
      <c r="AD1128" s="476">
        <v>374903</v>
      </c>
      <c r="AE1128" s="2659">
        <v>4</v>
      </c>
      <c r="AF1128" s="476">
        <v>10</v>
      </c>
      <c r="AG1128" s="2155" t="s">
        <v>122</v>
      </c>
      <c r="AK1128" s="981"/>
    </row>
    <row r="1129" spans="2:37">
      <c r="B1129" s="908"/>
      <c r="C1129" s="569" t="s">
        <v>2870</v>
      </c>
      <c r="D1129" s="569" t="s">
        <v>2274</v>
      </c>
      <c r="E1129" s="1578"/>
      <c r="F1129" s="867">
        <v>929002372002</v>
      </c>
      <c r="G1129" s="107">
        <v>8719514346574</v>
      </c>
      <c r="H1129" s="108" t="s">
        <v>1063</v>
      </c>
      <c r="I1129" s="108"/>
      <c r="J1129" s="343">
        <v>13</v>
      </c>
      <c r="K1129" s="1177">
        <v>2000</v>
      </c>
      <c r="L1129" s="1654" t="s">
        <v>75</v>
      </c>
      <c r="M1129" s="345">
        <v>15000</v>
      </c>
      <c r="N1129" s="299">
        <v>2</v>
      </c>
      <c r="O1129" s="1654" t="s">
        <v>135</v>
      </c>
      <c r="P1129" s="1407">
        <v>185</v>
      </c>
      <c r="Q1129" s="14"/>
      <c r="R1129" s="2156" t="s">
        <v>54</v>
      </c>
      <c r="S1129" s="1654"/>
      <c r="T1129" s="1654" t="s">
        <v>3279</v>
      </c>
      <c r="U1129" s="1654" t="s">
        <v>121</v>
      </c>
      <c r="V1129" s="1654" t="s">
        <v>161</v>
      </c>
      <c r="W1129" s="1654" t="s">
        <v>210</v>
      </c>
      <c r="X1129" s="1654">
        <v>153</v>
      </c>
      <c r="Y1129" s="2348">
        <v>70</v>
      </c>
      <c r="Z1129" s="2348"/>
      <c r="AA1129" s="2348">
        <v>121</v>
      </c>
      <c r="AB1129" s="1654" t="s">
        <v>122</v>
      </c>
      <c r="AC1129" s="299">
        <v>80</v>
      </c>
      <c r="AD1129" s="2348">
        <v>374904</v>
      </c>
      <c r="AE1129" s="2659">
        <v>4</v>
      </c>
      <c r="AF1129" s="2348">
        <v>10</v>
      </c>
      <c r="AG1129" s="2157" t="s">
        <v>122</v>
      </c>
      <c r="AK1129" s="981"/>
    </row>
    <row r="1130" spans="2:37">
      <c r="B1130" s="878"/>
      <c r="C1130" s="569" t="s">
        <v>2870</v>
      </c>
      <c r="D1130" s="569" t="s">
        <v>2274</v>
      </c>
      <c r="E1130" s="1578"/>
      <c r="F1130" s="867">
        <v>929002372602</v>
      </c>
      <c r="G1130" s="107">
        <v>8719514346611</v>
      </c>
      <c r="H1130" s="108" t="s">
        <v>1064</v>
      </c>
      <c r="I1130" s="108"/>
      <c r="J1130" s="343">
        <v>17.5</v>
      </c>
      <c r="K1130" s="1177">
        <v>2452</v>
      </c>
      <c r="L1130" s="380" t="s">
        <v>3121</v>
      </c>
      <c r="M1130" s="345">
        <v>15000</v>
      </c>
      <c r="N1130" s="299">
        <v>2</v>
      </c>
      <c r="O1130" s="380" t="s">
        <v>135</v>
      </c>
      <c r="P1130" s="989">
        <v>240</v>
      </c>
      <c r="Q1130" s="14"/>
      <c r="R1130" s="2154" t="s">
        <v>54</v>
      </c>
      <c r="S1130" s="380"/>
      <c r="T1130" s="380" t="s">
        <v>3280</v>
      </c>
      <c r="U1130" s="380" t="s">
        <v>121</v>
      </c>
      <c r="V1130" s="380" t="s">
        <v>126</v>
      </c>
      <c r="W1130" s="380" t="s">
        <v>210</v>
      </c>
      <c r="X1130" s="380">
        <v>140</v>
      </c>
      <c r="Y1130" s="476">
        <v>70</v>
      </c>
      <c r="Z1130" s="476"/>
      <c r="AA1130" s="476">
        <v>121</v>
      </c>
      <c r="AB1130" s="380" t="s">
        <v>122</v>
      </c>
      <c r="AC1130" s="299">
        <v>80</v>
      </c>
      <c r="AD1130" s="476">
        <v>374905</v>
      </c>
      <c r="AE1130" s="2659">
        <v>4</v>
      </c>
      <c r="AF1130" s="476">
        <v>10</v>
      </c>
      <c r="AG1130" s="2155" t="s">
        <v>122</v>
      </c>
      <c r="AK1130" s="981"/>
    </row>
    <row r="1131" spans="2:37">
      <c r="B1131" s="908"/>
      <c r="C1131" s="569" t="s">
        <v>2870</v>
      </c>
      <c r="D1131" s="569" t="s">
        <v>2274</v>
      </c>
      <c r="E1131" s="1578"/>
      <c r="F1131" s="867">
        <v>929002372702</v>
      </c>
      <c r="G1131" s="107">
        <v>8719514346635</v>
      </c>
      <c r="H1131" s="108" t="s">
        <v>1065</v>
      </c>
      <c r="I1131" s="108"/>
      <c r="J1131" s="343">
        <v>17.5</v>
      </c>
      <c r="K1131" s="1177">
        <v>2452</v>
      </c>
      <c r="L1131" s="1654" t="s">
        <v>53</v>
      </c>
      <c r="M1131" s="345">
        <v>15000</v>
      </c>
      <c r="N1131" s="299">
        <v>2</v>
      </c>
      <c r="O1131" s="1654" t="s">
        <v>135</v>
      </c>
      <c r="P1131" s="989">
        <v>240</v>
      </c>
      <c r="Q1131" s="14"/>
      <c r="R1131" s="2156" t="s">
        <v>54</v>
      </c>
      <c r="S1131" s="1654"/>
      <c r="T1131" s="1654" t="s">
        <v>3280</v>
      </c>
      <c r="U1131" s="1654" t="s">
        <v>121</v>
      </c>
      <c r="V1131" s="1654" t="s">
        <v>131</v>
      </c>
      <c r="W1131" s="1654" t="s">
        <v>210</v>
      </c>
      <c r="X1131" s="1654">
        <v>140</v>
      </c>
      <c r="Y1131" s="2348">
        <v>70</v>
      </c>
      <c r="Z1131" s="2348"/>
      <c r="AA1131" s="2348">
        <v>121</v>
      </c>
      <c r="AB1131" s="1654" t="s">
        <v>122</v>
      </c>
      <c r="AC1131" s="299">
        <v>80</v>
      </c>
      <c r="AD1131" s="2348">
        <v>374906</v>
      </c>
      <c r="AE1131" s="2659">
        <v>4</v>
      </c>
      <c r="AF1131" s="2348">
        <v>10</v>
      </c>
      <c r="AG1131" s="2157" t="s">
        <v>122</v>
      </c>
      <c r="AK1131" s="981"/>
    </row>
    <row r="1132" spans="2:37">
      <c r="B1132" s="908"/>
      <c r="C1132" s="569" t="s">
        <v>2870</v>
      </c>
      <c r="D1132" s="569" t="s">
        <v>2274</v>
      </c>
      <c r="E1132" s="1578"/>
      <c r="F1132" s="867">
        <v>929002372802</v>
      </c>
      <c r="G1132" s="107">
        <v>8719514346659</v>
      </c>
      <c r="H1132" s="108" t="s">
        <v>1066</v>
      </c>
      <c r="I1132" s="108"/>
      <c r="J1132" s="343">
        <v>17.5</v>
      </c>
      <c r="K1132" s="1177">
        <v>2452</v>
      </c>
      <c r="L1132" s="380" t="s">
        <v>75</v>
      </c>
      <c r="M1132" s="345">
        <v>15000</v>
      </c>
      <c r="N1132" s="299">
        <v>2</v>
      </c>
      <c r="O1132" s="380" t="s">
        <v>135</v>
      </c>
      <c r="P1132" s="989">
        <v>240</v>
      </c>
      <c r="Q1132" s="14"/>
      <c r="R1132" s="2154" t="s">
        <v>54</v>
      </c>
      <c r="S1132" s="380"/>
      <c r="T1132" s="380" t="s">
        <v>3280</v>
      </c>
      <c r="U1132" s="380" t="s">
        <v>121</v>
      </c>
      <c r="V1132" s="380" t="s">
        <v>161</v>
      </c>
      <c r="W1132" s="380" t="s">
        <v>210</v>
      </c>
      <c r="X1132" s="380">
        <v>140</v>
      </c>
      <c r="Y1132" s="476">
        <v>70</v>
      </c>
      <c r="Z1132" s="476"/>
      <c r="AA1132" s="476">
        <v>121</v>
      </c>
      <c r="AB1132" s="380" t="s">
        <v>122</v>
      </c>
      <c r="AC1132" s="299">
        <v>80</v>
      </c>
      <c r="AD1132" s="476">
        <v>374907</v>
      </c>
      <c r="AE1132" s="2659">
        <v>4</v>
      </c>
      <c r="AF1132" s="476">
        <v>10</v>
      </c>
      <c r="AG1132" s="2155" t="s">
        <v>122</v>
      </c>
      <c r="AK1132" s="981"/>
    </row>
    <row r="1133" spans="2:37">
      <c r="B1133" s="908"/>
      <c r="C1133" s="569" t="s">
        <v>2870</v>
      </c>
      <c r="D1133" s="569" t="s">
        <v>2274</v>
      </c>
      <c r="E1133" s="1578"/>
      <c r="F1133" s="867">
        <v>929002372902</v>
      </c>
      <c r="G1133" s="107">
        <v>8719514346673</v>
      </c>
      <c r="H1133" s="108" t="s">
        <v>1067</v>
      </c>
      <c r="I1133" s="108"/>
      <c r="J1133" s="343">
        <v>23</v>
      </c>
      <c r="K1133" s="1177">
        <v>3452</v>
      </c>
      <c r="L1133" s="380" t="s">
        <v>3121</v>
      </c>
      <c r="M1133" s="345">
        <v>15000</v>
      </c>
      <c r="N1133" s="299">
        <v>2</v>
      </c>
      <c r="O1133" s="380" t="s">
        <v>135</v>
      </c>
      <c r="P1133" s="989">
        <v>300</v>
      </c>
      <c r="Q1133" s="14"/>
      <c r="R1133" s="2154" t="s">
        <v>54</v>
      </c>
      <c r="S1133" s="380"/>
      <c r="T1133" s="380" t="s">
        <v>3281</v>
      </c>
      <c r="U1133" s="380" t="s">
        <v>121</v>
      </c>
      <c r="V1133" s="380" t="s">
        <v>126</v>
      </c>
      <c r="W1133" s="380" t="s">
        <v>210</v>
      </c>
      <c r="X1133" s="380">
        <v>150</v>
      </c>
      <c r="Y1133" s="476">
        <v>95</v>
      </c>
      <c r="Z1133" s="476"/>
      <c r="AA1133" s="476">
        <v>165</v>
      </c>
      <c r="AB1133" s="380" t="s">
        <v>122</v>
      </c>
      <c r="AC1133" s="299">
        <v>80</v>
      </c>
      <c r="AD1133" s="476">
        <v>374908</v>
      </c>
      <c r="AE1133" s="2659">
        <v>4</v>
      </c>
      <c r="AF1133" s="476">
        <v>6</v>
      </c>
      <c r="AG1133" s="2155" t="s">
        <v>122</v>
      </c>
      <c r="AK1133" s="981"/>
    </row>
    <row r="1134" spans="2:37">
      <c r="B1134" s="908"/>
      <c r="C1134" s="569" t="s">
        <v>2870</v>
      </c>
      <c r="D1134" s="569" t="s">
        <v>2274</v>
      </c>
      <c r="E1134" s="1578"/>
      <c r="F1134" s="867">
        <v>929002373002</v>
      </c>
      <c r="G1134" s="107">
        <v>8719514346697</v>
      </c>
      <c r="H1134" s="108" t="s">
        <v>1068</v>
      </c>
      <c r="I1134" s="108"/>
      <c r="J1134" s="343">
        <v>23</v>
      </c>
      <c r="K1134" s="1177">
        <v>3452</v>
      </c>
      <c r="L1134" s="1654" t="s">
        <v>53</v>
      </c>
      <c r="M1134" s="345">
        <v>15000</v>
      </c>
      <c r="N1134" s="299">
        <v>2</v>
      </c>
      <c r="O1134" s="1654" t="s">
        <v>135</v>
      </c>
      <c r="P1134" s="989">
        <v>300</v>
      </c>
      <c r="Q1134" s="14"/>
      <c r="R1134" s="2156" t="s">
        <v>54</v>
      </c>
      <c r="S1134" s="1654"/>
      <c r="T1134" s="1654" t="s">
        <v>3281</v>
      </c>
      <c r="U1134" s="1654" t="s">
        <v>121</v>
      </c>
      <c r="V1134" s="1654" t="s">
        <v>131</v>
      </c>
      <c r="W1134" s="1654" t="s">
        <v>210</v>
      </c>
      <c r="X1134" s="1654">
        <v>150</v>
      </c>
      <c r="Y1134" s="2348">
        <v>95</v>
      </c>
      <c r="Z1134" s="2348"/>
      <c r="AA1134" s="2348">
        <v>165</v>
      </c>
      <c r="AB1134" s="1654" t="s">
        <v>122</v>
      </c>
      <c r="AC1134" s="299">
        <v>80</v>
      </c>
      <c r="AD1134" s="2348">
        <v>374909</v>
      </c>
      <c r="AE1134" s="2659">
        <v>4</v>
      </c>
      <c r="AF1134" s="2348">
        <v>6</v>
      </c>
      <c r="AG1134" s="2157" t="s">
        <v>122</v>
      </c>
      <c r="AK1134" s="981"/>
    </row>
    <row r="1135" spans="2:37">
      <c r="B1135" s="908"/>
      <c r="C1135" s="855" t="s">
        <v>2870</v>
      </c>
      <c r="D1135" s="855" t="s">
        <v>2274</v>
      </c>
      <c r="E1135" s="1599"/>
      <c r="F1135" s="868">
        <v>929002373102</v>
      </c>
      <c r="G1135" s="478">
        <v>8719514346710</v>
      </c>
      <c r="H1135" s="273" t="s">
        <v>1069</v>
      </c>
      <c r="I1135" s="273"/>
      <c r="J1135" s="495">
        <v>23</v>
      </c>
      <c r="K1135" s="1181">
        <v>3452</v>
      </c>
      <c r="L1135" s="869" t="s">
        <v>75</v>
      </c>
      <c r="M1135" s="500">
        <v>15000</v>
      </c>
      <c r="N1135" s="490">
        <v>2</v>
      </c>
      <c r="O1135" s="869" t="s">
        <v>135</v>
      </c>
      <c r="P1135" s="2408">
        <v>300</v>
      </c>
      <c r="Q1135" s="14"/>
      <c r="R1135" s="2150" t="s">
        <v>54</v>
      </c>
      <c r="S1135" s="869"/>
      <c r="T1135" s="869" t="s">
        <v>3281</v>
      </c>
      <c r="U1135" s="869" t="s">
        <v>121</v>
      </c>
      <c r="V1135" s="869" t="s">
        <v>161</v>
      </c>
      <c r="W1135" s="869" t="s">
        <v>210</v>
      </c>
      <c r="X1135" s="869">
        <v>150</v>
      </c>
      <c r="Y1135" s="2346">
        <v>95</v>
      </c>
      <c r="Z1135" s="2346"/>
      <c r="AA1135" s="2346">
        <v>165</v>
      </c>
      <c r="AB1135" s="869" t="s">
        <v>122</v>
      </c>
      <c r="AC1135" s="490">
        <v>80</v>
      </c>
      <c r="AD1135" s="2346">
        <v>374910</v>
      </c>
      <c r="AE1135" s="2660">
        <v>4</v>
      </c>
      <c r="AF1135" s="2346">
        <v>6</v>
      </c>
      <c r="AG1135" s="2151" t="s">
        <v>122</v>
      </c>
      <c r="AK1135" s="981"/>
    </row>
    <row r="1136" spans="2:37">
      <c r="B1136" s="908"/>
      <c r="C1136" s="853" t="s">
        <v>2870</v>
      </c>
      <c r="D1136" s="853" t="s">
        <v>2274</v>
      </c>
      <c r="E1136" s="1606"/>
      <c r="F1136" s="2965">
        <v>929002370801</v>
      </c>
      <c r="G1136" s="506">
        <v>8718699764692</v>
      </c>
      <c r="H1136" s="506" t="s">
        <v>1088</v>
      </c>
      <c r="I1136" s="506"/>
      <c r="J1136" s="381">
        <v>7</v>
      </c>
      <c r="K1136" s="1182">
        <v>806</v>
      </c>
      <c r="L1136" s="382" t="s">
        <v>3121</v>
      </c>
      <c r="M1136" s="369">
        <v>15000</v>
      </c>
      <c r="N1136" s="319">
        <v>2</v>
      </c>
      <c r="O1136" s="382" t="s">
        <v>129</v>
      </c>
      <c r="P1136" s="3284">
        <v>140</v>
      </c>
      <c r="Q1136" s="33"/>
      <c r="R1136" s="2148" t="s">
        <v>54</v>
      </c>
      <c r="S1136" s="382"/>
      <c r="T1136" s="382" t="s">
        <v>3276</v>
      </c>
      <c r="U1136" s="382" t="s">
        <v>121</v>
      </c>
      <c r="V1136" s="382" t="s">
        <v>126</v>
      </c>
      <c r="W1136" s="382" t="s">
        <v>210</v>
      </c>
      <c r="X1136" s="382">
        <v>115</v>
      </c>
      <c r="Y1136" s="1757">
        <v>95</v>
      </c>
      <c r="Z1136" s="1757"/>
      <c r="AA1136" s="1757">
        <v>140</v>
      </c>
      <c r="AB1136" s="382" t="s">
        <v>122</v>
      </c>
      <c r="AC1136" s="319">
        <v>80</v>
      </c>
      <c r="AD1136" s="1757">
        <v>374912</v>
      </c>
      <c r="AE1136" s="2658">
        <v>4</v>
      </c>
      <c r="AF1136" s="1757">
        <v>4</v>
      </c>
      <c r="AG1136" s="2149" t="s">
        <v>122</v>
      </c>
      <c r="AK1136" s="981"/>
    </row>
    <row r="1137" spans="2:37">
      <c r="B1137" s="909"/>
      <c r="C1137" s="855" t="s">
        <v>2870</v>
      </c>
      <c r="D1137" s="855" t="s">
        <v>2274</v>
      </c>
      <c r="E1137" s="1599"/>
      <c r="F1137" s="868">
        <v>929002372101</v>
      </c>
      <c r="G1137" s="478">
        <v>8718699764814</v>
      </c>
      <c r="H1137" s="273" t="s">
        <v>1089</v>
      </c>
      <c r="I1137" s="273"/>
      <c r="J1137" s="495">
        <v>13</v>
      </c>
      <c r="K1137" s="1181">
        <v>2000</v>
      </c>
      <c r="L1137" s="869" t="s">
        <v>3121</v>
      </c>
      <c r="M1137" s="500">
        <v>15000</v>
      </c>
      <c r="N1137" s="490">
        <v>2</v>
      </c>
      <c r="O1137" s="869" t="s">
        <v>135</v>
      </c>
      <c r="P1137" s="3283">
        <v>250</v>
      </c>
      <c r="Q1137" s="33"/>
      <c r="R1137" s="2150" t="s">
        <v>54</v>
      </c>
      <c r="S1137" s="869"/>
      <c r="T1137" s="869" t="s">
        <v>3279</v>
      </c>
      <c r="U1137" s="869" t="s">
        <v>121</v>
      </c>
      <c r="V1137" s="869" t="s">
        <v>126</v>
      </c>
      <c r="W1137" s="869" t="s">
        <v>210</v>
      </c>
      <c r="X1137" s="869">
        <v>153</v>
      </c>
      <c r="Y1137" s="2346">
        <v>124</v>
      </c>
      <c r="Z1137" s="2346"/>
      <c r="AA1137" s="2346">
        <v>177</v>
      </c>
      <c r="AB1137" s="869" t="s">
        <v>122</v>
      </c>
      <c r="AC1137" s="490">
        <v>80</v>
      </c>
      <c r="AD1137" s="2346">
        <v>374860</v>
      </c>
      <c r="AE1137" s="2660">
        <v>4</v>
      </c>
      <c r="AF1137" s="2346">
        <v>4</v>
      </c>
      <c r="AG1137" s="2151" t="s">
        <v>122</v>
      </c>
      <c r="AK1137" s="981"/>
    </row>
    <row r="1138" spans="2:37" ht="14.5" customHeight="1">
      <c r="B1138" s="33"/>
      <c r="C1138" s="14"/>
      <c r="D1138" s="14"/>
      <c r="E1138" s="14"/>
      <c r="F1138" s="2791" t="s">
        <v>2927</v>
      </c>
      <c r="G1138" s="109"/>
      <c r="H1138" s="110"/>
      <c r="I1138" s="110"/>
      <c r="J1138" s="379"/>
      <c r="K1138" s="1398"/>
      <c r="L1138" s="1847"/>
      <c r="M1138" s="367"/>
      <c r="N1138" s="304"/>
      <c r="O1138" s="1847"/>
      <c r="P1138" s="148"/>
      <c r="Q1138" s="14"/>
      <c r="R1138" s="1847"/>
      <c r="S1138" s="1847"/>
      <c r="T1138" s="1847"/>
      <c r="U1138" s="1847"/>
      <c r="V1138" s="1847"/>
      <c r="W1138" s="1847"/>
      <c r="X1138" s="1847"/>
      <c r="Y1138" s="2344"/>
      <c r="Z1138" s="2344"/>
      <c r="AA1138" s="2344"/>
      <c r="AB1138" s="1847"/>
      <c r="AC1138" s="304"/>
      <c r="AD1138" s="2344"/>
      <c r="AE1138" s="304"/>
      <c r="AF1138" s="1847"/>
      <c r="AG1138" s="1847"/>
      <c r="AK1138" s="981"/>
    </row>
    <row r="1139" spans="2:37" ht="14.5" customHeight="1">
      <c r="B1139" s="33"/>
      <c r="C1139" s="14"/>
      <c r="D1139" s="14"/>
      <c r="E1139" s="14"/>
      <c r="F1139" s="14"/>
      <c r="G1139" s="14"/>
      <c r="H1139" s="14"/>
      <c r="I1139" s="14"/>
      <c r="J1139" s="149"/>
      <c r="K1139" s="149"/>
      <c r="L1139" s="149"/>
      <c r="M1139" s="149"/>
      <c r="N1139" s="149"/>
      <c r="O1139" s="149"/>
      <c r="P1139" s="149"/>
      <c r="Q1139" s="14"/>
      <c r="R1139" s="149"/>
      <c r="S1139" s="149"/>
      <c r="T1139" s="149"/>
      <c r="U1139" s="149"/>
      <c r="V1139" s="149"/>
      <c r="W1139" s="149"/>
      <c r="X1139" s="149"/>
      <c r="Y1139" s="414"/>
      <c r="Z1139" s="414"/>
      <c r="AA1139" s="414"/>
      <c r="AB1139" s="149"/>
      <c r="AC1139" s="149"/>
      <c r="AD1139" s="414"/>
      <c r="AE1139" s="149"/>
      <c r="AF1139" s="149"/>
      <c r="AG1139" s="149"/>
      <c r="AK1139" s="981"/>
    </row>
    <row r="1140" spans="2:37">
      <c r="B1140" s="573" t="s">
        <v>2932</v>
      </c>
      <c r="C1140" s="1576" t="s">
        <v>2870</v>
      </c>
      <c r="D1140" s="1576"/>
      <c r="E1140" s="1577"/>
      <c r="F1140" s="2967">
        <v>929001242982</v>
      </c>
      <c r="G1140" s="1056">
        <v>8718696419656</v>
      </c>
      <c r="H1140" s="1491" t="s">
        <v>1081</v>
      </c>
      <c r="I1140" s="1491"/>
      <c r="J1140" s="1059">
        <v>5</v>
      </c>
      <c r="K1140" s="1248">
        <v>470</v>
      </c>
      <c r="L1140" s="1064" t="s">
        <v>3121</v>
      </c>
      <c r="M1140" s="1063">
        <v>15000</v>
      </c>
      <c r="N1140" s="1492">
        <v>2</v>
      </c>
      <c r="O1140" s="1064" t="s">
        <v>127</v>
      </c>
      <c r="P1140" s="3193">
        <v>72</v>
      </c>
      <c r="Q1140" s="14"/>
      <c r="R1140" s="2061" t="s">
        <v>54</v>
      </c>
      <c r="S1140" s="1064"/>
      <c r="T1140" s="1064" t="s">
        <v>3275</v>
      </c>
      <c r="U1140" s="1064" t="s">
        <v>121</v>
      </c>
      <c r="V1140" s="1064" t="s">
        <v>126</v>
      </c>
      <c r="W1140" s="1062" t="s">
        <v>210</v>
      </c>
      <c r="X1140" s="1062">
        <v>94</v>
      </c>
      <c r="Y1140" s="1064">
        <v>60</v>
      </c>
      <c r="Z1140" s="1064"/>
      <c r="AA1140" s="1064">
        <v>110</v>
      </c>
      <c r="AB1140" s="1064" t="s">
        <v>122</v>
      </c>
      <c r="AC1140" s="2499">
        <v>80</v>
      </c>
      <c r="AD1140" s="1064">
        <v>387365</v>
      </c>
      <c r="AE1140" s="2703">
        <v>4</v>
      </c>
      <c r="AF1140" s="1064">
        <v>10</v>
      </c>
      <c r="AG1140" s="2062" t="s">
        <v>122</v>
      </c>
      <c r="AK1140" s="981"/>
    </row>
    <row r="1141" spans="2:37">
      <c r="B1141" s="2807"/>
      <c r="C1141" s="569" t="s">
        <v>2870</v>
      </c>
      <c r="D1141" s="569" t="s">
        <v>2274</v>
      </c>
      <c r="E1141" s="1578"/>
      <c r="F1141" s="2934">
        <v>929001243082</v>
      </c>
      <c r="G1141" s="1493">
        <v>8718696472187</v>
      </c>
      <c r="H1141" s="1494" t="s">
        <v>1082</v>
      </c>
      <c r="I1141" s="1494"/>
      <c r="J1141" s="1065">
        <v>7</v>
      </c>
      <c r="K1141" s="530">
        <v>806</v>
      </c>
      <c r="L1141" s="942" t="s">
        <v>3121</v>
      </c>
      <c r="M1141" s="521">
        <v>15000</v>
      </c>
      <c r="N1141" s="1048">
        <v>2</v>
      </c>
      <c r="O1141" s="942" t="s">
        <v>129</v>
      </c>
      <c r="P1141" s="2420">
        <v>80</v>
      </c>
      <c r="Q1141" s="14"/>
      <c r="R1141" s="2071" t="s">
        <v>54</v>
      </c>
      <c r="S1141" s="942"/>
      <c r="T1141" s="942" t="s">
        <v>3276</v>
      </c>
      <c r="U1141" s="942" t="s">
        <v>121</v>
      </c>
      <c r="V1141" s="942" t="s">
        <v>126</v>
      </c>
      <c r="W1141" s="519" t="s">
        <v>210</v>
      </c>
      <c r="X1141" s="519">
        <v>115</v>
      </c>
      <c r="Y1141" s="942">
        <v>60</v>
      </c>
      <c r="Z1141" s="942"/>
      <c r="AA1141" s="942">
        <v>110</v>
      </c>
      <c r="AB1141" s="942" t="s">
        <v>122</v>
      </c>
      <c r="AC1141" s="2500">
        <v>80</v>
      </c>
      <c r="AD1141" s="942">
        <v>387366</v>
      </c>
      <c r="AE1141" s="2704">
        <v>4</v>
      </c>
      <c r="AF1141" s="942">
        <v>10</v>
      </c>
      <c r="AG1141" s="2072" t="s">
        <v>122</v>
      </c>
      <c r="AK1141" s="981"/>
    </row>
    <row r="1142" spans="2:37">
      <c r="B1142" s="2807"/>
      <c r="C1142" s="569" t="s">
        <v>2870</v>
      </c>
      <c r="D1142" s="569"/>
      <c r="E1142" s="1578"/>
      <c r="F1142" s="2934">
        <v>929001323531</v>
      </c>
      <c r="G1142" s="960">
        <v>8718696705438</v>
      </c>
      <c r="H1142" s="1074" t="s">
        <v>1083</v>
      </c>
      <c r="I1142" s="1074"/>
      <c r="J1142" s="1065">
        <v>7</v>
      </c>
      <c r="K1142" s="530">
        <v>806</v>
      </c>
      <c r="L1142" s="942" t="s">
        <v>53</v>
      </c>
      <c r="M1142" s="521">
        <v>15000</v>
      </c>
      <c r="N1142" s="1048">
        <v>2</v>
      </c>
      <c r="O1142" s="942" t="s">
        <v>129</v>
      </c>
      <c r="P1142" s="2420">
        <v>80</v>
      </c>
      <c r="Q1142" s="14"/>
      <c r="R1142" s="2071" t="s">
        <v>54</v>
      </c>
      <c r="S1142" s="942"/>
      <c r="T1142" s="942" t="s">
        <v>3276</v>
      </c>
      <c r="U1142" s="942" t="s">
        <v>121</v>
      </c>
      <c r="V1142" s="942" t="s">
        <v>131</v>
      </c>
      <c r="W1142" s="519" t="s">
        <v>210</v>
      </c>
      <c r="X1142" s="519">
        <v>115</v>
      </c>
      <c r="Y1142" s="942">
        <v>60</v>
      </c>
      <c r="Z1142" s="942"/>
      <c r="AA1142" s="942">
        <v>110</v>
      </c>
      <c r="AB1142" s="942" t="s">
        <v>122</v>
      </c>
      <c r="AC1142" s="2500">
        <v>80</v>
      </c>
      <c r="AD1142" s="942">
        <v>387379</v>
      </c>
      <c r="AE1142" s="2704">
        <v>4</v>
      </c>
      <c r="AF1142" s="942">
        <v>10</v>
      </c>
      <c r="AG1142" s="2072" t="s">
        <v>122</v>
      </c>
      <c r="AK1142" s="981"/>
    </row>
    <row r="1143" spans="2:37">
      <c r="B1143" s="2807"/>
      <c r="C1143" s="569" t="s">
        <v>2870</v>
      </c>
      <c r="D1143" s="569"/>
      <c r="E1143" s="1578"/>
      <c r="F1143" s="2934">
        <v>929001372628</v>
      </c>
      <c r="G1143" s="960">
        <v>8718699762551</v>
      </c>
      <c r="H1143" s="1074" t="s">
        <v>2358</v>
      </c>
      <c r="I1143" s="1074"/>
      <c r="J1143" s="1065">
        <v>7</v>
      </c>
      <c r="K1143" s="530">
        <v>806</v>
      </c>
      <c r="L1143" s="942" t="s">
        <v>75</v>
      </c>
      <c r="M1143" s="521">
        <v>15000</v>
      </c>
      <c r="N1143" s="1048">
        <v>2</v>
      </c>
      <c r="O1143" s="942" t="s">
        <v>129</v>
      </c>
      <c r="P1143" s="2420">
        <v>80</v>
      </c>
      <c r="Q1143" s="953"/>
      <c r="R1143" s="2071" t="s">
        <v>54</v>
      </c>
      <c r="S1143" s="942"/>
      <c r="T1143" s="942" t="s">
        <v>3276</v>
      </c>
      <c r="U1143" s="942" t="s">
        <v>121</v>
      </c>
      <c r="V1143" s="942" t="s">
        <v>161</v>
      </c>
      <c r="W1143" s="519" t="s">
        <v>210</v>
      </c>
      <c r="X1143" s="519">
        <v>115</v>
      </c>
      <c r="Y1143" s="942">
        <v>60</v>
      </c>
      <c r="Z1143" s="942"/>
      <c r="AA1143" s="942">
        <v>106</v>
      </c>
      <c r="AB1143" s="942" t="s">
        <v>122</v>
      </c>
      <c r="AC1143" s="2500">
        <v>80</v>
      </c>
      <c r="AD1143" s="942">
        <v>1825145</v>
      </c>
      <c r="AE1143" s="2704">
        <v>4</v>
      </c>
      <c r="AF1143" s="942">
        <v>4</v>
      </c>
      <c r="AG1143" s="2072" t="s">
        <v>122</v>
      </c>
      <c r="AK1143" s="981"/>
    </row>
    <row r="1144" spans="2:37">
      <c r="B1144" s="2807"/>
      <c r="C1144" s="569" t="s">
        <v>2870</v>
      </c>
      <c r="D1144" s="569" t="s">
        <v>2274</v>
      </c>
      <c r="E1144" s="1578"/>
      <c r="F1144" s="2934">
        <v>929002025731</v>
      </c>
      <c r="G1144" s="960">
        <v>8718696705551</v>
      </c>
      <c r="H1144" s="962" t="s">
        <v>1084</v>
      </c>
      <c r="I1144" s="962"/>
      <c r="J1144" s="1065">
        <v>8.5</v>
      </c>
      <c r="K1144" s="530">
        <v>1055</v>
      </c>
      <c r="L1144" s="942" t="s">
        <v>3121</v>
      </c>
      <c r="M1144" s="521">
        <v>15000</v>
      </c>
      <c r="N1144" s="1048">
        <v>2</v>
      </c>
      <c r="O1144" s="942" t="s">
        <v>129</v>
      </c>
      <c r="P1144" s="2420">
        <v>105</v>
      </c>
      <c r="Q1144" s="14"/>
      <c r="R1144" s="2071" t="s">
        <v>54</v>
      </c>
      <c r="S1144" s="942"/>
      <c r="T1144" s="942" t="s">
        <v>3277</v>
      </c>
      <c r="U1144" s="942" t="s">
        <v>121</v>
      </c>
      <c r="V1144" s="942" t="s">
        <v>126</v>
      </c>
      <c r="W1144" s="519" t="s">
        <v>210</v>
      </c>
      <c r="X1144" s="519">
        <v>124</v>
      </c>
      <c r="Y1144" s="942">
        <v>60</v>
      </c>
      <c r="Z1144" s="942"/>
      <c r="AA1144" s="942">
        <v>104</v>
      </c>
      <c r="AB1144" s="942" t="s">
        <v>122</v>
      </c>
      <c r="AC1144" s="2500">
        <v>80</v>
      </c>
      <c r="AD1144" s="942">
        <v>387425</v>
      </c>
      <c r="AE1144" s="2704">
        <v>4</v>
      </c>
      <c r="AF1144" s="942">
        <v>10</v>
      </c>
      <c r="AG1144" s="2072" t="s">
        <v>122</v>
      </c>
      <c r="AK1144" s="981"/>
    </row>
    <row r="1145" spans="2:37">
      <c r="B1145" s="2807"/>
      <c r="C1145" s="569" t="s">
        <v>2870</v>
      </c>
      <c r="D1145" s="569" t="s">
        <v>2274</v>
      </c>
      <c r="E1145" s="1578"/>
      <c r="F1145" s="2934">
        <v>929002025831</v>
      </c>
      <c r="G1145" s="960">
        <v>8718696705612</v>
      </c>
      <c r="H1145" s="962" t="s">
        <v>1085</v>
      </c>
      <c r="I1145" s="962"/>
      <c r="J1145" s="1065">
        <v>8.5</v>
      </c>
      <c r="K1145" s="530">
        <v>1055</v>
      </c>
      <c r="L1145" s="942" t="s">
        <v>53</v>
      </c>
      <c r="M1145" s="521">
        <v>15000</v>
      </c>
      <c r="N1145" s="1048">
        <v>2</v>
      </c>
      <c r="O1145" s="942" t="s">
        <v>129</v>
      </c>
      <c r="P1145" s="2420">
        <v>105</v>
      </c>
      <c r="Q1145" s="14"/>
      <c r="R1145" s="2071" t="s">
        <v>54</v>
      </c>
      <c r="S1145" s="942"/>
      <c r="T1145" s="942" t="s">
        <v>3277</v>
      </c>
      <c r="U1145" s="942" t="s">
        <v>121</v>
      </c>
      <c r="V1145" s="942" t="s">
        <v>131</v>
      </c>
      <c r="W1145" s="519" t="s">
        <v>210</v>
      </c>
      <c r="X1145" s="519">
        <v>124</v>
      </c>
      <c r="Y1145" s="942">
        <v>60</v>
      </c>
      <c r="Z1145" s="942"/>
      <c r="AA1145" s="942">
        <v>104</v>
      </c>
      <c r="AB1145" s="942" t="s">
        <v>122</v>
      </c>
      <c r="AC1145" s="2500">
        <v>80</v>
      </c>
      <c r="AD1145" s="942">
        <v>387426</v>
      </c>
      <c r="AE1145" s="2704">
        <v>4</v>
      </c>
      <c r="AF1145" s="942">
        <v>10</v>
      </c>
      <c r="AG1145" s="2072" t="s">
        <v>122</v>
      </c>
      <c r="AK1145" s="981"/>
    </row>
    <row r="1146" spans="2:37">
      <c r="B1146" s="2807"/>
      <c r="C1146" s="569" t="s">
        <v>2870</v>
      </c>
      <c r="D1146" s="569" t="s">
        <v>2274</v>
      </c>
      <c r="E1146" s="1578"/>
      <c r="F1146" s="2934">
        <v>929001163803</v>
      </c>
      <c r="G1146" s="960">
        <v>8718699769369</v>
      </c>
      <c r="H1146" s="962" t="s">
        <v>2305</v>
      </c>
      <c r="I1146" s="962"/>
      <c r="J1146" s="1065">
        <v>10</v>
      </c>
      <c r="K1146" s="530">
        <v>1055</v>
      </c>
      <c r="L1146" s="942" t="s">
        <v>75</v>
      </c>
      <c r="M1146" s="521">
        <v>15000</v>
      </c>
      <c r="N1146" s="1048">
        <v>2</v>
      </c>
      <c r="O1146" s="942" t="s">
        <v>127</v>
      </c>
      <c r="P1146" s="2420">
        <v>105</v>
      </c>
      <c r="Q1146" s="953"/>
      <c r="R1146" s="2071" t="s">
        <v>54</v>
      </c>
      <c r="S1146" s="942"/>
      <c r="T1146" s="942" t="s">
        <v>3277</v>
      </c>
      <c r="U1146" s="942" t="s">
        <v>121</v>
      </c>
      <c r="V1146" s="942" t="s">
        <v>161</v>
      </c>
      <c r="W1146" s="519" t="s">
        <v>210</v>
      </c>
      <c r="X1146" s="519">
        <v>105</v>
      </c>
      <c r="Y1146" s="942">
        <v>65</v>
      </c>
      <c r="Z1146" s="942"/>
      <c r="AA1146" s="942">
        <v>146</v>
      </c>
      <c r="AB1146" s="942" t="s">
        <v>122</v>
      </c>
      <c r="AC1146" s="2500">
        <v>80</v>
      </c>
      <c r="AD1146" s="942">
        <v>391851</v>
      </c>
      <c r="AE1146" s="2704">
        <v>4</v>
      </c>
      <c r="AF1146" s="942">
        <v>4</v>
      </c>
      <c r="AG1146" s="2072" t="s">
        <v>122</v>
      </c>
      <c r="AK1146" s="981"/>
    </row>
    <row r="1147" spans="2:37">
      <c r="B1147" s="2807"/>
      <c r="C1147" s="569" t="s">
        <v>2870</v>
      </c>
      <c r="D1147" s="569" t="s">
        <v>2274</v>
      </c>
      <c r="E1147" s="1578"/>
      <c r="F1147" s="2934">
        <v>929002026431</v>
      </c>
      <c r="G1147" s="960">
        <v>8718699704162</v>
      </c>
      <c r="H1147" s="962" t="s">
        <v>1086</v>
      </c>
      <c r="I1147" s="962"/>
      <c r="J1147" s="1065">
        <v>10.5</v>
      </c>
      <c r="K1147" s="530">
        <v>1521</v>
      </c>
      <c r="L1147" s="942" t="s">
        <v>3121</v>
      </c>
      <c r="M1147" s="521">
        <v>15000</v>
      </c>
      <c r="N1147" s="1048">
        <v>2</v>
      </c>
      <c r="O1147" s="942" t="s">
        <v>135</v>
      </c>
      <c r="P1147" s="2420">
        <v>140</v>
      </c>
      <c r="Q1147" s="14"/>
      <c r="R1147" s="2071" t="s">
        <v>54</v>
      </c>
      <c r="S1147" s="942"/>
      <c r="T1147" s="942" t="s">
        <v>3278</v>
      </c>
      <c r="U1147" s="942" t="s">
        <v>121</v>
      </c>
      <c r="V1147" s="942" t="s">
        <v>126</v>
      </c>
      <c r="W1147" s="519" t="s">
        <v>210</v>
      </c>
      <c r="X1147" s="519">
        <v>144</v>
      </c>
      <c r="Y1147" s="942">
        <v>60</v>
      </c>
      <c r="Z1147" s="942"/>
      <c r="AA1147" s="942">
        <v>104</v>
      </c>
      <c r="AB1147" s="942" t="s">
        <v>122</v>
      </c>
      <c r="AC1147" s="2500">
        <v>80</v>
      </c>
      <c r="AD1147" s="942">
        <v>387431</v>
      </c>
      <c r="AE1147" s="2704">
        <v>4</v>
      </c>
      <c r="AF1147" s="942">
        <v>10</v>
      </c>
      <c r="AG1147" s="2072" t="s">
        <v>122</v>
      </c>
      <c r="AK1147" s="981"/>
    </row>
    <row r="1148" spans="2:37">
      <c r="B1148" s="2807"/>
      <c r="C1148" s="569" t="s">
        <v>2870</v>
      </c>
      <c r="D1148" s="569" t="s">
        <v>2274</v>
      </c>
      <c r="E1148" s="1578"/>
      <c r="F1148" s="2934">
        <v>929002026531</v>
      </c>
      <c r="G1148" s="960">
        <v>8718699704148</v>
      </c>
      <c r="H1148" s="962" t="s">
        <v>1087</v>
      </c>
      <c r="I1148" s="962"/>
      <c r="J1148" s="1065">
        <v>10.5</v>
      </c>
      <c r="K1148" s="530">
        <v>1521</v>
      </c>
      <c r="L1148" s="942" t="s">
        <v>53</v>
      </c>
      <c r="M1148" s="521">
        <v>15000</v>
      </c>
      <c r="N1148" s="1048">
        <v>2</v>
      </c>
      <c r="O1148" s="942" t="s">
        <v>135</v>
      </c>
      <c r="P1148" s="2420">
        <v>140</v>
      </c>
      <c r="Q1148" s="14"/>
      <c r="R1148" s="2071" t="s">
        <v>54</v>
      </c>
      <c r="S1148" s="942"/>
      <c r="T1148" s="942" t="s">
        <v>3278</v>
      </c>
      <c r="U1148" s="942" t="s">
        <v>121</v>
      </c>
      <c r="V1148" s="942" t="s">
        <v>131</v>
      </c>
      <c r="W1148" s="519" t="s">
        <v>210</v>
      </c>
      <c r="X1148" s="519">
        <v>144</v>
      </c>
      <c r="Y1148" s="942">
        <v>60</v>
      </c>
      <c r="Z1148" s="942"/>
      <c r="AA1148" s="942">
        <v>104</v>
      </c>
      <c r="AB1148" s="942" t="s">
        <v>122</v>
      </c>
      <c r="AC1148" s="2500">
        <v>80</v>
      </c>
      <c r="AD1148" s="942">
        <v>387432</v>
      </c>
      <c r="AE1148" s="2704">
        <v>4</v>
      </c>
      <c r="AF1148" s="942">
        <v>10</v>
      </c>
      <c r="AG1148" s="2072" t="s">
        <v>122</v>
      </c>
      <c r="AK1148" s="981"/>
    </row>
    <row r="1149" spans="2:37">
      <c r="B1149" s="2807"/>
      <c r="C1149" s="569" t="s">
        <v>2870</v>
      </c>
      <c r="D1149" s="569"/>
      <c r="E1149" s="1578"/>
      <c r="F1149" s="2968">
        <v>929002307003</v>
      </c>
      <c r="G1149" s="1495">
        <v>8720169326156</v>
      </c>
      <c r="H1149" s="1496" t="s">
        <v>2306</v>
      </c>
      <c r="I1149" s="1496"/>
      <c r="J1149" s="1065">
        <v>13</v>
      </c>
      <c r="K1149" s="530">
        <v>1521</v>
      </c>
      <c r="L1149" s="942" t="s">
        <v>75</v>
      </c>
      <c r="M1149" s="521">
        <v>15000</v>
      </c>
      <c r="N1149" s="1046">
        <v>2</v>
      </c>
      <c r="O1149" s="942" t="s">
        <v>129</v>
      </c>
      <c r="P1149" s="1554">
        <v>140</v>
      </c>
      <c r="Q1149" s="518"/>
      <c r="R1149" s="2071" t="s">
        <v>54</v>
      </c>
      <c r="S1149" s="942"/>
      <c r="T1149" s="942" t="s">
        <v>3278</v>
      </c>
      <c r="U1149" s="942" t="s">
        <v>121</v>
      </c>
      <c r="V1149" s="942" t="s">
        <v>161</v>
      </c>
      <c r="W1149" s="519" t="s">
        <v>210</v>
      </c>
      <c r="X1149" s="519">
        <v>117</v>
      </c>
      <c r="Y1149" s="942">
        <v>60</v>
      </c>
      <c r="Z1149" s="942"/>
      <c r="AA1149" s="942">
        <v>120</v>
      </c>
      <c r="AB1149" s="942" t="s">
        <v>122</v>
      </c>
      <c r="AC1149" s="520">
        <v>80</v>
      </c>
      <c r="AD1149" s="942">
        <v>696293</v>
      </c>
      <c r="AE1149" s="2705">
        <v>4</v>
      </c>
      <c r="AF1149" s="942">
        <v>4</v>
      </c>
      <c r="AG1149" s="2072" t="s">
        <v>122</v>
      </c>
      <c r="AK1149" s="981"/>
    </row>
    <row r="1150" spans="2:37">
      <c r="B1150" s="2807"/>
      <c r="C1150" s="569" t="s">
        <v>2870</v>
      </c>
      <c r="D1150" s="569" t="s">
        <v>2274</v>
      </c>
      <c r="E1150" s="1578"/>
      <c r="F1150" s="2934">
        <v>929002371801</v>
      </c>
      <c r="G1150" s="961">
        <v>8718699764517</v>
      </c>
      <c r="H1150" s="962" t="s">
        <v>285</v>
      </c>
      <c r="I1150" s="962"/>
      <c r="J1150" s="1065">
        <v>13</v>
      </c>
      <c r="K1150" s="530">
        <v>2000</v>
      </c>
      <c r="L1150" s="942" t="s">
        <v>3121</v>
      </c>
      <c r="M1150" s="521">
        <v>15000</v>
      </c>
      <c r="N1150" s="1048">
        <v>2</v>
      </c>
      <c r="O1150" s="942" t="s">
        <v>135</v>
      </c>
      <c r="P1150" s="2420">
        <v>245</v>
      </c>
      <c r="Q1150" s="14"/>
      <c r="R1150" s="2071" t="s">
        <v>54</v>
      </c>
      <c r="S1150" s="942"/>
      <c r="T1150" s="942" t="s">
        <v>3279</v>
      </c>
      <c r="U1150" s="942" t="s">
        <v>121</v>
      </c>
      <c r="V1150" s="942" t="s">
        <v>126</v>
      </c>
      <c r="W1150" s="519" t="s">
        <v>210</v>
      </c>
      <c r="X1150" s="519">
        <v>153</v>
      </c>
      <c r="Y1150" s="942">
        <v>70</v>
      </c>
      <c r="Z1150" s="942"/>
      <c r="AA1150" s="942">
        <v>121</v>
      </c>
      <c r="AB1150" s="942" t="s">
        <v>122</v>
      </c>
      <c r="AC1150" s="2500">
        <v>80</v>
      </c>
      <c r="AD1150" s="942">
        <v>374902</v>
      </c>
      <c r="AE1150" s="2704">
        <v>4</v>
      </c>
      <c r="AF1150" s="942">
        <v>4</v>
      </c>
      <c r="AG1150" s="2072" t="s">
        <v>122</v>
      </c>
      <c r="AK1150" s="981"/>
    </row>
    <row r="1151" spans="2:37">
      <c r="B1151" s="2819"/>
      <c r="C1151" s="569" t="s">
        <v>2870</v>
      </c>
      <c r="D1151" s="569" t="s">
        <v>2274</v>
      </c>
      <c r="E1151" s="1578"/>
      <c r="F1151" s="2934">
        <v>929002371901</v>
      </c>
      <c r="G1151" s="961">
        <v>8718699764531</v>
      </c>
      <c r="H1151" s="962" t="s">
        <v>287</v>
      </c>
      <c r="I1151" s="962"/>
      <c r="J1151" s="1065">
        <v>13</v>
      </c>
      <c r="K1151" s="530">
        <v>2000</v>
      </c>
      <c r="L1151" s="942" t="s">
        <v>53</v>
      </c>
      <c r="M1151" s="521">
        <v>15000</v>
      </c>
      <c r="N1151" s="1048">
        <v>2</v>
      </c>
      <c r="O1151" s="942" t="s">
        <v>135</v>
      </c>
      <c r="P1151" s="2420">
        <v>245</v>
      </c>
      <c r="Q1151" s="14"/>
      <c r="R1151" s="2071" t="s">
        <v>54</v>
      </c>
      <c r="S1151" s="942"/>
      <c r="T1151" s="942" t="s">
        <v>3279</v>
      </c>
      <c r="U1151" s="942" t="s">
        <v>121</v>
      </c>
      <c r="V1151" s="942" t="s">
        <v>131</v>
      </c>
      <c r="W1151" s="519" t="s">
        <v>210</v>
      </c>
      <c r="X1151" s="519">
        <v>153</v>
      </c>
      <c r="Y1151" s="942">
        <v>70</v>
      </c>
      <c r="Z1151" s="942"/>
      <c r="AA1151" s="942">
        <v>121</v>
      </c>
      <c r="AB1151" s="942" t="s">
        <v>122</v>
      </c>
      <c r="AC1151" s="2500">
        <v>80</v>
      </c>
      <c r="AD1151" s="942">
        <v>374903</v>
      </c>
      <c r="AE1151" s="2704">
        <v>4</v>
      </c>
      <c r="AF1151" s="942">
        <v>4</v>
      </c>
      <c r="AG1151" s="2072" t="s">
        <v>122</v>
      </c>
      <c r="AK1151" s="981"/>
    </row>
    <row r="1152" spans="2:37">
      <c r="B1152" s="2807"/>
      <c r="C1152" s="569" t="s">
        <v>2870</v>
      </c>
      <c r="D1152" s="569" t="s">
        <v>2274</v>
      </c>
      <c r="E1152" s="1578"/>
      <c r="F1152" s="2934">
        <v>929002372001</v>
      </c>
      <c r="G1152" s="961">
        <v>8718699764555</v>
      </c>
      <c r="H1152" s="962" t="s">
        <v>289</v>
      </c>
      <c r="I1152" s="962"/>
      <c r="J1152" s="1065">
        <v>13</v>
      </c>
      <c r="K1152" s="530">
        <v>2000</v>
      </c>
      <c r="L1152" s="1068" t="s">
        <v>75</v>
      </c>
      <c r="M1152" s="521">
        <v>15000</v>
      </c>
      <c r="N1152" s="1048">
        <v>2</v>
      </c>
      <c r="O1152" s="1068" t="s">
        <v>135</v>
      </c>
      <c r="P1152" s="2420">
        <v>245</v>
      </c>
      <c r="Q1152" s="14"/>
      <c r="R1152" s="2160" t="s">
        <v>54</v>
      </c>
      <c r="S1152" s="1068"/>
      <c r="T1152" s="1068" t="s">
        <v>3279</v>
      </c>
      <c r="U1152" s="1068" t="s">
        <v>121</v>
      </c>
      <c r="V1152" s="1068" t="s">
        <v>161</v>
      </c>
      <c r="W1152" s="1068" t="s">
        <v>210</v>
      </c>
      <c r="X1152" s="1068">
        <v>153</v>
      </c>
      <c r="Y1152" s="1067">
        <v>70</v>
      </c>
      <c r="Z1152" s="1067"/>
      <c r="AA1152" s="1067">
        <v>121</v>
      </c>
      <c r="AB1152" s="1068" t="s">
        <v>122</v>
      </c>
      <c r="AC1152" s="2500">
        <v>80</v>
      </c>
      <c r="AD1152" s="1067">
        <v>374904</v>
      </c>
      <c r="AE1152" s="2704">
        <v>4</v>
      </c>
      <c r="AF1152" s="1067">
        <v>4</v>
      </c>
      <c r="AG1152" s="2161" t="s">
        <v>122</v>
      </c>
      <c r="AK1152" s="981"/>
    </row>
    <row r="1153" spans="2:37">
      <c r="B1153" s="2807"/>
      <c r="C1153" s="569" t="s">
        <v>2870</v>
      </c>
      <c r="D1153" s="569" t="s">
        <v>2274</v>
      </c>
      <c r="E1153" s="1578"/>
      <c r="F1153" s="2934">
        <v>929002372601</v>
      </c>
      <c r="G1153" s="961">
        <v>8718699764579</v>
      </c>
      <c r="H1153" s="962" t="s">
        <v>291</v>
      </c>
      <c r="I1153" s="962"/>
      <c r="J1153" s="1065">
        <v>17.5</v>
      </c>
      <c r="K1153" s="530">
        <v>2452</v>
      </c>
      <c r="L1153" s="942" t="s">
        <v>3121</v>
      </c>
      <c r="M1153" s="521">
        <v>15000</v>
      </c>
      <c r="N1153" s="1048">
        <v>2</v>
      </c>
      <c r="O1153" s="942" t="s">
        <v>135</v>
      </c>
      <c r="P1153" s="2420">
        <v>295</v>
      </c>
      <c r="Q1153" s="14"/>
      <c r="R1153" s="2071" t="s">
        <v>54</v>
      </c>
      <c r="S1153" s="942"/>
      <c r="T1153" s="942" t="s">
        <v>3280</v>
      </c>
      <c r="U1153" s="942" t="s">
        <v>121</v>
      </c>
      <c r="V1153" s="942" t="s">
        <v>126</v>
      </c>
      <c r="W1153" s="519" t="s">
        <v>210</v>
      </c>
      <c r="X1153" s="519">
        <v>140</v>
      </c>
      <c r="Y1153" s="942">
        <v>70</v>
      </c>
      <c r="Z1153" s="942"/>
      <c r="AA1153" s="942">
        <v>121</v>
      </c>
      <c r="AB1153" s="942" t="s">
        <v>122</v>
      </c>
      <c r="AC1153" s="2500">
        <v>80</v>
      </c>
      <c r="AD1153" s="942">
        <v>374905</v>
      </c>
      <c r="AE1153" s="2704">
        <v>4</v>
      </c>
      <c r="AF1153" s="942">
        <v>4</v>
      </c>
      <c r="AG1153" s="2072" t="s">
        <v>122</v>
      </c>
      <c r="AK1153" s="981"/>
    </row>
    <row r="1154" spans="2:37">
      <c r="B1154" s="2807"/>
      <c r="C1154" s="569" t="s">
        <v>2870</v>
      </c>
      <c r="D1154" s="569" t="s">
        <v>2274</v>
      </c>
      <c r="E1154" s="1578"/>
      <c r="F1154" s="2934">
        <v>929002372701</v>
      </c>
      <c r="G1154" s="961">
        <v>8718699764593</v>
      </c>
      <c r="H1154" s="962" t="s">
        <v>293</v>
      </c>
      <c r="I1154" s="962"/>
      <c r="J1154" s="1065">
        <v>17.5</v>
      </c>
      <c r="K1154" s="530">
        <v>2452</v>
      </c>
      <c r="L1154" s="942" t="s">
        <v>53</v>
      </c>
      <c r="M1154" s="521">
        <v>15000</v>
      </c>
      <c r="N1154" s="1048">
        <v>2</v>
      </c>
      <c r="O1154" s="942" t="s">
        <v>135</v>
      </c>
      <c r="P1154" s="2420">
        <v>295</v>
      </c>
      <c r="Q1154" s="14"/>
      <c r="R1154" s="2071" t="s">
        <v>54</v>
      </c>
      <c r="S1154" s="942"/>
      <c r="T1154" s="942" t="s">
        <v>3280</v>
      </c>
      <c r="U1154" s="942" t="s">
        <v>121</v>
      </c>
      <c r="V1154" s="942" t="s">
        <v>131</v>
      </c>
      <c r="W1154" s="519" t="s">
        <v>210</v>
      </c>
      <c r="X1154" s="519">
        <v>140</v>
      </c>
      <c r="Y1154" s="942">
        <v>70</v>
      </c>
      <c r="Z1154" s="942"/>
      <c r="AA1154" s="942">
        <v>121</v>
      </c>
      <c r="AB1154" s="942" t="s">
        <v>122</v>
      </c>
      <c r="AC1154" s="2500">
        <v>80</v>
      </c>
      <c r="AD1154" s="942">
        <v>374906</v>
      </c>
      <c r="AE1154" s="2704">
        <v>4</v>
      </c>
      <c r="AF1154" s="942">
        <v>4</v>
      </c>
      <c r="AG1154" s="2072" t="s">
        <v>122</v>
      </c>
      <c r="AK1154" s="981"/>
    </row>
    <row r="1155" spans="2:37">
      <c r="B1155" s="2807"/>
      <c r="C1155" s="569" t="s">
        <v>2870</v>
      </c>
      <c r="D1155" s="569" t="s">
        <v>2274</v>
      </c>
      <c r="E1155" s="1578"/>
      <c r="F1155" s="2934">
        <v>929002372801</v>
      </c>
      <c r="G1155" s="961">
        <v>8718699764616</v>
      </c>
      <c r="H1155" s="962" t="s">
        <v>295</v>
      </c>
      <c r="I1155" s="962"/>
      <c r="J1155" s="1065">
        <v>17.5</v>
      </c>
      <c r="K1155" s="530">
        <v>2452</v>
      </c>
      <c r="L1155" s="1068" t="s">
        <v>75</v>
      </c>
      <c r="M1155" s="521">
        <v>15000</v>
      </c>
      <c r="N1155" s="1048">
        <v>2</v>
      </c>
      <c r="O1155" s="1068" t="s">
        <v>135</v>
      </c>
      <c r="P1155" s="2420">
        <v>295</v>
      </c>
      <c r="Q1155" s="14"/>
      <c r="R1155" s="2160" t="s">
        <v>54</v>
      </c>
      <c r="S1155" s="1068"/>
      <c r="T1155" s="1068" t="s">
        <v>3280</v>
      </c>
      <c r="U1155" s="1068" t="s">
        <v>121</v>
      </c>
      <c r="V1155" s="1068" t="s">
        <v>161</v>
      </c>
      <c r="W1155" s="1068" t="s">
        <v>210</v>
      </c>
      <c r="X1155" s="1068">
        <v>140</v>
      </c>
      <c r="Y1155" s="1067">
        <v>70</v>
      </c>
      <c r="Z1155" s="1067"/>
      <c r="AA1155" s="1067">
        <v>121</v>
      </c>
      <c r="AB1155" s="1068" t="s">
        <v>122</v>
      </c>
      <c r="AC1155" s="2500">
        <v>80</v>
      </c>
      <c r="AD1155" s="1067">
        <v>374907</v>
      </c>
      <c r="AE1155" s="2704">
        <v>4</v>
      </c>
      <c r="AF1155" s="1067">
        <v>4</v>
      </c>
      <c r="AG1155" s="2161" t="s">
        <v>122</v>
      </c>
      <c r="AK1155" s="981"/>
    </row>
    <row r="1156" spans="2:37">
      <c r="B1156" s="2807"/>
      <c r="C1156" s="569" t="s">
        <v>2870</v>
      </c>
      <c r="D1156" s="569" t="s">
        <v>2274</v>
      </c>
      <c r="E1156" s="1578"/>
      <c r="F1156" s="2934">
        <v>929002372901</v>
      </c>
      <c r="G1156" s="961">
        <v>8718699764630</v>
      </c>
      <c r="H1156" s="962" t="s">
        <v>297</v>
      </c>
      <c r="I1156" s="962"/>
      <c r="J1156" s="1065">
        <v>23</v>
      </c>
      <c r="K1156" s="530">
        <v>3452</v>
      </c>
      <c r="L1156" s="942" t="s">
        <v>3121</v>
      </c>
      <c r="M1156" s="521">
        <v>15000</v>
      </c>
      <c r="N1156" s="1048">
        <v>2</v>
      </c>
      <c r="O1156" s="942" t="s">
        <v>135</v>
      </c>
      <c r="P1156" s="1554">
        <v>360</v>
      </c>
      <c r="Q1156" s="14"/>
      <c r="R1156" s="2071" t="s">
        <v>54</v>
      </c>
      <c r="S1156" s="942"/>
      <c r="T1156" s="942" t="s">
        <v>3281</v>
      </c>
      <c r="U1156" s="942" t="s">
        <v>121</v>
      </c>
      <c r="V1156" s="942" t="s">
        <v>126</v>
      </c>
      <c r="W1156" s="519" t="s">
        <v>210</v>
      </c>
      <c r="X1156" s="519">
        <v>150</v>
      </c>
      <c r="Y1156" s="942">
        <v>95</v>
      </c>
      <c r="Z1156" s="942"/>
      <c r="AA1156" s="942">
        <v>165</v>
      </c>
      <c r="AB1156" s="942" t="s">
        <v>122</v>
      </c>
      <c r="AC1156" s="2500">
        <v>80</v>
      </c>
      <c r="AD1156" s="942">
        <v>374908</v>
      </c>
      <c r="AE1156" s="2704">
        <v>4</v>
      </c>
      <c r="AF1156" s="942">
        <v>4</v>
      </c>
      <c r="AG1156" s="2072" t="s">
        <v>122</v>
      </c>
      <c r="AK1156" s="981"/>
    </row>
    <row r="1157" spans="2:37">
      <c r="B1157" s="2807"/>
      <c r="C1157" s="569" t="s">
        <v>2870</v>
      </c>
      <c r="D1157" s="569" t="s">
        <v>2274</v>
      </c>
      <c r="E1157" s="1578"/>
      <c r="F1157" s="2934">
        <v>929002373001</v>
      </c>
      <c r="G1157" s="961">
        <v>8718699764654</v>
      </c>
      <c r="H1157" s="962" t="s">
        <v>299</v>
      </c>
      <c r="I1157" s="962"/>
      <c r="J1157" s="1065">
        <v>23</v>
      </c>
      <c r="K1157" s="530">
        <v>3452</v>
      </c>
      <c r="L1157" s="942" t="s">
        <v>53</v>
      </c>
      <c r="M1157" s="521">
        <v>15000</v>
      </c>
      <c r="N1157" s="1048">
        <v>2</v>
      </c>
      <c r="O1157" s="942" t="s">
        <v>135</v>
      </c>
      <c r="P1157" s="1554">
        <v>360</v>
      </c>
      <c r="Q1157" s="33"/>
      <c r="R1157" s="2071" t="s">
        <v>54</v>
      </c>
      <c r="S1157" s="942"/>
      <c r="T1157" s="942" t="s">
        <v>3281</v>
      </c>
      <c r="U1157" s="942" t="s">
        <v>121</v>
      </c>
      <c r="V1157" s="942" t="s">
        <v>131</v>
      </c>
      <c r="W1157" s="519" t="s">
        <v>210</v>
      </c>
      <c r="X1157" s="519">
        <v>150</v>
      </c>
      <c r="Y1157" s="942">
        <v>95</v>
      </c>
      <c r="Z1157" s="942"/>
      <c r="AA1157" s="942">
        <v>165</v>
      </c>
      <c r="AB1157" s="942" t="s">
        <v>122</v>
      </c>
      <c r="AC1157" s="2500">
        <v>80</v>
      </c>
      <c r="AD1157" s="942">
        <v>374909</v>
      </c>
      <c r="AE1157" s="2704">
        <v>4</v>
      </c>
      <c r="AF1157" s="942">
        <v>4</v>
      </c>
      <c r="AG1157" s="2072" t="s">
        <v>122</v>
      </c>
      <c r="AK1157" s="981"/>
    </row>
    <row r="1158" spans="2:37">
      <c r="B1158" s="2809"/>
      <c r="C1158" s="855" t="s">
        <v>2870</v>
      </c>
      <c r="D1158" s="855" t="s">
        <v>2274</v>
      </c>
      <c r="E1158" s="1599"/>
      <c r="F1158" s="2969">
        <v>929002373101</v>
      </c>
      <c r="G1158" s="1244">
        <v>8718699764678</v>
      </c>
      <c r="H1158" s="1245" t="s">
        <v>301</v>
      </c>
      <c r="I1158" s="1245"/>
      <c r="J1158" s="1235">
        <v>23</v>
      </c>
      <c r="K1158" s="1416">
        <v>3452</v>
      </c>
      <c r="L1158" s="1236" t="s">
        <v>75</v>
      </c>
      <c r="M1158" s="1497">
        <v>15000</v>
      </c>
      <c r="N1158" s="1498">
        <v>2</v>
      </c>
      <c r="O1158" s="1236" t="s">
        <v>135</v>
      </c>
      <c r="P1158" s="2422">
        <v>360</v>
      </c>
      <c r="Q1158" s="33"/>
      <c r="R1158" s="2162" t="s">
        <v>54</v>
      </c>
      <c r="S1158" s="1236"/>
      <c r="T1158" s="1236" t="s">
        <v>3281</v>
      </c>
      <c r="U1158" s="1236" t="s">
        <v>121</v>
      </c>
      <c r="V1158" s="1236" t="s">
        <v>161</v>
      </c>
      <c r="W1158" s="1236" t="s">
        <v>210</v>
      </c>
      <c r="X1158" s="1236">
        <v>150</v>
      </c>
      <c r="Y1158" s="1246">
        <v>95</v>
      </c>
      <c r="Z1158" s="1246"/>
      <c r="AA1158" s="1246">
        <v>165</v>
      </c>
      <c r="AB1158" s="1236" t="s">
        <v>122</v>
      </c>
      <c r="AC1158" s="2501">
        <v>80</v>
      </c>
      <c r="AD1158" s="1246">
        <v>374910</v>
      </c>
      <c r="AE1158" s="2706">
        <v>4</v>
      </c>
      <c r="AF1158" s="1246">
        <v>4</v>
      </c>
      <c r="AG1158" s="2163" t="s">
        <v>122</v>
      </c>
      <c r="AK1158" s="981"/>
    </row>
    <row r="1159" spans="2:37" ht="14.5" customHeight="1">
      <c r="B1159" s="14"/>
      <c r="C1159" s="14"/>
      <c r="D1159" s="14"/>
      <c r="E1159" s="14"/>
      <c r="F1159" s="21"/>
      <c r="G1159" s="199"/>
      <c r="H1159" s="198"/>
      <c r="I1159" s="198"/>
      <c r="J1159" s="384"/>
      <c r="K1159" s="367"/>
      <c r="L1159" s="378"/>
      <c r="M1159" s="367"/>
      <c r="N1159" s="304"/>
      <c r="O1159" s="378"/>
      <c r="P1159" s="148"/>
      <c r="Q1159" s="14"/>
      <c r="R1159" s="378"/>
      <c r="S1159" s="378"/>
      <c r="T1159" s="378"/>
      <c r="U1159" s="378"/>
      <c r="V1159" s="378"/>
      <c r="W1159" s="378"/>
      <c r="X1159" s="378"/>
      <c r="Y1159" s="372"/>
      <c r="Z1159" s="372"/>
      <c r="AA1159" s="372"/>
      <c r="AB1159" s="378"/>
      <c r="AC1159" s="304"/>
      <c r="AD1159" s="372"/>
      <c r="AE1159" s="304"/>
      <c r="AF1159" s="378"/>
      <c r="AG1159" s="378"/>
      <c r="AK1159" s="981"/>
    </row>
    <row r="1160" spans="2:37">
      <c r="B1160" s="573" t="s">
        <v>2928</v>
      </c>
      <c r="C1160" s="1576" t="s">
        <v>2870</v>
      </c>
      <c r="D1160" s="1576" t="s">
        <v>2274</v>
      </c>
      <c r="E1160" s="1577"/>
      <c r="F1160" s="2942">
        <v>929001890092</v>
      </c>
      <c r="G1160" s="506">
        <v>8719514347168</v>
      </c>
      <c r="H1160" s="603" t="s">
        <v>1070</v>
      </c>
      <c r="I1160" s="603"/>
      <c r="J1160" s="381">
        <v>4.3</v>
      </c>
      <c r="K1160" s="1182">
        <v>470</v>
      </c>
      <c r="L1160" s="382" t="s">
        <v>3121</v>
      </c>
      <c r="M1160" s="369">
        <v>15000</v>
      </c>
      <c r="N1160" s="742">
        <v>2</v>
      </c>
      <c r="O1160" s="382" t="s">
        <v>127</v>
      </c>
      <c r="P1160" s="3281">
        <v>62</v>
      </c>
      <c r="Q1160" s="14"/>
      <c r="R1160" s="2148" t="s">
        <v>54</v>
      </c>
      <c r="S1160" s="382"/>
      <c r="T1160" s="382" t="s">
        <v>3275</v>
      </c>
      <c r="U1160" s="382" t="s">
        <v>121</v>
      </c>
      <c r="V1160" s="382" t="s">
        <v>126</v>
      </c>
      <c r="W1160" s="382" t="s">
        <v>210</v>
      </c>
      <c r="X1160" s="382">
        <v>109</v>
      </c>
      <c r="Y1160" s="1757">
        <v>60</v>
      </c>
      <c r="Z1160" s="1757"/>
      <c r="AA1160" s="1757">
        <v>106</v>
      </c>
      <c r="AB1160" s="382" t="s">
        <v>122</v>
      </c>
      <c r="AC1160" s="742">
        <v>80</v>
      </c>
      <c r="AD1160" s="1757">
        <v>387405</v>
      </c>
      <c r="AE1160" s="2666">
        <v>4</v>
      </c>
      <c r="AF1160" s="1757">
        <v>10</v>
      </c>
      <c r="AG1160" s="2149" t="s">
        <v>122</v>
      </c>
      <c r="AK1160" s="981"/>
    </row>
    <row r="1161" spans="2:37">
      <c r="B1161" s="2807"/>
      <c r="C1161" s="569" t="s">
        <v>2870</v>
      </c>
      <c r="D1161" s="569" t="s">
        <v>2274</v>
      </c>
      <c r="E1161" s="1578"/>
      <c r="F1161" s="2938">
        <v>929001387362</v>
      </c>
      <c r="G1161" s="107">
        <v>8719514380035</v>
      </c>
      <c r="H1161" s="108" t="s">
        <v>1071</v>
      </c>
      <c r="I1161" s="108"/>
      <c r="J1161" s="343">
        <v>7</v>
      </c>
      <c r="K1161" s="345">
        <v>806</v>
      </c>
      <c r="L1161" s="373" t="s">
        <v>3121</v>
      </c>
      <c r="M1161" s="345">
        <v>15000</v>
      </c>
      <c r="N1161" s="405">
        <v>2</v>
      </c>
      <c r="O1161" s="373" t="s">
        <v>129</v>
      </c>
      <c r="P1161" s="3282">
        <v>66</v>
      </c>
      <c r="Q1161" s="14"/>
      <c r="R1161" s="2049" t="s">
        <v>54</v>
      </c>
      <c r="S1161" s="373"/>
      <c r="T1161" s="373" t="s">
        <v>3276</v>
      </c>
      <c r="U1161" s="373" t="s">
        <v>121</v>
      </c>
      <c r="V1161" s="373" t="s">
        <v>126</v>
      </c>
      <c r="W1161" s="373" t="s">
        <v>210</v>
      </c>
      <c r="X1161" s="373">
        <v>115</v>
      </c>
      <c r="Y1161" s="285">
        <v>60</v>
      </c>
      <c r="Z1161" s="285"/>
      <c r="AA1161" s="285">
        <v>106</v>
      </c>
      <c r="AB1161" s="373" t="s">
        <v>122</v>
      </c>
      <c r="AC1161" s="405">
        <v>80</v>
      </c>
      <c r="AD1161" s="285">
        <v>387390</v>
      </c>
      <c r="AE1161" s="2707">
        <v>4</v>
      </c>
      <c r="AF1161" s="285">
        <v>10</v>
      </c>
      <c r="AG1161" s="2050" t="s">
        <v>122</v>
      </c>
      <c r="AK1161" s="981"/>
    </row>
    <row r="1162" spans="2:37">
      <c r="B1162" s="2807"/>
      <c r="C1162" s="569" t="s">
        <v>2870</v>
      </c>
      <c r="D1162" s="569" t="s">
        <v>2274</v>
      </c>
      <c r="E1162" s="1578"/>
      <c r="F1162" s="2938">
        <v>929002025492</v>
      </c>
      <c r="G1162" s="107">
        <v>8719514347120</v>
      </c>
      <c r="H1162" s="108" t="s">
        <v>1072</v>
      </c>
      <c r="I1162" s="108"/>
      <c r="J1162" s="343">
        <v>8.5</v>
      </c>
      <c r="K1162" s="345">
        <v>1055</v>
      </c>
      <c r="L1162" s="373" t="s">
        <v>3121</v>
      </c>
      <c r="M1162" s="345">
        <v>15000</v>
      </c>
      <c r="N1162" s="405">
        <v>2</v>
      </c>
      <c r="O1162" s="373" t="s">
        <v>129</v>
      </c>
      <c r="P1162" s="3282">
        <v>85</v>
      </c>
      <c r="Q1162" s="14"/>
      <c r="R1162" s="2049" t="s">
        <v>54</v>
      </c>
      <c r="S1162" s="373"/>
      <c r="T1162" s="373" t="s">
        <v>3277</v>
      </c>
      <c r="U1162" s="373" t="s">
        <v>121</v>
      </c>
      <c r="V1162" s="373" t="s">
        <v>126</v>
      </c>
      <c r="W1162" s="373" t="s">
        <v>210</v>
      </c>
      <c r="X1162" s="373">
        <v>124</v>
      </c>
      <c r="Y1162" s="285">
        <v>60</v>
      </c>
      <c r="Z1162" s="285"/>
      <c r="AA1162" s="285">
        <v>104</v>
      </c>
      <c r="AB1162" s="373" t="s">
        <v>122</v>
      </c>
      <c r="AC1162" s="405">
        <v>80</v>
      </c>
      <c r="AD1162" s="285">
        <v>387423</v>
      </c>
      <c r="AE1162" s="2707">
        <v>4</v>
      </c>
      <c r="AF1162" s="285">
        <v>10</v>
      </c>
      <c r="AG1162" s="2050" t="s">
        <v>122</v>
      </c>
      <c r="AK1162" s="981"/>
    </row>
    <row r="1163" spans="2:37">
      <c r="B1163" s="2807"/>
      <c r="C1163" s="569" t="s">
        <v>2870</v>
      </c>
      <c r="D1163" s="569" t="s">
        <v>2274</v>
      </c>
      <c r="E1163" s="1578"/>
      <c r="F1163" s="2925">
        <v>929002025592</v>
      </c>
      <c r="G1163" s="116">
        <v>8719514347083</v>
      </c>
      <c r="H1163" s="237" t="s">
        <v>1073</v>
      </c>
      <c r="I1163" s="237"/>
      <c r="J1163" s="805">
        <v>8.5</v>
      </c>
      <c r="K1163" s="1177">
        <v>1055</v>
      </c>
      <c r="L1163" s="318" t="s">
        <v>53</v>
      </c>
      <c r="M1163" s="412">
        <v>15000</v>
      </c>
      <c r="N1163" s="299">
        <v>2</v>
      </c>
      <c r="O1163" s="318" t="s">
        <v>129</v>
      </c>
      <c r="P1163" s="3282">
        <v>85</v>
      </c>
      <c r="Q1163" s="14"/>
      <c r="R1163" s="2025" t="s">
        <v>54</v>
      </c>
      <c r="S1163" s="318"/>
      <c r="T1163" s="318" t="s">
        <v>3277</v>
      </c>
      <c r="U1163" s="318" t="s">
        <v>121</v>
      </c>
      <c r="V1163" s="318" t="s">
        <v>131</v>
      </c>
      <c r="W1163" s="301" t="s">
        <v>210</v>
      </c>
      <c r="X1163" s="301">
        <v>124</v>
      </c>
      <c r="Y1163" s="281">
        <v>66</v>
      </c>
      <c r="Z1163" s="281"/>
      <c r="AA1163" s="281">
        <v>121</v>
      </c>
      <c r="AB1163" s="318" t="s">
        <v>122</v>
      </c>
      <c r="AC1163" s="299">
        <v>80</v>
      </c>
      <c r="AD1163" s="281">
        <v>387424</v>
      </c>
      <c r="AE1163" s="2659">
        <v>4</v>
      </c>
      <c r="AF1163" s="281">
        <v>10</v>
      </c>
      <c r="AG1163" s="2026" t="s">
        <v>122</v>
      </c>
      <c r="AK1163" s="981"/>
    </row>
    <row r="1164" spans="2:37">
      <c r="B1164" s="908"/>
      <c r="C1164" s="569" t="s">
        <v>2870</v>
      </c>
      <c r="D1164" s="569" t="s">
        <v>2274</v>
      </c>
      <c r="E1164" s="1578"/>
      <c r="F1164" s="2938">
        <v>929002026192</v>
      </c>
      <c r="G1164" s="107">
        <v>8719514347144</v>
      </c>
      <c r="H1164" s="108" t="s">
        <v>1074</v>
      </c>
      <c r="I1164" s="108"/>
      <c r="J1164" s="584">
        <v>10.5</v>
      </c>
      <c r="K1164" s="345">
        <v>1521</v>
      </c>
      <c r="L1164" s="1849" t="s">
        <v>3121</v>
      </c>
      <c r="M1164" s="582">
        <v>15000</v>
      </c>
      <c r="N1164" s="405">
        <v>2</v>
      </c>
      <c r="O1164" s="1849" t="s">
        <v>135</v>
      </c>
      <c r="P1164" s="3282">
        <v>115</v>
      </c>
      <c r="Q1164" s="14"/>
      <c r="R1164" s="2164" t="s">
        <v>54</v>
      </c>
      <c r="S1164" s="1849"/>
      <c r="T1164" s="1849" t="s">
        <v>3278</v>
      </c>
      <c r="U1164" s="1849" t="s">
        <v>121</v>
      </c>
      <c r="V1164" s="1849" t="s">
        <v>126</v>
      </c>
      <c r="W1164" s="2478" t="s">
        <v>210</v>
      </c>
      <c r="X1164" s="2478">
        <v>144</v>
      </c>
      <c r="Y1164" s="1849">
        <v>60</v>
      </c>
      <c r="Z1164" s="1849"/>
      <c r="AA1164" s="1849">
        <v>104</v>
      </c>
      <c r="AB1164" s="1849" t="s">
        <v>122</v>
      </c>
      <c r="AC1164" s="405">
        <v>80</v>
      </c>
      <c r="AD1164" s="1849">
        <v>387429</v>
      </c>
      <c r="AE1164" s="2707">
        <v>4</v>
      </c>
      <c r="AF1164" s="1849">
        <v>10</v>
      </c>
      <c r="AG1164" s="2165" t="s">
        <v>122</v>
      </c>
      <c r="AK1164" s="981"/>
    </row>
    <row r="1165" spans="2:37">
      <c r="B1165" s="908"/>
      <c r="C1165" s="569" t="s">
        <v>2870</v>
      </c>
      <c r="D1165" s="569" t="s">
        <v>2274</v>
      </c>
      <c r="E1165" s="1578"/>
      <c r="F1165" s="2938">
        <v>929002026292</v>
      </c>
      <c r="G1165" s="107">
        <v>8719514347106</v>
      </c>
      <c r="H1165" s="108" t="s">
        <v>1075</v>
      </c>
      <c r="I1165" s="108"/>
      <c r="J1165" s="584">
        <v>10.5</v>
      </c>
      <c r="K1165" s="345">
        <v>1521</v>
      </c>
      <c r="L1165" s="1849" t="s">
        <v>53</v>
      </c>
      <c r="M1165" s="582">
        <v>15000</v>
      </c>
      <c r="N1165" s="405">
        <v>2</v>
      </c>
      <c r="O1165" s="1849" t="s">
        <v>135</v>
      </c>
      <c r="P1165" s="3282">
        <v>115</v>
      </c>
      <c r="Q1165" s="14"/>
      <c r="R1165" s="2164" t="s">
        <v>54</v>
      </c>
      <c r="S1165" s="1849"/>
      <c r="T1165" s="1849" t="s">
        <v>3278</v>
      </c>
      <c r="U1165" s="1849" t="s">
        <v>121</v>
      </c>
      <c r="V1165" s="1849" t="s">
        <v>131</v>
      </c>
      <c r="W1165" s="2478" t="s">
        <v>210</v>
      </c>
      <c r="X1165" s="2478">
        <v>144</v>
      </c>
      <c r="Y1165" s="1849">
        <v>60</v>
      </c>
      <c r="Z1165" s="1849"/>
      <c r="AA1165" s="1849">
        <v>104</v>
      </c>
      <c r="AB1165" s="1849" t="s">
        <v>122</v>
      </c>
      <c r="AC1165" s="405">
        <v>80</v>
      </c>
      <c r="AD1165" s="1849">
        <v>387430</v>
      </c>
      <c r="AE1165" s="2707">
        <v>4</v>
      </c>
      <c r="AF1165" s="1849">
        <v>10</v>
      </c>
      <c r="AG1165" s="2165" t="s">
        <v>122</v>
      </c>
      <c r="AK1165" s="981"/>
    </row>
    <row r="1166" spans="2:37">
      <c r="B1166" s="2807"/>
      <c r="C1166" s="569" t="s">
        <v>2870</v>
      </c>
      <c r="D1166" s="569" t="s">
        <v>2274</v>
      </c>
      <c r="E1166" s="1578"/>
      <c r="F1166" s="2925">
        <v>929002371502</v>
      </c>
      <c r="G1166" s="116">
        <v>8719514346499</v>
      </c>
      <c r="H1166" s="237" t="s">
        <v>1076</v>
      </c>
      <c r="I1166" s="237"/>
      <c r="J1166" s="817">
        <v>13</v>
      </c>
      <c r="K1166" s="1177">
        <v>2000</v>
      </c>
      <c r="L1166" s="318" t="s">
        <v>3121</v>
      </c>
      <c r="M1166" s="818">
        <v>15000</v>
      </c>
      <c r="N1166" s="299">
        <v>2</v>
      </c>
      <c r="O1166" s="318" t="s">
        <v>135</v>
      </c>
      <c r="P1166" s="3282">
        <v>185</v>
      </c>
      <c r="Q1166" s="14"/>
      <c r="R1166" s="2025" t="s">
        <v>54</v>
      </c>
      <c r="S1166" s="318"/>
      <c r="T1166" s="318" t="s">
        <v>3279</v>
      </c>
      <c r="U1166" s="318" t="s">
        <v>121</v>
      </c>
      <c r="V1166" s="318" t="s">
        <v>126</v>
      </c>
      <c r="W1166" s="301" t="s">
        <v>210</v>
      </c>
      <c r="X1166" s="301">
        <v>153</v>
      </c>
      <c r="Y1166" s="281">
        <v>75</v>
      </c>
      <c r="Z1166" s="281"/>
      <c r="AA1166" s="281">
        <v>139</v>
      </c>
      <c r="AB1166" s="318" t="s">
        <v>122</v>
      </c>
      <c r="AC1166" s="299">
        <v>80</v>
      </c>
      <c r="AD1166" s="281">
        <v>374896</v>
      </c>
      <c r="AE1166" s="2659">
        <v>4</v>
      </c>
      <c r="AF1166" s="281">
        <v>10</v>
      </c>
      <c r="AG1166" s="2026" t="s">
        <v>122</v>
      </c>
      <c r="AK1166" s="981"/>
    </row>
    <row r="1167" spans="2:37">
      <c r="B1167" s="908"/>
      <c r="C1167" s="569" t="s">
        <v>2870</v>
      </c>
      <c r="D1167" s="569" t="s">
        <v>2274</v>
      </c>
      <c r="E1167" s="1578"/>
      <c r="F1167" s="2938">
        <v>929002055092</v>
      </c>
      <c r="G1167" s="107">
        <v>8719514347441</v>
      </c>
      <c r="H1167" s="108" t="s">
        <v>1077</v>
      </c>
      <c r="I1167" s="108"/>
      <c r="J1167" s="584">
        <v>17</v>
      </c>
      <c r="K1167" s="345">
        <v>2452</v>
      </c>
      <c r="L1167" s="1849" t="s">
        <v>3121</v>
      </c>
      <c r="M1167" s="582">
        <v>15000</v>
      </c>
      <c r="N1167" s="405">
        <v>2</v>
      </c>
      <c r="O1167" s="1849" t="s">
        <v>135</v>
      </c>
      <c r="P1167" s="989">
        <v>240</v>
      </c>
      <c r="Q1167" s="14"/>
      <c r="R1167" s="2164" t="s">
        <v>54</v>
      </c>
      <c r="S1167" s="1849"/>
      <c r="T1167" s="1849" t="s">
        <v>3280</v>
      </c>
      <c r="U1167" s="1849" t="s">
        <v>121</v>
      </c>
      <c r="V1167" s="1849" t="s">
        <v>126</v>
      </c>
      <c r="W1167" s="2478" t="s">
        <v>210</v>
      </c>
      <c r="X1167" s="2478">
        <v>144</v>
      </c>
      <c r="Y1167" s="1849">
        <v>70</v>
      </c>
      <c r="Z1167" s="1849"/>
      <c r="AA1167" s="1849">
        <v>121</v>
      </c>
      <c r="AB1167" s="1849" t="s">
        <v>122</v>
      </c>
      <c r="AC1167" s="405">
        <v>80</v>
      </c>
      <c r="AD1167" s="1849">
        <v>374867</v>
      </c>
      <c r="AE1167" s="2707">
        <v>4</v>
      </c>
      <c r="AF1167" s="1849">
        <v>10</v>
      </c>
      <c r="AG1167" s="2165" t="s">
        <v>122</v>
      </c>
      <c r="AK1167" s="981"/>
    </row>
    <row r="1168" spans="2:37">
      <c r="B1168" s="908"/>
      <c r="C1168" s="569" t="s">
        <v>2870</v>
      </c>
      <c r="D1168" s="569" t="s">
        <v>2274</v>
      </c>
      <c r="E1168" s="1578"/>
      <c r="F1168" s="2970">
        <v>929001387692</v>
      </c>
      <c r="G1168" s="1288">
        <v>8719514346758</v>
      </c>
      <c r="H1168" s="1439" t="s">
        <v>1079</v>
      </c>
      <c r="I1168" s="1439"/>
      <c r="J1168" s="1440">
        <v>7</v>
      </c>
      <c r="K1168" s="1441">
        <v>806</v>
      </c>
      <c r="L1168" s="1850" t="s">
        <v>3121</v>
      </c>
      <c r="M1168" s="1446">
        <v>15000</v>
      </c>
      <c r="N1168" s="1292">
        <v>2</v>
      </c>
      <c r="O1168" s="1850" t="s">
        <v>129</v>
      </c>
      <c r="P1168" s="3285">
        <v>90</v>
      </c>
      <c r="Q1168" s="14"/>
      <c r="R1168" s="2166" t="s">
        <v>54</v>
      </c>
      <c r="S1168" s="1850"/>
      <c r="T1168" s="1850" t="s">
        <v>3276</v>
      </c>
      <c r="U1168" s="1850" t="s">
        <v>121</v>
      </c>
      <c r="V1168" s="1850" t="s">
        <v>126</v>
      </c>
      <c r="W1168" s="2479" t="s">
        <v>210</v>
      </c>
      <c r="X1168" s="2479">
        <v>115</v>
      </c>
      <c r="Y1168" s="1850">
        <v>64</v>
      </c>
      <c r="Z1168" s="1850"/>
      <c r="AA1168" s="1850">
        <v>140</v>
      </c>
      <c r="AB1168" s="1850" t="s">
        <v>122</v>
      </c>
      <c r="AC1168" s="1292">
        <v>80</v>
      </c>
      <c r="AD1168" s="1850">
        <v>387392</v>
      </c>
      <c r="AE1168" s="2708">
        <v>4</v>
      </c>
      <c r="AF1168" s="1850">
        <v>10</v>
      </c>
      <c r="AG1168" s="2167" t="s">
        <v>122</v>
      </c>
      <c r="AK1168" s="981"/>
    </row>
    <row r="1169" spans="2:37">
      <c r="B1169" s="909"/>
      <c r="C1169" s="855" t="s">
        <v>2870</v>
      </c>
      <c r="D1169" s="855" t="s">
        <v>2274</v>
      </c>
      <c r="E1169" s="1599"/>
      <c r="F1169" s="2971">
        <v>929001387992</v>
      </c>
      <c r="G1169" s="1433">
        <v>8719514346772</v>
      </c>
      <c r="H1169" s="1434" t="s">
        <v>1080</v>
      </c>
      <c r="I1169" s="1434"/>
      <c r="J1169" s="1435">
        <v>7</v>
      </c>
      <c r="K1169" s="1139">
        <v>806</v>
      </c>
      <c r="L1169" s="1437" t="s">
        <v>3121</v>
      </c>
      <c r="M1169" s="1438">
        <v>15000</v>
      </c>
      <c r="N1169" s="297">
        <v>2</v>
      </c>
      <c r="O1169" s="1437" t="s">
        <v>129</v>
      </c>
      <c r="P1169" s="3286">
        <v>105</v>
      </c>
      <c r="Q1169" s="14"/>
      <c r="R1169" s="2168" t="s">
        <v>54</v>
      </c>
      <c r="S1169" s="1437"/>
      <c r="T1169" s="1437" t="s">
        <v>3276</v>
      </c>
      <c r="U1169" s="1437" t="s">
        <v>121</v>
      </c>
      <c r="V1169" s="1437" t="s">
        <v>126</v>
      </c>
      <c r="W1169" s="1437" t="s">
        <v>210</v>
      </c>
      <c r="X1169" s="1437">
        <v>115</v>
      </c>
      <c r="Y1169" s="1436">
        <v>95</v>
      </c>
      <c r="Z1169" s="1436"/>
      <c r="AA1169" s="1436">
        <v>140</v>
      </c>
      <c r="AB1169" s="1437" t="s">
        <v>122</v>
      </c>
      <c r="AC1169" s="1593">
        <v>80</v>
      </c>
      <c r="AD1169" s="1436">
        <v>400289</v>
      </c>
      <c r="AE1169" s="2642">
        <v>4</v>
      </c>
      <c r="AF1169" s="1436">
        <v>6</v>
      </c>
      <c r="AG1169" s="2169" t="s">
        <v>122</v>
      </c>
      <c r="AK1169" s="981"/>
    </row>
    <row r="1170" spans="2:37" ht="14.5" customHeight="1">
      <c r="B1170" s="33"/>
      <c r="C1170" s="14"/>
      <c r="D1170" s="14"/>
      <c r="E1170" s="14"/>
      <c r="F1170" s="2791" t="s">
        <v>2929</v>
      </c>
      <c r="G1170" s="109"/>
      <c r="H1170" s="110"/>
      <c r="I1170" s="110"/>
      <c r="J1170" s="379"/>
      <c r="K1170" s="1398"/>
      <c r="L1170" s="1847"/>
      <c r="M1170" s="367"/>
      <c r="N1170" s="304"/>
      <c r="O1170" s="1847"/>
      <c r="P1170" s="148"/>
      <c r="Q1170" s="14"/>
      <c r="R1170" s="1847"/>
      <c r="S1170" s="1847"/>
      <c r="T1170" s="1847"/>
      <c r="U1170" s="1847"/>
      <c r="V1170" s="1847"/>
      <c r="W1170" s="1847"/>
      <c r="X1170" s="1847"/>
      <c r="Y1170" s="2344"/>
      <c r="Z1170" s="2344"/>
      <c r="AA1170" s="2344"/>
      <c r="AB1170" s="1847"/>
      <c r="AC1170" s="304"/>
      <c r="AD1170" s="2344"/>
      <c r="AE1170" s="304"/>
      <c r="AF1170" s="1847"/>
      <c r="AG1170" s="1847"/>
      <c r="AK1170" s="981"/>
    </row>
    <row r="1171" spans="2:37" ht="14.5" customHeight="1">
      <c r="B1171" s="14"/>
      <c r="C1171" s="14"/>
      <c r="D1171" s="14"/>
      <c r="E1171" s="14"/>
      <c r="F1171" s="728"/>
      <c r="G1171" s="160"/>
      <c r="H1171" s="167"/>
      <c r="I1171" s="167"/>
      <c r="J1171" s="378"/>
      <c r="K1171" s="367"/>
      <c r="L1171" s="372"/>
      <c r="M1171" s="366"/>
      <c r="N1171" s="355"/>
      <c r="O1171" s="372"/>
      <c r="P1171" s="3287"/>
      <c r="Q1171" s="14"/>
      <c r="R1171" s="372"/>
      <c r="S1171" s="372"/>
      <c r="T1171" s="372"/>
      <c r="U1171" s="372"/>
      <c r="V1171" s="372"/>
      <c r="W1171" s="372"/>
      <c r="X1171" s="372"/>
      <c r="Y1171" s="372"/>
      <c r="Z1171" s="372"/>
      <c r="AA1171" s="372"/>
      <c r="AB1171" s="372"/>
      <c r="AC1171" s="355"/>
      <c r="AD1171" s="372"/>
      <c r="AE1171" s="355"/>
      <c r="AF1171" s="372"/>
      <c r="AG1171" s="372"/>
      <c r="AK1171" s="981"/>
    </row>
    <row r="1172" spans="2:37" s="1600" customFormat="1" ht="15" customHeight="1">
      <c r="B1172" s="1600" t="s">
        <v>3036</v>
      </c>
      <c r="J1172" s="1818"/>
      <c r="K1172" s="1818"/>
      <c r="L1172" s="1818"/>
      <c r="M1172" s="1818"/>
      <c r="N1172" s="1818"/>
      <c r="O1172" s="1818"/>
      <c r="P1172" s="34"/>
      <c r="R1172" s="1818"/>
      <c r="S1172" s="1818"/>
      <c r="T1172" s="1818"/>
      <c r="U1172" s="1818"/>
      <c r="V1172" s="1818"/>
      <c r="W1172" s="1818"/>
      <c r="X1172" s="1818"/>
      <c r="Y1172" s="2310"/>
      <c r="Z1172" s="2310"/>
      <c r="AA1172" s="2310"/>
      <c r="AB1172" s="1818"/>
      <c r="AC1172" s="3259"/>
      <c r="AD1172" s="2310"/>
      <c r="AE1172" s="1818"/>
      <c r="AF1172" s="1818"/>
      <c r="AG1172" s="1818"/>
      <c r="AI1172"/>
      <c r="AJ1172"/>
      <c r="AK1172" s="981"/>
    </row>
    <row r="1173" spans="2:37">
      <c r="B1173" s="1809" t="s">
        <v>2934</v>
      </c>
      <c r="C1173" s="1487" t="s">
        <v>2870</v>
      </c>
      <c r="D1173" s="1487" t="s">
        <v>2274</v>
      </c>
      <c r="E1173" s="1617"/>
      <c r="F1173" s="1442">
        <v>929002412802</v>
      </c>
      <c r="G1173" s="1442">
        <v>8719514361225</v>
      </c>
      <c r="H1173" s="2582" t="s">
        <v>2356</v>
      </c>
      <c r="I1173" s="2582"/>
      <c r="J1173" s="2479">
        <v>7.2</v>
      </c>
      <c r="K1173" s="1851">
        <v>650</v>
      </c>
      <c r="L1173" s="1851" t="s">
        <v>3121</v>
      </c>
      <c r="M1173" s="1489">
        <v>15000</v>
      </c>
      <c r="N1173" s="2583">
        <v>2.5</v>
      </c>
      <c r="O1173" s="1851" t="s">
        <v>127</v>
      </c>
      <c r="P1173" s="3288">
        <v>165</v>
      </c>
      <c r="Q1173" s="1004"/>
      <c r="R1173" s="2166" t="s">
        <v>54</v>
      </c>
      <c r="S1173" s="1851"/>
      <c r="T1173" s="1851" t="s">
        <v>3283</v>
      </c>
      <c r="U1173" s="1851" t="s">
        <v>121</v>
      </c>
      <c r="V1173" s="1851" t="s">
        <v>126</v>
      </c>
      <c r="W1173" s="1742" t="s">
        <v>210</v>
      </c>
      <c r="X1173" s="1742">
        <v>90</v>
      </c>
      <c r="Y1173" s="1851">
        <v>60</v>
      </c>
      <c r="Z1173" s="1851"/>
      <c r="AA1173" s="1851">
        <v>106</v>
      </c>
      <c r="AB1173" s="1851" t="s">
        <v>143</v>
      </c>
      <c r="AC1173" s="2583">
        <v>80</v>
      </c>
      <c r="AD1173" s="1851">
        <v>1825216</v>
      </c>
      <c r="AE1173" s="2710">
        <v>4</v>
      </c>
      <c r="AF1173" s="1851">
        <v>10</v>
      </c>
      <c r="AG1173" s="2192" t="s">
        <v>122</v>
      </c>
      <c r="AK1173" s="981"/>
    </row>
    <row r="1174" spans="2:37" ht="14.5" customHeight="1">
      <c r="B1174" s="33"/>
      <c r="C1174" s="14"/>
      <c r="D1174" s="14"/>
      <c r="E1174" s="14"/>
      <c r="F1174" s="2791" t="s">
        <v>2935</v>
      </c>
      <c r="G1174" s="109"/>
      <c r="H1174" s="110"/>
      <c r="I1174" s="110"/>
      <c r="J1174" s="379"/>
      <c r="K1174" s="1398"/>
      <c r="L1174" s="1847"/>
      <c r="M1174" s="367"/>
      <c r="N1174" s="304"/>
      <c r="O1174" s="1847"/>
      <c r="P1174" s="148"/>
      <c r="Q1174" s="14"/>
      <c r="R1174" s="1847"/>
      <c r="S1174" s="1847"/>
      <c r="T1174" s="1847"/>
      <c r="U1174" s="1847"/>
      <c r="V1174" s="1847"/>
      <c r="W1174" s="1847"/>
      <c r="X1174" s="1847"/>
      <c r="Y1174" s="2344"/>
      <c r="Z1174" s="2344"/>
      <c r="AA1174" s="2344"/>
      <c r="AB1174" s="1847"/>
      <c r="AC1174" s="304"/>
      <c r="AD1174" s="2344"/>
      <c r="AE1174" s="304"/>
      <c r="AF1174" s="1847"/>
      <c r="AG1174" s="1847"/>
      <c r="AK1174" s="981"/>
    </row>
    <row r="1175" spans="2:37" ht="14.5" customHeight="1">
      <c r="B1175" s="33"/>
      <c r="C1175" s="14"/>
      <c r="D1175" s="14"/>
      <c r="E1175" s="14"/>
      <c r="F1175" s="33"/>
      <c r="G1175" s="33"/>
      <c r="H1175" s="33"/>
      <c r="I1175" s="33"/>
      <c r="J1175" s="122"/>
      <c r="K1175" s="122"/>
      <c r="L1175" s="122"/>
      <c r="M1175" s="122"/>
      <c r="N1175" s="122"/>
      <c r="O1175" s="122"/>
      <c r="P1175" s="122"/>
      <c r="Q1175" s="14"/>
      <c r="R1175" s="122"/>
      <c r="S1175" s="122"/>
      <c r="T1175" s="122"/>
      <c r="U1175" s="122"/>
      <c r="V1175" s="122"/>
      <c r="W1175" s="122"/>
      <c r="X1175" s="122"/>
      <c r="Y1175" s="122"/>
      <c r="Z1175" s="122"/>
      <c r="AA1175" s="122"/>
      <c r="AB1175" s="122"/>
      <c r="AC1175" s="451"/>
      <c r="AD1175" s="122"/>
      <c r="AE1175" s="122"/>
      <c r="AF1175" s="122"/>
      <c r="AG1175" s="122"/>
      <c r="AK1175" s="981"/>
    </row>
    <row r="1176" spans="2:37">
      <c r="B1176" s="573" t="s">
        <v>2936</v>
      </c>
      <c r="C1176" s="1576" t="s">
        <v>2870</v>
      </c>
      <c r="D1176" s="1576" t="s">
        <v>2274</v>
      </c>
      <c r="E1176" s="1577"/>
      <c r="F1176" s="685">
        <v>929004584301</v>
      </c>
      <c r="G1176" s="806">
        <v>8721103049018</v>
      </c>
      <c r="H1176" s="226" t="s">
        <v>2773</v>
      </c>
      <c r="I1176" s="226" t="s">
        <v>2775</v>
      </c>
      <c r="J1176" s="816">
        <v>3.1</v>
      </c>
      <c r="K1176" s="1172">
        <v>270</v>
      </c>
      <c r="L1176" s="1770" t="s">
        <v>3120</v>
      </c>
      <c r="M1176" s="809">
        <v>15000</v>
      </c>
      <c r="N1176" s="319">
        <v>2</v>
      </c>
      <c r="O1176" s="1770" t="s">
        <v>124</v>
      </c>
      <c r="P1176" s="2407">
        <v>150</v>
      </c>
      <c r="Q1176" s="518"/>
      <c r="R1176" s="2021" t="s">
        <v>54</v>
      </c>
      <c r="S1176" s="1770"/>
      <c r="T1176" s="1770" t="s">
        <v>3282</v>
      </c>
      <c r="U1176" s="1770" t="s">
        <v>121</v>
      </c>
      <c r="V1176" s="1770" t="s">
        <v>3119</v>
      </c>
      <c r="W1176" s="305" t="s">
        <v>210</v>
      </c>
      <c r="X1176" s="305">
        <v>87</v>
      </c>
      <c r="Y1176" s="279">
        <v>60</v>
      </c>
      <c r="Z1176" s="279"/>
      <c r="AA1176" s="279">
        <v>110</v>
      </c>
      <c r="AB1176" s="1770" t="s">
        <v>143</v>
      </c>
      <c r="AC1176" s="319">
        <v>90</v>
      </c>
      <c r="AD1176" s="279">
        <v>2209194</v>
      </c>
      <c r="AE1176" s="2658">
        <v>4</v>
      </c>
      <c r="AF1176" s="279">
        <v>4</v>
      </c>
      <c r="AG1176" s="2022" t="s">
        <v>122</v>
      </c>
      <c r="AK1176" s="981"/>
    </row>
    <row r="1177" spans="2:37">
      <c r="B1177" s="123"/>
      <c r="C1177" s="569" t="s">
        <v>2870</v>
      </c>
      <c r="D1177" s="569" t="s">
        <v>2274</v>
      </c>
      <c r="E1177" s="1578"/>
      <c r="F1177" s="511">
        <v>929004584401</v>
      </c>
      <c r="G1177" s="225">
        <v>8721103049032</v>
      </c>
      <c r="H1177" s="560" t="s">
        <v>2774</v>
      </c>
      <c r="I1177" s="237" t="s">
        <v>2776</v>
      </c>
      <c r="J1177" s="805">
        <v>3.1</v>
      </c>
      <c r="K1177" s="1174">
        <v>270</v>
      </c>
      <c r="L1177" s="318" t="s">
        <v>3120</v>
      </c>
      <c r="M1177" s="412">
        <v>15000</v>
      </c>
      <c r="N1177" s="299">
        <v>2</v>
      </c>
      <c r="O1177" s="318" t="s">
        <v>124</v>
      </c>
      <c r="P1177" s="989">
        <v>185</v>
      </c>
      <c r="Q1177" s="518"/>
      <c r="R1177" s="2025" t="s">
        <v>54</v>
      </c>
      <c r="S1177" s="318"/>
      <c r="T1177" s="318" t="s">
        <v>3282</v>
      </c>
      <c r="U1177" s="318" t="s">
        <v>121</v>
      </c>
      <c r="V1177" s="318" t="s">
        <v>3119</v>
      </c>
      <c r="W1177" s="301" t="s">
        <v>210</v>
      </c>
      <c r="X1177" s="301">
        <v>87</v>
      </c>
      <c r="Y1177" s="281">
        <v>95</v>
      </c>
      <c r="Z1177" s="281"/>
      <c r="AA1177" s="281">
        <v>139</v>
      </c>
      <c r="AB1177" s="318" t="s">
        <v>143</v>
      </c>
      <c r="AC1177" s="299">
        <v>90</v>
      </c>
      <c r="AD1177" s="281">
        <v>2209196</v>
      </c>
      <c r="AE1177" s="2659">
        <v>4</v>
      </c>
      <c r="AF1177" s="281">
        <v>4</v>
      </c>
      <c r="AG1177" s="2026" t="s">
        <v>122</v>
      </c>
      <c r="AK1177" s="981"/>
    </row>
    <row r="1178" spans="2:37">
      <c r="B1178" s="123"/>
      <c r="C1178" s="569" t="s">
        <v>2870</v>
      </c>
      <c r="D1178" s="569" t="s">
        <v>2274</v>
      </c>
      <c r="E1178" s="1578"/>
      <c r="F1178" s="511">
        <v>929003628601</v>
      </c>
      <c r="G1178" s="225">
        <v>8720169191433</v>
      </c>
      <c r="H1178" s="560" t="s">
        <v>1115</v>
      </c>
      <c r="I1178" s="710" t="s">
        <v>1116</v>
      </c>
      <c r="J1178" s="875">
        <v>3.1</v>
      </c>
      <c r="K1178" s="1150">
        <v>250</v>
      </c>
      <c r="L1178" s="1816" t="s">
        <v>3120</v>
      </c>
      <c r="M1178" s="398">
        <v>15000</v>
      </c>
      <c r="N1178" s="300">
        <v>2</v>
      </c>
      <c r="O1178" s="1816" t="s">
        <v>124</v>
      </c>
      <c r="P1178" s="989">
        <v>85</v>
      </c>
      <c r="Q1178" s="14"/>
      <c r="R1178" s="2158" t="s">
        <v>54</v>
      </c>
      <c r="S1178" s="1816"/>
      <c r="T1178" s="1816" t="s">
        <v>3282</v>
      </c>
      <c r="U1178" s="1816" t="s">
        <v>121</v>
      </c>
      <c r="V1178" s="1816" t="s">
        <v>3119</v>
      </c>
      <c r="W1178" s="1816" t="s">
        <v>210</v>
      </c>
      <c r="X1178" s="1816">
        <v>80</v>
      </c>
      <c r="Y1178" s="2349">
        <v>60</v>
      </c>
      <c r="Z1178" s="2349"/>
      <c r="AA1178" s="2349">
        <v>104</v>
      </c>
      <c r="AB1178" s="1816" t="s">
        <v>122</v>
      </c>
      <c r="AC1178" s="300">
        <v>80</v>
      </c>
      <c r="AD1178" s="2349"/>
      <c r="AE1178" s="2663">
        <v>4</v>
      </c>
      <c r="AF1178" s="2349">
        <v>4</v>
      </c>
      <c r="AG1178" s="2159" t="s">
        <v>122</v>
      </c>
      <c r="AK1178" s="981"/>
    </row>
    <row r="1179" spans="2:37">
      <c r="B1179" s="123"/>
      <c r="C1179" s="569" t="s">
        <v>2870</v>
      </c>
      <c r="D1179" s="569" t="s">
        <v>2274</v>
      </c>
      <c r="E1179" s="1578"/>
      <c r="F1179" s="511">
        <v>929003627801</v>
      </c>
      <c r="G1179" s="225">
        <v>8720169191273</v>
      </c>
      <c r="H1179" s="560" t="s">
        <v>1117</v>
      </c>
      <c r="I1179" s="237" t="s">
        <v>1116</v>
      </c>
      <c r="J1179" s="357">
        <v>7</v>
      </c>
      <c r="K1179" s="1143">
        <v>470</v>
      </c>
      <c r="L1179" s="380" t="s">
        <v>3120</v>
      </c>
      <c r="M1179" s="348">
        <v>15000</v>
      </c>
      <c r="N1179" s="299">
        <v>2</v>
      </c>
      <c r="O1179" s="380" t="s">
        <v>124</v>
      </c>
      <c r="P1179" s="989">
        <v>100</v>
      </c>
      <c r="Q1179" s="14"/>
      <c r="R1179" s="2154" t="s">
        <v>54</v>
      </c>
      <c r="S1179" s="380"/>
      <c r="T1179" s="380" t="s">
        <v>3275</v>
      </c>
      <c r="U1179" s="380" t="s">
        <v>121</v>
      </c>
      <c r="V1179" s="380" t="s">
        <v>3119</v>
      </c>
      <c r="W1179" s="380" t="s">
        <v>210</v>
      </c>
      <c r="X1179" s="380">
        <v>67</v>
      </c>
      <c r="Y1179" s="476">
        <v>60</v>
      </c>
      <c r="Z1179" s="476"/>
      <c r="AA1179" s="476">
        <v>104</v>
      </c>
      <c r="AB1179" s="380" t="s">
        <v>122</v>
      </c>
      <c r="AC1179" s="299">
        <v>80</v>
      </c>
      <c r="AD1179" s="476"/>
      <c r="AE1179" s="2711">
        <v>4</v>
      </c>
      <c r="AF1179" s="476">
        <v>4</v>
      </c>
      <c r="AG1179" s="2155" t="s">
        <v>122</v>
      </c>
      <c r="AK1179" s="981"/>
    </row>
    <row r="1180" spans="2:37">
      <c r="B1180" s="908"/>
      <c r="C1180" s="569" t="s">
        <v>2870</v>
      </c>
      <c r="D1180" s="569" t="s">
        <v>2274</v>
      </c>
      <c r="E1180" s="1578"/>
      <c r="F1180" s="511">
        <v>929003627601</v>
      </c>
      <c r="G1180" s="225">
        <v>8720169191235</v>
      </c>
      <c r="H1180" s="560" t="s">
        <v>1118</v>
      </c>
      <c r="I1180" s="710" t="s">
        <v>1119</v>
      </c>
      <c r="J1180" s="444">
        <v>7</v>
      </c>
      <c r="K1180" s="1143">
        <v>470</v>
      </c>
      <c r="L1180" s="380" t="s">
        <v>3120</v>
      </c>
      <c r="M1180" s="398">
        <v>15000</v>
      </c>
      <c r="N1180" s="299">
        <v>2</v>
      </c>
      <c r="O1180" s="380" t="s">
        <v>124</v>
      </c>
      <c r="P1180" s="989">
        <v>115</v>
      </c>
      <c r="Q1180" s="14"/>
      <c r="R1180" s="2154" t="s">
        <v>54</v>
      </c>
      <c r="S1180" s="380"/>
      <c r="T1180" s="380" t="s">
        <v>3275</v>
      </c>
      <c r="U1180" s="380" t="s">
        <v>121</v>
      </c>
      <c r="V1180" s="380" t="s">
        <v>3119</v>
      </c>
      <c r="W1180" s="380" t="s">
        <v>210</v>
      </c>
      <c r="X1180" s="380">
        <v>67</v>
      </c>
      <c r="Y1180" s="476">
        <v>64</v>
      </c>
      <c r="Z1180" s="476"/>
      <c r="AA1180" s="476">
        <v>140</v>
      </c>
      <c r="AB1180" s="380" t="s">
        <v>122</v>
      </c>
      <c r="AC1180" s="299">
        <v>80</v>
      </c>
      <c r="AD1180" s="476"/>
      <c r="AE1180" s="2711">
        <v>4</v>
      </c>
      <c r="AF1180" s="476">
        <v>4</v>
      </c>
      <c r="AG1180" s="2155" t="s">
        <v>122</v>
      </c>
      <c r="AK1180" s="981"/>
    </row>
    <row r="1181" spans="2:37">
      <c r="B1181" s="908"/>
      <c r="C1181" s="569" t="s">
        <v>2870</v>
      </c>
      <c r="D1181" s="569" t="s">
        <v>2274</v>
      </c>
      <c r="E1181" s="1578"/>
      <c r="F1181" s="104">
        <v>929003628301</v>
      </c>
      <c r="G1181" s="104">
        <v>8720169191372</v>
      </c>
      <c r="H1181" s="153" t="s">
        <v>1120</v>
      </c>
      <c r="I1181" s="153" t="s">
        <v>1121</v>
      </c>
      <c r="J1181" s="558">
        <v>3.1</v>
      </c>
      <c r="K1181" s="1143">
        <v>250</v>
      </c>
      <c r="L1181" s="380" t="s">
        <v>3120</v>
      </c>
      <c r="M1181" s="348">
        <v>15000</v>
      </c>
      <c r="N1181" s="299">
        <v>2</v>
      </c>
      <c r="O1181" s="380" t="s">
        <v>124</v>
      </c>
      <c r="P1181" s="989">
        <v>150</v>
      </c>
      <c r="Q1181" s="14"/>
      <c r="R1181" s="2154" t="s">
        <v>54</v>
      </c>
      <c r="S1181" s="380"/>
      <c r="T1181" s="380" t="s">
        <v>3282</v>
      </c>
      <c r="U1181" s="380" t="s">
        <v>121</v>
      </c>
      <c r="V1181" s="380" t="s">
        <v>3119</v>
      </c>
      <c r="W1181" s="380" t="s">
        <v>210</v>
      </c>
      <c r="X1181" s="380">
        <v>80</v>
      </c>
      <c r="Y1181" s="476">
        <v>95</v>
      </c>
      <c r="Z1181" s="476"/>
      <c r="AA1181" s="476">
        <v>140</v>
      </c>
      <c r="AB1181" s="380" t="s">
        <v>122</v>
      </c>
      <c r="AC1181" s="299">
        <v>80</v>
      </c>
      <c r="AD1181" s="476"/>
      <c r="AE1181" s="2711">
        <v>4</v>
      </c>
      <c r="AF1181" s="476">
        <v>4</v>
      </c>
      <c r="AG1181" s="2155" t="s">
        <v>122</v>
      </c>
      <c r="AK1181" s="981"/>
    </row>
    <row r="1182" spans="2:37">
      <c r="B1182" s="123"/>
      <c r="C1182" s="569" t="s">
        <v>2870</v>
      </c>
      <c r="D1182" s="569" t="s">
        <v>2274</v>
      </c>
      <c r="E1182" s="1578"/>
      <c r="F1182" s="2972">
        <v>929003628401</v>
      </c>
      <c r="G1182" s="107">
        <v>8720169191396</v>
      </c>
      <c r="H1182" s="108" t="s">
        <v>1122</v>
      </c>
      <c r="I1182" s="108" t="s">
        <v>1119</v>
      </c>
      <c r="J1182" s="343">
        <v>3.1</v>
      </c>
      <c r="K1182" s="1143">
        <v>250</v>
      </c>
      <c r="L1182" s="380" t="s">
        <v>3120</v>
      </c>
      <c r="M1182" s="398">
        <v>15000</v>
      </c>
      <c r="N1182" s="299">
        <v>2</v>
      </c>
      <c r="O1182" s="380" t="s">
        <v>124</v>
      </c>
      <c r="P1182" s="989">
        <v>110</v>
      </c>
      <c r="Q1182" s="14"/>
      <c r="R1182" s="2154" t="s">
        <v>54</v>
      </c>
      <c r="S1182" s="380"/>
      <c r="T1182" s="380" t="s">
        <v>3282</v>
      </c>
      <c r="U1182" s="380" t="s">
        <v>121</v>
      </c>
      <c r="V1182" s="380" t="s">
        <v>3119</v>
      </c>
      <c r="W1182" s="380" t="s">
        <v>210</v>
      </c>
      <c r="X1182" s="380">
        <v>80</v>
      </c>
      <c r="Y1182" s="476">
        <v>64</v>
      </c>
      <c r="Z1182" s="476"/>
      <c r="AA1182" s="476">
        <v>140</v>
      </c>
      <c r="AB1182" s="380" t="s">
        <v>122</v>
      </c>
      <c r="AC1182" s="299">
        <v>80</v>
      </c>
      <c r="AD1182" s="476"/>
      <c r="AE1182" s="2711">
        <v>4</v>
      </c>
      <c r="AF1182" s="476">
        <v>4</v>
      </c>
      <c r="AG1182" s="2155" t="s">
        <v>122</v>
      </c>
      <c r="AK1182" s="981"/>
    </row>
    <row r="1183" spans="2:37">
      <c r="B1183" s="123"/>
      <c r="C1183" s="569" t="s">
        <v>2870</v>
      </c>
      <c r="D1183" s="569" t="s">
        <v>2274</v>
      </c>
      <c r="E1183" s="1578"/>
      <c r="F1183" s="2972">
        <v>929002983501</v>
      </c>
      <c r="G1183" s="107">
        <v>8719514313767</v>
      </c>
      <c r="H1183" s="108" t="s">
        <v>2173</v>
      </c>
      <c r="I1183" s="108" t="s">
        <v>2336</v>
      </c>
      <c r="J1183" s="343">
        <v>7</v>
      </c>
      <c r="K1183" s="1143">
        <v>470</v>
      </c>
      <c r="L1183" s="380" t="s">
        <v>3120</v>
      </c>
      <c r="M1183" s="398">
        <v>15000</v>
      </c>
      <c r="N1183" s="299">
        <v>2</v>
      </c>
      <c r="O1183" s="380" t="s">
        <v>124</v>
      </c>
      <c r="P1183" s="989">
        <v>790</v>
      </c>
      <c r="Q1183" s="1004"/>
      <c r="R1183" s="2154" t="s">
        <v>54</v>
      </c>
      <c r="S1183" s="380"/>
      <c r="T1183" s="380" t="s">
        <v>3275</v>
      </c>
      <c r="U1183" s="380" t="s">
        <v>121</v>
      </c>
      <c r="V1183" s="380" t="s">
        <v>3119</v>
      </c>
      <c r="W1183" s="380" t="s">
        <v>210</v>
      </c>
      <c r="X1183" s="380">
        <v>67</v>
      </c>
      <c r="Y1183" s="476">
        <v>162</v>
      </c>
      <c r="Z1183" s="476"/>
      <c r="AA1183" s="476">
        <v>293</v>
      </c>
      <c r="AB1183" s="380" t="s">
        <v>143</v>
      </c>
      <c r="AC1183" s="299">
        <v>80</v>
      </c>
      <c r="AD1183" s="476" t="s">
        <v>50</v>
      </c>
      <c r="AE1183" s="2711">
        <v>4</v>
      </c>
      <c r="AF1183" s="476">
        <v>2</v>
      </c>
      <c r="AG1183" s="2155" t="s">
        <v>122</v>
      </c>
      <c r="AK1183" s="981"/>
    </row>
    <row r="1184" spans="2:37">
      <c r="B1184" s="123"/>
      <c r="C1184" s="569" t="s">
        <v>2870</v>
      </c>
      <c r="D1184" s="569" t="s">
        <v>2274</v>
      </c>
      <c r="E1184" s="1578"/>
      <c r="F1184" s="2972">
        <v>929002983601</v>
      </c>
      <c r="G1184" s="107">
        <v>8719514313781</v>
      </c>
      <c r="H1184" s="108" t="s">
        <v>2174</v>
      </c>
      <c r="I1184" s="108" t="s">
        <v>2337</v>
      </c>
      <c r="J1184" s="343">
        <v>7</v>
      </c>
      <c r="K1184" s="1143">
        <v>470</v>
      </c>
      <c r="L1184" s="380" t="s">
        <v>3120</v>
      </c>
      <c r="M1184" s="398">
        <v>15000</v>
      </c>
      <c r="N1184" s="299">
        <v>2</v>
      </c>
      <c r="O1184" s="380" t="s">
        <v>124</v>
      </c>
      <c r="P1184" s="989">
        <v>890</v>
      </c>
      <c r="Q1184" s="1004"/>
      <c r="R1184" s="2154" t="s">
        <v>54</v>
      </c>
      <c r="S1184" s="380"/>
      <c r="T1184" s="380" t="s">
        <v>3275</v>
      </c>
      <c r="U1184" s="380" t="s">
        <v>121</v>
      </c>
      <c r="V1184" s="380" t="s">
        <v>3119</v>
      </c>
      <c r="W1184" s="380" t="s">
        <v>210</v>
      </c>
      <c r="X1184" s="380">
        <v>67</v>
      </c>
      <c r="Y1184" s="476">
        <v>202</v>
      </c>
      <c r="Z1184" s="476"/>
      <c r="AA1184" s="476">
        <v>286</v>
      </c>
      <c r="AB1184" s="380" t="s">
        <v>143</v>
      </c>
      <c r="AC1184" s="299">
        <v>80</v>
      </c>
      <c r="AD1184" s="476" t="s">
        <v>50</v>
      </c>
      <c r="AE1184" s="2711">
        <v>4</v>
      </c>
      <c r="AF1184" s="476">
        <v>2</v>
      </c>
      <c r="AG1184" s="2155" t="s">
        <v>122</v>
      </c>
      <c r="AK1184" s="981"/>
    </row>
    <row r="1185" spans="2:37">
      <c r="B1185" s="123"/>
      <c r="C1185" s="569" t="s">
        <v>2870</v>
      </c>
      <c r="D1185" s="569" t="s">
        <v>2274</v>
      </c>
      <c r="E1185" s="1578"/>
      <c r="F1185" s="2972">
        <v>929002983701</v>
      </c>
      <c r="G1185" s="107">
        <v>8719514313804</v>
      </c>
      <c r="H1185" s="108" t="s">
        <v>2175</v>
      </c>
      <c r="I1185" s="108" t="s">
        <v>2338</v>
      </c>
      <c r="J1185" s="343">
        <v>7</v>
      </c>
      <c r="K1185" s="1143">
        <v>470</v>
      </c>
      <c r="L1185" s="380" t="s">
        <v>3120</v>
      </c>
      <c r="M1185" s="398">
        <v>15000</v>
      </c>
      <c r="N1185" s="299">
        <v>2</v>
      </c>
      <c r="O1185" s="380" t="s">
        <v>124</v>
      </c>
      <c r="P1185" s="989">
        <v>830</v>
      </c>
      <c r="Q1185" s="1004"/>
      <c r="R1185" s="2154" t="s">
        <v>54</v>
      </c>
      <c r="S1185" s="380"/>
      <c r="T1185" s="380" t="s">
        <v>3275</v>
      </c>
      <c r="U1185" s="380" t="s">
        <v>121</v>
      </c>
      <c r="V1185" s="380" t="s">
        <v>3119</v>
      </c>
      <c r="W1185" s="380" t="s">
        <v>210</v>
      </c>
      <c r="X1185" s="380">
        <v>67</v>
      </c>
      <c r="Y1185" s="476">
        <v>66</v>
      </c>
      <c r="Z1185" s="476"/>
      <c r="AA1185" s="476">
        <v>273</v>
      </c>
      <c r="AB1185" s="380" t="s">
        <v>143</v>
      </c>
      <c r="AC1185" s="299">
        <v>80</v>
      </c>
      <c r="AD1185" s="476" t="s">
        <v>50</v>
      </c>
      <c r="AE1185" s="2711">
        <v>4</v>
      </c>
      <c r="AF1185" s="476">
        <v>2</v>
      </c>
      <c r="AG1185" s="2155" t="s">
        <v>122</v>
      </c>
      <c r="AK1185" s="981"/>
    </row>
    <row r="1186" spans="2:37">
      <c r="B1186" s="123"/>
      <c r="C1186" s="855" t="s">
        <v>2870</v>
      </c>
      <c r="D1186" s="855" t="s">
        <v>2274</v>
      </c>
      <c r="E1186" s="1599"/>
      <c r="F1186" s="2973">
        <v>929002983801</v>
      </c>
      <c r="G1186" s="478">
        <v>8719514313828</v>
      </c>
      <c r="H1186" s="273" t="s">
        <v>2176</v>
      </c>
      <c r="I1186" s="273" t="s">
        <v>2336</v>
      </c>
      <c r="J1186" s="495">
        <v>4.5</v>
      </c>
      <c r="K1186" s="1272">
        <v>300</v>
      </c>
      <c r="L1186" s="869" t="s">
        <v>3120</v>
      </c>
      <c r="M1186" s="448">
        <v>15000</v>
      </c>
      <c r="N1186" s="490">
        <v>2</v>
      </c>
      <c r="O1186" s="869" t="s">
        <v>124</v>
      </c>
      <c r="P1186" s="2408">
        <v>670</v>
      </c>
      <c r="Q1186" s="1004"/>
      <c r="R1186" s="2150" t="s">
        <v>54</v>
      </c>
      <c r="S1186" s="869"/>
      <c r="T1186" s="869" t="s">
        <v>3282</v>
      </c>
      <c r="U1186" s="869" t="s">
        <v>121</v>
      </c>
      <c r="V1186" s="869" t="s">
        <v>3119</v>
      </c>
      <c r="W1186" s="869" t="s">
        <v>210</v>
      </c>
      <c r="X1186" s="869">
        <v>66</v>
      </c>
      <c r="Y1186" s="2346">
        <v>162</v>
      </c>
      <c r="Z1186" s="2346"/>
      <c r="AA1186" s="2346">
        <v>293</v>
      </c>
      <c r="AB1186" s="869" t="s">
        <v>122</v>
      </c>
      <c r="AC1186" s="490">
        <v>80</v>
      </c>
      <c r="AD1186" s="2346" t="s">
        <v>50</v>
      </c>
      <c r="AE1186" s="2712">
        <v>4</v>
      </c>
      <c r="AF1186" s="2346">
        <v>2</v>
      </c>
      <c r="AG1186" s="2151" t="s">
        <v>122</v>
      </c>
      <c r="AK1186" s="981"/>
    </row>
    <row r="1187" spans="2:37">
      <c r="B1187" s="123"/>
      <c r="C1187" s="853" t="s">
        <v>2870</v>
      </c>
      <c r="D1187" s="853" t="s">
        <v>2274</v>
      </c>
      <c r="E1187" s="1606"/>
      <c r="F1187" s="104">
        <v>929002380501</v>
      </c>
      <c r="G1187" s="104">
        <v>8718699759636</v>
      </c>
      <c r="H1187" s="153" t="s">
        <v>1123</v>
      </c>
      <c r="I1187" s="153"/>
      <c r="J1187" s="376">
        <v>2.2999999999999998</v>
      </c>
      <c r="K1187" s="1150">
        <v>100</v>
      </c>
      <c r="L1187" s="380" t="s">
        <v>3120</v>
      </c>
      <c r="M1187" s="371">
        <v>15000</v>
      </c>
      <c r="N1187" s="408">
        <v>2</v>
      </c>
      <c r="O1187" s="380" t="s">
        <v>124</v>
      </c>
      <c r="P1187" s="989">
        <v>135</v>
      </c>
      <c r="Q1187" s="14"/>
      <c r="R1187" s="2154" t="s">
        <v>54</v>
      </c>
      <c r="S1187" s="380"/>
      <c r="T1187" s="380" t="s">
        <v>3284</v>
      </c>
      <c r="U1187" s="380" t="s">
        <v>121</v>
      </c>
      <c r="V1187" s="380" t="s">
        <v>3119</v>
      </c>
      <c r="W1187" s="380" t="s">
        <v>210</v>
      </c>
      <c r="X1187" s="380">
        <v>43</v>
      </c>
      <c r="Y1187" s="476">
        <v>60</v>
      </c>
      <c r="Z1187" s="476"/>
      <c r="AA1187" s="476">
        <v>106</v>
      </c>
      <c r="AB1187" s="380" t="s">
        <v>122</v>
      </c>
      <c r="AC1187" s="408">
        <v>80</v>
      </c>
      <c r="AD1187" s="476"/>
      <c r="AE1187" s="2713">
        <v>4</v>
      </c>
      <c r="AF1187" s="476">
        <v>4</v>
      </c>
      <c r="AG1187" s="2155" t="s">
        <v>122</v>
      </c>
      <c r="AK1187" s="981"/>
    </row>
    <row r="1188" spans="2:37">
      <c r="B1188" s="123"/>
      <c r="C1188" s="569" t="s">
        <v>2870</v>
      </c>
      <c r="D1188" s="569" t="s">
        <v>2274</v>
      </c>
      <c r="E1188" s="1578"/>
      <c r="F1188" s="104">
        <v>929002380601</v>
      </c>
      <c r="G1188" s="104">
        <v>8718699759650</v>
      </c>
      <c r="H1188" s="153" t="s">
        <v>1124</v>
      </c>
      <c r="I1188" s="153"/>
      <c r="J1188" s="376">
        <v>2.2999999999999998</v>
      </c>
      <c r="K1188" s="1178">
        <v>100</v>
      </c>
      <c r="L1188" s="380" t="s">
        <v>3120</v>
      </c>
      <c r="M1188" s="371">
        <v>15000</v>
      </c>
      <c r="N1188" s="408">
        <v>2</v>
      </c>
      <c r="O1188" s="380" t="s">
        <v>124</v>
      </c>
      <c r="P1188" s="989">
        <v>135</v>
      </c>
      <c r="Q1188" s="14"/>
      <c r="R1188" s="2154" t="s">
        <v>54</v>
      </c>
      <c r="S1188" s="380"/>
      <c r="T1188" s="380" t="s">
        <v>3284</v>
      </c>
      <c r="U1188" s="380" t="s">
        <v>121</v>
      </c>
      <c r="V1188" s="380" t="s">
        <v>3119</v>
      </c>
      <c r="W1188" s="380" t="s">
        <v>210</v>
      </c>
      <c r="X1188" s="380">
        <v>43</v>
      </c>
      <c r="Y1188" s="476">
        <v>64</v>
      </c>
      <c r="Z1188" s="476"/>
      <c r="AA1188" s="476">
        <v>143</v>
      </c>
      <c r="AB1188" s="380" t="s">
        <v>122</v>
      </c>
      <c r="AC1188" s="408">
        <v>80</v>
      </c>
      <c r="AD1188" s="476"/>
      <c r="AE1188" s="2713">
        <v>4</v>
      </c>
      <c r="AF1188" s="476">
        <v>4</v>
      </c>
      <c r="AG1188" s="2155" t="s">
        <v>122</v>
      </c>
      <c r="AK1188" s="981"/>
    </row>
    <row r="1189" spans="2:37">
      <c r="B1189" s="123"/>
      <c r="C1189" s="569" t="s">
        <v>2870</v>
      </c>
      <c r="D1189" s="569" t="s">
        <v>2274</v>
      </c>
      <c r="E1189" s="1578"/>
      <c r="F1189" s="960">
        <v>929002982501</v>
      </c>
      <c r="G1189" s="960">
        <v>8719514315372</v>
      </c>
      <c r="H1189" s="1074" t="s">
        <v>2333</v>
      </c>
      <c r="I1189" s="1074"/>
      <c r="J1189" s="1054">
        <v>6.5</v>
      </c>
      <c r="K1189" s="1055">
        <v>200</v>
      </c>
      <c r="L1189" s="1076" t="s">
        <v>3120</v>
      </c>
      <c r="M1189" s="1055">
        <v>15000</v>
      </c>
      <c r="N1189" s="1077">
        <v>2</v>
      </c>
      <c r="O1189" s="1076" t="s">
        <v>124</v>
      </c>
      <c r="P1189" s="2424">
        <v>540</v>
      </c>
      <c r="Q1189" s="1004"/>
      <c r="R1189" s="2172" t="s">
        <v>54</v>
      </c>
      <c r="S1189" s="1076"/>
      <c r="T1189" s="1076" t="s">
        <v>3285</v>
      </c>
      <c r="U1189" s="1076" t="s">
        <v>121</v>
      </c>
      <c r="V1189" s="1076" t="s">
        <v>3119</v>
      </c>
      <c r="W1189" s="1076" t="s">
        <v>210</v>
      </c>
      <c r="X1189" s="1076">
        <v>30</v>
      </c>
      <c r="Y1189" s="1075">
        <v>162</v>
      </c>
      <c r="Z1189" s="1075"/>
      <c r="AA1189" s="1075">
        <v>293</v>
      </c>
      <c r="AB1189" s="1076" t="s">
        <v>143</v>
      </c>
      <c r="AC1189" s="1077">
        <v>80</v>
      </c>
      <c r="AD1189" s="1075" t="s">
        <v>50</v>
      </c>
      <c r="AE1189" s="2714">
        <v>4</v>
      </c>
      <c r="AF1189" s="1075">
        <v>2</v>
      </c>
      <c r="AG1189" s="2173" t="s">
        <v>122</v>
      </c>
      <c r="AK1189" s="981"/>
    </row>
    <row r="1190" spans="2:37">
      <c r="B1190" s="124"/>
      <c r="C1190" s="855" t="s">
        <v>2870</v>
      </c>
      <c r="D1190" s="855" t="s">
        <v>2274</v>
      </c>
      <c r="E1190" s="1599"/>
      <c r="F1190" s="1553">
        <v>929002982601</v>
      </c>
      <c r="G1190" s="1553">
        <v>8719514315396</v>
      </c>
      <c r="H1190" s="1708" t="s">
        <v>2334</v>
      </c>
      <c r="I1190" s="1708"/>
      <c r="J1190" s="1079">
        <v>6.5</v>
      </c>
      <c r="K1190" s="1080">
        <v>200</v>
      </c>
      <c r="L1190" s="1081" t="s">
        <v>3120</v>
      </c>
      <c r="M1190" s="1080">
        <v>15000</v>
      </c>
      <c r="N1190" s="1709">
        <v>2</v>
      </c>
      <c r="O1190" s="1081" t="s">
        <v>124</v>
      </c>
      <c r="P1190" s="2422">
        <v>820</v>
      </c>
      <c r="Q1190" s="1004"/>
      <c r="R1190" s="2174" t="s">
        <v>54</v>
      </c>
      <c r="S1190" s="1081"/>
      <c r="T1190" s="1081" t="s">
        <v>3285</v>
      </c>
      <c r="U1190" s="1081" t="s">
        <v>121</v>
      </c>
      <c r="V1190" s="1081" t="s">
        <v>3119</v>
      </c>
      <c r="W1190" s="1081" t="s">
        <v>210</v>
      </c>
      <c r="X1190" s="1081">
        <v>30</v>
      </c>
      <c r="Y1190" s="1566">
        <v>202</v>
      </c>
      <c r="Z1190" s="1566"/>
      <c r="AA1190" s="1566">
        <v>286</v>
      </c>
      <c r="AB1190" s="1081" t="s">
        <v>143</v>
      </c>
      <c r="AC1190" s="1709">
        <v>80</v>
      </c>
      <c r="AD1190" s="1566" t="s">
        <v>50</v>
      </c>
      <c r="AE1190" s="2715">
        <v>4</v>
      </c>
      <c r="AF1190" s="1566">
        <v>2</v>
      </c>
      <c r="AG1190" s="2175" t="s">
        <v>122</v>
      </c>
      <c r="AK1190" s="981"/>
    </row>
    <row r="1191" spans="2:37" ht="14.5" customHeight="1">
      <c r="B1191" s="33"/>
      <c r="C1191" s="14"/>
      <c r="D1191" s="14"/>
      <c r="E1191" s="14"/>
      <c r="F1191" s="641"/>
      <c r="G1191" s="21"/>
      <c r="H1191" s="14"/>
      <c r="I1191" s="14"/>
      <c r="J1191" s="149"/>
      <c r="K1191" s="149"/>
      <c r="L1191" s="149"/>
      <c r="M1191" s="149"/>
      <c r="N1191" s="149"/>
      <c r="O1191" s="149"/>
      <c r="P1191" s="148"/>
      <c r="Q1191" s="14"/>
      <c r="R1191" s="149"/>
      <c r="S1191" s="149"/>
      <c r="T1191" s="149"/>
      <c r="U1191" s="149"/>
      <c r="V1191" s="149"/>
      <c r="W1191" s="149"/>
      <c r="X1191" s="149"/>
      <c r="Y1191" s="414"/>
      <c r="Z1191" s="414"/>
      <c r="AA1191" s="414"/>
      <c r="AB1191" s="149"/>
      <c r="AC1191" s="149"/>
      <c r="AD1191" s="414"/>
      <c r="AE1191" s="149"/>
      <c r="AF1191" s="149"/>
      <c r="AG1191" s="149"/>
      <c r="AK1191" s="981"/>
    </row>
    <row r="1192" spans="2:37">
      <c r="B1192" s="573" t="s">
        <v>1125</v>
      </c>
      <c r="C1192" s="1576" t="s">
        <v>2870</v>
      </c>
      <c r="D1192" s="1576" t="s">
        <v>2274</v>
      </c>
      <c r="E1192" s="1577"/>
      <c r="F1192" s="143">
        <v>929001978001</v>
      </c>
      <c r="G1192" s="506">
        <v>8718696167779</v>
      </c>
      <c r="H1192" s="603" t="s">
        <v>1126</v>
      </c>
      <c r="I1192" s="603" t="s">
        <v>1127</v>
      </c>
      <c r="J1192" s="381"/>
      <c r="K1192" s="369"/>
      <c r="L1192" s="382"/>
      <c r="M1192" s="369"/>
      <c r="N1192" s="1312">
        <v>2</v>
      </c>
      <c r="O1192" s="382" t="s">
        <v>124</v>
      </c>
      <c r="P1192" s="2407">
        <v>460</v>
      </c>
      <c r="Q1192" s="14"/>
      <c r="R1192" s="2148"/>
      <c r="S1192" s="382"/>
      <c r="T1192" s="382"/>
      <c r="U1192" s="382" t="s">
        <v>121</v>
      </c>
      <c r="V1192" s="382"/>
      <c r="W1192" s="382"/>
      <c r="X1192" s="382"/>
      <c r="Y1192" s="1757"/>
      <c r="Z1192" s="1757"/>
      <c r="AA1192" s="1757"/>
      <c r="AB1192" s="382"/>
      <c r="AC1192" s="1312"/>
      <c r="AD1192" s="1757"/>
      <c r="AE1192" s="2716">
        <v>1</v>
      </c>
      <c r="AF1192" s="1757">
        <v>4</v>
      </c>
      <c r="AG1192" s="2149" t="s">
        <v>122</v>
      </c>
      <c r="AK1192" s="981"/>
    </row>
    <row r="1193" spans="2:37">
      <c r="B1193" s="908"/>
      <c r="C1193" s="569" t="s">
        <v>2870</v>
      </c>
      <c r="D1193" s="569" t="s">
        <v>2274</v>
      </c>
      <c r="E1193" s="1578"/>
      <c r="F1193" s="104">
        <v>929001977901</v>
      </c>
      <c r="G1193" s="107">
        <v>8718696167762</v>
      </c>
      <c r="H1193" s="108" t="s">
        <v>1128</v>
      </c>
      <c r="I1193" s="108" t="s">
        <v>1129</v>
      </c>
      <c r="J1193" s="343"/>
      <c r="K1193" s="345"/>
      <c r="L1193" s="373"/>
      <c r="M1193" s="345"/>
      <c r="N1193" s="408">
        <v>2</v>
      </c>
      <c r="O1193" s="373" t="s">
        <v>124</v>
      </c>
      <c r="P1193" s="989">
        <v>460</v>
      </c>
      <c r="Q1193" s="14"/>
      <c r="R1193" s="2049"/>
      <c r="S1193" s="373"/>
      <c r="T1193" s="373"/>
      <c r="U1193" s="373" t="s">
        <v>121</v>
      </c>
      <c r="V1193" s="373"/>
      <c r="W1193" s="373"/>
      <c r="X1193" s="373"/>
      <c r="Y1193" s="285"/>
      <c r="Z1193" s="285"/>
      <c r="AA1193" s="285"/>
      <c r="AB1193" s="373"/>
      <c r="AC1193" s="408"/>
      <c r="AD1193" s="285"/>
      <c r="AE1193" s="2713">
        <v>1</v>
      </c>
      <c r="AF1193" s="285">
        <v>4</v>
      </c>
      <c r="AG1193" s="2050" t="s">
        <v>122</v>
      </c>
      <c r="AK1193" s="981"/>
    </row>
    <row r="1194" spans="2:37">
      <c r="B1194" s="909"/>
      <c r="C1194" s="855" t="s">
        <v>2870</v>
      </c>
      <c r="D1194" s="855" t="s">
        <v>2274</v>
      </c>
      <c r="E1194" s="1599"/>
      <c r="F1194" s="481">
        <v>929001977801</v>
      </c>
      <c r="G1194" s="478">
        <v>8718699624057</v>
      </c>
      <c r="H1194" s="273" t="s">
        <v>1130</v>
      </c>
      <c r="I1194" s="273" t="s">
        <v>1131</v>
      </c>
      <c r="J1194" s="495"/>
      <c r="K1194" s="500"/>
      <c r="L1194" s="691"/>
      <c r="M1194" s="500"/>
      <c r="N1194" s="498">
        <v>2</v>
      </c>
      <c r="O1194" s="691" t="s">
        <v>124</v>
      </c>
      <c r="P1194" s="2408">
        <v>460</v>
      </c>
      <c r="Q1194" s="14"/>
      <c r="R1194" s="2047"/>
      <c r="S1194" s="691"/>
      <c r="T1194" s="691"/>
      <c r="U1194" s="691" t="s">
        <v>121</v>
      </c>
      <c r="V1194" s="691"/>
      <c r="W1194" s="691"/>
      <c r="X1194" s="691"/>
      <c r="Y1194" s="690"/>
      <c r="Z1194" s="690"/>
      <c r="AA1194" s="690"/>
      <c r="AB1194" s="691"/>
      <c r="AC1194" s="498"/>
      <c r="AD1194" s="690"/>
      <c r="AE1194" s="2717">
        <v>1</v>
      </c>
      <c r="AF1194" s="690">
        <v>4</v>
      </c>
      <c r="AG1194" s="2048" t="s">
        <v>122</v>
      </c>
      <c r="AK1194" s="981"/>
    </row>
    <row r="1195" spans="2:37" ht="14.5" customHeight="1">
      <c r="B1195" s="14"/>
      <c r="C1195" s="14"/>
      <c r="D1195" s="14"/>
      <c r="E1195" s="14"/>
      <c r="F1195" s="21"/>
      <c r="G1195" s="199"/>
      <c r="H1195" s="198"/>
      <c r="I1195" s="198"/>
      <c r="J1195" s="384"/>
      <c r="K1195" s="367"/>
      <c r="L1195" s="378"/>
      <c r="M1195" s="367"/>
      <c r="N1195" s="304"/>
      <c r="O1195" s="378"/>
      <c r="P1195" s="148"/>
      <c r="Q1195" s="14"/>
      <c r="R1195" s="378"/>
      <c r="S1195" s="378"/>
      <c r="T1195" s="378"/>
      <c r="U1195" s="378"/>
      <c r="V1195" s="378"/>
      <c r="W1195" s="378"/>
      <c r="X1195" s="378"/>
      <c r="Y1195" s="372"/>
      <c r="Z1195" s="372"/>
      <c r="AA1195" s="372"/>
      <c r="AB1195" s="378"/>
      <c r="AC1195" s="304"/>
      <c r="AD1195" s="372"/>
      <c r="AE1195" s="304"/>
      <c r="AF1195" s="378"/>
      <c r="AG1195" s="378"/>
      <c r="AK1195" s="981"/>
    </row>
    <row r="1196" spans="2:37" s="1600" customFormat="1" ht="15" customHeight="1">
      <c r="B1196" s="1600" t="s">
        <v>3035</v>
      </c>
      <c r="J1196" s="1818"/>
      <c r="K1196" s="1818"/>
      <c r="L1196" s="1818"/>
      <c r="M1196" s="1818"/>
      <c r="N1196" s="1818"/>
      <c r="O1196" s="1818"/>
      <c r="P1196" s="34"/>
      <c r="R1196" s="1818"/>
      <c r="S1196" s="1818"/>
      <c r="T1196" s="1818"/>
      <c r="U1196" s="1818"/>
      <c r="V1196" s="1818"/>
      <c r="W1196" s="1818"/>
      <c r="X1196" s="1818"/>
      <c r="Y1196" s="2310"/>
      <c r="Z1196" s="2310"/>
      <c r="AA1196" s="2310"/>
      <c r="AB1196" s="1818"/>
      <c r="AC1196" s="3259"/>
      <c r="AD1196" s="2310"/>
      <c r="AE1196" s="1818"/>
      <c r="AF1196" s="1818"/>
      <c r="AG1196" s="1818"/>
      <c r="AI1196"/>
      <c r="AJ1196"/>
      <c r="AK1196" s="981"/>
    </row>
    <row r="1197" spans="2:37">
      <c r="B1197" s="573" t="s">
        <v>1132</v>
      </c>
      <c r="C1197" s="1576" t="s">
        <v>2870</v>
      </c>
      <c r="D1197" s="1576" t="s">
        <v>2274</v>
      </c>
      <c r="E1197" s="1577"/>
      <c r="F1197" s="143">
        <v>929001901402</v>
      </c>
      <c r="G1197" s="506">
        <v>8718696814512</v>
      </c>
      <c r="H1197" s="603" t="s">
        <v>1133</v>
      </c>
      <c r="I1197" s="603"/>
      <c r="J1197" s="381">
        <v>9.5</v>
      </c>
      <c r="K1197" s="1698">
        <v>950</v>
      </c>
      <c r="L1197" s="279" t="s">
        <v>79</v>
      </c>
      <c r="M1197" s="324">
        <v>15000</v>
      </c>
      <c r="N1197" s="279">
        <v>2</v>
      </c>
      <c r="O1197" s="279" t="s">
        <v>127</v>
      </c>
      <c r="P1197" s="2407">
        <v>72</v>
      </c>
      <c r="Q1197" s="14"/>
      <c r="R1197" s="1991" t="s">
        <v>54</v>
      </c>
      <c r="S1197" s="279"/>
      <c r="T1197" s="279" t="s">
        <v>3277</v>
      </c>
      <c r="U1197" s="279" t="s">
        <v>121</v>
      </c>
      <c r="V1197" s="279" t="s">
        <v>158</v>
      </c>
      <c r="W1197" s="305" t="s">
        <v>210</v>
      </c>
      <c r="X1197" s="305">
        <v>100</v>
      </c>
      <c r="Y1197" s="279">
        <v>37.200000000000003</v>
      </c>
      <c r="Z1197" s="279"/>
      <c r="AA1197" s="279">
        <v>114.3</v>
      </c>
      <c r="AB1197" s="279" t="s">
        <v>122</v>
      </c>
      <c r="AC1197" s="305">
        <v>80</v>
      </c>
      <c r="AD1197" s="279">
        <v>415169</v>
      </c>
      <c r="AE1197" s="2626">
        <v>4</v>
      </c>
      <c r="AF1197" s="279">
        <v>10</v>
      </c>
      <c r="AG1197" s="1992" t="s">
        <v>122</v>
      </c>
      <c r="AK1197" s="981"/>
    </row>
    <row r="1198" spans="2:37">
      <c r="B1198" s="2809"/>
      <c r="C1198" s="855" t="s">
        <v>2870</v>
      </c>
      <c r="D1198" s="855" t="s">
        <v>2274</v>
      </c>
      <c r="E1198" s="1599"/>
      <c r="F1198" s="1101">
        <v>929001901502</v>
      </c>
      <c r="G1198" s="478">
        <v>8718696814536</v>
      </c>
      <c r="H1198" s="273" t="s">
        <v>1134</v>
      </c>
      <c r="I1198" s="273"/>
      <c r="J1198" s="495">
        <v>9.5</v>
      </c>
      <c r="K1198" s="1162">
        <v>1050</v>
      </c>
      <c r="L1198" s="283" t="s">
        <v>53</v>
      </c>
      <c r="M1198" s="489">
        <v>15000</v>
      </c>
      <c r="N1198" s="297">
        <v>2</v>
      </c>
      <c r="O1198" s="283" t="s">
        <v>129</v>
      </c>
      <c r="P1198" s="2408">
        <v>72</v>
      </c>
      <c r="Q1198" s="14"/>
      <c r="R1198" s="1993" t="s">
        <v>54</v>
      </c>
      <c r="S1198" s="283"/>
      <c r="T1198" s="283" t="s">
        <v>3277</v>
      </c>
      <c r="U1198" s="283" t="s">
        <v>121</v>
      </c>
      <c r="V1198" s="283" t="s">
        <v>131</v>
      </c>
      <c r="W1198" s="294" t="s">
        <v>210</v>
      </c>
      <c r="X1198" s="294">
        <v>110</v>
      </c>
      <c r="Y1198" s="283">
        <v>37.200000000000003</v>
      </c>
      <c r="Z1198" s="283"/>
      <c r="AA1198" s="283">
        <v>114.3</v>
      </c>
      <c r="AB1198" s="283" t="s">
        <v>122</v>
      </c>
      <c r="AC1198" s="1593">
        <v>80</v>
      </c>
      <c r="AD1198" s="283">
        <v>415170</v>
      </c>
      <c r="AE1198" s="2642">
        <v>4</v>
      </c>
      <c r="AF1198" s="283">
        <v>10</v>
      </c>
      <c r="AG1198" s="1994" t="s">
        <v>122</v>
      </c>
      <c r="AK1198" s="981"/>
    </row>
    <row r="1199" spans="2:37" ht="14.5" customHeight="1">
      <c r="B1199" s="14"/>
      <c r="C1199" s="14"/>
      <c r="D1199" s="14"/>
      <c r="E1199" s="8"/>
      <c r="F1199" s="1126"/>
      <c r="G1199" s="160"/>
      <c r="H1199" s="160"/>
      <c r="I1199" s="160"/>
      <c r="J1199" s="379"/>
      <c r="K1199" s="367"/>
      <c r="L1199" s="1847"/>
      <c r="M1199" s="367"/>
      <c r="N1199" s="304"/>
      <c r="O1199" s="1847"/>
      <c r="P1199" s="3280"/>
      <c r="Q1199" s="14"/>
      <c r="R1199" s="1847"/>
      <c r="S1199" s="1847"/>
      <c r="T1199" s="1847"/>
      <c r="U1199" s="1847"/>
      <c r="V1199" s="1847"/>
      <c r="W1199" s="1847"/>
      <c r="X1199" s="1847"/>
      <c r="Y1199" s="2344"/>
      <c r="Z1199" s="2344"/>
      <c r="AA1199" s="2344"/>
      <c r="AB1199" s="1847"/>
      <c r="AC1199" s="304"/>
      <c r="AD1199" s="2344"/>
      <c r="AE1199" s="304"/>
      <c r="AF1199" s="1847"/>
      <c r="AG1199" s="1847"/>
      <c r="AK1199" s="981"/>
    </row>
    <row r="1200" spans="2:37">
      <c r="B1200" s="1692" t="s">
        <v>2920</v>
      </c>
      <c r="C1200" s="1487" t="s">
        <v>2870</v>
      </c>
      <c r="D1200" s="1487" t="s">
        <v>2274</v>
      </c>
      <c r="E1200" s="1617"/>
      <c r="F1200" s="2974">
        <v>929002058731</v>
      </c>
      <c r="G1200" s="1288">
        <v>8718699782733</v>
      </c>
      <c r="H1200" s="1439" t="s">
        <v>1135</v>
      </c>
      <c r="I1200" s="1439"/>
      <c r="J1200" s="1305">
        <v>8</v>
      </c>
      <c r="K1200" s="1693">
        <v>806</v>
      </c>
      <c r="L1200" s="1306" t="s">
        <v>3121</v>
      </c>
      <c r="M1200" s="1307">
        <v>15000</v>
      </c>
      <c r="N1200" s="1279">
        <v>2</v>
      </c>
      <c r="O1200" s="1306" t="s">
        <v>127</v>
      </c>
      <c r="P1200" s="2425">
        <v>320</v>
      </c>
      <c r="Q1200" s="14"/>
      <c r="R1200" s="2176" t="s">
        <v>54</v>
      </c>
      <c r="S1200" s="1306"/>
      <c r="T1200" s="1306" t="s">
        <v>3276</v>
      </c>
      <c r="U1200" s="1306" t="s">
        <v>121</v>
      </c>
      <c r="V1200" s="1306" t="s">
        <v>126</v>
      </c>
      <c r="W1200" s="1774" t="s">
        <v>210</v>
      </c>
      <c r="X1200" s="1774">
        <v>100</v>
      </c>
      <c r="Y1200" s="1306">
        <v>63</v>
      </c>
      <c r="Z1200" s="1306"/>
      <c r="AA1200" s="1306">
        <v>122</v>
      </c>
      <c r="AB1200" s="1306" t="s">
        <v>122</v>
      </c>
      <c r="AC1200" s="1279">
        <v>80</v>
      </c>
      <c r="AD1200" s="1306">
        <v>391902</v>
      </c>
      <c r="AE1200" s="2718">
        <v>4</v>
      </c>
      <c r="AF1200" s="1306">
        <v>4</v>
      </c>
      <c r="AG1200" s="2177" t="s">
        <v>122</v>
      </c>
      <c r="AK1200" s="981"/>
    </row>
    <row r="1201" spans="2:37" ht="14.5" customHeight="1">
      <c r="B1201" s="3"/>
      <c r="C1201" s="14"/>
      <c r="D1201" s="14"/>
      <c r="E1201" s="8"/>
      <c r="F1201" s="2785" t="s">
        <v>1136</v>
      </c>
      <c r="G1201" s="2"/>
      <c r="H1201" s="41"/>
      <c r="I1201" s="41"/>
      <c r="J1201" s="302"/>
      <c r="K1201" s="302"/>
      <c r="L1201" s="6"/>
      <c r="M1201" s="303"/>
      <c r="N1201" s="6"/>
      <c r="O1201" s="6"/>
      <c r="P1201" s="149"/>
      <c r="Q1201" s="14"/>
      <c r="R1201" s="6"/>
      <c r="S1201" s="6"/>
      <c r="T1201" s="6"/>
      <c r="U1201" s="6"/>
      <c r="V1201" s="6"/>
      <c r="W1201" s="6"/>
      <c r="X1201" s="6"/>
      <c r="Y1201" s="302"/>
      <c r="Z1201" s="302"/>
      <c r="AA1201" s="302"/>
      <c r="AB1201" s="6"/>
      <c r="AC1201" s="306"/>
      <c r="AD1201" s="302"/>
      <c r="AE1201" s="6"/>
      <c r="AF1201" s="6"/>
      <c r="AG1201" s="6"/>
      <c r="AK1201" s="981"/>
    </row>
    <row r="1202" spans="2:37" ht="14.5" customHeight="1">
      <c r="B1202" s="3"/>
      <c r="C1202" s="14"/>
      <c r="D1202" s="14"/>
      <c r="E1202" s="8"/>
      <c r="F1202" s="2"/>
      <c r="G1202" s="2"/>
      <c r="H1202" s="41"/>
      <c r="I1202" s="41"/>
      <c r="J1202" s="302"/>
      <c r="K1202" s="302"/>
      <c r="L1202" s="6"/>
      <c r="M1202" s="303"/>
      <c r="N1202" s="6"/>
      <c r="O1202" s="6"/>
      <c r="P1202" s="149"/>
      <c r="Q1202" s="14"/>
      <c r="R1202" s="6"/>
      <c r="S1202" s="6"/>
      <c r="T1202" s="6"/>
      <c r="U1202" s="6"/>
      <c r="V1202" s="6"/>
      <c r="W1202" s="6"/>
      <c r="X1202" s="6"/>
      <c r="Y1202" s="302"/>
      <c r="Z1202" s="302"/>
      <c r="AA1202" s="302"/>
      <c r="AB1202" s="6"/>
      <c r="AC1202" s="306"/>
      <c r="AD1202" s="302"/>
      <c r="AE1202" s="6"/>
      <c r="AF1202" s="6"/>
      <c r="AG1202" s="6"/>
      <c r="AK1202" s="981"/>
    </row>
    <row r="1203" spans="2:37">
      <c r="B1203" s="1809" t="s">
        <v>2921</v>
      </c>
      <c r="C1203" s="1487" t="s">
        <v>2870</v>
      </c>
      <c r="D1203" s="1487" t="s">
        <v>2274</v>
      </c>
      <c r="E1203" s="1617" t="s">
        <v>2873</v>
      </c>
      <c r="F1203" s="906">
        <v>929003785202</v>
      </c>
      <c r="G1203" s="1694">
        <v>8720169353336</v>
      </c>
      <c r="H1203" s="1694" t="s">
        <v>2200</v>
      </c>
      <c r="I1203" s="1694"/>
      <c r="J1203" s="1505">
        <v>8</v>
      </c>
      <c r="K1203" s="1695">
        <v>800</v>
      </c>
      <c r="L1203" s="1441" t="s">
        <v>2335</v>
      </c>
      <c r="M1203" s="1696">
        <v>15000</v>
      </c>
      <c r="N1203" s="1697">
        <v>2</v>
      </c>
      <c r="O1203" s="1441" t="s">
        <v>127</v>
      </c>
      <c r="P1203" s="3288">
        <v>125</v>
      </c>
      <c r="Q1203" s="1004"/>
      <c r="R1203" s="2178" t="s">
        <v>54</v>
      </c>
      <c r="S1203" s="1441"/>
      <c r="T1203" s="1441" t="s">
        <v>3276</v>
      </c>
      <c r="U1203" s="1441" t="s">
        <v>121</v>
      </c>
      <c r="V1203" s="1441" t="s">
        <v>3122</v>
      </c>
      <c r="W1203" s="1444" t="s">
        <v>210</v>
      </c>
      <c r="X1203" s="1444">
        <v>100</v>
      </c>
      <c r="Y1203" s="1443">
        <v>60</v>
      </c>
      <c r="Z1203" s="1443"/>
      <c r="AA1203" s="1443">
        <v>115</v>
      </c>
      <c r="AB1203" s="1441" t="s">
        <v>143</v>
      </c>
      <c r="AC1203" s="1697">
        <v>80</v>
      </c>
      <c r="AD1203" s="1443">
        <v>2022894</v>
      </c>
      <c r="AE1203" s="2719">
        <v>4</v>
      </c>
      <c r="AF1203" s="1443">
        <v>10</v>
      </c>
      <c r="AG1203" s="2179" t="s">
        <v>122</v>
      </c>
      <c r="AK1203" s="981"/>
    </row>
    <row r="1204" spans="2:37" ht="14.5" customHeight="1">
      <c r="B1204" s="14"/>
      <c r="C1204" s="14"/>
      <c r="D1204" s="14"/>
      <c r="E1204" s="14"/>
      <c r="F1204" s="2785" t="s">
        <v>2924</v>
      </c>
      <c r="G1204" s="21"/>
      <c r="H1204" s="14"/>
      <c r="I1204" s="14"/>
      <c r="J1204" s="149"/>
      <c r="K1204" s="149"/>
      <c r="L1204" s="149"/>
      <c r="M1204" s="149"/>
      <c r="N1204" s="149"/>
      <c r="O1204" s="149"/>
      <c r="P1204" s="148"/>
      <c r="Q1204" s="14"/>
      <c r="R1204" s="149"/>
      <c r="S1204" s="149"/>
      <c r="T1204" s="149"/>
      <c r="U1204" s="149"/>
      <c r="V1204" s="149"/>
      <c r="W1204" s="149"/>
      <c r="X1204" s="149"/>
      <c r="Y1204" s="414"/>
      <c r="Z1204" s="414"/>
      <c r="AA1204" s="414"/>
      <c r="AB1204" s="149"/>
      <c r="AC1204" s="149"/>
      <c r="AD1204" s="414"/>
      <c r="AE1204" s="149"/>
      <c r="AF1204" s="149"/>
      <c r="AG1204" s="149"/>
      <c r="AK1204" s="981"/>
    </row>
    <row r="1205" spans="2:37" ht="14.5" customHeight="1">
      <c r="B1205" s="3"/>
      <c r="C1205" s="14"/>
      <c r="D1205" s="14"/>
      <c r="E1205" s="14"/>
      <c r="F1205" s="548"/>
      <c r="G1205" s="2"/>
      <c r="H1205" s="41"/>
      <c r="I1205" s="41"/>
      <c r="J1205" s="302"/>
      <c r="K1205" s="1187"/>
      <c r="L1205" s="6"/>
      <c r="M1205" s="303"/>
      <c r="N1205" s="6"/>
      <c r="O1205" s="6"/>
      <c r="P1205" s="149"/>
      <c r="Q1205" s="14"/>
      <c r="R1205" s="6"/>
      <c r="S1205" s="6"/>
      <c r="T1205" s="6"/>
      <c r="U1205" s="6"/>
      <c r="V1205" s="6"/>
      <c r="W1205" s="6"/>
      <c r="X1205" s="6"/>
      <c r="Y1205" s="302"/>
      <c r="Z1205" s="302"/>
      <c r="AA1205" s="302"/>
      <c r="AB1205" s="6"/>
      <c r="AC1205" s="306"/>
      <c r="AD1205" s="302"/>
      <c r="AE1205" s="6"/>
      <c r="AF1205" s="6"/>
      <c r="AG1205" s="6"/>
      <c r="AK1205" s="981"/>
    </row>
    <row r="1206" spans="2:37">
      <c r="B1206" s="573" t="s">
        <v>2794</v>
      </c>
      <c r="C1206" s="1576" t="s">
        <v>2870</v>
      </c>
      <c r="D1206" s="1576" t="s">
        <v>2274</v>
      </c>
      <c r="E1206" s="1577"/>
      <c r="F1206" s="2975">
        <v>929003603202</v>
      </c>
      <c r="G1206" s="1699">
        <v>8718696577578</v>
      </c>
      <c r="H1206" s="1700" t="s">
        <v>1056</v>
      </c>
      <c r="I1206" s="1700"/>
      <c r="J1206" s="1059">
        <v>4.9000000000000004</v>
      </c>
      <c r="K1206" s="1701">
        <v>470</v>
      </c>
      <c r="L1206" s="1559" t="s">
        <v>3121</v>
      </c>
      <c r="M1206" s="1248">
        <v>15000</v>
      </c>
      <c r="N1206" s="1249">
        <v>2</v>
      </c>
      <c r="O1206" s="1559" t="s">
        <v>127</v>
      </c>
      <c r="P1206" s="2426">
        <v>40</v>
      </c>
      <c r="Q1206" s="1135"/>
      <c r="R1206" s="2180" t="s">
        <v>54</v>
      </c>
      <c r="S1206" s="1559"/>
      <c r="T1206" s="1559" t="s">
        <v>3275</v>
      </c>
      <c r="U1206" s="1559" t="s">
        <v>121</v>
      </c>
      <c r="V1206" s="1559" t="s">
        <v>126</v>
      </c>
      <c r="W1206" s="1559" t="s">
        <v>210</v>
      </c>
      <c r="X1206" s="1559">
        <v>95</v>
      </c>
      <c r="Y1206" s="2350">
        <v>60</v>
      </c>
      <c r="Z1206" s="2350"/>
      <c r="AA1206" s="2350">
        <v>110</v>
      </c>
      <c r="AB1206" s="1559" t="s">
        <v>122</v>
      </c>
      <c r="AC1206" s="1249">
        <v>80</v>
      </c>
      <c r="AD1206" s="2350">
        <v>1354585</v>
      </c>
      <c r="AE1206" s="2720">
        <v>4</v>
      </c>
      <c r="AF1206" s="2350">
        <v>10</v>
      </c>
      <c r="AG1206" s="2181" t="s">
        <v>122</v>
      </c>
      <c r="AK1206" s="981"/>
    </row>
    <row r="1207" spans="2:37">
      <c r="B1207" s="2807"/>
      <c r="C1207" s="569" t="s">
        <v>2870</v>
      </c>
      <c r="D1207" s="569" t="s">
        <v>2274</v>
      </c>
      <c r="E1207" s="1578"/>
      <c r="F1207" s="867">
        <v>929003540208</v>
      </c>
      <c r="G1207" s="107">
        <v>8720169168954</v>
      </c>
      <c r="H1207" s="108" t="s">
        <v>1056</v>
      </c>
      <c r="I1207" s="108"/>
      <c r="J1207" s="343">
        <v>4.9000000000000004</v>
      </c>
      <c r="K1207" s="1177">
        <v>470</v>
      </c>
      <c r="L1207" s="1654" t="s">
        <v>3121</v>
      </c>
      <c r="M1207" s="345">
        <v>15000</v>
      </c>
      <c r="N1207" s="299">
        <v>2</v>
      </c>
      <c r="O1207" s="1654" t="s">
        <v>127</v>
      </c>
      <c r="P1207" s="3282">
        <v>50</v>
      </c>
      <c r="Q1207" s="1004"/>
      <c r="R1207" s="2156" t="s">
        <v>54</v>
      </c>
      <c r="S1207" s="1654"/>
      <c r="T1207" s="1654" t="s">
        <v>3275</v>
      </c>
      <c r="U1207" s="1654" t="s">
        <v>121</v>
      </c>
      <c r="V1207" s="1654" t="s">
        <v>126</v>
      </c>
      <c r="W1207" s="1654" t="s">
        <v>210</v>
      </c>
      <c r="X1207" s="1654">
        <v>95</v>
      </c>
      <c r="Y1207" s="2348">
        <v>60</v>
      </c>
      <c r="Z1207" s="2348"/>
      <c r="AA1207" s="2348">
        <v>107</v>
      </c>
      <c r="AB1207" s="1654" t="s">
        <v>122</v>
      </c>
      <c r="AC1207" s="299">
        <v>80</v>
      </c>
      <c r="AD1207" s="2348">
        <v>1137333</v>
      </c>
      <c r="AE1207" s="2659">
        <v>4</v>
      </c>
      <c r="AF1207" s="2348">
        <v>10</v>
      </c>
      <c r="AG1207" s="2157" t="s">
        <v>122</v>
      </c>
      <c r="AK1207" s="981"/>
    </row>
    <row r="1208" spans="2:37">
      <c r="B1208" s="2807"/>
      <c r="C1208" s="569" t="s">
        <v>2870</v>
      </c>
      <c r="D1208" s="569" t="s">
        <v>2274</v>
      </c>
      <c r="E1208" s="1578"/>
      <c r="F1208" s="867">
        <v>929003560908</v>
      </c>
      <c r="G1208" s="107">
        <v>8720169169111</v>
      </c>
      <c r="H1208" s="108" t="s">
        <v>1057</v>
      </c>
      <c r="I1208" s="108"/>
      <c r="J1208" s="343">
        <v>4.9000000000000004</v>
      </c>
      <c r="K1208" s="1177">
        <v>470</v>
      </c>
      <c r="L1208" s="1654" t="s">
        <v>79</v>
      </c>
      <c r="M1208" s="345">
        <v>15000</v>
      </c>
      <c r="N1208" s="299">
        <v>2</v>
      </c>
      <c r="O1208" s="1654" t="s">
        <v>127</v>
      </c>
      <c r="P1208" s="3282">
        <v>50</v>
      </c>
      <c r="Q1208" s="1004"/>
      <c r="R1208" s="2156" t="s">
        <v>54</v>
      </c>
      <c r="S1208" s="1654"/>
      <c r="T1208" s="1654" t="s">
        <v>3275</v>
      </c>
      <c r="U1208" s="1654" t="s">
        <v>121</v>
      </c>
      <c r="V1208" s="1654" t="s">
        <v>158</v>
      </c>
      <c r="W1208" s="1654" t="s">
        <v>210</v>
      </c>
      <c r="X1208" s="1654">
        <v>95</v>
      </c>
      <c r="Y1208" s="2348">
        <v>60</v>
      </c>
      <c r="Z1208" s="2348"/>
      <c r="AA1208" s="2348">
        <v>107</v>
      </c>
      <c r="AB1208" s="1654" t="s">
        <v>122</v>
      </c>
      <c r="AC1208" s="299">
        <v>80</v>
      </c>
      <c r="AD1208" s="2348">
        <v>1218501</v>
      </c>
      <c r="AE1208" s="2659">
        <v>4</v>
      </c>
      <c r="AF1208" s="2348">
        <v>10</v>
      </c>
      <c r="AG1208" s="2157" t="s">
        <v>122</v>
      </c>
      <c r="AK1208" s="981"/>
    </row>
    <row r="1209" spans="2:37">
      <c r="B1209" s="2807"/>
      <c r="C1209" s="569" t="s">
        <v>2870</v>
      </c>
      <c r="D1209" s="569" t="s">
        <v>2274</v>
      </c>
      <c r="E1209" s="1578"/>
      <c r="F1209" s="867">
        <v>929003564108</v>
      </c>
      <c r="G1209" s="107">
        <v>8720169169036</v>
      </c>
      <c r="H1209" s="108" t="s">
        <v>1058</v>
      </c>
      <c r="I1209" s="108"/>
      <c r="J1209" s="343">
        <v>4.9000000000000004</v>
      </c>
      <c r="K1209" s="1177">
        <v>470</v>
      </c>
      <c r="L1209" s="1654" t="s">
        <v>53</v>
      </c>
      <c r="M1209" s="345">
        <v>15000</v>
      </c>
      <c r="N1209" s="299">
        <v>2</v>
      </c>
      <c r="O1209" s="1654" t="s">
        <v>127</v>
      </c>
      <c r="P1209" s="3282">
        <v>50</v>
      </c>
      <c r="Q1209" s="1004"/>
      <c r="R1209" s="2156" t="s">
        <v>54</v>
      </c>
      <c r="S1209" s="1654"/>
      <c r="T1209" s="1654" t="s">
        <v>3275</v>
      </c>
      <c r="U1209" s="1654" t="s">
        <v>121</v>
      </c>
      <c r="V1209" s="1654" t="s">
        <v>131</v>
      </c>
      <c r="W1209" s="1654" t="s">
        <v>210</v>
      </c>
      <c r="X1209" s="1654">
        <v>95</v>
      </c>
      <c r="Y1209" s="2348">
        <v>60</v>
      </c>
      <c r="Z1209" s="2348"/>
      <c r="AA1209" s="2348">
        <v>107</v>
      </c>
      <c r="AB1209" s="1654" t="s">
        <v>122</v>
      </c>
      <c r="AC1209" s="299">
        <v>80</v>
      </c>
      <c r="AD1209" s="2348">
        <v>1227623</v>
      </c>
      <c r="AE1209" s="2659">
        <v>4</v>
      </c>
      <c r="AF1209" s="2348">
        <v>10</v>
      </c>
      <c r="AG1209" s="2157" t="s">
        <v>122</v>
      </c>
      <c r="AK1209" s="981"/>
    </row>
    <row r="1210" spans="2:37">
      <c r="B1210" s="2807"/>
      <c r="C1210" s="569" t="s">
        <v>2870</v>
      </c>
      <c r="D1210" s="569" t="s">
        <v>2274</v>
      </c>
      <c r="E1210" s="1578"/>
      <c r="F1210" s="867">
        <v>929003604208</v>
      </c>
      <c r="G1210" s="107">
        <v>8720169169197</v>
      </c>
      <c r="H1210" s="108" t="s">
        <v>1059</v>
      </c>
      <c r="I1210" s="108"/>
      <c r="J1210" s="343">
        <v>4.9000000000000004</v>
      </c>
      <c r="K1210" s="1177">
        <v>470</v>
      </c>
      <c r="L1210" s="1654" t="s">
        <v>75</v>
      </c>
      <c r="M1210" s="345">
        <v>15000</v>
      </c>
      <c r="N1210" s="299">
        <v>2</v>
      </c>
      <c r="O1210" s="1654" t="s">
        <v>127</v>
      </c>
      <c r="P1210" s="3282">
        <v>50</v>
      </c>
      <c r="Q1210" s="1004"/>
      <c r="R1210" s="2156" t="s">
        <v>54</v>
      </c>
      <c r="S1210" s="1654"/>
      <c r="T1210" s="1654" t="s">
        <v>3275</v>
      </c>
      <c r="U1210" s="1654" t="s">
        <v>121</v>
      </c>
      <c r="V1210" s="1654" t="s">
        <v>161</v>
      </c>
      <c r="W1210" s="1654" t="s">
        <v>210</v>
      </c>
      <c r="X1210" s="1654">
        <v>95</v>
      </c>
      <c r="Y1210" s="2348">
        <v>60</v>
      </c>
      <c r="Z1210" s="2348"/>
      <c r="AA1210" s="2348">
        <v>107</v>
      </c>
      <c r="AB1210" s="1654" t="s">
        <v>122</v>
      </c>
      <c r="AC1210" s="299">
        <v>80</v>
      </c>
      <c r="AD1210" s="2348">
        <v>1365424</v>
      </c>
      <c r="AE1210" s="2659">
        <v>4</v>
      </c>
      <c r="AF1210" s="2348">
        <v>10</v>
      </c>
      <c r="AG1210" s="2157" t="s">
        <v>122</v>
      </c>
      <c r="AK1210" s="981"/>
    </row>
    <row r="1211" spans="2:37">
      <c r="B1211" s="2817"/>
      <c r="C1211" s="569" t="s">
        <v>2870</v>
      </c>
      <c r="D1211" s="569" t="s">
        <v>2274</v>
      </c>
      <c r="E1211" s="1578"/>
      <c r="F1211" s="867">
        <v>929002306208</v>
      </c>
      <c r="G1211" s="107">
        <v>8720169168978</v>
      </c>
      <c r="H1211" s="108" t="s">
        <v>1060</v>
      </c>
      <c r="I1211" s="108"/>
      <c r="J1211" s="343">
        <v>8</v>
      </c>
      <c r="K1211" s="1177">
        <v>806</v>
      </c>
      <c r="L1211" s="380" t="s">
        <v>3121</v>
      </c>
      <c r="M1211" s="345">
        <v>15000</v>
      </c>
      <c r="N1211" s="299">
        <v>2</v>
      </c>
      <c r="O1211" s="380" t="s">
        <v>127</v>
      </c>
      <c r="P1211" s="3282">
        <v>59</v>
      </c>
      <c r="Q1211" s="14"/>
      <c r="R1211" s="2154" t="s">
        <v>54</v>
      </c>
      <c r="S1211" s="380"/>
      <c r="T1211" s="380" t="s">
        <v>3276</v>
      </c>
      <c r="U1211" s="380" t="s">
        <v>121</v>
      </c>
      <c r="V1211" s="380" t="s">
        <v>126</v>
      </c>
      <c r="W1211" s="380" t="s">
        <v>210</v>
      </c>
      <c r="X1211" s="380">
        <v>100</v>
      </c>
      <c r="Y1211" s="476">
        <v>60</v>
      </c>
      <c r="Z1211" s="476"/>
      <c r="AA1211" s="476">
        <v>108</v>
      </c>
      <c r="AB1211" s="380" t="s">
        <v>122</v>
      </c>
      <c r="AC1211" s="299">
        <v>80</v>
      </c>
      <c r="AD1211" s="476">
        <v>397611</v>
      </c>
      <c r="AE1211" s="2659">
        <v>4</v>
      </c>
      <c r="AF1211" s="476">
        <v>10</v>
      </c>
      <c r="AG1211" s="2155" t="s">
        <v>122</v>
      </c>
      <c r="AK1211" s="981"/>
    </row>
    <row r="1212" spans="2:37">
      <c r="B1212" s="2817"/>
      <c r="C1212" s="569" t="s">
        <v>2870</v>
      </c>
      <c r="D1212" s="569" t="s">
        <v>2274</v>
      </c>
      <c r="E1212" s="1578"/>
      <c r="F1212" s="867">
        <v>929002306202</v>
      </c>
      <c r="G1212" s="107">
        <v>8719514420670</v>
      </c>
      <c r="H1212" s="108" t="s">
        <v>2322</v>
      </c>
      <c r="I1212" s="108" t="s">
        <v>2845</v>
      </c>
      <c r="J1212" s="343">
        <v>8</v>
      </c>
      <c r="K1212" s="1177">
        <v>806</v>
      </c>
      <c r="L1212" s="1654" t="s">
        <v>3121</v>
      </c>
      <c r="M1212" s="345">
        <v>15000</v>
      </c>
      <c r="N1212" s="299">
        <v>2</v>
      </c>
      <c r="O1212" s="1654" t="s">
        <v>127</v>
      </c>
      <c r="P1212" s="3282">
        <v>329</v>
      </c>
      <c r="Q1212" s="1004"/>
      <c r="R1212" s="2156" t="s">
        <v>54</v>
      </c>
      <c r="S1212" s="1654"/>
      <c r="T1212" s="1654" t="s">
        <v>3276</v>
      </c>
      <c r="U1212" s="1654" t="s">
        <v>121</v>
      </c>
      <c r="V1212" s="1654" t="s">
        <v>126</v>
      </c>
      <c r="W1212" s="1654" t="s">
        <v>210</v>
      </c>
      <c r="X1212" s="1654">
        <v>100</v>
      </c>
      <c r="Y1212" s="2348">
        <v>60</v>
      </c>
      <c r="Z1212" s="2348"/>
      <c r="AA1212" s="2348">
        <v>108</v>
      </c>
      <c r="AB1212" s="1654" t="s">
        <v>122</v>
      </c>
      <c r="AC1212" s="299">
        <v>80</v>
      </c>
      <c r="AD1212" s="2348">
        <v>397611</v>
      </c>
      <c r="AE1212" s="2659">
        <v>24</v>
      </c>
      <c r="AF1212" s="2348">
        <v>6</v>
      </c>
      <c r="AG1212" s="2157" t="s">
        <v>122</v>
      </c>
      <c r="AK1212" s="981"/>
    </row>
    <row r="1213" spans="2:37">
      <c r="B1213" s="2817"/>
      <c r="C1213" s="569" t="s">
        <v>2870</v>
      </c>
      <c r="D1213" s="569" t="s">
        <v>2274</v>
      </c>
      <c r="E1213" s="1578"/>
      <c r="F1213" s="867">
        <v>929003774009</v>
      </c>
      <c r="G1213" s="107">
        <v>8720169325111</v>
      </c>
      <c r="H1213" s="108" t="s">
        <v>2326</v>
      </c>
      <c r="I1213" s="108" t="s">
        <v>2846</v>
      </c>
      <c r="J1213" s="343">
        <v>8</v>
      </c>
      <c r="K1213" s="1177">
        <v>806</v>
      </c>
      <c r="L1213" s="1654" t="s">
        <v>3121</v>
      </c>
      <c r="M1213" s="345">
        <v>15000</v>
      </c>
      <c r="N1213" s="299">
        <v>2</v>
      </c>
      <c r="O1213" s="1654" t="s">
        <v>127</v>
      </c>
      <c r="P1213" s="3282">
        <v>620</v>
      </c>
      <c r="Q1213" s="1004"/>
      <c r="R1213" s="2156" t="s">
        <v>54</v>
      </c>
      <c r="S1213" s="1654"/>
      <c r="T1213" s="1654" t="s">
        <v>3276</v>
      </c>
      <c r="U1213" s="1654" t="s">
        <v>121</v>
      </c>
      <c r="V1213" s="1654" t="s">
        <v>126</v>
      </c>
      <c r="W1213" s="1654" t="s">
        <v>210</v>
      </c>
      <c r="X1213" s="1654">
        <v>100</v>
      </c>
      <c r="Y1213" s="2348">
        <v>60</v>
      </c>
      <c r="Z1213" s="2348"/>
      <c r="AA1213" s="2348">
        <v>107</v>
      </c>
      <c r="AB1213" s="1654" t="s">
        <v>122</v>
      </c>
      <c r="AC1213" s="299">
        <v>80</v>
      </c>
      <c r="AD1213" s="2348">
        <v>1936627</v>
      </c>
      <c r="AE1213" s="2659">
        <v>48</v>
      </c>
      <c r="AF1213" s="2348">
        <v>3</v>
      </c>
      <c r="AG1213" s="2157" t="s">
        <v>122</v>
      </c>
      <c r="AK1213" s="981"/>
    </row>
    <row r="1214" spans="2:37">
      <c r="B1214" s="2817"/>
      <c r="C1214" s="569" t="s">
        <v>2870</v>
      </c>
      <c r="D1214" s="569" t="s">
        <v>2274</v>
      </c>
      <c r="E1214" s="1578"/>
      <c r="F1214" s="867">
        <v>929003607408</v>
      </c>
      <c r="G1214" s="107">
        <v>8720169169135</v>
      </c>
      <c r="H1214" s="108" t="s">
        <v>3370</v>
      </c>
      <c r="I1214" s="108"/>
      <c r="J1214" s="343">
        <v>8</v>
      </c>
      <c r="K1214" s="1177">
        <v>806</v>
      </c>
      <c r="L1214" s="1654" t="s">
        <v>79</v>
      </c>
      <c r="M1214" s="345">
        <v>15000</v>
      </c>
      <c r="N1214" s="299">
        <v>2</v>
      </c>
      <c r="O1214" s="1654" t="s">
        <v>127</v>
      </c>
      <c r="P1214" s="3282">
        <v>59</v>
      </c>
      <c r="Q1214" s="14"/>
      <c r="R1214" s="2156" t="s">
        <v>54</v>
      </c>
      <c r="S1214" s="1654"/>
      <c r="T1214" s="1654" t="s">
        <v>3276</v>
      </c>
      <c r="U1214" s="1654" t="s">
        <v>121</v>
      </c>
      <c r="V1214" s="1654" t="s">
        <v>158</v>
      </c>
      <c r="W1214" s="1654" t="s">
        <v>210</v>
      </c>
      <c r="X1214" s="1654">
        <v>100</v>
      </c>
      <c r="Y1214" s="2348">
        <v>60</v>
      </c>
      <c r="Z1214" s="2348"/>
      <c r="AA1214" s="2348">
        <v>108</v>
      </c>
      <c r="AB1214" s="1654" t="s">
        <v>122</v>
      </c>
      <c r="AC1214" s="299">
        <v>80</v>
      </c>
      <c r="AD1214" s="2348">
        <v>397635</v>
      </c>
      <c r="AE1214" s="2659">
        <v>4</v>
      </c>
      <c r="AF1214" s="2348">
        <v>10</v>
      </c>
      <c r="AG1214" s="2157" t="s">
        <v>122</v>
      </c>
      <c r="AK1214" s="981"/>
    </row>
    <row r="1215" spans="2:37">
      <c r="B1215" s="2817"/>
      <c r="C1215" s="569" t="s">
        <v>2870</v>
      </c>
      <c r="D1215" s="569" t="s">
        <v>2274</v>
      </c>
      <c r="E1215" s="1578"/>
      <c r="F1215" s="867">
        <v>929003607409</v>
      </c>
      <c r="G1215" s="107">
        <v>8720169324695</v>
      </c>
      <c r="H1215" s="108" t="s">
        <v>2325</v>
      </c>
      <c r="I1215" s="108" t="s">
        <v>2846</v>
      </c>
      <c r="J1215" s="343">
        <v>8</v>
      </c>
      <c r="K1215" s="1177">
        <v>806</v>
      </c>
      <c r="L1215" s="1654" t="s">
        <v>79</v>
      </c>
      <c r="M1215" s="345">
        <v>15000</v>
      </c>
      <c r="N1215" s="299">
        <v>2</v>
      </c>
      <c r="O1215" s="1654" t="s">
        <v>127</v>
      </c>
      <c r="P1215" s="3282">
        <v>620</v>
      </c>
      <c r="Q1215" s="1004"/>
      <c r="R1215" s="2156" t="s">
        <v>54</v>
      </c>
      <c r="S1215" s="1654"/>
      <c r="T1215" s="1654" t="s">
        <v>3276</v>
      </c>
      <c r="U1215" s="1654" t="s">
        <v>121</v>
      </c>
      <c r="V1215" s="1654" t="s">
        <v>158</v>
      </c>
      <c r="W1215" s="1654" t="s">
        <v>210</v>
      </c>
      <c r="X1215" s="1654">
        <v>100</v>
      </c>
      <c r="Y1215" s="2348">
        <v>60</v>
      </c>
      <c r="Z1215" s="2348"/>
      <c r="AA1215" s="2348">
        <v>107</v>
      </c>
      <c r="AB1215" s="1654" t="s">
        <v>122</v>
      </c>
      <c r="AC1215" s="299">
        <v>80</v>
      </c>
      <c r="AD1215" s="2348">
        <v>1365423</v>
      </c>
      <c r="AE1215" s="2659">
        <v>48</v>
      </c>
      <c r="AF1215" s="2348">
        <v>3</v>
      </c>
      <c r="AG1215" s="2157" t="s">
        <v>122</v>
      </c>
      <c r="AK1215" s="981"/>
    </row>
    <row r="1216" spans="2:37">
      <c r="B1216" s="2817"/>
      <c r="C1216" s="569" t="s">
        <v>2870</v>
      </c>
      <c r="D1216" s="569" t="s">
        <v>2274</v>
      </c>
      <c r="E1216" s="1578"/>
      <c r="F1216" s="867">
        <v>929002306308</v>
      </c>
      <c r="G1216" s="107">
        <v>8720169169050</v>
      </c>
      <c r="H1216" s="108" t="s">
        <v>3371</v>
      </c>
      <c r="I1216" s="108"/>
      <c r="J1216" s="343">
        <v>8</v>
      </c>
      <c r="K1216" s="1177">
        <v>806</v>
      </c>
      <c r="L1216" s="380" t="s">
        <v>53</v>
      </c>
      <c r="M1216" s="345">
        <v>15000</v>
      </c>
      <c r="N1216" s="299">
        <v>2</v>
      </c>
      <c r="O1216" s="380" t="s">
        <v>127</v>
      </c>
      <c r="P1216" s="3282">
        <v>59</v>
      </c>
      <c r="Q1216" s="14"/>
      <c r="R1216" s="2154" t="s">
        <v>54</v>
      </c>
      <c r="S1216" s="380"/>
      <c r="T1216" s="380" t="s">
        <v>3276</v>
      </c>
      <c r="U1216" s="380" t="s">
        <v>121</v>
      </c>
      <c r="V1216" s="380" t="s">
        <v>131</v>
      </c>
      <c r="W1216" s="380" t="s">
        <v>210</v>
      </c>
      <c r="X1216" s="380">
        <v>100</v>
      </c>
      <c r="Y1216" s="476">
        <v>60</v>
      </c>
      <c r="Z1216" s="476"/>
      <c r="AA1216" s="476">
        <v>108</v>
      </c>
      <c r="AB1216" s="380" t="s">
        <v>122</v>
      </c>
      <c r="AC1216" s="299">
        <v>80</v>
      </c>
      <c r="AD1216" s="476">
        <v>397630</v>
      </c>
      <c r="AE1216" s="2659">
        <v>4</v>
      </c>
      <c r="AF1216" s="476">
        <v>10</v>
      </c>
      <c r="AG1216" s="2155" t="s">
        <v>122</v>
      </c>
      <c r="AK1216" s="981"/>
    </row>
    <row r="1217" spans="2:37">
      <c r="B1217" s="2817"/>
      <c r="C1217" s="569" t="s">
        <v>2870</v>
      </c>
      <c r="D1217" s="569" t="s">
        <v>2274</v>
      </c>
      <c r="E1217" s="1578"/>
      <c r="F1217" s="867">
        <v>929002306309</v>
      </c>
      <c r="G1217" s="107">
        <v>8720169324718</v>
      </c>
      <c r="H1217" s="108" t="s">
        <v>2324</v>
      </c>
      <c r="I1217" s="108" t="s">
        <v>2846</v>
      </c>
      <c r="J1217" s="343">
        <v>8</v>
      </c>
      <c r="K1217" s="1177">
        <v>806</v>
      </c>
      <c r="L1217" s="380" t="s">
        <v>53</v>
      </c>
      <c r="M1217" s="345">
        <v>15000</v>
      </c>
      <c r="N1217" s="299">
        <v>2</v>
      </c>
      <c r="O1217" s="380" t="s">
        <v>127</v>
      </c>
      <c r="P1217" s="3282">
        <v>620</v>
      </c>
      <c r="Q1217" s="1004"/>
      <c r="R1217" s="2154" t="s">
        <v>54</v>
      </c>
      <c r="S1217" s="380"/>
      <c r="T1217" s="380" t="s">
        <v>3276</v>
      </c>
      <c r="U1217" s="380" t="s">
        <v>121</v>
      </c>
      <c r="V1217" s="380" t="s">
        <v>131</v>
      </c>
      <c r="W1217" s="380" t="s">
        <v>210</v>
      </c>
      <c r="X1217" s="380">
        <v>100</v>
      </c>
      <c r="Y1217" s="476">
        <v>60</v>
      </c>
      <c r="Z1217" s="476"/>
      <c r="AA1217" s="476">
        <v>107</v>
      </c>
      <c r="AB1217" s="380" t="s">
        <v>122</v>
      </c>
      <c r="AC1217" s="299">
        <v>80</v>
      </c>
      <c r="AD1217" s="476">
        <v>397612</v>
      </c>
      <c r="AE1217" s="2659">
        <v>48</v>
      </c>
      <c r="AF1217" s="476">
        <v>3</v>
      </c>
      <c r="AG1217" s="2155" t="s">
        <v>122</v>
      </c>
      <c r="AK1217" s="981"/>
    </row>
    <row r="1218" spans="2:37">
      <c r="B1218" s="2817"/>
      <c r="C1218" s="569" t="s">
        <v>2870</v>
      </c>
      <c r="D1218" s="569" t="s">
        <v>2274</v>
      </c>
      <c r="E1218" s="1578"/>
      <c r="F1218" s="867">
        <v>929002306408</v>
      </c>
      <c r="G1218" s="107">
        <v>8720169169210</v>
      </c>
      <c r="H1218" s="108" t="s">
        <v>3372</v>
      </c>
      <c r="I1218" s="108"/>
      <c r="J1218" s="343">
        <v>8</v>
      </c>
      <c r="K1218" s="1177">
        <v>806</v>
      </c>
      <c r="L1218" s="380" t="s">
        <v>75</v>
      </c>
      <c r="M1218" s="345">
        <v>15000</v>
      </c>
      <c r="N1218" s="299">
        <v>2</v>
      </c>
      <c r="O1218" s="380" t="s">
        <v>127</v>
      </c>
      <c r="P1218" s="3282">
        <v>59</v>
      </c>
      <c r="Q1218" s="14"/>
      <c r="R1218" s="2154" t="s">
        <v>54</v>
      </c>
      <c r="S1218" s="380"/>
      <c r="T1218" s="380" t="s">
        <v>3276</v>
      </c>
      <c r="U1218" s="380" t="s">
        <v>121</v>
      </c>
      <c r="V1218" s="380" t="s">
        <v>161</v>
      </c>
      <c r="W1218" s="380" t="s">
        <v>210</v>
      </c>
      <c r="X1218" s="380">
        <v>100</v>
      </c>
      <c r="Y1218" s="476">
        <v>60</v>
      </c>
      <c r="Z1218" s="476"/>
      <c r="AA1218" s="476">
        <v>108</v>
      </c>
      <c r="AB1218" s="380" t="s">
        <v>122</v>
      </c>
      <c r="AC1218" s="299">
        <v>80</v>
      </c>
      <c r="AD1218" s="476">
        <v>397636</v>
      </c>
      <c r="AE1218" s="2659">
        <v>4</v>
      </c>
      <c r="AF1218" s="476">
        <v>10</v>
      </c>
      <c r="AG1218" s="2155" t="s">
        <v>122</v>
      </c>
      <c r="AK1218" s="981"/>
    </row>
    <row r="1219" spans="2:37">
      <c r="B1219" s="2817"/>
      <c r="C1219" s="569" t="s">
        <v>2870</v>
      </c>
      <c r="D1219" s="569" t="s">
        <v>2274</v>
      </c>
      <c r="E1219" s="1578"/>
      <c r="F1219" s="867">
        <v>929002306508</v>
      </c>
      <c r="G1219" s="107">
        <v>8720169168992</v>
      </c>
      <c r="H1219" s="108" t="s">
        <v>3374</v>
      </c>
      <c r="I1219" s="108"/>
      <c r="J1219" s="343">
        <v>10</v>
      </c>
      <c r="K1219" s="1177">
        <v>1055</v>
      </c>
      <c r="L1219" s="1654" t="s">
        <v>3121</v>
      </c>
      <c r="M1219" s="345">
        <v>15000</v>
      </c>
      <c r="N1219" s="299">
        <v>2</v>
      </c>
      <c r="O1219" s="1654" t="s">
        <v>127</v>
      </c>
      <c r="P1219" s="3282">
        <v>66</v>
      </c>
      <c r="Q1219" s="14"/>
      <c r="R1219" s="2156" t="s">
        <v>54</v>
      </c>
      <c r="S1219" s="1654"/>
      <c r="T1219" s="1654" t="s">
        <v>3277</v>
      </c>
      <c r="U1219" s="1654" t="s">
        <v>121</v>
      </c>
      <c r="V1219" s="1654" t="s">
        <v>126</v>
      </c>
      <c r="W1219" s="1654" t="s">
        <v>210</v>
      </c>
      <c r="X1219" s="1654">
        <v>105</v>
      </c>
      <c r="Y1219" s="2348">
        <v>60</v>
      </c>
      <c r="Z1219" s="2348"/>
      <c r="AA1219" s="2348">
        <v>108</v>
      </c>
      <c r="AB1219" s="1654" t="s">
        <v>122</v>
      </c>
      <c r="AC1219" s="299">
        <v>80</v>
      </c>
      <c r="AD1219" s="2348">
        <v>397627</v>
      </c>
      <c r="AE1219" s="2659">
        <v>4</v>
      </c>
      <c r="AF1219" s="2348">
        <v>10</v>
      </c>
      <c r="AG1219" s="2157" t="s">
        <v>122</v>
      </c>
      <c r="AK1219" s="981"/>
    </row>
    <row r="1220" spans="2:37">
      <c r="B1220" s="2817"/>
      <c r="C1220" s="569" t="s">
        <v>2870</v>
      </c>
      <c r="D1220" s="569" t="s">
        <v>2274</v>
      </c>
      <c r="E1220" s="1578"/>
      <c r="F1220" s="867">
        <v>929002306502</v>
      </c>
      <c r="G1220" s="107">
        <v>8719514420694</v>
      </c>
      <c r="H1220" s="108" t="s">
        <v>2327</v>
      </c>
      <c r="I1220" s="108" t="s">
        <v>2845</v>
      </c>
      <c r="J1220" s="343">
        <v>10</v>
      </c>
      <c r="K1220" s="1177">
        <v>1055</v>
      </c>
      <c r="L1220" s="1654" t="s">
        <v>3121</v>
      </c>
      <c r="M1220" s="345">
        <v>15000</v>
      </c>
      <c r="N1220" s="299">
        <v>2</v>
      </c>
      <c r="O1220" s="1654" t="s">
        <v>127</v>
      </c>
      <c r="P1220" s="3282">
        <v>369</v>
      </c>
      <c r="Q1220" s="1004"/>
      <c r="R1220" s="2156" t="s">
        <v>54</v>
      </c>
      <c r="S1220" s="1654"/>
      <c r="T1220" s="1654" t="s">
        <v>3277</v>
      </c>
      <c r="U1220" s="1654" t="s">
        <v>121</v>
      </c>
      <c r="V1220" s="1654" t="s">
        <v>126</v>
      </c>
      <c r="W1220" s="1654" t="s">
        <v>210</v>
      </c>
      <c r="X1220" s="1654">
        <v>105</v>
      </c>
      <c r="Y1220" s="2348">
        <v>60</v>
      </c>
      <c r="Z1220" s="2348"/>
      <c r="AA1220" s="2348">
        <v>108</v>
      </c>
      <c r="AB1220" s="1654" t="s">
        <v>122</v>
      </c>
      <c r="AC1220" s="299">
        <v>80</v>
      </c>
      <c r="AD1220" s="2348">
        <v>397613</v>
      </c>
      <c r="AE1220" s="2659">
        <v>24</v>
      </c>
      <c r="AF1220" s="2348">
        <v>6</v>
      </c>
      <c r="AG1220" s="2157" t="s">
        <v>122</v>
      </c>
      <c r="AK1220" s="981"/>
    </row>
    <row r="1221" spans="2:37">
      <c r="B1221" s="2817"/>
      <c r="C1221" s="569" t="s">
        <v>2870</v>
      </c>
      <c r="D1221" s="569" t="s">
        <v>2274</v>
      </c>
      <c r="E1221" s="1578"/>
      <c r="F1221" s="867">
        <v>929003607508</v>
      </c>
      <c r="G1221" s="107">
        <v>8720169169159</v>
      </c>
      <c r="H1221" s="108" t="s">
        <v>3373</v>
      </c>
      <c r="I1221" s="108"/>
      <c r="J1221" s="343">
        <v>10</v>
      </c>
      <c r="K1221" s="1177">
        <v>1055</v>
      </c>
      <c r="L1221" s="373" t="s">
        <v>79</v>
      </c>
      <c r="M1221" s="345">
        <v>15000</v>
      </c>
      <c r="N1221" s="299">
        <v>2</v>
      </c>
      <c r="O1221" s="373" t="s">
        <v>127</v>
      </c>
      <c r="P1221" s="3282">
        <v>66</v>
      </c>
      <c r="Q1221" s="14"/>
      <c r="R1221" s="2049" t="s">
        <v>54</v>
      </c>
      <c r="S1221" s="373"/>
      <c r="T1221" s="373" t="s">
        <v>3277</v>
      </c>
      <c r="U1221" s="373" t="s">
        <v>121</v>
      </c>
      <c r="V1221" s="373" t="s">
        <v>158</v>
      </c>
      <c r="W1221" s="373" t="s">
        <v>210</v>
      </c>
      <c r="X1221" s="373">
        <v>105</v>
      </c>
      <c r="Y1221" s="285">
        <v>60</v>
      </c>
      <c r="Z1221" s="285"/>
      <c r="AA1221" s="285">
        <v>108</v>
      </c>
      <c r="AB1221" s="373" t="s">
        <v>122</v>
      </c>
      <c r="AC1221" s="299">
        <v>80</v>
      </c>
      <c r="AD1221" s="285">
        <v>397619</v>
      </c>
      <c r="AE1221" s="2659">
        <v>4</v>
      </c>
      <c r="AF1221" s="285">
        <v>10</v>
      </c>
      <c r="AG1221" s="2050" t="s">
        <v>122</v>
      </c>
      <c r="AK1221" s="981"/>
    </row>
    <row r="1222" spans="2:37">
      <c r="B1222" s="123"/>
      <c r="C1222" s="569" t="s">
        <v>2870</v>
      </c>
      <c r="D1222" s="569" t="s">
        <v>2274</v>
      </c>
      <c r="E1222" s="1578"/>
      <c r="F1222" s="867">
        <v>929002306608</v>
      </c>
      <c r="G1222" s="107">
        <v>8720169169074</v>
      </c>
      <c r="H1222" s="108" t="s">
        <v>358</v>
      </c>
      <c r="I1222" s="108"/>
      <c r="J1222" s="343">
        <v>10</v>
      </c>
      <c r="K1222" s="1177">
        <v>1055</v>
      </c>
      <c r="L1222" s="373" t="s">
        <v>53</v>
      </c>
      <c r="M1222" s="345">
        <v>15000</v>
      </c>
      <c r="N1222" s="299">
        <v>2</v>
      </c>
      <c r="O1222" s="373" t="s">
        <v>127</v>
      </c>
      <c r="P1222" s="3282">
        <v>66</v>
      </c>
      <c r="Q1222" s="14"/>
      <c r="R1222" s="2049" t="s">
        <v>54</v>
      </c>
      <c r="S1222" s="373"/>
      <c r="T1222" s="373" t="s">
        <v>3277</v>
      </c>
      <c r="U1222" s="373" t="s">
        <v>121</v>
      </c>
      <c r="V1222" s="373" t="s">
        <v>131</v>
      </c>
      <c r="W1222" s="373" t="s">
        <v>210</v>
      </c>
      <c r="X1222" s="373">
        <v>105</v>
      </c>
      <c r="Y1222" s="285">
        <v>60</v>
      </c>
      <c r="Z1222" s="285"/>
      <c r="AA1222" s="285">
        <v>108</v>
      </c>
      <c r="AB1222" s="373" t="s">
        <v>122</v>
      </c>
      <c r="AC1222" s="299">
        <v>80</v>
      </c>
      <c r="AD1222" s="285">
        <v>397631</v>
      </c>
      <c r="AE1222" s="2659">
        <v>4</v>
      </c>
      <c r="AF1222" s="285">
        <v>10</v>
      </c>
      <c r="AG1222" s="2050" t="s">
        <v>122</v>
      </c>
      <c r="AK1222" s="981"/>
    </row>
    <row r="1223" spans="2:37">
      <c r="B1223" s="908"/>
      <c r="C1223" s="569" t="s">
        <v>2870</v>
      </c>
      <c r="D1223" s="569" t="s">
        <v>2274</v>
      </c>
      <c r="E1223" s="1578"/>
      <c r="F1223" s="867">
        <v>929002306708</v>
      </c>
      <c r="G1223" s="107">
        <v>8720169169234</v>
      </c>
      <c r="H1223" s="108" t="s">
        <v>359</v>
      </c>
      <c r="I1223" s="108"/>
      <c r="J1223" s="343">
        <v>10</v>
      </c>
      <c r="K1223" s="1177">
        <v>1055</v>
      </c>
      <c r="L1223" s="373" t="s">
        <v>75</v>
      </c>
      <c r="M1223" s="345">
        <v>15000</v>
      </c>
      <c r="N1223" s="299">
        <v>2</v>
      </c>
      <c r="O1223" s="373" t="s">
        <v>127</v>
      </c>
      <c r="P1223" s="3282">
        <v>66</v>
      </c>
      <c r="Q1223" s="14"/>
      <c r="R1223" s="2049" t="s">
        <v>54</v>
      </c>
      <c r="S1223" s="373"/>
      <c r="T1223" s="373" t="s">
        <v>3277</v>
      </c>
      <c r="U1223" s="373" t="s">
        <v>121</v>
      </c>
      <c r="V1223" s="373" t="s">
        <v>161</v>
      </c>
      <c r="W1223" s="373" t="s">
        <v>210</v>
      </c>
      <c r="X1223" s="373">
        <v>105</v>
      </c>
      <c r="Y1223" s="285">
        <v>60</v>
      </c>
      <c r="Z1223" s="285"/>
      <c r="AA1223" s="285">
        <v>108</v>
      </c>
      <c r="AB1223" s="373" t="s">
        <v>122</v>
      </c>
      <c r="AC1223" s="299">
        <v>80</v>
      </c>
      <c r="AD1223" s="285">
        <v>397620</v>
      </c>
      <c r="AE1223" s="2659">
        <v>4</v>
      </c>
      <c r="AF1223" s="285">
        <v>10</v>
      </c>
      <c r="AG1223" s="2050" t="s">
        <v>122</v>
      </c>
      <c r="AK1223" s="981"/>
    </row>
    <row r="1224" spans="2:37">
      <c r="B1224" s="123"/>
      <c r="C1224" s="569" t="s">
        <v>2870</v>
      </c>
      <c r="D1224" s="569" t="s">
        <v>2274</v>
      </c>
      <c r="E1224" s="1578"/>
      <c r="F1224" s="867">
        <v>929002306808</v>
      </c>
      <c r="G1224" s="107">
        <v>8720169169012</v>
      </c>
      <c r="H1224" s="108" t="s">
        <v>360</v>
      </c>
      <c r="I1224" s="108"/>
      <c r="J1224" s="343">
        <v>13</v>
      </c>
      <c r="K1224" s="1177">
        <v>1521</v>
      </c>
      <c r="L1224" s="373" t="s">
        <v>3121</v>
      </c>
      <c r="M1224" s="345">
        <v>15000</v>
      </c>
      <c r="N1224" s="299">
        <v>2</v>
      </c>
      <c r="O1224" s="373" t="s">
        <v>129</v>
      </c>
      <c r="P1224" s="3282">
        <v>85</v>
      </c>
      <c r="Q1224" s="14"/>
      <c r="R1224" s="2049" t="s">
        <v>54</v>
      </c>
      <c r="S1224" s="373"/>
      <c r="T1224" s="373" t="s">
        <v>3278</v>
      </c>
      <c r="U1224" s="373" t="s">
        <v>121</v>
      </c>
      <c r="V1224" s="373" t="s">
        <v>126</v>
      </c>
      <c r="W1224" s="373" t="s">
        <v>210</v>
      </c>
      <c r="X1224" s="373">
        <v>117</v>
      </c>
      <c r="Y1224" s="285">
        <v>60</v>
      </c>
      <c r="Z1224" s="285"/>
      <c r="AA1224" s="285">
        <v>120</v>
      </c>
      <c r="AB1224" s="373" t="s">
        <v>122</v>
      </c>
      <c r="AC1224" s="299">
        <v>80</v>
      </c>
      <c r="AD1224" s="285">
        <v>397628</v>
      </c>
      <c r="AE1224" s="2659">
        <v>4</v>
      </c>
      <c r="AF1224" s="285">
        <v>10</v>
      </c>
      <c r="AG1224" s="2050" t="s">
        <v>122</v>
      </c>
      <c r="AK1224" s="981"/>
    </row>
    <row r="1225" spans="2:37">
      <c r="B1225" s="123"/>
      <c r="C1225" s="569" t="s">
        <v>2870</v>
      </c>
      <c r="D1225" s="569" t="s">
        <v>2274</v>
      </c>
      <c r="E1225" s="1578"/>
      <c r="F1225" s="867">
        <v>929003607608</v>
      </c>
      <c r="G1225" s="107">
        <v>8720169169173</v>
      </c>
      <c r="H1225" s="108" t="s">
        <v>361</v>
      </c>
      <c r="I1225" s="108"/>
      <c r="J1225" s="343">
        <v>13</v>
      </c>
      <c r="K1225" s="1177">
        <v>1521</v>
      </c>
      <c r="L1225" s="373" t="s">
        <v>79</v>
      </c>
      <c r="M1225" s="345">
        <v>15000</v>
      </c>
      <c r="N1225" s="299">
        <v>2</v>
      </c>
      <c r="O1225" s="373" t="s">
        <v>129</v>
      </c>
      <c r="P1225" s="3282">
        <v>85</v>
      </c>
      <c r="Q1225" s="14"/>
      <c r="R1225" s="2049" t="s">
        <v>54</v>
      </c>
      <c r="S1225" s="373"/>
      <c r="T1225" s="373" t="s">
        <v>3278</v>
      </c>
      <c r="U1225" s="373" t="s">
        <v>121</v>
      </c>
      <c r="V1225" s="373" t="s">
        <v>158</v>
      </c>
      <c r="W1225" s="373" t="s">
        <v>210</v>
      </c>
      <c r="X1225" s="373">
        <v>117</v>
      </c>
      <c r="Y1225" s="285">
        <v>60</v>
      </c>
      <c r="Z1225" s="285"/>
      <c r="AA1225" s="285">
        <v>120</v>
      </c>
      <c r="AB1225" s="373" t="s">
        <v>122</v>
      </c>
      <c r="AC1225" s="299">
        <v>80</v>
      </c>
      <c r="AD1225" s="285">
        <v>397632</v>
      </c>
      <c r="AE1225" s="2659">
        <v>4</v>
      </c>
      <c r="AF1225" s="285">
        <v>10</v>
      </c>
      <c r="AG1225" s="2050" t="s">
        <v>122</v>
      </c>
      <c r="AK1225" s="981"/>
    </row>
    <row r="1226" spans="2:37">
      <c r="B1226" s="123"/>
      <c r="C1226" s="569" t="s">
        <v>2870</v>
      </c>
      <c r="D1226" s="569" t="s">
        <v>2274</v>
      </c>
      <c r="E1226" s="1578"/>
      <c r="F1226" s="867">
        <v>929002306908</v>
      </c>
      <c r="G1226" s="107">
        <v>8720169169098</v>
      </c>
      <c r="H1226" s="108" t="s">
        <v>3375</v>
      </c>
      <c r="I1226" s="108"/>
      <c r="J1226" s="343">
        <v>13</v>
      </c>
      <c r="K1226" s="1177">
        <v>1521</v>
      </c>
      <c r="L1226" s="373" t="s">
        <v>53</v>
      </c>
      <c r="M1226" s="345">
        <v>15000</v>
      </c>
      <c r="N1226" s="299">
        <v>2</v>
      </c>
      <c r="O1226" s="373" t="s">
        <v>129</v>
      </c>
      <c r="P1226" s="3282">
        <v>85</v>
      </c>
      <c r="Q1226" s="14"/>
      <c r="R1226" s="2049" t="s">
        <v>54</v>
      </c>
      <c r="S1226" s="373"/>
      <c r="T1226" s="373" t="s">
        <v>3278</v>
      </c>
      <c r="U1226" s="373" t="s">
        <v>121</v>
      </c>
      <c r="V1226" s="373" t="s">
        <v>131</v>
      </c>
      <c r="W1226" s="373" t="s">
        <v>210</v>
      </c>
      <c r="X1226" s="373">
        <v>117</v>
      </c>
      <c r="Y1226" s="285">
        <v>60</v>
      </c>
      <c r="Z1226" s="285"/>
      <c r="AA1226" s="285">
        <v>120</v>
      </c>
      <c r="AB1226" s="373" t="s">
        <v>122</v>
      </c>
      <c r="AC1226" s="299">
        <v>80</v>
      </c>
      <c r="AD1226" s="285">
        <v>397637</v>
      </c>
      <c r="AE1226" s="2659">
        <v>4</v>
      </c>
      <c r="AF1226" s="285">
        <v>10</v>
      </c>
      <c r="AG1226" s="2050" t="s">
        <v>122</v>
      </c>
      <c r="AK1226" s="981"/>
    </row>
    <row r="1227" spans="2:37">
      <c r="B1227" s="124"/>
      <c r="C1227" s="855" t="s">
        <v>2870</v>
      </c>
      <c r="D1227" s="855" t="s">
        <v>2274</v>
      </c>
      <c r="E1227" s="1599"/>
      <c r="F1227" s="868">
        <v>929002307008</v>
      </c>
      <c r="G1227" s="478">
        <v>8720169169258</v>
      </c>
      <c r="H1227" s="273" t="s">
        <v>3376</v>
      </c>
      <c r="I1227" s="273"/>
      <c r="J1227" s="495">
        <v>13</v>
      </c>
      <c r="K1227" s="1181">
        <v>1521</v>
      </c>
      <c r="L1227" s="691" t="s">
        <v>75</v>
      </c>
      <c r="M1227" s="500">
        <v>15000</v>
      </c>
      <c r="N1227" s="490">
        <v>2</v>
      </c>
      <c r="O1227" s="691" t="s">
        <v>129</v>
      </c>
      <c r="P1227" s="3283">
        <v>85</v>
      </c>
      <c r="Q1227" s="14"/>
      <c r="R1227" s="2047" t="s">
        <v>54</v>
      </c>
      <c r="S1227" s="691"/>
      <c r="T1227" s="691" t="s">
        <v>3278</v>
      </c>
      <c r="U1227" s="691" t="s">
        <v>121</v>
      </c>
      <c r="V1227" s="691" t="s">
        <v>161</v>
      </c>
      <c r="W1227" s="691" t="s">
        <v>210</v>
      </c>
      <c r="X1227" s="691">
        <v>117</v>
      </c>
      <c r="Y1227" s="690">
        <v>60</v>
      </c>
      <c r="Z1227" s="690"/>
      <c r="AA1227" s="690">
        <v>120</v>
      </c>
      <c r="AB1227" s="691" t="s">
        <v>122</v>
      </c>
      <c r="AC1227" s="490">
        <v>80</v>
      </c>
      <c r="AD1227" s="690">
        <v>397638</v>
      </c>
      <c r="AE1227" s="2660">
        <v>4</v>
      </c>
      <c r="AF1227" s="690">
        <v>10</v>
      </c>
      <c r="AG1227" s="2048" t="s">
        <v>122</v>
      </c>
      <c r="AK1227" s="981"/>
    </row>
    <row r="1228" spans="2:37" ht="14.5" customHeight="1">
      <c r="B1228" s="33"/>
      <c r="C1228" s="14"/>
      <c r="D1228" s="14"/>
      <c r="E1228" s="14"/>
      <c r="F1228" s="638"/>
      <c r="G1228" s="109"/>
      <c r="H1228" s="110"/>
      <c r="I1228" s="110"/>
      <c r="J1228" s="379"/>
      <c r="K1228" s="1398"/>
      <c r="L1228" s="1847"/>
      <c r="M1228" s="367"/>
      <c r="N1228" s="304"/>
      <c r="O1228" s="1847"/>
      <c r="P1228" s="148"/>
      <c r="Q1228" s="14"/>
      <c r="R1228" s="1847"/>
      <c r="S1228" s="1847"/>
      <c r="T1228" s="1847"/>
      <c r="U1228" s="1847"/>
      <c r="V1228" s="1847"/>
      <c r="W1228" s="1847"/>
      <c r="X1228" s="1847"/>
      <c r="Y1228" s="2344"/>
      <c r="Z1228" s="2344"/>
      <c r="AA1228" s="2344"/>
      <c r="AB1228" s="1847"/>
      <c r="AC1228" s="304"/>
      <c r="AD1228" s="2344"/>
      <c r="AE1228" s="304"/>
      <c r="AF1228" s="1847"/>
      <c r="AG1228" s="1847"/>
      <c r="AK1228" s="981"/>
    </row>
    <row r="1229" spans="2:37">
      <c r="B1229" s="573" t="s">
        <v>2930</v>
      </c>
      <c r="C1229" s="1576" t="s">
        <v>2870</v>
      </c>
      <c r="D1229" s="1576" t="s">
        <v>2274</v>
      </c>
      <c r="E1229" s="1577"/>
      <c r="F1229" s="2965">
        <v>929003540247</v>
      </c>
      <c r="G1229" s="506">
        <v>2110305774700</v>
      </c>
      <c r="H1229" s="603" t="s">
        <v>2630</v>
      </c>
      <c r="I1229" s="603"/>
      <c r="J1229" s="381">
        <v>4.9000000000000004</v>
      </c>
      <c r="K1229" s="1182">
        <v>470</v>
      </c>
      <c r="L1229" s="1099" t="s">
        <v>3121</v>
      </c>
      <c r="M1229" s="369">
        <v>10000</v>
      </c>
      <c r="N1229" s="319">
        <v>2</v>
      </c>
      <c r="O1229" s="1099" t="s">
        <v>127</v>
      </c>
      <c r="P1229" s="2405">
        <v>36</v>
      </c>
      <c r="Q1229" s="518"/>
      <c r="R1229" s="2152" t="s">
        <v>54</v>
      </c>
      <c r="S1229" s="1099"/>
      <c r="T1229" s="1099" t="s">
        <v>3275</v>
      </c>
      <c r="U1229" s="1099" t="s">
        <v>121</v>
      </c>
      <c r="V1229" s="1099" t="s">
        <v>126</v>
      </c>
      <c r="W1229" s="1099" t="s">
        <v>210</v>
      </c>
      <c r="X1229" s="1099">
        <v>95</v>
      </c>
      <c r="Y1229" s="2347">
        <v>60</v>
      </c>
      <c r="Z1229" s="2347"/>
      <c r="AA1229" s="2347">
        <v>108</v>
      </c>
      <c r="AB1229" s="1099" t="s">
        <v>122</v>
      </c>
      <c r="AC1229" s="319">
        <v>80</v>
      </c>
      <c r="AD1229" s="2347">
        <v>1137333</v>
      </c>
      <c r="AE1229" s="2658">
        <v>4</v>
      </c>
      <c r="AF1229" s="2347">
        <v>12</v>
      </c>
      <c r="AG1229" s="2153" t="s">
        <v>122</v>
      </c>
      <c r="AK1229" s="981"/>
    </row>
    <row r="1230" spans="2:37">
      <c r="B1230" s="123"/>
      <c r="C1230" s="569" t="s">
        <v>2870</v>
      </c>
      <c r="D1230" s="569" t="s">
        <v>2274</v>
      </c>
      <c r="E1230" s="1578"/>
      <c r="F1230" s="867">
        <v>929003564147</v>
      </c>
      <c r="G1230" s="107">
        <v>2110305776100</v>
      </c>
      <c r="H1230" s="108" t="s">
        <v>2631</v>
      </c>
      <c r="I1230" s="108"/>
      <c r="J1230" s="343">
        <v>4.9000000000000004</v>
      </c>
      <c r="K1230" s="1177">
        <v>470</v>
      </c>
      <c r="L1230" s="380" t="s">
        <v>53</v>
      </c>
      <c r="M1230" s="345">
        <v>10000</v>
      </c>
      <c r="N1230" s="299">
        <v>2</v>
      </c>
      <c r="O1230" s="380" t="s">
        <v>127</v>
      </c>
      <c r="P1230" s="1407">
        <v>36</v>
      </c>
      <c r="Q1230" s="518"/>
      <c r="R1230" s="2154" t="s">
        <v>54</v>
      </c>
      <c r="S1230" s="380"/>
      <c r="T1230" s="380" t="s">
        <v>3275</v>
      </c>
      <c r="U1230" s="380" t="s">
        <v>121</v>
      </c>
      <c r="V1230" s="380" t="s">
        <v>131</v>
      </c>
      <c r="W1230" s="380" t="s">
        <v>210</v>
      </c>
      <c r="X1230" s="380">
        <v>95</v>
      </c>
      <c r="Y1230" s="476">
        <v>60</v>
      </c>
      <c r="Z1230" s="476"/>
      <c r="AA1230" s="476">
        <v>108</v>
      </c>
      <c r="AB1230" s="380" t="s">
        <v>122</v>
      </c>
      <c r="AC1230" s="299">
        <v>80</v>
      </c>
      <c r="AD1230" s="476">
        <v>1227623</v>
      </c>
      <c r="AE1230" s="2659">
        <v>4</v>
      </c>
      <c r="AF1230" s="476">
        <v>12</v>
      </c>
      <c r="AG1230" s="2155" t="s">
        <v>122</v>
      </c>
      <c r="AK1230" s="981"/>
    </row>
    <row r="1231" spans="2:37">
      <c r="B1231" s="123"/>
      <c r="C1231" s="569" t="s">
        <v>2870</v>
      </c>
      <c r="D1231" s="569" t="s">
        <v>2274</v>
      </c>
      <c r="E1231" s="1578"/>
      <c r="F1231" s="867">
        <v>929003774047</v>
      </c>
      <c r="G1231" s="107">
        <v>2110305762400</v>
      </c>
      <c r="H1231" s="108" t="s">
        <v>2632</v>
      </c>
      <c r="I1231" s="108"/>
      <c r="J1231" s="343">
        <v>8</v>
      </c>
      <c r="K1231" s="1177">
        <v>806</v>
      </c>
      <c r="L1231" s="380" t="s">
        <v>3121</v>
      </c>
      <c r="M1231" s="345">
        <v>10000</v>
      </c>
      <c r="N1231" s="299">
        <v>2</v>
      </c>
      <c r="O1231" s="380" t="s">
        <v>127</v>
      </c>
      <c r="P1231" s="1407">
        <v>38</v>
      </c>
      <c r="Q1231" s="518"/>
      <c r="R1231" s="2154" t="s">
        <v>54</v>
      </c>
      <c r="S1231" s="380"/>
      <c r="T1231" s="380" t="s">
        <v>3276</v>
      </c>
      <c r="U1231" s="380" t="s">
        <v>121</v>
      </c>
      <c r="V1231" s="380" t="s">
        <v>126</v>
      </c>
      <c r="W1231" s="380" t="s">
        <v>210</v>
      </c>
      <c r="X1231" s="380">
        <v>100</v>
      </c>
      <c r="Y1231" s="476">
        <v>60</v>
      </c>
      <c r="Z1231" s="476"/>
      <c r="AA1231" s="476">
        <v>108</v>
      </c>
      <c r="AB1231" s="380" t="s">
        <v>122</v>
      </c>
      <c r="AC1231" s="299">
        <v>80</v>
      </c>
      <c r="AD1231" s="476">
        <v>1936627</v>
      </c>
      <c r="AE1231" s="2659">
        <v>4</v>
      </c>
      <c r="AF1231" s="476">
        <v>12</v>
      </c>
      <c r="AG1231" s="2155" t="s">
        <v>122</v>
      </c>
      <c r="AK1231" s="981"/>
    </row>
    <row r="1232" spans="2:37">
      <c r="B1232" s="123"/>
      <c r="C1232" s="569" t="s">
        <v>2870</v>
      </c>
      <c r="D1232" s="569" t="s">
        <v>2274</v>
      </c>
      <c r="E1232" s="1578"/>
      <c r="F1232" s="867">
        <v>929002306347</v>
      </c>
      <c r="G1232" s="107">
        <v>2110305764800</v>
      </c>
      <c r="H1232" s="108" t="s">
        <v>2633</v>
      </c>
      <c r="I1232" s="108"/>
      <c r="J1232" s="343">
        <v>8</v>
      </c>
      <c r="K1232" s="1177">
        <v>806</v>
      </c>
      <c r="L1232" s="380" t="s">
        <v>53</v>
      </c>
      <c r="M1232" s="345">
        <v>10000</v>
      </c>
      <c r="N1232" s="299">
        <v>2</v>
      </c>
      <c r="O1232" s="380" t="s">
        <v>127</v>
      </c>
      <c r="P1232" s="1407">
        <v>38</v>
      </c>
      <c r="Q1232" s="518"/>
      <c r="R1232" s="2154" t="s">
        <v>54</v>
      </c>
      <c r="S1232" s="380"/>
      <c r="T1232" s="380" t="s">
        <v>3276</v>
      </c>
      <c r="U1232" s="380" t="s">
        <v>121</v>
      </c>
      <c r="V1232" s="380" t="s">
        <v>131</v>
      </c>
      <c r="W1232" s="380" t="s">
        <v>210</v>
      </c>
      <c r="X1232" s="380">
        <v>100</v>
      </c>
      <c r="Y1232" s="476">
        <v>60</v>
      </c>
      <c r="Z1232" s="476"/>
      <c r="AA1232" s="476">
        <v>108</v>
      </c>
      <c r="AB1232" s="380" t="s">
        <v>122</v>
      </c>
      <c r="AC1232" s="299">
        <v>80</v>
      </c>
      <c r="AD1232" s="476">
        <v>397612</v>
      </c>
      <c r="AE1232" s="2659">
        <v>4</v>
      </c>
      <c r="AF1232" s="476">
        <v>12</v>
      </c>
      <c r="AG1232" s="2155" t="s">
        <v>122</v>
      </c>
      <c r="AK1232" s="981"/>
    </row>
    <row r="1233" spans="2:37">
      <c r="B1233" s="123"/>
      <c r="C1233" s="569" t="s">
        <v>2870</v>
      </c>
      <c r="D1233" s="569" t="s">
        <v>2274</v>
      </c>
      <c r="E1233" s="1578"/>
      <c r="F1233" s="867">
        <v>929002306547</v>
      </c>
      <c r="G1233" s="107">
        <v>2110305766200</v>
      </c>
      <c r="H1233" s="108" t="s">
        <v>2634</v>
      </c>
      <c r="I1233" s="108"/>
      <c r="J1233" s="343">
        <v>10</v>
      </c>
      <c r="K1233" s="1177">
        <v>1055</v>
      </c>
      <c r="L1233" s="380" t="s">
        <v>3121</v>
      </c>
      <c r="M1233" s="345">
        <v>10000</v>
      </c>
      <c r="N1233" s="299">
        <v>2</v>
      </c>
      <c r="O1233" s="380" t="s">
        <v>127</v>
      </c>
      <c r="P1233" s="1407">
        <v>48</v>
      </c>
      <c r="Q1233" s="518"/>
      <c r="R1233" s="2154" t="s">
        <v>54</v>
      </c>
      <c r="S1233" s="380"/>
      <c r="T1233" s="380" t="s">
        <v>3277</v>
      </c>
      <c r="U1233" s="380" t="s">
        <v>121</v>
      </c>
      <c r="V1233" s="380" t="s">
        <v>126</v>
      </c>
      <c r="W1233" s="380" t="s">
        <v>210</v>
      </c>
      <c r="X1233" s="380">
        <v>105</v>
      </c>
      <c r="Y1233" s="476">
        <v>60</v>
      </c>
      <c r="Z1233" s="476"/>
      <c r="AA1233" s="476">
        <v>108</v>
      </c>
      <c r="AB1233" s="380" t="s">
        <v>122</v>
      </c>
      <c r="AC1233" s="299">
        <v>80</v>
      </c>
      <c r="AD1233" s="476">
        <v>397613</v>
      </c>
      <c r="AE1233" s="2659">
        <v>4</v>
      </c>
      <c r="AF1233" s="476">
        <v>12</v>
      </c>
      <c r="AG1233" s="2155" t="s">
        <v>122</v>
      </c>
      <c r="AK1233" s="981"/>
    </row>
    <row r="1234" spans="2:37">
      <c r="B1234" s="123"/>
      <c r="C1234" s="569" t="s">
        <v>2870</v>
      </c>
      <c r="D1234" s="569" t="s">
        <v>2274</v>
      </c>
      <c r="E1234" s="1578"/>
      <c r="F1234" s="867">
        <v>929002306647</v>
      </c>
      <c r="G1234" s="107">
        <v>2110305768600</v>
      </c>
      <c r="H1234" s="108" t="s">
        <v>2635</v>
      </c>
      <c r="I1234" s="108"/>
      <c r="J1234" s="343">
        <v>10</v>
      </c>
      <c r="K1234" s="1177">
        <v>1055</v>
      </c>
      <c r="L1234" s="380" t="s">
        <v>53</v>
      </c>
      <c r="M1234" s="345">
        <v>10000</v>
      </c>
      <c r="N1234" s="299">
        <v>2</v>
      </c>
      <c r="O1234" s="380" t="s">
        <v>127</v>
      </c>
      <c r="P1234" s="1407">
        <v>48</v>
      </c>
      <c r="Q1234" s="518"/>
      <c r="R1234" s="2154" t="s">
        <v>54</v>
      </c>
      <c r="S1234" s="380"/>
      <c r="T1234" s="380" t="s">
        <v>3277</v>
      </c>
      <c r="U1234" s="380" t="s">
        <v>121</v>
      </c>
      <c r="V1234" s="380" t="s">
        <v>131</v>
      </c>
      <c r="W1234" s="380" t="s">
        <v>210</v>
      </c>
      <c r="X1234" s="380">
        <v>105</v>
      </c>
      <c r="Y1234" s="476">
        <v>60</v>
      </c>
      <c r="Z1234" s="476"/>
      <c r="AA1234" s="476">
        <v>108</v>
      </c>
      <c r="AB1234" s="380" t="s">
        <v>122</v>
      </c>
      <c r="AC1234" s="299">
        <v>80</v>
      </c>
      <c r="AD1234" s="476">
        <v>397614</v>
      </c>
      <c r="AE1234" s="2659">
        <v>4</v>
      </c>
      <c r="AF1234" s="476">
        <v>12</v>
      </c>
      <c r="AG1234" s="2155" t="s">
        <v>122</v>
      </c>
      <c r="AK1234" s="981"/>
    </row>
    <row r="1235" spans="2:37">
      <c r="B1235" s="123"/>
      <c r="C1235" s="569" t="s">
        <v>2870</v>
      </c>
      <c r="D1235" s="569" t="s">
        <v>2274</v>
      </c>
      <c r="E1235" s="1578"/>
      <c r="F1235" s="867">
        <v>929002306857</v>
      </c>
      <c r="G1235" s="107">
        <v>2110305770900</v>
      </c>
      <c r="H1235" s="108" t="s">
        <v>2636</v>
      </c>
      <c r="I1235" s="108"/>
      <c r="J1235" s="343">
        <v>13</v>
      </c>
      <c r="K1235" s="1177">
        <v>1521</v>
      </c>
      <c r="L1235" s="373" t="s">
        <v>3121</v>
      </c>
      <c r="M1235" s="345">
        <v>10000</v>
      </c>
      <c r="N1235" s="299">
        <v>2</v>
      </c>
      <c r="O1235" s="373" t="s">
        <v>129</v>
      </c>
      <c r="P1235" s="1407">
        <v>65</v>
      </c>
      <c r="Q1235" s="518"/>
      <c r="R1235" s="2049" t="s">
        <v>54</v>
      </c>
      <c r="S1235" s="373"/>
      <c r="T1235" s="373" t="s">
        <v>3278</v>
      </c>
      <c r="U1235" s="373" t="s">
        <v>121</v>
      </c>
      <c r="V1235" s="373" t="s">
        <v>126</v>
      </c>
      <c r="W1235" s="373" t="s">
        <v>210</v>
      </c>
      <c r="X1235" s="373">
        <v>117</v>
      </c>
      <c r="Y1235" s="285">
        <v>60</v>
      </c>
      <c r="Z1235" s="285"/>
      <c r="AA1235" s="285">
        <v>120</v>
      </c>
      <c r="AB1235" s="373" t="s">
        <v>122</v>
      </c>
      <c r="AC1235" s="299">
        <v>80</v>
      </c>
      <c r="AD1235" s="285">
        <v>397615</v>
      </c>
      <c r="AE1235" s="2659">
        <v>4</v>
      </c>
      <c r="AF1235" s="285">
        <v>12</v>
      </c>
      <c r="AG1235" s="2050" t="s">
        <v>122</v>
      </c>
      <c r="AK1235" s="981"/>
    </row>
    <row r="1236" spans="2:37">
      <c r="B1236" s="124"/>
      <c r="C1236" s="855" t="s">
        <v>2870</v>
      </c>
      <c r="D1236" s="855" t="s">
        <v>2274</v>
      </c>
      <c r="E1236" s="1599"/>
      <c r="F1236" s="868">
        <v>929002306947</v>
      </c>
      <c r="G1236" s="478">
        <v>2110305772300</v>
      </c>
      <c r="H1236" s="273" t="s">
        <v>2637</v>
      </c>
      <c r="I1236" s="273"/>
      <c r="J1236" s="495">
        <v>13</v>
      </c>
      <c r="K1236" s="1181">
        <v>1521</v>
      </c>
      <c r="L1236" s="869" t="s">
        <v>53</v>
      </c>
      <c r="M1236" s="500">
        <v>10000</v>
      </c>
      <c r="N1236" s="490">
        <v>2</v>
      </c>
      <c r="O1236" s="869" t="s">
        <v>129</v>
      </c>
      <c r="P1236" s="2416">
        <v>65</v>
      </c>
      <c r="Q1236" s="518"/>
      <c r="R1236" s="2150" t="s">
        <v>54</v>
      </c>
      <c r="S1236" s="869"/>
      <c r="T1236" s="869" t="s">
        <v>3278</v>
      </c>
      <c r="U1236" s="869" t="s">
        <v>121</v>
      </c>
      <c r="V1236" s="869" t="s">
        <v>131</v>
      </c>
      <c r="W1236" s="869" t="s">
        <v>210</v>
      </c>
      <c r="X1236" s="869">
        <v>117</v>
      </c>
      <c r="Y1236" s="2346">
        <v>60</v>
      </c>
      <c r="Z1236" s="2346"/>
      <c r="AA1236" s="2346">
        <v>120</v>
      </c>
      <c r="AB1236" s="869" t="s">
        <v>122</v>
      </c>
      <c r="AC1236" s="490">
        <v>80</v>
      </c>
      <c r="AD1236" s="2346">
        <v>397616</v>
      </c>
      <c r="AE1236" s="2660">
        <v>4</v>
      </c>
      <c r="AF1236" s="2346">
        <v>12</v>
      </c>
      <c r="AG1236" s="2151" t="s">
        <v>122</v>
      </c>
      <c r="AK1236" s="981"/>
    </row>
    <row r="1237" spans="2:37" ht="14.5" customHeight="1">
      <c r="B1237" s="33"/>
      <c r="C1237" s="14"/>
      <c r="D1237" s="14"/>
      <c r="E1237" s="14"/>
      <c r="F1237" s="2791" t="s">
        <v>2931</v>
      </c>
      <c r="G1237" s="109"/>
      <c r="H1237" s="110"/>
      <c r="I1237" s="110"/>
      <c r="J1237" s="379"/>
      <c r="K1237" s="1398"/>
      <c r="L1237" s="1847"/>
      <c r="M1237" s="367"/>
      <c r="N1237" s="304"/>
      <c r="O1237" s="1847"/>
      <c r="P1237" s="148"/>
      <c r="Q1237" s="14"/>
      <c r="R1237" s="1847"/>
      <c r="S1237" s="1847"/>
      <c r="T1237" s="1847"/>
      <c r="U1237" s="1847"/>
      <c r="V1237" s="1847"/>
      <c r="W1237" s="1847"/>
      <c r="X1237" s="1847"/>
      <c r="Y1237" s="2344"/>
      <c r="Z1237" s="2344"/>
      <c r="AA1237" s="2344"/>
      <c r="AB1237" s="1847"/>
      <c r="AC1237" s="304"/>
      <c r="AD1237" s="2344"/>
      <c r="AE1237" s="304"/>
      <c r="AF1237" s="1847"/>
      <c r="AG1237" s="1847"/>
      <c r="AK1237" s="981"/>
    </row>
    <row r="1238" spans="2:37" ht="14.5" customHeight="1">
      <c r="B1238" s="14"/>
      <c r="C1238" s="14"/>
      <c r="D1238" s="14"/>
      <c r="E1238" s="14"/>
      <c r="F1238" s="21"/>
      <c r="G1238" s="21"/>
      <c r="H1238" s="14"/>
      <c r="I1238" s="14"/>
      <c r="J1238" s="149"/>
      <c r="K1238" s="149"/>
      <c r="L1238" s="149"/>
      <c r="M1238" s="149"/>
      <c r="N1238" s="149"/>
      <c r="O1238" s="149"/>
      <c r="P1238" s="148"/>
      <c r="Q1238" s="14"/>
      <c r="R1238" s="149"/>
      <c r="S1238" s="149"/>
      <c r="T1238" s="149"/>
      <c r="U1238" s="149"/>
      <c r="V1238" s="149"/>
      <c r="W1238" s="149"/>
      <c r="X1238" s="149"/>
      <c r="Y1238" s="414"/>
      <c r="Z1238" s="414"/>
      <c r="AA1238" s="414"/>
      <c r="AB1238" s="149"/>
      <c r="AC1238" s="149"/>
      <c r="AD1238" s="414"/>
      <c r="AE1238" s="149"/>
      <c r="AF1238" s="149"/>
      <c r="AG1238" s="149"/>
      <c r="AK1238" s="981"/>
    </row>
    <row r="1239" spans="2:37">
      <c r="B1239" s="1641" t="s">
        <v>1044</v>
      </c>
      <c r="C1239" s="1576"/>
      <c r="D1239" s="1576"/>
      <c r="E1239" s="1577"/>
      <c r="F1239" s="2930">
        <v>929003540251</v>
      </c>
      <c r="G1239" s="1556">
        <v>8727900968569</v>
      </c>
      <c r="H1239" s="1556" t="s">
        <v>1045</v>
      </c>
      <c r="I1239" s="1556"/>
      <c r="J1239" s="1557">
        <v>4.9000000000000004</v>
      </c>
      <c r="K1239" s="1701">
        <v>470</v>
      </c>
      <c r="L1239" s="1248" t="s">
        <v>3121</v>
      </c>
      <c r="M1239" s="1560">
        <v>15000</v>
      </c>
      <c r="N1239" s="1561">
        <v>2</v>
      </c>
      <c r="O1239" s="1248" t="s">
        <v>127</v>
      </c>
      <c r="P1239" s="3193">
        <v>38</v>
      </c>
      <c r="Q1239" s="14"/>
      <c r="R1239" s="2101" t="s">
        <v>54</v>
      </c>
      <c r="S1239" s="1248"/>
      <c r="T1239" s="1248" t="s">
        <v>3275</v>
      </c>
      <c r="U1239" s="1248" t="s">
        <v>121</v>
      </c>
      <c r="V1239" s="1248" t="s">
        <v>126</v>
      </c>
      <c r="W1239" s="1061" t="s">
        <v>210</v>
      </c>
      <c r="X1239" s="1061">
        <v>95</v>
      </c>
      <c r="Y1239" s="1060">
        <v>60</v>
      </c>
      <c r="Z1239" s="1060"/>
      <c r="AA1239" s="1060">
        <v>107</v>
      </c>
      <c r="AB1239" s="1248" t="s">
        <v>122</v>
      </c>
      <c r="AC1239" s="1561">
        <v>80</v>
      </c>
      <c r="AD1239" s="1060">
        <v>1330830</v>
      </c>
      <c r="AE1239" s="2721">
        <v>4</v>
      </c>
      <c r="AF1239" s="1060">
        <v>6</v>
      </c>
      <c r="AG1239" s="2102" t="s">
        <v>122</v>
      </c>
      <c r="AK1239" s="981"/>
    </row>
    <row r="1240" spans="2:37">
      <c r="B1240" s="123"/>
      <c r="C1240" s="569"/>
      <c r="D1240" s="569"/>
      <c r="E1240" s="1578"/>
      <c r="F1240" s="2976">
        <v>929002306231</v>
      </c>
      <c r="G1240" s="940">
        <v>8727900968521</v>
      </c>
      <c r="H1240" s="940" t="s">
        <v>1046</v>
      </c>
      <c r="I1240" s="940"/>
      <c r="J1240" s="1054">
        <v>8</v>
      </c>
      <c r="K1240" s="1055">
        <v>806</v>
      </c>
      <c r="L1240" s="1055" t="s">
        <v>3121</v>
      </c>
      <c r="M1240" s="1562">
        <v>15000</v>
      </c>
      <c r="N1240" s="1040">
        <v>2</v>
      </c>
      <c r="O1240" s="1055" t="s">
        <v>127</v>
      </c>
      <c r="P1240" s="2420">
        <v>38</v>
      </c>
      <c r="Q1240" s="14"/>
      <c r="R1240" s="2182" t="s">
        <v>54</v>
      </c>
      <c r="S1240" s="1055"/>
      <c r="T1240" s="1055" t="s">
        <v>3276</v>
      </c>
      <c r="U1240" s="1055" t="s">
        <v>121</v>
      </c>
      <c r="V1240" s="1055" t="s">
        <v>126</v>
      </c>
      <c r="W1240" s="1076" t="s">
        <v>210</v>
      </c>
      <c r="X1240" s="1076">
        <v>100</v>
      </c>
      <c r="Y1240" s="1075">
        <v>60</v>
      </c>
      <c r="Z1240" s="1075"/>
      <c r="AA1240" s="1075">
        <v>108</v>
      </c>
      <c r="AB1240" s="1055" t="s">
        <v>122</v>
      </c>
      <c r="AC1240" s="1040">
        <v>80</v>
      </c>
      <c r="AD1240" s="1075">
        <v>422048</v>
      </c>
      <c r="AE1240" s="2722">
        <v>4</v>
      </c>
      <c r="AF1240" s="1075">
        <v>6</v>
      </c>
      <c r="AG1240" s="2183" t="s">
        <v>122</v>
      </c>
      <c r="AK1240" s="981"/>
    </row>
    <row r="1241" spans="2:37">
      <c r="B1241" s="123"/>
      <c r="C1241" s="569"/>
      <c r="D1241" s="569"/>
      <c r="E1241" s="1578"/>
      <c r="F1241" s="2976">
        <v>929002306331</v>
      </c>
      <c r="G1241" s="940">
        <v>8727900968606</v>
      </c>
      <c r="H1241" s="940" t="s">
        <v>1047</v>
      </c>
      <c r="I1241" s="940"/>
      <c r="J1241" s="1054">
        <v>8</v>
      </c>
      <c r="K1241" s="1055">
        <v>806</v>
      </c>
      <c r="L1241" s="964" t="s">
        <v>53</v>
      </c>
      <c r="M1241" s="964">
        <v>15000</v>
      </c>
      <c r="N1241" s="1040">
        <v>2</v>
      </c>
      <c r="O1241" s="964" t="s">
        <v>127</v>
      </c>
      <c r="P1241" s="2420">
        <v>38</v>
      </c>
      <c r="Q1241" s="14"/>
      <c r="R1241" s="2184" t="s">
        <v>54</v>
      </c>
      <c r="S1241" s="964"/>
      <c r="T1241" s="964" t="s">
        <v>3276</v>
      </c>
      <c r="U1241" s="964" t="s">
        <v>121</v>
      </c>
      <c r="V1241" s="964" t="s">
        <v>131</v>
      </c>
      <c r="W1241" s="1068" t="s">
        <v>210</v>
      </c>
      <c r="X1241" s="1068">
        <v>100</v>
      </c>
      <c r="Y1241" s="1067">
        <v>60</v>
      </c>
      <c r="Z1241" s="1067"/>
      <c r="AA1241" s="1067">
        <v>108</v>
      </c>
      <c r="AB1241" s="964" t="s">
        <v>122</v>
      </c>
      <c r="AC1241" s="1040">
        <v>80</v>
      </c>
      <c r="AD1241" s="1067">
        <v>422049</v>
      </c>
      <c r="AE1241" s="2722">
        <v>4</v>
      </c>
      <c r="AF1241" s="1067">
        <v>6</v>
      </c>
      <c r="AG1241" s="2185" t="s">
        <v>122</v>
      </c>
      <c r="AK1241" s="981"/>
    </row>
    <row r="1242" spans="2:37">
      <c r="B1242" s="2807"/>
      <c r="C1242" s="569"/>
      <c r="D1242" s="569"/>
      <c r="E1242" s="1578"/>
      <c r="F1242" s="2934">
        <v>929002306531</v>
      </c>
      <c r="G1242" s="961">
        <v>8727900968620</v>
      </c>
      <c r="H1242" s="1394" t="s">
        <v>1048</v>
      </c>
      <c r="I1242" s="1394"/>
      <c r="J1242" s="1065">
        <v>10</v>
      </c>
      <c r="K1242" s="964">
        <v>1055</v>
      </c>
      <c r="L1242" s="1067" t="s">
        <v>3121</v>
      </c>
      <c r="M1242" s="1563">
        <v>15000</v>
      </c>
      <c r="N1242" s="1040">
        <v>2</v>
      </c>
      <c r="O1242" s="1067" t="s">
        <v>127</v>
      </c>
      <c r="P1242" s="2420">
        <v>48</v>
      </c>
      <c r="Q1242" s="14"/>
      <c r="R1242" s="2186" t="s">
        <v>54</v>
      </c>
      <c r="S1242" s="1067"/>
      <c r="T1242" s="1067" t="s">
        <v>3277</v>
      </c>
      <c r="U1242" s="1067" t="s">
        <v>121</v>
      </c>
      <c r="V1242" s="1067" t="s">
        <v>126</v>
      </c>
      <c r="W1242" s="1068" t="s">
        <v>210</v>
      </c>
      <c r="X1242" s="1068">
        <v>105</v>
      </c>
      <c r="Y1242" s="1067">
        <v>60</v>
      </c>
      <c r="Z1242" s="1067"/>
      <c r="AA1242" s="1067">
        <v>108</v>
      </c>
      <c r="AB1242" s="1067" t="s">
        <v>122</v>
      </c>
      <c r="AC1242" s="1040">
        <v>80</v>
      </c>
      <c r="AD1242" s="1067">
        <v>422050</v>
      </c>
      <c r="AE1242" s="2722">
        <v>4</v>
      </c>
      <c r="AF1242" s="1067">
        <v>6</v>
      </c>
      <c r="AG1242" s="2187" t="s">
        <v>122</v>
      </c>
      <c r="AK1242" s="981"/>
    </row>
    <row r="1243" spans="2:37">
      <c r="B1243" s="2807"/>
      <c r="C1243" s="569"/>
      <c r="D1243" s="569"/>
      <c r="E1243" s="1578"/>
      <c r="F1243" s="2976">
        <v>929002306631</v>
      </c>
      <c r="G1243" s="1564">
        <v>8727900968644</v>
      </c>
      <c r="H1243" s="1564" t="s">
        <v>1049</v>
      </c>
      <c r="I1243" s="1564"/>
      <c r="J1243" s="1065">
        <v>10</v>
      </c>
      <c r="K1243" s="964">
        <v>1055</v>
      </c>
      <c r="L1243" s="1067" t="s">
        <v>53</v>
      </c>
      <c r="M1243" s="1563">
        <v>15000</v>
      </c>
      <c r="N1243" s="1040">
        <v>2</v>
      </c>
      <c r="O1243" s="1067" t="s">
        <v>127</v>
      </c>
      <c r="P1243" s="2420">
        <v>48</v>
      </c>
      <c r="Q1243" s="14"/>
      <c r="R1243" s="2186" t="s">
        <v>54</v>
      </c>
      <c r="S1243" s="1067"/>
      <c r="T1243" s="1067" t="s">
        <v>3277</v>
      </c>
      <c r="U1243" s="1067" t="s">
        <v>121</v>
      </c>
      <c r="V1243" s="1067" t="s">
        <v>131</v>
      </c>
      <c r="W1243" s="1068" t="s">
        <v>210</v>
      </c>
      <c r="X1243" s="1068">
        <v>105</v>
      </c>
      <c r="Y1243" s="1067">
        <v>60</v>
      </c>
      <c r="Z1243" s="1067"/>
      <c r="AA1243" s="1067">
        <v>108</v>
      </c>
      <c r="AB1243" s="1067" t="s">
        <v>122</v>
      </c>
      <c r="AC1243" s="1040">
        <v>80</v>
      </c>
      <c r="AD1243" s="1067">
        <v>422051</v>
      </c>
      <c r="AE1243" s="2722">
        <v>4</v>
      </c>
      <c r="AF1243" s="1067">
        <v>6</v>
      </c>
      <c r="AG1243" s="2187" t="s">
        <v>122</v>
      </c>
      <c r="AK1243" s="981"/>
    </row>
    <row r="1244" spans="2:37">
      <c r="B1244" s="2807"/>
      <c r="C1244" s="569"/>
      <c r="D1244" s="569"/>
      <c r="E1244" s="1578"/>
      <c r="F1244" s="2976">
        <v>929002306831</v>
      </c>
      <c r="G1244" s="940">
        <v>8727900968682</v>
      </c>
      <c r="H1244" s="940" t="s">
        <v>1050</v>
      </c>
      <c r="I1244" s="940"/>
      <c r="J1244" s="1065">
        <v>13</v>
      </c>
      <c r="K1244" s="964">
        <v>1521</v>
      </c>
      <c r="L1244" s="1067" t="s">
        <v>3121</v>
      </c>
      <c r="M1244" s="1563">
        <v>15000</v>
      </c>
      <c r="N1244" s="1072">
        <v>2</v>
      </c>
      <c r="O1244" s="1067" t="s">
        <v>129</v>
      </c>
      <c r="P1244" s="2420">
        <v>65</v>
      </c>
      <c r="Q1244" s="14"/>
      <c r="R1244" s="2186" t="s">
        <v>54</v>
      </c>
      <c r="S1244" s="1067"/>
      <c r="T1244" s="1067" t="s">
        <v>3278</v>
      </c>
      <c r="U1244" s="1067" t="s">
        <v>121</v>
      </c>
      <c r="V1244" s="1067" t="s">
        <v>126</v>
      </c>
      <c r="W1244" s="1068" t="s">
        <v>210</v>
      </c>
      <c r="X1244" s="1068">
        <v>117</v>
      </c>
      <c r="Y1244" s="1067">
        <v>60</v>
      </c>
      <c r="Z1244" s="1067"/>
      <c r="AA1244" s="1067">
        <v>120</v>
      </c>
      <c r="AB1244" s="964" t="s">
        <v>122</v>
      </c>
      <c r="AC1244" s="1040">
        <v>80</v>
      </c>
      <c r="AD1244" s="1067">
        <v>422053</v>
      </c>
      <c r="AE1244" s="2722">
        <v>4</v>
      </c>
      <c r="AF1244" s="1067">
        <v>6</v>
      </c>
      <c r="AG1244" s="2187" t="s">
        <v>122</v>
      </c>
      <c r="AK1244" s="981"/>
    </row>
    <row r="1245" spans="2:37">
      <c r="B1245" s="2807"/>
      <c r="C1245" s="569"/>
      <c r="D1245" s="569"/>
      <c r="E1245" s="1578"/>
      <c r="F1245" s="2976">
        <v>929002306931</v>
      </c>
      <c r="G1245" s="1564">
        <v>8727900968507</v>
      </c>
      <c r="H1245" s="1564" t="s">
        <v>1051</v>
      </c>
      <c r="I1245" s="1564"/>
      <c r="J1245" s="1065">
        <v>13</v>
      </c>
      <c r="K1245" s="964">
        <v>1521</v>
      </c>
      <c r="L1245" s="1067" t="s">
        <v>53</v>
      </c>
      <c r="M1245" s="1563">
        <v>15000</v>
      </c>
      <c r="N1245" s="1040">
        <v>2</v>
      </c>
      <c r="O1245" s="1067" t="s">
        <v>129</v>
      </c>
      <c r="P1245" s="2420">
        <v>65</v>
      </c>
      <c r="Q1245" s="14"/>
      <c r="R1245" s="2186" t="s">
        <v>54</v>
      </c>
      <c r="S1245" s="1067"/>
      <c r="T1245" s="1067" t="s">
        <v>3278</v>
      </c>
      <c r="U1245" s="1067" t="s">
        <v>121</v>
      </c>
      <c r="V1245" s="1067" t="s">
        <v>131</v>
      </c>
      <c r="W1245" s="1068" t="s">
        <v>210</v>
      </c>
      <c r="X1245" s="1068">
        <v>117</v>
      </c>
      <c r="Y1245" s="1067">
        <v>60</v>
      </c>
      <c r="Z1245" s="1067"/>
      <c r="AA1245" s="1067">
        <v>120</v>
      </c>
      <c r="AB1245" s="1067" t="s">
        <v>122</v>
      </c>
      <c r="AC1245" s="1040">
        <v>80</v>
      </c>
      <c r="AD1245" s="1067">
        <v>422054</v>
      </c>
      <c r="AE1245" s="2722">
        <v>4</v>
      </c>
      <c r="AF1245" s="1067">
        <v>6</v>
      </c>
      <c r="AG1245" s="2187" t="s">
        <v>122</v>
      </c>
      <c r="AK1245" s="981"/>
    </row>
    <row r="1246" spans="2:37">
      <c r="B1246" s="2807"/>
      <c r="C1246" s="569"/>
      <c r="D1246" s="569"/>
      <c r="E1246" s="1578"/>
      <c r="F1246" s="2976">
        <v>929002062231</v>
      </c>
      <c r="G1246" s="1564">
        <v>8727900967142</v>
      </c>
      <c r="H1246" s="1564" t="s">
        <v>1052</v>
      </c>
      <c r="I1246" s="1564"/>
      <c r="J1246" s="1065">
        <v>15</v>
      </c>
      <c r="K1246" s="964">
        <v>1900</v>
      </c>
      <c r="L1246" s="1067" t="s">
        <v>3121</v>
      </c>
      <c r="M1246" s="1563">
        <v>15000</v>
      </c>
      <c r="N1246" s="1035">
        <v>2</v>
      </c>
      <c r="O1246" s="1067" t="s">
        <v>129</v>
      </c>
      <c r="P1246" s="2420">
        <v>130</v>
      </c>
      <c r="Q1246" s="14"/>
      <c r="R1246" s="2186" t="s">
        <v>54</v>
      </c>
      <c r="S1246" s="1067"/>
      <c r="T1246" s="1067" t="s">
        <v>3279</v>
      </c>
      <c r="U1246" s="1067" t="s">
        <v>121</v>
      </c>
      <c r="V1246" s="1067" t="s">
        <v>126</v>
      </c>
      <c r="W1246" s="1068" t="s">
        <v>210</v>
      </c>
      <c r="X1246" s="1068">
        <v>126</v>
      </c>
      <c r="Y1246" s="1067">
        <v>75</v>
      </c>
      <c r="Z1246" s="1067"/>
      <c r="AA1246" s="1067">
        <v>129</v>
      </c>
      <c r="AB1246" s="1067" t="s">
        <v>122</v>
      </c>
      <c r="AC1246" s="1035">
        <v>80</v>
      </c>
      <c r="AD1246" s="1067">
        <v>422045</v>
      </c>
      <c r="AE1246" s="2610">
        <v>4</v>
      </c>
      <c r="AF1246" s="1067">
        <v>6</v>
      </c>
      <c r="AG1246" s="2187" t="s">
        <v>122</v>
      </c>
      <c r="AK1246" s="981"/>
    </row>
    <row r="1247" spans="2:37">
      <c r="B1247" s="123"/>
      <c r="C1247" s="569"/>
      <c r="D1247" s="569"/>
      <c r="E1247" s="1578"/>
      <c r="F1247" s="2976">
        <v>929003112931</v>
      </c>
      <c r="G1247" s="1564">
        <v>8727900972818</v>
      </c>
      <c r="H1247" s="1564" t="s">
        <v>1053</v>
      </c>
      <c r="I1247" s="1564"/>
      <c r="J1247" s="1065">
        <v>15</v>
      </c>
      <c r="K1247" s="964">
        <v>1900</v>
      </c>
      <c r="L1247" s="964" t="s">
        <v>53</v>
      </c>
      <c r="M1247" s="1563">
        <v>15000</v>
      </c>
      <c r="N1247" s="1035">
        <v>2</v>
      </c>
      <c r="O1247" s="964" t="s">
        <v>129</v>
      </c>
      <c r="P1247" s="2420">
        <v>130</v>
      </c>
      <c r="Q1247" s="14"/>
      <c r="R1247" s="2184" t="s">
        <v>54</v>
      </c>
      <c r="S1247" s="964"/>
      <c r="T1247" s="964" t="s">
        <v>3279</v>
      </c>
      <c r="U1247" s="964" t="s">
        <v>121</v>
      </c>
      <c r="V1247" s="964" t="s">
        <v>131</v>
      </c>
      <c r="W1247" s="1068" t="s">
        <v>210</v>
      </c>
      <c r="X1247" s="1068">
        <v>126</v>
      </c>
      <c r="Y1247" s="1067">
        <v>68</v>
      </c>
      <c r="Z1247" s="1067"/>
      <c r="AA1247" s="1067">
        <v>128</v>
      </c>
      <c r="AB1247" s="964" t="s">
        <v>122</v>
      </c>
      <c r="AC1247" s="1035">
        <v>80</v>
      </c>
      <c r="AD1247" s="1067">
        <v>1347059</v>
      </c>
      <c r="AE1247" s="2610">
        <v>4</v>
      </c>
      <c r="AF1247" s="1067">
        <v>6</v>
      </c>
      <c r="AG1247" s="2185" t="s">
        <v>122</v>
      </c>
      <c r="AK1247" s="981"/>
    </row>
    <row r="1248" spans="2:37">
      <c r="B1248" s="123"/>
      <c r="C1248" s="569"/>
      <c r="D1248" s="569"/>
      <c r="E1248" s="1578"/>
      <c r="F1248" s="2976">
        <v>929003597131</v>
      </c>
      <c r="G1248" s="940">
        <v>8727900972474</v>
      </c>
      <c r="H1248" s="940" t="s">
        <v>1054</v>
      </c>
      <c r="I1248" s="940"/>
      <c r="J1248" s="1054">
        <v>23</v>
      </c>
      <c r="K1248" s="1055">
        <v>2500</v>
      </c>
      <c r="L1248" s="1075" t="s">
        <v>3121</v>
      </c>
      <c r="M1248" s="1055">
        <v>15000</v>
      </c>
      <c r="N1248" s="1035">
        <v>2</v>
      </c>
      <c r="O1248" s="1075" t="s">
        <v>127</v>
      </c>
      <c r="P1248" s="2420">
        <v>145</v>
      </c>
      <c r="Q1248" s="14"/>
      <c r="R1248" s="2188" t="s">
        <v>54</v>
      </c>
      <c r="S1248" s="1075"/>
      <c r="T1248" s="1075" t="s">
        <v>3280</v>
      </c>
      <c r="U1248" s="1075" t="s">
        <v>121</v>
      </c>
      <c r="V1248" s="1075" t="s">
        <v>126</v>
      </c>
      <c r="W1248" s="1076" t="s">
        <v>210</v>
      </c>
      <c r="X1248" s="1076">
        <v>108</v>
      </c>
      <c r="Y1248" s="1075">
        <v>77</v>
      </c>
      <c r="Z1248" s="1075"/>
      <c r="AA1248" s="1075">
        <v>165</v>
      </c>
      <c r="AB1248" s="1075" t="s">
        <v>122</v>
      </c>
      <c r="AC1248" s="1035">
        <v>80</v>
      </c>
      <c r="AD1248" s="1075">
        <v>1365549</v>
      </c>
      <c r="AE1248" s="2610">
        <v>4</v>
      </c>
      <c r="AF1248" s="1075">
        <v>6</v>
      </c>
      <c r="AG1248" s="2189" t="s">
        <v>122</v>
      </c>
      <c r="AK1248" s="981"/>
    </row>
    <row r="1249" spans="2:37">
      <c r="B1249" s="124"/>
      <c r="C1249" s="855"/>
      <c r="D1249" s="855"/>
      <c r="E1249" s="1599"/>
      <c r="F1249" s="2977">
        <v>929003597231</v>
      </c>
      <c r="G1249" s="1565">
        <v>8727900972498</v>
      </c>
      <c r="H1249" s="1565" t="s">
        <v>1055</v>
      </c>
      <c r="I1249" s="1565"/>
      <c r="J1249" s="1079">
        <v>23</v>
      </c>
      <c r="K1249" s="1080">
        <v>2500</v>
      </c>
      <c r="L1249" s="1080" t="s">
        <v>53</v>
      </c>
      <c r="M1249" s="1080">
        <v>15000</v>
      </c>
      <c r="N1249" s="1567">
        <v>2</v>
      </c>
      <c r="O1249" s="1080" t="s">
        <v>127</v>
      </c>
      <c r="P1249" s="2421">
        <v>145</v>
      </c>
      <c r="Q1249" s="14"/>
      <c r="R1249" s="2190" t="s">
        <v>54</v>
      </c>
      <c r="S1249" s="1080"/>
      <c r="T1249" s="1080" t="s">
        <v>3280</v>
      </c>
      <c r="U1249" s="1080" t="s">
        <v>121</v>
      </c>
      <c r="V1249" s="1080" t="s">
        <v>131</v>
      </c>
      <c r="W1249" s="1081" t="s">
        <v>210</v>
      </c>
      <c r="X1249" s="1081">
        <v>108</v>
      </c>
      <c r="Y1249" s="1566">
        <v>77</v>
      </c>
      <c r="Z1249" s="1566"/>
      <c r="AA1249" s="1566">
        <v>165</v>
      </c>
      <c r="AB1249" s="1080" t="s">
        <v>122</v>
      </c>
      <c r="AC1249" s="1567">
        <v>80</v>
      </c>
      <c r="AD1249" s="1566">
        <v>1365552</v>
      </c>
      <c r="AE1249" s="2723">
        <v>4</v>
      </c>
      <c r="AF1249" s="1566">
        <v>6</v>
      </c>
      <c r="AG1249" s="2191" t="s">
        <v>122</v>
      </c>
      <c r="AK1249" s="981"/>
    </row>
    <row r="1250" spans="2:37" ht="14.5" customHeight="1">
      <c r="B1250" s="33"/>
      <c r="C1250" s="14"/>
      <c r="D1250" s="14"/>
      <c r="E1250" s="14"/>
      <c r="F1250" s="33"/>
      <c r="G1250" s="33"/>
      <c r="H1250" s="33"/>
      <c r="I1250" s="33"/>
      <c r="J1250" s="122"/>
      <c r="K1250" s="122"/>
      <c r="L1250" s="122"/>
      <c r="M1250" s="122"/>
      <c r="N1250" s="122"/>
      <c r="O1250" s="122"/>
      <c r="P1250" s="122"/>
      <c r="Q1250" s="14"/>
      <c r="R1250" s="122"/>
      <c r="S1250" s="122"/>
      <c r="T1250" s="122"/>
      <c r="U1250" s="122"/>
      <c r="V1250" s="122"/>
      <c r="W1250" s="122"/>
      <c r="X1250" s="122"/>
      <c r="Y1250" s="122"/>
      <c r="Z1250" s="122"/>
      <c r="AA1250" s="122"/>
      <c r="AB1250" s="122"/>
      <c r="AC1250" s="451"/>
      <c r="AD1250" s="122"/>
      <c r="AE1250" s="122"/>
      <c r="AF1250" s="122"/>
      <c r="AG1250" s="122"/>
      <c r="AK1250" s="981"/>
    </row>
    <row r="1251" spans="2:37" ht="14.5" customHeight="1">
      <c r="B1251" s="3"/>
      <c r="C1251" s="14"/>
      <c r="D1251" s="14"/>
      <c r="E1251" s="14"/>
      <c r="F1251" s="548"/>
      <c r="G1251" s="109"/>
      <c r="H1251" s="166"/>
      <c r="I1251" s="166"/>
      <c r="J1251" s="379"/>
      <c r="K1251" s="355"/>
      <c r="L1251" s="378"/>
      <c r="M1251" s="367"/>
      <c r="N1251" s="302"/>
      <c r="O1251" s="378"/>
      <c r="P1251" s="148"/>
      <c r="Q1251" s="14"/>
      <c r="R1251" s="378"/>
      <c r="S1251" s="378"/>
      <c r="T1251" s="378"/>
      <c r="U1251" s="378"/>
      <c r="V1251" s="378"/>
      <c r="W1251" s="378"/>
      <c r="X1251" s="378"/>
      <c r="Y1251" s="372"/>
      <c r="Z1251" s="372"/>
      <c r="AA1251" s="372"/>
      <c r="AB1251" s="378"/>
      <c r="AC1251" s="306"/>
      <c r="AD1251" s="372"/>
      <c r="AE1251" s="302"/>
      <c r="AF1251" s="378"/>
      <c r="AG1251" s="378"/>
      <c r="AK1251" s="981"/>
    </row>
    <row r="1252" spans="2:37" s="1600" customFormat="1" ht="15" customHeight="1">
      <c r="B1252" s="1600" t="s">
        <v>3037</v>
      </c>
      <c r="J1252" s="1818"/>
      <c r="K1252" s="1818"/>
      <c r="L1252" s="1818"/>
      <c r="M1252" s="1818"/>
      <c r="N1252" s="1818"/>
      <c r="O1252" s="1818"/>
      <c r="P1252" s="34"/>
      <c r="R1252" s="1818"/>
      <c r="S1252" s="1818"/>
      <c r="T1252" s="1818"/>
      <c r="U1252" s="1818"/>
      <c r="V1252" s="1818"/>
      <c r="W1252" s="1818"/>
      <c r="X1252" s="1818"/>
      <c r="Y1252" s="2310"/>
      <c r="Z1252" s="2310"/>
      <c r="AA1252" s="2310"/>
      <c r="AB1252" s="1818"/>
      <c r="AC1252" s="3259"/>
      <c r="AD1252" s="2310"/>
      <c r="AE1252" s="1818"/>
      <c r="AF1252" s="1818"/>
      <c r="AG1252" s="1818"/>
      <c r="AI1252"/>
      <c r="AJ1252"/>
      <c r="AK1252" s="981"/>
    </row>
    <row r="1253" spans="2:37">
      <c r="B1253" s="573" t="s">
        <v>2937</v>
      </c>
      <c r="C1253" s="1576" t="s">
        <v>2870</v>
      </c>
      <c r="D1253" s="1576" t="s">
        <v>2274</v>
      </c>
      <c r="E1253" s="1577"/>
      <c r="F1253" s="2978">
        <v>929003800702</v>
      </c>
      <c r="G1253" s="706">
        <v>8720169310650</v>
      </c>
      <c r="H1253" s="1485" t="s">
        <v>2763</v>
      </c>
      <c r="I1253" s="1485" t="s">
        <v>1137</v>
      </c>
      <c r="J1253" s="1486">
        <v>2.2999999999999998</v>
      </c>
      <c r="K1253" s="1488">
        <v>485</v>
      </c>
      <c r="L1253" s="1851" t="s">
        <v>3121</v>
      </c>
      <c r="M1253" s="1489">
        <v>50000</v>
      </c>
      <c r="N1253" s="1490">
        <v>5</v>
      </c>
      <c r="O1253" s="2381" t="s">
        <v>180</v>
      </c>
      <c r="P1253" s="2427">
        <v>190</v>
      </c>
      <c r="Q1253" s="525"/>
      <c r="R1253" s="2166" t="s">
        <v>54</v>
      </c>
      <c r="S1253" s="1851"/>
      <c r="T1253" s="1851" t="s">
        <v>3275</v>
      </c>
      <c r="U1253" s="1851" t="s">
        <v>139</v>
      </c>
      <c r="V1253" s="1851" t="s">
        <v>126</v>
      </c>
      <c r="W1253" s="1742" t="s">
        <v>210</v>
      </c>
      <c r="X1253" s="1742">
        <v>210</v>
      </c>
      <c r="Y1253" s="1851">
        <v>35</v>
      </c>
      <c r="Z1253" s="1851"/>
      <c r="AA1253" s="1851">
        <v>97</v>
      </c>
      <c r="AB1253" s="1851" t="s">
        <v>122</v>
      </c>
      <c r="AC1253" s="1490">
        <v>80</v>
      </c>
      <c r="AD1253" s="1851">
        <v>1881210</v>
      </c>
      <c r="AE1253" s="2724">
        <v>4</v>
      </c>
      <c r="AF1253" s="1851">
        <v>10</v>
      </c>
      <c r="AG1253" s="2192" t="s">
        <v>122</v>
      </c>
      <c r="AK1253" s="981"/>
    </row>
    <row r="1254" spans="2:37">
      <c r="B1254" s="2807"/>
      <c r="C1254" s="569" t="s">
        <v>2870</v>
      </c>
      <c r="D1254" s="569" t="s">
        <v>2274</v>
      </c>
      <c r="E1254" s="1578"/>
      <c r="F1254" s="255">
        <v>929003626202</v>
      </c>
      <c r="G1254" s="255">
        <v>8720169188990</v>
      </c>
      <c r="H1254" s="1483" t="s">
        <v>1139</v>
      </c>
      <c r="I1254" s="1483" t="s">
        <v>1138</v>
      </c>
      <c r="J1254" s="333">
        <v>2.2999999999999998</v>
      </c>
      <c r="K1254" s="1484">
        <v>485</v>
      </c>
      <c r="L1254" s="310" t="s">
        <v>3121</v>
      </c>
      <c r="M1254" s="296">
        <v>50000</v>
      </c>
      <c r="N1254" s="300">
        <v>5</v>
      </c>
      <c r="O1254" s="2382" t="s">
        <v>180</v>
      </c>
      <c r="P1254" s="2428">
        <v>190</v>
      </c>
      <c r="Q1254" s="14"/>
      <c r="R1254" s="2031" t="s">
        <v>54</v>
      </c>
      <c r="S1254" s="310"/>
      <c r="T1254" s="310" t="s">
        <v>3275</v>
      </c>
      <c r="U1254" s="310" t="s">
        <v>121</v>
      </c>
      <c r="V1254" s="310" t="s">
        <v>126</v>
      </c>
      <c r="W1254" s="293" t="s">
        <v>210</v>
      </c>
      <c r="X1254" s="293">
        <v>210</v>
      </c>
      <c r="Y1254" s="292">
        <v>45</v>
      </c>
      <c r="Z1254" s="292"/>
      <c r="AA1254" s="292">
        <v>78</v>
      </c>
      <c r="AB1254" s="310" t="s">
        <v>122</v>
      </c>
      <c r="AC1254" s="300">
        <v>80</v>
      </c>
      <c r="AD1254" s="292">
        <v>1442634</v>
      </c>
      <c r="AE1254" s="2675">
        <v>4</v>
      </c>
      <c r="AF1254" s="292">
        <v>10</v>
      </c>
      <c r="AG1254" s="2032" t="s">
        <v>122</v>
      </c>
      <c r="AK1254" s="981"/>
    </row>
    <row r="1255" spans="2:37">
      <c r="B1255" s="2809"/>
      <c r="C1255" s="855" t="s">
        <v>2870</v>
      </c>
      <c r="D1255" s="855" t="s">
        <v>2274</v>
      </c>
      <c r="E1255" s="1599"/>
      <c r="F1255" s="253">
        <v>929003801102</v>
      </c>
      <c r="G1255" s="734">
        <v>8720169310735</v>
      </c>
      <c r="H1255" s="572" t="s">
        <v>2783</v>
      </c>
      <c r="I1255" s="572" t="s">
        <v>1138</v>
      </c>
      <c r="J1255" s="441">
        <v>2.2999999999999998</v>
      </c>
      <c r="K1255" s="1651">
        <v>485</v>
      </c>
      <c r="L1255" s="1852" t="s">
        <v>3121</v>
      </c>
      <c r="M1255" s="1634">
        <v>50000</v>
      </c>
      <c r="N1255" s="921">
        <v>5</v>
      </c>
      <c r="O1255" s="2383" t="s">
        <v>180</v>
      </c>
      <c r="P1255" s="1652">
        <v>190</v>
      </c>
      <c r="Q1255" s="525"/>
      <c r="R1255" s="2035" t="s">
        <v>54</v>
      </c>
      <c r="S1255" s="1852"/>
      <c r="T1255" s="1852" t="s">
        <v>3275</v>
      </c>
      <c r="U1255" s="1852" t="s">
        <v>139</v>
      </c>
      <c r="V1255" s="1852" t="s">
        <v>126</v>
      </c>
      <c r="W1255" s="2481" t="s">
        <v>210</v>
      </c>
      <c r="X1255" s="2481">
        <v>210</v>
      </c>
      <c r="Y1255" s="2351">
        <v>45</v>
      </c>
      <c r="Z1255" s="2351"/>
      <c r="AA1255" s="2351">
        <v>80</v>
      </c>
      <c r="AB1255" s="1852" t="s">
        <v>122</v>
      </c>
      <c r="AC1255" s="921">
        <v>80</v>
      </c>
      <c r="AD1255" s="2351">
        <v>1881206</v>
      </c>
      <c r="AE1255" s="2686">
        <v>4</v>
      </c>
      <c r="AF1255" s="2351">
        <v>10</v>
      </c>
      <c r="AG1255" s="2193" t="s">
        <v>122</v>
      </c>
      <c r="AK1255" s="981"/>
    </row>
    <row r="1256" spans="2:37" ht="14.5" customHeight="1">
      <c r="B1256" s="14"/>
      <c r="C1256" s="14"/>
      <c r="D1256" s="14"/>
      <c r="E1256" s="8"/>
      <c r="F1256" s="2790" t="s">
        <v>2938</v>
      </c>
      <c r="G1256" s="33"/>
      <c r="H1256" s="16"/>
      <c r="I1256" s="16"/>
      <c r="J1256" s="802"/>
      <c r="K1256" s="400"/>
      <c r="L1256" s="6"/>
      <c r="M1256" s="803"/>
      <c r="N1256" s="304"/>
      <c r="O1256" s="6"/>
      <c r="P1256" s="781"/>
      <c r="Q1256" s="14"/>
      <c r="R1256" s="6"/>
      <c r="S1256" s="6"/>
      <c r="T1256" s="6"/>
      <c r="U1256" s="6"/>
      <c r="V1256" s="6"/>
      <c r="W1256" s="6"/>
      <c r="X1256" s="6"/>
      <c r="Y1256" s="302"/>
      <c r="Z1256" s="302"/>
      <c r="AA1256" s="302"/>
      <c r="AB1256" s="6"/>
      <c r="AC1256" s="304"/>
      <c r="AD1256" s="302"/>
      <c r="AE1256" s="304"/>
      <c r="AF1256" s="6"/>
      <c r="AG1256" s="6"/>
      <c r="AK1256" s="981"/>
    </row>
    <row r="1257" spans="2:37" ht="14.5" customHeight="1">
      <c r="B1257" s="3"/>
      <c r="C1257" s="14"/>
      <c r="D1257" s="14"/>
      <c r="E1257" s="14"/>
      <c r="F1257" s="893"/>
      <c r="G1257" s="893"/>
      <c r="H1257" s="894"/>
      <c r="I1257" s="894"/>
      <c r="J1257" s="335"/>
      <c r="K1257" s="1396"/>
      <c r="L1257" s="6"/>
      <c r="M1257" s="303"/>
      <c r="N1257" s="304"/>
      <c r="O1257" s="6"/>
      <c r="P1257" s="1397"/>
      <c r="Q1257" s="14"/>
      <c r="R1257" s="6"/>
      <c r="S1257" s="6"/>
      <c r="T1257" s="6"/>
      <c r="U1257" s="6"/>
      <c r="V1257" s="6"/>
      <c r="W1257" s="6"/>
      <c r="X1257" s="6"/>
      <c r="Y1257" s="302"/>
      <c r="Z1257" s="302"/>
      <c r="AA1257" s="302"/>
      <c r="AB1257" s="6"/>
      <c r="AC1257" s="304"/>
      <c r="AD1257" s="302"/>
      <c r="AE1257" s="304"/>
      <c r="AF1257" s="6"/>
      <c r="AG1257" s="6"/>
      <c r="AK1257" s="981"/>
    </row>
    <row r="1258" spans="2:37">
      <c r="B1258" s="573" t="s">
        <v>2941</v>
      </c>
      <c r="C1258" s="1576" t="s">
        <v>2870</v>
      </c>
      <c r="D1258" s="1576" t="s">
        <v>2274</v>
      </c>
      <c r="E1258" s="1577"/>
      <c r="F1258" s="2979">
        <v>929003071302</v>
      </c>
      <c r="G1258" s="1281">
        <v>8719514477711</v>
      </c>
      <c r="H1258" s="143" t="s">
        <v>1201</v>
      </c>
      <c r="I1258" s="1524" t="s">
        <v>1173</v>
      </c>
      <c r="J1258" s="1282">
        <v>2.5</v>
      </c>
      <c r="K1258" s="1132">
        <v>340</v>
      </c>
      <c r="L1258" s="516" t="s">
        <v>3118</v>
      </c>
      <c r="M1258" s="1284">
        <v>25000</v>
      </c>
      <c r="N1258" s="1286">
        <v>5</v>
      </c>
      <c r="O1258" s="516" t="s">
        <v>135</v>
      </c>
      <c r="P1258" s="3281">
        <v>105</v>
      </c>
      <c r="Q1258" s="14"/>
      <c r="R1258" s="2194" t="s">
        <v>54</v>
      </c>
      <c r="S1258" s="516"/>
      <c r="T1258" s="516" t="s">
        <v>3282</v>
      </c>
      <c r="U1258" s="516" t="s">
        <v>139</v>
      </c>
      <c r="V1258" s="516" t="s">
        <v>182</v>
      </c>
      <c r="W1258" s="529" t="s">
        <v>210</v>
      </c>
      <c r="X1258" s="529">
        <v>136</v>
      </c>
      <c r="Y1258" s="516">
        <v>35</v>
      </c>
      <c r="Z1258" s="516"/>
      <c r="AA1258" s="516">
        <v>119</v>
      </c>
      <c r="AB1258" s="516" t="s">
        <v>143</v>
      </c>
      <c r="AC1258" s="1286">
        <v>90</v>
      </c>
      <c r="AD1258" s="516">
        <v>1227625</v>
      </c>
      <c r="AE1258" s="2725">
        <v>4</v>
      </c>
      <c r="AF1258" s="516">
        <v>10</v>
      </c>
      <c r="AG1258" s="2195" t="s">
        <v>122</v>
      </c>
      <c r="AK1258" s="981"/>
    </row>
    <row r="1259" spans="2:37">
      <c r="B1259" s="2807"/>
      <c r="C1259" s="569" t="s">
        <v>2870</v>
      </c>
      <c r="D1259" s="569" t="s">
        <v>2274</v>
      </c>
      <c r="E1259" s="1578"/>
      <c r="F1259" s="2966">
        <v>929003011982</v>
      </c>
      <c r="G1259" s="590">
        <v>8719514449350</v>
      </c>
      <c r="H1259" s="178" t="s">
        <v>1202</v>
      </c>
      <c r="I1259" s="1338" t="s">
        <v>1137</v>
      </c>
      <c r="J1259" s="593">
        <v>2.5</v>
      </c>
      <c r="K1259" s="1190">
        <v>340</v>
      </c>
      <c r="L1259" s="375" t="s">
        <v>3118</v>
      </c>
      <c r="M1259" s="595">
        <v>25000</v>
      </c>
      <c r="N1259" s="798">
        <v>5</v>
      </c>
      <c r="O1259" s="375" t="s">
        <v>135</v>
      </c>
      <c r="P1259" s="3282">
        <v>105</v>
      </c>
      <c r="Q1259" s="14"/>
      <c r="R1259" s="2196" t="s">
        <v>54</v>
      </c>
      <c r="S1259" s="375"/>
      <c r="T1259" s="375" t="s">
        <v>3282</v>
      </c>
      <c r="U1259" s="375" t="s">
        <v>139</v>
      </c>
      <c r="V1259" s="375" t="s">
        <v>182</v>
      </c>
      <c r="W1259" s="353" t="s">
        <v>210</v>
      </c>
      <c r="X1259" s="353">
        <v>136</v>
      </c>
      <c r="Y1259" s="375">
        <v>35</v>
      </c>
      <c r="Z1259" s="375"/>
      <c r="AA1259" s="375">
        <v>97</v>
      </c>
      <c r="AB1259" s="375" t="s">
        <v>143</v>
      </c>
      <c r="AC1259" s="798">
        <v>90</v>
      </c>
      <c r="AD1259" s="375">
        <v>1109136</v>
      </c>
      <c r="AE1259" s="2726">
        <v>4</v>
      </c>
      <c r="AF1259" s="375">
        <v>10</v>
      </c>
      <c r="AG1259" s="2197" t="s">
        <v>122</v>
      </c>
      <c r="AK1259" s="981"/>
    </row>
    <row r="1260" spans="2:37">
      <c r="B1260" s="123"/>
      <c r="C1260" s="569" t="s">
        <v>2870</v>
      </c>
      <c r="D1260" s="569" t="s">
        <v>2274</v>
      </c>
      <c r="E1260" s="1578"/>
      <c r="F1260" s="2966">
        <v>929003012282</v>
      </c>
      <c r="G1260" s="511">
        <v>8719514449411</v>
      </c>
      <c r="H1260" s="511" t="s">
        <v>1206</v>
      </c>
      <c r="I1260" s="511" t="s">
        <v>1137</v>
      </c>
      <c r="J1260" s="323">
        <v>3.4</v>
      </c>
      <c r="K1260" s="281">
        <v>470</v>
      </c>
      <c r="L1260" s="375" t="s">
        <v>3118</v>
      </c>
      <c r="M1260" s="631">
        <v>25000</v>
      </c>
      <c r="N1260" s="404">
        <v>5</v>
      </c>
      <c r="O1260" s="375" t="s">
        <v>135</v>
      </c>
      <c r="P1260" s="3284">
        <v>117</v>
      </c>
      <c r="Q1260" s="14"/>
      <c r="R1260" s="2196" t="s">
        <v>54</v>
      </c>
      <c r="S1260" s="375"/>
      <c r="T1260" s="375" t="s">
        <v>3275</v>
      </c>
      <c r="U1260" s="375" t="s">
        <v>139</v>
      </c>
      <c r="V1260" s="375" t="s">
        <v>182</v>
      </c>
      <c r="W1260" s="353" t="s">
        <v>210</v>
      </c>
      <c r="X1260" s="353">
        <v>138</v>
      </c>
      <c r="Y1260" s="375">
        <v>35</v>
      </c>
      <c r="Z1260" s="375"/>
      <c r="AA1260" s="375">
        <v>97</v>
      </c>
      <c r="AB1260" s="375" t="s">
        <v>143</v>
      </c>
      <c r="AC1260" s="798">
        <v>90</v>
      </c>
      <c r="AD1260" s="375">
        <v>1109139</v>
      </c>
      <c r="AE1260" s="2726">
        <v>4</v>
      </c>
      <c r="AF1260" s="375">
        <v>10</v>
      </c>
      <c r="AG1260" s="2197" t="s">
        <v>122</v>
      </c>
      <c r="AK1260" s="981"/>
    </row>
    <row r="1261" spans="2:37">
      <c r="B1261" s="123"/>
      <c r="C1261" s="569" t="s">
        <v>2870</v>
      </c>
      <c r="D1261" s="569" t="s">
        <v>2274</v>
      </c>
      <c r="E1261" s="1578"/>
      <c r="F1261" s="2966">
        <v>929003012382</v>
      </c>
      <c r="G1261" s="511">
        <v>8719514449435</v>
      </c>
      <c r="H1261" s="511" t="s">
        <v>1207</v>
      </c>
      <c r="I1261" s="511" t="s">
        <v>1137</v>
      </c>
      <c r="J1261" s="323">
        <v>3.4</v>
      </c>
      <c r="K1261" s="281">
        <v>470</v>
      </c>
      <c r="L1261" s="375" t="s">
        <v>3118</v>
      </c>
      <c r="M1261" s="631">
        <v>25000</v>
      </c>
      <c r="N1261" s="404">
        <v>5</v>
      </c>
      <c r="O1261" s="375" t="s">
        <v>135</v>
      </c>
      <c r="P1261" s="3282">
        <v>117</v>
      </c>
      <c r="Q1261" s="14"/>
      <c r="R1261" s="2196" t="s">
        <v>54</v>
      </c>
      <c r="S1261" s="375"/>
      <c r="T1261" s="375" t="s">
        <v>3275</v>
      </c>
      <c r="U1261" s="375" t="s">
        <v>121</v>
      </c>
      <c r="V1261" s="375" t="s">
        <v>182</v>
      </c>
      <c r="W1261" s="353" t="s">
        <v>210</v>
      </c>
      <c r="X1261" s="353">
        <v>138</v>
      </c>
      <c r="Y1261" s="375">
        <v>35</v>
      </c>
      <c r="Z1261" s="375"/>
      <c r="AA1261" s="375">
        <v>95</v>
      </c>
      <c r="AB1261" s="375" t="s">
        <v>143</v>
      </c>
      <c r="AC1261" s="798">
        <v>90</v>
      </c>
      <c r="AD1261" s="375">
        <v>1109140</v>
      </c>
      <c r="AE1261" s="2726">
        <v>4</v>
      </c>
      <c r="AF1261" s="375">
        <v>10</v>
      </c>
      <c r="AG1261" s="2197" t="s">
        <v>122</v>
      </c>
      <c r="AK1261" s="981"/>
    </row>
    <row r="1262" spans="2:37">
      <c r="B1262" s="123"/>
      <c r="C1262" s="569" t="s">
        <v>2870</v>
      </c>
      <c r="D1262" s="569" t="s">
        <v>2274</v>
      </c>
      <c r="E1262" s="1578"/>
      <c r="F1262" s="2966">
        <v>929003013082</v>
      </c>
      <c r="G1262" s="511">
        <v>8719514449497</v>
      </c>
      <c r="H1262" s="511" t="s">
        <v>1208</v>
      </c>
      <c r="I1262" s="511" t="s">
        <v>1173</v>
      </c>
      <c r="J1262" s="323">
        <v>3.4</v>
      </c>
      <c r="K1262" s="281">
        <v>470</v>
      </c>
      <c r="L1262" s="375" t="s">
        <v>3118</v>
      </c>
      <c r="M1262" s="631">
        <v>25000</v>
      </c>
      <c r="N1262" s="404">
        <v>5</v>
      </c>
      <c r="O1262" s="375" t="s">
        <v>135</v>
      </c>
      <c r="P1262" s="3282">
        <v>117</v>
      </c>
      <c r="Q1262" s="14"/>
      <c r="R1262" s="2196" t="s">
        <v>54</v>
      </c>
      <c r="S1262" s="375"/>
      <c r="T1262" s="375" t="s">
        <v>3275</v>
      </c>
      <c r="U1262" s="375" t="s">
        <v>139</v>
      </c>
      <c r="V1262" s="375" t="s">
        <v>182</v>
      </c>
      <c r="W1262" s="353" t="s">
        <v>210</v>
      </c>
      <c r="X1262" s="353">
        <v>138</v>
      </c>
      <c r="Y1262" s="375">
        <v>35</v>
      </c>
      <c r="Z1262" s="375"/>
      <c r="AA1262" s="375">
        <v>119</v>
      </c>
      <c r="AB1262" s="375" t="s">
        <v>143</v>
      </c>
      <c r="AC1262" s="798">
        <v>90</v>
      </c>
      <c r="AD1262" s="375">
        <v>1109143</v>
      </c>
      <c r="AE1262" s="2726">
        <v>4</v>
      </c>
      <c r="AF1262" s="375">
        <v>10</v>
      </c>
      <c r="AG1262" s="2197" t="s">
        <v>122</v>
      </c>
      <c r="AK1262" s="981"/>
    </row>
    <row r="1263" spans="2:37">
      <c r="B1263" s="2807"/>
      <c r="C1263" s="569" t="s">
        <v>2870</v>
      </c>
      <c r="D1263" s="569" t="s">
        <v>2274</v>
      </c>
      <c r="E1263" s="1578"/>
      <c r="F1263" s="868">
        <v>929003013982</v>
      </c>
      <c r="G1263" s="481">
        <v>8719514449572</v>
      </c>
      <c r="H1263" s="481" t="s">
        <v>1203</v>
      </c>
      <c r="I1263" s="481" t="s">
        <v>1137</v>
      </c>
      <c r="J1263" s="485">
        <v>5.9</v>
      </c>
      <c r="K1263" s="283">
        <v>806</v>
      </c>
      <c r="L1263" s="468" t="s">
        <v>3118</v>
      </c>
      <c r="M1263" s="484">
        <v>25000</v>
      </c>
      <c r="N1263" s="592">
        <v>5</v>
      </c>
      <c r="O1263" s="468" t="s">
        <v>135</v>
      </c>
      <c r="P1263" s="3286">
        <v>160</v>
      </c>
      <c r="Q1263" s="14"/>
      <c r="R1263" s="1967" t="s">
        <v>54</v>
      </c>
      <c r="S1263" s="468"/>
      <c r="T1263" s="468" t="s">
        <v>3276</v>
      </c>
      <c r="U1263" s="468" t="s">
        <v>139</v>
      </c>
      <c r="V1263" s="468" t="s">
        <v>182</v>
      </c>
      <c r="W1263" s="483" t="s">
        <v>210</v>
      </c>
      <c r="X1263" s="483">
        <v>136</v>
      </c>
      <c r="Y1263" s="468">
        <v>35</v>
      </c>
      <c r="Z1263" s="468"/>
      <c r="AA1263" s="468">
        <v>97</v>
      </c>
      <c r="AB1263" s="468" t="s">
        <v>143</v>
      </c>
      <c r="AC1263" s="2502">
        <v>90</v>
      </c>
      <c r="AD1263" s="468">
        <v>1109147</v>
      </c>
      <c r="AE1263" s="2727">
        <v>4</v>
      </c>
      <c r="AF1263" s="468">
        <v>10</v>
      </c>
      <c r="AG1263" s="1968" t="s">
        <v>122</v>
      </c>
      <c r="AK1263" s="981"/>
    </row>
    <row r="1264" spans="2:37">
      <c r="B1264" s="2807"/>
      <c r="C1264" s="569" t="s">
        <v>2870</v>
      </c>
      <c r="D1264" s="569" t="s">
        <v>2274</v>
      </c>
      <c r="E1264" s="1578"/>
      <c r="F1264" s="2980">
        <v>929003012082</v>
      </c>
      <c r="G1264" s="605">
        <v>8719514449374</v>
      </c>
      <c r="H1264" s="605" t="s">
        <v>1204</v>
      </c>
      <c r="I1264" s="605" t="s">
        <v>1138</v>
      </c>
      <c r="J1264" s="386">
        <v>2.5</v>
      </c>
      <c r="K1264" s="292">
        <v>340</v>
      </c>
      <c r="L1264" s="418" t="s">
        <v>3118</v>
      </c>
      <c r="M1264" s="1477">
        <v>25000</v>
      </c>
      <c r="N1264" s="404">
        <v>5</v>
      </c>
      <c r="O1264" s="418" t="s">
        <v>135</v>
      </c>
      <c r="P1264" s="3284">
        <v>105</v>
      </c>
      <c r="Q1264" s="14"/>
      <c r="R1264" s="2198" t="s">
        <v>54</v>
      </c>
      <c r="S1264" s="418"/>
      <c r="T1264" s="418" t="s">
        <v>3282</v>
      </c>
      <c r="U1264" s="418" t="s">
        <v>139</v>
      </c>
      <c r="V1264" s="418" t="s">
        <v>182</v>
      </c>
      <c r="W1264" s="362" t="s">
        <v>210</v>
      </c>
      <c r="X1264" s="362">
        <v>136</v>
      </c>
      <c r="Y1264" s="418">
        <v>45</v>
      </c>
      <c r="Z1264" s="418"/>
      <c r="AA1264" s="418">
        <v>90</v>
      </c>
      <c r="AB1264" s="418" t="s">
        <v>143</v>
      </c>
      <c r="AC1264" s="798">
        <v>90</v>
      </c>
      <c r="AD1264" s="418">
        <v>1109137</v>
      </c>
      <c r="AE1264" s="2726">
        <v>4</v>
      </c>
      <c r="AF1264" s="418">
        <v>10</v>
      </c>
      <c r="AG1264" s="2199" t="s">
        <v>122</v>
      </c>
      <c r="AK1264" s="981"/>
    </row>
    <row r="1265" spans="2:37">
      <c r="B1265" s="2807"/>
      <c r="C1265" s="569" t="s">
        <v>2870</v>
      </c>
      <c r="D1265" s="569" t="s">
        <v>2274</v>
      </c>
      <c r="E1265" s="1578"/>
      <c r="F1265" s="2966">
        <v>929003012182</v>
      </c>
      <c r="G1265" s="511">
        <v>8719514449398</v>
      </c>
      <c r="H1265" s="511" t="s">
        <v>1205</v>
      </c>
      <c r="I1265" s="511" t="s">
        <v>1138</v>
      </c>
      <c r="J1265" s="323">
        <v>2.5</v>
      </c>
      <c r="K1265" s="281">
        <v>340</v>
      </c>
      <c r="L1265" s="375" t="s">
        <v>3118</v>
      </c>
      <c r="M1265" s="631">
        <v>25000</v>
      </c>
      <c r="N1265" s="404">
        <v>5</v>
      </c>
      <c r="O1265" s="375" t="s">
        <v>135</v>
      </c>
      <c r="P1265" s="3284">
        <v>105</v>
      </c>
      <c r="Q1265" s="14"/>
      <c r="R1265" s="2196" t="s">
        <v>54</v>
      </c>
      <c r="S1265" s="375"/>
      <c r="T1265" s="375" t="s">
        <v>3282</v>
      </c>
      <c r="U1265" s="375" t="s">
        <v>121</v>
      </c>
      <c r="V1265" s="375" t="s">
        <v>182</v>
      </c>
      <c r="W1265" s="353" t="s">
        <v>210</v>
      </c>
      <c r="X1265" s="353">
        <v>136</v>
      </c>
      <c r="Y1265" s="375">
        <v>45</v>
      </c>
      <c r="Z1265" s="375"/>
      <c r="AA1265" s="375">
        <v>78</v>
      </c>
      <c r="AB1265" s="375" t="s">
        <v>143</v>
      </c>
      <c r="AC1265" s="798">
        <v>90</v>
      </c>
      <c r="AD1265" s="375">
        <v>1109138</v>
      </c>
      <c r="AE1265" s="2726">
        <v>4</v>
      </c>
      <c r="AF1265" s="375">
        <v>10</v>
      </c>
      <c r="AG1265" s="2197" t="s">
        <v>122</v>
      </c>
      <c r="AK1265" s="981"/>
    </row>
    <row r="1266" spans="2:37">
      <c r="B1266" s="123"/>
      <c r="C1266" s="569" t="s">
        <v>2870</v>
      </c>
      <c r="D1266" s="569" t="s">
        <v>2274</v>
      </c>
      <c r="E1266" s="1578"/>
      <c r="F1266" s="2966">
        <v>929003013182</v>
      </c>
      <c r="G1266" s="511">
        <v>8719514449510</v>
      </c>
      <c r="H1266" s="511" t="s">
        <v>1209</v>
      </c>
      <c r="I1266" s="511" t="s">
        <v>1138</v>
      </c>
      <c r="J1266" s="323">
        <v>3.4</v>
      </c>
      <c r="K1266" s="281">
        <v>470</v>
      </c>
      <c r="L1266" s="375" t="s">
        <v>3118</v>
      </c>
      <c r="M1266" s="631">
        <v>25000</v>
      </c>
      <c r="N1266" s="404">
        <v>5</v>
      </c>
      <c r="O1266" s="375" t="s">
        <v>135</v>
      </c>
      <c r="P1266" s="3282">
        <v>117</v>
      </c>
      <c r="Q1266" s="14"/>
      <c r="R1266" s="2196" t="s">
        <v>54</v>
      </c>
      <c r="S1266" s="375"/>
      <c r="T1266" s="375" t="s">
        <v>3275</v>
      </c>
      <c r="U1266" s="375" t="s">
        <v>139</v>
      </c>
      <c r="V1266" s="375" t="s">
        <v>182</v>
      </c>
      <c r="W1266" s="353" t="s">
        <v>210</v>
      </c>
      <c r="X1266" s="353">
        <v>138</v>
      </c>
      <c r="Y1266" s="375">
        <v>45</v>
      </c>
      <c r="Z1266" s="375"/>
      <c r="AA1266" s="375">
        <v>80</v>
      </c>
      <c r="AB1266" s="375" t="s">
        <v>143</v>
      </c>
      <c r="AC1266" s="798">
        <v>90</v>
      </c>
      <c r="AD1266" s="375">
        <v>1109144</v>
      </c>
      <c r="AE1266" s="2726">
        <v>4</v>
      </c>
      <c r="AF1266" s="375">
        <v>10</v>
      </c>
      <c r="AG1266" s="2197" t="s">
        <v>122</v>
      </c>
      <c r="AK1266" s="981"/>
    </row>
    <row r="1267" spans="2:37">
      <c r="B1267" s="123"/>
      <c r="C1267" s="569" t="s">
        <v>2870</v>
      </c>
      <c r="D1267" s="569" t="s">
        <v>2274</v>
      </c>
      <c r="E1267" s="1578"/>
      <c r="F1267" s="2966">
        <v>929003013282</v>
      </c>
      <c r="G1267" s="511">
        <v>8719514449534</v>
      </c>
      <c r="H1267" s="511" t="s">
        <v>1210</v>
      </c>
      <c r="I1267" s="511" t="s">
        <v>1138</v>
      </c>
      <c r="J1267" s="323">
        <v>3.4</v>
      </c>
      <c r="K1267" s="281">
        <v>470</v>
      </c>
      <c r="L1267" s="375" t="s">
        <v>3118</v>
      </c>
      <c r="M1267" s="631">
        <v>25000</v>
      </c>
      <c r="N1267" s="404">
        <v>5</v>
      </c>
      <c r="O1267" s="375" t="s">
        <v>135</v>
      </c>
      <c r="P1267" s="3282">
        <v>117</v>
      </c>
      <c r="Q1267" s="14"/>
      <c r="R1267" s="2196" t="s">
        <v>54</v>
      </c>
      <c r="S1267" s="375"/>
      <c r="T1267" s="375" t="s">
        <v>3275</v>
      </c>
      <c r="U1267" s="375" t="s">
        <v>121</v>
      </c>
      <c r="V1267" s="375" t="s">
        <v>182</v>
      </c>
      <c r="W1267" s="353" t="s">
        <v>210</v>
      </c>
      <c r="X1267" s="353">
        <v>138</v>
      </c>
      <c r="Y1267" s="375">
        <v>45</v>
      </c>
      <c r="Z1267" s="375"/>
      <c r="AA1267" s="375">
        <v>78</v>
      </c>
      <c r="AB1267" s="375" t="s">
        <v>143</v>
      </c>
      <c r="AC1267" s="798">
        <v>90</v>
      </c>
      <c r="AD1267" s="375">
        <v>1109145</v>
      </c>
      <c r="AE1267" s="2726">
        <v>4</v>
      </c>
      <c r="AF1267" s="375">
        <v>10</v>
      </c>
      <c r="AG1267" s="2197" t="s">
        <v>122</v>
      </c>
      <c r="AK1267" s="981"/>
    </row>
    <row r="1268" spans="2:37">
      <c r="B1268" s="123"/>
      <c r="C1268" s="569" t="s">
        <v>2870</v>
      </c>
      <c r="D1268" s="569" t="s">
        <v>2274</v>
      </c>
      <c r="E1268" s="1578"/>
      <c r="F1268" s="2966">
        <v>929003014182</v>
      </c>
      <c r="G1268" s="511">
        <v>8719514449619</v>
      </c>
      <c r="H1268" s="511" t="s">
        <v>1212</v>
      </c>
      <c r="I1268" s="511" t="s">
        <v>1138</v>
      </c>
      <c r="J1268" s="323">
        <v>5.9</v>
      </c>
      <c r="K1268" s="281">
        <v>806</v>
      </c>
      <c r="L1268" s="375" t="s">
        <v>3118</v>
      </c>
      <c r="M1268" s="631">
        <v>25000</v>
      </c>
      <c r="N1268" s="404">
        <v>5</v>
      </c>
      <c r="O1268" s="375" t="s">
        <v>135</v>
      </c>
      <c r="P1268" s="3282">
        <v>160</v>
      </c>
      <c r="Q1268" s="14"/>
      <c r="R1268" s="2196" t="s">
        <v>54</v>
      </c>
      <c r="S1268" s="375"/>
      <c r="T1268" s="375" t="s">
        <v>3276</v>
      </c>
      <c r="U1268" s="375" t="s">
        <v>139</v>
      </c>
      <c r="V1268" s="375" t="s">
        <v>182</v>
      </c>
      <c r="W1268" s="353" t="s">
        <v>210</v>
      </c>
      <c r="X1268" s="353">
        <v>136</v>
      </c>
      <c r="Y1268" s="375">
        <v>45</v>
      </c>
      <c r="Z1268" s="375"/>
      <c r="AA1268" s="375">
        <v>80</v>
      </c>
      <c r="AB1268" s="375" t="s">
        <v>143</v>
      </c>
      <c r="AC1268" s="798">
        <v>90</v>
      </c>
      <c r="AD1268" s="375">
        <v>1109149</v>
      </c>
      <c r="AE1268" s="2726">
        <v>4</v>
      </c>
      <c r="AF1268" s="375">
        <v>10</v>
      </c>
      <c r="AG1268" s="2197" t="s">
        <v>122</v>
      </c>
      <c r="AK1268" s="981"/>
    </row>
    <row r="1269" spans="2:37">
      <c r="B1269" s="124"/>
      <c r="C1269" s="855" t="s">
        <v>2870</v>
      </c>
      <c r="D1269" s="855" t="s">
        <v>2274</v>
      </c>
      <c r="E1269" s="1599"/>
      <c r="F1269" s="868">
        <v>929003014382</v>
      </c>
      <c r="G1269" s="481">
        <v>8719514449657</v>
      </c>
      <c r="H1269" s="481" t="s">
        <v>1213</v>
      </c>
      <c r="I1269" s="481" t="s">
        <v>1138</v>
      </c>
      <c r="J1269" s="485">
        <v>5.9</v>
      </c>
      <c r="K1269" s="1130">
        <v>806</v>
      </c>
      <c r="L1269" s="468" t="s">
        <v>3118</v>
      </c>
      <c r="M1269" s="484">
        <v>25000</v>
      </c>
      <c r="N1269" s="592">
        <v>5</v>
      </c>
      <c r="O1269" s="468" t="s">
        <v>135</v>
      </c>
      <c r="P1269" s="3283">
        <v>160</v>
      </c>
      <c r="Q1269" s="14"/>
      <c r="R1269" s="1967" t="s">
        <v>54</v>
      </c>
      <c r="S1269" s="468"/>
      <c r="T1269" s="468" t="s">
        <v>3276</v>
      </c>
      <c r="U1269" s="468" t="s">
        <v>121</v>
      </c>
      <c r="V1269" s="468" t="s">
        <v>182</v>
      </c>
      <c r="W1269" s="483" t="s">
        <v>210</v>
      </c>
      <c r="X1269" s="483">
        <v>136</v>
      </c>
      <c r="Y1269" s="468">
        <v>45</v>
      </c>
      <c r="Z1269" s="468"/>
      <c r="AA1269" s="468">
        <v>78</v>
      </c>
      <c r="AB1269" s="468" t="s">
        <v>143</v>
      </c>
      <c r="AC1269" s="2502">
        <v>90</v>
      </c>
      <c r="AD1269" s="468">
        <v>1109151</v>
      </c>
      <c r="AE1269" s="2727">
        <v>4</v>
      </c>
      <c r="AF1269" s="468">
        <v>10</v>
      </c>
      <c r="AG1269" s="1968" t="s">
        <v>122</v>
      </c>
      <c r="AK1269" s="981"/>
    </row>
    <row r="1270" spans="2:37" ht="14.5" customHeight="1">
      <c r="B1270" s="14"/>
      <c r="C1270" s="14"/>
      <c r="D1270" s="14"/>
      <c r="E1270" s="14"/>
      <c r="F1270" s="2793" t="s">
        <v>2939</v>
      </c>
      <c r="G1270" s="2"/>
      <c r="H1270" s="41"/>
      <c r="I1270" s="41"/>
      <c r="J1270" s="335"/>
      <c r="K1270" s="302"/>
      <c r="L1270" s="6"/>
      <c r="M1270" s="426"/>
      <c r="N1270" s="307"/>
      <c r="O1270" s="6"/>
      <c r="P1270" s="149"/>
      <c r="Q1270" s="14"/>
      <c r="R1270" s="6"/>
      <c r="S1270" s="6"/>
      <c r="T1270" s="6"/>
      <c r="U1270" s="6"/>
      <c r="V1270" s="6"/>
      <c r="W1270" s="6"/>
      <c r="X1270" s="6"/>
      <c r="Y1270" s="302"/>
      <c r="Z1270" s="302"/>
      <c r="AA1270" s="302"/>
      <c r="AB1270" s="6"/>
      <c r="AC1270" s="304"/>
      <c r="AD1270" s="302"/>
      <c r="AE1270" s="307"/>
      <c r="AF1270" s="6"/>
      <c r="AG1270" s="6"/>
      <c r="AK1270" s="981"/>
    </row>
    <row r="1271" spans="2:37" ht="14.5" customHeight="1">
      <c r="B1271" s="14"/>
      <c r="C1271" s="14"/>
      <c r="D1271" s="14"/>
      <c r="E1271" s="14"/>
      <c r="F1271" s="173"/>
      <c r="G1271" s="2"/>
      <c r="H1271" s="41"/>
      <c r="I1271" s="41"/>
      <c r="J1271" s="335"/>
      <c r="K1271" s="302"/>
      <c r="L1271" s="6"/>
      <c r="M1271" s="426"/>
      <c r="N1271" s="307"/>
      <c r="O1271" s="6"/>
      <c r="P1271" s="149"/>
      <c r="Q1271" s="14"/>
      <c r="R1271" s="6"/>
      <c r="S1271" s="6"/>
      <c r="T1271" s="6"/>
      <c r="U1271" s="6"/>
      <c r="V1271" s="6"/>
      <c r="W1271" s="6"/>
      <c r="X1271" s="6"/>
      <c r="Y1271" s="302"/>
      <c r="Z1271" s="302"/>
      <c r="AA1271" s="302"/>
      <c r="AB1271" s="6"/>
      <c r="AC1271" s="304"/>
      <c r="AD1271" s="302"/>
      <c r="AE1271" s="307"/>
      <c r="AF1271" s="6"/>
      <c r="AG1271" s="6"/>
      <c r="AK1271" s="981"/>
    </row>
    <row r="1272" spans="2:37">
      <c r="B1272" s="573" t="s">
        <v>2940</v>
      </c>
      <c r="C1272" s="1576" t="s">
        <v>2870</v>
      </c>
      <c r="D1272" s="1576" t="s">
        <v>2274</v>
      </c>
      <c r="E1272" s="1577"/>
      <c r="F1272" s="2981">
        <v>929003059502</v>
      </c>
      <c r="G1272" s="1479">
        <v>8719514355439</v>
      </c>
      <c r="H1272" s="1480" t="s">
        <v>1198</v>
      </c>
      <c r="I1272" s="1480" t="s">
        <v>1137</v>
      </c>
      <c r="J1272" s="1305">
        <v>3.4</v>
      </c>
      <c r="K1272" s="1481">
        <v>470</v>
      </c>
      <c r="L1272" s="1306" t="s">
        <v>3121</v>
      </c>
      <c r="M1272" s="1307">
        <v>15000</v>
      </c>
      <c r="N1272" s="1482">
        <v>2.5</v>
      </c>
      <c r="O1272" s="1306" t="s">
        <v>135</v>
      </c>
      <c r="P1272" s="3285">
        <v>95</v>
      </c>
      <c r="Q1272" s="14"/>
      <c r="R1272" s="2176" t="s">
        <v>54</v>
      </c>
      <c r="S1272" s="1306"/>
      <c r="T1272" s="1306" t="s">
        <v>3275</v>
      </c>
      <c r="U1272" s="1306" t="s">
        <v>139</v>
      </c>
      <c r="V1272" s="1306" t="s">
        <v>126</v>
      </c>
      <c r="W1272" s="1774" t="s">
        <v>210</v>
      </c>
      <c r="X1272" s="1774">
        <v>138</v>
      </c>
      <c r="Y1272" s="1306">
        <v>35</v>
      </c>
      <c r="Z1272" s="1306"/>
      <c r="AA1272" s="1306">
        <v>97</v>
      </c>
      <c r="AB1272" s="1306" t="s">
        <v>143</v>
      </c>
      <c r="AC1272" s="2503">
        <v>90</v>
      </c>
      <c r="AD1272" s="1306">
        <v>574369</v>
      </c>
      <c r="AE1272" s="2728">
        <v>4</v>
      </c>
      <c r="AF1272" s="1306">
        <v>10</v>
      </c>
      <c r="AG1272" s="2177" t="s">
        <v>122</v>
      </c>
      <c r="AK1272" s="981"/>
    </row>
    <row r="1273" spans="2:37">
      <c r="B1273" s="2807"/>
      <c r="C1273" s="569" t="s">
        <v>2870</v>
      </c>
      <c r="D1273" s="569" t="s">
        <v>2274</v>
      </c>
      <c r="E1273" s="1578"/>
      <c r="F1273" s="896">
        <v>929003060202</v>
      </c>
      <c r="G1273" s="150">
        <v>8719514355491</v>
      </c>
      <c r="H1273" s="588" t="s">
        <v>1199</v>
      </c>
      <c r="I1273" s="588" t="s">
        <v>1147</v>
      </c>
      <c r="J1273" s="386">
        <v>3.4</v>
      </c>
      <c r="K1273" s="292">
        <v>470</v>
      </c>
      <c r="L1273" s="292" t="s">
        <v>3121</v>
      </c>
      <c r="M1273" s="316">
        <v>15000</v>
      </c>
      <c r="N1273" s="1478">
        <v>2.5</v>
      </c>
      <c r="O1273" s="292" t="s">
        <v>135</v>
      </c>
      <c r="P1273" s="3284">
        <v>95</v>
      </c>
      <c r="Q1273" s="14"/>
      <c r="R1273" s="1999" t="s">
        <v>54</v>
      </c>
      <c r="S1273" s="292"/>
      <c r="T1273" s="292" t="s">
        <v>3275</v>
      </c>
      <c r="U1273" s="292" t="s">
        <v>139</v>
      </c>
      <c r="V1273" s="292" t="s">
        <v>126</v>
      </c>
      <c r="W1273" s="293" t="s">
        <v>210</v>
      </c>
      <c r="X1273" s="293">
        <v>138</v>
      </c>
      <c r="Y1273" s="292">
        <v>45</v>
      </c>
      <c r="Z1273" s="292"/>
      <c r="AA1273" s="292">
        <v>80</v>
      </c>
      <c r="AB1273" s="292" t="s">
        <v>143</v>
      </c>
      <c r="AC1273" s="1591">
        <v>90</v>
      </c>
      <c r="AD1273" s="292">
        <v>574372</v>
      </c>
      <c r="AE1273" s="2648">
        <v>4</v>
      </c>
      <c r="AF1273" s="292">
        <v>10</v>
      </c>
      <c r="AG1273" s="2000" t="s">
        <v>122</v>
      </c>
      <c r="AK1273" s="981"/>
    </row>
    <row r="1274" spans="2:37">
      <c r="B1274" s="2809"/>
      <c r="C1274" s="855" t="s">
        <v>2870</v>
      </c>
      <c r="D1274" s="855" t="s">
        <v>2274</v>
      </c>
      <c r="E1274" s="1599"/>
      <c r="F1274" s="868">
        <v>929003060602</v>
      </c>
      <c r="G1274" s="499">
        <v>8719514355538</v>
      </c>
      <c r="H1274" s="501" t="s">
        <v>1200</v>
      </c>
      <c r="I1274" s="501" t="s">
        <v>1147</v>
      </c>
      <c r="J1274" s="485">
        <v>3.4</v>
      </c>
      <c r="K1274" s="1130">
        <v>470</v>
      </c>
      <c r="L1274" s="283" t="s">
        <v>3121</v>
      </c>
      <c r="M1274" s="489">
        <v>15000</v>
      </c>
      <c r="N1274" s="473">
        <v>2.5</v>
      </c>
      <c r="O1274" s="283" t="s">
        <v>135</v>
      </c>
      <c r="P1274" s="3283">
        <v>95</v>
      </c>
      <c r="Q1274" s="14"/>
      <c r="R1274" s="1993" t="s">
        <v>54</v>
      </c>
      <c r="S1274" s="283"/>
      <c r="T1274" s="283" t="s">
        <v>3275</v>
      </c>
      <c r="U1274" s="283" t="s">
        <v>121</v>
      </c>
      <c r="V1274" s="283" t="s">
        <v>126</v>
      </c>
      <c r="W1274" s="294" t="s">
        <v>210</v>
      </c>
      <c r="X1274" s="294">
        <v>138</v>
      </c>
      <c r="Y1274" s="283">
        <v>45</v>
      </c>
      <c r="Z1274" s="283"/>
      <c r="AA1274" s="283">
        <v>78</v>
      </c>
      <c r="AB1274" s="283" t="s">
        <v>143</v>
      </c>
      <c r="AC1274" s="1594">
        <v>90</v>
      </c>
      <c r="AD1274" s="283">
        <v>574374</v>
      </c>
      <c r="AE1274" s="2647">
        <v>4</v>
      </c>
      <c r="AF1274" s="283">
        <v>10</v>
      </c>
      <c r="AG1274" s="1994" t="s">
        <v>122</v>
      </c>
      <c r="AK1274" s="981"/>
    </row>
    <row r="1275" spans="2:37" ht="14.5" customHeight="1">
      <c r="B1275" s="3"/>
      <c r="C1275" s="14"/>
      <c r="D1275" s="14"/>
      <c r="E1275" s="14"/>
      <c r="F1275" s="2793" t="s">
        <v>2942</v>
      </c>
      <c r="G1275" s="2"/>
      <c r="H1275" s="166"/>
      <c r="I1275" s="166"/>
      <c r="J1275" s="302"/>
      <c r="K1275" s="302"/>
      <c r="L1275" s="6"/>
      <c r="M1275" s="303"/>
      <c r="N1275" s="6"/>
      <c r="O1275" s="6"/>
      <c r="P1275" s="149"/>
      <c r="Q1275" s="14"/>
      <c r="R1275" s="6"/>
      <c r="S1275" s="6"/>
      <c r="T1275" s="6"/>
      <c r="U1275" s="6"/>
      <c r="V1275" s="6"/>
      <c r="W1275" s="6"/>
      <c r="X1275" s="6"/>
      <c r="Y1275" s="302"/>
      <c r="Z1275" s="302"/>
      <c r="AA1275" s="302"/>
      <c r="AB1275" s="6"/>
      <c r="AC1275" s="306"/>
      <c r="AD1275" s="302"/>
      <c r="AE1275" s="6"/>
      <c r="AF1275" s="6"/>
      <c r="AG1275" s="6"/>
      <c r="AK1275" s="981"/>
    </row>
    <row r="1276" spans="2:37" ht="14.5" customHeight="1">
      <c r="B1276" s="3"/>
      <c r="C1276" s="14"/>
      <c r="D1276" s="14"/>
      <c r="E1276" s="14"/>
      <c r="G1276" s="2"/>
      <c r="H1276" s="166"/>
      <c r="I1276" s="166"/>
      <c r="J1276" s="302"/>
      <c r="K1276" s="302"/>
      <c r="L1276" s="6"/>
      <c r="M1276" s="303"/>
      <c r="N1276" s="6"/>
      <c r="O1276" s="6"/>
      <c r="P1276" s="149"/>
      <c r="Q1276" s="14"/>
      <c r="R1276" s="6"/>
      <c r="S1276" s="6"/>
      <c r="T1276" s="6"/>
      <c r="U1276" s="6"/>
      <c r="V1276" s="6"/>
      <c r="W1276" s="6"/>
      <c r="X1276" s="6"/>
      <c r="Y1276" s="302"/>
      <c r="Z1276" s="302"/>
      <c r="AA1276" s="302"/>
      <c r="AB1276" s="6"/>
      <c r="AC1276" s="306"/>
      <c r="AD1276" s="302"/>
      <c r="AE1276" s="6"/>
      <c r="AF1276" s="6"/>
      <c r="AG1276" s="6"/>
      <c r="AK1276" s="981"/>
    </row>
    <row r="1277" spans="2:37" ht="14.5" customHeight="1">
      <c r="AK1277" s="981"/>
    </row>
    <row r="1278" spans="2:37">
      <c r="B1278" s="1809" t="s">
        <v>2943</v>
      </c>
      <c r="C1278" s="1487" t="s">
        <v>2870</v>
      </c>
      <c r="D1278" s="1487" t="s">
        <v>2274</v>
      </c>
      <c r="E1278" s="1617"/>
      <c r="F1278" s="2982">
        <v>929001888855</v>
      </c>
      <c r="G1278" s="706">
        <v>8718699772154</v>
      </c>
      <c r="H1278" s="1485" t="s">
        <v>1038</v>
      </c>
      <c r="I1278" s="1485" t="s">
        <v>1137</v>
      </c>
      <c r="J1278" s="1486" t="s">
        <v>1039</v>
      </c>
      <c r="K1278" s="1710" t="s">
        <v>1040</v>
      </c>
      <c r="L1278" s="1851" t="s">
        <v>1037</v>
      </c>
      <c r="M1278" s="1489">
        <v>15000</v>
      </c>
      <c r="N1278" s="1490">
        <v>2</v>
      </c>
      <c r="O1278" s="1851" t="s">
        <v>127</v>
      </c>
      <c r="P1278" s="2427">
        <v>150</v>
      </c>
      <c r="Q1278" s="14"/>
      <c r="R1278" s="2166" t="s">
        <v>54</v>
      </c>
      <c r="S1278" s="1851"/>
      <c r="T1278" s="1851" t="s">
        <v>3275</v>
      </c>
      <c r="U1278" s="1851" t="s">
        <v>139</v>
      </c>
      <c r="V1278" s="1851" t="s">
        <v>3122</v>
      </c>
      <c r="W1278" s="1742" t="s">
        <v>210</v>
      </c>
      <c r="X1278" s="1742">
        <v>94</v>
      </c>
      <c r="Y1278" s="1851">
        <v>35.5</v>
      </c>
      <c r="Z1278" s="1851"/>
      <c r="AA1278" s="1851">
        <v>106</v>
      </c>
      <c r="AB1278" s="1851" t="s">
        <v>122</v>
      </c>
      <c r="AC1278" s="1490">
        <v>80</v>
      </c>
      <c r="AD1278" s="1851">
        <v>739281</v>
      </c>
      <c r="AE1278" s="2724">
        <v>4</v>
      </c>
      <c r="AF1278" s="1851">
        <v>4</v>
      </c>
      <c r="AG1278" s="2192" t="s">
        <v>122</v>
      </c>
      <c r="AK1278" s="981"/>
    </row>
    <row r="1279" spans="2:37" ht="14.5" customHeight="1">
      <c r="B1279" s="14"/>
      <c r="C1279" s="14"/>
      <c r="D1279" s="14"/>
      <c r="E1279" s="14"/>
      <c r="F1279" s="602" t="s">
        <v>2925</v>
      </c>
      <c r="G1279" s="109"/>
      <c r="H1279" s="110"/>
      <c r="I1279" s="110"/>
      <c r="J1279" s="383"/>
      <c r="K1279" s="367"/>
      <c r="L1279" s="378"/>
      <c r="M1279" s="367"/>
      <c r="N1279" s="304"/>
      <c r="O1279" s="378"/>
      <c r="P1279" s="148"/>
      <c r="Q1279" s="14"/>
      <c r="R1279" s="378"/>
      <c r="S1279" s="378"/>
      <c r="T1279" s="378"/>
      <c r="U1279" s="378"/>
      <c r="V1279" s="378"/>
      <c r="W1279" s="378"/>
      <c r="X1279" s="378"/>
      <c r="Y1279" s="372"/>
      <c r="Z1279" s="372"/>
      <c r="AA1279" s="372"/>
      <c r="AB1279" s="378"/>
      <c r="AC1279" s="304"/>
      <c r="AD1279" s="372"/>
      <c r="AE1279" s="304"/>
      <c r="AF1279" s="378"/>
      <c r="AG1279" s="378"/>
      <c r="AK1279" s="981"/>
    </row>
    <row r="1280" spans="2:37" ht="14.5" customHeight="1">
      <c r="B1280" s="14"/>
      <c r="C1280" s="14"/>
      <c r="D1280" s="14"/>
      <c r="E1280" s="14"/>
      <c r="F1280" s="652"/>
      <c r="G1280" s="638"/>
      <c r="H1280" s="110"/>
      <c r="I1280" s="110"/>
      <c r="J1280" s="3311"/>
      <c r="K1280" s="367"/>
      <c r="L1280" s="378"/>
      <c r="M1280" s="367"/>
      <c r="N1280" s="304"/>
      <c r="O1280" s="378"/>
      <c r="P1280" s="148"/>
      <c r="Q1280" s="14"/>
      <c r="R1280" s="378"/>
      <c r="S1280" s="378"/>
      <c r="T1280" s="378"/>
      <c r="U1280" s="378"/>
      <c r="V1280" s="378"/>
      <c r="W1280" s="378"/>
      <c r="X1280" s="378"/>
      <c r="Y1280" s="372"/>
      <c r="Z1280" s="372"/>
      <c r="AA1280" s="372"/>
      <c r="AB1280" s="378"/>
      <c r="AC1280" s="304"/>
      <c r="AD1280" s="372"/>
      <c r="AE1280" s="304"/>
      <c r="AF1280" s="378"/>
      <c r="AG1280" s="378"/>
      <c r="AK1280" s="981"/>
    </row>
    <row r="1281" spans="2:37">
      <c r="B1281" s="573" t="s">
        <v>2945</v>
      </c>
      <c r="C1281" s="1576" t="s">
        <v>2870</v>
      </c>
      <c r="D1281" s="1576" t="s">
        <v>2274</v>
      </c>
      <c r="E1281" s="1577"/>
      <c r="F1281" s="2965">
        <v>929001238392</v>
      </c>
      <c r="G1281" s="506">
        <v>8719514377578</v>
      </c>
      <c r="H1281" s="603" t="s">
        <v>1171</v>
      </c>
      <c r="I1281" s="603" t="s">
        <v>1137</v>
      </c>
      <c r="J1281" s="515">
        <v>2</v>
      </c>
      <c r="K1281" s="1172">
        <v>250</v>
      </c>
      <c r="L1281" s="279" t="s">
        <v>3121</v>
      </c>
      <c r="M1281" s="324">
        <v>15000</v>
      </c>
      <c r="N1281" s="512">
        <v>2</v>
      </c>
      <c r="O1281" s="279" t="s">
        <v>129</v>
      </c>
      <c r="P1281" s="3281">
        <v>57</v>
      </c>
      <c r="Q1281" s="14"/>
      <c r="R1281" s="1991" t="s">
        <v>54</v>
      </c>
      <c r="S1281" s="279"/>
      <c r="T1281" s="279" t="s">
        <v>3282</v>
      </c>
      <c r="U1281" s="279" t="s">
        <v>139</v>
      </c>
      <c r="V1281" s="279" t="s">
        <v>126</v>
      </c>
      <c r="W1281" s="305" t="s">
        <v>210</v>
      </c>
      <c r="X1281" s="305">
        <v>125</v>
      </c>
      <c r="Y1281" s="279">
        <v>35</v>
      </c>
      <c r="Z1281" s="279"/>
      <c r="AA1281" s="279">
        <v>97</v>
      </c>
      <c r="AB1281" s="279" t="s">
        <v>122</v>
      </c>
      <c r="AC1281" s="1680">
        <v>80</v>
      </c>
      <c r="AD1281" s="279">
        <v>387351</v>
      </c>
      <c r="AE1281" s="2646">
        <v>4</v>
      </c>
      <c r="AF1281" s="279">
        <v>10</v>
      </c>
      <c r="AG1281" s="1992" t="s">
        <v>122</v>
      </c>
      <c r="AK1281" s="981"/>
    </row>
    <row r="1282" spans="2:37">
      <c r="B1282" s="2807"/>
      <c r="C1282" s="569" t="s">
        <v>2870</v>
      </c>
      <c r="D1282" s="569" t="s">
        <v>2274</v>
      </c>
      <c r="E1282" s="1578"/>
      <c r="F1282" s="867">
        <v>929001238492</v>
      </c>
      <c r="G1282" s="107">
        <v>8719514377592</v>
      </c>
      <c r="H1282" s="108" t="s">
        <v>1172</v>
      </c>
      <c r="I1282" s="108" t="s">
        <v>1173</v>
      </c>
      <c r="J1282" s="391">
        <v>2</v>
      </c>
      <c r="K1282" s="1128">
        <v>250</v>
      </c>
      <c r="L1282" s="350" t="s">
        <v>3121</v>
      </c>
      <c r="M1282" s="425">
        <v>15000</v>
      </c>
      <c r="N1282" s="513">
        <v>2</v>
      </c>
      <c r="O1282" s="350" t="s">
        <v>129</v>
      </c>
      <c r="P1282" s="3282">
        <v>57</v>
      </c>
      <c r="Q1282" s="14"/>
      <c r="R1282" s="2105" t="s">
        <v>54</v>
      </c>
      <c r="S1282" s="350"/>
      <c r="T1282" s="350" t="s">
        <v>3282</v>
      </c>
      <c r="U1282" s="350" t="s">
        <v>139</v>
      </c>
      <c r="V1282" s="350" t="s">
        <v>126</v>
      </c>
      <c r="W1282" s="351" t="s">
        <v>210</v>
      </c>
      <c r="X1282" s="351">
        <v>125</v>
      </c>
      <c r="Y1282" s="350">
        <v>35</v>
      </c>
      <c r="Z1282" s="350"/>
      <c r="AA1282" s="350">
        <v>123</v>
      </c>
      <c r="AB1282" s="350" t="s">
        <v>122</v>
      </c>
      <c r="AC1282" s="2504">
        <v>80</v>
      </c>
      <c r="AD1282" s="350">
        <v>387361</v>
      </c>
      <c r="AE1282" s="2729">
        <v>4</v>
      </c>
      <c r="AF1282" s="350">
        <v>10</v>
      </c>
      <c r="AG1282" s="2106" t="s">
        <v>122</v>
      </c>
      <c r="AK1282" s="981"/>
    </row>
    <row r="1283" spans="2:37">
      <c r="B1283" s="2807"/>
      <c r="C1283" s="569" t="s">
        <v>2870</v>
      </c>
      <c r="D1283" s="569" t="s">
        <v>2274</v>
      </c>
      <c r="E1283" s="1578"/>
      <c r="F1283" s="867">
        <v>929001238592</v>
      </c>
      <c r="G1283" s="107">
        <v>8719514347724</v>
      </c>
      <c r="H1283" s="108" t="s">
        <v>1174</v>
      </c>
      <c r="I1283" s="108" t="s">
        <v>1175</v>
      </c>
      <c r="J1283" s="391">
        <v>2</v>
      </c>
      <c r="K1283" s="1128">
        <v>250</v>
      </c>
      <c r="L1283" s="350" t="s">
        <v>3121</v>
      </c>
      <c r="M1283" s="425">
        <v>15000</v>
      </c>
      <c r="N1283" s="513">
        <v>2</v>
      </c>
      <c r="O1283" s="350" t="s">
        <v>129</v>
      </c>
      <c r="P1283" s="3282">
        <v>57</v>
      </c>
      <c r="Q1283" s="14"/>
      <c r="R1283" s="2105" t="s">
        <v>54</v>
      </c>
      <c r="S1283" s="350"/>
      <c r="T1283" s="350" t="s">
        <v>3282</v>
      </c>
      <c r="U1283" s="350" t="s">
        <v>139</v>
      </c>
      <c r="V1283" s="350" t="s">
        <v>126</v>
      </c>
      <c r="W1283" s="351" t="s">
        <v>210</v>
      </c>
      <c r="X1283" s="351">
        <v>125</v>
      </c>
      <c r="Y1283" s="350">
        <v>35</v>
      </c>
      <c r="Z1283" s="350"/>
      <c r="AA1283" s="350">
        <v>97</v>
      </c>
      <c r="AB1283" s="350" t="s">
        <v>122</v>
      </c>
      <c r="AC1283" s="2504">
        <v>80</v>
      </c>
      <c r="AD1283" s="350">
        <v>387362</v>
      </c>
      <c r="AE1283" s="2729">
        <v>4</v>
      </c>
      <c r="AF1283" s="350">
        <v>10</v>
      </c>
      <c r="AG1283" s="2106" t="s">
        <v>122</v>
      </c>
      <c r="AK1283" s="981"/>
    </row>
    <row r="1284" spans="2:37">
      <c r="B1284" s="123"/>
      <c r="C1284" s="569" t="s">
        <v>2870</v>
      </c>
      <c r="D1284" s="569" t="s">
        <v>2274</v>
      </c>
      <c r="E1284" s="1578"/>
      <c r="F1284" s="867">
        <v>929001889792</v>
      </c>
      <c r="G1284" s="76">
        <v>8719514347267</v>
      </c>
      <c r="H1284" s="144" t="s">
        <v>1177</v>
      </c>
      <c r="I1284" s="144" t="s">
        <v>1137</v>
      </c>
      <c r="J1284" s="323">
        <v>4.3</v>
      </c>
      <c r="K1284" s="1128">
        <v>470</v>
      </c>
      <c r="L1284" s="281" t="s">
        <v>3121</v>
      </c>
      <c r="M1284" s="317">
        <v>15000</v>
      </c>
      <c r="N1284" s="420">
        <v>2</v>
      </c>
      <c r="O1284" s="281" t="s">
        <v>127</v>
      </c>
      <c r="P1284" s="3282">
        <v>63</v>
      </c>
      <c r="Q1284" s="14"/>
      <c r="R1284" s="1997" t="s">
        <v>54</v>
      </c>
      <c r="S1284" s="281"/>
      <c r="T1284" s="281" t="s">
        <v>3275</v>
      </c>
      <c r="U1284" s="281" t="s">
        <v>139</v>
      </c>
      <c r="V1284" s="281" t="s">
        <v>126</v>
      </c>
      <c r="W1284" s="301" t="s">
        <v>210</v>
      </c>
      <c r="X1284" s="301">
        <v>109</v>
      </c>
      <c r="Y1284" s="281">
        <v>35</v>
      </c>
      <c r="Z1284" s="281"/>
      <c r="AA1284" s="281">
        <v>97</v>
      </c>
      <c r="AB1284" s="281" t="s">
        <v>122</v>
      </c>
      <c r="AC1284" s="1592">
        <v>80</v>
      </c>
      <c r="AD1284" s="281">
        <v>387402</v>
      </c>
      <c r="AE1284" s="2650">
        <v>4</v>
      </c>
      <c r="AF1284" s="281">
        <v>10</v>
      </c>
      <c r="AG1284" s="1998" t="s">
        <v>122</v>
      </c>
      <c r="AK1284" s="981"/>
    </row>
    <row r="1285" spans="2:37">
      <c r="B1285" s="123"/>
      <c r="C1285" s="569" t="s">
        <v>2870</v>
      </c>
      <c r="D1285" s="569" t="s">
        <v>2274</v>
      </c>
      <c r="E1285" s="1578"/>
      <c r="F1285" s="867">
        <v>929002024392</v>
      </c>
      <c r="G1285" s="76">
        <v>8719514347403</v>
      </c>
      <c r="H1285" s="144" t="s">
        <v>1178</v>
      </c>
      <c r="I1285" s="144" t="s">
        <v>1137</v>
      </c>
      <c r="J1285" s="323">
        <v>4.3</v>
      </c>
      <c r="K1285" s="1128">
        <v>470</v>
      </c>
      <c r="L1285" s="281" t="s">
        <v>53</v>
      </c>
      <c r="M1285" s="317">
        <v>15000</v>
      </c>
      <c r="N1285" s="420">
        <v>2</v>
      </c>
      <c r="O1285" s="281" t="s">
        <v>127</v>
      </c>
      <c r="P1285" s="3282">
        <v>63</v>
      </c>
      <c r="Q1285" s="14"/>
      <c r="R1285" s="1997" t="s">
        <v>54</v>
      </c>
      <c r="S1285" s="281"/>
      <c r="T1285" s="281" t="s">
        <v>3275</v>
      </c>
      <c r="U1285" s="281" t="s">
        <v>139</v>
      </c>
      <c r="V1285" s="281" t="s">
        <v>131</v>
      </c>
      <c r="W1285" s="301" t="s">
        <v>210</v>
      </c>
      <c r="X1285" s="301">
        <v>109</v>
      </c>
      <c r="Y1285" s="281">
        <v>35</v>
      </c>
      <c r="Z1285" s="281"/>
      <c r="AA1285" s="281">
        <v>97</v>
      </c>
      <c r="AB1285" s="281" t="s">
        <v>122</v>
      </c>
      <c r="AC1285" s="1592">
        <v>80</v>
      </c>
      <c r="AD1285" s="281">
        <v>387417</v>
      </c>
      <c r="AE1285" s="2650">
        <v>4</v>
      </c>
      <c r="AF1285" s="281">
        <v>10</v>
      </c>
      <c r="AG1285" s="1998" t="s">
        <v>122</v>
      </c>
      <c r="AK1285" s="981"/>
    </row>
    <row r="1286" spans="2:37">
      <c r="B1286" s="123"/>
      <c r="C1286" s="569" t="s">
        <v>2870</v>
      </c>
      <c r="D1286" s="569" t="s">
        <v>2274</v>
      </c>
      <c r="E1286" s="1578"/>
      <c r="F1286" s="867">
        <v>929002028092</v>
      </c>
      <c r="G1286" s="76">
        <v>8719514347465</v>
      </c>
      <c r="H1286" s="144" t="s">
        <v>1179</v>
      </c>
      <c r="I1286" s="144" t="s">
        <v>1137</v>
      </c>
      <c r="J1286" s="323">
        <v>6.5</v>
      </c>
      <c r="K1286" s="1128">
        <v>806</v>
      </c>
      <c r="L1286" s="281" t="s">
        <v>3121</v>
      </c>
      <c r="M1286" s="317">
        <v>15000</v>
      </c>
      <c r="N1286" s="420">
        <v>2</v>
      </c>
      <c r="O1286" s="281" t="s">
        <v>129</v>
      </c>
      <c r="P1286" s="3282">
        <v>87</v>
      </c>
      <c r="Q1286" s="14"/>
      <c r="R1286" s="1997" t="s">
        <v>54</v>
      </c>
      <c r="S1286" s="281"/>
      <c r="T1286" s="281" t="s">
        <v>3276</v>
      </c>
      <c r="U1286" s="281" t="s">
        <v>139</v>
      </c>
      <c r="V1286" s="281" t="s">
        <v>126</v>
      </c>
      <c r="W1286" s="301" t="s">
        <v>210</v>
      </c>
      <c r="X1286" s="301">
        <v>124</v>
      </c>
      <c r="Y1286" s="281">
        <v>35</v>
      </c>
      <c r="Z1286" s="281"/>
      <c r="AA1286" s="281">
        <v>97</v>
      </c>
      <c r="AB1286" s="281" t="s">
        <v>122</v>
      </c>
      <c r="AC1286" s="1592">
        <v>80</v>
      </c>
      <c r="AD1286" s="281">
        <v>387441</v>
      </c>
      <c r="AE1286" s="2650">
        <v>4</v>
      </c>
      <c r="AF1286" s="281">
        <v>10</v>
      </c>
      <c r="AG1286" s="1998" t="s">
        <v>122</v>
      </c>
      <c r="AK1286" s="981"/>
    </row>
    <row r="1287" spans="2:37">
      <c r="B1287" s="123"/>
      <c r="C1287" s="855" t="s">
        <v>2870</v>
      </c>
      <c r="D1287" s="855" t="s">
        <v>2274</v>
      </c>
      <c r="E1287" s="1599"/>
      <c r="F1287" s="868">
        <v>929002028192</v>
      </c>
      <c r="G1287" s="478">
        <v>8719514347489</v>
      </c>
      <c r="H1287" s="273" t="s">
        <v>1180</v>
      </c>
      <c r="I1287" s="273" t="s">
        <v>1137</v>
      </c>
      <c r="J1287" s="1295">
        <v>6.5</v>
      </c>
      <c r="K1287" s="1130">
        <v>806</v>
      </c>
      <c r="L1287" s="438" t="s">
        <v>53</v>
      </c>
      <c r="M1287" s="1297">
        <v>15000</v>
      </c>
      <c r="N1287" s="1473">
        <v>2</v>
      </c>
      <c r="O1287" s="438" t="s">
        <v>129</v>
      </c>
      <c r="P1287" s="3283">
        <v>87</v>
      </c>
      <c r="Q1287" s="14"/>
      <c r="R1287" s="2107" t="s">
        <v>54</v>
      </c>
      <c r="S1287" s="438"/>
      <c r="T1287" s="438" t="s">
        <v>3276</v>
      </c>
      <c r="U1287" s="438" t="s">
        <v>139</v>
      </c>
      <c r="V1287" s="438" t="s">
        <v>131</v>
      </c>
      <c r="W1287" s="466" t="s">
        <v>210</v>
      </c>
      <c r="X1287" s="466">
        <v>124</v>
      </c>
      <c r="Y1287" s="438">
        <v>35</v>
      </c>
      <c r="Z1287" s="438"/>
      <c r="AA1287" s="438">
        <v>97</v>
      </c>
      <c r="AB1287" s="438" t="s">
        <v>122</v>
      </c>
      <c r="AC1287" s="2505">
        <v>80</v>
      </c>
      <c r="AD1287" s="438">
        <v>387442</v>
      </c>
      <c r="AE1287" s="2730">
        <v>4</v>
      </c>
      <c r="AF1287" s="438">
        <v>10</v>
      </c>
      <c r="AG1287" s="2108" t="s">
        <v>122</v>
      </c>
      <c r="AK1287" s="981"/>
    </row>
    <row r="1288" spans="2:37">
      <c r="B1288" s="2807"/>
      <c r="C1288" s="853" t="s">
        <v>2870</v>
      </c>
      <c r="D1288" s="853" t="s">
        <v>2274</v>
      </c>
      <c r="E1288" s="1606"/>
      <c r="F1288" s="896">
        <v>929001345292</v>
      </c>
      <c r="G1288" s="117">
        <v>8719514346796</v>
      </c>
      <c r="H1288" s="841" t="s">
        <v>1176</v>
      </c>
      <c r="I1288" s="841" t="s">
        <v>1144</v>
      </c>
      <c r="J1288" s="1363">
        <v>2.2000000000000002</v>
      </c>
      <c r="K1288" s="1189">
        <v>250</v>
      </c>
      <c r="L1288" s="292" t="s">
        <v>3121</v>
      </c>
      <c r="M1288" s="429">
        <v>15000</v>
      </c>
      <c r="N1288" s="1472">
        <v>2</v>
      </c>
      <c r="O1288" s="292" t="s">
        <v>129</v>
      </c>
      <c r="P1288" s="2414">
        <v>57</v>
      </c>
      <c r="Q1288" s="1004"/>
      <c r="R1288" s="1999" t="s">
        <v>54</v>
      </c>
      <c r="S1288" s="292"/>
      <c r="T1288" s="292" t="s">
        <v>3282</v>
      </c>
      <c r="U1288" s="292" t="s">
        <v>121</v>
      </c>
      <c r="V1288" s="292" t="s">
        <v>126</v>
      </c>
      <c r="W1288" s="293" t="s">
        <v>210</v>
      </c>
      <c r="X1288" s="293">
        <v>113</v>
      </c>
      <c r="Y1288" s="292">
        <v>35</v>
      </c>
      <c r="Z1288" s="292"/>
      <c r="AA1288" s="292">
        <v>97</v>
      </c>
      <c r="AB1288" s="292" t="s">
        <v>122</v>
      </c>
      <c r="AC1288" s="2506">
        <v>80</v>
      </c>
      <c r="AD1288" s="292">
        <v>387381</v>
      </c>
      <c r="AE1288" s="2731">
        <v>4</v>
      </c>
      <c r="AF1288" s="292">
        <v>10</v>
      </c>
      <c r="AG1288" s="2000" t="s">
        <v>122</v>
      </c>
      <c r="AK1288" s="981"/>
    </row>
    <row r="1289" spans="2:37">
      <c r="B1289" s="123"/>
      <c r="C1289" s="569" t="s">
        <v>2870</v>
      </c>
      <c r="D1289" s="569" t="s">
        <v>2274</v>
      </c>
      <c r="E1289" s="1578"/>
      <c r="F1289" s="867">
        <v>929001345392</v>
      </c>
      <c r="G1289" s="76">
        <v>8719514347182</v>
      </c>
      <c r="H1289" s="144" t="s">
        <v>1181</v>
      </c>
      <c r="I1289" s="144" t="s">
        <v>1144</v>
      </c>
      <c r="J1289" s="323">
        <v>4.3</v>
      </c>
      <c r="K1289" s="1128">
        <v>470</v>
      </c>
      <c r="L1289" s="281" t="s">
        <v>3121</v>
      </c>
      <c r="M1289" s="317">
        <v>15000</v>
      </c>
      <c r="N1289" s="420">
        <v>2</v>
      </c>
      <c r="O1289" s="281" t="s">
        <v>127</v>
      </c>
      <c r="P1289" s="3282">
        <v>63</v>
      </c>
      <c r="Q1289" s="14"/>
      <c r="R1289" s="1997" t="s">
        <v>54</v>
      </c>
      <c r="S1289" s="281"/>
      <c r="T1289" s="281" t="s">
        <v>3275</v>
      </c>
      <c r="U1289" s="281" t="s">
        <v>139</v>
      </c>
      <c r="V1289" s="281" t="s">
        <v>126</v>
      </c>
      <c r="W1289" s="301" t="s">
        <v>210</v>
      </c>
      <c r="X1289" s="301">
        <v>109</v>
      </c>
      <c r="Y1289" s="281">
        <v>35</v>
      </c>
      <c r="Z1289" s="281"/>
      <c r="AA1289" s="281">
        <v>97</v>
      </c>
      <c r="AB1289" s="281" t="s">
        <v>122</v>
      </c>
      <c r="AC1289" s="1592">
        <v>80</v>
      </c>
      <c r="AD1289" s="281">
        <v>387382</v>
      </c>
      <c r="AE1289" s="2650">
        <v>4</v>
      </c>
      <c r="AF1289" s="281">
        <v>10</v>
      </c>
      <c r="AG1289" s="1998" t="s">
        <v>122</v>
      </c>
      <c r="AK1289" s="981"/>
    </row>
    <row r="1290" spans="2:37">
      <c r="B1290" s="123"/>
      <c r="C1290" s="569" t="s">
        <v>2870</v>
      </c>
      <c r="D1290" s="569" t="s">
        <v>2274</v>
      </c>
      <c r="E1290" s="1578"/>
      <c r="F1290" s="867">
        <v>929002028292</v>
      </c>
      <c r="G1290" s="76">
        <v>8719514347502</v>
      </c>
      <c r="H1290" s="144" t="s">
        <v>1182</v>
      </c>
      <c r="I1290" s="144" t="s">
        <v>1144</v>
      </c>
      <c r="J1290" s="323">
        <v>6.5</v>
      </c>
      <c r="K1290" s="436">
        <v>806</v>
      </c>
      <c r="L1290" s="415" t="s">
        <v>3121</v>
      </c>
      <c r="M1290" s="413">
        <v>15000</v>
      </c>
      <c r="N1290" s="420">
        <v>2</v>
      </c>
      <c r="O1290" s="415" t="s">
        <v>129</v>
      </c>
      <c r="P1290" s="989">
        <v>87</v>
      </c>
      <c r="Q1290" s="14"/>
      <c r="R1290" s="2065" t="s">
        <v>54</v>
      </c>
      <c r="S1290" s="415"/>
      <c r="T1290" s="415" t="s">
        <v>3276</v>
      </c>
      <c r="U1290" s="415" t="s">
        <v>139</v>
      </c>
      <c r="V1290" s="415" t="s">
        <v>126</v>
      </c>
      <c r="W1290" s="539" t="s">
        <v>210</v>
      </c>
      <c r="X1290" s="539">
        <v>124</v>
      </c>
      <c r="Y1290" s="415">
        <v>35</v>
      </c>
      <c r="Z1290" s="415"/>
      <c r="AA1290" s="415">
        <v>97</v>
      </c>
      <c r="AB1290" s="415" t="s">
        <v>122</v>
      </c>
      <c r="AC1290" s="1592">
        <v>80</v>
      </c>
      <c r="AD1290" s="415">
        <v>387443</v>
      </c>
      <c r="AE1290" s="2650">
        <v>4</v>
      </c>
      <c r="AF1290" s="415">
        <v>10</v>
      </c>
      <c r="AG1290" s="2066" t="s">
        <v>122</v>
      </c>
      <c r="AK1290" s="981"/>
    </row>
    <row r="1291" spans="2:37">
      <c r="B1291" s="123"/>
      <c r="C1291" s="855" t="s">
        <v>2870</v>
      </c>
      <c r="D1291" s="855" t="s">
        <v>2274</v>
      </c>
      <c r="E1291" s="1599"/>
      <c r="F1291" s="868">
        <v>929002028392</v>
      </c>
      <c r="G1291" s="499">
        <v>8719514347526</v>
      </c>
      <c r="H1291" s="501" t="s">
        <v>1183</v>
      </c>
      <c r="I1291" s="501" t="s">
        <v>1144</v>
      </c>
      <c r="J1291" s="485">
        <v>6.5</v>
      </c>
      <c r="K1291" s="1173">
        <v>806</v>
      </c>
      <c r="L1291" s="502" t="s">
        <v>53</v>
      </c>
      <c r="M1291" s="487">
        <v>15000</v>
      </c>
      <c r="N1291" s="283">
        <v>2</v>
      </c>
      <c r="O1291" s="502" t="s">
        <v>129</v>
      </c>
      <c r="P1291" s="2408">
        <v>87</v>
      </c>
      <c r="Q1291" s="14"/>
      <c r="R1291" s="2144" t="s">
        <v>54</v>
      </c>
      <c r="S1291" s="502"/>
      <c r="T1291" s="502" t="s">
        <v>3276</v>
      </c>
      <c r="U1291" s="502" t="s">
        <v>139</v>
      </c>
      <c r="V1291" s="502" t="s">
        <v>131</v>
      </c>
      <c r="W1291" s="716" t="s">
        <v>210</v>
      </c>
      <c r="X1291" s="716">
        <v>124</v>
      </c>
      <c r="Y1291" s="502">
        <v>35</v>
      </c>
      <c r="Z1291" s="502"/>
      <c r="AA1291" s="502">
        <v>97</v>
      </c>
      <c r="AB1291" s="502" t="s">
        <v>122</v>
      </c>
      <c r="AC1291" s="294">
        <v>80</v>
      </c>
      <c r="AD1291" s="502">
        <v>387444</v>
      </c>
      <c r="AE1291" s="2623">
        <v>4</v>
      </c>
      <c r="AF1291" s="502">
        <v>10</v>
      </c>
      <c r="AG1291" s="2145" t="s">
        <v>122</v>
      </c>
      <c r="AK1291" s="981"/>
    </row>
    <row r="1292" spans="2:37">
      <c r="B1292" s="2807"/>
      <c r="C1292" s="853" t="s">
        <v>2870</v>
      </c>
      <c r="D1292" s="853" t="s">
        <v>2274</v>
      </c>
      <c r="E1292" s="1606"/>
      <c r="F1292" s="896">
        <v>929001238692</v>
      </c>
      <c r="G1292" s="150">
        <v>8719514347748</v>
      </c>
      <c r="H1292" s="588" t="s">
        <v>1184</v>
      </c>
      <c r="I1292" s="588" t="s">
        <v>1138</v>
      </c>
      <c r="J1292" s="386">
        <v>2</v>
      </c>
      <c r="K1292" s="1189">
        <v>250</v>
      </c>
      <c r="L1292" s="292" t="s">
        <v>3121</v>
      </c>
      <c r="M1292" s="316">
        <v>15000</v>
      </c>
      <c r="N1292" s="562">
        <v>2</v>
      </c>
      <c r="O1292" s="292" t="s">
        <v>129</v>
      </c>
      <c r="P1292" s="2414">
        <v>57</v>
      </c>
      <c r="Q1292" s="14"/>
      <c r="R1292" s="1999" t="s">
        <v>54</v>
      </c>
      <c r="S1292" s="292"/>
      <c r="T1292" s="292" t="s">
        <v>3282</v>
      </c>
      <c r="U1292" s="292" t="s">
        <v>139</v>
      </c>
      <c r="V1292" s="292" t="s">
        <v>126</v>
      </c>
      <c r="W1292" s="293" t="s">
        <v>210</v>
      </c>
      <c r="X1292" s="293">
        <v>125</v>
      </c>
      <c r="Y1292" s="292">
        <v>45</v>
      </c>
      <c r="Z1292" s="292"/>
      <c r="AA1292" s="292">
        <v>80</v>
      </c>
      <c r="AB1292" s="292" t="s">
        <v>122</v>
      </c>
      <c r="AC1292" s="1591">
        <v>80</v>
      </c>
      <c r="AD1292" s="292">
        <v>387363</v>
      </c>
      <c r="AE1292" s="2648">
        <v>4</v>
      </c>
      <c r="AF1292" s="292">
        <v>10</v>
      </c>
      <c r="AG1292" s="2000" t="s">
        <v>122</v>
      </c>
      <c r="AK1292" s="981"/>
    </row>
    <row r="1293" spans="2:37">
      <c r="B1293" s="2807"/>
      <c r="C1293" s="569" t="s">
        <v>2870</v>
      </c>
      <c r="D1293" s="569" t="s">
        <v>2274</v>
      </c>
      <c r="E1293" s="1578"/>
      <c r="F1293" s="896">
        <v>929001238792</v>
      </c>
      <c r="G1293" s="150">
        <v>8719514347762</v>
      </c>
      <c r="H1293" s="588" t="s">
        <v>1185</v>
      </c>
      <c r="I1293" s="588" t="s">
        <v>1138</v>
      </c>
      <c r="J1293" s="323">
        <v>2</v>
      </c>
      <c r="K1293" s="1128">
        <v>250</v>
      </c>
      <c r="L1293" s="281" t="s">
        <v>3121</v>
      </c>
      <c r="M1293" s="317">
        <v>15000</v>
      </c>
      <c r="N1293" s="420">
        <v>2</v>
      </c>
      <c r="O1293" s="281" t="s">
        <v>129</v>
      </c>
      <c r="P1293" s="989">
        <v>57</v>
      </c>
      <c r="Q1293" s="14"/>
      <c r="R1293" s="1997" t="s">
        <v>54</v>
      </c>
      <c r="S1293" s="281"/>
      <c r="T1293" s="281" t="s">
        <v>3282</v>
      </c>
      <c r="U1293" s="281" t="s">
        <v>121</v>
      </c>
      <c r="V1293" s="281" t="s">
        <v>126</v>
      </c>
      <c r="W1293" s="301" t="s">
        <v>210</v>
      </c>
      <c r="X1293" s="301">
        <v>125</v>
      </c>
      <c r="Y1293" s="281">
        <v>45</v>
      </c>
      <c r="Z1293" s="281"/>
      <c r="AA1293" s="281">
        <v>78</v>
      </c>
      <c r="AB1293" s="281" t="s">
        <v>122</v>
      </c>
      <c r="AC1293" s="1592">
        <v>80</v>
      </c>
      <c r="AD1293" s="281">
        <v>387364</v>
      </c>
      <c r="AE1293" s="2650">
        <v>4</v>
      </c>
      <c r="AF1293" s="281">
        <v>10</v>
      </c>
      <c r="AG1293" s="1998" t="s">
        <v>122</v>
      </c>
      <c r="AK1293" s="981"/>
    </row>
    <row r="1294" spans="2:37">
      <c r="B1294" s="2807"/>
      <c r="C1294" s="569" t="s">
        <v>2870</v>
      </c>
      <c r="D1294" s="569" t="s">
        <v>2274</v>
      </c>
      <c r="E1294" s="1578"/>
      <c r="F1294" s="896">
        <v>929001890492</v>
      </c>
      <c r="G1294" s="150">
        <v>8719514347304</v>
      </c>
      <c r="H1294" s="588" t="s">
        <v>1186</v>
      </c>
      <c r="I1294" s="588" t="s">
        <v>1138</v>
      </c>
      <c r="J1294" s="386">
        <v>4.3</v>
      </c>
      <c r="K1294" s="1189">
        <v>470</v>
      </c>
      <c r="L1294" s="292" t="s">
        <v>3121</v>
      </c>
      <c r="M1294" s="316">
        <v>15000</v>
      </c>
      <c r="N1294" s="420">
        <v>2</v>
      </c>
      <c r="O1294" s="292" t="s">
        <v>127</v>
      </c>
      <c r="P1294" s="989">
        <v>63</v>
      </c>
      <c r="Q1294" s="14"/>
      <c r="R1294" s="1999" t="s">
        <v>54</v>
      </c>
      <c r="S1294" s="292"/>
      <c r="T1294" s="292" t="s">
        <v>3275</v>
      </c>
      <c r="U1294" s="292" t="s">
        <v>139</v>
      </c>
      <c r="V1294" s="292" t="s">
        <v>126</v>
      </c>
      <c r="W1294" s="293" t="s">
        <v>210</v>
      </c>
      <c r="X1294" s="293">
        <v>109</v>
      </c>
      <c r="Y1294" s="292">
        <v>45</v>
      </c>
      <c r="Z1294" s="292"/>
      <c r="AA1294" s="292">
        <v>82</v>
      </c>
      <c r="AB1294" s="292" t="s">
        <v>122</v>
      </c>
      <c r="AC1294" s="1592">
        <v>80</v>
      </c>
      <c r="AD1294" s="292">
        <v>387409</v>
      </c>
      <c r="AE1294" s="2648">
        <v>4</v>
      </c>
      <c r="AF1294" s="292">
        <v>10</v>
      </c>
      <c r="AG1294" s="2000" t="s">
        <v>122</v>
      </c>
      <c r="AK1294" s="981"/>
    </row>
    <row r="1295" spans="2:37">
      <c r="B1295" s="123"/>
      <c r="C1295" s="569" t="s">
        <v>2870</v>
      </c>
      <c r="D1295" s="569" t="s">
        <v>2274</v>
      </c>
      <c r="E1295" s="1578"/>
      <c r="F1295" s="867">
        <v>929001890592</v>
      </c>
      <c r="G1295" s="76">
        <v>8719514347328</v>
      </c>
      <c r="H1295" s="144" t="s">
        <v>1187</v>
      </c>
      <c r="I1295" s="144" t="s">
        <v>1138</v>
      </c>
      <c r="J1295" s="323">
        <v>4.3</v>
      </c>
      <c r="K1295" s="1128">
        <v>470</v>
      </c>
      <c r="L1295" s="281" t="s">
        <v>3121</v>
      </c>
      <c r="M1295" s="317">
        <v>15000</v>
      </c>
      <c r="N1295" s="420">
        <v>2</v>
      </c>
      <c r="O1295" s="281" t="s">
        <v>127</v>
      </c>
      <c r="P1295" s="989">
        <v>63</v>
      </c>
      <c r="Q1295" s="14"/>
      <c r="R1295" s="1997" t="s">
        <v>54</v>
      </c>
      <c r="S1295" s="281"/>
      <c r="T1295" s="281" t="s">
        <v>3275</v>
      </c>
      <c r="U1295" s="281" t="s">
        <v>121</v>
      </c>
      <c r="V1295" s="281" t="s">
        <v>126</v>
      </c>
      <c r="W1295" s="301" t="s">
        <v>210</v>
      </c>
      <c r="X1295" s="301">
        <v>109</v>
      </c>
      <c r="Y1295" s="281">
        <v>45</v>
      </c>
      <c r="Z1295" s="281"/>
      <c r="AA1295" s="281">
        <v>80</v>
      </c>
      <c r="AB1295" s="281" t="s">
        <v>122</v>
      </c>
      <c r="AC1295" s="1592">
        <v>80</v>
      </c>
      <c r="AD1295" s="281">
        <v>387410</v>
      </c>
      <c r="AE1295" s="2650">
        <v>4</v>
      </c>
      <c r="AF1295" s="281">
        <v>10</v>
      </c>
      <c r="AG1295" s="1998" t="s">
        <v>122</v>
      </c>
      <c r="AK1295" s="981"/>
    </row>
    <row r="1296" spans="2:37">
      <c r="B1296" s="2820"/>
      <c r="C1296" s="569" t="s">
        <v>2870</v>
      </c>
      <c r="D1296" s="569" t="s">
        <v>2274</v>
      </c>
      <c r="E1296" s="1578"/>
      <c r="F1296" s="2966">
        <v>929002028592</v>
      </c>
      <c r="G1296" s="528">
        <v>8719514347564</v>
      </c>
      <c r="H1296" s="528" t="s">
        <v>1188</v>
      </c>
      <c r="I1296" s="528" t="s">
        <v>1138</v>
      </c>
      <c r="J1296" s="323">
        <v>6.5</v>
      </c>
      <c r="K1296" s="1128">
        <v>806</v>
      </c>
      <c r="L1296" s="281" t="s">
        <v>3121</v>
      </c>
      <c r="M1296" s="317">
        <v>15000</v>
      </c>
      <c r="N1296" s="420">
        <v>2</v>
      </c>
      <c r="O1296" s="281" t="s">
        <v>129</v>
      </c>
      <c r="P1296" s="989">
        <v>87</v>
      </c>
      <c r="Q1296" s="14"/>
      <c r="R1296" s="1997" t="s">
        <v>54</v>
      </c>
      <c r="S1296" s="281"/>
      <c r="T1296" s="281" t="s">
        <v>3276</v>
      </c>
      <c r="U1296" s="281" t="s">
        <v>139</v>
      </c>
      <c r="V1296" s="281" t="s">
        <v>126</v>
      </c>
      <c r="W1296" s="301" t="s">
        <v>210</v>
      </c>
      <c r="X1296" s="301">
        <v>124</v>
      </c>
      <c r="Y1296" s="281">
        <v>45</v>
      </c>
      <c r="Z1296" s="281"/>
      <c r="AA1296" s="281">
        <v>80</v>
      </c>
      <c r="AB1296" s="281" t="s">
        <v>122</v>
      </c>
      <c r="AC1296" s="1592">
        <v>80</v>
      </c>
      <c r="AD1296" s="281">
        <v>387446</v>
      </c>
      <c r="AE1296" s="2650">
        <v>4</v>
      </c>
      <c r="AF1296" s="281">
        <v>10</v>
      </c>
      <c r="AG1296" s="1998" t="s">
        <v>122</v>
      </c>
      <c r="AK1296" s="981"/>
    </row>
    <row r="1297" spans="2:37">
      <c r="B1297" s="2820"/>
      <c r="C1297" s="569" t="s">
        <v>2870</v>
      </c>
      <c r="D1297" s="569" t="s">
        <v>2274</v>
      </c>
      <c r="E1297" s="1578"/>
      <c r="F1297" s="2966">
        <v>929002028692</v>
      </c>
      <c r="G1297" s="528">
        <v>8719514347588</v>
      </c>
      <c r="H1297" s="528" t="s">
        <v>1189</v>
      </c>
      <c r="I1297" s="528" t="s">
        <v>1138</v>
      </c>
      <c r="J1297" s="323">
        <v>6.5</v>
      </c>
      <c r="K1297" s="1128">
        <v>806</v>
      </c>
      <c r="L1297" s="281" t="s">
        <v>53</v>
      </c>
      <c r="M1297" s="317">
        <v>15000</v>
      </c>
      <c r="N1297" s="420">
        <v>2</v>
      </c>
      <c r="O1297" s="281" t="s">
        <v>129</v>
      </c>
      <c r="P1297" s="989">
        <v>87</v>
      </c>
      <c r="Q1297" s="14"/>
      <c r="R1297" s="1997" t="s">
        <v>54</v>
      </c>
      <c r="S1297" s="281"/>
      <c r="T1297" s="281" t="s">
        <v>3276</v>
      </c>
      <c r="U1297" s="281" t="s">
        <v>139</v>
      </c>
      <c r="V1297" s="281" t="s">
        <v>131</v>
      </c>
      <c r="W1297" s="301" t="s">
        <v>210</v>
      </c>
      <c r="X1297" s="301">
        <v>124</v>
      </c>
      <c r="Y1297" s="281">
        <v>45</v>
      </c>
      <c r="Z1297" s="281"/>
      <c r="AA1297" s="281">
        <v>80</v>
      </c>
      <c r="AB1297" s="281" t="s">
        <v>122</v>
      </c>
      <c r="AC1297" s="1592">
        <v>80</v>
      </c>
      <c r="AD1297" s="281">
        <v>387447</v>
      </c>
      <c r="AE1297" s="2650">
        <v>4</v>
      </c>
      <c r="AF1297" s="281">
        <v>10</v>
      </c>
      <c r="AG1297" s="1998" t="s">
        <v>122</v>
      </c>
      <c r="AK1297" s="981"/>
    </row>
    <row r="1298" spans="2:37">
      <c r="B1298" s="123"/>
      <c r="C1298" s="855" t="s">
        <v>2870</v>
      </c>
      <c r="D1298" s="855" t="s">
        <v>2274</v>
      </c>
      <c r="E1298" s="1599"/>
      <c r="F1298" s="868">
        <v>929002029092</v>
      </c>
      <c r="G1298" s="499">
        <v>8719514347663</v>
      </c>
      <c r="H1298" s="499" t="s">
        <v>1190</v>
      </c>
      <c r="I1298" s="499" t="s">
        <v>1138</v>
      </c>
      <c r="J1298" s="485">
        <v>6.5</v>
      </c>
      <c r="K1298" s="1130">
        <v>806</v>
      </c>
      <c r="L1298" s="283" t="s">
        <v>3121</v>
      </c>
      <c r="M1298" s="489">
        <v>15000</v>
      </c>
      <c r="N1298" s="488">
        <v>2</v>
      </c>
      <c r="O1298" s="283" t="s">
        <v>129</v>
      </c>
      <c r="P1298" s="2408">
        <v>87</v>
      </c>
      <c r="Q1298" s="14"/>
      <c r="R1298" s="1993" t="s">
        <v>54</v>
      </c>
      <c r="S1298" s="283"/>
      <c r="T1298" s="283" t="s">
        <v>3276</v>
      </c>
      <c r="U1298" s="283" t="s">
        <v>121</v>
      </c>
      <c r="V1298" s="283" t="s">
        <v>126</v>
      </c>
      <c r="W1298" s="294" t="s">
        <v>210</v>
      </c>
      <c r="X1298" s="294">
        <v>124</v>
      </c>
      <c r="Y1298" s="283">
        <v>45</v>
      </c>
      <c r="Z1298" s="283"/>
      <c r="AA1298" s="283">
        <v>78</v>
      </c>
      <c r="AB1298" s="283" t="s">
        <v>122</v>
      </c>
      <c r="AC1298" s="1594">
        <v>80</v>
      </c>
      <c r="AD1298" s="283">
        <v>387451</v>
      </c>
      <c r="AE1298" s="2647">
        <v>4</v>
      </c>
      <c r="AF1298" s="283">
        <v>10</v>
      </c>
      <c r="AG1298" s="1994" t="s">
        <v>122</v>
      </c>
      <c r="AK1298" s="981"/>
    </row>
    <row r="1299" spans="2:37">
      <c r="B1299" s="123"/>
      <c r="C1299" s="853" t="s">
        <v>2870</v>
      </c>
      <c r="D1299" s="853" t="s">
        <v>2274</v>
      </c>
      <c r="E1299" s="1606"/>
      <c r="F1299" s="2980">
        <v>929001345692</v>
      </c>
      <c r="G1299" s="1474">
        <v>8719514346833</v>
      </c>
      <c r="H1299" s="1474" t="s">
        <v>1191</v>
      </c>
      <c r="I1299" s="1474" t="s">
        <v>1147</v>
      </c>
      <c r="J1299" s="386">
        <v>2.2000000000000002</v>
      </c>
      <c r="K1299" s="1189">
        <v>250</v>
      </c>
      <c r="L1299" s="292" t="s">
        <v>3121</v>
      </c>
      <c r="M1299" s="316">
        <v>15000</v>
      </c>
      <c r="N1299" s="562">
        <v>2</v>
      </c>
      <c r="O1299" s="292" t="s">
        <v>129</v>
      </c>
      <c r="P1299" s="2414">
        <v>57</v>
      </c>
      <c r="Q1299" s="14"/>
      <c r="R1299" s="1999" t="s">
        <v>54</v>
      </c>
      <c r="S1299" s="292"/>
      <c r="T1299" s="292" t="s">
        <v>3282</v>
      </c>
      <c r="U1299" s="292" t="s">
        <v>121</v>
      </c>
      <c r="V1299" s="292" t="s">
        <v>126</v>
      </c>
      <c r="W1299" s="293" t="s">
        <v>210</v>
      </c>
      <c r="X1299" s="293">
        <v>113</v>
      </c>
      <c r="Y1299" s="292">
        <v>45</v>
      </c>
      <c r="Z1299" s="292"/>
      <c r="AA1299" s="292">
        <v>78</v>
      </c>
      <c r="AB1299" s="292" t="s">
        <v>122</v>
      </c>
      <c r="AC1299" s="1591">
        <v>80</v>
      </c>
      <c r="AD1299" s="292">
        <v>387385</v>
      </c>
      <c r="AE1299" s="2648">
        <v>4</v>
      </c>
      <c r="AF1299" s="292">
        <v>10</v>
      </c>
      <c r="AG1299" s="2000" t="s">
        <v>122</v>
      </c>
      <c r="AK1299" s="981"/>
    </row>
    <row r="1300" spans="2:37">
      <c r="B1300" s="2807"/>
      <c r="C1300" s="569" t="s">
        <v>2870</v>
      </c>
      <c r="D1300" s="569" t="s">
        <v>2274</v>
      </c>
      <c r="E1300" s="1578"/>
      <c r="F1300" s="2966">
        <v>929001345492</v>
      </c>
      <c r="G1300" s="528">
        <v>8719514346819</v>
      </c>
      <c r="H1300" s="528" t="s">
        <v>138</v>
      </c>
      <c r="I1300" s="528" t="s">
        <v>1147</v>
      </c>
      <c r="J1300" s="323">
        <v>2.2000000000000002</v>
      </c>
      <c r="K1300" s="1128">
        <v>250</v>
      </c>
      <c r="L1300" s="281" t="s">
        <v>3121</v>
      </c>
      <c r="M1300" s="317">
        <v>15000</v>
      </c>
      <c r="N1300" s="420">
        <v>2</v>
      </c>
      <c r="O1300" s="281" t="s">
        <v>129</v>
      </c>
      <c r="P1300" s="989">
        <v>57</v>
      </c>
      <c r="Q1300" s="1004"/>
      <c r="R1300" s="1997" t="s">
        <v>54</v>
      </c>
      <c r="S1300" s="281"/>
      <c r="T1300" s="281" t="s">
        <v>3282</v>
      </c>
      <c r="U1300" s="281" t="s">
        <v>139</v>
      </c>
      <c r="V1300" s="281" t="s">
        <v>126</v>
      </c>
      <c r="W1300" s="301" t="s">
        <v>210</v>
      </c>
      <c r="X1300" s="301">
        <v>113</v>
      </c>
      <c r="Y1300" s="281">
        <v>45</v>
      </c>
      <c r="Z1300" s="281"/>
      <c r="AA1300" s="281">
        <v>80</v>
      </c>
      <c r="AB1300" s="281" t="s">
        <v>122</v>
      </c>
      <c r="AC1300" s="1592">
        <v>80</v>
      </c>
      <c r="AD1300" s="281">
        <v>387383</v>
      </c>
      <c r="AE1300" s="2650">
        <v>4</v>
      </c>
      <c r="AF1300" s="281">
        <v>10</v>
      </c>
      <c r="AG1300" s="1998" t="s">
        <v>122</v>
      </c>
      <c r="AK1300" s="981"/>
    </row>
    <row r="1301" spans="2:37">
      <c r="B1301" s="123"/>
      <c r="C1301" s="569" t="s">
        <v>2870</v>
      </c>
      <c r="D1301" s="569" t="s">
        <v>2274</v>
      </c>
      <c r="E1301" s="1578"/>
      <c r="F1301" s="867">
        <v>929001345592</v>
      </c>
      <c r="G1301" s="76">
        <v>8719514347205</v>
      </c>
      <c r="H1301" s="144" t="s">
        <v>1192</v>
      </c>
      <c r="I1301" s="144" t="s">
        <v>1147</v>
      </c>
      <c r="J1301" s="323">
        <v>4.3</v>
      </c>
      <c r="K1301" s="1128">
        <v>470</v>
      </c>
      <c r="L1301" s="281" t="s">
        <v>3121</v>
      </c>
      <c r="M1301" s="317">
        <v>15000</v>
      </c>
      <c r="N1301" s="420">
        <v>2</v>
      </c>
      <c r="O1301" s="281" t="s">
        <v>129</v>
      </c>
      <c r="P1301" s="989">
        <v>63</v>
      </c>
      <c r="Q1301" s="14"/>
      <c r="R1301" s="1997" t="s">
        <v>54</v>
      </c>
      <c r="S1301" s="281"/>
      <c r="T1301" s="281" t="s">
        <v>3275</v>
      </c>
      <c r="U1301" s="281" t="s">
        <v>139</v>
      </c>
      <c r="V1301" s="281" t="s">
        <v>126</v>
      </c>
      <c r="W1301" s="301" t="s">
        <v>210</v>
      </c>
      <c r="X1301" s="301">
        <v>109</v>
      </c>
      <c r="Y1301" s="281">
        <v>45</v>
      </c>
      <c r="Z1301" s="281"/>
      <c r="AA1301" s="281">
        <v>80</v>
      </c>
      <c r="AB1301" s="281" t="s">
        <v>122</v>
      </c>
      <c r="AC1301" s="1592">
        <v>80</v>
      </c>
      <c r="AD1301" s="281">
        <v>387384</v>
      </c>
      <c r="AE1301" s="2650">
        <v>4</v>
      </c>
      <c r="AF1301" s="281">
        <v>10</v>
      </c>
      <c r="AG1301" s="1998" t="s">
        <v>122</v>
      </c>
      <c r="AK1301" s="981"/>
    </row>
    <row r="1302" spans="2:37">
      <c r="B1302" s="123"/>
      <c r="C1302" s="569" t="s">
        <v>2870</v>
      </c>
      <c r="D1302" s="569" t="s">
        <v>2274</v>
      </c>
      <c r="E1302" s="1578"/>
      <c r="F1302" s="867">
        <v>929001345792</v>
      </c>
      <c r="G1302" s="76">
        <v>8719514347229</v>
      </c>
      <c r="H1302" s="144" t="s">
        <v>1193</v>
      </c>
      <c r="I1302" s="144" t="s">
        <v>1147</v>
      </c>
      <c r="J1302" s="323">
        <v>4.3</v>
      </c>
      <c r="K1302" s="1128">
        <v>470</v>
      </c>
      <c r="L1302" s="281" t="s">
        <v>3121</v>
      </c>
      <c r="M1302" s="317">
        <v>15000</v>
      </c>
      <c r="N1302" s="420">
        <v>2</v>
      </c>
      <c r="O1302" s="281" t="s">
        <v>129</v>
      </c>
      <c r="P1302" s="989">
        <v>63</v>
      </c>
      <c r="Q1302" s="14"/>
      <c r="R1302" s="1997" t="s">
        <v>54</v>
      </c>
      <c r="S1302" s="281"/>
      <c r="T1302" s="281" t="s">
        <v>3275</v>
      </c>
      <c r="U1302" s="281" t="s">
        <v>121</v>
      </c>
      <c r="V1302" s="281" t="s">
        <v>126</v>
      </c>
      <c r="W1302" s="301" t="s">
        <v>210</v>
      </c>
      <c r="X1302" s="301">
        <v>109</v>
      </c>
      <c r="Y1302" s="281">
        <v>45</v>
      </c>
      <c r="Z1302" s="281"/>
      <c r="AA1302" s="281">
        <v>78</v>
      </c>
      <c r="AB1302" s="281" t="s">
        <v>122</v>
      </c>
      <c r="AC1302" s="1592">
        <v>80</v>
      </c>
      <c r="AD1302" s="281">
        <v>387386</v>
      </c>
      <c r="AE1302" s="2650">
        <v>4</v>
      </c>
      <c r="AF1302" s="281">
        <v>10</v>
      </c>
      <c r="AG1302" s="1998" t="s">
        <v>122</v>
      </c>
      <c r="AK1302" s="981"/>
    </row>
    <row r="1303" spans="2:37">
      <c r="B1303" s="2820"/>
      <c r="C1303" s="569" t="s">
        <v>2870</v>
      </c>
      <c r="D1303" s="569" t="s">
        <v>2274</v>
      </c>
      <c r="E1303" s="1578"/>
      <c r="F1303" s="2966">
        <v>929002028792</v>
      </c>
      <c r="G1303" s="528">
        <v>8719514347601</v>
      </c>
      <c r="H1303" s="528" t="s">
        <v>1194</v>
      </c>
      <c r="I1303" s="528" t="s">
        <v>1147</v>
      </c>
      <c r="J1303" s="323">
        <v>6.5</v>
      </c>
      <c r="K1303" s="1128">
        <v>806</v>
      </c>
      <c r="L1303" s="281" t="s">
        <v>3121</v>
      </c>
      <c r="M1303" s="317">
        <v>15000</v>
      </c>
      <c r="N1303" s="420">
        <v>2</v>
      </c>
      <c r="O1303" s="281" t="s">
        <v>129</v>
      </c>
      <c r="P1303" s="989">
        <v>87</v>
      </c>
      <c r="Q1303" s="14"/>
      <c r="R1303" s="1997" t="s">
        <v>54</v>
      </c>
      <c r="S1303" s="281"/>
      <c r="T1303" s="281" t="s">
        <v>3276</v>
      </c>
      <c r="U1303" s="281" t="s">
        <v>139</v>
      </c>
      <c r="V1303" s="281" t="s">
        <v>126</v>
      </c>
      <c r="W1303" s="301" t="s">
        <v>210</v>
      </c>
      <c r="X1303" s="301">
        <v>124</v>
      </c>
      <c r="Y1303" s="281">
        <v>45</v>
      </c>
      <c r="Z1303" s="281"/>
      <c r="AA1303" s="281">
        <v>80</v>
      </c>
      <c r="AB1303" s="281" t="s">
        <v>122</v>
      </c>
      <c r="AC1303" s="1592">
        <v>80</v>
      </c>
      <c r="AD1303" s="281">
        <v>387448</v>
      </c>
      <c r="AE1303" s="2650">
        <v>4</v>
      </c>
      <c r="AF1303" s="281">
        <v>10</v>
      </c>
      <c r="AG1303" s="1998" t="s">
        <v>122</v>
      </c>
      <c r="AK1303" s="981"/>
    </row>
    <row r="1304" spans="2:37">
      <c r="B1304" s="2820"/>
      <c r="C1304" s="569" t="s">
        <v>2870</v>
      </c>
      <c r="D1304" s="569" t="s">
        <v>2274</v>
      </c>
      <c r="E1304" s="1578"/>
      <c r="F1304" s="2966">
        <v>929002028892</v>
      </c>
      <c r="G1304" s="528">
        <v>8719514347625</v>
      </c>
      <c r="H1304" s="528" t="s">
        <v>1195</v>
      </c>
      <c r="I1304" s="528" t="s">
        <v>1147</v>
      </c>
      <c r="J1304" s="323">
        <v>6.5</v>
      </c>
      <c r="K1304" s="1128">
        <v>806</v>
      </c>
      <c r="L1304" s="281" t="s">
        <v>53</v>
      </c>
      <c r="M1304" s="317">
        <v>15000</v>
      </c>
      <c r="N1304" s="420">
        <v>2</v>
      </c>
      <c r="O1304" s="281" t="s">
        <v>129</v>
      </c>
      <c r="P1304" s="989">
        <v>87</v>
      </c>
      <c r="Q1304" s="14"/>
      <c r="R1304" s="1997" t="s">
        <v>54</v>
      </c>
      <c r="S1304" s="281"/>
      <c r="T1304" s="281" t="s">
        <v>3276</v>
      </c>
      <c r="U1304" s="281" t="s">
        <v>139</v>
      </c>
      <c r="V1304" s="281" t="s">
        <v>131</v>
      </c>
      <c r="W1304" s="301" t="s">
        <v>210</v>
      </c>
      <c r="X1304" s="301">
        <v>124</v>
      </c>
      <c r="Y1304" s="281">
        <v>45</v>
      </c>
      <c r="Z1304" s="281"/>
      <c r="AA1304" s="281">
        <v>80</v>
      </c>
      <c r="AB1304" s="281" t="s">
        <v>122</v>
      </c>
      <c r="AC1304" s="1592">
        <v>80</v>
      </c>
      <c r="AD1304" s="281">
        <v>387449</v>
      </c>
      <c r="AE1304" s="2650">
        <v>4</v>
      </c>
      <c r="AF1304" s="281">
        <v>10</v>
      </c>
      <c r="AG1304" s="1998" t="s">
        <v>122</v>
      </c>
      <c r="AK1304" s="981"/>
    </row>
    <row r="1305" spans="2:37">
      <c r="B1305" s="2820"/>
      <c r="C1305" s="569" t="s">
        <v>2870</v>
      </c>
      <c r="D1305" s="569" t="s">
        <v>2274</v>
      </c>
      <c r="E1305" s="1578"/>
      <c r="F1305" s="2966">
        <v>929002029392</v>
      </c>
      <c r="G1305" s="528">
        <v>8719514347700</v>
      </c>
      <c r="H1305" s="528" t="s">
        <v>1196</v>
      </c>
      <c r="I1305" s="528" t="s">
        <v>1147</v>
      </c>
      <c r="J1305" s="323">
        <v>6.5</v>
      </c>
      <c r="K1305" s="1128">
        <v>806</v>
      </c>
      <c r="L1305" s="281" t="s">
        <v>53</v>
      </c>
      <c r="M1305" s="317">
        <v>15000</v>
      </c>
      <c r="N1305" s="420">
        <v>2</v>
      </c>
      <c r="O1305" s="281" t="s">
        <v>129</v>
      </c>
      <c r="P1305" s="989">
        <v>87</v>
      </c>
      <c r="Q1305" s="14"/>
      <c r="R1305" s="1997" t="s">
        <v>54</v>
      </c>
      <c r="S1305" s="281"/>
      <c r="T1305" s="281" t="s">
        <v>3276</v>
      </c>
      <c r="U1305" s="281" t="s">
        <v>121</v>
      </c>
      <c r="V1305" s="281" t="s">
        <v>131</v>
      </c>
      <c r="W1305" s="301" t="s">
        <v>210</v>
      </c>
      <c r="X1305" s="301">
        <v>124</v>
      </c>
      <c r="Y1305" s="281">
        <v>45</v>
      </c>
      <c r="Z1305" s="281"/>
      <c r="AA1305" s="281">
        <v>78</v>
      </c>
      <c r="AB1305" s="281" t="s">
        <v>122</v>
      </c>
      <c r="AC1305" s="1592">
        <v>80</v>
      </c>
      <c r="AD1305" s="281">
        <v>387453</v>
      </c>
      <c r="AE1305" s="2650">
        <v>4</v>
      </c>
      <c r="AF1305" s="281">
        <v>10</v>
      </c>
      <c r="AG1305" s="1998" t="s">
        <v>122</v>
      </c>
      <c r="AK1305" s="981"/>
    </row>
    <row r="1306" spans="2:37">
      <c r="B1306" s="2821"/>
      <c r="C1306" s="855" t="s">
        <v>2870</v>
      </c>
      <c r="D1306" s="855" t="s">
        <v>2274</v>
      </c>
      <c r="E1306" s="1599"/>
      <c r="F1306" s="868">
        <v>929002029292</v>
      </c>
      <c r="G1306" s="499">
        <v>8719514347687</v>
      </c>
      <c r="H1306" s="499" t="s">
        <v>1197</v>
      </c>
      <c r="I1306" s="499" t="s">
        <v>1147</v>
      </c>
      <c r="J1306" s="485">
        <v>6.5</v>
      </c>
      <c r="K1306" s="1130">
        <v>806</v>
      </c>
      <c r="L1306" s="283" t="s">
        <v>3121</v>
      </c>
      <c r="M1306" s="489">
        <v>15000</v>
      </c>
      <c r="N1306" s="488">
        <v>2</v>
      </c>
      <c r="O1306" s="283" t="s">
        <v>129</v>
      </c>
      <c r="P1306" s="2408">
        <v>87</v>
      </c>
      <c r="Q1306" s="14"/>
      <c r="R1306" s="1993" t="s">
        <v>54</v>
      </c>
      <c r="S1306" s="283"/>
      <c r="T1306" s="283" t="s">
        <v>3276</v>
      </c>
      <c r="U1306" s="283" t="s">
        <v>121</v>
      </c>
      <c r="V1306" s="283" t="s">
        <v>126</v>
      </c>
      <c r="W1306" s="294" t="s">
        <v>210</v>
      </c>
      <c r="X1306" s="294">
        <v>124</v>
      </c>
      <c r="Y1306" s="283">
        <v>45</v>
      </c>
      <c r="Z1306" s="283"/>
      <c r="AA1306" s="283">
        <v>78</v>
      </c>
      <c r="AB1306" s="283" t="s">
        <v>122</v>
      </c>
      <c r="AC1306" s="1594">
        <v>80</v>
      </c>
      <c r="AD1306" s="283">
        <v>387452</v>
      </c>
      <c r="AE1306" s="2647">
        <v>4</v>
      </c>
      <c r="AF1306" s="283">
        <v>10</v>
      </c>
      <c r="AG1306" s="1994" t="s">
        <v>122</v>
      </c>
      <c r="AK1306" s="981"/>
    </row>
    <row r="1307" spans="2:37" ht="14.5" customHeight="1">
      <c r="B1307" s="33"/>
      <c r="C1307" s="14"/>
      <c r="D1307" s="14"/>
      <c r="E1307" s="14"/>
      <c r="F1307" s="2791" t="s">
        <v>2944</v>
      </c>
      <c r="G1307" s="109"/>
      <c r="H1307" s="110"/>
      <c r="I1307" s="110"/>
      <c r="J1307" s="379"/>
      <c r="K1307" s="1398"/>
      <c r="L1307" s="1847"/>
      <c r="M1307" s="367"/>
      <c r="N1307" s="304"/>
      <c r="O1307" s="1847"/>
      <c r="P1307" s="148"/>
      <c r="Q1307" s="14"/>
      <c r="R1307" s="1847"/>
      <c r="S1307" s="1847"/>
      <c r="T1307" s="1847"/>
      <c r="U1307" s="1847"/>
      <c r="V1307" s="1847"/>
      <c r="W1307" s="1847"/>
      <c r="X1307" s="1847"/>
      <c r="Y1307" s="2344"/>
      <c r="Z1307" s="2344"/>
      <c r="AA1307" s="2344"/>
      <c r="AB1307" s="1847"/>
      <c r="AC1307" s="304"/>
      <c r="AD1307" s="2344"/>
      <c r="AE1307" s="304"/>
      <c r="AF1307" s="1847"/>
      <c r="AG1307" s="1847"/>
      <c r="AK1307" s="981"/>
    </row>
    <row r="1308" spans="2:37" ht="14.5" customHeight="1">
      <c r="B1308" s="14"/>
      <c r="C1308" s="14"/>
      <c r="D1308" s="14"/>
      <c r="E1308" s="14"/>
      <c r="G1308" s="2"/>
      <c r="H1308" s="166"/>
      <c r="I1308" s="166"/>
      <c r="J1308" s="302"/>
      <c r="K1308" s="302"/>
      <c r="L1308" s="6"/>
      <c r="M1308" s="303"/>
      <c r="N1308" s="6"/>
      <c r="O1308" s="6"/>
      <c r="P1308" s="34"/>
      <c r="Q1308" s="14"/>
      <c r="R1308" s="6"/>
      <c r="S1308" s="6"/>
      <c r="T1308" s="6"/>
      <c r="U1308" s="6"/>
      <c r="V1308" s="6"/>
      <c r="W1308" s="6"/>
      <c r="X1308" s="6"/>
      <c r="Y1308" s="302"/>
      <c r="Z1308" s="302"/>
      <c r="AA1308" s="302"/>
      <c r="AB1308" s="6"/>
      <c r="AC1308" s="306"/>
      <c r="AD1308" s="302"/>
      <c r="AE1308" s="6"/>
      <c r="AF1308" s="6"/>
      <c r="AG1308" s="6"/>
      <c r="AK1308" s="981"/>
    </row>
    <row r="1309" spans="2:37">
      <c r="B1309" s="573" t="s">
        <v>137</v>
      </c>
      <c r="C1309" s="1576" t="s">
        <v>2870</v>
      </c>
      <c r="D1309" s="1576" t="s">
        <v>2274</v>
      </c>
      <c r="E1309" s="1577"/>
      <c r="F1309" s="2965">
        <v>929002966802</v>
      </c>
      <c r="G1309" s="563">
        <v>8719514312401</v>
      </c>
      <c r="H1309" s="564" t="s">
        <v>1153</v>
      </c>
      <c r="I1309" s="564" t="s">
        <v>1144</v>
      </c>
      <c r="J1309" s="515">
        <v>2.8</v>
      </c>
      <c r="K1309" s="1182">
        <v>250</v>
      </c>
      <c r="L1309" s="565" t="s">
        <v>3121</v>
      </c>
      <c r="M1309" s="456">
        <v>15000</v>
      </c>
      <c r="N1309" s="1280">
        <v>2</v>
      </c>
      <c r="O1309" s="565" t="s">
        <v>127</v>
      </c>
      <c r="P1309" s="3281">
        <v>50</v>
      </c>
      <c r="Q1309" s="14"/>
      <c r="R1309" s="2134" t="s">
        <v>54</v>
      </c>
      <c r="S1309" s="565"/>
      <c r="T1309" s="565" t="s">
        <v>3282</v>
      </c>
      <c r="U1309" s="565" t="s">
        <v>139</v>
      </c>
      <c r="V1309" s="565" t="s">
        <v>126</v>
      </c>
      <c r="W1309" s="1663" t="s">
        <v>210</v>
      </c>
      <c r="X1309" s="1663">
        <v>89</v>
      </c>
      <c r="Y1309" s="565">
        <v>35</v>
      </c>
      <c r="Z1309" s="565"/>
      <c r="AA1309" s="565">
        <v>106</v>
      </c>
      <c r="AB1309" s="565" t="s">
        <v>122</v>
      </c>
      <c r="AC1309" s="2507">
        <v>80</v>
      </c>
      <c r="AD1309" s="565">
        <v>453194</v>
      </c>
      <c r="AE1309" s="2732">
        <v>4</v>
      </c>
      <c r="AF1309" s="565">
        <v>10</v>
      </c>
      <c r="AG1309" s="2135" t="s">
        <v>122</v>
      </c>
      <c r="AK1309" s="981"/>
    </row>
    <row r="1310" spans="2:37">
      <c r="B1310" s="2807"/>
      <c r="C1310" s="569" t="s">
        <v>2870</v>
      </c>
      <c r="D1310" s="569" t="s">
        <v>2274</v>
      </c>
      <c r="E1310" s="1578"/>
      <c r="F1310" s="867">
        <v>929002968402</v>
      </c>
      <c r="G1310" s="76">
        <v>8719514312500</v>
      </c>
      <c r="H1310" s="144" t="s">
        <v>1154</v>
      </c>
      <c r="I1310" s="144" t="s">
        <v>1144</v>
      </c>
      <c r="J1310" s="323">
        <v>5</v>
      </c>
      <c r="K1310" s="1188">
        <v>470</v>
      </c>
      <c r="L1310" s="415" t="s">
        <v>3121</v>
      </c>
      <c r="M1310" s="413">
        <v>15000</v>
      </c>
      <c r="N1310" s="420">
        <v>2</v>
      </c>
      <c r="O1310" s="415" t="s">
        <v>127</v>
      </c>
      <c r="P1310" s="3282">
        <v>53</v>
      </c>
      <c r="Q1310" s="14"/>
      <c r="R1310" s="2065" t="s">
        <v>54</v>
      </c>
      <c r="S1310" s="415"/>
      <c r="T1310" s="415" t="s">
        <v>3275</v>
      </c>
      <c r="U1310" s="415" t="s">
        <v>139</v>
      </c>
      <c r="V1310" s="415" t="s">
        <v>126</v>
      </c>
      <c r="W1310" s="539" t="s">
        <v>210</v>
      </c>
      <c r="X1310" s="539">
        <v>94</v>
      </c>
      <c r="Y1310" s="415">
        <v>35</v>
      </c>
      <c r="Z1310" s="415"/>
      <c r="AA1310" s="415">
        <v>106</v>
      </c>
      <c r="AB1310" s="415" t="s">
        <v>122</v>
      </c>
      <c r="AC1310" s="1592">
        <v>80</v>
      </c>
      <c r="AD1310" s="415">
        <v>453199</v>
      </c>
      <c r="AE1310" s="2650">
        <v>4</v>
      </c>
      <c r="AF1310" s="415">
        <v>10</v>
      </c>
      <c r="AG1310" s="2066" t="s">
        <v>122</v>
      </c>
      <c r="AK1310" s="981"/>
    </row>
    <row r="1311" spans="2:37">
      <c r="B1311" s="2807"/>
      <c r="C1311" s="569" t="s">
        <v>2870</v>
      </c>
      <c r="D1311" s="569" t="s">
        <v>2274</v>
      </c>
      <c r="E1311" s="1578"/>
      <c r="F1311" s="867">
        <v>929002968802</v>
      </c>
      <c r="G1311" s="76">
        <v>8719514312548</v>
      </c>
      <c r="H1311" s="144" t="s">
        <v>1155</v>
      </c>
      <c r="I1311" s="144" t="s">
        <v>1144</v>
      </c>
      <c r="J1311" s="323">
        <v>5</v>
      </c>
      <c r="K1311" s="1174">
        <v>470</v>
      </c>
      <c r="L1311" s="415" t="s">
        <v>53</v>
      </c>
      <c r="M1311" s="413">
        <v>15000</v>
      </c>
      <c r="N1311" s="420">
        <v>2</v>
      </c>
      <c r="O1311" s="415" t="s">
        <v>127</v>
      </c>
      <c r="P1311" s="3282">
        <v>53</v>
      </c>
      <c r="Q1311" s="14"/>
      <c r="R1311" s="2065" t="s">
        <v>54</v>
      </c>
      <c r="S1311" s="415"/>
      <c r="T1311" s="415" t="s">
        <v>3275</v>
      </c>
      <c r="U1311" s="415" t="s">
        <v>139</v>
      </c>
      <c r="V1311" s="415" t="s">
        <v>131</v>
      </c>
      <c r="W1311" s="539" t="s">
        <v>210</v>
      </c>
      <c r="X1311" s="539">
        <v>94</v>
      </c>
      <c r="Y1311" s="415">
        <v>35</v>
      </c>
      <c r="Z1311" s="415"/>
      <c r="AA1311" s="415">
        <v>106</v>
      </c>
      <c r="AB1311" s="415" t="s">
        <v>122</v>
      </c>
      <c r="AC1311" s="1592">
        <v>80</v>
      </c>
      <c r="AD1311" s="415">
        <v>453200</v>
      </c>
      <c r="AE1311" s="2650">
        <v>4</v>
      </c>
      <c r="AF1311" s="415">
        <v>10</v>
      </c>
      <c r="AG1311" s="2066" t="s">
        <v>122</v>
      </c>
      <c r="AK1311" s="981"/>
    </row>
    <row r="1312" spans="2:37">
      <c r="B1312" s="2807"/>
      <c r="C1312" s="569" t="s">
        <v>2870</v>
      </c>
      <c r="D1312" s="569" t="s">
        <v>2274</v>
      </c>
      <c r="E1312" s="1578"/>
      <c r="F1312" s="867">
        <v>929002969202</v>
      </c>
      <c r="G1312" s="76">
        <v>8719514312586</v>
      </c>
      <c r="H1312" s="144" t="s">
        <v>1156</v>
      </c>
      <c r="I1312" s="144" t="s">
        <v>1144</v>
      </c>
      <c r="J1312" s="323">
        <v>5</v>
      </c>
      <c r="K1312" s="1174">
        <v>470</v>
      </c>
      <c r="L1312" s="373" t="s">
        <v>75</v>
      </c>
      <c r="M1312" s="413">
        <v>15000</v>
      </c>
      <c r="N1312" s="420">
        <v>2</v>
      </c>
      <c r="O1312" s="373" t="s">
        <v>127</v>
      </c>
      <c r="P1312" s="3282">
        <v>53</v>
      </c>
      <c r="Q1312" s="14"/>
      <c r="R1312" s="2049" t="s">
        <v>54</v>
      </c>
      <c r="S1312" s="373"/>
      <c r="T1312" s="373" t="s">
        <v>3275</v>
      </c>
      <c r="U1312" s="373" t="s">
        <v>139</v>
      </c>
      <c r="V1312" s="373" t="s">
        <v>161</v>
      </c>
      <c r="W1312" s="373" t="s">
        <v>210</v>
      </c>
      <c r="X1312" s="373">
        <v>94</v>
      </c>
      <c r="Y1312" s="285">
        <v>35</v>
      </c>
      <c r="Z1312" s="285"/>
      <c r="AA1312" s="285">
        <v>106</v>
      </c>
      <c r="AB1312" s="373" t="s">
        <v>122</v>
      </c>
      <c r="AC1312" s="1592">
        <v>80</v>
      </c>
      <c r="AD1312" s="285">
        <v>453201</v>
      </c>
      <c r="AE1312" s="2650">
        <v>4</v>
      </c>
      <c r="AF1312" s="285">
        <v>10</v>
      </c>
      <c r="AG1312" s="2050" t="s">
        <v>122</v>
      </c>
      <c r="AK1312" s="981"/>
    </row>
    <row r="1313" spans="2:37">
      <c r="B1313" s="2807"/>
      <c r="C1313" s="569" t="s">
        <v>2870</v>
      </c>
      <c r="D1313" s="569" t="s">
        <v>2274</v>
      </c>
      <c r="E1313" s="1578"/>
      <c r="F1313" s="2966">
        <v>929002972502</v>
      </c>
      <c r="G1313" s="528">
        <v>8719514312968</v>
      </c>
      <c r="H1313" s="561" t="s">
        <v>1157</v>
      </c>
      <c r="I1313" s="561" t="s">
        <v>1144</v>
      </c>
      <c r="J1313" s="323">
        <v>7</v>
      </c>
      <c r="K1313" s="1174">
        <v>806</v>
      </c>
      <c r="L1313" s="1451" t="s">
        <v>3121</v>
      </c>
      <c r="M1313" s="413">
        <v>15000</v>
      </c>
      <c r="N1313" s="420">
        <v>2</v>
      </c>
      <c r="O1313" s="1451" t="s">
        <v>129</v>
      </c>
      <c r="P1313" s="3282">
        <v>68</v>
      </c>
      <c r="Q1313" s="14"/>
      <c r="R1313" s="2146" t="s">
        <v>54</v>
      </c>
      <c r="S1313" s="1451"/>
      <c r="T1313" s="1451" t="s">
        <v>3276</v>
      </c>
      <c r="U1313" s="1451" t="s">
        <v>139</v>
      </c>
      <c r="V1313" s="1451" t="s">
        <v>126</v>
      </c>
      <c r="W1313" s="2477" t="s">
        <v>210</v>
      </c>
      <c r="X1313" s="2477">
        <v>115</v>
      </c>
      <c r="Y1313" s="1451">
        <v>38</v>
      </c>
      <c r="Z1313" s="1451"/>
      <c r="AA1313" s="1451">
        <v>114</v>
      </c>
      <c r="AB1313" s="1451" t="s">
        <v>122</v>
      </c>
      <c r="AC1313" s="1592">
        <v>80</v>
      </c>
      <c r="AD1313" s="1451">
        <v>453210</v>
      </c>
      <c r="AE1313" s="2650">
        <v>4</v>
      </c>
      <c r="AF1313" s="1451">
        <v>10</v>
      </c>
      <c r="AG1313" s="2147" t="s">
        <v>122</v>
      </c>
      <c r="AK1313" s="981"/>
    </row>
    <row r="1314" spans="2:37">
      <c r="B1314" s="2807"/>
      <c r="C1314" s="569" t="s">
        <v>2870</v>
      </c>
      <c r="D1314" s="569" t="s">
        <v>2274</v>
      </c>
      <c r="E1314" s="1578"/>
      <c r="F1314" s="2966">
        <v>929002972702</v>
      </c>
      <c r="G1314" s="528">
        <v>8719514312982</v>
      </c>
      <c r="H1314" s="561" t="s">
        <v>1158</v>
      </c>
      <c r="I1314" s="561" t="s">
        <v>1144</v>
      </c>
      <c r="J1314" s="323">
        <v>7</v>
      </c>
      <c r="K1314" s="1174">
        <v>806</v>
      </c>
      <c r="L1314" s="415" t="s">
        <v>53</v>
      </c>
      <c r="M1314" s="413">
        <v>15000</v>
      </c>
      <c r="N1314" s="420">
        <v>2</v>
      </c>
      <c r="O1314" s="415" t="s">
        <v>129</v>
      </c>
      <c r="P1314" s="3282">
        <v>68</v>
      </c>
      <c r="Q1314" s="14"/>
      <c r="R1314" s="2065" t="s">
        <v>54</v>
      </c>
      <c r="S1314" s="415"/>
      <c r="T1314" s="415" t="s">
        <v>3276</v>
      </c>
      <c r="U1314" s="415" t="s">
        <v>139</v>
      </c>
      <c r="V1314" s="415" t="s">
        <v>131</v>
      </c>
      <c r="W1314" s="539" t="s">
        <v>210</v>
      </c>
      <c r="X1314" s="539">
        <v>115</v>
      </c>
      <c r="Y1314" s="415">
        <v>38</v>
      </c>
      <c r="Z1314" s="415"/>
      <c r="AA1314" s="415">
        <v>114</v>
      </c>
      <c r="AB1314" s="415" t="s">
        <v>122</v>
      </c>
      <c r="AC1314" s="1592">
        <v>80</v>
      </c>
      <c r="AD1314" s="415">
        <v>453211</v>
      </c>
      <c r="AE1314" s="2650">
        <v>4</v>
      </c>
      <c r="AF1314" s="415">
        <v>10</v>
      </c>
      <c r="AG1314" s="2066" t="s">
        <v>122</v>
      </c>
      <c r="AK1314" s="981"/>
    </row>
    <row r="1315" spans="2:37">
      <c r="B1315" s="2807"/>
      <c r="C1315" s="855" t="s">
        <v>2870</v>
      </c>
      <c r="D1315" s="855" t="s">
        <v>2274</v>
      </c>
      <c r="E1315" s="1599"/>
      <c r="F1315" s="868">
        <v>929002972902</v>
      </c>
      <c r="G1315" s="499">
        <v>8719514313002</v>
      </c>
      <c r="H1315" s="501" t="s">
        <v>1159</v>
      </c>
      <c r="I1315" s="501" t="s">
        <v>1144</v>
      </c>
      <c r="J1315" s="485">
        <v>7</v>
      </c>
      <c r="K1315" s="1173">
        <v>806</v>
      </c>
      <c r="L1315" s="691" t="s">
        <v>75</v>
      </c>
      <c r="M1315" s="487">
        <v>15000</v>
      </c>
      <c r="N1315" s="488">
        <v>2</v>
      </c>
      <c r="O1315" s="691" t="s">
        <v>129</v>
      </c>
      <c r="P1315" s="3283">
        <v>68</v>
      </c>
      <c r="Q1315" s="14"/>
      <c r="R1315" s="2047" t="s">
        <v>54</v>
      </c>
      <c r="S1315" s="691"/>
      <c r="T1315" s="691" t="s">
        <v>3276</v>
      </c>
      <c r="U1315" s="691" t="s">
        <v>139</v>
      </c>
      <c r="V1315" s="691" t="s">
        <v>161</v>
      </c>
      <c r="W1315" s="691" t="s">
        <v>210</v>
      </c>
      <c r="X1315" s="691">
        <v>115</v>
      </c>
      <c r="Y1315" s="690">
        <v>38</v>
      </c>
      <c r="Z1315" s="690"/>
      <c r="AA1315" s="690">
        <v>114</v>
      </c>
      <c r="AB1315" s="691" t="s">
        <v>122</v>
      </c>
      <c r="AC1315" s="1594">
        <v>80</v>
      </c>
      <c r="AD1315" s="690">
        <v>453212</v>
      </c>
      <c r="AE1315" s="2647">
        <v>4</v>
      </c>
      <c r="AF1315" s="690">
        <v>10</v>
      </c>
      <c r="AG1315" s="2048" t="s">
        <v>122</v>
      </c>
      <c r="AK1315" s="981"/>
    </row>
    <row r="1316" spans="2:37">
      <c r="B1316" s="2807"/>
      <c r="C1316" s="853" t="s">
        <v>2870</v>
      </c>
      <c r="D1316" s="853" t="s">
        <v>2274</v>
      </c>
      <c r="E1316" s="1606"/>
      <c r="F1316" s="2966">
        <v>929002967102</v>
      </c>
      <c r="G1316" s="528">
        <v>8719514312449</v>
      </c>
      <c r="H1316" s="561" t="s">
        <v>1160</v>
      </c>
      <c r="I1316" s="561" t="s">
        <v>1147</v>
      </c>
      <c r="J1316" s="323">
        <v>2.8</v>
      </c>
      <c r="K1316" s="1188">
        <v>250</v>
      </c>
      <c r="L1316" s="415" t="s">
        <v>3121</v>
      </c>
      <c r="M1316" s="413">
        <v>15000</v>
      </c>
      <c r="N1316" s="420">
        <v>2</v>
      </c>
      <c r="O1316" s="415" t="s">
        <v>127</v>
      </c>
      <c r="P1316" s="3284">
        <v>50</v>
      </c>
      <c r="Q1316" s="14"/>
      <c r="R1316" s="2065" t="s">
        <v>54</v>
      </c>
      <c r="S1316" s="415"/>
      <c r="T1316" s="415" t="s">
        <v>3282</v>
      </c>
      <c r="U1316" s="415" t="s">
        <v>139</v>
      </c>
      <c r="V1316" s="415" t="s">
        <v>126</v>
      </c>
      <c r="W1316" s="539" t="s">
        <v>210</v>
      </c>
      <c r="X1316" s="539">
        <v>89</v>
      </c>
      <c r="Y1316" s="415">
        <v>45</v>
      </c>
      <c r="Z1316" s="415"/>
      <c r="AA1316" s="415">
        <v>88</v>
      </c>
      <c r="AB1316" s="415" t="s">
        <v>122</v>
      </c>
      <c r="AC1316" s="1592">
        <v>80</v>
      </c>
      <c r="AD1316" s="415">
        <v>453196</v>
      </c>
      <c r="AE1316" s="2650">
        <v>4</v>
      </c>
      <c r="AF1316" s="415">
        <v>10</v>
      </c>
      <c r="AG1316" s="2066" t="s">
        <v>122</v>
      </c>
      <c r="AK1316" s="981"/>
    </row>
    <row r="1317" spans="2:37">
      <c r="B1317" s="2807"/>
      <c r="C1317" s="569" t="s">
        <v>2870</v>
      </c>
      <c r="D1317" s="569" t="s">
        <v>2274</v>
      </c>
      <c r="E1317" s="1578"/>
      <c r="F1317" s="2966">
        <v>929002966902</v>
      </c>
      <c r="G1317" s="528">
        <v>8719514312425</v>
      </c>
      <c r="H1317" s="561" t="s">
        <v>1161</v>
      </c>
      <c r="I1317" s="561" t="s">
        <v>1147</v>
      </c>
      <c r="J1317" s="323">
        <v>2.8</v>
      </c>
      <c r="K1317" s="1188">
        <v>250</v>
      </c>
      <c r="L1317" s="415" t="s">
        <v>3121</v>
      </c>
      <c r="M1317" s="413">
        <v>15000</v>
      </c>
      <c r="N1317" s="420">
        <v>2</v>
      </c>
      <c r="O1317" s="415" t="s">
        <v>127</v>
      </c>
      <c r="P1317" s="3282">
        <v>50</v>
      </c>
      <c r="Q1317" s="14"/>
      <c r="R1317" s="2065" t="s">
        <v>54</v>
      </c>
      <c r="S1317" s="415"/>
      <c r="T1317" s="415" t="s">
        <v>3282</v>
      </c>
      <c r="U1317" s="415" t="s">
        <v>121</v>
      </c>
      <c r="V1317" s="415" t="s">
        <v>126</v>
      </c>
      <c r="W1317" s="539" t="s">
        <v>210</v>
      </c>
      <c r="X1317" s="539">
        <v>89</v>
      </c>
      <c r="Y1317" s="415">
        <v>45</v>
      </c>
      <c r="Z1317" s="415"/>
      <c r="AA1317" s="415">
        <v>87</v>
      </c>
      <c r="AB1317" s="415" t="s">
        <v>122</v>
      </c>
      <c r="AC1317" s="1592">
        <v>80</v>
      </c>
      <c r="AD1317" s="415">
        <v>453195</v>
      </c>
      <c r="AE1317" s="2650">
        <v>4</v>
      </c>
      <c r="AF1317" s="415">
        <v>10</v>
      </c>
      <c r="AG1317" s="2066" t="s">
        <v>122</v>
      </c>
      <c r="AK1317" s="981"/>
    </row>
    <row r="1318" spans="2:37">
      <c r="B1318" s="2807"/>
      <c r="C1318" s="569" t="s">
        <v>2870</v>
      </c>
      <c r="D1318" s="569" t="s">
        <v>2274</v>
      </c>
      <c r="E1318" s="1578"/>
      <c r="F1318" s="867">
        <v>929002969602</v>
      </c>
      <c r="G1318" s="76">
        <v>8719514312647</v>
      </c>
      <c r="H1318" s="144" t="s">
        <v>1162</v>
      </c>
      <c r="I1318" s="144" t="s">
        <v>1147</v>
      </c>
      <c r="J1318" s="323">
        <v>5</v>
      </c>
      <c r="K1318" s="1188">
        <v>470</v>
      </c>
      <c r="L1318" s="415" t="s">
        <v>3121</v>
      </c>
      <c r="M1318" s="413">
        <v>15000</v>
      </c>
      <c r="N1318" s="420">
        <v>2</v>
      </c>
      <c r="O1318" s="415" t="s">
        <v>127</v>
      </c>
      <c r="P1318" s="3282">
        <v>53</v>
      </c>
      <c r="Q1318" s="14"/>
      <c r="R1318" s="2065" t="s">
        <v>54</v>
      </c>
      <c r="S1318" s="415"/>
      <c r="T1318" s="415" t="s">
        <v>3275</v>
      </c>
      <c r="U1318" s="415" t="s">
        <v>139</v>
      </c>
      <c r="V1318" s="415" t="s">
        <v>126</v>
      </c>
      <c r="W1318" s="539" t="s">
        <v>210</v>
      </c>
      <c r="X1318" s="539">
        <v>94</v>
      </c>
      <c r="Y1318" s="415">
        <v>45</v>
      </c>
      <c r="Z1318" s="415"/>
      <c r="AA1318" s="415">
        <v>88</v>
      </c>
      <c r="AB1318" s="415" t="s">
        <v>122</v>
      </c>
      <c r="AC1318" s="1592">
        <v>80</v>
      </c>
      <c r="AD1318" s="415">
        <v>453203</v>
      </c>
      <c r="AE1318" s="2650">
        <v>4</v>
      </c>
      <c r="AF1318" s="415">
        <v>10</v>
      </c>
      <c r="AG1318" s="2066" t="s">
        <v>122</v>
      </c>
      <c r="AK1318" s="981"/>
    </row>
    <row r="1319" spans="2:37">
      <c r="B1319" s="2807"/>
      <c r="C1319" s="569" t="s">
        <v>2870</v>
      </c>
      <c r="D1319" s="569" t="s">
        <v>2274</v>
      </c>
      <c r="E1319" s="1578"/>
      <c r="F1319" s="867">
        <v>929002969402</v>
      </c>
      <c r="G1319" s="76">
        <v>8719514312623</v>
      </c>
      <c r="H1319" s="144" t="s">
        <v>1163</v>
      </c>
      <c r="I1319" s="144" t="s">
        <v>1147</v>
      </c>
      <c r="J1319" s="323">
        <v>5</v>
      </c>
      <c r="K1319" s="1174">
        <v>470</v>
      </c>
      <c r="L1319" s="415" t="s">
        <v>3121</v>
      </c>
      <c r="M1319" s="413">
        <v>15000</v>
      </c>
      <c r="N1319" s="420">
        <v>2</v>
      </c>
      <c r="O1319" s="415" t="s">
        <v>127</v>
      </c>
      <c r="P1319" s="3282">
        <v>53</v>
      </c>
      <c r="Q1319" s="14"/>
      <c r="R1319" s="2065" t="s">
        <v>54</v>
      </c>
      <c r="S1319" s="415"/>
      <c r="T1319" s="415" t="s">
        <v>3275</v>
      </c>
      <c r="U1319" s="415" t="s">
        <v>121</v>
      </c>
      <c r="V1319" s="415" t="s">
        <v>126</v>
      </c>
      <c r="W1319" s="539" t="s">
        <v>210</v>
      </c>
      <c r="X1319" s="539">
        <v>94</v>
      </c>
      <c r="Y1319" s="415">
        <v>45</v>
      </c>
      <c r="Z1319" s="415"/>
      <c r="AA1319" s="415">
        <v>87</v>
      </c>
      <c r="AB1319" s="415" t="s">
        <v>122</v>
      </c>
      <c r="AC1319" s="1592">
        <v>80</v>
      </c>
      <c r="AD1319" s="415">
        <v>453202</v>
      </c>
      <c r="AE1319" s="2650">
        <v>4</v>
      </c>
      <c r="AF1319" s="415">
        <v>10</v>
      </c>
      <c r="AG1319" s="2066" t="s">
        <v>122</v>
      </c>
      <c r="AK1319" s="981"/>
    </row>
    <row r="1320" spans="2:37">
      <c r="B1320" s="2807"/>
      <c r="C1320" s="569" t="s">
        <v>2870</v>
      </c>
      <c r="D1320" s="569" t="s">
        <v>2274</v>
      </c>
      <c r="E1320" s="1578"/>
      <c r="F1320" s="867">
        <v>929002970002</v>
      </c>
      <c r="G1320" s="76">
        <v>8719514312685</v>
      </c>
      <c r="H1320" s="144" t="s">
        <v>1164</v>
      </c>
      <c r="I1320" s="144" t="s">
        <v>1147</v>
      </c>
      <c r="J1320" s="323">
        <v>5</v>
      </c>
      <c r="K1320" s="1174">
        <v>470</v>
      </c>
      <c r="L1320" s="415" t="s">
        <v>53</v>
      </c>
      <c r="M1320" s="413">
        <v>15000</v>
      </c>
      <c r="N1320" s="420">
        <v>2</v>
      </c>
      <c r="O1320" s="415" t="s">
        <v>127</v>
      </c>
      <c r="P1320" s="3282">
        <v>53</v>
      </c>
      <c r="Q1320" s="14"/>
      <c r="R1320" s="2065" t="s">
        <v>54</v>
      </c>
      <c r="S1320" s="415"/>
      <c r="T1320" s="415" t="s">
        <v>3275</v>
      </c>
      <c r="U1320" s="415" t="s">
        <v>139</v>
      </c>
      <c r="V1320" s="415" t="s">
        <v>131</v>
      </c>
      <c r="W1320" s="539" t="s">
        <v>210</v>
      </c>
      <c r="X1320" s="539">
        <v>94</v>
      </c>
      <c r="Y1320" s="415">
        <v>45</v>
      </c>
      <c r="Z1320" s="415"/>
      <c r="AA1320" s="415">
        <v>88</v>
      </c>
      <c r="AB1320" s="415" t="s">
        <v>122</v>
      </c>
      <c r="AC1320" s="1592">
        <v>80</v>
      </c>
      <c r="AD1320" s="415">
        <v>453204</v>
      </c>
      <c r="AE1320" s="2650">
        <v>4</v>
      </c>
      <c r="AF1320" s="415">
        <v>10</v>
      </c>
      <c r="AG1320" s="2066" t="s">
        <v>122</v>
      </c>
      <c r="AK1320" s="981"/>
    </row>
    <row r="1321" spans="2:37">
      <c r="B1321" s="2807"/>
      <c r="C1321" s="569" t="s">
        <v>2870</v>
      </c>
      <c r="D1321" s="569" t="s">
        <v>2274</v>
      </c>
      <c r="E1321" s="1578"/>
      <c r="F1321" s="867">
        <v>929002970402</v>
      </c>
      <c r="G1321" s="76">
        <v>8719514312722</v>
      </c>
      <c r="H1321" s="144" t="s">
        <v>1165</v>
      </c>
      <c r="I1321" s="144" t="s">
        <v>1147</v>
      </c>
      <c r="J1321" s="323">
        <v>5</v>
      </c>
      <c r="K1321" s="1188">
        <v>470</v>
      </c>
      <c r="L1321" s="415" t="s">
        <v>75</v>
      </c>
      <c r="M1321" s="413">
        <v>15000</v>
      </c>
      <c r="N1321" s="420">
        <v>2</v>
      </c>
      <c r="O1321" s="415" t="s">
        <v>127</v>
      </c>
      <c r="P1321" s="3282">
        <v>53</v>
      </c>
      <c r="Q1321" s="14"/>
      <c r="R1321" s="2065" t="s">
        <v>54</v>
      </c>
      <c r="S1321" s="415"/>
      <c r="T1321" s="415" t="s">
        <v>3275</v>
      </c>
      <c r="U1321" s="415" t="s">
        <v>139</v>
      </c>
      <c r="V1321" s="415" t="s">
        <v>161</v>
      </c>
      <c r="W1321" s="539" t="s">
        <v>210</v>
      </c>
      <c r="X1321" s="539">
        <v>94</v>
      </c>
      <c r="Y1321" s="415">
        <v>45</v>
      </c>
      <c r="Z1321" s="415"/>
      <c r="AA1321" s="415">
        <v>88</v>
      </c>
      <c r="AB1321" s="415" t="s">
        <v>122</v>
      </c>
      <c r="AC1321" s="1592">
        <v>80</v>
      </c>
      <c r="AD1321" s="415">
        <v>453205</v>
      </c>
      <c r="AE1321" s="2650">
        <v>4</v>
      </c>
      <c r="AF1321" s="415">
        <v>10</v>
      </c>
      <c r="AG1321" s="2066" t="s">
        <v>122</v>
      </c>
      <c r="AK1321" s="981"/>
    </row>
    <row r="1322" spans="2:37">
      <c r="B1322" s="2807"/>
      <c r="C1322" s="569" t="s">
        <v>2870</v>
      </c>
      <c r="D1322" s="569" t="s">
        <v>2274</v>
      </c>
      <c r="E1322" s="1578"/>
      <c r="F1322" s="867">
        <v>929002973102</v>
      </c>
      <c r="G1322" s="76">
        <v>8719514313040</v>
      </c>
      <c r="H1322" s="144" t="s">
        <v>1166</v>
      </c>
      <c r="I1322" s="144" t="s">
        <v>1147</v>
      </c>
      <c r="J1322" s="323">
        <v>7</v>
      </c>
      <c r="K1322" s="1174">
        <v>806</v>
      </c>
      <c r="L1322" s="415" t="s">
        <v>3121</v>
      </c>
      <c r="M1322" s="413">
        <v>15000</v>
      </c>
      <c r="N1322" s="420">
        <v>2</v>
      </c>
      <c r="O1322" s="415" t="s">
        <v>129</v>
      </c>
      <c r="P1322" s="3282">
        <v>68</v>
      </c>
      <c r="Q1322" s="14"/>
      <c r="R1322" s="2065" t="s">
        <v>54</v>
      </c>
      <c r="S1322" s="415"/>
      <c r="T1322" s="415" t="s">
        <v>3276</v>
      </c>
      <c r="U1322" s="415" t="s">
        <v>139</v>
      </c>
      <c r="V1322" s="415" t="s">
        <v>126</v>
      </c>
      <c r="W1322" s="539" t="s">
        <v>210</v>
      </c>
      <c r="X1322" s="539">
        <v>115</v>
      </c>
      <c r="Y1322" s="415">
        <v>48</v>
      </c>
      <c r="Z1322" s="415"/>
      <c r="AA1322" s="415">
        <v>95</v>
      </c>
      <c r="AB1322" s="415" t="s">
        <v>122</v>
      </c>
      <c r="AC1322" s="1592">
        <v>80</v>
      </c>
      <c r="AD1322" s="415">
        <v>453214</v>
      </c>
      <c r="AE1322" s="2650">
        <v>4</v>
      </c>
      <c r="AF1322" s="415">
        <v>10</v>
      </c>
      <c r="AG1322" s="2066" t="s">
        <v>122</v>
      </c>
      <c r="AK1322" s="981"/>
    </row>
    <row r="1323" spans="2:37">
      <c r="B1323" s="2807"/>
      <c r="C1323" s="569" t="s">
        <v>2870</v>
      </c>
      <c r="D1323" s="569" t="s">
        <v>2274</v>
      </c>
      <c r="E1323" s="1578"/>
      <c r="F1323" s="867">
        <v>929002973002</v>
      </c>
      <c r="G1323" s="76">
        <v>8719514313026</v>
      </c>
      <c r="H1323" s="144" t="s">
        <v>1167</v>
      </c>
      <c r="I1323" s="144" t="s">
        <v>1147</v>
      </c>
      <c r="J1323" s="323">
        <v>7</v>
      </c>
      <c r="K1323" s="1174">
        <v>806</v>
      </c>
      <c r="L1323" s="415" t="s">
        <v>3121</v>
      </c>
      <c r="M1323" s="413">
        <v>15000</v>
      </c>
      <c r="N1323" s="420">
        <v>2</v>
      </c>
      <c r="O1323" s="415" t="s">
        <v>129</v>
      </c>
      <c r="P1323" s="3282">
        <v>68</v>
      </c>
      <c r="Q1323" s="14"/>
      <c r="R1323" s="2065" t="s">
        <v>54</v>
      </c>
      <c r="S1323" s="415"/>
      <c r="T1323" s="415" t="s">
        <v>3276</v>
      </c>
      <c r="U1323" s="415" t="s">
        <v>121</v>
      </c>
      <c r="V1323" s="415" t="s">
        <v>126</v>
      </c>
      <c r="W1323" s="539" t="s">
        <v>210</v>
      </c>
      <c r="X1323" s="539">
        <v>115</v>
      </c>
      <c r="Y1323" s="415">
        <v>48</v>
      </c>
      <c r="Z1323" s="415"/>
      <c r="AA1323" s="415">
        <v>93</v>
      </c>
      <c r="AB1323" s="415" t="s">
        <v>122</v>
      </c>
      <c r="AC1323" s="1592">
        <v>80</v>
      </c>
      <c r="AD1323" s="415">
        <v>453213</v>
      </c>
      <c r="AE1323" s="2650">
        <v>4</v>
      </c>
      <c r="AF1323" s="415">
        <v>10</v>
      </c>
      <c r="AG1323" s="2066" t="s">
        <v>122</v>
      </c>
      <c r="AK1323" s="981"/>
    </row>
    <row r="1324" spans="2:37">
      <c r="B1324" s="2807"/>
      <c r="C1324" s="569" t="s">
        <v>2870</v>
      </c>
      <c r="D1324" s="569" t="s">
        <v>2274</v>
      </c>
      <c r="E1324" s="1578"/>
      <c r="F1324" s="867">
        <v>929002973302</v>
      </c>
      <c r="G1324" s="76">
        <v>8719514313088</v>
      </c>
      <c r="H1324" s="144" t="s">
        <v>1168</v>
      </c>
      <c r="I1324" s="144" t="s">
        <v>1147</v>
      </c>
      <c r="J1324" s="323">
        <v>7</v>
      </c>
      <c r="K1324" s="1174">
        <v>806</v>
      </c>
      <c r="L1324" s="415" t="s">
        <v>53</v>
      </c>
      <c r="M1324" s="413">
        <v>15000</v>
      </c>
      <c r="N1324" s="420">
        <v>2</v>
      </c>
      <c r="O1324" s="415" t="s">
        <v>129</v>
      </c>
      <c r="P1324" s="3282">
        <v>68</v>
      </c>
      <c r="Q1324" s="14"/>
      <c r="R1324" s="2065" t="s">
        <v>54</v>
      </c>
      <c r="S1324" s="415"/>
      <c r="T1324" s="415" t="s">
        <v>3276</v>
      </c>
      <c r="U1324" s="415" t="s">
        <v>139</v>
      </c>
      <c r="V1324" s="415" t="s">
        <v>131</v>
      </c>
      <c r="W1324" s="539" t="s">
        <v>210</v>
      </c>
      <c r="X1324" s="539">
        <v>115</v>
      </c>
      <c r="Y1324" s="415">
        <v>48</v>
      </c>
      <c r="Z1324" s="415"/>
      <c r="AA1324" s="415">
        <v>95</v>
      </c>
      <c r="AB1324" s="415" t="s">
        <v>122</v>
      </c>
      <c r="AC1324" s="1592">
        <v>80</v>
      </c>
      <c r="AD1324" s="415">
        <v>453216</v>
      </c>
      <c r="AE1324" s="2650">
        <v>4</v>
      </c>
      <c r="AF1324" s="415">
        <v>10</v>
      </c>
      <c r="AG1324" s="2066" t="s">
        <v>122</v>
      </c>
      <c r="AK1324" s="981"/>
    </row>
    <row r="1325" spans="2:37">
      <c r="B1325" s="2807"/>
      <c r="C1325" s="569" t="s">
        <v>2870</v>
      </c>
      <c r="D1325" s="569" t="s">
        <v>2274</v>
      </c>
      <c r="E1325" s="1578"/>
      <c r="F1325" s="867">
        <v>929002973202</v>
      </c>
      <c r="G1325" s="76">
        <v>8719514313064</v>
      </c>
      <c r="H1325" s="144" t="s">
        <v>1169</v>
      </c>
      <c r="I1325" s="144" t="s">
        <v>1147</v>
      </c>
      <c r="J1325" s="323">
        <v>7</v>
      </c>
      <c r="K1325" s="1174">
        <v>806</v>
      </c>
      <c r="L1325" s="415" t="s">
        <v>53</v>
      </c>
      <c r="M1325" s="413">
        <v>15000</v>
      </c>
      <c r="N1325" s="420">
        <v>2</v>
      </c>
      <c r="O1325" s="415" t="s">
        <v>129</v>
      </c>
      <c r="P1325" s="3282">
        <v>68</v>
      </c>
      <c r="Q1325" s="14"/>
      <c r="R1325" s="2065" t="s">
        <v>54</v>
      </c>
      <c r="S1325" s="415"/>
      <c r="T1325" s="415" t="s">
        <v>3276</v>
      </c>
      <c r="U1325" s="415" t="s">
        <v>121</v>
      </c>
      <c r="V1325" s="415" t="s">
        <v>131</v>
      </c>
      <c r="W1325" s="539" t="s">
        <v>210</v>
      </c>
      <c r="X1325" s="539">
        <v>115</v>
      </c>
      <c r="Y1325" s="415">
        <v>48</v>
      </c>
      <c r="Z1325" s="415"/>
      <c r="AA1325" s="415">
        <v>93</v>
      </c>
      <c r="AB1325" s="415" t="s">
        <v>122</v>
      </c>
      <c r="AC1325" s="1592">
        <v>80</v>
      </c>
      <c r="AD1325" s="415">
        <v>453215</v>
      </c>
      <c r="AE1325" s="2650">
        <v>4</v>
      </c>
      <c r="AF1325" s="415">
        <v>10</v>
      </c>
      <c r="AG1325" s="2066" t="s">
        <v>122</v>
      </c>
      <c r="AK1325" s="981"/>
    </row>
    <row r="1326" spans="2:37">
      <c r="B1326" s="2809"/>
      <c r="C1326" s="855" t="s">
        <v>2870</v>
      </c>
      <c r="D1326" s="855" t="s">
        <v>2274</v>
      </c>
      <c r="E1326" s="1599"/>
      <c r="F1326" s="868">
        <v>929002973502</v>
      </c>
      <c r="G1326" s="499">
        <v>8719514313101</v>
      </c>
      <c r="H1326" s="501" t="s">
        <v>1170</v>
      </c>
      <c r="I1326" s="501" t="s">
        <v>1147</v>
      </c>
      <c r="J1326" s="485">
        <v>7</v>
      </c>
      <c r="K1326" s="1173">
        <v>806</v>
      </c>
      <c r="L1326" s="691" t="s">
        <v>75</v>
      </c>
      <c r="M1326" s="487">
        <v>15000</v>
      </c>
      <c r="N1326" s="488">
        <v>2</v>
      </c>
      <c r="O1326" s="691" t="s">
        <v>129</v>
      </c>
      <c r="P1326" s="3283">
        <v>68</v>
      </c>
      <c r="Q1326" s="14"/>
      <c r="R1326" s="2047" t="s">
        <v>54</v>
      </c>
      <c r="S1326" s="691"/>
      <c r="T1326" s="691" t="s">
        <v>3276</v>
      </c>
      <c r="U1326" s="691" t="s">
        <v>139</v>
      </c>
      <c r="V1326" s="691" t="s">
        <v>161</v>
      </c>
      <c r="W1326" s="691" t="s">
        <v>210</v>
      </c>
      <c r="X1326" s="691">
        <v>115</v>
      </c>
      <c r="Y1326" s="690">
        <v>48</v>
      </c>
      <c r="Z1326" s="690"/>
      <c r="AA1326" s="690">
        <v>95</v>
      </c>
      <c r="AB1326" s="691" t="s">
        <v>122</v>
      </c>
      <c r="AC1326" s="1594">
        <v>80</v>
      </c>
      <c r="AD1326" s="690">
        <v>453217</v>
      </c>
      <c r="AE1326" s="2647">
        <v>4</v>
      </c>
      <c r="AF1326" s="690">
        <v>10</v>
      </c>
      <c r="AG1326" s="2048" t="s">
        <v>122</v>
      </c>
      <c r="AK1326" s="981"/>
    </row>
    <row r="1327" spans="2:37" ht="14.5" customHeight="1">
      <c r="B1327" s="3"/>
      <c r="C1327" s="14"/>
      <c r="D1327" s="14"/>
      <c r="E1327" s="14"/>
      <c r="F1327" s="638"/>
      <c r="G1327" s="159"/>
      <c r="H1327" s="792"/>
      <c r="I1327" s="792"/>
      <c r="J1327" s="337"/>
      <c r="K1327" s="400"/>
      <c r="L1327" s="416"/>
      <c r="M1327" s="423"/>
      <c r="N1327" s="302"/>
      <c r="O1327" s="416"/>
      <c r="P1327" s="148"/>
      <c r="Q1327" s="14"/>
      <c r="R1327" s="416"/>
      <c r="S1327" s="416"/>
      <c r="T1327" s="416"/>
      <c r="U1327" s="416"/>
      <c r="V1327" s="416"/>
      <c r="W1327" s="416"/>
      <c r="X1327" s="416"/>
      <c r="Y1327" s="416"/>
      <c r="Z1327" s="416"/>
      <c r="AA1327" s="416"/>
      <c r="AB1327" s="416"/>
      <c r="AC1327" s="306"/>
      <c r="AD1327" s="416"/>
      <c r="AE1327" s="302"/>
      <c r="AF1327" s="416"/>
      <c r="AG1327" s="416"/>
      <c r="AK1327" s="981"/>
    </row>
    <row r="1328" spans="2:37">
      <c r="B1328" s="573" t="s">
        <v>2946</v>
      </c>
      <c r="C1328" s="1576" t="s">
        <v>2870</v>
      </c>
      <c r="D1328" s="1576" t="s">
        <v>2274</v>
      </c>
      <c r="E1328" s="1577"/>
      <c r="F1328" s="2869">
        <v>929003541118</v>
      </c>
      <c r="G1328" s="1715">
        <v>8719514309364</v>
      </c>
      <c r="H1328" s="1716" t="s">
        <v>1140</v>
      </c>
      <c r="I1328" s="1717"/>
      <c r="J1328" s="1718">
        <v>4.9000000000000004</v>
      </c>
      <c r="K1328" s="1719">
        <v>470</v>
      </c>
      <c r="L1328" s="1602" t="s">
        <v>3121</v>
      </c>
      <c r="M1328" s="1720">
        <v>15000</v>
      </c>
      <c r="N1328" s="1721">
        <v>2</v>
      </c>
      <c r="O1328" s="1602" t="s">
        <v>127</v>
      </c>
      <c r="P1328" s="3212">
        <v>55</v>
      </c>
      <c r="Q1328" s="14"/>
      <c r="R1328" s="2202" t="s">
        <v>54</v>
      </c>
      <c r="S1328" s="1602"/>
      <c r="T1328" s="1602" t="s">
        <v>3275</v>
      </c>
      <c r="U1328" s="1602" t="s">
        <v>139</v>
      </c>
      <c r="V1328" s="1602" t="s">
        <v>126</v>
      </c>
      <c r="W1328" s="1718" t="s">
        <v>210</v>
      </c>
      <c r="X1328" s="1718">
        <v>95</v>
      </c>
      <c r="Y1328" s="1602">
        <v>35</v>
      </c>
      <c r="Z1328" s="1602"/>
      <c r="AA1328" s="1602">
        <v>106</v>
      </c>
      <c r="AB1328" s="1602" t="s">
        <v>122</v>
      </c>
      <c r="AC1328" s="1721">
        <v>80</v>
      </c>
      <c r="AD1328" s="1602">
        <v>1131449</v>
      </c>
      <c r="AE1328" s="2733">
        <v>4</v>
      </c>
      <c r="AF1328" s="1602">
        <v>12</v>
      </c>
      <c r="AG1328" s="2203" t="s">
        <v>122</v>
      </c>
      <c r="AK1328" s="981"/>
    </row>
    <row r="1329" spans="2:37">
      <c r="B1329" s="2809"/>
      <c r="C1329" s="855" t="s">
        <v>2870</v>
      </c>
      <c r="D1329" s="855" t="s">
        <v>2274</v>
      </c>
      <c r="E1329" s="1599"/>
      <c r="F1329" s="2983">
        <v>929003546518</v>
      </c>
      <c r="G1329" s="1414">
        <v>8719514309388</v>
      </c>
      <c r="H1329" s="1722" t="s">
        <v>1141</v>
      </c>
      <c r="I1329" s="1722"/>
      <c r="J1329" s="1723">
        <v>4.9000000000000004</v>
      </c>
      <c r="K1329" s="1456">
        <v>470</v>
      </c>
      <c r="L1329" s="1456" t="s">
        <v>3121</v>
      </c>
      <c r="M1329" s="1457">
        <v>15000</v>
      </c>
      <c r="N1329" s="1458">
        <v>2</v>
      </c>
      <c r="O1329" s="1456" t="s">
        <v>127</v>
      </c>
      <c r="P1329" s="3213">
        <v>55</v>
      </c>
      <c r="Q1329" s="14"/>
      <c r="R1329" s="2204" t="s">
        <v>54</v>
      </c>
      <c r="S1329" s="1456"/>
      <c r="T1329" s="1456" t="s">
        <v>3275</v>
      </c>
      <c r="U1329" s="1456" t="s">
        <v>139</v>
      </c>
      <c r="V1329" s="1456" t="s">
        <v>126</v>
      </c>
      <c r="W1329" s="2482" t="s">
        <v>210</v>
      </c>
      <c r="X1329" s="2482">
        <v>95</v>
      </c>
      <c r="Y1329" s="1456">
        <v>45</v>
      </c>
      <c r="Z1329" s="1456"/>
      <c r="AA1329" s="1456">
        <v>88</v>
      </c>
      <c r="AB1329" s="1456" t="s">
        <v>122</v>
      </c>
      <c r="AC1329" s="1458">
        <v>80</v>
      </c>
      <c r="AD1329" s="1456">
        <v>1131451</v>
      </c>
      <c r="AE1329" s="2734">
        <v>4</v>
      </c>
      <c r="AF1329" s="1456">
        <v>10</v>
      </c>
      <c r="AG1329" s="2205" t="s">
        <v>122</v>
      </c>
      <c r="AK1329" s="981"/>
    </row>
    <row r="1330" spans="2:37" ht="14.5" customHeight="1">
      <c r="B1330" s="3"/>
      <c r="C1330" s="14"/>
      <c r="D1330" s="14"/>
      <c r="E1330" s="14"/>
      <c r="F1330" s="525"/>
      <c r="G1330" s="14"/>
      <c r="H1330" s="14"/>
      <c r="I1330" s="14"/>
      <c r="J1330" s="149"/>
      <c r="K1330" s="149"/>
      <c r="L1330" s="149"/>
      <c r="M1330" s="149"/>
      <c r="N1330" s="149"/>
      <c r="O1330" s="149"/>
      <c r="P1330" s="149"/>
      <c r="Q1330" s="14"/>
      <c r="R1330" s="149"/>
      <c r="S1330" s="149"/>
      <c r="T1330" s="149"/>
      <c r="U1330" s="149"/>
      <c r="V1330" s="149"/>
      <c r="W1330" s="149"/>
      <c r="X1330" s="149"/>
      <c r="Y1330" s="414"/>
      <c r="Z1330" s="414"/>
      <c r="AA1330" s="414"/>
      <c r="AB1330" s="149"/>
      <c r="AC1330" s="149"/>
      <c r="AD1330" s="414"/>
      <c r="AE1330" s="149"/>
      <c r="AF1330" s="149"/>
      <c r="AG1330" s="149"/>
      <c r="AK1330" s="981"/>
    </row>
    <row r="1331" spans="2:37">
      <c r="B1331" s="1641" t="s">
        <v>1142</v>
      </c>
      <c r="C1331" s="1576"/>
      <c r="D1331" s="1576"/>
      <c r="E1331" s="1577"/>
      <c r="F1331" s="2984">
        <v>929002966831</v>
      </c>
      <c r="G1331" s="1711">
        <v>8727900970388</v>
      </c>
      <c r="H1331" s="1711" t="s">
        <v>1143</v>
      </c>
      <c r="I1331" s="1711" t="s">
        <v>1144</v>
      </c>
      <c r="J1331" s="382">
        <v>3.2</v>
      </c>
      <c r="K1331" s="1712">
        <v>250</v>
      </c>
      <c r="L1331" s="369" t="s">
        <v>3121</v>
      </c>
      <c r="M1331" s="1713">
        <v>15000</v>
      </c>
      <c r="N1331" s="1650">
        <v>2</v>
      </c>
      <c r="O1331" s="369" t="s">
        <v>144</v>
      </c>
      <c r="P1331" s="3277">
        <v>44</v>
      </c>
      <c r="Q1331" s="14"/>
      <c r="R1331" s="2206" t="s">
        <v>54</v>
      </c>
      <c r="S1331" s="369"/>
      <c r="T1331" s="369" t="s">
        <v>3282</v>
      </c>
      <c r="U1331" s="369" t="s">
        <v>139</v>
      </c>
      <c r="V1331" s="369" t="s">
        <v>126</v>
      </c>
      <c r="W1331" s="382" t="s">
        <v>210</v>
      </c>
      <c r="X1331" s="382">
        <v>78</v>
      </c>
      <c r="Y1331" s="1757">
        <v>35</v>
      </c>
      <c r="Z1331" s="1757"/>
      <c r="AA1331" s="1757">
        <v>106</v>
      </c>
      <c r="AB1331" s="369" t="s">
        <v>122</v>
      </c>
      <c r="AC1331" s="1650">
        <v>80</v>
      </c>
      <c r="AD1331" s="1757">
        <v>422057</v>
      </c>
      <c r="AE1331" s="2662">
        <v>4</v>
      </c>
      <c r="AF1331" s="1757">
        <v>10</v>
      </c>
      <c r="AG1331" s="2207" t="s">
        <v>122</v>
      </c>
      <c r="AK1331" s="981"/>
    </row>
    <row r="1332" spans="2:37">
      <c r="B1332" s="2807"/>
      <c r="C1332" s="569"/>
      <c r="D1332" s="569"/>
      <c r="E1332" s="1578"/>
      <c r="F1332" s="2985">
        <v>929003541151</v>
      </c>
      <c r="G1332" s="580">
        <v>8727900970401</v>
      </c>
      <c r="H1332" s="580" t="s">
        <v>487</v>
      </c>
      <c r="I1332" s="580" t="s">
        <v>1144</v>
      </c>
      <c r="J1332" s="373">
        <v>4.9000000000000004</v>
      </c>
      <c r="K1332" s="1180">
        <v>470</v>
      </c>
      <c r="L1332" s="345" t="s">
        <v>3121</v>
      </c>
      <c r="M1332" s="582">
        <v>15000</v>
      </c>
      <c r="N1332" s="325">
        <v>2</v>
      </c>
      <c r="O1332" s="345" t="s">
        <v>127</v>
      </c>
      <c r="P1332" s="3289">
        <v>45</v>
      </c>
      <c r="Q1332" s="14"/>
      <c r="R1332" s="2103" t="s">
        <v>54</v>
      </c>
      <c r="S1332" s="345"/>
      <c r="T1332" s="345" t="s">
        <v>3275</v>
      </c>
      <c r="U1332" s="345" t="s">
        <v>139</v>
      </c>
      <c r="V1332" s="345" t="s">
        <v>126</v>
      </c>
      <c r="W1332" s="373" t="s">
        <v>210</v>
      </c>
      <c r="X1332" s="373">
        <v>95</v>
      </c>
      <c r="Y1332" s="285">
        <v>35</v>
      </c>
      <c r="Z1332" s="285"/>
      <c r="AA1332" s="285">
        <v>106</v>
      </c>
      <c r="AB1332" s="345" t="s">
        <v>122</v>
      </c>
      <c r="AC1332" s="325">
        <v>80</v>
      </c>
      <c r="AD1332" s="285">
        <v>1330832</v>
      </c>
      <c r="AE1332" s="2663">
        <v>4</v>
      </c>
      <c r="AF1332" s="285">
        <v>10</v>
      </c>
      <c r="AG1332" s="2104" t="s">
        <v>122</v>
      </c>
      <c r="AK1332" s="981"/>
    </row>
    <row r="1333" spans="2:37">
      <c r="B1333" s="2807"/>
      <c r="C1333" s="569"/>
      <c r="D1333" s="569"/>
      <c r="E1333" s="1578"/>
      <c r="F1333" s="2985">
        <v>929003604031</v>
      </c>
      <c r="G1333" s="580">
        <v>8727900972733</v>
      </c>
      <c r="H1333" s="580" t="s">
        <v>1145</v>
      </c>
      <c r="I1333" s="580" t="s">
        <v>1144</v>
      </c>
      <c r="J1333" s="373">
        <v>4.9000000000000004</v>
      </c>
      <c r="K1333" s="1180">
        <v>470</v>
      </c>
      <c r="L1333" s="345" t="s">
        <v>53</v>
      </c>
      <c r="M1333" s="582">
        <v>15000</v>
      </c>
      <c r="N1333" s="325">
        <v>2</v>
      </c>
      <c r="O1333" s="345" t="s">
        <v>127</v>
      </c>
      <c r="P1333" s="3289">
        <v>45</v>
      </c>
      <c r="Q1333" s="14"/>
      <c r="R1333" s="2103" t="s">
        <v>54</v>
      </c>
      <c r="S1333" s="345"/>
      <c r="T1333" s="345" t="s">
        <v>3275</v>
      </c>
      <c r="U1333" s="345" t="s">
        <v>139</v>
      </c>
      <c r="V1333" s="345" t="s">
        <v>131</v>
      </c>
      <c r="W1333" s="373" t="s">
        <v>210</v>
      </c>
      <c r="X1333" s="373">
        <v>95</v>
      </c>
      <c r="Y1333" s="285">
        <v>35</v>
      </c>
      <c r="Z1333" s="285"/>
      <c r="AA1333" s="285">
        <v>106</v>
      </c>
      <c r="AB1333" s="345" t="s">
        <v>122</v>
      </c>
      <c r="AC1333" s="325">
        <v>80</v>
      </c>
      <c r="AD1333" s="285">
        <v>1347060</v>
      </c>
      <c r="AE1333" s="2663">
        <v>4</v>
      </c>
      <c r="AF1333" s="285">
        <v>10</v>
      </c>
      <c r="AG1333" s="2104" t="s">
        <v>122</v>
      </c>
      <c r="AK1333" s="981"/>
    </row>
    <row r="1334" spans="2:37">
      <c r="B1334" s="2807"/>
      <c r="C1334" s="569"/>
      <c r="D1334" s="569"/>
      <c r="E1334" s="1578"/>
      <c r="F1334" s="2985">
        <v>929003540731</v>
      </c>
      <c r="G1334" s="580">
        <v>8727900972771</v>
      </c>
      <c r="H1334" s="580" t="s">
        <v>1146</v>
      </c>
      <c r="I1334" s="580" t="s">
        <v>1147</v>
      </c>
      <c r="J1334" s="373">
        <v>4.9000000000000004</v>
      </c>
      <c r="K1334" s="1180">
        <v>470</v>
      </c>
      <c r="L1334" s="345" t="s">
        <v>53</v>
      </c>
      <c r="M1334" s="582">
        <v>15000</v>
      </c>
      <c r="N1334" s="325">
        <v>2</v>
      </c>
      <c r="O1334" s="345" t="s">
        <v>127</v>
      </c>
      <c r="P1334" s="3289">
        <v>45</v>
      </c>
      <c r="Q1334" s="14"/>
      <c r="R1334" s="2103" t="s">
        <v>54</v>
      </c>
      <c r="S1334" s="345"/>
      <c r="T1334" s="345" t="s">
        <v>3275</v>
      </c>
      <c r="U1334" s="345" t="s">
        <v>139</v>
      </c>
      <c r="V1334" s="345" t="s">
        <v>131</v>
      </c>
      <c r="W1334" s="373" t="s">
        <v>210</v>
      </c>
      <c r="X1334" s="373">
        <v>95</v>
      </c>
      <c r="Y1334" s="285">
        <v>45</v>
      </c>
      <c r="Z1334" s="285"/>
      <c r="AA1334" s="285">
        <v>88</v>
      </c>
      <c r="AB1334" s="345" t="s">
        <v>122</v>
      </c>
      <c r="AC1334" s="325">
        <v>80</v>
      </c>
      <c r="AD1334" s="285">
        <v>1347061</v>
      </c>
      <c r="AE1334" s="2663">
        <v>4</v>
      </c>
      <c r="AF1334" s="285">
        <v>10</v>
      </c>
      <c r="AG1334" s="2104" t="s">
        <v>122</v>
      </c>
      <c r="AK1334" s="981"/>
    </row>
    <row r="1335" spans="2:37">
      <c r="B1335" s="123"/>
      <c r="C1335" s="569"/>
      <c r="D1335" s="569"/>
      <c r="E1335" s="1578"/>
      <c r="F1335" s="2985">
        <v>929003540831</v>
      </c>
      <c r="G1335" s="580">
        <v>8727900972757</v>
      </c>
      <c r="H1335" s="580" t="s">
        <v>1148</v>
      </c>
      <c r="I1335" s="580" t="s">
        <v>1147</v>
      </c>
      <c r="J1335" s="373">
        <v>4.9000000000000004</v>
      </c>
      <c r="K1335" s="1180">
        <v>470</v>
      </c>
      <c r="L1335" s="345" t="s">
        <v>53</v>
      </c>
      <c r="M1335" s="582">
        <v>15000</v>
      </c>
      <c r="N1335" s="325">
        <v>2</v>
      </c>
      <c r="O1335" s="345" t="s">
        <v>127</v>
      </c>
      <c r="P1335" s="3289">
        <v>45</v>
      </c>
      <c r="R1335" s="2103" t="s">
        <v>54</v>
      </c>
      <c r="S1335" s="345"/>
      <c r="T1335" s="345" t="s">
        <v>3275</v>
      </c>
      <c r="U1335" s="345" t="s">
        <v>121</v>
      </c>
      <c r="V1335" s="345" t="s">
        <v>131</v>
      </c>
      <c r="W1335" s="373" t="s">
        <v>210</v>
      </c>
      <c r="X1335" s="373">
        <v>95</v>
      </c>
      <c r="Y1335" s="285">
        <v>45</v>
      </c>
      <c r="Z1335" s="285"/>
      <c r="AA1335" s="285">
        <v>87</v>
      </c>
      <c r="AB1335" s="345" t="s">
        <v>122</v>
      </c>
      <c r="AC1335" s="325">
        <v>80</v>
      </c>
      <c r="AD1335" s="285">
        <v>1347057</v>
      </c>
      <c r="AE1335" s="2663">
        <v>4</v>
      </c>
      <c r="AF1335" s="285">
        <v>10</v>
      </c>
      <c r="AG1335" s="2104" t="s">
        <v>122</v>
      </c>
      <c r="AK1335" s="981"/>
    </row>
    <row r="1336" spans="2:37">
      <c r="B1336" s="2807"/>
      <c r="C1336" s="569"/>
      <c r="D1336" s="569"/>
      <c r="E1336" s="1578"/>
      <c r="F1336" s="2985">
        <v>929003540531</v>
      </c>
      <c r="G1336" s="580">
        <v>8727900972153</v>
      </c>
      <c r="H1336" s="580" t="s">
        <v>1149</v>
      </c>
      <c r="I1336" s="580" t="s">
        <v>1147</v>
      </c>
      <c r="J1336" s="373">
        <v>4.9000000000000004</v>
      </c>
      <c r="K1336" s="1180">
        <v>470</v>
      </c>
      <c r="L1336" s="345" t="s">
        <v>3121</v>
      </c>
      <c r="M1336" s="582">
        <v>15000</v>
      </c>
      <c r="N1336" s="325">
        <v>2</v>
      </c>
      <c r="O1336" s="345" t="s">
        <v>127</v>
      </c>
      <c r="P1336" s="3289">
        <v>45</v>
      </c>
      <c r="Q1336" s="14"/>
      <c r="R1336" s="2103" t="s">
        <v>54</v>
      </c>
      <c r="S1336" s="345"/>
      <c r="T1336" s="345" t="s">
        <v>3275</v>
      </c>
      <c r="U1336" s="345" t="s">
        <v>139</v>
      </c>
      <c r="V1336" s="345" t="s">
        <v>126</v>
      </c>
      <c r="W1336" s="373" t="s">
        <v>210</v>
      </c>
      <c r="X1336" s="373">
        <v>95</v>
      </c>
      <c r="Y1336" s="285">
        <v>45</v>
      </c>
      <c r="Z1336" s="285"/>
      <c r="AA1336" s="285">
        <v>88</v>
      </c>
      <c r="AB1336" s="345" t="s">
        <v>122</v>
      </c>
      <c r="AC1336" s="325">
        <v>80</v>
      </c>
      <c r="AD1336" s="285">
        <v>1252561</v>
      </c>
      <c r="AE1336" s="2663">
        <v>4</v>
      </c>
      <c r="AF1336" s="285">
        <v>10</v>
      </c>
      <c r="AG1336" s="2104" t="s">
        <v>122</v>
      </c>
      <c r="AK1336" s="981"/>
    </row>
    <row r="1337" spans="2:37">
      <c r="B1337" s="2807"/>
      <c r="C1337" s="569"/>
      <c r="D1337" s="569"/>
      <c r="E1337" s="1578"/>
      <c r="F1337" s="2985">
        <v>929003540631</v>
      </c>
      <c r="G1337" s="580">
        <v>8727900972177</v>
      </c>
      <c r="H1337" s="580" t="s">
        <v>1150</v>
      </c>
      <c r="I1337" s="580" t="s">
        <v>1147</v>
      </c>
      <c r="J1337" s="373">
        <v>4.9000000000000004</v>
      </c>
      <c r="K1337" s="1180">
        <v>470</v>
      </c>
      <c r="L1337" s="345" t="s">
        <v>3121</v>
      </c>
      <c r="M1337" s="582">
        <v>15000</v>
      </c>
      <c r="N1337" s="325">
        <v>2</v>
      </c>
      <c r="O1337" s="345" t="s">
        <v>127</v>
      </c>
      <c r="P1337" s="3289">
        <v>45</v>
      </c>
      <c r="Q1337" s="14"/>
      <c r="R1337" s="2103" t="s">
        <v>54</v>
      </c>
      <c r="S1337" s="345"/>
      <c r="T1337" s="345" t="s">
        <v>3275</v>
      </c>
      <c r="U1337" s="345" t="s">
        <v>121</v>
      </c>
      <c r="V1337" s="345" t="s">
        <v>126</v>
      </c>
      <c r="W1337" s="373" t="s">
        <v>210</v>
      </c>
      <c r="X1337" s="373">
        <v>95</v>
      </c>
      <c r="Y1337" s="285">
        <v>45</v>
      </c>
      <c r="Z1337" s="285"/>
      <c r="AA1337" s="285">
        <v>87</v>
      </c>
      <c r="AB1337" s="345" t="s">
        <v>122</v>
      </c>
      <c r="AC1337" s="325">
        <v>80</v>
      </c>
      <c r="AD1337" s="285">
        <v>1252563</v>
      </c>
      <c r="AE1337" s="2663">
        <v>4</v>
      </c>
      <c r="AF1337" s="285">
        <v>10</v>
      </c>
      <c r="AG1337" s="2104" t="s">
        <v>122</v>
      </c>
      <c r="AK1337" s="981"/>
    </row>
    <row r="1338" spans="2:37">
      <c r="B1338" s="124"/>
      <c r="C1338" s="855"/>
      <c r="D1338" s="855"/>
      <c r="E1338" s="1599"/>
      <c r="F1338" s="2986">
        <v>929002972531</v>
      </c>
      <c r="G1338" s="248">
        <v>8727900970241</v>
      </c>
      <c r="H1338" s="230" t="s">
        <v>1151</v>
      </c>
      <c r="I1338" s="230" t="s">
        <v>1144</v>
      </c>
      <c r="J1338" s="495">
        <v>8</v>
      </c>
      <c r="K1338" s="1714">
        <v>806</v>
      </c>
      <c r="L1338" s="500" t="s">
        <v>3121</v>
      </c>
      <c r="M1338" s="500">
        <v>15000</v>
      </c>
      <c r="N1338" s="921">
        <v>2</v>
      </c>
      <c r="O1338" s="500" t="s">
        <v>127</v>
      </c>
      <c r="P1338" s="3283">
        <v>60</v>
      </c>
      <c r="Q1338" s="14"/>
      <c r="R1338" s="2208" t="s">
        <v>54</v>
      </c>
      <c r="S1338" s="500"/>
      <c r="T1338" s="500" t="s">
        <v>3276</v>
      </c>
      <c r="U1338" s="500" t="s">
        <v>139</v>
      </c>
      <c r="V1338" s="500" t="s">
        <v>126</v>
      </c>
      <c r="W1338" s="691" t="s">
        <v>210</v>
      </c>
      <c r="X1338" s="691">
        <v>100</v>
      </c>
      <c r="Y1338" s="690">
        <v>38</v>
      </c>
      <c r="Z1338" s="690"/>
      <c r="AA1338" s="690">
        <v>114</v>
      </c>
      <c r="AB1338" s="500" t="s">
        <v>122</v>
      </c>
      <c r="AC1338" s="921">
        <v>80</v>
      </c>
      <c r="AD1338" s="690">
        <v>422018</v>
      </c>
      <c r="AE1338" s="2686">
        <v>4</v>
      </c>
      <c r="AF1338" s="690">
        <v>10</v>
      </c>
      <c r="AG1338" s="2209" t="s">
        <v>122</v>
      </c>
      <c r="AK1338" s="981"/>
    </row>
    <row r="1339" spans="2:37" ht="14.5" customHeight="1">
      <c r="B1339" s="14"/>
      <c r="C1339" s="14"/>
      <c r="D1339" s="14"/>
      <c r="E1339" s="14"/>
      <c r="F1339" s="217"/>
      <c r="G1339" s="240"/>
      <c r="H1339" s="240"/>
      <c r="I1339" s="240"/>
      <c r="J1339" s="379"/>
      <c r="K1339" s="367"/>
      <c r="L1339" s="367"/>
      <c r="M1339" s="367"/>
      <c r="N1339" s="304"/>
      <c r="O1339" s="367"/>
      <c r="P1339" s="3287"/>
      <c r="Q1339" s="14"/>
      <c r="R1339" s="367"/>
      <c r="S1339" s="367"/>
      <c r="T1339" s="367"/>
      <c r="U1339" s="367"/>
      <c r="V1339" s="367"/>
      <c r="W1339" s="367"/>
      <c r="X1339" s="367"/>
      <c r="Y1339" s="372"/>
      <c r="Z1339" s="372"/>
      <c r="AA1339" s="372"/>
      <c r="AB1339" s="367"/>
      <c r="AC1339" s="304"/>
      <c r="AD1339" s="372"/>
      <c r="AE1339" s="304"/>
      <c r="AF1339" s="367"/>
      <c r="AG1339" s="367"/>
      <c r="AK1339" s="981"/>
    </row>
    <row r="1340" spans="2:37">
      <c r="B1340" s="573" t="s">
        <v>2947</v>
      </c>
      <c r="C1340" s="1576" t="s">
        <v>2870</v>
      </c>
      <c r="D1340" s="1576" t="s">
        <v>2274</v>
      </c>
      <c r="E1340" s="1577"/>
      <c r="F1340" s="2967">
        <v>929001325718</v>
      </c>
      <c r="G1340" s="1057">
        <v>8718699771935</v>
      </c>
      <c r="H1340" s="1058" t="s">
        <v>1214</v>
      </c>
      <c r="I1340" s="1058"/>
      <c r="J1340" s="1499">
        <v>1.7</v>
      </c>
      <c r="K1340" s="1724">
        <v>150</v>
      </c>
      <c r="L1340" s="1064" t="s">
        <v>3121</v>
      </c>
      <c r="M1340" s="1063">
        <v>15000</v>
      </c>
      <c r="N1340" s="1249">
        <v>2</v>
      </c>
      <c r="O1340" s="1064" t="s">
        <v>127</v>
      </c>
      <c r="P1340" s="3214">
        <v>120</v>
      </c>
      <c r="Q1340" s="14"/>
      <c r="R1340" s="2061" t="s">
        <v>54</v>
      </c>
      <c r="S1340" s="1064"/>
      <c r="T1340" s="1064" t="s">
        <v>3284</v>
      </c>
      <c r="U1340" s="1064" t="s">
        <v>139</v>
      </c>
      <c r="V1340" s="1064" t="s">
        <v>126</v>
      </c>
      <c r="W1340" s="1062" t="s">
        <v>210</v>
      </c>
      <c r="X1340" s="1062">
        <v>88</v>
      </c>
      <c r="Y1340" s="1064">
        <v>25</v>
      </c>
      <c r="Z1340" s="1064"/>
      <c r="AA1340" s="1064">
        <v>59</v>
      </c>
      <c r="AB1340" s="1064" t="s">
        <v>122</v>
      </c>
      <c r="AC1340" s="1249">
        <v>80</v>
      </c>
      <c r="AD1340" s="1064">
        <v>391879</v>
      </c>
      <c r="AE1340" s="2735">
        <v>4</v>
      </c>
      <c r="AF1340" s="1064">
        <v>12</v>
      </c>
      <c r="AG1340" s="2062" t="s">
        <v>122</v>
      </c>
      <c r="AK1340" s="981"/>
    </row>
    <row r="1341" spans="2:37">
      <c r="B1341" s="2807"/>
      <c r="C1341" s="569" t="s">
        <v>2870</v>
      </c>
      <c r="D1341" s="569" t="s">
        <v>2274</v>
      </c>
      <c r="E1341" s="1578"/>
      <c r="F1341" s="867">
        <v>929001325702</v>
      </c>
      <c r="G1341" s="107">
        <v>8719514389861</v>
      </c>
      <c r="H1341" s="108" t="s">
        <v>141</v>
      </c>
      <c r="I1341" s="841"/>
      <c r="J1341" s="386">
        <v>1.7</v>
      </c>
      <c r="K1341" s="1192">
        <v>150</v>
      </c>
      <c r="L1341" s="281" t="s">
        <v>3121</v>
      </c>
      <c r="M1341" s="317">
        <v>15000</v>
      </c>
      <c r="N1341" s="300">
        <v>2</v>
      </c>
      <c r="O1341" s="281" t="s">
        <v>127</v>
      </c>
      <c r="P1341" s="989">
        <v>95</v>
      </c>
      <c r="Q1341" s="1004"/>
      <c r="R1341" s="1997" t="s">
        <v>54</v>
      </c>
      <c r="S1341" s="281"/>
      <c r="T1341" s="281" t="s">
        <v>3284</v>
      </c>
      <c r="U1341" s="281" t="s">
        <v>139</v>
      </c>
      <c r="V1341" s="281" t="s">
        <v>126</v>
      </c>
      <c r="W1341" s="301" t="s">
        <v>210</v>
      </c>
      <c r="X1341" s="301">
        <v>88</v>
      </c>
      <c r="Y1341" s="281">
        <v>25</v>
      </c>
      <c r="Z1341" s="281"/>
      <c r="AA1341" s="281">
        <v>59</v>
      </c>
      <c r="AB1341" s="281" t="s">
        <v>122</v>
      </c>
      <c r="AC1341" s="300">
        <v>80</v>
      </c>
      <c r="AD1341" s="281">
        <v>391879</v>
      </c>
      <c r="AE1341" s="2675">
        <v>4</v>
      </c>
      <c r="AF1341" s="281">
        <v>12</v>
      </c>
      <c r="AG1341" s="1998" t="s">
        <v>122</v>
      </c>
      <c r="AK1341" s="981"/>
    </row>
    <row r="1342" spans="2:37">
      <c r="B1342" s="2822"/>
      <c r="C1342" s="569" t="s">
        <v>2870</v>
      </c>
      <c r="D1342" s="569" t="s">
        <v>2274</v>
      </c>
      <c r="E1342" s="1578"/>
      <c r="F1342" s="867">
        <v>929001949028</v>
      </c>
      <c r="G1342" s="104">
        <v>8718699783334</v>
      </c>
      <c r="H1342" s="153" t="s">
        <v>1215</v>
      </c>
      <c r="I1342" s="1595"/>
      <c r="J1342" s="386">
        <v>2.1</v>
      </c>
      <c r="K1342" s="1192">
        <v>250</v>
      </c>
      <c r="L1342" s="281" t="s">
        <v>3121</v>
      </c>
      <c r="M1342" s="317">
        <v>15000</v>
      </c>
      <c r="N1342" s="300">
        <v>2</v>
      </c>
      <c r="O1342" s="281" t="s">
        <v>129</v>
      </c>
      <c r="P1342" s="989">
        <v>65</v>
      </c>
      <c r="Q1342" s="14"/>
      <c r="R1342" s="1997" t="s">
        <v>54</v>
      </c>
      <c r="S1342" s="281"/>
      <c r="T1342" s="281" t="s">
        <v>3282</v>
      </c>
      <c r="U1342" s="281" t="s">
        <v>139</v>
      </c>
      <c r="V1342" s="281" t="s">
        <v>126</v>
      </c>
      <c r="W1342" s="301" t="s">
        <v>210</v>
      </c>
      <c r="X1342" s="301">
        <v>119</v>
      </c>
      <c r="Y1342" s="281">
        <v>25</v>
      </c>
      <c r="Z1342" s="281"/>
      <c r="AA1342" s="281">
        <v>90</v>
      </c>
      <c r="AB1342" s="281" t="s">
        <v>122</v>
      </c>
      <c r="AC1342" s="300">
        <v>80</v>
      </c>
      <c r="AD1342" s="281">
        <v>374879</v>
      </c>
      <c r="AE1342" s="2675">
        <v>4</v>
      </c>
      <c r="AF1342" s="281">
        <v>4</v>
      </c>
      <c r="AG1342" s="1998" t="s">
        <v>122</v>
      </c>
      <c r="AK1342" s="981"/>
    </row>
    <row r="1343" spans="2:37">
      <c r="B1343" s="2823"/>
      <c r="C1343" s="855" t="s">
        <v>2870</v>
      </c>
      <c r="D1343" s="855"/>
      <c r="E1343" s="1599"/>
      <c r="F1343" s="868">
        <v>929001956728</v>
      </c>
      <c r="G1343" s="478">
        <v>8718699783358</v>
      </c>
      <c r="H1343" s="273" t="s">
        <v>1216</v>
      </c>
      <c r="I1343" s="1434"/>
      <c r="J1343" s="1008">
        <v>4.5</v>
      </c>
      <c r="K1343" s="1191">
        <v>470</v>
      </c>
      <c r="L1343" s="283" t="s">
        <v>3121</v>
      </c>
      <c r="M1343" s="489">
        <v>15000</v>
      </c>
      <c r="N1343" s="876">
        <v>2</v>
      </c>
      <c r="O1343" s="283" t="s">
        <v>127</v>
      </c>
      <c r="P1343" s="2408">
        <v>85</v>
      </c>
      <c r="Q1343" s="14"/>
      <c r="R1343" s="1993" t="s">
        <v>54</v>
      </c>
      <c r="S1343" s="283"/>
      <c r="T1343" s="283" t="s">
        <v>3275</v>
      </c>
      <c r="U1343" s="283" t="s">
        <v>139</v>
      </c>
      <c r="V1343" s="283" t="s">
        <v>126</v>
      </c>
      <c r="W1343" s="294" t="s">
        <v>210</v>
      </c>
      <c r="X1343" s="294">
        <v>104</v>
      </c>
      <c r="Y1343" s="283">
        <v>25</v>
      </c>
      <c r="Z1343" s="283"/>
      <c r="AA1343" s="283">
        <v>90</v>
      </c>
      <c r="AB1343" s="283" t="s">
        <v>122</v>
      </c>
      <c r="AC1343" s="876">
        <v>80</v>
      </c>
      <c r="AD1343" s="283">
        <v>374880</v>
      </c>
      <c r="AE1343" s="2695">
        <v>4</v>
      </c>
      <c r="AF1343" s="283">
        <v>4</v>
      </c>
      <c r="AG1343" s="1994" t="s">
        <v>122</v>
      </c>
      <c r="AK1343" s="981"/>
    </row>
    <row r="1344" spans="2:37" ht="14.5" customHeight="1">
      <c r="B1344" s="33"/>
      <c r="C1344" s="14"/>
      <c r="D1344" s="14"/>
      <c r="E1344" s="14"/>
      <c r="F1344" s="2791" t="s">
        <v>2948</v>
      </c>
      <c r="G1344" s="109"/>
      <c r="H1344" s="110"/>
      <c r="I1344" s="110"/>
      <c r="J1344" s="379"/>
      <c r="K1344" s="1398"/>
      <c r="L1344" s="1847"/>
      <c r="M1344" s="367"/>
      <c r="N1344" s="304"/>
      <c r="O1344" s="1847"/>
      <c r="P1344" s="148"/>
      <c r="Q1344" s="14"/>
      <c r="R1344" s="1847"/>
      <c r="S1344" s="1847"/>
      <c r="T1344" s="1847"/>
      <c r="U1344" s="1847"/>
      <c r="V1344" s="1847"/>
      <c r="W1344" s="1847"/>
      <c r="X1344" s="1847"/>
      <c r="Y1344" s="2344"/>
      <c r="Z1344" s="2344"/>
      <c r="AA1344" s="2344"/>
      <c r="AB1344" s="1847"/>
      <c r="AC1344" s="304"/>
      <c r="AD1344" s="2344"/>
      <c r="AE1344" s="304"/>
      <c r="AF1344" s="1847"/>
      <c r="AG1344" s="1847"/>
      <c r="AK1344" s="981"/>
    </row>
    <row r="1345" spans="2:37" ht="14.5" customHeight="1">
      <c r="B1345" s="14"/>
      <c r="C1345" s="14"/>
      <c r="D1345" s="14"/>
      <c r="E1345" s="14"/>
      <c r="F1345" s="173"/>
      <c r="G1345" s="2"/>
      <c r="H1345" s="41"/>
      <c r="I1345" s="41"/>
      <c r="J1345" s="335"/>
      <c r="K1345" s="302"/>
      <c r="L1345" s="6"/>
      <c r="M1345" s="426"/>
      <c r="N1345" s="307"/>
      <c r="O1345" s="6"/>
      <c r="P1345" s="148"/>
      <c r="Q1345" s="14"/>
      <c r="R1345" s="6"/>
      <c r="S1345" s="6"/>
      <c r="T1345" s="6"/>
      <c r="U1345" s="6"/>
      <c r="V1345" s="6"/>
      <c r="W1345" s="6"/>
      <c r="X1345" s="6"/>
      <c r="Y1345" s="302"/>
      <c r="Z1345" s="302"/>
      <c r="AA1345" s="302"/>
      <c r="AB1345" s="6"/>
      <c r="AC1345" s="304"/>
      <c r="AD1345" s="302"/>
      <c r="AE1345" s="307"/>
      <c r="AF1345" s="6"/>
      <c r="AG1345" s="6"/>
      <c r="AK1345" s="981"/>
    </row>
    <row r="1346" spans="2:37" s="1600" customFormat="1" ht="15" customHeight="1">
      <c r="B1346" s="1600" t="s">
        <v>3038</v>
      </c>
      <c r="J1346" s="1818"/>
      <c r="K1346" s="1818"/>
      <c r="L1346" s="1818"/>
      <c r="M1346" s="1818"/>
      <c r="N1346" s="1818"/>
      <c r="O1346" s="1818"/>
      <c r="P1346" s="34"/>
      <c r="R1346" s="1818"/>
      <c r="S1346" s="1818"/>
      <c r="T1346" s="1818"/>
      <c r="U1346" s="1818"/>
      <c r="V1346" s="1818"/>
      <c r="W1346" s="1818"/>
      <c r="X1346" s="1818"/>
      <c r="Y1346" s="2310"/>
      <c r="Z1346" s="2310"/>
      <c r="AA1346" s="2310"/>
      <c r="AB1346" s="1818"/>
      <c r="AC1346" s="3259"/>
      <c r="AD1346" s="2310"/>
      <c r="AE1346" s="1818"/>
      <c r="AF1346" s="1818"/>
      <c r="AG1346" s="1818"/>
      <c r="AI1346"/>
      <c r="AJ1346"/>
      <c r="AK1346" s="981"/>
    </row>
    <row r="1347" spans="2:37">
      <c r="B1347" s="573" t="s">
        <v>1226</v>
      </c>
      <c r="C1347" s="1576" t="s">
        <v>2870</v>
      </c>
      <c r="D1347" s="1576" t="s">
        <v>2274</v>
      </c>
      <c r="E1347" s="1577"/>
      <c r="F1347" s="2965">
        <v>929003485702</v>
      </c>
      <c r="G1347" s="506">
        <v>8719514443044</v>
      </c>
      <c r="H1347" s="3039" t="s">
        <v>1227</v>
      </c>
      <c r="I1347" s="1294"/>
      <c r="J1347" s="741">
        <v>6</v>
      </c>
      <c r="K1347" s="1287" t="s">
        <v>1228</v>
      </c>
      <c r="L1347" s="410" t="s">
        <v>3121</v>
      </c>
      <c r="M1347" s="456">
        <v>25000</v>
      </c>
      <c r="N1347" s="742">
        <v>5</v>
      </c>
      <c r="O1347" s="410" t="s">
        <v>127</v>
      </c>
      <c r="P1347" s="3281">
        <v>250</v>
      </c>
      <c r="Q1347" s="14"/>
      <c r="R1347" s="2069" t="s">
        <v>54</v>
      </c>
      <c r="S1347" s="410"/>
      <c r="T1347" s="410" t="s">
        <v>3286</v>
      </c>
      <c r="U1347" s="410" t="s">
        <v>121</v>
      </c>
      <c r="V1347" s="410" t="s">
        <v>126</v>
      </c>
      <c r="W1347" s="370" t="s">
        <v>210</v>
      </c>
      <c r="X1347" s="370">
        <v>83</v>
      </c>
      <c r="Y1347" s="410">
        <v>65</v>
      </c>
      <c r="Z1347" s="410"/>
      <c r="AA1347" s="410">
        <v>85</v>
      </c>
      <c r="AB1347" s="410" t="s">
        <v>143</v>
      </c>
      <c r="AC1347" s="742">
        <v>90</v>
      </c>
      <c r="AD1347" s="410">
        <v>1121750</v>
      </c>
      <c r="AE1347" s="2666">
        <v>4</v>
      </c>
      <c r="AF1347" s="410">
        <v>6</v>
      </c>
      <c r="AG1347" s="2070" t="s">
        <v>122</v>
      </c>
      <c r="AK1347" s="981"/>
    </row>
    <row r="1348" spans="2:37">
      <c r="B1348" s="2807"/>
      <c r="C1348" s="569" t="s">
        <v>2870</v>
      </c>
      <c r="D1348" s="569" t="s">
        <v>2274</v>
      </c>
      <c r="E1348" s="1578"/>
      <c r="F1348" s="867">
        <v>929003485802</v>
      </c>
      <c r="G1348" s="107">
        <v>8719514443068</v>
      </c>
      <c r="H1348" s="3040" t="s">
        <v>1229</v>
      </c>
      <c r="I1348" s="162"/>
      <c r="J1348" s="391">
        <v>6</v>
      </c>
      <c r="K1348" s="1195" t="s">
        <v>1230</v>
      </c>
      <c r="L1348" s="350" t="s">
        <v>79</v>
      </c>
      <c r="M1348" s="425">
        <v>25000</v>
      </c>
      <c r="N1348" s="409">
        <v>5</v>
      </c>
      <c r="O1348" s="350" t="s">
        <v>127</v>
      </c>
      <c r="P1348" s="3282">
        <v>250</v>
      </c>
      <c r="Q1348" s="14"/>
      <c r="R1348" s="2105" t="s">
        <v>54</v>
      </c>
      <c r="S1348" s="350"/>
      <c r="T1348" s="350" t="s">
        <v>3286</v>
      </c>
      <c r="U1348" s="350" t="s">
        <v>121</v>
      </c>
      <c r="V1348" s="350" t="s">
        <v>158</v>
      </c>
      <c r="W1348" s="351" t="s">
        <v>210</v>
      </c>
      <c r="X1348" s="351">
        <v>85</v>
      </c>
      <c r="Y1348" s="350">
        <v>65</v>
      </c>
      <c r="Z1348" s="350"/>
      <c r="AA1348" s="350">
        <v>85</v>
      </c>
      <c r="AB1348" s="350" t="s">
        <v>143</v>
      </c>
      <c r="AC1348" s="409">
        <v>90</v>
      </c>
      <c r="AD1348" s="350">
        <v>1121752</v>
      </c>
      <c r="AE1348" s="2688">
        <v>4</v>
      </c>
      <c r="AF1348" s="350">
        <v>6</v>
      </c>
      <c r="AG1348" s="2106" t="s">
        <v>122</v>
      </c>
      <c r="AK1348" s="981"/>
    </row>
    <row r="1349" spans="2:37">
      <c r="B1349" s="2807"/>
      <c r="C1349" s="569" t="s">
        <v>2870</v>
      </c>
      <c r="D1349" s="569" t="s">
        <v>2274</v>
      </c>
      <c r="E1349" s="1578"/>
      <c r="F1349" s="867">
        <v>929003485902</v>
      </c>
      <c r="G1349" s="107">
        <v>8719514443082</v>
      </c>
      <c r="H1349" s="3040" t="s">
        <v>1231</v>
      </c>
      <c r="I1349" s="162"/>
      <c r="J1349" s="391">
        <v>6</v>
      </c>
      <c r="K1349" s="1195" t="s">
        <v>1232</v>
      </c>
      <c r="L1349" s="350" t="s">
        <v>53</v>
      </c>
      <c r="M1349" s="425">
        <v>25000</v>
      </c>
      <c r="N1349" s="409">
        <v>5</v>
      </c>
      <c r="O1349" s="350" t="s">
        <v>127</v>
      </c>
      <c r="P1349" s="3282">
        <v>250</v>
      </c>
      <c r="Q1349" s="14"/>
      <c r="R1349" s="2105" t="s">
        <v>54</v>
      </c>
      <c r="S1349" s="350"/>
      <c r="T1349" s="350" t="s">
        <v>3286</v>
      </c>
      <c r="U1349" s="350" t="s">
        <v>121</v>
      </c>
      <c r="V1349" s="350" t="s">
        <v>131</v>
      </c>
      <c r="W1349" s="351" t="s">
        <v>210</v>
      </c>
      <c r="X1349" s="351">
        <v>90</v>
      </c>
      <c r="Y1349" s="350">
        <v>65</v>
      </c>
      <c r="Z1349" s="350"/>
      <c r="AA1349" s="350">
        <v>85</v>
      </c>
      <c r="AB1349" s="350" t="s">
        <v>143</v>
      </c>
      <c r="AC1349" s="409">
        <v>90</v>
      </c>
      <c r="AD1349" s="350">
        <v>1121749</v>
      </c>
      <c r="AE1349" s="2688">
        <v>4</v>
      </c>
      <c r="AF1349" s="350">
        <v>6</v>
      </c>
      <c r="AG1349" s="2106" t="s">
        <v>122</v>
      </c>
      <c r="AK1349" s="981"/>
    </row>
    <row r="1350" spans="2:37">
      <c r="B1350" s="2807"/>
      <c r="C1350" s="569" t="s">
        <v>2870</v>
      </c>
      <c r="D1350" s="569" t="s">
        <v>2274</v>
      </c>
      <c r="E1350" s="1578"/>
      <c r="F1350" s="867">
        <v>929003486002</v>
      </c>
      <c r="G1350" s="107">
        <v>8719514443105</v>
      </c>
      <c r="H1350" s="3040" t="s">
        <v>1233</v>
      </c>
      <c r="I1350" s="162"/>
      <c r="J1350" s="391">
        <v>6</v>
      </c>
      <c r="K1350" s="1195" t="s">
        <v>1228</v>
      </c>
      <c r="L1350" s="350" t="s">
        <v>3121</v>
      </c>
      <c r="M1350" s="425">
        <v>25000</v>
      </c>
      <c r="N1350" s="409">
        <v>5</v>
      </c>
      <c r="O1350" s="350" t="s">
        <v>127</v>
      </c>
      <c r="P1350" s="3282">
        <v>250</v>
      </c>
      <c r="Q1350" s="14"/>
      <c r="R1350" s="2105" t="s">
        <v>54</v>
      </c>
      <c r="S1350" s="350"/>
      <c r="T1350" s="350" t="s">
        <v>3286</v>
      </c>
      <c r="U1350" s="350" t="s">
        <v>121</v>
      </c>
      <c r="V1350" s="350" t="s">
        <v>126</v>
      </c>
      <c r="W1350" s="351" t="s">
        <v>210</v>
      </c>
      <c r="X1350" s="351">
        <v>83</v>
      </c>
      <c r="Y1350" s="350">
        <v>65</v>
      </c>
      <c r="Z1350" s="350"/>
      <c r="AA1350" s="350">
        <v>85</v>
      </c>
      <c r="AB1350" s="350" t="s">
        <v>143</v>
      </c>
      <c r="AC1350" s="409">
        <v>90</v>
      </c>
      <c r="AD1350" s="350">
        <v>1121748</v>
      </c>
      <c r="AE1350" s="2688">
        <v>4</v>
      </c>
      <c r="AF1350" s="350">
        <v>6</v>
      </c>
      <c r="AG1350" s="2106" t="s">
        <v>122</v>
      </c>
      <c r="AK1350" s="981"/>
    </row>
    <row r="1351" spans="2:37">
      <c r="B1351" s="2807"/>
      <c r="C1351" s="569" t="s">
        <v>2870</v>
      </c>
      <c r="D1351" s="569" t="s">
        <v>2274</v>
      </c>
      <c r="E1351" s="1578"/>
      <c r="F1351" s="867">
        <v>929003486102</v>
      </c>
      <c r="G1351" s="107">
        <v>8719514443129</v>
      </c>
      <c r="H1351" s="3040" t="s">
        <v>1234</v>
      </c>
      <c r="I1351" s="162"/>
      <c r="J1351" s="391">
        <v>6</v>
      </c>
      <c r="K1351" s="1195" t="s">
        <v>1230</v>
      </c>
      <c r="L1351" s="350" t="s">
        <v>79</v>
      </c>
      <c r="M1351" s="425">
        <v>25000</v>
      </c>
      <c r="N1351" s="409">
        <v>5</v>
      </c>
      <c r="O1351" s="350" t="s">
        <v>127</v>
      </c>
      <c r="P1351" s="3282">
        <v>250</v>
      </c>
      <c r="Q1351" s="14"/>
      <c r="R1351" s="2105" t="s">
        <v>54</v>
      </c>
      <c r="S1351" s="350"/>
      <c r="T1351" s="350" t="s">
        <v>3286</v>
      </c>
      <c r="U1351" s="350" t="s">
        <v>121</v>
      </c>
      <c r="V1351" s="350" t="s">
        <v>158</v>
      </c>
      <c r="W1351" s="351" t="s">
        <v>210</v>
      </c>
      <c r="X1351" s="351">
        <v>85</v>
      </c>
      <c r="Y1351" s="350">
        <v>65</v>
      </c>
      <c r="Z1351" s="350"/>
      <c r="AA1351" s="350">
        <v>85</v>
      </c>
      <c r="AB1351" s="350" t="s">
        <v>143</v>
      </c>
      <c r="AC1351" s="409">
        <v>90</v>
      </c>
      <c r="AD1351" s="350">
        <v>1121743</v>
      </c>
      <c r="AE1351" s="2688">
        <v>4</v>
      </c>
      <c r="AF1351" s="350">
        <v>6</v>
      </c>
      <c r="AG1351" s="2106" t="s">
        <v>122</v>
      </c>
      <c r="AK1351" s="981"/>
    </row>
    <row r="1352" spans="2:37">
      <c r="B1352" s="2807"/>
      <c r="C1352" s="569" t="s">
        <v>2870</v>
      </c>
      <c r="D1352" s="569" t="s">
        <v>2274</v>
      </c>
      <c r="E1352" s="1578"/>
      <c r="F1352" s="867">
        <v>929003486202</v>
      </c>
      <c r="G1352" s="107">
        <v>8719514443143</v>
      </c>
      <c r="H1352" s="3040" t="s">
        <v>1235</v>
      </c>
      <c r="I1352" s="162"/>
      <c r="J1352" s="391">
        <v>6</v>
      </c>
      <c r="K1352" s="1195" t="s">
        <v>1232</v>
      </c>
      <c r="L1352" s="350" t="s">
        <v>53</v>
      </c>
      <c r="M1352" s="425">
        <v>25000</v>
      </c>
      <c r="N1352" s="409">
        <v>5</v>
      </c>
      <c r="O1352" s="350" t="s">
        <v>127</v>
      </c>
      <c r="P1352" s="3282">
        <v>250</v>
      </c>
      <c r="Q1352" s="14"/>
      <c r="R1352" s="2105" t="s">
        <v>54</v>
      </c>
      <c r="S1352" s="350"/>
      <c r="T1352" s="350" t="s">
        <v>3286</v>
      </c>
      <c r="U1352" s="350" t="s">
        <v>121</v>
      </c>
      <c r="V1352" s="350" t="s">
        <v>131</v>
      </c>
      <c r="W1352" s="351" t="s">
        <v>210</v>
      </c>
      <c r="X1352" s="351">
        <v>90</v>
      </c>
      <c r="Y1352" s="350">
        <v>65</v>
      </c>
      <c r="Z1352" s="350"/>
      <c r="AA1352" s="350">
        <v>85</v>
      </c>
      <c r="AB1352" s="350" t="s">
        <v>143</v>
      </c>
      <c r="AC1352" s="409">
        <v>90</v>
      </c>
      <c r="AD1352" s="350">
        <v>1121753</v>
      </c>
      <c r="AE1352" s="2688">
        <v>4</v>
      </c>
      <c r="AF1352" s="350">
        <v>6</v>
      </c>
      <c r="AG1352" s="2106" t="s">
        <v>122</v>
      </c>
      <c r="AK1352" s="981"/>
    </row>
    <row r="1353" spans="2:37">
      <c r="B1353" s="2822"/>
      <c r="C1353" s="569" t="s">
        <v>2870</v>
      </c>
      <c r="D1353" s="569" t="s">
        <v>2274</v>
      </c>
      <c r="E1353" s="1578"/>
      <c r="F1353" s="867">
        <v>929003485402</v>
      </c>
      <c r="G1353" s="107">
        <v>8719514443204</v>
      </c>
      <c r="H1353" s="3040" t="s">
        <v>460</v>
      </c>
      <c r="I1353" s="107"/>
      <c r="J1353" s="391">
        <v>9.5</v>
      </c>
      <c r="K1353" s="1195">
        <v>740</v>
      </c>
      <c r="L1353" s="350" t="s">
        <v>3121</v>
      </c>
      <c r="M1353" s="425">
        <v>25000</v>
      </c>
      <c r="N1353" s="409">
        <v>5</v>
      </c>
      <c r="O1353" s="350" t="s">
        <v>127</v>
      </c>
      <c r="P1353" s="3282">
        <v>380</v>
      </c>
      <c r="Q1353" s="14"/>
      <c r="R1353" s="2105" t="s">
        <v>54</v>
      </c>
      <c r="S1353" s="350"/>
      <c r="T1353" s="350" t="s">
        <v>3154</v>
      </c>
      <c r="U1353" s="350" t="s">
        <v>121</v>
      </c>
      <c r="V1353" s="350" t="s">
        <v>126</v>
      </c>
      <c r="W1353" s="351" t="s">
        <v>210</v>
      </c>
      <c r="X1353" s="351">
        <v>77</v>
      </c>
      <c r="Y1353" s="350">
        <v>95</v>
      </c>
      <c r="Z1353" s="350"/>
      <c r="AA1353" s="350">
        <v>86</v>
      </c>
      <c r="AB1353" s="350" t="s">
        <v>143</v>
      </c>
      <c r="AC1353" s="409">
        <v>90</v>
      </c>
      <c r="AD1353" s="350">
        <v>1121746</v>
      </c>
      <c r="AE1353" s="2688">
        <v>4</v>
      </c>
      <c r="AF1353" s="350">
        <v>6</v>
      </c>
      <c r="AG1353" s="2106" t="s">
        <v>122</v>
      </c>
      <c r="AK1353" s="981"/>
    </row>
    <row r="1354" spans="2:37">
      <c r="B1354" s="2822"/>
      <c r="C1354" s="569" t="s">
        <v>2870</v>
      </c>
      <c r="D1354" s="569" t="s">
        <v>2274</v>
      </c>
      <c r="E1354" s="1578"/>
      <c r="F1354" s="867">
        <v>929003485502</v>
      </c>
      <c r="G1354" s="107">
        <v>8719514443228</v>
      </c>
      <c r="H1354" s="3040" t="s">
        <v>462</v>
      </c>
      <c r="I1354" s="107"/>
      <c r="J1354" s="391">
        <v>9.5</v>
      </c>
      <c r="K1354" s="1195">
        <v>760</v>
      </c>
      <c r="L1354" s="350" t="s">
        <v>79</v>
      </c>
      <c r="M1354" s="425">
        <v>25000</v>
      </c>
      <c r="N1354" s="409">
        <v>5</v>
      </c>
      <c r="O1354" s="350" t="s">
        <v>127</v>
      </c>
      <c r="P1354" s="3282">
        <v>380</v>
      </c>
      <c r="Q1354" s="14"/>
      <c r="R1354" s="2105" t="s">
        <v>54</v>
      </c>
      <c r="S1354" s="350"/>
      <c r="T1354" s="350" t="s">
        <v>3154</v>
      </c>
      <c r="U1354" s="350" t="s">
        <v>121</v>
      </c>
      <c r="V1354" s="350" t="s">
        <v>158</v>
      </c>
      <c r="W1354" s="351" t="s">
        <v>210</v>
      </c>
      <c r="X1354" s="351">
        <v>80</v>
      </c>
      <c r="Y1354" s="350">
        <v>95</v>
      </c>
      <c r="Z1354" s="350"/>
      <c r="AA1354" s="350">
        <v>86</v>
      </c>
      <c r="AB1354" s="350" t="s">
        <v>143</v>
      </c>
      <c r="AC1354" s="409">
        <v>90</v>
      </c>
      <c r="AD1354" s="350">
        <v>1121747</v>
      </c>
      <c r="AE1354" s="2688">
        <v>4</v>
      </c>
      <c r="AF1354" s="350">
        <v>6</v>
      </c>
      <c r="AG1354" s="2106" t="s">
        <v>122</v>
      </c>
      <c r="AK1354" s="981"/>
    </row>
    <row r="1355" spans="2:37">
      <c r="B1355" s="2822"/>
      <c r="C1355" s="569" t="s">
        <v>2870</v>
      </c>
      <c r="D1355" s="569" t="s">
        <v>2274</v>
      </c>
      <c r="E1355" s="1578"/>
      <c r="F1355" s="867">
        <v>929003485602</v>
      </c>
      <c r="G1355" s="107">
        <v>8719514443242</v>
      </c>
      <c r="H1355" s="3040" t="s">
        <v>464</v>
      </c>
      <c r="I1355" s="107"/>
      <c r="J1355" s="391">
        <v>9.5</v>
      </c>
      <c r="K1355" s="1195">
        <v>820</v>
      </c>
      <c r="L1355" s="350" t="s">
        <v>53</v>
      </c>
      <c r="M1355" s="425">
        <v>25000</v>
      </c>
      <c r="N1355" s="409">
        <v>5</v>
      </c>
      <c r="O1355" s="350" t="s">
        <v>127</v>
      </c>
      <c r="P1355" s="3282">
        <v>380</v>
      </c>
      <c r="Q1355" s="14"/>
      <c r="R1355" s="2105" t="s">
        <v>54</v>
      </c>
      <c r="S1355" s="350"/>
      <c r="T1355" s="350" t="s">
        <v>3154</v>
      </c>
      <c r="U1355" s="350" t="s">
        <v>121</v>
      </c>
      <c r="V1355" s="350" t="s">
        <v>131</v>
      </c>
      <c r="W1355" s="351" t="s">
        <v>210</v>
      </c>
      <c r="X1355" s="351">
        <v>86</v>
      </c>
      <c r="Y1355" s="350">
        <v>95</v>
      </c>
      <c r="Z1355" s="350"/>
      <c r="AA1355" s="350">
        <v>86</v>
      </c>
      <c r="AB1355" s="350" t="s">
        <v>143</v>
      </c>
      <c r="AC1355" s="409">
        <v>90</v>
      </c>
      <c r="AD1355" s="350">
        <v>1121751</v>
      </c>
      <c r="AE1355" s="2688">
        <v>4</v>
      </c>
      <c r="AF1355" s="350">
        <v>6</v>
      </c>
      <c r="AG1355" s="2106" t="s">
        <v>122</v>
      </c>
      <c r="AK1355" s="981"/>
    </row>
    <row r="1356" spans="2:37">
      <c r="B1356" s="2823"/>
      <c r="C1356" s="855" t="s">
        <v>2870</v>
      </c>
      <c r="D1356" s="855" t="s">
        <v>2274</v>
      </c>
      <c r="E1356" s="1599"/>
      <c r="F1356" s="868">
        <v>929003485202</v>
      </c>
      <c r="G1356" s="478">
        <v>8719514443303</v>
      </c>
      <c r="H1356" s="481" t="s">
        <v>1236</v>
      </c>
      <c r="I1356" s="478"/>
      <c r="J1356" s="1295">
        <v>13</v>
      </c>
      <c r="K1356" s="1296">
        <v>1000</v>
      </c>
      <c r="L1356" s="438" t="s">
        <v>3121</v>
      </c>
      <c r="M1356" s="1297">
        <v>25000</v>
      </c>
      <c r="N1356" s="1298">
        <v>5</v>
      </c>
      <c r="O1356" s="438" t="s">
        <v>127</v>
      </c>
      <c r="P1356" s="2408">
        <v>535</v>
      </c>
      <c r="Q1356" s="14"/>
      <c r="R1356" s="2107" t="s">
        <v>54</v>
      </c>
      <c r="S1356" s="438"/>
      <c r="T1356" s="438" t="s">
        <v>3287</v>
      </c>
      <c r="U1356" s="438" t="s">
        <v>121</v>
      </c>
      <c r="V1356" s="438" t="s">
        <v>126</v>
      </c>
      <c r="W1356" s="466" t="s">
        <v>210</v>
      </c>
      <c r="X1356" s="466">
        <v>76</v>
      </c>
      <c r="Y1356" s="438">
        <v>122</v>
      </c>
      <c r="Z1356" s="438"/>
      <c r="AA1356" s="438">
        <v>134</v>
      </c>
      <c r="AB1356" s="438" t="s">
        <v>143</v>
      </c>
      <c r="AC1356" s="1298">
        <v>90</v>
      </c>
      <c r="AD1356" s="438">
        <v>1121745</v>
      </c>
      <c r="AE1356" s="2736">
        <v>4</v>
      </c>
      <c r="AF1356" s="438">
        <v>6</v>
      </c>
      <c r="AG1356" s="2108" t="s">
        <v>122</v>
      </c>
      <c r="AK1356" s="981"/>
    </row>
    <row r="1357" spans="2:37" ht="14.5" customHeight="1">
      <c r="B1357" s="3"/>
      <c r="C1357" s="14"/>
      <c r="D1357" s="14"/>
      <c r="E1357" s="14"/>
      <c r="F1357" s="2793" t="s">
        <v>2795</v>
      </c>
      <c r="G1357" s="87"/>
      <c r="H1357" s="41"/>
      <c r="I1357" s="41"/>
      <c r="J1357" s="335"/>
      <c r="K1357" s="400"/>
      <c r="L1357" s="6"/>
      <c r="M1357" s="303"/>
      <c r="N1357" s="6"/>
      <c r="O1357" s="6"/>
      <c r="P1357" s="149"/>
      <c r="Q1357" s="14"/>
      <c r="R1357" s="6"/>
      <c r="S1357" s="6"/>
      <c r="T1357" s="6"/>
      <c r="U1357" s="6"/>
      <c r="V1357" s="6"/>
      <c r="W1357" s="6"/>
      <c r="X1357" s="6"/>
      <c r="Y1357" s="302"/>
      <c r="Z1357" s="302"/>
      <c r="AA1357" s="302"/>
      <c r="AB1357" s="6"/>
      <c r="AC1357" s="306"/>
      <c r="AD1357" s="302"/>
      <c r="AE1357" s="6"/>
      <c r="AF1357" s="6"/>
      <c r="AG1357" s="6"/>
      <c r="AK1357" s="981"/>
    </row>
    <row r="1358" spans="2:37" ht="14.5" customHeight="1">
      <c r="B1358" s="14"/>
      <c r="C1358" s="14"/>
      <c r="D1358" s="14"/>
      <c r="E1358" s="14"/>
      <c r="F1358" s="642"/>
      <c r="G1358" s="2"/>
      <c r="H1358" s="166"/>
      <c r="I1358" s="166"/>
      <c r="J1358" s="335"/>
      <c r="K1358" s="302"/>
      <c r="L1358" s="6"/>
      <c r="M1358" s="426"/>
      <c r="N1358" s="307"/>
      <c r="O1358" s="6"/>
      <c r="P1358" s="148"/>
      <c r="Q1358" s="14"/>
      <c r="R1358" s="6"/>
      <c r="S1358" s="6"/>
      <c r="T1358" s="6"/>
      <c r="U1358" s="6"/>
      <c r="V1358" s="6"/>
      <c r="W1358" s="6"/>
      <c r="X1358" s="6"/>
      <c r="Y1358" s="302"/>
      <c r="Z1358" s="302"/>
      <c r="AA1358" s="302"/>
      <c r="AB1358" s="6"/>
      <c r="AC1358" s="304"/>
      <c r="AD1358" s="302"/>
      <c r="AE1358" s="307"/>
      <c r="AF1358" s="6"/>
      <c r="AG1358" s="6"/>
      <c r="AK1358" s="981"/>
    </row>
    <row r="1359" spans="2:37">
      <c r="B1359" s="1809" t="s">
        <v>1224</v>
      </c>
      <c r="C1359" s="1487" t="s">
        <v>2870</v>
      </c>
      <c r="D1359" s="1487" t="s">
        <v>2274</v>
      </c>
      <c r="E1359" s="1617"/>
      <c r="F1359" s="2981">
        <v>929003485302</v>
      </c>
      <c r="G1359" s="1288">
        <v>8719514443426</v>
      </c>
      <c r="H1359" s="1288" t="s">
        <v>1225</v>
      </c>
      <c r="I1359" s="1288"/>
      <c r="J1359" s="1289">
        <v>9</v>
      </c>
      <c r="K1359" s="1290">
        <v>750</v>
      </c>
      <c r="L1359" s="1306" t="s">
        <v>3121</v>
      </c>
      <c r="M1359" s="1293">
        <v>15000</v>
      </c>
      <c r="N1359" s="1292">
        <v>2</v>
      </c>
      <c r="O1359" s="1306" t="s">
        <v>127</v>
      </c>
      <c r="P1359" s="2425">
        <v>395</v>
      </c>
      <c r="Q1359" s="14"/>
      <c r="R1359" s="2176" t="s">
        <v>54</v>
      </c>
      <c r="S1359" s="1306"/>
      <c r="T1359" s="1306" t="s">
        <v>3288</v>
      </c>
      <c r="U1359" s="1306" t="s">
        <v>121</v>
      </c>
      <c r="V1359" s="1306" t="s">
        <v>126</v>
      </c>
      <c r="W1359" s="1774" t="s">
        <v>210</v>
      </c>
      <c r="X1359" s="1774">
        <v>83</v>
      </c>
      <c r="Y1359" s="1306">
        <v>122</v>
      </c>
      <c r="Z1359" s="1306"/>
      <c r="AA1359" s="1306">
        <v>134</v>
      </c>
      <c r="AB1359" s="1306" t="s">
        <v>122</v>
      </c>
      <c r="AC1359" s="1292">
        <v>90</v>
      </c>
      <c r="AD1359" s="1306">
        <v>1121744</v>
      </c>
      <c r="AE1359" s="2708">
        <v>4</v>
      </c>
      <c r="AF1359" s="1306">
        <v>6</v>
      </c>
      <c r="AG1359" s="2177" t="s">
        <v>122</v>
      </c>
      <c r="AK1359" s="981"/>
    </row>
    <row r="1360" spans="2:37" ht="14.5" customHeight="1">
      <c r="B1360" s="14"/>
      <c r="C1360" s="14"/>
      <c r="D1360" s="14"/>
      <c r="E1360" s="14"/>
      <c r="F1360" s="1410"/>
      <c r="G1360" s="2"/>
      <c r="H1360" s="166"/>
      <c r="I1360" s="166"/>
      <c r="J1360" s="335"/>
      <c r="K1360" s="302"/>
      <c r="L1360" s="6"/>
      <c r="M1360" s="426"/>
      <c r="N1360" s="307"/>
      <c r="O1360" s="6"/>
      <c r="P1360" s="148"/>
      <c r="Q1360" s="14"/>
      <c r="R1360" s="6"/>
      <c r="S1360" s="6"/>
      <c r="T1360" s="6"/>
      <c r="U1360" s="6"/>
      <c r="V1360" s="6"/>
      <c r="W1360" s="6"/>
      <c r="X1360" s="6"/>
      <c r="Y1360" s="302"/>
      <c r="Z1360" s="302"/>
      <c r="AA1360" s="302"/>
      <c r="AB1360" s="6"/>
      <c r="AC1360" s="304"/>
      <c r="AD1360" s="302"/>
      <c r="AE1360" s="307"/>
      <c r="AF1360" s="6"/>
      <c r="AG1360" s="6"/>
      <c r="AK1360" s="981"/>
    </row>
    <row r="1361" spans="2:37">
      <c r="B1361" s="573" t="s">
        <v>140</v>
      </c>
      <c r="C1361" s="1576" t="s">
        <v>2870</v>
      </c>
      <c r="D1361" s="1576" t="s">
        <v>2274</v>
      </c>
      <c r="E1361" s="1577"/>
      <c r="F1361" s="2965">
        <v>929001891102</v>
      </c>
      <c r="G1361" s="143">
        <v>8718696811757</v>
      </c>
      <c r="H1361" s="143" t="s">
        <v>1217</v>
      </c>
      <c r="I1361" s="1524"/>
      <c r="J1361" s="1282">
        <v>2.8</v>
      </c>
      <c r="K1361" s="1287">
        <v>210</v>
      </c>
      <c r="L1361" s="516" t="s">
        <v>3121</v>
      </c>
      <c r="M1361" s="1284">
        <v>15000</v>
      </c>
      <c r="N1361" s="319">
        <v>2</v>
      </c>
      <c r="O1361" s="516" t="s">
        <v>1218</v>
      </c>
      <c r="P1361" s="3281">
        <v>140</v>
      </c>
      <c r="Q1361" s="14"/>
      <c r="R1361" s="2194" t="s">
        <v>54</v>
      </c>
      <c r="S1361" s="516"/>
      <c r="T1361" s="516" t="s">
        <v>3291</v>
      </c>
      <c r="U1361" s="516" t="s">
        <v>139</v>
      </c>
      <c r="V1361" s="516" t="s">
        <v>126</v>
      </c>
      <c r="W1361" s="529" t="s">
        <v>210</v>
      </c>
      <c r="X1361" s="529">
        <v>75</v>
      </c>
      <c r="Y1361" s="516">
        <v>50</v>
      </c>
      <c r="Z1361" s="516"/>
      <c r="AA1361" s="516">
        <v>84</v>
      </c>
      <c r="AB1361" s="516" t="s">
        <v>122</v>
      </c>
      <c r="AC1361" s="319">
        <v>80</v>
      </c>
      <c r="AD1361" s="516">
        <v>397641</v>
      </c>
      <c r="AE1361" s="2658">
        <v>4</v>
      </c>
      <c r="AF1361" s="516">
        <v>6</v>
      </c>
      <c r="AG1361" s="2195" t="s">
        <v>122</v>
      </c>
      <c r="AK1361" s="981"/>
    </row>
    <row r="1362" spans="2:37">
      <c r="B1362" s="2807"/>
      <c r="C1362" s="855" t="s">
        <v>2870</v>
      </c>
      <c r="D1362" s="855" t="s">
        <v>2274</v>
      </c>
      <c r="E1362" s="1599"/>
      <c r="F1362" s="868">
        <v>929001891202</v>
      </c>
      <c r="G1362" s="481">
        <v>8718696811771</v>
      </c>
      <c r="H1362" s="481" t="s">
        <v>1219</v>
      </c>
      <c r="I1362" s="1596"/>
      <c r="J1362" s="503">
        <v>4.3</v>
      </c>
      <c r="K1362" s="1476">
        <v>320</v>
      </c>
      <c r="L1362" s="468" t="s">
        <v>3121</v>
      </c>
      <c r="M1362" s="484">
        <v>15000</v>
      </c>
      <c r="N1362" s="490">
        <v>2</v>
      </c>
      <c r="O1362" s="468" t="s">
        <v>1218</v>
      </c>
      <c r="P1362" s="3283">
        <v>160</v>
      </c>
      <c r="Q1362" s="14"/>
      <c r="R1362" s="1967" t="s">
        <v>54</v>
      </c>
      <c r="S1362" s="468"/>
      <c r="T1362" s="468" t="s">
        <v>3292</v>
      </c>
      <c r="U1362" s="468" t="s">
        <v>139</v>
      </c>
      <c r="V1362" s="468" t="s">
        <v>126</v>
      </c>
      <c r="W1362" s="483" t="s">
        <v>210</v>
      </c>
      <c r="X1362" s="483">
        <v>74</v>
      </c>
      <c r="Y1362" s="468">
        <v>50</v>
      </c>
      <c r="Z1362" s="468"/>
      <c r="AA1362" s="468">
        <v>84</v>
      </c>
      <c r="AB1362" s="468" t="s">
        <v>143</v>
      </c>
      <c r="AC1362" s="490">
        <v>80</v>
      </c>
      <c r="AD1362" s="468">
        <v>397642</v>
      </c>
      <c r="AE1362" s="2660">
        <v>4</v>
      </c>
      <c r="AF1362" s="468">
        <v>6</v>
      </c>
      <c r="AG1362" s="1968" t="s">
        <v>122</v>
      </c>
      <c r="AK1362" s="981"/>
    </row>
    <row r="1363" spans="2:37">
      <c r="B1363" s="2807"/>
      <c r="C1363" s="853" t="s">
        <v>2870</v>
      </c>
      <c r="D1363" s="853" t="s">
        <v>2274</v>
      </c>
      <c r="E1363" s="1606"/>
      <c r="F1363" s="896">
        <v>929001891302</v>
      </c>
      <c r="G1363" s="178">
        <v>8718696811795</v>
      </c>
      <c r="H1363" s="178" t="s">
        <v>1220</v>
      </c>
      <c r="I1363" s="1338"/>
      <c r="J1363" s="593">
        <v>3</v>
      </c>
      <c r="K1363" s="1475">
        <v>210</v>
      </c>
      <c r="L1363" s="418" t="s">
        <v>3121</v>
      </c>
      <c r="M1363" s="595">
        <v>15000</v>
      </c>
      <c r="N1363" s="300">
        <v>2</v>
      </c>
      <c r="O1363" s="418" t="s">
        <v>144</v>
      </c>
      <c r="P1363" s="2414">
        <v>175</v>
      </c>
      <c r="Q1363" s="14"/>
      <c r="R1363" s="2198" t="s">
        <v>54</v>
      </c>
      <c r="S1363" s="418"/>
      <c r="T1363" s="418" t="s">
        <v>3293</v>
      </c>
      <c r="U1363" s="418" t="s">
        <v>121</v>
      </c>
      <c r="V1363" s="418" t="s">
        <v>126</v>
      </c>
      <c r="W1363" s="362" t="s">
        <v>210</v>
      </c>
      <c r="X1363" s="362">
        <v>70</v>
      </c>
      <c r="Y1363" s="418">
        <v>63</v>
      </c>
      <c r="Z1363" s="418"/>
      <c r="AA1363" s="418">
        <v>102</v>
      </c>
      <c r="AB1363" s="418" t="s">
        <v>122</v>
      </c>
      <c r="AC1363" s="300">
        <v>80</v>
      </c>
      <c r="AD1363" s="418">
        <v>397643</v>
      </c>
      <c r="AE1363" s="2675">
        <v>4</v>
      </c>
      <c r="AF1363" s="418">
        <v>6</v>
      </c>
      <c r="AG1363" s="2199" t="s">
        <v>122</v>
      </c>
      <c r="AK1363" s="981"/>
    </row>
    <row r="1364" spans="2:37">
      <c r="B1364" s="2807"/>
      <c r="C1364" s="569" t="s">
        <v>2870</v>
      </c>
      <c r="D1364" s="569" t="s">
        <v>2274</v>
      </c>
      <c r="E1364" s="1578"/>
      <c r="F1364" s="867">
        <v>929001891402</v>
      </c>
      <c r="G1364" s="104">
        <v>8718696811818</v>
      </c>
      <c r="H1364" s="104" t="s">
        <v>1221</v>
      </c>
      <c r="I1364" s="1339"/>
      <c r="J1364" s="388">
        <v>4.5</v>
      </c>
      <c r="K1364" s="1194">
        <v>345</v>
      </c>
      <c r="L1364" s="375" t="s">
        <v>3121</v>
      </c>
      <c r="M1364" s="424">
        <v>15000</v>
      </c>
      <c r="N1364" s="299">
        <v>2</v>
      </c>
      <c r="O1364" s="375" t="s">
        <v>1218</v>
      </c>
      <c r="P1364" s="3282">
        <v>200</v>
      </c>
      <c r="Q1364" s="14"/>
      <c r="R1364" s="2196" t="s">
        <v>54</v>
      </c>
      <c r="S1364" s="375"/>
      <c r="T1364" s="375" t="s">
        <v>3294</v>
      </c>
      <c r="U1364" s="375" t="s">
        <v>121</v>
      </c>
      <c r="V1364" s="375" t="s">
        <v>126</v>
      </c>
      <c r="W1364" s="353" t="s">
        <v>210</v>
      </c>
      <c r="X1364" s="353">
        <v>76</v>
      </c>
      <c r="Y1364" s="375">
        <v>63</v>
      </c>
      <c r="Z1364" s="375"/>
      <c r="AA1364" s="375">
        <v>102</v>
      </c>
      <c r="AB1364" s="375" t="s">
        <v>143</v>
      </c>
      <c r="AC1364" s="299">
        <v>80</v>
      </c>
      <c r="AD1364" s="375">
        <v>397644</v>
      </c>
      <c r="AE1364" s="2659">
        <v>4</v>
      </c>
      <c r="AF1364" s="375">
        <v>6</v>
      </c>
      <c r="AG1364" s="2197" t="s">
        <v>122</v>
      </c>
      <c r="AK1364" s="981"/>
    </row>
    <row r="1365" spans="2:37">
      <c r="B1365" s="2807"/>
      <c r="C1365" s="569" t="s">
        <v>2870</v>
      </c>
      <c r="D1365" s="569" t="s">
        <v>2274</v>
      </c>
      <c r="E1365" s="1578"/>
      <c r="F1365" s="867">
        <v>929001891502</v>
      </c>
      <c r="G1365" s="104">
        <v>8718696811832</v>
      </c>
      <c r="H1365" s="104" t="s">
        <v>1222</v>
      </c>
      <c r="I1365" s="1339"/>
      <c r="J1365" s="388">
        <v>4</v>
      </c>
      <c r="K1365" s="1194">
        <v>345</v>
      </c>
      <c r="L1365" s="375" t="s">
        <v>3121</v>
      </c>
      <c r="M1365" s="424">
        <v>15000</v>
      </c>
      <c r="N1365" s="299">
        <v>2</v>
      </c>
      <c r="O1365" s="375" t="s">
        <v>127</v>
      </c>
      <c r="P1365" s="989">
        <v>205</v>
      </c>
      <c r="Q1365" s="14"/>
      <c r="R1365" s="2196" t="s">
        <v>54</v>
      </c>
      <c r="S1365" s="375"/>
      <c r="T1365" s="375" t="s">
        <v>3295</v>
      </c>
      <c r="U1365" s="375" t="s">
        <v>121</v>
      </c>
      <c r="V1365" s="375" t="s">
        <v>126</v>
      </c>
      <c r="W1365" s="353" t="s">
        <v>210</v>
      </c>
      <c r="X1365" s="353">
        <v>86</v>
      </c>
      <c r="Y1365" s="375">
        <v>80</v>
      </c>
      <c r="Z1365" s="375"/>
      <c r="AA1365" s="375">
        <v>112</v>
      </c>
      <c r="AB1365" s="375" t="s">
        <v>122</v>
      </c>
      <c r="AC1365" s="299">
        <v>80</v>
      </c>
      <c r="AD1365" s="375">
        <v>397645</v>
      </c>
      <c r="AE1365" s="2659">
        <v>4</v>
      </c>
      <c r="AF1365" s="375">
        <v>6</v>
      </c>
      <c r="AG1365" s="2197" t="s">
        <v>122</v>
      </c>
      <c r="AK1365" s="981"/>
    </row>
    <row r="1366" spans="2:37">
      <c r="B1366" s="2809"/>
      <c r="C1366" s="855" t="s">
        <v>2870</v>
      </c>
      <c r="D1366" s="855" t="s">
        <v>2274</v>
      </c>
      <c r="E1366" s="1599"/>
      <c r="F1366" s="868">
        <v>929001891602</v>
      </c>
      <c r="G1366" s="481">
        <v>8718696811856</v>
      </c>
      <c r="H1366" s="481" t="s">
        <v>1223</v>
      </c>
      <c r="I1366" s="481"/>
      <c r="J1366" s="445">
        <v>8</v>
      </c>
      <c r="K1366" s="1725">
        <v>670</v>
      </c>
      <c r="L1366" s="468" t="s">
        <v>3121</v>
      </c>
      <c r="M1366" s="484">
        <v>15000</v>
      </c>
      <c r="N1366" s="490">
        <v>2</v>
      </c>
      <c r="O1366" s="468" t="s">
        <v>127</v>
      </c>
      <c r="P1366" s="2408">
        <v>240</v>
      </c>
      <c r="Q1366" s="14"/>
      <c r="R1366" s="1967" t="s">
        <v>54</v>
      </c>
      <c r="S1366" s="468"/>
      <c r="T1366" s="468" t="s">
        <v>3296</v>
      </c>
      <c r="U1366" s="468" t="s">
        <v>121</v>
      </c>
      <c r="V1366" s="468" t="s">
        <v>126</v>
      </c>
      <c r="W1366" s="483" t="s">
        <v>210</v>
      </c>
      <c r="X1366" s="483">
        <v>83</v>
      </c>
      <c r="Y1366" s="468">
        <v>80</v>
      </c>
      <c r="Z1366" s="468"/>
      <c r="AA1366" s="468">
        <v>112</v>
      </c>
      <c r="AB1366" s="468" t="s">
        <v>122</v>
      </c>
      <c r="AC1366" s="490">
        <v>80</v>
      </c>
      <c r="AD1366" s="468">
        <v>397646</v>
      </c>
      <c r="AE1366" s="2660">
        <v>4</v>
      </c>
      <c r="AF1366" s="468">
        <v>6</v>
      </c>
      <c r="AG1366" s="1968" t="s">
        <v>122</v>
      </c>
      <c r="AK1366" s="981"/>
    </row>
    <row r="1367" spans="2:37" ht="14.5" customHeight="1">
      <c r="B1367" s="3"/>
      <c r="C1367" s="14"/>
      <c r="D1367" s="14"/>
      <c r="E1367" s="14"/>
      <c r="F1367" s="173"/>
      <c r="G1367" s="87"/>
      <c r="H1367" s="41"/>
      <c r="I1367" s="41"/>
      <c r="J1367" s="335"/>
      <c r="K1367" s="400"/>
      <c r="L1367" s="6"/>
      <c r="M1367" s="303"/>
      <c r="N1367" s="6"/>
      <c r="O1367" s="6"/>
      <c r="P1367" s="149"/>
      <c r="Q1367" s="14"/>
      <c r="R1367" s="6"/>
      <c r="S1367" s="6"/>
      <c r="T1367" s="6"/>
      <c r="U1367" s="6"/>
      <c r="V1367" s="6"/>
      <c r="W1367" s="6"/>
      <c r="X1367" s="6"/>
      <c r="Y1367" s="302"/>
      <c r="Z1367" s="302"/>
      <c r="AA1367" s="302"/>
      <c r="AB1367" s="6"/>
      <c r="AC1367" s="306"/>
      <c r="AD1367" s="302"/>
      <c r="AE1367" s="6"/>
      <c r="AF1367" s="6"/>
      <c r="AG1367" s="6"/>
      <c r="AK1367" s="981"/>
    </row>
    <row r="1368" spans="2:37" s="1600" customFormat="1" ht="15" customHeight="1">
      <c r="B1368" s="1600" t="s">
        <v>179</v>
      </c>
      <c r="J1368" s="1818"/>
      <c r="K1368" s="1818"/>
      <c r="L1368" s="1818"/>
      <c r="M1368" s="1818"/>
      <c r="N1368" s="1818"/>
      <c r="O1368" s="1818"/>
      <c r="P1368" s="34"/>
      <c r="R1368" s="1818"/>
      <c r="S1368" s="1818"/>
      <c r="T1368" s="1818"/>
      <c r="U1368" s="1818"/>
      <c r="V1368" s="1818"/>
      <c r="W1368" s="1818"/>
      <c r="X1368" s="1818"/>
      <c r="Y1368" s="2310"/>
      <c r="Z1368" s="2310"/>
      <c r="AA1368" s="2310"/>
      <c r="AB1368" s="1818"/>
      <c r="AC1368" s="3259"/>
      <c r="AD1368" s="2310"/>
      <c r="AE1368" s="1818"/>
      <c r="AF1368" s="1818"/>
      <c r="AG1368" s="1818"/>
      <c r="AI1368"/>
      <c r="AJ1368"/>
      <c r="AK1368" s="981"/>
    </row>
    <row r="1369" spans="2:37">
      <c r="B1369" s="573" t="s">
        <v>2950</v>
      </c>
      <c r="C1369" s="1576" t="s">
        <v>2870</v>
      </c>
      <c r="D1369" s="1576" t="s">
        <v>2274</v>
      </c>
      <c r="E1369" s="1577"/>
      <c r="F1369" s="2987">
        <v>929003634602</v>
      </c>
      <c r="G1369" s="1299">
        <v>8720169194854</v>
      </c>
      <c r="H1369" s="1299" t="s">
        <v>1237</v>
      </c>
      <c r="I1369" s="1299"/>
      <c r="J1369" s="515">
        <v>2.1</v>
      </c>
      <c r="K1369" s="1300">
        <v>400</v>
      </c>
      <c r="L1369" s="279" t="s">
        <v>3121</v>
      </c>
      <c r="M1369" s="324">
        <v>50000</v>
      </c>
      <c r="N1369" s="319">
        <v>5</v>
      </c>
      <c r="O1369" s="2379" t="s">
        <v>180</v>
      </c>
      <c r="P1369" s="2400">
        <v>165</v>
      </c>
      <c r="Q1369" s="14"/>
      <c r="R1369" s="1991" t="s">
        <v>54</v>
      </c>
      <c r="S1369" s="279"/>
      <c r="T1369" s="279" t="s">
        <v>3286</v>
      </c>
      <c r="U1369" s="279" t="s">
        <v>179</v>
      </c>
      <c r="V1369" s="279" t="s">
        <v>126</v>
      </c>
      <c r="W1369" s="305" t="s">
        <v>210</v>
      </c>
      <c r="X1369" s="305">
        <v>190</v>
      </c>
      <c r="Y1369" s="279">
        <v>50</v>
      </c>
      <c r="Z1369" s="279"/>
      <c r="AA1369" s="279">
        <v>54</v>
      </c>
      <c r="AB1369" s="279" t="s">
        <v>122</v>
      </c>
      <c r="AC1369" s="319">
        <v>80</v>
      </c>
      <c r="AD1369" s="279">
        <v>1428242</v>
      </c>
      <c r="AE1369" s="2658">
        <v>4</v>
      </c>
      <c r="AF1369" s="279">
        <v>10</v>
      </c>
      <c r="AG1369" s="1992" t="s">
        <v>122</v>
      </c>
      <c r="AK1369" s="981"/>
    </row>
    <row r="1370" spans="2:37">
      <c r="B1370" s="219" t="s">
        <v>2951</v>
      </c>
      <c r="C1370" s="569" t="s">
        <v>2870</v>
      </c>
      <c r="D1370" s="569" t="s">
        <v>2274</v>
      </c>
      <c r="E1370" s="1578"/>
      <c r="F1370" s="2960">
        <v>929003610002</v>
      </c>
      <c r="G1370" s="836">
        <v>8720169174344</v>
      </c>
      <c r="H1370" s="836" t="s">
        <v>1238</v>
      </c>
      <c r="I1370" s="836"/>
      <c r="J1370" s="323">
        <v>2.1</v>
      </c>
      <c r="K1370" s="1195">
        <v>400</v>
      </c>
      <c r="L1370" s="281" t="s">
        <v>79</v>
      </c>
      <c r="M1370" s="317">
        <v>50000</v>
      </c>
      <c r="N1370" s="300">
        <v>5</v>
      </c>
      <c r="O1370" s="2384" t="s">
        <v>180</v>
      </c>
      <c r="P1370" s="760">
        <v>165</v>
      </c>
      <c r="Q1370" s="14"/>
      <c r="R1370" s="1997" t="s">
        <v>54</v>
      </c>
      <c r="S1370" s="281"/>
      <c r="T1370" s="281" t="s">
        <v>3286</v>
      </c>
      <c r="U1370" s="281" t="s">
        <v>179</v>
      </c>
      <c r="V1370" s="281" t="s">
        <v>158</v>
      </c>
      <c r="W1370" s="301" t="s">
        <v>210</v>
      </c>
      <c r="X1370" s="301">
        <v>190</v>
      </c>
      <c r="Y1370" s="281">
        <v>50</v>
      </c>
      <c r="Z1370" s="281"/>
      <c r="AA1370" s="281">
        <v>54</v>
      </c>
      <c r="AB1370" s="281" t="s">
        <v>122</v>
      </c>
      <c r="AC1370" s="300">
        <v>80</v>
      </c>
      <c r="AD1370" s="281">
        <v>1428240</v>
      </c>
      <c r="AE1370" s="2675">
        <v>4</v>
      </c>
      <c r="AF1370" s="281">
        <v>10</v>
      </c>
      <c r="AG1370" s="1998" t="s">
        <v>122</v>
      </c>
      <c r="AK1370" s="981"/>
    </row>
    <row r="1371" spans="2:37">
      <c r="B1371" s="123"/>
      <c r="C1371" s="855" t="s">
        <v>2870</v>
      </c>
      <c r="D1371" s="855" t="s">
        <v>2274</v>
      </c>
      <c r="E1371" s="1599"/>
      <c r="F1371" s="2988">
        <v>929003610102</v>
      </c>
      <c r="G1371" s="1002">
        <v>8720169174368</v>
      </c>
      <c r="H1371" s="1002" t="s">
        <v>1239</v>
      </c>
      <c r="I1371" s="1002"/>
      <c r="J1371" s="589">
        <v>2.1</v>
      </c>
      <c r="K1371" s="1197">
        <v>400</v>
      </c>
      <c r="L1371" s="341" t="s">
        <v>53</v>
      </c>
      <c r="M1371" s="320">
        <v>50000</v>
      </c>
      <c r="N1371" s="1109">
        <v>5</v>
      </c>
      <c r="O1371" s="2385" t="s">
        <v>180</v>
      </c>
      <c r="P1371" s="1652">
        <v>165</v>
      </c>
      <c r="Q1371" s="14"/>
      <c r="R1371" s="1995" t="s">
        <v>54</v>
      </c>
      <c r="S1371" s="341"/>
      <c r="T1371" s="341" t="s">
        <v>3286</v>
      </c>
      <c r="U1371" s="341" t="s">
        <v>179</v>
      </c>
      <c r="V1371" s="341" t="s">
        <v>131</v>
      </c>
      <c r="W1371" s="315" t="s">
        <v>210</v>
      </c>
      <c r="X1371" s="315">
        <v>190</v>
      </c>
      <c r="Y1371" s="341">
        <v>50</v>
      </c>
      <c r="Z1371" s="341"/>
      <c r="AA1371" s="341">
        <v>54</v>
      </c>
      <c r="AB1371" s="341" t="s">
        <v>122</v>
      </c>
      <c r="AC1371" s="1109">
        <v>80</v>
      </c>
      <c r="AD1371" s="341">
        <v>1428241</v>
      </c>
      <c r="AE1371" s="2737">
        <v>4</v>
      </c>
      <c r="AF1371" s="341">
        <v>10</v>
      </c>
      <c r="AG1371" s="1996" t="s">
        <v>122</v>
      </c>
      <c r="AK1371" s="981"/>
    </row>
    <row r="1372" spans="2:37">
      <c r="B1372" s="123"/>
      <c r="C1372" s="853" t="s">
        <v>2870</v>
      </c>
      <c r="D1372" s="853" t="s">
        <v>2274</v>
      </c>
      <c r="E1372" s="1606"/>
      <c r="F1372" s="2987">
        <v>929003795902</v>
      </c>
      <c r="G1372" s="1110">
        <v>8720169307926</v>
      </c>
      <c r="H1372" s="1110" t="s">
        <v>178</v>
      </c>
      <c r="I1372" s="1110"/>
      <c r="J1372" s="1112">
        <v>2.1</v>
      </c>
      <c r="K1372" s="1131">
        <v>400</v>
      </c>
      <c r="L1372" s="1770" t="s">
        <v>3121</v>
      </c>
      <c r="M1372" s="280">
        <v>50000</v>
      </c>
      <c r="N1372" s="305">
        <v>5</v>
      </c>
      <c r="O1372" s="2376" t="s">
        <v>180</v>
      </c>
      <c r="P1372" s="2400">
        <v>295</v>
      </c>
      <c r="Q1372" s="1004"/>
      <c r="R1372" s="2021" t="s">
        <v>54</v>
      </c>
      <c r="S1372" s="1770"/>
      <c r="T1372" s="1770" t="s">
        <v>3286</v>
      </c>
      <c r="U1372" s="1770" t="s">
        <v>179</v>
      </c>
      <c r="V1372" s="1770" t="s">
        <v>126</v>
      </c>
      <c r="W1372" s="305" t="s">
        <v>210</v>
      </c>
      <c r="X1372" s="305">
        <v>190</v>
      </c>
      <c r="Y1372" s="279">
        <v>50</v>
      </c>
      <c r="Z1372" s="279"/>
      <c r="AA1372" s="279">
        <v>54</v>
      </c>
      <c r="AB1372" s="1770" t="s">
        <v>143</v>
      </c>
      <c r="AC1372" s="305">
        <v>80</v>
      </c>
      <c r="AD1372" s="279">
        <v>1883375</v>
      </c>
      <c r="AE1372" s="2626">
        <v>4</v>
      </c>
      <c r="AF1372" s="279">
        <v>10</v>
      </c>
      <c r="AG1372" s="2022" t="s">
        <v>122</v>
      </c>
      <c r="AK1372" s="981"/>
    </row>
    <row r="1373" spans="2:37">
      <c r="B1373" s="123"/>
      <c r="C1373" s="569" t="s">
        <v>2870</v>
      </c>
      <c r="D1373" s="569" t="s">
        <v>2274</v>
      </c>
      <c r="E1373" s="1578"/>
      <c r="F1373" s="2960">
        <v>929003796002</v>
      </c>
      <c r="G1373" s="640">
        <v>8720169307940</v>
      </c>
      <c r="H1373" s="640" t="s">
        <v>38</v>
      </c>
      <c r="I1373" s="640"/>
      <c r="J1373" s="385">
        <v>2.1</v>
      </c>
      <c r="K1373" s="1127">
        <v>400</v>
      </c>
      <c r="L1373" s="318" t="s">
        <v>79</v>
      </c>
      <c r="M1373" s="282">
        <v>50000</v>
      </c>
      <c r="N1373" s="301">
        <v>5</v>
      </c>
      <c r="O1373" s="2380" t="s">
        <v>180</v>
      </c>
      <c r="P1373" s="760">
        <v>295</v>
      </c>
      <c r="Q1373" s="1004"/>
      <c r="R1373" s="2025" t="s">
        <v>54</v>
      </c>
      <c r="S1373" s="318"/>
      <c r="T1373" s="318" t="s">
        <v>3286</v>
      </c>
      <c r="U1373" s="318" t="s">
        <v>179</v>
      </c>
      <c r="V1373" s="318" t="s">
        <v>158</v>
      </c>
      <c r="W1373" s="301" t="s">
        <v>210</v>
      </c>
      <c r="X1373" s="301">
        <v>190</v>
      </c>
      <c r="Y1373" s="281">
        <v>50</v>
      </c>
      <c r="Z1373" s="281"/>
      <c r="AA1373" s="281">
        <v>54</v>
      </c>
      <c r="AB1373" s="318" t="s">
        <v>143</v>
      </c>
      <c r="AC1373" s="301">
        <v>80</v>
      </c>
      <c r="AD1373" s="281">
        <v>1883374</v>
      </c>
      <c r="AE1373" s="2627">
        <v>4</v>
      </c>
      <c r="AF1373" s="281">
        <v>10</v>
      </c>
      <c r="AG1373" s="2026" t="s">
        <v>122</v>
      </c>
      <c r="AK1373" s="981"/>
    </row>
    <row r="1374" spans="2:37">
      <c r="B1374" s="124"/>
      <c r="C1374" s="855" t="s">
        <v>2870</v>
      </c>
      <c r="D1374" s="855" t="s">
        <v>2274</v>
      </c>
      <c r="E1374" s="1599"/>
      <c r="F1374" s="2989">
        <v>929003796102</v>
      </c>
      <c r="G1374" s="1101">
        <v>8720169307964</v>
      </c>
      <c r="H1374" s="1101" t="s">
        <v>181</v>
      </c>
      <c r="I1374" s="1101"/>
      <c r="J1374" s="827">
        <v>2.1</v>
      </c>
      <c r="K1374" s="1129">
        <v>400</v>
      </c>
      <c r="L1374" s="1823" t="s">
        <v>53</v>
      </c>
      <c r="M1374" s="284">
        <v>50000</v>
      </c>
      <c r="N1374" s="294">
        <v>5</v>
      </c>
      <c r="O1374" s="2378" t="s">
        <v>180</v>
      </c>
      <c r="P1374" s="1652">
        <v>295</v>
      </c>
      <c r="Q1374" s="1004"/>
      <c r="R1374" s="2039" t="s">
        <v>54</v>
      </c>
      <c r="S1374" s="1823"/>
      <c r="T1374" s="1823" t="s">
        <v>3286</v>
      </c>
      <c r="U1374" s="1823" t="s">
        <v>179</v>
      </c>
      <c r="V1374" s="1823" t="s">
        <v>131</v>
      </c>
      <c r="W1374" s="294" t="s">
        <v>210</v>
      </c>
      <c r="X1374" s="294">
        <v>190</v>
      </c>
      <c r="Y1374" s="283">
        <v>50</v>
      </c>
      <c r="Z1374" s="283"/>
      <c r="AA1374" s="283">
        <v>54</v>
      </c>
      <c r="AB1374" s="1823" t="s">
        <v>143</v>
      </c>
      <c r="AC1374" s="294">
        <v>80</v>
      </c>
      <c r="AD1374" s="283">
        <v>1883373</v>
      </c>
      <c r="AE1374" s="2623">
        <v>4</v>
      </c>
      <c r="AF1374" s="283">
        <v>10</v>
      </c>
      <c r="AG1374" s="2040" t="s">
        <v>122</v>
      </c>
      <c r="AK1374" s="981"/>
    </row>
    <row r="1375" spans="2:37" ht="14.5" customHeight="1">
      <c r="B1375" s="14"/>
      <c r="C1375" s="14"/>
      <c r="D1375" s="14"/>
      <c r="E1375" s="8"/>
      <c r="F1375" s="2790" t="s">
        <v>2949</v>
      </c>
      <c r="G1375" s="33"/>
      <c r="H1375" s="16"/>
      <c r="I1375" s="16"/>
      <c r="J1375" s="802"/>
      <c r="K1375" s="400"/>
      <c r="L1375" s="6"/>
      <c r="M1375" s="803"/>
      <c r="N1375" s="304"/>
      <c r="O1375" s="6"/>
      <c r="P1375" s="781"/>
      <c r="Q1375" s="14"/>
      <c r="R1375" s="6"/>
      <c r="S1375" s="6"/>
      <c r="T1375" s="6"/>
      <c r="U1375" s="6"/>
      <c r="V1375" s="6"/>
      <c r="W1375" s="6"/>
      <c r="X1375" s="6"/>
      <c r="Y1375" s="302"/>
      <c r="Z1375" s="302"/>
      <c r="AA1375" s="302"/>
      <c r="AB1375" s="6"/>
      <c r="AC1375" s="304"/>
      <c r="AD1375" s="302"/>
      <c r="AE1375" s="304"/>
      <c r="AF1375" s="6"/>
      <c r="AG1375" s="6"/>
      <c r="AK1375" s="981"/>
    </row>
    <row r="1376" spans="2:37" ht="14.5" customHeight="1">
      <c r="B1376" s="3"/>
      <c r="C1376" s="14"/>
      <c r="D1376" s="14"/>
      <c r="E1376" s="14"/>
      <c r="F1376" s="796"/>
      <c r="G1376" s="109"/>
      <c r="H1376" s="110"/>
      <c r="I1376" s="110"/>
      <c r="J1376" s="337"/>
      <c r="K1376" s="797"/>
      <c r="L1376" s="416"/>
      <c r="M1376" s="423"/>
      <c r="N1376" s="304"/>
      <c r="O1376" s="416"/>
      <c r="P1376" s="148"/>
      <c r="Q1376" s="14"/>
      <c r="R1376" s="416"/>
      <c r="S1376" s="416"/>
      <c r="T1376" s="416"/>
      <c r="U1376" s="416"/>
      <c r="V1376" s="416"/>
      <c r="W1376" s="416"/>
      <c r="X1376" s="416"/>
      <c r="Y1376" s="416"/>
      <c r="Z1376" s="416"/>
      <c r="AA1376" s="416"/>
      <c r="AB1376" s="416"/>
      <c r="AC1376" s="304"/>
      <c r="AD1376" s="416"/>
      <c r="AE1376" s="304"/>
      <c r="AF1376" s="416"/>
      <c r="AG1376" s="416"/>
      <c r="AK1376" s="981"/>
    </row>
    <row r="1377" spans="2:37">
      <c r="B1377" s="573" t="s">
        <v>2952</v>
      </c>
      <c r="C1377" s="1576" t="s">
        <v>2870</v>
      </c>
      <c r="D1377" s="1576" t="s">
        <v>2274</v>
      </c>
      <c r="E1377" s="1577"/>
      <c r="F1377" s="2990">
        <v>929001346402</v>
      </c>
      <c r="G1377" s="1726">
        <v>8718696707494</v>
      </c>
      <c r="H1377" s="1727" t="s">
        <v>1277</v>
      </c>
      <c r="I1377" s="1727"/>
      <c r="J1377" s="870">
        <v>3.9</v>
      </c>
      <c r="K1377" s="1132">
        <v>265</v>
      </c>
      <c r="L1377" s="338" t="s">
        <v>3121</v>
      </c>
      <c r="M1377" s="1643">
        <v>40000</v>
      </c>
      <c r="N1377" s="1728">
        <v>5</v>
      </c>
      <c r="O1377" s="338" t="s">
        <v>144</v>
      </c>
      <c r="P1377" s="3281">
        <v>190</v>
      </c>
      <c r="Q1377" s="14"/>
      <c r="R1377" s="2210" t="s">
        <v>54</v>
      </c>
      <c r="S1377" s="338"/>
      <c r="T1377" s="338" t="s">
        <v>3290</v>
      </c>
      <c r="U1377" s="338" t="s">
        <v>179</v>
      </c>
      <c r="V1377" s="338" t="s">
        <v>126</v>
      </c>
      <c r="W1377" s="2458" t="s">
        <v>210</v>
      </c>
      <c r="X1377" s="2458">
        <v>67</v>
      </c>
      <c r="Y1377" s="338">
        <v>50</v>
      </c>
      <c r="Z1377" s="338"/>
      <c r="AA1377" s="338">
        <v>54</v>
      </c>
      <c r="AB1377" s="338" t="s">
        <v>143</v>
      </c>
      <c r="AC1377" s="1312">
        <v>97</v>
      </c>
      <c r="AD1377" s="338">
        <v>544215</v>
      </c>
      <c r="AE1377" s="2716">
        <v>4</v>
      </c>
      <c r="AF1377" s="338">
        <v>10</v>
      </c>
      <c r="AG1377" s="2211" t="s">
        <v>122</v>
      </c>
      <c r="AK1377" s="981"/>
    </row>
    <row r="1378" spans="2:37">
      <c r="B1378" s="2807"/>
      <c r="C1378" s="569" t="s">
        <v>2870</v>
      </c>
      <c r="D1378" s="569" t="s">
        <v>2274</v>
      </c>
      <c r="E1378" s="1578"/>
      <c r="F1378" s="2991">
        <v>929001346702</v>
      </c>
      <c r="G1378" s="106">
        <v>8718696707555</v>
      </c>
      <c r="H1378" s="69" t="s">
        <v>1278</v>
      </c>
      <c r="I1378" s="69"/>
      <c r="J1378" s="376">
        <v>3.9</v>
      </c>
      <c r="K1378" s="1128">
        <v>265</v>
      </c>
      <c r="L1378" s="330" t="s">
        <v>3121</v>
      </c>
      <c r="M1378" s="314">
        <v>40000</v>
      </c>
      <c r="N1378" s="403">
        <v>5</v>
      </c>
      <c r="O1378" s="330" t="s">
        <v>144</v>
      </c>
      <c r="P1378" s="3282">
        <v>190</v>
      </c>
      <c r="Q1378" s="14"/>
      <c r="R1378" s="2212" t="s">
        <v>54</v>
      </c>
      <c r="S1378" s="330"/>
      <c r="T1378" s="330" t="s">
        <v>3290</v>
      </c>
      <c r="U1378" s="330" t="s">
        <v>179</v>
      </c>
      <c r="V1378" s="330" t="s">
        <v>126</v>
      </c>
      <c r="W1378" s="311" t="s">
        <v>210</v>
      </c>
      <c r="X1378" s="311">
        <v>67</v>
      </c>
      <c r="Y1378" s="330">
        <v>50</v>
      </c>
      <c r="Z1378" s="330"/>
      <c r="AA1378" s="330">
        <v>54</v>
      </c>
      <c r="AB1378" s="330" t="s">
        <v>143</v>
      </c>
      <c r="AC1378" s="313">
        <v>97</v>
      </c>
      <c r="AD1378" s="330">
        <v>544211</v>
      </c>
      <c r="AE1378" s="2738">
        <v>4</v>
      </c>
      <c r="AF1378" s="330">
        <v>10</v>
      </c>
      <c r="AG1378" s="2213" t="s">
        <v>122</v>
      </c>
      <c r="AK1378" s="981"/>
    </row>
    <row r="1379" spans="2:37">
      <c r="B1379" s="2807"/>
      <c r="C1379" s="569" t="s">
        <v>2870</v>
      </c>
      <c r="D1379" s="569" t="s">
        <v>2274</v>
      </c>
      <c r="E1379" s="1578"/>
      <c r="F1379" s="2992">
        <v>929001346802</v>
      </c>
      <c r="G1379" s="105">
        <v>8718696707579</v>
      </c>
      <c r="H1379" s="69" t="s">
        <v>1279</v>
      </c>
      <c r="I1379" s="69"/>
      <c r="J1379" s="376">
        <v>3.9</v>
      </c>
      <c r="K1379" s="1128">
        <v>280</v>
      </c>
      <c r="L1379" s="330" t="s">
        <v>79</v>
      </c>
      <c r="M1379" s="314">
        <v>40000</v>
      </c>
      <c r="N1379" s="403">
        <v>5</v>
      </c>
      <c r="O1379" s="330" t="s">
        <v>144</v>
      </c>
      <c r="P1379" s="3282">
        <v>190</v>
      </c>
      <c r="Q1379" s="14"/>
      <c r="R1379" s="2212" t="s">
        <v>54</v>
      </c>
      <c r="S1379" s="330"/>
      <c r="T1379" s="330" t="s">
        <v>3290</v>
      </c>
      <c r="U1379" s="330" t="s">
        <v>179</v>
      </c>
      <c r="V1379" s="330" t="s">
        <v>158</v>
      </c>
      <c r="W1379" s="311" t="s">
        <v>210</v>
      </c>
      <c r="X1379" s="311">
        <v>71</v>
      </c>
      <c r="Y1379" s="330">
        <v>50</v>
      </c>
      <c r="Z1379" s="330"/>
      <c r="AA1379" s="330">
        <v>54</v>
      </c>
      <c r="AB1379" s="330" t="s">
        <v>143</v>
      </c>
      <c r="AC1379" s="313">
        <v>97</v>
      </c>
      <c r="AD1379" s="330">
        <v>391830</v>
      </c>
      <c r="AE1379" s="2738">
        <v>4</v>
      </c>
      <c r="AF1379" s="330">
        <v>10</v>
      </c>
      <c r="AG1379" s="2213" t="s">
        <v>122</v>
      </c>
      <c r="AK1379" s="981"/>
    </row>
    <row r="1380" spans="2:37">
      <c r="B1380" s="123"/>
      <c r="C1380" s="569" t="s">
        <v>2870</v>
      </c>
      <c r="D1380" s="569" t="s">
        <v>2274</v>
      </c>
      <c r="E1380" s="1578"/>
      <c r="F1380" s="2992">
        <v>929001347002</v>
      </c>
      <c r="G1380" s="105">
        <v>8718696707616</v>
      </c>
      <c r="H1380" s="69" t="s">
        <v>1280</v>
      </c>
      <c r="I1380" s="69"/>
      <c r="J1380" s="376">
        <v>5.5</v>
      </c>
      <c r="K1380" s="1128">
        <v>355</v>
      </c>
      <c r="L1380" s="330" t="s">
        <v>3121</v>
      </c>
      <c r="M1380" s="314">
        <v>40000</v>
      </c>
      <c r="N1380" s="403">
        <v>5</v>
      </c>
      <c r="O1380" s="330" t="s">
        <v>144</v>
      </c>
      <c r="P1380" s="3282">
        <v>225</v>
      </c>
      <c r="Q1380" s="14"/>
      <c r="R1380" s="2212" t="s">
        <v>54</v>
      </c>
      <c r="S1380" s="330"/>
      <c r="T1380" s="330" t="s">
        <v>3286</v>
      </c>
      <c r="U1380" s="330" t="s">
        <v>179</v>
      </c>
      <c r="V1380" s="330" t="s">
        <v>126</v>
      </c>
      <c r="W1380" s="311" t="s">
        <v>210</v>
      </c>
      <c r="X1380" s="311">
        <v>64</v>
      </c>
      <c r="Y1380" s="330">
        <v>50</v>
      </c>
      <c r="Z1380" s="330"/>
      <c r="AA1380" s="330">
        <v>54</v>
      </c>
      <c r="AB1380" s="330" t="s">
        <v>143</v>
      </c>
      <c r="AC1380" s="313">
        <v>97</v>
      </c>
      <c r="AD1380" s="330">
        <v>544212</v>
      </c>
      <c r="AE1380" s="2738">
        <v>4</v>
      </c>
      <c r="AF1380" s="330">
        <v>10</v>
      </c>
      <c r="AG1380" s="2213" t="s">
        <v>122</v>
      </c>
      <c r="AK1380" s="981"/>
    </row>
    <row r="1381" spans="2:37">
      <c r="B1381" s="2807"/>
      <c r="C1381" s="569" t="s">
        <v>2870</v>
      </c>
      <c r="D1381" s="569" t="s">
        <v>2274</v>
      </c>
      <c r="E1381" s="1578"/>
      <c r="F1381" s="2992">
        <v>929001347302</v>
      </c>
      <c r="G1381" s="105">
        <v>8718696707678</v>
      </c>
      <c r="H1381" s="69" t="s">
        <v>1281</v>
      </c>
      <c r="I1381" s="69"/>
      <c r="J1381" s="376">
        <v>5.5</v>
      </c>
      <c r="K1381" s="1128">
        <v>355</v>
      </c>
      <c r="L1381" s="330" t="s">
        <v>3121</v>
      </c>
      <c r="M1381" s="314">
        <v>40000</v>
      </c>
      <c r="N1381" s="403">
        <v>5</v>
      </c>
      <c r="O1381" s="330" t="s">
        <v>144</v>
      </c>
      <c r="P1381" s="3282">
        <v>225</v>
      </c>
      <c r="Q1381" s="14"/>
      <c r="R1381" s="2212" t="s">
        <v>54</v>
      </c>
      <c r="S1381" s="330"/>
      <c r="T1381" s="330" t="s">
        <v>3286</v>
      </c>
      <c r="U1381" s="330" t="s">
        <v>179</v>
      </c>
      <c r="V1381" s="330" t="s">
        <v>126</v>
      </c>
      <c r="W1381" s="311" t="s">
        <v>210</v>
      </c>
      <c r="X1381" s="311">
        <v>64</v>
      </c>
      <c r="Y1381" s="330">
        <v>50</v>
      </c>
      <c r="Z1381" s="330"/>
      <c r="AA1381" s="330">
        <v>54</v>
      </c>
      <c r="AB1381" s="330" t="s">
        <v>143</v>
      </c>
      <c r="AC1381" s="313">
        <v>97</v>
      </c>
      <c r="AD1381" s="330">
        <v>544209</v>
      </c>
      <c r="AE1381" s="2738">
        <v>4</v>
      </c>
      <c r="AF1381" s="330">
        <v>10</v>
      </c>
      <c r="AG1381" s="2213" t="s">
        <v>122</v>
      </c>
      <c r="AK1381" s="981"/>
    </row>
    <row r="1382" spans="2:37">
      <c r="B1382" s="2807"/>
      <c r="C1382" s="569" t="s">
        <v>2870</v>
      </c>
      <c r="D1382" s="569" t="s">
        <v>2274</v>
      </c>
      <c r="E1382" s="1578"/>
      <c r="F1382" s="2992">
        <v>929001347102</v>
      </c>
      <c r="G1382" s="105">
        <v>8718696707630</v>
      </c>
      <c r="H1382" s="69" t="s">
        <v>1282</v>
      </c>
      <c r="I1382" s="69"/>
      <c r="J1382" s="376">
        <v>5.5</v>
      </c>
      <c r="K1382" s="1128">
        <v>375</v>
      </c>
      <c r="L1382" s="330" t="s">
        <v>79</v>
      </c>
      <c r="M1382" s="314">
        <v>40000</v>
      </c>
      <c r="N1382" s="403">
        <v>5</v>
      </c>
      <c r="O1382" s="330" t="s">
        <v>144</v>
      </c>
      <c r="P1382" s="3282">
        <v>225</v>
      </c>
      <c r="Q1382" s="14"/>
      <c r="R1382" s="2212" t="s">
        <v>54</v>
      </c>
      <c r="S1382" s="330"/>
      <c r="T1382" s="330" t="s">
        <v>3286</v>
      </c>
      <c r="U1382" s="330" t="s">
        <v>179</v>
      </c>
      <c r="V1382" s="330" t="s">
        <v>158</v>
      </c>
      <c r="W1382" s="311" t="s">
        <v>210</v>
      </c>
      <c r="X1382" s="311">
        <v>68</v>
      </c>
      <c r="Y1382" s="330">
        <v>50</v>
      </c>
      <c r="Z1382" s="330"/>
      <c r="AA1382" s="330">
        <v>54</v>
      </c>
      <c r="AB1382" s="330" t="s">
        <v>143</v>
      </c>
      <c r="AC1382" s="313">
        <v>97</v>
      </c>
      <c r="AD1382" s="330">
        <v>391832</v>
      </c>
      <c r="AE1382" s="2738">
        <v>4</v>
      </c>
      <c r="AF1382" s="330">
        <v>10</v>
      </c>
      <c r="AG1382" s="2213" t="s">
        <v>122</v>
      </c>
      <c r="AK1382" s="981"/>
    </row>
    <row r="1383" spans="2:37">
      <c r="B1383" s="2807"/>
      <c r="C1383" s="569" t="s">
        <v>2870</v>
      </c>
      <c r="D1383" s="569" t="s">
        <v>2274</v>
      </c>
      <c r="E1383" s="1578"/>
      <c r="F1383" s="2992">
        <v>929001347402</v>
      </c>
      <c r="G1383" s="105">
        <v>8718696707692</v>
      </c>
      <c r="H1383" s="69" t="s">
        <v>1283</v>
      </c>
      <c r="I1383" s="69"/>
      <c r="J1383" s="376">
        <v>5.5</v>
      </c>
      <c r="K1383" s="1128">
        <v>375</v>
      </c>
      <c r="L1383" s="330" t="s">
        <v>79</v>
      </c>
      <c r="M1383" s="314">
        <v>40000</v>
      </c>
      <c r="N1383" s="403">
        <v>5</v>
      </c>
      <c r="O1383" s="330" t="s">
        <v>144</v>
      </c>
      <c r="P1383" s="3282">
        <v>225</v>
      </c>
      <c r="Q1383" s="14"/>
      <c r="R1383" s="2212" t="s">
        <v>54</v>
      </c>
      <c r="S1383" s="330"/>
      <c r="T1383" s="330" t="s">
        <v>3286</v>
      </c>
      <c r="U1383" s="330" t="s">
        <v>179</v>
      </c>
      <c r="V1383" s="330" t="s">
        <v>158</v>
      </c>
      <c r="W1383" s="311" t="s">
        <v>210</v>
      </c>
      <c r="X1383" s="311">
        <v>68</v>
      </c>
      <c r="Y1383" s="330">
        <v>50</v>
      </c>
      <c r="Z1383" s="330"/>
      <c r="AA1383" s="330">
        <v>54</v>
      </c>
      <c r="AB1383" s="330" t="s">
        <v>143</v>
      </c>
      <c r="AC1383" s="313">
        <v>97</v>
      </c>
      <c r="AD1383" s="330">
        <v>391834</v>
      </c>
      <c r="AE1383" s="2738">
        <v>4</v>
      </c>
      <c r="AF1383" s="330">
        <v>10</v>
      </c>
      <c r="AG1383" s="2213" t="s">
        <v>122</v>
      </c>
      <c r="AK1383" s="981"/>
    </row>
    <row r="1384" spans="2:37">
      <c r="B1384" s="2809"/>
      <c r="C1384" s="855" t="s">
        <v>2870</v>
      </c>
      <c r="D1384" s="855" t="s">
        <v>2274</v>
      </c>
      <c r="E1384" s="1599"/>
      <c r="F1384" s="2993">
        <v>929001347502</v>
      </c>
      <c r="G1384" s="1309">
        <v>8718696707715</v>
      </c>
      <c r="H1384" s="1310" t="s">
        <v>1284</v>
      </c>
      <c r="I1384" s="1310"/>
      <c r="J1384" s="505">
        <v>5.5</v>
      </c>
      <c r="K1384" s="1130">
        <v>400</v>
      </c>
      <c r="L1384" s="283" t="s">
        <v>53</v>
      </c>
      <c r="M1384" s="454">
        <v>40000</v>
      </c>
      <c r="N1384" s="591">
        <v>5</v>
      </c>
      <c r="O1384" s="283" t="s">
        <v>127</v>
      </c>
      <c r="P1384" s="3283">
        <v>225</v>
      </c>
      <c r="Q1384" s="14"/>
      <c r="R1384" s="1993" t="s">
        <v>54</v>
      </c>
      <c r="S1384" s="283"/>
      <c r="T1384" s="283" t="s">
        <v>3286</v>
      </c>
      <c r="U1384" s="283" t="s">
        <v>179</v>
      </c>
      <c r="V1384" s="283" t="s">
        <v>131</v>
      </c>
      <c r="W1384" s="294" t="s">
        <v>210</v>
      </c>
      <c r="X1384" s="294">
        <v>72</v>
      </c>
      <c r="Y1384" s="283">
        <v>50</v>
      </c>
      <c r="Z1384" s="283"/>
      <c r="AA1384" s="283">
        <v>54</v>
      </c>
      <c r="AB1384" s="283" t="s">
        <v>143</v>
      </c>
      <c r="AC1384" s="1314">
        <v>97</v>
      </c>
      <c r="AD1384" s="283">
        <v>391835</v>
      </c>
      <c r="AE1384" s="2739">
        <v>4</v>
      </c>
      <c r="AF1384" s="283">
        <v>10</v>
      </c>
      <c r="AG1384" s="1994" t="s">
        <v>122</v>
      </c>
      <c r="AK1384" s="981"/>
    </row>
    <row r="1385" spans="2:37" ht="14.5" customHeight="1">
      <c r="B1385" s="14"/>
      <c r="C1385" s="14"/>
      <c r="D1385" s="14"/>
      <c r="E1385" s="8"/>
      <c r="F1385" s="2790" t="s">
        <v>2953</v>
      </c>
      <c r="G1385" s="33"/>
      <c r="H1385" s="16"/>
      <c r="I1385" s="16"/>
      <c r="J1385" s="802"/>
      <c r="K1385" s="400"/>
      <c r="L1385" s="6"/>
      <c r="M1385" s="803"/>
      <c r="N1385" s="304"/>
      <c r="O1385" s="6"/>
      <c r="P1385" s="781"/>
      <c r="Q1385" s="14"/>
      <c r="R1385" s="6"/>
      <c r="S1385" s="6"/>
      <c r="T1385" s="6"/>
      <c r="U1385" s="6"/>
      <c r="V1385" s="6"/>
      <c r="W1385" s="6"/>
      <c r="X1385" s="6"/>
      <c r="Y1385" s="302"/>
      <c r="Z1385" s="302"/>
      <c r="AA1385" s="302"/>
      <c r="AB1385" s="6"/>
      <c r="AC1385" s="304"/>
      <c r="AD1385" s="302"/>
      <c r="AE1385" s="304"/>
      <c r="AF1385" s="6"/>
      <c r="AG1385" s="6"/>
      <c r="AK1385" s="981"/>
    </row>
    <row r="1386" spans="2:37" ht="14.5" customHeight="1">
      <c r="B1386" s="14"/>
      <c r="C1386" s="14"/>
      <c r="D1386" s="14"/>
      <c r="E1386" s="14"/>
      <c r="F1386" s="652"/>
      <c r="G1386" s="638"/>
      <c r="H1386" s="110"/>
      <c r="I1386" s="110"/>
      <c r="J1386" s="3311"/>
      <c r="K1386" s="367"/>
      <c r="L1386" s="378"/>
      <c r="M1386" s="367"/>
      <c r="N1386" s="304"/>
      <c r="O1386" s="378"/>
      <c r="P1386" s="148"/>
      <c r="Q1386" s="14"/>
      <c r="R1386" s="378"/>
      <c r="S1386" s="378"/>
      <c r="T1386" s="378"/>
      <c r="U1386" s="378"/>
      <c r="V1386" s="378"/>
      <c r="W1386" s="378"/>
      <c r="X1386" s="378"/>
      <c r="Y1386" s="372"/>
      <c r="Z1386" s="372"/>
      <c r="AA1386" s="372"/>
      <c r="AB1386" s="378"/>
      <c r="AC1386" s="304"/>
      <c r="AD1386" s="372"/>
      <c r="AE1386" s="304"/>
      <c r="AF1386" s="378"/>
      <c r="AG1386" s="378"/>
      <c r="AK1386" s="981"/>
    </row>
    <row r="1387" spans="2:37">
      <c r="B1387" s="573" t="s">
        <v>2954</v>
      </c>
      <c r="C1387" s="1576" t="s">
        <v>2870</v>
      </c>
      <c r="D1387" s="1576" t="s">
        <v>2274</v>
      </c>
      <c r="E1387" s="1577"/>
      <c r="F1387" s="2994">
        <v>929004247402</v>
      </c>
      <c r="G1387" s="1729">
        <v>8720169399280</v>
      </c>
      <c r="H1387" s="1729" t="s">
        <v>2465</v>
      </c>
      <c r="I1387" s="1729"/>
      <c r="J1387" s="381">
        <v>2.8</v>
      </c>
      <c r="K1387" s="410">
        <v>270</v>
      </c>
      <c r="L1387" s="516" t="s">
        <v>79</v>
      </c>
      <c r="M1387" s="1610">
        <v>25000</v>
      </c>
      <c r="N1387" s="1283">
        <v>5</v>
      </c>
      <c r="O1387" s="516" t="s">
        <v>129</v>
      </c>
      <c r="P1387" s="3277">
        <v>100</v>
      </c>
      <c r="Q1387" s="518"/>
      <c r="R1387" s="2194" t="s">
        <v>54</v>
      </c>
      <c r="S1387" s="516"/>
      <c r="T1387" s="516" t="s">
        <v>3290</v>
      </c>
      <c r="U1387" s="516" t="s">
        <v>179</v>
      </c>
      <c r="V1387" s="516" t="s">
        <v>158</v>
      </c>
      <c r="W1387" s="529" t="s">
        <v>210</v>
      </c>
      <c r="X1387" s="529">
        <v>96</v>
      </c>
      <c r="Y1387" s="516">
        <v>50</v>
      </c>
      <c r="Z1387" s="516"/>
      <c r="AA1387" s="516">
        <v>54</v>
      </c>
      <c r="AB1387" s="516" t="s">
        <v>143</v>
      </c>
      <c r="AC1387" s="1285">
        <v>90</v>
      </c>
      <c r="AD1387" s="516">
        <v>2150477</v>
      </c>
      <c r="AE1387" s="2740">
        <v>4</v>
      </c>
      <c r="AF1387" s="516">
        <v>10</v>
      </c>
      <c r="AG1387" s="2195" t="s">
        <v>122</v>
      </c>
      <c r="AK1387" s="981"/>
    </row>
    <row r="1388" spans="2:37">
      <c r="B1388" s="2824"/>
      <c r="C1388" s="569" t="s">
        <v>2870</v>
      </c>
      <c r="D1388" s="569" t="s">
        <v>2274</v>
      </c>
      <c r="E1388" s="1578"/>
      <c r="F1388" s="2995">
        <v>929001348302</v>
      </c>
      <c r="G1388" s="1251">
        <v>8718696707753</v>
      </c>
      <c r="H1388" s="1251" t="s">
        <v>2481</v>
      </c>
      <c r="I1388" s="1251"/>
      <c r="J1388" s="1065">
        <v>3.7</v>
      </c>
      <c r="K1388" s="942">
        <v>270</v>
      </c>
      <c r="L1388" s="1083" t="s">
        <v>79</v>
      </c>
      <c r="M1388" s="1036">
        <v>25000</v>
      </c>
      <c r="N1388" s="1241">
        <v>5</v>
      </c>
      <c r="O1388" s="1083" t="s">
        <v>127</v>
      </c>
      <c r="P1388" s="3290">
        <v>85</v>
      </c>
      <c r="Q1388" s="14"/>
      <c r="R1388" s="2200" t="s">
        <v>54</v>
      </c>
      <c r="S1388" s="1083"/>
      <c r="T1388" s="1083" t="s">
        <v>3290</v>
      </c>
      <c r="U1388" s="1083" t="s">
        <v>179</v>
      </c>
      <c r="V1388" s="1083" t="s">
        <v>158</v>
      </c>
      <c r="W1388" s="1034" t="s">
        <v>210</v>
      </c>
      <c r="X1388" s="1034">
        <v>72</v>
      </c>
      <c r="Y1388" s="1083">
        <v>50</v>
      </c>
      <c r="Z1388" s="1083"/>
      <c r="AA1388" s="1083">
        <v>54</v>
      </c>
      <c r="AB1388" s="1083" t="s">
        <v>143</v>
      </c>
      <c r="AC1388" s="2508">
        <v>90</v>
      </c>
      <c r="AD1388" s="1083">
        <v>400287</v>
      </c>
      <c r="AE1388" s="2741">
        <v>4</v>
      </c>
      <c r="AF1388" s="1083">
        <v>10</v>
      </c>
      <c r="AG1388" s="2201" t="s">
        <v>122</v>
      </c>
      <c r="AK1388" s="981"/>
    </row>
    <row r="1389" spans="2:37">
      <c r="B1389" s="123"/>
      <c r="C1389" s="569" t="s">
        <v>2870</v>
      </c>
      <c r="D1389" s="569" t="s">
        <v>2274</v>
      </c>
      <c r="E1389" s="1578"/>
      <c r="F1389" s="2996">
        <v>929004247302</v>
      </c>
      <c r="G1389" s="1372">
        <v>8720169399129</v>
      </c>
      <c r="H1389" s="1372" t="s">
        <v>2466</v>
      </c>
      <c r="I1389" s="1372"/>
      <c r="J1389" s="343">
        <v>2.8</v>
      </c>
      <c r="K1389" s="350">
        <v>270</v>
      </c>
      <c r="L1389" s="375" t="s">
        <v>3121</v>
      </c>
      <c r="M1389" s="430">
        <v>25000</v>
      </c>
      <c r="N1389" s="594">
        <v>5</v>
      </c>
      <c r="O1389" s="375" t="s">
        <v>129</v>
      </c>
      <c r="P1389" s="3278">
        <v>100</v>
      </c>
      <c r="Q1389" s="518"/>
      <c r="R1389" s="2196" t="s">
        <v>54</v>
      </c>
      <c r="S1389" s="375"/>
      <c r="T1389" s="375" t="s">
        <v>3290</v>
      </c>
      <c r="U1389" s="375" t="s">
        <v>179</v>
      </c>
      <c r="V1389" s="375" t="s">
        <v>126</v>
      </c>
      <c r="W1389" s="353" t="s">
        <v>210</v>
      </c>
      <c r="X1389" s="353">
        <v>96</v>
      </c>
      <c r="Y1389" s="375">
        <v>50</v>
      </c>
      <c r="Z1389" s="375"/>
      <c r="AA1389" s="375">
        <v>54</v>
      </c>
      <c r="AB1389" s="375" t="s">
        <v>143</v>
      </c>
      <c r="AC1389" s="411">
        <v>90</v>
      </c>
      <c r="AD1389" s="375">
        <v>2150466</v>
      </c>
      <c r="AE1389" s="2742">
        <v>4</v>
      </c>
      <c r="AF1389" s="375">
        <v>10</v>
      </c>
      <c r="AG1389" s="2197" t="s">
        <v>122</v>
      </c>
      <c r="AK1389" s="981"/>
    </row>
    <row r="1390" spans="2:37">
      <c r="B1390" s="2824"/>
      <c r="C1390" s="569" t="s">
        <v>2870</v>
      </c>
      <c r="D1390" s="569" t="s">
        <v>2274</v>
      </c>
      <c r="E1390" s="1578"/>
      <c r="F1390" s="2997">
        <v>929004247602</v>
      </c>
      <c r="G1390" s="1373">
        <v>8720169399167</v>
      </c>
      <c r="H1390" s="1374" t="s">
        <v>2467</v>
      </c>
      <c r="I1390" s="1374"/>
      <c r="J1390" s="343">
        <v>2.8</v>
      </c>
      <c r="K1390" s="350">
        <v>270</v>
      </c>
      <c r="L1390" s="375" t="s">
        <v>3121</v>
      </c>
      <c r="M1390" s="430">
        <v>25000</v>
      </c>
      <c r="N1390" s="594">
        <v>5</v>
      </c>
      <c r="O1390" s="375" t="s">
        <v>129</v>
      </c>
      <c r="P1390" s="3278">
        <v>105</v>
      </c>
      <c r="Q1390" s="518"/>
      <c r="R1390" s="2196" t="s">
        <v>54</v>
      </c>
      <c r="S1390" s="375"/>
      <c r="T1390" s="375" t="s">
        <v>3290</v>
      </c>
      <c r="U1390" s="375" t="s">
        <v>179</v>
      </c>
      <c r="V1390" s="375" t="s">
        <v>126</v>
      </c>
      <c r="W1390" s="353" t="s">
        <v>210</v>
      </c>
      <c r="X1390" s="353">
        <v>96</v>
      </c>
      <c r="Y1390" s="375">
        <v>50</v>
      </c>
      <c r="Z1390" s="375"/>
      <c r="AA1390" s="375">
        <v>54</v>
      </c>
      <c r="AB1390" s="375" t="s">
        <v>143</v>
      </c>
      <c r="AC1390" s="411">
        <v>90</v>
      </c>
      <c r="AD1390" s="375">
        <v>2150468</v>
      </c>
      <c r="AE1390" s="2742">
        <v>4</v>
      </c>
      <c r="AF1390" s="375">
        <v>10</v>
      </c>
      <c r="AG1390" s="2197" t="s">
        <v>122</v>
      </c>
      <c r="AK1390" s="981"/>
    </row>
    <row r="1391" spans="2:37">
      <c r="B1391" s="2807"/>
      <c r="C1391" s="569" t="s">
        <v>2870</v>
      </c>
      <c r="D1391" s="569" t="s">
        <v>2274</v>
      </c>
      <c r="E1391" s="1578"/>
      <c r="F1391" s="2998">
        <v>929002979902</v>
      </c>
      <c r="G1391" s="1250">
        <v>8719514312302</v>
      </c>
      <c r="H1391" s="1250" t="s">
        <v>2480</v>
      </c>
      <c r="I1391" s="1250"/>
      <c r="J1391" s="1065">
        <v>3.7</v>
      </c>
      <c r="K1391" s="942">
        <v>270</v>
      </c>
      <c r="L1391" s="1083" t="s">
        <v>79</v>
      </c>
      <c r="M1391" s="1036">
        <v>25000</v>
      </c>
      <c r="N1391" s="1241">
        <v>5</v>
      </c>
      <c r="O1391" s="1083" t="s">
        <v>127</v>
      </c>
      <c r="P1391" s="3290">
        <v>85</v>
      </c>
      <c r="Q1391" s="14"/>
      <c r="R1391" s="2200" t="s">
        <v>54</v>
      </c>
      <c r="S1391" s="1083"/>
      <c r="T1391" s="1083" t="s">
        <v>3290</v>
      </c>
      <c r="U1391" s="1083" t="s">
        <v>179</v>
      </c>
      <c r="V1391" s="1083" t="s">
        <v>158</v>
      </c>
      <c r="W1391" s="1034" t="s">
        <v>210</v>
      </c>
      <c r="X1391" s="1034">
        <v>72</v>
      </c>
      <c r="Y1391" s="1083">
        <v>50</v>
      </c>
      <c r="Z1391" s="1083"/>
      <c r="AA1391" s="1083">
        <v>54</v>
      </c>
      <c r="AB1391" s="1083" t="s">
        <v>143</v>
      </c>
      <c r="AC1391" s="2508">
        <v>90</v>
      </c>
      <c r="AD1391" s="1083">
        <v>467613</v>
      </c>
      <c r="AE1391" s="2741">
        <v>4</v>
      </c>
      <c r="AF1391" s="1083">
        <v>10</v>
      </c>
      <c r="AG1391" s="2201" t="s">
        <v>122</v>
      </c>
      <c r="AK1391" s="981"/>
    </row>
    <row r="1392" spans="2:37">
      <c r="B1392" s="2807"/>
      <c r="C1392" s="569" t="s">
        <v>2870</v>
      </c>
      <c r="D1392" s="569" t="s">
        <v>2274</v>
      </c>
      <c r="E1392" s="1578"/>
      <c r="F1392" s="2996">
        <v>929004247102</v>
      </c>
      <c r="G1392" s="1372">
        <v>8720169399143</v>
      </c>
      <c r="H1392" s="1372" t="s">
        <v>2468</v>
      </c>
      <c r="I1392" s="1372"/>
      <c r="J1392" s="343">
        <v>2.8</v>
      </c>
      <c r="K1392" s="350">
        <v>280</v>
      </c>
      <c r="L1392" s="375" t="s">
        <v>3118</v>
      </c>
      <c r="M1392" s="430">
        <v>25000</v>
      </c>
      <c r="N1392" s="401">
        <v>5</v>
      </c>
      <c r="O1392" s="375" t="s">
        <v>129</v>
      </c>
      <c r="P1392" s="3278">
        <v>115</v>
      </c>
      <c r="Q1392" s="518"/>
      <c r="R1392" s="2196" t="s">
        <v>54</v>
      </c>
      <c r="S1392" s="375"/>
      <c r="T1392" s="375" t="s">
        <v>3290</v>
      </c>
      <c r="U1392" s="375" t="s">
        <v>179</v>
      </c>
      <c r="V1392" s="375" t="s">
        <v>182</v>
      </c>
      <c r="W1392" s="353" t="s">
        <v>210</v>
      </c>
      <c r="X1392" s="353">
        <v>100</v>
      </c>
      <c r="Y1392" s="375">
        <v>50</v>
      </c>
      <c r="Z1392" s="375"/>
      <c r="AA1392" s="375">
        <v>54</v>
      </c>
      <c r="AB1392" s="375" t="s">
        <v>143</v>
      </c>
      <c r="AC1392" s="845">
        <v>90</v>
      </c>
      <c r="AD1392" s="375">
        <v>2150474</v>
      </c>
      <c r="AE1392" s="2743">
        <v>4</v>
      </c>
      <c r="AF1392" s="375">
        <v>10</v>
      </c>
      <c r="AG1392" s="2197" t="s">
        <v>122</v>
      </c>
      <c r="AK1392" s="981"/>
    </row>
    <row r="1393" spans="2:37">
      <c r="B1393" s="2807"/>
      <c r="C1393" s="569" t="s">
        <v>2870</v>
      </c>
      <c r="D1393" s="569" t="s">
        <v>2274</v>
      </c>
      <c r="E1393" s="1578"/>
      <c r="F1393" s="2996">
        <v>929004247902</v>
      </c>
      <c r="G1393" s="1372">
        <v>8720169399204</v>
      </c>
      <c r="H1393" s="1372" t="s">
        <v>2469</v>
      </c>
      <c r="I1393" s="1372"/>
      <c r="J1393" s="343">
        <v>3.7</v>
      </c>
      <c r="K1393" s="350">
        <v>355</v>
      </c>
      <c r="L1393" s="375" t="s">
        <v>3121</v>
      </c>
      <c r="M1393" s="430">
        <v>25000</v>
      </c>
      <c r="N1393" s="594">
        <v>5</v>
      </c>
      <c r="O1393" s="375" t="s">
        <v>129</v>
      </c>
      <c r="P1393" s="3278">
        <v>115</v>
      </c>
      <c r="Q1393" s="518"/>
      <c r="R1393" s="2196" t="s">
        <v>54</v>
      </c>
      <c r="S1393" s="375"/>
      <c r="T1393" s="375" t="s">
        <v>3286</v>
      </c>
      <c r="U1393" s="375" t="s">
        <v>179</v>
      </c>
      <c r="V1393" s="375" t="s">
        <v>126</v>
      </c>
      <c r="W1393" s="353" t="s">
        <v>210</v>
      </c>
      <c r="X1393" s="353">
        <v>95</v>
      </c>
      <c r="Y1393" s="375">
        <v>50</v>
      </c>
      <c r="Z1393" s="375"/>
      <c r="AA1393" s="375">
        <v>54</v>
      </c>
      <c r="AB1393" s="375" t="s">
        <v>143</v>
      </c>
      <c r="AC1393" s="411">
        <v>90</v>
      </c>
      <c r="AD1393" s="375">
        <v>2150475</v>
      </c>
      <c r="AE1393" s="2742">
        <v>4</v>
      </c>
      <c r="AF1393" s="375">
        <v>10</v>
      </c>
      <c r="AG1393" s="2197" t="s">
        <v>122</v>
      </c>
      <c r="AK1393" s="981"/>
    </row>
    <row r="1394" spans="2:37">
      <c r="B1394" s="2807"/>
      <c r="C1394" s="569" t="s">
        <v>2870</v>
      </c>
      <c r="D1394" s="569" t="s">
        <v>2274</v>
      </c>
      <c r="E1394" s="1578"/>
      <c r="F1394" s="2996">
        <v>929004247952</v>
      </c>
      <c r="G1394" s="1372">
        <v>8721103052360</v>
      </c>
      <c r="H1394" s="1372" t="s">
        <v>2484</v>
      </c>
      <c r="I1394" s="1372" t="s">
        <v>2847</v>
      </c>
      <c r="J1394" s="343">
        <v>3.7</v>
      </c>
      <c r="K1394" s="350">
        <v>355</v>
      </c>
      <c r="L1394" s="373" t="s">
        <v>3121</v>
      </c>
      <c r="M1394" s="430">
        <v>25000</v>
      </c>
      <c r="N1394" s="594">
        <v>5</v>
      </c>
      <c r="O1394" s="373" t="s">
        <v>129</v>
      </c>
      <c r="P1394" s="3289">
        <v>575</v>
      </c>
      <c r="Q1394" s="518"/>
      <c r="R1394" s="2049" t="s">
        <v>54</v>
      </c>
      <c r="S1394" s="373"/>
      <c r="T1394" s="373" t="s">
        <v>3286</v>
      </c>
      <c r="U1394" s="373" t="s">
        <v>179</v>
      </c>
      <c r="V1394" s="373" t="s">
        <v>126</v>
      </c>
      <c r="W1394" s="373" t="s">
        <v>210</v>
      </c>
      <c r="X1394" s="373">
        <v>95</v>
      </c>
      <c r="Y1394" s="285">
        <v>50</v>
      </c>
      <c r="Z1394" s="285"/>
      <c r="AA1394" s="285">
        <v>54</v>
      </c>
      <c r="AB1394" s="373" t="s">
        <v>143</v>
      </c>
      <c r="AC1394" s="411">
        <v>90</v>
      </c>
      <c r="AD1394" s="285">
        <v>2150475</v>
      </c>
      <c r="AE1394" s="2742">
        <v>20</v>
      </c>
      <c r="AF1394" s="285">
        <v>6</v>
      </c>
      <c r="AG1394" s="2050" t="s">
        <v>122</v>
      </c>
      <c r="AK1394" s="981"/>
    </row>
    <row r="1395" spans="2:37">
      <c r="B1395" s="2807"/>
      <c r="C1395" s="569" t="s">
        <v>2870</v>
      </c>
      <c r="D1395" s="569" t="s">
        <v>2274</v>
      </c>
      <c r="E1395" s="1578"/>
      <c r="F1395" s="2996">
        <v>929004248202</v>
      </c>
      <c r="G1395" s="1372">
        <v>8720169399341</v>
      </c>
      <c r="H1395" s="69" t="s">
        <v>2470</v>
      </c>
      <c r="I1395" s="69"/>
      <c r="J1395" s="343">
        <v>3.7</v>
      </c>
      <c r="K1395" s="350">
        <v>355</v>
      </c>
      <c r="L1395" s="375" t="s">
        <v>3121</v>
      </c>
      <c r="M1395" s="430">
        <v>25000</v>
      </c>
      <c r="N1395" s="594">
        <v>5</v>
      </c>
      <c r="O1395" s="375" t="s">
        <v>129</v>
      </c>
      <c r="P1395" s="3278">
        <v>120</v>
      </c>
      <c r="Q1395" s="518"/>
      <c r="R1395" s="2196" t="s">
        <v>54</v>
      </c>
      <c r="S1395" s="375"/>
      <c r="T1395" s="375" t="s">
        <v>3286</v>
      </c>
      <c r="U1395" s="375" t="s">
        <v>179</v>
      </c>
      <c r="V1395" s="375" t="s">
        <v>126</v>
      </c>
      <c r="W1395" s="353" t="s">
        <v>210</v>
      </c>
      <c r="X1395" s="353">
        <v>95</v>
      </c>
      <c r="Y1395" s="375">
        <v>50</v>
      </c>
      <c r="Z1395" s="375"/>
      <c r="AA1395" s="375">
        <v>54</v>
      </c>
      <c r="AB1395" s="375" t="s">
        <v>143</v>
      </c>
      <c r="AC1395" s="411">
        <v>90</v>
      </c>
      <c r="AD1395" s="375">
        <v>2150478</v>
      </c>
      <c r="AE1395" s="2742">
        <v>4</v>
      </c>
      <c r="AF1395" s="375">
        <v>10</v>
      </c>
      <c r="AG1395" s="2197" t="s">
        <v>122</v>
      </c>
      <c r="AK1395" s="981"/>
    </row>
    <row r="1396" spans="2:37">
      <c r="B1396" s="2807"/>
      <c r="C1396" s="569" t="s">
        <v>2870</v>
      </c>
      <c r="D1396" s="569" t="s">
        <v>2274</v>
      </c>
      <c r="E1396" s="1578"/>
      <c r="F1396" s="2996">
        <v>929004248002</v>
      </c>
      <c r="G1396" s="1372">
        <v>8720169399440</v>
      </c>
      <c r="H1396" s="1372" t="s">
        <v>2471</v>
      </c>
      <c r="I1396" s="1372"/>
      <c r="J1396" s="343">
        <v>3.7</v>
      </c>
      <c r="K1396" s="350">
        <v>365</v>
      </c>
      <c r="L1396" s="375" t="s">
        <v>79</v>
      </c>
      <c r="M1396" s="430">
        <v>25000</v>
      </c>
      <c r="N1396" s="594">
        <v>5</v>
      </c>
      <c r="O1396" s="375" t="s">
        <v>129</v>
      </c>
      <c r="P1396" s="3278">
        <v>115</v>
      </c>
      <c r="Q1396" s="518"/>
      <c r="R1396" s="2196" t="s">
        <v>54</v>
      </c>
      <c r="S1396" s="375"/>
      <c r="T1396" s="375" t="s">
        <v>3286</v>
      </c>
      <c r="U1396" s="375" t="s">
        <v>179</v>
      </c>
      <c r="V1396" s="375" t="s">
        <v>158</v>
      </c>
      <c r="W1396" s="353" t="s">
        <v>210</v>
      </c>
      <c r="X1396" s="353">
        <v>98</v>
      </c>
      <c r="Y1396" s="375">
        <v>50</v>
      </c>
      <c r="Z1396" s="375"/>
      <c r="AA1396" s="375">
        <v>54</v>
      </c>
      <c r="AB1396" s="375" t="s">
        <v>143</v>
      </c>
      <c r="AC1396" s="411">
        <v>90</v>
      </c>
      <c r="AD1396" s="375">
        <v>2150469</v>
      </c>
      <c r="AE1396" s="2742">
        <v>4</v>
      </c>
      <c r="AF1396" s="375">
        <v>10</v>
      </c>
      <c r="AG1396" s="2197" t="s">
        <v>122</v>
      </c>
      <c r="AK1396" s="981"/>
    </row>
    <row r="1397" spans="2:37">
      <c r="B1397" s="123"/>
      <c r="C1397" s="569" t="s">
        <v>2870</v>
      </c>
      <c r="D1397" s="569" t="s">
        <v>2274</v>
      </c>
      <c r="E1397" s="1578"/>
      <c r="F1397" s="2996">
        <v>929004248052</v>
      </c>
      <c r="G1397" s="1372">
        <v>8721103052384</v>
      </c>
      <c r="H1397" s="69" t="s">
        <v>2486</v>
      </c>
      <c r="I1397" s="69" t="s">
        <v>2847</v>
      </c>
      <c r="J1397" s="343">
        <v>3.7</v>
      </c>
      <c r="K1397" s="350">
        <v>365</v>
      </c>
      <c r="L1397" s="373" t="s">
        <v>79</v>
      </c>
      <c r="M1397" s="430">
        <v>25000</v>
      </c>
      <c r="N1397" s="594">
        <v>5</v>
      </c>
      <c r="O1397" s="373" t="s">
        <v>129</v>
      </c>
      <c r="P1397" s="3278">
        <v>575</v>
      </c>
      <c r="Q1397" s="518"/>
      <c r="R1397" s="2049" t="s">
        <v>54</v>
      </c>
      <c r="S1397" s="373"/>
      <c r="T1397" s="373" t="s">
        <v>3286</v>
      </c>
      <c r="U1397" s="373" t="s">
        <v>179</v>
      </c>
      <c r="V1397" s="373" t="s">
        <v>158</v>
      </c>
      <c r="W1397" s="373" t="s">
        <v>210</v>
      </c>
      <c r="X1397" s="373">
        <v>98</v>
      </c>
      <c r="Y1397" s="285">
        <v>50</v>
      </c>
      <c r="Z1397" s="285"/>
      <c r="AA1397" s="285">
        <v>54</v>
      </c>
      <c r="AB1397" s="373" t="s">
        <v>143</v>
      </c>
      <c r="AC1397" s="411">
        <v>90</v>
      </c>
      <c r="AD1397" s="285">
        <v>2150469</v>
      </c>
      <c r="AE1397" s="2742">
        <v>20</v>
      </c>
      <c r="AF1397" s="285">
        <v>6</v>
      </c>
      <c r="AG1397" s="2050" t="s">
        <v>122</v>
      </c>
      <c r="AK1397" s="981"/>
    </row>
    <row r="1398" spans="2:37">
      <c r="B1398" s="2807"/>
      <c r="C1398" s="569" t="s">
        <v>2870</v>
      </c>
      <c r="D1398" s="569" t="s">
        <v>2274</v>
      </c>
      <c r="E1398" s="1578"/>
      <c r="F1398" s="2996">
        <v>929004248302</v>
      </c>
      <c r="G1398" s="1372">
        <v>8720169399365</v>
      </c>
      <c r="H1398" s="1372" t="s">
        <v>2472</v>
      </c>
      <c r="I1398" s="1372"/>
      <c r="J1398" s="343">
        <v>3.7</v>
      </c>
      <c r="K1398" s="350">
        <v>365</v>
      </c>
      <c r="L1398" s="375" t="s">
        <v>79</v>
      </c>
      <c r="M1398" s="430">
        <v>25000</v>
      </c>
      <c r="N1398" s="594">
        <v>5</v>
      </c>
      <c r="O1398" s="375" t="s">
        <v>129</v>
      </c>
      <c r="P1398" s="3278">
        <v>120</v>
      </c>
      <c r="Q1398" s="518"/>
      <c r="R1398" s="2196" t="s">
        <v>54</v>
      </c>
      <c r="S1398" s="375"/>
      <c r="T1398" s="375" t="s">
        <v>3286</v>
      </c>
      <c r="U1398" s="375" t="s">
        <v>179</v>
      </c>
      <c r="V1398" s="375" t="s">
        <v>158</v>
      </c>
      <c r="W1398" s="353" t="s">
        <v>210</v>
      </c>
      <c r="X1398" s="353">
        <v>98</v>
      </c>
      <c r="Y1398" s="375">
        <v>50</v>
      </c>
      <c r="Z1398" s="375"/>
      <c r="AA1398" s="375">
        <v>54</v>
      </c>
      <c r="AB1398" s="375" t="s">
        <v>143</v>
      </c>
      <c r="AC1398" s="411">
        <v>90</v>
      </c>
      <c r="AD1398" s="375">
        <v>2150471</v>
      </c>
      <c r="AE1398" s="2742">
        <v>4</v>
      </c>
      <c r="AF1398" s="375">
        <v>10</v>
      </c>
      <c r="AG1398" s="2197" t="s">
        <v>122</v>
      </c>
      <c r="AK1398" s="981"/>
    </row>
    <row r="1399" spans="2:37">
      <c r="B1399" s="2824"/>
      <c r="C1399" s="569" t="s">
        <v>2870</v>
      </c>
      <c r="D1399" s="569" t="s">
        <v>2274</v>
      </c>
      <c r="E1399" s="1578"/>
      <c r="F1399" s="2996">
        <v>929004248102</v>
      </c>
      <c r="G1399" s="1372">
        <v>8720169399464</v>
      </c>
      <c r="H1399" s="1372" t="s">
        <v>2473</v>
      </c>
      <c r="I1399" s="1372"/>
      <c r="J1399" s="343">
        <v>3.7</v>
      </c>
      <c r="K1399" s="350">
        <v>380</v>
      </c>
      <c r="L1399" s="375" t="s">
        <v>53</v>
      </c>
      <c r="M1399" s="430">
        <v>25000</v>
      </c>
      <c r="N1399" s="594">
        <v>5</v>
      </c>
      <c r="O1399" s="375" t="s">
        <v>129</v>
      </c>
      <c r="P1399" s="3278">
        <v>115</v>
      </c>
      <c r="Q1399" s="518"/>
      <c r="R1399" s="2196" t="s">
        <v>54</v>
      </c>
      <c r="S1399" s="375"/>
      <c r="T1399" s="375" t="s">
        <v>3286</v>
      </c>
      <c r="U1399" s="375" t="s">
        <v>179</v>
      </c>
      <c r="V1399" s="375" t="s">
        <v>131</v>
      </c>
      <c r="W1399" s="353" t="s">
        <v>210</v>
      </c>
      <c r="X1399" s="353">
        <v>102</v>
      </c>
      <c r="Y1399" s="375">
        <v>50</v>
      </c>
      <c r="Z1399" s="375"/>
      <c r="AA1399" s="375">
        <v>54</v>
      </c>
      <c r="AB1399" s="375" t="s">
        <v>143</v>
      </c>
      <c r="AC1399" s="411">
        <v>90</v>
      </c>
      <c r="AD1399" s="375">
        <v>2150467</v>
      </c>
      <c r="AE1399" s="2742">
        <v>4</v>
      </c>
      <c r="AF1399" s="375">
        <v>10</v>
      </c>
      <c r="AG1399" s="2197" t="s">
        <v>122</v>
      </c>
      <c r="AK1399" s="981"/>
    </row>
    <row r="1400" spans="2:37">
      <c r="B1400" s="123"/>
      <c r="C1400" s="569" t="s">
        <v>2870</v>
      </c>
      <c r="D1400" s="569" t="s">
        <v>2274</v>
      </c>
      <c r="E1400" s="1578"/>
      <c r="F1400" s="2996">
        <v>929004248402</v>
      </c>
      <c r="G1400" s="1372">
        <v>8720169399389</v>
      </c>
      <c r="H1400" s="69" t="s">
        <v>2474</v>
      </c>
      <c r="I1400" s="69"/>
      <c r="J1400" s="343">
        <v>3.7</v>
      </c>
      <c r="K1400" s="350">
        <v>370</v>
      </c>
      <c r="L1400" s="375" t="s">
        <v>53</v>
      </c>
      <c r="M1400" s="430">
        <v>25000</v>
      </c>
      <c r="N1400" s="594">
        <v>5</v>
      </c>
      <c r="O1400" s="375" t="s">
        <v>129</v>
      </c>
      <c r="P1400" s="3278">
        <v>120</v>
      </c>
      <c r="Q1400" s="518"/>
      <c r="R1400" s="2196" t="s">
        <v>54</v>
      </c>
      <c r="S1400" s="375"/>
      <c r="T1400" s="375" t="s">
        <v>3286</v>
      </c>
      <c r="U1400" s="375" t="s">
        <v>179</v>
      </c>
      <c r="V1400" s="375" t="s">
        <v>131</v>
      </c>
      <c r="W1400" s="353" t="s">
        <v>210</v>
      </c>
      <c r="X1400" s="353">
        <v>100</v>
      </c>
      <c r="Y1400" s="375">
        <v>50</v>
      </c>
      <c r="Z1400" s="375"/>
      <c r="AA1400" s="375">
        <v>54</v>
      </c>
      <c r="AB1400" s="375" t="s">
        <v>143</v>
      </c>
      <c r="AC1400" s="411">
        <v>90</v>
      </c>
      <c r="AD1400" s="375">
        <v>2150479</v>
      </c>
      <c r="AE1400" s="2742">
        <v>4</v>
      </c>
      <c r="AF1400" s="375">
        <v>10</v>
      </c>
      <c r="AG1400" s="2197" t="s">
        <v>122</v>
      </c>
      <c r="AK1400" s="981"/>
    </row>
    <row r="1401" spans="2:37">
      <c r="B1401" s="123"/>
      <c r="C1401" s="569" t="s">
        <v>2870</v>
      </c>
      <c r="D1401" s="569" t="s">
        <v>2274</v>
      </c>
      <c r="E1401" s="1578"/>
      <c r="F1401" s="2996">
        <v>929004247202</v>
      </c>
      <c r="G1401" s="1372">
        <v>8720169399488</v>
      </c>
      <c r="H1401" s="69" t="s">
        <v>2475</v>
      </c>
      <c r="I1401" s="69"/>
      <c r="J1401" s="343">
        <v>3.7</v>
      </c>
      <c r="K1401" s="350">
        <v>355</v>
      </c>
      <c r="L1401" s="375" t="s">
        <v>3118</v>
      </c>
      <c r="M1401" s="430">
        <v>25000</v>
      </c>
      <c r="N1401" s="594">
        <v>5</v>
      </c>
      <c r="O1401" s="375" t="s">
        <v>129</v>
      </c>
      <c r="P1401" s="3278">
        <v>130</v>
      </c>
      <c r="Q1401" s="518"/>
      <c r="R1401" s="2196" t="s">
        <v>54</v>
      </c>
      <c r="S1401" s="375"/>
      <c r="T1401" s="375" t="s">
        <v>3286</v>
      </c>
      <c r="U1401" s="375" t="s">
        <v>179</v>
      </c>
      <c r="V1401" s="375" t="s">
        <v>182</v>
      </c>
      <c r="W1401" s="353" t="s">
        <v>210</v>
      </c>
      <c r="X1401" s="353">
        <v>95</v>
      </c>
      <c r="Y1401" s="375">
        <v>50</v>
      </c>
      <c r="Z1401" s="375"/>
      <c r="AA1401" s="375">
        <v>54</v>
      </c>
      <c r="AB1401" s="375" t="s">
        <v>143</v>
      </c>
      <c r="AC1401" s="411">
        <v>90</v>
      </c>
      <c r="AD1401" s="375">
        <v>2150476</v>
      </c>
      <c r="AE1401" s="2742">
        <v>4</v>
      </c>
      <c r="AF1401" s="375">
        <v>10</v>
      </c>
      <c r="AG1401" s="2197" t="s">
        <v>122</v>
      </c>
      <c r="AK1401" s="981"/>
    </row>
    <row r="1402" spans="2:37">
      <c r="B1402" s="123"/>
      <c r="C1402" s="569" t="s">
        <v>2870</v>
      </c>
      <c r="D1402" s="569" t="s">
        <v>2274</v>
      </c>
      <c r="E1402" s="1578"/>
      <c r="F1402" s="2996">
        <v>929004255802</v>
      </c>
      <c r="G1402" s="1372">
        <v>8721103038357</v>
      </c>
      <c r="H1402" s="1372" t="s">
        <v>2801</v>
      </c>
      <c r="I1402" s="1372"/>
      <c r="J1402" s="343">
        <v>5.5</v>
      </c>
      <c r="K1402" s="350">
        <v>575</v>
      </c>
      <c r="L1402" s="375" t="s">
        <v>3121</v>
      </c>
      <c r="M1402" s="430">
        <v>25000</v>
      </c>
      <c r="N1402" s="594">
        <v>5</v>
      </c>
      <c r="O1402" s="375" t="s">
        <v>129</v>
      </c>
      <c r="P1402" s="989">
        <v>140</v>
      </c>
      <c r="Q1402" s="518"/>
      <c r="R1402" s="2196" t="s">
        <v>54</v>
      </c>
      <c r="S1402" s="375"/>
      <c r="T1402" s="375" t="s">
        <v>3298</v>
      </c>
      <c r="U1402" s="375" t="s">
        <v>179</v>
      </c>
      <c r="V1402" s="375" t="s">
        <v>126</v>
      </c>
      <c r="W1402" s="353" t="s">
        <v>210</v>
      </c>
      <c r="X1402" s="353">
        <v>104</v>
      </c>
      <c r="Y1402" s="375">
        <v>50</v>
      </c>
      <c r="Z1402" s="375"/>
      <c r="AA1402" s="375">
        <v>54</v>
      </c>
      <c r="AB1402" s="375" t="s">
        <v>143</v>
      </c>
      <c r="AC1402" s="411">
        <v>90</v>
      </c>
      <c r="AD1402" s="375">
        <v>2192977</v>
      </c>
      <c r="AE1402" s="2742">
        <v>4</v>
      </c>
      <c r="AF1402" s="375">
        <v>10</v>
      </c>
      <c r="AG1402" s="2197" t="s">
        <v>122</v>
      </c>
      <c r="AK1402" s="981"/>
    </row>
    <row r="1403" spans="2:37">
      <c r="B1403" s="123"/>
      <c r="C1403" s="569" t="s">
        <v>2870</v>
      </c>
      <c r="D1403" s="569" t="s">
        <v>2274</v>
      </c>
      <c r="E1403" s="1578"/>
      <c r="F1403" s="2996">
        <v>929004255702</v>
      </c>
      <c r="G1403" s="1372">
        <v>8721103038210</v>
      </c>
      <c r="H1403" s="1372" t="s">
        <v>2802</v>
      </c>
      <c r="I1403" s="1372"/>
      <c r="J1403" s="343">
        <v>5.5</v>
      </c>
      <c r="K1403" s="350">
        <v>575</v>
      </c>
      <c r="L1403" s="375" t="s">
        <v>3118</v>
      </c>
      <c r="M1403" s="430">
        <v>25000</v>
      </c>
      <c r="N1403" s="594">
        <v>5</v>
      </c>
      <c r="O1403" s="375" t="s">
        <v>129</v>
      </c>
      <c r="P1403" s="989">
        <v>155</v>
      </c>
      <c r="Q1403" s="518"/>
      <c r="R1403" s="2196" t="s">
        <v>54</v>
      </c>
      <c r="S1403" s="375"/>
      <c r="T1403" s="375" t="s">
        <v>3298</v>
      </c>
      <c r="U1403" s="375" t="s">
        <v>179</v>
      </c>
      <c r="V1403" s="375" t="s">
        <v>182</v>
      </c>
      <c r="W1403" s="353" t="s">
        <v>210</v>
      </c>
      <c r="X1403" s="353">
        <v>104</v>
      </c>
      <c r="Y1403" s="375">
        <v>50</v>
      </c>
      <c r="Z1403" s="375"/>
      <c r="AA1403" s="375">
        <v>54</v>
      </c>
      <c r="AB1403" s="375" t="s">
        <v>143</v>
      </c>
      <c r="AC1403" s="411">
        <v>90</v>
      </c>
      <c r="AD1403" s="375">
        <v>2192975</v>
      </c>
      <c r="AE1403" s="2742">
        <v>4</v>
      </c>
      <c r="AF1403" s="375">
        <v>10</v>
      </c>
      <c r="AG1403" s="2197" t="s">
        <v>122</v>
      </c>
      <c r="AK1403" s="981"/>
    </row>
    <row r="1404" spans="2:37">
      <c r="B1404" s="123"/>
      <c r="C1404" s="569" t="s">
        <v>2870</v>
      </c>
      <c r="D1404" s="569" t="s">
        <v>2274</v>
      </c>
      <c r="E1404" s="1578"/>
      <c r="F1404" s="2996">
        <v>929004255902</v>
      </c>
      <c r="G1404" s="1372">
        <v>8721103038272</v>
      </c>
      <c r="H1404" s="1372" t="s">
        <v>2476</v>
      </c>
      <c r="I1404" s="1372"/>
      <c r="J1404" s="343">
        <v>5.5</v>
      </c>
      <c r="K1404" s="350">
        <v>575</v>
      </c>
      <c r="L1404" s="375" t="s">
        <v>79</v>
      </c>
      <c r="M1404" s="430">
        <v>25000</v>
      </c>
      <c r="N1404" s="594">
        <v>5</v>
      </c>
      <c r="O1404" s="375" t="s">
        <v>129</v>
      </c>
      <c r="P1404" s="3278">
        <v>140</v>
      </c>
      <c r="Q1404" s="518"/>
      <c r="R1404" s="2196" t="s">
        <v>54</v>
      </c>
      <c r="S1404" s="375"/>
      <c r="T1404" s="375" t="s">
        <v>3298</v>
      </c>
      <c r="U1404" s="375" t="s">
        <v>179</v>
      </c>
      <c r="V1404" s="375" t="s">
        <v>158</v>
      </c>
      <c r="W1404" s="353" t="s">
        <v>210</v>
      </c>
      <c r="X1404" s="353">
        <v>104</v>
      </c>
      <c r="Y1404" s="375">
        <v>50</v>
      </c>
      <c r="Z1404" s="375"/>
      <c r="AA1404" s="375">
        <v>54</v>
      </c>
      <c r="AB1404" s="375" t="s">
        <v>143</v>
      </c>
      <c r="AC1404" s="411">
        <v>90</v>
      </c>
      <c r="AD1404" s="375">
        <v>2192976</v>
      </c>
      <c r="AE1404" s="2742">
        <v>4</v>
      </c>
      <c r="AF1404" s="375">
        <v>10</v>
      </c>
      <c r="AG1404" s="2197" t="s">
        <v>122</v>
      </c>
      <c r="AK1404" s="981"/>
    </row>
    <row r="1405" spans="2:37">
      <c r="B1405" s="2807"/>
      <c r="C1405" s="569" t="s">
        <v>2870</v>
      </c>
      <c r="D1405" s="569" t="s">
        <v>2274</v>
      </c>
      <c r="E1405" s="1578"/>
      <c r="F1405" s="2996">
        <v>929004256002</v>
      </c>
      <c r="G1405" s="1372">
        <v>8721103038234</v>
      </c>
      <c r="H1405" s="1372" t="s">
        <v>2477</v>
      </c>
      <c r="I1405" s="1372"/>
      <c r="J1405" s="343">
        <v>5.5</v>
      </c>
      <c r="K1405" s="350">
        <v>575</v>
      </c>
      <c r="L1405" s="375" t="s">
        <v>53</v>
      </c>
      <c r="M1405" s="430">
        <v>25000</v>
      </c>
      <c r="N1405" s="594">
        <v>5</v>
      </c>
      <c r="O1405" s="375" t="s">
        <v>129</v>
      </c>
      <c r="P1405" s="3278">
        <v>140</v>
      </c>
      <c r="Q1405" s="518"/>
      <c r="R1405" s="2196" t="s">
        <v>54</v>
      </c>
      <c r="S1405" s="375"/>
      <c r="T1405" s="375" t="s">
        <v>3298</v>
      </c>
      <c r="U1405" s="375" t="s">
        <v>179</v>
      </c>
      <c r="V1405" s="375" t="s">
        <v>131</v>
      </c>
      <c r="W1405" s="353" t="s">
        <v>210</v>
      </c>
      <c r="X1405" s="353">
        <v>104</v>
      </c>
      <c r="Y1405" s="375">
        <v>50</v>
      </c>
      <c r="Z1405" s="375"/>
      <c r="AA1405" s="375">
        <v>54</v>
      </c>
      <c r="AB1405" s="375" t="s">
        <v>143</v>
      </c>
      <c r="AC1405" s="411">
        <v>90</v>
      </c>
      <c r="AD1405" s="375">
        <v>2192981</v>
      </c>
      <c r="AE1405" s="2742">
        <v>4</v>
      </c>
      <c r="AF1405" s="375">
        <v>10</v>
      </c>
      <c r="AG1405" s="2197" t="s">
        <v>122</v>
      </c>
      <c r="AK1405" s="981"/>
    </row>
    <row r="1406" spans="2:37">
      <c r="B1406" s="2807"/>
      <c r="C1406" s="569" t="s">
        <v>2870</v>
      </c>
      <c r="D1406" s="569" t="s">
        <v>2274</v>
      </c>
      <c r="E1406" s="1578"/>
      <c r="F1406" s="2996">
        <v>929004256102</v>
      </c>
      <c r="G1406" s="1372">
        <v>8721103038258</v>
      </c>
      <c r="H1406" s="1372" t="s">
        <v>2803</v>
      </c>
      <c r="I1406" s="1372"/>
      <c r="J1406" s="343">
        <v>5.5</v>
      </c>
      <c r="K1406" s="350">
        <v>575</v>
      </c>
      <c r="L1406" s="375" t="s">
        <v>75</v>
      </c>
      <c r="M1406" s="430">
        <v>25000</v>
      </c>
      <c r="N1406" s="594">
        <v>5</v>
      </c>
      <c r="O1406" s="375" t="s">
        <v>129</v>
      </c>
      <c r="P1406" s="989">
        <v>140</v>
      </c>
      <c r="Q1406" s="518"/>
      <c r="R1406" s="2196" t="s">
        <v>54</v>
      </c>
      <c r="S1406" s="375"/>
      <c r="T1406" s="375" t="s">
        <v>3298</v>
      </c>
      <c r="U1406" s="375" t="s">
        <v>179</v>
      </c>
      <c r="V1406" s="375" t="s">
        <v>161</v>
      </c>
      <c r="W1406" s="353" t="s">
        <v>210</v>
      </c>
      <c r="X1406" s="353">
        <v>104</v>
      </c>
      <c r="Y1406" s="375">
        <v>50</v>
      </c>
      <c r="Z1406" s="375"/>
      <c r="AA1406" s="375">
        <v>54</v>
      </c>
      <c r="AB1406" s="375" t="s">
        <v>143</v>
      </c>
      <c r="AC1406" s="411">
        <v>90</v>
      </c>
      <c r="AD1406" s="375">
        <v>2192982</v>
      </c>
      <c r="AE1406" s="2742">
        <v>4</v>
      </c>
      <c r="AF1406" s="375">
        <v>10</v>
      </c>
      <c r="AG1406" s="2197" t="s">
        <v>122</v>
      </c>
      <c r="AK1406" s="981"/>
    </row>
    <row r="1407" spans="2:37">
      <c r="B1407" s="123"/>
      <c r="C1407" s="569" t="s">
        <v>2870</v>
      </c>
      <c r="D1407" s="569" t="s">
        <v>2274</v>
      </c>
      <c r="E1407" s="1578"/>
      <c r="F1407" s="2996">
        <v>929004256202</v>
      </c>
      <c r="G1407" s="1372">
        <v>8721103038296</v>
      </c>
      <c r="H1407" s="69" t="s">
        <v>2463</v>
      </c>
      <c r="I1407" s="69"/>
      <c r="J1407" s="343">
        <v>5.5</v>
      </c>
      <c r="K1407" s="350">
        <v>650</v>
      </c>
      <c r="L1407" s="375" t="s">
        <v>79</v>
      </c>
      <c r="M1407" s="430">
        <v>25000</v>
      </c>
      <c r="N1407" s="594">
        <v>5</v>
      </c>
      <c r="O1407" s="375" t="s">
        <v>129</v>
      </c>
      <c r="P1407" s="3278">
        <v>150</v>
      </c>
      <c r="Q1407" s="518"/>
      <c r="R1407" s="2196" t="s">
        <v>54</v>
      </c>
      <c r="S1407" s="375"/>
      <c r="T1407" s="375" t="s">
        <v>3264</v>
      </c>
      <c r="U1407" s="375" t="s">
        <v>179</v>
      </c>
      <c r="V1407" s="375" t="s">
        <v>158</v>
      </c>
      <c r="W1407" s="353" t="s">
        <v>210</v>
      </c>
      <c r="X1407" s="353">
        <v>118</v>
      </c>
      <c r="Y1407" s="375">
        <v>50</v>
      </c>
      <c r="Z1407" s="375"/>
      <c r="AA1407" s="375">
        <v>55.5</v>
      </c>
      <c r="AB1407" s="375" t="s">
        <v>143</v>
      </c>
      <c r="AC1407" s="411">
        <v>90</v>
      </c>
      <c r="AD1407" s="375">
        <v>2192978</v>
      </c>
      <c r="AE1407" s="2742">
        <v>4</v>
      </c>
      <c r="AF1407" s="375">
        <v>10</v>
      </c>
      <c r="AG1407" s="2197" t="s">
        <v>122</v>
      </c>
      <c r="AK1407" s="981"/>
    </row>
    <row r="1408" spans="2:37">
      <c r="B1408" s="2824"/>
      <c r="C1408" s="569" t="s">
        <v>2870</v>
      </c>
      <c r="D1408" s="569" t="s">
        <v>2274</v>
      </c>
      <c r="E1408" s="1578"/>
      <c r="F1408" s="2996">
        <v>929004256302</v>
      </c>
      <c r="G1408" s="1372">
        <v>8721103038319</v>
      </c>
      <c r="H1408" s="69" t="s">
        <v>2464</v>
      </c>
      <c r="I1408" s="69"/>
      <c r="J1408" s="343">
        <v>5.5</v>
      </c>
      <c r="K1408" s="350">
        <v>680</v>
      </c>
      <c r="L1408" s="373" t="s">
        <v>53</v>
      </c>
      <c r="M1408" s="430">
        <v>25000</v>
      </c>
      <c r="N1408" s="594">
        <v>5</v>
      </c>
      <c r="O1408" s="373" t="s">
        <v>129</v>
      </c>
      <c r="P1408" s="3278">
        <v>150</v>
      </c>
      <c r="Q1408" s="518"/>
      <c r="R1408" s="2049" t="s">
        <v>54</v>
      </c>
      <c r="S1408" s="373"/>
      <c r="T1408" s="373" t="s">
        <v>3264</v>
      </c>
      <c r="U1408" s="373" t="s">
        <v>179</v>
      </c>
      <c r="V1408" s="373" t="s">
        <v>131</v>
      </c>
      <c r="W1408" s="373" t="s">
        <v>210</v>
      </c>
      <c r="X1408" s="373">
        <v>123</v>
      </c>
      <c r="Y1408" s="285">
        <v>50</v>
      </c>
      <c r="Z1408" s="285"/>
      <c r="AA1408" s="285">
        <v>55.5</v>
      </c>
      <c r="AB1408" s="373" t="s">
        <v>143</v>
      </c>
      <c r="AC1408" s="411">
        <v>90</v>
      </c>
      <c r="AD1408" s="285">
        <v>2192980</v>
      </c>
      <c r="AE1408" s="2742">
        <v>4</v>
      </c>
      <c r="AF1408" s="285">
        <v>10</v>
      </c>
      <c r="AG1408" s="2050" t="s">
        <v>122</v>
      </c>
      <c r="AK1408" s="981"/>
    </row>
    <row r="1409" spans="2:37">
      <c r="B1409" s="2825"/>
      <c r="C1409" s="855" t="s">
        <v>2870</v>
      </c>
      <c r="D1409" s="855" t="s">
        <v>2274</v>
      </c>
      <c r="E1409" s="1599"/>
      <c r="F1409" s="2999">
        <v>929004256402</v>
      </c>
      <c r="G1409" s="1500">
        <v>8721103038333</v>
      </c>
      <c r="H1409" s="1501" t="s">
        <v>2478</v>
      </c>
      <c r="I1409" s="1501"/>
      <c r="J1409" s="495">
        <v>5.5</v>
      </c>
      <c r="K1409" s="438">
        <v>680</v>
      </c>
      <c r="L1409" s="468" t="s">
        <v>75</v>
      </c>
      <c r="M1409" s="1392">
        <v>25000</v>
      </c>
      <c r="N1409" s="480">
        <v>5</v>
      </c>
      <c r="O1409" s="468" t="s">
        <v>129</v>
      </c>
      <c r="P1409" s="3279">
        <v>150</v>
      </c>
      <c r="Q1409" s="518"/>
      <c r="R1409" s="1967" t="s">
        <v>54</v>
      </c>
      <c r="S1409" s="468"/>
      <c r="T1409" s="468" t="s">
        <v>3264</v>
      </c>
      <c r="U1409" s="468" t="s">
        <v>179</v>
      </c>
      <c r="V1409" s="468" t="s">
        <v>161</v>
      </c>
      <c r="W1409" s="483" t="s">
        <v>210</v>
      </c>
      <c r="X1409" s="483">
        <v>123</v>
      </c>
      <c r="Y1409" s="468">
        <v>50</v>
      </c>
      <c r="Z1409" s="468"/>
      <c r="AA1409" s="468">
        <v>55.5</v>
      </c>
      <c r="AB1409" s="468" t="s">
        <v>143</v>
      </c>
      <c r="AC1409" s="645">
        <v>90</v>
      </c>
      <c r="AD1409" s="468">
        <v>2192979</v>
      </c>
      <c r="AE1409" s="2744">
        <v>4</v>
      </c>
      <c r="AF1409" s="468">
        <v>10</v>
      </c>
      <c r="AG1409" s="1968" t="s">
        <v>122</v>
      </c>
      <c r="AK1409" s="981"/>
    </row>
    <row r="1410" spans="2:37" ht="14.5" customHeight="1">
      <c r="B1410" s="3"/>
      <c r="C1410" s="14"/>
      <c r="D1410" s="14"/>
      <c r="E1410" s="14"/>
      <c r="F1410" s="2794" t="s">
        <v>2955</v>
      </c>
      <c r="G1410" s="2"/>
      <c r="H1410" s="41"/>
      <c r="I1410" s="41"/>
      <c r="J1410" s="335"/>
      <c r="K1410" s="302"/>
      <c r="L1410" s="6"/>
      <c r="M1410" s="303"/>
      <c r="N1410" s="6"/>
      <c r="O1410" s="6"/>
      <c r="P1410" s="149"/>
      <c r="Q1410" s="14"/>
      <c r="R1410" s="6"/>
      <c r="S1410" s="6"/>
      <c r="T1410" s="6"/>
      <c r="U1410" s="6"/>
      <c r="V1410" s="6"/>
      <c r="W1410" s="6"/>
      <c r="X1410" s="6"/>
      <c r="Y1410" s="302"/>
      <c r="Z1410" s="302"/>
      <c r="AA1410" s="302"/>
      <c r="AB1410" s="6"/>
      <c r="AC1410" s="306"/>
      <c r="AD1410" s="302"/>
      <c r="AE1410" s="6"/>
      <c r="AF1410" s="6"/>
      <c r="AG1410" s="6"/>
      <c r="AK1410" s="981"/>
    </row>
    <row r="1411" spans="2:37" ht="14.5" customHeight="1">
      <c r="B1411" s="14"/>
      <c r="C1411" s="14"/>
      <c r="D1411" s="14"/>
      <c r="E1411" s="14"/>
      <c r="F1411" s="652"/>
      <c r="G1411" s="638"/>
      <c r="H1411" s="110"/>
      <c r="I1411" s="110"/>
      <c r="J1411" s="3311"/>
      <c r="K1411" s="367"/>
      <c r="L1411" s="378"/>
      <c r="M1411" s="367"/>
      <c r="N1411" s="304"/>
      <c r="O1411" s="378"/>
      <c r="P1411" s="148"/>
      <c r="Q1411" s="14"/>
      <c r="R1411" s="378"/>
      <c r="S1411" s="378"/>
      <c r="T1411" s="378"/>
      <c r="U1411" s="378"/>
      <c r="V1411" s="378"/>
      <c r="W1411" s="378"/>
      <c r="X1411" s="378"/>
      <c r="Y1411" s="372"/>
      <c r="Z1411" s="372"/>
      <c r="AA1411" s="372"/>
      <c r="AB1411" s="378"/>
      <c r="AC1411" s="304"/>
      <c r="AD1411" s="372"/>
      <c r="AE1411" s="304"/>
      <c r="AF1411" s="378"/>
      <c r="AG1411" s="378"/>
      <c r="AK1411" s="981"/>
    </row>
    <row r="1412" spans="2:37">
      <c r="B1412" s="1809" t="s">
        <v>2956</v>
      </c>
      <c r="C1412" s="1487" t="s">
        <v>2870</v>
      </c>
      <c r="D1412" s="1487" t="s">
        <v>2274</v>
      </c>
      <c r="E1412" s="1617" t="s">
        <v>2873</v>
      </c>
      <c r="F1412" s="906">
        <v>929004221002</v>
      </c>
      <c r="G1412" s="1694">
        <v>8720169369696</v>
      </c>
      <c r="H1412" s="1694" t="s">
        <v>2762</v>
      </c>
      <c r="I1412" s="1694"/>
      <c r="J1412" s="1505">
        <v>4.8</v>
      </c>
      <c r="K1412" s="1730">
        <v>360</v>
      </c>
      <c r="L1412" s="1853" t="s">
        <v>2489</v>
      </c>
      <c r="M1412" s="1696">
        <v>15000</v>
      </c>
      <c r="N1412" s="1490">
        <v>2</v>
      </c>
      <c r="O1412" s="1853" t="s">
        <v>127</v>
      </c>
      <c r="P1412" s="3288">
        <v>160</v>
      </c>
      <c r="Q1412" s="518"/>
      <c r="R1412" s="2214" t="s">
        <v>54</v>
      </c>
      <c r="S1412" s="1853"/>
      <c r="T1412" s="1853" t="s">
        <v>3286</v>
      </c>
      <c r="U1412" s="1853" t="s">
        <v>179</v>
      </c>
      <c r="V1412" s="1853" t="s">
        <v>3122</v>
      </c>
      <c r="W1412" s="1732" t="s">
        <v>210</v>
      </c>
      <c r="X1412" s="1732">
        <v>75</v>
      </c>
      <c r="Y1412" s="2352">
        <v>50</v>
      </c>
      <c r="Z1412" s="2352"/>
      <c r="AA1412" s="2352">
        <v>61.5</v>
      </c>
      <c r="AB1412" s="1853" t="s">
        <v>143</v>
      </c>
      <c r="AC1412" s="1490">
        <v>80</v>
      </c>
      <c r="AD1412" s="2352">
        <v>2105338</v>
      </c>
      <c r="AE1412" s="2724">
        <v>4</v>
      </c>
      <c r="AF1412" s="2352">
        <v>10</v>
      </c>
      <c r="AG1412" s="2215" t="s">
        <v>122</v>
      </c>
      <c r="AK1412" s="981"/>
    </row>
    <row r="1413" spans="2:37" ht="14.5" customHeight="1">
      <c r="B1413" s="14"/>
      <c r="C1413" s="14"/>
      <c r="D1413" s="14"/>
      <c r="E1413" s="14"/>
      <c r="F1413" s="2794" t="s">
        <v>2957</v>
      </c>
      <c r="G1413" s="21"/>
      <c r="H1413" s="14"/>
      <c r="I1413" s="14"/>
      <c r="J1413" s="149"/>
      <c r="K1413" s="149"/>
      <c r="L1413" s="149"/>
      <c r="M1413" s="149"/>
      <c r="N1413" s="149"/>
      <c r="O1413" s="149"/>
      <c r="P1413" s="148"/>
      <c r="Q1413" s="14"/>
      <c r="R1413" s="149"/>
      <c r="S1413" s="149"/>
      <c r="T1413" s="149"/>
      <c r="U1413" s="149"/>
      <c r="V1413" s="149"/>
      <c r="W1413" s="149"/>
      <c r="X1413" s="149"/>
      <c r="Y1413" s="414"/>
      <c r="Z1413" s="414"/>
      <c r="AA1413" s="414"/>
      <c r="AB1413" s="149"/>
      <c r="AC1413" s="149"/>
      <c r="AD1413" s="414"/>
      <c r="AE1413" s="149"/>
      <c r="AF1413" s="149"/>
      <c r="AG1413" s="149"/>
      <c r="AK1413" s="981"/>
    </row>
    <row r="1414" spans="2:37" ht="14.5" customHeight="1">
      <c r="B1414" s="14"/>
      <c r="C1414" s="14"/>
      <c r="D1414" s="14"/>
      <c r="E1414" s="14"/>
      <c r="F1414" s="21"/>
      <c r="G1414" s="21"/>
      <c r="H1414" s="14"/>
      <c r="I1414" s="14"/>
      <c r="J1414" s="149"/>
      <c r="K1414" s="149"/>
      <c r="L1414" s="149"/>
      <c r="M1414" s="149"/>
      <c r="N1414" s="149"/>
      <c r="O1414" s="149"/>
      <c r="P1414" s="148"/>
      <c r="Q1414" s="14"/>
      <c r="R1414" s="149"/>
      <c r="S1414" s="149"/>
      <c r="T1414" s="149"/>
      <c r="U1414" s="149"/>
      <c r="V1414" s="149"/>
      <c r="W1414" s="149"/>
      <c r="X1414" s="149"/>
      <c r="Y1414" s="414"/>
      <c r="Z1414" s="414"/>
      <c r="AA1414" s="414"/>
      <c r="AB1414" s="149"/>
      <c r="AC1414" s="149"/>
      <c r="AD1414" s="414"/>
      <c r="AE1414" s="149"/>
      <c r="AF1414" s="149"/>
      <c r="AG1414" s="149"/>
      <c r="AK1414" s="981"/>
    </row>
    <row r="1415" spans="2:37" ht="14.5" customHeight="1">
      <c r="B1415" s="33"/>
      <c r="C1415" s="14"/>
      <c r="D1415" s="14"/>
      <c r="E1415" s="14"/>
      <c r="F1415" s="14"/>
      <c r="G1415" s="14"/>
      <c r="H1415" s="14"/>
      <c r="I1415" s="14"/>
      <c r="J1415" s="149"/>
      <c r="K1415" s="149"/>
      <c r="L1415" s="149"/>
      <c r="M1415" s="149"/>
      <c r="N1415" s="149"/>
      <c r="O1415" s="149"/>
      <c r="P1415" s="149"/>
      <c r="Q1415" s="14"/>
      <c r="R1415" s="149"/>
      <c r="S1415" s="149"/>
      <c r="T1415" s="149"/>
      <c r="U1415" s="149"/>
      <c r="V1415" s="149"/>
      <c r="W1415" s="149"/>
      <c r="X1415" s="149"/>
      <c r="Y1415" s="414"/>
      <c r="Z1415" s="414"/>
      <c r="AA1415" s="414"/>
      <c r="AB1415" s="149"/>
      <c r="AC1415" s="149"/>
      <c r="AD1415" s="414"/>
      <c r="AE1415" s="149"/>
      <c r="AF1415" s="149"/>
      <c r="AG1415" s="149"/>
      <c r="AK1415" s="981"/>
    </row>
    <row r="1416" spans="2:37">
      <c r="B1416" s="1809" t="s">
        <v>2958</v>
      </c>
      <c r="C1416" s="1487" t="s">
        <v>2870</v>
      </c>
      <c r="D1416" s="1487" t="s">
        <v>2274</v>
      </c>
      <c r="E1416" s="1617"/>
      <c r="F1416" s="2981">
        <v>929002981855</v>
      </c>
      <c r="G1416" s="1502">
        <v>8719514307780</v>
      </c>
      <c r="H1416" s="1731" t="s">
        <v>1041</v>
      </c>
      <c r="I1416" s="1731"/>
      <c r="J1416" s="1732" t="s">
        <v>1042</v>
      </c>
      <c r="K1416" s="1695" t="s">
        <v>1043</v>
      </c>
      <c r="L1416" s="1444" t="s">
        <v>1037</v>
      </c>
      <c r="M1416" s="1441">
        <v>15000</v>
      </c>
      <c r="N1416" s="1279">
        <v>2</v>
      </c>
      <c r="O1416" s="1444" t="s">
        <v>127</v>
      </c>
      <c r="P1416" s="2425">
        <v>175</v>
      </c>
      <c r="Q1416" s="14"/>
      <c r="R1416" s="2216" t="s">
        <v>54</v>
      </c>
      <c r="S1416" s="1444"/>
      <c r="T1416" s="1444" t="s">
        <v>3286</v>
      </c>
      <c r="U1416" s="1444" t="s">
        <v>179</v>
      </c>
      <c r="V1416" s="1444" t="s">
        <v>3122</v>
      </c>
      <c r="W1416" s="1444" t="s">
        <v>210</v>
      </c>
      <c r="X1416" s="1444">
        <v>69</v>
      </c>
      <c r="Y1416" s="1443">
        <v>50</v>
      </c>
      <c r="Z1416" s="1443"/>
      <c r="AA1416" s="1443">
        <v>54</v>
      </c>
      <c r="AB1416" s="1444" t="s">
        <v>122</v>
      </c>
      <c r="AC1416" s="1279">
        <v>80</v>
      </c>
      <c r="AD1416" s="1443">
        <v>467612</v>
      </c>
      <c r="AE1416" s="2718">
        <v>4</v>
      </c>
      <c r="AF1416" s="1443">
        <v>4</v>
      </c>
      <c r="AG1416" s="2217" t="s">
        <v>122</v>
      </c>
      <c r="AK1416" s="981"/>
    </row>
    <row r="1417" spans="2:37" ht="14.5" customHeight="1">
      <c r="B1417" s="14"/>
      <c r="C1417" s="14"/>
      <c r="D1417" s="14"/>
      <c r="E1417" s="14"/>
      <c r="F1417" s="2792" t="s">
        <v>2925</v>
      </c>
      <c r="G1417" s="109"/>
      <c r="H1417" s="110"/>
      <c r="I1417" s="110"/>
      <c r="J1417" s="383"/>
      <c r="K1417" s="367"/>
      <c r="L1417" s="378"/>
      <c r="M1417" s="367"/>
      <c r="N1417" s="304"/>
      <c r="O1417" s="378"/>
      <c r="P1417" s="148"/>
      <c r="Q1417" s="14"/>
      <c r="R1417" s="378"/>
      <c r="S1417" s="378"/>
      <c r="T1417" s="378"/>
      <c r="U1417" s="378"/>
      <c r="V1417" s="378"/>
      <c r="W1417" s="378"/>
      <c r="X1417" s="378"/>
      <c r="Y1417" s="372"/>
      <c r="Z1417" s="372"/>
      <c r="AA1417" s="372"/>
      <c r="AB1417" s="378"/>
      <c r="AC1417" s="304"/>
      <c r="AD1417" s="372"/>
      <c r="AE1417" s="304"/>
      <c r="AF1417" s="378"/>
      <c r="AG1417" s="378"/>
      <c r="AK1417" s="981"/>
    </row>
    <row r="1418" spans="2:37" ht="14.5" customHeight="1">
      <c r="B1418" s="14"/>
      <c r="C1418" s="14"/>
      <c r="D1418" s="14"/>
      <c r="E1418" s="14"/>
      <c r="F1418" s="652"/>
      <c r="G1418" s="638"/>
      <c r="H1418" s="110"/>
      <c r="I1418" s="110"/>
      <c r="J1418" s="3311"/>
      <c r="K1418" s="367"/>
      <c r="L1418" s="378"/>
      <c r="M1418" s="367"/>
      <c r="N1418" s="304"/>
      <c r="O1418" s="378"/>
      <c r="P1418" s="148"/>
      <c r="Q1418" s="14"/>
      <c r="R1418" s="378"/>
      <c r="S1418" s="378"/>
      <c r="T1418" s="378"/>
      <c r="U1418" s="378"/>
      <c r="V1418" s="378"/>
      <c r="W1418" s="378"/>
      <c r="X1418" s="378"/>
      <c r="Y1418" s="372"/>
      <c r="Z1418" s="372"/>
      <c r="AA1418" s="372"/>
      <c r="AB1418" s="378"/>
      <c r="AC1418" s="304"/>
      <c r="AD1418" s="372"/>
      <c r="AE1418" s="304"/>
      <c r="AF1418" s="378"/>
      <c r="AG1418" s="378"/>
      <c r="AK1418" s="981"/>
    </row>
    <row r="1419" spans="2:37">
      <c r="B1419" s="573" t="s">
        <v>2797</v>
      </c>
      <c r="C1419" s="1576" t="s">
        <v>2870</v>
      </c>
      <c r="D1419" s="1576" t="s">
        <v>2274</v>
      </c>
      <c r="E1419" s="1577"/>
      <c r="F1419" s="2965">
        <v>929001217532</v>
      </c>
      <c r="G1419" s="506">
        <v>8718696752098</v>
      </c>
      <c r="H1419" s="1304" t="s">
        <v>1254</v>
      </c>
      <c r="I1419" s="1304"/>
      <c r="J1419" s="515">
        <v>3.1</v>
      </c>
      <c r="K1419" s="1182">
        <v>215</v>
      </c>
      <c r="L1419" s="279" t="s">
        <v>3121</v>
      </c>
      <c r="M1419" s="324">
        <v>15000</v>
      </c>
      <c r="N1419" s="512">
        <v>2</v>
      </c>
      <c r="O1419" s="279" t="s">
        <v>127</v>
      </c>
      <c r="P1419" s="3281">
        <v>50</v>
      </c>
      <c r="Q1419" s="14"/>
      <c r="R1419" s="1991" t="s">
        <v>54</v>
      </c>
      <c r="S1419" s="279"/>
      <c r="T1419" s="279" t="s">
        <v>3290</v>
      </c>
      <c r="U1419" s="279" t="s">
        <v>179</v>
      </c>
      <c r="V1419" s="279" t="s">
        <v>126</v>
      </c>
      <c r="W1419" s="305" t="s">
        <v>210</v>
      </c>
      <c r="X1419" s="305">
        <v>69</v>
      </c>
      <c r="Y1419" s="279">
        <v>50</v>
      </c>
      <c r="Z1419" s="279"/>
      <c r="AA1419" s="279">
        <v>53</v>
      </c>
      <c r="AB1419" s="279" t="s">
        <v>122</v>
      </c>
      <c r="AC1419" s="1680">
        <v>80</v>
      </c>
      <c r="AD1419" s="279">
        <v>387359</v>
      </c>
      <c r="AE1419" s="2646">
        <v>4</v>
      </c>
      <c r="AF1419" s="279">
        <v>10</v>
      </c>
      <c r="AG1419" s="1992" t="s">
        <v>122</v>
      </c>
      <c r="AK1419" s="981"/>
    </row>
    <row r="1420" spans="2:37">
      <c r="B1420" s="2807"/>
      <c r="C1420" s="569" t="s">
        <v>2870</v>
      </c>
      <c r="D1420" s="569" t="s">
        <v>2274</v>
      </c>
      <c r="E1420" s="1578"/>
      <c r="F1420" s="867">
        <v>929001217602</v>
      </c>
      <c r="G1420" s="107">
        <v>8718696728291</v>
      </c>
      <c r="H1420" s="156" t="s">
        <v>1255</v>
      </c>
      <c r="I1420" s="156"/>
      <c r="J1420" s="387">
        <v>3.1</v>
      </c>
      <c r="K1420" s="1128">
        <v>225</v>
      </c>
      <c r="L1420" s="281" t="s">
        <v>79</v>
      </c>
      <c r="M1420" s="317">
        <v>15000</v>
      </c>
      <c r="N1420" s="420">
        <v>2</v>
      </c>
      <c r="O1420" s="281" t="s">
        <v>127</v>
      </c>
      <c r="P1420" s="3282">
        <v>50</v>
      </c>
      <c r="Q1420" s="14"/>
      <c r="R1420" s="1997" t="s">
        <v>54</v>
      </c>
      <c r="S1420" s="281"/>
      <c r="T1420" s="281" t="s">
        <v>3290</v>
      </c>
      <c r="U1420" s="281" t="s">
        <v>179</v>
      </c>
      <c r="V1420" s="281" t="s">
        <v>158</v>
      </c>
      <c r="W1420" s="301" t="s">
        <v>210</v>
      </c>
      <c r="X1420" s="301">
        <v>72</v>
      </c>
      <c r="Y1420" s="281">
        <v>50</v>
      </c>
      <c r="Z1420" s="281"/>
      <c r="AA1420" s="281">
        <v>54</v>
      </c>
      <c r="AB1420" s="281" t="s">
        <v>122</v>
      </c>
      <c r="AC1420" s="1592">
        <v>80</v>
      </c>
      <c r="AD1420" s="281">
        <v>391853</v>
      </c>
      <c r="AE1420" s="2650">
        <v>4</v>
      </c>
      <c r="AF1420" s="281">
        <v>10</v>
      </c>
      <c r="AG1420" s="1998" t="s">
        <v>122</v>
      </c>
      <c r="AK1420" s="981"/>
    </row>
    <row r="1421" spans="2:37">
      <c r="B1421" s="2807"/>
      <c r="C1421" s="569" t="s">
        <v>2870</v>
      </c>
      <c r="D1421" s="569" t="s">
        <v>2274</v>
      </c>
      <c r="E1421" s="1578"/>
      <c r="F1421" s="868">
        <v>929001217702</v>
      </c>
      <c r="G1421" s="478">
        <v>8718696728314</v>
      </c>
      <c r="H1421" s="496" t="s">
        <v>1256</v>
      </c>
      <c r="I1421" s="496"/>
      <c r="J1421" s="497">
        <v>3.1</v>
      </c>
      <c r="K1421" s="1130">
        <v>230</v>
      </c>
      <c r="L1421" s="283" t="s">
        <v>53</v>
      </c>
      <c r="M1421" s="489">
        <v>15000</v>
      </c>
      <c r="N1421" s="488">
        <v>2</v>
      </c>
      <c r="O1421" s="283" t="s">
        <v>127</v>
      </c>
      <c r="P1421" s="3283">
        <v>50</v>
      </c>
      <c r="Q1421" s="14"/>
      <c r="R1421" s="1993" t="s">
        <v>54</v>
      </c>
      <c r="S1421" s="283"/>
      <c r="T1421" s="283" t="s">
        <v>3290</v>
      </c>
      <c r="U1421" s="283" t="s">
        <v>179</v>
      </c>
      <c r="V1421" s="283" t="s">
        <v>131</v>
      </c>
      <c r="W1421" s="294" t="s">
        <v>210</v>
      </c>
      <c r="X1421" s="294">
        <v>74</v>
      </c>
      <c r="Y1421" s="283">
        <v>50</v>
      </c>
      <c r="Z1421" s="283"/>
      <c r="AA1421" s="283">
        <v>54</v>
      </c>
      <c r="AB1421" s="283" t="s">
        <v>122</v>
      </c>
      <c r="AC1421" s="1594">
        <v>80</v>
      </c>
      <c r="AD1421" s="283">
        <v>391854</v>
      </c>
      <c r="AE1421" s="2647">
        <v>4</v>
      </c>
      <c r="AF1421" s="283">
        <v>10</v>
      </c>
      <c r="AG1421" s="1994" t="s">
        <v>122</v>
      </c>
      <c r="AK1421" s="981"/>
    </row>
    <row r="1422" spans="2:37">
      <c r="B1422" s="123"/>
      <c r="C1422" s="569" t="s">
        <v>2870</v>
      </c>
      <c r="D1422" s="569" t="s">
        <v>2274</v>
      </c>
      <c r="E1422" s="1578"/>
      <c r="F1422" s="867">
        <v>929001217862</v>
      </c>
      <c r="G1422" s="107">
        <v>8718696752531</v>
      </c>
      <c r="H1422" s="156" t="s">
        <v>1257</v>
      </c>
      <c r="I1422" s="156"/>
      <c r="J1422" s="387">
        <v>3.5</v>
      </c>
      <c r="K1422" s="1128">
        <v>255</v>
      </c>
      <c r="L1422" s="281" t="s">
        <v>3121</v>
      </c>
      <c r="M1422" s="317">
        <v>15000</v>
      </c>
      <c r="N1422" s="420">
        <v>2</v>
      </c>
      <c r="O1422" s="281" t="s">
        <v>127</v>
      </c>
      <c r="P1422" s="3284">
        <v>50</v>
      </c>
      <c r="Q1422" s="14"/>
      <c r="R1422" s="1997" t="s">
        <v>54</v>
      </c>
      <c r="S1422" s="281"/>
      <c r="T1422" s="281" t="s">
        <v>3290</v>
      </c>
      <c r="U1422" s="281" t="s">
        <v>179</v>
      </c>
      <c r="V1422" s="281" t="s">
        <v>126</v>
      </c>
      <c r="W1422" s="301" t="s">
        <v>210</v>
      </c>
      <c r="X1422" s="301">
        <v>72</v>
      </c>
      <c r="Y1422" s="281">
        <v>50</v>
      </c>
      <c r="Z1422" s="281"/>
      <c r="AA1422" s="281">
        <v>54</v>
      </c>
      <c r="AB1422" s="281" t="s">
        <v>122</v>
      </c>
      <c r="AC1422" s="1592">
        <v>80</v>
      </c>
      <c r="AD1422" s="281">
        <v>391855</v>
      </c>
      <c r="AE1422" s="2650">
        <v>4</v>
      </c>
      <c r="AF1422" s="281">
        <v>10</v>
      </c>
      <c r="AG1422" s="1998" t="s">
        <v>122</v>
      </c>
      <c r="AK1422" s="981"/>
    </row>
    <row r="1423" spans="2:37">
      <c r="B1423" s="123"/>
      <c r="C1423" s="569" t="s">
        <v>2870</v>
      </c>
      <c r="D1423" s="569" t="s">
        <v>2274</v>
      </c>
      <c r="E1423" s="1578"/>
      <c r="F1423" s="867">
        <v>929001217902</v>
      </c>
      <c r="G1423" s="107">
        <v>8718696728338</v>
      </c>
      <c r="H1423" s="156" t="s">
        <v>1258</v>
      </c>
      <c r="I1423" s="156"/>
      <c r="J1423" s="323">
        <v>3.5</v>
      </c>
      <c r="K1423" s="1128">
        <v>265</v>
      </c>
      <c r="L1423" s="281" t="s">
        <v>79</v>
      </c>
      <c r="M1423" s="317">
        <v>15000</v>
      </c>
      <c r="N1423" s="420">
        <v>2</v>
      </c>
      <c r="O1423" s="281" t="s">
        <v>127</v>
      </c>
      <c r="P1423" s="3282">
        <v>50</v>
      </c>
      <c r="Q1423" s="14"/>
      <c r="R1423" s="1997" t="s">
        <v>54</v>
      </c>
      <c r="S1423" s="281"/>
      <c r="T1423" s="281" t="s">
        <v>3290</v>
      </c>
      <c r="U1423" s="281" t="s">
        <v>179</v>
      </c>
      <c r="V1423" s="281" t="s">
        <v>158</v>
      </c>
      <c r="W1423" s="301" t="s">
        <v>210</v>
      </c>
      <c r="X1423" s="301">
        <v>75</v>
      </c>
      <c r="Y1423" s="281">
        <v>50</v>
      </c>
      <c r="Z1423" s="281"/>
      <c r="AA1423" s="281">
        <v>54</v>
      </c>
      <c r="AB1423" s="281" t="s">
        <v>122</v>
      </c>
      <c r="AC1423" s="1592">
        <v>80</v>
      </c>
      <c r="AD1423" s="281">
        <v>391856</v>
      </c>
      <c r="AE1423" s="2650">
        <v>4</v>
      </c>
      <c r="AF1423" s="281">
        <v>10</v>
      </c>
      <c r="AG1423" s="1998" t="s">
        <v>122</v>
      </c>
      <c r="AK1423" s="981"/>
    </row>
    <row r="1424" spans="2:37">
      <c r="B1424" s="878"/>
      <c r="C1424" s="569" t="s">
        <v>2870</v>
      </c>
      <c r="D1424" s="569" t="s">
        <v>2274</v>
      </c>
      <c r="E1424" s="1578"/>
      <c r="F1424" s="867">
        <v>929001218002</v>
      </c>
      <c r="G1424" s="107">
        <v>8718696728352</v>
      </c>
      <c r="H1424" s="156" t="s">
        <v>1259</v>
      </c>
      <c r="I1424" s="156"/>
      <c r="J1424" s="323">
        <v>3.5</v>
      </c>
      <c r="K1424" s="1128">
        <v>275</v>
      </c>
      <c r="L1424" s="281" t="s">
        <v>53</v>
      </c>
      <c r="M1424" s="317">
        <v>15000</v>
      </c>
      <c r="N1424" s="420">
        <v>2</v>
      </c>
      <c r="O1424" s="281" t="s">
        <v>127</v>
      </c>
      <c r="P1424" s="3282">
        <v>50</v>
      </c>
      <c r="Q1424" s="14"/>
      <c r="R1424" s="1997" t="s">
        <v>54</v>
      </c>
      <c r="S1424" s="281"/>
      <c r="T1424" s="281" t="s">
        <v>3290</v>
      </c>
      <c r="U1424" s="281" t="s">
        <v>179</v>
      </c>
      <c r="V1424" s="281" t="s">
        <v>131</v>
      </c>
      <c r="W1424" s="301" t="s">
        <v>210</v>
      </c>
      <c r="X1424" s="301">
        <v>78</v>
      </c>
      <c r="Y1424" s="281">
        <v>50</v>
      </c>
      <c r="Z1424" s="281"/>
      <c r="AA1424" s="281">
        <v>54</v>
      </c>
      <c r="AB1424" s="281" t="s">
        <v>122</v>
      </c>
      <c r="AC1424" s="1592">
        <v>80</v>
      </c>
      <c r="AD1424" s="281">
        <v>391857</v>
      </c>
      <c r="AE1424" s="2650">
        <v>4</v>
      </c>
      <c r="AF1424" s="281">
        <v>10</v>
      </c>
      <c r="AG1424" s="1998" t="s">
        <v>122</v>
      </c>
      <c r="AK1424" s="981"/>
    </row>
    <row r="1425" spans="2:37">
      <c r="B1425" s="123"/>
      <c r="C1425" s="569" t="s">
        <v>2870</v>
      </c>
      <c r="D1425" s="569" t="s">
        <v>2274</v>
      </c>
      <c r="E1425" s="1578"/>
      <c r="F1425" s="2966">
        <v>929002495802</v>
      </c>
      <c r="G1425" s="225">
        <v>8718696721339</v>
      </c>
      <c r="H1425" s="599" t="s">
        <v>1260</v>
      </c>
      <c r="I1425" s="599"/>
      <c r="J1425" s="514">
        <v>3</v>
      </c>
      <c r="K1425" s="1128">
        <v>230</v>
      </c>
      <c r="L1425" s="281" t="s">
        <v>3121</v>
      </c>
      <c r="M1425" s="317">
        <v>15000</v>
      </c>
      <c r="N1425" s="420">
        <v>2</v>
      </c>
      <c r="O1425" s="281" t="s">
        <v>127</v>
      </c>
      <c r="P1425" s="3282">
        <v>75</v>
      </c>
      <c r="Q1425" s="14"/>
      <c r="R1425" s="1997" t="s">
        <v>54</v>
      </c>
      <c r="S1425" s="281"/>
      <c r="T1425" s="281" t="s">
        <v>3290</v>
      </c>
      <c r="U1425" s="281" t="s">
        <v>179</v>
      </c>
      <c r="V1425" s="281" t="s">
        <v>126</v>
      </c>
      <c r="W1425" s="301" t="s">
        <v>210</v>
      </c>
      <c r="X1425" s="301">
        <v>76</v>
      </c>
      <c r="Y1425" s="281">
        <v>50</v>
      </c>
      <c r="Z1425" s="281"/>
      <c r="AA1425" s="281">
        <v>54</v>
      </c>
      <c r="AB1425" s="281" t="s">
        <v>143</v>
      </c>
      <c r="AC1425" s="1592">
        <v>80</v>
      </c>
      <c r="AD1425" s="281">
        <v>400298</v>
      </c>
      <c r="AE1425" s="2650">
        <v>4</v>
      </c>
      <c r="AF1425" s="281">
        <v>10</v>
      </c>
      <c r="AG1425" s="1998" t="s">
        <v>122</v>
      </c>
      <c r="AK1425" s="981"/>
    </row>
    <row r="1426" spans="2:37">
      <c r="B1426" s="2807"/>
      <c r="C1426" s="569" t="s">
        <v>2870</v>
      </c>
      <c r="D1426" s="569" t="s">
        <v>2274</v>
      </c>
      <c r="E1426" s="1578"/>
      <c r="F1426" s="2966">
        <v>929002068202</v>
      </c>
      <c r="G1426" s="225">
        <v>8718696721353</v>
      </c>
      <c r="H1426" s="599" t="s">
        <v>1261</v>
      </c>
      <c r="I1426" s="599"/>
      <c r="J1426" s="514">
        <v>3</v>
      </c>
      <c r="K1426" s="1128">
        <v>230</v>
      </c>
      <c r="L1426" s="281" t="s">
        <v>79</v>
      </c>
      <c r="M1426" s="317">
        <v>15000</v>
      </c>
      <c r="N1426" s="420">
        <v>2</v>
      </c>
      <c r="O1426" s="281" t="s">
        <v>127</v>
      </c>
      <c r="P1426" s="3282">
        <v>75</v>
      </c>
      <c r="Q1426" s="14"/>
      <c r="R1426" s="1997" t="s">
        <v>54</v>
      </c>
      <c r="S1426" s="281"/>
      <c r="T1426" s="281" t="s">
        <v>3290</v>
      </c>
      <c r="U1426" s="281" t="s">
        <v>179</v>
      </c>
      <c r="V1426" s="281" t="s">
        <v>158</v>
      </c>
      <c r="W1426" s="301" t="s">
        <v>210</v>
      </c>
      <c r="X1426" s="301">
        <v>76</v>
      </c>
      <c r="Y1426" s="281">
        <v>50</v>
      </c>
      <c r="Z1426" s="281"/>
      <c r="AA1426" s="281">
        <v>54</v>
      </c>
      <c r="AB1426" s="281" t="s">
        <v>143</v>
      </c>
      <c r="AC1426" s="1592">
        <v>80</v>
      </c>
      <c r="AD1426" s="281">
        <v>391910</v>
      </c>
      <c r="AE1426" s="2650">
        <v>4</v>
      </c>
      <c r="AF1426" s="281">
        <v>10</v>
      </c>
      <c r="AG1426" s="1998" t="s">
        <v>122</v>
      </c>
      <c r="AK1426" s="981"/>
    </row>
    <row r="1427" spans="2:37">
      <c r="B1427" s="2807"/>
      <c r="C1427" s="569" t="s">
        <v>2870</v>
      </c>
      <c r="D1427" s="569" t="s">
        <v>2274</v>
      </c>
      <c r="E1427" s="1578"/>
      <c r="F1427" s="868">
        <v>929002065602</v>
      </c>
      <c r="G1427" s="478">
        <v>8718696730225</v>
      </c>
      <c r="H1427" s="496" t="s">
        <v>1262</v>
      </c>
      <c r="I1427" s="496"/>
      <c r="J1427" s="497">
        <v>3</v>
      </c>
      <c r="K1427" s="1130">
        <v>240</v>
      </c>
      <c r="L1427" s="283" t="s">
        <v>53</v>
      </c>
      <c r="M1427" s="489">
        <v>15000</v>
      </c>
      <c r="N1427" s="488">
        <v>2</v>
      </c>
      <c r="O1427" s="283" t="s">
        <v>127</v>
      </c>
      <c r="P1427" s="3283">
        <v>75</v>
      </c>
      <c r="Q1427" s="14"/>
      <c r="R1427" s="1993" t="s">
        <v>54</v>
      </c>
      <c r="S1427" s="283"/>
      <c r="T1427" s="283" t="s">
        <v>3290</v>
      </c>
      <c r="U1427" s="283" t="s">
        <v>179</v>
      </c>
      <c r="V1427" s="283" t="s">
        <v>131</v>
      </c>
      <c r="W1427" s="294" t="s">
        <v>210</v>
      </c>
      <c r="X1427" s="294">
        <v>80</v>
      </c>
      <c r="Y1427" s="283">
        <v>50</v>
      </c>
      <c r="Z1427" s="283"/>
      <c r="AA1427" s="283">
        <v>54</v>
      </c>
      <c r="AB1427" s="283" t="s">
        <v>143</v>
      </c>
      <c r="AC1427" s="1594">
        <v>80</v>
      </c>
      <c r="AD1427" s="283">
        <v>391906</v>
      </c>
      <c r="AE1427" s="2647">
        <v>4</v>
      </c>
      <c r="AF1427" s="283">
        <v>10</v>
      </c>
      <c r="AG1427" s="1994" t="s">
        <v>122</v>
      </c>
      <c r="AK1427" s="981"/>
    </row>
    <row r="1428" spans="2:37">
      <c r="B1428" s="2807"/>
      <c r="C1428" s="569" t="s">
        <v>2870</v>
      </c>
      <c r="D1428" s="569" t="s">
        <v>2274</v>
      </c>
      <c r="E1428" s="1578"/>
      <c r="F1428" s="896">
        <v>929001215232</v>
      </c>
      <c r="G1428" s="117">
        <v>8718696752517</v>
      </c>
      <c r="H1428" s="604" t="s">
        <v>1263</v>
      </c>
      <c r="I1428" s="604"/>
      <c r="J1428" s="386">
        <v>4.5999999999999996</v>
      </c>
      <c r="K1428" s="1189">
        <v>355</v>
      </c>
      <c r="L1428" s="292" t="s">
        <v>3121</v>
      </c>
      <c r="M1428" s="316">
        <v>15000</v>
      </c>
      <c r="N1428" s="562">
        <v>2</v>
      </c>
      <c r="O1428" s="292" t="s">
        <v>127</v>
      </c>
      <c r="P1428" s="3284">
        <v>55</v>
      </c>
      <c r="Q1428" s="14"/>
      <c r="R1428" s="1999" t="s">
        <v>54</v>
      </c>
      <c r="S1428" s="292"/>
      <c r="T1428" s="292" t="s">
        <v>3286</v>
      </c>
      <c r="U1428" s="292" t="s">
        <v>179</v>
      </c>
      <c r="V1428" s="292" t="s">
        <v>126</v>
      </c>
      <c r="W1428" s="293" t="s">
        <v>210</v>
      </c>
      <c r="X1428" s="293">
        <v>77</v>
      </c>
      <c r="Y1428" s="292">
        <v>50</v>
      </c>
      <c r="Z1428" s="292"/>
      <c r="AA1428" s="292">
        <v>54</v>
      </c>
      <c r="AB1428" s="292" t="s">
        <v>122</v>
      </c>
      <c r="AC1428" s="1591">
        <v>80</v>
      </c>
      <c r="AD1428" s="292">
        <v>387358</v>
      </c>
      <c r="AE1428" s="2648">
        <v>4</v>
      </c>
      <c r="AF1428" s="292">
        <v>10</v>
      </c>
      <c r="AG1428" s="2000" t="s">
        <v>122</v>
      </c>
      <c r="AK1428" s="981"/>
    </row>
    <row r="1429" spans="2:37">
      <c r="B1429" s="2807"/>
      <c r="C1429" s="569" t="s">
        <v>2870</v>
      </c>
      <c r="D1429" s="569" t="s">
        <v>2274</v>
      </c>
      <c r="E1429" s="1578"/>
      <c r="F1429" s="896">
        <v>929001215252</v>
      </c>
      <c r="G1429" s="117">
        <v>8718699700294</v>
      </c>
      <c r="H1429" s="604" t="s">
        <v>2323</v>
      </c>
      <c r="I1429" s="604" t="s">
        <v>2847</v>
      </c>
      <c r="J1429" s="386">
        <v>4.5999999999999996</v>
      </c>
      <c r="K1429" s="1189">
        <v>355</v>
      </c>
      <c r="L1429" s="292" t="s">
        <v>3121</v>
      </c>
      <c r="M1429" s="316">
        <v>15000</v>
      </c>
      <c r="N1429" s="562">
        <v>2</v>
      </c>
      <c r="O1429" s="292" t="s">
        <v>127</v>
      </c>
      <c r="P1429" s="3282">
        <v>275</v>
      </c>
      <c r="Q1429" s="1004"/>
      <c r="R1429" s="1999" t="s">
        <v>54</v>
      </c>
      <c r="S1429" s="292"/>
      <c r="T1429" s="292" t="s">
        <v>3286</v>
      </c>
      <c r="U1429" s="292" t="s">
        <v>179</v>
      </c>
      <c r="V1429" s="292" t="s">
        <v>126</v>
      </c>
      <c r="W1429" s="293" t="s">
        <v>210</v>
      </c>
      <c r="X1429" s="293">
        <v>77</v>
      </c>
      <c r="Y1429" s="292">
        <v>50</v>
      </c>
      <c r="Z1429" s="292"/>
      <c r="AA1429" s="292">
        <v>54</v>
      </c>
      <c r="AB1429" s="292" t="s">
        <v>122</v>
      </c>
      <c r="AC1429" s="1591">
        <v>80</v>
      </c>
      <c r="AD1429" s="292">
        <v>387358</v>
      </c>
      <c r="AE1429" s="2648">
        <v>20</v>
      </c>
      <c r="AF1429" s="292">
        <v>6</v>
      </c>
      <c r="AG1429" s="2000" t="s">
        <v>122</v>
      </c>
      <c r="AK1429" s="981"/>
    </row>
    <row r="1430" spans="2:37">
      <c r="B1430" s="2807"/>
      <c r="C1430" s="569" t="s">
        <v>2870</v>
      </c>
      <c r="D1430" s="569" t="s">
        <v>2274</v>
      </c>
      <c r="E1430" s="1578"/>
      <c r="F1430" s="867">
        <v>929001218102</v>
      </c>
      <c r="G1430" s="107">
        <v>8718696728376</v>
      </c>
      <c r="H1430" s="156" t="s">
        <v>1264</v>
      </c>
      <c r="I1430" s="156"/>
      <c r="J1430" s="323">
        <v>4.5999999999999996</v>
      </c>
      <c r="K1430" s="1128">
        <v>370</v>
      </c>
      <c r="L1430" s="281" t="s">
        <v>79</v>
      </c>
      <c r="M1430" s="317">
        <v>15000</v>
      </c>
      <c r="N1430" s="420">
        <v>2</v>
      </c>
      <c r="O1430" s="281" t="s">
        <v>127</v>
      </c>
      <c r="P1430" s="3282">
        <v>55</v>
      </c>
      <c r="Q1430" s="14"/>
      <c r="R1430" s="1997" t="s">
        <v>54</v>
      </c>
      <c r="S1430" s="281"/>
      <c r="T1430" s="281" t="s">
        <v>3286</v>
      </c>
      <c r="U1430" s="281" t="s">
        <v>179</v>
      </c>
      <c r="V1430" s="281" t="s">
        <v>158</v>
      </c>
      <c r="W1430" s="301" t="s">
        <v>210</v>
      </c>
      <c r="X1430" s="301">
        <v>80</v>
      </c>
      <c r="Y1430" s="281">
        <v>50</v>
      </c>
      <c r="Z1430" s="281"/>
      <c r="AA1430" s="281">
        <v>54</v>
      </c>
      <c r="AB1430" s="281" t="s">
        <v>122</v>
      </c>
      <c r="AC1430" s="1592">
        <v>80</v>
      </c>
      <c r="AD1430" s="281">
        <v>391858</v>
      </c>
      <c r="AE1430" s="2650">
        <v>4</v>
      </c>
      <c r="AF1430" s="281">
        <v>10</v>
      </c>
      <c r="AG1430" s="1998" t="s">
        <v>122</v>
      </c>
      <c r="AK1430" s="981"/>
    </row>
    <row r="1431" spans="2:37">
      <c r="B1431" s="2807"/>
      <c r="C1431" s="569" t="s">
        <v>2870</v>
      </c>
      <c r="D1431" s="569" t="s">
        <v>2274</v>
      </c>
      <c r="E1431" s="1578"/>
      <c r="F1431" s="867">
        <v>929001218202</v>
      </c>
      <c r="G1431" s="107">
        <v>8718696728390</v>
      </c>
      <c r="H1431" s="156" t="s">
        <v>1265</v>
      </c>
      <c r="I1431" s="156"/>
      <c r="J1431" s="323">
        <v>4.5999999999999996</v>
      </c>
      <c r="K1431" s="1128">
        <v>390</v>
      </c>
      <c r="L1431" s="281" t="s">
        <v>53</v>
      </c>
      <c r="M1431" s="317">
        <v>15000</v>
      </c>
      <c r="N1431" s="420">
        <v>2</v>
      </c>
      <c r="O1431" s="281" t="s">
        <v>127</v>
      </c>
      <c r="P1431" s="3282">
        <v>55</v>
      </c>
      <c r="Q1431" s="14"/>
      <c r="R1431" s="1997" t="s">
        <v>54</v>
      </c>
      <c r="S1431" s="281"/>
      <c r="T1431" s="281" t="s">
        <v>3286</v>
      </c>
      <c r="U1431" s="281" t="s">
        <v>179</v>
      </c>
      <c r="V1431" s="281" t="s">
        <v>131</v>
      </c>
      <c r="W1431" s="301" t="s">
        <v>210</v>
      </c>
      <c r="X1431" s="301">
        <v>84</v>
      </c>
      <c r="Y1431" s="281">
        <v>50</v>
      </c>
      <c r="Z1431" s="281"/>
      <c r="AA1431" s="281">
        <v>54</v>
      </c>
      <c r="AB1431" s="281" t="s">
        <v>122</v>
      </c>
      <c r="AC1431" s="1592">
        <v>80</v>
      </c>
      <c r="AD1431" s="281">
        <v>391859</v>
      </c>
      <c r="AE1431" s="2650">
        <v>4</v>
      </c>
      <c r="AF1431" s="281">
        <v>10</v>
      </c>
      <c r="AG1431" s="1998" t="s">
        <v>122</v>
      </c>
      <c r="AK1431" s="981"/>
    </row>
    <row r="1432" spans="2:37">
      <c r="B1432" s="2807"/>
      <c r="C1432" s="569" t="s">
        <v>2870</v>
      </c>
      <c r="D1432" s="569" t="s">
        <v>2274</v>
      </c>
      <c r="E1432" s="1578"/>
      <c r="F1432" s="2966">
        <v>929001218302</v>
      </c>
      <c r="G1432" s="225">
        <v>8718696728413</v>
      </c>
      <c r="H1432" s="599" t="s">
        <v>1266</v>
      </c>
      <c r="I1432" s="599"/>
      <c r="J1432" s="589">
        <v>4.5999999999999996</v>
      </c>
      <c r="K1432" s="1198">
        <v>390</v>
      </c>
      <c r="L1432" s="341" t="s">
        <v>75</v>
      </c>
      <c r="M1432" s="320">
        <v>15000</v>
      </c>
      <c r="N1432" s="510">
        <v>2</v>
      </c>
      <c r="O1432" s="341" t="s">
        <v>127</v>
      </c>
      <c r="P1432" s="3282">
        <v>55</v>
      </c>
      <c r="Q1432" s="14"/>
      <c r="R1432" s="1995" t="s">
        <v>54</v>
      </c>
      <c r="S1432" s="341"/>
      <c r="T1432" s="341" t="s">
        <v>3286</v>
      </c>
      <c r="U1432" s="341" t="s">
        <v>179</v>
      </c>
      <c r="V1432" s="341" t="s">
        <v>161</v>
      </c>
      <c r="W1432" s="315" t="s">
        <v>210</v>
      </c>
      <c r="X1432" s="315">
        <v>84</v>
      </c>
      <c r="Y1432" s="341">
        <v>50</v>
      </c>
      <c r="Z1432" s="341"/>
      <c r="AA1432" s="341">
        <v>54</v>
      </c>
      <c r="AB1432" s="341" t="s">
        <v>122</v>
      </c>
      <c r="AC1432" s="2509">
        <v>80</v>
      </c>
      <c r="AD1432" s="341">
        <v>391860</v>
      </c>
      <c r="AE1432" s="2649">
        <v>4</v>
      </c>
      <c r="AF1432" s="341">
        <v>10</v>
      </c>
      <c r="AG1432" s="1996" t="s">
        <v>122</v>
      </c>
      <c r="AK1432" s="981"/>
    </row>
    <row r="1433" spans="2:37">
      <c r="B1433" s="2807"/>
      <c r="C1433" s="569" t="s">
        <v>2870</v>
      </c>
      <c r="D1433" s="569" t="s">
        <v>2274</v>
      </c>
      <c r="E1433" s="1578"/>
      <c r="F1433" s="2940">
        <v>929002495902</v>
      </c>
      <c r="G1433" s="64">
        <v>8718696721377</v>
      </c>
      <c r="H1433" s="169" t="s">
        <v>1267</v>
      </c>
      <c r="I1433" s="169"/>
      <c r="J1433" s="357">
        <v>4</v>
      </c>
      <c r="K1433" s="1128">
        <v>345</v>
      </c>
      <c r="L1433" s="281" t="s">
        <v>3121</v>
      </c>
      <c r="M1433" s="317">
        <v>15000</v>
      </c>
      <c r="N1433" s="420">
        <v>2</v>
      </c>
      <c r="O1433" s="281" t="s">
        <v>127</v>
      </c>
      <c r="P1433" s="3282">
        <v>80</v>
      </c>
      <c r="Q1433" s="14"/>
      <c r="R1433" s="1997" t="s">
        <v>54</v>
      </c>
      <c r="S1433" s="281"/>
      <c r="T1433" s="281" t="s">
        <v>3286</v>
      </c>
      <c r="U1433" s="281" t="s">
        <v>179</v>
      </c>
      <c r="V1433" s="281" t="s">
        <v>126</v>
      </c>
      <c r="W1433" s="301" t="s">
        <v>210</v>
      </c>
      <c r="X1433" s="301">
        <v>86</v>
      </c>
      <c r="Y1433" s="281">
        <v>50</v>
      </c>
      <c r="Z1433" s="281"/>
      <c r="AA1433" s="281">
        <v>54</v>
      </c>
      <c r="AB1433" s="281" t="s">
        <v>143</v>
      </c>
      <c r="AC1433" s="1592">
        <v>80</v>
      </c>
      <c r="AD1433" s="281">
        <v>400299</v>
      </c>
      <c r="AE1433" s="2650">
        <v>4</v>
      </c>
      <c r="AF1433" s="281">
        <v>10</v>
      </c>
      <c r="AG1433" s="1998" t="s">
        <v>122</v>
      </c>
      <c r="AK1433" s="981"/>
    </row>
    <row r="1434" spans="2:37">
      <c r="B1434" s="2807"/>
      <c r="C1434" s="569" t="s">
        <v>2870</v>
      </c>
      <c r="D1434" s="569" t="s">
        <v>2274</v>
      </c>
      <c r="E1434" s="1578"/>
      <c r="F1434" s="2966">
        <v>929002068302</v>
      </c>
      <c r="G1434" s="225">
        <v>8719514358836</v>
      </c>
      <c r="H1434" s="599" t="s">
        <v>1268</v>
      </c>
      <c r="I1434" s="599"/>
      <c r="J1434" s="514">
        <v>4</v>
      </c>
      <c r="K1434" s="1198">
        <v>345</v>
      </c>
      <c r="L1434" s="406" t="s">
        <v>79</v>
      </c>
      <c r="M1434" s="428">
        <v>15000</v>
      </c>
      <c r="N1434" s="420">
        <v>2</v>
      </c>
      <c r="O1434" s="406" t="s">
        <v>127</v>
      </c>
      <c r="P1434" s="3282">
        <v>80</v>
      </c>
      <c r="Q1434" s="14"/>
      <c r="R1434" s="2218" t="s">
        <v>54</v>
      </c>
      <c r="S1434" s="406"/>
      <c r="T1434" s="406" t="s">
        <v>3286</v>
      </c>
      <c r="U1434" s="406" t="s">
        <v>179</v>
      </c>
      <c r="V1434" s="406" t="s">
        <v>158</v>
      </c>
      <c r="W1434" s="2439" t="s">
        <v>210</v>
      </c>
      <c r="X1434" s="2439">
        <v>86</v>
      </c>
      <c r="Y1434" s="406">
        <v>50</v>
      </c>
      <c r="Z1434" s="406"/>
      <c r="AA1434" s="406">
        <v>54</v>
      </c>
      <c r="AB1434" s="406" t="s">
        <v>143</v>
      </c>
      <c r="AC1434" s="1592">
        <v>80</v>
      </c>
      <c r="AD1434" s="406">
        <v>391911</v>
      </c>
      <c r="AE1434" s="2650">
        <v>4</v>
      </c>
      <c r="AF1434" s="406">
        <v>10</v>
      </c>
      <c r="AG1434" s="2219" t="s">
        <v>122</v>
      </c>
      <c r="AK1434" s="981"/>
    </row>
    <row r="1435" spans="2:37">
      <c r="B1435" s="123"/>
      <c r="C1435" s="569" t="s">
        <v>2870</v>
      </c>
      <c r="D1435" s="569" t="s">
        <v>2274</v>
      </c>
      <c r="E1435" s="1578"/>
      <c r="F1435" s="868">
        <v>929002065802</v>
      </c>
      <c r="G1435" s="478">
        <v>8719514358850</v>
      </c>
      <c r="H1435" s="496" t="s">
        <v>1269</v>
      </c>
      <c r="I1435" s="496"/>
      <c r="J1435" s="497">
        <v>4</v>
      </c>
      <c r="K1435" s="1130">
        <v>350</v>
      </c>
      <c r="L1435" s="283" t="s">
        <v>53</v>
      </c>
      <c r="M1435" s="489">
        <v>15000</v>
      </c>
      <c r="N1435" s="283">
        <v>2</v>
      </c>
      <c r="O1435" s="283" t="s">
        <v>127</v>
      </c>
      <c r="P1435" s="3283">
        <v>80</v>
      </c>
      <c r="Q1435" s="14"/>
      <c r="R1435" s="1993" t="s">
        <v>54</v>
      </c>
      <c r="S1435" s="283"/>
      <c r="T1435" s="283" t="s">
        <v>3286</v>
      </c>
      <c r="U1435" s="283" t="s">
        <v>179</v>
      </c>
      <c r="V1435" s="283" t="s">
        <v>131</v>
      </c>
      <c r="W1435" s="294" t="s">
        <v>210</v>
      </c>
      <c r="X1435" s="294">
        <v>87</v>
      </c>
      <c r="Y1435" s="283">
        <v>50</v>
      </c>
      <c r="Z1435" s="283"/>
      <c r="AA1435" s="283">
        <v>54</v>
      </c>
      <c r="AB1435" s="283" t="s">
        <v>143</v>
      </c>
      <c r="AC1435" s="294">
        <v>80</v>
      </c>
      <c r="AD1435" s="283">
        <v>391907</v>
      </c>
      <c r="AE1435" s="2623">
        <v>4</v>
      </c>
      <c r="AF1435" s="283">
        <v>10</v>
      </c>
      <c r="AG1435" s="1994" t="s">
        <v>122</v>
      </c>
      <c r="AK1435" s="981"/>
    </row>
    <row r="1436" spans="2:37">
      <c r="B1436" s="123"/>
      <c r="C1436" s="569" t="s">
        <v>2870</v>
      </c>
      <c r="D1436" s="569" t="s">
        <v>2274</v>
      </c>
      <c r="E1436" s="1578"/>
      <c r="F1436" s="896">
        <v>929002981002</v>
      </c>
      <c r="G1436" s="117">
        <v>8719514308718</v>
      </c>
      <c r="H1436" s="599" t="s">
        <v>1270</v>
      </c>
      <c r="I1436" s="599"/>
      <c r="J1436" s="391">
        <v>4.9000000000000004</v>
      </c>
      <c r="K1436" s="1196">
        <v>460</v>
      </c>
      <c r="L1436" s="281" t="s">
        <v>79</v>
      </c>
      <c r="M1436" s="317">
        <v>15000</v>
      </c>
      <c r="N1436" s="420">
        <v>2</v>
      </c>
      <c r="O1436" s="281" t="s">
        <v>129</v>
      </c>
      <c r="P1436" s="3284">
        <v>67</v>
      </c>
      <c r="Q1436" s="14"/>
      <c r="R1436" s="1997" t="s">
        <v>54</v>
      </c>
      <c r="S1436" s="281"/>
      <c r="T1436" s="281" t="s">
        <v>3299</v>
      </c>
      <c r="U1436" s="281" t="s">
        <v>179</v>
      </c>
      <c r="V1436" s="281" t="s">
        <v>158</v>
      </c>
      <c r="W1436" s="301" t="s">
        <v>210</v>
      </c>
      <c r="X1436" s="301">
        <v>93</v>
      </c>
      <c r="Y1436" s="281">
        <v>50</v>
      </c>
      <c r="Z1436" s="281"/>
      <c r="AA1436" s="281">
        <v>54</v>
      </c>
      <c r="AB1436" s="281" t="s">
        <v>122</v>
      </c>
      <c r="AC1436" s="1592">
        <v>80</v>
      </c>
      <c r="AD1436" s="281">
        <v>438111</v>
      </c>
      <c r="AE1436" s="2650">
        <v>4</v>
      </c>
      <c r="AF1436" s="281">
        <v>10</v>
      </c>
      <c r="AG1436" s="1998" t="s">
        <v>122</v>
      </c>
      <c r="AK1436" s="981"/>
    </row>
    <row r="1437" spans="2:37">
      <c r="B1437" s="123"/>
      <c r="C1437" s="569" t="s">
        <v>2870</v>
      </c>
      <c r="D1437" s="569" t="s">
        <v>2274</v>
      </c>
      <c r="E1437" s="1578"/>
      <c r="F1437" s="896">
        <v>929002981102</v>
      </c>
      <c r="G1437" s="117">
        <v>8719514308619</v>
      </c>
      <c r="H1437" s="156" t="s">
        <v>1271</v>
      </c>
      <c r="I1437" s="156"/>
      <c r="J1437" s="323">
        <v>4.9000000000000004</v>
      </c>
      <c r="K1437" s="1128">
        <v>485</v>
      </c>
      <c r="L1437" s="281" t="s">
        <v>53</v>
      </c>
      <c r="M1437" s="317">
        <v>15000</v>
      </c>
      <c r="N1437" s="420">
        <v>2</v>
      </c>
      <c r="O1437" s="281" t="s">
        <v>129</v>
      </c>
      <c r="P1437" s="3282">
        <v>67</v>
      </c>
      <c r="Q1437" s="14"/>
      <c r="R1437" s="1997" t="s">
        <v>54</v>
      </c>
      <c r="S1437" s="281"/>
      <c r="T1437" s="281" t="s">
        <v>3299</v>
      </c>
      <c r="U1437" s="281" t="s">
        <v>179</v>
      </c>
      <c r="V1437" s="281" t="s">
        <v>131</v>
      </c>
      <c r="W1437" s="301" t="s">
        <v>210</v>
      </c>
      <c r="X1437" s="301">
        <v>98</v>
      </c>
      <c r="Y1437" s="281">
        <v>50</v>
      </c>
      <c r="Z1437" s="281"/>
      <c r="AA1437" s="281">
        <v>54</v>
      </c>
      <c r="AB1437" s="281" t="s">
        <v>122</v>
      </c>
      <c r="AC1437" s="1592">
        <v>80</v>
      </c>
      <c r="AD1437" s="281">
        <v>438112</v>
      </c>
      <c r="AE1437" s="2649">
        <v>4</v>
      </c>
      <c r="AF1437" s="281">
        <v>10</v>
      </c>
      <c r="AG1437" s="1998" t="s">
        <v>122</v>
      </c>
      <c r="AK1437" s="981"/>
    </row>
    <row r="1438" spans="2:37">
      <c r="B1438" s="123"/>
      <c r="C1438" s="569" t="s">
        <v>2870</v>
      </c>
      <c r="D1438" s="569" t="s">
        <v>2274</v>
      </c>
      <c r="E1438" s="1578"/>
      <c r="F1438" s="867">
        <v>929002981202</v>
      </c>
      <c r="G1438" s="107">
        <v>8719514308756</v>
      </c>
      <c r="H1438" s="599" t="s">
        <v>1272</v>
      </c>
      <c r="I1438" s="599"/>
      <c r="J1438" s="589">
        <v>5</v>
      </c>
      <c r="K1438" s="1198">
        <v>550</v>
      </c>
      <c r="L1438" s="341" t="s">
        <v>79</v>
      </c>
      <c r="M1438" s="317">
        <v>15000</v>
      </c>
      <c r="N1438" s="420">
        <v>2</v>
      </c>
      <c r="O1438" s="341" t="s">
        <v>129</v>
      </c>
      <c r="P1438" s="3282">
        <v>67</v>
      </c>
      <c r="Q1438" s="14"/>
      <c r="R1438" s="1995" t="s">
        <v>54</v>
      </c>
      <c r="S1438" s="341"/>
      <c r="T1438" s="341" t="s">
        <v>3298</v>
      </c>
      <c r="U1438" s="341" t="s">
        <v>179</v>
      </c>
      <c r="V1438" s="341" t="s">
        <v>158</v>
      </c>
      <c r="W1438" s="315" t="s">
        <v>210</v>
      </c>
      <c r="X1438" s="315">
        <v>110</v>
      </c>
      <c r="Y1438" s="341">
        <v>50</v>
      </c>
      <c r="Z1438" s="341"/>
      <c r="AA1438" s="341">
        <v>54</v>
      </c>
      <c r="AB1438" s="341" t="s">
        <v>122</v>
      </c>
      <c r="AC1438" s="1592">
        <v>80</v>
      </c>
      <c r="AD1438" s="341">
        <v>438113</v>
      </c>
      <c r="AE1438" s="2650">
        <v>4</v>
      </c>
      <c r="AF1438" s="341">
        <v>10</v>
      </c>
      <c r="AG1438" s="1996" t="s">
        <v>122</v>
      </c>
      <c r="AK1438" s="981"/>
    </row>
    <row r="1439" spans="2:37">
      <c r="B1439" s="2826"/>
      <c r="C1439" s="569" t="s">
        <v>2870</v>
      </c>
      <c r="D1439" s="569" t="s">
        <v>2274</v>
      </c>
      <c r="E1439" s="1578"/>
      <c r="F1439" s="2940">
        <v>929002981302</v>
      </c>
      <c r="G1439" s="225">
        <v>8719514308657</v>
      </c>
      <c r="H1439" s="599" t="s">
        <v>1273</v>
      </c>
      <c r="I1439" s="599"/>
      <c r="J1439" s="357">
        <v>5</v>
      </c>
      <c r="K1439" s="1128">
        <v>550</v>
      </c>
      <c r="L1439" s="281" t="s">
        <v>53</v>
      </c>
      <c r="M1439" s="320">
        <v>15000</v>
      </c>
      <c r="N1439" s="510">
        <v>2</v>
      </c>
      <c r="O1439" s="281" t="s">
        <v>129</v>
      </c>
      <c r="P1439" s="3282">
        <v>67</v>
      </c>
      <c r="Q1439" s="14"/>
      <c r="R1439" s="1997" t="s">
        <v>54</v>
      </c>
      <c r="S1439" s="281"/>
      <c r="T1439" s="281" t="s">
        <v>3298</v>
      </c>
      <c r="U1439" s="281" t="s">
        <v>179</v>
      </c>
      <c r="V1439" s="281" t="s">
        <v>131</v>
      </c>
      <c r="W1439" s="301" t="s">
        <v>210</v>
      </c>
      <c r="X1439" s="301">
        <v>110</v>
      </c>
      <c r="Y1439" s="281">
        <v>50</v>
      </c>
      <c r="Z1439" s="281"/>
      <c r="AA1439" s="281">
        <v>54</v>
      </c>
      <c r="AB1439" s="281" t="s">
        <v>122</v>
      </c>
      <c r="AC1439" s="2509">
        <v>80</v>
      </c>
      <c r="AD1439" s="281">
        <v>438114</v>
      </c>
      <c r="AE1439" s="2649">
        <v>4</v>
      </c>
      <c r="AF1439" s="281">
        <v>10</v>
      </c>
      <c r="AG1439" s="1998" t="s">
        <v>122</v>
      </c>
      <c r="AK1439" s="981"/>
    </row>
    <row r="1440" spans="2:37">
      <c r="B1440" s="2824"/>
      <c r="C1440" s="569" t="s">
        <v>2870</v>
      </c>
      <c r="D1440" s="569" t="s">
        <v>2274</v>
      </c>
      <c r="E1440" s="1578"/>
      <c r="F1440" s="2966">
        <v>929002981402</v>
      </c>
      <c r="G1440" s="225">
        <v>8719514308671</v>
      </c>
      <c r="H1440" s="599" t="s">
        <v>1274</v>
      </c>
      <c r="I1440" s="599"/>
      <c r="J1440" s="497">
        <v>5</v>
      </c>
      <c r="K1440" s="1130">
        <v>550</v>
      </c>
      <c r="L1440" s="283" t="s">
        <v>75</v>
      </c>
      <c r="M1440" s="489">
        <v>15000</v>
      </c>
      <c r="N1440" s="488">
        <v>2</v>
      </c>
      <c r="O1440" s="283" t="s">
        <v>129</v>
      </c>
      <c r="P1440" s="3283">
        <v>67</v>
      </c>
      <c r="Q1440" s="14"/>
      <c r="R1440" s="1993" t="s">
        <v>54</v>
      </c>
      <c r="S1440" s="283"/>
      <c r="T1440" s="283" t="s">
        <v>3298</v>
      </c>
      <c r="U1440" s="283" t="s">
        <v>179</v>
      </c>
      <c r="V1440" s="283" t="s">
        <v>161</v>
      </c>
      <c r="W1440" s="294" t="s">
        <v>210</v>
      </c>
      <c r="X1440" s="294">
        <v>110</v>
      </c>
      <c r="Y1440" s="283">
        <v>50</v>
      </c>
      <c r="Z1440" s="283"/>
      <c r="AA1440" s="283">
        <v>54</v>
      </c>
      <c r="AB1440" s="283" t="s">
        <v>122</v>
      </c>
      <c r="AC1440" s="1594">
        <v>80</v>
      </c>
      <c r="AD1440" s="283">
        <v>438115</v>
      </c>
      <c r="AE1440" s="2647">
        <v>4</v>
      </c>
      <c r="AF1440" s="283">
        <v>10</v>
      </c>
      <c r="AG1440" s="1994" t="s">
        <v>122</v>
      </c>
      <c r="AK1440" s="981"/>
    </row>
    <row r="1441" spans="2:37">
      <c r="B1441" s="2824"/>
      <c r="C1441" s="569" t="s">
        <v>2870</v>
      </c>
      <c r="D1441" s="569" t="s">
        <v>2274</v>
      </c>
      <c r="E1441" s="1578"/>
      <c r="F1441" s="2944">
        <v>929002466702</v>
      </c>
      <c r="G1441" s="164">
        <v>8718696813331</v>
      </c>
      <c r="H1441" s="507" t="s">
        <v>1275</v>
      </c>
      <c r="I1441" s="507"/>
      <c r="J1441" s="392">
        <v>7</v>
      </c>
      <c r="K1441" s="1132">
        <v>670</v>
      </c>
      <c r="L1441" s="279" t="s">
        <v>79</v>
      </c>
      <c r="M1441" s="1508">
        <v>25000</v>
      </c>
      <c r="N1441" s="512">
        <v>2</v>
      </c>
      <c r="O1441" s="279" t="s">
        <v>129</v>
      </c>
      <c r="P1441" s="3284">
        <v>145</v>
      </c>
      <c r="Q1441" s="14"/>
      <c r="R1441" s="1991" t="s">
        <v>54</v>
      </c>
      <c r="S1441" s="279"/>
      <c r="T1441" s="279" t="s">
        <v>3287</v>
      </c>
      <c r="U1441" s="279" t="s">
        <v>179</v>
      </c>
      <c r="V1441" s="279" t="s">
        <v>158</v>
      </c>
      <c r="W1441" s="305" t="s">
        <v>210</v>
      </c>
      <c r="X1441" s="305">
        <v>95</v>
      </c>
      <c r="Y1441" s="279">
        <v>50</v>
      </c>
      <c r="Z1441" s="279"/>
      <c r="AA1441" s="279">
        <v>54</v>
      </c>
      <c r="AB1441" s="279" t="s">
        <v>122</v>
      </c>
      <c r="AC1441" s="1680">
        <v>80</v>
      </c>
      <c r="AD1441" s="279">
        <v>391939</v>
      </c>
      <c r="AE1441" s="2646">
        <v>4</v>
      </c>
      <c r="AF1441" s="279">
        <v>10</v>
      </c>
      <c r="AG1441" s="1992" t="s">
        <v>122</v>
      </c>
      <c r="AK1441" s="981"/>
    </row>
    <row r="1442" spans="2:37">
      <c r="B1442" s="2825"/>
      <c r="C1442" s="855" t="s">
        <v>2870</v>
      </c>
      <c r="D1442" s="855" t="s">
        <v>2274</v>
      </c>
      <c r="E1442" s="1599"/>
      <c r="F1442" s="2941">
        <v>929002466802</v>
      </c>
      <c r="G1442" s="274">
        <v>8718696813355</v>
      </c>
      <c r="H1442" s="1308" t="s">
        <v>1276</v>
      </c>
      <c r="I1442" s="1308"/>
      <c r="J1442" s="442">
        <v>7</v>
      </c>
      <c r="K1442" s="1130">
        <v>730</v>
      </c>
      <c r="L1442" s="283" t="s">
        <v>53</v>
      </c>
      <c r="M1442" s="1509">
        <v>25000</v>
      </c>
      <c r="N1442" s="488">
        <v>2</v>
      </c>
      <c r="O1442" s="283" t="s">
        <v>129</v>
      </c>
      <c r="P1442" s="3283">
        <v>145</v>
      </c>
      <c r="Q1442" s="14"/>
      <c r="R1442" s="1993" t="s">
        <v>54</v>
      </c>
      <c r="S1442" s="283"/>
      <c r="T1442" s="283" t="s">
        <v>3287</v>
      </c>
      <c r="U1442" s="283" t="s">
        <v>179</v>
      </c>
      <c r="V1442" s="283" t="s">
        <v>131</v>
      </c>
      <c r="W1442" s="294" t="s">
        <v>210</v>
      </c>
      <c r="X1442" s="294">
        <v>104</v>
      </c>
      <c r="Y1442" s="283">
        <v>50</v>
      </c>
      <c r="Z1442" s="283"/>
      <c r="AA1442" s="283">
        <v>54</v>
      </c>
      <c r="AB1442" s="283" t="s">
        <v>122</v>
      </c>
      <c r="AC1442" s="1594">
        <v>80</v>
      </c>
      <c r="AD1442" s="283">
        <v>391940</v>
      </c>
      <c r="AE1442" s="2647">
        <v>4</v>
      </c>
      <c r="AF1442" s="283">
        <v>10</v>
      </c>
      <c r="AG1442" s="1994" t="s">
        <v>122</v>
      </c>
      <c r="AK1442" s="981"/>
    </row>
    <row r="1443" spans="2:37" ht="14.5" customHeight="1">
      <c r="B1443" s="181"/>
      <c r="C1443" s="14"/>
      <c r="D1443" s="14"/>
      <c r="E1443" s="14"/>
      <c r="F1443" s="633"/>
      <c r="G1443" s="109"/>
      <c r="H1443" s="110"/>
      <c r="I1443" s="110"/>
      <c r="J1443" s="337"/>
      <c r="K1443" s="304"/>
      <c r="L1443" s="302"/>
      <c r="M1443" s="308"/>
      <c r="N1443" s="304"/>
      <c r="O1443" s="302"/>
      <c r="P1443" s="149"/>
      <c r="Q1443" s="14"/>
      <c r="R1443" s="302"/>
      <c r="S1443" s="302"/>
      <c r="T1443" s="302"/>
      <c r="U1443" s="302"/>
      <c r="V1443" s="302"/>
      <c r="W1443" s="302"/>
      <c r="X1443" s="302"/>
      <c r="Y1443" s="302"/>
      <c r="Z1443" s="302"/>
      <c r="AA1443" s="302"/>
      <c r="AB1443" s="302"/>
      <c r="AC1443" s="304"/>
      <c r="AD1443" s="302"/>
      <c r="AE1443" s="304"/>
      <c r="AF1443" s="302"/>
      <c r="AG1443" s="302"/>
      <c r="AK1443" s="981"/>
    </row>
    <row r="1444" spans="2:37">
      <c r="B1444" s="1641" t="s">
        <v>2796</v>
      </c>
      <c r="C1444" s="1576"/>
      <c r="D1444" s="1576"/>
      <c r="E1444" s="1577"/>
      <c r="F1444" s="3000">
        <v>929003597531</v>
      </c>
      <c r="G1444" s="1301">
        <v>8727900972573</v>
      </c>
      <c r="H1444" s="1301" t="s">
        <v>1240</v>
      </c>
      <c r="I1444" s="1301"/>
      <c r="J1444" s="381">
        <v>4.5</v>
      </c>
      <c r="K1444" s="1302">
        <v>350</v>
      </c>
      <c r="L1444" s="369" t="s">
        <v>3121</v>
      </c>
      <c r="M1444" s="1303">
        <v>15000</v>
      </c>
      <c r="N1444" s="742">
        <v>2</v>
      </c>
      <c r="O1444" s="369" t="s">
        <v>144</v>
      </c>
      <c r="P1444" s="3281">
        <v>45</v>
      </c>
      <c r="Q1444" s="14"/>
      <c r="R1444" s="2206" t="s">
        <v>54</v>
      </c>
      <c r="S1444" s="369"/>
      <c r="T1444" s="369" t="s">
        <v>3286</v>
      </c>
      <c r="U1444" s="369" t="s">
        <v>179</v>
      </c>
      <c r="V1444" s="369" t="s">
        <v>126</v>
      </c>
      <c r="W1444" s="382" t="s">
        <v>210</v>
      </c>
      <c r="X1444" s="382">
        <v>77</v>
      </c>
      <c r="Y1444" s="1757">
        <v>50</v>
      </c>
      <c r="Z1444" s="1757"/>
      <c r="AA1444" s="1757">
        <v>58</v>
      </c>
      <c r="AB1444" s="369" t="s">
        <v>122</v>
      </c>
      <c r="AC1444" s="742">
        <v>80</v>
      </c>
      <c r="AD1444" s="1757">
        <v>1365551</v>
      </c>
      <c r="AE1444" s="2666">
        <v>4</v>
      </c>
      <c r="AF1444" s="1757">
        <v>6</v>
      </c>
      <c r="AG1444" s="2207" t="s">
        <v>122</v>
      </c>
      <c r="AK1444" s="981"/>
    </row>
    <row r="1445" spans="2:37">
      <c r="B1445" s="2817"/>
      <c r="C1445" s="569"/>
      <c r="D1445" s="569"/>
      <c r="E1445" s="1578"/>
      <c r="F1445" s="2928">
        <v>929001358541</v>
      </c>
      <c r="G1445" s="119">
        <v>8727900972658</v>
      </c>
      <c r="H1445" s="118" t="s">
        <v>1241</v>
      </c>
      <c r="I1445" s="118"/>
      <c r="J1445" s="343">
        <v>4.5</v>
      </c>
      <c r="K1445" s="1177">
        <v>350</v>
      </c>
      <c r="L1445" s="345" t="s">
        <v>53</v>
      </c>
      <c r="M1445" s="365">
        <v>15000</v>
      </c>
      <c r="N1445" s="409">
        <v>2</v>
      </c>
      <c r="O1445" s="345" t="s">
        <v>144</v>
      </c>
      <c r="P1445" s="3282">
        <v>45</v>
      </c>
      <c r="Q1445" s="14"/>
      <c r="R1445" s="2103" t="s">
        <v>54</v>
      </c>
      <c r="S1445" s="345"/>
      <c r="T1445" s="345" t="s">
        <v>3286</v>
      </c>
      <c r="U1445" s="345" t="s">
        <v>179</v>
      </c>
      <c r="V1445" s="345" t="s">
        <v>131</v>
      </c>
      <c r="W1445" s="373" t="s">
        <v>210</v>
      </c>
      <c r="X1445" s="373">
        <v>77</v>
      </c>
      <c r="Y1445" s="285">
        <v>50</v>
      </c>
      <c r="Z1445" s="285"/>
      <c r="AA1445" s="285">
        <v>58</v>
      </c>
      <c r="AB1445" s="345" t="s">
        <v>122</v>
      </c>
      <c r="AC1445" s="409">
        <v>80</v>
      </c>
      <c r="AD1445" s="285">
        <v>1347062</v>
      </c>
      <c r="AE1445" s="2688">
        <v>4</v>
      </c>
      <c r="AF1445" s="285">
        <v>6</v>
      </c>
      <c r="AG1445" s="2104" t="s">
        <v>122</v>
      </c>
      <c r="AK1445" s="981"/>
    </row>
    <row r="1446" spans="2:37">
      <c r="B1446" s="2817"/>
      <c r="C1446" s="569"/>
      <c r="D1446" s="569"/>
      <c r="E1446" s="1578"/>
      <c r="F1446" s="2928">
        <v>929001372031</v>
      </c>
      <c r="G1446" s="119">
        <v>8727900965254</v>
      </c>
      <c r="H1446" s="119" t="s">
        <v>1242</v>
      </c>
      <c r="I1446" s="119"/>
      <c r="J1446" s="343">
        <v>5</v>
      </c>
      <c r="K1446" s="1177">
        <v>500</v>
      </c>
      <c r="L1446" s="345" t="s">
        <v>3121</v>
      </c>
      <c r="M1446" s="365">
        <v>15000</v>
      </c>
      <c r="N1446" s="409">
        <v>2</v>
      </c>
      <c r="O1446" s="345" t="s">
        <v>127</v>
      </c>
      <c r="P1446" s="3282">
        <v>57</v>
      </c>
      <c r="Q1446" s="14"/>
      <c r="R1446" s="2103" t="s">
        <v>54</v>
      </c>
      <c r="S1446" s="345"/>
      <c r="T1446" s="345" t="s">
        <v>3299</v>
      </c>
      <c r="U1446" s="345" t="s">
        <v>179</v>
      </c>
      <c r="V1446" s="345" t="s">
        <v>126</v>
      </c>
      <c r="W1446" s="373" t="s">
        <v>210</v>
      </c>
      <c r="X1446" s="373">
        <v>100</v>
      </c>
      <c r="Y1446" s="285">
        <v>50</v>
      </c>
      <c r="Z1446" s="285"/>
      <c r="AA1446" s="285">
        <v>58</v>
      </c>
      <c r="AB1446" s="345" t="s">
        <v>122</v>
      </c>
      <c r="AC1446" s="409">
        <v>80</v>
      </c>
      <c r="AD1446" s="285">
        <v>422039</v>
      </c>
      <c r="AE1446" s="2688">
        <v>4</v>
      </c>
      <c r="AF1446" s="285">
        <v>10</v>
      </c>
      <c r="AG1446" s="2104" t="s">
        <v>122</v>
      </c>
      <c r="AK1446" s="981"/>
    </row>
    <row r="1447" spans="2:37">
      <c r="B1447" s="123"/>
      <c r="C1447" s="569"/>
      <c r="D1447" s="569"/>
      <c r="E1447" s="1578"/>
      <c r="F1447" s="2928">
        <v>929001358631</v>
      </c>
      <c r="G1447" s="119">
        <v>8727900965230</v>
      </c>
      <c r="H1447" s="118" t="s">
        <v>1243</v>
      </c>
      <c r="I1447" s="118"/>
      <c r="J1447" s="343">
        <v>5</v>
      </c>
      <c r="K1447" s="1177">
        <v>500</v>
      </c>
      <c r="L1447" s="345" t="s">
        <v>53</v>
      </c>
      <c r="M1447" s="365">
        <v>15000</v>
      </c>
      <c r="N1447" s="409">
        <v>2</v>
      </c>
      <c r="O1447" s="345" t="s">
        <v>127</v>
      </c>
      <c r="P1447" s="3282">
        <v>57</v>
      </c>
      <c r="Q1447" s="14"/>
      <c r="R1447" s="2103" t="s">
        <v>54</v>
      </c>
      <c r="S1447" s="345"/>
      <c r="T1447" s="345" t="s">
        <v>3299</v>
      </c>
      <c r="U1447" s="345" t="s">
        <v>179</v>
      </c>
      <c r="V1447" s="345" t="s">
        <v>131</v>
      </c>
      <c r="W1447" s="373" t="s">
        <v>210</v>
      </c>
      <c r="X1447" s="373">
        <v>100</v>
      </c>
      <c r="Y1447" s="285">
        <v>50</v>
      </c>
      <c r="Z1447" s="285"/>
      <c r="AA1447" s="285">
        <v>58</v>
      </c>
      <c r="AB1447" s="345" t="s">
        <v>122</v>
      </c>
      <c r="AC1447" s="409">
        <v>80</v>
      </c>
      <c r="AD1447" s="285">
        <v>422037</v>
      </c>
      <c r="AE1447" s="2688">
        <v>4</v>
      </c>
      <c r="AF1447" s="285">
        <v>10</v>
      </c>
      <c r="AG1447" s="2104" t="s">
        <v>122</v>
      </c>
      <c r="AK1447" s="981"/>
    </row>
    <row r="1448" spans="2:37">
      <c r="B1448" s="123"/>
      <c r="C1448" s="569"/>
      <c r="D1448" s="569"/>
      <c r="E1448" s="1578"/>
      <c r="F1448" s="2928">
        <v>929003597431</v>
      </c>
      <c r="G1448" s="119">
        <v>8727900972535</v>
      </c>
      <c r="H1448" s="119" t="s">
        <v>1244</v>
      </c>
      <c r="I1448" s="119"/>
      <c r="J1448" s="343">
        <v>7.5</v>
      </c>
      <c r="K1448" s="1177">
        <v>720</v>
      </c>
      <c r="L1448" s="345" t="s">
        <v>3121</v>
      </c>
      <c r="M1448" s="365">
        <v>15000</v>
      </c>
      <c r="N1448" s="409">
        <v>2</v>
      </c>
      <c r="O1448" s="345" t="s">
        <v>127</v>
      </c>
      <c r="P1448" s="3282">
        <v>62</v>
      </c>
      <c r="Q1448" s="14"/>
      <c r="R1448" s="2103" t="s">
        <v>54</v>
      </c>
      <c r="S1448" s="345"/>
      <c r="T1448" s="345" t="s">
        <v>3287</v>
      </c>
      <c r="U1448" s="345" t="s">
        <v>179</v>
      </c>
      <c r="V1448" s="345" t="s">
        <v>126</v>
      </c>
      <c r="W1448" s="373" t="s">
        <v>210</v>
      </c>
      <c r="X1448" s="373">
        <v>96</v>
      </c>
      <c r="Y1448" s="285">
        <v>50</v>
      </c>
      <c r="Z1448" s="285"/>
      <c r="AA1448" s="285">
        <v>58</v>
      </c>
      <c r="AB1448" s="345" t="s">
        <v>122</v>
      </c>
      <c r="AC1448" s="409">
        <v>80</v>
      </c>
      <c r="AD1448" s="285">
        <v>1365550</v>
      </c>
      <c r="AE1448" s="2688">
        <v>4</v>
      </c>
      <c r="AF1448" s="285">
        <v>6</v>
      </c>
      <c r="AG1448" s="2104" t="s">
        <v>122</v>
      </c>
      <c r="AK1448" s="981"/>
    </row>
    <row r="1449" spans="2:37">
      <c r="B1449" s="2807"/>
      <c r="C1449" s="569"/>
      <c r="D1449" s="569"/>
      <c r="E1449" s="1578"/>
      <c r="F1449" s="2943">
        <v>929002093431</v>
      </c>
      <c r="G1449" s="504">
        <v>8727900972559</v>
      </c>
      <c r="H1449" s="504" t="s">
        <v>1245</v>
      </c>
      <c r="I1449" s="504"/>
      <c r="J1449" s="505">
        <v>7</v>
      </c>
      <c r="K1449" s="1176">
        <v>720</v>
      </c>
      <c r="L1449" s="500" t="s">
        <v>53</v>
      </c>
      <c r="M1449" s="726">
        <v>15000</v>
      </c>
      <c r="N1449" s="922">
        <v>2</v>
      </c>
      <c r="O1449" s="500" t="s">
        <v>127</v>
      </c>
      <c r="P1449" s="3283">
        <v>62</v>
      </c>
      <c r="Q1449" s="14"/>
      <c r="R1449" s="2208" t="s">
        <v>54</v>
      </c>
      <c r="S1449" s="500"/>
      <c r="T1449" s="500" t="s">
        <v>3287</v>
      </c>
      <c r="U1449" s="500" t="s">
        <v>179</v>
      </c>
      <c r="V1449" s="500" t="s">
        <v>131</v>
      </c>
      <c r="W1449" s="691" t="s">
        <v>210</v>
      </c>
      <c r="X1449" s="691">
        <v>102</v>
      </c>
      <c r="Y1449" s="690">
        <v>50</v>
      </c>
      <c r="Z1449" s="690"/>
      <c r="AA1449" s="690">
        <v>58</v>
      </c>
      <c r="AB1449" s="500" t="s">
        <v>122</v>
      </c>
      <c r="AC1449" s="922">
        <v>80</v>
      </c>
      <c r="AD1449" s="690">
        <v>1347058</v>
      </c>
      <c r="AE1449" s="2745">
        <v>4</v>
      </c>
      <c r="AF1449" s="690">
        <v>6</v>
      </c>
      <c r="AG1449" s="2209" t="s">
        <v>122</v>
      </c>
      <c r="AK1449" s="981"/>
    </row>
    <row r="1450" spans="2:37">
      <c r="B1450" s="2827"/>
      <c r="C1450" s="569"/>
      <c r="D1450" s="569"/>
      <c r="E1450" s="1578"/>
      <c r="F1450" s="2928">
        <v>929003038531</v>
      </c>
      <c r="G1450" s="119">
        <v>8727900970500</v>
      </c>
      <c r="H1450" s="119" t="s">
        <v>1246</v>
      </c>
      <c r="I1450" s="119"/>
      <c r="J1450" s="377">
        <v>3</v>
      </c>
      <c r="K1450" s="1180">
        <v>230</v>
      </c>
      <c r="L1450" s="364" t="s">
        <v>3121</v>
      </c>
      <c r="M1450" s="725">
        <v>15000</v>
      </c>
      <c r="N1450" s="409">
        <v>2</v>
      </c>
      <c r="O1450" s="364" t="s">
        <v>127</v>
      </c>
      <c r="P1450" s="3282">
        <v>43</v>
      </c>
      <c r="Q1450" s="14"/>
      <c r="R1450" s="2220" t="s">
        <v>54</v>
      </c>
      <c r="S1450" s="364"/>
      <c r="T1450" s="364" t="s">
        <v>3290</v>
      </c>
      <c r="U1450" s="364" t="s">
        <v>179</v>
      </c>
      <c r="V1450" s="364" t="s">
        <v>126</v>
      </c>
      <c r="W1450" s="587" t="s">
        <v>210</v>
      </c>
      <c r="X1450" s="587">
        <v>76</v>
      </c>
      <c r="Y1450" s="586">
        <v>50</v>
      </c>
      <c r="Z1450" s="586"/>
      <c r="AA1450" s="586">
        <v>56</v>
      </c>
      <c r="AB1450" s="364" t="s">
        <v>122</v>
      </c>
      <c r="AC1450" s="409">
        <v>80</v>
      </c>
      <c r="AD1450" s="586">
        <v>422028</v>
      </c>
      <c r="AE1450" s="2688">
        <v>4</v>
      </c>
      <c r="AF1450" s="586">
        <v>10</v>
      </c>
      <c r="AG1450" s="2221" t="s">
        <v>122</v>
      </c>
      <c r="AK1450" s="981"/>
    </row>
    <row r="1451" spans="2:37">
      <c r="B1451" s="908"/>
      <c r="C1451" s="569"/>
      <c r="D1451" s="569"/>
      <c r="E1451" s="1578"/>
      <c r="F1451" s="2928">
        <v>929003038631</v>
      </c>
      <c r="G1451" s="119">
        <v>8727900970449</v>
      </c>
      <c r="H1451" s="119" t="s">
        <v>1247</v>
      </c>
      <c r="I1451" s="119"/>
      <c r="J1451" s="343">
        <v>4.7</v>
      </c>
      <c r="K1451" s="1177">
        <v>380</v>
      </c>
      <c r="L1451" s="345" t="s">
        <v>3121</v>
      </c>
      <c r="M1451" s="365">
        <v>15000</v>
      </c>
      <c r="N1451" s="409">
        <v>2</v>
      </c>
      <c r="O1451" s="345" t="s">
        <v>127</v>
      </c>
      <c r="P1451" s="3282">
        <v>45</v>
      </c>
      <c r="Q1451" s="14"/>
      <c r="R1451" s="2103" t="s">
        <v>54</v>
      </c>
      <c r="S1451" s="345"/>
      <c r="T1451" s="345" t="s">
        <v>3286</v>
      </c>
      <c r="U1451" s="345" t="s">
        <v>179</v>
      </c>
      <c r="V1451" s="345" t="s">
        <v>126</v>
      </c>
      <c r="W1451" s="373" t="s">
        <v>210</v>
      </c>
      <c r="X1451" s="373">
        <v>80</v>
      </c>
      <c r="Y1451" s="285">
        <v>50</v>
      </c>
      <c r="Z1451" s="285"/>
      <c r="AA1451" s="285">
        <v>56</v>
      </c>
      <c r="AB1451" s="345" t="s">
        <v>122</v>
      </c>
      <c r="AC1451" s="409">
        <v>80</v>
      </c>
      <c r="AD1451" s="285">
        <v>422029</v>
      </c>
      <c r="AE1451" s="2688">
        <v>4</v>
      </c>
      <c r="AF1451" s="285">
        <v>10</v>
      </c>
      <c r="AG1451" s="2104" t="s">
        <v>122</v>
      </c>
      <c r="AK1451" s="981"/>
    </row>
    <row r="1452" spans="2:37">
      <c r="B1452" s="123"/>
      <c r="C1452" s="569"/>
      <c r="D1452" s="569"/>
      <c r="E1452" s="1578"/>
      <c r="F1452" s="2928">
        <v>929003038331</v>
      </c>
      <c r="G1452" s="119">
        <v>8727900970425</v>
      </c>
      <c r="H1452" s="119" t="s">
        <v>1248</v>
      </c>
      <c r="I1452" s="119"/>
      <c r="J1452" s="343">
        <v>4.7</v>
      </c>
      <c r="K1452" s="1177">
        <v>440</v>
      </c>
      <c r="L1452" s="345" t="s">
        <v>53</v>
      </c>
      <c r="M1452" s="365">
        <v>15000</v>
      </c>
      <c r="N1452" s="409">
        <v>2</v>
      </c>
      <c r="O1452" s="345" t="s">
        <v>129</v>
      </c>
      <c r="P1452" s="3282">
        <v>45</v>
      </c>
      <c r="Q1452" s="14"/>
      <c r="R1452" s="2103" t="s">
        <v>54</v>
      </c>
      <c r="S1452" s="345"/>
      <c r="T1452" s="345" t="s">
        <v>3286</v>
      </c>
      <c r="U1452" s="345" t="s">
        <v>179</v>
      </c>
      <c r="V1452" s="345" t="s">
        <v>131</v>
      </c>
      <c r="W1452" s="373" t="s">
        <v>210</v>
      </c>
      <c r="X1452" s="373">
        <v>93</v>
      </c>
      <c r="Y1452" s="285">
        <v>50</v>
      </c>
      <c r="Z1452" s="285"/>
      <c r="AA1452" s="285">
        <v>56</v>
      </c>
      <c r="AB1452" s="345" t="s">
        <v>122</v>
      </c>
      <c r="AC1452" s="409">
        <v>80</v>
      </c>
      <c r="AD1452" s="285">
        <v>422027</v>
      </c>
      <c r="AE1452" s="2688">
        <v>4</v>
      </c>
      <c r="AF1452" s="285">
        <v>10</v>
      </c>
      <c r="AG1452" s="2104" t="s">
        <v>122</v>
      </c>
      <c r="AK1452" s="981"/>
    </row>
    <row r="1453" spans="2:37">
      <c r="B1453" s="123"/>
      <c r="C1453" s="569"/>
      <c r="D1453" s="569"/>
      <c r="E1453" s="1578"/>
      <c r="F1453" s="3001">
        <v>929001912331</v>
      </c>
      <c r="G1453" s="179">
        <v>8718696537015</v>
      </c>
      <c r="H1453" s="180" t="s">
        <v>1249</v>
      </c>
      <c r="I1453" s="180"/>
      <c r="J1453" s="380">
        <v>4.7</v>
      </c>
      <c r="K1453" s="1178">
        <v>360</v>
      </c>
      <c r="L1453" s="371" t="s">
        <v>53</v>
      </c>
      <c r="M1453" s="363">
        <v>15000</v>
      </c>
      <c r="N1453" s="409">
        <v>2</v>
      </c>
      <c r="O1453" s="371" t="s">
        <v>127</v>
      </c>
      <c r="P1453" s="3278">
        <v>52</v>
      </c>
      <c r="Q1453" s="14"/>
      <c r="R1453" s="2222" t="s">
        <v>54</v>
      </c>
      <c r="S1453" s="371"/>
      <c r="T1453" s="371" t="s">
        <v>3286</v>
      </c>
      <c r="U1453" s="371" t="s">
        <v>179</v>
      </c>
      <c r="V1453" s="371" t="s">
        <v>131</v>
      </c>
      <c r="W1453" s="380" t="s">
        <v>210</v>
      </c>
      <c r="X1453" s="380">
        <v>76</v>
      </c>
      <c r="Y1453" s="476">
        <v>50</v>
      </c>
      <c r="Z1453" s="476"/>
      <c r="AA1453" s="476">
        <v>54</v>
      </c>
      <c r="AB1453" s="371" t="s">
        <v>122</v>
      </c>
      <c r="AC1453" s="409">
        <v>80</v>
      </c>
      <c r="AD1453" s="476">
        <v>422043</v>
      </c>
      <c r="AE1453" s="2688">
        <v>4</v>
      </c>
      <c r="AF1453" s="476">
        <v>10</v>
      </c>
      <c r="AG1453" s="2223" t="s">
        <v>122</v>
      </c>
      <c r="AK1453" s="981"/>
    </row>
    <row r="1454" spans="2:37">
      <c r="B1454" s="123"/>
      <c r="C1454" s="569"/>
      <c r="D1454" s="569"/>
      <c r="E1454" s="1578"/>
      <c r="F1454" s="3002">
        <v>929003038831</v>
      </c>
      <c r="G1454" s="566">
        <v>8727900970609</v>
      </c>
      <c r="H1454" s="583" t="s">
        <v>1250</v>
      </c>
      <c r="I1454" s="583"/>
      <c r="J1454" s="578">
        <v>6</v>
      </c>
      <c r="K1454" s="1175">
        <v>460</v>
      </c>
      <c r="L1454" s="535" t="s">
        <v>3121</v>
      </c>
      <c r="M1454" s="361">
        <v>15000</v>
      </c>
      <c r="N1454" s="409">
        <v>2</v>
      </c>
      <c r="O1454" s="535" t="s">
        <v>127</v>
      </c>
      <c r="P1454" s="3282">
        <v>57</v>
      </c>
      <c r="Q1454" s="14"/>
      <c r="R1454" s="2224" t="s">
        <v>54</v>
      </c>
      <c r="S1454" s="535"/>
      <c r="T1454" s="535" t="s">
        <v>3299</v>
      </c>
      <c r="U1454" s="535" t="s">
        <v>179</v>
      </c>
      <c r="V1454" s="535" t="s">
        <v>126</v>
      </c>
      <c r="W1454" s="1654" t="s">
        <v>210</v>
      </c>
      <c r="X1454" s="1654">
        <v>76</v>
      </c>
      <c r="Y1454" s="2348">
        <v>50</v>
      </c>
      <c r="Z1454" s="2348"/>
      <c r="AA1454" s="2348">
        <v>56</v>
      </c>
      <c r="AB1454" s="535" t="s">
        <v>122</v>
      </c>
      <c r="AC1454" s="409">
        <v>80</v>
      </c>
      <c r="AD1454" s="2348">
        <v>422030</v>
      </c>
      <c r="AE1454" s="2746">
        <v>4</v>
      </c>
      <c r="AF1454" s="2348">
        <v>10</v>
      </c>
      <c r="AG1454" s="2225" t="s">
        <v>122</v>
      </c>
      <c r="AK1454" s="981"/>
    </row>
    <row r="1455" spans="2:37">
      <c r="B1455" s="2809"/>
      <c r="C1455" s="855"/>
      <c r="D1455" s="855"/>
      <c r="E1455" s="1599"/>
      <c r="F1455" s="2943">
        <v>929001371231</v>
      </c>
      <c r="G1455" s="504">
        <v>8727900964615</v>
      </c>
      <c r="H1455" s="504" t="s">
        <v>1251</v>
      </c>
      <c r="I1455" s="504"/>
      <c r="J1455" s="505">
        <v>5.5</v>
      </c>
      <c r="K1455" s="1176">
        <v>460</v>
      </c>
      <c r="L1455" s="500" t="s">
        <v>53</v>
      </c>
      <c r="M1455" s="500">
        <v>15000</v>
      </c>
      <c r="N1455" s="922">
        <v>2</v>
      </c>
      <c r="O1455" s="500" t="s">
        <v>127</v>
      </c>
      <c r="P1455" s="3283">
        <v>57</v>
      </c>
      <c r="Q1455" s="14"/>
      <c r="R1455" s="2208" t="s">
        <v>54</v>
      </c>
      <c r="S1455" s="500"/>
      <c r="T1455" s="500" t="s">
        <v>3299</v>
      </c>
      <c r="U1455" s="500" t="s">
        <v>179</v>
      </c>
      <c r="V1455" s="500" t="s">
        <v>131</v>
      </c>
      <c r="W1455" s="691" t="s">
        <v>210</v>
      </c>
      <c r="X1455" s="691">
        <v>83</v>
      </c>
      <c r="Y1455" s="690">
        <v>50</v>
      </c>
      <c r="Z1455" s="690"/>
      <c r="AA1455" s="690">
        <v>56</v>
      </c>
      <c r="AB1455" s="500" t="s">
        <v>122</v>
      </c>
      <c r="AC1455" s="922">
        <v>80</v>
      </c>
      <c r="AD1455" s="690">
        <v>422038</v>
      </c>
      <c r="AE1455" s="2745">
        <v>4</v>
      </c>
      <c r="AF1455" s="690">
        <v>10</v>
      </c>
      <c r="AG1455" s="2209" t="s">
        <v>122</v>
      </c>
      <c r="AK1455" s="981"/>
    </row>
    <row r="1456" spans="2:37" ht="14.5" customHeight="1">
      <c r="B1456" s="3"/>
      <c r="C1456" s="14"/>
      <c r="D1456" s="14"/>
      <c r="E1456" s="14"/>
      <c r="F1456" s="728"/>
      <c r="G1456" s="14"/>
      <c r="H1456" s="14"/>
      <c r="I1456" s="14"/>
      <c r="J1456" s="149"/>
      <c r="K1456" s="149"/>
      <c r="L1456" s="149"/>
      <c r="M1456" s="149"/>
      <c r="N1456" s="149"/>
      <c r="O1456" s="149"/>
      <c r="P1456" s="148"/>
      <c r="Q1456" s="14"/>
      <c r="R1456" s="149"/>
      <c r="S1456" s="149"/>
      <c r="T1456" s="149"/>
      <c r="U1456" s="149"/>
      <c r="V1456" s="149"/>
      <c r="W1456" s="149"/>
      <c r="X1456" s="149"/>
      <c r="Y1456" s="414"/>
      <c r="Z1456" s="414"/>
      <c r="AA1456" s="414"/>
      <c r="AB1456" s="149"/>
      <c r="AC1456" s="149"/>
      <c r="AD1456" s="414"/>
      <c r="AE1456" s="149"/>
      <c r="AF1456" s="149"/>
      <c r="AG1456" s="149"/>
      <c r="AK1456" s="981"/>
    </row>
    <row r="1457" spans="2:37">
      <c r="B1457" s="1809" t="s">
        <v>1317</v>
      </c>
      <c r="C1457" s="1487" t="s">
        <v>2870</v>
      </c>
      <c r="D1457" s="1487" t="s">
        <v>2274</v>
      </c>
      <c r="E1457" s="1617"/>
      <c r="F1457" s="3003">
        <v>929001364655</v>
      </c>
      <c r="G1457" s="1319">
        <v>8718699775919</v>
      </c>
      <c r="H1457" s="3041" t="s">
        <v>1318</v>
      </c>
      <c r="I1457" s="1320"/>
      <c r="J1457" s="1305">
        <v>3.5</v>
      </c>
      <c r="K1457" s="1321">
        <v>250</v>
      </c>
      <c r="L1457" s="1306" t="s">
        <v>3121</v>
      </c>
      <c r="M1457" s="1307">
        <v>25000</v>
      </c>
      <c r="N1457" s="1322">
        <v>2</v>
      </c>
      <c r="O1457" s="1306" t="s">
        <v>144</v>
      </c>
      <c r="P1457" s="2427">
        <v>160</v>
      </c>
      <c r="Q1457" s="14"/>
      <c r="R1457" s="2176" t="s">
        <v>54</v>
      </c>
      <c r="S1457" s="1306"/>
      <c r="T1457" s="1306" t="s">
        <v>3297</v>
      </c>
      <c r="U1457" s="1306" t="s">
        <v>179</v>
      </c>
      <c r="V1457" s="1306" t="s">
        <v>126</v>
      </c>
      <c r="W1457" s="1774" t="s">
        <v>210</v>
      </c>
      <c r="X1457" s="1774">
        <v>71</v>
      </c>
      <c r="Y1457" s="1306">
        <v>36</v>
      </c>
      <c r="Z1457" s="1306"/>
      <c r="AA1457" s="1306">
        <v>50</v>
      </c>
      <c r="AB1457" s="1306" t="s">
        <v>122</v>
      </c>
      <c r="AC1457" s="1279">
        <v>80</v>
      </c>
      <c r="AD1457" s="1306">
        <v>391893</v>
      </c>
      <c r="AE1457" s="2718">
        <v>4</v>
      </c>
      <c r="AF1457" s="1306">
        <v>6</v>
      </c>
      <c r="AG1457" s="2177" t="s">
        <v>122</v>
      </c>
      <c r="AK1457" s="981"/>
    </row>
    <row r="1458" spans="2:37" ht="14.5" customHeight="1">
      <c r="B1458" s="14"/>
      <c r="C1458" s="14"/>
      <c r="D1458" s="14"/>
      <c r="E1458" s="14"/>
      <c r="F1458" s="2795" t="s">
        <v>2959</v>
      </c>
      <c r="G1458" s="830"/>
      <c r="H1458" s="830"/>
      <c r="I1458" s="830"/>
      <c r="J1458" s="379"/>
      <c r="K1458" s="372"/>
      <c r="L1458" s="367"/>
      <c r="M1458" s="366"/>
      <c r="N1458" s="355"/>
      <c r="O1458" s="367"/>
      <c r="P1458" s="3287"/>
      <c r="Q1458" s="14"/>
      <c r="R1458" s="367"/>
      <c r="S1458" s="367"/>
      <c r="T1458" s="367"/>
      <c r="U1458" s="367"/>
      <c r="V1458" s="367"/>
      <c r="W1458" s="367"/>
      <c r="X1458" s="367"/>
      <c r="Y1458" s="372"/>
      <c r="Z1458" s="372"/>
      <c r="AA1458" s="372"/>
      <c r="AB1458" s="367"/>
      <c r="AC1458" s="355"/>
      <c r="AD1458" s="372"/>
      <c r="AE1458" s="355"/>
      <c r="AF1458" s="367"/>
      <c r="AG1458" s="367"/>
      <c r="AK1458" s="981"/>
    </row>
    <row r="1459" spans="2:37" ht="14.5" customHeight="1">
      <c r="B1459" s="14"/>
      <c r="C1459" s="14"/>
      <c r="D1459" s="14"/>
      <c r="E1459" s="14"/>
      <c r="F1459" s="2781" t="s">
        <v>2798</v>
      </c>
      <c r="G1459" s="159"/>
      <c r="H1459" s="3042"/>
      <c r="I1459" s="522"/>
      <c r="J1459" s="360"/>
      <c r="K1459" s="523"/>
      <c r="L1459" s="349"/>
      <c r="M1459" s="356"/>
      <c r="N1459" s="524"/>
      <c r="O1459" s="349"/>
      <c r="P1459" s="148"/>
      <c r="Q1459" s="14"/>
      <c r="R1459" s="349"/>
      <c r="S1459" s="349"/>
      <c r="T1459" s="349"/>
      <c r="U1459" s="349"/>
      <c r="V1459" s="349"/>
      <c r="W1459" s="349"/>
      <c r="X1459" s="349"/>
      <c r="Y1459" s="407"/>
      <c r="Z1459" s="407"/>
      <c r="AA1459" s="407"/>
      <c r="AB1459" s="349"/>
      <c r="AC1459" s="524"/>
      <c r="AD1459" s="407"/>
      <c r="AE1459" s="524"/>
      <c r="AF1459" s="349"/>
      <c r="AG1459" s="349"/>
      <c r="AK1459" s="981"/>
    </row>
    <row r="1460" spans="2:37" ht="14.5" customHeight="1">
      <c r="B1460" s="14"/>
      <c r="C1460" s="14"/>
      <c r="D1460" s="14"/>
      <c r="E1460" s="14"/>
      <c r="F1460" s="217"/>
      <c r="G1460" s="830"/>
      <c r="H1460" s="830"/>
      <c r="I1460" s="830"/>
      <c r="J1460" s="379"/>
      <c r="K1460" s="372"/>
      <c r="L1460" s="367"/>
      <c r="M1460" s="366"/>
      <c r="N1460" s="355"/>
      <c r="O1460" s="367"/>
      <c r="P1460" s="3287"/>
      <c r="Q1460" s="14"/>
      <c r="R1460" s="367"/>
      <c r="S1460" s="367"/>
      <c r="T1460" s="367"/>
      <c r="U1460" s="367"/>
      <c r="V1460" s="367"/>
      <c r="W1460" s="367"/>
      <c r="X1460" s="367"/>
      <c r="Y1460" s="372"/>
      <c r="Z1460" s="372"/>
      <c r="AA1460" s="372"/>
      <c r="AB1460" s="367"/>
      <c r="AC1460" s="355"/>
      <c r="AD1460" s="372"/>
      <c r="AE1460" s="355"/>
      <c r="AF1460" s="367"/>
      <c r="AG1460" s="367"/>
      <c r="AK1460" s="981"/>
    </row>
    <row r="1461" spans="2:37" s="1600" customFormat="1" ht="15" customHeight="1">
      <c r="B1461" s="1600" t="s">
        <v>3039</v>
      </c>
      <c r="J1461" s="1818"/>
      <c r="K1461" s="1818"/>
      <c r="L1461" s="1818"/>
      <c r="M1461" s="1818"/>
      <c r="N1461" s="1818"/>
      <c r="O1461" s="1818"/>
      <c r="P1461" s="34"/>
      <c r="R1461" s="1818"/>
      <c r="S1461" s="1818"/>
      <c r="T1461" s="1818"/>
      <c r="U1461" s="1818"/>
      <c r="V1461" s="1818"/>
      <c r="W1461" s="1818"/>
      <c r="X1461" s="1818"/>
      <c r="Y1461" s="2310"/>
      <c r="Z1461" s="2310"/>
      <c r="AA1461" s="2310"/>
      <c r="AB1461" s="1818"/>
      <c r="AC1461" s="3259"/>
      <c r="AD1461" s="2310"/>
      <c r="AE1461" s="1818"/>
      <c r="AF1461" s="1818"/>
      <c r="AG1461" s="1818"/>
      <c r="AI1461"/>
      <c r="AJ1461"/>
      <c r="AK1461" s="981"/>
    </row>
    <row r="1462" spans="2:37">
      <c r="B1462" s="573" t="s">
        <v>2960</v>
      </c>
      <c r="C1462" s="1576" t="s">
        <v>2870</v>
      </c>
      <c r="D1462" s="1576" t="s">
        <v>2274</v>
      </c>
      <c r="E1462" s="1577"/>
      <c r="F1462" s="2979">
        <v>929003078802</v>
      </c>
      <c r="G1462" s="1685">
        <v>8719514358478</v>
      </c>
      <c r="H1462" s="3043" t="s">
        <v>1298</v>
      </c>
      <c r="I1462" s="1733"/>
      <c r="J1462" s="741">
        <v>6.7</v>
      </c>
      <c r="K1462" s="1300">
        <v>410</v>
      </c>
      <c r="L1462" s="410" t="s">
        <v>3121</v>
      </c>
      <c r="M1462" s="1734">
        <v>40000</v>
      </c>
      <c r="N1462" s="819">
        <v>5</v>
      </c>
      <c r="O1462" s="410" t="s">
        <v>144</v>
      </c>
      <c r="P1462" s="3281">
        <v>400</v>
      </c>
      <c r="Q1462" s="14"/>
      <c r="R1462" s="2069" t="s">
        <v>54</v>
      </c>
      <c r="S1462" s="410"/>
      <c r="T1462" s="410" t="s">
        <v>3290</v>
      </c>
      <c r="U1462" s="410" t="s">
        <v>1253</v>
      </c>
      <c r="V1462" s="410" t="s">
        <v>126</v>
      </c>
      <c r="W1462" s="370" t="s">
        <v>213</v>
      </c>
      <c r="X1462" s="370">
        <v>61</v>
      </c>
      <c r="Y1462" s="410">
        <v>50.5</v>
      </c>
      <c r="Z1462" s="410"/>
      <c r="AA1462" s="410">
        <v>46</v>
      </c>
      <c r="AB1462" s="410" t="s">
        <v>143</v>
      </c>
      <c r="AC1462" s="319">
        <v>97</v>
      </c>
      <c r="AD1462" s="410">
        <v>624220</v>
      </c>
      <c r="AE1462" s="2658">
        <v>4</v>
      </c>
      <c r="AF1462" s="410">
        <v>10</v>
      </c>
      <c r="AG1462" s="2070" t="s">
        <v>122</v>
      </c>
      <c r="AK1462" s="981"/>
    </row>
    <row r="1463" spans="2:37">
      <c r="B1463" s="123"/>
      <c r="C1463" s="569" t="s">
        <v>2870</v>
      </c>
      <c r="D1463" s="569" t="s">
        <v>2274</v>
      </c>
      <c r="E1463" s="1578"/>
      <c r="F1463" s="2966">
        <v>929003079102</v>
      </c>
      <c r="G1463" s="225">
        <v>8719514358539</v>
      </c>
      <c r="H1463" s="3044" t="s">
        <v>1299</v>
      </c>
      <c r="I1463" s="601"/>
      <c r="J1463" s="391">
        <v>6.7</v>
      </c>
      <c r="K1463" s="1378">
        <v>420</v>
      </c>
      <c r="L1463" s="350" t="s">
        <v>3121</v>
      </c>
      <c r="M1463" s="365">
        <v>40000</v>
      </c>
      <c r="N1463" s="3291">
        <v>5</v>
      </c>
      <c r="O1463" s="350" t="s">
        <v>144</v>
      </c>
      <c r="P1463" s="3282">
        <v>360</v>
      </c>
      <c r="Q1463" s="14"/>
      <c r="R1463" s="2105" t="s">
        <v>54</v>
      </c>
      <c r="S1463" s="350"/>
      <c r="T1463" s="350" t="s">
        <v>3290</v>
      </c>
      <c r="U1463" s="350" t="s">
        <v>1253</v>
      </c>
      <c r="V1463" s="350" t="s">
        <v>126</v>
      </c>
      <c r="W1463" s="351" t="s">
        <v>213</v>
      </c>
      <c r="X1463" s="351">
        <v>62</v>
      </c>
      <c r="Y1463" s="350">
        <v>50.5</v>
      </c>
      <c r="Z1463" s="350"/>
      <c r="AA1463" s="350">
        <v>46</v>
      </c>
      <c r="AB1463" s="350" t="s">
        <v>143</v>
      </c>
      <c r="AC1463" s="300">
        <v>97</v>
      </c>
      <c r="AD1463" s="350">
        <v>624217</v>
      </c>
      <c r="AE1463" s="2675">
        <v>4</v>
      </c>
      <c r="AF1463" s="350">
        <v>10</v>
      </c>
      <c r="AG1463" s="2106" t="s">
        <v>122</v>
      </c>
      <c r="AK1463" s="981"/>
    </row>
    <row r="1464" spans="2:37">
      <c r="B1464" s="123"/>
      <c r="C1464" s="569" t="s">
        <v>2870</v>
      </c>
      <c r="D1464" s="569" t="s">
        <v>2274</v>
      </c>
      <c r="E1464" s="1578"/>
      <c r="F1464" s="2966">
        <v>929003079402</v>
      </c>
      <c r="G1464" s="225">
        <v>8719514358591</v>
      </c>
      <c r="H1464" s="3044" t="s">
        <v>2804</v>
      </c>
      <c r="I1464" s="601"/>
      <c r="J1464" s="391">
        <v>6.7</v>
      </c>
      <c r="K1464" s="1378">
        <v>420</v>
      </c>
      <c r="L1464" s="350" t="s">
        <v>3121</v>
      </c>
      <c r="M1464" s="365">
        <v>40000</v>
      </c>
      <c r="N1464" s="3291">
        <v>5</v>
      </c>
      <c r="O1464" s="350" t="s">
        <v>144</v>
      </c>
      <c r="P1464" s="989">
        <v>320</v>
      </c>
      <c r="Q1464" s="518"/>
      <c r="R1464" s="2105" t="s">
        <v>54</v>
      </c>
      <c r="S1464" s="350"/>
      <c r="T1464" s="350" t="s">
        <v>3290</v>
      </c>
      <c r="U1464" s="350" t="s">
        <v>1253</v>
      </c>
      <c r="V1464" s="350" t="s">
        <v>126</v>
      </c>
      <c r="W1464" s="351" t="s">
        <v>213</v>
      </c>
      <c r="X1464" s="351">
        <v>62</v>
      </c>
      <c r="Y1464" s="350">
        <v>50.5</v>
      </c>
      <c r="Z1464" s="350"/>
      <c r="AA1464" s="350">
        <v>46</v>
      </c>
      <c r="AB1464" s="350" t="s">
        <v>143</v>
      </c>
      <c r="AC1464" s="300">
        <v>97</v>
      </c>
      <c r="AD1464" s="350">
        <v>624210</v>
      </c>
      <c r="AE1464" s="2675">
        <v>4</v>
      </c>
      <c r="AF1464" s="350">
        <v>10</v>
      </c>
      <c r="AG1464" s="2106" t="s">
        <v>122</v>
      </c>
      <c r="AK1464" s="981"/>
    </row>
    <row r="1465" spans="2:37">
      <c r="B1465" s="123"/>
      <c r="C1465" s="569" t="s">
        <v>2870</v>
      </c>
      <c r="D1465" s="569" t="s">
        <v>2274</v>
      </c>
      <c r="E1465" s="1578"/>
      <c r="F1465" s="2966">
        <v>929003078902</v>
      </c>
      <c r="G1465" s="225">
        <v>8719514358492</v>
      </c>
      <c r="H1465" s="3044" t="s">
        <v>1300</v>
      </c>
      <c r="I1465" s="601"/>
      <c r="J1465" s="391">
        <v>6.7</v>
      </c>
      <c r="K1465" s="1378">
        <v>430</v>
      </c>
      <c r="L1465" s="350" t="s">
        <v>79</v>
      </c>
      <c r="M1465" s="365">
        <v>40000</v>
      </c>
      <c r="N1465" s="3291">
        <v>5</v>
      </c>
      <c r="O1465" s="350" t="s">
        <v>144</v>
      </c>
      <c r="P1465" s="3282">
        <v>400</v>
      </c>
      <c r="Q1465" s="14"/>
      <c r="R1465" s="2105" t="s">
        <v>54</v>
      </c>
      <c r="S1465" s="350"/>
      <c r="T1465" s="350" t="s">
        <v>3290</v>
      </c>
      <c r="U1465" s="350" t="s">
        <v>1253</v>
      </c>
      <c r="V1465" s="350" t="s">
        <v>158</v>
      </c>
      <c r="W1465" s="351" t="s">
        <v>213</v>
      </c>
      <c r="X1465" s="351">
        <v>64</v>
      </c>
      <c r="Y1465" s="350">
        <v>50.5</v>
      </c>
      <c r="Z1465" s="350"/>
      <c r="AA1465" s="350">
        <v>46</v>
      </c>
      <c r="AB1465" s="350" t="s">
        <v>143</v>
      </c>
      <c r="AC1465" s="300">
        <v>97</v>
      </c>
      <c r="AD1465" s="350">
        <v>624209</v>
      </c>
      <c r="AE1465" s="2675">
        <v>4</v>
      </c>
      <c r="AF1465" s="350">
        <v>10</v>
      </c>
      <c r="AG1465" s="2106" t="s">
        <v>122</v>
      </c>
      <c r="AK1465" s="981"/>
    </row>
    <row r="1466" spans="2:37">
      <c r="B1466" s="123"/>
      <c r="C1466" s="569" t="s">
        <v>2870</v>
      </c>
      <c r="D1466" s="569" t="s">
        <v>2274</v>
      </c>
      <c r="E1466" s="1578"/>
      <c r="F1466" s="2966">
        <v>929003079202</v>
      </c>
      <c r="G1466" s="225">
        <v>8719514358553</v>
      </c>
      <c r="H1466" s="3044" t="s">
        <v>1301</v>
      </c>
      <c r="I1466" s="601"/>
      <c r="J1466" s="391">
        <v>6.7</v>
      </c>
      <c r="K1466" s="1378">
        <v>440</v>
      </c>
      <c r="L1466" s="350" t="s">
        <v>79</v>
      </c>
      <c r="M1466" s="365">
        <v>40000</v>
      </c>
      <c r="N1466" s="3291">
        <v>5</v>
      </c>
      <c r="O1466" s="350" t="s">
        <v>144</v>
      </c>
      <c r="P1466" s="3282">
        <v>360</v>
      </c>
      <c r="Q1466" s="14"/>
      <c r="R1466" s="2105" t="s">
        <v>54</v>
      </c>
      <c r="S1466" s="350"/>
      <c r="T1466" s="350" t="s">
        <v>3290</v>
      </c>
      <c r="U1466" s="350" t="s">
        <v>1253</v>
      </c>
      <c r="V1466" s="350" t="s">
        <v>158</v>
      </c>
      <c r="W1466" s="351" t="s">
        <v>213</v>
      </c>
      <c r="X1466" s="351">
        <v>65</v>
      </c>
      <c r="Y1466" s="350">
        <v>50.5</v>
      </c>
      <c r="Z1466" s="350"/>
      <c r="AA1466" s="350">
        <v>46</v>
      </c>
      <c r="AB1466" s="350" t="s">
        <v>143</v>
      </c>
      <c r="AC1466" s="300">
        <v>97</v>
      </c>
      <c r="AD1466" s="350">
        <v>624214</v>
      </c>
      <c r="AE1466" s="2675">
        <v>4</v>
      </c>
      <c r="AF1466" s="350">
        <v>10</v>
      </c>
      <c r="AG1466" s="2106" t="s">
        <v>122</v>
      </c>
      <c r="AK1466" s="981"/>
    </row>
    <row r="1467" spans="2:37">
      <c r="B1467" s="123"/>
      <c r="C1467" s="569" t="s">
        <v>2870</v>
      </c>
      <c r="D1467" s="569" t="s">
        <v>2274</v>
      </c>
      <c r="E1467" s="1578"/>
      <c r="F1467" s="2966">
        <v>929003079502</v>
      </c>
      <c r="G1467" s="225">
        <v>8719514358614</v>
      </c>
      <c r="H1467" s="3044" t="s">
        <v>1302</v>
      </c>
      <c r="I1467" s="601"/>
      <c r="J1467" s="391">
        <v>6.7</v>
      </c>
      <c r="K1467" s="1378">
        <v>440</v>
      </c>
      <c r="L1467" s="350" t="s">
        <v>79</v>
      </c>
      <c r="M1467" s="365">
        <v>40000</v>
      </c>
      <c r="N1467" s="3291">
        <v>5</v>
      </c>
      <c r="O1467" s="350" t="s">
        <v>144</v>
      </c>
      <c r="P1467" s="3282">
        <v>320</v>
      </c>
      <c r="Q1467" s="14"/>
      <c r="R1467" s="2105" t="s">
        <v>54</v>
      </c>
      <c r="S1467" s="350"/>
      <c r="T1467" s="350" t="s">
        <v>3290</v>
      </c>
      <c r="U1467" s="350" t="s">
        <v>1253</v>
      </c>
      <c r="V1467" s="350" t="s">
        <v>158</v>
      </c>
      <c r="W1467" s="351" t="s">
        <v>213</v>
      </c>
      <c r="X1467" s="351">
        <v>65</v>
      </c>
      <c r="Y1467" s="350">
        <v>50.5</v>
      </c>
      <c r="Z1467" s="350"/>
      <c r="AA1467" s="350">
        <v>46</v>
      </c>
      <c r="AB1467" s="350" t="s">
        <v>143</v>
      </c>
      <c r="AC1467" s="300">
        <v>97</v>
      </c>
      <c r="AD1467" s="350">
        <v>624223</v>
      </c>
      <c r="AE1467" s="2675">
        <v>4</v>
      </c>
      <c r="AF1467" s="350">
        <v>10</v>
      </c>
      <c r="AG1467" s="2106" t="s">
        <v>122</v>
      </c>
      <c r="AK1467" s="981"/>
    </row>
    <row r="1468" spans="2:37">
      <c r="B1468" s="123"/>
      <c r="C1468" s="569" t="s">
        <v>2870</v>
      </c>
      <c r="D1468" s="569" t="s">
        <v>2274</v>
      </c>
      <c r="E1468" s="1578"/>
      <c r="F1468" s="2966">
        <v>929003079002</v>
      </c>
      <c r="G1468" s="225">
        <v>8719514358515</v>
      </c>
      <c r="H1468" s="3044" t="s">
        <v>2805</v>
      </c>
      <c r="I1468" s="601"/>
      <c r="J1468" s="391">
        <v>6.7</v>
      </c>
      <c r="K1468" s="1378">
        <v>440</v>
      </c>
      <c r="L1468" s="350" t="s">
        <v>53</v>
      </c>
      <c r="M1468" s="365">
        <v>40000</v>
      </c>
      <c r="N1468" s="3291">
        <v>5</v>
      </c>
      <c r="O1468" s="350" t="s">
        <v>144</v>
      </c>
      <c r="P1468" s="989">
        <v>400</v>
      </c>
      <c r="Q1468" s="518"/>
      <c r="R1468" s="2105" t="s">
        <v>54</v>
      </c>
      <c r="S1468" s="350"/>
      <c r="T1468" s="350" t="s">
        <v>3290</v>
      </c>
      <c r="U1468" s="350" t="s">
        <v>1253</v>
      </c>
      <c r="V1468" s="350" t="s">
        <v>131</v>
      </c>
      <c r="W1468" s="351" t="s">
        <v>213</v>
      </c>
      <c r="X1468" s="351">
        <v>65</v>
      </c>
      <c r="Y1468" s="350">
        <v>50.5</v>
      </c>
      <c r="Z1468" s="350"/>
      <c r="AA1468" s="350">
        <v>46</v>
      </c>
      <c r="AB1468" s="350" t="s">
        <v>143</v>
      </c>
      <c r="AC1468" s="300">
        <v>97</v>
      </c>
      <c r="AD1468" s="350">
        <v>624222</v>
      </c>
      <c r="AE1468" s="2675">
        <v>4</v>
      </c>
      <c r="AF1468" s="350">
        <v>10</v>
      </c>
      <c r="AG1468" s="2106" t="s">
        <v>122</v>
      </c>
      <c r="AK1468" s="981"/>
    </row>
    <row r="1469" spans="2:37">
      <c r="B1469" s="123"/>
      <c r="C1469" s="569" t="s">
        <v>2870</v>
      </c>
      <c r="D1469" s="569" t="s">
        <v>2274</v>
      </c>
      <c r="E1469" s="1578"/>
      <c r="F1469" s="2966">
        <v>929003079302</v>
      </c>
      <c r="G1469" s="225">
        <v>8719514358577</v>
      </c>
      <c r="H1469" s="3044" t="s">
        <v>2806</v>
      </c>
      <c r="I1469" s="601"/>
      <c r="J1469" s="391">
        <v>6.7</v>
      </c>
      <c r="K1469" s="1378">
        <v>460</v>
      </c>
      <c r="L1469" s="350" t="s">
        <v>53</v>
      </c>
      <c r="M1469" s="365">
        <v>40000</v>
      </c>
      <c r="N1469" s="3291">
        <v>5</v>
      </c>
      <c r="O1469" s="350" t="s">
        <v>144</v>
      </c>
      <c r="P1469" s="989">
        <v>360</v>
      </c>
      <c r="Q1469" s="518"/>
      <c r="R1469" s="2105" t="s">
        <v>54</v>
      </c>
      <c r="S1469" s="350"/>
      <c r="T1469" s="350" t="s">
        <v>3290</v>
      </c>
      <c r="U1469" s="350" t="s">
        <v>1253</v>
      </c>
      <c r="V1469" s="350" t="s">
        <v>131</v>
      </c>
      <c r="W1469" s="351" t="s">
        <v>213</v>
      </c>
      <c r="X1469" s="351">
        <v>68</v>
      </c>
      <c r="Y1469" s="350">
        <v>50.5</v>
      </c>
      <c r="Z1469" s="350"/>
      <c r="AA1469" s="350">
        <v>46</v>
      </c>
      <c r="AB1469" s="350" t="s">
        <v>143</v>
      </c>
      <c r="AC1469" s="300">
        <v>97</v>
      </c>
      <c r="AD1469" s="350">
        <v>624218</v>
      </c>
      <c r="AE1469" s="2675">
        <v>4</v>
      </c>
      <c r="AF1469" s="350">
        <v>10</v>
      </c>
      <c r="AG1469" s="2106" t="s">
        <v>122</v>
      </c>
      <c r="AK1469" s="981"/>
    </row>
    <row r="1470" spans="2:37">
      <c r="B1470" s="123"/>
      <c r="C1470" s="569" t="s">
        <v>2870</v>
      </c>
      <c r="D1470" s="569" t="s">
        <v>2274</v>
      </c>
      <c r="E1470" s="1578"/>
      <c r="F1470" s="2966">
        <v>929003079602</v>
      </c>
      <c r="G1470" s="225">
        <v>8719514358638</v>
      </c>
      <c r="H1470" s="3044" t="s">
        <v>2807</v>
      </c>
      <c r="I1470" s="601"/>
      <c r="J1470" s="391">
        <v>6.7</v>
      </c>
      <c r="K1470" s="1378">
        <v>460</v>
      </c>
      <c r="L1470" s="350" t="s">
        <v>53</v>
      </c>
      <c r="M1470" s="365">
        <v>40000</v>
      </c>
      <c r="N1470" s="3291">
        <v>5</v>
      </c>
      <c r="O1470" s="350" t="s">
        <v>144</v>
      </c>
      <c r="P1470" s="989">
        <v>320</v>
      </c>
      <c r="Q1470" s="518"/>
      <c r="R1470" s="2105" t="s">
        <v>54</v>
      </c>
      <c r="S1470" s="350"/>
      <c r="T1470" s="350" t="s">
        <v>3290</v>
      </c>
      <c r="U1470" s="350" t="s">
        <v>1253</v>
      </c>
      <c r="V1470" s="350" t="s">
        <v>131</v>
      </c>
      <c r="W1470" s="351" t="s">
        <v>213</v>
      </c>
      <c r="X1470" s="351">
        <v>68</v>
      </c>
      <c r="Y1470" s="350">
        <v>50.5</v>
      </c>
      <c r="Z1470" s="350"/>
      <c r="AA1470" s="350">
        <v>46</v>
      </c>
      <c r="AB1470" s="350" t="s">
        <v>143</v>
      </c>
      <c r="AC1470" s="300">
        <v>97</v>
      </c>
      <c r="AD1470" s="350">
        <v>624215</v>
      </c>
      <c r="AE1470" s="2675">
        <v>4</v>
      </c>
      <c r="AF1470" s="350">
        <v>10</v>
      </c>
      <c r="AG1470" s="2106" t="s">
        <v>122</v>
      </c>
      <c r="AK1470" s="981"/>
    </row>
    <row r="1471" spans="2:37">
      <c r="B1471" s="123"/>
      <c r="C1471" s="569" t="s">
        <v>2870</v>
      </c>
      <c r="D1471" s="569" t="s">
        <v>2274</v>
      </c>
      <c r="E1471" s="1578"/>
      <c r="F1471" s="2966">
        <v>929003079702</v>
      </c>
      <c r="G1471" s="225">
        <v>8719514358652</v>
      </c>
      <c r="H1471" s="3044" t="s">
        <v>2809</v>
      </c>
      <c r="I1471" s="601"/>
      <c r="J1471" s="1512">
        <v>7.5</v>
      </c>
      <c r="K1471" s="1513">
        <v>485</v>
      </c>
      <c r="L1471" s="345" t="s">
        <v>3121</v>
      </c>
      <c r="M1471" s="365">
        <v>40000</v>
      </c>
      <c r="N1471" s="409">
        <v>5</v>
      </c>
      <c r="O1471" s="345" t="s">
        <v>144</v>
      </c>
      <c r="P1471" s="989">
        <v>420</v>
      </c>
      <c r="Q1471" s="518"/>
      <c r="R1471" s="2103" t="s">
        <v>54</v>
      </c>
      <c r="S1471" s="345"/>
      <c r="T1471" s="345" t="s">
        <v>3312</v>
      </c>
      <c r="U1471" s="345" t="s">
        <v>1253</v>
      </c>
      <c r="V1471" s="345" t="s">
        <v>126</v>
      </c>
      <c r="W1471" s="373" t="s">
        <v>213</v>
      </c>
      <c r="X1471" s="373">
        <v>64</v>
      </c>
      <c r="Y1471" s="285">
        <v>50.5</v>
      </c>
      <c r="Z1471" s="285"/>
      <c r="AA1471" s="285">
        <v>46</v>
      </c>
      <c r="AB1471" s="345" t="s">
        <v>143</v>
      </c>
      <c r="AC1471" s="409">
        <v>92</v>
      </c>
      <c r="AD1471" s="285">
        <v>624208</v>
      </c>
      <c r="AE1471" s="2688">
        <v>4</v>
      </c>
      <c r="AF1471" s="285">
        <v>10</v>
      </c>
      <c r="AG1471" s="2104" t="s">
        <v>122</v>
      </c>
      <c r="AK1471" s="981"/>
    </row>
    <row r="1472" spans="2:37">
      <c r="B1472" s="123"/>
      <c r="C1472" s="569" t="s">
        <v>2870</v>
      </c>
      <c r="D1472" s="569" t="s">
        <v>2274</v>
      </c>
      <c r="E1472" s="1578"/>
      <c r="F1472" s="2966">
        <v>929003080002</v>
      </c>
      <c r="G1472" s="225">
        <v>8719514358713</v>
      </c>
      <c r="H1472" s="3044" t="s">
        <v>2808</v>
      </c>
      <c r="I1472" s="601"/>
      <c r="J1472" s="391">
        <v>7.5</v>
      </c>
      <c r="K1472" s="1378">
        <v>485</v>
      </c>
      <c r="L1472" s="345" t="s">
        <v>3121</v>
      </c>
      <c r="M1472" s="365">
        <v>40000</v>
      </c>
      <c r="N1472" s="409">
        <v>5</v>
      </c>
      <c r="O1472" s="345" t="s">
        <v>144</v>
      </c>
      <c r="P1472" s="989">
        <v>370</v>
      </c>
      <c r="Q1472" s="518"/>
      <c r="R1472" s="2103" t="s">
        <v>54</v>
      </c>
      <c r="S1472" s="345"/>
      <c r="T1472" s="345" t="s">
        <v>3312</v>
      </c>
      <c r="U1472" s="345" t="s">
        <v>1253</v>
      </c>
      <c r="V1472" s="345" t="s">
        <v>126</v>
      </c>
      <c r="W1472" s="373" t="s">
        <v>213</v>
      </c>
      <c r="X1472" s="373">
        <v>64</v>
      </c>
      <c r="Y1472" s="285">
        <v>50.5</v>
      </c>
      <c r="Z1472" s="285"/>
      <c r="AA1472" s="285">
        <v>46</v>
      </c>
      <c r="AB1472" s="345" t="s">
        <v>143</v>
      </c>
      <c r="AC1472" s="409">
        <v>92</v>
      </c>
      <c r="AD1472" s="285">
        <v>624206</v>
      </c>
      <c r="AE1472" s="2688">
        <v>4</v>
      </c>
      <c r="AF1472" s="285">
        <v>10</v>
      </c>
      <c r="AG1472" s="2104" t="s">
        <v>122</v>
      </c>
      <c r="AK1472" s="981"/>
    </row>
    <row r="1473" spans="2:37">
      <c r="B1473" s="123"/>
      <c r="C1473" s="569" t="s">
        <v>2870</v>
      </c>
      <c r="D1473" s="569" t="s">
        <v>2274</v>
      </c>
      <c r="E1473" s="1578"/>
      <c r="F1473" s="2966">
        <v>929003079802</v>
      </c>
      <c r="G1473" s="225">
        <v>8719514358676</v>
      </c>
      <c r="H1473" s="3044" t="s">
        <v>2810</v>
      </c>
      <c r="I1473" s="601"/>
      <c r="J1473" s="391">
        <v>7.5</v>
      </c>
      <c r="K1473" s="1378">
        <v>500</v>
      </c>
      <c r="L1473" s="371" t="s">
        <v>79</v>
      </c>
      <c r="M1473" s="365">
        <v>40000</v>
      </c>
      <c r="N1473" s="409">
        <v>5</v>
      </c>
      <c r="O1473" s="371" t="s">
        <v>144</v>
      </c>
      <c r="P1473" s="989">
        <v>420</v>
      </c>
      <c r="Q1473" s="518"/>
      <c r="R1473" s="2222" t="s">
        <v>54</v>
      </c>
      <c r="S1473" s="371"/>
      <c r="T1473" s="371" t="s">
        <v>3312</v>
      </c>
      <c r="U1473" s="371" t="s">
        <v>1253</v>
      </c>
      <c r="V1473" s="371" t="s">
        <v>158</v>
      </c>
      <c r="W1473" s="380" t="s">
        <v>213</v>
      </c>
      <c r="X1473" s="380">
        <v>66</v>
      </c>
      <c r="Y1473" s="476">
        <v>50.5</v>
      </c>
      <c r="Z1473" s="476"/>
      <c r="AA1473" s="476">
        <v>46</v>
      </c>
      <c r="AB1473" s="371" t="s">
        <v>143</v>
      </c>
      <c r="AC1473" s="409">
        <v>92</v>
      </c>
      <c r="AD1473" s="476">
        <v>624207</v>
      </c>
      <c r="AE1473" s="2688">
        <v>4</v>
      </c>
      <c r="AF1473" s="476">
        <v>10</v>
      </c>
      <c r="AG1473" s="2223" t="s">
        <v>122</v>
      </c>
      <c r="AK1473" s="981"/>
    </row>
    <row r="1474" spans="2:37">
      <c r="B1474" s="123"/>
      <c r="C1474" s="569" t="s">
        <v>2870</v>
      </c>
      <c r="D1474" s="569" t="s">
        <v>2274</v>
      </c>
      <c r="E1474" s="1578"/>
      <c r="F1474" s="2966">
        <v>929003080102</v>
      </c>
      <c r="G1474" s="225">
        <v>8719514358737</v>
      </c>
      <c r="H1474" s="3044" t="s">
        <v>1303</v>
      </c>
      <c r="I1474" s="601"/>
      <c r="J1474" s="391">
        <v>7.5</v>
      </c>
      <c r="K1474" s="1378">
        <v>500</v>
      </c>
      <c r="L1474" s="350" t="s">
        <v>79</v>
      </c>
      <c r="M1474" s="365">
        <v>40000</v>
      </c>
      <c r="N1474" s="3291">
        <v>5</v>
      </c>
      <c r="O1474" s="350" t="s">
        <v>144</v>
      </c>
      <c r="P1474" s="3282">
        <v>370</v>
      </c>
      <c r="Q1474" s="14"/>
      <c r="R1474" s="2105" t="s">
        <v>54</v>
      </c>
      <c r="S1474" s="350"/>
      <c r="T1474" s="350" t="s">
        <v>3312</v>
      </c>
      <c r="U1474" s="350" t="s">
        <v>1253</v>
      </c>
      <c r="V1474" s="350" t="s">
        <v>158</v>
      </c>
      <c r="W1474" s="351" t="s">
        <v>213</v>
      </c>
      <c r="X1474" s="351">
        <v>66</v>
      </c>
      <c r="Y1474" s="350">
        <v>50.5</v>
      </c>
      <c r="Z1474" s="350"/>
      <c r="AA1474" s="350">
        <v>46</v>
      </c>
      <c r="AB1474" s="350" t="s">
        <v>143</v>
      </c>
      <c r="AC1474" s="300">
        <v>92</v>
      </c>
      <c r="AD1474" s="350">
        <v>624224</v>
      </c>
      <c r="AE1474" s="2675">
        <v>4</v>
      </c>
      <c r="AF1474" s="350">
        <v>10</v>
      </c>
      <c r="AG1474" s="2106" t="s">
        <v>122</v>
      </c>
      <c r="AK1474" s="981"/>
    </row>
    <row r="1475" spans="2:37">
      <c r="B1475" s="123"/>
      <c r="C1475" s="569" t="s">
        <v>2870</v>
      </c>
      <c r="D1475" s="569" t="s">
        <v>2274</v>
      </c>
      <c r="E1475" s="1578"/>
      <c r="F1475" s="2966">
        <v>929003079902</v>
      </c>
      <c r="G1475" s="225">
        <v>8719514358690</v>
      </c>
      <c r="H1475" s="3044" t="s">
        <v>2811</v>
      </c>
      <c r="I1475" s="601"/>
      <c r="J1475" s="1512">
        <v>7.5</v>
      </c>
      <c r="K1475" s="1513">
        <v>520</v>
      </c>
      <c r="L1475" s="465" t="s">
        <v>53</v>
      </c>
      <c r="M1475" s="365">
        <v>40000</v>
      </c>
      <c r="N1475" s="3292">
        <v>5</v>
      </c>
      <c r="O1475" s="465" t="s">
        <v>144</v>
      </c>
      <c r="P1475" s="989">
        <v>420</v>
      </c>
      <c r="Q1475" s="518"/>
      <c r="R1475" s="2226" t="s">
        <v>54</v>
      </c>
      <c r="S1475" s="465"/>
      <c r="T1475" s="465" t="s">
        <v>3312</v>
      </c>
      <c r="U1475" s="465" t="s">
        <v>1253</v>
      </c>
      <c r="V1475" s="465" t="s">
        <v>131</v>
      </c>
      <c r="W1475" s="581" t="s">
        <v>213</v>
      </c>
      <c r="X1475" s="581">
        <v>69</v>
      </c>
      <c r="Y1475" s="465">
        <v>50.5</v>
      </c>
      <c r="Z1475" s="465"/>
      <c r="AA1475" s="465">
        <v>46</v>
      </c>
      <c r="AB1475" s="465" t="s">
        <v>143</v>
      </c>
      <c r="AC1475" s="1109">
        <v>92</v>
      </c>
      <c r="AD1475" s="465">
        <v>624212</v>
      </c>
      <c r="AE1475" s="2737">
        <v>4</v>
      </c>
      <c r="AF1475" s="465">
        <v>10</v>
      </c>
      <c r="AG1475" s="2227" t="s">
        <v>122</v>
      </c>
      <c r="AK1475" s="981"/>
    </row>
    <row r="1476" spans="2:37">
      <c r="B1476" s="124"/>
      <c r="C1476" s="855" t="s">
        <v>2870</v>
      </c>
      <c r="D1476" s="855" t="s">
        <v>2274</v>
      </c>
      <c r="E1476" s="1599"/>
      <c r="F1476" s="868">
        <v>929003080202</v>
      </c>
      <c r="G1476" s="478">
        <v>8719514358751</v>
      </c>
      <c r="H1476" s="3045" t="s">
        <v>1304</v>
      </c>
      <c r="I1476" s="479"/>
      <c r="J1476" s="485">
        <v>7.5</v>
      </c>
      <c r="K1476" s="1296">
        <v>520</v>
      </c>
      <c r="L1476" s="438" t="s">
        <v>53</v>
      </c>
      <c r="M1476" s="726">
        <v>40000</v>
      </c>
      <c r="N1476" s="3228">
        <v>5</v>
      </c>
      <c r="O1476" s="438" t="s">
        <v>144</v>
      </c>
      <c r="P1476" s="3283">
        <v>370</v>
      </c>
      <c r="Q1476" s="14"/>
      <c r="R1476" s="2107" t="s">
        <v>54</v>
      </c>
      <c r="S1476" s="438"/>
      <c r="T1476" s="438" t="s">
        <v>3312</v>
      </c>
      <c r="U1476" s="438" t="s">
        <v>1253</v>
      </c>
      <c r="V1476" s="438" t="s">
        <v>131</v>
      </c>
      <c r="W1476" s="466" t="s">
        <v>213</v>
      </c>
      <c r="X1476" s="466">
        <v>69</v>
      </c>
      <c r="Y1476" s="438">
        <v>50.5</v>
      </c>
      <c r="Z1476" s="438"/>
      <c r="AA1476" s="438">
        <v>46</v>
      </c>
      <c r="AB1476" s="438" t="s">
        <v>143</v>
      </c>
      <c r="AC1476" s="490">
        <v>92</v>
      </c>
      <c r="AD1476" s="438">
        <v>624219</v>
      </c>
      <c r="AE1476" s="2660">
        <v>4</v>
      </c>
      <c r="AF1476" s="438">
        <v>10</v>
      </c>
      <c r="AG1476" s="2108" t="s">
        <v>122</v>
      </c>
      <c r="AK1476" s="981"/>
    </row>
    <row r="1477" spans="2:37" ht="14.5" customHeight="1">
      <c r="B1477" s="3"/>
      <c r="C1477" s="14"/>
      <c r="D1477" s="14"/>
      <c r="E1477" s="14"/>
      <c r="F1477" s="2795" t="s">
        <v>2962</v>
      </c>
      <c r="G1477" s="2"/>
      <c r="H1477" s="41"/>
      <c r="I1477" s="41"/>
      <c r="J1477" s="335"/>
      <c r="K1477" s="302"/>
      <c r="L1477" s="6"/>
      <c r="M1477" s="303"/>
      <c r="N1477" s="304"/>
      <c r="O1477" s="6"/>
      <c r="P1477" s="149"/>
      <c r="Q1477" s="14"/>
      <c r="R1477" s="6"/>
      <c r="S1477" s="6"/>
      <c r="T1477" s="6"/>
      <c r="U1477" s="6"/>
      <c r="V1477" s="6"/>
      <c r="W1477" s="6"/>
      <c r="X1477" s="6"/>
      <c r="Y1477" s="302"/>
      <c r="Z1477" s="302"/>
      <c r="AA1477" s="302"/>
      <c r="AB1477" s="6"/>
      <c r="AC1477" s="304"/>
      <c r="AD1477" s="302"/>
      <c r="AE1477" s="304"/>
      <c r="AF1477" s="6"/>
      <c r="AG1477" s="6"/>
      <c r="AK1477" s="981"/>
    </row>
    <row r="1478" spans="2:37" ht="14.5" customHeight="1">
      <c r="B1478" s="3"/>
      <c r="C1478" s="14"/>
      <c r="D1478" s="14"/>
      <c r="E1478" s="14"/>
      <c r="F1478" s="2779" t="s">
        <v>2799</v>
      </c>
      <c r="G1478" s="2"/>
      <c r="H1478" s="41"/>
      <c r="I1478" s="41"/>
      <c r="J1478" s="335"/>
      <c r="K1478" s="302"/>
      <c r="L1478" s="6"/>
      <c r="M1478" s="303"/>
      <c r="N1478" s="304"/>
      <c r="O1478" s="6"/>
      <c r="P1478" s="149"/>
      <c r="Q1478" s="14"/>
      <c r="R1478" s="6"/>
      <c r="S1478" s="6"/>
      <c r="T1478" s="6"/>
      <c r="U1478" s="6"/>
      <c r="V1478" s="6"/>
      <c r="W1478" s="6"/>
      <c r="X1478" s="6"/>
      <c r="Y1478" s="302"/>
      <c r="Z1478" s="302"/>
      <c r="AA1478" s="302"/>
      <c r="AB1478" s="6"/>
      <c r="AC1478" s="304"/>
      <c r="AD1478" s="302"/>
      <c r="AE1478" s="304"/>
      <c r="AF1478" s="6"/>
      <c r="AG1478" s="6"/>
      <c r="AK1478" s="981"/>
    </row>
    <row r="1479" spans="2:37" ht="14.5" customHeight="1">
      <c r="B1479" s="14"/>
      <c r="C1479" s="14"/>
      <c r="D1479" s="14"/>
      <c r="E1479" s="14"/>
      <c r="F1479" s="217"/>
      <c r="G1479" s="830"/>
      <c r="H1479" s="830"/>
      <c r="I1479" s="830"/>
      <c r="J1479" s="379"/>
      <c r="K1479" s="372"/>
      <c r="L1479" s="367"/>
      <c r="M1479" s="366"/>
      <c r="N1479" s="355"/>
      <c r="O1479" s="367"/>
      <c r="P1479" s="3287"/>
      <c r="Q1479" s="14"/>
      <c r="R1479" s="367"/>
      <c r="S1479" s="367"/>
      <c r="T1479" s="367"/>
      <c r="U1479" s="367"/>
      <c r="V1479" s="367"/>
      <c r="W1479" s="367"/>
      <c r="X1479" s="367"/>
      <c r="Y1479" s="372"/>
      <c r="Z1479" s="372"/>
      <c r="AA1479" s="372"/>
      <c r="AB1479" s="367"/>
      <c r="AC1479" s="355"/>
      <c r="AD1479" s="372"/>
      <c r="AE1479" s="355"/>
      <c r="AF1479" s="367"/>
      <c r="AG1479" s="367"/>
      <c r="AK1479" s="981"/>
    </row>
    <row r="1480" spans="2:37">
      <c r="B1480" s="573" t="s">
        <v>2961</v>
      </c>
      <c r="C1480" s="1576" t="s">
        <v>2870</v>
      </c>
      <c r="D1480" s="1576" t="s">
        <v>2274</v>
      </c>
      <c r="E1480" s="1577"/>
      <c r="F1480" s="2965">
        <v>929002491902</v>
      </c>
      <c r="G1480" s="563">
        <v>8719514307469</v>
      </c>
      <c r="H1480" s="563" t="s">
        <v>1311</v>
      </c>
      <c r="I1480" s="563"/>
      <c r="J1480" s="515">
        <v>7.5</v>
      </c>
      <c r="K1480" s="1735">
        <v>621</v>
      </c>
      <c r="L1480" s="1854" t="s">
        <v>3121</v>
      </c>
      <c r="M1480" s="3293">
        <v>40000</v>
      </c>
      <c r="N1480" s="1854">
        <v>5</v>
      </c>
      <c r="O1480" s="1854" t="s">
        <v>127</v>
      </c>
      <c r="P1480" s="3281">
        <v>370</v>
      </c>
      <c r="Q1480" s="14"/>
      <c r="R1480" s="2228" t="s">
        <v>54</v>
      </c>
      <c r="S1480" s="1854"/>
      <c r="T1480" s="1854" t="s">
        <v>3286</v>
      </c>
      <c r="U1480" s="1854" t="s">
        <v>1253</v>
      </c>
      <c r="V1480" s="1854" t="s">
        <v>126</v>
      </c>
      <c r="W1480" s="2483" t="s">
        <v>213</v>
      </c>
      <c r="X1480" s="2483">
        <v>82</v>
      </c>
      <c r="Y1480" s="1854">
        <v>50</v>
      </c>
      <c r="Z1480" s="1854"/>
      <c r="AA1480" s="1854">
        <v>45.5</v>
      </c>
      <c r="AB1480" s="1854" t="s">
        <v>143</v>
      </c>
      <c r="AC1480" s="2483">
        <v>90</v>
      </c>
      <c r="AD1480" s="1854">
        <v>465196</v>
      </c>
      <c r="AE1480" s="3252">
        <v>4</v>
      </c>
      <c r="AF1480" s="1854">
        <v>10</v>
      </c>
      <c r="AG1480" s="2229" t="s">
        <v>122</v>
      </c>
      <c r="AK1480" s="981"/>
    </row>
    <row r="1481" spans="2:37">
      <c r="B1481" s="2807"/>
      <c r="C1481" s="569" t="s">
        <v>2870</v>
      </c>
      <c r="D1481" s="569" t="s">
        <v>2274</v>
      </c>
      <c r="E1481" s="1578"/>
      <c r="F1481" s="2935">
        <v>929002492002</v>
      </c>
      <c r="G1481" s="1544">
        <v>8719514307483</v>
      </c>
      <c r="H1481" s="1544" t="s">
        <v>1312</v>
      </c>
      <c r="I1481" s="1544"/>
      <c r="J1481" s="1085">
        <v>7.5</v>
      </c>
      <c r="K1481" s="1545">
        <v>621</v>
      </c>
      <c r="L1481" s="1545" t="s">
        <v>79</v>
      </c>
      <c r="M1481" s="3294">
        <v>40000</v>
      </c>
      <c r="N1481" s="1545">
        <v>5</v>
      </c>
      <c r="O1481" s="1545" t="s">
        <v>127</v>
      </c>
      <c r="P1481" s="2420">
        <v>370</v>
      </c>
      <c r="Q1481" s="14"/>
      <c r="R1481" s="2230" t="s">
        <v>54</v>
      </c>
      <c r="S1481" s="1545"/>
      <c r="T1481" s="1545" t="s">
        <v>3286</v>
      </c>
      <c r="U1481" s="1545" t="s">
        <v>1253</v>
      </c>
      <c r="V1481" s="1545" t="s">
        <v>158</v>
      </c>
      <c r="W1481" s="2484" t="s">
        <v>213</v>
      </c>
      <c r="X1481" s="2484">
        <v>82</v>
      </c>
      <c r="Y1481" s="1545">
        <v>50</v>
      </c>
      <c r="Z1481" s="1545"/>
      <c r="AA1481" s="1545">
        <v>45.5</v>
      </c>
      <c r="AB1481" s="1545" t="s">
        <v>143</v>
      </c>
      <c r="AC1481" s="2484">
        <v>90</v>
      </c>
      <c r="AD1481" s="1545">
        <v>465190</v>
      </c>
      <c r="AE1481" s="3253">
        <v>4</v>
      </c>
      <c r="AF1481" s="1545">
        <v>10</v>
      </c>
      <c r="AG1481" s="2231" t="s">
        <v>122</v>
      </c>
      <c r="AK1481" s="981"/>
    </row>
    <row r="1482" spans="2:37">
      <c r="B1482" s="2809"/>
      <c r="C1482" s="855" t="s">
        <v>2870</v>
      </c>
      <c r="D1482" s="855" t="s">
        <v>2274</v>
      </c>
      <c r="E1482" s="1599"/>
      <c r="F1482" s="2969">
        <v>929002492302</v>
      </c>
      <c r="G1482" s="1546">
        <v>8719514307544</v>
      </c>
      <c r="H1482" s="1546" t="s">
        <v>1313</v>
      </c>
      <c r="I1482" s="1546"/>
      <c r="J1482" s="1543">
        <v>7.5</v>
      </c>
      <c r="K1482" s="1547">
        <v>621</v>
      </c>
      <c r="L1482" s="1547" t="s">
        <v>79</v>
      </c>
      <c r="M1482" s="3295">
        <v>40000</v>
      </c>
      <c r="N1482" s="1547">
        <v>5</v>
      </c>
      <c r="O1482" s="1547" t="s">
        <v>127</v>
      </c>
      <c r="P1482" s="2421">
        <v>370</v>
      </c>
      <c r="Q1482" s="14"/>
      <c r="R1482" s="2232" t="s">
        <v>54</v>
      </c>
      <c r="S1482" s="1547"/>
      <c r="T1482" s="1547" t="s">
        <v>3286</v>
      </c>
      <c r="U1482" s="1547" t="s">
        <v>1253</v>
      </c>
      <c r="V1482" s="1547" t="s">
        <v>158</v>
      </c>
      <c r="W1482" s="2485" t="s">
        <v>213</v>
      </c>
      <c r="X1482" s="2485">
        <v>82</v>
      </c>
      <c r="Y1482" s="1547">
        <v>50</v>
      </c>
      <c r="Z1482" s="1547"/>
      <c r="AA1482" s="1547">
        <v>45.5</v>
      </c>
      <c r="AB1482" s="1547" t="s">
        <v>143</v>
      </c>
      <c r="AC1482" s="2485">
        <v>90</v>
      </c>
      <c r="AD1482" s="1547">
        <v>465191</v>
      </c>
      <c r="AE1482" s="3254">
        <v>4</v>
      </c>
      <c r="AF1482" s="1547">
        <v>10</v>
      </c>
      <c r="AG1482" s="2233" t="s">
        <v>122</v>
      </c>
      <c r="AK1482" s="981"/>
    </row>
    <row r="1483" spans="2:37" ht="14.5" customHeight="1">
      <c r="B1483" s="3"/>
      <c r="C1483" s="14"/>
      <c r="D1483" s="14"/>
      <c r="E1483" s="14"/>
      <c r="F1483" s="2795" t="s">
        <v>2963</v>
      </c>
      <c r="G1483" s="2"/>
      <c r="H1483" s="41"/>
      <c r="I1483" s="41"/>
      <c r="J1483" s="335"/>
      <c r="K1483" s="302"/>
      <c r="L1483" s="6"/>
      <c r="M1483" s="303"/>
      <c r="N1483" s="304"/>
      <c r="O1483" s="6"/>
      <c r="P1483" s="149"/>
      <c r="Q1483" s="14"/>
      <c r="R1483" s="6"/>
      <c r="S1483" s="6"/>
      <c r="T1483" s="6"/>
      <c r="U1483" s="6"/>
      <c r="V1483" s="6"/>
      <c r="W1483" s="6"/>
      <c r="X1483" s="6"/>
      <c r="Y1483" s="302"/>
      <c r="Z1483" s="302"/>
      <c r="AA1483" s="302"/>
      <c r="AB1483" s="6"/>
      <c r="AC1483" s="304"/>
      <c r="AD1483" s="302"/>
      <c r="AE1483" s="304"/>
      <c r="AF1483" s="6"/>
      <c r="AG1483" s="6"/>
      <c r="AK1483" s="981"/>
    </row>
    <row r="1484" spans="2:37" ht="14.5" customHeight="1">
      <c r="B1484" s="14"/>
      <c r="C1484" s="14"/>
      <c r="D1484" s="14"/>
      <c r="E1484" s="14"/>
      <c r="F1484" s="217"/>
      <c r="G1484" s="830"/>
      <c r="H1484" s="830"/>
      <c r="I1484" s="830"/>
      <c r="J1484" s="379"/>
      <c r="K1484" s="372"/>
      <c r="L1484" s="367"/>
      <c r="M1484" s="366"/>
      <c r="N1484" s="355"/>
      <c r="O1484" s="367"/>
      <c r="P1484" s="3287"/>
      <c r="Q1484" s="14"/>
      <c r="R1484" s="367"/>
      <c r="S1484" s="367"/>
      <c r="T1484" s="367"/>
      <c r="U1484" s="367"/>
      <c r="V1484" s="367"/>
      <c r="W1484" s="367"/>
      <c r="X1484" s="367"/>
      <c r="Y1484" s="372"/>
      <c r="Z1484" s="372"/>
      <c r="AA1484" s="372"/>
      <c r="AB1484" s="367"/>
      <c r="AC1484" s="355"/>
      <c r="AD1484" s="372"/>
      <c r="AE1484" s="355"/>
      <c r="AF1484" s="367"/>
      <c r="AG1484" s="367"/>
      <c r="AK1484" s="981"/>
    </row>
    <row r="1485" spans="2:37">
      <c r="B1485" s="573" t="s">
        <v>2964</v>
      </c>
      <c r="C1485" s="1576" t="s">
        <v>2870</v>
      </c>
      <c r="D1485" s="1576" t="s">
        <v>2274</v>
      </c>
      <c r="E1485" s="1577"/>
      <c r="F1485" s="2965">
        <v>929002492502</v>
      </c>
      <c r="G1485" s="506">
        <v>8719514307186</v>
      </c>
      <c r="H1485" s="3046" t="s">
        <v>1292</v>
      </c>
      <c r="I1485" s="1315"/>
      <c r="J1485" s="741">
        <v>5.8</v>
      </c>
      <c r="K1485" s="1300">
        <v>450</v>
      </c>
      <c r="L1485" s="410" t="s">
        <v>3121</v>
      </c>
      <c r="M1485" s="3293">
        <v>25000</v>
      </c>
      <c r="N1485" s="819">
        <v>5</v>
      </c>
      <c r="O1485" s="410" t="s">
        <v>144</v>
      </c>
      <c r="P1485" s="3281">
        <v>185</v>
      </c>
      <c r="Q1485" s="14"/>
      <c r="R1485" s="2069" t="s">
        <v>54</v>
      </c>
      <c r="S1485" s="410"/>
      <c r="T1485" s="410" t="s">
        <v>3290</v>
      </c>
      <c r="U1485" s="410" t="s">
        <v>1253</v>
      </c>
      <c r="V1485" s="410" t="s">
        <v>126</v>
      </c>
      <c r="W1485" s="370" t="s">
        <v>213</v>
      </c>
      <c r="X1485" s="370">
        <v>77</v>
      </c>
      <c r="Y1485" s="410">
        <v>50.5</v>
      </c>
      <c r="Z1485" s="410"/>
      <c r="AA1485" s="410">
        <v>45.5</v>
      </c>
      <c r="AB1485" s="410" t="s">
        <v>143</v>
      </c>
      <c r="AC1485" s="319">
        <v>90</v>
      </c>
      <c r="AD1485" s="410">
        <v>453173</v>
      </c>
      <c r="AE1485" s="2658">
        <v>4</v>
      </c>
      <c r="AF1485" s="410">
        <v>10</v>
      </c>
      <c r="AG1485" s="2070" t="s">
        <v>122</v>
      </c>
      <c r="AK1485" s="981"/>
    </row>
    <row r="1486" spans="2:37">
      <c r="B1486" s="123"/>
      <c r="C1486" s="569" t="s">
        <v>2870</v>
      </c>
      <c r="D1486" s="569" t="s">
        <v>2274</v>
      </c>
      <c r="E1486" s="1578"/>
      <c r="F1486" s="867">
        <v>929002492802</v>
      </c>
      <c r="G1486" s="107">
        <v>8719514307247</v>
      </c>
      <c r="H1486" s="3047" t="s">
        <v>1293</v>
      </c>
      <c r="I1486" s="168"/>
      <c r="J1486" s="391">
        <v>5.8</v>
      </c>
      <c r="K1486" s="1378">
        <v>450</v>
      </c>
      <c r="L1486" s="350" t="s">
        <v>3121</v>
      </c>
      <c r="M1486" s="3296">
        <v>25000</v>
      </c>
      <c r="N1486" s="3291">
        <v>5</v>
      </c>
      <c r="O1486" s="350" t="s">
        <v>144</v>
      </c>
      <c r="P1486" s="3282">
        <v>195</v>
      </c>
      <c r="Q1486" s="14"/>
      <c r="R1486" s="2105" t="s">
        <v>54</v>
      </c>
      <c r="S1486" s="350"/>
      <c r="T1486" s="350" t="s">
        <v>3290</v>
      </c>
      <c r="U1486" s="350" t="s">
        <v>1253</v>
      </c>
      <c r="V1486" s="350" t="s">
        <v>126</v>
      </c>
      <c r="W1486" s="351" t="s">
        <v>213</v>
      </c>
      <c r="X1486" s="351">
        <v>77</v>
      </c>
      <c r="Y1486" s="350">
        <v>50.5</v>
      </c>
      <c r="Z1486" s="350"/>
      <c r="AA1486" s="350">
        <v>45.5</v>
      </c>
      <c r="AB1486" s="350" t="s">
        <v>143</v>
      </c>
      <c r="AC1486" s="300">
        <v>90</v>
      </c>
      <c r="AD1486" s="350">
        <v>453176</v>
      </c>
      <c r="AE1486" s="2675">
        <v>4</v>
      </c>
      <c r="AF1486" s="350">
        <v>10</v>
      </c>
      <c r="AG1486" s="2106" t="s">
        <v>122</v>
      </c>
      <c r="AK1486" s="981"/>
    </row>
    <row r="1487" spans="2:37">
      <c r="B1487" s="123"/>
      <c r="C1487" s="569" t="s">
        <v>2870</v>
      </c>
      <c r="D1487" s="569" t="s">
        <v>2274</v>
      </c>
      <c r="E1487" s="1578"/>
      <c r="F1487" s="867">
        <v>929002492602</v>
      </c>
      <c r="G1487" s="107">
        <v>8719514307209</v>
      </c>
      <c r="H1487" s="3047" t="s">
        <v>1294</v>
      </c>
      <c r="I1487" s="168"/>
      <c r="J1487" s="391">
        <v>5.8</v>
      </c>
      <c r="K1487" s="1378">
        <v>460</v>
      </c>
      <c r="L1487" s="350" t="s">
        <v>79</v>
      </c>
      <c r="M1487" s="3296">
        <v>25000</v>
      </c>
      <c r="N1487" s="3291">
        <v>5</v>
      </c>
      <c r="O1487" s="350" t="s">
        <v>127</v>
      </c>
      <c r="P1487" s="3282">
        <v>185</v>
      </c>
      <c r="Q1487" s="14"/>
      <c r="R1487" s="2105" t="s">
        <v>54</v>
      </c>
      <c r="S1487" s="350"/>
      <c r="T1487" s="350" t="s">
        <v>3290</v>
      </c>
      <c r="U1487" s="350" t="s">
        <v>1253</v>
      </c>
      <c r="V1487" s="350" t="s">
        <v>158</v>
      </c>
      <c r="W1487" s="351" t="s">
        <v>213</v>
      </c>
      <c r="X1487" s="351">
        <v>79</v>
      </c>
      <c r="Y1487" s="350">
        <v>50.5</v>
      </c>
      <c r="Z1487" s="350"/>
      <c r="AA1487" s="350">
        <v>45.5</v>
      </c>
      <c r="AB1487" s="350" t="s">
        <v>143</v>
      </c>
      <c r="AC1487" s="300">
        <v>90</v>
      </c>
      <c r="AD1487" s="350">
        <v>453174</v>
      </c>
      <c r="AE1487" s="2675">
        <v>4</v>
      </c>
      <c r="AF1487" s="350">
        <v>10</v>
      </c>
      <c r="AG1487" s="2106" t="s">
        <v>122</v>
      </c>
      <c r="AK1487" s="981"/>
    </row>
    <row r="1488" spans="2:37">
      <c r="B1488" s="123"/>
      <c r="C1488" s="569" t="s">
        <v>2870</v>
      </c>
      <c r="D1488" s="569" t="s">
        <v>2274</v>
      </c>
      <c r="E1488" s="1578"/>
      <c r="F1488" s="867">
        <v>929002492902</v>
      </c>
      <c r="G1488" s="107">
        <v>8719514307261</v>
      </c>
      <c r="H1488" s="3047" t="s">
        <v>1295</v>
      </c>
      <c r="I1488" s="168"/>
      <c r="J1488" s="391">
        <v>5.8</v>
      </c>
      <c r="K1488" s="1378">
        <v>460</v>
      </c>
      <c r="L1488" s="350" t="s">
        <v>79</v>
      </c>
      <c r="M1488" s="3296">
        <v>25000</v>
      </c>
      <c r="N1488" s="3291">
        <v>5</v>
      </c>
      <c r="O1488" s="350" t="s">
        <v>127</v>
      </c>
      <c r="P1488" s="3282">
        <v>195</v>
      </c>
      <c r="Q1488" s="14"/>
      <c r="R1488" s="2105" t="s">
        <v>54</v>
      </c>
      <c r="S1488" s="350"/>
      <c r="T1488" s="350" t="s">
        <v>3290</v>
      </c>
      <c r="U1488" s="350" t="s">
        <v>1253</v>
      </c>
      <c r="V1488" s="350" t="s">
        <v>158</v>
      </c>
      <c r="W1488" s="351" t="s">
        <v>213</v>
      </c>
      <c r="X1488" s="351">
        <v>79</v>
      </c>
      <c r="Y1488" s="350">
        <v>50.5</v>
      </c>
      <c r="Z1488" s="350"/>
      <c r="AA1488" s="350">
        <v>45.5</v>
      </c>
      <c r="AB1488" s="350" t="s">
        <v>143</v>
      </c>
      <c r="AC1488" s="300">
        <v>90</v>
      </c>
      <c r="AD1488" s="350">
        <v>453177</v>
      </c>
      <c r="AE1488" s="2675">
        <v>4</v>
      </c>
      <c r="AF1488" s="350">
        <v>10</v>
      </c>
      <c r="AG1488" s="2106" t="s">
        <v>122</v>
      </c>
      <c r="AK1488" s="981"/>
    </row>
    <row r="1489" spans="2:37">
      <c r="B1489" s="123"/>
      <c r="C1489" s="569" t="s">
        <v>2870</v>
      </c>
      <c r="D1489" s="569" t="s">
        <v>2274</v>
      </c>
      <c r="E1489" s="1578"/>
      <c r="F1489" s="867">
        <v>929002492702</v>
      </c>
      <c r="G1489" s="107">
        <v>8719514307223</v>
      </c>
      <c r="H1489" s="3047" t="s">
        <v>1296</v>
      </c>
      <c r="I1489" s="168"/>
      <c r="J1489" s="391">
        <v>5.8</v>
      </c>
      <c r="K1489" s="1379">
        <v>490</v>
      </c>
      <c r="L1489" s="281" t="s">
        <v>53</v>
      </c>
      <c r="M1489" s="3296">
        <v>25000</v>
      </c>
      <c r="N1489" s="3297">
        <v>5</v>
      </c>
      <c r="O1489" s="281" t="s">
        <v>127</v>
      </c>
      <c r="P1489" s="3282">
        <v>185</v>
      </c>
      <c r="Q1489" s="14"/>
      <c r="R1489" s="1997" t="s">
        <v>54</v>
      </c>
      <c r="S1489" s="281"/>
      <c r="T1489" s="281" t="s">
        <v>3290</v>
      </c>
      <c r="U1489" s="281" t="s">
        <v>1253</v>
      </c>
      <c r="V1489" s="281" t="s">
        <v>131</v>
      </c>
      <c r="W1489" s="301" t="s">
        <v>213</v>
      </c>
      <c r="X1489" s="301">
        <v>84</v>
      </c>
      <c r="Y1489" s="281">
        <v>50.5</v>
      </c>
      <c r="Z1489" s="281"/>
      <c r="AA1489" s="281">
        <v>45.5</v>
      </c>
      <c r="AB1489" s="281" t="s">
        <v>143</v>
      </c>
      <c r="AC1489" s="3260">
        <v>90</v>
      </c>
      <c r="AD1489" s="281">
        <v>453175</v>
      </c>
      <c r="AE1489" s="3255">
        <v>4</v>
      </c>
      <c r="AF1489" s="281">
        <v>10</v>
      </c>
      <c r="AG1489" s="1998" t="s">
        <v>122</v>
      </c>
      <c r="AK1489" s="981"/>
    </row>
    <row r="1490" spans="2:37">
      <c r="B1490" s="123"/>
      <c r="C1490" s="569" t="s">
        <v>2870</v>
      </c>
      <c r="D1490" s="569" t="s">
        <v>2274</v>
      </c>
      <c r="E1490" s="1578"/>
      <c r="F1490" s="867">
        <v>929002493002</v>
      </c>
      <c r="G1490" s="107">
        <v>8719514307285</v>
      </c>
      <c r="H1490" s="3047" t="s">
        <v>1297</v>
      </c>
      <c r="I1490" s="168"/>
      <c r="J1490" s="391">
        <v>5.8</v>
      </c>
      <c r="K1490" s="1378">
        <v>490</v>
      </c>
      <c r="L1490" s="350" t="s">
        <v>53</v>
      </c>
      <c r="M1490" s="3296">
        <v>25000</v>
      </c>
      <c r="N1490" s="3291">
        <v>5</v>
      </c>
      <c r="O1490" s="350" t="s">
        <v>127</v>
      </c>
      <c r="P1490" s="3282">
        <v>195</v>
      </c>
      <c r="Q1490" s="14"/>
      <c r="R1490" s="2105" t="s">
        <v>54</v>
      </c>
      <c r="S1490" s="350"/>
      <c r="T1490" s="350" t="s">
        <v>3290</v>
      </c>
      <c r="U1490" s="350" t="s">
        <v>1253</v>
      </c>
      <c r="V1490" s="350" t="s">
        <v>131</v>
      </c>
      <c r="W1490" s="351" t="s">
        <v>213</v>
      </c>
      <c r="X1490" s="351">
        <v>84</v>
      </c>
      <c r="Y1490" s="350">
        <v>50.5</v>
      </c>
      <c r="Z1490" s="350"/>
      <c r="AA1490" s="350">
        <v>45.5</v>
      </c>
      <c r="AB1490" s="350" t="s">
        <v>143</v>
      </c>
      <c r="AC1490" s="300">
        <v>90</v>
      </c>
      <c r="AD1490" s="350">
        <v>453178</v>
      </c>
      <c r="AE1490" s="2675">
        <v>4</v>
      </c>
      <c r="AF1490" s="350">
        <v>10</v>
      </c>
      <c r="AG1490" s="2106" t="s">
        <v>122</v>
      </c>
      <c r="AK1490" s="981"/>
    </row>
    <row r="1491" spans="2:37">
      <c r="B1491" s="123"/>
      <c r="C1491" s="569" t="s">
        <v>2870</v>
      </c>
      <c r="D1491" s="569" t="s">
        <v>2274</v>
      </c>
      <c r="E1491" s="1578"/>
      <c r="F1491" s="896">
        <v>929002493202</v>
      </c>
      <c r="G1491" s="150">
        <v>8719514307322</v>
      </c>
      <c r="H1491" s="150" t="s">
        <v>1305</v>
      </c>
      <c r="I1491" s="150"/>
      <c r="J1491" s="386">
        <v>7.5</v>
      </c>
      <c r="K1491" s="1380">
        <v>621</v>
      </c>
      <c r="L1491" s="556" t="s">
        <v>3121</v>
      </c>
      <c r="M1491" s="3296">
        <v>25000</v>
      </c>
      <c r="N1491" s="556">
        <v>5</v>
      </c>
      <c r="O1491" s="556" t="s">
        <v>127</v>
      </c>
      <c r="P1491" s="3282">
        <v>240</v>
      </c>
      <c r="Q1491" s="14"/>
      <c r="R1491" s="2234" t="s">
        <v>54</v>
      </c>
      <c r="S1491" s="556"/>
      <c r="T1491" s="556" t="s">
        <v>3286</v>
      </c>
      <c r="U1491" s="556" t="s">
        <v>1253</v>
      </c>
      <c r="V1491" s="556" t="s">
        <v>126</v>
      </c>
      <c r="W1491" s="2486" t="s">
        <v>213</v>
      </c>
      <c r="X1491" s="2486">
        <v>82</v>
      </c>
      <c r="Y1491" s="556">
        <v>50.5</v>
      </c>
      <c r="Z1491" s="556"/>
      <c r="AA1491" s="556">
        <v>45.5</v>
      </c>
      <c r="AB1491" s="556" t="s">
        <v>143</v>
      </c>
      <c r="AC1491" s="2486">
        <v>90</v>
      </c>
      <c r="AD1491" s="556">
        <v>453180</v>
      </c>
      <c r="AE1491" s="3256">
        <v>4</v>
      </c>
      <c r="AF1491" s="556">
        <v>10</v>
      </c>
      <c r="AG1491" s="2235" t="s">
        <v>122</v>
      </c>
      <c r="AK1491" s="981"/>
    </row>
    <row r="1492" spans="2:37">
      <c r="B1492" s="123"/>
      <c r="C1492" s="569" t="s">
        <v>2870</v>
      </c>
      <c r="D1492" s="569" t="s">
        <v>2274</v>
      </c>
      <c r="E1492" s="1578"/>
      <c r="F1492" s="896">
        <v>929002493502</v>
      </c>
      <c r="G1492" s="150">
        <v>8719514307384</v>
      </c>
      <c r="H1492" s="150" t="s">
        <v>1306</v>
      </c>
      <c r="I1492" s="150"/>
      <c r="J1492" s="386">
        <v>7.5</v>
      </c>
      <c r="K1492" s="1380">
        <v>621</v>
      </c>
      <c r="L1492" s="556" t="s">
        <v>3121</v>
      </c>
      <c r="M1492" s="3296">
        <v>25000</v>
      </c>
      <c r="N1492" s="556">
        <v>5</v>
      </c>
      <c r="O1492" s="556" t="s">
        <v>127</v>
      </c>
      <c r="P1492" s="3282">
        <v>250</v>
      </c>
      <c r="Q1492" s="14"/>
      <c r="R1492" s="2234" t="s">
        <v>54</v>
      </c>
      <c r="S1492" s="556"/>
      <c r="T1492" s="556" t="s">
        <v>3286</v>
      </c>
      <c r="U1492" s="556" t="s">
        <v>1253</v>
      </c>
      <c r="V1492" s="556" t="s">
        <v>126</v>
      </c>
      <c r="W1492" s="2486" t="s">
        <v>213</v>
      </c>
      <c r="X1492" s="2486">
        <v>82</v>
      </c>
      <c r="Y1492" s="556">
        <v>50.5</v>
      </c>
      <c r="Z1492" s="556"/>
      <c r="AA1492" s="556">
        <v>45.5</v>
      </c>
      <c r="AB1492" s="556" t="s">
        <v>143</v>
      </c>
      <c r="AC1492" s="2486">
        <v>90</v>
      </c>
      <c r="AD1492" s="556">
        <v>453183</v>
      </c>
      <c r="AE1492" s="3256">
        <v>4</v>
      </c>
      <c r="AF1492" s="556">
        <v>10</v>
      </c>
      <c r="AG1492" s="2235" t="s">
        <v>122</v>
      </c>
      <c r="AK1492" s="981"/>
    </row>
    <row r="1493" spans="2:37">
      <c r="B1493" s="123"/>
      <c r="C1493" s="569" t="s">
        <v>2870</v>
      </c>
      <c r="D1493" s="569" t="s">
        <v>2274</v>
      </c>
      <c r="E1493" s="1578"/>
      <c r="F1493" s="896">
        <v>929002493302</v>
      </c>
      <c r="G1493" s="150">
        <v>8719514307346</v>
      </c>
      <c r="H1493" s="555" t="s">
        <v>1307</v>
      </c>
      <c r="I1493" s="555"/>
      <c r="J1493" s="386">
        <v>7.5</v>
      </c>
      <c r="K1493" s="1192">
        <v>630</v>
      </c>
      <c r="L1493" s="350" t="s">
        <v>79</v>
      </c>
      <c r="M1493" s="3296">
        <v>25000</v>
      </c>
      <c r="N1493" s="3291">
        <v>5</v>
      </c>
      <c r="O1493" s="350" t="s">
        <v>127</v>
      </c>
      <c r="P1493" s="3282">
        <v>240</v>
      </c>
      <c r="Q1493" s="14"/>
      <c r="R1493" s="2105" t="s">
        <v>54</v>
      </c>
      <c r="S1493" s="350"/>
      <c r="T1493" s="350" t="s">
        <v>3286</v>
      </c>
      <c r="U1493" s="350" t="s">
        <v>1253</v>
      </c>
      <c r="V1493" s="350" t="s">
        <v>158</v>
      </c>
      <c r="W1493" s="351" t="s">
        <v>213</v>
      </c>
      <c r="X1493" s="351">
        <v>84</v>
      </c>
      <c r="Y1493" s="350">
        <v>50.5</v>
      </c>
      <c r="Z1493" s="350"/>
      <c r="AA1493" s="350">
        <v>45.5</v>
      </c>
      <c r="AB1493" s="350" t="s">
        <v>143</v>
      </c>
      <c r="AC1493" s="300">
        <v>90</v>
      </c>
      <c r="AD1493" s="350">
        <v>453181</v>
      </c>
      <c r="AE1493" s="2675">
        <v>4</v>
      </c>
      <c r="AF1493" s="350">
        <v>10</v>
      </c>
      <c r="AG1493" s="2106" t="s">
        <v>122</v>
      </c>
      <c r="AK1493" s="981"/>
    </row>
    <row r="1494" spans="2:37">
      <c r="B1494" s="123"/>
      <c r="C1494" s="569" t="s">
        <v>2870</v>
      </c>
      <c r="D1494" s="569" t="s">
        <v>2274</v>
      </c>
      <c r="E1494" s="1578"/>
      <c r="F1494" s="896">
        <v>929002493602</v>
      </c>
      <c r="G1494" s="150">
        <v>8719514307407</v>
      </c>
      <c r="H1494" s="150" t="s">
        <v>1308</v>
      </c>
      <c r="I1494" s="150"/>
      <c r="J1494" s="386">
        <v>7.5</v>
      </c>
      <c r="K1494" s="1380">
        <v>630</v>
      </c>
      <c r="L1494" s="556" t="s">
        <v>79</v>
      </c>
      <c r="M1494" s="3296">
        <v>25000</v>
      </c>
      <c r="N1494" s="556">
        <v>5</v>
      </c>
      <c r="O1494" s="556" t="s">
        <v>127</v>
      </c>
      <c r="P1494" s="3282">
        <v>250</v>
      </c>
      <c r="Q1494" s="14"/>
      <c r="R1494" s="2234" t="s">
        <v>54</v>
      </c>
      <c r="S1494" s="556"/>
      <c r="T1494" s="556" t="s">
        <v>3286</v>
      </c>
      <c r="U1494" s="556" t="s">
        <v>1253</v>
      </c>
      <c r="V1494" s="556" t="s">
        <v>158</v>
      </c>
      <c r="W1494" s="2486" t="s">
        <v>213</v>
      </c>
      <c r="X1494" s="2486">
        <v>84</v>
      </c>
      <c r="Y1494" s="556">
        <v>50.5</v>
      </c>
      <c r="Z1494" s="556"/>
      <c r="AA1494" s="556">
        <v>45.5</v>
      </c>
      <c r="AB1494" s="556" t="s">
        <v>143</v>
      </c>
      <c r="AC1494" s="2486">
        <v>90</v>
      </c>
      <c r="AD1494" s="556">
        <v>453184</v>
      </c>
      <c r="AE1494" s="3256">
        <v>4</v>
      </c>
      <c r="AF1494" s="556">
        <v>10</v>
      </c>
      <c r="AG1494" s="2235" t="s">
        <v>122</v>
      </c>
      <c r="AK1494" s="981"/>
    </row>
    <row r="1495" spans="2:37">
      <c r="B1495" s="123"/>
      <c r="C1495" s="569" t="s">
        <v>2870</v>
      </c>
      <c r="D1495" s="569" t="s">
        <v>2274</v>
      </c>
      <c r="E1495" s="1578"/>
      <c r="F1495" s="896">
        <v>929002493402</v>
      </c>
      <c r="G1495" s="150">
        <v>8719514307360</v>
      </c>
      <c r="H1495" s="150" t="s">
        <v>1309</v>
      </c>
      <c r="I1495" s="150"/>
      <c r="J1495" s="386">
        <v>7.5</v>
      </c>
      <c r="K1495" s="1380">
        <v>660</v>
      </c>
      <c r="L1495" s="556" t="s">
        <v>53</v>
      </c>
      <c r="M1495" s="3296">
        <v>25000</v>
      </c>
      <c r="N1495" s="556">
        <v>5</v>
      </c>
      <c r="O1495" s="556" t="s">
        <v>127</v>
      </c>
      <c r="P1495" s="3282">
        <v>240</v>
      </c>
      <c r="Q1495" s="14"/>
      <c r="R1495" s="2234" t="s">
        <v>54</v>
      </c>
      <c r="S1495" s="556"/>
      <c r="T1495" s="556" t="s">
        <v>3286</v>
      </c>
      <c r="U1495" s="556" t="s">
        <v>1253</v>
      </c>
      <c r="V1495" s="556" t="s">
        <v>131</v>
      </c>
      <c r="W1495" s="2486" t="s">
        <v>213</v>
      </c>
      <c r="X1495" s="2486">
        <v>88</v>
      </c>
      <c r="Y1495" s="556">
        <v>50.5</v>
      </c>
      <c r="Z1495" s="556"/>
      <c r="AA1495" s="556">
        <v>45.5</v>
      </c>
      <c r="AB1495" s="556" t="s">
        <v>143</v>
      </c>
      <c r="AC1495" s="2486">
        <v>90</v>
      </c>
      <c r="AD1495" s="556">
        <v>453182</v>
      </c>
      <c r="AE1495" s="3256">
        <v>4</v>
      </c>
      <c r="AF1495" s="556">
        <v>10</v>
      </c>
      <c r="AG1495" s="2235" t="s">
        <v>122</v>
      </c>
      <c r="AK1495" s="981"/>
    </row>
    <row r="1496" spans="2:37">
      <c r="B1496" s="124"/>
      <c r="C1496" s="855" t="s">
        <v>2870</v>
      </c>
      <c r="D1496" s="855" t="s">
        <v>2274</v>
      </c>
      <c r="E1496" s="1599"/>
      <c r="F1496" s="868">
        <v>929002493702</v>
      </c>
      <c r="G1496" s="499">
        <v>8719514307421</v>
      </c>
      <c r="H1496" s="499" t="s">
        <v>1310</v>
      </c>
      <c r="I1496" s="499"/>
      <c r="J1496" s="485">
        <v>7.5</v>
      </c>
      <c r="K1496" s="1510">
        <v>660</v>
      </c>
      <c r="L1496" s="1511" t="s">
        <v>53</v>
      </c>
      <c r="M1496" s="3298">
        <v>25000</v>
      </c>
      <c r="N1496" s="1511">
        <v>5</v>
      </c>
      <c r="O1496" s="1511" t="s">
        <v>127</v>
      </c>
      <c r="P1496" s="3283">
        <v>250</v>
      </c>
      <c r="Q1496" s="14"/>
      <c r="R1496" s="2236" t="s">
        <v>54</v>
      </c>
      <c r="S1496" s="1511"/>
      <c r="T1496" s="1511" t="s">
        <v>3286</v>
      </c>
      <c r="U1496" s="1511" t="s">
        <v>1253</v>
      </c>
      <c r="V1496" s="1511" t="s">
        <v>131</v>
      </c>
      <c r="W1496" s="2487" t="s">
        <v>213</v>
      </c>
      <c r="X1496" s="2487">
        <v>88</v>
      </c>
      <c r="Y1496" s="1511">
        <v>50.5</v>
      </c>
      <c r="Z1496" s="1511"/>
      <c r="AA1496" s="1511">
        <v>45.5</v>
      </c>
      <c r="AB1496" s="1511" t="s">
        <v>143</v>
      </c>
      <c r="AC1496" s="2487">
        <v>90</v>
      </c>
      <c r="AD1496" s="1511">
        <v>453185</v>
      </c>
      <c r="AE1496" s="3257">
        <v>4</v>
      </c>
      <c r="AF1496" s="1511">
        <v>10</v>
      </c>
      <c r="AG1496" s="2237" t="s">
        <v>122</v>
      </c>
      <c r="AK1496" s="981"/>
    </row>
    <row r="1497" spans="2:37" ht="14.5" customHeight="1">
      <c r="B1497" s="3"/>
      <c r="C1497" s="14"/>
      <c r="D1497" s="14"/>
      <c r="E1497" s="14"/>
      <c r="F1497" s="2795" t="s">
        <v>2965</v>
      </c>
      <c r="G1497" s="2"/>
      <c r="H1497" s="41"/>
      <c r="I1497" s="41"/>
      <c r="J1497" s="335"/>
      <c r="K1497" s="302"/>
      <c r="L1497" s="6"/>
      <c r="M1497" s="303"/>
      <c r="N1497" s="304"/>
      <c r="O1497" s="6"/>
      <c r="P1497" s="149"/>
      <c r="Q1497" s="14"/>
      <c r="R1497" s="6"/>
      <c r="S1497" s="6"/>
      <c r="T1497" s="6"/>
      <c r="U1497" s="6"/>
      <c r="V1497" s="6"/>
      <c r="W1497" s="6"/>
      <c r="X1497" s="6"/>
      <c r="Y1497" s="302"/>
      <c r="Z1497" s="302"/>
      <c r="AA1497" s="302"/>
      <c r="AB1497" s="6"/>
      <c r="AC1497" s="304"/>
      <c r="AD1497" s="302"/>
      <c r="AE1497" s="304"/>
      <c r="AF1497" s="6"/>
      <c r="AG1497" s="6"/>
      <c r="AK1497" s="981"/>
    </row>
    <row r="1498" spans="2:37" ht="14.5" customHeight="1">
      <c r="B1498" s="14"/>
      <c r="C1498" s="14"/>
      <c r="D1498" s="14"/>
      <c r="E1498" s="14"/>
      <c r="F1498" s="217"/>
      <c r="G1498" s="830"/>
      <c r="H1498" s="830"/>
      <c r="I1498" s="830"/>
      <c r="J1498" s="379"/>
      <c r="K1498" s="372"/>
      <c r="L1498" s="367"/>
      <c r="M1498" s="366"/>
      <c r="N1498" s="355"/>
      <c r="O1498" s="367"/>
      <c r="P1498" s="3287"/>
      <c r="Q1498" s="14"/>
      <c r="R1498" s="367"/>
      <c r="S1498" s="367"/>
      <c r="T1498" s="367"/>
      <c r="U1498" s="367"/>
      <c r="V1498" s="367"/>
      <c r="W1498" s="367"/>
      <c r="X1498" s="367"/>
      <c r="Y1498" s="372"/>
      <c r="Z1498" s="372"/>
      <c r="AA1498" s="372"/>
      <c r="AB1498" s="367"/>
      <c r="AC1498" s="355"/>
      <c r="AD1498" s="372"/>
      <c r="AE1498" s="355"/>
      <c r="AF1498" s="367"/>
      <c r="AG1498" s="367"/>
      <c r="AK1498" s="981"/>
    </row>
    <row r="1499" spans="2:37">
      <c r="B1499" s="573" t="s">
        <v>2966</v>
      </c>
      <c r="C1499" s="1576" t="s">
        <v>2870</v>
      </c>
      <c r="D1499" s="1576" t="s">
        <v>2274</v>
      </c>
      <c r="E1499" s="1577"/>
      <c r="F1499" s="2965">
        <v>929002494502</v>
      </c>
      <c r="G1499" s="506">
        <v>8719514307049</v>
      </c>
      <c r="H1499" s="603" t="s">
        <v>1286</v>
      </c>
      <c r="I1499" s="603"/>
      <c r="J1499" s="515">
        <v>2.9</v>
      </c>
      <c r="K1499" s="1311">
        <v>230</v>
      </c>
      <c r="L1499" s="410" t="s">
        <v>3121</v>
      </c>
      <c r="M1499" s="324">
        <v>15000</v>
      </c>
      <c r="N1499" s="1312">
        <v>2</v>
      </c>
      <c r="O1499" s="410" t="s">
        <v>127</v>
      </c>
      <c r="P1499" s="3281">
        <v>85</v>
      </c>
      <c r="Q1499" s="14"/>
      <c r="R1499" s="2069" t="s">
        <v>54</v>
      </c>
      <c r="S1499" s="410"/>
      <c r="T1499" s="410" t="s">
        <v>3301</v>
      </c>
      <c r="U1499" s="410" t="s">
        <v>1253</v>
      </c>
      <c r="V1499" s="410" t="s">
        <v>126</v>
      </c>
      <c r="W1499" s="370" t="s">
        <v>213</v>
      </c>
      <c r="X1499" s="370">
        <v>79</v>
      </c>
      <c r="Y1499" s="410">
        <v>51</v>
      </c>
      <c r="Z1499" s="410"/>
      <c r="AA1499" s="410">
        <v>46</v>
      </c>
      <c r="AB1499" s="410" t="s">
        <v>122</v>
      </c>
      <c r="AC1499" s="1312">
        <v>80</v>
      </c>
      <c r="AD1499" s="410">
        <v>421456</v>
      </c>
      <c r="AE1499" s="2716">
        <v>4</v>
      </c>
      <c r="AF1499" s="410">
        <v>10</v>
      </c>
      <c r="AG1499" s="2070" t="s">
        <v>122</v>
      </c>
      <c r="AK1499" s="981"/>
    </row>
    <row r="1500" spans="2:37">
      <c r="B1500" s="123"/>
      <c r="C1500" s="569" t="s">
        <v>2870</v>
      </c>
      <c r="D1500" s="569" t="s">
        <v>2274</v>
      </c>
      <c r="E1500" s="1578"/>
      <c r="F1500" s="867">
        <v>929002494602</v>
      </c>
      <c r="G1500" s="107">
        <v>8719514307063</v>
      </c>
      <c r="H1500" s="108" t="s">
        <v>1287</v>
      </c>
      <c r="I1500" s="108"/>
      <c r="J1500" s="323">
        <v>4.4000000000000004</v>
      </c>
      <c r="K1500" s="1192">
        <v>345</v>
      </c>
      <c r="L1500" s="350" t="s">
        <v>3121</v>
      </c>
      <c r="M1500" s="317">
        <v>15000</v>
      </c>
      <c r="N1500" s="313">
        <v>2</v>
      </c>
      <c r="O1500" s="350" t="s">
        <v>127</v>
      </c>
      <c r="P1500" s="3282">
        <v>100</v>
      </c>
      <c r="Q1500" s="14"/>
      <c r="R1500" s="2105" t="s">
        <v>54</v>
      </c>
      <c r="S1500" s="350"/>
      <c r="T1500" s="350" t="s">
        <v>3290</v>
      </c>
      <c r="U1500" s="350" t="s">
        <v>1253</v>
      </c>
      <c r="V1500" s="350" t="s">
        <v>126</v>
      </c>
      <c r="W1500" s="351" t="s">
        <v>213</v>
      </c>
      <c r="X1500" s="351">
        <v>78</v>
      </c>
      <c r="Y1500" s="350">
        <v>51</v>
      </c>
      <c r="Z1500" s="350"/>
      <c r="AA1500" s="350">
        <v>46</v>
      </c>
      <c r="AB1500" s="350" t="s">
        <v>122</v>
      </c>
      <c r="AC1500" s="313">
        <v>80</v>
      </c>
      <c r="AD1500" s="350">
        <v>421457</v>
      </c>
      <c r="AE1500" s="2738">
        <v>4</v>
      </c>
      <c r="AF1500" s="350">
        <v>10</v>
      </c>
      <c r="AG1500" s="2106" t="s">
        <v>122</v>
      </c>
      <c r="AK1500" s="981"/>
    </row>
    <row r="1501" spans="2:37">
      <c r="B1501" s="2807"/>
      <c r="C1501" s="569" t="s">
        <v>2870</v>
      </c>
      <c r="D1501" s="569" t="s">
        <v>2274</v>
      </c>
      <c r="E1501" s="1578"/>
      <c r="F1501" s="867">
        <v>929002494702</v>
      </c>
      <c r="G1501" s="107">
        <v>8719514307087</v>
      </c>
      <c r="H1501" s="108" t="s">
        <v>1288</v>
      </c>
      <c r="I1501" s="108"/>
      <c r="J1501" s="323">
        <v>4.4000000000000004</v>
      </c>
      <c r="K1501" s="1192">
        <v>390</v>
      </c>
      <c r="L1501" s="350" t="s">
        <v>53</v>
      </c>
      <c r="M1501" s="317">
        <v>15000</v>
      </c>
      <c r="N1501" s="313">
        <v>2</v>
      </c>
      <c r="O1501" s="350" t="s">
        <v>127</v>
      </c>
      <c r="P1501" s="3282">
        <v>100</v>
      </c>
      <c r="Q1501" s="14"/>
      <c r="R1501" s="2105" t="s">
        <v>54</v>
      </c>
      <c r="S1501" s="350"/>
      <c r="T1501" s="350" t="s">
        <v>3290</v>
      </c>
      <c r="U1501" s="350" t="s">
        <v>1253</v>
      </c>
      <c r="V1501" s="350" t="s">
        <v>131</v>
      </c>
      <c r="W1501" s="351" t="s">
        <v>213</v>
      </c>
      <c r="X1501" s="351">
        <v>88</v>
      </c>
      <c r="Y1501" s="350">
        <v>51</v>
      </c>
      <c r="Z1501" s="350"/>
      <c r="AA1501" s="350">
        <v>46</v>
      </c>
      <c r="AB1501" s="350" t="s">
        <v>122</v>
      </c>
      <c r="AC1501" s="313">
        <v>80</v>
      </c>
      <c r="AD1501" s="350">
        <v>421458</v>
      </c>
      <c r="AE1501" s="2738">
        <v>4</v>
      </c>
      <c r="AF1501" s="350">
        <v>10</v>
      </c>
      <c r="AG1501" s="2106" t="s">
        <v>122</v>
      </c>
      <c r="AK1501" s="981"/>
    </row>
    <row r="1502" spans="2:37">
      <c r="B1502" s="2807"/>
      <c r="C1502" s="569" t="s">
        <v>2870</v>
      </c>
      <c r="D1502" s="569" t="s">
        <v>2274</v>
      </c>
      <c r="E1502" s="1578"/>
      <c r="F1502" s="867">
        <v>929001904802</v>
      </c>
      <c r="G1502" s="104">
        <v>8718696814710</v>
      </c>
      <c r="H1502" s="153" t="s">
        <v>1289</v>
      </c>
      <c r="I1502" s="153"/>
      <c r="J1502" s="387">
        <v>7</v>
      </c>
      <c r="K1502" s="1199">
        <v>621</v>
      </c>
      <c r="L1502" s="375" t="s">
        <v>3121</v>
      </c>
      <c r="M1502" s="368">
        <v>15000</v>
      </c>
      <c r="N1502" s="313">
        <v>2</v>
      </c>
      <c r="O1502" s="375" t="s">
        <v>127</v>
      </c>
      <c r="P1502" s="3282">
        <v>185</v>
      </c>
      <c r="Q1502" s="14"/>
      <c r="R1502" s="2196" t="s">
        <v>54</v>
      </c>
      <c r="S1502" s="375"/>
      <c r="T1502" s="375" t="s">
        <v>3286</v>
      </c>
      <c r="U1502" s="375" t="s">
        <v>1253</v>
      </c>
      <c r="V1502" s="375" t="s">
        <v>126</v>
      </c>
      <c r="W1502" s="353" t="s">
        <v>213</v>
      </c>
      <c r="X1502" s="353">
        <v>88</v>
      </c>
      <c r="Y1502" s="375">
        <v>51</v>
      </c>
      <c r="Z1502" s="375"/>
      <c r="AA1502" s="375">
        <v>45</v>
      </c>
      <c r="AB1502" s="375" t="s">
        <v>122</v>
      </c>
      <c r="AC1502" s="313">
        <v>80</v>
      </c>
      <c r="AD1502" s="375">
        <v>465221</v>
      </c>
      <c r="AE1502" s="2738">
        <v>4</v>
      </c>
      <c r="AF1502" s="375">
        <v>10</v>
      </c>
      <c r="AG1502" s="2197" t="s">
        <v>122</v>
      </c>
      <c r="AK1502" s="981"/>
    </row>
    <row r="1503" spans="2:37">
      <c r="B1503" s="2807"/>
      <c r="C1503" s="569" t="s">
        <v>2870</v>
      </c>
      <c r="D1503" s="569" t="s">
        <v>2274</v>
      </c>
      <c r="E1503" s="1578"/>
      <c r="F1503" s="867">
        <v>929001904902</v>
      </c>
      <c r="G1503" s="104">
        <v>8718696814772</v>
      </c>
      <c r="H1503" s="153" t="s">
        <v>1290</v>
      </c>
      <c r="I1503" s="153"/>
      <c r="J1503" s="387">
        <v>7</v>
      </c>
      <c r="K1503" s="1199">
        <v>621</v>
      </c>
      <c r="L1503" s="375" t="s">
        <v>79</v>
      </c>
      <c r="M1503" s="368">
        <v>15000</v>
      </c>
      <c r="N1503" s="313">
        <v>2</v>
      </c>
      <c r="O1503" s="375" t="s">
        <v>127</v>
      </c>
      <c r="P1503" s="3282">
        <v>185</v>
      </c>
      <c r="Q1503" s="14"/>
      <c r="R1503" s="2196" t="s">
        <v>54</v>
      </c>
      <c r="S1503" s="375"/>
      <c r="T1503" s="375" t="s">
        <v>3286</v>
      </c>
      <c r="U1503" s="375" t="s">
        <v>1253</v>
      </c>
      <c r="V1503" s="375" t="s">
        <v>158</v>
      </c>
      <c r="W1503" s="353" t="s">
        <v>213</v>
      </c>
      <c r="X1503" s="353">
        <v>88</v>
      </c>
      <c r="Y1503" s="375">
        <v>51</v>
      </c>
      <c r="Z1503" s="375"/>
      <c r="AA1503" s="375">
        <v>45</v>
      </c>
      <c r="AB1503" s="375" t="s">
        <v>122</v>
      </c>
      <c r="AC1503" s="313">
        <v>80</v>
      </c>
      <c r="AD1503" s="375">
        <v>465222</v>
      </c>
      <c r="AE1503" s="2738">
        <v>4</v>
      </c>
      <c r="AF1503" s="375">
        <v>10</v>
      </c>
      <c r="AG1503" s="2197" t="s">
        <v>122</v>
      </c>
      <c r="AK1503" s="981"/>
    </row>
    <row r="1504" spans="2:37">
      <c r="B1504" s="2809"/>
      <c r="C1504" s="855" t="s">
        <v>2870</v>
      </c>
      <c r="D1504" s="855" t="s">
        <v>2274</v>
      </c>
      <c r="E1504" s="1599"/>
      <c r="F1504" s="868">
        <v>929001905002</v>
      </c>
      <c r="G1504" s="481">
        <v>8718696814796</v>
      </c>
      <c r="H1504" s="689" t="s">
        <v>1291</v>
      </c>
      <c r="I1504" s="689"/>
      <c r="J1504" s="497">
        <v>7</v>
      </c>
      <c r="K1504" s="1313">
        <v>660</v>
      </c>
      <c r="L1504" s="468" t="s">
        <v>53</v>
      </c>
      <c r="M1504" s="629">
        <v>15000</v>
      </c>
      <c r="N1504" s="1314">
        <v>2</v>
      </c>
      <c r="O1504" s="468" t="s">
        <v>127</v>
      </c>
      <c r="P1504" s="3283">
        <v>185</v>
      </c>
      <c r="Q1504" s="14"/>
      <c r="R1504" s="1967" t="s">
        <v>54</v>
      </c>
      <c r="S1504" s="468"/>
      <c r="T1504" s="468" t="s">
        <v>3286</v>
      </c>
      <c r="U1504" s="468" t="s">
        <v>1253</v>
      </c>
      <c r="V1504" s="468" t="s">
        <v>131</v>
      </c>
      <c r="W1504" s="483" t="s">
        <v>213</v>
      </c>
      <c r="X1504" s="483">
        <v>94</v>
      </c>
      <c r="Y1504" s="468">
        <v>51</v>
      </c>
      <c r="Z1504" s="468"/>
      <c r="AA1504" s="468">
        <v>45</v>
      </c>
      <c r="AB1504" s="468" t="s">
        <v>122</v>
      </c>
      <c r="AC1504" s="1314">
        <v>80</v>
      </c>
      <c r="AD1504" s="468">
        <v>465223</v>
      </c>
      <c r="AE1504" s="2739">
        <v>4</v>
      </c>
      <c r="AF1504" s="468">
        <v>10</v>
      </c>
      <c r="AG1504" s="1968" t="s">
        <v>122</v>
      </c>
      <c r="AK1504" s="981"/>
    </row>
    <row r="1505" spans="2:37" ht="14.5" customHeight="1">
      <c r="B1505" s="14"/>
      <c r="C1505" s="14"/>
      <c r="D1505" s="14"/>
      <c r="E1505" s="14"/>
      <c r="F1505" s="633"/>
      <c r="G1505" s="109"/>
      <c r="H1505" s="167"/>
      <c r="I1505" s="167"/>
      <c r="J1505" s="337"/>
      <c r="K1505" s="304"/>
      <c r="L1505" s="302"/>
      <c r="M1505" s="308"/>
      <c r="N1505" s="6"/>
      <c r="O1505" s="302"/>
      <c r="P1505" s="17"/>
      <c r="Q1505" s="14"/>
      <c r="R1505" s="302"/>
      <c r="S1505" s="302"/>
      <c r="T1505" s="302"/>
      <c r="U1505" s="302"/>
      <c r="V1505" s="302"/>
      <c r="W1505" s="302"/>
      <c r="X1505" s="302"/>
      <c r="Y1505" s="302"/>
      <c r="Z1505" s="302"/>
      <c r="AA1505" s="302"/>
      <c r="AB1505" s="302"/>
      <c r="AC1505" s="306"/>
      <c r="AD1505" s="302"/>
      <c r="AE1505" s="6"/>
      <c r="AF1505" s="302"/>
      <c r="AG1505" s="302"/>
      <c r="AK1505" s="981"/>
    </row>
    <row r="1506" spans="2:37">
      <c r="B1506" s="2828" t="s">
        <v>1285</v>
      </c>
      <c r="C1506" s="1487"/>
      <c r="D1506" s="1487"/>
      <c r="E1506" s="1617"/>
      <c r="F1506" s="3004">
        <v>929001210931</v>
      </c>
      <c r="G1506" s="1736">
        <v>8727900964653</v>
      </c>
      <c r="H1506" s="1736" t="s">
        <v>1252</v>
      </c>
      <c r="I1506" s="1736"/>
      <c r="J1506" s="1737">
        <v>4.5</v>
      </c>
      <c r="K1506" s="1738">
        <v>400</v>
      </c>
      <c r="L1506" s="1855" t="s">
        <v>3121</v>
      </c>
      <c r="M1506" s="1739">
        <v>15000</v>
      </c>
      <c r="N1506" s="1740">
        <v>2</v>
      </c>
      <c r="O1506" s="1855" t="s">
        <v>144</v>
      </c>
      <c r="P1506" s="3299">
        <v>85</v>
      </c>
      <c r="Q1506" s="14"/>
      <c r="R1506" s="2238" t="s">
        <v>54</v>
      </c>
      <c r="S1506" s="1855"/>
      <c r="T1506" s="1855" t="s">
        <v>3302</v>
      </c>
      <c r="U1506" s="1855" t="s">
        <v>1253</v>
      </c>
      <c r="V1506" s="1855" t="s">
        <v>126</v>
      </c>
      <c r="W1506" s="2488" t="s">
        <v>213</v>
      </c>
      <c r="X1506" s="2488">
        <v>88</v>
      </c>
      <c r="Y1506" s="2353">
        <v>50</v>
      </c>
      <c r="Z1506" s="2353"/>
      <c r="AA1506" s="2353">
        <v>46</v>
      </c>
      <c r="AB1506" s="1855" t="s">
        <v>122</v>
      </c>
      <c r="AC1506" s="2510">
        <v>80</v>
      </c>
      <c r="AD1506" s="2353">
        <v>422031</v>
      </c>
      <c r="AE1506" s="2747">
        <v>4</v>
      </c>
      <c r="AF1506" s="2353">
        <v>10</v>
      </c>
      <c r="AG1506" s="2239" t="s">
        <v>122</v>
      </c>
      <c r="AK1506" s="981"/>
    </row>
    <row r="1507" spans="2:37" ht="14.5" customHeight="1">
      <c r="B1507" s="14"/>
      <c r="C1507" s="14"/>
      <c r="D1507" s="14"/>
      <c r="E1507" s="14"/>
      <c r="F1507" s="217"/>
      <c r="G1507" s="830"/>
      <c r="H1507" s="830"/>
      <c r="I1507" s="830"/>
      <c r="J1507" s="379"/>
      <c r="K1507" s="372"/>
      <c r="L1507" s="367"/>
      <c r="M1507" s="366"/>
      <c r="N1507" s="355"/>
      <c r="O1507" s="367"/>
      <c r="P1507" s="3287"/>
      <c r="Q1507" s="14"/>
      <c r="R1507" s="367"/>
      <c r="S1507" s="367"/>
      <c r="T1507" s="367"/>
      <c r="U1507" s="367"/>
      <c r="V1507" s="367"/>
      <c r="W1507" s="367"/>
      <c r="X1507" s="367"/>
      <c r="Y1507" s="372"/>
      <c r="Z1507" s="372"/>
      <c r="AA1507" s="372"/>
      <c r="AB1507" s="367"/>
      <c r="AC1507" s="355"/>
      <c r="AD1507" s="372"/>
      <c r="AE1507" s="355"/>
      <c r="AF1507" s="367"/>
      <c r="AG1507" s="367"/>
      <c r="AK1507" s="981"/>
    </row>
    <row r="1508" spans="2:37">
      <c r="B1508" s="573" t="s">
        <v>2967</v>
      </c>
      <c r="C1508" s="1576" t="s">
        <v>2870</v>
      </c>
      <c r="D1508" s="1576" t="s">
        <v>2274</v>
      </c>
      <c r="E1508" s="1577"/>
      <c r="F1508" s="2981">
        <v>929003087002</v>
      </c>
      <c r="G1508" s="1502">
        <v>8719514359901</v>
      </c>
      <c r="H1508" s="1503" t="s">
        <v>1316</v>
      </c>
      <c r="I1508" s="1503"/>
      <c r="J1508" s="1504">
        <v>3.5</v>
      </c>
      <c r="K1508" s="1321">
        <v>200</v>
      </c>
      <c r="L1508" s="1291" t="s">
        <v>3121</v>
      </c>
      <c r="M1508" s="1506">
        <v>40000</v>
      </c>
      <c r="N1508" s="1507">
        <v>5</v>
      </c>
      <c r="O1508" s="1291" t="s">
        <v>144</v>
      </c>
      <c r="P1508" s="2425">
        <v>320</v>
      </c>
      <c r="Q1508" s="14"/>
      <c r="R1508" s="2240" t="s">
        <v>54</v>
      </c>
      <c r="S1508" s="1291"/>
      <c r="T1508" s="1291" t="s">
        <v>3300</v>
      </c>
      <c r="U1508" s="1291" t="s">
        <v>1315</v>
      </c>
      <c r="V1508" s="1291" t="s">
        <v>126</v>
      </c>
      <c r="W1508" s="2489" t="s">
        <v>213</v>
      </c>
      <c r="X1508" s="2489">
        <v>57</v>
      </c>
      <c r="Y1508" s="1291">
        <v>35.1</v>
      </c>
      <c r="Z1508" s="1291"/>
      <c r="AA1508" s="1291">
        <v>39.5</v>
      </c>
      <c r="AB1508" s="1291" t="s">
        <v>122</v>
      </c>
      <c r="AC1508" s="1326">
        <v>80</v>
      </c>
      <c r="AD1508" s="1291">
        <v>680249</v>
      </c>
      <c r="AE1508" s="2748">
        <v>4</v>
      </c>
      <c r="AF1508" s="1291">
        <v>12</v>
      </c>
      <c r="AG1508" s="2241" t="s">
        <v>122</v>
      </c>
      <c r="AK1508" s="981"/>
    </row>
    <row r="1509" spans="2:37">
      <c r="B1509" s="1611" t="s">
        <v>2968</v>
      </c>
      <c r="C1509" s="855" t="s">
        <v>2870</v>
      </c>
      <c r="D1509" s="855" t="s">
        <v>2274</v>
      </c>
      <c r="E1509" s="1599"/>
      <c r="F1509" s="2981">
        <v>929002066402</v>
      </c>
      <c r="G1509" s="1502">
        <v>8718699659486</v>
      </c>
      <c r="H1509" s="1503" t="s">
        <v>1314</v>
      </c>
      <c r="I1509" s="1503"/>
      <c r="J1509" s="1504">
        <v>2.2999999999999998</v>
      </c>
      <c r="K1509" s="1321">
        <v>184</v>
      </c>
      <c r="L1509" s="1291" t="s">
        <v>3121</v>
      </c>
      <c r="M1509" s="1506">
        <v>25000</v>
      </c>
      <c r="N1509" s="1507">
        <v>2</v>
      </c>
      <c r="O1509" s="1291" t="s">
        <v>1218</v>
      </c>
      <c r="P1509" s="2425">
        <v>165</v>
      </c>
      <c r="Q1509" s="14"/>
      <c r="R1509" s="2240" t="s">
        <v>54</v>
      </c>
      <c r="S1509" s="1291"/>
      <c r="T1509" s="1291" t="s">
        <v>3300</v>
      </c>
      <c r="U1509" s="1291" t="s">
        <v>1315</v>
      </c>
      <c r="V1509" s="1291" t="s">
        <v>126</v>
      </c>
      <c r="W1509" s="2489" t="s">
        <v>213</v>
      </c>
      <c r="X1509" s="2489">
        <v>80</v>
      </c>
      <c r="Y1509" s="1291">
        <v>35.5</v>
      </c>
      <c r="Z1509" s="1291"/>
      <c r="AA1509" s="1291">
        <v>39.5</v>
      </c>
      <c r="AB1509" s="1291" t="s">
        <v>122</v>
      </c>
      <c r="AC1509" s="1326">
        <v>80</v>
      </c>
      <c r="AD1509" s="1291">
        <v>391909</v>
      </c>
      <c r="AE1509" s="2748">
        <v>4</v>
      </c>
      <c r="AF1509" s="1291">
        <v>12</v>
      </c>
      <c r="AG1509" s="2241" t="s">
        <v>122</v>
      </c>
      <c r="AK1509" s="981"/>
    </row>
    <row r="1510" spans="2:37" ht="14.5" customHeight="1">
      <c r="B1510" s="14"/>
      <c r="C1510" s="14"/>
      <c r="D1510" s="14"/>
      <c r="E1510" s="14"/>
      <c r="F1510" s="637"/>
      <c r="G1510" s="159"/>
      <c r="H1510" s="3042"/>
      <c r="I1510" s="522"/>
      <c r="J1510" s="360"/>
      <c r="K1510" s="523"/>
      <c r="L1510" s="349"/>
      <c r="M1510" s="356"/>
      <c r="N1510" s="524"/>
      <c r="O1510" s="349"/>
      <c r="P1510" s="148"/>
      <c r="Q1510" s="14"/>
      <c r="R1510" s="349"/>
      <c r="S1510" s="349"/>
      <c r="T1510" s="349"/>
      <c r="U1510" s="349"/>
      <c r="V1510" s="349"/>
      <c r="W1510" s="349"/>
      <c r="X1510" s="349"/>
      <c r="Y1510" s="407"/>
      <c r="Z1510" s="407"/>
      <c r="AA1510" s="407"/>
      <c r="AB1510" s="349"/>
      <c r="AC1510" s="524"/>
      <c r="AD1510" s="407"/>
      <c r="AE1510" s="524"/>
      <c r="AF1510" s="349"/>
      <c r="AG1510" s="349"/>
      <c r="AK1510" s="981"/>
    </row>
    <row r="1511" spans="2:37" s="1600" customFormat="1" ht="15" customHeight="1">
      <c r="B1511" s="1600" t="s">
        <v>3040</v>
      </c>
      <c r="J1511" s="1818"/>
      <c r="K1511" s="1818"/>
      <c r="L1511" s="1818"/>
      <c r="M1511" s="1818"/>
      <c r="N1511" s="1818"/>
      <c r="O1511" s="1818"/>
      <c r="P1511" s="34"/>
      <c r="R1511" s="1818"/>
      <c r="S1511" s="1818"/>
      <c r="T1511" s="1818"/>
      <c r="U1511" s="1818"/>
      <c r="V1511" s="1818"/>
      <c r="W1511" s="1818"/>
      <c r="X1511" s="1818"/>
      <c r="Y1511" s="2310"/>
      <c r="Z1511" s="2310"/>
      <c r="AA1511" s="2310"/>
      <c r="AB1511" s="1818"/>
      <c r="AC1511" s="3259"/>
      <c r="AD1511" s="2310"/>
      <c r="AE1511" s="1818"/>
      <c r="AF1511" s="1818"/>
      <c r="AG1511" s="1818"/>
      <c r="AI1511"/>
      <c r="AJ1511"/>
      <c r="AK1511" s="981"/>
    </row>
    <row r="1512" spans="2:37">
      <c r="B1512" s="573" t="s">
        <v>2969</v>
      </c>
      <c r="C1512" s="1576" t="s">
        <v>2870</v>
      </c>
      <c r="D1512" s="1576" t="s">
        <v>2274</v>
      </c>
      <c r="E1512" s="1577"/>
      <c r="F1512" s="2979">
        <v>929003043202</v>
      </c>
      <c r="G1512" s="685">
        <v>8719514333918</v>
      </c>
      <c r="H1512" s="3048" t="s">
        <v>2812</v>
      </c>
      <c r="I1512" s="603"/>
      <c r="J1512" s="515">
        <v>10.8</v>
      </c>
      <c r="K1512" s="1317">
        <v>600</v>
      </c>
      <c r="L1512" s="516" t="s">
        <v>3121</v>
      </c>
      <c r="M1512" s="1284">
        <v>40000</v>
      </c>
      <c r="N1512" s="1285">
        <v>5</v>
      </c>
      <c r="O1512" s="516" t="s">
        <v>144</v>
      </c>
      <c r="P1512" s="3281">
        <v>650</v>
      </c>
      <c r="Q1512" s="14"/>
      <c r="R1512" s="2194" t="s">
        <v>54</v>
      </c>
      <c r="S1512" s="516"/>
      <c r="T1512" s="516" t="s">
        <v>3286</v>
      </c>
      <c r="U1512" s="516" t="s">
        <v>1321</v>
      </c>
      <c r="V1512" s="516" t="s">
        <v>126</v>
      </c>
      <c r="W1512" s="529" t="s">
        <v>213</v>
      </c>
      <c r="X1512" s="529">
        <v>55</v>
      </c>
      <c r="Y1512" s="516">
        <v>111</v>
      </c>
      <c r="Z1512" s="516"/>
      <c r="AA1512" s="516">
        <v>61</v>
      </c>
      <c r="AB1512" s="516" t="s">
        <v>143</v>
      </c>
      <c r="AC1512" s="1285">
        <v>95</v>
      </c>
      <c r="AD1512" s="516">
        <v>648245</v>
      </c>
      <c r="AE1512" s="2740">
        <v>4</v>
      </c>
      <c r="AF1512" s="516">
        <v>6</v>
      </c>
      <c r="AG1512" s="2195" t="s">
        <v>122</v>
      </c>
      <c r="AK1512" s="981"/>
    </row>
    <row r="1513" spans="2:37">
      <c r="B1513" s="2822"/>
      <c r="C1513" s="569" t="s">
        <v>2870</v>
      </c>
      <c r="D1513" s="569" t="s">
        <v>2274</v>
      </c>
      <c r="E1513" s="1578"/>
      <c r="F1513" s="2966">
        <v>929003043302</v>
      </c>
      <c r="G1513" s="511">
        <v>8719514333932</v>
      </c>
      <c r="H1513" s="3049" t="s">
        <v>2813</v>
      </c>
      <c r="I1513" s="108"/>
      <c r="J1513" s="386">
        <v>10.8</v>
      </c>
      <c r="K1513" s="1204">
        <v>600</v>
      </c>
      <c r="L1513" s="375" t="s">
        <v>3121</v>
      </c>
      <c r="M1513" s="424">
        <v>40000</v>
      </c>
      <c r="N1513" s="411">
        <v>5</v>
      </c>
      <c r="O1513" s="375" t="s">
        <v>144</v>
      </c>
      <c r="P1513" s="3282">
        <v>650</v>
      </c>
      <c r="Q1513" s="14"/>
      <c r="R1513" s="2196" t="s">
        <v>54</v>
      </c>
      <c r="S1513" s="375"/>
      <c r="T1513" s="375" t="s">
        <v>3286</v>
      </c>
      <c r="U1513" s="375" t="s">
        <v>1321</v>
      </c>
      <c r="V1513" s="375" t="s">
        <v>126</v>
      </c>
      <c r="W1513" s="353" t="s">
        <v>213</v>
      </c>
      <c r="X1513" s="353">
        <v>55</v>
      </c>
      <c r="Y1513" s="375">
        <v>111</v>
      </c>
      <c r="Z1513" s="375"/>
      <c r="AA1513" s="375">
        <v>61</v>
      </c>
      <c r="AB1513" s="375" t="s">
        <v>143</v>
      </c>
      <c r="AC1513" s="411">
        <v>95</v>
      </c>
      <c r="AD1513" s="375">
        <v>648244</v>
      </c>
      <c r="AE1513" s="2742">
        <v>4</v>
      </c>
      <c r="AF1513" s="375">
        <v>6</v>
      </c>
      <c r="AG1513" s="2197" t="s">
        <v>122</v>
      </c>
      <c r="AK1513" s="981"/>
    </row>
    <row r="1514" spans="2:37">
      <c r="B1514" s="2822"/>
      <c r="C1514" s="569" t="s">
        <v>2870</v>
      </c>
      <c r="D1514" s="569" t="s">
        <v>2274</v>
      </c>
      <c r="E1514" s="1578"/>
      <c r="F1514" s="2966">
        <v>929003043402</v>
      </c>
      <c r="G1514" s="511">
        <v>8719514333956</v>
      </c>
      <c r="H1514" s="3049" t="s">
        <v>2814</v>
      </c>
      <c r="I1514" s="108"/>
      <c r="J1514" s="386">
        <v>10.8</v>
      </c>
      <c r="K1514" s="1204">
        <v>600</v>
      </c>
      <c r="L1514" s="375" t="s">
        <v>3121</v>
      </c>
      <c r="M1514" s="424">
        <v>40000</v>
      </c>
      <c r="N1514" s="411">
        <v>5</v>
      </c>
      <c r="O1514" s="375" t="s">
        <v>144</v>
      </c>
      <c r="P1514" s="3282">
        <v>650</v>
      </c>
      <c r="Q1514" s="14"/>
      <c r="R1514" s="2196" t="s">
        <v>54</v>
      </c>
      <c r="S1514" s="375"/>
      <c r="T1514" s="375" t="s">
        <v>3286</v>
      </c>
      <c r="U1514" s="375" t="s">
        <v>1321</v>
      </c>
      <c r="V1514" s="375" t="s">
        <v>126</v>
      </c>
      <c r="W1514" s="353" t="s">
        <v>213</v>
      </c>
      <c r="X1514" s="353">
        <v>55</v>
      </c>
      <c r="Y1514" s="375">
        <v>111</v>
      </c>
      <c r="Z1514" s="375"/>
      <c r="AA1514" s="375">
        <v>61</v>
      </c>
      <c r="AB1514" s="375" t="s">
        <v>143</v>
      </c>
      <c r="AC1514" s="411">
        <v>95</v>
      </c>
      <c r="AD1514" s="375">
        <v>648254</v>
      </c>
      <c r="AE1514" s="2742">
        <v>4</v>
      </c>
      <c r="AF1514" s="375">
        <v>6</v>
      </c>
      <c r="AG1514" s="2197" t="s">
        <v>122</v>
      </c>
      <c r="AK1514" s="981"/>
    </row>
    <row r="1515" spans="2:37">
      <c r="B1515" s="2822"/>
      <c r="C1515" s="569" t="s">
        <v>2870</v>
      </c>
      <c r="D1515" s="569" t="s">
        <v>2274</v>
      </c>
      <c r="E1515" s="1578"/>
      <c r="F1515" s="2966">
        <v>929003043502</v>
      </c>
      <c r="G1515" s="511">
        <v>8719514333970</v>
      </c>
      <c r="H1515" s="3049" t="s">
        <v>2815</v>
      </c>
      <c r="I1515" s="153"/>
      <c r="J1515" s="386">
        <v>10.8</v>
      </c>
      <c r="K1515" s="1204">
        <v>620</v>
      </c>
      <c r="L1515" s="330" t="s">
        <v>79</v>
      </c>
      <c r="M1515" s="424">
        <v>40000</v>
      </c>
      <c r="N1515" s="411">
        <v>5</v>
      </c>
      <c r="O1515" s="330" t="s">
        <v>144</v>
      </c>
      <c r="P1515" s="3282">
        <v>650</v>
      </c>
      <c r="Q1515" s="14"/>
      <c r="R1515" s="2212" t="s">
        <v>54</v>
      </c>
      <c r="S1515" s="330"/>
      <c r="T1515" s="330" t="s">
        <v>3286</v>
      </c>
      <c r="U1515" s="330" t="s">
        <v>1321</v>
      </c>
      <c r="V1515" s="330" t="s">
        <v>158</v>
      </c>
      <c r="W1515" s="311" t="s">
        <v>213</v>
      </c>
      <c r="X1515" s="311">
        <v>57</v>
      </c>
      <c r="Y1515" s="330">
        <v>111</v>
      </c>
      <c r="Z1515" s="330"/>
      <c r="AA1515" s="330">
        <v>61</v>
      </c>
      <c r="AB1515" s="330" t="s">
        <v>143</v>
      </c>
      <c r="AC1515" s="411">
        <v>95</v>
      </c>
      <c r="AD1515" s="330">
        <v>648250</v>
      </c>
      <c r="AE1515" s="2742">
        <v>4</v>
      </c>
      <c r="AF1515" s="330">
        <v>6</v>
      </c>
      <c r="AG1515" s="2213" t="s">
        <v>122</v>
      </c>
      <c r="AK1515" s="981"/>
    </row>
    <row r="1516" spans="2:37">
      <c r="B1516" s="2822"/>
      <c r="C1516" s="569" t="s">
        <v>2870</v>
      </c>
      <c r="D1516" s="569" t="s">
        <v>2274</v>
      </c>
      <c r="E1516" s="1578"/>
      <c r="F1516" s="2966">
        <v>929003043602</v>
      </c>
      <c r="G1516" s="511">
        <v>8719514333994</v>
      </c>
      <c r="H1516" s="3049" t="s">
        <v>2816</v>
      </c>
      <c r="I1516" s="153"/>
      <c r="J1516" s="386">
        <v>10.8</v>
      </c>
      <c r="K1516" s="1204">
        <v>620</v>
      </c>
      <c r="L1516" s="375" t="s">
        <v>79</v>
      </c>
      <c r="M1516" s="424">
        <v>40000</v>
      </c>
      <c r="N1516" s="411">
        <v>5</v>
      </c>
      <c r="O1516" s="375" t="s">
        <v>144</v>
      </c>
      <c r="P1516" s="3282">
        <v>650</v>
      </c>
      <c r="Q1516" s="14"/>
      <c r="R1516" s="2196" t="s">
        <v>54</v>
      </c>
      <c r="S1516" s="375"/>
      <c r="T1516" s="375" t="s">
        <v>3286</v>
      </c>
      <c r="U1516" s="375" t="s">
        <v>1321</v>
      </c>
      <c r="V1516" s="375" t="s">
        <v>158</v>
      </c>
      <c r="W1516" s="353" t="s">
        <v>213</v>
      </c>
      <c r="X1516" s="353">
        <v>57</v>
      </c>
      <c r="Y1516" s="375">
        <v>111</v>
      </c>
      <c r="Z1516" s="375"/>
      <c r="AA1516" s="375">
        <v>61</v>
      </c>
      <c r="AB1516" s="375" t="s">
        <v>143</v>
      </c>
      <c r="AC1516" s="411">
        <v>95</v>
      </c>
      <c r="AD1516" s="375">
        <v>648247</v>
      </c>
      <c r="AE1516" s="2742">
        <v>4</v>
      </c>
      <c r="AF1516" s="375">
        <v>6</v>
      </c>
      <c r="AG1516" s="2197" t="s">
        <v>122</v>
      </c>
      <c r="AK1516" s="981"/>
    </row>
    <row r="1517" spans="2:37">
      <c r="B1517" s="123"/>
      <c r="C1517" s="569" t="s">
        <v>2870</v>
      </c>
      <c r="D1517" s="569" t="s">
        <v>2274</v>
      </c>
      <c r="E1517" s="1578"/>
      <c r="F1517" s="868">
        <v>929003043702</v>
      </c>
      <c r="G1517" s="481">
        <v>8719514334014</v>
      </c>
      <c r="H1517" s="3050" t="s">
        <v>2817</v>
      </c>
      <c r="I1517" s="689"/>
      <c r="J1517" s="485">
        <v>10.8</v>
      </c>
      <c r="K1517" s="1203">
        <v>620</v>
      </c>
      <c r="L1517" s="468" t="s">
        <v>79</v>
      </c>
      <c r="M1517" s="484">
        <v>40000</v>
      </c>
      <c r="N1517" s="645">
        <v>5</v>
      </c>
      <c r="O1517" s="468" t="s">
        <v>144</v>
      </c>
      <c r="P1517" s="3283">
        <v>650</v>
      </c>
      <c r="Q1517" s="14"/>
      <c r="R1517" s="1967" t="s">
        <v>54</v>
      </c>
      <c r="S1517" s="468"/>
      <c r="T1517" s="468" t="s">
        <v>3286</v>
      </c>
      <c r="U1517" s="468" t="s">
        <v>1321</v>
      </c>
      <c r="V1517" s="468" t="s">
        <v>158</v>
      </c>
      <c r="W1517" s="483" t="s">
        <v>213</v>
      </c>
      <c r="X1517" s="483">
        <v>57</v>
      </c>
      <c r="Y1517" s="468">
        <v>111</v>
      </c>
      <c r="Z1517" s="468"/>
      <c r="AA1517" s="468">
        <v>61</v>
      </c>
      <c r="AB1517" s="468" t="s">
        <v>143</v>
      </c>
      <c r="AC1517" s="645">
        <v>95</v>
      </c>
      <c r="AD1517" s="468">
        <v>648247</v>
      </c>
      <c r="AE1517" s="2749">
        <v>4</v>
      </c>
      <c r="AF1517" s="468">
        <v>6</v>
      </c>
      <c r="AG1517" s="1968" t="s">
        <v>122</v>
      </c>
      <c r="AK1517" s="981"/>
    </row>
    <row r="1518" spans="2:37">
      <c r="B1518" s="123"/>
      <c r="C1518" s="569" t="s">
        <v>2870</v>
      </c>
      <c r="D1518" s="569" t="s">
        <v>2274</v>
      </c>
      <c r="E1518" s="1578"/>
      <c r="F1518" s="2980">
        <v>929003042602</v>
      </c>
      <c r="G1518" s="605">
        <v>8719514333796</v>
      </c>
      <c r="H1518" s="3051" t="s">
        <v>2818</v>
      </c>
      <c r="I1518" s="603"/>
      <c r="J1518" s="386">
        <v>14.8</v>
      </c>
      <c r="K1518" s="1202">
        <v>875</v>
      </c>
      <c r="L1518" s="418" t="s">
        <v>3121</v>
      </c>
      <c r="M1518" s="595">
        <v>40000</v>
      </c>
      <c r="N1518" s="411">
        <v>5</v>
      </c>
      <c r="O1518" s="418" t="s">
        <v>144</v>
      </c>
      <c r="P1518" s="3282">
        <v>700</v>
      </c>
      <c r="Q1518" s="14"/>
      <c r="R1518" s="2198" t="s">
        <v>54</v>
      </c>
      <c r="S1518" s="418"/>
      <c r="T1518" s="418" t="s">
        <v>3154</v>
      </c>
      <c r="U1518" s="418" t="s">
        <v>1321</v>
      </c>
      <c r="V1518" s="418" t="s">
        <v>126</v>
      </c>
      <c r="W1518" s="362" t="s">
        <v>213</v>
      </c>
      <c r="X1518" s="362">
        <v>59</v>
      </c>
      <c r="Y1518" s="418">
        <v>111</v>
      </c>
      <c r="Z1518" s="418"/>
      <c r="AA1518" s="418">
        <v>61</v>
      </c>
      <c r="AB1518" s="418" t="s">
        <v>143</v>
      </c>
      <c r="AC1518" s="411">
        <v>95</v>
      </c>
      <c r="AD1518" s="418">
        <v>648255</v>
      </c>
      <c r="AE1518" s="2742">
        <v>4</v>
      </c>
      <c r="AF1518" s="418">
        <v>6</v>
      </c>
      <c r="AG1518" s="2199" t="s">
        <v>122</v>
      </c>
      <c r="AK1518" s="981"/>
    </row>
    <row r="1519" spans="2:37">
      <c r="B1519" s="123"/>
      <c r="C1519" s="569" t="s">
        <v>2870</v>
      </c>
      <c r="D1519" s="569" t="s">
        <v>2274</v>
      </c>
      <c r="E1519" s="1578"/>
      <c r="F1519" s="2966">
        <v>929003042702</v>
      </c>
      <c r="G1519" s="511">
        <v>8719514333819</v>
      </c>
      <c r="H1519" s="3049" t="s">
        <v>2819</v>
      </c>
      <c r="I1519" s="108"/>
      <c r="J1519" s="386">
        <v>14.8</v>
      </c>
      <c r="K1519" s="1201">
        <v>875</v>
      </c>
      <c r="L1519" s="375" t="s">
        <v>3121</v>
      </c>
      <c r="M1519" s="424">
        <v>40000</v>
      </c>
      <c r="N1519" s="411">
        <v>5</v>
      </c>
      <c r="O1519" s="375" t="s">
        <v>144</v>
      </c>
      <c r="P1519" s="3282">
        <v>700</v>
      </c>
      <c r="Q1519" s="14"/>
      <c r="R1519" s="2196" t="s">
        <v>54</v>
      </c>
      <c r="S1519" s="375"/>
      <c r="T1519" s="375" t="s">
        <v>3154</v>
      </c>
      <c r="U1519" s="375" t="s">
        <v>1321</v>
      </c>
      <c r="V1519" s="375" t="s">
        <v>126</v>
      </c>
      <c r="W1519" s="353" t="s">
        <v>213</v>
      </c>
      <c r="X1519" s="353">
        <v>59</v>
      </c>
      <c r="Y1519" s="375">
        <v>111</v>
      </c>
      <c r="Z1519" s="375"/>
      <c r="AA1519" s="375">
        <v>61</v>
      </c>
      <c r="AB1519" s="375" t="s">
        <v>143</v>
      </c>
      <c r="AC1519" s="411">
        <v>95</v>
      </c>
      <c r="AD1519" s="375">
        <v>648259</v>
      </c>
      <c r="AE1519" s="2742">
        <v>4</v>
      </c>
      <c r="AF1519" s="375">
        <v>6</v>
      </c>
      <c r="AG1519" s="2197" t="s">
        <v>122</v>
      </c>
      <c r="AK1519" s="981"/>
    </row>
    <row r="1520" spans="2:37">
      <c r="B1520" s="123"/>
      <c r="C1520" s="569" t="s">
        <v>2870</v>
      </c>
      <c r="D1520" s="569" t="s">
        <v>2274</v>
      </c>
      <c r="E1520" s="1578"/>
      <c r="F1520" s="2966">
        <v>929003042802</v>
      </c>
      <c r="G1520" s="511">
        <v>8719514333833</v>
      </c>
      <c r="H1520" s="3049" t="s">
        <v>2820</v>
      </c>
      <c r="I1520" s="108"/>
      <c r="J1520" s="386">
        <v>14.8</v>
      </c>
      <c r="K1520" s="1201">
        <v>875</v>
      </c>
      <c r="L1520" s="375" t="s">
        <v>79</v>
      </c>
      <c r="M1520" s="424">
        <v>40000</v>
      </c>
      <c r="N1520" s="411">
        <v>5</v>
      </c>
      <c r="O1520" s="375" t="s">
        <v>144</v>
      </c>
      <c r="P1520" s="3282">
        <v>700</v>
      </c>
      <c r="Q1520" s="14"/>
      <c r="R1520" s="2196" t="s">
        <v>54</v>
      </c>
      <c r="S1520" s="375"/>
      <c r="T1520" s="375" t="s">
        <v>3154</v>
      </c>
      <c r="U1520" s="375" t="s">
        <v>1321</v>
      </c>
      <c r="V1520" s="375" t="s">
        <v>158</v>
      </c>
      <c r="W1520" s="353" t="s">
        <v>213</v>
      </c>
      <c r="X1520" s="353">
        <v>59</v>
      </c>
      <c r="Y1520" s="375">
        <v>111</v>
      </c>
      <c r="Z1520" s="375"/>
      <c r="AA1520" s="375">
        <v>61</v>
      </c>
      <c r="AB1520" s="375" t="s">
        <v>143</v>
      </c>
      <c r="AC1520" s="411">
        <v>95</v>
      </c>
      <c r="AD1520" s="375">
        <v>648257</v>
      </c>
      <c r="AE1520" s="2742">
        <v>4</v>
      </c>
      <c r="AF1520" s="375">
        <v>6</v>
      </c>
      <c r="AG1520" s="2197" t="s">
        <v>122</v>
      </c>
      <c r="AK1520" s="981"/>
    </row>
    <row r="1521" spans="2:37">
      <c r="B1521" s="123"/>
      <c r="C1521" s="569" t="s">
        <v>2870</v>
      </c>
      <c r="D1521" s="569" t="s">
        <v>2274</v>
      </c>
      <c r="E1521" s="1578"/>
      <c r="F1521" s="2966">
        <v>929003042902</v>
      </c>
      <c r="G1521" s="511">
        <v>8719514333857</v>
      </c>
      <c r="H1521" s="3049" t="s">
        <v>2821</v>
      </c>
      <c r="I1521" s="153"/>
      <c r="J1521" s="386">
        <v>14.8</v>
      </c>
      <c r="K1521" s="1201">
        <v>875</v>
      </c>
      <c r="L1521" s="375" t="s">
        <v>79</v>
      </c>
      <c r="M1521" s="424">
        <v>40000</v>
      </c>
      <c r="N1521" s="411">
        <v>5</v>
      </c>
      <c r="O1521" s="375" t="s">
        <v>144</v>
      </c>
      <c r="P1521" s="3282">
        <v>700</v>
      </c>
      <c r="Q1521" s="14"/>
      <c r="R1521" s="2196" t="s">
        <v>54</v>
      </c>
      <c r="S1521" s="375"/>
      <c r="T1521" s="375" t="s">
        <v>3154</v>
      </c>
      <c r="U1521" s="375" t="s">
        <v>1321</v>
      </c>
      <c r="V1521" s="375" t="s">
        <v>158</v>
      </c>
      <c r="W1521" s="353" t="s">
        <v>213</v>
      </c>
      <c r="X1521" s="353">
        <v>59</v>
      </c>
      <c r="Y1521" s="375">
        <v>111</v>
      </c>
      <c r="Z1521" s="375"/>
      <c r="AA1521" s="375">
        <v>61</v>
      </c>
      <c r="AB1521" s="375" t="s">
        <v>143</v>
      </c>
      <c r="AC1521" s="411">
        <v>95</v>
      </c>
      <c r="AD1521" s="375">
        <v>648246</v>
      </c>
      <c r="AE1521" s="2742">
        <v>4</v>
      </c>
      <c r="AF1521" s="375">
        <v>6</v>
      </c>
      <c r="AG1521" s="2197" t="s">
        <v>122</v>
      </c>
      <c r="AK1521" s="981"/>
    </row>
    <row r="1522" spans="2:37">
      <c r="B1522" s="123"/>
      <c r="C1522" s="569" t="s">
        <v>2870</v>
      </c>
      <c r="D1522" s="569" t="s">
        <v>2274</v>
      </c>
      <c r="E1522" s="1578"/>
      <c r="F1522" s="2966">
        <v>929003043002</v>
      </c>
      <c r="G1522" s="511">
        <v>8719514333871</v>
      </c>
      <c r="H1522" s="3049" t="s">
        <v>2822</v>
      </c>
      <c r="I1522" s="153"/>
      <c r="J1522" s="386">
        <v>14.8</v>
      </c>
      <c r="K1522" s="1201">
        <v>950</v>
      </c>
      <c r="L1522" s="330" t="s">
        <v>53</v>
      </c>
      <c r="M1522" s="424">
        <v>40000</v>
      </c>
      <c r="N1522" s="411">
        <v>5</v>
      </c>
      <c r="O1522" s="330" t="s">
        <v>144</v>
      </c>
      <c r="P1522" s="3282">
        <v>700</v>
      </c>
      <c r="Q1522" s="14"/>
      <c r="R1522" s="2212" t="s">
        <v>54</v>
      </c>
      <c r="S1522" s="330"/>
      <c r="T1522" s="330" t="s">
        <v>3154</v>
      </c>
      <c r="U1522" s="330" t="s">
        <v>1321</v>
      </c>
      <c r="V1522" s="330" t="s">
        <v>131</v>
      </c>
      <c r="W1522" s="311" t="s">
        <v>213</v>
      </c>
      <c r="X1522" s="311">
        <v>64</v>
      </c>
      <c r="Y1522" s="330">
        <v>111</v>
      </c>
      <c r="Z1522" s="330"/>
      <c r="AA1522" s="330">
        <v>61</v>
      </c>
      <c r="AB1522" s="330" t="s">
        <v>143</v>
      </c>
      <c r="AC1522" s="411">
        <v>95</v>
      </c>
      <c r="AD1522" s="330">
        <v>648253</v>
      </c>
      <c r="AE1522" s="2742">
        <v>4</v>
      </c>
      <c r="AF1522" s="330">
        <v>6</v>
      </c>
      <c r="AG1522" s="2213" t="s">
        <v>122</v>
      </c>
      <c r="AK1522" s="981"/>
    </row>
    <row r="1523" spans="2:37">
      <c r="B1523" s="123"/>
      <c r="C1523" s="569" t="s">
        <v>2870</v>
      </c>
      <c r="D1523" s="569" t="s">
        <v>2274</v>
      </c>
      <c r="E1523" s="1578"/>
      <c r="F1523" s="868">
        <v>929003043102</v>
      </c>
      <c r="G1523" s="481">
        <v>8719514333895</v>
      </c>
      <c r="H1523" s="3050" t="s">
        <v>2823</v>
      </c>
      <c r="I1523" s="689"/>
      <c r="J1523" s="485">
        <v>14.8</v>
      </c>
      <c r="K1523" s="1200">
        <v>950</v>
      </c>
      <c r="L1523" s="468" t="s">
        <v>53</v>
      </c>
      <c r="M1523" s="484">
        <v>40000</v>
      </c>
      <c r="N1523" s="598">
        <v>5</v>
      </c>
      <c r="O1523" s="468" t="s">
        <v>144</v>
      </c>
      <c r="P1523" s="3283">
        <v>700</v>
      </c>
      <c r="Q1523" s="14"/>
      <c r="R1523" s="1967" t="s">
        <v>54</v>
      </c>
      <c r="S1523" s="468"/>
      <c r="T1523" s="468" t="s">
        <v>3154</v>
      </c>
      <c r="U1523" s="468" t="s">
        <v>1321</v>
      </c>
      <c r="V1523" s="468" t="s">
        <v>131</v>
      </c>
      <c r="W1523" s="483" t="s">
        <v>213</v>
      </c>
      <c r="X1523" s="483">
        <v>64</v>
      </c>
      <c r="Y1523" s="468">
        <v>111</v>
      </c>
      <c r="Z1523" s="468"/>
      <c r="AA1523" s="468">
        <v>61</v>
      </c>
      <c r="AB1523" s="468" t="s">
        <v>143</v>
      </c>
      <c r="AC1523" s="598">
        <v>95</v>
      </c>
      <c r="AD1523" s="468">
        <v>648243</v>
      </c>
      <c r="AE1523" s="2749">
        <v>4</v>
      </c>
      <c r="AF1523" s="468">
        <v>6</v>
      </c>
      <c r="AG1523" s="1968" t="s">
        <v>122</v>
      </c>
      <c r="AK1523" s="981"/>
    </row>
    <row r="1524" spans="2:37">
      <c r="B1524" s="123"/>
      <c r="C1524" s="569" t="s">
        <v>2870</v>
      </c>
      <c r="D1524" s="569" t="s">
        <v>2274</v>
      </c>
      <c r="E1524" s="1578"/>
      <c r="F1524" s="2966">
        <v>929003478602</v>
      </c>
      <c r="G1524" s="511">
        <v>8719514429659</v>
      </c>
      <c r="H1524" s="3049" t="s">
        <v>1322</v>
      </c>
      <c r="I1524" s="603"/>
      <c r="J1524" s="386">
        <v>20</v>
      </c>
      <c r="K1524" s="1201">
        <v>1270</v>
      </c>
      <c r="L1524" s="375" t="s">
        <v>3121</v>
      </c>
      <c r="M1524" s="424">
        <v>40000</v>
      </c>
      <c r="N1524" s="411">
        <v>5</v>
      </c>
      <c r="O1524" s="375" t="s">
        <v>144</v>
      </c>
      <c r="P1524" s="2414">
        <v>850</v>
      </c>
      <c r="Q1524" s="14"/>
      <c r="R1524" s="2196" t="s">
        <v>54</v>
      </c>
      <c r="S1524" s="375"/>
      <c r="T1524" s="375" t="s">
        <v>3287</v>
      </c>
      <c r="U1524" s="375" t="s">
        <v>1321</v>
      </c>
      <c r="V1524" s="375" t="s">
        <v>126</v>
      </c>
      <c r="W1524" s="353" t="s">
        <v>213</v>
      </c>
      <c r="X1524" s="353">
        <v>63</v>
      </c>
      <c r="Y1524" s="375">
        <v>111</v>
      </c>
      <c r="Z1524" s="375"/>
      <c r="AA1524" s="375">
        <v>62</v>
      </c>
      <c r="AB1524" s="375" t="s">
        <v>143</v>
      </c>
      <c r="AC1524" s="411">
        <v>95</v>
      </c>
      <c r="AD1524" s="375">
        <v>1122531</v>
      </c>
      <c r="AE1524" s="2742">
        <v>4</v>
      </c>
      <c r="AF1524" s="375">
        <v>6</v>
      </c>
      <c r="AG1524" s="2197" t="s">
        <v>122</v>
      </c>
      <c r="AK1524" s="981"/>
    </row>
    <row r="1525" spans="2:37">
      <c r="B1525" s="123"/>
      <c r="C1525" s="569" t="s">
        <v>2870</v>
      </c>
      <c r="D1525" s="569" t="s">
        <v>2274</v>
      </c>
      <c r="E1525" s="1578"/>
      <c r="F1525" s="2966">
        <v>929003478902</v>
      </c>
      <c r="G1525" s="511">
        <v>8719514429673</v>
      </c>
      <c r="H1525" s="3049" t="s">
        <v>1323</v>
      </c>
      <c r="I1525" s="108"/>
      <c r="J1525" s="386">
        <v>20</v>
      </c>
      <c r="K1525" s="1201">
        <v>1270</v>
      </c>
      <c r="L1525" s="375" t="s">
        <v>3121</v>
      </c>
      <c r="M1525" s="424">
        <v>40000</v>
      </c>
      <c r="N1525" s="411">
        <v>5</v>
      </c>
      <c r="O1525" s="375" t="s">
        <v>144</v>
      </c>
      <c r="P1525" s="989">
        <v>850</v>
      </c>
      <c r="Q1525" s="14"/>
      <c r="R1525" s="2196" t="s">
        <v>54</v>
      </c>
      <c r="S1525" s="375"/>
      <c r="T1525" s="375" t="s">
        <v>3287</v>
      </c>
      <c r="U1525" s="375" t="s">
        <v>1321</v>
      </c>
      <c r="V1525" s="375" t="s">
        <v>126</v>
      </c>
      <c r="W1525" s="353" t="s">
        <v>213</v>
      </c>
      <c r="X1525" s="353">
        <v>63</v>
      </c>
      <c r="Y1525" s="375">
        <v>111</v>
      </c>
      <c r="Z1525" s="375"/>
      <c r="AA1525" s="375">
        <v>62</v>
      </c>
      <c r="AB1525" s="375" t="s">
        <v>143</v>
      </c>
      <c r="AC1525" s="411">
        <v>95</v>
      </c>
      <c r="AD1525" s="375">
        <v>1122530</v>
      </c>
      <c r="AE1525" s="2742">
        <v>4</v>
      </c>
      <c r="AF1525" s="375">
        <v>6</v>
      </c>
      <c r="AG1525" s="2197" t="s">
        <v>122</v>
      </c>
      <c r="AK1525" s="981"/>
    </row>
    <row r="1526" spans="2:37">
      <c r="B1526" s="2807"/>
      <c r="C1526" s="569" t="s">
        <v>2870</v>
      </c>
      <c r="D1526" s="569" t="s">
        <v>2274</v>
      </c>
      <c r="E1526" s="1578"/>
      <c r="F1526" s="2966">
        <v>929003478702</v>
      </c>
      <c r="G1526" s="511">
        <v>8719514429697</v>
      </c>
      <c r="H1526" s="3049" t="s">
        <v>1324</v>
      </c>
      <c r="I1526" s="108"/>
      <c r="J1526" s="386">
        <v>20</v>
      </c>
      <c r="K1526" s="1201">
        <v>1270</v>
      </c>
      <c r="L1526" s="375" t="s">
        <v>79</v>
      </c>
      <c r="M1526" s="424">
        <v>40000</v>
      </c>
      <c r="N1526" s="411">
        <v>5</v>
      </c>
      <c r="O1526" s="375" t="s">
        <v>144</v>
      </c>
      <c r="P1526" s="989">
        <v>850</v>
      </c>
      <c r="Q1526" s="14"/>
      <c r="R1526" s="2196" t="s">
        <v>54</v>
      </c>
      <c r="S1526" s="375"/>
      <c r="T1526" s="375" t="s">
        <v>3287</v>
      </c>
      <c r="U1526" s="375" t="s">
        <v>1321</v>
      </c>
      <c r="V1526" s="375" t="s">
        <v>158</v>
      </c>
      <c r="W1526" s="353" t="s">
        <v>213</v>
      </c>
      <c r="X1526" s="353">
        <v>63</v>
      </c>
      <c r="Y1526" s="375">
        <v>111</v>
      </c>
      <c r="Z1526" s="375"/>
      <c r="AA1526" s="375">
        <v>62</v>
      </c>
      <c r="AB1526" s="375" t="s">
        <v>143</v>
      </c>
      <c r="AC1526" s="411">
        <v>95</v>
      </c>
      <c r="AD1526" s="375">
        <v>1122533</v>
      </c>
      <c r="AE1526" s="2742">
        <v>4</v>
      </c>
      <c r="AF1526" s="375">
        <v>6</v>
      </c>
      <c r="AG1526" s="2197" t="s">
        <v>122</v>
      </c>
      <c r="AK1526" s="981"/>
    </row>
    <row r="1527" spans="2:37">
      <c r="B1527" s="2807"/>
      <c r="C1527" s="569" t="s">
        <v>2870</v>
      </c>
      <c r="D1527" s="569" t="s">
        <v>2274</v>
      </c>
      <c r="E1527" s="1578"/>
      <c r="F1527" s="2966">
        <v>929003479002</v>
      </c>
      <c r="G1527" s="511">
        <v>8719514429710</v>
      </c>
      <c r="H1527" s="3049" t="s">
        <v>1325</v>
      </c>
      <c r="I1527" s="153"/>
      <c r="J1527" s="386">
        <v>20</v>
      </c>
      <c r="K1527" s="1201">
        <v>1270</v>
      </c>
      <c r="L1527" s="375" t="s">
        <v>79</v>
      </c>
      <c r="M1527" s="424">
        <v>40000</v>
      </c>
      <c r="N1527" s="411">
        <v>5</v>
      </c>
      <c r="O1527" s="375" t="s">
        <v>144</v>
      </c>
      <c r="P1527" s="989">
        <v>850</v>
      </c>
      <c r="Q1527" s="14"/>
      <c r="R1527" s="2196" t="s">
        <v>54</v>
      </c>
      <c r="S1527" s="375"/>
      <c r="T1527" s="375" t="s">
        <v>3287</v>
      </c>
      <c r="U1527" s="375" t="s">
        <v>1321</v>
      </c>
      <c r="V1527" s="375" t="s">
        <v>158</v>
      </c>
      <c r="W1527" s="353" t="s">
        <v>213</v>
      </c>
      <c r="X1527" s="353">
        <v>63</v>
      </c>
      <c r="Y1527" s="375">
        <v>111</v>
      </c>
      <c r="Z1527" s="375"/>
      <c r="AA1527" s="375">
        <v>62</v>
      </c>
      <c r="AB1527" s="375" t="s">
        <v>143</v>
      </c>
      <c r="AC1527" s="411">
        <v>95</v>
      </c>
      <c r="AD1527" s="375">
        <v>1122532</v>
      </c>
      <c r="AE1527" s="2742">
        <v>4</v>
      </c>
      <c r="AF1527" s="375">
        <v>6</v>
      </c>
      <c r="AG1527" s="2197" t="s">
        <v>122</v>
      </c>
      <c r="AK1527" s="981"/>
    </row>
    <row r="1528" spans="2:37">
      <c r="B1528" s="2807"/>
      <c r="C1528" s="569" t="s">
        <v>2870</v>
      </c>
      <c r="D1528" s="569" t="s">
        <v>2274</v>
      </c>
      <c r="E1528" s="1578"/>
      <c r="F1528" s="2966">
        <v>929003478802</v>
      </c>
      <c r="G1528" s="511">
        <v>8719514429734</v>
      </c>
      <c r="H1528" s="3049" t="s">
        <v>1326</v>
      </c>
      <c r="I1528" s="153"/>
      <c r="J1528" s="386">
        <v>20</v>
      </c>
      <c r="K1528" s="1201">
        <v>1270</v>
      </c>
      <c r="L1528" s="330" t="s">
        <v>53</v>
      </c>
      <c r="M1528" s="424">
        <v>40000</v>
      </c>
      <c r="N1528" s="411">
        <v>5</v>
      </c>
      <c r="O1528" s="330" t="s">
        <v>144</v>
      </c>
      <c r="P1528" s="989">
        <v>850</v>
      </c>
      <c r="Q1528" s="14"/>
      <c r="R1528" s="2212" t="s">
        <v>54</v>
      </c>
      <c r="S1528" s="330"/>
      <c r="T1528" s="330" t="s">
        <v>3287</v>
      </c>
      <c r="U1528" s="330" t="s">
        <v>1321</v>
      </c>
      <c r="V1528" s="330" t="s">
        <v>131</v>
      </c>
      <c r="W1528" s="311" t="s">
        <v>213</v>
      </c>
      <c r="X1528" s="311">
        <v>63</v>
      </c>
      <c r="Y1528" s="330">
        <v>111</v>
      </c>
      <c r="Z1528" s="330"/>
      <c r="AA1528" s="330">
        <v>62</v>
      </c>
      <c r="AB1528" s="330" t="s">
        <v>143</v>
      </c>
      <c r="AC1528" s="411">
        <v>95</v>
      </c>
      <c r="AD1528" s="330">
        <v>1122534</v>
      </c>
      <c r="AE1528" s="2742">
        <v>4</v>
      </c>
      <c r="AF1528" s="330">
        <v>6</v>
      </c>
      <c r="AG1528" s="2213" t="s">
        <v>122</v>
      </c>
      <c r="AK1528" s="981"/>
    </row>
    <row r="1529" spans="2:37">
      <c r="B1529" s="2809"/>
      <c r="C1529" s="855" t="s">
        <v>2870</v>
      </c>
      <c r="D1529" s="855" t="s">
        <v>2274</v>
      </c>
      <c r="E1529" s="1599"/>
      <c r="F1529" s="868">
        <v>929003479102</v>
      </c>
      <c r="G1529" s="481">
        <v>8719514429758</v>
      </c>
      <c r="H1529" s="3050" t="s">
        <v>1327</v>
      </c>
      <c r="I1529" s="689"/>
      <c r="J1529" s="485">
        <v>20</v>
      </c>
      <c r="K1529" s="1200">
        <v>1270</v>
      </c>
      <c r="L1529" s="463" t="s">
        <v>53</v>
      </c>
      <c r="M1529" s="484">
        <v>40000</v>
      </c>
      <c r="N1529" s="598">
        <v>5</v>
      </c>
      <c r="O1529" s="463" t="s">
        <v>144</v>
      </c>
      <c r="P1529" s="2408">
        <v>850</v>
      </c>
      <c r="Q1529" s="14"/>
      <c r="R1529" s="2242" t="s">
        <v>54</v>
      </c>
      <c r="S1529" s="463"/>
      <c r="T1529" s="463" t="s">
        <v>3287</v>
      </c>
      <c r="U1529" s="463" t="s">
        <v>1321</v>
      </c>
      <c r="V1529" s="463" t="s">
        <v>131</v>
      </c>
      <c r="W1529" s="2453" t="s">
        <v>213</v>
      </c>
      <c r="X1529" s="2453">
        <v>63</v>
      </c>
      <c r="Y1529" s="463">
        <v>111</v>
      </c>
      <c r="Z1529" s="463"/>
      <c r="AA1529" s="463">
        <v>62</v>
      </c>
      <c r="AB1529" s="463" t="s">
        <v>143</v>
      </c>
      <c r="AC1529" s="598">
        <v>95</v>
      </c>
      <c r="AD1529" s="463">
        <v>1122529</v>
      </c>
      <c r="AE1529" s="2749">
        <v>4</v>
      </c>
      <c r="AF1529" s="463">
        <v>6</v>
      </c>
      <c r="AG1529" s="2243" t="s">
        <v>122</v>
      </c>
      <c r="AK1529" s="981"/>
    </row>
    <row r="1530" spans="2:37" ht="14.5" customHeight="1">
      <c r="B1530" s="14"/>
      <c r="C1530" s="14"/>
      <c r="D1530" s="14"/>
      <c r="E1530" s="14"/>
      <c r="F1530" s="2795" t="s">
        <v>2970</v>
      </c>
      <c r="G1530" s="830"/>
      <c r="H1530" s="830"/>
      <c r="I1530" s="830"/>
      <c r="J1530" s="379"/>
      <c r="K1530" s="372"/>
      <c r="L1530" s="367"/>
      <c r="M1530" s="366"/>
      <c r="N1530" s="355"/>
      <c r="O1530" s="367"/>
      <c r="P1530" s="3287"/>
      <c r="Q1530" s="14"/>
      <c r="R1530" s="367"/>
      <c r="S1530" s="367"/>
      <c r="T1530" s="367"/>
      <c r="U1530" s="367"/>
      <c r="V1530" s="367"/>
      <c r="W1530" s="367"/>
      <c r="X1530" s="367"/>
      <c r="Y1530" s="372"/>
      <c r="Z1530" s="372"/>
      <c r="AA1530" s="372"/>
      <c r="AB1530" s="367"/>
      <c r="AC1530" s="355"/>
      <c r="AD1530" s="372"/>
      <c r="AE1530" s="355"/>
      <c r="AF1530" s="367"/>
      <c r="AG1530" s="367"/>
      <c r="AK1530" s="981"/>
    </row>
    <row r="1531" spans="2:37" ht="14.5" customHeight="1">
      <c r="B1531" s="14"/>
      <c r="C1531" s="14"/>
      <c r="D1531" s="14"/>
      <c r="E1531" s="14"/>
      <c r="F1531" s="2795" t="s">
        <v>2800</v>
      </c>
      <c r="G1531" s="830"/>
      <c r="H1531" s="830"/>
      <c r="I1531" s="830"/>
      <c r="J1531" s="379"/>
      <c r="K1531" s="372"/>
      <c r="L1531" s="367"/>
      <c r="M1531" s="366"/>
      <c r="N1531" s="355"/>
      <c r="O1531" s="367"/>
      <c r="P1531" s="3287"/>
      <c r="Q1531" s="14"/>
      <c r="R1531" s="367"/>
      <c r="S1531" s="367"/>
      <c r="T1531" s="367"/>
      <c r="U1531" s="367"/>
      <c r="V1531" s="367"/>
      <c r="W1531" s="367"/>
      <c r="X1531" s="367"/>
      <c r="Y1531" s="372"/>
      <c r="Z1531" s="372"/>
      <c r="AA1531" s="372"/>
      <c r="AB1531" s="367"/>
      <c r="AC1531" s="355"/>
      <c r="AD1531" s="372"/>
      <c r="AE1531" s="355"/>
      <c r="AF1531" s="367"/>
      <c r="AG1531" s="367"/>
      <c r="AK1531" s="981"/>
    </row>
    <row r="1532" spans="2:37" ht="14.5" customHeight="1">
      <c r="B1532" s="3"/>
      <c r="C1532" s="14"/>
      <c r="D1532" s="14"/>
      <c r="E1532" s="14"/>
      <c r="F1532" s="728"/>
      <c r="G1532" s="109"/>
      <c r="H1532" s="3042"/>
      <c r="I1532" s="522"/>
      <c r="J1532" s="337"/>
      <c r="K1532" s="523"/>
      <c r="L1532" s="302"/>
      <c r="M1532" s="308"/>
      <c r="N1532" s="524"/>
      <c r="O1532" s="302"/>
      <c r="P1532" s="148"/>
      <c r="Q1532" s="14"/>
      <c r="R1532" s="302"/>
      <c r="S1532" s="302"/>
      <c r="T1532" s="302"/>
      <c r="U1532" s="302"/>
      <c r="V1532" s="302"/>
      <c r="W1532" s="302"/>
      <c r="X1532" s="302"/>
      <c r="Y1532" s="302"/>
      <c r="Z1532" s="302"/>
      <c r="AA1532" s="302"/>
      <c r="AB1532" s="302"/>
      <c r="AC1532" s="524"/>
      <c r="AD1532" s="302"/>
      <c r="AE1532" s="524"/>
      <c r="AF1532" s="302"/>
      <c r="AG1532" s="302"/>
      <c r="AK1532" s="981"/>
    </row>
    <row r="1533" spans="2:37">
      <c r="B1533" s="1809" t="s">
        <v>1319</v>
      </c>
      <c r="C1533" s="1487" t="s">
        <v>2870</v>
      </c>
      <c r="D1533" s="1487" t="s">
        <v>2274</v>
      </c>
      <c r="E1533" s="1617"/>
      <c r="F1533" s="2981">
        <v>929002965002</v>
      </c>
      <c r="G1533" s="1288">
        <v>8719514305380</v>
      </c>
      <c r="H1533" s="3052" t="s">
        <v>1320</v>
      </c>
      <c r="I1533" s="1323"/>
      <c r="J1533" s="1324">
        <v>7</v>
      </c>
      <c r="K1533" s="1321">
        <v>550</v>
      </c>
      <c r="L1533" s="1325" t="s">
        <v>79</v>
      </c>
      <c r="M1533" s="1327">
        <v>15000</v>
      </c>
      <c r="N1533" s="1328">
        <v>2</v>
      </c>
      <c r="O1533" s="1325" t="s">
        <v>127</v>
      </c>
      <c r="P1533" s="2425">
        <v>350</v>
      </c>
      <c r="Q1533" s="14"/>
      <c r="R1533" s="2011" t="s">
        <v>54</v>
      </c>
      <c r="S1533" s="1325"/>
      <c r="T1533" s="1325" t="s">
        <v>3286</v>
      </c>
      <c r="U1533" s="1325" t="s">
        <v>1321</v>
      </c>
      <c r="V1533" s="1325" t="s">
        <v>158</v>
      </c>
      <c r="W1533" s="2467" t="s">
        <v>213</v>
      </c>
      <c r="X1533" s="2467">
        <v>78</v>
      </c>
      <c r="Y1533" s="1325">
        <v>110.7</v>
      </c>
      <c r="Z1533" s="1325"/>
      <c r="AA1533" s="1325">
        <v>55</v>
      </c>
      <c r="AB1533" s="1325" t="s">
        <v>122</v>
      </c>
      <c r="AC1533" s="1328">
        <v>80</v>
      </c>
      <c r="AD1533" s="1325">
        <v>491865</v>
      </c>
      <c r="AE1533" s="2750">
        <v>4</v>
      </c>
      <c r="AF1533" s="1325">
        <v>6</v>
      </c>
      <c r="AG1533" s="2012" t="s">
        <v>122</v>
      </c>
      <c r="AK1533" s="981"/>
    </row>
    <row r="1534" spans="2:37" ht="14.5" customHeight="1">
      <c r="B1534" s="14"/>
      <c r="C1534" s="14"/>
      <c r="D1534" s="14"/>
      <c r="E1534" s="14"/>
      <c r="F1534" s="637"/>
      <c r="G1534" s="159"/>
      <c r="H1534" s="3042"/>
      <c r="I1534" s="522"/>
      <c r="J1534" s="360"/>
      <c r="K1534" s="523"/>
      <c r="L1534" s="349"/>
      <c r="M1534" s="356"/>
      <c r="N1534" s="524"/>
      <c r="O1534" s="349"/>
      <c r="P1534" s="148"/>
      <c r="Q1534" s="14"/>
      <c r="R1534" s="349"/>
      <c r="S1534" s="349"/>
      <c r="T1534" s="349"/>
      <c r="U1534" s="349"/>
      <c r="V1534" s="349"/>
      <c r="W1534" s="349"/>
      <c r="X1534" s="349"/>
      <c r="Y1534" s="407"/>
      <c r="Z1534" s="407"/>
      <c r="AA1534" s="407"/>
      <c r="AB1534" s="349"/>
      <c r="AC1534" s="524"/>
      <c r="AD1534" s="407"/>
      <c r="AE1534" s="524"/>
      <c r="AF1534" s="349"/>
      <c r="AG1534" s="349"/>
      <c r="AK1534" s="981"/>
    </row>
    <row r="1535" spans="2:37">
      <c r="B1535" s="573" t="s">
        <v>1328</v>
      </c>
      <c r="C1535" s="1576" t="s">
        <v>2870</v>
      </c>
      <c r="D1535" s="1576" t="s">
        <v>2274</v>
      </c>
      <c r="E1535" s="1577"/>
      <c r="F1535" s="2902">
        <v>929003778902</v>
      </c>
      <c r="G1535" s="203">
        <v>8720169300439</v>
      </c>
      <c r="H1535" s="1653" t="s">
        <v>1329</v>
      </c>
      <c r="I1535" s="1653"/>
      <c r="J1535" s="515">
        <v>1</v>
      </c>
      <c r="K1535" s="1741">
        <v>100</v>
      </c>
      <c r="L1535" s="1619" t="s">
        <v>3121</v>
      </c>
      <c r="M1535" s="431">
        <v>15000</v>
      </c>
      <c r="N1535" s="319">
        <v>2</v>
      </c>
      <c r="O1535" s="1619" t="s">
        <v>127</v>
      </c>
      <c r="P1535" s="2400">
        <v>105</v>
      </c>
      <c r="Q1535" s="14"/>
      <c r="R1535" s="1975" t="s">
        <v>54</v>
      </c>
      <c r="S1535" s="1619"/>
      <c r="T1535" s="1619" t="s">
        <v>3303</v>
      </c>
      <c r="U1535" s="1619" t="s">
        <v>212</v>
      </c>
      <c r="V1535" s="1619" t="s">
        <v>126</v>
      </c>
      <c r="W1535" s="1826" t="s">
        <v>213</v>
      </c>
      <c r="X1535" s="1826">
        <v>100</v>
      </c>
      <c r="Y1535" s="1619">
        <v>10</v>
      </c>
      <c r="Z1535" s="1619"/>
      <c r="AA1535" s="1619">
        <v>30</v>
      </c>
      <c r="AB1535" s="1619" t="s">
        <v>122</v>
      </c>
      <c r="AC1535" s="319">
        <v>80</v>
      </c>
      <c r="AD1535" s="1619">
        <v>1879165</v>
      </c>
      <c r="AE1535" s="2658">
        <v>4</v>
      </c>
      <c r="AF1535" s="1619">
        <v>12</v>
      </c>
      <c r="AG1535" s="2278" t="s">
        <v>122</v>
      </c>
      <c r="AK1535" s="981"/>
    </row>
    <row r="1536" spans="2:37">
      <c r="B1536" s="123"/>
      <c r="C1536" s="569" t="s">
        <v>2870</v>
      </c>
      <c r="D1536" s="569" t="s">
        <v>2274</v>
      </c>
      <c r="E1536" s="1578"/>
      <c r="F1536" s="152">
        <v>929003779002</v>
      </c>
      <c r="G1536" s="204">
        <v>8720169300477</v>
      </c>
      <c r="H1536" s="807" t="s">
        <v>1330</v>
      </c>
      <c r="I1536" s="919"/>
      <c r="J1536" s="386">
        <v>1.7</v>
      </c>
      <c r="K1536" s="1206">
        <v>200</v>
      </c>
      <c r="L1536" s="852" t="s">
        <v>3121</v>
      </c>
      <c r="M1536" s="398">
        <v>15000</v>
      </c>
      <c r="N1536" s="300">
        <v>2</v>
      </c>
      <c r="O1536" s="852" t="s">
        <v>127</v>
      </c>
      <c r="P1536" s="760">
        <v>135</v>
      </c>
      <c r="Q1536" s="14"/>
      <c r="R1536" s="1888" t="s">
        <v>54</v>
      </c>
      <c r="S1536" s="852"/>
      <c r="T1536" s="852" t="s">
        <v>3301</v>
      </c>
      <c r="U1536" s="852" t="s">
        <v>212</v>
      </c>
      <c r="V1536" s="852" t="s">
        <v>126</v>
      </c>
      <c r="W1536" s="2436" t="s">
        <v>213</v>
      </c>
      <c r="X1536" s="2436">
        <v>117</v>
      </c>
      <c r="Y1536" s="852" t="s">
        <v>1331</v>
      </c>
      <c r="Z1536" s="852"/>
      <c r="AA1536" s="852" t="s">
        <v>1332</v>
      </c>
      <c r="AB1536" s="852" t="s">
        <v>122</v>
      </c>
      <c r="AC1536" s="300">
        <v>80</v>
      </c>
      <c r="AD1536" s="852">
        <v>1879160</v>
      </c>
      <c r="AE1536" s="2675">
        <v>4</v>
      </c>
      <c r="AF1536" s="852">
        <v>12</v>
      </c>
      <c r="AG1536" s="2279" t="s">
        <v>122</v>
      </c>
      <c r="AK1536" s="981"/>
    </row>
    <row r="1537" spans="2:37">
      <c r="B1537" s="2809"/>
      <c r="C1537" s="855" t="s">
        <v>2870</v>
      </c>
      <c r="D1537" s="855" t="s">
        <v>2274</v>
      </c>
      <c r="E1537" s="1599"/>
      <c r="F1537" s="190">
        <v>929003779102</v>
      </c>
      <c r="G1537" s="207">
        <v>8720169300514</v>
      </c>
      <c r="H1537" s="849" t="s">
        <v>1333</v>
      </c>
      <c r="I1537" s="849"/>
      <c r="J1537" s="485">
        <v>2.4</v>
      </c>
      <c r="K1537" s="1205">
        <v>300</v>
      </c>
      <c r="L1537" s="1819" t="s">
        <v>3121</v>
      </c>
      <c r="M1537" s="448">
        <v>15000</v>
      </c>
      <c r="N1537" s="876">
        <v>2</v>
      </c>
      <c r="O1537" s="1819" t="s">
        <v>129</v>
      </c>
      <c r="P1537" s="1652">
        <v>160</v>
      </c>
      <c r="Q1537" s="14"/>
      <c r="R1537" s="1890" t="s">
        <v>54</v>
      </c>
      <c r="S1537" s="1819"/>
      <c r="T1537" s="1819" t="s">
        <v>3304</v>
      </c>
      <c r="U1537" s="1819" t="s">
        <v>212</v>
      </c>
      <c r="V1537" s="1819" t="s">
        <v>126</v>
      </c>
      <c r="W1537" s="2437" t="s">
        <v>213</v>
      </c>
      <c r="X1537" s="2437">
        <v>125</v>
      </c>
      <c r="Y1537" s="1819">
        <v>12</v>
      </c>
      <c r="Z1537" s="1819"/>
      <c r="AA1537" s="1819">
        <v>38</v>
      </c>
      <c r="AB1537" s="1819" t="s">
        <v>122</v>
      </c>
      <c r="AC1537" s="876">
        <v>80</v>
      </c>
      <c r="AD1537" s="1819">
        <v>1879161</v>
      </c>
      <c r="AE1537" s="2695">
        <v>4</v>
      </c>
      <c r="AF1537" s="1819">
        <v>12</v>
      </c>
      <c r="AG1537" s="2280" t="s">
        <v>122</v>
      </c>
      <c r="AK1537" s="981"/>
    </row>
    <row r="1538" spans="2:37" ht="14.5" customHeight="1">
      <c r="B1538" s="3"/>
      <c r="C1538" s="14"/>
      <c r="D1538" s="14"/>
      <c r="E1538" s="14"/>
      <c r="F1538" s="728"/>
      <c r="G1538" s="109"/>
      <c r="H1538" s="3042"/>
      <c r="I1538" s="522"/>
      <c r="J1538" s="337"/>
      <c r="K1538" s="523"/>
      <c r="L1538" s="302"/>
      <c r="M1538" s="308"/>
      <c r="N1538" s="524"/>
      <c r="O1538" s="302"/>
      <c r="P1538" s="148"/>
      <c r="Q1538" s="14"/>
      <c r="R1538" s="302"/>
      <c r="S1538" s="302"/>
      <c r="T1538" s="302"/>
      <c r="U1538" s="302"/>
      <c r="V1538" s="302"/>
      <c r="W1538" s="302"/>
      <c r="X1538" s="302"/>
      <c r="Y1538" s="302"/>
      <c r="Z1538" s="302"/>
      <c r="AA1538" s="302"/>
      <c r="AB1538" s="302"/>
      <c r="AC1538" s="524"/>
      <c r="AD1538" s="302"/>
      <c r="AE1538" s="524"/>
      <c r="AF1538" s="302"/>
      <c r="AG1538" s="302"/>
      <c r="AK1538" s="981"/>
    </row>
    <row r="1539" spans="2:37">
      <c r="B1539" s="1809" t="s">
        <v>211</v>
      </c>
      <c r="C1539" s="1487" t="s">
        <v>2870</v>
      </c>
      <c r="D1539" s="1487" t="s">
        <v>2274</v>
      </c>
      <c r="E1539" s="1617"/>
      <c r="F1539" s="2982">
        <v>929003779202</v>
      </c>
      <c r="G1539" s="706">
        <v>8720169300552</v>
      </c>
      <c r="H1539" s="1485" t="s">
        <v>1335</v>
      </c>
      <c r="I1539" s="1485"/>
      <c r="J1539" s="1486">
        <v>2.1</v>
      </c>
      <c r="K1539" s="1742">
        <v>210</v>
      </c>
      <c r="L1539" s="1851" t="s">
        <v>3121</v>
      </c>
      <c r="M1539" s="1489">
        <v>15000</v>
      </c>
      <c r="N1539" s="1292">
        <v>2</v>
      </c>
      <c r="O1539" s="1851" t="s">
        <v>127</v>
      </c>
      <c r="P1539" s="2425">
        <v>175</v>
      </c>
      <c r="Q1539" s="518"/>
      <c r="R1539" s="2166" t="s">
        <v>54</v>
      </c>
      <c r="S1539" s="1851"/>
      <c r="T1539" s="1851" t="s">
        <v>3301</v>
      </c>
      <c r="U1539" s="1851" t="s">
        <v>212</v>
      </c>
      <c r="V1539" s="1851" t="s">
        <v>126</v>
      </c>
      <c r="W1539" s="1742" t="s">
        <v>213</v>
      </c>
      <c r="X1539" s="1742">
        <v>100</v>
      </c>
      <c r="Y1539" s="1851">
        <v>15</v>
      </c>
      <c r="Z1539" s="1851"/>
      <c r="AA1539" s="1851">
        <v>40</v>
      </c>
      <c r="AB1539" s="1851" t="s">
        <v>143</v>
      </c>
      <c r="AC1539" s="1292">
        <v>80</v>
      </c>
      <c r="AD1539" s="1851">
        <v>1879162</v>
      </c>
      <c r="AE1539" s="2708">
        <v>4</v>
      </c>
      <c r="AF1539" s="1851">
        <v>12</v>
      </c>
      <c r="AG1539" s="2167" t="s">
        <v>122</v>
      </c>
      <c r="AK1539" s="981"/>
    </row>
    <row r="1540" spans="2:37" ht="14.5" customHeight="1">
      <c r="B1540" s="14"/>
      <c r="C1540" s="14"/>
      <c r="D1540" s="14"/>
      <c r="E1540" s="14"/>
      <c r="F1540" s="636"/>
      <c r="G1540" s="33"/>
      <c r="H1540" s="16"/>
      <c r="I1540" s="16"/>
      <c r="J1540" s="451"/>
      <c r="K1540" s="122"/>
      <c r="L1540" s="122"/>
      <c r="M1540" s="474"/>
      <c r="N1540" s="475"/>
      <c r="O1540" s="122"/>
      <c r="P1540" s="148"/>
      <c r="Q1540" s="14"/>
      <c r="R1540" s="122"/>
      <c r="S1540" s="122"/>
      <c r="T1540" s="122"/>
      <c r="U1540" s="122"/>
      <c r="V1540" s="122"/>
      <c r="W1540" s="122"/>
      <c r="X1540" s="122"/>
      <c r="Y1540" s="122"/>
      <c r="Z1540" s="122"/>
      <c r="AA1540" s="122"/>
      <c r="AB1540" s="122"/>
      <c r="AC1540" s="2521"/>
      <c r="AD1540" s="122"/>
      <c r="AE1540" s="475"/>
      <c r="AF1540" s="122"/>
      <c r="AG1540" s="122"/>
      <c r="AK1540" s="981"/>
    </row>
    <row r="1541" spans="2:37">
      <c r="B1541" s="573" t="s">
        <v>2971</v>
      </c>
      <c r="C1541" s="1576" t="s">
        <v>2870</v>
      </c>
      <c r="D1541" s="1576" t="s">
        <v>2274</v>
      </c>
      <c r="E1541" s="1577"/>
      <c r="F1541" s="2965">
        <v>929002389702</v>
      </c>
      <c r="G1541" s="506">
        <v>8718699767792</v>
      </c>
      <c r="H1541" s="3039" t="s">
        <v>1336</v>
      </c>
      <c r="I1541" s="1294"/>
      <c r="J1541" s="515">
        <v>1.8</v>
      </c>
      <c r="K1541" s="1332">
        <v>205</v>
      </c>
      <c r="L1541" s="279" t="s">
        <v>3121</v>
      </c>
      <c r="M1541" s="324">
        <v>15000</v>
      </c>
      <c r="N1541" s="742">
        <v>2</v>
      </c>
      <c r="O1541" s="279" t="s">
        <v>127</v>
      </c>
      <c r="P1541" s="2407">
        <v>160</v>
      </c>
      <c r="Q1541" s="14"/>
      <c r="R1541" s="1991" t="s">
        <v>54</v>
      </c>
      <c r="S1541" s="279"/>
      <c r="T1541" s="279" t="s">
        <v>3301</v>
      </c>
      <c r="U1541" s="279" t="s">
        <v>219</v>
      </c>
      <c r="V1541" s="279" t="s">
        <v>126</v>
      </c>
      <c r="W1541" s="305" t="s">
        <v>213</v>
      </c>
      <c r="X1541" s="305">
        <v>113</v>
      </c>
      <c r="Y1541" s="279">
        <v>15</v>
      </c>
      <c r="Z1541" s="279"/>
      <c r="AA1541" s="279">
        <v>35</v>
      </c>
      <c r="AB1541" s="279" t="s">
        <v>122</v>
      </c>
      <c r="AC1541" s="742">
        <v>80</v>
      </c>
      <c r="AD1541" s="279">
        <v>374877</v>
      </c>
      <c r="AE1541" s="2666">
        <v>4</v>
      </c>
      <c r="AF1541" s="279">
        <v>12</v>
      </c>
      <c r="AG1541" s="1992" t="s">
        <v>122</v>
      </c>
      <c r="AK1541" s="981"/>
    </row>
    <row r="1542" spans="2:37">
      <c r="B1542" s="1611" t="s">
        <v>2972</v>
      </c>
      <c r="C1542" s="855" t="s">
        <v>2870</v>
      </c>
      <c r="D1542" s="855" t="s">
        <v>2274</v>
      </c>
      <c r="E1542" s="1599"/>
      <c r="F1542" s="868">
        <v>929003609002</v>
      </c>
      <c r="G1542" s="478">
        <v>8720169171022</v>
      </c>
      <c r="H1542" s="3053" t="s">
        <v>1338</v>
      </c>
      <c r="I1542" s="1597"/>
      <c r="J1542" s="1008">
        <v>4.2</v>
      </c>
      <c r="K1542" s="1333">
        <v>470</v>
      </c>
      <c r="L1542" s="283" t="s">
        <v>3121</v>
      </c>
      <c r="M1542" s="489">
        <v>15000</v>
      </c>
      <c r="N1542" s="1298">
        <v>2</v>
      </c>
      <c r="O1542" s="283" t="s">
        <v>127</v>
      </c>
      <c r="P1542" s="3279">
        <v>230</v>
      </c>
      <c r="Q1542" s="14"/>
      <c r="R1542" s="1993" t="s">
        <v>54</v>
      </c>
      <c r="S1542" s="283"/>
      <c r="T1542" s="283" t="s">
        <v>3305</v>
      </c>
      <c r="U1542" s="283" t="s">
        <v>219</v>
      </c>
      <c r="V1542" s="283" t="s">
        <v>126</v>
      </c>
      <c r="W1542" s="294" t="s">
        <v>213</v>
      </c>
      <c r="X1542" s="294">
        <v>111</v>
      </c>
      <c r="Y1542" s="283">
        <v>18</v>
      </c>
      <c r="Z1542" s="283"/>
      <c r="AA1542" s="283">
        <v>50</v>
      </c>
      <c r="AB1542" s="283" t="s">
        <v>143</v>
      </c>
      <c r="AC1542" s="1298">
        <v>80</v>
      </c>
      <c r="AD1542" s="283">
        <v>1403030</v>
      </c>
      <c r="AE1542" s="2736">
        <v>4</v>
      </c>
      <c r="AF1542" s="283">
        <v>12</v>
      </c>
      <c r="AG1542" s="1994" t="s">
        <v>122</v>
      </c>
      <c r="AK1542" s="981"/>
    </row>
    <row r="1543" spans="2:37" ht="14.5" customHeight="1">
      <c r="B1543" s="14"/>
      <c r="C1543" s="14"/>
      <c r="D1543" s="14"/>
      <c r="E1543" s="14"/>
      <c r="F1543" s="636"/>
      <c r="G1543" s="33"/>
      <c r="H1543" s="16"/>
      <c r="I1543" s="16"/>
      <c r="J1543" s="451"/>
      <c r="K1543" s="122"/>
      <c r="L1543" s="122"/>
      <c r="M1543" s="474"/>
      <c r="N1543" s="475"/>
      <c r="O1543" s="122"/>
      <c r="P1543" s="148"/>
      <c r="Q1543" s="14"/>
      <c r="R1543" s="122"/>
      <c r="S1543" s="122"/>
      <c r="T1543" s="122"/>
      <c r="U1543" s="122"/>
      <c r="V1543" s="122"/>
      <c r="W1543" s="122"/>
      <c r="X1543" s="122"/>
      <c r="Y1543" s="122"/>
      <c r="Z1543" s="122"/>
      <c r="AA1543" s="122"/>
      <c r="AB1543" s="122"/>
      <c r="AC1543" s="2521"/>
      <c r="AD1543" s="122"/>
      <c r="AE1543" s="475"/>
      <c r="AF1543" s="122"/>
      <c r="AG1543" s="122"/>
      <c r="AK1543" s="981"/>
    </row>
    <row r="1544" spans="2:37">
      <c r="B1544" s="573" t="s">
        <v>1339</v>
      </c>
      <c r="C1544" s="1576" t="s">
        <v>2870</v>
      </c>
      <c r="D1544" s="1576" t="s">
        <v>2274</v>
      </c>
      <c r="E1544" s="1577"/>
      <c r="F1544" s="175">
        <v>929003790502</v>
      </c>
      <c r="G1544" s="95">
        <v>8720169301818</v>
      </c>
      <c r="H1544" s="1334" t="s">
        <v>2182</v>
      </c>
      <c r="I1544" s="1315"/>
      <c r="J1544" s="1316">
        <v>1.9</v>
      </c>
      <c r="K1544" s="1300">
        <v>220</v>
      </c>
      <c r="L1544" s="1856" t="s">
        <v>3121</v>
      </c>
      <c r="M1544" s="1318">
        <v>15000</v>
      </c>
      <c r="N1544" s="512">
        <v>2</v>
      </c>
      <c r="O1544" s="1856" t="s">
        <v>129</v>
      </c>
      <c r="P1544" s="2407">
        <v>145</v>
      </c>
      <c r="Q1544" s="518"/>
      <c r="R1544" s="2244" t="s">
        <v>54</v>
      </c>
      <c r="S1544" s="1856"/>
      <c r="T1544" s="1856" t="s">
        <v>3306</v>
      </c>
      <c r="U1544" s="1856" t="s">
        <v>220</v>
      </c>
      <c r="V1544" s="1856" t="s">
        <v>126</v>
      </c>
      <c r="W1544" s="2490" t="s">
        <v>210</v>
      </c>
      <c r="X1544" s="2490">
        <v>115</v>
      </c>
      <c r="Y1544" s="1856">
        <v>14</v>
      </c>
      <c r="Z1544" s="1856"/>
      <c r="AA1544" s="1856">
        <v>43</v>
      </c>
      <c r="AB1544" s="1856" t="s">
        <v>122</v>
      </c>
      <c r="AC1544" s="1680">
        <v>80</v>
      </c>
      <c r="AD1544" s="1856">
        <v>1932582</v>
      </c>
      <c r="AE1544" s="2646">
        <v>4</v>
      </c>
      <c r="AF1544" s="1856">
        <v>12</v>
      </c>
      <c r="AG1544" s="2245" t="s">
        <v>122</v>
      </c>
      <c r="AK1544" s="981"/>
    </row>
    <row r="1545" spans="2:37">
      <c r="B1545" s="123"/>
      <c r="C1545" s="569" t="s">
        <v>2870</v>
      </c>
      <c r="D1545" s="569" t="s">
        <v>2274</v>
      </c>
      <c r="E1545" s="1578"/>
      <c r="F1545" s="155">
        <v>929003790602</v>
      </c>
      <c r="G1545" s="94">
        <v>8720169301832</v>
      </c>
      <c r="H1545" s="146" t="s">
        <v>2183</v>
      </c>
      <c r="I1545" s="168"/>
      <c r="J1545" s="387">
        <v>1.9</v>
      </c>
      <c r="K1545" s="1207">
        <v>220</v>
      </c>
      <c r="L1545" s="1857" t="s">
        <v>79</v>
      </c>
      <c r="M1545" s="368">
        <v>15000</v>
      </c>
      <c r="N1545" s="420">
        <v>2</v>
      </c>
      <c r="O1545" s="1857" t="s">
        <v>129</v>
      </c>
      <c r="P1545" s="2414">
        <v>145</v>
      </c>
      <c r="Q1545" s="518"/>
      <c r="R1545" s="2246" t="s">
        <v>54</v>
      </c>
      <c r="S1545" s="1857"/>
      <c r="T1545" s="1857" t="s">
        <v>3306</v>
      </c>
      <c r="U1545" s="1857" t="s">
        <v>220</v>
      </c>
      <c r="V1545" s="1857" t="s">
        <v>158</v>
      </c>
      <c r="W1545" s="2491" t="s">
        <v>210</v>
      </c>
      <c r="X1545" s="2491">
        <v>115</v>
      </c>
      <c r="Y1545" s="1857">
        <v>14</v>
      </c>
      <c r="Z1545" s="1857"/>
      <c r="AA1545" s="1857">
        <v>43</v>
      </c>
      <c r="AB1545" s="1857" t="s">
        <v>122</v>
      </c>
      <c r="AC1545" s="1592">
        <v>80</v>
      </c>
      <c r="AD1545" s="1857">
        <v>1932587</v>
      </c>
      <c r="AE1545" s="2650">
        <v>4</v>
      </c>
      <c r="AF1545" s="1857">
        <v>12</v>
      </c>
      <c r="AG1545" s="2247" t="s">
        <v>122</v>
      </c>
      <c r="AK1545" s="981"/>
    </row>
    <row r="1546" spans="2:37">
      <c r="B1546" s="2807"/>
      <c r="C1546" s="569" t="s">
        <v>2870</v>
      </c>
      <c r="D1546" s="569" t="s">
        <v>2274</v>
      </c>
      <c r="E1546" s="1578"/>
      <c r="F1546" s="155">
        <v>929003791102</v>
      </c>
      <c r="G1546" s="94">
        <v>8720169301757</v>
      </c>
      <c r="H1546" s="146" t="s">
        <v>2181</v>
      </c>
      <c r="I1546" s="168"/>
      <c r="J1546" s="387">
        <v>2.7</v>
      </c>
      <c r="K1546" s="1207">
        <v>300</v>
      </c>
      <c r="L1546" s="1857" t="s">
        <v>3121</v>
      </c>
      <c r="M1546" s="368">
        <v>15000</v>
      </c>
      <c r="N1546" s="420">
        <v>2</v>
      </c>
      <c r="O1546" s="1857" t="s">
        <v>129</v>
      </c>
      <c r="P1546" s="2414">
        <v>195</v>
      </c>
      <c r="Q1546" s="518"/>
      <c r="R1546" s="2246" t="s">
        <v>54</v>
      </c>
      <c r="S1546" s="1857"/>
      <c r="T1546" s="1857" t="s">
        <v>3307</v>
      </c>
      <c r="U1546" s="1857" t="s">
        <v>220</v>
      </c>
      <c r="V1546" s="1857" t="s">
        <v>126</v>
      </c>
      <c r="W1546" s="2491" t="s">
        <v>210</v>
      </c>
      <c r="X1546" s="2491">
        <v>111</v>
      </c>
      <c r="Y1546" s="1857">
        <v>16</v>
      </c>
      <c r="Z1546" s="1857"/>
      <c r="AA1546" s="1857">
        <v>52</v>
      </c>
      <c r="AB1546" s="1857" t="s">
        <v>143</v>
      </c>
      <c r="AC1546" s="1592">
        <v>80</v>
      </c>
      <c r="AD1546" s="1857">
        <v>1932588</v>
      </c>
      <c r="AE1546" s="2650">
        <v>4</v>
      </c>
      <c r="AF1546" s="1857">
        <v>12</v>
      </c>
      <c r="AG1546" s="2247" t="s">
        <v>122</v>
      </c>
      <c r="AK1546" s="981"/>
    </row>
    <row r="1547" spans="2:37">
      <c r="B1547" s="2807"/>
      <c r="C1547" s="569" t="s">
        <v>2870</v>
      </c>
      <c r="D1547" s="569" t="s">
        <v>2274</v>
      </c>
      <c r="E1547" s="1578"/>
      <c r="F1547" s="155">
        <v>929003790802</v>
      </c>
      <c r="G1547" s="94">
        <v>8720169301856</v>
      </c>
      <c r="H1547" s="146" t="s">
        <v>2184</v>
      </c>
      <c r="I1547" s="168"/>
      <c r="J1547" s="387">
        <v>3.7</v>
      </c>
      <c r="K1547" s="1207">
        <v>470</v>
      </c>
      <c r="L1547" s="1857" t="s">
        <v>3121</v>
      </c>
      <c r="M1547" s="368">
        <v>15000</v>
      </c>
      <c r="N1547" s="420">
        <v>2</v>
      </c>
      <c r="O1547" s="1857" t="s">
        <v>129</v>
      </c>
      <c r="P1547" s="2414">
        <v>180</v>
      </c>
      <c r="Q1547" s="518"/>
      <c r="R1547" s="2246" t="s">
        <v>54</v>
      </c>
      <c r="S1547" s="1857"/>
      <c r="T1547" s="1857" t="s">
        <v>3289</v>
      </c>
      <c r="U1547" s="1857" t="s">
        <v>220</v>
      </c>
      <c r="V1547" s="1857" t="s">
        <v>126</v>
      </c>
      <c r="W1547" s="2491" t="s">
        <v>210</v>
      </c>
      <c r="X1547" s="2491">
        <v>127</v>
      </c>
      <c r="Y1547" s="1857">
        <v>16</v>
      </c>
      <c r="Z1547" s="1857"/>
      <c r="AA1547" s="1857">
        <v>52</v>
      </c>
      <c r="AB1547" s="1857" t="s">
        <v>122</v>
      </c>
      <c r="AC1547" s="1592">
        <v>80</v>
      </c>
      <c r="AD1547" s="1857">
        <v>1932584</v>
      </c>
      <c r="AE1547" s="2650">
        <v>4</v>
      </c>
      <c r="AF1547" s="1857">
        <v>12</v>
      </c>
      <c r="AG1547" s="2247" t="s">
        <v>122</v>
      </c>
      <c r="AK1547" s="981"/>
    </row>
    <row r="1548" spans="2:37">
      <c r="B1548" s="123"/>
      <c r="C1548" s="569" t="s">
        <v>2870</v>
      </c>
      <c r="D1548" s="569" t="s">
        <v>2274</v>
      </c>
      <c r="E1548" s="1578"/>
      <c r="F1548" s="155">
        <v>929003790902</v>
      </c>
      <c r="G1548" s="94">
        <v>8720169301870</v>
      </c>
      <c r="H1548" s="146" t="s">
        <v>2185</v>
      </c>
      <c r="I1548" s="168"/>
      <c r="J1548" s="387">
        <v>3.7</v>
      </c>
      <c r="K1548" s="1207">
        <v>470</v>
      </c>
      <c r="L1548" s="1857" t="s">
        <v>79</v>
      </c>
      <c r="M1548" s="368">
        <v>15000</v>
      </c>
      <c r="N1548" s="420">
        <v>2</v>
      </c>
      <c r="O1548" s="1857" t="s">
        <v>129</v>
      </c>
      <c r="P1548" s="2414">
        <v>180</v>
      </c>
      <c r="Q1548" s="518"/>
      <c r="R1548" s="2246" t="s">
        <v>54</v>
      </c>
      <c r="S1548" s="1857"/>
      <c r="T1548" s="1857" t="s">
        <v>3289</v>
      </c>
      <c r="U1548" s="1857" t="s">
        <v>220</v>
      </c>
      <c r="V1548" s="1857" t="s">
        <v>158</v>
      </c>
      <c r="W1548" s="2491" t="s">
        <v>210</v>
      </c>
      <c r="X1548" s="2491">
        <v>127</v>
      </c>
      <c r="Y1548" s="1857">
        <v>14</v>
      </c>
      <c r="Z1548" s="1857"/>
      <c r="AA1548" s="1857">
        <v>43</v>
      </c>
      <c r="AB1548" s="1857" t="s">
        <v>122</v>
      </c>
      <c r="AC1548" s="1592">
        <v>80</v>
      </c>
      <c r="AD1548" s="1857">
        <v>1932581</v>
      </c>
      <c r="AE1548" s="2650">
        <v>4</v>
      </c>
      <c r="AF1548" s="1857">
        <v>12</v>
      </c>
      <c r="AG1548" s="2247" t="s">
        <v>122</v>
      </c>
      <c r="AK1548" s="981"/>
    </row>
    <row r="1549" spans="2:37">
      <c r="B1549" s="123"/>
      <c r="C1549" s="569" t="s">
        <v>2870</v>
      </c>
      <c r="D1549" s="569" t="s">
        <v>2274</v>
      </c>
      <c r="E1549" s="1578"/>
      <c r="F1549" s="155">
        <v>929003791202</v>
      </c>
      <c r="G1549" s="94">
        <v>8720169301771</v>
      </c>
      <c r="H1549" s="146" t="s">
        <v>1345</v>
      </c>
      <c r="I1549" s="168"/>
      <c r="J1549" s="387">
        <v>4</v>
      </c>
      <c r="K1549" s="1207">
        <v>480</v>
      </c>
      <c r="L1549" s="1857" t="s">
        <v>3121</v>
      </c>
      <c r="M1549" s="368">
        <v>15000</v>
      </c>
      <c r="N1549" s="420">
        <v>2</v>
      </c>
      <c r="O1549" s="1857" t="s">
        <v>129</v>
      </c>
      <c r="P1549" s="2414">
        <v>220</v>
      </c>
      <c r="Q1549" s="518"/>
      <c r="R1549" s="2246" t="s">
        <v>54</v>
      </c>
      <c r="S1549" s="1857"/>
      <c r="T1549" s="1857" t="s">
        <v>3289</v>
      </c>
      <c r="U1549" s="1857" t="s">
        <v>220</v>
      </c>
      <c r="V1549" s="1857" t="s">
        <v>126</v>
      </c>
      <c r="W1549" s="2491" t="s">
        <v>210</v>
      </c>
      <c r="X1549" s="2491">
        <v>120</v>
      </c>
      <c r="Y1549" s="1857">
        <v>19</v>
      </c>
      <c r="Z1549" s="1857"/>
      <c r="AA1549" s="1857">
        <v>60</v>
      </c>
      <c r="AB1549" s="1857" t="s">
        <v>143</v>
      </c>
      <c r="AC1549" s="1592">
        <v>80</v>
      </c>
      <c r="AD1549" s="1857">
        <v>1932585</v>
      </c>
      <c r="AE1549" s="2650">
        <v>4</v>
      </c>
      <c r="AF1549" s="1857">
        <v>12</v>
      </c>
      <c r="AG1549" s="2247" t="s">
        <v>122</v>
      </c>
      <c r="AK1549" s="981"/>
    </row>
    <row r="1550" spans="2:37">
      <c r="B1550" s="123"/>
      <c r="C1550" s="569" t="s">
        <v>2870</v>
      </c>
      <c r="D1550" s="569" t="s">
        <v>2274</v>
      </c>
      <c r="E1550" s="1578"/>
      <c r="F1550" s="155">
        <v>929002055102</v>
      </c>
      <c r="G1550" s="94">
        <v>8718699657802</v>
      </c>
      <c r="H1550" s="146" t="s">
        <v>1346</v>
      </c>
      <c r="I1550" s="150"/>
      <c r="J1550" s="387">
        <v>4.8</v>
      </c>
      <c r="K1550" s="1207">
        <v>570</v>
      </c>
      <c r="L1550" s="1857" t="s">
        <v>3121</v>
      </c>
      <c r="M1550" s="368">
        <v>15000</v>
      </c>
      <c r="N1550" s="420">
        <v>2</v>
      </c>
      <c r="O1550" s="1857" t="s">
        <v>129</v>
      </c>
      <c r="P1550" s="2414">
        <v>320</v>
      </c>
      <c r="Q1550" s="14"/>
      <c r="R1550" s="2246" t="s">
        <v>54</v>
      </c>
      <c r="S1550" s="1857"/>
      <c r="T1550" s="1857" t="s">
        <v>3308</v>
      </c>
      <c r="U1550" s="1857" t="s">
        <v>220</v>
      </c>
      <c r="V1550" s="1857" t="s">
        <v>126</v>
      </c>
      <c r="W1550" s="2491" t="s">
        <v>210</v>
      </c>
      <c r="X1550" s="2491">
        <v>118</v>
      </c>
      <c r="Y1550" s="1857">
        <v>19</v>
      </c>
      <c r="Z1550" s="1857"/>
      <c r="AA1550" s="1857">
        <v>60</v>
      </c>
      <c r="AB1550" s="1857" t="s">
        <v>122</v>
      </c>
      <c r="AC1550" s="1592">
        <v>80</v>
      </c>
      <c r="AD1550" s="1857">
        <v>397599</v>
      </c>
      <c r="AE1550" s="2650">
        <v>4</v>
      </c>
      <c r="AF1550" s="1857">
        <v>12</v>
      </c>
      <c r="AG1550" s="2247" t="s">
        <v>122</v>
      </c>
      <c r="AK1550" s="981"/>
    </row>
    <row r="1551" spans="2:37">
      <c r="B1551" s="124"/>
      <c r="C1551" s="855" t="s">
        <v>2870</v>
      </c>
      <c r="D1551" s="855" t="s">
        <v>2274</v>
      </c>
      <c r="E1551" s="1599"/>
      <c r="F1551" s="194">
        <v>929002059802</v>
      </c>
      <c r="G1551" s="200">
        <v>8718699658182</v>
      </c>
      <c r="H1551" s="200" t="s">
        <v>1347</v>
      </c>
      <c r="I1551" s="200"/>
      <c r="J1551" s="497">
        <v>4.8</v>
      </c>
      <c r="K1551" s="1329">
        <v>570</v>
      </c>
      <c r="L1551" s="463" t="s">
        <v>79</v>
      </c>
      <c r="M1551" s="629">
        <v>15000</v>
      </c>
      <c r="N1551" s="488">
        <v>2</v>
      </c>
      <c r="O1551" s="463" t="s">
        <v>129</v>
      </c>
      <c r="P1551" s="2408">
        <v>320</v>
      </c>
      <c r="Q1551" s="14"/>
      <c r="R1551" s="2242" t="s">
        <v>54</v>
      </c>
      <c r="S1551" s="463"/>
      <c r="T1551" s="463" t="s">
        <v>3308</v>
      </c>
      <c r="U1551" s="463" t="s">
        <v>220</v>
      </c>
      <c r="V1551" s="463" t="s">
        <v>158</v>
      </c>
      <c r="W1551" s="2453" t="s">
        <v>210</v>
      </c>
      <c r="X1551" s="2453">
        <v>118</v>
      </c>
      <c r="Y1551" s="463">
        <v>19</v>
      </c>
      <c r="Z1551" s="463"/>
      <c r="AA1551" s="463">
        <v>60</v>
      </c>
      <c r="AB1551" s="463" t="s">
        <v>122</v>
      </c>
      <c r="AC1551" s="1594">
        <v>80</v>
      </c>
      <c r="AD1551" s="463">
        <v>397600</v>
      </c>
      <c r="AE1551" s="2647">
        <v>4</v>
      </c>
      <c r="AF1551" s="463">
        <v>12</v>
      </c>
      <c r="AG1551" s="2243" t="s">
        <v>122</v>
      </c>
      <c r="AK1551" s="981"/>
    </row>
    <row r="1552" spans="2:37" ht="14.5" customHeight="1">
      <c r="B1552" s="14"/>
      <c r="C1552" s="14"/>
      <c r="D1552" s="14"/>
      <c r="E1552" s="14"/>
      <c r="F1552" s="173"/>
      <c r="G1552" s="173"/>
      <c r="H1552" s="173"/>
      <c r="I1552" s="173"/>
      <c r="J1552" s="799"/>
      <c r="K1552" s="800"/>
      <c r="L1552" s="475"/>
      <c r="M1552" s="801"/>
      <c r="N1552" s="302"/>
      <c r="O1552" s="475"/>
      <c r="P1552" s="148"/>
      <c r="Q1552" s="14"/>
      <c r="R1552" s="475"/>
      <c r="S1552" s="475"/>
      <c r="T1552" s="475"/>
      <c r="U1552" s="475"/>
      <c r="V1552" s="475"/>
      <c r="W1552" s="475"/>
      <c r="X1552" s="475"/>
      <c r="Y1552" s="475"/>
      <c r="Z1552" s="475"/>
      <c r="AA1552" s="475"/>
      <c r="AB1552" s="475"/>
      <c r="AC1552" s="306"/>
      <c r="AD1552" s="475"/>
      <c r="AE1552" s="302"/>
      <c r="AF1552" s="475"/>
      <c r="AG1552" s="475"/>
      <c r="AK1552" s="981"/>
    </row>
    <row r="1553" spans="2:37">
      <c r="B1553" s="1809" t="s">
        <v>1319</v>
      </c>
      <c r="C1553" s="1487" t="s">
        <v>2870</v>
      </c>
      <c r="D1553" s="1487" t="s">
        <v>2274</v>
      </c>
      <c r="E1553" s="1617"/>
      <c r="F1553" s="3005">
        <v>929001264503</v>
      </c>
      <c r="G1553" s="1335">
        <v>8718699773717</v>
      </c>
      <c r="H1553" s="1330" t="s">
        <v>1349</v>
      </c>
      <c r="I1553" s="1330"/>
      <c r="J1553" s="1305">
        <v>5.5</v>
      </c>
      <c r="K1553" s="1336">
        <v>500</v>
      </c>
      <c r="L1553" s="1306" t="s">
        <v>3121</v>
      </c>
      <c r="M1553" s="1337">
        <v>15000</v>
      </c>
      <c r="N1553" s="1306">
        <v>2</v>
      </c>
      <c r="O1553" s="1306" t="s">
        <v>1218</v>
      </c>
      <c r="P1553" s="2425">
        <v>175</v>
      </c>
      <c r="Q1553" s="14"/>
      <c r="R1553" s="2176" t="s">
        <v>54</v>
      </c>
      <c r="S1553" s="1306"/>
      <c r="T1553" s="1306" t="s">
        <v>3311</v>
      </c>
      <c r="U1553" s="1306" t="s">
        <v>1348</v>
      </c>
      <c r="V1553" s="1306" t="s">
        <v>126</v>
      </c>
      <c r="W1553" s="1774" t="s">
        <v>210</v>
      </c>
      <c r="X1553" s="1774">
        <v>90</v>
      </c>
      <c r="Y1553" s="1306">
        <v>75</v>
      </c>
      <c r="Z1553" s="1306"/>
      <c r="AA1553" s="1306">
        <v>26</v>
      </c>
      <c r="AB1553" s="1306" t="s">
        <v>122</v>
      </c>
      <c r="AC1553" s="1774">
        <v>80</v>
      </c>
      <c r="AD1553" s="1306">
        <v>391874</v>
      </c>
      <c r="AE1553" s="2751">
        <v>4</v>
      </c>
      <c r="AF1553" s="1306">
        <v>4</v>
      </c>
      <c r="AG1553" s="2177" t="s">
        <v>122</v>
      </c>
      <c r="AK1553" s="981"/>
    </row>
    <row r="1554" spans="2:37" ht="14.5" customHeight="1">
      <c r="B1554" s="14"/>
      <c r="C1554" s="14"/>
      <c r="D1554" s="14"/>
      <c r="E1554" s="14"/>
      <c r="F1554" s="633"/>
      <c r="G1554" s="109"/>
      <c r="H1554" s="167"/>
      <c r="I1554" s="167"/>
      <c r="J1554" s="337"/>
      <c r="K1554" s="304"/>
      <c r="L1554" s="302"/>
      <c r="M1554" s="308"/>
      <c r="N1554" s="304"/>
      <c r="O1554" s="302"/>
      <c r="P1554" s="148"/>
      <c r="Q1554" s="14"/>
      <c r="R1554" s="302"/>
      <c r="S1554" s="302"/>
      <c r="T1554" s="302"/>
      <c r="U1554" s="302"/>
      <c r="V1554" s="302"/>
      <c r="W1554" s="302"/>
      <c r="X1554" s="302"/>
      <c r="Y1554" s="302"/>
      <c r="Z1554" s="302"/>
      <c r="AA1554" s="302"/>
      <c r="AB1554" s="302"/>
      <c r="AC1554" s="304"/>
      <c r="AD1554" s="302"/>
      <c r="AE1554" s="304"/>
      <c r="AF1554" s="302"/>
      <c r="AG1554" s="302"/>
      <c r="AK1554" s="981"/>
    </row>
    <row r="1555" spans="2:37" s="1600" customFormat="1" ht="15" customHeight="1">
      <c r="B1555" s="1600" t="s">
        <v>3041</v>
      </c>
      <c r="J1555" s="1818"/>
      <c r="K1555" s="1818"/>
      <c r="L1555" s="1818"/>
      <c r="M1555" s="1818"/>
      <c r="N1555" s="1818"/>
      <c r="O1555" s="1818"/>
      <c r="P1555" s="34"/>
      <c r="R1555" s="1818"/>
      <c r="S1555" s="1818"/>
      <c r="T1555" s="1818"/>
      <c r="U1555" s="1818"/>
      <c r="V1555" s="1818"/>
      <c r="W1555" s="1818"/>
      <c r="X1555" s="1818"/>
      <c r="Y1555" s="2310"/>
      <c r="Z1555" s="2310"/>
      <c r="AA1555" s="2310"/>
      <c r="AB1555" s="1818"/>
      <c r="AC1555" s="3259"/>
      <c r="AD1555" s="2310"/>
      <c r="AE1555" s="1818"/>
      <c r="AF1555" s="1818"/>
      <c r="AG1555" s="1818"/>
      <c r="AI1555"/>
      <c r="AJ1555"/>
      <c r="AK1555" s="981"/>
    </row>
    <row r="1556" spans="2:37">
      <c r="B1556" s="573" t="s">
        <v>214</v>
      </c>
      <c r="C1556" s="1576" t="s">
        <v>2870</v>
      </c>
      <c r="D1556" s="1576" t="s">
        <v>2274</v>
      </c>
      <c r="E1556" s="1577"/>
      <c r="F1556" s="3006">
        <v>929003791302</v>
      </c>
      <c r="G1556" s="1743">
        <v>8720169301931</v>
      </c>
      <c r="H1556" s="1744" t="s">
        <v>2308</v>
      </c>
      <c r="I1556" s="1653"/>
      <c r="J1556" s="515">
        <v>7</v>
      </c>
      <c r="K1556" s="1161">
        <v>950</v>
      </c>
      <c r="L1556" s="1824" t="s">
        <v>79</v>
      </c>
      <c r="M1556" s="324">
        <v>15000</v>
      </c>
      <c r="N1556" s="512">
        <v>2</v>
      </c>
      <c r="O1556" s="1824" t="s">
        <v>135</v>
      </c>
      <c r="P1556" s="2407">
        <v>340</v>
      </c>
      <c r="Q1556" s="518"/>
      <c r="R1556" s="2041" t="s">
        <v>54</v>
      </c>
      <c r="S1556" s="1824"/>
      <c r="T1556" s="1824" t="s">
        <v>3309</v>
      </c>
      <c r="U1556" s="1824" t="s">
        <v>215</v>
      </c>
      <c r="V1556" s="1824" t="s">
        <v>158</v>
      </c>
      <c r="W1556" s="370" t="s">
        <v>210</v>
      </c>
      <c r="X1556" s="370">
        <v>135</v>
      </c>
      <c r="Y1556" s="410">
        <v>28</v>
      </c>
      <c r="Z1556" s="410"/>
      <c r="AA1556" s="410">
        <v>78</v>
      </c>
      <c r="AB1556" s="1824" t="s">
        <v>122</v>
      </c>
      <c r="AC1556" s="1680">
        <v>80</v>
      </c>
      <c r="AD1556" s="410">
        <v>1932586</v>
      </c>
      <c r="AE1556" s="2646">
        <v>4</v>
      </c>
      <c r="AF1556" s="410">
        <v>10</v>
      </c>
      <c r="AG1556" s="2042" t="s">
        <v>122</v>
      </c>
      <c r="AK1556" s="981"/>
    </row>
    <row r="1557" spans="2:37">
      <c r="B1557" s="2807"/>
      <c r="C1557" s="569" t="s">
        <v>2870</v>
      </c>
      <c r="D1557" s="569" t="s">
        <v>2274</v>
      </c>
      <c r="E1557" s="1578"/>
      <c r="F1557" s="155">
        <v>929003791402</v>
      </c>
      <c r="G1557" s="63">
        <v>8720169301955</v>
      </c>
      <c r="H1557" s="65" t="s">
        <v>2309</v>
      </c>
      <c r="I1557" s="919"/>
      <c r="J1557" s="386">
        <v>7</v>
      </c>
      <c r="K1557" s="1163">
        <v>1000</v>
      </c>
      <c r="L1557" s="281" t="s">
        <v>53</v>
      </c>
      <c r="M1557" s="317">
        <v>15000</v>
      </c>
      <c r="N1557" s="420">
        <v>2</v>
      </c>
      <c r="O1557" s="281" t="s">
        <v>135</v>
      </c>
      <c r="P1557" s="989">
        <v>340</v>
      </c>
      <c r="Q1557" s="518"/>
      <c r="R1557" s="1997" t="s">
        <v>54</v>
      </c>
      <c r="S1557" s="281"/>
      <c r="T1557" s="281" t="s">
        <v>3309</v>
      </c>
      <c r="U1557" s="281" t="s">
        <v>215</v>
      </c>
      <c r="V1557" s="281" t="s">
        <v>131</v>
      </c>
      <c r="W1557" s="301" t="s">
        <v>210</v>
      </c>
      <c r="X1557" s="301">
        <v>142</v>
      </c>
      <c r="Y1557" s="281">
        <v>28</v>
      </c>
      <c r="Z1557" s="281"/>
      <c r="AA1557" s="281">
        <v>78</v>
      </c>
      <c r="AB1557" s="281" t="s">
        <v>122</v>
      </c>
      <c r="AC1557" s="1592">
        <v>80</v>
      </c>
      <c r="AD1557" s="281">
        <v>1932589</v>
      </c>
      <c r="AE1557" s="2648">
        <v>4</v>
      </c>
      <c r="AF1557" s="281">
        <v>10</v>
      </c>
      <c r="AG1557" s="1998" t="s">
        <v>122</v>
      </c>
      <c r="AK1557" s="981"/>
    </row>
    <row r="1558" spans="2:37">
      <c r="B1558" s="2807"/>
      <c r="C1558" s="569" t="s">
        <v>2870</v>
      </c>
      <c r="D1558" s="569" t="s">
        <v>2274</v>
      </c>
      <c r="E1558" s="1578"/>
      <c r="F1558" s="194">
        <v>929003791502</v>
      </c>
      <c r="G1558" s="49">
        <v>8720169301993</v>
      </c>
      <c r="H1558" s="259" t="s">
        <v>1351</v>
      </c>
      <c r="I1558" s="849"/>
      <c r="J1558" s="485">
        <v>11.5</v>
      </c>
      <c r="K1558" s="1165">
        <v>1521</v>
      </c>
      <c r="L1558" s="283" t="s">
        <v>79</v>
      </c>
      <c r="M1558" s="489">
        <v>15000</v>
      </c>
      <c r="N1558" s="488">
        <v>2</v>
      </c>
      <c r="O1558" s="283" t="s">
        <v>129</v>
      </c>
      <c r="P1558" s="2408">
        <v>450</v>
      </c>
      <c r="Q1558" s="14"/>
      <c r="R1558" s="1993" t="s">
        <v>54</v>
      </c>
      <c r="S1558" s="283"/>
      <c r="T1558" s="283" t="s">
        <v>3287</v>
      </c>
      <c r="U1558" s="283" t="s">
        <v>215</v>
      </c>
      <c r="V1558" s="283" t="s">
        <v>158</v>
      </c>
      <c r="W1558" s="294" t="s">
        <v>210</v>
      </c>
      <c r="X1558" s="294">
        <v>132</v>
      </c>
      <c r="Y1558" s="283">
        <v>28</v>
      </c>
      <c r="Z1558" s="283"/>
      <c r="AA1558" s="283">
        <v>78</v>
      </c>
      <c r="AB1558" s="283" t="s">
        <v>122</v>
      </c>
      <c r="AC1558" s="1594">
        <v>80</v>
      </c>
      <c r="AD1558" s="283">
        <v>1880096</v>
      </c>
      <c r="AE1558" s="2647">
        <v>4</v>
      </c>
      <c r="AF1558" s="283">
        <v>10</v>
      </c>
      <c r="AG1558" s="1994" t="s">
        <v>122</v>
      </c>
      <c r="AK1558" s="981"/>
    </row>
    <row r="1559" spans="2:37">
      <c r="B1559" s="2807"/>
      <c r="C1559" s="569" t="s">
        <v>2870</v>
      </c>
      <c r="D1559" s="569" t="s">
        <v>2274</v>
      </c>
      <c r="E1559" s="1578"/>
      <c r="F1559" s="154">
        <v>929002495002</v>
      </c>
      <c r="G1559" s="7">
        <v>8719514303973</v>
      </c>
      <c r="H1559" s="7" t="s">
        <v>1352</v>
      </c>
      <c r="I1559" s="1315"/>
      <c r="J1559" s="333">
        <v>7.2</v>
      </c>
      <c r="K1559" s="1142">
        <v>810</v>
      </c>
      <c r="L1559" s="354" t="s">
        <v>79</v>
      </c>
      <c r="M1559" s="316">
        <v>15000</v>
      </c>
      <c r="N1559" s="562">
        <v>2</v>
      </c>
      <c r="O1559" s="354" t="s">
        <v>129</v>
      </c>
      <c r="P1559" s="2414">
        <v>350</v>
      </c>
      <c r="Q1559" s="14"/>
      <c r="R1559" s="2043" t="s">
        <v>54</v>
      </c>
      <c r="S1559" s="354"/>
      <c r="T1559" s="354" t="s">
        <v>3288</v>
      </c>
      <c r="U1559" s="354" t="s">
        <v>215</v>
      </c>
      <c r="V1559" s="354" t="s">
        <v>158</v>
      </c>
      <c r="W1559" s="352" t="s">
        <v>210</v>
      </c>
      <c r="X1559" s="352">
        <v>112</v>
      </c>
      <c r="Y1559" s="374">
        <v>15</v>
      </c>
      <c r="Z1559" s="374"/>
      <c r="AA1559" s="374">
        <v>118</v>
      </c>
      <c r="AB1559" s="354" t="s">
        <v>122</v>
      </c>
      <c r="AC1559" s="1591">
        <v>80</v>
      </c>
      <c r="AD1559" s="374">
        <v>624213</v>
      </c>
      <c r="AE1559" s="2648">
        <v>4</v>
      </c>
      <c r="AF1559" s="374">
        <v>10</v>
      </c>
      <c r="AG1559" s="2044" t="s">
        <v>122</v>
      </c>
      <c r="AK1559" s="981"/>
    </row>
    <row r="1560" spans="2:37">
      <c r="B1560" s="2807"/>
      <c r="C1560" s="569" t="s">
        <v>2870</v>
      </c>
      <c r="D1560" s="569" t="s">
        <v>2274</v>
      </c>
      <c r="E1560" s="1578"/>
      <c r="F1560" s="2888">
        <v>929002495102</v>
      </c>
      <c r="G1560" s="75">
        <v>8719514303997</v>
      </c>
      <c r="H1560" s="577" t="s">
        <v>1353</v>
      </c>
      <c r="I1560" s="168"/>
      <c r="J1560" s="386">
        <v>7.2</v>
      </c>
      <c r="K1560" s="1163">
        <v>850</v>
      </c>
      <c r="L1560" s="354" t="s">
        <v>53</v>
      </c>
      <c r="M1560" s="317">
        <v>15000</v>
      </c>
      <c r="N1560" s="420">
        <v>2</v>
      </c>
      <c r="O1560" s="354" t="s">
        <v>129</v>
      </c>
      <c r="P1560" s="989">
        <v>350</v>
      </c>
      <c r="Q1560" s="14"/>
      <c r="R1560" s="2043" t="s">
        <v>54</v>
      </c>
      <c r="S1560" s="354"/>
      <c r="T1560" s="354" t="s">
        <v>3288</v>
      </c>
      <c r="U1560" s="354" t="s">
        <v>215</v>
      </c>
      <c r="V1560" s="354" t="s">
        <v>131</v>
      </c>
      <c r="W1560" s="352" t="s">
        <v>210</v>
      </c>
      <c r="X1560" s="352">
        <v>118</v>
      </c>
      <c r="Y1560" s="374">
        <v>15</v>
      </c>
      <c r="Z1560" s="374"/>
      <c r="AA1560" s="374">
        <v>118</v>
      </c>
      <c r="AB1560" s="354" t="s">
        <v>122</v>
      </c>
      <c r="AC1560" s="1592">
        <v>80</v>
      </c>
      <c r="AD1560" s="374">
        <v>624211</v>
      </c>
      <c r="AE1560" s="2648">
        <v>4</v>
      </c>
      <c r="AF1560" s="374">
        <v>10</v>
      </c>
      <c r="AG1560" s="2044" t="s">
        <v>122</v>
      </c>
      <c r="AK1560" s="981"/>
    </row>
    <row r="1561" spans="2:37">
      <c r="B1561" s="123"/>
      <c r="C1561" s="569" t="s">
        <v>2870</v>
      </c>
      <c r="D1561" s="569" t="s">
        <v>2274</v>
      </c>
      <c r="E1561" s="1578"/>
      <c r="F1561" s="155">
        <v>929001243702</v>
      </c>
      <c r="G1561" s="63">
        <v>8718696578797</v>
      </c>
      <c r="H1561" s="65" t="s">
        <v>1354</v>
      </c>
      <c r="I1561" s="168"/>
      <c r="J1561" s="386">
        <v>14</v>
      </c>
      <c r="K1561" s="1163">
        <v>1600</v>
      </c>
      <c r="L1561" s="281" t="s">
        <v>79</v>
      </c>
      <c r="M1561" s="317">
        <v>15000</v>
      </c>
      <c r="N1561" s="420">
        <v>2</v>
      </c>
      <c r="O1561" s="281" t="s">
        <v>129</v>
      </c>
      <c r="P1561" s="989">
        <v>490</v>
      </c>
      <c r="Q1561" s="14"/>
      <c r="R1561" s="1997" t="s">
        <v>54</v>
      </c>
      <c r="S1561" s="281"/>
      <c r="T1561" s="281" t="s">
        <v>3287</v>
      </c>
      <c r="U1561" s="281" t="s">
        <v>215</v>
      </c>
      <c r="V1561" s="281" t="s">
        <v>158</v>
      </c>
      <c r="W1561" s="301" t="s">
        <v>210</v>
      </c>
      <c r="X1561" s="301">
        <v>114</v>
      </c>
      <c r="Y1561" s="281">
        <v>29</v>
      </c>
      <c r="Z1561" s="281"/>
      <c r="AA1561" s="281">
        <v>118</v>
      </c>
      <c r="AB1561" s="281" t="s">
        <v>143</v>
      </c>
      <c r="AC1561" s="1592">
        <v>80</v>
      </c>
      <c r="AD1561" s="281">
        <v>465216</v>
      </c>
      <c r="AE1561" s="2648">
        <v>4</v>
      </c>
      <c r="AF1561" s="281">
        <v>10</v>
      </c>
      <c r="AG1561" s="1998" t="s">
        <v>122</v>
      </c>
      <c r="AK1561" s="981"/>
    </row>
    <row r="1562" spans="2:37">
      <c r="B1562" s="2807"/>
      <c r="C1562" s="569" t="s">
        <v>2870</v>
      </c>
      <c r="D1562" s="569" t="s">
        <v>2274</v>
      </c>
      <c r="E1562" s="1578"/>
      <c r="F1562" s="194">
        <v>929001243802</v>
      </c>
      <c r="G1562" s="49">
        <v>8718696578810</v>
      </c>
      <c r="H1562" s="259" t="s">
        <v>1355</v>
      </c>
      <c r="I1562" s="479"/>
      <c r="J1562" s="485">
        <v>14</v>
      </c>
      <c r="K1562" s="1165">
        <v>1800</v>
      </c>
      <c r="L1562" s="283" t="s">
        <v>53</v>
      </c>
      <c r="M1562" s="489">
        <v>15000</v>
      </c>
      <c r="N1562" s="488">
        <v>2</v>
      </c>
      <c r="O1562" s="283" t="s">
        <v>129</v>
      </c>
      <c r="P1562" s="2408">
        <v>490</v>
      </c>
      <c r="Q1562" s="14"/>
      <c r="R1562" s="1993" t="s">
        <v>54</v>
      </c>
      <c r="S1562" s="283"/>
      <c r="T1562" s="283" t="s">
        <v>3287</v>
      </c>
      <c r="U1562" s="283" t="s">
        <v>215</v>
      </c>
      <c r="V1562" s="283" t="s">
        <v>131</v>
      </c>
      <c r="W1562" s="294" t="s">
        <v>210</v>
      </c>
      <c r="X1562" s="294">
        <v>128</v>
      </c>
      <c r="Y1562" s="283">
        <v>29</v>
      </c>
      <c r="Z1562" s="283"/>
      <c r="AA1562" s="283">
        <v>118</v>
      </c>
      <c r="AB1562" s="283" t="s">
        <v>143</v>
      </c>
      <c r="AC1562" s="1594">
        <v>80</v>
      </c>
      <c r="AD1562" s="283">
        <v>465217</v>
      </c>
      <c r="AE1562" s="2647">
        <v>4</v>
      </c>
      <c r="AF1562" s="283">
        <v>10</v>
      </c>
      <c r="AG1562" s="1994" t="s">
        <v>122</v>
      </c>
      <c r="AK1562" s="981"/>
    </row>
    <row r="1563" spans="2:37">
      <c r="B1563" s="2807"/>
      <c r="C1563" s="569" t="s">
        <v>2870</v>
      </c>
      <c r="D1563" s="569" t="s">
        <v>2274</v>
      </c>
      <c r="E1563" s="1578"/>
      <c r="F1563" s="154">
        <v>929001353602</v>
      </c>
      <c r="G1563" s="70">
        <v>8718696714003</v>
      </c>
      <c r="H1563" s="51" t="s">
        <v>1356</v>
      </c>
      <c r="I1563" s="51"/>
      <c r="J1563" s="386">
        <v>14</v>
      </c>
      <c r="K1563" s="1163">
        <v>2000</v>
      </c>
      <c r="L1563" s="354" t="s">
        <v>79</v>
      </c>
      <c r="M1563" s="316">
        <v>15000</v>
      </c>
      <c r="N1563" s="562">
        <v>2</v>
      </c>
      <c r="O1563" s="354" t="s">
        <v>135</v>
      </c>
      <c r="P1563" s="2414">
        <v>550</v>
      </c>
      <c r="Q1563" s="14"/>
      <c r="R1563" s="2043" t="s">
        <v>54</v>
      </c>
      <c r="S1563" s="354"/>
      <c r="T1563" s="354" t="s">
        <v>3310</v>
      </c>
      <c r="U1563" s="354" t="s">
        <v>215</v>
      </c>
      <c r="V1563" s="354" t="s">
        <v>158</v>
      </c>
      <c r="W1563" s="352" t="s">
        <v>210</v>
      </c>
      <c r="X1563" s="352">
        <v>142</v>
      </c>
      <c r="Y1563" s="374">
        <v>29</v>
      </c>
      <c r="Z1563" s="374"/>
      <c r="AA1563" s="374">
        <v>118</v>
      </c>
      <c r="AB1563" s="354" t="s">
        <v>143</v>
      </c>
      <c r="AC1563" s="1591">
        <v>80</v>
      </c>
      <c r="AD1563" s="374">
        <v>397582</v>
      </c>
      <c r="AE1563" s="2648">
        <v>4</v>
      </c>
      <c r="AF1563" s="374">
        <v>10</v>
      </c>
      <c r="AG1563" s="2044" t="s">
        <v>122</v>
      </c>
      <c r="AK1563" s="981"/>
    </row>
    <row r="1564" spans="2:37">
      <c r="B1564" s="2807"/>
      <c r="C1564" s="569" t="s">
        <v>2870</v>
      </c>
      <c r="D1564" s="569" t="s">
        <v>2274</v>
      </c>
      <c r="E1564" s="1578"/>
      <c r="F1564" s="155">
        <v>929001353702</v>
      </c>
      <c r="G1564" s="63">
        <v>8718696714065</v>
      </c>
      <c r="H1564" s="65" t="s">
        <v>1357</v>
      </c>
      <c r="I1564" s="51"/>
      <c r="J1564" s="386">
        <v>14</v>
      </c>
      <c r="K1564" s="1163">
        <v>2000</v>
      </c>
      <c r="L1564" s="281" t="s">
        <v>53</v>
      </c>
      <c r="M1564" s="317">
        <v>15000</v>
      </c>
      <c r="N1564" s="420">
        <v>2</v>
      </c>
      <c r="O1564" s="281" t="s">
        <v>135</v>
      </c>
      <c r="P1564" s="989">
        <v>550</v>
      </c>
      <c r="Q1564" s="14"/>
      <c r="R1564" s="1997" t="s">
        <v>54</v>
      </c>
      <c r="S1564" s="281"/>
      <c r="T1564" s="281" t="s">
        <v>3310</v>
      </c>
      <c r="U1564" s="281" t="s">
        <v>215</v>
      </c>
      <c r="V1564" s="281" t="s">
        <v>131</v>
      </c>
      <c r="W1564" s="301" t="s">
        <v>210</v>
      </c>
      <c r="X1564" s="301">
        <v>142</v>
      </c>
      <c r="Y1564" s="281">
        <v>29</v>
      </c>
      <c r="Z1564" s="281"/>
      <c r="AA1564" s="281">
        <v>118</v>
      </c>
      <c r="AB1564" s="281" t="s">
        <v>143</v>
      </c>
      <c r="AC1564" s="1592">
        <v>80</v>
      </c>
      <c r="AD1564" s="281">
        <v>397583</v>
      </c>
      <c r="AE1564" s="2648">
        <v>4</v>
      </c>
      <c r="AF1564" s="281">
        <v>10</v>
      </c>
      <c r="AG1564" s="1998" t="s">
        <v>122</v>
      </c>
      <c r="AK1564" s="981"/>
    </row>
    <row r="1565" spans="2:37">
      <c r="B1565" s="1520"/>
      <c r="C1565" s="569" t="s">
        <v>2870</v>
      </c>
      <c r="D1565" s="569" t="s">
        <v>2274</v>
      </c>
      <c r="E1565" s="1578"/>
      <c r="F1565" s="155">
        <v>929002016602</v>
      </c>
      <c r="G1565" s="63">
        <v>8718699646738</v>
      </c>
      <c r="H1565" s="65" t="s">
        <v>1358</v>
      </c>
      <c r="I1565" s="51"/>
      <c r="J1565" s="386">
        <v>17.5</v>
      </c>
      <c r="K1565" s="1163">
        <v>2460</v>
      </c>
      <c r="L1565" s="354" t="s">
        <v>79</v>
      </c>
      <c r="M1565" s="317">
        <v>15000</v>
      </c>
      <c r="N1565" s="420">
        <v>2</v>
      </c>
      <c r="O1565" s="354" t="s">
        <v>135</v>
      </c>
      <c r="P1565" s="989">
        <v>820</v>
      </c>
      <c r="Q1565" s="14"/>
      <c r="R1565" s="2043" t="s">
        <v>54</v>
      </c>
      <c r="S1565" s="354"/>
      <c r="T1565" s="354" t="s">
        <v>3155</v>
      </c>
      <c r="U1565" s="354" t="s">
        <v>215</v>
      </c>
      <c r="V1565" s="354" t="s">
        <v>158</v>
      </c>
      <c r="W1565" s="352" t="s">
        <v>210</v>
      </c>
      <c r="X1565" s="352">
        <v>140</v>
      </c>
      <c r="Y1565" s="374">
        <v>42</v>
      </c>
      <c r="Z1565" s="374"/>
      <c r="AA1565" s="374">
        <v>118</v>
      </c>
      <c r="AB1565" s="354" t="s">
        <v>143</v>
      </c>
      <c r="AC1565" s="1592">
        <v>80</v>
      </c>
      <c r="AD1565" s="374">
        <v>397597</v>
      </c>
      <c r="AE1565" s="2648">
        <v>4</v>
      </c>
      <c r="AF1565" s="374">
        <v>10</v>
      </c>
      <c r="AG1565" s="2044" t="s">
        <v>122</v>
      </c>
      <c r="AK1565" s="981"/>
    </row>
    <row r="1566" spans="2:37">
      <c r="B1566" s="2809"/>
      <c r="C1566" s="855" t="s">
        <v>2870</v>
      </c>
      <c r="D1566" s="855" t="s">
        <v>2274</v>
      </c>
      <c r="E1566" s="1599"/>
      <c r="F1566" s="194">
        <v>929002016702</v>
      </c>
      <c r="G1566" s="49">
        <v>8718699646752</v>
      </c>
      <c r="H1566" s="259" t="s">
        <v>1359</v>
      </c>
      <c r="I1566" s="724"/>
      <c r="J1566" s="1008">
        <v>17.5</v>
      </c>
      <c r="K1566" s="1162">
        <v>2460</v>
      </c>
      <c r="L1566" s="283" t="s">
        <v>53</v>
      </c>
      <c r="M1566" s="489">
        <v>15000</v>
      </c>
      <c r="N1566" s="488">
        <v>2</v>
      </c>
      <c r="O1566" s="283" t="s">
        <v>135</v>
      </c>
      <c r="P1566" s="2408">
        <v>820</v>
      </c>
      <c r="Q1566" s="14"/>
      <c r="R1566" s="1993" t="s">
        <v>54</v>
      </c>
      <c r="S1566" s="283"/>
      <c r="T1566" s="283" t="s">
        <v>3155</v>
      </c>
      <c r="U1566" s="283" t="s">
        <v>215</v>
      </c>
      <c r="V1566" s="283" t="s">
        <v>131</v>
      </c>
      <c r="W1566" s="294" t="s">
        <v>210</v>
      </c>
      <c r="X1566" s="294">
        <v>140</v>
      </c>
      <c r="Y1566" s="283">
        <v>42</v>
      </c>
      <c r="Z1566" s="283"/>
      <c r="AA1566" s="283">
        <v>118</v>
      </c>
      <c r="AB1566" s="283" t="s">
        <v>143</v>
      </c>
      <c r="AC1566" s="1594">
        <v>80</v>
      </c>
      <c r="AD1566" s="283">
        <v>397598</v>
      </c>
      <c r="AE1566" s="2657">
        <v>4</v>
      </c>
      <c r="AF1566" s="283">
        <v>10</v>
      </c>
      <c r="AG1566" s="1994" t="s">
        <v>122</v>
      </c>
      <c r="AK1566" s="981"/>
    </row>
    <row r="1567" spans="2:37" ht="14.5" customHeight="1">
      <c r="B1567" s="14"/>
      <c r="C1567" s="14"/>
      <c r="D1567" s="14"/>
      <c r="E1567" s="14"/>
      <c r="F1567" s="2"/>
      <c r="G1567" s="2"/>
      <c r="H1567" s="3"/>
      <c r="I1567" s="3"/>
      <c r="J1567" s="337"/>
      <c r="K1567" s="308"/>
      <c r="L1567" s="302"/>
      <c r="M1567" s="308"/>
      <c r="N1567" s="302"/>
      <c r="O1567" s="302"/>
      <c r="P1567" s="148"/>
      <c r="Q1567" s="14"/>
      <c r="R1567" s="302"/>
      <c r="S1567" s="302"/>
      <c r="T1567" s="302"/>
      <c r="U1567" s="302"/>
      <c r="V1567" s="302"/>
      <c r="W1567" s="302"/>
      <c r="X1567" s="302"/>
      <c r="Y1567" s="302"/>
      <c r="Z1567" s="302"/>
      <c r="AA1567" s="302"/>
      <c r="AB1567" s="302"/>
      <c r="AC1567" s="306"/>
      <c r="AD1567" s="302"/>
      <c r="AE1567" s="302"/>
      <c r="AF1567" s="302"/>
      <c r="AG1567" s="302"/>
      <c r="AK1567" s="981"/>
    </row>
    <row r="1568" spans="2:37">
      <c r="B1568" s="573" t="s">
        <v>216</v>
      </c>
      <c r="C1568" s="1576" t="s">
        <v>2870</v>
      </c>
      <c r="D1568" s="1576" t="s">
        <v>2274</v>
      </c>
      <c r="E1568" s="1577"/>
      <c r="F1568" s="175">
        <v>929002444201</v>
      </c>
      <c r="G1568" s="39">
        <v>8719514263567</v>
      </c>
      <c r="H1568" s="164" t="s">
        <v>1360</v>
      </c>
      <c r="I1568" s="164"/>
      <c r="J1568" s="515">
        <v>2.2000000000000002</v>
      </c>
      <c r="K1568" s="1161">
        <v>250</v>
      </c>
      <c r="L1568" s="338" t="s">
        <v>3121</v>
      </c>
      <c r="M1568" s="1318">
        <v>30000</v>
      </c>
      <c r="N1568" s="1312">
        <v>2</v>
      </c>
      <c r="O1568" s="338" t="s">
        <v>129</v>
      </c>
      <c r="P1568" s="3277">
        <v>260</v>
      </c>
      <c r="Q1568" s="14"/>
      <c r="R1568" s="2210" t="s">
        <v>54</v>
      </c>
      <c r="S1568" s="338"/>
      <c r="T1568" s="338" t="s">
        <v>3313</v>
      </c>
      <c r="U1568" s="338" t="s">
        <v>1361</v>
      </c>
      <c r="V1568" s="338" t="s">
        <v>126</v>
      </c>
      <c r="W1568" s="2458" t="s">
        <v>210</v>
      </c>
      <c r="X1568" s="2458">
        <v>113</v>
      </c>
      <c r="Y1568" s="338">
        <v>30</v>
      </c>
      <c r="Z1568" s="338"/>
      <c r="AA1568" s="338">
        <v>300</v>
      </c>
      <c r="AB1568" s="338" t="s">
        <v>122</v>
      </c>
      <c r="AC1568" s="1312">
        <v>80</v>
      </c>
      <c r="AD1568" s="338">
        <v>387349</v>
      </c>
      <c r="AE1568" s="2716">
        <v>4</v>
      </c>
      <c r="AF1568" s="338">
        <v>4</v>
      </c>
      <c r="AG1568" s="2211" t="s">
        <v>122</v>
      </c>
      <c r="AK1568" s="981"/>
    </row>
    <row r="1569" spans="2:37">
      <c r="B1569" s="123"/>
      <c r="C1569" s="569" t="s">
        <v>2870</v>
      </c>
      <c r="D1569" s="569" t="s">
        <v>2274</v>
      </c>
      <c r="E1569" s="1578"/>
      <c r="F1569" s="2940">
        <v>929002444301</v>
      </c>
      <c r="G1569" s="64">
        <v>8719514263581</v>
      </c>
      <c r="H1569" s="64" t="s">
        <v>1362</v>
      </c>
      <c r="I1569" s="64"/>
      <c r="J1569" s="323">
        <v>3.5</v>
      </c>
      <c r="K1569" s="1193">
        <v>375</v>
      </c>
      <c r="L1569" s="402" t="s">
        <v>3121</v>
      </c>
      <c r="M1569" s="368">
        <v>30000</v>
      </c>
      <c r="N1569" s="313">
        <v>2</v>
      </c>
      <c r="O1569" s="402" t="s">
        <v>127</v>
      </c>
      <c r="P1569" s="3278">
        <v>290</v>
      </c>
      <c r="Q1569" s="14"/>
      <c r="R1569" s="2248" t="s">
        <v>54</v>
      </c>
      <c r="S1569" s="402"/>
      <c r="T1569" s="402" t="s">
        <v>3314</v>
      </c>
      <c r="U1569" s="402" t="s">
        <v>1361</v>
      </c>
      <c r="V1569" s="402" t="s">
        <v>126</v>
      </c>
      <c r="W1569" s="408" t="s">
        <v>210</v>
      </c>
      <c r="X1569" s="408">
        <v>107</v>
      </c>
      <c r="Y1569" s="402">
        <v>30</v>
      </c>
      <c r="Z1569" s="402"/>
      <c r="AA1569" s="402">
        <v>500</v>
      </c>
      <c r="AB1569" s="402" t="s">
        <v>122</v>
      </c>
      <c r="AC1569" s="313">
        <v>80</v>
      </c>
      <c r="AD1569" s="402">
        <v>387350</v>
      </c>
      <c r="AE1569" s="2738">
        <v>4</v>
      </c>
      <c r="AF1569" s="402">
        <v>4</v>
      </c>
      <c r="AG1569" s="2249" t="s">
        <v>122</v>
      </c>
      <c r="AK1569" s="981"/>
    </row>
    <row r="1570" spans="2:37">
      <c r="B1570" s="124"/>
      <c r="C1570" s="855" t="s">
        <v>2870</v>
      </c>
      <c r="D1570" s="855" t="s">
        <v>2274</v>
      </c>
      <c r="E1570" s="1599"/>
      <c r="F1570" s="194">
        <v>929002444101</v>
      </c>
      <c r="G1570" s="49">
        <v>8719514263642</v>
      </c>
      <c r="H1570" s="259" t="s">
        <v>1363</v>
      </c>
      <c r="I1570" s="724"/>
      <c r="J1570" s="1008">
        <v>3.5</v>
      </c>
      <c r="K1570" s="1191">
        <v>375</v>
      </c>
      <c r="L1570" s="283" t="s">
        <v>3121</v>
      </c>
      <c r="M1570" s="489">
        <v>30000</v>
      </c>
      <c r="N1570" s="876">
        <v>2</v>
      </c>
      <c r="O1570" s="283" t="s">
        <v>127</v>
      </c>
      <c r="P1570" s="3279">
        <v>300</v>
      </c>
      <c r="Q1570" s="14"/>
      <c r="R1570" s="1993" t="s">
        <v>54</v>
      </c>
      <c r="S1570" s="283"/>
      <c r="T1570" s="283" t="s">
        <v>3314</v>
      </c>
      <c r="U1570" s="283" t="s">
        <v>217</v>
      </c>
      <c r="V1570" s="283" t="s">
        <v>126</v>
      </c>
      <c r="W1570" s="294" t="s">
        <v>210</v>
      </c>
      <c r="X1570" s="294">
        <v>107</v>
      </c>
      <c r="Y1570" s="283">
        <v>30</v>
      </c>
      <c r="Z1570" s="283"/>
      <c r="AA1570" s="283">
        <v>500</v>
      </c>
      <c r="AB1570" s="283" t="s">
        <v>122</v>
      </c>
      <c r="AC1570" s="876">
        <v>80</v>
      </c>
      <c r="AD1570" s="283">
        <v>387348</v>
      </c>
      <c r="AE1570" s="2695">
        <v>4</v>
      </c>
      <c r="AF1570" s="283">
        <v>4</v>
      </c>
      <c r="AG1570" s="1994" t="s">
        <v>122</v>
      </c>
      <c r="AK1570" s="981"/>
    </row>
    <row r="1571" spans="2:37" ht="14.5" customHeight="1">
      <c r="AK1571" s="981"/>
    </row>
    <row r="1572" spans="2:37" s="1600" customFormat="1" ht="15" customHeight="1">
      <c r="B1572" s="1600" t="s">
        <v>3042</v>
      </c>
      <c r="J1572" s="1818"/>
      <c r="K1572" s="1818"/>
      <c r="L1572" s="1818"/>
      <c r="M1572" s="1818"/>
      <c r="N1572" s="1818"/>
      <c r="O1572" s="1818"/>
      <c r="P1572" s="34"/>
      <c r="R1572" s="1818"/>
      <c r="S1572" s="1818"/>
      <c r="T1572" s="1818"/>
      <c r="U1572" s="1818"/>
      <c r="V1572" s="1818"/>
      <c r="W1572" s="1818"/>
      <c r="X1572" s="1818"/>
      <c r="Y1572" s="2310"/>
      <c r="Z1572" s="2310"/>
      <c r="AA1572" s="2310"/>
      <c r="AB1572" s="1818"/>
      <c r="AC1572" s="3259"/>
      <c r="AD1572" s="2310"/>
      <c r="AE1572" s="1818"/>
      <c r="AF1572" s="1818"/>
      <c r="AG1572" s="1818"/>
      <c r="AI1572"/>
      <c r="AJ1572"/>
      <c r="AK1572" s="981"/>
    </row>
    <row r="1573" spans="2:37">
      <c r="B1573" s="1809" t="s">
        <v>2973</v>
      </c>
      <c r="C1573" s="1487" t="s">
        <v>2870</v>
      </c>
      <c r="D1573" s="1487"/>
      <c r="E1573" s="1617"/>
      <c r="F1573" s="1745">
        <v>925723817102</v>
      </c>
      <c r="G1573" s="1745">
        <v>8718699613235</v>
      </c>
      <c r="H1573" s="1746" t="s">
        <v>1763</v>
      </c>
      <c r="I1573" s="1746"/>
      <c r="J1573" s="1747">
        <v>22</v>
      </c>
      <c r="K1573" s="1747"/>
      <c r="L1573" s="1747"/>
      <c r="M1573" s="1704">
        <v>2000</v>
      </c>
      <c r="N1573" s="1748">
        <v>0.5</v>
      </c>
      <c r="O1573" s="1747" t="s">
        <v>144</v>
      </c>
      <c r="P1573" s="2429">
        <v>100</v>
      </c>
      <c r="Q1573" s="14"/>
      <c r="R1573" s="2250"/>
      <c r="S1573" s="1747"/>
      <c r="T1573" s="1747"/>
      <c r="U1573" s="1747" t="s">
        <v>212</v>
      </c>
      <c r="V1573" s="1747"/>
      <c r="W1573" s="1769">
        <v>12</v>
      </c>
      <c r="X1573" s="1769"/>
      <c r="Y1573" s="2354">
        <v>10</v>
      </c>
      <c r="Z1573" s="2354"/>
      <c r="AA1573" s="2354">
        <v>33</v>
      </c>
      <c r="AB1573" s="1747" t="s">
        <v>143</v>
      </c>
      <c r="AC1573" s="1748">
        <v>100</v>
      </c>
      <c r="AD1573" s="2354">
        <v>423259</v>
      </c>
      <c r="AE1573" s="2752">
        <v>0.3</v>
      </c>
      <c r="AF1573" s="2354">
        <v>50</v>
      </c>
      <c r="AG1573" s="2281" t="s">
        <v>122</v>
      </c>
      <c r="AK1573" s="981"/>
    </row>
    <row r="1574" spans="2:37" ht="14.5" customHeight="1">
      <c r="B1574" s="3"/>
      <c r="C1574" s="14"/>
      <c r="D1574" s="14"/>
      <c r="E1574" s="14"/>
      <c r="F1574" s="2795" t="s">
        <v>2974</v>
      </c>
      <c r="G1574" s="2"/>
      <c r="H1574" s="41"/>
      <c r="I1574" s="41"/>
      <c r="J1574" s="335"/>
      <c r="K1574" s="302"/>
      <c r="L1574" s="6"/>
      <c r="M1574" s="303"/>
      <c r="N1574" s="304"/>
      <c r="O1574" s="6"/>
      <c r="P1574" s="149"/>
      <c r="Q1574" s="14"/>
      <c r="R1574" s="6"/>
      <c r="S1574" s="6"/>
      <c r="T1574" s="6"/>
      <c r="U1574" s="6"/>
      <c r="V1574" s="6"/>
      <c r="W1574" s="6"/>
      <c r="X1574" s="6"/>
      <c r="Y1574" s="302"/>
      <c r="Z1574" s="302"/>
      <c r="AA1574" s="302"/>
      <c r="AB1574" s="6"/>
      <c r="AC1574" s="304"/>
      <c r="AD1574" s="302"/>
      <c r="AE1574" s="304"/>
      <c r="AF1574" s="6"/>
      <c r="AG1574" s="6"/>
      <c r="AK1574" s="981"/>
    </row>
    <row r="1575" spans="2:37" ht="14.5" customHeight="1">
      <c r="B1575" s="3"/>
      <c r="C1575" s="14"/>
      <c r="D1575" s="14"/>
      <c r="E1575" s="8"/>
      <c r="F1575" s="96"/>
      <c r="G1575" s="96"/>
      <c r="H1575" s="97"/>
      <c r="I1575" s="97"/>
      <c r="J1575" s="360"/>
      <c r="K1575" s="360"/>
      <c r="L1575" s="360"/>
      <c r="M1575" s="356"/>
      <c r="N1575" s="304"/>
      <c r="O1575" s="360"/>
      <c r="P1575" s="149"/>
      <c r="Q1575" s="14"/>
      <c r="R1575" s="360"/>
      <c r="S1575" s="360"/>
      <c r="T1575" s="360"/>
      <c r="U1575" s="360"/>
      <c r="V1575" s="360"/>
      <c r="W1575" s="360"/>
      <c r="X1575" s="360"/>
      <c r="Y1575" s="407"/>
      <c r="Z1575" s="407"/>
      <c r="AA1575" s="407"/>
      <c r="AB1575" s="360"/>
      <c r="AC1575" s="304"/>
      <c r="AD1575" s="407"/>
      <c r="AE1575" s="304"/>
      <c r="AF1575" s="360"/>
      <c r="AG1575" s="360"/>
      <c r="AK1575" s="981"/>
    </row>
    <row r="1576" spans="2:37">
      <c r="B1576" s="1809" t="s">
        <v>2975</v>
      </c>
      <c r="C1576" s="1487" t="s">
        <v>2870</v>
      </c>
      <c r="D1576" s="1487"/>
      <c r="E1576" s="1617"/>
      <c r="F1576" s="1335">
        <v>925723944202</v>
      </c>
      <c r="G1576" s="1335">
        <v>8718699613211</v>
      </c>
      <c r="H1576" s="1749" t="s">
        <v>1764</v>
      </c>
      <c r="I1576" s="1749"/>
      <c r="J1576" s="1305">
        <v>26</v>
      </c>
      <c r="K1576" s="1305"/>
      <c r="L1576" s="1305"/>
      <c r="M1576" s="1307">
        <v>2000</v>
      </c>
      <c r="N1576" s="1279">
        <v>0.5</v>
      </c>
      <c r="O1576" s="1305" t="s">
        <v>144</v>
      </c>
      <c r="P1576" s="2403">
        <v>105</v>
      </c>
      <c r="Q1576" s="14"/>
      <c r="R1576" s="2251"/>
      <c r="S1576" s="1305"/>
      <c r="T1576" s="1305"/>
      <c r="U1576" s="1305" t="s">
        <v>220</v>
      </c>
      <c r="V1576" s="1305"/>
      <c r="W1576" s="1279" t="s">
        <v>210</v>
      </c>
      <c r="X1576" s="1279"/>
      <c r="Y1576" s="1322">
        <v>15</v>
      </c>
      <c r="Z1576" s="1322"/>
      <c r="AA1576" s="1322">
        <v>45</v>
      </c>
      <c r="AB1576" s="1305" t="s">
        <v>143</v>
      </c>
      <c r="AC1576" s="1279">
        <v>100</v>
      </c>
      <c r="AD1576" s="1322">
        <v>423260</v>
      </c>
      <c r="AE1576" s="2718">
        <v>0.3</v>
      </c>
      <c r="AF1576" s="1322">
        <v>20</v>
      </c>
      <c r="AG1576" s="2282" t="s">
        <v>122</v>
      </c>
      <c r="AK1576" s="981"/>
    </row>
    <row r="1577" spans="2:37" ht="14.5" customHeight="1">
      <c r="B1577" s="14"/>
      <c r="C1577" s="14"/>
      <c r="D1577" s="14"/>
      <c r="E1577" s="8"/>
      <c r="F1577" s="2795" t="s">
        <v>2974</v>
      </c>
      <c r="G1577" s="13"/>
      <c r="H1577" s="24"/>
      <c r="I1577" s="24"/>
      <c r="J1577" s="309"/>
      <c r="K1577" s="309"/>
      <c r="L1577" s="309"/>
      <c r="M1577" s="308"/>
      <c r="N1577" s="304"/>
      <c r="O1577" s="309"/>
      <c r="P1577" s="149"/>
      <c r="Q1577" s="14"/>
      <c r="R1577" s="309"/>
      <c r="S1577" s="309"/>
      <c r="T1577" s="309"/>
      <c r="U1577" s="309"/>
      <c r="V1577" s="309"/>
      <c r="W1577" s="309"/>
      <c r="X1577" s="309"/>
      <c r="Y1577" s="307"/>
      <c r="Z1577" s="307"/>
      <c r="AA1577" s="307"/>
      <c r="AB1577" s="309"/>
      <c r="AC1577" s="304"/>
      <c r="AD1577" s="307"/>
      <c r="AE1577" s="304"/>
      <c r="AF1577" s="309"/>
      <c r="AG1577" s="309"/>
      <c r="AK1577" s="981"/>
    </row>
    <row r="1578" spans="2:37" ht="14.5" customHeight="1">
      <c r="B1578" s="3"/>
      <c r="C1578" s="14"/>
      <c r="D1578" s="14"/>
      <c r="E1578" s="14"/>
      <c r="F1578" s="20"/>
      <c r="G1578" s="2"/>
      <c r="H1578" s="3"/>
      <c r="I1578" s="3"/>
      <c r="J1578" s="335"/>
      <c r="K1578" s="335"/>
      <c r="L1578" s="335"/>
      <c r="M1578" s="303"/>
      <c r="N1578" s="6"/>
      <c r="O1578" s="335"/>
      <c r="P1578" s="6"/>
      <c r="Q1578" s="14"/>
      <c r="R1578" s="335"/>
      <c r="S1578" s="335"/>
      <c r="T1578" s="335"/>
      <c r="U1578" s="335"/>
      <c r="V1578" s="335"/>
      <c r="W1578" s="335"/>
      <c r="X1578" s="335"/>
      <c r="Y1578" s="302"/>
      <c r="Z1578" s="302"/>
      <c r="AA1578" s="302"/>
      <c r="AB1578" s="335"/>
      <c r="AC1578" s="306"/>
      <c r="AD1578" s="302"/>
      <c r="AE1578" s="6"/>
      <c r="AF1578" s="335"/>
      <c r="AG1578" s="335"/>
      <c r="AK1578" s="981"/>
    </row>
    <row r="1579" spans="2:37" s="1600" customFormat="1" ht="15" customHeight="1">
      <c r="B1579" s="1600" t="s">
        <v>1765</v>
      </c>
      <c r="J1579" s="1818"/>
      <c r="K1579" s="1818"/>
      <c r="L1579" s="1818"/>
      <c r="M1579" s="1818"/>
      <c r="N1579" s="1818"/>
      <c r="O1579" s="1818"/>
      <c r="P1579" s="34"/>
      <c r="R1579" s="1818"/>
      <c r="S1579" s="1818"/>
      <c r="T1579" s="1818"/>
      <c r="U1579" s="1818"/>
      <c r="V1579" s="1818"/>
      <c r="W1579" s="1818"/>
      <c r="X1579" s="1818"/>
      <c r="Y1579" s="2310"/>
      <c r="Z1579" s="2310"/>
      <c r="AA1579" s="2310"/>
      <c r="AB1579" s="1818"/>
      <c r="AC1579" s="3259"/>
      <c r="AD1579" s="2310"/>
      <c r="AE1579" s="1818"/>
      <c r="AF1579" s="1818"/>
      <c r="AG1579" s="1818"/>
      <c r="AI1579"/>
      <c r="AJ1579"/>
      <c r="AK1579" s="981"/>
    </row>
    <row r="1580" spans="2:37">
      <c r="B1580" s="573" t="s">
        <v>2977</v>
      </c>
      <c r="C1580" s="1576" t="s">
        <v>2870</v>
      </c>
      <c r="D1580" s="1576" t="s">
        <v>2274</v>
      </c>
      <c r="E1580" s="1577"/>
      <c r="F1580" s="39">
        <v>924196244441</v>
      </c>
      <c r="G1580" s="39">
        <v>8711500036599</v>
      </c>
      <c r="H1580" s="52" t="s">
        <v>1766</v>
      </c>
      <c r="I1580" s="52"/>
      <c r="J1580" s="336">
        <v>15.4</v>
      </c>
      <c r="K1580" s="336"/>
      <c r="L1580" s="336"/>
      <c r="M1580" s="280">
        <v>1000</v>
      </c>
      <c r="N1580" s="1750">
        <v>0.25</v>
      </c>
      <c r="O1580" s="336" t="s">
        <v>144</v>
      </c>
      <c r="P1580" s="658">
        <v>62</v>
      </c>
      <c r="Q1580" s="14"/>
      <c r="R1580" s="1878"/>
      <c r="S1580" s="336"/>
      <c r="T1580" s="336"/>
      <c r="U1580" s="336" t="s">
        <v>139</v>
      </c>
      <c r="V1580" s="336"/>
      <c r="W1580" s="305" t="s">
        <v>210</v>
      </c>
      <c r="X1580" s="305"/>
      <c r="Y1580" s="279">
        <v>22</v>
      </c>
      <c r="Z1580" s="279"/>
      <c r="AA1580" s="279">
        <v>49</v>
      </c>
      <c r="AB1580" s="336" t="s">
        <v>143</v>
      </c>
      <c r="AC1580" s="305">
        <v>100</v>
      </c>
      <c r="AD1580" s="279">
        <v>423229</v>
      </c>
      <c r="AE1580" s="2626">
        <v>4</v>
      </c>
      <c r="AF1580" s="279">
        <v>10</v>
      </c>
      <c r="AG1580" s="1879" t="s">
        <v>122</v>
      </c>
      <c r="AK1580" s="981"/>
    </row>
    <row r="1581" spans="2:37">
      <c r="B1581" s="2807"/>
      <c r="C1581" s="569" t="s">
        <v>2870</v>
      </c>
      <c r="D1581" s="569" t="s">
        <v>2274</v>
      </c>
      <c r="E1581" s="1578"/>
      <c r="F1581" s="63">
        <v>924198244441</v>
      </c>
      <c r="G1581" s="63">
        <v>8711500038715</v>
      </c>
      <c r="H1581" s="65" t="s">
        <v>1767</v>
      </c>
      <c r="I1581" s="78"/>
      <c r="J1581" s="334">
        <v>26</v>
      </c>
      <c r="K1581" s="334"/>
      <c r="L1581" s="334"/>
      <c r="M1581" s="282">
        <v>1000</v>
      </c>
      <c r="N1581" s="1646">
        <v>0.25</v>
      </c>
      <c r="O1581" s="334" t="s">
        <v>144</v>
      </c>
      <c r="P1581" s="659">
        <v>62</v>
      </c>
      <c r="Q1581" s="14"/>
      <c r="R1581" s="1870"/>
      <c r="S1581" s="334"/>
      <c r="T1581" s="334"/>
      <c r="U1581" s="334" t="s">
        <v>139</v>
      </c>
      <c r="V1581" s="334"/>
      <c r="W1581" s="301" t="s">
        <v>210</v>
      </c>
      <c r="X1581" s="301"/>
      <c r="Y1581" s="281">
        <v>25</v>
      </c>
      <c r="Z1581" s="281"/>
      <c r="AA1581" s="281">
        <v>57</v>
      </c>
      <c r="AB1581" s="334" t="s">
        <v>143</v>
      </c>
      <c r="AC1581" s="293">
        <v>100</v>
      </c>
      <c r="AD1581" s="281">
        <v>423232</v>
      </c>
      <c r="AE1581" s="2624">
        <v>4</v>
      </c>
      <c r="AF1581" s="281">
        <v>10</v>
      </c>
      <c r="AG1581" s="1871" t="s">
        <v>122</v>
      </c>
      <c r="AK1581" s="981"/>
    </row>
    <row r="1582" spans="2:37">
      <c r="B1582" s="2809"/>
      <c r="C1582" s="855"/>
      <c r="D1582" s="855"/>
      <c r="E1582" s="1599"/>
      <c r="F1582" s="49">
        <v>924103544403</v>
      </c>
      <c r="G1582" s="49">
        <v>8719514432802</v>
      </c>
      <c r="H1582" s="259" t="s">
        <v>1768</v>
      </c>
      <c r="I1582" s="1751"/>
      <c r="J1582" s="441">
        <v>40</v>
      </c>
      <c r="K1582" s="441"/>
      <c r="L1582" s="441"/>
      <c r="M1582" s="284">
        <v>1000</v>
      </c>
      <c r="N1582" s="1752">
        <v>0.25</v>
      </c>
      <c r="O1582" s="441" t="s">
        <v>144</v>
      </c>
      <c r="P1582" s="718">
        <v>72</v>
      </c>
      <c r="Q1582" s="14"/>
      <c r="R1582" s="1872"/>
      <c r="S1582" s="441"/>
      <c r="T1582" s="441"/>
      <c r="U1582" s="441" t="s">
        <v>139</v>
      </c>
      <c r="V1582" s="441"/>
      <c r="W1582" s="294" t="s">
        <v>210</v>
      </c>
      <c r="X1582" s="294"/>
      <c r="Y1582" s="283">
        <v>29</v>
      </c>
      <c r="Z1582" s="283"/>
      <c r="AA1582" s="283">
        <v>58</v>
      </c>
      <c r="AB1582" s="441" t="s">
        <v>143</v>
      </c>
      <c r="AC1582" s="1593">
        <v>100</v>
      </c>
      <c r="AD1582" s="283">
        <v>980880</v>
      </c>
      <c r="AE1582" s="2642">
        <v>0.3</v>
      </c>
      <c r="AF1582" s="283">
        <v>10</v>
      </c>
      <c r="AG1582" s="1873" t="s">
        <v>122</v>
      </c>
      <c r="AK1582" s="981"/>
    </row>
    <row r="1583" spans="2:37" ht="14.5" customHeight="1">
      <c r="B1583" s="3"/>
      <c r="C1583" s="14"/>
      <c r="D1583" s="14"/>
      <c r="E1583" s="14"/>
      <c r="F1583" s="2795" t="s">
        <v>2974</v>
      </c>
      <c r="G1583" s="2"/>
      <c r="H1583" s="41"/>
      <c r="I1583" s="41"/>
      <c r="J1583" s="335"/>
      <c r="K1583" s="302"/>
      <c r="L1583" s="6"/>
      <c r="M1583" s="303"/>
      <c r="N1583" s="304"/>
      <c r="O1583" s="6"/>
      <c r="P1583" s="149"/>
      <c r="Q1583" s="14"/>
      <c r="R1583" s="6"/>
      <c r="S1583" s="6"/>
      <c r="T1583" s="6"/>
      <c r="U1583" s="6"/>
      <c r="V1583" s="6"/>
      <c r="W1583" s="6"/>
      <c r="X1583" s="6"/>
      <c r="Y1583" s="302"/>
      <c r="Z1583" s="302"/>
      <c r="AA1583" s="302"/>
      <c r="AB1583" s="6"/>
      <c r="AC1583" s="304"/>
      <c r="AD1583" s="302"/>
      <c r="AE1583" s="304"/>
      <c r="AF1583" s="6"/>
      <c r="AG1583" s="6"/>
      <c r="AK1583" s="981"/>
    </row>
    <row r="1584" spans="2:37" ht="14.5" customHeight="1">
      <c r="B1584" s="3"/>
      <c r="C1584" s="14"/>
      <c r="D1584" s="14"/>
      <c r="E1584" s="14"/>
      <c r="F1584" s="20"/>
      <c r="G1584" s="2"/>
      <c r="H1584" s="3"/>
      <c r="I1584" s="3"/>
      <c r="J1584" s="335"/>
      <c r="K1584" s="335"/>
      <c r="L1584" s="335"/>
      <c r="M1584" s="303"/>
      <c r="N1584" s="17"/>
      <c r="O1584" s="335"/>
      <c r="P1584" s="17"/>
      <c r="Q1584" s="14"/>
      <c r="R1584" s="335"/>
      <c r="S1584" s="335"/>
      <c r="T1584" s="335"/>
      <c r="U1584" s="335"/>
      <c r="V1584" s="335"/>
      <c r="W1584" s="335"/>
      <c r="X1584" s="335"/>
      <c r="Y1584" s="302"/>
      <c r="Z1584" s="302"/>
      <c r="AA1584" s="302"/>
      <c r="AB1584" s="335"/>
      <c r="AC1584" s="306"/>
      <c r="AD1584" s="302"/>
      <c r="AE1584" s="17"/>
      <c r="AF1584" s="335"/>
      <c r="AG1584" s="335"/>
      <c r="AK1584" s="981"/>
    </row>
    <row r="1585" spans="2:37">
      <c r="B1585" s="1809" t="s">
        <v>2976</v>
      </c>
      <c r="C1585" s="1487" t="s">
        <v>2870</v>
      </c>
      <c r="D1585" s="1487" t="s">
        <v>2274</v>
      </c>
      <c r="E1585" s="1617"/>
      <c r="F1585" s="1330">
        <v>924151144441</v>
      </c>
      <c r="G1585" s="1330">
        <v>8711500250087</v>
      </c>
      <c r="H1585" s="1753" t="s">
        <v>1769</v>
      </c>
      <c r="I1585" s="1753"/>
      <c r="J1585" s="1754">
        <v>7</v>
      </c>
      <c r="K1585" s="1754"/>
      <c r="L1585" s="1754"/>
      <c r="M1585" s="1755">
        <v>1000</v>
      </c>
      <c r="N1585" s="1756">
        <v>0.25</v>
      </c>
      <c r="O1585" s="1754" t="s">
        <v>129</v>
      </c>
      <c r="P1585" s="2403">
        <v>62</v>
      </c>
      <c r="Q1585" s="14"/>
      <c r="R1585" s="2252"/>
      <c r="S1585" s="1754"/>
      <c r="T1585" s="1754"/>
      <c r="U1585" s="1754" t="s">
        <v>139</v>
      </c>
      <c r="V1585" s="1754"/>
      <c r="W1585" s="1774" t="s">
        <v>210</v>
      </c>
      <c r="X1585" s="1774"/>
      <c r="Y1585" s="1306">
        <v>17</v>
      </c>
      <c r="Z1585" s="1306"/>
      <c r="AA1585" s="1306">
        <v>54</v>
      </c>
      <c r="AB1585" s="1754" t="s">
        <v>143</v>
      </c>
      <c r="AC1585" s="1774">
        <v>100</v>
      </c>
      <c r="AD1585" s="1306"/>
      <c r="AE1585" s="2751">
        <v>0.3</v>
      </c>
      <c r="AF1585" s="1306">
        <v>10</v>
      </c>
      <c r="AG1585" s="2283" t="s">
        <v>122</v>
      </c>
      <c r="AK1585" s="981"/>
    </row>
    <row r="1586" spans="2:37" ht="14.5" customHeight="1">
      <c r="B1586" s="14"/>
      <c r="C1586" s="14"/>
      <c r="D1586" s="14"/>
      <c r="E1586" s="14"/>
      <c r="F1586" s="14"/>
      <c r="G1586" s="14"/>
      <c r="H1586" s="14"/>
      <c r="I1586" s="14"/>
      <c r="J1586" s="149"/>
      <c r="K1586" s="149"/>
      <c r="L1586" s="149"/>
      <c r="M1586" s="149"/>
      <c r="N1586" s="149"/>
      <c r="O1586" s="149"/>
      <c r="P1586" s="993"/>
      <c r="Q1586" s="14"/>
      <c r="R1586" s="149"/>
      <c r="S1586" s="149"/>
      <c r="T1586" s="149"/>
      <c r="U1586" s="149"/>
      <c r="V1586" s="149"/>
      <c r="W1586" s="149"/>
      <c r="X1586" s="149"/>
      <c r="Y1586" s="414"/>
      <c r="Z1586" s="414"/>
      <c r="AA1586" s="414"/>
      <c r="AB1586" s="149"/>
      <c r="AC1586" s="149"/>
      <c r="AD1586" s="414"/>
      <c r="AE1586" s="149"/>
      <c r="AF1586" s="149"/>
      <c r="AG1586" s="149"/>
      <c r="AK1586" s="981"/>
    </row>
    <row r="1587" spans="2:37" s="1600" customFormat="1" ht="15" customHeight="1">
      <c r="B1587" s="1600" t="s">
        <v>1770</v>
      </c>
      <c r="J1587" s="1818"/>
      <c r="K1587" s="1818"/>
      <c r="L1587" s="1818"/>
      <c r="M1587" s="1818"/>
      <c r="N1587" s="1818"/>
      <c r="O1587" s="1818"/>
      <c r="P1587" s="34"/>
      <c r="R1587" s="1818"/>
      <c r="S1587" s="1818"/>
      <c r="T1587" s="1818"/>
      <c r="U1587" s="1818"/>
      <c r="V1587" s="1818"/>
      <c r="W1587" s="1818"/>
      <c r="X1587" s="1818"/>
      <c r="Y1587" s="2310"/>
      <c r="Z1587" s="2310"/>
      <c r="AA1587" s="2310"/>
      <c r="AB1587" s="1818"/>
      <c r="AC1587" s="3259"/>
      <c r="AD1587" s="2310"/>
      <c r="AE1587" s="1818"/>
      <c r="AF1587" s="1818"/>
      <c r="AG1587" s="1818"/>
      <c r="AI1587"/>
      <c r="AJ1587"/>
      <c r="AK1587" s="981"/>
    </row>
    <row r="1588" spans="2:37">
      <c r="B1588" s="573" t="s">
        <v>2978</v>
      </c>
      <c r="C1588" s="1576" t="s">
        <v>2870</v>
      </c>
      <c r="D1588" s="1576" t="s">
        <v>2274</v>
      </c>
      <c r="E1588" s="1577"/>
      <c r="F1588" s="1727">
        <v>923211843801</v>
      </c>
      <c r="G1588" s="1727">
        <v>8711500575203</v>
      </c>
      <c r="H1588" s="1727" t="s">
        <v>1771</v>
      </c>
      <c r="I1588" s="1727"/>
      <c r="J1588" s="381">
        <v>150</v>
      </c>
      <c r="K1588" s="381"/>
      <c r="L1588" s="381"/>
      <c r="M1588" s="280">
        <v>5000</v>
      </c>
      <c r="N1588" s="1750">
        <v>0.25</v>
      </c>
      <c r="O1588" s="381"/>
      <c r="P1588" s="3277">
        <v>259</v>
      </c>
      <c r="Q1588" s="120"/>
      <c r="R1588" s="2253"/>
      <c r="S1588" s="381"/>
      <c r="T1588" s="381"/>
      <c r="U1588" s="381" t="s">
        <v>121</v>
      </c>
      <c r="V1588" s="381" t="s">
        <v>1772</v>
      </c>
      <c r="W1588" s="382" t="s">
        <v>210</v>
      </c>
      <c r="X1588" s="382"/>
      <c r="Y1588" s="1757">
        <v>125</v>
      </c>
      <c r="Z1588" s="1757"/>
      <c r="AA1588" s="1757">
        <v>180</v>
      </c>
      <c r="AB1588" s="381" t="s">
        <v>143</v>
      </c>
      <c r="AC1588" s="305"/>
      <c r="AD1588" s="1757"/>
      <c r="AE1588" s="2753">
        <v>4</v>
      </c>
      <c r="AF1588" s="1757">
        <v>10</v>
      </c>
      <c r="AG1588" s="2284" t="s">
        <v>122</v>
      </c>
      <c r="AK1588" s="981"/>
    </row>
    <row r="1589" spans="2:37">
      <c r="B1589" s="123"/>
      <c r="C1589" s="569" t="s">
        <v>2870</v>
      </c>
      <c r="D1589" s="569" t="s">
        <v>2274</v>
      </c>
      <c r="E1589" s="1578"/>
      <c r="F1589" s="69">
        <v>923211943801</v>
      </c>
      <c r="G1589" s="69">
        <v>8711500575227</v>
      </c>
      <c r="H1589" s="69" t="s">
        <v>1773</v>
      </c>
      <c r="I1589" s="69"/>
      <c r="J1589" s="343">
        <v>150</v>
      </c>
      <c r="K1589" s="343"/>
      <c r="L1589" s="343"/>
      <c r="M1589" s="282">
        <v>5000</v>
      </c>
      <c r="N1589" s="1646">
        <v>0.25</v>
      </c>
      <c r="O1589" s="343"/>
      <c r="P1589" s="3278">
        <v>242</v>
      </c>
      <c r="Q1589" s="120"/>
      <c r="R1589" s="2254"/>
      <c r="S1589" s="343"/>
      <c r="T1589" s="343"/>
      <c r="U1589" s="343" t="s">
        <v>121</v>
      </c>
      <c r="V1589" s="343" t="s">
        <v>209</v>
      </c>
      <c r="W1589" s="373" t="s">
        <v>210</v>
      </c>
      <c r="X1589" s="373"/>
      <c r="Y1589" s="285">
        <v>125</v>
      </c>
      <c r="Z1589" s="285"/>
      <c r="AA1589" s="285">
        <v>180</v>
      </c>
      <c r="AB1589" s="343" t="s">
        <v>143</v>
      </c>
      <c r="AC1589" s="293"/>
      <c r="AD1589" s="285"/>
      <c r="AE1589" s="2754">
        <v>4</v>
      </c>
      <c r="AF1589" s="285">
        <v>10</v>
      </c>
      <c r="AG1589" s="2285" t="s">
        <v>122</v>
      </c>
      <c r="AK1589" s="981"/>
    </row>
    <row r="1590" spans="2:37">
      <c r="B1590" s="123"/>
      <c r="C1590" s="569" t="s">
        <v>2870</v>
      </c>
      <c r="D1590" s="569" t="s">
        <v>2274</v>
      </c>
      <c r="E1590" s="1578"/>
      <c r="F1590" s="69">
        <v>923212043801</v>
      </c>
      <c r="G1590" s="69">
        <v>8711500575210</v>
      </c>
      <c r="H1590" s="69" t="s">
        <v>1774</v>
      </c>
      <c r="I1590" s="69"/>
      <c r="J1590" s="343">
        <v>250</v>
      </c>
      <c r="K1590" s="343"/>
      <c r="L1590" s="343"/>
      <c r="M1590" s="282">
        <v>5000</v>
      </c>
      <c r="N1590" s="1646">
        <v>0.25</v>
      </c>
      <c r="O1590" s="343"/>
      <c r="P1590" s="3278">
        <v>300</v>
      </c>
      <c r="Q1590" s="120"/>
      <c r="R1590" s="2254"/>
      <c r="S1590" s="343"/>
      <c r="T1590" s="343"/>
      <c r="U1590" s="343" t="s">
        <v>121</v>
      </c>
      <c r="V1590" s="343" t="s">
        <v>1772</v>
      </c>
      <c r="W1590" s="373" t="s">
        <v>210</v>
      </c>
      <c r="X1590" s="373"/>
      <c r="Y1590" s="285">
        <v>125</v>
      </c>
      <c r="Z1590" s="285"/>
      <c r="AA1590" s="285">
        <v>180</v>
      </c>
      <c r="AB1590" s="343" t="s">
        <v>143</v>
      </c>
      <c r="AC1590" s="293"/>
      <c r="AD1590" s="285"/>
      <c r="AE1590" s="2754">
        <v>4</v>
      </c>
      <c r="AF1590" s="285">
        <v>10</v>
      </c>
      <c r="AG1590" s="2285" t="s">
        <v>122</v>
      </c>
      <c r="AK1590" s="981"/>
    </row>
    <row r="1591" spans="2:37">
      <c r="B1591" s="123"/>
      <c r="C1591" s="569" t="s">
        <v>2870</v>
      </c>
      <c r="D1591" s="569" t="s">
        <v>2274</v>
      </c>
      <c r="E1591" s="1578"/>
      <c r="F1591" s="69">
        <v>923212143801</v>
      </c>
      <c r="G1591" s="69">
        <v>8711500575234</v>
      </c>
      <c r="H1591" s="69" t="s">
        <v>1775</v>
      </c>
      <c r="I1591" s="69"/>
      <c r="J1591" s="343">
        <v>250</v>
      </c>
      <c r="K1591" s="343"/>
      <c r="L1591" s="343"/>
      <c r="M1591" s="282">
        <v>5000</v>
      </c>
      <c r="N1591" s="1646">
        <v>0.25</v>
      </c>
      <c r="O1591" s="343"/>
      <c r="P1591" s="3278">
        <v>259</v>
      </c>
      <c r="Q1591" s="120"/>
      <c r="R1591" s="2254"/>
      <c r="S1591" s="343"/>
      <c r="T1591" s="343"/>
      <c r="U1591" s="343" t="s">
        <v>121</v>
      </c>
      <c r="V1591" s="343" t="s">
        <v>209</v>
      </c>
      <c r="W1591" s="373" t="s">
        <v>210</v>
      </c>
      <c r="X1591" s="373"/>
      <c r="Y1591" s="285">
        <v>125</v>
      </c>
      <c r="Z1591" s="285"/>
      <c r="AA1591" s="285">
        <v>180</v>
      </c>
      <c r="AB1591" s="343" t="s">
        <v>143</v>
      </c>
      <c r="AC1591" s="293"/>
      <c r="AD1591" s="285"/>
      <c r="AE1591" s="2754">
        <v>4</v>
      </c>
      <c r="AF1591" s="285">
        <v>10</v>
      </c>
      <c r="AG1591" s="2285" t="s">
        <v>122</v>
      </c>
      <c r="AK1591" s="981"/>
    </row>
    <row r="1592" spans="2:37">
      <c r="B1592" s="123"/>
      <c r="C1592" s="569" t="s">
        <v>2870</v>
      </c>
      <c r="D1592" s="569" t="s">
        <v>2274</v>
      </c>
      <c r="E1592" s="1578"/>
      <c r="F1592" s="69">
        <v>923801144209</v>
      </c>
      <c r="G1592" s="69">
        <v>8711500600523</v>
      </c>
      <c r="H1592" s="69" t="s">
        <v>1776</v>
      </c>
      <c r="I1592" s="69"/>
      <c r="J1592" s="343">
        <v>100</v>
      </c>
      <c r="K1592" s="343"/>
      <c r="L1592" s="343"/>
      <c r="M1592" s="282">
        <v>5000</v>
      </c>
      <c r="N1592" s="1646">
        <v>0.25</v>
      </c>
      <c r="O1592" s="343"/>
      <c r="P1592" s="3278">
        <v>360</v>
      </c>
      <c r="Q1592" s="120"/>
      <c r="R1592" s="2254"/>
      <c r="S1592" s="343"/>
      <c r="T1592" s="343"/>
      <c r="U1592" s="343" t="s">
        <v>121</v>
      </c>
      <c r="V1592" s="343" t="s">
        <v>1772</v>
      </c>
      <c r="W1592" s="373" t="s">
        <v>210</v>
      </c>
      <c r="X1592" s="373"/>
      <c r="Y1592" s="285">
        <v>121</v>
      </c>
      <c r="Z1592" s="285"/>
      <c r="AA1592" s="285">
        <v>135</v>
      </c>
      <c r="AB1592" s="343" t="s">
        <v>143</v>
      </c>
      <c r="AC1592" s="293"/>
      <c r="AD1592" s="285"/>
      <c r="AE1592" s="2754">
        <v>4</v>
      </c>
      <c r="AF1592" s="285">
        <v>12</v>
      </c>
      <c r="AG1592" s="2285" t="s">
        <v>122</v>
      </c>
      <c r="AK1592" s="981"/>
    </row>
    <row r="1593" spans="2:37">
      <c r="B1593" s="123"/>
      <c r="C1593" s="569" t="s">
        <v>2870</v>
      </c>
      <c r="D1593" s="569" t="s">
        <v>2274</v>
      </c>
      <c r="E1593" s="1578"/>
      <c r="F1593" s="69">
        <v>923801244209</v>
      </c>
      <c r="G1593" s="69">
        <v>8711500115782</v>
      </c>
      <c r="H1593" s="69" t="s">
        <v>1777</v>
      </c>
      <c r="I1593" s="69"/>
      <c r="J1593" s="343">
        <v>100</v>
      </c>
      <c r="K1593" s="343"/>
      <c r="L1593" s="343"/>
      <c r="M1593" s="282">
        <v>5000</v>
      </c>
      <c r="N1593" s="1646">
        <v>0.25</v>
      </c>
      <c r="O1593" s="343"/>
      <c r="P1593" s="3278">
        <v>335</v>
      </c>
      <c r="Q1593" s="120"/>
      <c r="R1593" s="2254"/>
      <c r="S1593" s="343"/>
      <c r="T1593" s="343"/>
      <c r="U1593" s="343" t="s">
        <v>121</v>
      </c>
      <c r="V1593" s="343" t="s">
        <v>209</v>
      </c>
      <c r="W1593" s="373" t="s">
        <v>210</v>
      </c>
      <c r="X1593" s="373"/>
      <c r="Y1593" s="285">
        <v>121</v>
      </c>
      <c r="Z1593" s="285"/>
      <c r="AA1593" s="285">
        <v>135</v>
      </c>
      <c r="AB1593" s="343" t="s">
        <v>143</v>
      </c>
      <c r="AC1593" s="293"/>
      <c r="AD1593" s="285"/>
      <c r="AE1593" s="2754">
        <v>4</v>
      </c>
      <c r="AF1593" s="285">
        <v>12</v>
      </c>
      <c r="AG1593" s="2285" t="s">
        <v>122</v>
      </c>
      <c r="AK1593" s="981"/>
    </row>
    <row r="1594" spans="2:37">
      <c r="B1594" s="123"/>
      <c r="C1594" s="569" t="s">
        <v>2870</v>
      </c>
      <c r="D1594" s="569" t="s">
        <v>2274</v>
      </c>
      <c r="E1594" s="1578"/>
      <c r="F1594" s="69">
        <v>923806644210</v>
      </c>
      <c r="G1594" s="69">
        <v>8711500128874</v>
      </c>
      <c r="H1594" s="69" t="s">
        <v>1778</v>
      </c>
      <c r="I1594" s="69"/>
      <c r="J1594" s="343">
        <v>150</v>
      </c>
      <c r="K1594" s="343"/>
      <c r="L1594" s="343"/>
      <c r="M1594" s="285">
        <v>300</v>
      </c>
      <c r="N1594" s="1646">
        <v>0.25</v>
      </c>
      <c r="O1594" s="343"/>
      <c r="P1594" s="3278">
        <v>570</v>
      </c>
      <c r="Q1594" s="120"/>
      <c r="R1594" s="2254"/>
      <c r="S1594" s="343"/>
      <c r="T1594" s="343"/>
      <c r="U1594" s="343" t="s">
        <v>121</v>
      </c>
      <c r="V1594" s="343" t="s">
        <v>1772</v>
      </c>
      <c r="W1594" s="373" t="s">
        <v>210</v>
      </c>
      <c r="X1594" s="373"/>
      <c r="Y1594" s="285">
        <v>121</v>
      </c>
      <c r="Z1594" s="285"/>
      <c r="AA1594" s="285">
        <v>136</v>
      </c>
      <c r="AB1594" s="343" t="s">
        <v>143</v>
      </c>
      <c r="AC1594" s="293"/>
      <c r="AD1594" s="285"/>
      <c r="AE1594" s="2754">
        <v>4</v>
      </c>
      <c r="AF1594" s="285">
        <v>12</v>
      </c>
      <c r="AG1594" s="2285" t="s">
        <v>122</v>
      </c>
      <c r="AK1594" s="981"/>
    </row>
    <row r="1595" spans="2:37">
      <c r="B1595" s="123"/>
      <c r="C1595" s="569" t="s">
        <v>2870</v>
      </c>
      <c r="D1595" s="569" t="s">
        <v>2274</v>
      </c>
      <c r="E1595" s="1578"/>
      <c r="F1595" s="69">
        <v>923801444210</v>
      </c>
      <c r="G1595" s="48">
        <v>8711500600530</v>
      </c>
      <c r="H1595" s="69" t="s">
        <v>1779</v>
      </c>
      <c r="I1595" s="69"/>
      <c r="J1595" s="343">
        <v>175</v>
      </c>
      <c r="K1595" s="343"/>
      <c r="L1595" s="343"/>
      <c r="M1595" s="282">
        <v>5000</v>
      </c>
      <c r="N1595" s="1646">
        <v>0.25</v>
      </c>
      <c r="O1595" s="343"/>
      <c r="P1595" s="3278">
        <v>350</v>
      </c>
      <c r="Q1595" s="120"/>
      <c r="R1595" s="2254"/>
      <c r="S1595" s="343"/>
      <c r="T1595" s="343"/>
      <c r="U1595" s="343" t="s">
        <v>121</v>
      </c>
      <c r="V1595" s="343" t="s">
        <v>1772</v>
      </c>
      <c r="W1595" s="373" t="s">
        <v>210</v>
      </c>
      <c r="X1595" s="373"/>
      <c r="Y1595" s="285">
        <v>121</v>
      </c>
      <c r="Z1595" s="285"/>
      <c r="AA1595" s="285">
        <v>135</v>
      </c>
      <c r="AB1595" s="343" t="s">
        <v>143</v>
      </c>
      <c r="AC1595" s="293"/>
      <c r="AD1595" s="285"/>
      <c r="AE1595" s="2754">
        <v>4</v>
      </c>
      <c r="AF1595" s="285">
        <v>12</v>
      </c>
      <c r="AG1595" s="2285" t="s">
        <v>122</v>
      </c>
      <c r="AK1595" s="981"/>
    </row>
    <row r="1596" spans="2:37">
      <c r="B1596" s="123"/>
      <c r="C1596" s="569" t="s">
        <v>2870</v>
      </c>
      <c r="D1596" s="569" t="s">
        <v>2274</v>
      </c>
      <c r="E1596" s="1578"/>
      <c r="F1596" s="69">
        <v>923801344209</v>
      </c>
      <c r="G1596" s="69">
        <v>8711500115799</v>
      </c>
      <c r="H1596" s="69" t="s">
        <v>1780</v>
      </c>
      <c r="I1596" s="69"/>
      <c r="J1596" s="343">
        <v>175</v>
      </c>
      <c r="K1596" s="343"/>
      <c r="L1596" s="343"/>
      <c r="M1596" s="282">
        <v>5000</v>
      </c>
      <c r="N1596" s="1646">
        <v>0.25</v>
      </c>
      <c r="O1596" s="343"/>
      <c r="P1596" s="3278">
        <v>350</v>
      </c>
      <c r="Q1596" s="120"/>
      <c r="R1596" s="2254"/>
      <c r="S1596" s="343"/>
      <c r="T1596" s="343"/>
      <c r="U1596" s="343" t="s">
        <v>121</v>
      </c>
      <c r="V1596" s="343" t="s">
        <v>209</v>
      </c>
      <c r="W1596" s="373" t="s">
        <v>210</v>
      </c>
      <c r="X1596" s="373"/>
      <c r="Y1596" s="285">
        <v>121</v>
      </c>
      <c r="Z1596" s="285"/>
      <c r="AA1596" s="285">
        <v>135</v>
      </c>
      <c r="AB1596" s="343" t="s">
        <v>143</v>
      </c>
      <c r="AC1596" s="293"/>
      <c r="AD1596" s="285"/>
      <c r="AE1596" s="2754">
        <v>4</v>
      </c>
      <c r="AF1596" s="285">
        <v>12</v>
      </c>
      <c r="AG1596" s="2285" t="s">
        <v>122</v>
      </c>
      <c r="AK1596" s="981"/>
    </row>
    <row r="1597" spans="2:37">
      <c r="B1597" s="124"/>
      <c r="C1597" s="855" t="s">
        <v>2870</v>
      </c>
      <c r="D1597" s="855" t="s">
        <v>2274</v>
      </c>
      <c r="E1597" s="1599"/>
      <c r="F1597" s="1501">
        <v>923223543807</v>
      </c>
      <c r="G1597" s="1501">
        <v>8711500126597</v>
      </c>
      <c r="H1597" s="1501" t="s">
        <v>1781</v>
      </c>
      <c r="I1597" s="1501"/>
      <c r="J1597" s="495">
        <v>375</v>
      </c>
      <c r="K1597" s="495"/>
      <c r="L1597" s="495"/>
      <c r="M1597" s="284">
        <v>5000</v>
      </c>
      <c r="N1597" s="1752">
        <v>0.25</v>
      </c>
      <c r="O1597" s="495"/>
      <c r="P1597" s="3279">
        <v>470</v>
      </c>
      <c r="Q1597" s="120"/>
      <c r="R1597" s="2255"/>
      <c r="S1597" s="495"/>
      <c r="T1597" s="495"/>
      <c r="U1597" s="495" t="s">
        <v>121</v>
      </c>
      <c r="V1597" s="495" t="s">
        <v>1782</v>
      </c>
      <c r="W1597" s="691" t="s">
        <v>210</v>
      </c>
      <c r="X1597" s="691"/>
      <c r="Y1597" s="690">
        <v>125</v>
      </c>
      <c r="Z1597" s="690"/>
      <c r="AA1597" s="690">
        <v>182</v>
      </c>
      <c r="AB1597" s="495" t="s">
        <v>143</v>
      </c>
      <c r="AC1597" s="1593"/>
      <c r="AD1597" s="690"/>
      <c r="AE1597" s="2755">
        <v>4</v>
      </c>
      <c r="AF1597" s="690">
        <v>10</v>
      </c>
      <c r="AG1597" s="2286" t="s">
        <v>122</v>
      </c>
      <c r="AK1597" s="981"/>
    </row>
    <row r="1598" spans="2:37" ht="14.5" customHeight="1">
      <c r="B1598" s="89"/>
      <c r="C1598" s="14"/>
      <c r="D1598" s="14"/>
      <c r="E1598" s="8"/>
      <c r="F1598" s="90"/>
      <c r="G1598" s="88"/>
      <c r="H1598" s="344"/>
      <c r="I1598" s="344"/>
      <c r="J1598" s="286"/>
      <c r="K1598" s="286"/>
      <c r="L1598" s="286"/>
      <c r="M1598" s="288"/>
      <c r="N1598" s="288"/>
      <c r="O1598" s="286"/>
      <c r="P1598" s="149"/>
      <c r="Q1598" s="35"/>
      <c r="R1598" s="286"/>
      <c r="S1598" s="286"/>
      <c r="T1598" s="286"/>
      <c r="U1598" s="286"/>
      <c r="V1598" s="286"/>
      <c r="W1598" s="286"/>
      <c r="X1598" s="286"/>
      <c r="Y1598" s="2355"/>
      <c r="Z1598" s="2355"/>
      <c r="AA1598" s="2355"/>
      <c r="AB1598" s="286"/>
      <c r="AC1598" s="2522"/>
      <c r="AD1598" s="2355"/>
      <c r="AE1598" s="288"/>
      <c r="AF1598" s="286"/>
      <c r="AG1598" s="286"/>
      <c r="AK1598" s="981"/>
    </row>
    <row r="1599" spans="2:37">
      <c r="B1599" s="573" t="s">
        <v>2979</v>
      </c>
      <c r="C1599" s="1576" t="s">
        <v>2870</v>
      </c>
      <c r="D1599" s="1576" t="s">
        <v>2274</v>
      </c>
      <c r="E1599" s="1577"/>
      <c r="F1599" s="1727">
        <v>928000010803</v>
      </c>
      <c r="G1599" s="1727">
        <v>8711500951014</v>
      </c>
      <c r="H1599" s="1727" t="s">
        <v>1784</v>
      </c>
      <c r="I1599" s="1727"/>
      <c r="J1599" s="381">
        <v>4</v>
      </c>
      <c r="K1599" s="381"/>
      <c r="L1599" s="381"/>
      <c r="M1599" s="280">
        <v>10000</v>
      </c>
      <c r="N1599" s="1757">
        <v>1</v>
      </c>
      <c r="O1599" s="381"/>
      <c r="P1599" s="3277">
        <v>325</v>
      </c>
      <c r="Q1599" s="120"/>
      <c r="R1599" s="2253"/>
      <c r="S1599" s="381"/>
      <c r="T1599" s="381"/>
      <c r="U1599" s="381" t="s">
        <v>147</v>
      </c>
      <c r="V1599" s="381" t="s">
        <v>1785</v>
      </c>
      <c r="W1599" s="382">
        <v>29</v>
      </c>
      <c r="X1599" s="382"/>
      <c r="Y1599" s="1757">
        <v>15</v>
      </c>
      <c r="Z1599" s="1757"/>
      <c r="AA1599" s="1757">
        <v>134</v>
      </c>
      <c r="AB1599" s="381" t="s">
        <v>122</v>
      </c>
      <c r="AC1599" s="382"/>
      <c r="AD1599" s="1757"/>
      <c r="AE1599" s="2753">
        <v>5</v>
      </c>
      <c r="AF1599" s="1757">
        <v>25</v>
      </c>
      <c r="AG1599" s="2284" t="s">
        <v>122</v>
      </c>
      <c r="AK1599" s="981"/>
    </row>
    <row r="1600" spans="2:37">
      <c r="B1600" s="219" t="s">
        <v>2980</v>
      </c>
      <c r="C1600" s="569" t="s">
        <v>2870</v>
      </c>
      <c r="D1600" s="569" t="s">
        <v>2274</v>
      </c>
      <c r="E1600" s="1578"/>
      <c r="F1600" s="69">
        <v>928000510803</v>
      </c>
      <c r="G1600" s="69">
        <v>8711500950987</v>
      </c>
      <c r="H1600" s="69" t="s">
        <v>1786</v>
      </c>
      <c r="I1600" s="69"/>
      <c r="J1600" s="343">
        <v>6</v>
      </c>
      <c r="K1600" s="343"/>
      <c r="L1600" s="343"/>
      <c r="M1600" s="282">
        <v>10000</v>
      </c>
      <c r="N1600" s="285">
        <v>1</v>
      </c>
      <c r="O1600" s="343"/>
      <c r="P1600" s="3278">
        <v>315</v>
      </c>
      <c r="Q1600" s="120"/>
      <c r="R1600" s="2254"/>
      <c r="S1600" s="343"/>
      <c r="T1600" s="343"/>
      <c r="U1600" s="343" t="s">
        <v>147</v>
      </c>
      <c r="V1600" s="343" t="s">
        <v>1785</v>
      </c>
      <c r="W1600" s="373">
        <v>42</v>
      </c>
      <c r="X1600" s="373"/>
      <c r="Y1600" s="285">
        <v>15</v>
      </c>
      <c r="Z1600" s="285"/>
      <c r="AA1600" s="285">
        <v>211</v>
      </c>
      <c r="AB1600" s="343" t="s">
        <v>122</v>
      </c>
      <c r="AC1600" s="373"/>
      <c r="AD1600" s="285"/>
      <c r="AE1600" s="2754">
        <v>5</v>
      </c>
      <c r="AF1600" s="285">
        <v>25</v>
      </c>
      <c r="AG1600" s="2285" t="s">
        <v>122</v>
      </c>
      <c r="AK1600" s="981"/>
    </row>
    <row r="1601" spans="2:37">
      <c r="B1601" s="123"/>
      <c r="C1601" s="569" t="s">
        <v>2870</v>
      </c>
      <c r="D1601" s="569" t="s">
        <v>2274</v>
      </c>
      <c r="E1601" s="1578"/>
      <c r="F1601" s="69">
        <v>928048010805</v>
      </c>
      <c r="G1601" s="69">
        <v>8711500951113</v>
      </c>
      <c r="H1601" s="69" t="s">
        <v>1787</v>
      </c>
      <c r="I1601" s="69"/>
      <c r="J1601" s="343">
        <v>18</v>
      </c>
      <c r="K1601" s="343"/>
      <c r="L1601" s="343"/>
      <c r="M1601" s="282">
        <v>10000</v>
      </c>
      <c r="N1601" s="285">
        <v>1</v>
      </c>
      <c r="O1601" s="343"/>
      <c r="P1601" s="3278">
        <v>520</v>
      </c>
      <c r="Q1601" s="120"/>
      <c r="R1601" s="2254"/>
      <c r="S1601" s="343"/>
      <c r="T1601" s="343"/>
      <c r="U1601" s="343" t="s">
        <v>149</v>
      </c>
      <c r="V1601" s="343" t="s">
        <v>1785</v>
      </c>
      <c r="W1601" s="373">
        <v>59</v>
      </c>
      <c r="X1601" s="373"/>
      <c r="Y1601" s="285">
        <v>26</v>
      </c>
      <c r="Z1601" s="285"/>
      <c r="AA1601" s="285">
        <v>588</v>
      </c>
      <c r="AB1601" s="343" t="s">
        <v>122</v>
      </c>
      <c r="AC1601" s="373"/>
      <c r="AD1601" s="285"/>
      <c r="AE1601" s="2754">
        <v>5</v>
      </c>
      <c r="AF1601" s="285">
        <v>25</v>
      </c>
      <c r="AG1601" s="2285" t="s">
        <v>122</v>
      </c>
      <c r="AK1601" s="981"/>
    </row>
    <row r="1602" spans="2:37">
      <c r="B1602" s="123"/>
      <c r="C1602" s="569" t="s">
        <v>2870</v>
      </c>
      <c r="D1602" s="569" t="s">
        <v>2274</v>
      </c>
      <c r="E1602" s="1578"/>
      <c r="F1602" s="69">
        <v>928048510805</v>
      </c>
      <c r="G1602" s="69">
        <v>8711500951151</v>
      </c>
      <c r="H1602" s="69" t="s">
        <v>1788</v>
      </c>
      <c r="I1602" s="69"/>
      <c r="J1602" s="343">
        <v>36</v>
      </c>
      <c r="K1602" s="343"/>
      <c r="L1602" s="343"/>
      <c r="M1602" s="282">
        <v>10000</v>
      </c>
      <c r="N1602" s="285">
        <v>1</v>
      </c>
      <c r="O1602" s="343"/>
      <c r="P1602" s="3278">
        <v>790</v>
      </c>
      <c r="Q1602" s="120"/>
      <c r="R1602" s="2254"/>
      <c r="S1602" s="343"/>
      <c r="T1602" s="343"/>
      <c r="U1602" s="343" t="s">
        <v>149</v>
      </c>
      <c r="V1602" s="343" t="s">
        <v>1785</v>
      </c>
      <c r="W1602" s="373">
        <v>103</v>
      </c>
      <c r="X1602" s="373"/>
      <c r="Y1602" s="285">
        <v>26</v>
      </c>
      <c r="Z1602" s="285"/>
      <c r="AA1602" s="285">
        <v>1198</v>
      </c>
      <c r="AB1602" s="343" t="s">
        <v>122</v>
      </c>
      <c r="AC1602" s="373"/>
      <c r="AD1602" s="285"/>
      <c r="AE1602" s="2754">
        <v>5</v>
      </c>
      <c r="AF1602" s="285">
        <v>25</v>
      </c>
      <c r="AG1602" s="2285" t="s">
        <v>122</v>
      </c>
      <c r="AK1602" s="981"/>
    </row>
    <row r="1603" spans="2:37">
      <c r="B1603" s="124"/>
      <c r="C1603" s="855" t="s">
        <v>2870</v>
      </c>
      <c r="D1603" s="855" t="s">
        <v>2274</v>
      </c>
      <c r="E1603" s="1599"/>
      <c r="F1603" s="1501">
        <v>927901710807</v>
      </c>
      <c r="G1603" s="1501">
        <v>8711500950901</v>
      </c>
      <c r="H1603" s="1501" t="s">
        <v>1789</v>
      </c>
      <c r="I1603" s="1501"/>
      <c r="J1603" s="495">
        <v>9</v>
      </c>
      <c r="K1603" s="495"/>
      <c r="L1603" s="495"/>
      <c r="M1603" s="284">
        <v>6000</v>
      </c>
      <c r="N1603" s="690">
        <v>1</v>
      </c>
      <c r="O1603" s="495"/>
      <c r="P1603" s="3279">
        <v>600</v>
      </c>
      <c r="Q1603" s="120"/>
      <c r="R1603" s="2255"/>
      <c r="S1603" s="495"/>
      <c r="T1603" s="495"/>
      <c r="U1603" s="495" t="s">
        <v>1471</v>
      </c>
      <c r="V1603" s="495" t="s">
        <v>1785</v>
      </c>
      <c r="W1603" s="691">
        <v>60</v>
      </c>
      <c r="X1603" s="691"/>
      <c r="Y1603" s="690">
        <v>27</v>
      </c>
      <c r="Z1603" s="690"/>
      <c r="AA1603" s="690">
        <v>128</v>
      </c>
      <c r="AB1603" s="495" t="s">
        <v>122</v>
      </c>
      <c r="AC1603" s="691"/>
      <c r="AD1603" s="690"/>
      <c r="AE1603" s="2755">
        <v>5</v>
      </c>
      <c r="AF1603" s="690">
        <v>10</v>
      </c>
      <c r="AG1603" s="2286" t="s">
        <v>122</v>
      </c>
      <c r="AK1603" s="981"/>
    </row>
    <row r="1604" spans="2:37" ht="14.5" customHeight="1">
      <c r="B1604" s="14"/>
      <c r="C1604" s="14"/>
      <c r="D1604" s="14"/>
      <c r="E1604" s="8"/>
      <c r="F1604" s="2796" t="s">
        <v>2991</v>
      </c>
      <c r="G1604" s="90"/>
      <c r="H1604" s="91"/>
      <c r="I1604" s="91"/>
      <c r="J1604" s="289"/>
      <c r="K1604" s="289"/>
      <c r="L1604" s="289"/>
      <c r="M1604" s="287"/>
      <c r="N1604" s="288"/>
      <c r="O1604" s="289"/>
      <c r="P1604" s="149"/>
      <c r="Q1604" s="35"/>
      <c r="R1604" s="289"/>
      <c r="S1604" s="289"/>
      <c r="T1604" s="289"/>
      <c r="U1604" s="289"/>
      <c r="V1604" s="289"/>
      <c r="W1604" s="289"/>
      <c r="X1604" s="289"/>
      <c r="Y1604" s="2355"/>
      <c r="Z1604" s="2355"/>
      <c r="AA1604" s="2355"/>
      <c r="AB1604" s="289"/>
      <c r="AC1604" s="2522"/>
      <c r="AD1604" s="2355"/>
      <c r="AE1604" s="288"/>
      <c r="AF1604" s="289"/>
      <c r="AG1604" s="289"/>
      <c r="AK1604" s="981"/>
    </row>
    <row r="1605" spans="2:37" ht="14.5" customHeight="1">
      <c r="B1605" s="536"/>
      <c r="C1605" s="14"/>
      <c r="D1605" s="14"/>
      <c r="E1605" s="8"/>
      <c r="F1605" s="14"/>
      <c r="G1605" s="14"/>
      <c r="H1605" s="14"/>
      <c r="I1605" s="14"/>
      <c r="J1605" s="149"/>
      <c r="K1605" s="149"/>
      <c r="L1605" s="149"/>
      <c r="M1605" s="149"/>
      <c r="N1605" s="149"/>
      <c r="O1605" s="149"/>
      <c r="P1605" s="148"/>
      <c r="Q1605" s="14"/>
      <c r="R1605" s="149"/>
      <c r="S1605" s="149"/>
      <c r="T1605" s="149"/>
      <c r="U1605" s="149"/>
      <c r="V1605" s="149"/>
      <c r="W1605" s="149"/>
      <c r="X1605" s="149"/>
      <c r="Y1605" s="414"/>
      <c r="Z1605" s="414"/>
      <c r="AA1605" s="414"/>
      <c r="AB1605" s="149"/>
      <c r="AC1605" s="149"/>
      <c r="AD1605" s="414"/>
      <c r="AE1605" s="149"/>
      <c r="AF1605" s="149"/>
      <c r="AG1605" s="149"/>
      <c r="AK1605" s="981"/>
    </row>
    <row r="1606" spans="2:37" s="1600" customFormat="1" ht="15" customHeight="1">
      <c r="B1606" s="1600" t="s">
        <v>1790</v>
      </c>
      <c r="J1606" s="1818"/>
      <c r="K1606" s="1818"/>
      <c r="L1606" s="1818"/>
      <c r="M1606" s="1818"/>
      <c r="N1606" s="1818"/>
      <c r="O1606" s="1818"/>
      <c r="P1606" s="34"/>
      <c r="R1606" s="1818"/>
      <c r="S1606" s="1818"/>
      <c r="T1606" s="1818"/>
      <c r="U1606" s="1818"/>
      <c r="V1606" s="1818"/>
      <c r="W1606" s="1818"/>
      <c r="X1606" s="1818"/>
      <c r="Y1606" s="2310"/>
      <c r="Z1606" s="2310"/>
      <c r="AA1606" s="2310"/>
      <c r="AB1606" s="1818"/>
      <c r="AC1606" s="3259"/>
      <c r="AD1606" s="2310"/>
      <c r="AE1606" s="1818"/>
      <c r="AF1606" s="1818"/>
      <c r="AG1606" s="1818"/>
      <c r="AI1606"/>
      <c r="AJ1606"/>
      <c r="AK1606" s="981"/>
    </row>
    <row r="1607" spans="2:37">
      <c r="B1607" s="573" t="s">
        <v>1791</v>
      </c>
      <c r="C1607" s="1576" t="s">
        <v>2870</v>
      </c>
      <c r="D1607" s="1576" t="s">
        <v>2274</v>
      </c>
      <c r="E1607" s="1577"/>
      <c r="F1607" s="1029">
        <v>928048002043</v>
      </c>
      <c r="G1607" s="1029">
        <v>8711500706218</v>
      </c>
      <c r="H1607" s="1030" t="s">
        <v>1792</v>
      </c>
      <c r="I1607" s="1030"/>
      <c r="J1607" s="1031">
        <v>18</v>
      </c>
      <c r="K1607" s="1720">
        <v>740</v>
      </c>
      <c r="L1607" s="1720"/>
      <c r="M1607" s="1720">
        <v>15000</v>
      </c>
      <c r="N1607" s="1721">
        <v>1</v>
      </c>
      <c r="O1607" s="1720" t="s">
        <v>124</v>
      </c>
      <c r="P1607" s="3193">
        <v>465</v>
      </c>
      <c r="Q1607" s="14"/>
      <c r="R1607" s="2256"/>
      <c r="S1607" s="1720"/>
      <c r="T1607" s="1720"/>
      <c r="U1607" s="1720"/>
      <c r="V1607" s="1720" t="s">
        <v>1793</v>
      </c>
      <c r="W1607" s="1062">
        <v>59</v>
      </c>
      <c r="X1607" s="1062">
        <v>41</v>
      </c>
      <c r="Y1607" s="1064">
        <v>26</v>
      </c>
      <c r="Z1607" s="1064"/>
      <c r="AA1607" s="1064">
        <v>590</v>
      </c>
      <c r="AB1607" s="1720" t="s">
        <v>143</v>
      </c>
      <c r="AC1607" s="1721">
        <v>74</v>
      </c>
      <c r="AD1607" s="1064"/>
      <c r="AE1607" s="2733">
        <v>5</v>
      </c>
      <c r="AF1607" s="1064">
        <v>25</v>
      </c>
      <c r="AG1607" s="2287" t="s">
        <v>122</v>
      </c>
      <c r="AK1607" s="981"/>
    </row>
    <row r="1608" spans="2:37">
      <c r="B1608" s="219"/>
      <c r="C1608" s="569" t="s">
        <v>2870</v>
      </c>
      <c r="D1608" s="569" t="s">
        <v>2274</v>
      </c>
      <c r="E1608" s="1578"/>
      <c r="F1608" s="1020">
        <v>928025402043</v>
      </c>
      <c r="G1608" s="1020">
        <v>8711500706249</v>
      </c>
      <c r="H1608" s="1028" t="s">
        <v>1795</v>
      </c>
      <c r="I1608" s="1028"/>
      <c r="J1608" s="1021">
        <v>30</v>
      </c>
      <c r="K1608" s="530">
        <v>1300</v>
      </c>
      <c r="L1608" s="530"/>
      <c r="M1608" s="530">
        <v>15000</v>
      </c>
      <c r="N1608" s="1040">
        <v>1</v>
      </c>
      <c r="O1608" s="530" t="s">
        <v>124</v>
      </c>
      <c r="P1608" s="2420">
        <v>465</v>
      </c>
      <c r="Q1608" s="14"/>
      <c r="R1608" s="2257"/>
      <c r="S1608" s="530"/>
      <c r="T1608" s="530"/>
      <c r="U1608" s="530"/>
      <c r="V1608" s="530" t="s">
        <v>1796</v>
      </c>
      <c r="W1608" s="519">
        <v>98</v>
      </c>
      <c r="X1608" s="519">
        <v>43</v>
      </c>
      <c r="Y1608" s="942">
        <v>26</v>
      </c>
      <c r="Z1608" s="942"/>
      <c r="AA1608" s="942">
        <v>895</v>
      </c>
      <c r="AB1608" s="530" t="s">
        <v>143</v>
      </c>
      <c r="AC1608" s="1040">
        <v>74</v>
      </c>
      <c r="AD1608" s="942"/>
      <c r="AE1608" s="2722">
        <v>5</v>
      </c>
      <c r="AF1608" s="942">
        <v>25</v>
      </c>
      <c r="AG1608" s="2288" t="s">
        <v>122</v>
      </c>
      <c r="AK1608" s="981"/>
    </row>
    <row r="1609" spans="2:37">
      <c r="B1609" s="2809"/>
      <c r="C1609" s="855" t="s">
        <v>2870</v>
      </c>
      <c r="D1609" s="855" t="s">
        <v>2274</v>
      </c>
      <c r="E1609" s="1599"/>
      <c r="F1609" s="936">
        <v>928049002043</v>
      </c>
      <c r="G1609" s="936">
        <v>8711500706232</v>
      </c>
      <c r="H1609" s="1017" t="s">
        <v>1794</v>
      </c>
      <c r="I1609" s="1017"/>
      <c r="J1609" s="1087">
        <v>58</v>
      </c>
      <c r="K1609" s="1416">
        <v>2800</v>
      </c>
      <c r="L1609" s="1416"/>
      <c r="M1609" s="1416">
        <v>15000</v>
      </c>
      <c r="N1609" s="1458">
        <v>1</v>
      </c>
      <c r="O1609" s="1416" t="s">
        <v>124</v>
      </c>
      <c r="P1609" s="2421">
        <v>600</v>
      </c>
      <c r="Q1609" s="14"/>
      <c r="R1609" s="2258"/>
      <c r="S1609" s="1416"/>
      <c r="T1609" s="1416"/>
      <c r="U1609" s="1416"/>
      <c r="V1609" s="1416" t="s">
        <v>1793</v>
      </c>
      <c r="W1609" s="1237">
        <v>111</v>
      </c>
      <c r="X1609" s="1237">
        <v>48</v>
      </c>
      <c r="Y1609" s="937">
        <v>26</v>
      </c>
      <c r="Z1609" s="937"/>
      <c r="AA1609" s="937">
        <v>1500</v>
      </c>
      <c r="AB1609" s="1416" t="s">
        <v>143</v>
      </c>
      <c r="AC1609" s="1458">
        <v>74</v>
      </c>
      <c r="AD1609" s="937"/>
      <c r="AE1609" s="2734">
        <v>5</v>
      </c>
      <c r="AF1609" s="937">
        <v>25</v>
      </c>
      <c r="AG1609" s="2289" t="s">
        <v>122</v>
      </c>
      <c r="AK1609" s="981"/>
    </row>
    <row r="1610" spans="2:37" ht="14.5" customHeight="1">
      <c r="B1610" s="3"/>
      <c r="C1610" s="14"/>
      <c r="D1610" s="14"/>
      <c r="E1610" s="8"/>
      <c r="F1610" s="1007"/>
      <c r="G1610" s="2"/>
      <c r="H1610" s="3"/>
      <c r="I1610" s="3"/>
      <c r="J1610" s="335"/>
      <c r="K1610" s="335"/>
      <c r="L1610" s="335"/>
      <c r="M1610" s="303"/>
      <c r="N1610" s="6"/>
      <c r="O1610" s="335"/>
      <c r="P1610" s="149"/>
      <c r="Q1610" s="14"/>
      <c r="R1610" s="335"/>
      <c r="S1610" s="335"/>
      <c r="T1610" s="335"/>
      <c r="U1610" s="335"/>
      <c r="V1610" s="335"/>
      <c r="W1610" s="335"/>
      <c r="X1610" s="335"/>
      <c r="Y1610" s="302"/>
      <c r="Z1610" s="302"/>
      <c r="AA1610" s="302"/>
      <c r="AB1610" s="335"/>
      <c r="AC1610" s="306"/>
      <c r="AD1610" s="302"/>
      <c r="AE1610" s="6"/>
      <c r="AF1610" s="335"/>
      <c r="AG1610" s="335"/>
      <c r="AK1610" s="981"/>
    </row>
    <row r="1611" spans="2:37">
      <c r="B1611" s="573" t="s">
        <v>2981</v>
      </c>
      <c r="C1611" s="1576" t="s">
        <v>2870</v>
      </c>
      <c r="D1611" s="1576" t="s">
        <v>2274</v>
      </c>
      <c r="E1611" s="1577"/>
      <c r="F1611" s="39">
        <v>928048001505</v>
      </c>
      <c r="G1611" s="164">
        <v>8711500726841</v>
      </c>
      <c r="H1611" s="52" t="s">
        <v>1798</v>
      </c>
      <c r="I1611" s="52"/>
      <c r="J1611" s="336">
        <v>18</v>
      </c>
      <c r="K1611" s="1131">
        <v>25</v>
      </c>
      <c r="L1611" s="1131"/>
      <c r="M1611" s="280">
        <v>15000</v>
      </c>
      <c r="N1611" s="1650">
        <v>1</v>
      </c>
      <c r="O1611" s="1131" t="s">
        <v>124</v>
      </c>
      <c r="P1611" s="3300">
        <v>490</v>
      </c>
      <c r="Q1611" s="14"/>
      <c r="R1611" s="2259"/>
      <c r="S1611" s="1131"/>
      <c r="T1611" s="1131"/>
      <c r="U1611" s="1131"/>
      <c r="V1611" s="1131" t="s">
        <v>1772</v>
      </c>
      <c r="W1611" s="1649">
        <v>59</v>
      </c>
      <c r="X1611" s="1649"/>
      <c r="Y1611" s="1132">
        <v>26</v>
      </c>
      <c r="Z1611" s="1132"/>
      <c r="AA1611" s="1132">
        <v>590</v>
      </c>
      <c r="AB1611" s="1131" t="s">
        <v>143</v>
      </c>
      <c r="AC1611" s="1650"/>
      <c r="AD1611" s="1132"/>
      <c r="AE1611" s="2662">
        <v>5</v>
      </c>
      <c r="AF1611" s="1132">
        <v>25</v>
      </c>
      <c r="AG1611" s="2290" t="s">
        <v>122</v>
      </c>
      <c r="AK1611" s="981"/>
    </row>
    <row r="1612" spans="2:37">
      <c r="B1612" s="2807"/>
      <c r="C1612" s="569" t="s">
        <v>2870</v>
      </c>
      <c r="D1612" s="569" t="s">
        <v>2274</v>
      </c>
      <c r="E1612" s="1578"/>
      <c r="F1612" s="63">
        <v>928048001605</v>
      </c>
      <c r="G1612" s="64">
        <v>8711500726872</v>
      </c>
      <c r="H1612" s="65" t="s">
        <v>1799</v>
      </c>
      <c r="I1612" s="65"/>
      <c r="J1612" s="334">
        <v>18</v>
      </c>
      <c r="K1612" s="282">
        <v>700</v>
      </c>
      <c r="L1612" s="282"/>
      <c r="M1612" s="282">
        <v>15000</v>
      </c>
      <c r="N1612" s="325">
        <v>1</v>
      </c>
      <c r="O1612" s="282" t="s">
        <v>124</v>
      </c>
      <c r="P1612" s="3301">
        <v>410</v>
      </c>
      <c r="Q1612" s="14"/>
      <c r="R1612" s="1892"/>
      <c r="S1612" s="282"/>
      <c r="T1612" s="282"/>
      <c r="U1612" s="282"/>
      <c r="V1612" s="282" t="s">
        <v>1800</v>
      </c>
      <c r="W1612" s="301">
        <v>59</v>
      </c>
      <c r="X1612" s="301">
        <v>38</v>
      </c>
      <c r="Y1612" s="281">
        <v>26</v>
      </c>
      <c r="Z1612" s="281"/>
      <c r="AA1612" s="281">
        <v>590</v>
      </c>
      <c r="AB1612" s="282" t="s">
        <v>143</v>
      </c>
      <c r="AC1612" s="325"/>
      <c r="AD1612" s="281"/>
      <c r="AE1612" s="2663">
        <v>5</v>
      </c>
      <c r="AF1612" s="281">
        <v>25</v>
      </c>
      <c r="AG1612" s="1893" t="s">
        <v>122</v>
      </c>
      <c r="AK1612" s="981"/>
    </row>
    <row r="1613" spans="2:37">
      <c r="B1613" s="2807"/>
      <c r="C1613" s="569" t="s">
        <v>2870</v>
      </c>
      <c r="D1613" s="569" t="s">
        <v>2274</v>
      </c>
      <c r="E1613" s="1578"/>
      <c r="F1613" s="63">
        <v>928048001705</v>
      </c>
      <c r="G1613" s="64">
        <v>8711500642981</v>
      </c>
      <c r="H1613" s="65" t="s">
        <v>1801</v>
      </c>
      <c r="I1613" s="65"/>
      <c r="J1613" s="334">
        <v>18</v>
      </c>
      <c r="K1613" s="282">
        <v>1800</v>
      </c>
      <c r="L1613" s="282"/>
      <c r="M1613" s="282">
        <v>15000</v>
      </c>
      <c r="N1613" s="325">
        <v>1</v>
      </c>
      <c r="O1613" s="282" t="s">
        <v>124</v>
      </c>
      <c r="P1613" s="3301">
        <v>375</v>
      </c>
      <c r="Q1613" s="14"/>
      <c r="R1613" s="1892"/>
      <c r="S1613" s="282"/>
      <c r="T1613" s="282"/>
      <c r="U1613" s="282"/>
      <c r="V1613" s="282" t="s">
        <v>1802</v>
      </c>
      <c r="W1613" s="301">
        <v>59</v>
      </c>
      <c r="X1613" s="301">
        <v>100</v>
      </c>
      <c r="Y1613" s="281">
        <v>26</v>
      </c>
      <c r="Z1613" s="281"/>
      <c r="AA1613" s="281">
        <v>590</v>
      </c>
      <c r="AB1613" s="282" t="s">
        <v>143</v>
      </c>
      <c r="AC1613" s="325"/>
      <c r="AD1613" s="281"/>
      <c r="AE1613" s="2663">
        <v>5</v>
      </c>
      <c r="AF1613" s="281">
        <v>25</v>
      </c>
      <c r="AG1613" s="1893" t="s">
        <v>122</v>
      </c>
      <c r="AK1613" s="981"/>
    </row>
    <row r="1614" spans="2:37">
      <c r="B1614" s="2807"/>
      <c r="C1614" s="569" t="s">
        <v>2870</v>
      </c>
      <c r="D1614" s="569" t="s">
        <v>2274</v>
      </c>
      <c r="E1614" s="1578"/>
      <c r="F1614" s="63">
        <v>928048001805</v>
      </c>
      <c r="G1614" s="64">
        <v>8711500726902</v>
      </c>
      <c r="H1614" s="65" t="s">
        <v>1803</v>
      </c>
      <c r="I1614" s="65"/>
      <c r="J1614" s="334">
        <v>18</v>
      </c>
      <c r="K1614" s="282">
        <v>400</v>
      </c>
      <c r="L1614" s="282"/>
      <c r="M1614" s="282">
        <v>15000</v>
      </c>
      <c r="N1614" s="325">
        <v>1</v>
      </c>
      <c r="O1614" s="282" t="s">
        <v>124</v>
      </c>
      <c r="P1614" s="3301">
        <v>395</v>
      </c>
      <c r="Q1614" s="14"/>
      <c r="R1614" s="1892"/>
      <c r="S1614" s="282"/>
      <c r="T1614" s="282"/>
      <c r="U1614" s="282"/>
      <c r="V1614" s="282" t="s">
        <v>1804</v>
      </c>
      <c r="W1614" s="301">
        <v>59</v>
      </c>
      <c r="X1614" s="301">
        <v>22</v>
      </c>
      <c r="Y1614" s="281">
        <v>26</v>
      </c>
      <c r="Z1614" s="281"/>
      <c r="AA1614" s="281">
        <v>590</v>
      </c>
      <c r="AB1614" s="282" t="s">
        <v>143</v>
      </c>
      <c r="AC1614" s="325"/>
      <c r="AD1614" s="281"/>
      <c r="AE1614" s="2663">
        <v>5</v>
      </c>
      <c r="AF1614" s="281">
        <v>25</v>
      </c>
      <c r="AG1614" s="1893" t="s">
        <v>122</v>
      </c>
      <c r="AK1614" s="981"/>
    </row>
    <row r="1615" spans="2:37">
      <c r="B1615" s="2807"/>
      <c r="C1615" s="569" t="s">
        <v>2870</v>
      </c>
      <c r="D1615" s="569" t="s">
        <v>2274</v>
      </c>
      <c r="E1615" s="1578"/>
      <c r="F1615" s="63">
        <v>928048501505</v>
      </c>
      <c r="G1615" s="64">
        <v>8711500727480</v>
      </c>
      <c r="H1615" s="65" t="s">
        <v>1805</v>
      </c>
      <c r="I1615" s="65"/>
      <c r="J1615" s="334">
        <v>36</v>
      </c>
      <c r="K1615" s="282">
        <v>55</v>
      </c>
      <c r="L1615" s="282"/>
      <c r="M1615" s="282">
        <v>15000</v>
      </c>
      <c r="N1615" s="325">
        <v>1</v>
      </c>
      <c r="O1615" s="282" t="s">
        <v>124</v>
      </c>
      <c r="P1615" s="3301">
        <v>660</v>
      </c>
      <c r="Q1615" s="14"/>
      <c r="R1615" s="1892"/>
      <c r="S1615" s="282"/>
      <c r="T1615" s="282"/>
      <c r="U1615" s="282"/>
      <c r="V1615" s="282" t="s">
        <v>1772</v>
      </c>
      <c r="W1615" s="301">
        <v>103</v>
      </c>
      <c r="X1615" s="301"/>
      <c r="Y1615" s="281">
        <v>26</v>
      </c>
      <c r="Z1615" s="281"/>
      <c r="AA1615" s="281">
        <v>1200</v>
      </c>
      <c r="AB1615" s="282" t="s">
        <v>143</v>
      </c>
      <c r="AC1615" s="325"/>
      <c r="AD1615" s="281"/>
      <c r="AE1615" s="2663">
        <v>5</v>
      </c>
      <c r="AF1615" s="281">
        <v>25</v>
      </c>
      <c r="AG1615" s="1893" t="s">
        <v>122</v>
      </c>
      <c r="AK1615" s="981"/>
    </row>
    <row r="1616" spans="2:37">
      <c r="B1616" s="2807"/>
      <c r="C1616" s="569" t="s">
        <v>2870</v>
      </c>
      <c r="D1616" s="569" t="s">
        <v>2274</v>
      </c>
      <c r="E1616" s="1578"/>
      <c r="F1616" s="63">
        <v>928048501605</v>
      </c>
      <c r="G1616" s="64">
        <v>8711500727510</v>
      </c>
      <c r="H1616" s="65" t="s">
        <v>1806</v>
      </c>
      <c r="I1616" s="65"/>
      <c r="J1616" s="334">
        <v>36</v>
      </c>
      <c r="K1616" s="282">
        <v>1580</v>
      </c>
      <c r="L1616" s="282"/>
      <c r="M1616" s="282">
        <v>15000</v>
      </c>
      <c r="N1616" s="325">
        <v>1</v>
      </c>
      <c r="O1616" s="282" t="s">
        <v>124</v>
      </c>
      <c r="P1616" s="3301">
        <v>495</v>
      </c>
      <c r="Q1616" s="14"/>
      <c r="R1616" s="1892"/>
      <c r="S1616" s="282"/>
      <c r="T1616" s="282"/>
      <c r="U1616" s="282"/>
      <c r="V1616" s="282" t="s">
        <v>1800</v>
      </c>
      <c r="W1616" s="301">
        <v>103</v>
      </c>
      <c r="X1616" s="301">
        <v>43</v>
      </c>
      <c r="Y1616" s="281">
        <v>26</v>
      </c>
      <c r="Z1616" s="281"/>
      <c r="AA1616" s="281">
        <v>1200</v>
      </c>
      <c r="AB1616" s="282" t="s">
        <v>143</v>
      </c>
      <c r="AC1616" s="325"/>
      <c r="AD1616" s="281"/>
      <c r="AE1616" s="2663">
        <v>5</v>
      </c>
      <c r="AF1616" s="281">
        <v>25</v>
      </c>
      <c r="AG1616" s="1893" t="s">
        <v>122</v>
      </c>
      <c r="AK1616" s="981"/>
    </row>
    <row r="1617" spans="2:37">
      <c r="B1617" s="2807"/>
      <c r="C1617" s="569" t="s">
        <v>2870</v>
      </c>
      <c r="D1617" s="569" t="s">
        <v>2274</v>
      </c>
      <c r="E1617" s="1578"/>
      <c r="F1617" s="63">
        <v>928048501705</v>
      </c>
      <c r="G1617" s="64">
        <v>8711500643001</v>
      </c>
      <c r="H1617" s="65" t="s">
        <v>1807</v>
      </c>
      <c r="I1617" s="65"/>
      <c r="J1617" s="334">
        <v>36</v>
      </c>
      <c r="K1617" s="282">
        <v>4300</v>
      </c>
      <c r="L1617" s="282"/>
      <c r="M1617" s="282">
        <v>15000</v>
      </c>
      <c r="N1617" s="325">
        <v>1</v>
      </c>
      <c r="O1617" s="282" t="s">
        <v>124</v>
      </c>
      <c r="P1617" s="3301">
        <v>380</v>
      </c>
      <c r="Q1617" s="14"/>
      <c r="R1617" s="1892"/>
      <c r="S1617" s="282"/>
      <c r="T1617" s="282"/>
      <c r="U1617" s="282"/>
      <c r="V1617" s="282" t="s">
        <v>1802</v>
      </c>
      <c r="W1617" s="301">
        <v>103</v>
      </c>
      <c r="X1617" s="301">
        <v>119</v>
      </c>
      <c r="Y1617" s="281">
        <v>26</v>
      </c>
      <c r="Z1617" s="281"/>
      <c r="AA1617" s="281">
        <v>1200</v>
      </c>
      <c r="AB1617" s="282" t="s">
        <v>143</v>
      </c>
      <c r="AC1617" s="325"/>
      <c r="AD1617" s="281"/>
      <c r="AE1617" s="2663">
        <v>5</v>
      </c>
      <c r="AF1617" s="281">
        <v>25</v>
      </c>
      <c r="AG1617" s="1893" t="s">
        <v>122</v>
      </c>
      <c r="AK1617" s="981"/>
    </row>
    <row r="1618" spans="2:37">
      <c r="B1618" s="2807"/>
      <c r="C1618" s="569" t="s">
        <v>2870</v>
      </c>
      <c r="D1618" s="569" t="s">
        <v>2274</v>
      </c>
      <c r="E1618" s="1578"/>
      <c r="F1618" s="63">
        <v>928048501805</v>
      </c>
      <c r="G1618" s="64">
        <v>8711500727541</v>
      </c>
      <c r="H1618" s="65" t="s">
        <v>1808</v>
      </c>
      <c r="I1618" s="65"/>
      <c r="J1618" s="334">
        <v>36</v>
      </c>
      <c r="K1618" s="282">
        <v>960</v>
      </c>
      <c r="L1618" s="282"/>
      <c r="M1618" s="282">
        <v>15000</v>
      </c>
      <c r="N1618" s="325">
        <v>1</v>
      </c>
      <c r="O1618" s="282" t="s">
        <v>124</v>
      </c>
      <c r="P1618" s="3301">
        <v>410</v>
      </c>
      <c r="Q1618" s="14"/>
      <c r="R1618" s="1892"/>
      <c r="S1618" s="282"/>
      <c r="T1618" s="282"/>
      <c r="U1618" s="282"/>
      <c r="V1618" s="282" t="s">
        <v>1804</v>
      </c>
      <c r="W1618" s="301">
        <v>103</v>
      </c>
      <c r="X1618" s="301">
        <v>26</v>
      </c>
      <c r="Y1618" s="281">
        <v>26</v>
      </c>
      <c r="Z1618" s="281"/>
      <c r="AA1618" s="281">
        <v>1200</v>
      </c>
      <c r="AB1618" s="282" t="s">
        <v>143</v>
      </c>
      <c r="AC1618" s="325"/>
      <c r="AD1618" s="281"/>
      <c r="AE1618" s="2663">
        <v>5</v>
      </c>
      <c r="AF1618" s="281">
        <v>25</v>
      </c>
      <c r="AG1618" s="1893" t="s">
        <v>122</v>
      </c>
      <c r="AK1618" s="981"/>
    </row>
    <row r="1619" spans="2:37">
      <c r="B1619" s="2807"/>
      <c r="C1619" s="569" t="s">
        <v>2870</v>
      </c>
      <c r="D1619" s="569" t="s">
        <v>2274</v>
      </c>
      <c r="E1619" s="1578"/>
      <c r="F1619" s="63">
        <v>928049001505</v>
      </c>
      <c r="G1619" s="64">
        <v>8711500954459</v>
      </c>
      <c r="H1619" s="65" t="s">
        <v>1809</v>
      </c>
      <c r="I1619" s="65"/>
      <c r="J1619" s="334">
        <v>58</v>
      </c>
      <c r="K1619" s="282">
        <v>75</v>
      </c>
      <c r="L1619" s="282"/>
      <c r="M1619" s="282">
        <v>15000</v>
      </c>
      <c r="N1619" s="325">
        <v>1</v>
      </c>
      <c r="O1619" s="282" t="s">
        <v>124</v>
      </c>
      <c r="P1619" s="3301">
        <v>750</v>
      </c>
      <c r="Q1619" s="14"/>
      <c r="R1619" s="1892"/>
      <c r="S1619" s="282"/>
      <c r="T1619" s="282"/>
      <c r="U1619" s="282"/>
      <c r="V1619" s="282" t="s">
        <v>1772</v>
      </c>
      <c r="W1619" s="301">
        <v>111</v>
      </c>
      <c r="X1619" s="301"/>
      <c r="Y1619" s="281">
        <v>26</v>
      </c>
      <c r="Z1619" s="281"/>
      <c r="AA1619" s="281">
        <v>1500</v>
      </c>
      <c r="AB1619" s="282" t="s">
        <v>143</v>
      </c>
      <c r="AC1619" s="325"/>
      <c r="AD1619" s="281"/>
      <c r="AE1619" s="2663">
        <v>5</v>
      </c>
      <c r="AF1619" s="281">
        <v>25</v>
      </c>
      <c r="AG1619" s="1893" t="s">
        <v>122</v>
      </c>
      <c r="AK1619" s="981"/>
    </row>
    <row r="1620" spans="2:37">
      <c r="B1620" s="2807"/>
      <c r="C1620" s="569" t="s">
        <v>2870</v>
      </c>
      <c r="D1620" s="569" t="s">
        <v>2274</v>
      </c>
      <c r="E1620" s="1578"/>
      <c r="F1620" s="63">
        <v>928049001605</v>
      </c>
      <c r="G1620" s="64">
        <v>8711500954473</v>
      </c>
      <c r="H1620" s="65" t="s">
        <v>1810</v>
      </c>
      <c r="I1620" s="65"/>
      <c r="J1620" s="334">
        <v>58</v>
      </c>
      <c r="K1620" s="282">
        <v>2250</v>
      </c>
      <c r="L1620" s="282"/>
      <c r="M1620" s="282">
        <v>15000</v>
      </c>
      <c r="N1620" s="325">
        <v>1</v>
      </c>
      <c r="O1620" s="282" t="s">
        <v>124</v>
      </c>
      <c r="P1620" s="3301">
        <v>480</v>
      </c>
      <c r="Q1620" s="14"/>
      <c r="R1620" s="1892"/>
      <c r="S1620" s="282"/>
      <c r="T1620" s="282"/>
      <c r="U1620" s="282"/>
      <c r="V1620" s="282" t="s">
        <v>1800</v>
      </c>
      <c r="W1620" s="301">
        <v>111</v>
      </c>
      <c r="X1620" s="301">
        <v>38</v>
      </c>
      <c r="Y1620" s="281">
        <v>26</v>
      </c>
      <c r="Z1620" s="281"/>
      <c r="AA1620" s="281">
        <v>1500</v>
      </c>
      <c r="AB1620" s="282" t="s">
        <v>143</v>
      </c>
      <c r="AC1620" s="325"/>
      <c r="AD1620" s="281"/>
      <c r="AE1620" s="2663">
        <v>5</v>
      </c>
      <c r="AF1620" s="281">
        <v>25</v>
      </c>
      <c r="AG1620" s="1893" t="s">
        <v>122</v>
      </c>
      <c r="AK1620" s="981"/>
    </row>
    <row r="1621" spans="2:37">
      <c r="B1621" s="2807"/>
      <c r="C1621" s="569" t="s">
        <v>2870</v>
      </c>
      <c r="D1621" s="569" t="s">
        <v>2274</v>
      </c>
      <c r="E1621" s="1578"/>
      <c r="F1621" s="63">
        <v>928049001705</v>
      </c>
      <c r="G1621" s="64">
        <v>8711500954497</v>
      </c>
      <c r="H1621" s="65" t="s">
        <v>1811</v>
      </c>
      <c r="I1621" s="65"/>
      <c r="J1621" s="334">
        <v>58</v>
      </c>
      <c r="K1621" s="282">
        <v>6750</v>
      </c>
      <c r="L1621" s="282"/>
      <c r="M1621" s="282">
        <v>15000</v>
      </c>
      <c r="N1621" s="325">
        <v>1</v>
      </c>
      <c r="O1621" s="282" t="s">
        <v>124</v>
      </c>
      <c r="P1621" s="3301">
        <v>465</v>
      </c>
      <c r="Q1621" s="14"/>
      <c r="R1621" s="1892"/>
      <c r="S1621" s="282"/>
      <c r="T1621" s="282"/>
      <c r="U1621" s="282"/>
      <c r="V1621" s="282" t="s">
        <v>1802</v>
      </c>
      <c r="W1621" s="301">
        <v>111</v>
      </c>
      <c r="X1621" s="301">
        <v>116</v>
      </c>
      <c r="Y1621" s="281">
        <v>26</v>
      </c>
      <c r="Z1621" s="281"/>
      <c r="AA1621" s="281">
        <v>1500</v>
      </c>
      <c r="AB1621" s="282" t="s">
        <v>143</v>
      </c>
      <c r="AC1621" s="325"/>
      <c r="AD1621" s="281"/>
      <c r="AE1621" s="2663">
        <v>5</v>
      </c>
      <c r="AF1621" s="281">
        <v>25</v>
      </c>
      <c r="AG1621" s="1893" t="s">
        <v>122</v>
      </c>
      <c r="AK1621" s="981"/>
    </row>
    <row r="1622" spans="2:37">
      <c r="B1622" s="2809"/>
      <c r="C1622" s="855" t="s">
        <v>2870</v>
      </c>
      <c r="D1622" s="855" t="s">
        <v>2274</v>
      </c>
      <c r="E1622" s="1599"/>
      <c r="F1622" s="49">
        <v>928049001805</v>
      </c>
      <c r="G1622" s="274">
        <v>8711500954510</v>
      </c>
      <c r="H1622" s="259" t="s">
        <v>1812</v>
      </c>
      <c r="I1622" s="259"/>
      <c r="J1622" s="441">
        <v>58</v>
      </c>
      <c r="K1622" s="284">
        <v>1600</v>
      </c>
      <c r="L1622" s="284"/>
      <c r="M1622" s="284">
        <v>15000</v>
      </c>
      <c r="N1622" s="921">
        <v>1</v>
      </c>
      <c r="O1622" s="284" t="s">
        <v>124</v>
      </c>
      <c r="P1622" s="3302">
        <v>505</v>
      </c>
      <c r="Q1622" s="14"/>
      <c r="R1622" s="1894"/>
      <c r="S1622" s="284"/>
      <c r="T1622" s="284"/>
      <c r="U1622" s="284"/>
      <c r="V1622" s="284" t="s">
        <v>1804</v>
      </c>
      <c r="W1622" s="294">
        <v>111</v>
      </c>
      <c r="X1622" s="294">
        <v>27</v>
      </c>
      <c r="Y1622" s="283">
        <v>26</v>
      </c>
      <c r="Z1622" s="283"/>
      <c r="AA1622" s="283">
        <v>1500</v>
      </c>
      <c r="AB1622" s="284" t="s">
        <v>143</v>
      </c>
      <c r="AC1622" s="921"/>
      <c r="AD1622" s="283"/>
      <c r="AE1622" s="2686">
        <v>5</v>
      </c>
      <c r="AF1622" s="283">
        <v>25</v>
      </c>
      <c r="AG1622" s="1895" t="s">
        <v>122</v>
      </c>
      <c r="AK1622" s="981"/>
    </row>
    <row r="1623" spans="2:37" ht="14.5" customHeight="1">
      <c r="B1623" s="3"/>
      <c r="C1623" s="14"/>
      <c r="D1623" s="14"/>
      <c r="E1623" s="8"/>
      <c r="F1623" s="20"/>
      <c r="G1623" s="2"/>
      <c r="H1623" s="3"/>
      <c r="I1623" s="3"/>
      <c r="J1623" s="335"/>
      <c r="K1623" s="335"/>
      <c r="L1623" s="335"/>
      <c r="M1623" s="303"/>
      <c r="N1623" s="6"/>
      <c r="O1623" s="335"/>
      <c r="P1623" s="719"/>
      <c r="Q1623" s="14"/>
      <c r="R1623" s="335"/>
      <c r="S1623" s="335"/>
      <c r="T1623" s="335"/>
      <c r="U1623" s="335"/>
      <c r="V1623" s="335"/>
      <c r="W1623" s="335"/>
      <c r="X1623" s="335"/>
      <c r="Y1623" s="302"/>
      <c r="Z1623" s="302"/>
      <c r="AA1623" s="302"/>
      <c r="AB1623" s="335"/>
      <c r="AC1623" s="306"/>
      <c r="AD1623" s="302"/>
      <c r="AE1623" s="6"/>
      <c r="AF1623" s="335"/>
      <c r="AG1623" s="335"/>
      <c r="AK1623" s="981"/>
    </row>
    <row r="1624" spans="2:37">
      <c r="B1624" s="573" t="s">
        <v>2982</v>
      </c>
      <c r="C1624" s="1576" t="s">
        <v>2870</v>
      </c>
      <c r="D1624" s="1576" t="s">
        <v>2274</v>
      </c>
      <c r="E1624" s="1577"/>
      <c r="F1624" s="1029">
        <v>927927684018</v>
      </c>
      <c r="G1624" s="1029">
        <v>8711500952271</v>
      </c>
      <c r="H1624" s="1030" t="s">
        <v>1813</v>
      </c>
      <c r="I1624" s="1030"/>
      <c r="J1624" s="1031">
        <v>48</v>
      </c>
      <c r="K1624" s="1720">
        <v>4250</v>
      </c>
      <c r="L1624" s="1720"/>
      <c r="M1624" s="1720">
        <v>24000</v>
      </c>
      <c r="N1624" s="1721">
        <v>1</v>
      </c>
      <c r="O1624" s="1720" t="s">
        <v>144</v>
      </c>
      <c r="P1624" s="3193">
        <v>1015</v>
      </c>
      <c r="Q1624" s="14"/>
      <c r="R1624" s="2256"/>
      <c r="S1624" s="1720"/>
      <c r="T1624" s="1720"/>
      <c r="U1624" s="1720"/>
      <c r="V1624" s="1720" t="s">
        <v>131</v>
      </c>
      <c r="W1624" s="1062">
        <v>195</v>
      </c>
      <c r="X1624" s="1062">
        <v>88</v>
      </c>
      <c r="Y1624" s="1064">
        <v>17</v>
      </c>
      <c r="Z1624" s="1064"/>
      <c r="AA1624" s="1064">
        <v>1449</v>
      </c>
      <c r="AB1624" s="1720" t="s">
        <v>143</v>
      </c>
      <c r="AC1624" s="1721">
        <v>80</v>
      </c>
      <c r="AD1624" s="1064">
        <v>423550</v>
      </c>
      <c r="AE1624" s="2733">
        <v>5</v>
      </c>
      <c r="AF1624" s="1064">
        <v>40</v>
      </c>
      <c r="AG1624" s="2287" t="s">
        <v>122</v>
      </c>
      <c r="AK1624" s="981"/>
    </row>
    <row r="1625" spans="2:37">
      <c r="B1625" s="2809"/>
      <c r="C1625" s="855" t="s">
        <v>2870</v>
      </c>
      <c r="D1625" s="855" t="s">
        <v>2274</v>
      </c>
      <c r="E1625" s="1599"/>
      <c r="F1625" s="936">
        <v>927929684018</v>
      </c>
      <c r="G1625" s="936">
        <v>8711500952356</v>
      </c>
      <c r="H1625" s="1017" t="s">
        <v>1814</v>
      </c>
      <c r="I1625" s="1017"/>
      <c r="J1625" s="1087">
        <v>80</v>
      </c>
      <c r="K1625" s="1416">
        <v>6550</v>
      </c>
      <c r="L1625" s="1416"/>
      <c r="M1625" s="1416">
        <v>24000</v>
      </c>
      <c r="N1625" s="1458">
        <v>1</v>
      </c>
      <c r="O1625" s="1416" t="s">
        <v>144</v>
      </c>
      <c r="P1625" s="2421">
        <v>1015</v>
      </c>
      <c r="Q1625" s="14"/>
      <c r="R1625" s="2258"/>
      <c r="S1625" s="1416"/>
      <c r="T1625" s="1416"/>
      <c r="U1625" s="1416"/>
      <c r="V1625" s="1416" t="s">
        <v>131</v>
      </c>
      <c r="W1625" s="1237">
        <v>152</v>
      </c>
      <c r="X1625" s="1237">
        <v>81</v>
      </c>
      <c r="Y1625" s="937">
        <v>17</v>
      </c>
      <c r="Z1625" s="937"/>
      <c r="AA1625" s="937">
        <v>1449</v>
      </c>
      <c r="AB1625" s="1416" t="s">
        <v>143</v>
      </c>
      <c r="AC1625" s="1458">
        <v>80</v>
      </c>
      <c r="AD1625" s="937">
        <v>423573</v>
      </c>
      <c r="AE1625" s="2734">
        <v>5</v>
      </c>
      <c r="AF1625" s="937">
        <v>40</v>
      </c>
      <c r="AG1625" s="2289" t="s">
        <v>122</v>
      </c>
      <c r="AK1625" s="981"/>
    </row>
    <row r="1626" spans="2:37" ht="14.5" customHeight="1">
      <c r="B1626" s="3"/>
      <c r="C1626" s="14"/>
      <c r="D1626" s="14"/>
      <c r="E1626" s="14"/>
      <c r="F1626" s="2793" t="s">
        <v>2983</v>
      </c>
      <c r="G1626" s="11"/>
      <c r="H1626" s="3"/>
      <c r="I1626" s="3"/>
      <c r="J1626" s="335"/>
      <c r="K1626" s="335"/>
      <c r="L1626" s="335"/>
      <c r="M1626" s="303"/>
      <c r="N1626" s="6"/>
      <c r="O1626" s="335"/>
      <c r="P1626" s="149"/>
      <c r="Q1626" s="14"/>
      <c r="R1626" s="335"/>
      <c r="S1626" s="335"/>
      <c r="T1626" s="335"/>
      <c r="U1626" s="335"/>
      <c r="V1626" s="335"/>
      <c r="W1626" s="335"/>
      <c r="X1626" s="335"/>
      <c r="Y1626" s="302"/>
      <c r="Z1626" s="302"/>
      <c r="AA1626" s="302"/>
      <c r="AB1626" s="335"/>
      <c r="AC1626" s="306"/>
      <c r="AD1626" s="302"/>
      <c r="AE1626" s="6"/>
      <c r="AF1626" s="335"/>
      <c r="AG1626" s="335"/>
      <c r="AK1626" s="981"/>
    </row>
    <row r="1627" spans="2:37" ht="14.5" customHeight="1">
      <c r="B1627" s="3"/>
      <c r="C1627" s="14"/>
      <c r="D1627" s="14"/>
      <c r="E1627" s="14"/>
      <c r="F1627" s="96"/>
      <c r="G1627" s="11"/>
      <c r="H1627" s="3"/>
      <c r="I1627" s="3"/>
      <c r="J1627" s="335"/>
      <c r="K1627" s="335"/>
      <c r="L1627" s="335"/>
      <c r="M1627" s="303"/>
      <c r="N1627" s="6"/>
      <c r="O1627" s="335"/>
      <c r="P1627" s="149"/>
      <c r="Q1627" s="14"/>
      <c r="R1627" s="335"/>
      <c r="S1627" s="335"/>
      <c r="T1627" s="335"/>
      <c r="U1627" s="335"/>
      <c r="V1627" s="335"/>
      <c r="W1627" s="335"/>
      <c r="X1627" s="335"/>
      <c r="Y1627" s="302"/>
      <c r="Z1627" s="302"/>
      <c r="AA1627" s="302"/>
      <c r="AB1627" s="335"/>
      <c r="AC1627" s="306"/>
      <c r="AD1627" s="302"/>
      <c r="AE1627" s="6"/>
      <c r="AF1627" s="335"/>
      <c r="AG1627" s="335"/>
      <c r="AK1627" s="981"/>
    </row>
    <row r="1628" spans="2:37">
      <c r="B1628" s="573" t="s">
        <v>2984</v>
      </c>
      <c r="C1628" s="1576" t="s">
        <v>2870</v>
      </c>
      <c r="D1628" s="1576" t="s">
        <v>2274</v>
      </c>
      <c r="E1628" s="1577"/>
      <c r="F1628" s="214">
        <v>927923083014</v>
      </c>
      <c r="G1628" s="214">
        <v>8711500558749</v>
      </c>
      <c r="H1628" s="791" t="s">
        <v>1815</v>
      </c>
      <c r="I1628" s="791"/>
      <c r="J1628" s="1661">
        <v>36</v>
      </c>
      <c r="K1628" s="1131">
        <v>3070</v>
      </c>
      <c r="L1628" s="1131"/>
      <c r="M1628" s="1662">
        <v>20000</v>
      </c>
      <c r="N1628" s="1758">
        <v>1</v>
      </c>
      <c r="O1628" s="1131" t="s">
        <v>144</v>
      </c>
      <c r="P1628" s="3300">
        <v>210</v>
      </c>
      <c r="Q1628" s="14"/>
      <c r="R1628" s="1896" t="s">
        <v>2390</v>
      </c>
      <c r="S1628" s="1131"/>
      <c r="T1628" s="1131"/>
      <c r="U1628" s="1131"/>
      <c r="V1628" s="1131" t="s">
        <v>158</v>
      </c>
      <c r="W1628" s="1649">
        <v>80</v>
      </c>
      <c r="X1628" s="1649">
        <v>85</v>
      </c>
      <c r="Y1628" s="1132">
        <v>26</v>
      </c>
      <c r="Z1628" s="1132"/>
      <c r="AA1628" s="1132">
        <v>970</v>
      </c>
      <c r="AB1628" s="1131" t="s">
        <v>143</v>
      </c>
      <c r="AC1628" s="1758">
        <v>82</v>
      </c>
      <c r="AD1628" s="1132">
        <v>423417</v>
      </c>
      <c r="AE1628" s="2756">
        <v>5</v>
      </c>
      <c r="AF1628" s="1132">
        <v>25</v>
      </c>
      <c r="AG1628" s="2290" t="s">
        <v>122</v>
      </c>
      <c r="AK1628" s="981"/>
    </row>
    <row r="1629" spans="2:37">
      <c r="B1629" s="2809"/>
      <c r="C1629" s="855" t="s">
        <v>2870</v>
      </c>
      <c r="D1629" s="855" t="s">
        <v>2274</v>
      </c>
      <c r="E1629" s="1599"/>
      <c r="F1629" s="151">
        <v>927923084014</v>
      </c>
      <c r="G1629" s="151">
        <v>8711500558770</v>
      </c>
      <c r="H1629" s="790" t="s">
        <v>1816</v>
      </c>
      <c r="I1629" s="790"/>
      <c r="J1629" s="1759">
        <v>36</v>
      </c>
      <c r="K1629" s="1183">
        <v>3100</v>
      </c>
      <c r="L1629" s="1183"/>
      <c r="M1629" s="1760">
        <v>20000</v>
      </c>
      <c r="N1629" s="1761">
        <v>1</v>
      </c>
      <c r="O1629" s="1183" t="s">
        <v>144</v>
      </c>
      <c r="P1629" s="3302">
        <v>210</v>
      </c>
      <c r="Q1629" s="14"/>
      <c r="R1629" s="2498" t="s">
        <v>2390</v>
      </c>
      <c r="S1629" s="1183"/>
      <c r="T1629" s="1183"/>
      <c r="U1629" s="1183"/>
      <c r="V1629" s="1183" t="s">
        <v>131</v>
      </c>
      <c r="W1629" s="2492">
        <v>80</v>
      </c>
      <c r="X1629" s="2492">
        <v>86</v>
      </c>
      <c r="Y1629" s="2356">
        <v>26</v>
      </c>
      <c r="Z1629" s="2356"/>
      <c r="AA1629" s="2356">
        <v>970</v>
      </c>
      <c r="AB1629" s="1183" t="s">
        <v>143</v>
      </c>
      <c r="AC1629" s="1761">
        <v>80</v>
      </c>
      <c r="AD1629" s="2356">
        <v>423418</v>
      </c>
      <c r="AE1629" s="2757">
        <v>5</v>
      </c>
      <c r="AF1629" s="2356">
        <v>25</v>
      </c>
      <c r="AG1629" s="2291" t="s">
        <v>122</v>
      </c>
      <c r="AK1629" s="981"/>
    </row>
    <row r="1630" spans="2:37" ht="14.5" customHeight="1">
      <c r="B1630" s="3"/>
      <c r="C1630" s="14"/>
      <c r="D1630" s="14"/>
      <c r="E1630" s="14"/>
      <c r="F1630" s="574"/>
      <c r="G1630" s="574"/>
      <c r="H1630" s="897"/>
      <c r="I1630" s="897"/>
      <c r="J1630" s="675"/>
      <c r="K1630" s="675"/>
      <c r="L1630" s="675"/>
      <c r="M1630" s="676"/>
      <c r="N1630" s="427"/>
      <c r="O1630" s="675"/>
      <c r="P1630" s="3303"/>
      <c r="Q1630" s="14"/>
      <c r="R1630" s="675"/>
      <c r="S1630" s="675"/>
      <c r="T1630" s="675"/>
      <c r="U1630" s="675"/>
      <c r="V1630" s="675"/>
      <c r="W1630" s="675"/>
      <c r="X1630" s="675"/>
      <c r="Y1630" s="416"/>
      <c r="Z1630" s="416"/>
      <c r="AA1630" s="416"/>
      <c r="AB1630" s="675"/>
      <c r="AC1630" s="427"/>
      <c r="AD1630" s="416"/>
      <c r="AE1630" s="427"/>
      <c r="AF1630" s="675"/>
      <c r="AG1630" s="675"/>
      <c r="AK1630" s="981"/>
    </row>
    <row r="1631" spans="2:37">
      <c r="B1631" s="573" t="s">
        <v>2985</v>
      </c>
      <c r="C1631" s="1576" t="s">
        <v>2870</v>
      </c>
      <c r="D1631" s="1576" t="s">
        <v>2274</v>
      </c>
      <c r="E1631" s="1577"/>
      <c r="F1631" s="30">
        <v>928000003340</v>
      </c>
      <c r="G1631" s="30">
        <v>8711500615688</v>
      </c>
      <c r="H1631" s="115" t="s">
        <v>1817</v>
      </c>
      <c r="I1631" s="115"/>
      <c r="J1631" s="392">
        <v>4</v>
      </c>
      <c r="K1631" s="1762">
        <v>130</v>
      </c>
      <c r="L1631" s="1762"/>
      <c r="M1631" s="431">
        <v>10000</v>
      </c>
      <c r="N1631" s="1763">
        <v>1</v>
      </c>
      <c r="O1631" s="1762" t="s">
        <v>144</v>
      </c>
      <c r="P1631" s="3300">
        <v>150</v>
      </c>
      <c r="Q1631" s="14"/>
      <c r="R1631" s="2260"/>
      <c r="S1631" s="1762"/>
      <c r="T1631" s="1762"/>
      <c r="U1631" s="1762"/>
      <c r="V1631" s="1762" t="s">
        <v>131</v>
      </c>
      <c r="W1631" s="2493">
        <v>29</v>
      </c>
      <c r="X1631" s="2493">
        <v>32</v>
      </c>
      <c r="Y1631" s="2357">
        <v>16</v>
      </c>
      <c r="Z1631" s="2357"/>
      <c r="AA1631" s="2357">
        <v>150</v>
      </c>
      <c r="AB1631" s="1762" t="s">
        <v>143</v>
      </c>
      <c r="AC1631" s="1763">
        <v>58</v>
      </c>
      <c r="AD1631" s="2357">
        <v>423486</v>
      </c>
      <c r="AE1631" s="2758">
        <v>5</v>
      </c>
      <c r="AF1631" s="2357">
        <v>25</v>
      </c>
      <c r="AG1631" s="2292" t="s">
        <v>122</v>
      </c>
      <c r="AK1631" s="981"/>
    </row>
    <row r="1632" spans="2:37">
      <c r="B1632" s="219"/>
      <c r="C1632" s="569" t="s">
        <v>2870</v>
      </c>
      <c r="D1632" s="569" t="s">
        <v>2274</v>
      </c>
      <c r="E1632" s="1578"/>
      <c r="F1632" s="42">
        <v>928000503340</v>
      </c>
      <c r="G1632" s="42">
        <v>8711500715838</v>
      </c>
      <c r="H1632" s="54" t="s">
        <v>1818</v>
      </c>
      <c r="I1632" s="54"/>
      <c r="J1632" s="357">
        <v>6</v>
      </c>
      <c r="K1632" s="1127">
        <v>260</v>
      </c>
      <c r="L1632" s="1127"/>
      <c r="M1632" s="348">
        <v>10000</v>
      </c>
      <c r="N1632" s="673">
        <v>1</v>
      </c>
      <c r="O1632" s="1127" t="s">
        <v>144</v>
      </c>
      <c r="P1632" s="3301">
        <v>150</v>
      </c>
      <c r="Q1632" s="14"/>
      <c r="R1632" s="2261"/>
      <c r="S1632" s="1127"/>
      <c r="T1632" s="1127"/>
      <c r="U1632" s="1127"/>
      <c r="V1632" s="1127" t="s">
        <v>131</v>
      </c>
      <c r="W1632" s="1208">
        <v>42</v>
      </c>
      <c r="X1632" s="1208">
        <v>43</v>
      </c>
      <c r="Y1632" s="1128">
        <v>16</v>
      </c>
      <c r="Z1632" s="1128"/>
      <c r="AA1632" s="1128">
        <v>212</v>
      </c>
      <c r="AB1632" s="1127" t="s">
        <v>143</v>
      </c>
      <c r="AC1632" s="673">
        <v>59</v>
      </c>
      <c r="AD1632" s="1128">
        <v>423488</v>
      </c>
      <c r="AE1632" s="2759">
        <v>5</v>
      </c>
      <c r="AF1632" s="1128">
        <v>25</v>
      </c>
      <c r="AG1632" s="2293" t="s">
        <v>122</v>
      </c>
      <c r="AK1632" s="981"/>
    </row>
    <row r="1633" spans="2:37">
      <c r="B1633" s="2807"/>
      <c r="C1633" s="569" t="s">
        <v>2870</v>
      </c>
      <c r="D1633" s="569" t="s">
        <v>2274</v>
      </c>
      <c r="E1633" s="1578"/>
      <c r="F1633" s="42">
        <v>928001003318</v>
      </c>
      <c r="G1633" s="42">
        <v>8711500704733</v>
      </c>
      <c r="H1633" s="54" t="s">
        <v>1819</v>
      </c>
      <c r="I1633" s="54"/>
      <c r="J1633" s="357">
        <v>8</v>
      </c>
      <c r="K1633" s="1127">
        <v>380</v>
      </c>
      <c r="L1633" s="1127"/>
      <c r="M1633" s="348">
        <v>10000</v>
      </c>
      <c r="N1633" s="673">
        <v>1</v>
      </c>
      <c r="O1633" s="1127" t="s">
        <v>144</v>
      </c>
      <c r="P1633" s="3301">
        <v>165</v>
      </c>
      <c r="Q1633" s="14"/>
      <c r="R1633" s="2261"/>
      <c r="S1633" s="1127"/>
      <c r="T1633" s="1127"/>
      <c r="U1633" s="1127"/>
      <c r="V1633" s="1127" t="s">
        <v>131</v>
      </c>
      <c r="W1633" s="1208">
        <v>56</v>
      </c>
      <c r="X1633" s="1208">
        <v>47</v>
      </c>
      <c r="Y1633" s="1128">
        <v>16</v>
      </c>
      <c r="Z1633" s="1128"/>
      <c r="AA1633" s="1128">
        <v>288</v>
      </c>
      <c r="AB1633" s="1127" t="s">
        <v>143</v>
      </c>
      <c r="AC1633" s="673">
        <v>59</v>
      </c>
      <c r="AD1633" s="1128">
        <v>423491</v>
      </c>
      <c r="AE1633" s="2759">
        <v>5</v>
      </c>
      <c r="AF1633" s="1128">
        <v>25</v>
      </c>
      <c r="AG1633" s="2293" t="s">
        <v>122</v>
      </c>
      <c r="AK1633" s="981"/>
    </row>
    <row r="1634" spans="2:37">
      <c r="B1634" s="2809"/>
      <c r="C1634" s="855" t="s">
        <v>2870</v>
      </c>
      <c r="D1634" s="855" t="s">
        <v>2274</v>
      </c>
      <c r="E1634" s="1599"/>
      <c r="F1634" s="57">
        <v>928001503340</v>
      </c>
      <c r="G1634" s="57">
        <v>8711500704757</v>
      </c>
      <c r="H1634" s="56" t="s">
        <v>1820</v>
      </c>
      <c r="I1634" s="56"/>
      <c r="J1634" s="442">
        <v>13</v>
      </c>
      <c r="K1634" s="1129">
        <v>835</v>
      </c>
      <c r="L1634" s="1129"/>
      <c r="M1634" s="439">
        <v>8000</v>
      </c>
      <c r="N1634" s="1764">
        <v>1</v>
      </c>
      <c r="O1634" s="1129" t="s">
        <v>144</v>
      </c>
      <c r="P1634" s="3302">
        <v>170</v>
      </c>
      <c r="Q1634" s="14"/>
      <c r="R1634" s="2262"/>
      <c r="S1634" s="1129"/>
      <c r="T1634" s="1129"/>
      <c r="U1634" s="1129"/>
      <c r="V1634" s="1129" t="s">
        <v>131</v>
      </c>
      <c r="W1634" s="1635">
        <v>90</v>
      </c>
      <c r="X1634" s="1635">
        <v>64</v>
      </c>
      <c r="Y1634" s="1130">
        <v>16</v>
      </c>
      <c r="Z1634" s="1130"/>
      <c r="AA1634" s="1130">
        <v>517</v>
      </c>
      <c r="AB1634" s="1129" t="s">
        <v>143</v>
      </c>
      <c r="AC1634" s="1764">
        <v>59</v>
      </c>
      <c r="AD1634" s="1130">
        <v>423498</v>
      </c>
      <c r="AE1634" s="2760">
        <v>5</v>
      </c>
      <c r="AF1634" s="1130">
        <v>25</v>
      </c>
      <c r="AG1634" s="2294" t="s">
        <v>122</v>
      </c>
      <c r="AK1634" s="981"/>
    </row>
    <row r="1635" spans="2:37" ht="14.5" customHeight="1">
      <c r="B1635" s="3"/>
      <c r="C1635" s="14"/>
      <c r="D1635" s="14"/>
      <c r="E1635" s="8"/>
      <c r="F1635" s="2773" t="s">
        <v>1821</v>
      </c>
      <c r="G1635" s="96"/>
      <c r="H1635" s="97"/>
      <c r="I1635" s="97"/>
      <c r="J1635" s="360"/>
      <c r="K1635" s="360"/>
      <c r="L1635" s="360"/>
      <c r="M1635" s="356"/>
      <c r="N1635" s="524"/>
      <c r="O1635" s="360"/>
      <c r="P1635" s="149"/>
      <c r="Q1635" s="14"/>
      <c r="R1635" s="360"/>
      <c r="S1635" s="360"/>
      <c r="T1635" s="360"/>
      <c r="U1635" s="360"/>
      <c r="V1635" s="360"/>
      <c r="W1635" s="360"/>
      <c r="X1635" s="360"/>
      <c r="Y1635" s="407"/>
      <c r="Z1635" s="407"/>
      <c r="AA1635" s="407"/>
      <c r="AB1635" s="360"/>
      <c r="AC1635" s="524"/>
      <c r="AD1635" s="407"/>
      <c r="AE1635" s="524"/>
      <c r="AF1635" s="360"/>
      <c r="AG1635" s="360"/>
      <c r="AK1635" s="981"/>
    </row>
    <row r="1636" spans="2:37" ht="14.5" customHeight="1">
      <c r="B1636" s="3"/>
      <c r="C1636" s="14"/>
      <c r="D1636" s="14"/>
      <c r="E1636" s="8"/>
      <c r="F1636" s="536"/>
      <c r="G1636" s="96"/>
      <c r="H1636" s="97"/>
      <c r="I1636" s="97"/>
      <c r="J1636" s="360"/>
      <c r="K1636" s="360"/>
      <c r="L1636" s="360"/>
      <c r="M1636" s="356"/>
      <c r="N1636" s="524"/>
      <c r="O1636" s="360"/>
      <c r="P1636" s="149"/>
      <c r="Q1636" s="14"/>
      <c r="R1636" s="360"/>
      <c r="S1636" s="360"/>
      <c r="T1636" s="360"/>
      <c r="U1636" s="360"/>
      <c r="V1636" s="360"/>
      <c r="W1636" s="360"/>
      <c r="X1636" s="360"/>
      <c r="Y1636" s="407"/>
      <c r="Z1636" s="407"/>
      <c r="AA1636" s="407"/>
      <c r="AB1636" s="360"/>
      <c r="AC1636" s="524"/>
      <c r="AD1636" s="407"/>
      <c r="AE1636" s="524"/>
      <c r="AF1636" s="360"/>
      <c r="AG1636" s="360"/>
      <c r="AK1636" s="981"/>
    </row>
    <row r="1637" spans="2:37">
      <c r="B1637" s="573" t="s">
        <v>2986</v>
      </c>
      <c r="C1637" s="1576" t="s">
        <v>2870</v>
      </c>
      <c r="D1637" s="1576" t="s">
        <v>2274</v>
      </c>
      <c r="E1637" s="1577"/>
      <c r="F1637" s="1029">
        <v>928026284070</v>
      </c>
      <c r="G1637" s="1029">
        <v>8727900840506</v>
      </c>
      <c r="H1637" s="1030" t="s">
        <v>1822</v>
      </c>
      <c r="I1637" s="1030"/>
      <c r="J1637" s="1031">
        <v>22</v>
      </c>
      <c r="K1637" s="1720">
        <v>1285</v>
      </c>
      <c r="L1637" s="1720"/>
      <c r="M1637" s="1720">
        <v>9000</v>
      </c>
      <c r="N1637" s="1721">
        <v>1</v>
      </c>
      <c r="O1637" s="1720" t="s">
        <v>144</v>
      </c>
      <c r="P1637" s="3193">
        <v>242</v>
      </c>
      <c r="Q1637" s="14"/>
      <c r="R1637" s="2256"/>
      <c r="S1637" s="1720"/>
      <c r="T1637" s="1720"/>
      <c r="U1637" s="1720"/>
      <c r="V1637" s="1720" t="s">
        <v>131</v>
      </c>
      <c r="W1637" s="1062">
        <v>62</v>
      </c>
      <c r="X1637" s="1062">
        <v>58</v>
      </c>
      <c r="Y1637" s="1064">
        <v>203.2</v>
      </c>
      <c r="Z1637" s="1064"/>
      <c r="AA1637" s="1064">
        <v>27.1</v>
      </c>
      <c r="AB1637" s="1720" t="s">
        <v>143</v>
      </c>
      <c r="AC1637" s="1721">
        <v>80</v>
      </c>
      <c r="AD1637" s="1064">
        <v>423506</v>
      </c>
      <c r="AE1637" s="2733">
        <v>5</v>
      </c>
      <c r="AF1637" s="1064">
        <v>12</v>
      </c>
      <c r="AG1637" s="2287" t="s">
        <v>122</v>
      </c>
      <c r="AK1637" s="981"/>
    </row>
    <row r="1638" spans="2:37">
      <c r="B1638" s="2807"/>
      <c r="C1638" s="569" t="s">
        <v>2870</v>
      </c>
      <c r="D1638" s="569" t="s">
        <v>2274</v>
      </c>
      <c r="E1638" s="1578"/>
      <c r="F1638" s="1020">
        <v>928026384070</v>
      </c>
      <c r="G1638" s="1020">
        <v>8711500559685</v>
      </c>
      <c r="H1638" s="1028" t="s">
        <v>1823</v>
      </c>
      <c r="I1638" s="1028"/>
      <c r="J1638" s="1021">
        <v>32</v>
      </c>
      <c r="K1638" s="530">
        <v>2375</v>
      </c>
      <c r="L1638" s="530"/>
      <c r="M1638" s="530">
        <v>9000</v>
      </c>
      <c r="N1638" s="1040">
        <v>1</v>
      </c>
      <c r="O1638" s="530" t="s">
        <v>144</v>
      </c>
      <c r="P1638" s="2420">
        <v>253</v>
      </c>
      <c r="Q1638" s="14"/>
      <c r="R1638" s="2257"/>
      <c r="S1638" s="530"/>
      <c r="T1638" s="530"/>
      <c r="U1638" s="530"/>
      <c r="V1638" s="530" t="s">
        <v>131</v>
      </c>
      <c r="W1638" s="519">
        <v>81</v>
      </c>
      <c r="X1638" s="519">
        <v>74</v>
      </c>
      <c r="Y1638" s="942">
        <v>299</v>
      </c>
      <c r="Z1638" s="942"/>
      <c r="AA1638" s="942">
        <v>26.2</v>
      </c>
      <c r="AB1638" s="530" t="s">
        <v>143</v>
      </c>
      <c r="AC1638" s="1040">
        <v>80</v>
      </c>
      <c r="AD1638" s="942">
        <v>423509</v>
      </c>
      <c r="AE1638" s="2722">
        <v>5</v>
      </c>
      <c r="AF1638" s="942">
        <v>12</v>
      </c>
      <c r="AG1638" s="2288" t="s">
        <v>122</v>
      </c>
      <c r="AK1638" s="981"/>
    </row>
    <row r="1639" spans="2:37">
      <c r="B1639" s="2807"/>
      <c r="C1639" s="569" t="s">
        <v>2870</v>
      </c>
      <c r="D1639" s="569" t="s">
        <v>2274</v>
      </c>
      <c r="E1639" s="1578"/>
      <c r="F1639" s="1020">
        <v>928027483070</v>
      </c>
      <c r="G1639" s="1020">
        <v>8711500284761</v>
      </c>
      <c r="H1639" s="545" t="s">
        <v>1824</v>
      </c>
      <c r="I1639" s="545"/>
      <c r="J1639" s="1021">
        <v>40</v>
      </c>
      <c r="K1639" s="530">
        <v>3200</v>
      </c>
      <c r="L1639" s="530"/>
      <c r="M1639" s="530">
        <v>9000</v>
      </c>
      <c r="N1639" s="1040">
        <v>1</v>
      </c>
      <c r="O1639" s="530" t="s">
        <v>144</v>
      </c>
      <c r="P1639" s="2420">
        <v>263</v>
      </c>
      <c r="Q1639" s="14"/>
      <c r="R1639" s="2257"/>
      <c r="S1639" s="530"/>
      <c r="T1639" s="530"/>
      <c r="U1639" s="530"/>
      <c r="V1639" s="530" t="s">
        <v>158</v>
      </c>
      <c r="W1639" s="519">
        <v>110</v>
      </c>
      <c r="X1639" s="519">
        <v>80</v>
      </c>
      <c r="Y1639" s="942">
        <v>393</v>
      </c>
      <c r="Z1639" s="942"/>
      <c r="AA1639" s="942">
        <v>26.2</v>
      </c>
      <c r="AB1639" s="530" t="s">
        <v>143</v>
      </c>
      <c r="AC1639" s="1040">
        <v>80</v>
      </c>
      <c r="AD1639" s="942">
        <v>423511</v>
      </c>
      <c r="AE1639" s="2722">
        <v>5</v>
      </c>
      <c r="AF1639" s="942">
        <v>12</v>
      </c>
      <c r="AG1639" s="2288" t="s">
        <v>122</v>
      </c>
      <c r="AK1639" s="981"/>
    </row>
    <row r="1640" spans="2:37">
      <c r="B1640" s="2809"/>
      <c r="C1640" s="855" t="s">
        <v>2870</v>
      </c>
      <c r="D1640" s="855" t="s">
        <v>2274</v>
      </c>
      <c r="E1640" s="1599"/>
      <c r="F1640" s="936">
        <v>928027484070</v>
      </c>
      <c r="G1640" s="936">
        <v>8711500284747</v>
      </c>
      <c r="H1640" s="1017" t="s">
        <v>1825</v>
      </c>
      <c r="I1640" s="1017"/>
      <c r="J1640" s="1087">
        <v>40</v>
      </c>
      <c r="K1640" s="1416">
        <v>3200</v>
      </c>
      <c r="L1640" s="1416"/>
      <c r="M1640" s="1416">
        <v>9000</v>
      </c>
      <c r="N1640" s="1458">
        <v>1</v>
      </c>
      <c r="O1640" s="1416" t="s">
        <v>144</v>
      </c>
      <c r="P1640" s="2421">
        <v>263</v>
      </c>
      <c r="Q1640" s="14"/>
      <c r="R1640" s="2258"/>
      <c r="S1640" s="1416"/>
      <c r="T1640" s="1416"/>
      <c r="U1640" s="1416"/>
      <c r="V1640" s="1416" t="s">
        <v>131</v>
      </c>
      <c r="W1640" s="1237">
        <v>110</v>
      </c>
      <c r="X1640" s="1237">
        <v>80</v>
      </c>
      <c r="Y1640" s="937">
        <v>393</v>
      </c>
      <c r="Z1640" s="937"/>
      <c r="AA1640" s="937">
        <v>26.2</v>
      </c>
      <c r="AB1640" s="1416" t="s">
        <v>143</v>
      </c>
      <c r="AC1640" s="1458">
        <v>80</v>
      </c>
      <c r="AD1640" s="937">
        <v>423512</v>
      </c>
      <c r="AE1640" s="2734">
        <v>5</v>
      </c>
      <c r="AF1640" s="937">
        <v>12</v>
      </c>
      <c r="AG1640" s="2289" t="s">
        <v>122</v>
      </c>
      <c r="AK1640" s="981"/>
    </row>
    <row r="1641" spans="2:37" ht="14.5" customHeight="1">
      <c r="B1641" s="3"/>
      <c r="C1641" s="14"/>
      <c r="D1641" s="14"/>
      <c r="E1641" s="14"/>
      <c r="F1641" s="20"/>
      <c r="G1641" s="2"/>
      <c r="H1641" s="3"/>
      <c r="I1641" s="3"/>
      <c r="J1641" s="335"/>
      <c r="K1641" s="335"/>
      <c r="L1641" s="335"/>
      <c r="M1641" s="303"/>
      <c r="N1641" s="6"/>
      <c r="O1641" s="335"/>
      <c r="P1641" s="149"/>
      <c r="Q1641" s="14"/>
      <c r="R1641" s="335"/>
      <c r="S1641" s="335"/>
      <c r="T1641" s="335"/>
      <c r="U1641" s="335"/>
      <c r="V1641" s="335"/>
      <c r="W1641" s="335"/>
      <c r="X1641" s="335"/>
      <c r="Y1641" s="302"/>
      <c r="Z1641" s="302"/>
      <c r="AA1641" s="302"/>
      <c r="AB1641" s="335"/>
      <c r="AC1641" s="306"/>
      <c r="AD1641" s="302"/>
      <c r="AE1641" s="6"/>
      <c r="AF1641" s="335"/>
      <c r="AG1641" s="335"/>
      <c r="AK1641" s="981"/>
    </row>
    <row r="1642" spans="2:37">
      <c r="B1642" s="573" t="s">
        <v>2987</v>
      </c>
      <c r="C1642" s="1576" t="s">
        <v>2870</v>
      </c>
      <c r="D1642" s="1576" t="s">
        <v>2274</v>
      </c>
      <c r="E1642" s="1577"/>
      <c r="F1642" s="95">
        <v>928037703332</v>
      </c>
      <c r="G1642" s="95">
        <v>8711500261359</v>
      </c>
      <c r="H1642" s="1636" t="s">
        <v>1826</v>
      </c>
      <c r="I1642" s="1636"/>
      <c r="J1642" s="338">
        <v>20</v>
      </c>
      <c r="K1642" s="1131">
        <v>940</v>
      </c>
      <c r="L1642" s="1131"/>
      <c r="M1642" s="1643">
        <v>26000</v>
      </c>
      <c r="N1642" s="1650">
        <v>1</v>
      </c>
      <c r="O1642" s="1131" t="s">
        <v>144</v>
      </c>
      <c r="P1642" s="3300">
        <v>1122</v>
      </c>
      <c r="Q1642" s="14"/>
      <c r="R1642" s="2259"/>
      <c r="S1642" s="1131"/>
      <c r="T1642" s="1131"/>
      <c r="U1642" s="1131"/>
      <c r="V1642" s="1131" t="s">
        <v>131</v>
      </c>
      <c r="W1642" s="1649">
        <v>58</v>
      </c>
      <c r="X1642" s="1649">
        <v>47</v>
      </c>
      <c r="Y1642" s="1132">
        <v>41</v>
      </c>
      <c r="Z1642" s="1132"/>
      <c r="AA1642" s="1132">
        <v>590</v>
      </c>
      <c r="AB1642" s="1131" t="s">
        <v>143</v>
      </c>
      <c r="AC1642" s="1650">
        <v>60</v>
      </c>
      <c r="AD1642" s="1132">
        <v>423514</v>
      </c>
      <c r="AE1642" s="2662">
        <v>5</v>
      </c>
      <c r="AF1642" s="1132">
        <v>25</v>
      </c>
      <c r="AG1642" s="2290" t="s">
        <v>122</v>
      </c>
      <c r="AK1642" s="981"/>
    </row>
    <row r="1643" spans="2:37">
      <c r="B1643" s="2809"/>
      <c r="C1643" s="855" t="s">
        <v>2870</v>
      </c>
      <c r="D1643" s="855" t="s">
        <v>2274</v>
      </c>
      <c r="E1643" s="1599"/>
      <c r="F1643" s="2923">
        <v>928037903332</v>
      </c>
      <c r="G1643" s="200">
        <v>8711500261373</v>
      </c>
      <c r="H1643" s="1765" t="s">
        <v>1827</v>
      </c>
      <c r="I1643" s="1765"/>
      <c r="J1643" s="769">
        <v>39</v>
      </c>
      <c r="K1643" s="1766">
        <v>2300</v>
      </c>
      <c r="L1643" s="1766"/>
      <c r="M1643" s="1419">
        <v>26000</v>
      </c>
      <c r="N1643" s="921">
        <v>1</v>
      </c>
      <c r="O1643" s="1766" t="s">
        <v>144</v>
      </c>
      <c r="P1643" s="3302">
        <v>1122</v>
      </c>
      <c r="Q1643" s="14"/>
      <c r="R1643" s="2263"/>
      <c r="S1643" s="1766"/>
      <c r="T1643" s="1766"/>
      <c r="U1643" s="1766"/>
      <c r="V1643" s="1766" t="s">
        <v>131</v>
      </c>
      <c r="W1643" s="2494">
        <v>103</v>
      </c>
      <c r="X1643" s="2494">
        <v>58</v>
      </c>
      <c r="Y1643" s="2358">
        <v>41</v>
      </c>
      <c r="Z1643" s="2358"/>
      <c r="AA1643" s="2358">
        <v>1200</v>
      </c>
      <c r="AB1643" s="1766" t="s">
        <v>143</v>
      </c>
      <c r="AC1643" s="921">
        <v>60</v>
      </c>
      <c r="AD1643" s="2358">
        <v>423515</v>
      </c>
      <c r="AE1643" s="2686">
        <v>5</v>
      </c>
      <c r="AF1643" s="2358">
        <v>25</v>
      </c>
      <c r="AG1643" s="2295" t="s">
        <v>122</v>
      </c>
      <c r="AK1643" s="981"/>
    </row>
    <row r="1644" spans="2:37" ht="14.5" customHeight="1">
      <c r="B1644" s="24"/>
      <c r="C1644" s="14"/>
      <c r="D1644" s="14"/>
      <c r="E1644" s="14"/>
      <c r="F1644" s="2786" t="s">
        <v>2988</v>
      </c>
      <c r="G1644" s="13"/>
      <c r="H1644" s="24"/>
      <c r="I1644" s="24"/>
      <c r="J1644" s="337"/>
      <c r="K1644" s="337"/>
      <c r="L1644" s="337"/>
      <c r="M1644" s="308"/>
      <c r="N1644" s="304"/>
      <c r="O1644" s="337"/>
      <c r="P1644" s="149"/>
      <c r="Q1644" s="14"/>
      <c r="R1644" s="337"/>
      <c r="S1644" s="337"/>
      <c r="T1644" s="337"/>
      <c r="U1644" s="337"/>
      <c r="V1644" s="337"/>
      <c r="W1644" s="337"/>
      <c r="X1644" s="337"/>
      <c r="Y1644" s="307"/>
      <c r="Z1644" s="307"/>
      <c r="AA1644" s="307"/>
      <c r="AB1644" s="337"/>
      <c r="AC1644" s="304"/>
      <c r="AD1644" s="307"/>
      <c r="AE1644" s="304"/>
      <c r="AF1644" s="337"/>
      <c r="AG1644" s="337"/>
      <c r="AK1644" s="981"/>
    </row>
    <row r="1645" spans="2:37" ht="14.5" customHeight="1">
      <c r="B1645" s="24"/>
      <c r="C1645" s="14"/>
      <c r="D1645" s="14"/>
      <c r="E1645" s="14"/>
      <c r="F1645" s="22"/>
      <c r="G1645" s="13"/>
      <c r="H1645" s="24"/>
      <c r="I1645" s="24"/>
      <c r="J1645" s="307"/>
      <c r="K1645" s="307"/>
      <c r="L1645" s="307"/>
      <c r="M1645" s="308"/>
      <c r="N1645" s="309"/>
      <c r="O1645" s="307"/>
      <c r="P1645" s="149"/>
      <c r="Q1645" s="14"/>
      <c r="R1645" s="307"/>
      <c r="S1645" s="307"/>
      <c r="T1645" s="307"/>
      <c r="U1645" s="307"/>
      <c r="V1645" s="307"/>
      <c r="W1645" s="307"/>
      <c r="X1645" s="307"/>
      <c r="Y1645" s="307"/>
      <c r="Z1645" s="307"/>
      <c r="AA1645" s="307"/>
      <c r="AB1645" s="307"/>
      <c r="AC1645" s="304"/>
      <c r="AD1645" s="307"/>
      <c r="AE1645" s="309"/>
      <c r="AF1645" s="307"/>
      <c r="AG1645" s="307"/>
      <c r="AK1645" s="981"/>
    </row>
    <row r="1646" spans="2:37">
      <c r="B1646" s="573" t="s">
        <v>2989</v>
      </c>
      <c r="C1646" s="1576" t="s">
        <v>2870</v>
      </c>
      <c r="D1646" s="1576" t="s">
        <v>2274</v>
      </c>
      <c r="E1646" s="1577"/>
      <c r="F1646" s="39">
        <v>928392220230</v>
      </c>
      <c r="G1646" s="39">
        <v>8711500697691</v>
      </c>
      <c r="H1646" s="614" t="s">
        <v>1828</v>
      </c>
      <c r="I1646" s="614"/>
      <c r="J1646" s="279"/>
      <c r="K1646" s="279"/>
      <c r="L1646" s="279"/>
      <c r="M1646" s="280">
        <v>10000</v>
      </c>
      <c r="N1646" s="1650">
        <v>1</v>
      </c>
      <c r="O1646" s="279"/>
      <c r="P1646" s="3277">
        <v>20</v>
      </c>
      <c r="Q1646" s="14"/>
      <c r="R1646" s="1991"/>
      <c r="S1646" s="279"/>
      <c r="T1646" s="279"/>
      <c r="U1646" s="279"/>
      <c r="V1646" s="279"/>
      <c r="W1646" s="305" t="s">
        <v>210</v>
      </c>
      <c r="X1646" s="305"/>
      <c r="Y1646" s="279"/>
      <c r="Z1646" s="279"/>
      <c r="AA1646" s="279"/>
      <c r="AB1646" s="279"/>
      <c r="AC1646" s="1650"/>
      <c r="AD1646" s="279"/>
      <c r="AE1646" s="2662">
        <v>0.5</v>
      </c>
      <c r="AF1646" s="279">
        <v>25</v>
      </c>
      <c r="AG1646" s="1992" t="s">
        <v>122</v>
      </c>
      <c r="AK1646" s="981"/>
    </row>
    <row r="1647" spans="2:37">
      <c r="B1647" s="2809"/>
      <c r="C1647" s="855" t="s">
        <v>2870</v>
      </c>
      <c r="D1647" s="855" t="s">
        <v>2274</v>
      </c>
      <c r="E1647" s="1599"/>
      <c r="F1647" s="49">
        <v>928390720230</v>
      </c>
      <c r="G1647" s="49">
        <v>8711500697509</v>
      </c>
      <c r="H1647" s="258" t="s">
        <v>1829</v>
      </c>
      <c r="I1647" s="258"/>
      <c r="J1647" s="283"/>
      <c r="K1647" s="283"/>
      <c r="L1647" s="283"/>
      <c r="M1647" s="284">
        <v>10000</v>
      </c>
      <c r="N1647" s="921">
        <v>1</v>
      </c>
      <c r="O1647" s="283"/>
      <c r="P1647" s="3279">
        <v>20</v>
      </c>
      <c r="Q1647" s="14"/>
      <c r="R1647" s="1993"/>
      <c r="S1647" s="283"/>
      <c r="T1647" s="283"/>
      <c r="U1647" s="283"/>
      <c r="V1647" s="283"/>
      <c r="W1647" s="294" t="s">
        <v>210</v>
      </c>
      <c r="X1647" s="294"/>
      <c r="Y1647" s="283"/>
      <c r="Z1647" s="283"/>
      <c r="AA1647" s="283"/>
      <c r="AB1647" s="283"/>
      <c r="AC1647" s="921"/>
      <c r="AD1647" s="283"/>
      <c r="AE1647" s="2686">
        <v>0.5</v>
      </c>
      <c r="AF1647" s="283">
        <v>25</v>
      </c>
      <c r="AG1647" s="1994" t="s">
        <v>122</v>
      </c>
      <c r="AK1647" s="981"/>
    </row>
    <row r="1648" spans="2:37" ht="14.5" customHeight="1">
      <c r="B1648" s="3"/>
      <c r="C1648" s="14"/>
      <c r="D1648" s="14"/>
      <c r="E1648" s="14"/>
      <c r="F1648" s="20"/>
      <c r="G1648" s="20"/>
      <c r="H1648" s="3"/>
      <c r="I1648" s="3"/>
      <c r="J1648" s="302"/>
      <c r="K1648" s="302"/>
      <c r="L1648" s="302"/>
      <c r="M1648" s="303"/>
      <c r="N1648" s="6"/>
      <c r="O1648" s="302"/>
      <c r="P1648" s="18"/>
      <c r="Q1648" s="14"/>
      <c r="R1648" s="302"/>
      <c r="S1648" s="302"/>
      <c r="T1648" s="302"/>
      <c r="U1648" s="302"/>
      <c r="V1648" s="302"/>
      <c r="W1648" s="302"/>
      <c r="X1648" s="302"/>
      <c r="Y1648" s="302"/>
      <c r="Z1648" s="302"/>
      <c r="AA1648" s="302"/>
      <c r="AB1648" s="302"/>
      <c r="AC1648" s="306"/>
      <c r="AD1648" s="302"/>
      <c r="AE1648" s="6"/>
      <c r="AF1648" s="302"/>
      <c r="AG1648" s="302"/>
      <c r="AK1648" s="981"/>
    </row>
    <row r="1649" spans="2:37">
      <c r="B1649" s="1809" t="s">
        <v>2990</v>
      </c>
      <c r="C1649" s="1487" t="s">
        <v>2870</v>
      </c>
      <c r="D1649" s="1487" t="s">
        <v>2274</v>
      </c>
      <c r="E1649" s="1617"/>
      <c r="F1649" s="1330">
        <v>926000192703</v>
      </c>
      <c r="G1649" s="1330">
        <v>8711500764973</v>
      </c>
      <c r="H1649" s="1753" t="s">
        <v>1830</v>
      </c>
      <c r="I1649" s="1753"/>
      <c r="J1649" s="1306" t="s">
        <v>3205</v>
      </c>
      <c r="K1649" s="1306"/>
      <c r="L1649" s="1306"/>
      <c r="M1649" s="1755">
        <v>10000</v>
      </c>
      <c r="N1649" s="1490">
        <v>1</v>
      </c>
      <c r="O1649" s="1306"/>
      <c r="P1649" s="3288">
        <v>345</v>
      </c>
      <c r="Q1649" s="14"/>
      <c r="R1649" s="2176"/>
      <c r="S1649" s="1306"/>
      <c r="T1649" s="1306"/>
      <c r="U1649" s="1306"/>
      <c r="V1649" s="1306"/>
      <c r="W1649" s="1774" t="s">
        <v>210</v>
      </c>
      <c r="X1649" s="1774"/>
      <c r="Y1649" s="1306"/>
      <c r="Z1649" s="1306"/>
      <c r="AA1649" s="1306"/>
      <c r="AB1649" s="1306"/>
      <c r="AC1649" s="1490"/>
      <c r="AD1649" s="1306"/>
      <c r="AE1649" s="2724">
        <v>0.5</v>
      </c>
      <c r="AF1649" s="1306">
        <v>25</v>
      </c>
      <c r="AG1649" s="2177" t="s">
        <v>122</v>
      </c>
      <c r="AK1649" s="981"/>
    </row>
    <row r="1650" spans="2:37" ht="14.5" customHeight="1">
      <c r="B1650" s="3"/>
      <c r="C1650" s="14"/>
      <c r="D1650" s="14"/>
      <c r="E1650" s="14"/>
      <c r="F1650" s="2"/>
      <c r="G1650" s="2"/>
      <c r="H1650" s="3"/>
      <c r="I1650" s="3"/>
      <c r="J1650" s="302"/>
      <c r="K1650" s="302"/>
      <c r="L1650" s="302"/>
      <c r="M1650" s="6"/>
      <c r="N1650" s="149"/>
      <c r="O1650" s="302"/>
      <c r="P1650" s="3304"/>
      <c r="Q1650" s="14"/>
      <c r="R1650" s="302"/>
      <c r="S1650" s="302"/>
      <c r="T1650" s="302"/>
      <c r="U1650" s="302"/>
      <c r="V1650" s="302"/>
      <c r="W1650" s="302"/>
      <c r="X1650" s="302"/>
      <c r="Y1650" s="302"/>
      <c r="Z1650" s="302"/>
      <c r="AA1650" s="302"/>
      <c r="AB1650" s="302"/>
      <c r="AC1650" s="149"/>
      <c r="AD1650" s="302"/>
      <c r="AE1650" s="149"/>
      <c r="AF1650" s="302"/>
      <c r="AG1650" s="302"/>
      <c r="AK1650" s="981"/>
    </row>
    <row r="1651" spans="2:37" s="1600" customFormat="1" ht="15" customHeight="1">
      <c r="B1651" s="1600" t="s">
        <v>3043</v>
      </c>
      <c r="J1651" s="1818"/>
      <c r="K1651" s="1818"/>
      <c r="L1651" s="1818"/>
      <c r="M1651" s="1818"/>
      <c r="N1651" s="1818"/>
      <c r="O1651" s="1818"/>
      <c r="P1651" s="34"/>
      <c r="R1651" s="1818"/>
      <c r="S1651" s="1818"/>
      <c r="T1651" s="1818"/>
      <c r="U1651" s="1818"/>
      <c r="V1651" s="1818"/>
      <c r="W1651" s="1818"/>
      <c r="X1651" s="1818"/>
      <c r="Y1651" s="2310"/>
      <c r="Z1651" s="2310"/>
      <c r="AA1651" s="2310"/>
      <c r="AB1651" s="1818"/>
      <c r="AC1651" s="3259"/>
      <c r="AD1651" s="2310"/>
      <c r="AE1651" s="1818"/>
      <c r="AF1651" s="1818"/>
      <c r="AG1651" s="1818"/>
      <c r="AI1651"/>
      <c r="AJ1651"/>
      <c r="AK1651" s="981"/>
    </row>
    <row r="1652" spans="2:37">
      <c r="B1652" s="1809" t="s">
        <v>2992</v>
      </c>
      <c r="C1652" s="1487" t="s">
        <v>2870</v>
      </c>
      <c r="D1652" s="1487" t="s">
        <v>2274</v>
      </c>
      <c r="E1652" s="1617"/>
      <c r="F1652" s="3007">
        <v>927906583014</v>
      </c>
      <c r="G1652" s="1745">
        <v>8711500950338</v>
      </c>
      <c r="H1652" s="1767" t="s">
        <v>1831</v>
      </c>
      <c r="I1652" s="1767"/>
      <c r="J1652" s="1747">
        <v>18</v>
      </c>
      <c r="K1652" s="1768">
        <v>1200</v>
      </c>
      <c r="L1652" s="1768"/>
      <c r="M1652" s="1704">
        <v>34000</v>
      </c>
      <c r="N1652" s="1769">
        <v>3</v>
      </c>
      <c r="O1652" s="1768" t="s">
        <v>144</v>
      </c>
      <c r="P1652" s="3200">
        <v>340</v>
      </c>
      <c r="Q1652" s="14"/>
      <c r="R1652" s="2264" t="s">
        <v>785</v>
      </c>
      <c r="S1652" s="1768"/>
      <c r="T1652" s="1768"/>
      <c r="U1652" s="1768" t="s">
        <v>1832</v>
      </c>
      <c r="V1652" s="1768" t="s">
        <v>158</v>
      </c>
      <c r="W1652" s="2495">
        <v>96</v>
      </c>
      <c r="X1652" s="2495">
        <v>66</v>
      </c>
      <c r="Y1652" s="2359">
        <v>27.1</v>
      </c>
      <c r="Z1652" s="2359"/>
      <c r="AA1652" s="2359">
        <v>142.9</v>
      </c>
      <c r="AB1652" s="1768" t="s">
        <v>143</v>
      </c>
      <c r="AC1652" s="1769">
        <v>82</v>
      </c>
      <c r="AD1652" s="2359">
        <v>423294</v>
      </c>
      <c r="AE1652" s="2761">
        <v>5</v>
      </c>
      <c r="AF1652" s="2359">
        <v>10</v>
      </c>
      <c r="AG1652" s="2296" t="s">
        <v>122</v>
      </c>
      <c r="AK1652" s="981"/>
    </row>
    <row r="1653" spans="2:37" ht="14.5" customHeight="1">
      <c r="B1653" s="3"/>
      <c r="C1653" s="14"/>
      <c r="D1653" s="14"/>
      <c r="E1653" s="14"/>
      <c r="F1653" s="2786" t="s">
        <v>2994</v>
      </c>
      <c r="G1653" s="2"/>
      <c r="H1653" s="20"/>
      <c r="I1653" s="20"/>
      <c r="J1653" s="335"/>
      <c r="K1653" s="335"/>
      <c r="L1653" s="335"/>
      <c r="M1653" s="303"/>
      <c r="N1653" s="306"/>
      <c r="O1653" s="335"/>
      <c r="P1653" s="149"/>
      <c r="Q1653" s="14"/>
      <c r="R1653" s="335"/>
      <c r="S1653" s="335"/>
      <c r="T1653" s="335"/>
      <c r="U1653" s="335"/>
      <c r="V1653" s="335"/>
      <c r="W1653" s="335"/>
      <c r="X1653" s="335"/>
      <c r="Y1653" s="302"/>
      <c r="Z1653" s="302"/>
      <c r="AA1653" s="302"/>
      <c r="AB1653" s="335"/>
      <c r="AC1653" s="306"/>
      <c r="AD1653" s="302"/>
      <c r="AE1653" s="306"/>
      <c r="AF1653" s="335"/>
      <c r="AG1653" s="335"/>
      <c r="AK1653" s="981"/>
    </row>
    <row r="1654" spans="2:37" ht="14.5" customHeight="1">
      <c r="B1654" s="3"/>
      <c r="C1654" s="14"/>
      <c r="D1654" s="14"/>
      <c r="E1654" s="14"/>
      <c r="F1654" s="20"/>
      <c r="G1654" s="2"/>
      <c r="H1654" s="20"/>
      <c r="I1654" s="20"/>
      <c r="J1654" s="335"/>
      <c r="K1654" s="335"/>
      <c r="L1654" s="335"/>
      <c r="M1654" s="303"/>
      <c r="N1654" s="6"/>
      <c r="O1654" s="335"/>
      <c r="P1654" s="149"/>
      <c r="Q1654" s="14"/>
      <c r="R1654" s="335"/>
      <c r="S1654" s="335"/>
      <c r="T1654" s="335"/>
      <c r="U1654" s="335"/>
      <c r="V1654" s="335"/>
      <c r="W1654" s="335"/>
      <c r="X1654" s="335"/>
      <c r="Y1654" s="302"/>
      <c r="Z1654" s="302"/>
      <c r="AA1654" s="302"/>
      <c r="AB1654" s="335"/>
      <c r="AC1654" s="306"/>
      <c r="AD1654" s="302"/>
      <c r="AE1654" s="6"/>
      <c r="AF1654" s="335"/>
      <c r="AG1654" s="335"/>
      <c r="AK1654" s="981"/>
    </row>
    <row r="1655" spans="2:37">
      <c r="B1655" s="1809" t="s">
        <v>2995</v>
      </c>
      <c r="C1655" s="1487" t="s">
        <v>2870</v>
      </c>
      <c r="D1655" s="1487" t="s">
        <v>2274</v>
      </c>
      <c r="E1655" s="1617"/>
      <c r="F1655" s="3007">
        <v>927922186523</v>
      </c>
      <c r="G1655" s="1745">
        <v>8711500264725</v>
      </c>
      <c r="H1655" s="1767" t="s">
        <v>1835</v>
      </c>
      <c r="I1655" s="1767"/>
      <c r="J1655" s="1747">
        <v>51</v>
      </c>
      <c r="K1655" s="1768">
        <v>3925</v>
      </c>
      <c r="L1655" s="1768"/>
      <c r="M1655" s="1704">
        <v>20000</v>
      </c>
      <c r="N1655" s="1769">
        <v>1</v>
      </c>
      <c r="O1655" s="1768" t="s">
        <v>144</v>
      </c>
      <c r="P1655" s="3200">
        <v>280</v>
      </c>
      <c r="Q1655" s="14"/>
      <c r="R1655" s="2264" t="s">
        <v>2390</v>
      </c>
      <c r="S1655" s="1768"/>
      <c r="T1655" s="1768"/>
      <c r="U1655" s="1768"/>
      <c r="V1655" s="1768" t="s">
        <v>161</v>
      </c>
      <c r="W1655" s="2495">
        <v>96</v>
      </c>
      <c r="X1655" s="2495">
        <v>76</v>
      </c>
      <c r="Y1655" s="2359">
        <v>26</v>
      </c>
      <c r="Z1655" s="2359"/>
      <c r="AA1655" s="2359">
        <v>1500</v>
      </c>
      <c r="AB1655" s="1768" t="s">
        <v>143</v>
      </c>
      <c r="AC1655" s="1769">
        <v>82</v>
      </c>
      <c r="AD1655" s="2359">
        <v>423404</v>
      </c>
      <c r="AE1655" s="2761">
        <v>5</v>
      </c>
      <c r="AF1655" s="2359">
        <v>25</v>
      </c>
      <c r="AG1655" s="2296" t="s">
        <v>122</v>
      </c>
      <c r="AK1655" s="981"/>
    </row>
    <row r="1656" spans="2:37" ht="14.5" customHeight="1">
      <c r="B1656" s="10"/>
      <c r="C1656" s="14"/>
      <c r="D1656" s="14"/>
      <c r="E1656" s="14"/>
      <c r="F1656" s="2786" t="s">
        <v>2994</v>
      </c>
      <c r="G1656" s="669"/>
      <c r="H1656" s="670"/>
      <c r="I1656" s="670"/>
      <c r="J1656" s="671"/>
      <c r="K1656" s="671"/>
      <c r="L1656" s="671"/>
      <c r="M1656" s="672"/>
      <c r="N1656" s="667"/>
      <c r="O1656" s="671"/>
      <c r="P1656" s="149"/>
      <c r="Q1656" s="14"/>
      <c r="R1656" s="671"/>
      <c r="S1656" s="671"/>
      <c r="T1656" s="671"/>
      <c r="U1656" s="671"/>
      <c r="V1656" s="671"/>
      <c r="W1656" s="671"/>
      <c r="X1656" s="671"/>
      <c r="Y1656" s="2361"/>
      <c r="Z1656" s="2361"/>
      <c r="AA1656" s="2361"/>
      <c r="AB1656" s="671"/>
      <c r="AC1656" s="667"/>
      <c r="AD1656" s="2361"/>
      <c r="AE1656" s="667"/>
      <c r="AF1656" s="671"/>
      <c r="AG1656" s="671"/>
      <c r="AK1656" s="981"/>
    </row>
    <row r="1657" spans="2:37" ht="14.5" customHeight="1">
      <c r="B1657" s="80"/>
      <c r="C1657" s="14"/>
      <c r="D1657" s="14"/>
      <c r="E1657" s="14"/>
      <c r="F1657" s="2793" t="s">
        <v>1836</v>
      </c>
      <c r="G1657" s="80"/>
      <c r="H1657" s="80"/>
      <c r="I1657" s="80"/>
      <c r="J1657" s="346"/>
      <c r="K1657" s="346"/>
      <c r="L1657" s="346"/>
      <c r="M1657" s="326"/>
      <c r="N1657" s="327"/>
      <c r="O1657" s="346"/>
      <c r="P1657" s="149"/>
      <c r="Q1657" s="14"/>
      <c r="R1657" s="346"/>
      <c r="S1657" s="346"/>
      <c r="T1657" s="346"/>
      <c r="U1657" s="346"/>
      <c r="V1657" s="346"/>
      <c r="W1657" s="346"/>
      <c r="X1657" s="346"/>
      <c r="Y1657" s="327"/>
      <c r="Z1657" s="327"/>
      <c r="AA1657" s="327"/>
      <c r="AB1657" s="346"/>
      <c r="AC1657" s="2523"/>
      <c r="AD1657" s="327"/>
      <c r="AE1657" s="327"/>
      <c r="AF1657" s="346"/>
      <c r="AG1657" s="346"/>
      <c r="AK1657" s="981"/>
    </row>
    <row r="1658" spans="2:37" ht="14.5" customHeight="1">
      <c r="B1658" s="3"/>
      <c r="C1658" s="14"/>
      <c r="D1658" s="14"/>
      <c r="E1658" s="14"/>
      <c r="F1658" s="2"/>
      <c r="G1658" s="3"/>
      <c r="H1658" s="3"/>
      <c r="I1658" s="3"/>
      <c r="J1658" s="335"/>
      <c r="K1658" s="335"/>
      <c r="L1658" s="335"/>
      <c r="M1658" s="303"/>
      <c r="N1658" s="6"/>
      <c r="O1658" s="335"/>
      <c r="P1658" s="149"/>
      <c r="Q1658" s="14"/>
      <c r="R1658" s="335"/>
      <c r="S1658" s="335"/>
      <c r="T1658" s="335"/>
      <c r="U1658" s="335"/>
      <c r="V1658" s="335"/>
      <c r="W1658" s="335"/>
      <c r="X1658" s="335"/>
      <c r="Y1658" s="302"/>
      <c r="Z1658" s="302"/>
      <c r="AA1658" s="302"/>
      <c r="AB1658" s="335"/>
      <c r="AC1658" s="306"/>
      <c r="AD1658" s="302"/>
      <c r="AE1658" s="6"/>
      <c r="AF1658" s="335"/>
      <c r="AG1658" s="335"/>
      <c r="AK1658" s="981"/>
    </row>
    <row r="1659" spans="2:37">
      <c r="B1659" s="1809" t="s">
        <v>1837</v>
      </c>
      <c r="C1659" s="1487"/>
      <c r="D1659" s="1487"/>
      <c r="E1659" s="1617"/>
      <c r="F1659" s="3007">
        <v>927923383062</v>
      </c>
      <c r="G1659" s="1745">
        <v>8727900015669</v>
      </c>
      <c r="H1659" s="1767" t="s">
        <v>1838</v>
      </c>
      <c r="I1659" s="1767"/>
      <c r="J1659" s="1747">
        <v>58</v>
      </c>
      <c r="K1659" s="1768">
        <v>5220</v>
      </c>
      <c r="L1659" s="1768"/>
      <c r="M1659" s="1704">
        <v>18000</v>
      </c>
      <c r="N1659" s="1769">
        <v>1</v>
      </c>
      <c r="O1659" s="1768" t="s">
        <v>144</v>
      </c>
      <c r="P1659" s="3200">
        <v>76</v>
      </c>
      <c r="Q1659" s="14"/>
      <c r="R1659" s="2264"/>
      <c r="S1659" s="1768"/>
      <c r="T1659" s="1768"/>
      <c r="U1659" s="1768"/>
      <c r="V1659" s="1768" t="s">
        <v>158</v>
      </c>
      <c r="W1659" s="2495">
        <v>111</v>
      </c>
      <c r="X1659" s="2495">
        <v>90</v>
      </c>
      <c r="Y1659" s="2359">
        <v>28</v>
      </c>
      <c r="Z1659" s="2359"/>
      <c r="AA1659" s="2359">
        <v>1500</v>
      </c>
      <c r="AB1659" s="1768" t="s">
        <v>143</v>
      </c>
      <c r="AC1659" s="1769"/>
      <c r="AD1659" s="2359">
        <v>423428</v>
      </c>
      <c r="AE1659" s="2761">
        <v>5</v>
      </c>
      <c r="AF1659" s="2359">
        <v>25</v>
      </c>
      <c r="AG1659" s="2296" t="s">
        <v>122</v>
      </c>
      <c r="AK1659" s="981"/>
    </row>
    <row r="1660" spans="2:37" ht="14.5" customHeight="1">
      <c r="B1660" s="3"/>
      <c r="C1660" s="14"/>
      <c r="D1660" s="14"/>
      <c r="E1660" s="14"/>
      <c r="F1660" s="2786" t="s">
        <v>2994</v>
      </c>
      <c r="G1660" s="2"/>
      <c r="H1660" s="3"/>
      <c r="I1660" s="3"/>
      <c r="J1660" s="335"/>
      <c r="K1660" s="335"/>
      <c r="L1660" s="335"/>
      <c r="M1660" s="303"/>
      <c r="N1660" s="6"/>
      <c r="O1660" s="335"/>
      <c r="P1660" s="149"/>
      <c r="Q1660" s="14"/>
      <c r="R1660" s="335"/>
      <c r="S1660" s="335"/>
      <c r="T1660" s="335"/>
      <c r="U1660" s="335"/>
      <c r="V1660" s="335"/>
      <c r="W1660" s="335"/>
      <c r="X1660" s="335"/>
      <c r="Y1660" s="302"/>
      <c r="Z1660" s="302"/>
      <c r="AA1660" s="302"/>
      <c r="AB1660" s="335"/>
      <c r="AC1660" s="306"/>
      <c r="AD1660" s="302"/>
      <c r="AE1660" s="6"/>
      <c r="AF1660" s="335"/>
      <c r="AG1660" s="335"/>
      <c r="AK1660" s="981"/>
    </row>
    <row r="1661" spans="2:37" ht="14.5" customHeight="1">
      <c r="B1661" s="3"/>
      <c r="C1661" s="14"/>
      <c r="D1661" s="14"/>
      <c r="E1661" s="14"/>
      <c r="F1661" s="2"/>
      <c r="G1661" s="2"/>
      <c r="H1661" s="3"/>
      <c r="I1661" s="3"/>
      <c r="J1661" s="335"/>
      <c r="K1661" s="335"/>
      <c r="L1661" s="335"/>
      <c r="M1661" s="303"/>
      <c r="N1661" s="6"/>
      <c r="O1661" s="335"/>
      <c r="P1661" s="149"/>
      <c r="Q1661" s="14"/>
      <c r="R1661" s="335"/>
      <c r="S1661" s="335"/>
      <c r="T1661" s="335"/>
      <c r="U1661" s="335"/>
      <c r="V1661" s="335"/>
      <c r="W1661" s="335"/>
      <c r="X1661" s="335"/>
      <c r="Y1661" s="302"/>
      <c r="Z1661" s="302"/>
      <c r="AA1661" s="302"/>
      <c r="AB1661" s="335"/>
      <c r="AC1661" s="306"/>
      <c r="AD1661" s="302"/>
      <c r="AE1661" s="6"/>
      <c r="AF1661" s="335"/>
      <c r="AG1661" s="335"/>
      <c r="AK1661" s="981"/>
    </row>
    <row r="1662" spans="2:37">
      <c r="B1662" s="1809" t="s">
        <v>2984</v>
      </c>
      <c r="C1662" s="1487" t="s">
        <v>2870</v>
      </c>
      <c r="D1662" s="1487" t="s">
        <v>2274</v>
      </c>
      <c r="E1662" s="1617"/>
      <c r="F1662" s="3007">
        <v>927923583014</v>
      </c>
      <c r="G1662" s="1745">
        <v>8711500558800</v>
      </c>
      <c r="H1662" s="1767" t="s">
        <v>1839</v>
      </c>
      <c r="I1662" s="1767"/>
      <c r="J1662" s="1747">
        <v>38</v>
      </c>
      <c r="K1662" s="1768">
        <v>3300</v>
      </c>
      <c r="L1662" s="1768"/>
      <c r="M1662" s="1704">
        <v>20000</v>
      </c>
      <c r="N1662" s="1769">
        <v>1</v>
      </c>
      <c r="O1662" s="1768" t="s">
        <v>144</v>
      </c>
      <c r="P1662" s="3200">
        <v>210</v>
      </c>
      <c r="Q1662" s="14"/>
      <c r="R1662" s="2264"/>
      <c r="S1662" s="1768"/>
      <c r="T1662" s="1768"/>
      <c r="U1662" s="1768"/>
      <c r="V1662" s="1768" t="s">
        <v>158</v>
      </c>
      <c r="W1662" s="2495">
        <v>104</v>
      </c>
      <c r="X1662" s="2495">
        <v>86</v>
      </c>
      <c r="Y1662" s="2359">
        <v>26</v>
      </c>
      <c r="Z1662" s="2359"/>
      <c r="AA1662" s="2359">
        <v>1047</v>
      </c>
      <c r="AB1662" s="1768" t="s">
        <v>143</v>
      </c>
      <c r="AC1662" s="1769">
        <v>82</v>
      </c>
      <c r="AD1662" s="2359">
        <v>423432</v>
      </c>
      <c r="AE1662" s="2761">
        <v>5</v>
      </c>
      <c r="AF1662" s="2359">
        <v>25</v>
      </c>
      <c r="AG1662" s="2296" t="s">
        <v>122</v>
      </c>
      <c r="AK1662" s="981"/>
    </row>
    <row r="1663" spans="2:37" ht="14.5" customHeight="1">
      <c r="B1663" s="3"/>
      <c r="C1663" s="14"/>
      <c r="D1663" s="14"/>
      <c r="E1663" s="14"/>
      <c r="F1663" s="2786" t="s">
        <v>2994</v>
      </c>
      <c r="G1663" s="664"/>
      <c r="H1663" s="668"/>
      <c r="I1663" s="668"/>
      <c r="J1663" s="665"/>
      <c r="K1663" s="665"/>
      <c r="L1663" s="665"/>
      <c r="M1663" s="666"/>
      <c r="N1663" s="667"/>
      <c r="O1663" s="665"/>
      <c r="P1663" s="149"/>
      <c r="Q1663" s="14"/>
      <c r="R1663" s="665"/>
      <c r="S1663" s="665"/>
      <c r="T1663" s="665"/>
      <c r="U1663" s="665"/>
      <c r="V1663" s="665"/>
      <c r="W1663" s="665"/>
      <c r="X1663" s="665"/>
      <c r="Y1663" s="2360"/>
      <c r="Z1663" s="2360"/>
      <c r="AA1663" s="2360"/>
      <c r="AB1663" s="665"/>
      <c r="AC1663" s="667"/>
      <c r="AD1663" s="2360"/>
      <c r="AE1663" s="667"/>
      <c r="AF1663" s="665"/>
      <c r="AG1663" s="665"/>
      <c r="AK1663" s="981"/>
    </row>
    <row r="1664" spans="2:37" ht="14.5" customHeight="1">
      <c r="AK1664" s="981"/>
    </row>
    <row r="1665" spans="2:37" s="1600" customFormat="1" ht="15" customHeight="1">
      <c r="B1665" s="1600" t="s">
        <v>3044</v>
      </c>
      <c r="J1665" s="1818"/>
      <c r="K1665" s="1818"/>
      <c r="L1665" s="1818"/>
      <c r="M1665" s="1818"/>
      <c r="N1665" s="1818"/>
      <c r="O1665" s="1818"/>
      <c r="P1665" s="34"/>
      <c r="R1665" s="1818"/>
      <c r="S1665" s="1818"/>
      <c r="T1665" s="1818"/>
      <c r="U1665" s="1818"/>
      <c r="V1665" s="1818"/>
      <c r="W1665" s="1818"/>
      <c r="X1665" s="1818"/>
      <c r="Y1665" s="2310"/>
      <c r="Z1665" s="2310"/>
      <c r="AA1665" s="2310"/>
      <c r="AB1665" s="1818"/>
      <c r="AC1665" s="3259"/>
      <c r="AD1665" s="2310"/>
      <c r="AE1665" s="1818"/>
      <c r="AF1665" s="1818"/>
      <c r="AG1665" s="1818"/>
      <c r="AI1665"/>
      <c r="AJ1665"/>
      <c r="AK1665" s="981"/>
    </row>
    <row r="1666" spans="2:37">
      <c r="B1666" s="573" t="s">
        <v>2996</v>
      </c>
      <c r="C1666" s="1576" t="s">
        <v>2870</v>
      </c>
      <c r="D1666" s="1576" t="s">
        <v>2274</v>
      </c>
      <c r="E1666" s="1577"/>
      <c r="F1666" s="39">
        <v>928150008835</v>
      </c>
      <c r="G1666" s="39">
        <v>8711500204264</v>
      </c>
      <c r="H1666" s="52" t="s">
        <v>1840</v>
      </c>
      <c r="I1666" s="52"/>
      <c r="J1666" s="336">
        <v>70</v>
      </c>
      <c r="K1666" s="280">
        <v>5750</v>
      </c>
      <c r="L1666" s="1770" t="s">
        <v>1841</v>
      </c>
      <c r="M1666" s="280">
        <v>30000</v>
      </c>
      <c r="N1666" s="319">
        <v>1</v>
      </c>
      <c r="O1666" s="1770" t="s">
        <v>144</v>
      </c>
      <c r="P1666" s="3277">
        <v>390</v>
      </c>
      <c r="Q1666" s="14"/>
      <c r="R1666" s="2021" t="s">
        <v>2172</v>
      </c>
      <c r="S1666" s="1770"/>
      <c r="T1666" s="1770"/>
      <c r="U1666" s="1770" t="s">
        <v>121</v>
      </c>
      <c r="V1666" s="1770" t="s">
        <v>3119</v>
      </c>
      <c r="W1666" s="305">
        <v>92</v>
      </c>
      <c r="X1666" s="305">
        <v>82</v>
      </c>
      <c r="Y1666" s="279">
        <v>70</v>
      </c>
      <c r="Z1666" s="279"/>
      <c r="AA1666" s="279">
        <v>152</v>
      </c>
      <c r="AB1666" s="1770" t="s">
        <v>143</v>
      </c>
      <c r="AC1666" s="319"/>
      <c r="AD1666" s="279">
        <v>473371</v>
      </c>
      <c r="AE1666" s="2658">
        <v>5</v>
      </c>
      <c r="AF1666" s="279">
        <v>24</v>
      </c>
      <c r="AG1666" s="2022" t="s">
        <v>122</v>
      </c>
      <c r="AK1666" s="981"/>
    </row>
    <row r="1667" spans="2:37">
      <c r="B1667" s="2807"/>
      <c r="C1667" s="569" t="s">
        <v>2870</v>
      </c>
      <c r="D1667" s="569" t="s">
        <v>2274</v>
      </c>
      <c r="E1667" s="1578"/>
      <c r="F1667" s="70">
        <v>928151608827</v>
      </c>
      <c r="G1667" s="70">
        <v>8711500182258</v>
      </c>
      <c r="H1667" s="51" t="s">
        <v>1842</v>
      </c>
      <c r="I1667" s="51"/>
      <c r="J1667" s="333">
        <v>100</v>
      </c>
      <c r="K1667" s="296">
        <v>9600</v>
      </c>
      <c r="L1667" s="310" t="s">
        <v>1843</v>
      </c>
      <c r="M1667" s="296">
        <v>36000</v>
      </c>
      <c r="N1667" s="300">
        <v>1</v>
      </c>
      <c r="O1667" s="310" t="s">
        <v>127</v>
      </c>
      <c r="P1667" s="3278">
        <v>520</v>
      </c>
      <c r="Q1667" s="14"/>
      <c r="R1667" s="2031" t="s">
        <v>2172</v>
      </c>
      <c r="S1667" s="310"/>
      <c r="T1667" s="310"/>
      <c r="U1667" s="310" t="s">
        <v>146</v>
      </c>
      <c r="V1667" s="310" t="s">
        <v>3119</v>
      </c>
      <c r="W1667" s="293">
        <v>100</v>
      </c>
      <c r="X1667" s="293">
        <v>96</v>
      </c>
      <c r="Y1667" s="292">
        <v>75</v>
      </c>
      <c r="Z1667" s="292"/>
      <c r="AA1667" s="292">
        <v>185</v>
      </c>
      <c r="AB1667" s="310" t="s">
        <v>143</v>
      </c>
      <c r="AC1667" s="300"/>
      <c r="AD1667" s="292">
        <v>473388</v>
      </c>
      <c r="AE1667" s="2675">
        <v>5</v>
      </c>
      <c r="AF1667" s="292">
        <v>12</v>
      </c>
      <c r="AG1667" s="2032" t="s">
        <v>122</v>
      </c>
      <c r="AK1667" s="981"/>
    </row>
    <row r="1668" spans="2:37">
      <c r="B1668" s="2807"/>
      <c r="C1668" s="569" t="s">
        <v>2870</v>
      </c>
      <c r="D1668" s="569" t="s">
        <v>2274</v>
      </c>
      <c r="E1668" s="1578"/>
      <c r="F1668" s="70">
        <v>928151409827</v>
      </c>
      <c r="G1668" s="63">
        <v>8711500182289</v>
      </c>
      <c r="H1668" s="65" t="s">
        <v>1844</v>
      </c>
      <c r="I1668" s="65"/>
      <c r="J1668" s="334">
        <v>150</v>
      </c>
      <c r="K1668" s="1127">
        <v>16600</v>
      </c>
      <c r="L1668" s="310" t="s">
        <v>1843</v>
      </c>
      <c r="M1668" s="282">
        <v>36000</v>
      </c>
      <c r="N1668" s="300">
        <v>1</v>
      </c>
      <c r="O1668" s="310" t="s">
        <v>127</v>
      </c>
      <c r="P1668" s="3278">
        <v>570</v>
      </c>
      <c r="Q1668" s="14"/>
      <c r="R1668" s="2031" t="s">
        <v>3210</v>
      </c>
      <c r="S1668" s="310"/>
      <c r="T1668" s="310"/>
      <c r="U1668" s="310" t="s">
        <v>146</v>
      </c>
      <c r="V1668" s="310" t="s">
        <v>3119</v>
      </c>
      <c r="W1668" s="293">
        <v>100</v>
      </c>
      <c r="X1668" s="293">
        <v>110</v>
      </c>
      <c r="Y1668" s="292">
        <v>90</v>
      </c>
      <c r="Z1668" s="292"/>
      <c r="AA1668" s="292">
        <v>226</v>
      </c>
      <c r="AB1668" s="310" t="s">
        <v>143</v>
      </c>
      <c r="AC1668" s="300"/>
      <c r="AD1668" s="292">
        <v>473387</v>
      </c>
      <c r="AE1668" s="2675">
        <v>5</v>
      </c>
      <c r="AF1668" s="292">
        <v>12</v>
      </c>
      <c r="AG1668" s="2032" t="s">
        <v>122</v>
      </c>
      <c r="AK1668" s="981"/>
    </row>
    <row r="1669" spans="2:37">
      <c r="B1669" s="2807"/>
      <c r="C1669" s="569" t="s">
        <v>2870</v>
      </c>
      <c r="D1669" s="569" t="s">
        <v>2274</v>
      </c>
      <c r="E1669" s="1578"/>
      <c r="F1669" s="70">
        <v>928153309830</v>
      </c>
      <c r="G1669" s="63">
        <v>8711500193445</v>
      </c>
      <c r="H1669" s="65" t="s">
        <v>1845</v>
      </c>
      <c r="I1669" s="65"/>
      <c r="J1669" s="334">
        <v>250</v>
      </c>
      <c r="K1669" s="1127">
        <v>30000</v>
      </c>
      <c r="L1669" s="310" t="s">
        <v>1843</v>
      </c>
      <c r="M1669" s="282">
        <v>36000</v>
      </c>
      <c r="N1669" s="300">
        <v>1</v>
      </c>
      <c r="O1669" s="310" t="s">
        <v>129</v>
      </c>
      <c r="P1669" s="3278">
        <v>650</v>
      </c>
      <c r="Q1669" s="14"/>
      <c r="R1669" s="2031" t="s">
        <v>3210</v>
      </c>
      <c r="S1669" s="310"/>
      <c r="T1669" s="310"/>
      <c r="U1669" s="310" t="s">
        <v>146</v>
      </c>
      <c r="V1669" s="310" t="s">
        <v>3119</v>
      </c>
      <c r="W1669" s="293">
        <v>96</v>
      </c>
      <c r="X1669" s="293">
        <v>120</v>
      </c>
      <c r="Y1669" s="292">
        <v>90</v>
      </c>
      <c r="Z1669" s="292"/>
      <c r="AA1669" s="292">
        <v>226</v>
      </c>
      <c r="AB1669" s="310" t="s">
        <v>143</v>
      </c>
      <c r="AC1669" s="300"/>
      <c r="AD1669" s="292">
        <v>473393</v>
      </c>
      <c r="AE1669" s="2675">
        <v>5</v>
      </c>
      <c r="AF1669" s="292">
        <v>12</v>
      </c>
      <c r="AG1669" s="2032" t="s">
        <v>122</v>
      </c>
      <c r="AK1669" s="981"/>
    </row>
    <row r="1670" spans="2:37">
      <c r="B1670" s="2809"/>
      <c r="C1670" s="855" t="s">
        <v>2870</v>
      </c>
      <c r="D1670" s="855" t="s">
        <v>2274</v>
      </c>
      <c r="E1670" s="1599"/>
      <c r="F1670" s="45">
        <v>928153409830</v>
      </c>
      <c r="G1670" s="49">
        <v>8711500193452</v>
      </c>
      <c r="H1670" s="259" t="s">
        <v>1846</v>
      </c>
      <c r="I1670" s="259"/>
      <c r="J1670" s="441">
        <v>400</v>
      </c>
      <c r="K1670" s="1129">
        <v>55600</v>
      </c>
      <c r="L1670" s="1771" t="s">
        <v>1843</v>
      </c>
      <c r="M1670" s="284">
        <v>36000</v>
      </c>
      <c r="N1670" s="876">
        <v>1</v>
      </c>
      <c r="O1670" s="1771" t="s">
        <v>129</v>
      </c>
      <c r="P1670" s="3279">
        <v>750</v>
      </c>
      <c r="Q1670" s="14"/>
      <c r="R1670" s="2035" t="s">
        <v>2172</v>
      </c>
      <c r="S1670" s="1771"/>
      <c r="T1670" s="1771"/>
      <c r="U1670" s="1771" t="s">
        <v>146</v>
      </c>
      <c r="V1670" s="1771" t="s">
        <v>3119</v>
      </c>
      <c r="W1670" s="1593">
        <v>105</v>
      </c>
      <c r="X1670" s="1593">
        <v>139</v>
      </c>
      <c r="Y1670" s="297">
        <v>120</v>
      </c>
      <c r="Z1670" s="297"/>
      <c r="AA1670" s="297">
        <v>290</v>
      </c>
      <c r="AB1670" s="1771" t="s">
        <v>143</v>
      </c>
      <c r="AC1670" s="876"/>
      <c r="AD1670" s="297">
        <v>473394</v>
      </c>
      <c r="AE1670" s="2695">
        <v>5</v>
      </c>
      <c r="AF1670" s="297">
        <v>12</v>
      </c>
      <c r="AG1670" s="2036" t="s">
        <v>122</v>
      </c>
      <c r="AK1670" s="981"/>
    </row>
    <row r="1671" spans="2:37" ht="14.5" customHeight="1">
      <c r="B1671" s="3"/>
      <c r="C1671" s="14"/>
      <c r="D1671" s="14"/>
      <c r="E1671" s="8"/>
      <c r="F1671" s="3" t="s">
        <v>1847</v>
      </c>
      <c r="G1671" s="3"/>
      <c r="H1671" s="2" t="s">
        <v>1848</v>
      </c>
      <c r="I1671" s="2"/>
      <c r="J1671" s="335"/>
      <c r="K1671" s="303"/>
      <c r="L1671" s="6"/>
      <c r="M1671" s="303"/>
      <c r="N1671" s="6"/>
      <c r="O1671" s="6"/>
      <c r="P1671" s="149"/>
      <c r="Q1671" s="14"/>
      <c r="R1671" s="6"/>
      <c r="S1671" s="6"/>
      <c r="T1671" s="6"/>
      <c r="U1671" s="6"/>
      <c r="V1671" s="6"/>
      <c r="W1671" s="6"/>
      <c r="X1671" s="6"/>
      <c r="Y1671" s="302"/>
      <c r="Z1671" s="302"/>
      <c r="AA1671" s="302"/>
      <c r="AB1671" s="6"/>
      <c r="AC1671" s="306"/>
      <c r="AD1671" s="302"/>
      <c r="AE1671" s="6"/>
      <c r="AF1671" s="6"/>
      <c r="AG1671" s="6"/>
      <c r="AK1671" s="981"/>
    </row>
    <row r="1672" spans="2:37" ht="14.5" customHeight="1">
      <c r="B1672" s="3"/>
      <c r="C1672" s="14"/>
      <c r="D1672" s="14"/>
      <c r="E1672" s="8"/>
      <c r="F1672" s="20"/>
      <c r="G1672" s="3"/>
      <c r="H1672" s="2"/>
      <c r="I1672" s="2"/>
      <c r="J1672" s="335"/>
      <c r="K1672" s="303"/>
      <c r="L1672" s="6"/>
      <c r="M1672" s="303"/>
      <c r="N1672" s="6"/>
      <c r="O1672" s="6"/>
      <c r="P1672" s="149"/>
      <c r="Q1672" s="14"/>
      <c r="R1672" s="6"/>
      <c r="S1672" s="6"/>
      <c r="T1672" s="6"/>
      <c r="U1672" s="6"/>
      <c r="V1672" s="6"/>
      <c r="W1672" s="6"/>
      <c r="X1672" s="6"/>
      <c r="Y1672" s="302"/>
      <c r="Z1672" s="302"/>
      <c r="AA1672" s="302"/>
      <c r="AB1672" s="6"/>
      <c r="AC1672" s="306"/>
      <c r="AD1672" s="302"/>
      <c r="AE1672" s="6"/>
      <c r="AF1672" s="6"/>
      <c r="AG1672" s="6"/>
      <c r="AK1672" s="981"/>
    </row>
    <row r="1673" spans="2:37">
      <c r="B1673" s="573" t="s">
        <v>2998</v>
      </c>
      <c r="C1673" s="1576" t="s">
        <v>2870</v>
      </c>
      <c r="D1673" s="1576" t="s">
        <v>2274</v>
      </c>
      <c r="E1673" s="1577"/>
      <c r="F1673" s="39">
        <v>928150719835</v>
      </c>
      <c r="G1673" s="39">
        <v>8727900928174</v>
      </c>
      <c r="H1673" s="52" t="s">
        <v>1849</v>
      </c>
      <c r="I1673" s="52"/>
      <c r="J1673" s="336">
        <v>70</v>
      </c>
      <c r="K1673" s="1131">
        <v>6600</v>
      </c>
      <c r="L1673" s="1770" t="s">
        <v>1841</v>
      </c>
      <c r="M1673" s="280">
        <v>40000</v>
      </c>
      <c r="N1673" s="319">
        <v>2</v>
      </c>
      <c r="O1673" s="1770" t="s">
        <v>144</v>
      </c>
      <c r="P1673" s="3277">
        <v>590</v>
      </c>
      <c r="Q1673" s="14"/>
      <c r="R1673" s="2021" t="s">
        <v>62</v>
      </c>
      <c r="S1673" s="1770"/>
      <c r="T1673" s="1770"/>
      <c r="U1673" s="1770" t="s">
        <v>121</v>
      </c>
      <c r="V1673" s="1770" t="s">
        <v>3119</v>
      </c>
      <c r="W1673" s="305">
        <v>92</v>
      </c>
      <c r="X1673" s="305">
        <v>94</v>
      </c>
      <c r="Y1673" s="279">
        <v>71</v>
      </c>
      <c r="Z1673" s="279"/>
      <c r="AA1673" s="279">
        <v>156</v>
      </c>
      <c r="AB1673" s="1770" t="s">
        <v>143</v>
      </c>
      <c r="AC1673" s="319"/>
      <c r="AD1673" s="279">
        <v>473380</v>
      </c>
      <c r="AE1673" s="2658">
        <v>5</v>
      </c>
      <c r="AF1673" s="279">
        <v>24</v>
      </c>
      <c r="AG1673" s="2022" t="s">
        <v>122</v>
      </c>
      <c r="AK1673" s="981"/>
    </row>
    <row r="1674" spans="2:37">
      <c r="B1674" s="2807"/>
      <c r="C1674" s="569" t="s">
        <v>2870</v>
      </c>
      <c r="D1674" s="569" t="s">
        <v>2274</v>
      </c>
      <c r="E1674" s="1578"/>
      <c r="F1674" s="70">
        <v>928150819827</v>
      </c>
      <c r="G1674" s="70">
        <v>8727900927436</v>
      </c>
      <c r="H1674" s="51" t="s">
        <v>1850</v>
      </c>
      <c r="I1674" s="51"/>
      <c r="J1674" s="333">
        <v>100</v>
      </c>
      <c r="K1674" s="282">
        <v>10000</v>
      </c>
      <c r="L1674" s="310" t="s">
        <v>1843</v>
      </c>
      <c r="M1674" s="296">
        <v>40000</v>
      </c>
      <c r="N1674" s="316">
        <v>2</v>
      </c>
      <c r="O1674" s="310" t="s">
        <v>127</v>
      </c>
      <c r="P1674" s="3278">
        <v>695</v>
      </c>
      <c r="Q1674" s="518"/>
      <c r="R1674" s="2031" t="s">
        <v>2172</v>
      </c>
      <c r="S1674" s="310"/>
      <c r="T1674" s="310"/>
      <c r="U1674" s="310" t="s">
        <v>146</v>
      </c>
      <c r="V1674" s="310" t="s">
        <v>3119</v>
      </c>
      <c r="W1674" s="293">
        <v>97</v>
      </c>
      <c r="X1674" s="293">
        <v>100</v>
      </c>
      <c r="Y1674" s="292">
        <v>215</v>
      </c>
      <c r="Z1674" s="292"/>
      <c r="AA1674" s="292">
        <v>76</v>
      </c>
      <c r="AB1674" s="310" t="s">
        <v>143</v>
      </c>
      <c r="AC1674" s="300"/>
      <c r="AD1674" s="292">
        <v>473382</v>
      </c>
      <c r="AE1674" s="2675">
        <v>5</v>
      </c>
      <c r="AF1674" s="292">
        <v>12</v>
      </c>
      <c r="AG1674" s="2032" t="s">
        <v>122</v>
      </c>
      <c r="AK1674" s="981"/>
    </row>
    <row r="1675" spans="2:37">
      <c r="B1675" s="2809"/>
      <c r="C1675" s="855" t="s">
        <v>2870</v>
      </c>
      <c r="D1675" s="855" t="s">
        <v>2274</v>
      </c>
      <c r="E1675" s="1599"/>
      <c r="F1675" s="45">
        <v>928150919827</v>
      </c>
      <c r="G1675" s="49">
        <v>8727900927450</v>
      </c>
      <c r="H1675" s="259" t="s">
        <v>1851</v>
      </c>
      <c r="I1675" s="259"/>
      <c r="J1675" s="441">
        <v>150</v>
      </c>
      <c r="K1675" s="284">
        <v>17600</v>
      </c>
      <c r="L1675" s="1823" t="s">
        <v>1852</v>
      </c>
      <c r="M1675" s="1634">
        <v>45000</v>
      </c>
      <c r="N1675" s="876">
        <v>2</v>
      </c>
      <c r="O1675" s="1823" t="s">
        <v>127</v>
      </c>
      <c r="P1675" s="3279">
        <v>780</v>
      </c>
      <c r="Q1675" s="14"/>
      <c r="R1675" s="2039" t="s">
        <v>3210</v>
      </c>
      <c r="S1675" s="1823"/>
      <c r="T1675" s="1823"/>
      <c r="U1675" s="1823" t="s">
        <v>146</v>
      </c>
      <c r="V1675" s="1823" t="s">
        <v>3119</v>
      </c>
      <c r="W1675" s="294">
        <v>97</v>
      </c>
      <c r="X1675" s="294">
        <v>117</v>
      </c>
      <c r="Y1675" s="283">
        <v>91</v>
      </c>
      <c r="Z1675" s="283"/>
      <c r="AA1675" s="283">
        <v>227</v>
      </c>
      <c r="AB1675" s="1823" t="s">
        <v>143</v>
      </c>
      <c r="AC1675" s="876"/>
      <c r="AD1675" s="283">
        <v>473384</v>
      </c>
      <c r="AE1675" s="2695">
        <v>5</v>
      </c>
      <c r="AF1675" s="283">
        <v>12</v>
      </c>
      <c r="AG1675" s="2040" t="s">
        <v>122</v>
      </c>
      <c r="AK1675" s="981"/>
    </row>
    <row r="1676" spans="2:37" ht="14.5" customHeight="1">
      <c r="B1676" s="3"/>
      <c r="C1676" s="14"/>
      <c r="D1676" s="14"/>
      <c r="E1676" s="14"/>
      <c r="F1676" s="3" t="s">
        <v>2997</v>
      </c>
      <c r="G1676" s="3"/>
      <c r="H1676" s="2"/>
      <c r="I1676" s="2"/>
      <c r="J1676" s="335"/>
      <c r="K1676" s="303"/>
      <c r="L1676" s="6"/>
      <c r="M1676" s="303"/>
      <c r="N1676" s="6"/>
      <c r="O1676" s="6"/>
      <c r="P1676" s="149"/>
      <c r="Q1676" s="14"/>
      <c r="R1676" s="6"/>
      <c r="S1676" s="6"/>
      <c r="T1676" s="6"/>
      <c r="U1676" s="6"/>
      <c r="V1676" s="6"/>
      <c r="W1676" s="6"/>
      <c r="X1676" s="6"/>
      <c r="Y1676" s="302"/>
      <c r="Z1676" s="302"/>
      <c r="AA1676" s="302"/>
      <c r="AB1676" s="6"/>
      <c r="AC1676" s="306"/>
      <c r="AD1676" s="302"/>
      <c r="AE1676" s="6"/>
      <c r="AF1676" s="6"/>
      <c r="AG1676" s="6"/>
      <c r="AK1676" s="981"/>
    </row>
    <row r="1677" spans="2:37" ht="14.5" customHeight="1">
      <c r="B1677" s="3"/>
      <c r="C1677" s="14"/>
      <c r="D1677" s="14"/>
      <c r="E1677" s="14"/>
      <c r="F1677" s="20"/>
      <c r="G1677" s="3"/>
      <c r="H1677" s="2"/>
      <c r="I1677" s="2"/>
      <c r="J1677" s="335"/>
      <c r="K1677" s="303"/>
      <c r="L1677" s="6"/>
      <c r="M1677" s="303"/>
      <c r="N1677" s="6"/>
      <c r="O1677" s="6"/>
      <c r="P1677" s="149"/>
      <c r="Q1677" s="14"/>
      <c r="R1677" s="6"/>
      <c r="S1677" s="6"/>
      <c r="T1677" s="6"/>
      <c r="U1677" s="6"/>
      <c r="V1677" s="6"/>
      <c r="W1677" s="6"/>
      <c r="X1677" s="6"/>
      <c r="Y1677" s="302"/>
      <c r="Z1677" s="302"/>
      <c r="AA1677" s="302"/>
      <c r="AB1677" s="6"/>
      <c r="AC1677" s="306"/>
      <c r="AD1677" s="302"/>
      <c r="AE1677" s="6"/>
      <c r="AF1677" s="6"/>
      <c r="AG1677" s="6"/>
      <c r="AK1677" s="981"/>
    </row>
    <row r="1678" spans="2:37">
      <c r="B1678" s="573" t="s">
        <v>2999</v>
      </c>
      <c r="C1678" s="1576" t="s">
        <v>2870</v>
      </c>
      <c r="D1678" s="1576" t="s">
        <v>2274</v>
      </c>
      <c r="E1678" s="1577"/>
      <c r="F1678" s="39">
        <v>928150108828</v>
      </c>
      <c r="G1678" s="39">
        <v>8711500181862</v>
      </c>
      <c r="H1678" s="1679" t="s">
        <v>2295</v>
      </c>
      <c r="I1678" s="1679"/>
      <c r="J1678" s="336">
        <v>70</v>
      </c>
      <c r="K1678" s="280">
        <v>5600</v>
      </c>
      <c r="L1678" s="1770" t="s">
        <v>1843</v>
      </c>
      <c r="M1678" s="280">
        <v>28000</v>
      </c>
      <c r="N1678" s="319">
        <v>1</v>
      </c>
      <c r="O1678" s="1770" t="s">
        <v>144</v>
      </c>
      <c r="P1678" s="3277">
        <v>315</v>
      </c>
      <c r="Q1678" s="14"/>
      <c r="R1678" s="2021" t="s">
        <v>3211</v>
      </c>
      <c r="S1678" s="1770"/>
      <c r="T1678" s="1770"/>
      <c r="U1678" s="1770" t="s">
        <v>121</v>
      </c>
      <c r="V1678" s="1770" t="s">
        <v>3119</v>
      </c>
      <c r="W1678" s="305">
        <v>90</v>
      </c>
      <c r="X1678" s="305">
        <v>80</v>
      </c>
      <c r="Y1678" s="279">
        <v>71</v>
      </c>
      <c r="Z1678" s="279"/>
      <c r="AA1678" s="279">
        <v>155</v>
      </c>
      <c r="AB1678" s="1770" t="s">
        <v>143</v>
      </c>
      <c r="AC1678" s="319"/>
      <c r="AD1678" s="279">
        <v>473373</v>
      </c>
      <c r="AE1678" s="2658">
        <v>5</v>
      </c>
      <c r="AF1678" s="279">
        <v>24</v>
      </c>
      <c r="AG1678" s="2022" t="s">
        <v>122</v>
      </c>
      <c r="AK1678" s="981"/>
    </row>
    <row r="1679" spans="2:37">
      <c r="B1679" s="2809"/>
      <c r="C1679" s="855" t="s">
        <v>2870</v>
      </c>
      <c r="D1679" s="855" t="s">
        <v>2274</v>
      </c>
      <c r="E1679" s="1599"/>
      <c r="F1679" s="49">
        <v>928486700091</v>
      </c>
      <c r="G1679" s="49">
        <v>8711500210241</v>
      </c>
      <c r="H1679" s="843" t="s">
        <v>2296</v>
      </c>
      <c r="I1679" s="843"/>
      <c r="J1679" s="441">
        <v>72.5</v>
      </c>
      <c r="K1679" s="284">
        <v>5800</v>
      </c>
      <c r="L1679" s="1771" t="s">
        <v>1841</v>
      </c>
      <c r="M1679" s="284">
        <v>28000</v>
      </c>
      <c r="N1679" s="876">
        <v>1</v>
      </c>
      <c r="O1679" s="1771" t="s">
        <v>144</v>
      </c>
      <c r="P1679" s="3279">
        <v>315</v>
      </c>
      <c r="Q1679" s="1004"/>
      <c r="R1679" s="2035" t="s">
        <v>3212</v>
      </c>
      <c r="S1679" s="1771"/>
      <c r="T1679" s="1771"/>
      <c r="U1679" s="1771" t="s">
        <v>121</v>
      </c>
      <c r="V1679" s="1771" t="s">
        <v>3119</v>
      </c>
      <c r="W1679" s="1593">
        <v>95</v>
      </c>
      <c r="X1679" s="1593">
        <v>80</v>
      </c>
      <c r="Y1679" s="297">
        <v>71</v>
      </c>
      <c r="Z1679" s="297"/>
      <c r="AA1679" s="297">
        <v>156</v>
      </c>
      <c r="AB1679" s="1771" t="s">
        <v>143</v>
      </c>
      <c r="AC1679" s="876"/>
      <c r="AD1679" s="297">
        <v>473291</v>
      </c>
      <c r="AE1679" s="2695">
        <v>5</v>
      </c>
      <c r="AF1679" s="297">
        <v>24</v>
      </c>
      <c r="AG1679" s="2036" t="s">
        <v>122</v>
      </c>
      <c r="AK1679" s="981"/>
    </row>
    <row r="1680" spans="2:37" ht="14.5" customHeight="1">
      <c r="B1680" s="3"/>
      <c r="C1680" s="14"/>
      <c r="D1680" s="14"/>
      <c r="E1680" s="14"/>
      <c r="F1680" s="2"/>
      <c r="G1680" s="2"/>
      <c r="H1680" s="2"/>
      <c r="I1680" s="2"/>
      <c r="J1680" s="335"/>
      <c r="K1680" s="303"/>
      <c r="L1680" s="6"/>
      <c r="M1680" s="303"/>
      <c r="N1680" s="6"/>
      <c r="O1680" s="6"/>
      <c r="P1680" s="149"/>
      <c r="Q1680" s="14"/>
      <c r="R1680" s="6"/>
      <c r="S1680" s="6"/>
      <c r="T1680" s="6"/>
      <c r="U1680" s="6"/>
      <c r="V1680" s="6"/>
      <c r="W1680" s="6"/>
      <c r="X1680" s="6"/>
      <c r="Y1680" s="302"/>
      <c r="Z1680" s="302"/>
      <c r="AA1680" s="302"/>
      <c r="AB1680" s="6"/>
      <c r="AC1680" s="306"/>
      <c r="AD1680" s="302"/>
      <c r="AE1680" s="6"/>
      <c r="AF1680" s="6"/>
      <c r="AG1680" s="6"/>
      <c r="AK1680" s="981"/>
    </row>
    <row r="1681" spans="2:37" ht="14.5" customHeight="1">
      <c r="B1681" s="3"/>
      <c r="C1681" s="14"/>
      <c r="D1681" s="14"/>
      <c r="E1681" s="14"/>
      <c r="F1681" s="20"/>
      <c r="G1681" s="2"/>
      <c r="H1681" s="2"/>
      <c r="I1681" s="2"/>
      <c r="J1681" s="335"/>
      <c r="K1681" s="303"/>
      <c r="L1681" s="6"/>
      <c r="M1681" s="303"/>
      <c r="N1681" s="6"/>
      <c r="O1681" s="6"/>
      <c r="P1681" s="149"/>
      <c r="Q1681" s="14"/>
      <c r="R1681" s="6"/>
      <c r="S1681" s="6"/>
      <c r="T1681" s="6"/>
      <c r="U1681" s="6"/>
      <c r="V1681" s="6"/>
      <c r="W1681" s="6"/>
      <c r="X1681" s="6"/>
      <c r="Y1681" s="302"/>
      <c r="Z1681" s="302"/>
      <c r="AA1681" s="302"/>
      <c r="AB1681" s="6"/>
      <c r="AC1681" s="306"/>
      <c r="AD1681" s="302"/>
      <c r="AE1681" s="6"/>
      <c r="AF1681" s="6"/>
      <c r="AG1681" s="6"/>
      <c r="AK1681" s="981"/>
    </row>
    <row r="1682" spans="2:37">
      <c r="B1682" s="573" t="s">
        <v>3000</v>
      </c>
      <c r="C1682" s="1576" t="s">
        <v>2870</v>
      </c>
      <c r="D1682" s="1576" t="s">
        <v>2274</v>
      </c>
      <c r="E1682" s="1577"/>
      <c r="F1682" s="39">
        <v>928151900028</v>
      </c>
      <c r="G1682" s="39">
        <v>8711500192653</v>
      </c>
      <c r="H1682" s="52" t="s">
        <v>1853</v>
      </c>
      <c r="I1682" s="52"/>
      <c r="J1682" s="336">
        <v>50</v>
      </c>
      <c r="K1682" s="1131">
        <v>4500</v>
      </c>
      <c r="L1682" s="1770" t="s">
        <v>1843</v>
      </c>
      <c r="M1682" s="280">
        <v>30000</v>
      </c>
      <c r="N1682" s="319">
        <v>1</v>
      </c>
      <c r="O1682" s="1770" t="s">
        <v>144</v>
      </c>
      <c r="P1682" s="3277">
        <v>360</v>
      </c>
      <c r="Q1682" s="14"/>
      <c r="R1682" s="2021" t="s">
        <v>2172</v>
      </c>
      <c r="S1682" s="1770"/>
      <c r="T1682" s="1770"/>
      <c r="U1682" s="1770" t="s">
        <v>121</v>
      </c>
      <c r="V1682" s="1770" t="s">
        <v>3119</v>
      </c>
      <c r="W1682" s="305">
        <v>91</v>
      </c>
      <c r="X1682" s="305">
        <v>90</v>
      </c>
      <c r="Y1682" s="279">
        <v>32</v>
      </c>
      <c r="Z1682" s="279"/>
      <c r="AA1682" s="279">
        <v>155</v>
      </c>
      <c r="AB1682" s="1770" t="s">
        <v>143</v>
      </c>
      <c r="AC1682" s="319"/>
      <c r="AD1682" s="279">
        <v>473390</v>
      </c>
      <c r="AE1682" s="2658">
        <v>5</v>
      </c>
      <c r="AF1682" s="279">
        <v>12</v>
      </c>
      <c r="AG1682" s="2022" t="s">
        <v>122</v>
      </c>
      <c r="AK1682" s="981"/>
    </row>
    <row r="1683" spans="2:37">
      <c r="B1683" s="2807"/>
      <c r="C1683" s="569" t="s">
        <v>2870</v>
      </c>
      <c r="D1683" s="569" t="s">
        <v>2274</v>
      </c>
      <c r="E1683" s="1578"/>
      <c r="F1683" s="63">
        <v>928152700028</v>
      </c>
      <c r="G1683" s="63">
        <v>8711500192660</v>
      </c>
      <c r="H1683" s="65" t="s">
        <v>1854</v>
      </c>
      <c r="I1683" s="65"/>
      <c r="J1683" s="334">
        <v>70</v>
      </c>
      <c r="K1683" s="282">
        <v>6600</v>
      </c>
      <c r="L1683" s="318" t="s">
        <v>1843</v>
      </c>
      <c r="M1683" s="282">
        <v>30000</v>
      </c>
      <c r="N1683" s="300">
        <v>1</v>
      </c>
      <c r="O1683" s="318" t="s">
        <v>144</v>
      </c>
      <c r="P1683" s="3278">
        <v>360</v>
      </c>
      <c r="Q1683" s="14"/>
      <c r="R1683" s="2025" t="s">
        <v>3212</v>
      </c>
      <c r="S1683" s="318"/>
      <c r="T1683" s="318"/>
      <c r="U1683" s="318" t="s">
        <v>121</v>
      </c>
      <c r="V1683" s="318" t="s">
        <v>3119</v>
      </c>
      <c r="W1683" s="301">
        <v>92</v>
      </c>
      <c r="X1683" s="301">
        <v>94</v>
      </c>
      <c r="Y1683" s="281">
        <v>32</v>
      </c>
      <c r="Z1683" s="281"/>
      <c r="AA1683" s="281">
        <v>155</v>
      </c>
      <c r="AB1683" s="318" t="s">
        <v>143</v>
      </c>
      <c r="AC1683" s="300"/>
      <c r="AD1683" s="281">
        <v>473391</v>
      </c>
      <c r="AE1683" s="2675">
        <v>5</v>
      </c>
      <c r="AF1683" s="281">
        <v>12</v>
      </c>
      <c r="AG1683" s="2026" t="s">
        <v>122</v>
      </c>
      <c r="AK1683" s="981"/>
    </row>
    <row r="1684" spans="2:37">
      <c r="B1684" s="2807"/>
      <c r="C1684" s="569" t="s">
        <v>2870</v>
      </c>
      <c r="D1684" s="569" t="s">
        <v>2274</v>
      </c>
      <c r="E1684" s="1578"/>
      <c r="F1684" s="63">
        <v>928151709230</v>
      </c>
      <c r="G1684" s="63">
        <v>8711500192301</v>
      </c>
      <c r="H1684" s="65" t="s">
        <v>1855</v>
      </c>
      <c r="I1684" s="65"/>
      <c r="J1684" s="334">
        <v>100</v>
      </c>
      <c r="K1684" s="282">
        <v>10600</v>
      </c>
      <c r="L1684" s="318" t="s">
        <v>1843</v>
      </c>
      <c r="M1684" s="282">
        <v>36000</v>
      </c>
      <c r="N1684" s="300">
        <v>1</v>
      </c>
      <c r="O1684" s="318" t="s">
        <v>127</v>
      </c>
      <c r="P1684" s="3278">
        <v>410</v>
      </c>
      <c r="Q1684" s="14"/>
      <c r="R1684" s="2025" t="s">
        <v>2172</v>
      </c>
      <c r="S1684" s="318"/>
      <c r="T1684" s="318"/>
      <c r="U1684" s="318" t="s">
        <v>146</v>
      </c>
      <c r="V1684" s="318" t="s">
        <v>3119</v>
      </c>
      <c r="W1684" s="301">
        <v>100</v>
      </c>
      <c r="X1684" s="301">
        <v>106</v>
      </c>
      <c r="Y1684" s="281">
        <v>46</v>
      </c>
      <c r="Z1684" s="281"/>
      <c r="AA1684" s="281">
        <v>210</v>
      </c>
      <c r="AB1684" s="318" t="s">
        <v>143</v>
      </c>
      <c r="AC1684" s="300"/>
      <c r="AD1684" s="281">
        <v>473389</v>
      </c>
      <c r="AE1684" s="2675">
        <v>5</v>
      </c>
      <c r="AF1684" s="281">
        <v>12</v>
      </c>
      <c r="AG1684" s="2026" t="s">
        <v>122</v>
      </c>
      <c r="AK1684" s="981"/>
    </row>
    <row r="1685" spans="2:37">
      <c r="B1685" s="2807"/>
      <c r="C1685" s="569" t="s">
        <v>2870</v>
      </c>
      <c r="D1685" s="569" t="s">
        <v>2274</v>
      </c>
      <c r="E1685" s="1578"/>
      <c r="F1685" s="63">
        <v>928150909230</v>
      </c>
      <c r="G1685" s="63">
        <v>8711500192295</v>
      </c>
      <c r="H1685" s="65" t="s">
        <v>1856</v>
      </c>
      <c r="I1685" s="65"/>
      <c r="J1685" s="334">
        <v>150</v>
      </c>
      <c r="K1685" s="282">
        <v>17800</v>
      </c>
      <c r="L1685" s="318" t="s">
        <v>1843</v>
      </c>
      <c r="M1685" s="282">
        <v>36000</v>
      </c>
      <c r="N1685" s="300">
        <v>1</v>
      </c>
      <c r="O1685" s="318" t="s">
        <v>127</v>
      </c>
      <c r="P1685" s="3278">
        <v>470</v>
      </c>
      <c r="Q1685" s="14"/>
      <c r="R1685" s="2025" t="s">
        <v>3210</v>
      </c>
      <c r="S1685" s="318"/>
      <c r="T1685" s="318"/>
      <c r="U1685" s="318" t="s">
        <v>146</v>
      </c>
      <c r="V1685" s="318" t="s">
        <v>3119</v>
      </c>
      <c r="W1685" s="301">
        <v>104</v>
      </c>
      <c r="X1685" s="301">
        <v>118</v>
      </c>
      <c r="Y1685" s="281">
        <v>46</v>
      </c>
      <c r="Z1685" s="281"/>
      <c r="AA1685" s="281">
        <v>210</v>
      </c>
      <c r="AB1685" s="318" t="s">
        <v>143</v>
      </c>
      <c r="AC1685" s="300"/>
      <c r="AD1685" s="281">
        <v>473383</v>
      </c>
      <c r="AE1685" s="2675">
        <v>5</v>
      </c>
      <c r="AF1685" s="281">
        <v>12</v>
      </c>
      <c r="AG1685" s="2026" t="s">
        <v>122</v>
      </c>
      <c r="AK1685" s="981"/>
    </row>
    <row r="1686" spans="2:37">
      <c r="B1686" s="2807"/>
      <c r="C1686" s="569" t="s">
        <v>2870</v>
      </c>
      <c r="D1686" s="569" t="s">
        <v>2274</v>
      </c>
      <c r="E1686" s="1578"/>
      <c r="F1686" s="63">
        <v>928144709230</v>
      </c>
      <c r="G1686" s="63">
        <v>8711500179876</v>
      </c>
      <c r="H1686" s="65" t="s">
        <v>1857</v>
      </c>
      <c r="I1686" s="65"/>
      <c r="J1686" s="334">
        <v>250</v>
      </c>
      <c r="K1686" s="282">
        <v>33000</v>
      </c>
      <c r="L1686" s="318" t="s">
        <v>1843</v>
      </c>
      <c r="M1686" s="282">
        <v>36000</v>
      </c>
      <c r="N1686" s="300">
        <v>1</v>
      </c>
      <c r="O1686" s="318" t="s">
        <v>129</v>
      </c>
      <c r="P1686" s="3278">
        <v>510</v>
      </c>
      <c r="Q1686" s="14"/>
      <c r="R1686" s="2025" t="s">
        <v>3210</v>
      </c>
      <c r="S1686" s="318"/>
      <c r="T1686" s="318"/>
      <c r="U1686" s="318" t="s">
        <v>146</v>
      </c>
      <c r="V1686" s="318" t="s">
        <v>3119</v>
      </c>
      <c r="W1686" s="301">
        <v>109</v>
      </c>
      <c r="X1686" s="301">
        <v>132</v>
      </c>
      <c r="Y1686" s="281">
        <v>46</v>
      </c>
      <c r="Z1686" s="281"/>
      <c r="AA1686" s="281">
        <v>256</v>
      </c>
      <c r="AB1686" s="318" t="s">
        <v>143</v>
      </c>
      <c r="AC1686" s="300"/>
      <c r="AD1686" s="281">
        <v>473367</v>
      </c>
      <c r="AE1686" s="2675">
        <v>5</v>
      </c>
      <c r="AF1686" s="281">
        <v>12</v>
      </c>
      <c r="AG1686" s="2026" t="s">
        <v>122</v>
      </c>
      <c r="AK1686" s="981"/>
    </row>
    <row r="1687" spans="2:37">
      <c r="B1687" s="2807"/>
      <c r="C1687" s="569" t="s">
        <v>2870</v>
      </c>
      <c r="D1687" s="569" t="s">
        <v>2274</v>
      </c>
      <c r="E1687" s="1578"/>
      <c r="F1687" s="63">
        <v>928144809227</v>
      </c>
      <c r="G1687" s="63">
        <v>8711500179883</v>
      </c>
      <c r="H1687" s="65" t="s">
        <v>1858</v>
      </c>
      <c r="I1687" s="65"/>
      <c r="J1687" s="334">
        <v>400</v>
      </c>
      <c r="K1687" s="282">
        <v>55900</v>
      </c>
      <c r="L1687" s="318" t="s">
        <v>1843</v>
      </c>
      <c r="M1687" s="282">
        <v>36000</v>
      </c>
      <c r="N1687" s="300">
        <v>1</v>
      </c>
      <c r="O1687" s="318" t="s">
        <v>129</v>
      </c>
      <c r="P1687" s="3278">
        <v>580</v>
      </c>
      <c r="Q1687" s="14"/>
      <c r="R1687" s="2025" t="s">
        <v>3213</v>
      </c>
      <c r="S1687" s="318"/>
      <c r="T1687" s="318"/>
      <c r="U1687" s="318" t="s">
        <v>146</v>
      </c>
      <c r="V1687" s="318" t="s">
        <v>3119</v>
      </c>
      <c r="W1687" s="301">
        <v>105</v>
      </c>
      <c r="X1687" s="301">
        <v>139</v>
      </c>
      <c r="Y1687" s="281">
        <v>46</v>
      </c>
      <c r="Z1687" s="281"/>
      <c r="AA1687" s="281">
        <v>282</v>
      </c>
      <c r="AB1687" s="318" t="s">
        <v>143</v>
      </c>
      <c r="AC1687" s="300"/>
      <c r="AD1687" s="281">
        <v>473369</v>
      </c>
      <c r="AE1687" s="2675">
        <v>5</v>
      </c>
      <c r="AF1687" s="281">
        <v>12</v>
      </c>
      <c r="AG1687" s="2026" t="s">
        <v>122</v>
      </c>
      <c r="AK1687" s="981"/>
    </row>
    <row r="1688" spans="2:37">
      <c r="B1688" s="2809"/>
      <c r="C1688" s="855" t="s">
        <v>2870</v>
      </c>
      <c r="D1688" s="855" t="s">
        <v>2274</v>
      </c>
      <c r="E1688" s="1599"/>
      <c r="F1688" s="57">
        <v>928158409227</v>
      </c>
      <c r="G1688" s="57">
        <v>8711500197429</v>
      </c>
      <c r="H1688" s="56" t="s">
        <v>1859</v>
      </c>
      <c r="I1688" s="56"/>
      <c r="J1688" s="442">
        <v>600</v>
      </c>
      <c r="K1688" s="1129">
        <v>90000</v>
      </c>
      <c r="L1688" s="839" t="s">
        <v>1843</v>
      </c>
      <c r="M1688" s="439">
        <v>30000</v>
      </c>
      <c r="N1688" s="1298">
        <v>1</v>
      </c>
      <c r="O1688" s="839" t="s">
        <v>124</v>
      </c>
      <c r="P1688" s="3279">
        <v>1640</v>
      </c>
      <c r="Q1688" s="14"/>
      <c r="R1688" s="2265" t="s">
        <v>2172</v>
      </c>
      <c r="S1688" s="839"/>
      <c r="T1688" s="839"/>
      <c r="U1688" s="839" t="s">
        <v>146</v>
      </c>
      <c r="V1688" s="839" t="s">
        <v>3119</v>
      </c>
      <c r="W1688" s="466">
        <v>110</v>
      </c>
      <c r="X1688" s="466">
        <v>150</v>
      </c>
      <c r="Y1688" s="438">
        <v>46</v>
      </c>
      <c r="Z1688" s="438"/>
      <c r="AA1688" s="438">
        <v>282</v>
      </c>
      <c r="AB1688" s="839" t="s">
        <v>122</v>
      </c>
      <c r="AC1688" s="1298"/>
      <c r="AD1688" s="438"/>
      <c r="AE1688" s="2736">
        <v>5</v>
      </c>
      <c r="AF1688" s="438">
        <v>12</v>
      </c>
      <c r="AG1688" s="2297" t="s">
        <v>122</v>
      </c>
      <c r="AK1688" s="981"/>
    </row>
    <row r="1689" spans="2:37" ht="14.5" customHeight="1">
      <c r="B1689" s="3"/>
      <c r="C1689" s="14"/>
      <c r="D1689" s="14"/>
      <c r="E1689" s="8"/>
      <c r="F1689" s="3" t="s">
        <v>3001</v>
      </c>
      <c r="G1689" s="2"/>
      <c r="H1689" s="3"/>
      <c r="I1689" s="3"/>
      <c r="J1689" s="335"/>
      <c r="K1689" s="303"/>
      <c r="L1689" s="6"/>
      <c r="M1689" s="303"/>
      <c r="N1689" s="306"/>
      <c r="O1689" s="6"/>
      <c r="P1689" s="149"/>
      <c r="Q1689" s="14"/>
      <c r="R1689" s="6"/>
      <c r="S1689" s="6"/>
      <c r="T1689" s="6"/>
      <c r="U1689" s="6"/>
      <c r="V1689" s="6"/>
      <c r="W1689" s="6"/>
      <c r="X1689" s="6"/>
      <c r="Y1689" s="302"/>
      <c r="Z1689" s="302"/>
      <c r="AA1689" s="302"/>
      <c r="AB1689" s="6"/>
      <c r="AC1689" s="306"/>
      <c r="AD1689" s="302"/>
      <c r="AE1689" s="306"/>
      <c r="AF1689" s="6"/>
      <c r="AG1689" s="6"/>
      <c r="AK1689" s="981"/>
    </row>
    <row r="1690" spans="2:37" ht="14.5" customHeight="1">
      <c r="B1690" s="24"/>
      <c r="C1690" s="14"/>
      <c r="D1690" s="14"/>
      <c r="E1690" s="8"/>
      <c r="F1690" s="20"/>
      <c r="G1690" s="13"/>
      <c r="H1690" s="24"/>
      <c r="I1690" s="24"/>
      <c r="J1690" s="337"/>
      <c r="K1690" s="308"/>
      <c r="L1690" s="309"/>
      <c r="M1690" s="308"/>
      <c r="N1690" s="309"/>
      <c r="O1690" s="309"/>
      <c r="P1690" s="149"/>
      <c r="Q1690" s="14"/>
      <c r="R1690" s="309"/>
      <c r="S1690" s="309"/>
      <c r="T1690" s="309"/>
      <c r="U1690" s="309"/>
      <c r="V1690" s="309"/>
      <c r="W1690" s="309"/>
      <c r="X1690" s="309"/>
      <c r="Y1690" s="307"/>
      <c r="Z1690" s="307"/>
      <c r="AA1690" s="307"/>
      <c r="AB1690" s="309"/>
      <c r="AC1690" s="304"/>
      <c r="AD1690" s="307"/>
      <c r="AE1690" s="309"/>
      <c r="AF1690" s="309"/>
      <c r="AG1690" s="309"/>
      <c r="AK1690" s="981"/>
    </row>
    <row r="1691" spans="2:37">
      <c r="B1691" s="573" t="s">
        <v>3002</v>
      </c>
      <c r="C1691" s="1576" t="s">
        <v>2870</v>
      </c>
      <c r="D1691" s="1576" t="s">
        <v>2274</v>
      </c>
      <c r="E1691" s="1577"/>
      <c r="F1691" s="39">
        <v>928150019227</v>
      </c>
      <c r="G1691" s="39">
        <v>8727900933581</v>
      </c>
      <c r="H1691" s="52" t="s">
        <v>1860</v>
      </c>
      <c r="I1691" s="52"/>
      <c r="J1691" s="336">
        <v>54</v>
      </c>
      <c r="K1691" s="1131">
        <v>4500</v>
      </c>
      <c r="L1691" s="1770" t="s">
        <v>1852</v>
      </c>
      <c r="M1691" s="280">
        <v>38000</v>
      </c>
      <c r="N1691" s="305">
        <v>2</v>
      </c>
      <c r="O1691" s="1770" t="s">
        <v>144</v>
      </c>
      <c r="P1691" s="3277">
        <v>500</v>
      </c>
      <c r="Q1691" s="14"/>
      <c r="R1691" s="2021"/>
      <c r="S1691" s="1770"/>
      <c r="T1691" s="1770"/>
      <c r="U1691" s="1770" t="s">
        <v>121</v>
      </c>
      <c r="V1691" s="1770" t="s">
        <v>3119</v>
      </c>
      <c r="W1691" s="305">
        <v>86</v>
      </c>
      <c r="X1691" s="305">
        <v>83</v>
      </c>
      <c r="Y1691" s="279">
        <v>36</v>
      </c>
      <c r="Z1691" s="279"/>
      <c r="AA1691" s="279">
        <v>156</v>
      </c>
      <c r="AB1691" s="1770" t="s">
        <v>143</v>
      </c>
      <c r="AC1691" s="305"/>
      <c r="AD1691" s="279">
        <v>473372</v>
      </c>
      <c r="AE1691" s="2626">
        <v>5</v>
      </c>
      <c r="AF1691" s="279">
        <v>12</v>
      </c>
      <c r="AG1691" s="2022" t="s">
        <v>122</v>
      </c>
      <c r="AK1691" s="981"/>
    </row>
    <row r="1692" spans="2:37">
      <c r="B1692" s="2807"/>
      <c r="C1692" s="569" t="s">
        <v>2870</v>
      </c>
      <c r="D1692" s="569" t="s">
        <v>2274</v>
      </c>
      <c r="E1692" s="1578"/>
      <c r="F1692" s="70">
        <v>928150119227</v>
      </c>
      <c r="G1692" s="70">
        <v>8727900922905</v>
      </c>
      <c r="H1692" s="51" t="s">
        <v>1861</v>
      </c>
      <c r="I1692" s="51"/>
      <c r="J1692" s="333">
        <v>70</v>
      </c>
      <c r="K1692" s="1127">
        <v>7200</v>
      </c>
      <c r="L1692" s="310" t="s">
        <v>1852</v>
      </c>
      <c r="M1692" s="296">
        <v>40000</v>
      </c>
      <c r="N1692" s="293">
        <v>2</v>
      </c>
      <c r="O1692" s="310" t="s">
        <v>127</v>
      </c>
      <c r="P1692" s="3278">
        <v>500</v>
      </c>
      <c r="Q1692" s="14"/>
      <c r="R1692" s="2031" t="s">
        <v>3213</v>
      </c>
      <c r="S1692" s="310"/>
      <c r="T1692" s="310"/>
      <c r="U1692" s="310" t="s">
        <v>121</v>
      </c>
      <c r="V1692" s="310" t="s">
        <v>3119</v>
      </c>
      <c r="W1692" s="293">
        <v>92</v>
      </c>
      <c r="X1692" s="293">
        <v>102</v>
      </c>
      <c r="Y1692" s="292">
        <v>36</v>
      </c>
      <c r="Z1692" s="292"/>
      <c r="AA1692" s="292">
        <v>156</v>
      </c>
      <c r="AB1692" s="310" t="s">
        <v>143</v>
      </c>
      <c r="AC1692" s="293"/>
      <c r="AD1692" s="292">
        <v>473374</v>
      </c>
      <c r="AE1692" s="2624">
        <v>5</v>
      </c>
      <c r="AF1692" s="292">
        <v>12</v>
      </c>
      <c r="AG1692" s="2032" t="s">
        <v>122</v>
      </c>
      <c r="AK1692" s="981"/>
    </row>
    <row r="1693" spans="2:37">
      <c r="B1693" s="2807"/>
      <c r="C1693" s="569" t="s">
        <v>2870</v>
      </c>
      <c r="D1693" s="569" t="s">
        <v>2274</v>
      </c>
      <c r="E1693" s="1578"/>
      <c r="F1693" s="70">
        <v>928150219230</v>
      </c>
      <c r="G1693" s="70">
        <v>8727900923230</v>
      </c>
      <c r="H1693" s="51" t="s">
        <v>1862</v>
      </c>
      <c r="I1693" s="51"/>
      <c r="J1693" s="333">
        <v>100</v>
      </c>
      <c r="K1693" s="1127">
        <v>11300</v>
      </c>
      <c r="L1693" s="310" t="s">
        <v>1852</v>
      </c>
      <c r="M1693" s="296">
        <v>40000</v>
      </c>
      <c r="N1693" s="293">
        <v>2</v>
      </c>
      <c r="O1693" s="310" t="s">
        <v>127</v>
      </c>
      <c r="P1693" s="3278">
        <v>590</v>
      </c>
      <c r="Q1693" s="14"/>
      <c r="R1693" s="2031" t="s">
        <v>3213</v>
      </c>
      <c r="S1693" s="310"/>
      <c r="T1693" s="310"/>
      <c r="U1693" s="310" t="s">
        <v>146</v>
      </c>
      <c r="V1693" s="310" t="s">
        <v>3119</v>
      </c>
      <c r="W1693" s="293">
        <v>108</v>
      </c>
      <c r="X1693" s="293">
        <v>113</v>
      </c>
      <c r="Y1693" s="292">
        <v>48</v>
      </c>
      <c r="Z1693" s="292"/>
      <c r="AA1693" s="292">
        <v>210</v>
      </c>
      <c r="AB1693" s="310" t="s">
        <v>143</v>
      </c>
      <c r="AC1693" s="293"/>
      <c r="AD1693" s="292">
        <v>473375</v>
      </c>
      <c r="AE1693" s="2624">
        <v>5</v>
      </c>
      <c r="AF1693" s="292">
        <v>12</v>
      </c>
      <c r="AG1693" s="2032" t="s">
        <v>122</v>
      </c>
      <c r="AK1693" s="981"/>
    </row>
    <row r="1694" spans="2:37">
      <c r="B1694" s="2807"/>
      <c r="C1694" s="569" t="s">
        <v>2870</v>
      </c>
      <c r="D1694" s="569" t="s">
        <v>2274</v>
      </c>
      <c r="E1694" s="1578"/>
      <c r="F1694" s="70">
        <v>928150319230</v>
      </c>
      <c r="G1694" s="63">
        <v>8727900927337</v>
      </c>
      <c r="H1694" s="65" t="s">
        <v>1863</v>
      </c>
      <c r="I1694" s="65"/>
      <c r="J1694" s="334">
        <v>150</v>
      </c>
      <c r="K1694" s="282">
        <v>18200</v>
      </c>
      <c r="L1694" s="310" t="s">
        <v>1852</v>
      </c>
      <c r="M1694" s="296">
        <v>45000</v>
      </c>
      <c r="N1694" s="293">
        <v>2</v>
      </c>
      <c r="O1694" s="310" t="s">
        <v>127</v>
      </c>
      <c r="P1694" s="3278">
        <v>655</v>
      </c>
      <c r="Q1694" s="14"/>
      <c r="R1694" s="2031" t="s">
        <v>3210</v>
      </c>
      <c r="S1694" s="310"/>
      <c r="T1694" s="310"/>
      <c r="U1694" s="310" t="s">
        <v>146</v>
      </c>
      <c r="V1694" s="310" t="s">
        <v>3119</v>
      </c>
      <c r="W1694" s="293">
        <v>98</v>
      </c>
      <c r="X1694" s="293">
        <v>121</v>
      </c>
      <c r="Y1694" s="292">
        <v>48</v>
      </c>
      <c r="Z1694" s="292"/>
      <c r="AA1694" s="292">
        <v>210</v>
      </c>
      <c r="AB1694" s="310" t="s">
        <v>143</v>
      </c>
      <c r="AC1694" s="293"/>
      <c r="AD1694" s="292">
        <v>473376</v>
      </c>
      <c r="AE1694" s="2624">
        <v>5</v>
      </c>
      <c r="AF1694" s="292">
        <v>12</v>
      </c>
      <c r="AG1694" s="2032" t="s">
        <v>122</v>
      </c>
      <c r="AK1694" s="981"/>
    </row>
    <row r="1695" spans="2:37">
      <c r="B1695" s="2807"/>
      <c r="C1695" s="569" t="s">
        <v>2870</v>
      </c>
      <c r="D1695" s="569" t="s">
        <v>2274</v>
      </c>
      <c r="E1695" s="1578"/>
      <c r="F1695" s="70">
        <v>928150419230</v>
      </c>
      <c r="G1695" s="63">
        <v>8727900927375</v>
      </c>
      <c r="H1695" s="65" t="s">
        <v>1864</v>
      </c>
      <c r="I1695" s="65"/>
      <c r="J1695" s="334">
        <v>250</v>
      </c>
      <c r="K1695" s="282">
        <v>33700</v>
      </c>
      <c r="L1695" s="310" t="s">
        <v>1852</v>
      </c>
      <c r="M1695" s="296">
        <v>45000</v>
      </c>
      <c r="N1695" s="293">
        <v>2</v>
      </c>
      <c r="O1695" s="310" t="s">
        <v>129</v>
      </c>
      <c r="P1695" s="3278">
        <v>755</v>
      </c>
      <c r="Q1695" s="14"/>
      <c r="R1695" s="2031" t="s">
        <v>3210</v>
      </c>
      <c r="S1695" s="310"/>
      <c r="T1695" s="310"/>
      <c r="U1695" s="310" t="s">
        <v>146</v>
      </c>
      <c r="V1695" s="310" t="s">
        <v>3119</v>
      </c>
      <c r="W1695" s="293">
        <v>99</v>
      </c>
      <c r="X1695" s="293">
        <v>134</v>
      </c>
      <c r="Y1695" s="292">
        <v>48</v>
      </c>
      <c r="Z1695" s="292"/>
      <c r="AA1695" s="292">
        <v>257</v>
      </c>
      <c r="AB1695" s="310" t="s">
        <v>143</v>
      </c>
      <c r="AC1695" s="293"/>
      <c r="AD1695" s="292">
        <v>473377</v>
      </c>
      <c r="AE1695" s="2624">
        <v>5</v>
      </c>
      <c r="AF1695" s="292">
        <v>12</v>
      </c>
      <c r="AG1695" s="2032" t="s">
        <v>122</v>
      </c>
      <c r="AK1695" s="981"/>
    </row>
    <row r="1696" spans="2:37">
      <c r="B1696" s="2809"/>
      <c r="C1696" s="855" t="s">
        <v>2870</v>
      </c>
      <c r="D1696" s="855" t="s">
        <v>2274</v>
      </c>
      <c r="E1696" s="1599"/>
      <c r="F1696" s="45">
        <v>928150519227</v>
      </c>
      <c r="G1696" s="49">
        <v>8727900927412</v>
      </c>
      <c r="H1696" s="259" t="s">
        <v>1865</v>
      </c>
      <c r="I1696" s="259"/>
      <c r="J1696" s="441">
        <v>400</v>
      </c>
      <c r="K1696" s="284">
        <v>55400</v>
      </c>
      <c r="L1696" s="1771" t="s">
        <v>1852</v>
      </c>
      <c r="M1696" s="1634">
        <v>45000</v>
      </c>
      <c r="N1696" s="1593">
        <v>2</v>
      </c>
      <c r="O1696" s="1771" t="s">
        <v>129</v>
      </c>
      <c r="P1696" s="3279">
        <v>845</v>
      </c>
      <c r="Q1696" s="14"/>
      <c r="R1696" s="2035" t="s">
        <v>3210</v>
      </c>
      <c r="S1696" s="1771"/>
      <c r="T1696" s="1771"/>
      <c r="U1696" s="1771" t="s">
        <v>146</v>
      </c>
      <c r="V1696" s="1771" t="s">
        <v>3119</v>
      </c>
      <c r="W1696" s="1593">
        <v>98</v>
      </c>
      <c r="X1696" s="1593">
        <v>138</v>
      </c>
      <c r="Y1696" s="297">
        <v>48</v>
      </c>
      <c r="Z1696" s="297"/>
      <c r="AA1696" s="297">
        <v>283</v>
      </c>
      <c r="AB1696" s="1771" t="s">
        <v>143</v>
      </c>
      <c r="AC1696" s="1593"/>
      <c r="AD1696" s="297">
        <v>473378</v>
      </c>
      <c r="AE1696" s="2642">
        <v>5</v>
      </c>
      <c r="AF1696" s="297">
        <v>12</v>
      </c>
      <c r="AG1696" s="2036" t="s">
        <v>122</v>
      </c>
      <c r="AK1696" s="981"/>
    </row>
    <row r="1697" spans="2:37" ht="14.5" customHeight="1">
      <c r="B1697" s="3"/>
      <c r="C1697" s="14"/>
      <c r="D1697" s="14"/>
      <c r="E1697" s="14"/>
      <c r="F1697" s="3" t="s">
        <v>3003</v>
      </c>
      <c r="G1697" s="3"/>
      <c r="H1697" s="2"/>
      <c r="I1697" s="2"/>
      <c r="J1697" s="335"/>
      <c r="K1697" s="303"/>
      <c r="L1697" s="6"/>
      <c r="M1697" s="303"/>
      <c r="N1697" s="6"/>
      <c r="O1697" s="6"/>
      <c r="P1697" s="149"/>
      <c r="Q1697" s="14"/>
      <c r="R1697" s="6"/>
      <c r="S1697" s="6"/>
      <c r="T1697" s="6"/>
      <c r="U1697" s="6"/>
      <c r="V1697" s="6"/>
      <c r="W1697" s="6"/>
      <c r="X1697" s="6"/>
      <c r="Y1697" s="302"/>
      <c r="Z1697" s="302"/>
      <c r="AA1697" s="302"/>
      <c r="AB1697" s="6"/>
      <c r="AC1697" s="306"/>
      <c r="AD1697" s="302"/>
      <c r="AE1697" s="6"/>
      <c r="AF1697" s="6"/>
      <c r="AG1697" s="6"/>
      <c r="AK1697" s="981"/>
    </row>
    <row r="1698" spans="2:37" ht="14.5" customHeight="1">
      <c r="B1698" s="3"/>
      <c r="C1698" s="14"/>
      <c r="D1698" s="14"/>
      <c r="E1698" s="14"/>
      <c r="F1698" s="20"/>
      <c r="G1698" s="2"/>
      <c r="H1698" s="3"/>
      <c r="I1698" s="3"/>
      <c r="J1698" s="335"/>
      <c r="K1698" s="303"/>
      <c r="L1698" s="6"/>
      <c r="M1698" s="303"/>
      <c r="N1698" s="306"/>
      <c r="O1698" s="6"/>
      <c r="P1698" s="149"/>
      <c r="Q1698" s="14"/>
      <c r="R1698" s="6"/>
      <c r="S1698" s="6"/>
      <c r="T1698" s="6"/>
      <c r="U1698" s="6"/>
      <c r="V1698" s="6"/>
      <c r="W1698" s="6"/>
      <c r="X1698" s="6"/>
      <c r="Y1698" s="302"/>
      <c r="Z1698" s="302"/>
      <c r="AA1698" s="302"/>
      <c r="AB1698" s="6"/>
      <c r="AC1698" s="306"/>
      <c r="AD1698" s="302"/>
      <c r="AE1698" s="306"/>
      <c r="AF1698" s="6"/>
      <c r="AG1698" s="6"/>
      <c r="AK1698" s="981"/>
    </row>
    <row r="1699" spans="2:37">
      <c r="B1699" s="1809" t="s">
        <v>3004</v>
      </c>
      <c r="C1699" s="1487" t="s">
        <v>2870</v>
      </c>
      <c r="D1699" s="1487" t="s">
        <v>2274</v>
      </c>
      <c r="E1699" s="1617"/>
      <c r="F1699" s="1330">
        <v>928154509228</v>
      </c>
      <c r="G1699" s="1330">
        <v>8711500184122</v>
      </c>
      <c r="H1699" s="1753" t="s">
        <v>1866</v>
      </c>
      <c r="I1699" s="1753"/>
      <c r="J1699" s="1754">
        <v>1000</v>
      </c>
      <c r="K1699" s="1755">
        <v>130000</v>
      </c>
      <c r="L1699" s="1858" t="s">
        <v>1843</v>
      </c>
      <c r="M1699" s="1755">
        <v>16000</v>
      </c>
      <c r="N1699" s="1774">
        <v>1</v>
      </c>
      <c r="O1699" s="1858" t="s">
        <v>124</v>
      </c>
      <c r="P1699" s="3288">
        <v>2735</v>
      </c>
      <c r="Q1699" s="14"/>
      <c r="R1699" s="2266" t="s">
        <v>785</v>
      </c>
      <c r="S1699" s="1858"/>
      <c r="T1699" s="1858"/>
      <c r="U1699" s="1858" t="s">
        <v>146</v>
      </c>
      <c r="V1699" s="1858" t="s">
        <v>3119</v>
      </c>
      <c r="W1699" s="1774">
        <v>100</v>
      </c>
      <c r="X1699" s="1774">
        <v>130</v>
      </c>
      <c r="Y1699" s="1306">
        <v>65</v>
      </c>
      <c r="Z1699" s="1306"/>
      <c r="AA1699" s="1306">
        <v>389</v>
      </c>
      <c r="AB1699" s="1858" t="s">
        <v>143</v>
      </c>
      <c r="AC1699" s="1774"/>
      <c r="AD1699" s="1306"/>
      <c r="AE1699" s="2751">
        <v>5</v>
      </c>
      <c r="AF1699" s="1306">
        <v>4</v>
      </c>
      <c r="AG1699" s="2298" t="s">
        <v>122</v>
      </c>
      <c r="AK1699" s="981"/>
    </row>
    <row r="1700" spans="2:37" ht="14.5" customHeight="1">
      <c r="B1700" s="3"/>
      <c r="C1700" s="14"/>
      <c r="D1700" s="14"/>
      <c r="E1700" s="8"/>
      <c r="F1700" s="20"/>
      <c r="G1700" s="2"/>
      <c r="H1700" s="3"/>
      <c r="I1700" s="3"/>
      <c r="J1700" s="335"/>
      <c r="K1700" s="303"/>
      <c r="L1700" s="6"/>
      <c r="M1700" s="303"/>
      <c r="N1700" s="6"/>
      <c r="O1700" s="6"/>
      <c r="P1700" s="26"/>
      <c r="Q1700" s="14"/>
      <c r="R1700" s="6"/>
      <c r="S1700" s="6"/>
      <c r="T1700" s="6"/>
      <c r="U1700" s="6"/>
      <c r="V1700" s="6"/>
      <c r="W1700" s="6"/>
      <c r="X1700" s="6"/>
      <c r="Y1700" s="302"/>
      <c r="Z1700" s="302"/>
      <c r="AA1700" s="302"/>
      <c r="AB1700" s="6"/>
      <c r="AC1700" s="306"/>
      <c r="AD1700" s="302"/>
      <c r="AE1700" s="6"/>
      <c r="AF1700" s="6"/>
      <c r="AG1700" s="6"/>
      <c r="AK1700" s="981"/>
    </row>
    <row r="1701" spans="2:37">
      <c r="B1701" s="573" t="s">
        <v>3005</v>
      </c>
      <c r="C1701" s="1576" t="s">
        <v>2870</v>
      </c>
      <c r="D1701" s="1576" t="s">
        <v>2274</v>
      </c>
      <c r="E1701" s="1577"/>
      <c r="F1701" s="1029">
        <v>928153809230</v>
      </c>
      <c r="G1701" s="1029">
        <v>8711500734020</v>
      </c>
      <c r="H1701" s="1030" t="s">
        <v>222</v>
      </c>
      <c r="I1701" s="1030"/>
      <c r="J1701" s="1031">
        <v>33.299999999999997</v>
      </c>
      <c r="K1701" s="1720">
        <v>1320</v>
      </c>
      <c r="L1701" s="1859" t="s">
        <v>2147</v>
      </c>
      <c r="M1701" s="1032">
        <v>15000</v>
      </c>
      <c r="N1701" s="1062">
        <v>1</v>
      </c>
      <c r="O1701" s="1859" t="s">
        <v>1868</v>
      </c>
      <c r="P1701" s="3193">
        <v>2140</v>
      </c>
      <c r="Q1701" s="1004"/>
      <c r="R1701" s="2267" t="s">
        <v>3214</v>
      </c>
      <c r="S1701" s="1859"/>
      <c r="T1701" s="1859"/>
      <c r="U1701" s="1859" t="s">
        <v>223</v>
      </c>
      <c r="V1701" s="1859" t="s">
        <v>126</v>
      </c>
      <c r="W1701" s="1033">
        <v>98</v>
      </c>
      <c r="X1701" s="1033">
        <v>39</v>
      </c>
      <c r="Y1701" s="1229">
        <v>42</v>
      </c>
      <c r="Z1701" s="1229"/>
      <c r="AA1701" s="1229">
        <v>165</v>
      </c>
      <c r="AB1701" s="1859" t="s">
        <v>122</v>
      </c>
      <c r="AC1701" s="1062">
        <v>81</v>
      </c>
      <c r="AD1701" s="1229">
        <v>473395</v>
      </c>
      <c r="AE1701" s="2625">
        <v>5</v>
      </c>
      <c r="AF1701" s="1229">
        <v>12</v>
      </c>
      <c r="AG1701" s="2299" t="s">
        <v>122</v>
      </c>
      <c r="AK1701" s="981"/>
    </row>
    <row r="1702" spans="2:37">
      <c r="B1702" s="1611" t="s">
        <v>3006</v>
      </c>
      <c r="C1702" s="855" t="s">
        <v>2870</v>
      </c>
      <c r="D1702" s="855" t="s">
        <v>2274</v>
      </c>
      <c r="E1702" s="1599"/>
      <c r="F1702" s="936">
        <v>928153909227</v>
      </c>
      <c r="G1702" s="936">
        <v>8711500734037</v>
      </c>
      <c r="H1702" s="1017" t="s">
        <v>1867</v>
      </c>
      <c r="I1702" s="1017"/>
      <c r="J1702" s="1087">
        <v>53</v>
      </c>
      <c r="K1702" s="1772">
        <v>2500</v>
      </c>
      <c r="L1702" s="1860" t="s">
        <v>224</v>
      </c>
      <c r="M1702" s="1526">
        <v>15000</v>
      </c>
      <c r="N1702" s="1773">
        <v>1</v>
      </c>
      <c r="O1702" s="1860" t="s">
        <v>1868</v>
      </c>
      <c r="P1702" s="2421">
        <v>2140</v>
      </c>
      <c r="Q1702" s="14"/>
      <c r="R1702" s="2268" t="s">
        <v>3214</v>
      </c>
      <c r="S1702" s="1860"/>
      <c r="T1702" s="1860"/>
      <c r="U1702" s="1860" t="s">
        <v>223</v>
      </c>
      <c r="V1702" s="1860" t="s">
        <v>126</v>
      </c>
      <c r="W1702" s="2496">
        <v>90</v>
      </c>
      <c r="X1702" s="2496">
        <v>47</v>
      </c>
      <c r="Y1702" s="1529">
        <v>32</v>
      </c>
      <c r="Z1702" s="1529"/>
      <c r="AA1702" s="1529">
        <v>149</v>
      </c>
      <c r="AB1702" s="1860" t="s">
        <v>122</v>
      </c>
      <c r="AC1702" s="1773">
        <v>82</v>
      </c>
      <c r="AD1702" s="1529">
        <v>473396</v>
      </c>
      <c r="AE1702" s="2762">
        <v>5</v>
      </c>
      <c r="AF1702" s="1529">
        <v>12</v>
      </c>
      <c r="AG1702" s="2300" t="s">
        <v>122</v>
      </c>
      <c r="AK1702" s="981"/>
    </row>
    <row r="1703" spans="2:37" ht="14.5" customHeight="1">
      <c r="B1703" s="3"/>
      <c r="C1703" s="14"/>
      <c r="D1703" s="14"/>
      <c r="E1703" s="8"/>
      <c r="F1703" s="20"/>
      <c r="G1703" s="2"/>
      <c r="H1703" s="3"/>
      <c r="I1703" s="3"/>
      <c r="J1703" s="335"/>
      <c r="K1703" s="303"/>
      <c r="L1703" s="6"/>
      <c r="M1703" s="303"/>
      <c r="N1703" s="6"/>
      <c r="O1703" s="6"/>
      <c r="P1703" s="17"/>
      <c r="Q1703" s="14"/>
      <c r="R1703" s="6"/>
      <c r="S1703" s="6"/>
      <c r="T1703" s="6"/>
      <c r="U1703" s="6"/>
      <c r="V1703" s="6"/>
      <c r="W1703" s="6"/>
      <c r="X1703" s="6"/>
      <c r="Y1703" s="302"/>
      <c r="Z1703" s="302"/>
      <c r="AA1703" s="302"/>
      <c r="AB1703" s="6"/>
      <c r="AC1703" s="306"/>
      <c r="AD1703" s="302"/>
      <c r="AE1703" s="6"/>
      <c r="AF1703" s="6"/>
      <c r="AG1703" s="6"/>
      <c r="AK1703" s="981"/>
    </row>
    <row r="1704" spans="2:37">
      <c r="B1704" s="573" t="s">
        <v>3007</v>
      </c>
      <c r="C1704" s="1576" t="s">
        <v>2870</v>
      </c>
      <c r="D1704" s="1576" t="s">
        <v>2274</v>
      </c>
      <c r="E1704" s="1577"/>
      <c r="F1704" s="1029">
        <v>928159905131</v>
      </c>
      <c r="G1704" s="1029">
        <v>8711500203236</v>
      </c>
      <c r="H1704" s="1030" t="s">
        <v>1869</v>
      </c>
      <c r="I1704" s="1030"/>
      <c r="J1704" s="1031">
        <v>50</v>
      </c>
      <c r="K1704" s="1775">
        <v>2400</v>
      </c>
      <c r="L1704" s="1859" t="s">
        <v>224</v>
      </c>
      <c r="M1704" s="1032">
        <v>10000</v>
      </c>
      <c r="N1704" s="1062">
        <v>1</v>
      </c>
      <c r="O1704" s="1859" t="s">
        <v>1868</v>
      </c>
      <c r="P1704" s="3193">
        <v>2100</v>
      </c>
      <c r="Q1704" s="14"/>
      <c r="R1704" s="2267" t="s">
        <v>3215</v>
      </c>
      <c r="S1704" s="1859"/>
      <c r="T1704" s="1859"/>
      <c r="U1704" s="1859" t="s">
        <v>1870</v>
      </c>
      <c r="V1704" s="1859" t="s">
        <v>126</v>
      </c>
      <c r="W1704" s="1033">
        <v>85</v>
      </c>
      <c r="X1704" s="1033">
        <v>48</v>
      </c>
      <c r="Y1704" s="1229">
        <v>20</v>
      </c>
      <c r="Z1704" s="1229"/>
      <c r="AA1704" s="1229">
        <v>103</v>
      </c>
      <c r="AB1704" s="1859" t="s">
        <v>122</v>
      </c>
      <c r="AC1704" s="1062">
        <v>81</v>
      </c>
      <c r="AD1704" s="1229">
        <v>473250</v>
      </c>
      <c r="AE1704" s="2625">
        <v>5</v>
      </c>
      <c r="AF1704" s="1229">
        <v>12</v>
      </c>
      <c r="AG1704" s="2299" t="s">
        <v>122</v>
      </c>
      <c r="AK1704" s="981"/>
    </row>
    <row r="1705" spans="2:37">
      <c r="B1705" s="2809"/>
      <c r="C1705" s="855" t="s">
        <v>2870</v>
      </c>
      <c r="D1705" s="855" t="s">
        <v>2274</v>
      </c>
      <c r="E1705" s="1599"/>
      <c r="F1705" s="936">
        <v>928158905131</v>
      </c>
      <c r="G1705" s="936">
        <v>8711500202338</v>
      </c>
      <c r="H1705" s="1017" t="s">
        <v>1871</v>
      </c>
      <c r="I1705" s="1017"/>
      <c r="J1705" s="1087">
        <v>100</v>
      </c>
      <c r="K1705" s="1526">
        <v>5300</v>
      </c>
      <c r="L1705" s="1860" t="s">
        <v>224</v>
      </c>
      <c r="M1705" s="1526">
        <v>10000</v>
      </c>
      <c r="N1705" s="1773">
        <v>1</v>
      </c>
      <c r="O1705" s="1860" t="s">
        <v>1868</v>
      </c>
      <c r="P1705" s="2421">
        <v>2100</v>
      </c>
      <c r="Q1705" s="14"/>
      <c r="R1705" s="2268" t="s">
        <v>3215</v>
      </c>
      <c r="S1705" s="1860"/>
      <c r="T1705" s="1860"/>
      <c r="U1705" s="1860" t="s">
        <v>1870</v>
      </c>
      <c r="V1705" s="1860" t="s">
        <v>126</v>
      </c>
      <c r="W1705" s="2496">
        <v>91</v>
      </c>
      <c r="X1705" s="2496">
        <v>53</v>
      </c>
      <c r="Y1705" s="1529">
        <v>20</v>
      </c>
      <c r="Z1705" s="1529"/>
      <c r="AA1705" s="1529">
        <v>110</v>
      </c>
      <c r="AB1705" s="1860" t="s">
        <v>122</v>
      </c>
      <c r="AC1705" s="1773">
        <v>82</v>
      </c>
      <c r="AD1705" s="1529">
        <v>473402</v>
      </c>
      <c r="AE1705" s="2762">
        <v>5</v>
      </c>
      <c r="AF1705" s="1529">
        <v>12</v>
      </c>
      <c r="AG1705" s="2300" t="s">
        <v>122</v>
      </c>
      <c r="AK1705" s="981"/>
    </row>
    <row r="1706" spans="2:37" ht="14.5" customHeight="1">
      <c r="B1706" s="3"/>
      <c r="C1706" s="14"/>
      <c r="D1706" s="14"/>
      <c r="E1706" s="8"/>
      <c r="F1706" s="2793" t="s">
        <v>3383</v>
      </c>
      <c r="G1706" s="2"/>
      <c r="H1706" s="3"/>
      <c r="I1706" s="3"/>
      <c r="J1706" s="306"/>
      <c r="K1706" s="303"/>
      <c r="L1706" s="6"/>
      <c r="M1706" s="303"/>
      <c r="N1706" s="306"/>
      <c r="O1706" s="6"/>
      <c r="P1706" s="26"/>
      <c r="Q1706" s="14"/>
      <c r="R1706" s="6"/>
      <c r="S1706" s="6"/>
      <c r="T1706" s="6"/>
      <c r="U1706" s="6"/>
      <c r="V1706" s="6"/>
      <c r="W1706" s="6"/>
      <c r="X1706" s="6"/>
      <c r="Y1706" s="302"/>
      <c r="Z1706" s="302"/>
      <c r="AA1706" s="302"/>
      <c r="AB1706" s="6"/>
      <c r="AC1706" s="306"/>
      <c r="AD1706" s="302"/>
      <c r="AE1706" s="306"/>
      <c r="AF1706" s="6"/>
      <c r="AG1706" s="6"/>
      <c r="AK1706" s="981"/>
    </row>
    <row r="1707" spans="2:37" ht="14.5" customHeight="1">
      <c r="B1707" s="3"/>
      <c r="C1707" s="14"/>
      <c r="D1707" s="14"/>
      <c r="E1707" s="8"/>
      <c r="F1707" s="2"/>
      <c r="G1707" s="2"/>
      <c r="H1707" s="3"/>
      <c r="I1707" s="3"/>
      <c r="J1707" s="306"/>
      <c r="K1707" s="303"/>
      <c r="L1707" s="6"/>
      <c r="M1707" s="303"/>
      <c r="N1707" s="306"/>
      <c r="O1707" s="6"/>
      <c r="P1707" s="26"/>
      <c r="Q1707" s="14"/>
      <c r="R1707" s="6"/>
      <c r="S1707" s="6"/>
      <c r="T1707" s="6"/>
      <c r="U1707" s="6"/>
      <c r="V1707" s="6"/>
      <c r="W1707" s="6"/>
      <c r="X1707" s="6"/>
      <c r="Y1707" s="302"/>
      <c r="Z1707" s="302"/>
      <c r="AA1707" s="302"/>
      <c r="AB1707" s="6"/>
      <c r="AC1707" s="306"/>
      <c r="AD1707" s="302"/>
      <c r="AE1707" s="306"/>
      <c r="AF1707" s="6"/>
      <c r="AG1707" s="6"/>
      <c r="AK1707" s="981"/>
    </row>
    <row r="1708" spans="2:37" s="1600" customFormat="1" ht="15" customHeight="1">
      <c r="B1708" s="1600" t="s">
        <v>3045</v>
      </c>
      <c r="J1708" s="1818"/>
      <c r="K1708" s="1818"/>
      <c r="L1708" s="1818"/>
      <c r="M1708" s="1818"/>
      <c r="N1708" s="1818"/>
      <c r="O1708" s="1818"/>
      <c r="P1708" s="34"/>
      <c r="R1708" s="1818"/>
      <c r="S1708" s="1818"/>
      <c r="T1708" s="1818"/>
      <c r="U1708" s="1818"/>
      <c r="V1708" s="1818"/>
      <c r="W1708" s="1818"/>
      <c r="X1708" s="1818"/>
      <c r="Y1708" s="2310"/>
      <c r="Z1708" s="2310"/>
      <c r="AA1708" s="2310"/>
      <c r="AB1708" s="1818"/>
      <c r="AC1708" s="3259"/>
      <c r="AD1708" s="2310"/>
      <c r="AE1708" s="1818"/>
      <c r="AF1708" s="1818"/>
      <c r="AG1708" s="1818"/>
      <c r="AI1708"/>
      <c r="AJ1708"/>
      <c r="AK1708" s="981"/>
    </row>
    <row r="1709" spans="2:37">
      <c r="B1709" s="573" t="s">
        <v>3008</v>
      </c>
      <c r="C1709" s="1576" t="s">
        <v>2870</v>
      </c>
      <c r="D1709" s="1576" t="s">
        <v>2274</v>
      </c>
      <c r="E1709" s="1577"/>
      <c r="F1709" s="30">
        <v>928073005130</v>
      </c>
      <c r="G1709" s="30">
        <v>8711500200785</v>
      </c>
      <c r="H1709" s="115" t="s">
        <v>1872</v>
      </c>
      <c r="I1709" s="115"/>
      <c r="J1709" s="392">
        <v>1000</v>
      </c>
      <c r="K1709" s="1131">
        <v>95800</v>
      </c>
      <c r="L1709" s="1824" t="s">
        <v>53</v>
      </c>
      <c r="M1709" s="431">
        <v>4000</v>
      </c>
      <c r="N1709" s="370">
        <v>1</v>
      </c>
      <c r="O1709" s="1824" t="s">
        <v>124</v>
      </c>
      <c r="P1709" s="3277">
        <v>11300</v>
      </c>
      <c r="Q1709" s="14"/>
      <c r="R1709" s="2041" t="s">
        <v>573</v>
      </c>
      <c r="S1709" s="1824"/>
      <c r="T1709" s="1824"/>
      <c r="U1709" s="1824" t="s">
        <v>1873</v>
      </c>
      <c r="V1709" s="1824" t="s">
        <v>131</v>
      </c>
      <c r="W1709" s="370">
        <v>125</v>
      </c>
      <c r="X1709" s="370">
        <v>95</v>
      </c>
      <c r="Y1709" s="410">
        <v>40</v>
      </c>
      <c r="Z1709" s="410"/>
      <c r="AA1709" s="410">
        <v>294</v>
      </c>
      <c r="AB1709" s="1824" t="s">
        <v>122</v>
      </c>
      <c r="AC1709" s="370">
        <v>70</v>
      </c>
      <c r="AD1709" s="410"/>
      <c r="AE1709" s="2617">
        <v>5</v>
      </c>
      <c r="AF1709" s="410">
        <v>1</v>
      </c>
      <c r="AG1709" s="2042" t="s">
        <v>122</v>
      </c>
      <c r="AK1709" s="981"/>
    </row>
    <row r="1710" spans="2:37">
      <c r="B1710" s="2807"/>
      <c r="C1710" s="569" t="s">
        <v>2870</v>
      </c>
      <c r="D1710" s="569" t="s">
        <v>2274</v>
      </c>
      <c r="E1710" s="1578"/>
      <c r="F1710" s="42">
        <v>928072205130</v>
      </c>
      <c r="G1710" s="42">
        <v>8711500200778</v>
      </c>
      <c r="H1710" s="54" t="s">
        <v>1874</v>
      </c>
      <c r="I1710" s="54"/>
      <c r="J1710" s="357">
        <v>1000</v>
      </c>
      <c r="K1710" s="1127">
        <v>87000</v>
      </c>
      <c r="L1710" s="558" t="s">
        <v>2145</v>
      </c>
      <c r="M1710" s="348">
        <v>4000</v>
      </c>
      <c r="N1710" s="352">
        <v>1</v>
      </c>
      <c r="O1710" s="558" t="s">
        <v>124</v>
      </c>
      <c r="P1710" s="3278">
        <v>11660</v>
      </c>
      <c r="Q1710" s="14"/>
      <c r="R1710" s="2079" t="s">
        <v>573</v>
      </c>
      <c r="S1710" s="558"/>
      <c r="T1710" s="558"/>
      <c r="U1710" s="558" t="s">
        <v>1873</v>
      </c>
      <c r="V1710" s="558" t="s">
        <v>1875</v>
      </c>
      <c r="W1710" s="351">
        <v>125</v>
      </c>
      <c r="X1710" s="351">
        <v>87</v>
      </c>
      <c r="Y1710" s="350">
        <v>40</v>
      </c>
      <c r="Z1710" s="350"/>
      <c r="AA1710" s="350">
        <v>294</v>
      </c>
      <c r="AB1710" s="558" t="s">
        <v>122</v>
      </c>
      <c r="AC1710" s="352">
        <v>80</v>
      </c>
      <c r="AD1710" s="350"/>
      <c r="AE1710" s="2614">
        <v>5</v>
      </c>
      <c r="AF1710" s="350">
        <v>1</v>
      </c>
      <c r="AG1710" s="2080" t="s">
        <v>122</v>
      </c>
      <c r="AK1710" s="981"/>
    </row>
    <row r="1711" spans="2:37">
      <c r="B1711" s="2807"/>
      <c r="C1711" s="569" t="s">
        <v>2870</v>
      </c>
      <c r="D1711" s="569" t="s">
        <v>2274</v>
      </c>
      <c r="E1711" s="1578"/>
      <c r="F1711" s="42">
        <v>928071305130</v>
      </c>
      <c r="G1711" s="42">
        <v>8711500200747</v>
      </c>
      <c r="H1711" s="54" t="s">
        <v>1876</v>
      </c>
      <c r="I1711" s="54"/>
      <c r="J1711" s="357">
        <v>2040</v>
      </c>
      <c r="K1711" s="1127">
        <v>214000</v>
      </c>
      <c r="L1711" s="558" t="s">
        <v>53</v>
      </c>
      <c r="M1711" s="348">
        <v>6000</v>
      </c>
      <c r="N1711" s="352">
        <v>1</v>
      </c>
      <c r="O1711" s="558" t="s">
        <v>124</v>
      </c>
      <c r="P1711" s="3278">
        <v>11680</v>
      </c>
      <c r="Q1711" s="14"/>
      <c r="R1711" s="2079" t="s">
        <v>3215</v>
      </c>
      <c r="S1711" s="558"/>
      <c r="T1711" s="558"/>
      <c r="U1711" s="558" t="s">
        <v>1873</v>
      </c>
      <c r="V1711" s="558" t="s">
        <v>131</v>
      </c>
      <c r="W1711" s="351">
        <v>235</v>
      </c>
      <c r="X1711" s="351">
        <v>104</v>
      </c>
      <c r="Y1711" s="350">
        <v>40</v>
      </c>
      <c r="Z1711" s="350"/>
      <c r="AA1711" s="350">
        <v>364</v>
      </c>
      <c r="AB1711" s="558" t="s">
        <v>122</v>
      </c>
      <c r="AC1711" s="352">
        <v>72</v>
      </c>
      <c r="AD1711" s="350"/>
      <c r="AE1711" s="2614">
        <v>5</v>
      </c>
      <c r="AF1711" s="350">
        <v>1</v>
      </c>
      <c r="AG1711" s="2080" t="s">
        <v>122</v>
      </c>
      <c r="AK1711" s="981"/>
    </row>
    <row r="1712" spans="2:37">
      <c r="B1712" s="2807"/>
      <c r="C1712" s="569" t="s">
        <v>2870</v>
      </c>
      <c r="D1712" s="569" t="s">
        <v>2274</v>
      </c>
      <c r="E1712" s="1578"/>
      <c r="F1712" s="102">
        <v>928072505130</v>
      </c>
      <c r="G1712" s="102">
        <v>8711500200730</v>
      </c>
      <c r="H1712" s="54" t="s">
        <v>1877</v>
      </c>
      <c r="I1712" s="54"/>
      <c r="J1712" s="357">
        <v>2040</v>
      </c>
      <c r="K1712" s="1127">
        <v>190000</v>
      </c>
      <c r="L1712" s="558" t="s">
        <v>2145</v>
      </c>
      <c r="M1712" s="348">
        <v>6000</v>
      </c>
      <c r="N1712" s="352">
        <v>1</v>
      </c>
      <c r="O1712" s="558" t="s">
        <v>124</v>
      </c>
      <c r="P1712" s="3278">
        <v>11680</v>
      </c>
      <c r="Q1712" s="14"/>
      <c r="R1712" s="2079" t="s">
        <v>3215</v>
      </c>
      <c r="S1712" s="558"/>
      <c r="T1712" s="558"/>
      <c r="U1712" s="558" t="s">
        <v>1873</v>
      </c>
      <c r="V1712" s="558" t="s">
        <v>1875</v>
      </c>
      <c r="W1712" s="351">
        <v>225</v>
      </c>
      <c r="X1712" s="351">
        <v>93</v>
      </c>
      <c r="Y1712" s="350">
        <v>40</v>
      </c>
      <c r="Z1712" s="350"/>
      <c r="AA1712" s="350">
        <v>364</v>
      </c>
      <c r="AB1712" s="558" t="s">
        <v>122</v>
      </c>
      <c r="AC1712" s="352">
        <v>82</v>
      </c>
      <c r="AD1712" s="350"/>
      <c r="AE1712" s="2614">
        <v>5</v>
      </c>
      <c r="AF1712" s="350">
        <v>1</v>
      </c>
      <c r="AG1712" s="2080" t="s">
        <v>122</v>
      </c>
      <c r="AK1712" s="981"/>
    </row>
    <row r="1713" spans="2:37">
      <c r="B1713" s="2807"/>
      <c r="C1713" s="569" t="s">
        <v>2870</v>
      </c>
      <c r="D1713" s="569" t="s">
        <v>2274</v>
      </c>
      <c r="E1713" s="1578"/>
      <c r="F1713" s="42">
        <v>928078415130</v>
      </c>
      <c r="G1713" s="42">
        <v>8711500200754</v>
      </c>
      <c r="H1713" s="54" t="s">
        <v>1878</v>
      </c>
      <c r="I1713" s="54"/>
      <c r="J1713" s="357">
        <v>1800</v>
      </c>
      <c r="K1713" s="1127">
        <v>155000</v>
      </c>
      <c r="L1713" s="558" t="s">
        <v>2145</v>
      </c>
      <c r="M1713" s="348">
        <v>4000</v>
      </c>
      <c r="N1713" s="352">
        <v>1</v>
      </c>
      <c r="O1713" s="558" t="s">
        <v>124</v>
      </c>
      <c r="P1713" s="3278">
        <v>17500</v>
      </c>
      <c r="Q1713" s="14"/>
      <c r="R1713" s="2079" t="s">
        <v>62</v>
      </c>
      <c r="S1713" s="558"/>
      <c r="T1713" s="558"/>
      <c r="U1713" s="558" t="s">
        <v>1879</v>
      </c>
      <c r="V1713" s="558" t="s">
        <v>1875</v>
      </c>
      <c r="W1713" s="351">
        <v>120</v>
      </c>
      <c r="X1713" s="351">
        <v>86</v>
      </c>
      <c r="Y1713" s="350">
        <v>40</v>
      </c>
      <c r="Z1713" s="350"/>
      <c r="AA1713" s="350">
        <v>363</v>
      </c>
      <c r="AB1713" s="558" t="s">
        <v>122</v>
      </c>
      <c r="AC1713" s="352">
        <v>86</v>
      </c>
      <c r="AD1713" s="350"/>
      <c r="AE1713" s="2614">
        <v>5</v>
      </c>
      <c r="AF1713" s="350">
        <v>1</v>
      </c>
      <c r="AG1713" s="2080" t="s">
        <v>122</v>
      </c>
      <c r="AK1713" s="981"/>
    </row>
    <row r="1714" spans="2:37">
      <c r="B1714" s="2809"/>
      <c r="C1714" s="855" t="s">
        <v>2870</v>
      </c>
      <c r="D1714" s="855" t="s">
        <v>2274</v>
      </c>
      <c r="E1714" s="1599"/>
      <c r="F1714" s="57">
        <v>928195105129</v>
      </c>
      <c r="G1714" s="57">
        <v>8718291241836</v>
      </c>
      <c r="H1714" s="56" t="s">
        <v>1880</v>
      </c>
      <c r="I1714" s="56"/>
      <c r="J1714" s="442">
        <v>2060</v>
      </c>
      <c r="K1714" s="1129">
        <v>226000</v>
      </c>
      <c r="L1714" s="839" t="s">
        <v>2145</v>
      </c>
      <c r="M1714" s="439">
        <v>5000</v>
      </c>
      <c r="N1714" s="1276">
        <v>1</v>
      </c>
      <c r="O1714" s="839" t="s">
        <v>124</v>
      </c>
      <c r="P1714" s="3279">
        <v>13500</v>
      </c>
      <c r="Q1714" s="14"/>
      <c r="R1714" s="2265" t="s">
        <v>3208</v>
      </c>
      <c r="S1714" s="839"/>
      <c r="T1714" s="839"/>
      <c r="U1714" s="839" t="s">
        <v>1881</v>
      </c>
      <c r="V1714" s="839" t="s">
        <v>1875</v>
      </c>
      <c r="W1714" s="466">
        <v>205</v>
      </c>
      <c r="X1714" s="466">
        <v>109</v>
      </c>
      <c r="Y1714" s="438">
        <v>40</v>
      </c>
      <c r="Z1714" s="438"/>
      <c r="AA1714" s="438">
        <v>333</v>
      </c>
      <c r="AB1714" s="839" t="s">
        <v>122</v>
      </c>
      <c r="AC1714" s="1276">
        <v>81</v>
      </c>
      <c r="AD1714" s="438"/>
      <c r="AE1714" s="2622">
        <v>5</v>
      </c>
      <c r="AF1714" s="438">
        <v>1</v>
      </c>
      <c r="AG1714" s="2297" t="s">
        <v>122</v>
      </c>
      <c r="AK1714" s="981"/>
    </row>
    <row r="1715" spans="2:37" ht="14.5" customHeight="1">
      <c r="B1715" s="3"/>
      <c r="C1715" s="14"/>
      <c r="D1715" s="14"/>
      <c r="E1715" s="8"/>
      <c r="F1715" s="2793" t="s">
        <v>3009</v>
      </c>
      <c r="G1715" s="3"/>
      <c r="H1715" s="3"/>
      <c r="I1715" s="3"/>
      <c r="J1715" s="335"/>
      <c r="K1715" s="303"/>
      <c r="L1715" s="6"/>
      <c r="M1715" s="303"/>
      <c r="N1715" s="6"/>
      <c r="O1715" s="6"/>
      <c r="P1715" s="149"/>
      <c r="Q1715" s="14"/>
      <c r="R1715" s="6"/>
      <c r="S1715" s="6"/>
      <c r="T1715" s="6"/>
      <c r="U1715" s="6"/>
      <c r="V1715" s="6"/>
      <c r="W1715" s="6"/>
      <c r="X1715" s="6"/>
      <c r="Y1715" s="302"/>
      <c r="Z1715" s="302"/>
      <c r="AA1715" s="302"/>
      <c r="AB1715" s="6"/>
      <c r="AC1715" s="306"/>
      <c r="AD1715" s="302"/>
      <c r="AE1715" s="6"/>
      <c r="AF1715" s="6"/>
      <c r="AG1715" s="6"/>
      <c r="AK1715" s="981"/>
    </row>
    <row r="1716" spans="2:37" ht="14.5" customHeight="1">
      <c r="B1716" s="3"/>
      <c r="C1716" s="14"/>
      <c r="D1716" s="14"/>
      <c r="E1716" s="8"/>
      <c r="F1716" s="2"/>
      <c r="G1716" s="3"/>
      <c r="H1716" s="3"/>
      <c r="I1716" s="3"/>
      <c r="J1716" s="335"/>
      <c r="K1716" s="303"/>
      <c r="L1716" s="6"/>
      <c r="M1716" s="303"/>
      <c r="N1716" s="6"/>
      <c r="O1716" s="6"/>
      <c r="P1716" s="149"/>
      <c r="Q1716" s="14"/>
      <c r="R1716" s="6"/>
      <c r="S1716" s="6"/>
      <c r="T1716" s="6"/>
      <c r="U1716" s="6"/>
      <c r="V1716" s="6"/>
      <c r="W1716" s="6"/>
      <c r="X1716" s="6"/>
      <c r="Y1716" s="302"/>
      <c r="Z1716" s="302"/>
      <c r="AA1716" s="302"/>
      <c r="AB1716" s="6"/>
      <c r="AC1716" s="306"/>
      <c r="AD1716" s="302"/>
      <c r="AE1716" s="6"/>
      <c r="AF1716" s="6"/>
      <c r="AG1716" s="6"/>
      <c r="AK1716" s="981"/>
    </row>
    <row r="1717" spans="2:37">
      <c r="B1717" s="1809" t="s">
        <v>3010</v>
      </c>
      <c r="C1717" s="1487" t="s">
        <v>2870</v>
      </c>
      <c r="D1717" s="1487" t="s">
        <v>2274</v>
      </c>
      <c r="E1717" s="1617"/>
      <c r="F1717" s="527">
        <v>928075705130</v>
      </c>
      <c r="G1717" s="527">
        <v>8711500214249</v>
      </c>
      <c r="H1717" s="1629" t="s">
        <v>2143</v>
      </c>
      <c r="I1717" s="1629"/>
      <c r="J1717" s="1778">
        <v>1040</v>
      </c>
      <c r="K1717" s="1779">
        <v>93000</v>
      </c>
      <c r="L1717" s="1861" t="s">
        <v>2144</v>
      </c>
      <c r="M1717" s="1489">
        <v>6000</v>
      </c>
      <c r="N1717" s="1445">
        <v>1</v>
      </c>
      <c r="O1717" s="1861" t="s">
        <v>124</v>
      </c>
      <c r="P1717" s="3288">
        <v>11000</v>
      </c>
      <c r="Q1717" s="1004"/>
      <c r="R1717" s="2269" t="s">
        <v>3216</v>
      </c>
      <c r="S1717" s="1861"/>
      <c r="T1717" s="1861"/>
      <c r="U1717" s="1861" t="s">
        <v>221</v>
      </c>
      <c r="V1717" s="1861" t="s">
        <v>131</v>
      </c>
      <c r="W1717" s="1445">
        <v>130</v>
      </c>
      <c r="X1717" s="1445">
        <v>89</v>
      </c>
      <c r="Y1717" s="1631">
        <v>33</v>
      </c>
      <c r="Z1717" s="1631"/>
      <c r="AA1717" s="1631">
        <v>406</v>
      </c>
      <c r="AB1717" s="1861" t="s">
        <v>122</v>
      </c>
      <c r="AC1717" s="1445">
        <v>65</v>
      </c>
      <c r="AD1717" s="1631" t="s">
        <v>50</v>
      </c>
      <c r="AE1717" s="2763">
        <v>5</v>
      </c>
      <c r="AF1717" s="1631">
        <v>1</v>
      </c>
      <c r="AG1717" s="2301" t="s">
        <v>122</v>
      </c>
      <c r="AK1717" s="981"/>
    </row>
    <row r="1718" spans="2:37" ht="14.5" customHeight="1">
      <c r="B1718" s="3"/>
      <c r="C1718" s="14"/>
      <c r="D1718" s="14"/>
      <c r="E1718" s="8"/>
      <c r="F1718" s="2793" t="s">
        <v>3011</v>
      </c>
      <c r="G1718" s="3"/>
      <c r="H1718" s="3"/>
      <c r="I1718" s="3"/>
      <c r="J1718" s="335"/>
      <c r="K1718" s="303"/>
      <c r="L1718" s="6"/>
      <c r="M1718" s="303"/>
      <c r="N1718" s="6"/>
      <c r="O1718" s="6"/>
      <c r="P1718" s="149"/>
      <c r="Q1718" s="14"/>
      <c r="R1718" s="6"/>
      <c r="S1718" s="6"/>
      <c r="T1718" s="6"/>
      <c r="U1718" s="6"/>
      <c r="V1718" s="6"/>
      <c r="W1718" s="6"/>
      <c r="X1718" s="6"/>
      <c r="Y1718" s="302"/>
      <c r="Z1718" s="302"/>
      <c r="AA1718" s="302"/>
      <c r="AB1718" s="6"/>
      <c r="AC1718" s="306"/>
      <c r="AD1718" s="302"/>
      <c r="AE1718" s="6"/>
      <c r="AF1718" s="6"/>
      <c r="AG1718" s="6"/>
      <c r="AK1718" s="981"/>
    </row>
    <row r="1719" spans="2:37" ht="14.5" customHeight="1">
      <c r="B1719" s="3"/>
      <c r="C1719" s="14"/>
      <c r="D1719" s="14"/>
      <c r="E1719" s="14"/>
      <c r="F1719" s="96"/>
      <c r="G1719" s="96"/>
      <c r="H1719" s="97"/>
      <c r="I1719" s="97"/>
      <c r="J1719" s="360"/>
      <c r="K1719" s="356"/>
      <c r="L1719" s="349"/>
      <c r="M1719" s="356"/>
      <c r="N1719" s="355"/>
      <c r="O1719" s="349"/>
      <c r="P1719" s="149"/>
      <c r="Q1719" s="1004"/>
      <c r="R1719" s="349"/>
      <c r="S1719" s="349"/>
      <c r="T1719" s="349"/>
      <c r="U1719" s="349"/>
      <c r="V1719" s="349"/>
      <c r="W1719" s="349"/>
      <c r="X1719" s="349"/>
      <c r="Y1719" s="407"/>
      <c r="Z1719" s="407"/>
      <c r="AA1719" s="407"/>
      <c r="AB1719" s="349"/>
      <c r="AC1719" s="355"/>
      <c r="AD1719" s="407"/>
      <c r="AE1719" s="355"/>
      <c r="AF1719" s="349"/>
      <c r="AG1719" s="349"/>
      <c r="AK1719" s="981"/>
    </row>
    <row r="1720" spans="2:37">
      <c r="B1720" s="1809" t="s">
        <v>3010</v>
      </c>
      <c r="C1720" s="1487" t="s">
        <v>2870</v>
      </c>
      <c r="D1720" s="1487" t="s">
        <v>2274</v>
      </c>
      <c r="E1720" s="1617"/>
      <c r="F1720" s="527">
        <v>928196905130</v>
      </c>
      <c r="G1720" s="527">
        <v>8727900928778</v>
      </c>
      <c r="H1720" s="1629" t="s">
        <v>2146</v>
      </c>
      <c r="I1720" s="1629"/>
      <c r="J1720" s="1778">
        <v>2100</v>
      </c>
      <c r="K1720" s="1779">
        <v>227000</v>
      </c>
      <c r="L1720" s="1861" t="s">
        <v>2145</v>
      </c>
      <c r="M1720" s="1489">
        <v>1500</v>
      </c>
      <c r="N1720" s="1445">
        <v>1</v>
      </c>
      <c r="O1720" s="1861" t="s">
        <v>124</v>
      </c>
      <c r="P1720" s="3288">
        <v>17000</v>
      </c>
      <c r="Q1720" s="1004"/>
      <c r="R1720" s="2269" t="s">
        <v>3217</v>
      </c>
      <c r="S1720" s="1861"/>
      <c r="T1720" s="1861"/>
      <c r="U1720" s="1861" t="s">
        <v>2294</v>
      </c>
      <c r="V1720" s="1861" t="s">
        <v>1875</v>
      </c>
      <c r="W1720" s="1445">
        <v>210</v>
      </c>
      <c r="X1720" s="1445">
        <v>108</v>
      </c>
      <c r="Y1720" s="1631">
        <v>41</v>
      </c>
      <c r="Z1720" s="1631"/>
      <c r="AA1720" s="1631">
        <v>198</v>
      </c>
      <c r="AB1720" s="1861" t="s">
        <v>122</v>
      </c>
      <c r="AC1720" s="1445">
        <v>84</v>
      </c>
      <c r="AD1720" s="1631" t="s">
        <v>50</v>
      </c>
      <c r="AE1720" s="2763">
        <v>5</v>
      </c>
      <c r="AF1720" s="1631">
        <v>1</v>
      </c>
      <c r="AG1720" s="2301" t="s">
        <v>122</v>
      </c>
      <c r="AK1720" s="981"/>
    </row>
    <row r="1721" spans="2:37" ht="14.5" customHeight="1">
      <c r="B1721" s="3"/>
      <c r="C1721" s="14"/>
      <c r="D1721" s="14"/>
      <c r="E1721" s="14"/>
      <c r="F1721" s="2793" t="s">
        <v>3012</v>
      </c>
      <c r="G1721" s="79"/>
      <c r="H1721" s="1115"/>
      <c r="I1721" s="1115"/>
      <c r="J1721" s="1116"/>
      <c r="K1721" s="1006"/>
      <c r="L1721" s="1117"/>
      <c r="M1721" s="1006"/>
      <c r="N1721" s="1117"/>
      <c r="O1721" s="1117"/>
      <c r="P1721" s="1118"/>
      <c r="Q1721" s="14"/>
      <c r="R1721" s="1117"/>
      <c r="S1721" s="1117"/>
      <c r="T1721" s="1117"/>
      <c r="U1721" s="1117"/>
      <c r="V1721" s="1117"/>
      <c r="W1721" s="1117"/>
      <c r="X1721" s="1117"/>
      <c r="Y1721" s="1116"/>
      <c r="Z1721" s="1116"/>
      <c r="AA1721" s="1116"/>
      <c r="AB1721" s="1117"/>
      <c r="AC1721" s="2512"/>
      <c r="AD1721" s="1116"/>
      <c r="AE1721" s="1117"/>
      <c r="AF1721" s="1117"/>
      <c r="AG1721" s="1117"/>
      <c r="AK1721" s="981"/>
    </row>
    <row r="1722" spans="2:37" ht="14.5" customHeight="1">
      <c r="B1722" s="3"/>
      <c r="C1722" s="14"/>
      <c r="D1722" s="14"/>
      <c r="E1722" s="14"/>
      <c r="F1722" s="2"/>
      <c r="G1722" s="3"/>
      <c r="H1722" s="3"/>
      <c r="I1722" s="3"/>
      <c r="J1722" s="335"/>
      <c r="K1722" s="303"/>
      <c r="L1722" s="6"/>
      <c r="M1722" s="303"/>
      <c r="N1722" s="6"/>
      <c r="O1722" s="6"/>
      <c r="P1722" s="149"/>
      <c r="Q1722" s="14"/>
      <c r="R1722" s="6"/>
      <c r="S1722" s="6"/>
      <c r="T1722" s="6"/>
      <c r="U1722" s="6"/>
      <c r="V1722" s="6"/>
      <c r="W1722" s="6"/>
      <c r="X1722" s="6"/>
      <c r="Y1722" s="302"/>
      <c r="Z1722" s="302"/>
      <c r="AA1722" s="302"/>
      <c r="AB1722" s="6"/>
      <c r="AC1722" s="306"/>
      <c r="AD1722" s="302"/>
      <c r="AE1722" s="6"/>
      <c r="AF1722" s="6"/>
      <c r="AG1722" s="6"/>
      <c r="AK1722" s="981"/>
    </row>
    <row r="1723" spans="2:37">
      <c r="B1723" s="1809" t="s">
        <v>3013</v>
      </c>
      <c r="C1723" s="1487" t="s">
        <v>2870</v>
      </c>
      <c r="D1723" s="1487" t="s">
        <v>2274</v>
      </c>
      <c r="E1723" s="1617"/>
      <c r="F1723" s="527">
        <v>928196805130</v>
      </c>
      <c r="G1723" s="527">
        <v>8727900928600</v>
      </c>
      <c r="H1723" s="1629" t="s">
        <v>1882</v>
      </c>
      <c r="I1723" s="1629"/>
      <c r="J1723" s="1778">
        <v>2000</v>
      </c>
      <c r="K1723" s="1489">
        <v>220000</v>
      </c>
      <c r="L1723" s="1861" t="s">
        <v>2145</v>
      </c>
      <c r="M1723" s="1489">
        <v>4500</v>
      </c>
      <c r="N1723" s="1445">
        <v>1</v>
      </c>
      <c r="O1723" s="1861" t="s">
        <v>124</v>
      </c>
      <c r="P1723" s="3288">
        <v>11700</v>
      </c>
      <c r="Q1723" s="14"/>
      <c r="R1723" s="2269"/>
      <c r="S1723" s="1861"/>
      <c r="T1723" s="1861"/>
      <c r="U1723" s="1861" t="s">
        <v>1883</v>
      </c>
      <c r="V1723" s="1861" t="s">
        <v>1875</v>
      </c>
      <c r="W1723" s="1445">
        <v>205</v>
      </c>
      <c r="X1723" s="1445">
        <v>110</v>
      </c>
      <c r="Y1723" s="1631">
        <v>39</v>
      </c>
      <c r="Z1723" s="1631"/>
      <c r="AA1723" s="1631">
        <v>187</v>
      </c>
      <c r="AB1723" s="1861" t="s">
        <v>122</v>
      </c>
      <c r="AC1723" s="1445">
        <v>81</v>
      </c>
      <c r="AD1723" s="1631"/>
      <c r="AE1723" s="2763">
        <v>5</v>
      </c>
      <c r="AF1723" s="1631">
        <v>1</v>
      </c>
      <c r="AG1723" s="2301" t="s">
        <v>122</v>
      </c>
      <c r="AK1723" s="981"/>
    </row>
    <row r="1724" spans="2:37" ht="14.5" customHeight="1">
      <c r="B1724" s="3"/>
      <c r="C1724" s="14"/>
      <c r="D1724" s="14"/>
      <c r="E1724" s="14"/>
      <c r="F1724" s="2793" t="s">
        <v>3014</v>
      </c>
      <c r="G1724" s="79"/>
      <c r="H1724" s="1115"/>
      <c r="I1724" s="1115"/>
      <c r="J1724" s="1116"/>
      <c r="K1724" s="1006"/>
      <c r="L1724" s="1117"/>
      <c r="M1724" s="1006"/>
      <c r="N1724" s="1117"/>
      <c r="O1724" s="1117"/>
      <c r="P1724" s="1118"/>
      <c r="Q1724" s="14"/>
      <c r="R1724" s="1117"/>
      <c r="S1724" s="1117"/>
      <c r="T1724" s="1117"/>
      <c r="U1724" s="1117"/>
      <c r="V1724" s="1117"/>
      <c r="W1724" s="1117"/>
      <c r="X1724" s="1117"/>
      <c r="Y1724" s="1116"/>
      <c r="Z1724" s="1116"/>
      <c r="AA1724" s="1116"/>
      <c r="AB1724" s="1117"/>
      <c r="AC1724" s="2512"/>
      <c r="AD1724" s="1116"/>
      <c r="AE1724" s="1117"/>
      <c r="AF1724" s="1117"/>
      <c r="AG1724" s="1117"/>
      <c r="AK1724" s="981"/>
    </row>
    <row r="1725" spans="2:37" ht="14.5" customHeight="1">
      <c r="B1725" s="3"/>
      <c r="C1725" s="14"/>
      <c r="D1725" s="14"/>
      <c r="E1725" s="14"/>
      <c r="F1725" s="2"/>
      <c r="G1725" s="2"/>
      <c r="H1725" s="3"/>
      <c r="I1725" s="3"/>
      <c r="J1725" s="335"/>
      <c r="K1725" s="303"/>
      <c r="L1725" s="6"/>
      <c r="M1725" s="303"/>
      <c r="N1725" s="306"/>
      <c r="O1725" s="6"/>
      <c r="P1725" s="26"/>
      <c r="Q1725" s="14"/>
      <c r="R1725" s="6"/>
      <c r="S1725" s="6"/>
      <c r="T1725" s="6"/>
      <c r="U1725" s="6"/>
      <c r="V1725" s="6"/>
      <c r="W1725" s="6"/>
      <c r="X1725" s="6"/>
      <c r="Y1725" s="302"/>
      <c r="Z1725" s="302"/>
      <c r="AA1725" s="302"/>
      <c r="AB1725" s="6"/>
      <c r="AC1725" s="306"/>
      <c r="AD1725" s="302"/>
      <c r="AE1725" s="306"/>
      <c r="AF1725" s="6"/>
      <c r="AG1725" s="6"/>
      <c r="AK1725" s="981"/>
    </row>
    <row r="1726" spans="2:37">
      <c r="B1726" s="1809" t="s">
        <v>3015</v>
      </c>
      <c r="C1726" s="1487"/>
      <c r="D1726" s="1487"/>
      <c r="E1726" s="1617"/>
      <c r="F1726" s="1330">
        <v>928481600097</v>
      </c>
      <c r="G1726" s="1330">
        <v>8718696736531</v>
      </c>
      <c r="H1726" s="1753" t="s">
        <v>1884</v>
      </c>
      <c r="I1726" s="1753"/>
      <c r="J1726" s="1754">
        <v>450</v>
      </c>
      <c r="K1726" s="1779">
        <v>32000</v>
      </c>
      <c r="L1726" s="1858" t="s">
        <v>53</v>
      </c>
      <c r="M1726" s="1755">
        <v>20000</v>
      </c>
      <c r="N1726" s="1774">
        <v>1</v>
      </c>
      <c r="O1726" s="1858" t="s">
        <v>127</v>
      </c>
      <c r="P1726" s="3288">
        <v>770</v>
      </c>
      <c r="Q1726" s="14"/>
      <c r="R1726" s="2266"/>
      <c r="S1726" s="1858"/>
      <c r="T1726" s="1858"/>
      <c r="U1726" s="1858" t="s">
        <v>146</v>
      </c>
      <c r="V1726" s="1858" t="s">
        <v>131</v>
      </c>
      <c r="W1726" s="1774">
        <v>125</v>
      </c>
      <c r="X1726" s="1774">
        <v>71</v>
      </c>
      <c r="Y1726" s="1306">
        <v>46</v>
      </c>
      <c r="Z1726" s="1306"/>
      <c r="AA1726" s="1306">
        <v>285</v>
      </c>
      <c r="AB1726" s="1858" t="s">
        <v>122</v>
      </c>
      <c r="AC1726" s="1774"/>
      <c r="AD1726" s="1306">
        <v>473285</v>
      </c>
      <c r="AE1726" s="2751">
        <v>5</v>
      </c>
      <c r="AF1726" s="1306">
        <v>12</v>
      </c>
      <c r="AG1726" s="2298" t="s">
        <v>122</v>
      </c>
      <c r="AK1726" s="981"/>
    </row>
    <row r="1727" spans="2:37" ht="14.5" customHeight="1">
      <c r="B1727" s="3"/>
      <c r="C1727" s="14"/>
      <c r="D1727" s="14"/>
      <c r="E1727" s="14"/>
      <c r="F1727" s="2793" t="s">
        <v>3016</v>
      </c>
      <c r="G1727" s="3"/>
      <c r="H1727" s="3"/>
      <c r="I1727" s="3"/>
      <c r="J1727" s="335"/>
      <c r="K1727" s="303"/>
      <c r="L1727" s="6"/>
      <c r="M1727" s="303"/>
      <c r="N1727" s="6"/>
      <c r="O1727" s="6"/>
      <c r="P1727" s="26"/>
      <c r="Q1727" s="14"/>
      <c r="R1727" s="6"/>
      <c r="S1727" s="6"/>
      <c r="T1727" s="6"/>
      <c r="U1727" s="6"/>
      <c r="V1727" s="6"/>
      <c r="W1727" s="6"/>
      <c r="X1727" s="6"/>
      <c r="Y1727" s="302"/>
      <c r="Z1727" s="302"/>
      <c r="AA1727" s="302"/>
      <c r="AB1727" s="6"/>
      <c r="AC1727" s="306"/>
      <c r="AD1727" s="302"/>
      <c r="AE1727" s="6"/>
      <c r="AF1727" s="6"/>
      <c r="AG1727" s="6"/>
      <c r="AK1727" s="981"/>
    </row>
    <row r="1728" spans="2:37" ht="14.5" customHeight="1">
      <c r="B1728" s="3"/>
      <c r="C1728" s="14"/>
      <c r="D1728" s="14"/>
      <c r="E1728" s="14"/>
      <c r="F1728" s="20"/>
      <c r="G1728" s="2"/>
      <c r="H1728" s="3"/>
      <c r="I1728" s="3"/>
      <c r="J1728" s="335"/>
      <c r="K1728" s="303"/>
      <c r="L1728" s="6"/>
      <c r="M1728" s="303"/>
      <c r="N1728" s="6"/>
      <c r="O1728" s="6"/>
      <c r="P1728" s="26"/>
      <c r="Q1728" s="14"/>
      <c r="R1728" s="6"/>
      <c r="S1728" s="6"/>
      <c r="T1728" s="6"/>
      <c r="U1728" s="6"/>
      <c r="V1728" s="6"/>
      <c r="W1728" s="6"/>
      <c r="X1728" s="6"/>
      <c r="Y1728" s="302"/>
      <c r="Z1728" s="302"/>
      <c r="AA1728" s="302"/>
      <c r="AB1728" s="6"/>
      <c r="AC1728" s="306"/>
      <c r="AD1728" s="302"/>
      <c r="AE1728" s="6"/>
      <c r="AF1728" s="6"/>
      <c r="AG1728" s="6"/>
      <c r="AK1728" s="981"/>
    </row>
    <row r="1729" spans="2:37">
      <c r="B1729" s="573" t="s">
        <v>3018</v>
      </c>
      <c r="C1729" s="1576" t="s">
        <v>2870</v>
      </c>
      <c r="D1729" s="1576" t="s">
        <v>2274</v>
      </c>
      <c r="E1729" s="1577"/>
      <c r="F1729" s="39">
        <v>928070419830</v>
      </c>
      <c r="G1729" s="39">
        <v>8718696596647</v>
      </c>
      <c r="H1729" s="52" t="s">
        <v>1886</v>
      </c>
      <c r="I1729" s="52"/>
      <c r="J1729" s="336">
        <v>230</v>
      </c>
      <c r="K1729" s="280" t="s">
        <v>1887</v>
      </c>
      <c r="L1729" s="1770" t="s">
        <v>53</v>
      </c>
      <c r="M1729" s="280">
        <v>20000</v>
      </c>
      <c r="N1729" s="305">
        <v>1</v>
      </c>
      <c r="O1729" s="1770" t="s">
        <v>144</v>
      </c>
      <c r="P1729" s="2400">
        <v>1550</v>
      </c>
      <c r="Q1729" s="14"/>
      <c r="R1729" s="2021" t="s">
        <v>3211</v>
      </c>
      <c r="S1729" s="1770"/>
      <c r="T1729" s="1770"/>
      <c r="U1729" s="1770" t="s">
        <v>146</v>
      </c>
      <c r="V1729" s="1770" t="s">
        <v>131</v>
      </c>
      <c r="W1729" s="305">
        <v>119</v>
      </c>
      <c r="X1729" s="305">
        <v>121</v>
      </c>
      <c r="Y1729" s="279">
        <v>90</v>
      </c>
      <c r="Z1729" s="279"/>
      <c r="AA1729" s="279">
        <v>222</v>
      </c>
      <c r="AB1729" s="1770" t="s">
        <v>122</v>
      </c>
      <c r="AC1729" s="305">
        <v>89</v>
      </c>
      <c r="AD1729" s="279">
        <v>473318</v>
      </c>
      <c r="AE1729" s="2626">
        <v>5</v>
      </c>
      <c r="AF1729" s="279">
        <v>12</v>
      </c>
      <c r="AG1729" s="2022" t="s">
        <v>122</v>
      </c>
      <c r="AK1729" s="981"/>
    </row>
    <row r="1730" spans="2:37">
      <c r="B1730" s="2809"/>
      <c r="C1730" s="855" t="s">
        <v>2870</v>
      </c>
      <c r="D1730" s="855" t="s">
        <v>2274</v>
      </c>
      <c r="E1730" s="1599"/>
      <c r="F1730" s="49">
        <v>928070219830</v>
      </c>
      <c r="G1730" s="49">
        <v>8718696595688</v>
      </c>
      <c r="H1730" s="259" t="s">
        <v>1888</v>
      </c>
      <c r="I1730" s="259"/>
      <c r="J1730" s="441">
        <v>360</v>
      </c>
      <c r="K1730" s="284" t="s">
        <v>1889</v>
      </c>
      <c r="L1730" s="1823" t="s">
        <v>53</v>
      </c>
      <c r="M1730" s="284">
        <v>20000</v>
      </c>
      <c r="N1730" s="1593">
        <v>1</v>
      </c>
      <c r="O1730" s="1823" t="s">
        <v>144</v>
      </c>
      <c r="P1730" s="1652">
        <v>1750</v>
      </c>
      <c r="Q1730" s="14"/>
      <c r="R1730" s="2039" t="s">
        <v>3211</v>
      </c>
      <c r="S1730" s="1823"/>
      <c r="T1730" s="1823"/>
      <c r="U1730" s="1823" t="s">
        <v>146</v>
      </c>
      <c r="V1730" s="1823" t="s">
        <v>131</v>
      </c>
      <c r="W1730" s="294">
        <v>117</v>
      </c>
      <c r="X1730" s="294">
        <v>113</v>
      </c>
      <c r="Y1730" s="283">
        <v>90</v>
      </c>
      <c r="Z1730" s="283"/>
      <c r="AA1730" s="283">
        <v>222</v>
      </c>
      <c r="AB1730" s="1823" t="s">
        <v>122</v>
      </c>
      <c r="AC1730" s="1593">
        <v>88</v>
      </c>
      <c r="AD1730" s="283">
        <v>473316</v>
      </c>
      <c r="AE1730" s="2642">
        <v>5</v>
      </c>
      <c r="AF1730" s="283">
        <v>12</v>
      </c>
      <c r="AG1730" s="2040" t="s">
        <v>122</v>
      </c>
      <c r="AK1730" s="981"/>
    </row>
    <row r="1731" spans="2:37" ht="14.5" customHeight="1">
      <c r="B1731" s="3"/>
      <c r="C1731" s="14"/>
      <c r="D1731" s="14"/>
      <c r="E1731" s="14"/>
      <c r="F1731" s="2797" t="s">
        <v>3017</v>
      </c>
      <c r="G1731" s="2"/>
      <c r="H1731" s="3"/>
      <c r="I1731" s="3"/>
      <c r="J1731" s="335"/>
      <c r="K1731" s="303"/>
      <c r="L1731" s="6"/>
      <c r="M1731" s="303"/>
      <c r="N1731" s="306"/>
      <c r="O1731" s="6"/>
      <c r="P1731" s="149"/>
      <c r="Q1731" s="14"/>
      <c r="R1731" s="6"/>
      <c r="S1731" s="6"/>
      <c r="T1731" s="6"/>
      <c r="U1731" s="6"/>
      <c r="V1731" s="6"/>
      <c r="W1731" s="6"/>
      <c r="X1731" s="6"/>
      <c r="Y1731" s="302"/>
      <c r="Z1731" s="302"/>
      <c r="AA1731" s="302"/>
      <c r="AB1731" s="6"/>
      <c r="AC1731" s="306"/>
      <c r="AD1731" s="302"/>
      <c r="AE1731" s="306"/>
      <c r="AF1731" s="6"/>
      <c r="AG1731" s="6"/>
      <c r="AK1731" s="981"/>
    </row>
    <row r="1732" spans="2:37" ht="14.5" customHeight="1">
      <c r="B1732" s="3"/>
      <c r="C1732" s="14"/>
      <c r="D1732" s="14"/>
      <c r="E1732" s="14"/>
      <c r="F1732" s="2"/>
      <c r="G1732" s="2"/>
      <c r="H1732" s="3"/>
      <c r="I1732" s="3"/>
      <c r="J1732" s="335"/>
      <c r="K1732" s="303"/>
      <c r="L1732" s="6"/>
      <c r="M1732" s="303"/>
      <c r="N1732" s="306"/>
      <c r="O1732" s="6"/>
      <c r="P1732" s="149"/>
      <c r="Q1732" s="14"/>
      <c r="R1732" s="6"/>
      <c r="S1732" s="6"/>
      <c r="T1732" s="6"/>
      <c r="U1732" s="6"/>
      <c r="V1732" s="6"/>
      <c r="W1732" s="6"/>
      <c r="X1732" s="6"/>
      <c r="Y1732" s="302"/>
      <c r="Z1732" s="302"/>
      <c r="AA1732" s="302"/>
      <c r="AB1732" s="6"/>
      <c r="AC1732" s="306"/>
      <c r="AD1732" s="302"/>
      <c r="AE1732" s="306"/>
      <c r="AF1732" s="6"/>
      <c r="AG1732" s="6"/>
      <c r="AK1732" s="981"/>
    </row>
    <row r="1733" spans="2:37">
      <c r="B1733" s="573" t="s">
        <v>3046</v>
      </c>
      <c r="C1733" s="1576" t="s">
        <v>2870</v>
      </c>
      <c r="D1733" s="1576" t="s">
        <v>2274</v>
      </c>
      <c r="E1733" s="1577"/>
      <c r="F1733" s="39">
        <v>928070119230</v>
      </c>
      <c r="G1733" s="39">
        <v>8718696596814</v>
      </c>
      <c r="H1733" s="52" t="s">
        <v>1890</v>
      </c>
      <c r="I1733" s="52"/>
      <c r="J1733" s="336">
        <v>230</v>
      </c>
      <c r="K1733" s="280" t="s">
        <v>1891</v>
      </c>
      <c r="L1733" s="1770" t="s">
        <v>53</v>
      </c>
      <c r="M1733" s="280">
        <v>20000</v>
      </c>
      <c r="N1733" s="305">
        <v>1</v>
      </c>
      <c r="O1733" s="1770" t="s">
        <v>127</v>
      </c>
      <c r="P1733" s="2400">
        <v>1500</v>
      </c>
      <c r="Q1733" s="14"/>
      <c r="R1733" s="2021" t="s">
        <v>3211</v>
      </c>
      <c r="S1733" s="1770"/>
      <c r="T1733" s="1770"/>
      <c r="U1733" s="1770" t="s">
        <v>146</v>
      </c>
      <c r="V1733" s="1770" t="s">
        <v>131</v>
      </c>
      <c r="W1733" s="305">
        <v>119</v>
      </c>
      <c r="X1733" s="305">
        <v>121</v>
      </c>
      <c r="Y1733" s="279">
        <v>46</v>
      </c>
      <c r="Z1733" s="279"/>
      <c r="AA1733" s="279">
        <v>250</v>
      </c>
      <c r="AB1733" s="1770" t="s">
        <v>122</v>
      </c>
      <c r="AC1733" s="305">
        <v>88</v>
      </c>
      <c r="AD1733" s="279">
        <v>473314</v>
      </c>
      <c r="AE1733" s="2626">
        <v>5</v>
      </c>
      <c r="AF1733" s="279">
        <v>12</v>
      </c>
      <c r="AG1733" s="2022" t="s">
        <v>122</v>
      </c>
      <c r="AK1733" s="981"/>
    </row>
    <row r="1734" spans="2:37">
      <c r="B1734" s="2809"/>
      <c r="C1734" s="855" t="s">
        <v>2870</v>
      </c>
      <c r="D1734" s="855" t="s">
        <v>2274</v>
      </c>
      <c r="E1734" s="1599"/>
      <c r="F1734" s="49">
        <v>928070319230</v>
      </c>
      <c r="G1734" s="49">
        <v>8718696646106</v>
      </c>
      <c r="H1734" s="259" t="s">
        <v>1892</v>
      </c>
      <c r="I1734" s="259"/>
      <c r="J1734" s="441">
        <v>360</v>
      </c>
      <c r="K1734" s="284" t="s">
        <v>1893</v>
      </c>
      <c r="L1734" s="1823" t="s">
        <v>53</v>
      </c>
      <c r="M1734" s="284">
        <v>20000</v>
      </c>
      <c r="N1734" s="1593">
        <v>1</v>
      </c>
      <c r="O1734" s="1823" t="s">
        <v>127</v>
      </c>
      <c r="P1734" s="1652">
        <v>1700</v>
      </c>
      <c r="Q1734" s="14"/>
      <c r="R1734" s="2039" t="s">
        <v>3211</v>
      </c>
      <c r="S1734" s="1823"/>
      <c r="T1734" s="1823"/>
      <c r="U1734" s="1823" t="s">
        <v>146</v>
      </c>
      <c r="V1734" s="1823" t="s">
        <v>131</v>
      </c>
      <c r="W1734" s="294">
        <v>117</v>
      </c>
      <c r="X1734" s="294">
        <v>122</v>
      </c>
      <c r="Y1734" s="283">
        <v>46</v>
      </c>
      <c r="Z1734" s="283"/>
      <c r="AA1734" s="283">
        <v>250</v>
      </c>
      <c r="AB1734" s="1823" t="s">
        <v>122</v>
      </c>
      <c r="AC1734" s="1593">
        <v>88</v>
      </c>
      <c r="AD1734" s="283">
        <v>473317</v>
      </c>
      <c r="AE1734" s="2642">
        <v>5</v>
      </c>
      <c r="AF1734" s="283">
        <v>12</v>
      </c>
      <c r="AG1734" s="2040" t="s">
        <v>122</v>
      </c>
      <c r="AK1734" s="981"/>
    </row>
    <row r="1735" spans="2:37" ht="14.5" customHeight="1">
      <c r="B1735" s="14"/>
      <c r="C1735" s="14"/>
      <c r="D1735" s="14"/>
      <c r="E1735" s="14"/>
      <c r="F1735" s="2797" t="s">
        <v>3047</v>
      </c>
      <c r="G1735" s="14"/>
      <c r="H1735" s="14"/>
      <c r="I1735" s="14"/>
      <c r="J1735" s="339"/>
      <c r="K1735" s="149"/>
      <c r="L1735" s="149"/>
      <c r="M1735" s="149"/>
      <c r="N1735" s="149"/>
      <c r="O1735" s="149"/>
      <c r="P1735" s="149"/>
      <c r="Q1735" s="14"/>
      <c r="R1735" s="149"/>
      <c r="S1735" s="149"/>
      <c r="T1735" s="149"/>
      <c r="U1735" s="149"/>
      <c r="V1735" s="149"/>
      <c r="W1735" s="149"/>
      <c r="X1735" s="149"/>
      <c r="Y1735" s="414"/>
      <c r="Z1735" s="414"/>
      <c r="AA1735" s="414"/>
      <c r="AB1735" s="149"/>
      <c r="AC1735" s="149"/>
      <c r="AD1735" s="414"/>
      <c r="AE1735" s="149"/>
      <c r="AF1735" s="149"/>
      <c r="AG1735" s="149"/>
      <c r="AK1735" s="981"/>
    </row>
    <row r="1736" spans="2:37" ht="14.5" customHeight="1">
      <c r="B1736" s="3"/>
      <c r="C1736" s="14"/>
      <c r="D1736" s="14"/>
      <c r="E1736" s="14"/>
      <c r="F1736" s="2"/>
      <c r="G1736" s="2"/>
      <c r="H1736" s="3"/>
      <c r="I1736" s="3"/>
      <c r="J1736" s="335"/>
      <c r="K1736" s="303"/>
      <c r="L1736" s="6"/>
      <c r="M1736" s="303"/>
      <c r="N1736" s="6"/>
      <c r="O1736" s="6"/>
      <c r="P1736" s="149"/>
      <c r="Q1736" s="14"/>
      <c r="R1736" s="6"/>
      <c r="S1736" s="6"/>
      <c r="T1736" s="6"/>
      <c r="U1736" s="6"/>
      <c r="V1736" s="6"/>
      <c r="W1736" s="6"/>
      <c r="X1736" s="6"/>
      <c r="Y1736" s="302"/>
      <c r="Z1736" s="302"/>
      <c r="AA1736" s="302"/>
      <c r="AB1736" s="6"/>
      <c r="AC1736" s="306"/>
      <c r="AD1736" s="302"/>
      <c r="AE1736" s="6"/>
      <c r="AF1736" s="6"/>
      <c r="AG1736" s="6"/>
      <c r="AK1736" s="981"/>
    </row>
    <row r="1737" spans="2:37">
      <c r="B1737" s="573" t="s">
        <v>3048</v>
      </c>
      <c r="C1737" s="1576" t="s">
        <v>2870</v>
      </c>
      <c r="D1737" s="1576" t="s">
        <v>2274</v>
      </c>
      <c r="E1737" s="1577"/>
      <c r="F1737" s="30">
        <v>928482600096</v>
      </c>
      <c r="G1737" s="30">
        <v>8711500183736</v>
      </c>
      <c r="H1737" s="115" t="s">
        <v>1894</v>
      </c>
      <c r="I1737" s="115"/>
      <c r="J1737" s="392">
        <v>1000</v>
      </c>
      <c r="K1737" s="1131">
        <v>82100</v>
      </c>
      <c r="L1737" s="1824" t="s">
        <v>53</v>
      </c>
      <c r="M1737" s="431">
        <v>12000</v>
      </c>
      <c r="N1737" s="370">
        <v>1</v>
      </c>
      <c r="O1737" s="1824" t="s">
        <v>124</v>
      </c>
      <c r="P1737" s="3277">
        <v>4600</v>
      </c>
      <c r="Q1737" s="14"/>
      <c r="R1737" s="2041" t="s">
        <v>785</v>
      </c>
      <c r="S1737" s="1824"/>
      <c r="T1737" s="1824"/>
      <c r="U1737" s="1824" t="s">
        <v>146</v>
      </c>
      <c r="V1737" s="1824" t="s">
        <v>131</v>
      </c>
      <c r="W1737" s="370">
        <v>130</v>
      </c>
      <c r="X1737" s="370">
        <v>82</v>
      </c>
      <c r="Y1737" s="410">
        <v>65</v>
      </c>
      <c r="Z1737" s="410"/>
      <c r="AA1737" s="410">
        <v>381</v>
      </c>
      <c r="AB1737" s="1824" t="s">
        <v>122</v>
      </c>
      <c r="AC1737" s="370">
        <v>57</v>
      </c>
      <c r="AD1737" s="410"/>
      <c r="AE1737" s="2617">
        <v>5</v>
      </c>
      <c r="AF1737" s="410">
        <v>4</v>
      </c>
      <c r="AG1737" s="2042" t="s">
        <v>122</v>
      </c>
      <c r="AK1737" s="981"/>
    </row>
    <row r="1738" spans="2:37">
      <c r="B1738" s="2829"/>
      <c r="C1738" s="855" t="s">
        <v>2870</v>
      </c>
      <c r="D1738" s="855" t="s">
        <v>2274</v>
      </c>
      <c r="E1738" s="1599"/>
      <c r="F1738" s="57">
        <v>928074209228</v>
      </c>
      <c r="G1738" s="57">
        <v>8711500202352</v>
      </c>
      <c r="H1738" s="56" t="s">
        <v>1895</v>
      </c>
      <c r="I1738" s="56"/>
      <c r="J1738" s="442">
        <v>2000</v>
      </c>
      <c r="K1738" s="439">
        <v>200000</v>
      </c>
      <c r="L1738" s="839" t="s">
        <v>53</v>
      </c>
      <c r="M1738" s="439">
        <v>10000</v>
      </c>
      <c r="N1738" s="1276">
        <v>1</v>
      </c>
      <c r="O1738" s="839" t="s">
        <v>124</v>
      </c>
      <c r="P1738" s="3279">
        <v>6050</v>
      </c>
      <c r="Q1738" s="14"/>
      <c r="R1738" s="2265" t="s">
        <v>3215</v>
      </c>
      <c r="S1738" s="839"/>
      <c r="T1738" s="839"/>
      <c r="U1738" s="839" t="s">
        <v>146</v>
      </c>
      <c r="V1738" s="839" t="s">
        <v>131</v>
      </c>
      <c r="W1738" s="466">
        <v>225</v>
      </c>
      <c r="X1738" s="466">
        <v>100</v>
      </c>
      <c r="Y1738" s="438">
        <v>101</v>
      </c>
      <c r="Z1738" s="438"/>
      <c r="AA1738" s="438">
        <v>429</v>
      </c>
      <c r="AB1738" s="839" t="s">
        <v>122</v>
      </c>
      <c r="AC1738" s="1276">
        <v>59</v>
      </c>
      <c r="AD1738" s="438"/>
      <c r="AE1738" s="2622">
        <v>5</v>
      </c>
      <c r="AF1738" s="438">
        <v>4</v>
      </c>
      <c r="AG1738" s="2297" t="s">
        <v>122</v>
      </c>
      <c r="AK1738" s="981"/>
    </row>
    <row r="1739" spans="2:37" ht="14.5" customHeight="1">
      <c r="B1739" s="3"/>
      <c r="C1739" s="14"/>
      <c r="D1739" s="14"/>
      <c r="E1739" s="14"/>
      <c r="F1739" s="20"/>
      <c r="G1739" s="2"/>
      <c r="H1739" s="3"/>
      <c r="I1739" s="3"/>
      <c r="J1739" s="335"/>
      <c r="K1739" s="303"/>
      <c r="L1739" s="6"/>
      <c r="M1739" s="303"/>
      <c r="N1739" s="6"/>
      <c r="O1739" s="6"/>
      <c r="P1739" s="304"/>
      <c r="Q1739" s="14"/>
      <c r="R1739" s="6"/>
      <c r="S1739" s="6"/>
      <c r="T1739" s="6"/>
      <c r="U1739" s="6"/>
      <c r="V1739" s="6"/>
      <c r="W1739" s="6"/>
      <c r="X1739" s="6"/>
      <c r="Y1739" s="302"/>
      <c r="Z1739" s="302"/>
      <c r="AA1739" s="302"/>
      <c r="AB1739" s="6"/>
      <c r="AC1739" s="306"/>
      <c r="AD1739" s="302"/>
      <c r="AE1739" s="6"/>
      <c r="AF1739" s="6"/>
      <c r="AG1739" s="6"/>
      <c r="AK1739" s="981"/>
    </row>
    <row r="1740" spans="2:37">
      <c r="B1740" s="573" t="s">
        <v>3051</v>
      </c>
      <c r="C1740" s="1576" t="s">
        <v>2870</v>
      </c>
      <c r="D1740" s="1576" t="s">
        <v>2274</v>
      </c>
      <c r="E1740" s="1577"/>
      <c r="F1740" s="1743">
        <v>928155008835</v>
      </c>
      <c r="G1740" s="1743">
        <v>8718291185635</v>
      </c>
      <c r="H1740" s="1776" t="s">
        <v>1901</v>
      </c>
      <c r="I1740" s="1776"/>
      <c r="J1740" s="1777">
        <v>50</v>
      </c>
      <c r="K1740" s="1131">
        <v>5100</v>
      </c>
      <c r="L1740" s="1770" t="s">
        <v>79</v>
      </c>
      <c r="M1740" s="324">
        <v>16000</v>
      </c>
      <c r="N1740" s="305">
        <v>1</v>
      </c>
      <c r="O1740" s="1770" t="s">
        <v>127</v>
      </c>
      <c r="P1740" s="3277">
        <v>1080</v>
      </c>
      <c r="Q1740" s="14"/>
      <c r="R1740" s="2021" t="s">
        <v>785</v>
      </c>
      <c r="S1740" s="1770"/>
      <c r="T1740" s="1770"/>
      <c r="U1740" s="1770" t="s">
        <v>121</v>
      </c>
      <c r="V1740" s="1770" t="s">
        <v>158</v>
      </c>
      <c r="W1740" s="305">
        <v>88</v>
      </c>
      <c r="X1740" s="305">
        <v>102</v>
      </c>
      <c r="Y1740" s="279">
        <v>71</v>
      </c>
      <c r="Z1740" s="279"/>
      <c r="AA1740" s="279">
        <v>156</v>
      </c>
      <c r="AB1740" s="1770" t="s">
        <v>143</v>
      </c>
      <c r="AC1740" s="305">
        <v>82</v>
      </c>
      <c r="AD1740" s="279">
        <v>473401</v>
      </c>
      <c r="AE1740" s="2626">
        <v>5</v>
      </c>
      <c r="AF1740" s="279">
        <v>24</v>
      </c>
      <c r="AG1740" s="2022" t="s">
        <v>122</v>
      </c>
      <c r="AK1740" s="981"/>
    </row>
    <row r="1741" spans="2:37">
      <c r="B1741" s="2807"/>
      <c r="C1741" s="569" t="s">
        <v>2870</v>
      </c>
      <c r="D1741" s="569" t="s">
        <v>2274</v>
      </c>
      <c r="E1741" s="1578"/>
      <c r="F1741" s="75">
        <v>928154708835</v>
      </c>
      <c r="G1741" s="75">
        <v>8718291158752</v>
      </c>
      <c r="H1741" s="59" t="s">
        <v>1902</v>
      </c>
      <c r="I1741" s="59"/>
      <c r="J1741" s="340">
        <v>70</v>
      </c>
      <c r="K1741" s="1141">
        <v>7030</v>
      </c>
      <c r="L1741" s="318" t="s">
        <v>79</v>
      </c>
      <c r="M1741" s="317">
        <v>20000</v>
      </c>
      <c r="N1741" s="293">
        <v>1</v>
      </c>
      <c r="O1741" s="318" t="s">
        <v>127</v>
      </c>
      <c r="P1741" s="3278">
        <v>1080</v>
      </c>
      <c r="Q1741" s="14"/>
      <c r="R1741" s="2025" t="s">
        <v>3215</v>
      </c>
      <c r="S1741" s="318"/>
      <c r="T1741" s="318"/>
      <c r="U1741" s="318" t="s">
        <v>121</v>
      </c>
      <c r="V1741" s="318" t="s">
        <v>158</v>
      </c>
      <c r="W1741" s="301">
        <v>90</v>
      </c>
      <c r="X1741" s="301">
        <v>100</v>
      </c>
      <c r="Y1741" s="281">
        <v>71</v>
      </c>
      <c r="Z1741" s="281"/>
      <c r="AA1741" s="281">
        <v>156</v>
      </c>
      <c r="AB1741" s="318" t="s">
        <v>143</v>
      </c>
      <c r="AC1741" s="293">
        <v>84</v>
      </c>
      <c r="AD1741" s="281">
        <v>473398</v>
      </c>
      <c r="AE1741" s="2624">
        <v>5</v>
      </c>
      <c r="AF1741" s="281">
        <v>24</v>
      </c>
      <c r="AG1741" s="2026" t="s">
        <v>122</v>
      </c>
      <c r="AK1741" s="981"/>
    </row>
    <row r="1742" spans="2:37">
      <c r="B1742" s="2807"/>
      <c r="C1742" s="569" t="s">
        <v>2870</v>
      </c>
      <c r="D1742" s="569" t="s">
        <v>2274</v>
      </c>
      <c r="E1742" s="1578"/>
      <c r="F1742" s="75">
        <v>928154808835</v>
      </c>
      <c r="G1742" s="75">
        <v>8718291158776</v>
      </c>
      <c r="H1742" s="59" t="s">
        <v>1903</v>
      </c>
      <c r="I1742" s="59"/>
      <c r="J1742" s="340">
        <v>100</v>
      </c>
      <c r="K1742" s="1141">
        <v>9400</v>
      </c>
      <c r="L1742" s="318" t="s">
        <v>79</v>
      </c>
      <c r="M1742" s="317">
        <v>27000</v>
      </c>
      <c r="N1742" s="293">
        <v>1</v>
      </c>
      <c r="O1742" s="318" t="s">
        <v>127</v>
      </c>
      <c r="P1742" s="3278">
        <v>1200</v>
      </c>
      <c r="Q1742" s="14"/>
      <c r="R1742" s="2025" t="s">
        <v>3215</v>
      </c>
      <c r="S1742" s="318"/>
      <c r="T1742" s="318"/>
      <c r="U1742" s="318" t="s">
        <v>146</v>
      </c>
      <c r="V1742" s="318" t="s">
        <v>158</v>
      </c>
      <c r="W1742" s="301">
        <v>100</v>
      </c>
      <c r="X1742" s="301">
        <v>94</v>
      </c>
      <c r="Y1742" s="281">
        <v>76</v>
      </c>
      <c r="Z1742" s="281"/>
      <c r="AA1742" s="281">
        <v>186</v>
      </c>
      <c r="AB1742" s="318" t="s">
        <v>143</v>
      </c>
      <c r="AC1742" s="293">
        <v>87</v>
      </c>
      <c r="AD1742" s="281">
        <v>473399</v>
      </c>
      <c r="AE1742" s="2624">
        <v>5</v>
      </c>
      <c r="AF1742" s="281">
        <v>12</v>
      </c>
      <c r="AG1742" s="2026" t="s">
        <v>122</v>
      </c>
      <c r="AK1742" s="981"/>
    </row>
    <row r="1743" spans="2:37">
      <c r="B1743" s="2809"/>
      <c r="C1743" s="855" t="s">
        <v>2870</v>
      </c>
      <c r="D1743" s="855" t="s">
        <v>2274</v>
      </c>
      <c r="E1743" s="1599"/>
      <c r="F1743" s="49">
        <v>928154908835</v>
      </c>
      <c r="G1743" s="49">
        <v>8718291158813</v>
      </c>
      <c r="H1743" s="259" t="s">
        <v>1904</v>
      </c>
      <c r="I1743" s="259"/>
      <c r="J1743" s="441">
        <v>150</v>
      </c>
      <c r="K1743" s="284">
        <v>15400</v>
      </c>
      <c r="L1743" s="1823" t="s">
        <v>79</v>
      </c>
      <c r="M1743" s="489">
        <v>27000</v>
      </c>
      <c r="N1743" s="1593">
        <v>1</v>
      </c>
      <c r="O1743" s="1823" t="s">
        <v>127</v>
      </c>
      <c r="P1743" s="3279">
        <v>1300</v>
      </c>
      <c r="Q1743" s="14"/>
      <c r="R1743" s="2039" t="s">
        <v>3215</v>
      </c>
      <c r="S1743" s="1823"/>
      <c r="T1743" s="1823"/>
      <c r="U1743" s="1823" t="s">
        <v>146</v>
      </c>
      <c r="V1743" s="1823" t="s">
        <v>158</v>
      </c>
      <c r="W1743" s="294">
        <v>99</v>
      </c>
      <c r="X1743" s="294">
        <v>102</v>
      </c>
      <c r="Y1743" s="283">
        <v>91</v>
      </c>
      <c r="Z1743" s="283"/>
      <c r="AA1743" s="283">
        <v>227</v>
      </c>
      <c r="AB1743" s="1823" t="s">
        <v>143</v>
      </c>
      <c r="AC1743" s="1593">
        <v>85</v>
      </c>
      <c r="AD1743" s="283">
        <v>473400</v>
      </c>
      <c r="AE1743" s="2642">
        <v>5</v>
      </c>
      <c r="AF1743" s="283">
        <v>12</v>
      </c>
      <c r="AG1743" s="2040" t="s">
        <v>122</v>
      </c>
      <c r="AK1743" s="981"/>
    </row>
    <row r="1744" spans="2:37" ht="14.5" customHeight="1">
      <c r="B1744" s="14"/>
      <c r="C1744" s="14"/>
      <c r="D1744" s="14"/>
      <c r="E1744" s="14"/>
      <c r="F1744" s="2797" t="s">
        <v>3050</v>
      </c>
      <c r="G1744" s="14"/>
      <c r="H1744" s="14"/>
      <c r="I1744" s="14"/>
      <c r="J1744" s="339"/>
      <c r="K1744" s="149"/>
      <c r="L1744" s="149"/>
      <c r="M1744" s="149"/>
      <c r="N1744" s="149"/>
      <c r="O1744" s="149"/>
      <c r="P1744" s="149"/>
      <c r="Q1744" s="14"/>
      <c r="R1744" s="149"/>
      <c r="S1744" s="149"/>
      <c r="T1744" s="149"/>
      <c r="U1744" s="149"/>
      <c r="V1744" s="149"/>
      <c r="W1744" s="149"/>
      <c r="X1744" s="149"/>
      <c r="Y1744" s="414"/>
      <c r="Z1744" s="414"/>
      <c r="AA1744" s="414"/>
      <c r="AB1744" s="149"/>
      <c r="AC1744" s="149"/>
      <c r="AD1744" s="414"/>
      <c r="AE1744" s="149"/>
      <c r="AF1744" s="149"/>
      <c r="AG1744" s="149"/>
      <c r="AK1744" s="981"/>
    </row>
    <row r="1745" spans="2:37" ht="14.5" customHeight="1">
      <c r="B1745" s="3"/>
      <c r="C1745" s="14"/>
      <c r="D1745" s="14"/>
      <c r="E1745" s="14"/>
      <c r="F1745" s="84"/>
      <c r="G1745" s="2"/>
      <c r="H1745" s="3"/>
      <c r="I1745" s="3"/>
      <c r="J1745" s="335"/>
      <c r="K1745" s="303"/>
      <c r="L1745" s="6"/>
      <c r="M1745" s="303"/>
      <c r="N1745" s="6"/>
      <c r="O1745" s="6"/>
      <c r="P1745" s="26"/>
      <c r="Q1745" s="14"/>
      <c r="R1745" s="6"/>
      <c r="S1745" s="6"/>
      <c r="T1745" s="6"/>
      <c r="U1745" s="6"/>
      <c r="V1745" s="6"/>
      <c r="W1745" s="6"/>
      <c r="X1745" s="6"/>
      <c r="Y1745" s="302"/>
      <c r="Z1745" s="302"/>
      <c r="AA1745" s="302"/>
      <c r="AB1745" s="6"/>
      <c r="AC1745" s="306"/>
      <c r="AD1745" s="302"/>
      <c r="AE1745" s="6"/>
      <c r="AF1745" s="6"/>
      <c r="AG1745" s="6"/>
      <c r="AK1745" s="981"/>
    </row>
    <row r="1746" spans="2:37">
      <c r="B1746" s="573" t="s">
        <v>3052</v>
      </c>
      <c r="C1746" s="1576" t="s">
        <v>2870</v>
      </c>
      <c r="D1746" s="1576" t="s">
        <v>2274</v>
      </c>
      <c r="E1746" s="1577"/>
      <c r="F1746" s="1743">
        <v>928082419235</v>
      </c>
      <c r="G1746" s="1743">
        <v>8718291185611</v>
      </c>
      <c r="H1746" s="52" t="s">
        <v>1905</v>
      </c>
      <c r="I1746" s="52"/>
      <c r="J1746" s="336">
        <v>50</v>
      </c>
      <c r="K1746" s="1632">
        <v>5500</v>
      </c>
      <c r="L1746" s="1770" t="s">
        <v>79</v>
      </c>
      <c r="M1746" s="324">
        <v>21000</v>
      </c>
      <c r="N1746" s="305">
        <v>1</v>
      </c>
      <c r="O1746" s="1770" t="s">
        <v>127</v>
      </c>
      <c r="P1746" s="3277">
        <v>1080</v>
      </c>
      <c r="Q1746" s="14"/>
      <c r="R1746" s="2021" t="s">
        <v>54</v>
      </c>
      <c r="S1746" s="1770"/>
      <c r="T1746" s="1770"/>
      <c r="U1746" s="1770" t="s">
        <v>121</v>
      </c>
      <c r="V1746" s="1770" t="s">
        <v>158</v>
      </c>
      <c r="W1746" s="305">
        <v>88</v>
      </c>
      <c r="X1746" s="305">
        <v>110</v>
      </c>
      <c r="Y1746" s="279">
        <v>36</v>
      </c>
      <c r="Z1746" s="279"/>
      <c r="AA1746" s="279">
        <v>156</v>
      </c>
      <c r="AB1746" s="1770" t="s">
        <v>143</v>
      </c>
      <c r="AC1746" s="305">
        <v>84</v>
      </c>
      <c r="AD1746" s="279">
        <v>473330</v>
      </c>
      <c r="AE1746" s="2626">
        <v>5</v>
      </c>
      <c r="AF1746" s="279">
        <v>12</v>
      </c>
      <c r="AG1746" s="2022" t="s">
        <v>122</v>
      </c>
      <c r="AK1746" s="981"/>
    </row>
    <row r="1747" spans="2:37">
      <c r="B1747" s="2807"/>
      <c r="C1747" s="569" t="s">
        <v>2870</v>
      </c>
      <c r="D1747" s="569" t="s">
        <v>2274</v>
      </c>
      <c r="E1747" s="1578"/>
      <c r="F1747" s="75">
        <v>928082019235</v>
      </c>
      <c r="G1747" s="75">
        <v>8718291120308</v>
      </c>
      <c r="H1747" s="65" t="s">
        <v>1906</v>
      </c>
      <c r="I1747" s="65"/>
      <c r="J1747" s="334">
        <v>70</v>
      </c>
      <c r="K1747" s="1127">
        <v>7750</v>
      </c>
      <c r="L1747" s="318" t="s">
        <v>79</v>
      </c>
      <c r="M1747" s="320">
        <v>27000</v>
      </c>
      <c r="N1747" s="293">
        <v>1</v>
      </c>
      <c r="O1747" s="318" t="s">
        <v>127</v>
      </c>
      <c r="P1747" s="3278">
        <v>1080</v>
      </c>
      <c r="Q1747" s="14"/>
      <c r="R1747" s="2025" t="s">
        <v>3219</v>
      </c>
      <c r="S1747" s="318"/>
      <c r="T1747" s="318"/>
      <c r="U1747" s="318" t="s">
        <v>121</v>
      </c>
      <c r="V1747" s="318" t="s">
        <v>158</v>
      </c>
      <c r="W1747" s="301">
        <v>90</v>
      </c>
      <c r="X1747" s="301">
        <v>110</v>
      </c>
      <c r="Y1747" s="281">
        <v>36</v>
      </c>
      <c r="Z1747" s="281"/>
      <c r="AA1747" s="281">
        <v>156</v>
      </c>
      <c r="AB1747" s="318" t="s">
        <v>143</v>
      </c>
      <c r="AC1747" s="293">
        <v>86</v>
      </c>
      <c r="AD1747" s="281">
        <v>473324</v>
      </c>
      <c r="AE1747" s="2624">
        <v>5</v>
      </c>
      <c r="AF1747" s="281">
        <v>12</v>
      </c>
      <c r="AG1747" s="2026" t="s">
        <v>122</v>
      </c>
      <c r="AK1747" s="981"/>
    </row>
    <row r="1748" spans="2:37">
      <c r="B1748" s="2807"/>
      <c r="C1748" s="569" t="s">
        <v>2870</v>
      </c>
      <c r="D1748" s="569" t="s">
        <v>2274</v>
      </c>
      <c r="E1748" s="1578"/>
      <c r="F1748" s="75">
        <v>928082619230</v>
      </c>
      <c r="G1748" s="75">
        <v>8718696596791</v>
      </c>
      <c r="H1748" s="65" t="s">
        <v>1907</v>
      </c>
      <c r="I1748" s="65"/>
      <c r="J1748" s="334">
        <v>70</v>
      </c>
      <c r="K1748" s="1127">
        <v>7500</v>
      </c>
      <c r="L1748" s="318" t="s">
        <v>53</v>
      </c>
      <c r="M1748" s="320">
        <v>20000</v>
      </c>
      <c r="N1748" s="293">
        <v>1</v>
      </c>
      <c r="O1748" s="318" t="s">
        <v>127</v>
      </c>
      <c r="P1748" s="3278">
        <v>1080</v>
      </c>
      <c r="Q1748" s="14"/>
      <c r="R1748" s="2025" t="s">
        <v>3220</v>
      </c>
      <c r="S1748" s="318"/>
      <c r="T1748" s="318"/>
      <c r="U1748" s="318" t="s">
        <v>121</v>
      </c>
      <c r="V1748" s="318" t="s">
        <v>131</v>
      </c>
      <c r="W1748" s="301">
        <v>89</v>
      </c>
      <c r="X1748" s="301">
        <v>107</v>
      </c>
      <c r="Y1748" s="281">
        <v>36</v>
      </c>
      <c r="Z1748" s="281"/>
      <c r="AA1748" s="281">
        <v>156</v>
      </c>
      <c r="AB1748" s="318" t="s">
        <v>143</v>
      </c>
      <c r="AC1748" s="293">
        <v>90</v>
      </c>
      <c r="AD1748" s="281">
        <v>473332</v>
      </c>
      <c r="AE1748" s="2624">
        <v>5</v>
      </c>
      <c r="AF1748" s="281">
        <v>12</v>
      </c>
      <c r="AG1748" s="2026" t="s">
        <v>122</v>
      </c>
      <c r="AK1748" s="981"/>
    </row>
    <row r="1749" spans="2:37">
      <c r="B1749" s="2807"/>
      <c r="C1749" s="569" t="s">
        <v>2870</v>
      </c>
      <c r="D1749" s="569" t="s">
        <v>2274</v>
      </c>
      <c r="E1749" s="1578"/>
      <c r="F1749" s="75">
        <v>928082119231</v>
      </c>
      <c r="G1749" s="75">
        <v>8718291120322</v>
      </c>
      <c r="H1749" s="65" t="s">
        <v>1908</v>
      </c>
      <c r="I1749" s="65"/>
      <c r="J1749" s="334">
        <v>100</v>
      </c>
      <c r="K1749" s="1127">
        <v>10450</v>
      </c>
      <c r="L1749" s="318" t="s">
        <v>79</v>
      </c>
      <c r="M1749" s="317">
        <v>27000</v>
      </c>
      <c r="N1749" s="293">
        <v>1</v>
      </c>
      <c r="O1749" s="318" t="s">
        <v>127</v>
      </c>
      <c r="P1749" s="3278">
        <v>1200</v>
      </c>
      <c r="Q1749" s="14"/>
      <c r="R1749" s="2025" t="s">
        <v>3219</v>
      </c>
      <c r="S1749" s="318"/>
      <c r="T1749" s="318"/>
      <c r="U1749" s="318" t="s">
        <v>146</v>
      </c>
      <c r="V1749" s="318" t="s">
        <v>158</v>
      </c>
      <c r="W1749" s="301">
        <v>100</v>
      </c>
      <c r="X1749" s="301">
        <v>104</v>
      </c>
      <c r="Y1749" s="281">
        <v>47</v>
      </c>
      <c r="Z1749" s="281"/>
      <c r="AA1749" s="281">
        <v>211</v>
      </c>
      <c r="AB1749" s="318" t="s">
        <v>143</v>
      </c>
      <c r="AC1749" s="293">
        <v>88</v>
      </c>
      <c r="AD1749" s="281">
        <v>473325</v>
      </c>
      <c r="AE1749" s="2624">
        <v>5</v>
      </c>
      <c r="AF1749" s="281">
        <v>12</v>
      </c>
      <c r="AG1749" s="2026" t="s">
        <v>122</v>
      </c>
      <c r="AK1749" s="981"/>
    </row>
    <row r="1750" spans="2:37">
      <c r="B1750" s="2807"/>
      <c r="C1750" s="569" t="s">
        <v>2870</v>
      </c>
      <c r="D1750" s="569" t="s">
        <v>2274</v>
      </c>
      <c r="E1750" s="1578"/>
      <c r="F1750" s="75">
        <v>928082219231</v>
      </c>
      <c r="G1750" s="75">
        <v>8718291120346</v>
      </c>
      <c r="H1750" s="65" t="s">
        <v>1909</v>
      </c>
      <c r="I1750" s="65"/>
      <c r="J1750" s="334">
        <v>150</v>
      </c>
      <c r="K1750" s="1127">
        <v>16400</v>
      </c>
      <c r="L1750" s="318" t="s">
        <v>79</v>
      </c>
      <c r="M1750" s="317">
        <v>27000</v>
      </c>
      <c r="N1750" s="293">
        <v>1</v>
      </c>
      <c r="O1750" s="318" t="s">
        <v>127</v>
      </c>
      <c r="P1750" s="3278">
        <v>1300</v>
      </c>
      <c r="Q1750" s="14"/>
      <c r="R1750" s="2025" t="s">
        <v>3219</v>
      </c>
      <c r="S1750" s="318"/>
      <c r="T1750" s="318"/>
      <c r="U1750" s="318" t="s">
        <v>146</v>
      </c>
      <c r="V1750" s="318" t="s">
        <v>158</v>
      </c>
      <c r="W1750" s="301">
        <v>99</v>
      </c>
      <c r="X1750" s="301">
        <v>109</v>
      </c>
      <c r="Y1750" s="281">
        <v>47</v>
      </c>
      <c r="Z1750" s="281"/>
      <c r="AA1750" s="281">
        <v>211</v>
      </c>
      <c r="AB1750" s="318" t="s">
        <v>143</v>
      </c>
      <c r="AC1750" s="293">
        <v>87</v>
      </c>
      <c r="AD1750" s="281">
        <v>473327</v>
      </c>
      <c r="AE1750" s="2624">
        <v>5</v>
      </c>
      <c r="AF1750" s="281">
        <v>12</v>
      </c>
      <c r="AG1750" s="2026" t="s">
        <v>122</v>
      </c>
      <c r="AK1750" s="981"/>
    </row>
    <row r="1751" spans="2:37">
      <c r="B1751" s="2807"/>
      <c r="C1751" s="569" t="s">
        <v>2870</v>
      </c>
      <c r="D1751" s="569" t="s">
        <v>2274</v>
      </c>
      <c r="E1751" s="1578"/>
      <c r="F1751" s="75">
        <v>928082519230</v>
      </c>
      <c r="G1751" s="75">
        <v>8718696596753</v>
      </c>
      <c r="H1751" s="65" t="s">
        <v>1910</v>
      </c>
      <c r="I1751" s="65"/>
      <c r="J1751" s="334">
        <v>150</v>
      </c>
      <c r="K1751" s="1127">
        <v>16100</v>
      </c>
      <c r="L1751" s="318" t="s">
        <v>53</v>
      </c>
      <c r="M1751" s="320">
        <v>20000</v>
      </c>
      <c r="N1751" s="293">
        <v>1</v>
      </c>
      <c r="O1751" s="318" t="s">
        <v>127</v>
      </c>
      <c r="P1751" s="3278">
        <v>1300</v>
      </c>
      <c r="Q1751" s="14"/>
      <c r="R1751" s="2025" t="s">
        <v>3220</v>
      </c>
      <c r="S1751" s="318"/>
      <c r="T1751" s="318"/>
      <c r="U1751" s="318" t="s">
        <v>146</v>
      </c>
      <c r="V1751" s="318" t="s">
        <v>131</v>
      </c>
      <c r="W1751" s="301">
        <v>98</v>
      </c>
      <c r="X1751" s="301">
        <v>107</v>
      </c>
      <c r="Y1751" s="281">
        <v>46</v>
      </c>
      <c r="Z1751" s="281"/>
      <c r="AA1751" s="281">
        <v>211</v>
      </c>
      <c r="AB1751" s="318" t="s">
        <v>143</v>
      </c>
      <c r="AC1751" s="293">
        <v>91</v>
      </c>
      <c r="AD1751" s="281">
        <v>473331</v>
      </c>
      <c r="AE1751" s="2624">
        <v>5</v>
      </c>
      <c r="AF1751" s="281">
        <v>12</v>
      </c>
      <c r="AG1751" s="2026" t="s">
        <v>122</v>
      </c>
      <c r="AK1751" s="981"/>
    </row>
    <row r="1752" spans="2:37">
      <c r="B1752" s="2809"/>
      <c r="C1752" s="855" t="s">
        <v>2870</v>
      </c>
      <c r="D1752" s="855" t="s">
        <v>2274</v>
      </c>
      <c r="E1752" s="1599"/>
      <c r="F1752" s="49">
        <v>928082319230</v>
      </c>
      <c r="G1752" s="49">
        <v>8718291121978</v>
      </c>
      <c r="H1752" s="259" t="s">
        <v>1911</v>
      </c>
      <c r="I1752" s="259"/>
      <c r="J1752" s="441">
        <v>250</v>
      </c>
      <c r="K1752" s="1129">
        <v>28400</v>
      </c>
      <c r="L1752" s="1823" t="s">
        <v>79</v>
      </c>
      <c r="M1752" s="489">
        <v>23000</v>
      </c>
      <c r="N1752" s="1593">
        <v>1</v>
      </c>
      <c r="O1752" s="1823" t="s">
        <v>127</v>
      </c>
      <c r="P1752" s="3279">
        <v>1810</v>
      </c>
      <c r="Q1752" s="14"/>
      <c r="R1752" s="2039" t="s">
        <v>785</v>
      </c>
      <c r="S1752" s="1823"/>
      <c r="T1752" s="1823"/>
      <c r="U1752" s="1823" t="s">
        <v>146</v>
      </c>
      <c r="V1752" s="1823" t="s">
        <v>158</v>
      </c>
      <c r="W1752" s="294">
        <v>103</v>
      </c>
      <c r="X1752" s="294">
        <v>113</v>
      </c>
      <c r="Y1752" s="283">
        <v>47</v>
      </c>
      <c r="Z1752" s="283"/>
      <c r="AA1752" s="283">
        <v>257</v>
      </c>
      <c r="AB1752" s="1823" t="s">
        <v>143</v>
      </c>
      <c r="AC1752" s="1593">
        <v>88</v>
      </c>
      <c r="AD1752" s="283">
        <v>473329</v>
      </c>
      <c r="AE1752" s="2762">
        <v>5</v>
      </c>
      <c r="AF1752" s="283">
        <v>12</v>
      </c>
      <c r="AG1752" s="2040" t="s">
        <v>122</v>
      </c>
      <c r="AK1752" s="981"/>
    </row>
    <row r="1753" spans="2:37" ht="14.5" customHeight="1">
      <c r="B1753" s="14"/>
      <c r="C1753" s="14"/>
      <c r="D1753" s="14"/>
      <c r="E1753" s="14"/>
      <c r="F1753" s="2797" t="s">
        <v>3053</v>
      </c>
      <c r="G1753" s="14"/>
      <c r="H1753" s="14"/>
      <c r="I1753" s="14"/>
      <c r="J1753" s="339"/>
      <c r="K1753" s="149"/>
      <c r="L1753" s="149"/>
      <c r="M1753" s="149"/>
      <c r="N1753" s="149"/>
      <c r="O1753" s="149"/>
      <c r="P1753" s="149"/>
      <c r="Q1753" s="14"/>
      <c r="R1753" s="149"/>
      <c r="S1753" s="149"/>
      <c r="T1753" s="149"/>
      <c r="U1753" s="149"/>
      <c r="V1753" s="149"/>
      <c r="W1753" s="149"/>
      <c r="X1753" s="149"/>
      <c r="Y1753" s="414"/>
      <c r="Z1753" s="414"/>
      <c r="AA1753" s="414"/>
      <c r="AB1753" s="149"/>
      <c r="AC1753" s="149"/>
      <c r="AD1753" s="414"/>
      <c r="AE1753" s="149"/>
      <c r="AF1753" s="149"/>
      <c r="AG1753" s="149"/>
      <c r="AK1753" s="981"/>
    </row>
    <row r="1754" spans="2:37" ht="14.5" customHeight="1">
      <c r="B1754" s="3"/>
      <c r="C1754" s="14"/>
      <c r="D1754" s="14"/>
      <c r="E1754" s="14"/>
      <c r="F1754" s="20"/>
      <c r="G1754" s="2" t="s">
        <v>1912</v>
      </c>
      <c r="H1754" s="3"/>
      <c r="I1754" s="3"/>
      <c r="J1754" s="302"/>
      <c r="K1754" s="303"/>
      <c r="L1754" s="6"/>
      <c r="M1754" s="303"/>
      <c r="N1754" s="6"/>
      <c r="O1754" s="6"/>
      <c r="P1754" s="149"/>
      <c r="Q1754" s="14"/>
      <c r="R1754" s="6"/>
      <c r="S1754" s="6"/>
      <c r="T1754" s="6"/>
      <c r="U1754" s="6"/>
      <c r="V1754" s="6"/>
      <c r="W1754" s="6"/>
      <c r="X1754" s="6"/>
      <c r="Y1754" s="302"/>
      <c r="Z1754" s="302"/>
      <c r="AA1754" s="302"/>
      <c r="AB1754" s="6"/>
      <c r="AC1754" s="306"/>
      <c r="AD1754" s="302"/>
      <c r="AE1754" s="6"/>
      <c r="AF1754" s="6"/>
      <c r="AG1754" s="6"/>
      <c r="AK1754" s="981"/>
    </row>
    <row r="1755" spans="2:37" s="1600" customFormat="1" ht="15" customHeight="1">
      <c r="B1755" s="1600" t="s">
        <v>3054</v>
      </c>
      <c r="J1755" s="1818"/>
      <c r="K1755" s="1818"/>
      <c r="L1755" s="1818"/>
      <c r="M1755" s="1818"/>
      <c r="N1755" s="1818"/>
      <c r="O1755" s="1818"/>
      <c r="P1755" s="34"/>
      <c r="R1755" s="1818"/>
      <c r="S1755" s="1818"/>
      <c r="T1755" s="1818"/>
      <c r="U1755" s="1818"/>
      <c r="V1755" s="1818"/>
      <c r="W1755" s="1818"/>
      <c r="X1755" s="1818"/>
      <c r="Y1755" s="2310"/>
      <c r="Z1755" s="2310"/>
      <c r="AA1755" s="2310"/>
      <c r="AB1755" s="1818"/>
      <c r="AC1755" s="3259"/>
      <c r="AD1755" s="2310"/>
      <c r="AE1755" s="1818"/>
      <c r="AF1755" s="1818"/>
      <c r="AG1755" s="1818"/>
      <c r="AI1755"/>
      <c r="AJ1755"/>
      <c r="AK1755" s="981"/>
    </row>
    <row r="1756" spans="2:37">
      <c r="B1756" s="573" t="s">
        <v>3055</v>
      </c>
      <c r="C1756" s="1576" t="s">
        <v>2870</v>
      </c>
      <c r="D1756" s="1576" t="s">
        <v>2274</v>
      </c>
      <c r="E1756" s="1577"/>
      <c r="F1756" s="39">
        <v>928083105125</v>
      </c>
      <c r="G1756" s="39">
        <v>8711500196972</v>
      </c>
      <c r="H1756" s="52" t="s">
        <v>1913</v>
      </c>
      <c r="I1756" s="52"/>
      <c r="J1756" s="336">
        <v>35</v>
      </c>
      <c r="K1756" s="1131">
        <v>3100</v>
      </c>
      <c r="L1756" s="1770" t="s">
        <v>79</v>
      </c>
      <c r="M1756" s="324">
        <v>12000</v>
      </c>
      <c r="N1756" s="305">
        <v>1</v>
      </c>
      <c r="O1756" s="1770" t="s">
        <v>144</v>
      </c>
      <c r="P1756" s="3277">
        <v>700</v>
      </c>
      <c r="Q1756" s="14"/>
      <c r="R1756" s="2021" t="s">
        <v>3221</v>
      </c>
      <c r="S1756" s="1770"/>
      <c r="T1756" s="1770"/>
      <c r="U1756" s="1770" t="s">
        <v>225</v>
      </c>
      <c r="V1756" s="1770" t="s">
        <v>158</v>
      </c>
      <c r="W1756" s="305">
        <v>82</v>
      </c>
      <c r="X1756" s="305">
        <v>88</v>
      </c>
      <c r="Y1756" s="279">
        <v>20</v>
      </c>
      <c r="Z1756" s="279"/>
      <c r="AA1756" s="279">
        <v>103</v>
      </c>
      <c r="AB1756" s="1770" t="s">
        <v>122</v>
      </c>
      <c r="AC1756" s="305">
        <v>83</v>
      </c>
      <c r="AD1756" s="279">
        <v>473333</v>
      </c>
      <c r="AE1756" s="2626">
        <v>5</v>
      </c>
      <c r="AF1756" s="279">
        <v>12</v>
      </c>
      <c r="AG1756" s="2022" t="s">
        <v>122</v>
      </c>
      <c r="AK1756" s="981"/>
    </row>
    <row r="1757" spans="2:37">
      <c r="B1757" s="2807"/>
      <c r="C1757" s="569" t="s">
        <v>2870</v>
      </c>
      <c r="D1757" s="569" t="s">
        <v>2274</v>
      </c>
      <c r="E1757" s="1578"/>
      <c r="F1757" s="63">
        <v>928094305125</v>
      </c>
      <c r="G1757" s="63">
        <v>8711500211262</v>
      </c>
      <c r="H1757" s="65" t="s">
        <v>1914</v>
      </c>
      <c r="I1757" s="65"/>
      <c r="J1757" s="334">
        <v>35</v>
      </c>
      <c r="K1757" s="282">
        <v>3000</v>
      </c>
      <c r="L1757" s="318" t="s">
        <v>53</v>
      </c>
      <c r="M1757" s="317">
        <v>12000</v>
      </c>
      <c r="N1757" s="293">
        <v>1</v>
      </c>
      <c r="O1757" s="318" t="s">
        <v>144</v>
      </c>
      <c r="P1757" s="3278">
        <v>700</v>
      </c>
      <c r="Q1757" s="14"/>
      <c r="R1757" s="2025"/>
      <c r="S1757" s="318"/>
      <c r="T1757" s="318"/>
      <c r="U1757" s="318" t="s">
        <v>225</v>
      </c>
      <c r="V1757" s="318" t="s">
        <v>131</v>
      </c>
      <c r="W1757" s="301">
        <v>85</v>
      </c>
      <c r="X1757" s="301">
        <v>85</v>
      </c>
      <c r="Y1757" s="281">
        <v>20</v>
      </c>
      <c r="Z1757" s="281"/>
      <c r="AA1757" s="281">
        <v>103</v>
      </c>
      <c r="AB1757" s="318" t="s">
        <v>122</v>
      </c>
      <c r="AC1757" s="293">
        <v>84</v>
      </c>
      <c r="AD1757" s="281">
        <v>473355</v>
      </c>
      <c r="AE1757" s="2624">
        <v>5</v>
      </c>
      <c r="AF1757" s="281">
        <v>12</v>
      </c>
      <c r="AG1757" s="2026" t="s">
        <v>122</v>
      </c>
      <c r="AK1757" s="981"/>
    </row>
    <row r="1758" spans="2:37">
      <c r="B1758" s="2807"/>
      <c r="C1758" s="569" t="s">
        <v>2870</v>
      </c>
      <c r="D1758" s="569" t="s">
        <v>2274</v>
      </c>
      <c r="E1758" s="1578"/>
      <c r="F1758" s="63">
        <v>928082305125</v>
      </c>
      <c r="G1758" s="63">
        <v>8711500196996</v>
      </c>
      <c r="H1758" s="65" t="s">
        <v>1915</v>
      </c>
      <c r="I1758" s="65"/>
      <c r="J1758" s="334">
        <v>70</v>
      </c>
      <c r="K1758" s="282">
        <v>6200</v>
      </c>
      <c r="L1758" s="318" t="s">
        <v>79</v>
      </c>
      <c r="M1758" s="317">
        <v>12000</v>
      </c>
      <c r="N1758" s="293">
        <v>1</v>
      </c>
      <c r="O1758" s="318" t="s">
        <v>144</v>
      </c>
      <c r="P1758" s="3278">
        <v>760</v>
      </c>
      <c r="Q1758" s="14"/>
      <c r="R1758" s="2025" t="s">
        <v>3219</v>
      </c>
      <c r="S1758" s="318"/>
      <c r="T1758" s="318"/>
      <c r="U1758" s="318" t="s">
        <v>225</v>
      </c>
      <c r="V1758" s="318" t="s">
        <v>158</v>
      </c>
      <c r="W1758" s="301">
        <v>88</v>
      </c>
      <c r="X1758" s="301">
        <v>88</v>
      </c>
      <c r="Y1758" s="281">
        <v>20</v>
      </c>
      <c r="Z1758" s="281"/>
      <c r="AA1758" s="281">
        <v>103</v>
      </c>
      <c r="AB1758" s="318" t="s">
        <v>122</v>
      </c>
      <c r="AC1758" s="293">
        <v>84</v>
      </c>
      <c r="AD1758" s="281">
        <v>473328</v>
      </c>
      <c r="AE1758" s="2624">
        <v>5</v>
      </c>
      <c r="AF1758" s="281">
        <v>12</v>
      </c>
      <c r="AG1758" s="2026" t="s">
        <v>122</v>
      </c>
      <c r="AK1758" s="981"/>
    </row>
    <row r="1759" spans="2:37">
      <c r="B1759" s="2807"/>
      <c r="C1759" s="569" t="s">
        <v>2870</v>
      </c>
      <c r="D1759" s="569" t="s">
        <v>2274</v>
      </c>
      <c r="E1759" s="1578"/>
      <c r="F1759" s="63">
        <v>928084505131</v>
      </c>
      <c r="G1759" s="63">
        <v>8711500199270</v>
      </c>
      <c r="H1759" s="65" t="s">
        <v>1916</v>
      </c>
      <c r="I1759" s="65"/>
      <c r="J1759" s="334">
        <v>73</v>
      </c>
      <c r="K1759" s="282">
        <v>6200</v>
      </c>
      <c r="L1759" s="318" t="s">
        <v>53</v>
      </c>
      <c r="M1759" s="317">
        <v>12000</v>
      </c>
      <c r="N1759" s="293">
        <v>1</v>
      </c>
      <c r="O1759" s="318" t="s">
        <v>144</v>
      </c>
      <c r="P1759" s="3278">
        <v>760</v>
      </c>
      <c r="Q1759" s="14"/>
      <c r="R1759" s="2025" t="s">
        <v>3222</v>
      </c>
      <c r="S1759" s="318"/>
      <c r="T1759" s="318"/>
      <c r="U1759" s="318" t="s">
        <v>225</v>
      </c>
      <c r="V1759" s="318" t="s">
        <v>131</v>
      </c>
      <c r="W1759" s="301">
        <v>88</v>
      </c>
      <c r="X1759" s="301">
        <v>84</v>
      </c>
      <c r="Y1759" s="281">
        <v>20</v>
      </c>
      <c r="Z1759" s="281"/>
      <c r="AA1759" s="281">
        <v>103</v>
      </c>
      <c r="AB1759" s="318" t="s">
        <v>122</v>
      </c>
      <c r="AC1759" s="293">
        <v>92</v>
      </c>
      <c r="AD1759" s="281">
        <v>473337</v>
      </c>
      <c r="AE1759" s="2624">
        <v>5</v>
      </c>
      <c r="AF1759" s="281">
        <v>12</v>
      </c>
      <c r="AG1759" s="2026" t="s">
        <v>122</v>
      </c>
      <c r="AK1759" s="981"/>
    </row>
    <row r="1760" spans="2:37">
      <c r="B1760" s="2807"/>
      <c r="C1760" s="569" t="s">
        <v>2870</v>
      </c>
      <c r="D1760" s="569" t="s">
        <v>2274</v>
      </c>
      <c r="E1760" s="1578"/>
      <c r="F1760" s="63">
        <v>928083705125</v>
      </c>
      <c r="G1760" s="63">
        <v>8711500197801</v>
      </c>
      <c r="H1760" s="65" t="s">
        <v>1917</v>
      </c>
      <c r="I1760" s="65"/>
      <c r="J1760" s="334">
        <v>150</v>
      </c>
      <c r="K1760" s="282">
        <v>13000</v>
      </c>
      <c r="L1760" s="318" t="s">
        <v>79</v>
      </c>
      <c r="M1760" s="317">
        <v>12000</v>
      </c>
      <c r="N1760" s="293">
        <v>1</v>
      </c>
      <c r="O1760" s="318" t="s">
        <v>144</v>
      </c>
      <c r="P1760" s="3278">
        <v>900</v>
      </c>
      <c r="Q1760" s="14"/>
      <c r="R1760" s="2025" t="s">
        <v>3223</v>
      </c>
      <c r="S1760" s="318"/>
      <c r="T1760" s="318"/>
      <c r="U1760" s="318" t="s">
        <v>225</v>
      </c>
      <c r="V1760" s="318" t="s">
        <v>158</v>
      </c>
      <c r="W1760" s="301">
        <v>96</v>
      </c>
      <c r="X1760" s="301">
        <v>86</v>
      </c>
      <c r="Y1760" s="281">
        <v>20</v>
      </c>
      <c r="Z1760" s="281"/>
      <c r="AA1760" s="281">
        <v>110</v>
      </c>
      <c r="AB1760" s="318" t="s">
        <v>122</v>
      </c>
      <c r="AC1760" s="293">
        <v>88</v>
      </c>
      <c r="AD1760" s="281">
        <v>473335</v>
      </c>
      <c r="AE1760" s="2624">
        <v>5</v>
      </c>
      <c r="AF1760" s="281">
        <v>12</v>
      </c>
      <c r="AG1760" s="2026" t="s">
        <v>122</v>
      </c>
      <c r="AK1760" s="981"/>
    </row>
    <row r="1761" spans="2:37">
      <c r="B1761" s="2807"/>
      <c r="C1761" s="569" t="s">
        <v>2870</v>
      </c>
      <c r="D1761" s="569" t="s">
        <v>2274</v>
      </c>
      <c r="E1761" s="1578"/>
      <c r="F1761" s="63">
        <v>928084605131</v>
      </c>
      <c r="G1761" s="63">
        <v>8711500200051</v>
      </c>
      <c r="H1761" s="65" t="s">
        <v>1918</v>
      </c>
      <c r="I1761" s="65"/>
      <c r="J1761" s="334">
        <v>150</v>
      </c>
      <c r="K1761" s="282">
        <v>12100</v>
      </c>
      <c r="L1761" s="318" t="s">
        <v>53</v>
      </c>
      <c r="M1761" s="317">
        <v>12000</v>
      </c>
      <c r="N1761" s="293">
        <v>1</v>
      </c>
      <c r="O1761" s="318" t="s">
        <v>144</v>
      </c>
      <c r="P1761" s="3278">
        <v>900</v>
      </c>
      <c r="Q1761" s="14"/>
      <c r="R1761" s="2025" t="s">
        <v>3216</v>
      </c>
      <c r="S1761" s="318"/>
      <c r="T1761" s="318"/>
      <c r="U1761" s="318" t="s">
        <v>225</v>
      </c>
      <c r="V1761" s="318" t="s">
        <v>131</v>
      </c>
      <c r="W1761" s="301">
        <v>90</v>
      </c>
      <c r="X1761" s="301">
        <v>80</v>
      </c>
      <c r="Y1761" s="281">
        <v>20</v>
      </c>
      <c r="Z1761" s="281"/>
      <c r="AA1761" s="281">
        <v>110</v>
      </c>
      <c r="AB1761" s="318" t="s">
        <v>122</v>
      </c>
      <c r="AC1761" s="293">
        <v>96</v>
      </c>
      <c r="AD1761" s="281">
        <v>473338</v>
      </c>
      <c r="AE1761" s="2624">
        <v>5</v>
      </c>
      <c r="AF1761" s="281">
        <v>12</v>
      </c>
      <c r="AG1761" s="2026" t="s">
        <v>122</v>
      </c>
      <c r="AK1761" s="981"/>
    </row>
    <row r="1762" spans="2:37">
      <c r="B1762" s="2809"/>
      <c r="C1762" s="855" t="s">
        <v>2870</v>
      </c>
      <c r="D1762" s="855" t="s">
        <v>2274</v>
      </c>
      <c r="E1762" s="1599"/>
      <c r="F1762" s="936">
        <v>928094205131</v>
      </c>
      <c r="G1762" s="936">
        <v>8711500211125</v>
      </c>
      <c r="H1762" s="1017" t="s">
        <v>1919</v>
      </c>
      <c r="I1762" s="1017"/>
      <c r="J1762" s="1087">
        <v>250</v>
      </c>
      <c r="K1762" s="1782">
        <v>26250</v>
      </c>
      <c r="L1762" s="1548" t="s">
        <v>53</v>
      </c>
      <c r="M1762" s="1497">
        <v>11000</v>
      </c>
      <c r="N1762" s="1773">
        <v>1</v>
      </c>
      <c r="O1762" s="1548" t="s">
        <v>127</v>
      </c>
      <c r="P1762" s="2421">
        <v>2645</v>
      </c>
      <c r="Q1762" s="14"/>
      <c r="R1762" s="2270" t="s">
        <v>3206</v>
      </c>
      <c r="S1762" s="1548"/>
      <c r="T1762" s="1548"/>
      <c r="U1762" s="1548" t="s">
        <v>225</v>
      </c>
      <c r="V1762" s="1548" t="s">
        <v>131</v>
      </c>
      <c r="W1762" s="1237">
        <v>93</v>
      </c>
      <c r="X1762" s="1237">
        <v>105</v>
      </c>
      <c r="Y1762" s="937">
        <v>25</v>
      </c>
      <c r="Z1762" s="937"/>
      <c r="AA1762" s="937">
        <v>135</v>
      </c>
      <c r="AB1762" s="1548" t="s">
        <v>122</v>
      </c>
      <c r="AC1762" s="1773">
        <v>91</v>
      </c>
      <c r="AD1762" s="937">
        <v>473354</v>
      </c>
      <c r="AE1762" s="2762">
        <v>5</v>
      </c>
      <c r="AF1762" s="937">
        <v>12</v>
      </c>
      <c r="AG1762" s="2302" t="s">
        <v>122</v>
      </c>
      <c r="AK1762" s="981"/>
    </row>
    <row r="1763" spans="2:37" ht="15.5" customHeight="1">
      <c r="B1763" s="82"/>
      <c r="C1763" s="14"/>
      <c r="D1763" s="14"/>
      <c r="E1763" s="14"/>
      <c r="F1763" s="2"/>
      <c r="G1763" s="82"/>
      <c r="H1763" s="85"/>
      <c r="I1763" s="85"/>
      <c r="J1763" s="342"/>
      <c r="K1763" s="321"/>
      <c r="L1763" s="298"/>
      <c r="M1763" s="321"/>
      <c r="N1763" s="298"/>
      <c r="O1763" s="298"/>
      <c r="P1763" s="720"/>
      <c r="Q1763" s="14"/>
      <c r="R1763" s="298"/>
      <c r="S1763" s="298"/>
      <c r="T1763" s="298"/>
      <c r="U1763" s="298"/>
      <c r="V1763" s="298"/>
      <c r="W1763" s="298"/>
      <c r="X1763" s="298"/>
      <c r="Y1763" s="2362"/>
      <c r="Z1763" s="2362"/>
      <c r="AA1763" s="2362"/>
      <c r="AB1763" s="298"/>
      <c r="AC1763" s="2524"/>
      <c r="AD1763" s="2362"/>
      <c r="AE1763" s="298"/>
      <c r="AF1763" s="298"/>
      <c r="AG1763" s="298"/>
      <c r="AK1763" s="981"/>
    </row>
    <row r="1764" spans="2:37">
      <c r="B1764" s="573" t="s">
        <v>3056</v>
      </c>
      <c r="C1764" s="1576" t="s">
        <v>2870</v>
      </c>
      <c r="D1764" s="1576" t="s">
        <v>2274</v>
      </c>
      <c r="E1764" s="1577"/>
      <c r="F1764" s="164">
        <v>928183305125</v>
      </c>
      <c r="G1764" s="164">
        <v>8727900871562</v>
      </c>
      <c r="H1764" s="1679" t="s">
        <v>1920</v>
      </c>
      <c r="I1764" s="1679"/>
      <c r="J1764" s="515">
        <v>20</v>
      </c>
      <c r="K1764" s="1131">
        <v>1800</v>
      </c>
      <c r="L1764" s="1862" t="s">
        <v>79</v>
      </c>
      <c r="M1764" s="324">
        <v>15000</v>
      </c>
      <c r="N1764" s="305">
        <v>1</v>
      </c>
      <c r="O1764" s="1862" t="s">
        <v>144</v>
      </c>
      <c r="P1764" s="3277">
        <v>775</v>
      </c>
      <c r="Q1764" s="14"/>
      <c r="R1764" s="2271" t="s">
        <v>785</v>
      </c>
      <c r="S1764" s="1862"/>
      <c r="T1764" s="1862"/>
      <c r="U1764" s="1862" t="s">
        <v>225</v>
      </c>
      <c r="V1764" s="1862" t="s">
        <v>158</v>
      </c>
      <c r="W1764" s="319">
        <v>95</v>
      </c>
      <c r="X1764" s="319">
        <v>90</v>
      </c>
      <c r="Y1764" s="819">
        <v>20</v>
      </c>
      <c r="Z1764" s="819"/>
      <c r="AA1764" s="819">
        <v>103</v>
      </c>
      <c r="AB1764" s="1862" t="s">
        <v>122</v>
      </c>
      <c r="AC1764" s="305">
        <v>84</v>
      </c>
      <c r="AD1764" s="819">
        <v>473252</v>
      </c>
      <c r="AE1764" s="2626">
        <v>5</v>
      </c>
      <c r="AF1764" s="819">
        <v>12</v>
      </c>
      <c r="AG1764" s="2303" t="s">
        <v>122</v>
      </c>
      <c r="AK1764" s="981"/>
    </row>
    <row r="1765" spans="2:37">
      <c r="B1765" s="2830"/>
      <c r="C1765" s="569" t="s">
        <v>2870</v>
      </c>
      <c r="D1765" s="569" t="s">
        <v>2274</v>
      </c>
      <c r="E1765" s="1578"/>
      <c r="F1765" s="67">
        <v>928185205131</v>
      </c>
      <c r="G1765" s="67">
        <v>8727900911374</v>
      </c>
      <c r="H1765" s="68" t="s">
        <v>1921</v>
      </c>
      <c r="I1765" s="68"/>
      <c r="J1765" s="334">
        <v>35</v>
      </c>
      <c r="K1765" s="282">
        <v>4050</v>
      </c>
      <c r="L1765" s="1863" t="s">
        <v>79</v>
      </c>
      <c r="M1765" s="282">
        <v>15000</v>
      </c>
      <c r="N1765" s="293">
        <v>1</v>
      </c>
      <c r="O1765" s="1863" t="s">
        <v>127</v>
      </c>
      <c r="P1765" s="3278">
        <v>830</v>
      </c>
      <c r="Q1765" s="14"/>
      <c r="R1765" s="2272" t="s">
        <v>62</v>
      </c>
      <c r="S1765" s="1863"/>
      <c r="T1765" s="1863"/>
      <c r="U1765" s="1863" t="s">
        <v>225</v>
      </c>
      <c r="V1765" s="1863" t="s">
        <v>158</v>
      </c>
      <c r="W1765" s="299">
        <v>85</v>
      </c>
      <c r="X1765" s="299">
        <v>115</v>
      </c>
      <c r="Y1765" s="329">
        <v>20</v>
      </c>
      <c r="Z1765" s="329"/>
      <c r="AA1765" s="329">
        <v>103</v>
      </c>
      <c r="AB1765" s="1863" t="s">
        <v>122</v>
      </c>
      <c r="AC1765" s="293">
        <v>90</v>
      </c>
      <c r="AD1765" s="329">
        <v>473258</v>
      </c>
      <c r="AE1765" s="2624">
        <v>5</v>
      </c>
      <c r="AF1765" s="329">
        <v>12</v>
      </c>
      <c r="AG1765" s="2304" t="s">
        <v>122</v>
      </c>
      <c r="AK1765" s="981"/>
    </row>
    <row r="1766" spans="2:37">
      <c r="B1766" s="2830"/>
      <c r="C1766" s="569" t="s">
        <v>2870</v>
      </c>
      <c r="D1766" s="569" t="s">
        <v>2274</v>
      </c>
      <c r="E1766" s="1578"/>
      <c r="F1766" s="67">
        <v>928193605131</v>
      </c>
      <c r="G1766" s="67">
        <v>8718291163640</v>
      </c>
      <c r="H1766" s="68" t="s">
        <v>1922</v>
      </c>
      <c r="I1766" s="68"/>
      <c r="J1766" s="334">
        <v>35</v>
      </c>
      <c r="K1766" s="282">
        <v>3850</v>
      </c>
      <c r="L1766" s="318" t="s">
        <v>53</v>
      </c>
      <c r="M1766" s="282">
        <v>15000</v>
      </c>
      <c r="N1766" s="293">
        <v>1</v>
      </c>
      <c r="O1766" s="318" t="s">
        <v>127</v>
      </c>
      <c r="P1766" s="3278">
        <v>830</v>
      </c>
      <c r="Q1766" s="14"/>
      <c r="R1766" s="2025" t="s">
        <v>3207</v>
      </c>
      <c r="S1766" s="318"/>
      <c r="T1766" s="318"/>
      <c r="U1766" s="318" t="s">
        <v>225</v>
      </c>
      <c r="V1766" s="318" t="s">
        <v>131</v>
      </c>
      <c r="W1766" s="301">
        <v>90</v>
      </c>
      <c r="X1766" s="301">
        <v>110</v>
      </c>
      <c r="Y1766" s="281">
        <v>20</v>
      </c>
      <c r="Z1766" s="281"/>
      <c r="AA1766" s="281">
        <v>103</v>
      </c>
      <c r="AB1766" s="318" t="s">
        <v>122</v>
      </c>
      <c r="AC1766" s="293">
        <v>90</v>
      </c>
      <c r="AD1766" s="281">
        <v>473272</v>
      </c>
      <c r="AE1766" s="2624">
        <v>5</v>
      </c>
      <c r="AF1766" s="281">
        <v>12</v>
      </c>
      <c r="AG1766" s="2026" t="s">
        <v>122</v>
      </c>
      <c r="AK1766" s="981"/>
    </row>
    <row r="1767" spans="2:37" ht="13" customHeight="1">
      <c r="B1767" s="2831"/>
      <c r="C1767" s="569" t="s">
        <v>2870</v>
      </c>
      <c r="D1767" s="569" t="s">
        <v>2274</v>
      </c>
      <c r="E1767" s="1578"/>
      <c r="F1767" s="67">
        <v>928191705131</v>
      </c>
      <c r="G1767" s="67">
        <v>8727900930603</v>
      </c>
      <c r="H1767" s="68" t="s">
        <v>1923</v>
      </c>
      <c r="I1767" s="68"/>
      <c r="J1767" s="334">
        <v>50</v>
      </c>
      <c r="K1767" s="282">
        <v>5450</v>
      </c>
      <c r="L1767" s="1863" t="s">
        <v>79</v>
      </c>
      <c r="M1767" s="282">
        <v>15000</v>
      </c>
      <c r="N1767" s="293">
        <v>1</v>
      </c>
      <c r="O1767" s="1863" t="s">
        <v>127</v>
      </c>
      <c r="P1767" s="3278">
        <v>910</v>
      </c>
      <c r="Q1767" s="14"/>
      <c r="R1767" s="2272" t="s">
        <v>62</v>
      </c>
      <c r="S1767" s="1863"/>
      <c r="T1767" s="1863"/>
      <c r="U1767" s="1863" t="s">
        <v>225</v>
      </c>
      <c r="V1767" s="1863" t="s">
        <v>158</v>
      </c>
      <c r="W1767" s="299">
        <v>90</v>
      </c>
      <c r="X1767" s="299">
        <v>109</v>
      </c>
      <c r="Y1767" s="329">
        <v>20</v>
      </c>
      <c r="Z1767" s="329"/>
      <c r="AA1767" s="329">
        <v>103</v>
      </c>
      <c r="AB1767" s="1863" t="s">
        <v>122</v>
      </c>
      <c r="AC1767" s="293">
        <v>90</v>
      </c>
      <c r="AD1767" s="329">
        <v>473269</v>
      </c>
      <c r="AE1767" s="2624">
        <v>5</v>
      </c>
      <c r="AF1767" s="329">
        <v>12</v>
      </c>
      <c r="AG1767" s="2304" t="s">
        <v>122</v>
      </c>
      <c r="AK1767" s="981"/>
    </row>
    <row r="1768" spans="2:37">
      <c r="B1768" s="2830"/>
      <c r="C1768" s="569" t="s">
        <v>2870</v>
      </c>
      <c r="D1768" s="569" t="s">
        <v>2274</v>
      </c>
      <c r="E1768" s="1578"/>
      <c r="F1768" s="67">
        <v>928185305131</v>
      </c>
      <c r="G1768" s="67">
        <v>8727900911411</v>
      </c>
      <c r="H1768" s="68" t="s">
        <v>1925</v>
      </c>
      <c r="I1768" s="68"/>
      <c r="J1768" s="334">
        <v>70</v>
      </c>
      <c r="K1768" s="282">
        <v>7800</v>
      </c>
      <c r="L1768" s="1834" t="s">
        <v>79</v>
      </c>
      <c r="M1768" s="282">
        <v>15000</v>
      </c>
      <c r="N1768" s="293">
        <v>1</v>
      </c>
      <c r="O1768" s="1834" t="s">
        <v>127</v>
      </c>
      <c r="P1768" s="3278">
        <v>950</v>
      </c>
      <c r="Q1768" s="14"/>
      <c r="R1768" s="2085" t="s">
        <v>62</v>
      </c>
      <c r="S1768" s="1834"/>
      <c r="T1768" s="1834"/>
      <c r="U1768" s="1834" t="s">
        <v>225</v>
      </c>
      <c r="V1768" s="1834" t="s">
        <v>158</v>
      </c>
      <c r="W1768" s="315">
        <v>85</v>
      </c>
      <c r="X1768" s="315">
        <v>111</v>
      </c>
      <c r="Y1768" s="341">
        <v>20</v>
      </c>
      <c r="Z1768" s="341"/>
      <c r="AA1768" s="341">
        <v>103</v>
      </c>
      <c r="AB1768" s="1834" t="s">
        <v>122</v>
      </c>
      <c r="AC1768" s="293">
        <v>90</v>
      </c>
      <c r="AD1768" s="341">
        <v>473260</v>
      </c>
      <c r="AE1768" s="2624">
        <v>5</v>
      </c>
      <c r="AF1768" s="341">
        <v>12</v>
      </c>
      <c r="AG1768" s="2086" t="s">
        <v>122</v>
      </c>
      <c r="AK1768" s="981"/>
    </row>
    <row r="1769" spans="2:37">
      <c r="B1769" s="2830"/>
      <c r="C1769" s="569" t="s">
        <v>2870</v>
      </c>
      <c r="D1769" s="569" t="s">
        <v>2274</v>
      </c>
      <c r="E1769" s="1578"/>
      <c r="F1769" s="3008">
        <v>928193705131</v>
      </c>
      <c r="G1769" s="67">
        <v>8718291163626</v>
      </c>
      <c r="H1769" s="68" t="s">
        <v>1926</v>
      </c>
      <c r="I1769" s="68"/>
      <c r="J1769" s="334">
        <v>70</v>
      </c>
      <c r="K1769" s="282">
        <v>7500</v>
      </c>
      <c r="L1769" s="318" t="s">
        <v>53</v>
      </c>
      <c r="M1769" s="282">
        <v>15000</v>
      </c>
      <c r="N1769" s="293">
        <v>1</v>
      </c>
      <c r="O1769" s="318" t="s">
        <v>127</v>
      </c>
      <c r="P1769" s="3278">
        <v>950</v>
      </c>
      <c r="Q1769" s="14"/>
      <c r="R1769" s="2025" t="s">
        <v>3224</v>
      </c>
      <c r="S1769" s="318"/>
      <c r="T1769" s="318"/>
      <c r="U1769" s="318" t="s">
        <v>225</v>
      </c>
      <c r="V1769" s="318" t="s">
        <v>131</v>
      </c>
      <c r="W1769" s="301">
        <v>87</v>
      </c>
      <c r="X1769" s="301">
        <v>107</v>
      </c>
      <c r="Y1769" s="281">
        <v>20</v>
      </c>
      <c r="Z1769" s="281"/>
      <c r="AA1769" s="281">
        <v>103</v>
      </c>
      <c r="AB1769" s="318" t="s">
        <v>122</v>
      </c>
      <c r="AC1769" s="293">
        <v>90</v>
      </c>
      <c r="AD1769" s="281">
        <v>473273</v>
      </c>
      <c r="AE1769" s="2624">
        <v>5</v>
      </c>
      <c r="AF1769" s="281">
        <v>12</v>
      </c>
      <c r="AG1769" s="2026" t="s">
        <v>122</v>
      </c>
      <c r="AK1769" s="981"/>
    </row>
    <row r="1770" spans="2:37" ht="13" customHeight="1">
      <c r="B1770" s="2832"/>
      <c r="C1770" s="855" t="s">
        <v>2870</v>
      </c>
      <c r="D1770" s="855" t="s">
        <v>2274</v>
      </c>
      <c r="E1770" s="1599"/>
      <c r="F1770" s="3225">
        <v>928183205125</v>
      </c>
      <c r="G1770" s="1784">
        <v>8727900871692</v>
      </c>
      <c r="H1770" s="843" t="s">
        <v>1927</v>
      </c>
      <c r="I1770" s="843"/>
      <c r="J1770" s="485">
        <v>100</v>
      </c>
      <c r="K1770" s="284">
        <v>11000</v>
      </c>
      <c r="L1770" s="3226" t="s">
        <v>79</v>
      </c>
      <c r="M1770" s="489">
        <v>15000</v>
      </c>
      <c r="N1770" s="1593">
        <v>1</v>
      </c>
      <c r="O1770" s="3226" t="s">
        <v>127</v>
      </c>
      <c r="P1770" s="3279">
        <v>1100</v>
      </c>
      <c r="Q1770" s="14"/>
      <c r="R1770" s="3227" t="s">
        <v>3218</v>
      </c>
      <c r="S1770" s="3226"/>
      <c r="T1770" s="3226"/>
      <c r="U1770" s="3226" t="s">
        <v>225</v>
      </c>
      <c r="V1770" s="3226" t="s">
        <v>158</v>
      </c>
      <c r="W1770" s="490">
        <v>88</v>
      </c>
      <c r="X1770" s="490">
        <v>110</v>
      </c>
      <c r="Y1770" s="3228">
        <v>20</v>
      </c>
      <c r="Z1770" s="3228"/>
      <c r="AA1770" s="3228">
        <v>110</v>
      </c>
      <c r="AB1770" s="3226" t="s">
        <v>122</v>
      </c>
      <c r="AC1770" s="1593">
        <v>92</v>
      </c>
      <c r="AD1770" s="3228">
        <v>473251</v>
      </c>
      <c r="AE1770" s="2642">
        <v>5</v>
      </c>
      <c r="AF1770" s="3228">
        <v>12</v>
      </c>
      <c r="AG1770" s="3229" t="s">
        <v>122</v>
      </c>
      <c r="AK1770" s="981"/>
    </row>
    <row r="1771" spans="2:37" ht="15.5" customHeight="1">
      <c r="B1771" s="82"/>
      <c r="C1771" s="14"/>
      <c r="D1771" s="14"/>
      <c r="E1771" s="14"/>
      <c r="F1771" s="2793" t="s">
        <v>1929</v>
      </c>
      <c r="G1771" s="82"/>
      <c r="H1771" s="82"/>
      <c r="I1771" s="82"/>
      <c r="J1771" s="303"/>
      <c r="K1771" s="303"/>
      <c r="L1771" s="302"/>
      <c r="M1771" s="321"/>
      <c r="N1771" s="298"/>
      <c r="O1771" s="302"/>
      <c r="P1771" s="149"/>
      <c r="Q1771" s="14"/>
      <c r="R1771" s="302"/>
      <c r="S1771" s="302"/>
      <c r="T1771" s="302"/>
      <c r="U1771" s="302"/>
      <c r="V1771" s="302"/>
      <c r="W1771" s="302"/>
      <c r="X1771" s="302"/>
      <c r="Y1771" s="302"/>
      <c r="Z1771" s="302"/>
      <c r="AA1771" s="302"/>
      <c r="AB1771" s="302"/>
      <c r="AC1771" s="2524"/>
      <c r="AD1771" s="302"/>
      <c r="AE1771" s="298"/>
      <c r="AF1771" s="302"/>
      <c r="AG1771" s="302"/>
      <c r="AK1771" s="981"/>
    </row>
    <row r="1772" spans="2:37" ht="15.5" customHeight="1">
      <c r="B1772" s="82"/>
      <c r="C1772" s="14"/>
      <c r="D1772" s="14"/>
      <c r="E1772" s="14"/>
      <c r="F1772" s="2"/>
      <c r="G1772" s="82"/>
      <c r="H1772" s="82"/>
      <c r="I1772" s="82"/>
      <c r="J1772" s="303"/>
      <c r="K1772" s="303"/>
      <c r="L1772" s="302"/>
      <c r="M1772" s="321"/>
      <c r="N1772" s="298"/>
      <c r="O1772" s="302"/>
      <c r="P1772" s="149"/>
      <c r="Q1772" s="14"/>
      <c r="R1772" s="302"/>
      <c r="S1772" s="302"/>
      <c r="T1772" s="302"/>
      <c r="U1772" s="302"/>
      <c r="V1772" s="302"/>
      <c r="W1772" s="302"/>
      <c r="X1772" s="302"/>
      <c r="Y1772" s="302"/>
      <c r="Z1772" s="302"/>
      <c r="AA1772" s="302"/>
      <c r="AB1772" s="302"/>
      <c r="AC1772" s="2524"/>
      <c r="AD1772" s="302"/>
      <c r="AE1772" s="298"/>
      <c r="AF1772" s="302"/>
      <c r="AG1772" s="302"/>
      <c r="AK1772" s="981"/>
    </row>
    <row r="1773" spans="2:37">
      <c r="B1773" s="573" t="s">
        <v>3057</v>
      </c>
      <c r="C1773" s="1576" t="s">
        <v>2870</v>
      </c>
      <c r="D1773" s="1576" t="s">
        <v>2274</v>
      </c>
      <c r="E1773" s="1577"/>
      <c r="F1773" s="39">
        <v>928085205125</v>
      </c>
      <c r="G1773" s="39">
        <v>8711500200006</v>
      </c>
      <c r="H1773" s="52" t="s">
        <v>1930</v>
      </c>
      <c r="I1773" s="52"/>
      <c r="J1773" s="336">
        <v>35</v>
      </c>
      <c r="K1773" s="1131">
        <v>3100</v>
      </c>
      <c r="L1773" s="1770" t="s">
        <v>79</v>
      </c>
      <c r="M1773" s="324">
        <v>12000</v>
      </c>
      <c r="N1773" s="305">
        <v>1</v>
      </c>
      <c r="O1773" s="1770" t="s">
        <v>144</v>
      </c>
      <c r="P1773" s="3277">
        <v>700</v>
      </c>
      <c r="Q1773" s="14"/>
      <c r="R1773" s="2021" t="s">
        <v>3209</v>
      </c>
      <c r="S1773" s="1770"/>
      <c r="T1773" s="1770"/>
      <c r="U1773" s="1770" t="s">
        <v>142</v>
      </c>
      <c r="V1773" s="1770" t="s">
        <v>158</v>
      </c>
      <c r="W1773" s="305">
        <v>88</v>
      </c>
      <c r="X1773" s="305">
        <v>88</v>
      </c>
      <c r="Y1773" s="279">
        <v>15</v>
      </c>
      <c r="Z1773" s="279"/>
      <c r="AA1773" s="279">
        <v>85</v>
      </c>
      <c r="AB1773" s="1770" t="s">
        <v>122</v>
      </c>
      <c r="AC1773" s="305">
        <v>81</v>
      </c>
      <c r="AD1773" s="279">
        <v>473341</v>
      </c>
      <c r="AE1773" s="2626">
        <v>5</v>
      </c>
      <c r="AF1773" s="279">
        <v>12</v>
      </c>
      <c r="AG1773" s="2022" t="s">
        <v>122</v>
      </c>
      <c r="AK1773" s="981"/>
    </row>
    <row r="1774" spans="2:37">
      <c r="B1774" s="2807"/>
      <c r="C1774" s="569" t="s">
        <v>2870</v>
      </c>
      <c r="D1774" s="569" t="s">
        <v>2274</v>
      </c>
      <c r="E1774" s="1578"/>
      <c r="F1774" s="63">
        <v>928093805125</v>
      </c>
      <c r="G1774" s="63">
        <v>8711500209573</v>
      </c>
      <c r="H1774" s="65" t="s">
        <v>1931</v>
      </c>
      <c r="I1774" s="65"/>
      <c r="J1774" s="334">
        <v>35</v>
      </c>
      <c r="K1774" s="282">
        <v>3100</v>
      </c>
      <c r="L1774" s="318" t="s">
        <v>53</v>
      </c>
      <c r="M1774" s="317">
        <v>12000</v>
      </c>
      <c r="N1774" s="293">
        <v>1</v>
      </c>
      <c r="O1774" s="318" t="s">
        <v>144</v>
      </c>
      <c r="P1774" s="3278">
        <v>700</v>
      </c>
      <c r="Q1774" s="14"/>
      <c r="R1774" s="2025"/>
      <c r="S1774" s="318"/>
      <c r="T1774" s="318"/>
      <c r="U1774" s="318" t="s">
        <v>142</v>
      </c>
      <c r="V1774" s="318" t="s">
        <v>131</v>
      </c>
      <c r="W1774" s="301">
        <v>85</v>
      </c>
      <c r="X1774" s="301">
        <v>88</v>
      </c>
      <c r="Y1774" s="281">
        <v>15</v>
      </c>
      <c r="Z1774" s="281"/>
      <c r="AA1774" s="281">
        <v>85</v>
      </c>
      <c r="AB1774" s="318" t="s">
        <v>122</v>
      </c>
      <c r="AC1774" s="293">
        <v>85</v>
      </c>
      <c r="AD1774" s="281">
        <v>473352</v>
      </c>
      <c r="AE1774" s="2624">
        <v>5</v>
      </c>
      <c r="AF1774" s="281">
        <v>12</v>
      </c>
      <c r="AG1774" s="2026" t="s">
        <v>122</v>
      </c>
      <c r="AK1774" s="981"/>
    </row>
    <row r="1775" spans="2:37">
      <c r="B1775" s="123"/>
      <c r="C1775" s="569" t="s">
        <v>2870</v>
      </c>
      <c r="D1775" s="569" t="s">
        <v>2274</v>
      </c>
      <c r="E1775" s="1578"/>
      <c r="F1775" s="63">
        <v>928086505131</v>
      </c>
      <c r="G1775" s="63">
        <v>8711500201676</v>
      </c>
      <c r="H1775" s="65" t="s">
        <v>1932</v>
      </c>
      <c r="I1775" s="65"/>
      <c r="J1775" s="334">
        <v>70</v>
      </c>
      <c r="K1775" s="282">
        <v>6300</v>
      </c>
      <c r="L1775" s="318" t="s">
        <v>79</v>
      </c>
      <c r="M1775" s="317">
        <v>12000</v>
      </c>
      <c r="N1775" s="293">
        <v>1</v>
      </c>
      <c r="O1775" s="318" t="s">
        <v>144</v>
      </c>
      <c r="P1775" s="3278">
        <v>800</v>
      </c>
      <c r="Q1775" s="14"/>
      <c r="R1775" s="2025" t="s">
        <v>3206</v>
      </c>
      <c r="S1775" s="318"/>
      <c r="T1775" s="318"/>
      <c r="U1775" s="318" t="s">
        <v>142</v>
      </c>
      <c r="V1775" s="318" t="s">
        <v>158</v>
      </c>
      <c r="W1775" s="301">
        <v>83</v>
      </c>
      <c r="X1775" s="301">
        <v>90</v>
      </c>
      <c r="Y1775" s="281">
        <v>15</v>
      </c>
      <c r="Z1775" s="281"/>
      <c r="AA1775" s="281">
        <v>85</v>
      </c>
      <c r="AB1775" s="318" t="s">
        <v>122</v>
      </c>
      <c r="AC1775" s="293">
        <v>83</v>
      </c>
      <c r="AD1775" s="281">
        <v>473344</v>
      </c>
      <c r="AE1775" s="2624">
        <v>5</v>
      </c>
      <c r="AF1775" s="281">
        <v>12</v>
      </c>
      <c r="AG1775" s="2026" t="s">
        <v>122</v>
      </c>
      <c r="AK1775" s="981"/>
    </row>
    <row r="1776" spans="2:37">
      <c r="B1776" s="2809"/>
      <c r="C1776" s="855" t="s">
        <v>2870</v>
      </c>
      <c r="D1776" s="855" t="s">
        <v>2274</v>
      </c>
      <c r="E1776" s="1599"/>
      <c r="F1776" s="49">
        <v>928094605131</v>
      </c>
      <c r="G1776" s="49">
        <v>8711500212757</v>
      </c>
      <c r="H1776" s="259" t="s">
        <v>1933</v>
      </c>
      <c r="I1776" s="259"/>
      <c r="J1776" s="441">
        <v>70</v>
      </c>
      <c r="K1776" s="284">
        <v>5800</v>
      </c>
      <c r="L1776" s="1823" t="s">
        <v>53</v>
      </c>
      <c r="M1776" s="489">
        <v>12000</v>
      </c>
      <c r="N1776" s="1593">
        <v>1</v>
      </c>
      <c r="O1776" s="1823" t="s">
        <v>144</v>
      </c>
      <c r="P1776" s="3279">
        <v>800</v>
      </c>
      <c r="Q1776" s="14"/>
      <c r="R1776" s="2039"/>
      <c r="S1776" s="1823"/>
      <c r="T1776" s="1823"/>
      <c r="U1776" s="1823" t="s">
        <v>142</v>
      </c>
      <c r="V1776" s="1823" t="s">
        <v>131</v>
      </c>
      <c r="W1776" s="294">
        <v>88</v>
      </c>
      <c r="X1776" s="294">
        <v>82</v>
      </c>
      <c r="Y1776" s="283">
        <v>15</v>
      </c>
      <c r="Z1776" s="283"/>
      <c r="AA1776" s="283">
        <v>85</v>
      </c>
      <c r="AB1776" s="1823" t="s">
        <v>122</v>
      </c>
      <c r="AC1776" s="1593">
        <v>89</v>
      </c>
      <c r="AD1776" s="283">
        <v>473356</v>
      </c>
      <c r="AE1776" s="2642">
        <v>5</v>
      </c>
      <c r="AF1776" s="283">
        <v>12</v>
      </c>
      <c r="AG1776" s="2040" t="s">
        <v>122</v>
      </c>
      <c r="AK1776" s="981"/>
    </row>
    <row r="1777" spans="2:37" ht="15.5" customHeight="1">
      <c r="B1777" s="86"/>
      <c r="C1777" s="14"/>
      <c r="D1777" s="14"/>
      <c r="E1777" s="14"/>
      <c r="F1777" s="2"/>
      <c r="G1777" s="82"/>
      <c r="H1777" s="82"/>
      <c r="I1777" s="82"/>
      <c r="J1777" s="342"/>
      <c r="K1777" s="321"/>
      <c r="L1777" s="298"/>
      <c r="M1777" s="321"/>
      <c r="N1777" s="298"/>
      <c r="O1777" s="298"/>
      <c r="P1777" s="720"/>
      <c r="Q1777" s="14"/>
      <c r="R1777" s="298"/>
      <c r="S1777" s="298"/>
      <c r="T1777" s="298"/>
      <c r="U1777" s="298"/>
      <c r="V1777" s="298"/>
      <c r="W1777" s="298"/>
      <c r="X1777" s="298"/>
      <c r="Y1777" s="2362"/>
      <c r="Z1777" s="2362"/>
      <c r="AA1777" s="2362"/>
      <c r="AB1777" s="298"/>
      <c r="AC1777" s="2524"/>
      <c r="AD1777" s="2362"/>
      <c r="AE1777" s="298"/>
      <c r="AF1777" s="298"/>
      <c r="AG1777" s="298"/>
      <c r="AK1777" s="981"/>
    </row>
    <row r="1778" spans="2:37">
      <c r="B1778" s="573" t="s">
        <v>3058</v>
      </c>
      <c r="C1778" s="1576" t="s">
        <v>2870</v>
      </c>
      <c r="D1778" s="1576" t="s">
        <v>2274</v>
      </c>
      <c r="E1778" s="1577"/>
      <c r="F1778" s="164">
        <v>928183405125</v>
      </c>
      <c r="G1778" s="164">
        <v>8727900871586</v>
      </c>
      <c r="H1778" s="1679" t="s">
        <v>1934</v>
      </c>
      <c r="I1778" s="1679"/>
      <c r="J1778" s="515">
        <v>20</v>
      </c>
      <c r="K1778" s="1131">
        <v>1750</v>
      </c>
      <c r="L1778" s="1862" t="s">
        <v>79</v>
      </c>
      <c r="M1778" s="324">
        <v>15000</v>
      </c>
      <c r="N1778" s="305">
        <v>1</v>
      </c>
      <c r="O1778" s="1862" t="s">
        <v>144</v>
      </c>
      <c r="P1778" s="3277">
        <v>775</v>
      </c>
      <c r="Q1778" s="14"/>
      <c r="R1778" s="2271" t="s">
        <v>785</v>
      </c>
      <c r="S1778" s="1862"/>
      <c r="T1778" s="1862"/>
      <c r="U1778" s="1862" t="s">
        <v>142</v>
      </c>
      <c r="V1778" s="1862" t="s">
        <v>158</v>
      </c>
      <c r="W1778" s="319">
        <v>95</v>
      </c>
      <c r="X1778" s="319">
        <v>87</v>
      </c>
      <c r="Y1778" s="819">
        <v>15</v>
      </c>
      <c r="Z1778" s="819"/>
      <c r="AA1778" s="819">
        <v>85</v>
      </c>
      <c r="AB1778" s="1862" t="s">
        <v>122</v>
      </c>
      <c r="AC1778" s="305">
        <v>85</v>
      </c>
      <c r="AD1778" s="819">
        <v>473254</v>
      </c>
      <c r="AE1778" s="2626">
        <v>5</v>
      </c>
      <c r="AF1778" s="819">
        <v>12</v>
      </c>
      <c r="AG1778" s="2303" t="s">
        <v>122</v>
      </c>
      <c r="AK1778" s="981"/>
    </row>
    <row r="1779" spans="2:37">
      <c r="B1779" s="2833"/>
      <c r="C1779" s="569" t="s">
        <v>2870</v>
      </c>
      <c r="D1779" s="569" t="s">
        <v>2274</v>
      </c>
      <c r="E1779" s="1578"/>
      <c r="F1779" s="67">
        <v>928189105131</v>
      </c>
      <c r="G1779" s="67">
        <v>8727900911497</v>
      </c>
      <c r="H1779" s="68" t="s">
        <v>1935</v>
      </c>
      <c r="I1779" s="68"/>
      <c r="J1779" s="334">
        <v>35</v>
      </c>
      <c r="K1779" s="282">
        <v>4000</v>
      </c>
      <c r="L1779" s="1863" t="s">
        <v>79</v>
      </c>
      <c r="M1779" s="282">
        <v>15000</v>
      </c>
      <c r="N1779" s="293">
        <v>1</v>
      </c>
      <c r="O1779" s="1863" t="s">
        <v>127</v>
      </c>
      <c r="P1779" s="3278">
        <v>830</v>
      </c>
      <c r="Q1779" s="14"/>
      <c r="R1779" s="2272" t="s">
        <v>785</v>
      </c>
      <c r="S1779" s="1863"/>
      <c r="T1779" s="1863"/>
      <c r="U1779" s="1863" t="s">
        <v>142</v>
      </c>
      <c r="V1779" s="1863" t="s">
        <v>158</v>
      </c>
      <c r="W1779" s="299">
        <v>85</v>
      </c>
      <c r="X1779" s="299">
        <v>114</v>
      </c>
      <c r="Y1779" s="329">
        <v>15</v>
      </c>
      <c r="Z1779" s="329"/>
      <c r="AA1779" s="329">
        <v>85</v>
      </c>
      <c r="AB1779" s="1863" t="s">
        <v>122</v>
      </c>
      <c r="AC1779" s="293">
        <v>90</v>
      </c>
      <c r="AD1779" s="329">
        <v>473263</v>
      </c>
      <c r="AE1779" s="2624">
        <v>5</v>
      </c>
      <c r="AF1779" s="329">
        <v>12</v>
      </c>
      <c r="AG1779" s="2304" t="s">
        <v>122</v>
      </c>
      <c r="AK1779" s="981"/>
    </row>
    <row r="1780" spans="2:37">
      <c r="B1780" s="2833"/>
      <c r="C1780" s="569" t="s">
        <v>2870</v>
      </c>
      <c r="D1780" s="569" t="s">
        <v>2274</v>
      </c>
      <c r="E1780" s="1578"/>
      <c r="F1780" s="1023">
        <v>928193805131</v>
      </c>
      <c r="G1780" s="1393">
        <v>8718291163664</v>
      </c>
      <c r="H1780" s="1024" t="s">
        <v>1936</v>
      </c>
      <c r="I1780" s="1024"/>
      <c r="J1780" s="1025">
        <v>35</v>
      </c>
      <c r="K1780" s="1091">
        <v>3800</v>
      </c>
      <c r="L1780" s="1843" t="s">
        <v>53</v>
      </c>
      <c r="M1780" s="1026">
        <v>15000</v>
      </c>
      <c r="N1780" s="1027">
        <v>1</v>
      </c>
      <c r="O1780" s="1843" t="s">
        <v>127</v>
      </c>
      <c r="P1780" s="3290">
        <v>830</v>
      </c>
      <c r="Q1780" s="14"/>
      <c r="R1780" s="2126" t="s">
        <v>3207</v>
      </c>
      <c r="S1780" s="1843"/>
      <c r="T1780" s="1843"/>
      <c r="U1780" s="1843" t="s">
        <v>142</v>
      </c>
      <c r="V1780" s="1843" t="s">
        <v>131</v>
      </c>
      <c r="W1780" s="958">
        <v>91</v>
      </c>
      <c r="X1780" s="958">
        <v>108</v>
      </c>
      <c r="Y1780" s="1052">
        <v>15</v>
      </c>
      <c r="Z1780" s="1052"/>
      <c r="AA1780" s="1052">
        <v>85</v>
      </c>
      <c r="AB1780" s="1843" t="s">
        <v>122</v>
      </c>
      <c r="AC1780" s="1027">
        <v>90</v>
      </c>
      <c r="AD1780" s="1052">
        <v>473274</v>
      </c>
      <c r="AE1780" s="2764">
        <v>5</v>
      </c>
      <c r="AF1780" s="1052">
        <v>12</v>
      </c>
      <c r="AG1780" s="2127" t="s">
        <v>122</v>
      </c>
      <c r="AK1780" s="981"/>
    </row>
    <row r="1781" spans="2:37">
      <c r="B1781" s="2833"/>
      <c r="C1781" s="569" t="s">
        <v>2870</v>
      </c>
      <c r="D1781" s="569" t="s">
        <v>2274</v>
      </c>
      <c r="E1781" s="1578"/>
      <c r="F1781" s="67">
        <v>928191805131</v>
      </c>
      <c r="G1781" s="73">
        <v>8727900930627</v>
      </c>
      <c r="H1781" s="74" t="s">
        <v>1937</v>
      </c>
      <c r="I1781" s="74"/>
      <c r="J1781" s="340">
        <v>50.2</v>
      </c>
      <c r="K1781" s="1141">
        <v>5400</v>
      </c>
      <c r="L1781" s="1863" t="s">
        <v>79</v>
      </c>
      <c r="M1781" s="322">
        <v>20000</v>
      </c>
      <c r="N1781" s="296">
        <v>1</v>
      </c>
      <c r="O1781" s="1863" t="s">
        <v>127</v>
      </c>
      <c r="P1781" s="3278">
        <v>910</v>
      </c>
      <c r="Q1781" s="518"/>
      <c r="R1781" s="2272" t="s">
        <v>62</v>
      </c>
      <c r="S1781" s="1863"/>
      <c r="T1781" s="1863"/>
      <c r="U1781" s="1863" t="s">
        <v>142</v>
      </c>
      <c r="V1781" s="1863" t="s">
        <v>158</v>
      </c>
      <c r="W1781" s="299">
        <v>90</v>
      </c>
      <c r="X1781" s="299">
        <v>107</v>
      </c>
      <c r="Y1781" s="329">
        <v>15</v>
      </c>
      <c r="Z1781" s="329"/>
      <c r="AA1781" s="329">
        <v>85</v>
      </c>
      <c r="AB1781" s="1863" t="s">
        <v>122</v>
      </c>
      <c r="AC1781" s="293">
        <v>91</v>
      </c>
      <c r="AD1781" s="329">
        <v>473270</v>
      </c>
      <c r="AE1781" s="2624">
        <v>5</v>
      </c>
      <c r="AF1781" s="329">
        <v>12</v>
      </c>
      <c r="AG1781" s="2304" t="s">
        <v>122</v>
      </c>
      <c r="AK1781" s="981"/>
    </row>
    <row r="1782" spans="2:37">
      <c r="B1782" s="2833"/>
      <c r="C1782" s="569" t="s">
        <v>2870</v>
      </c>
      <c r="D1782" s="569" t="s">
        <v>2274</v>
      </c>
      <c r="E1782" s="1578"/>
      <c r="F1782" s="67">
        <v>928189505131</v>
      </c>
      <c r="G1782" s="73">
        <v>8727900911534</v>
      </c>
      <c r="H1782" s="74" t="s">
        <v>1938</v>
      </c>
      <c r="I1782" s="74"/>
      <c r="J1782" s="340">
        <v>70</v>
      </c>
      <c r="K1782" s="1141">
        <v>7800</v>
      </c>
      <c r="L1782" s="1834" t="s">
        <v>79</v>
      </c>
      <c r="M1782" s="322">
        <v>15000</v>
      </c>
      <c r="N1782" s="293">
        <v>1</v>
      </c>
      <c r="O1782" s="1834" t="s">
        <v>127</v>
      </c>
      <c r="P1782" s="3278">
        <v>950</v>
      </c>
      <c r="Q1782" s="14"/>
      <c r="R1782" s="2085" t="s">
        <v>62</v>
      </c>
      <c r="S1782" s="1834"/>
      <c r="T1782" s="1834"/>
      <c r="U1782" s="1834" t="s">
        <v>142</v>
      </c>
      <c r="V1782" s="1834" t="s">
        <v>158</v>
      </c>
      <c r="W1782" s="315">
        <v>85</v>
      </c>
      <c r="X1782" s="315">
        <v>111</v>
      </c>
      <c r="Y1782" s="341">
        <v>15</v>
      </c>
      <c r="Z1782" s="341"/>
      <c r="AA1782" s="341">
        <v>85</v>
      </c>
      <c r="AB1782" s="1834" t="s">
        <v>122</v>
      </c>
      <c r="AC1782" s="293">
        <v>90</v>
      </c>
      <c r="AD1782" s="341">
        <v>473265</v>
      </c>
      <c r="AE1782" s="2764">
        <v>5</v>
      </c>
      <c r="AF1782" s="341">
        <v>12</v>
      </c>
      <c r="AG1782" s="2086" t="s">
        <v>122</v>
      </c>
      <c r="AK1782" s="981"/>
    </row>
    <row r="1783" spans="2:37">
      <c r="B1783" s="2834"/>
      <c r="C1783" s="855" t="s">
        <v>2870</v>
      </c>
      <c r="D1783" s="855" t="s">
        <v>2274</v>
      </c>
      <c r="E1783" s="1599"/>
      <c r="F1783" s="1784">
        <v>928193905131</v>
      </c>
      <c r="G1783" s="1784">
        <v>8718291163688</v>
      </c>
      <c r="H1783" s="1784" t="s">
        <v>1939</v>
      </c>
      <c r="I1783" s="1784"/>
      <c r="J1783" s="1785">
        <v>70</v>
      </c>
      <c r="K1783" s="1786">
        <v>7450</v>
      </c>
      <c r="L1783" s="1864" t="s">
        <v>53</v>
      </c>
      <c r="M1783" s="1787">
        <v>15000</v>
      </c>
      <c r="N1783" s="1593">
        <v>1</v>
      </c>
      <c r="O1783" s="1864" t="s">
        <v>127</v>
      </c>
      <c r="P1783" s="3279">
        <v>950</v>
      </c>
      <c r="Q1783" s="14"/>
      <c r="R1783" s="2274" t="s">
        <v>3208</v>
      </c>
      <c r="S1783" s="1864"/>
      <c r="T1783" s="1864"/>
      <c r="U1783" s="1864" t="s">
        <v>142</v>
      </c>
      <c r="V1783" s="1864" t="s">
        <v>131</v>
      </c>
      <c r="W1783" s="2497">
        <v>88</v>
      </c>
      <c r="X1783" s="2497">
        <v>106</v>
      </c>
      <c r="Y1783" s="1864">
        <v>15</v>
      </c>
      <c r="Z1783" s="1864"/>
      <c r="AA1783" s="1864">
        <v>85</v>
      </c>
      <c r="AB1783" s="1864" t="s">
        <v>122</v>
      </c>
      <c r="AC1783" s="1593">
        <v>92</v>
      </c>
      <c r="AD1783" s="1864">
        <v>473275</v>
      </c>
      <c r="AE1783" s="2642">
        <v>5</v>
      </c>
      <c r="AF1783" s="1864">
        <v>12</v>
      </c>
      <c r="AG1783" s="2306" t="s">
        <v>122</v>
      </c>
      <c r="AK1783" s="981"/>
    </row>
    <row r="1784" spans="2:37" ht="15.5" customHeight="1">
      <c r="B1784" s="86"/>
      <c r="C1784" s="14"/>
      <c r="D1784" s="14"/>
      <c r="E1784" s="14"/>
      <c r="F1784" s="2793" t="s">
        <v>3059</v>
      </c>
      <c r="G1784" s="82"/>
      <c r="H1784" s="82"/>
      <c r="I1784" s="82"/>
      <c r="J1784" s="342"/>
      <c r="K1784" s="302"/>
      <c r="L1784" s="302"/>
      <c r="M1784" s="321"/>
      <c r="N1784" s="298"/>
      <c r="O1784" s="302"/>
      <c r="P1784" s="149"/>
      <c r="Q1784" s="14"/>
      <c r="R1784" s="302"/>
      <c r="S1784" s="302"/>
      <c r="T1784" s="302"/>
      <c r="U1784" s="302"/>
      <c r="V1784" s="302"/>
      <c r="W1784" s="302"/>
      <c r="X1784" s="302"/>
      <c r="Y1784" s="302"/>
      <c r="Z1784" s="302"/>
      <c r="AA1784" s="302"/>
      <c r="AB1784" s="302"/>
      <c r="AC1784" s="2524"/>
      <c r="AD1784" s="302"/>
      <c r="AE1784" s="298"/>
      <c r="AF1784" s="302"/>
      <c r="AG1784" s="302"/>
      <c r="AK1784" s="981"/>
    </row>
    <row r="1785" spans="2:37" ht="15.5" customHeight="1">
      <c r="B1785" s="86"/>
      <c r="C1785" s="14"/>
      <c r="D1785" s="14"/>
      <c r="E1785" s="14"/>
      <c r="F1785" s="2"/>
      <c r="G1785" s="82"/>
      <c r="H1785" s="82"/>
      <c r="I1785" s="82"/>
      <c r="J1785" s="342"/>
      <c r="K1785" s="321"/>
      <c r="L1785" s="298"/>
      <c r="M1785" s="321"/>
      <c r="N1785" s="298"/>
      <c r="O1785" s="298"/>
      <c r="P1785" s="149"/>
      <c r="Q1785" s="14"/>
      <c r="R1785" s="298"/>
      <c r="S1785" s="298"/>
      <c r="T1785" s="298"/>
      <c r="U1785" s="298"/>
      <c r="V1785" s="298"/>
      <c r="W1785" s="298"/>
      <c r="X1785" s="298"/>
      <c r="Y1785" s="2362"/>
      <c r="Z1785" s="2362"/>
      <c r="AA1785" s="2362"/>
      <c r="AB1785" s="298"/>
      <c r="AC1785" s="2524"/>
      <c r="AD1785" s="2362"/>
      <c r="AE1785" s="298"/>
      <c r="AF1785" s="298"/>
      <c r="AG1785" s="298"/>
      <c r="AK1785" s="981"/>
    </row>
    <row r="1786" spans="2:37">
      <c r="B1786" s="1809" t="s">
        <v>3060</v>
      </c>
      <c r="C1786" s="1487" t="s">
        <v>2870</v>
      </c>
      <c r="D1786" s="1487" t="s">
        <v>2274</v>
      </c>
      <c r="E1786" s="1617"/>
      <c r="F1786" s="1335">
        <v>928187405130</v>
      </c>
      <c r="G1786" s="1335">
        <v>8718291153825</v>
      </c>
      <c r="H1786" s="1335" t="s">
        <v>1940</v>
      </c>
      <c r="I1786" s="1335"/>
      <c r="J1786" s="1305">
        <v>35</v>
      </c>
      <c r="K1786" s="1779">
        <v>4000</v>
      </c>
      <c r="L1786" s="1858" t="s">
        <v>79</v>
      </c>
      <c r="M1786" s="1307">
        <v>15000</v>
      </c>
      <c r="N1786" s="1774">
        <v>1</v>
      </c>
      <c r="O1786" s="1858" t="s">
        <v>127</v>
      </c>
      <c r="P1786" s="3288">
        <v>1000</v>
      </c>
      <c r="Q1786" s="14"/>
      <c r="R1786" s="2266" t="s">
        <v>785</v>
      </c>
      <c r="S1786" s="1858"/>
      <c r="T1786" s="1858"/>
      <c r="U1786" s="1858" t="s">
        <v>1941</v>
      </c>
      <c r="V1786" s="1858" t="s">
        <v>158</v>
      </c>
      <c r="W1786" s="1774">
        <v>87</v>
      </c>
      <c r="X1786" s="1774">
        <v>114</v>
      </c>
      <c r="Y1786" s="1306">
        <v>13.3</v>
      </c>
      <c r="Z1786" s="1306"/>
      <c r="AA1786" s="1306" t="s">
        <v>1942</v>
      </c>
      <c r="AB1786" s="1858" t="s">
        <v>122</v>
      </c>
      <c r="AC1786" s="1774">
        <v>90</v>
      </c>
      <c r="AD1786" s="1306">
        <v>473261</v>
      </c>
      <c r="AE1786" s="2751">
        <v>5</v>
      </c>
      <c r="AF1786" s="1306">
        <v>12</v>
      </c>
      <c r="AG1786" s="2298" t="s">
        <v>122</v>
      </c>
      <c r="AK1786" s="981"/>
    </row>
    <row r="1787" spans="2:37" ht="15.5" customHeight="1">
      <c r="B1787" s="86"/>
      <c r="C1787" s="14"/>
      <c r="D1787" s="14"/>
      <c r="E1787" s="14"/>
      <c r="F1787" s="2793" t="s">
        <v>3061</v>
      </c>
      <c r="G1787" s="82"/>
      <c r="H1787" s="82"/>
      <c r="I1787" s="82"/>
      <c r="J1787" s="342"/>
      <c r="K1787" s="302"/>
      <c r="L1787" s="302"/>
      <c r="M1787" s="321"/>
      <c r="N1787" s="298"/>
      <c r="O1787" s="302"/>
      <c r="P1787" s="149"/>
      <c r="Q1787" s="14"/>
      <c r="R1787" s="302"/>
      <c r="S1787" s="302"/>
      <c r="T1787" s="302"/>
      <c r="U1787" s="302"/>
      <c r="V1787" s="302"/>
      <c r="W1787" s="302"/>
      <c r="X1787" s="302"/>
      <c r="Y1787" s="302"/>
      <c r="Z1787" s="302"/>
      <c r="AA1787" s="302"/>
      <c r="AB1787" s="302"/>
      <c r="AC1787" s="2524"/>
      <c r="AD1787" s="302"/>
      <c r="AE1787" s="298"/>
      <c r="AF1787" s="302"/>
      <c r="AG1787" s="302"/>
      <c r="AK1787" s="981"/>
    </row>
    <row r="1788" spans="2:37" ht="14.5" customHeight="1">
      <c r="B1788" s="3"/>
      <c r="C1788" s="14"/>
      <c r="D1788" s="14"/>
      <c r="E1788" s="14"/>
      <c r="F1788" s="20"/>
      <c r="G1788" s="2"/>
      <c r="H1788" s="3"/>
      <c r="I1788" s="3"/>
      <c r="J1788" s="335"/>
      <c r="K1788" s="1218"/>
      <c r="L1788" s="6"/>
      <c r="M1788" s="303"/>
      <c r="N1788" s="6"/>
      <c r="O1788" s="6"/>
      <c r="P1788" s="721"/>
      <c r="Q1788" s="14"/>
      <c r="R1788" s="6"/>
      <c r="S1788" s="6"/>
      <c r="T1788" s="6"/>
      <c r="U1788" s="6"/>
      <c r="V1788" s="6"/>
      <c r="W1788" s="6"/>
      <c r="X1788" s="6"/>
      <c r="Y1788" s="302"/>
      <c r="Z1788" s="302"/>
      <c r="AA1788" s="302"/>
      <c r="AB1788" s="6"/>
      <c r="AC1788" s="306"/>
      <c r="AD1788" s="302"/>
      <c r="AE1788" s="6"/>
      <c r="AF1788" s="6"/>
      <c r="AG1788" s="6"/>
      <c r="AK1788" s="981"/>
    </row>
    <row r="1789" spans="2:37">
      <c r="B1789" s="1809" t="s">
        <v>3062</v>
      </c>
      <c r="C1789" s="1487" t="s">
        <v>2870</v>
      </c>
      <c r="D1789" s="1487" t="s">
        <v>2274</v>
      </c>
      <c r="E1789" s="1617"/>
      <c r="F1789" s="1335">
        <v>928183505130</v>
      </c>
      <c r="G1789" s="1335">
        <v>8727900890839</v>
      </c>
      <c r="H1789" s="1749" t="s">
        <v>1943</v>
      </c>
      <c r="I1789" s="1749"/>
      <c r="J1789" s="1305">
        <v>20</v>
      </c>
      <c r="K1789" s="1779">
        <v>1800</v>
      </c>
      <c r="L1789" s="1865" t="s">
        <v>79</v>
      </c>
      <c r="M1789" s="1307">
        <v>15000</v>
      </c>
      <c r="N1789" s="1774">
        <v>1</v>
      </c>
      <c r="O1789" s="1865" t="s">
        <v>144</v>
      </c>
      <c r="P1789" s="3288">
        <v>1000</v>
      </c>
      <c r="Q1789" s="14"/>
      <c r="R1789" s="2275" t="s">
        <v>785</v>
      </c>
      <c r="S1789" s="1865"/>
      <c r="T1789" s="1865"/>
      <c r="U1789" s="1865" t="s">
        <v>1941</v>
      </c>
      <c r="V1789" s="1865" t="s">
        <v>158</v>
      </c>
      <c r="W1789" s="1279">
        <v>95</v>
      </c>
      <c r="X1789" s="1279">
        <v>90</v>
      </c>
      <c r="Y1789" s="1322">
        <v>13.3</v>
      </c>
      <c r="Z1789" s="1322"/>
      <c r="AA1789" s="1322">
        <v>56.7</v>
      </c>
      <c r="AB1789" s="1865" t="s">
        <v>122</v>
      </c>
      <c r="AC1789" s="1774">
        <v>84</v>
      </c>
      <c r="AD1789" s="1322">
        <v>473256</v>
      </c>
      <c r="AE1789" s="2751">
        <v>5</v>
      </c>
      <c r="AF1789" s="1322">
        <v>12</v>
      </c>
      <c r="AG1789" s="2307" t="s">
        <v>122</v>
      </c>
      <c r="AK1789" s="981"/>
    </row>
    <row r="1790" spans="2:37" ht="15.5" customHeight="1">
      <c r="B1790" s="86"/>
      <c r="C1790" s="14"/>
      <c r="D1790" s="14"/>
      <c r="E1790" s="14"/>
      <c r="F1790" s="2793" t="s">
        <v>3061</v>
      </c>
      <c r="G1790" s="82"/>
      <c r="H1790" s="82"/>
      <c r="I1790" s="82"/>
      <c r="J1790" s="342"/>
      <c r="K1790" s="302"/>
      <c r="L1790" s="302"/>
      <c r="M1790" s="321"/>
      <c r="N1790" s="298"/>
      <c r="O1790" s="302"/>
      <c r="P1790" s="149"/>
      <c r="Q1790" s="14"/>
      <c r="R1790" s="302"/>
      <c r="S1790" s="302"/>
      <c r="T1790" s="302"/>
      <c r="U1790" s="302"/>
      <c r="V1790" s="302"/>
      <c r="W1790" s="302"/>
      <c r="X1790" s="302"/>
      <c r="Y1790" s="302"/>
      <c r="Z1790" s="302"/>
      <c r="AA1790" s="302"/>
      <c r="AB1790" s="302"/>
      <c r="AC1790" s="2524"/>
      <c r="AD1790" s="302"/>
      <c r="AE1790" s="298"/>
      <c r="AF1790" s="302"/>
      <c r="AG1790" s="302"/>
      <c r="AK1790" s="981"/>
    </row>
    <row r="1791" spans="2:37" ht="14.5" customHeight="1">
      <c r="B1791" s="3"/>
      <c r="C1791" s="14"/>
      <c r="D1791" s="14"/>
      <c r="E1791" s="14"/>
      <c r="F1791" s="20"/>
      <c r="G1791" s="2"/>
      <c r="H1791" s="3"/>
      <c r="I1791" s="3"/>
      <c r="J1791" s="335"/>
      <c r="K1791" s="303"/>
      <c r="L1791" s="6"/>
      <c r="M1791" s="303"/>
      <c r="N1791" s="6"/>
      <c r="O1791" s="6"/>
      <c r="P1791" s="721"/>
      <c r="Q1791" s="14"/>
      <c r="R1791" s="6"/>
      <c r="S1791" s="6"/>
      <c r="T1791" s="6"/>
      <c r="U1791" s="6"/>
      <c r="V1791" s="6"/>
      <c r="W1791" s="6"/>
      <c r="X1791" s="6"/>
      <c r="Y1791" s="302"/>
      <c r="Z1791" s="302"/>
      <c r="AA1791" s="302"/>
      <c r="AB1791" s="6"/>
      <c r="AC1791" s="306"/>
      <c r="AD1791" s="302"/>
      <c r="AE1791" s="6"/>
      <c r="AF1791" s="6"/>
      <c r="AG1791" s="6"/>
      <c r="AK1791" s="981"/>
    </row>
    <row r="1792" spans="2:37">
      <c r="B1792" s="573" t="s">
        <v>3063</v>
      </c>
      <c r="C1792" s="1576" t="s">
        <v>2870</v>
      </c>
      <c r="D1792" s="1576" t="s">
        <v>2274</v>
      </c>
      <c r="E1792" s="1577"/>
      <c r="F1792" s="39">
        <v>928087905130</v>
      </c>
      <c r="G1792" s="39">
        <v>8711500207517</v>
      </c>
      <c r="H1792" s="52" t="s">
        <v>1944</v>
      </c>
      <c r="I1792" s="52"/>
      <c r="J1792" s="336">
        <v>20</v>
      </c>
      <c r="K1792" s="1632">
        <v>1600</v>
      </c>
      <c r="L1792" s="1770" t="s">
        <v>79</v>
      </c>
      <c r="M1792" s="280">
        <v>12000</v>
      </c>
      <c r="N1792" s="305">
        <v>1</v>
      </c>
      <c r="O1792" s="1770" t="s">
        <v>144</v>
      </c>
      <c r="P1792" s="3277">
        <v>1410</v>
      </c>
      <c r="Q1792" s="14"/>
      <c r="R1792" s="2021" t="s">
        <v>964</v>
      </c>
      <c r="S1792" s="1770"/>
      <c r="T1792" s="1770"/>
      <c r="U1792" s="1770" t="s">
        <v>1945</v>
      </c>
      <c r="V1792" s="1770" t="s">
        <v>158</v>
      </c>
      <c r="W1792" s="305">
        <v>100</v>
      </c>
      <c r="X1792" s="305">
        <v>80</v>
      </c>
      <c r="Y1792" s="279">
        <v>17.3</v>
      </c>
      <c r="Z1792" s="279"/>
      <c r="AA1792" s="279">
        <v>52</v>
      </c>
      <c r="AB1792" s="1770" t="s">
        <v>122</v>
      </c>
      <c r="AC1792" s="305">
        <v>87</v>
      </c>
      <c r="AD1792" s="279">
        <v>473347</v>
      </c>
      <c r="AE1792" s="2626">
        <v>5</v>
      </c>
      <c r="AF1792" s="279">
        <v>12</v>
      </c>
      <c r="AG1792" s="2022" t="s">
        <v>122</v>
      </c>
      <c r="AK1792" s="981"/>
    </row>
    <row r="1793" spans="2:37">
      <c r="B1793" s="2809"/>
      <c r="C1793" s="855" t="s">
        <v>2870</v>
      </c>
      <c r="D1793" s="855" t="s">
        <v>2274</v>
      </c>
      <c r="E1793" s="1599"/>
      <c r="F1793" s="49">
        <v>928093905130</v>
      </c>
      <c r="G1793" s="49">
        <v>8711500211491</v>
      </c>
      <c r="H1793" s="259" t="s">
        <v>1946</v>
      </c>
      <c r="I1793" s="259"/>
      <c r="J1793" s="441">
        <v>35</v>
      </c>
      <c r="K1793" s="1129">
        <v>3000</v>
      </c>
      <c r="L1793" s="1823" t="s">
        <v>79</v>
      </c>
      <c r="M1793" s="284">
        <v>12000</v>
      </c>
      <c r="N1793" s="1593">
        <v>1</v>
      </c>
      <c r="O1793" s="1823" t="s">
        <v>144</v>
      </c>
      <c r="P1793" s="3279">
        <v>1410</v>
      </c>
      <c r="Q1793" s="14"/>
      <c r="R1793" s="2039" t="s">
        <v>964</v>
      </c>
      <c r="S1793" s="1823"/>
      <c r="T1793" s="1823"/>
      <c r="U1793" s="1823" t="s">
        <v>1945</v>
      </c>
      <c r="V1793" s="1823" t="s">
        <v>158</v>
      </c>
      <c r="W1793" s="294">
        <v>96</v>
      </c>
      <c r="X1793" s="294">
        <v>85</v>
      </c>
      <c r="Y1793" s="283">
        <v>17.3</v>
      </c>
      <c r="Z1793" s="283"/>
      <c r="AA1793" s="283">
        <v>52</v>
      </c>
      <c r="AB1793" s="1823" t="s">
        <v>122</v>
      </c>
      <c r="AC1793" s="1593">
        <v>91</v>
      </c>
      <c r="AD1793" s="283">
        <v>473353</v>
      </c>
      <c r="AE1793" s="2642">
        <v>5</v>
      </c>
      <c r="AF1793" s="283">
        <v>12</v>
      </c>
      <c r="AG1793" s="2040" t="s">
        <v>122</v>
      </c>
      <c r="AK1793" s="981"/>
    </row>
    <row r="1794" spans="2:37" ht="15.5" customHeight="1">
      <c r="B1794" s="86"/>
      <c r="C1794" s="14"/>
      <c r="D1794" s="14"/>
      <c r="E1794" s="14"/>
      <c r="F1794" s="2793" t="s">
        <v>3061</v>
      </c>
      <c r="G1794" s="82"/>
      <c r="H1794" s="82"/>
      <c r="I1794" s="82"/>
      <c r="J1794" s="342"/>
      <c r="K1794" s="302"/>
      <c r="L1794" s="302"/>
      <c r="M1794" s="321"/>
      <c r="N1794" s="298"/>
      <c r="O1794" s="302"/>
      <c r="P1794" s="149"/>
      <c r="Q1794" s="14"/>
      <c r="R1794" s="302"/>
      <c r="S1794" s="302"/>
      <c r="T1794" s="302"/>
      <c r="U1794" s="302"/>
      <c r="V1794" s="302"/>
      <c r="W1794" s="302"/>
      <c r="X1794" s="302"/>
      <c r="Y1794" s="302"/>
      <c r="Z1794" s="302"/>
      <c r="AA1794" s="302"/>
      <c r="AB1794" s="302"/>
      <c r="AC1794" s="2524"/>
      <c r="AD1794" s="302"/>
      <c r="AE1794" s="298"/>
      <c r="AF1794" s="302"/>
      <c r="AG1794" s="302"/>
      <c r="AK1794" s="981"/>
    </row>
    <row r="1795" spans="2:37" ht="14.5" customHeight="1">
      <c r="B1795" s="24"/>
      <c r="C1795" s="14"/>
      <c r="D1795" s="14"/>
      <c r="E1795" s="14"/>
      <c r="F1795" s="22"/>
      <c r="G1795" s="13"/>
      <c r="H1795" s="24"/>
      <c r="I1795" s="24"/>
      <c r="J1795" s="337"/>
      <c r="K1795" s="308"/>
      <c r="L1795" s="309"/>
      <c r="M1795" s="308"/>
      <c r="N1795" s="309"/>
      <c r="O1795" s="309"/>
      <c r="P1795" s="18"/>
      <c r="Q1795" s="14"/>
      <c r="R1795" s="309"/>
      <c r="S1795" s="309"/>
      <c r="T1795" s="309"/>
      <c r="U1795" s="309"/>
      <c r="V1795" s="309"/>
      <c r="W1795" s="309"/>
      <c r="X1795" s="309"/>
      <c r="Y1795" s="307"/>
      <c r="Z1795" s="307"/>
      <c r="AA1795" s="307"/>
      <c r="AB1795" s="309"/>
      <c r="AC1795" s="304"/>
      <c r="AD1795" s="307"/>
      <c r="AE1795" s="309"/>
      <c r="AF1795" s="309"/>
      <c r="AG1795" s="309"/>
      <c r="AK1795" s="981"/>
    </row>
    <row r="1796" spans="2:37">
      <c r="B1796" s="573" t="s">
        <v>3064</v>
      </c>
      <c r="C1796" s="1576" t="s">
        <v>2870</v>
      </c>
      <c r="D1796" s="1576" t="s">
        <v>2274</v>
      </c>
      <c r="E1796" s="1577"/>
      <c r="F1796" s="39">
        <v>928082205125</v>
      </c>
      <c r="G1796" s="39">
        <v>8711500197825</v>
      </c>
      <c r="H1796" s="52" t="s">
        <v>1947</v>
      </c>
      <c r="I1796" s="52"/>
      <c r="J1796" s="336">
        <v>72</v>
      </c>
      <c r="K1796" s="1632">
        <v>6000</v>
      </c>
      <c r="L1796" s="1770" t="s">
        <v>79</v>
      </c>
      <c r="M1796" s="324">
        <v>16000</v>
      </c>
      <c r="N1796" s="305">
        <v>1</v>
      </c>
      <c r="O1796" s="1770" t="s">
        <v>144</v>
      </c>
      <c r="P1796" s="2400">
        <v>1050</v>
      </c>
      <c r="Q1796" s="14"/>
      <c r="R1796" s="2021" t="s">
        <v>3206</v>
      </c>
      <c r="S1796" s="1770"/>
      <c r="T1796" s="1770"/>
      <c r="U1796" s="1770" t="s">
        <v>1948</v>
      </c>
      <c r="V1796" s="1770" t="s">
        <v>158</v>
      </c>
      <c r="W1796" s="305">
        <v>94</v>
      </c>
      <c r="X1796" s="305">
        <v>83</v>
      </c>
      <c r="Y1796" s="279">
        <v>22</v>
      </c>
      <c r="Z1796" s="279"/>
      <c r="AA1796" s="279">
        <v>120</v>
      </c>
      <c r="AB1796" s="1770" t="s">
        <v>122</v>
      </c>
      <c r="AC1796" s="305">
        <v>80</v>
      </c>
      <c r="AD1796" s="279">
        <v>473326</v>
      </c>
      <c r="AE1796" s="2626">
        <v>5</v>
      </c>
      <c r="AF1796" s="279">
        <v>12</v>
      </c>
      <c r="AG1796" s="2022" t="s">
        <v>122</v>
      </c>
      <c r="AK1796" s="981"/>
    </row>
    <row r="1797" spans="2:37">
      <c r="B1797" s="2807"/>
      <c r="C1797" s="569" t="s">
        <v>2870</v>
      </c>
      <c r="D1797" s="569" t="s">
        <v>2274</v>
      </c>
      <c r="E1797" s="1578"/>
      <c r="F1797" s="63">
        <v>928084705133</v>
      </c>
      <c r="G1797" s="63">
        <v>8711500200020</v>
      </c>
      <c r="H1797" s="65" t="s">
        <v>1949</v>
      </c>
      <c r="I1797" s="65"/>
      <c r="J1797" s="334">
        <v>70</v>
      </c>
      <c r="K1797" s="1127">
        <v>5450</v>
      </c>
      <c r="L1797" s="318" t="s">
        <v>53</v>
      </c>
      <c r="M1797" s="317">
        <v>16000</v>
      </c>
      <c r="N1797" s="293">
        <v>1</v>
      </c>
      <c r="O1797" s="318" t="s">
        <v>144</v>
      </c>
      <c r="P1797" s="760">
        <v>1050</v>
      </c>
      <c r="Q1797" s="14"/>
      <c r="R1797" s="2025" t="s">
        <v>3206</v>
      </c>
      <c r="S1797" s="318"/>
      <c r="T1797" s="318"/>
      <c r="U1797" s="318" t="s">
        <v>1948</v>
      </c>
      <c r="V1797" s="318" t="s">
        <v>131</v>
      </c>
      <c r="W1797" s="301">
        <v>90</v>
      </c>
      <c r="X1797" s="301">
        <v>77</v>
      </c>
      <c r="Y1797" s="281">
        <v>22</v>
      </c>
      <c r="Z1797" s="281"/>
      <c r="AA1797" s="281">
        <v>120</v>
      </c>
      <c r="AB1797" s="318" t="s">
        <v>122</v>
      </c>
      <c r="AC1797" s="293">
        <v>92</v>
      </c>
      <c r="AD1797" s="281">
        <v>473339</v>
      </c>
      <c r="AE1797" s="2624">
        <v>5</v>
      </c>
      <c r="AF1797" s="281">
        <v>12</v>
      </c>
      <c r="AG1797" s="2026" t="s">
        <v>122</v>
      </c>
      <c r="AK1797" s="981"/>
    </row>
    <row r="1798" spans="2:37">
      <c r="B1798" s="2809"/>
      <c r="C1798" s="855" t="s">
        <v>2870</v>
      </c>
      <c r="D1798" s="855" t="s">
        <v>2274</v>
      </c>
      <c r="E1798" s="1599"/>
      <c r="F1798" s="49">
        <v>928083605133</v>
      </c>
      <c r="G1798" s="49">
        <v>8711500197849</v>
      </c>
      <c r="H1798" s="259" t="s">
        <v>1950</v>
      </c>
      <c r="I1798" s="259"/>
      <c r="J1798" s="441">
        <v>147</v>
      </c>
      <c r="K1798" s="1129">
        <v>12750</v>
      </c>
      <c r="L1798" s="1823" t="s">
        <v>79</v>
      </c>
      <c r="M1798" s="489">
        <v>16000</v>
      </c>
      <c r="N1798" s="1593">
        <v>1</v>
      </c>
      <c r="O1798" s="1823" t="s">
        <v>144</v>
      </c>
      <c r="P1798" s="1652">
        <v>1200</v>
      </c>
      <c r="Q1798" s="14"/>
      <c r="R1798" s="2039" t="s">
        <v>3206</v>
      </c>
      <c r="S1798" s="1823"/>
      <c r="T1798" s="1823"/>
      <c r="U1798" s="1823" t="s">
        <v>1948</v>
      </c>
      <c r="V1798" s="1823" t="s">
        <v>158</v>
      </c>
      <c r="W1798" s="294">
        <v>98</v>
      </c>
      <c r="X1798" s="294">
        <v>86</v>
      </c>
      <c r="Y1798" s="283">
        <v>25</v>
      </c>
      <c r="Z1798" s="283"/>
      <c r="AA1798" s="283">
        <v>138</v>
      </c>
      <c r="AB1798" s="1823" t="s">
        <v>122</v>
      </c>
      <c r="AC1798" s="1593">
        <v>88</v>
      </c>
      <c r="AD1798" s="283">
        <v>473334</v>
      </c>
      <c r="AE1798" s="2642">
        <v>5</v>
      </c>
      <c r="AF1798" s="283">
        <v>12</v>
      </c>
      <c r="AG1798" s="2040" t="s">
        <v>122</v>
      </c>
      <c r="AK1798" s="981"/>
    </row>
    <row r="1799" spans="2:37" ht="14.5" customHeight="1">
      <c r="B1799" s="3"/>
      <c r="C1799" s="14"/>
      <c r="D1799" s="14"/>
      <c r="E1799" s="14"/>
      <c r="F1799" s="22"/>
      <c r="G1799" s="13"/>
      <c r="H1799" s="24"/>
      <c r="I1799" s="24"/>
      <c r="J1799" s="337"/>
      <c r="K1799" s="308"/>
      <c r="L1799" s="309"/>
      <c r="M1799" s="308"/>
      <c r="N1799" s="309"/>
      <c r="O1799" s="309"/>
      <c r="P1799" s="719"/>
      <c r="Q1799" s="14"/>
      <c r="R1799" s="309"/>
      <c r="S1799" s="309"/>
      <c r="T1799" s="309"/>
      <c r="U1799" s="309"/>
      <c r="V1799" s="309"/>
      <c r="W1799" s="309"/>
      <c r="X1799" s="309"/>
      <c r="Y1799" s="307"/>
      <c r="Z1799" s="307"/>
      <c r="AA1799" s="307"/>
      <c r="AB1799" s="309"/>
      <c r="AC1799" s="304"/>
      <c r="AD1799" s="307"/>
      <c r="AE1799" s="309"/>
      <c r="AF1799" s="309"/>
      <c r="AG1799" s="309"/>
      <c r="AK1799" s="981"/>
    </row>
    <row r="1800" spans="2:37">
      <c r="B1800" s="573" t="s">
        <v>3065</v>
      </c>
      <c r="C1800" s="1576" t="s">
        <v>2870</v>
      </c>
      <c r="D1800" s="1576" t="s">
        <v>2274</v>
      </c>
      <c r="E1800" s="1577"/>
      <c r="F1800" s="39">
        <v>928191005331</v>
      </c>
      <c r="G1800" s="39">
        <v>8718291202745</v>
      </c>
      <c r="H1800" s="52" t="s">
        <v>1951</v>
      </c>
      <c r="I1800" s="52"/>
      <c r="J1800" s="336">
        <v>20</v>
      </c>
      <c r="K1800" s="280">
        <v>880</v>
      </c>
      <c r="L1800" s="1770" t="s">
        <v>79</v>
      </c>
      <c r="M1800" s="324">
        <v>15000</v>
      </c>
      <c r="N1800" s="305">
        <v>1</v>
      </c>
      <c r="O1800" s="1770" t="s">
        <v>144</v>
      </c>
      <c r="P1800" s="3277">
        <v>1670</v>
      </c>
      <c r="Q1800" s="14"/>
      <c r="R1800" s="2021" t="s">
        <v>54</v>
      </c>
      <c r="S1800" s="1770"/>
      <c r="T1800" s="1770"/>
      <c r="U1800" s="1770" t="s">
        <v>1952</v>
      </c>
      <c r="V1800" s="1770" t="s">
        <v>158</v>
      </c>
      <c r="W1800" s="305">
        <v>95</v>
      </c>
      <c r="X1800" s="305">
        <v>44</v>
      </c>
      <c r="Y1800" s="279">
        <v>50</v>
      </c>
      <c r="Z1800" s="279"/>
      <c r="AA1800" s="279">
        <v>65.400000000000006</v>
      </c>
      <c r="AB1800" s="1770" t="s">
        <v>122</v>
      </c>
      <c r="AC1800" s="305">
        <v>84</v>
      </c>
      <c r="AD1800" s="279">
        <v>473266</v>
      </c>
      <c r="AE1800" s="2626">
        <v>5</v>
      </c>
      <c r="AF1800" s="279">
        <v>12</v>
      </c>
      <c r="AG1800" s="2022" t="s">
        <v>122</v>
      </c>
      <c r="AK1800" s="981"/>
    </row>
    <row r="1801" spans="2:37">
      <c r="B1801" s="2835"/>
      <c r="C1801" s="569" t="s">
        <v>2870</v>
      </c>
      <c r="D1801" s="569" t="s">
        <v>2274</v>
      </c>
      <c r="E1801" s="1578"/>
      <c r="F1801" s="63">
        <v>928191105331</v>
      </c>
      <c r="G1801" s="63">
        <v>8718291203018</v>
      </c>
      <c r="H1801" s="65" t="s">
        <v>1953</v>
      </c>
      <c r="I1801" s="65"/>
      <c r="J1801" s="334">
        <v>20</v>
      </c>
      <c r="K1801" s="282">
        <v>900</v>
      </c>
      <c r="L1801" s="318" t="s">
        <v>79</v>
      </c>
      <c r="M1801" s="317">
        <v>15000</v>
      </c>
      <c r="N1801" s="293">
        <v>1</v>
      </c>
      <c r="O1801" s="318" t="s">
        <v>144</v>
      </c>
      <c r="P1801" s="3278">
        <v>1670</v>
      </c>
      <c r="Q1801" s="14"/>
      <c r="R1801" s="2025" t="s">
        <v>54</v>
      </c>
      <c r="S1801" s="318"/>
      <c r="T1801" s="318"/>
      <c r="U1801" s="318" t="s">
        <v>1952</v>
      </c>
      <c r="V1801" s="318" t="s">
        <v>158</v>
      </c>
      <c r="W1801" s="301">
        <v>95</v>
      </c>
      <c r="X1801" s="301">
        <v>45</v>
      </c>
      <c r="Y1801" s="281">
        <v>50</v>
      </c>
      <c r="Z1801" s="281"/>
      <c r="AA1801" s="281">
        <v>65.400000000000006</v>
      </c>
      <c r="AB1801" s="318" t="s">
        <v>122</v>
      </c>
      <c r="AC1801" s="293">
        <v>84</v>
      </c>
      <c r="AD1801" s="281">
        <v>473267</v>
      </c>
      <c r="AE1801" s="2624">
        <v>5</v>
      </c>
      <c r="AF1801" s="281">
        <v>12</v>
      </c>
      <c r="AG1801" s="2026" t="s">
        <v>122</v>
      </c>
      <c r="AK1801" s="981"/>
    </row>
    <row r="1802" spans="2:37">
      <c r="B1802" s="2835"/>
      <c r="C1802" s="569" t="s">
        <v>2870</v>
      </c>
      <c r="D1802" s="569" t="s">
        <v>2274</v>
      </c>
      <c r="E1802" s="1578"/>
      <c r="F1802" s="63">
        <v>928191205331</v>
      </c>
      <c r="G1802" s="63">
        <v>8718291203032</v>
      </c>
      <c r="H1802" s="65" t="s">
        <v>1954</v>
      </c>
      <c r="I1802" s="65"/>
      <c r="J1802" s="334">
        <v>20</v>
      </c>
      <c r="K1802" s="282">
        <v>860</v>
      </c>
      <c r="L1802" s="318" t="s">
        <v>79</v>
      </c>
      <c r="M1802" s="317">
        <v>15000</v>
      </c>
      <c r="N1802" s="293">
        <v>1</v>
      </c>
      <c r="O1802" s="318" t="s">
        <v>144</v>
      </c>
      <c r="P1802" s="3278">
        <v>1670</v>
      </c>
      <c r="Q1802" s="14"/>
      <c r="R1802" s="2025" t="s">
        <v>54</v>
      </c>
      <c r="S1802" s="318"/>
      <c r="T1802" s="318"/>
      <c r="U1802" s="318" t="s">
        <v>1952</v>
      </c>
      <c r="V1802" s="318" t="s">
        <v>158</v>
      </c>
      <c r="W1802" s="301">
        <v>95</v>
      </c>
      <c r="X1802" s="301">
        <v>43</v>
      </c>
      <c r="Y1802" s="281">
        <v>50</v>
      </c>
      <c r="Z1802" s="281"/>
      <c r="AA1802" s="281">
        <v>65.400000000000006</v>
      </c>
      <c r="AB1802" s="318" t="s">
        <v>122</v>
      </c>
      <c r="AC1802" s="293">
        <v>84</v>
      </c>
      <c r="AD1802" s="281">
        <v>473268</v>
      </c>
      <c r="AE1802" s="2624">
        <v>5</v>
      </c>
      <c r="AF1802" s="281">
        <v>12</v>
      </c>
      <c r="AG1802" s="2026" t="s">
        <v>122</v>
      </c>
      <c r="AK1802" s="981"/>
    </row>
    <row r="1803" spans="2:37">
      <c r="B1803" s="2836"/>
      <c r="C1803" s="569" t="s">
        <v>2870</v>
      </c>
      <c r="D1803" s="569" t="s">
        <v>2274</v>
      </c>
      <c r="E1803" s="1578"/>
      <c r="F1803" s="63">
        <v>928194605330</v>
      </c>
      <c r="G1803" s="63">
        <v>8718291162964</v>
      </c>
      <c r="H1803" s="65" t="s">
        <v>1955</v>
      </c>
      <c r="I1803" s="65"/>
      <c r="J1803" s="334">
        <v>35</v>
      </c>
      <c r="K1803" s="282">
        <v>2100</v>
      </c>
      <c r="L1803" s="318" t="s">
        <v>79</v>
      </c>
      <c r="M1803" s="317">
        <v>15000</v>
      </c>
      <c r="N1803" s="293">
        <v>1</v>
      </c>
      <c r="O1803" s="318" t="s">
        <v>144</v>
      </c>
      <c r="P1803" s="3278">
        <v>1670</v>
      </c>
      <c r="Q1803" s="14"/>
      <c r="R1803" s="2025" t="s">
        <v>62</v>
      </c>
      <c r="S1803" s="318"/>
      <c r="T1803" s="318"/>
      <c r="U1803" s="318" t="s">
        <v>1952</v>
      </c>
      <c r="V1803" s="318" t="s">
        <v>158</v>
      </c>
      <c r="W1803" s="301">
        <v>87</v>
      </c>
      <c r="X1803" s="301">
        <v>60</v>
      </c>
      <c r="Y1803" s="281">
        <v>50</v>
      </c>
      <c r="Z1803" s="281"/>
      <c r="AA1803" s="281">
        <v>65.400000000000006</v>
      </c>
      <c r="AB1803" s="318" t="s">
        <v>122</v>
      </c>
      <c r="AC1803" s="293">
        <v>90</v>
      </c>
      <c r="AD1803" s="281">
        <v>473276</v>
      </c>
      <c r="AE1803" s="2624">
        <v>5</v>
      </c>
      <c r="AF1803" s="281">
        <v>12</v>
      </c>
      <c r="AG1803" s="2026" t="s">
        <v>122</v>
      </c>
      <c r="AK1803" s="981"/>
    </row>
    <row r="1804" spans="2:37">
      <c r="B1804" s="2836"/>
      <c r="C1804" s="569" t="s">
        <v>2870</v>
      </c>
      <c r="D1804" s="569" t="s">
        <v>2274</v>
      </c>
      <c r="E1804" s="1578"/>
      <c r="F1804" s="63">
        <v>928194705330</v>
      </c>
      <c r="G1804" s="63">
        <v>8718291163008</v>
      </c>
      <c r="H1804" s="65" t="s">
        <v>1956</v>
      </c>
      <c r="I1804" s="65"/>
      <c r="J1804" s="334">
        <v>35</v>
      </c>
      <c r="K1804" s="282">
        <v>2150</v>
      </c>
      <c r="L1804" s="318" t="s">
        <v>79</v>
      </c>
      <c r="M1804" s="317">
        <v>15000</v>
      </c>
      <c r="N1804" s="293">
        <v>1</v>
      </c>
      <c r="O1804" s="318" t="s">
        <v>144</v>
      </c>
      <c r="P1804" s="3278">
        <v>1670</v>
      </c>
      <c r="Q1804" s="14"/>
      <c r="R1804" s="2025" t="s">
        <v>62</v>
      </c>
      <c r="S1804" s="318"/>
      <c r="T1804" s="318"/>
      <c r="U1804" s="318" t="s">
        <v>1952</v>
      </c>
      <c r="V1804" s="318" t="s">
        <v>158</v>
      </c>
      <c r="W1804" s="301">
        <v>87</v>
      </c>
      <c r="X1804" s="301">
        <v>61</v>
      </c>
      <c r="Y1804" s="281">
        <v>50</v>
      </c>
      <c r="Z1804" s="281"/>
      <c r="AA1804" s="281">
        <v>65.400000000000006</v>
      </c>
      <c r="AB1804" s="318" t="s">
        <v>122</v>
      </c>
      <c r="AC1804" s="293">
        <v>90</v>
      </c>
      <c r="AD1804" s="281">
        <v>473277</v>
      </c>
      <c r="AE1804" s="2624">
        <v>5</v>
      </c>
      <c r="AF1804" s="281">
        <v>12</v>
      </c>
      <c r="AG1804" s="2026" t="s">
        <v>122</v>
      </c>
      <c r="AK1804" s="981"/>
    </row>
    <row r="1805" spans="2:37">
      <c r="B1805" s="2808"/>
      <c r="C1805" s="855" t="s">
        <v>2870</v>
      </c>
      <c r="D1805" s="855" t="s">
        <v>2274</v>
      </c>
      <c r="E1805" s="1599"/>
      <c r="F1805" s="936">
        <v>928194805330</v>
      </c>
      <c r="G1805" s="936">
        <v>8718291163060</v>
      </c>
      <c r="H1805" s="1017" t="s">
        <v>1957</v>
      </c>
      <c r="I1805" s="1017"/>
      <c r="J1805" s="1087">
        <v>35</v>
      </c>
      <c r="K1805" s="1416">
        <v>2150</v>
      </c>
      <c r="L1805" s="1548" t="s">
        <v>79</v>
      </c>
      <c r="M1805" s="1497">
        <v>15000</v>
      </c>
      <c r="N1805" s="1773">
        <v>1</v>
      </c>
      <c r="O1805" s="1548" t="s">
        <v>144</v>
      </c>
      <c r="P1805" s="2421">
        <v>1670</v>
      </c>
      <c r="Q1805" s="14"/>
      <c r="R1805" s="2270" t="s">
        <v>62</v>
      </c>
      <c r="S1805" s="1548"/>
      <c r="T1805" s="1548"/>
      <c r="U1805" s="1548" t="s">
        <v>1952</v>
      </c>
      <c r="V1805" s="1548" t="s">
        <v>158</v>
      </c>
      <c r="W1805" s="1237">
        <v>87</v>
      </c>
      <c r="X1805" s="1237">
        <v>61</v>
      </c>
      <c r="Y1805" s="937">
        <v>50</v>
      </c>
      <c r="Z1805" s="937"/>
      <c r="AA1805" s="937">
        <v>65.400000000000006</v>
      </c>
      <c r="AB1805" s="1548" t="s">
        <v>122</v>
      </c>
      <c r="AC1805" s="1773">
        <v>90</v>
      </c>
      <c r="AD1805" s="937">
        <v>473278</v>
      </c>
      <c r="AE1805" s="2762">
        <v>5</v>
      </c>
      <c r="AF1805" s="937">
        <v>12</v>
      </c>
      <c r="AG1805" s="2302" t="s">
        <v>122</v>
      </c>
      <c r="AK1805" s="981"/>
    </row>
    <row r="1806" spans="2:37" ht="14.5" customHeight="1">
      <c r="B1806" s="113"/>
      <c r="C1806" s="14"/>
      <c r="D1806" s="14"/>
      <c r="E1806" s="14"/>
      <c r="F1806" s="112"/>
      <c r="G1806" s="112"/>
      <c r="H1806" s="112"/>
      <c r="I1806" s="112"/>
      <c r="J1806" s="335"/>
      <c r="K1806" s="303"/>
      <c r="L1806" s="6"/>
      <c r="M1806" s="308"/>
      <c r="N1806" s="306"/>
      <c r="O1806" s="6"/>
      <c r="P1806" s="17"/>
      <c r="Q1806" s="14"/>
      <c r="R1806" s="6"/>
      <c r="S1806" s="6"/>
      <c r="T1806" s="6"/>
      <c r="U1806" s="6"/>
      <c r="V1806" s="6"/>
      <c r="W1806" s="6"/>
      <c r="X1806" s="6"/>
      <c r="Y1806" s="302"/>
      <c r="Z1806" s="302"/>
      <c r="AA1806" s="302"/>
      <c r="AB1806" s="6"/>
      <c r="AC1806" s="306"/>
      <c r="AD1806" s="302"/>
      <c r="AE1806" s="306"/>
      <c r="AF1806" s="6"/>
      <c r="AG1806" s="6"/>
      <c r="AK1806" s="981"/>
    </row>
    <row r="1807" spans="2:37">
      <c r="B1807" s="1809" t="s">
        <v>3066</v>
      </c>
      <c r="C1807" s="1487" t="s">
        <v>2870</v>
      </c>
      <c r="D1807" s="1487" t="s">
        <v>2274</v>
      </c>
      <c r="E1807" s="1617"/>
      <c r="F1807" s="1330">
        <v>928050300630</v>
      </c>
      <c r="G1807" s="1330">
        <v>8718291651574</v>
      </c>
      <c r="H1807" s="1753" t="s">
        <v>1958</v>
      </c>
      <c r="I1807" s="1753"/>
      <c r="J1807" s="1754">
        <v>35</v>
      </c>
      <c r="K1807" s="1755">
        <v>2100</v>
      </c>
      <c r="L1807" s="1858" t="s">
        <v>79</v>
      </c>
      <c r="M1807" s="1307">
        <v>15000</v>
      </c>
      <c r="N1807" s="1774">
        <v>1</v>
      </c>
      <c r="O1807" s="1858" t="s">
        <v>144</v>
      </c>
      <c r="P1807" s="3288">
        <v>1400</v>
      </c>
      <c r="Q1807" s="14"/>
      <c r="R1807" s="2266" t="s">
        <v>62</v>
      </c>
      <c r="S1807" s="1858"/>
      <c r="T1807" s="1858"/>
      <c r="U1807" s="1858" t="s">
        <v>121</v>
      </c>
      <c r="V1807" s="1858" t="s">
        <v>158</v>
      </c>
      <c r="W1807" s="1774">
        <v>88</v>
      </c>
      <c r="X1807" s="1774">
        <v>60</v>
      </c>
      <c r="Y1807" s="1306">
        <v>65</v>
      </c>
      <c r="Z1807" s="1306"/>
      <c r="AA1807" s="1306">
        <v>95</v>
      </c>
      <c r="AB1807" s="1858" t="s">
        <v>122</v>
      </c>
      <c r="AC1807" s="1774">
        <v>91</v>
      </c>
      <c r="AD1807" s="1306">
        <v>473304</v>
      </c>
      <c r="AE1807" s="2751">
        <v>5</v>
      </c>
      <c r="AF1807" s="1306">
        <v>12</v>
      </c>
      <c r="AG1807" s="2298" t="s">
        <v>122</v>
      </c>
      <c r="AK1807" s="981"/>
    </row>
    <row r="1808" spans="2:37" ht="14.5" customHeight="1">
      <c r="B1808" s="24"/>
      <c r="C1808" s="14"/>
      <c r="D1808" s="14"/>
      <c r="E1808" s="14"/>
      <c r="F1808" s="2"/>
      <c r="G1808" s="2"/>
      <c r="H1808" s="3"/>
      <c r="I1808" s="3"/>
      <c r="J1808" s="335"/>
      <c r="K1808" s="303"/>
      <c r="L1808" s="6"/>
      <c r="M1808" s="308"/>
      <c r="N1808" s="306"/>
      <c r="O1808" s="6"/>
      <c r="P1808" s="1788"/>
      <c r="Q1808" s="14"/>
      <c r="R1808" s="6"/>
      <c r="S1808" s="6"/>
      <c r="T1808" s="6"/>
      <c r="U1808" s="6"/>
      <c r="V1808" s="6"/>
      <c r="W1808" s="6"/>
      <c r="X1808" s="6"/>
      <c r="Y1808" s="302"/>
      <c r="Z1808" s="302"/>
      <c r="AA1808" s="302"/>
      <c r="AB1808" s="6"/>
      <c r="AC1808" s="306"/>
      <c r="AD1808" s="302"/>
      <c r="AE1808" s="306"/>
      <c r="AF1808" s="6"/>
      <c r="AG1808" s="6"/>
      <c r="AK1808" s="981"/>
    </row>
    <row r="1809" spans="2:37">
      <c r="B1809" s="573" t="s">
        <v>3067</v>
      </c>
      <c r="C1809" s="1576" t="s">
        <v>2870</v>
      </c>
      <c r="D1809" s="1576" t="s">
        <v>2274</v>
      </c>
      <c r="E1809" s="1577"/>
      <c r="F1809" s="39">
        <v>928108100630</v>
      </c>
      <c r="G1809" s="39">
        <v>8718291241928</v>
      </c>
      <c r="H1809" s="1789" t="s">
        <v>1959</v>
      </c>
      <c r="I1809" s="1789"/>
      <c r="J1809" s="336">
        <v>35</v>
      </c>
      <c r="K1809" s="280">
        <v>2400</v>
      </c>
      <c r="L1809" s="305" t="s">
        <v>79</v>
      </c>
      <c r="M1809" s="324">
        <v>15000</v>
      </c>
      <c r="N1809" s="305">
        <v>1</v>
      </c>
      <c r="O1809" s="305" t="s">
        <v>144</v>
      </c>
      <c r="P1809" s="3277">
        <v>1400</v>
      </c>
      <c r="Q1809" s="14"/>
      <c r="R1809" s="2015" t="s">
        <v>62</v>
      </c>
      <c r="S1809" s="305"/>
      <c r="T1809" s="305"/>
      <c r="U1809" s="305" t="s">
        <v>121</v>
      </c>
      <c r="V1809" s="305" t="s">
        <v>158</v>
      </c>
      <c r="W1809" s="305">
        <v>88</v>
      </c>
      <c r="X1809" s="305">
        <v>68</v>
      </c>
      <c r="Y1809" s="279">
        <v>97</v>
      </c>
      <c r="Z1809" s="279"/>
      <c r="AA1809" s="279">
        <v>123</v>
      </c>
      <c r="AB1809" s="305" t="s">
        <v>122</v>
      </c>
      <c r="AC1809" s="305">
        <v>91</v>
      </c>
      <c r="AD1809" s="279">
        <v>473362</v>
      </c>
      <c r="AE1809" s="2626">
        <v>5</v>
      </c>
      <c r="AF1809" s="279">
        <v>6</v>
      </c>
      <c r="AG1809" s="2016" t="s">
        <v>122</v>
      </c>
      <c r="AK1809" s="981"/>
    </row>
    <row r="1810" spans="2:37">
      <c r="B1810" s="2837"/>
      <c r="C1810" s="569" t="s">
        <v>2870</v>
      </c>
      <c r="D1810" s="569" t="s">
        <v>2274</v>
      </c>
      <c r="E1810" s="1578"/>
      <c r="F1810" s="63">
        <v>928108200630</v>
      </c>
      <c r="G1810" s="63">
        <v>8718291241942</v>
      </c>
      <c r="H1810" s="40" t="s">
        <v>1960</v>
      </c>
      <c r="I1810" s="40"/>
      <c r="J1810" s="334">
        <v>35</v>
      </c>
      <c r="K1810" s="282">
        <v>2400</v>
      </c>
      <c r="L1810" s="301" t="s">
        <v>79</v>
      </c>
      <c r="M1810" s="282">
        <v>15000</v>
      </c>
      <c r="N1810" s="293">
        <v>1</v>
      </c>
      <c r="O1810" s="301" t="s">
        <v>144</v>
      </c>
      <c r="P1810" s="3278">
        <v>1400</v>
      </c>
      <c r="Q1810" s="14"/>
      <c r="R1810" s="2023" t="s">
        <v>62</v>
      </c>
      <c r="S1810" s="301"/>
      <c r="T1810" s="301"/>
      <c r="U1810" s="301" t="s">
        <v>121</v>
      </c>
      <c r="V1810" s="301" t="s">
        <v>158</v>
      </c>
      <c r="W1810" s="301">
        <v>88</v>
      </c>
      <c r="X1810" s="301">
        <v>68</v>
      </c>
      <c r="Y1810" s="281">
        <v>97</v>
      </c>
      <c r="Z1810" s="281"/>
      <c r="AA1810" s="281">
        <v>123</v>
      </c>
      <c r="AB1810" s="301" t="s">
        <v>122</v>
      </c>
      <c r="AC1810" s="293">
        <v>91</v>
      </c>
      <c r="AD1810" s="281">
        <v>473363</v>
      </c>
      <c r="AE1810" s="2624">
        <v>5</v>
      </c>
      <c r="AF1810" s="281">
        <v>6</v>
      </c>
      <c r="AG1810" s="2024" t="s">
        <v>122</v>
      </c>
      <c r="AK1810" s="981"/>
    </row>
    <row r="1811" spans="2:37">
      <c r="B1811" s="2837"/>
      <c r="C1811" s="569" t="s">
        <v>2870</v>
      </c>
      <c r="D1811" s="569" t="s">
        <v>2274</v>
      </c>
      <c r="E1811" s="1578"/>
      <c r="F1811" s="1020">
        <v>928109300630</v>
      </c>
      <c r="G1811" s="1020">
        <v>8718291241867</v>
      </c>
      <c r="H1811" s="1252" t="s">
        <v>2297</v>
      </c>
      <c r="I1811" s="1252"/>
      <c r="J1811" s="1021">
        <v>73.2</v>
      </c>
      <c r="K1811" s="530">
        <v>4500</v>
      </c>
      <c r="L1811" s="519" t="s">
        <v>79</v>
      </c>
      <c r="M1811" s="530">
        <v>15000</v>
      </c>
      <c r="N1811" s="1253">
        <v>1</v>
      </c>
      <c r="O1811" s="519" t="s">
        <v>144</v>
      </c>
      <c r="P1811" s="2420">
        <v>1530</v>
      </c>
      <c r="Q1811" s="1004"/>
      <c r="R1811" s="2276" t="s">
        <v>62</v>
      </c>
      <c r="S1811" s="519"/>
      <c r="T1811" s="519"/>
      <c r="U1811" s="519" t="s">
        <v>121</v>
      </c>
      <c r="V1811" s="519" t="s">
        <v>158</v>
      </c>
      <c r="W1811" s="519">
        <v>86</v>
      </c>
      <c r="X1811" s="519">
        <v>61</v>
      </c>
      <c r="Y1811" s="942">
        <v>91</v>
      </c>
      <c r="Z1811" s="942"/>
      <c r="AA1811" s="942">
        <v>128</v>
      </c>
      <c r="AB1811" s="519" t="s">
        <v>122</v>
      </c>
      <c r="AC1811" s="1253">
        <v>92</v>
      </c>
      <c r="AD1811" s="942">
        <v>473364</v>
      </c>
      <c r="AE1811" s="2765">
        <v>5</v>
      </c>
      <c r="AF1811" s="942">
        <v>6</v>
      </c>
      <c r="AG1811" s="2308" t="s">
        <v>122</v>
      </c>
      <c r="AK1811" s="981"/>
    </row>
    <row r="1812" spans="2:37">
      <c r="B1812" s="2837"/>
      <c r="C1812" s="569" t="s">
        <v>2870</v>
      </c>
      <c r="D1812" s="569" t="s">
        <v>2274</v>
      </c>
      <c r="E1812" s="1578"/>
      <c r="F1812" s="63">
        <v>928109400630</v>
      </c>
      <c r="G1812" s="63">
        <v>8718291241881</v>
      </c>
      <c r="H1812" s="40" t="s">
        <v>1961</v>
      </c>
      <c r="I1812" s="40"/>
      <c r="J1812" s="334">
        <v>70</v>
      </c>
      <c r="K1812" s="282">
        <v>4500</v>
      </c>
      <c r="L1812" s="282" t="s">
        <v>79</v>
      </c>
      <c r="M1812" s="282">
        <v>15000</v>
      </c>
      <c r="N1812" s="293">
        <v>1</v>
      </c>
      <c r="O1812" s="282" t="s">
        <v>144</v>
      </c>
      <c r="P1812" s="3278">
        <v>1530</v>
      </c>
      <c r="Q1812" s="14"/>
      <c r="R1812" s="1892" t="s">
        <v>62</v>
      </c>
      <c r="S1812" s="282"/>
      <c r="T1812" s="282"/>
      <c r="U1812" s="282" t="s">
        <v>121</v>
      </c>
      <c r="V1812" s="282" t="s">
        <v>158</v>
      </c>
      <c r="W1812" s="301">
        <v>86</v>
      </c>
      <c r="X1812" s="301">
        <v>64</v>
      </c>
      <c r="Y1812" s="281">
        <v>97</v>
      </c>
      <c r="Z1812" s="281"/>
      <c r="AA1812" s="281">
        <v>123</v>
      </c>
      <c r="AB1812" s="282" t="s">
        <v>122</v>
      </c>
      <c r="AC1812" s="293">
        <v>92</v>
      </c>
      <c r="AD1812" s="281">
        <v>473365</v>
      </c>
      <c r="AE1812" s="2624">
        <v>5</v>
      </c>
      <c r="AF1812" s="281">
        <v>6</v>
      </c>
      <c r="AG1812" s="1893" t="s">
        <v>122</v>
      </c>
      <c r="AK1812" s="981"/>
    </row>
    <row r="1813" spans="2:37">
      <c r="B1813" s="2837"/>
      <c r="C1813" s="569" t="s">
        <v>2870</v>
      </c>
      <c r="D1813" s="569" t="s">
        <v>2274</v>
      </c>
      <c r="E1813" s="1578"/>
      <c r="F1813" s="63">
        <v>928109500630</v>
      </c>
      <c r="G1813" s="42">
        <v>8718291241904</v>
      </c>
      <c r="H1813" s="40" t="s">
        <v>1962</v>
      </c>
      <c r="I1813" s="40"/>
      <c r="J1813" s="334">
        <v>70</v>
      </c>
      <c r="K1813" s="282">
        <v>4400</v>
      </c>
      <c r="L1813" s="282" t="s">
        <v>79</v>
      </c>
      <c r="M1813" s="282">
        <v>15000</v>
      </c>
      <c r="N1813" s="293">
        <v>1</v>
      </c>
      <c r="O1813" s="282" t="s">
        <v>144</v>
      </c>
      <c r="P1813" s="3278">
        <v>1530</v>
      </c>
      <c r="Q1813" s="14"/>
      <c r="R1813" s="1892" t="s">
        <v>62</v>
      </c>
      <c r="S1813" s="282"/>
      <c r="T1813" s="282"/>
      <c r="U1813" s="282" t="s">
        <v>121</v>
      </c>
      <c r="V1813" s="282" t="s">
        <v>158</v>
      </c>
      <c r="W1813" s="301">
        <v>86</v>
      </c>
      <c r="X1813" s="301">
        <v>62</v>
      </c>
      <c r="Y1813" s="281">
        <v>97</v>
      </c>
      <c r="Z1813" s="281"/>
      <c r="AA1813" s="281">
        <v>123</v>
      </c>
      <c r="AB1813" s="282" t="s">
        <v>122</v>
      </c>
      <c r="AC1813" s="293">
        <v>92</v>
      </c>
      <c r="AD1813" s="281">
        <v>473366</v>
      </c>
      <c r="AE1813" s="2624">
        <v>5</v>
      </c>
      <c r="AF1813" s="281">
        <v>6</v>
      </c>
      <c r="AG1813" s="1893" t="s">
        <v>122</v>
      </c>
      <c r="AK1813" s="981"/>
    </row>
    <row r="1814" spans="2:37">
      <c r="B1814" s="2838"/>
      <c r="C1814" s="855" t="s">
        <v>2870</v>
      </c>
      <c r="D1814" s="855" t="s">
        <v>2274</v>
      </c>
      <c r="E1814" s="1599"/>
      <c r="F1814" s="49">
        <v>928053000630</v>
      </c>
      <c r="G1814" s="57">
        <v>8718291651673</v>
      </c>
      <c r="H1814" s="1790" t="s">
        <v>1963</v>
      </c>
      <c r="I1814" s="1790"/>
      <c r="J1814" s="441">
        <v>73.2</v>
      </c>
      <c r="K1814" s="284">
        <v>4500</v>
      </c>
      <c r="L1814" s="283" t="s">
        <v>53</v>
      </c>
      <c r="M1814" s="284">
        <v>15000</v>
      </c>
      <c r="N1814" s="1593">
        <v>1</v>
      </c>
      <c r="O1814" s="283" t="s">
        <v>144</v>
      </c>
      <c r="P1814" s="3279">
        <v>1530</v>
      </c>
      <c r="Q1814" s="518"/>
      <c r="R1814" s="1993" t="s">
        <v>785</v>
      </c>
      <c r="S1814" s="283"/>
      <c r="T1814" s="283"/>
      <c r="U1814" s="283" t="s">
        <v>121</v>
      </c>
      <c r="V1814" s="283" t="s">
        <v>131</v>
      </c>
      <c r="W1814" s="294">
        <v>90</v>
      </c>
      <c r="X1814" s="294">
        <v>61</v>
      </c>
      <c r="Y1814" s="283">
        <v>97</v>
      </c>
      <c r="Z1814" s="283"/>
      <c r="AA1814" s="283">
        <v>123</v>
      </c>
      <c r="AB1814" s="283" t="s">
        <v>122</v>
      </c>
      <c r="AC1814" s="1593">
        <v>92</v>
      </c>
      <c r="AD1814" s="283">
        <v>473305</v>
      </c>
      <c r="AE1814" s="2642">
        <v>5</v>
      </c>
      <c r="AF1814" s="283">
        <v>6</v>
      </c>
      <c r="AG1814" s="1994" t="s">
        <v>122</v>
      </c>
      <c r="AK1814" s="981"/>
    </row>
    <row r="1815" spans="2:37" ht="14.5" customHeight="1">
      <c r="B1815" s="3"/>
      <c r="C1815" s="14"/>
      <c r="D1815" s="14"/>
      <c r="E1815" s="14"/>
      <c r="F1815" s="3"/>
      <c r="G1815" s="3"/>
      <c r="H1815" s="3"/>
      <c r="I1815" s="3"/>
      <c r="J1815" s="335"/>
      <c r="K1815" s="6"/>
      <c r="L1815" s="6"/>
      <c r="M1815" s="6"/>
      <c r="N1815" s="6"/>
      <c r="O1815" s="6"/>
      <c r="P1815" s="17"/>
      <c r="Q1815" s="14"/>
      <c r="R1815" s="6"/>
      <c r="S1815" s="6"/>
      <c r="T1815" s="6"/>
      <c r="U1815" s="6"/>
      <c r="V1815" s="6"/>
      <c r="W1815" s="6"/>
      <c r="X1815" s="6"/>
      <c r="Y1815" s="302"/>
      <c r="Z1815" s="302"/>
      <c r="AA1815" s="302"/>
      <c r="AB1815" s="6"/>
      <c r="AC1815" s="306"/>
      <c r="AD1815" s="302"/>
      <c r="AE1815" s="6"/>
      <c r="AF1815" s="6"/>
      <c r="AG1815" s="6"/>
      <c r="AK1815" s="981"/>
    </row>
    <row r="1816" spans="2:37">
      <c r="B1816" s="1809" t="s">
        <v>3068</v>
      </c>
      <c r="C1816" s="1487" t="s">
        <v>2870</v>
      </c>
      <c r="D1816" s="1487" t="s">
        <v>2274</v>
      </c>
      <c r="E1816" s="1617"/>
      <c r="F1816" s="1745">
        <v>928096505330</v>
      </c>
      <c r="G1816" s="1745">
        <v>8711500213877</v>
      </c>
      <c r="H1816" s="1745" t="s">
        <v>1964</v>
      </c>
      <c r="I1816" s="1745"/>
      <c r="J1816" s="1747">
        <v>35</v>
      </c>
      <c r="K1816" s="3232">
        <v>1300</v>
      </c>
      <c r="L1816" s="2354" t="s">
        <v>53</v>
      </c>
      <c r="M1816" s="1704">
        <v>9000</v>
      </c>
      <c r="N1816" s="1769">
        <v>1</v>
      </c>
      <c r="O1816" s="2354" t="s">
        <v>144</v>
      </c>
      <c r="P1816" s="3200">
        <v>1765</v>
      </c>
      <c r="Q1816" s="14"/>
      <c r="R1816" s="3230" t="s">
        <v>573</v>
      </c>
      <c r="S1816" s="2354"/>
      <c r="T1816" s="2354"/>
      <c r="U1816" s="2354" t="s">
        <v>1965</v>
      </c>
      <c r="V1816" s="2354" t="s">
        <v>131</v>
      </c>
      <c r="W1816" s="1769">
        <v>86</v>
      </c>
      <c r="X1816" s="1769">
        <v>37</v>
      </c>
      <c r="Y1816" s="2354">
        <v>111</v>
      </c>
      <c r="Z1816" s="2354"/>
      <c r="AA1816" s="2354">
        <v>95</v>
      </c>
      <c r="AB1816" s="2354" t="s">
        <v>122</v>
      </c>
      <c r="AC1816" s="1769">
        <v>93</v>
      </c>
      <c r="AD1816" s="2354">
        <v>473358</v>
      </c>
      <c r="AE1816" s="2761">
        <v>5</v>
      </c>
      <c r="AF1816" s="2354">
        <v>6</v>
      </c>
      <c r="AG1816" s="3231" t="s">
        <v>122</v>
      </c>
      <c r="AK1816" s="981"/>
    </row>
    <row r="1817" spans="2:37" ht="14.5" customHeight="1">
      <c r="B1817" s="12"/>
      <c r="C1817" s="14"/>
      <c r="D1817" s="14"/>
      <c r="E1817" s="14"/>
      <c r="F1817" s="2"/>
      <c r="G1817" s="2"/>
      <c r="H1817" s="3"/>
      <c r="I1817" s="3"/>
      <c r="J1817" s="335"/>
      <c r="K1817" s="303"/>
      <c r="L1817" s="302"/>
      <c r="M1817" s="303"/>
      <c r="N1817" s="306"/>
      <c r="O1817" s="302"/>
      <c r="P1817" s="148"/>
      <c r="Q1817" s="14"/>
      <c r="R1817" s="302"/>
      <c r="S1817" s="302"/>
      <c r="T1817" s="302"/>
      <c r="U1817" s="302"/>
      <c r="V1817" s="302"/>
      <c r="W1817" s="302"/>
      <c r="X1817" s="302"/>
      <c r="Y1817" s="302"/>
      <c r="Z1817" s="302"/>
      <c r="AA1817" s="302"/>
      <c r="AB1817" s="302"/>
      <c r="AC1817" s="306"/>
      <c r="AD1817" s="302"/>
      <c r="AE1817" s="306"/>
      <c r="AF1817" s="302"/>
      <c r="AG1817" s="302"/>
      <c r="AK1817" s="981"/>
    </row>
    <row r="1818" spans="2:37">
      <c r="B1818" s="573" t="s">
        <v>3069</v>
      </c>
      <c r="C1818" s="1576" t="s">
        <v>2870</v>
      </c>
      <c r="D1818" s="1576" t="s">
        <v>2274</v>
      </c>
      <c r="E1818" s="1577"/>
      <c r="F1818" s="1792">
        <v>928195405330</v>
      </c>
      <c r="G1818" s="1792">
        <v>8718291689447</v>
      </c>
      <c r="H1818" s="1793" t="s">
        <v>1967</v>
      </c>
      <c r="I1818" s="1793"/>
      <c r="J1818" s="336">
        <v>35</v>
      </c>
      <c r="K1818" s="280">
        <v>1750</v>
      </c>
      <c r="L1818" s="279" t="s">
        <v>79</v>
      </c>
      <c r="M1818" s="280">
        <v>12000</v>
      </c>
      <c r="N1818" s="305">
        <v>1</v>
      </c>
      <c r="O1818" s="279" t="s">
        <v>144</v>
      </c>
      <c r="P1818" s="3277">
        <v>1765</v>
      </c>
      <c r="Q1818" s="14"/>
      <c r="R1818" s="1991" t="s">
        <v>54</v>
      </c>
      <c r="S1818" s="279"/>
      <c r="T1818" s="279"/>
      <c r="U1818" s="279" t="s">
        <v>1965</v>
      </c>
      <c r="V1818" s="279" t="s">
        <v>158</v>
      </c>
      <c r="W1818" s="305">
        <v>89</v>
      </c>
      <c r="X1818" s="305">
        <v>50</v>
      </c>
      <c r="Y1818" s="279">
        <v>111</v>
      </c>
      <c r="Z1818" s="279"/>
      <c r="AA1818" s="279">
        <v>95</v>
      </c>
      <c r="AB1818" s="279" t="s">
        <v>122</v>
      </c>
      <c r="AC1818" s="305">
        <v>90</v>
      </c>
      <c r="AD1818" s="279">
        <v>473280</v>
      </c>
      <c r="AE1818" s="2626">
        <v>5</v>
      </c>
      <c r="AF1818" s="279">
        <v>6</v>
      </c>
      <c r="AG1818" s="1992" t="s">
        <v>122</v>
      </c>
      <c r="AK1818" s="981"/>
    </row>
    <row r="1819" spans="2:37">
      <c r="B1819" s="2840"/>
      <c r="C1819" s="569" t="s">
        <v>2870</v>
      </c>
      <c r="D1819" s="569" t="s">
        <v>2274</v>
      </c>
      <c r="E1819" s="1578"/>
      <c r="F1819" s="1">
        <v>928195505330</v>
      </c>
      <c r="G1819" s="1">
        <v>8718291689522</v>
      </c>
      <c r="H1819" s="38" t="s">
        <v>1968</v>
      </c>
      <c r="I1819" s="38"/>
      <c r="J1819" s="334">
        <v>35</v>
      </c>
      <c r="K1819" s="282">
        <v>1750</v>
      </c>
      <c r="L1819" s="281" t="s">
        <v>79</v>
      </c>
      <c r="M1819" s="282">
        <v>12000</v>
      </c>
      <c r="N1819" s="293">
        <v>1</v>
      </c>
      <c r="O1819" s="281" t="s">
        <v>144</v>
      </c>
      <c r="P1819" s="3278">
        <v>1765</v>
      </c>
      <c r="Q1819" s="14"/>
      <c r="R1819" s="1997" t="s">
        <v>54</v>
      </c>
      <c r="S1819" s="281"/>
      <c r="T1819" s="281"/>
      <c r="U1819" s="281" t="s">
        <v>1965</v>
      </c>
      <c r="V1819" s="281" t="s">
        <v>158</v>
      </c>
      <c r="W1819" s="301">
        <v>89</v>
      </c>
      <c r="X1819" s="301">
        <v>50</v>
      </c>
      <c r="Y1819" s="281">
        <v>111</v>
      </c>
      <c r="Z1819" s="281"/>
      <c r="AA1819" s="281">
        <v>95</v>
      </c>
      <c r="AB1819" s="281" t="s">
        <v>122</v>
      </c>
      <c r="AC1819" s="293">
        <v>90</v>
      </c>
      <c r="AD1819" s="281">
        <v>473281</v>
      </c>
      <c r="AE1819" s="2624">
        <v>5</v>
      </c>
      <c r="AF1819" s="281">
        <v>6</v>
      </c>
      <c r="AG1819" s="1998" t="s">
        <v>122</v>
      </c>
      <c r="AK1819" s="981"/>
    </row>
    <row r="1820" spans="2:37">
      <c r="B1820" s="2840"/>
      <c r="C1820" s="569" t="s">
        <v>2870</v>
      </c>
      <c r="D1820" s="569" t="s">
        <v>2274</v>
      </c>
      <c r="E1820" s="1578"/>
      <c r="F1820" s="1">
        <v>928195705330</v>
      </c>
      <c r="G1820" s="1">
        <v>8718291689706</v>
      </c>
      <c r="H1820" s="38" t="s">
        <v>1969</v>
      </c>
      <c r="I1820" s="38"/>
      <c r="J1820" s="334">
        <v>70</v>
      </c>
      <c r="K1820" s="282">
        <v>3550</v>
      </c>
      <c r="L1820" s="281" t="s">
        <v>79</v>
      </c>
      <c r="M1820" s="282">
        <v>12000</v>
      </c>
      <c r="N1820" s="293">
        <v>1</v>
      </c>
      <c r="O1820" s="281" t="s">
        <v>144</v>
      </c>
      <c r="P1820" s="3278">
        <v>1765</v>
      </c>
      <c r="Q1820" s="14"/>
      <c r="R1820" s="1997" t="s">
        <v>54</v>
      </c>
      <c r="S1820" s="281"/>
      <c r="T1820" s="281"/>
      <c r="U1820" s="281" t="s">
        <v>1965</v>
      </c>
      <c r="V1820" s="281" t="s">
        <v>158</v>
      </c>
      <c r="W1820" s="301">
        <v>89</v>
      </c>
      <c r="X1820" s="301">
        <v>50</v>
      </c>
      <c r="Y1820" s="281">
        <v>111</v>
      </c>
      <c r="Z1820" s="281"/>
      <c r="AA1820" s="281">
        <v>95</v>
      </c>
      <c r="AB1820" s="281" t="s">
        <v>122</v>
      </c>
      <c r="AC1820" s="293">
        <v>92</v>
      </c>
      <c r="AD1820" s="281">
        <v>473283</v>
      </c>
      <c r="AE1820" s="2624">
        <v>5</v>
      </c>
      <c r="AF1820" s="281">
        <v>6</v>
      </c>
      <c r="AG1820" s="1998" t="s">
        <v>122</v>
      </c>
      <c r="AK1820" s="981"/>
    </row>
    <row r="1821" spans="2:37">
      <c r="B1821" s="2840"/>
      <c r="C1821" s="569" t="s">
        <v>2870</v>
      </c>
      <c r="D1821" s="569" t="s">
        <v>2274</v>
      </c>
      <c r="E1821" s="1578"/>
      <c r="F1821" s="1">
        <v>928195805330</v>
      </c>
      <c r="G1821" s="1">
        <v>8718291689782</v>
      </c>
      <c r="H1821" s="38" t="s">
        <v>1970</v>
      </c>
      <c r="I1821" s="38"/>
      <c r="J1821" s="334">
        <v>70</v>
      </c>
      <c r="K1821" s="282">
        <v>3550</v>
      </c>
      <c r="L1821" s="281" t="s">
        <v>79</v>
      </c>
      <c r="M1821" s="282">
        <v>12000</v>
      </c>
      <c r="N1821" s="293">
        <v>1</v>
      </c>
      <c r="O1821" s="281" t="s">
        <v>144</v>
      </c>
      <c r="P1821" s="3278">
        <v>1765</v>
      </c>
      <c r="Q1821" s="14"/>
      <c r="R1821" s="1997" t="s">
        <v>54</v>
      </c>
      <c r="S1821" s="281"/>
      <c r="T1821" s="281"/>
      <c r="U1821" s="281" t="s">
        <v>1965</v>
      </c>
      <c r="V1821" s="281" t="s">
        <v>158</v>
      </c>
      <c r="W1821" s="301">
        <v>89</v>
      </c>
      <c r="X1821" s="301">
        <v>50</v>
      </c>
      <c r="Y1821" s="281">
        <v>111</v>
      </c>
      <c r="Z1821" s="281"/>
      <c r="AA1821" s="281">
        <v>95</v>
      </c>
      <c r="AB1821" s="281" t="s">
        <v>122</v>
      </c>
      <c r="AC1821" s="293">
        <v>92</v>
      </c>
      <c r="AD1821" s="281">
        <v>473284</v>
      </c>
      <c r="AE1821" s="2624">
        <v>5</v>
      </c>
      <c r="AF1821" s="281">
        <v>6</v>
      </c>
      <c r="AG1821" s="1998" t="s">
        <v>122</v>
      </c>
      <c r="AK1821" s="981"/>
    </row>
    <row r="1822" spans="2:37">
      <c r="B1822" s="2839"/>
      <c r="C1822" s="855" t="s">
        <v>2870</v>
      </c>
      <c r="D1822" s="855" t="s">
        <v>2274</v>
      </c>
      <c r="E1822" s="1599"/>
      <c r="F1822" s="1794">
        <v>928195605330</v>
      </c>
      <c r="G1822" s="1794">
        <v>8718291689621</v>
      </c>
      <c r="H1822" s="1795" t="s">
        <v>145</v>
      </c>
      <c r="I1822" s="1795"/>
      <c r="J1822" s="441">
        <v>73.2</v>
      </c>
      <c r="K1822" s="284">
        <v>2805</v>
      </c>
      <c r="L1822" s="283" t="s">
        <v>79</v>
      </c>
      <c r="M1822" s="284">
        <v>20000</v>
      </c>
      <c r="N1822" s="1593">
        <v>1</v>
      </c>
      <c r="O1822" s="283" t="s">
        <v>144</v>
      </c>
      <c r="P1822" s="3279">
        <v>1765</v>
      </c>
      <c r="Q1822" s="518"/>
      <c r="R1822" s="1993" t="s">
        <v>54</v>
      </c>
      <c r="S1822" s="283"/>
      <c r="T1822" s="283"/>
      <c r="U1822" s="283" t="s">
        <v>1965</v>
      </c>
      <c r="V1822" s="283" t="s">
        <v>158</v>
      </c>
      <c r="W1822" s="294">
        <v>89</v>
      </c>
      <c r="X1822" s="294">
        <v>38</v>
      </c>
      <c r="Y1822" s="283">
        <v>111</v>
      </c>
      <c r="Z1822" s="283"/>
      <c r="AA1822" s="283">
        <v>95</v>
      </c>
      <c r="AB1822" s="283" t="s">
        <v>122</v>
      </c>
      <c r="AC1822" s="1593">
        <v>92</v>
      </c>
      <c r="AD1822" s="283">
        <v>473282</v>
      </c>
      <c r="AE1822" s="2642">
        <v>5</v>
      </c>
      <c r="AF1822" s="283">
        <v>6</v>
      </c>
      <c r="AG1822" s="1994" t="s">
        <v>122</v>
      </c>
      <c r="AK1822" s="981"/>
    </row>
    <row r="1823" spans="2:37" ht="14.5" customHeight="1">
      <c r="AK1823" s="981"/>
    </row>
    <row r="1824" spans="2:37" s="1600" customFormat="1" ht="15" customHeight="1">
      <c r="B1824" s="1600" t="s">
        <v>3070</v>
      </c>
      <c r="F1824" s="2798" t="s">
        <v>3101</v>
      </c>
      <c r="G1824" s="14"/>
      <c r="H1824" s="16"/>
      <c r="I1824" s="182" t="s">
        <v>1971</v>
      </c>
      <c r="J1824" s="1818"/>
      <c r="K1824" s="1818"/>
      <c r="L1824" s="1818"/>
      <c r="M1824" s="1818"/>
      <c r="N1824" s="1818"/>
      <c r="O1824" s="1818"/>
      <c r="P1824" s="34"/>
      <c r="R1824" s="1818"/>
      <c r="S1824" s="1818"/>
      <c r="T1824" s="1818"/>
      <c r="U1824" s="1818"/>
      <c r="V1824" s="1818"/>
      <c r="W1824" s="1818"/>
      <c r="X1824" s="1818"/>
      <c r="Y1824" s="2310"/>
      <c r="Z1824" s="2310"/>
      <c r="AA1824" s="2310"/>
      <c r="AB1824" s="1818"/>
      <c r="AC1824" s="3259"/>
      <c r="AD1824" s="2310"/>
      <c r="AE1824" s="1818"/>
      <c r="AF1824" s="1818"/>
      <c r="AG1824" s="1818"/>
      <c r="AI1824"/>
      <c r="AJ1824"/>
      <c r="AK1824" s="981"/>
    </row>
    <row r="1825" spans="2:37">
      <c r="B1825" s="573" t="s">
        <v>1972</v>
      </c>
      <c r="C1825" s="1576" t="s">
        <v>2870</v>
      </c>
      <c r="D1825" s="1576" t="s">
        <v>2274</v>
      </c>
      <c r="E1825" s="1577"/>
      <c r="F1825" s="3009">
        <v>913713041166</v>
      </c>
      <c r="G1825" s="1796">
        <v>8718291770589</v>
      </c>
      <c r="H1825" s="3039" t="s">
        <v>1973</v>
      </c>
      <c r="I1825" s="1801" t="s">
        <v>1974</v>
      </c>
      <c r="J1825" s="336"/>
      <c r="K1825" s="280"/>
      <c r="L1825" s="279"/>
      <c r="M1825" s="280"/>
      <c r="N1825" s="1798">
        <v>2</v>
      </c>
      <c r="O1825" s="279"/>
      <c r="P1825" s="3193">
        <v>525</v>
      </c>
      <c r="Q1825" s="14"/>
      <c r="R1825" s="1991"/>
      <c r="S1825" s="279" t="s">
        <v>113</v>
      </c>
      <c r="T1825" s="279"/>
      <c r="U1825" s="279"/>
      <c r="V1825" s="279"/>
      <c r="W1825" s="305" t="s">
        <v>210</v>
      </c>
      <c r="X1825" s="305"/>
      <c r="Y1825" s="279"/>
      <c r="Z1825" s="279"/>
      <c r="AA1825" s="279"/>
      <c r="AB1825" s="279"/>
      <c r="AC1825" s="2525"/>
      <c r="AD1825" s="279"/>
      <c r="AE1825" s="2626">
        <v>0.5</v>
      </c>
      <c r="AF1825" s="279">
        <v>20</v>
      </c>
      <c r="AG1825" s="1992" t="s">
        <v>143</v>
      </c>
      <c r="AK1825" s="981"/>
    </row>
    <row r="1826" spans="2:37">
      <c r="B1826" s="124"/>
      <c r="C1826" s="855" t="s">
        <v>2870</v>
      </c>
      <c r="D1826" s="855" t="s">
        <v>2274</v>
      </c>
      <c r="E1826" s="1599"/>
      <c r="F1826" s="3010">
        <v>913713040966</v>
      </c>
      <c r="G1826" s="1258">
        <v>8718291770640</v>
      </c>
      <c r="H1826" s="3056" t="s">
        <v>1975</v>
      </c>
      <c r="I1826" s="1802" t="s">
        <v>1974</v>
      </c>
      <c r="J1826" s="441"/>
      <c r="K1826" s="284"/>
      <c r="L1826" s="283"/>
      <c r="M1826" s="284"/>
      <c r="N1826" s="1256">
        <v>2</v>
      </c>
      <c r="O1826" s="283"/>
      <c r="P1826" s="2421">
        <v>530</v>
      </c>
      <c r="Q1826" s="14"/>
      <c r="R1826" s="1993"/>
      <c r="S1826" s="283" t="s">
        <v>113</v>
      </c>
      <c r="T1826" s="283"/>
      <c r="U1826" s="283"/>
      <c r="V1826" s="283"/>
      <c r="W1826" s="294" t="s">
        <v>210</v>
      </c>
      <c r="X1826" s="294"/>
      <c r="Y1826" s="283"/>
      <c r="Z1826" s="283"/>
      <c r="AA1826" s="283"/>
      <c r="AB1826" s="283"/>
      <c r="AC1826" s="2526"/>
      <c r="AD1826" s="283"/>
      <c r="AE1826" s="2642">
        <v>0.5</v>
      </c>
      <c r="AF1826" s="283">
        <v>20</v>
      </c>
      <c r="AG1826" s="1994" t="s">
        <v>143</v>
      </c>
      <c r="AK1826" s="981"/>
    </row>
    <row r="1827" spans="2:37" ht="14.5" customHeight="1">
      <c r="B1827" s="12"/>
      <c r="C1827" s="14"/>
      <c r="D1827" s="14"/>
      <c r="E1827" s="14"/>
      <c r="F1827" s="2"/>
      <c r="G1827" s="2"/>
      <c r="H1827" s="3"/>
      <c r="I1827" s="3"/>
      <c r="J1827" s="335"/>
      <c r="K1827" s="303"/>
      <c r="L1827" s="302"/>
      <c r="M1827" s="303"/>
      <c r="N1827" s="306"/>
      <c r="O1827" s="302"/>
      <c r="P1827" s="148"/>
      <c r="Q1827" s="14"/>
      <c r="R1827" s="302"/>
      <c r="S1827" s="302"/>
      <c r="T1827" s="302"/>
      <c r="U1827" s="302"/>
      <c r="V1827" s="302"/>
      <c r="W1827" s="302"/>
      <c r="X1827" s="302"/>
      <c r="Y1827" s="302"/>
      <c r="Z1827" s="302"/>
      <c r="AA1827" s="302"/>
      <c r="AB1827" s="302"/>
      <c r="AC1827" s="306"/>
      <c r="AD1827" s="302"/>
      <c r="AE1827" s="306"/>
      <c r="AF1827" s="302"/>
      <c r="AG1827" s="302"/>
      <c r="AK1827" s="981"/>
    </row>
    <row r="1828" spans="2:37">
      <c r="B1828" s="573" t="s">
        <v>1976</v>
      </c>
      <c r="C1828" s="1576" t="s">
        <v>2870</v>
      </c>
      <c r="D1828" s="1576" t="s">
        <v>2274</v>
      </c>
      <c r="E1828" s="1577"/>
      <c r="F1828" s="3009">
        <v>913700192866</v>
      </c>
      <c r="G1828" s="1796">
        <v>8711500931580</v>
      </c>
      <c r="H1828" s="3039" t="s">
        <v>1977</v>
      </c>
      <c r="I1828" s="1797" t="s">
        <v>1974</v>
      </c>
      <c r="J1828" s="336"/>
      <c r="K1828" s="280"/>
      <c r="L1828" s="279"/>
      <c r="M1828" s="280"/>
      <c r="N1828" s="1798">
        <v>3</v>
      </c>
      <c r="O1828" s="279"/>
      <c r="P1828" s="3193">
        <v>670</v>
      </c>
      <c r="Q1828" s="14"/>
      <c r="R1828" s="1991"/>
      <c r="S1828" s="279" t="s">
        <v>113</v>
      </c>
      <c r="T1828" s="279"/>
      <c r="U1828" s="279"/>
      <c r="V1828" s="279"/>
      <c r="W1828" s="305" t="s">
        <v>210</v>
      </c>
      <c r="X1828" s="305"/>
      <c r="Y1828" s="279"/>
      <c r="Z1828" s="279"/>
      <c r="AA1828" s="279"/>
      <c r="AB1828" s="279"/>
      <c r="AC1828" s="2525"/>
      <c r="AD1828" s="279"/>
      <c r="AE1828" s="2626">
        <v>0.5</v>
      </c>
      <c r="AF1828" s="279">
        <v>12</v>
      </c>
      <c r="AG1828" s="1992" t="s">
        <v>143</v>
      </c>
      <c r="AK1828" s="981"/>
    </row>
    <row r="1829" spans="2:37">
      <c r="B1829" s="124"/>
      <c r="C1829" s="855" t="s">
        <v>2870</v>
      </c>
      <c r="D1829" s="855" t="s">
        <v>2274</v>
      </c>
      <c r="E1829" s="1599"/>
      <c r="F1829" s="3010">
        <v>913700192966</v>
      </c>
      <c r="G1829" s="1258">
        <v>8711500931603</v>
      </c>
      <c r="H1829" s="3053" t="s">
        <v>1978</v>
      </c>
      <c r="I1829" s="1259" t="s">
        <v>1974</v>
      </c>
      <c r="J1829" s="441"/>
      <c r="K1829" s="284"/>
      <c r="L1829" s="283"/>
      <c r="M1829" s="284"/>
      <c r="N1829" s="1256">
        <v>3</v>
      </c>
      <c r="O1829" s="283"/>
      <c r="P1829" s="2421">
        <v>670</v>
      </c>
      <c r="Q1829" s="14"/>
      <c r="R1829" s="1993"/>
      <c r="S1829" s="283" t="s">
        <v>113</v>
      </c>
      <c r="T1829" s="283"/>
      <c r="U1829" s="283"/>
      <c r="V1829" s="283"/>
      <c r="W1829" s="294" t="s">
        <v>210</v>
      </c>
      <c r="X1829" s="294"/>
      <c r="Y1829" s="283"/>
      <c r="Z1829" s="283"/>
      <c r="AA1829" s="283"/>
      <c r="AB1829" s="283"/>
      <c r="AC1829" s="2526"/>
      <c r="AD1829" s="283"/>
      <c r="AE1829" s="2642">
        <v>0.5</v>
      </c>
      <c r="AF1829" s="283">
        <v>12</v>
      </c>
      <c r="AG1829" s="1994" t="s">
        <v>143</v>
      </c>
      <c r="AK1829" s="981"/>
    </row>
    <row r="1830" spans="2:37" ht="14.5" customHeight="1">
      <c r="B1830" s="12"/>
      <c r="C1830" s="14"/>
      <c r="D1830" s="14"/>
      <c r="E1830" s="14"/>
      <c r="F1830" s="2"/>
      <c r="G1830" s="2"/>
      <c r="H1830" s="3"/>
      <c r="I1830" s="3"/>
      <c r="J1830" s="335"/>
      <c r="K1830" s="303"/>
      <c r="L1830" s="302"/>
      <c r="M1830" s="303"/>
      <c r="N1830" s="306"/>
      <c r="O1830" s="302"/>
      <c r="P1830" s="148"/>
      <c r="Q1830" s="14"/>
      <c r="R1830" s="302"/>
      <c r="S1830" s="302"/>
      <c r="T1830" s="302"/>
      <c r="U1830" s="302"/>
      <c r="V1830" s="302"/>
      <c r="W1830" s="302"/>
      <c r="X1830" s="302"/>
      <c r="Y1830" s="302"/>
      <c r="Z1830" s="302"/>
      <c r="AA1830" s="302"/>
      <c r="AB1830" s="302"/>
      <c r="AC1830" s="306"/>
      <c r="AD1830" s="302"/>
      <c r="AE1830" s="306"/>
      <c r="AF1830" s="302"/>
      <c r="AG1830" s="302"/>
      <c r="AK1830" s="981"/>
    </row>
    <row r="1831" spans="2:37">
      <c r="B1831" s="573" t="s">
        <v>3084</v>
      </c>
      <c r="C1831" s="1576" t="s">
        <v>2870</v>
      </c>
      <c r="D1831" s="1576" t="s">
        <v>2274</v>
      </c>
      <c r="E1831" s="1577"/>
      <c r="F1831" s="3011">
        <v>913713032166</v>
      </c>
      <c r="G1831" s="1796">
        <v>8727900905519</v>
      </c>
      <c r="H1831" s="3057" t="s">
        <v>1979</v>
      </c>
      <c r="I1831" s="1797" t="s">
        <v>1974</v>
      </c>
      <c r="J1831" s="336"/>
      <c r="K1831" s="280"/>
      <c r="L1831" s="305"/>
      <c r="M1831" s="324"/>
      <c r="N1831" s="1798">
        <v>5</v>
      </c>
      <c r="O1831" s="305"/>
      <c r="P1831" s="3193">
        <v>445</v>
      </c>
      <c r="Q1831" s="14"/>
      <c r="R1831" s="2015"/>
      <c r="S1831" s="305" t="s">
        <v>113</v>
      </c>
      <c r="T1831" s="305"/>
      <c r="U1831" s="305"/>
      <c r="V1831" s="305"/>
      <c r="W1831" s="305" t="s">
        <v>210</v>
      </c>
      <c r="X1831" s="305"/>
      <c r="Y1831" s="279"/>
      <c r="Z1831" s="279"/>
      <c r="AA1831" s="279"/>
      <c r="AB1831" s="305"/>
      <c r="AC1831" s="2525"/>
      <c r="AD1831" s="279"/>
      <c r="AE1831" s="2626">
        <v>0.5</v>
      </c>
      <c r="AF1831" s="279">
        <v>12</v>
      </c>
      <c r="AG1831" s="2016" t="s">
        <v>143</v>
      </c>
      <c r="AK1831" s="981"/>
    </row>
    <row r="1832" spans="2:37">
      <c r="B1832" s="219" t="s">
        <v>3075</v>
      </c>
      <c r="C1832" s="569" t="s">
        <v>2870</v>
      </c>
      <c r="D1832" s="569" t="s">
        <v>2274</v>
      </c>
      <c r="E1832" s="1578"/>
      <c r="F1832" s="2968">
        <v>913713032266</v>
      </c>
      <c r="G1832" s="1254">
        <v>8727900897395</v>
      </c>
      <c r="H1832" s="3040" t="s">
        <v>1980</v>
      </c>
      <c r="I1832" s="1257" t="s">
        <v>1974</v>
      </c>
      <c r="J1832" s="334"/>
      <c r="K1832" s="282"/>
      <c r="L1832" s="301"/>
      <c r="M1832" s="282"/>
      <c r="N1832" s="1255">
        <v>5</v>
      </c>
      <c r="O1832" s="301"/>
      <c r="P1832" s="2420">
        <v>445</v>
      </c>
      <c r="Q1832" s="14"/>
      <c r="R1832" s="2023"/>
      <c r="S1832" s="301" t="s">
        <v>113</v>
      </c>
      <c r="T1832" s="301"/>
      <c r="U1832" s="301"/>
      <c r="V1832" s="301"/>
      <c r="W1832" s="301" t="s">
        <v>210</v>
      </c>
      <c r="X1832" s="301"/>
      <c r="Y1832" s="281"/>
      <c r="Z1832" s="281"/>
      <c r="AA1832" s="281"/>
      <c r="AB1832" s="301"/>
      <c r="AC1832" s="2527"/>
      <c r="AD1832" s="281"/>
      <c r="AE1832" s="2624">
        <v>0.5</v>
      </c>
      <c r="AF1832" s="281">
        <v>12</v>
      </c>
      <c r="AG1832" s="2024" t="s">
        <v>143</v>
      </c>
      <c r="AK1832" s="981"/>
    </row>
    <row r="1833" spans="2:37">
      <c r="B1833" s="123"/>
      <c r="C1833" s="569" t="s">
        <v>2870</v>
      </c>
      <c r="D1833" s="569" t="s">
        <v>2274</v>
      </c>
      <c r="E1833" s="1578"/>
      <c r="F1833" s="2968">
        <v>913713032466</v>
      </c>
      <c r="G1833" s="1254">
        <v>8727900905533</v>
      </c>
      <c r="H1833" s="3040" t="s">
        <v>1981</v>
      </c>
      <c r="I1833" s="1257" t="s">
        <v>1974</v>
      </c>
      <c r="J1833" s="334"/>
      <c r="K1833" s="282"/>
      <c r="L1833" s="301"/>
      <c r="M1833" s="282"/>
      <c r="N1833" s="1255">
        <v>5</v>
      </c>
      <c r="O1833" s="301"/>
      <c r="P1833" s="2420">
        <v>560</v>
      </c>
      <c r="Q1833" s="14"/>
      <c r="R1833" s="2023"/>
      <c r="S1833" s="301" t="s">
        <v>113</v>
      </c>
      <c r="T1833" s="301"/>
      <c r="U1833" s="301"/>
      <c r="V1833" s="301"/>
      <c r="W1833" s="301" t="s">
        <v>210</v>
      </c>
      <c r="X1833" s="301"/>
      <c r="Y1833" s="281"/>
      <c r="Z1833" s="281"/>
      <c r="AA1833" s="281"/>
      <c r="AB1833" s="301"/>
      <c r="AC1833" s="2527"/>
      <c r="AD1833" s="281"/>
      <c r="AE1833" s="2624">
        <v>0.5</v>
      </c>
      <c r="AF1833" s="281">
        <v>12</v>
      </c>
      <c r="AG1833" s="2024" t="s">
        <v>143</v>
      </c>
      <c r="AK1833" s="981"/>
    </row>
    <row r="1834" spans="2:37">
      <c r="B1834" s="123"/>
      <c r="C1834" s="569" t="s">
        <v>2870</v>
      </c>
      <c r="D1834" s="569" t="s">
        <v>2274</v>
      </c>
      <c r="E1834" s="1578"/>
      <c r="F1834" s="2968">
        <v>913713032566</v>
      </c>
      <c r="G1834" s="1254">
        <v>8727900897463</v>
      </c>
      <c r="H1834" s="3040" t="s">
        <v>1982</v>
      </c>
      <c r="I1834" s="1257" t="s">
        <v>1974</v>
      </c>
      <c r="J1834" s="334"/>
      <c r="K1834" s="282"/>
      <c r="L1834" s="301"/>
      <c r="M1834" s="282"/>
      <c r="N1834" s="1255">
        <v>5</v>
      </c>
      <c r="O1834" s="301"/>
      <c r="P1834" s="2420">
        <v>530</v>
      </c>
      <c r="Q1834" s="14"/>
      <c r="R1834" s="2023"/>
      <c r="S1834" s="301" t="s">
        <v>113</v>
      </c>
      <c r="T1834" s="301"/>
      <c r="U1834" s="301"/>
      <c r="V1834" s="301"/>
      <c r="W1834" s="301" t="s">
        <v>210</v>
      </c>
      <c r="X1834" s="301"/>
      <c r="Y1834" s="281"/>
      <c r="Z1834" s="281"/>
      <c r="AA1834" s="281"/>
      <c r="AB1834" s="301"/>
      <c r="AC1834" s="2527"/>
      <c r="AD1834" s="281"/>
      <c r="AE1834" s="2624">
        <v>0.5</v>
      </c>
      <c r="AF1834" s="281">
        <v>12</v>
      </c>
      <c r="AG1834" s="2024" t="s">
        <v>143</v>
      </c>
      <c r="AK1834" s="981"/>
    </row>
    <row r="1835" spans="2:37">
      <c r="B1835" s="124"/>
      <c r="C1835" s="855" t="s">
        <v>2870</v>
      </c>
      <c r="D1835" s="855" t="s">
        <v>2274</v>
      </c>
      <c r="E1835" s="1599"/>
      <c r="F1835" s="3012">
        <v>913713032666</v>
      </c>
      <c r="G1835" s="1258">
        <v>8727900905557</v>
      </c>
      <c r="H1835" s="3053" t="s">
        <v>1983</v>
      </c>
      <c r="I1835" s="1259" t="s">
        <v>1974</v>
      </c>
      <c r="J1835" s="441"/>
      <c r="K1835" s="284"/>
      <c r="L1835" s="294"/>
      <c r="M1835" s="284"/>
      <c r="N1835" s="1260">
        <v>5</v>
      </c>
      <c r="O1835" s="294"/>
      <c r="P1835" s="2421">
        <v>620</v>
      </c>
      <c r="Q1835" s="14"/>
      <c r="R1835" s="2019"/>
      <c r="S1835" s="294" t="s">
        <v>113</v>
      </c>
      <c r="T1835" s="294"/>
      <c r="U1835" s="294"/>
      <c r="V1835" s="294"/>
      <c r="W1835" s="294" t="s">
        <v>210</v>
      </c>
      <c r="X1835" s="294"/>
      <c r="Y1835" s="283"/>
      <c r="Z1835" s="283"/>
      <c r="AA1835" s="283"/>
      <c r="AB1835" s="294"/>
      <c r="AC1835" s="2528"/>
      <c r="AD1835" s="283"/>
      <c r="AE1835" s="2642">
        <v>0.5</v>
      </c>
      <c r="AF1835" s="283">
        <v>10</v>
      </c>
      <c r="AG1835" s="2020" t="s">
        <v>143</v>
      </c>
      <c r="AK1835" s="981"/>
    </row>
    <row r="1836" spans="2:37" ht="14.5" customHeight="1">
      <c r="B1836" s="12"/>
      <c r="C1836" s="14"/>
      <c r="D1836" s="14"/>
      <c r="E1836" s="14"/>
      <c r="F1836" s="2"/>
      <c r="G1836" s="2"/>
      <c r="H1836" s="3"/>
      <c r="I1836" s="3"/>
      <c r="J1836" s="335"/>
      <c r="K1836" s="303"/>
      <c r="L1836" s="302"/>
      <c r="M1836" s="303"/>
      <c r="N1836" s="306"/>
      <c r="O1836" s="302"/>
      <c r="P1836" s="148"/>
      <c r="Q1836" s="14"/>
      <c r="R1836" s="302"/>
      <c r="S1836" s="302"/>
      <c r="T1836" s="302"/>
      <c r="U1836" s="302"/>
      <c r="V1836" s="302"/>
      <c r="W1836" s="302"/>
      <c r="X1836" s="302"/>
      <c r="Y1836" s="302"/>
      <c r="Z1836" s="302"/>
      <c r="AA1836" s="302"/>
      <c r="AB1836" s="302"/>
      <c r="AC1836" s="306"/>
      <c r="AD1836" s="302"/>
      <c r="AE1836" s="306"/>
      <c r="AF1836" s="302"/>
      <c r="AG1836" s="302"/>
      <c r="AK1836" s="981"/>
    </row>
    <row r="1837" spans="2:37">
      <c r="B1837" s="573" t="s">
        <v>3083</v>
      </c>
      <c r="C1837" s="1576" t="s">
        <v>2870</v>
      </c>
      <c r="D1837" s="1576" t="s">
        <v>2274</v>
      </c>
      <c r="E1837" s="1577"/>
      <c r="F1837" s="3011">
        <v>913713031566</v>
      </c>
      <c r="G1837" s="1796">
        <v>8727900911640</v>
      </c>
      <c r="H1837" s="3057" t="s">
        <v>1984</v>
      </c>
      <c r="I1837" s="1797" t="s">
        <v>1974</v>
      </c>
      <c r="J1837" s="336"/>
      <c r="K1837" s="280"/>
      <c r="L1837" s="305"/>
      <c r="M1837" s="280"/>
      <c r="N1837" s="1798">
        <v>5</v>
      </c>
      <c r="O1837" s="305"/>
      <c r="P1837" s="3193">
        <v>550</v>
      </c>
      <c r="Q1837" s="14"/>
      <c r="R1837" s="2015"/>
      <c r="S1837" s="305" t="s">
        <v>113</v>
      </c>
      <c r="T1837" s="305"/>
      <c r="U1837" s="305"/>
      <c r="V1837" s="305"/>
      <c r="W1837" s="305" t="s">
        <v>210</v>
      </c>
      <c r="X1837" s="305"/>
      <c r="Y1837" s="279"/>
      <c r="Z1837" s="279"/>
      <c r="AA1837" s="279"/>
      <c r="AB1837" s="305"/>
      <c r="AC1837" s="2525"/>
      <c r="AD1837" s="279"/>
      <c r="AE1837" s="2626">
        <v>0.5</v>
      </c>
      <c r="AF1837" s="279">
        <v>12</v>
      </c>
      <c r="AG1837" s="2016" t="s">
        <v>143</v>
      </c>
      <c r="AK1837" s="981"/>
    </row>
    <row r="1838" spans="2:37">
      <c r="B1838" s="219" t="s">
        <v>3076</v>
      </c>
      <c r="C1838" s="569" t="s">
        <v>2870</v>
      </c>
      <c r="D1838" s="569" t="s">
        <v>2274</v>
      </c>
      <c r="E1838" s="1578"/>
      <c r="F1838" s="2968">
        <v>913713031866</v>
      </c>
      <c r="G1838" s="1254">
        <v>8727900911701</v>
      </c>
      <c r="H1838" s="3040" t="s">
        <v>1985</v>
      </c>
      <c r="I1838" s="1257" t="s">
        <v>1974</v>
      </c>
      <c r="J1838" s="334"/>
      <c r="K1838" s="282"/>
      <c r="L1838" s="301"/>
      <c r="M1838" s="282"/>
      <c r="N1838" s="1255">
        <v>5</v>
      </c>
      <c r="O1838" s="301"/>
      <c r="P1838" s="2420">
        <v>515</v>
      </c>
      <c r="Q1838" s="14"/>
      <c r="R1838" s="2023"/>
      <c r="S1838" s="301" t="s">
        <v>113</v>
      </c>
      <c r="T1838" s="301"/>
      <c r="U1838" s="301"/>
      <c r="V1838" s="301"/>
      <c r="W1838" s="301" t="s">
        <v>210</v>
      </c>
      <c r="X1838" s="301"/>
      <c r="Y1838" s="281"/>
      <c r="Z1838" s="281"/>
      <c r="AA1838" s="281"/>
      <c r="AB1838" s="301"/>
      <c r="AC1838" s="2527"/>
      <c r="AD1838" s="281"/>
      <c r="AE1838" s="2624">
        <v>0.5</v>
      </c>
      <c r="AF1838" s="281">
        <v>12</v>
      </c>
      <c r="AG1838" s="2024" t="s">
        <v>143</v>
      </c>
      <c r="AK1838" s="981"/>
    </row>
    <row r="1839" spans="2:37">
      <c r="B1839" s="123"/>
      <c r="C1839" s="569" t="s">
        <v>2870</v>
      </c>
      <c r="D1839" s="569" t="s">
        <v>2274</v>
      </c>
      <c r="E1839" s="1578"/>
      <c r="F1839" s="2968">
        <v>913713031666</v>
      </c>
      <c r="G1839" s="1254">
        <v>8727900911664</v>
      </c>
      <c r="H1839" s="3040" t="s">
        <v>1986</v>
      </c>
      <c r="I1839" s="1257" t="s">
        <v>1974</v>
      </c>
      <c r="J1839" s="334"/>
      <c r="K1839" s="282"/>
      <c r="L1839" s="301"/>
      <c r="M1839" s="282"/>
      <c r="N1839" s="1255">
        <v>5</v>
      </c>
      <c r="O1839" s="301"/>
      <c r="P1839" s="2420">
        <v>530</v>
      </c>
      <c r="Q1839" s="14"/>
      <c r="R1839" s="2023"/>
      <c r="S1839" s="301" t="s">
        <v>113</v>
      </c>
      <c r="T1839" s="301"/>
      <c r="U1839" s="301"/>
      <c r="V1839" s="301"/>
      <c r="W1839" s="301" t="s">
        <v>210</v>
      </c>
      <c r="X1839" s="301"/>
      <c r="Y1839" s="281"/>
      <c r="Z1839" s="281"/>
      <c r="AA1839" s="281"/>
      <c r="AB1839" s="301"/>
      <c r="AC1839" s="2527"/>
      <c r="AD1839" s="281"/>
      <c r="AE1839" s="2624">
        <v>0.5</v>
      </c>
      <c r="AF1839" s="281">
        <v>12</v>
      </c>
      <c r="AG1839" s="2024" t="s">
        <v>143</v>
      </c>
      <c r="AK1839" s="981"/>
    </row>
    <row r="1840" spans="2:37">
      <c r="B1840" s="123"/>
      <c r="C1840" s="569" t="s">
        <v>2870</v>
      </c>
      <c r="D1840" s="569" t="s">
        <v>2274</v>
      </c>
      <c r="E1840" s="1578"/>
      <c r="F1840" s="2968">
        <v>913713031966</v>
      </c>
      <c r="G1840" s="1254">
        <v>8727900911725</v>
      </c>
      <c r="H1840" s="3040" t="s">
        <v>1987</v>
      </c>
      <c r="I1840" s="1257" t="s">
        <v>1974</v>
      </c>
      <c r="J1840" s="334"/>
      <c r="K1840" s="282"/>
      <c r="L1840" s="301"/>
      <c r="M1840" s="282"/>
      <c r="N1840" s="1255">
        <v>5</v>
      </c>
      <c r="O1840" s="301"/>
      <c r="P1840" s="2420">
        <v>530</v>
      </c>
      <c r="Q1840" s="14"/>
      <c r="R1840" s="2023"/>
      <c r="S1840" s="301" t="s">
        <v>113</v>
      </c>
      <c r="T1840" s="301"/>
      <c r="U1840" s="301"/>
      <c r="V1840" s="301"/>
      <c r="W1840" s="301" t="s">
        <v>210</v>
      </c>
      <c r="X1840" s="301"/>
      <c r="Y1840" s="281"/>
      <c r="Z1840" s="281"/>
      <c r="AA1840" s="281"/>
      <c r="AB1840" s="301"/>
      <c r="AC1840" s="2527"/>
      <c r="AD1840" s="281"/>
      <c r="AE1840" s="2624">
        <v>0.5</v>
      </c>
      <c r="AF1840" s="281">
        <v>12</v>
      </c>
      <c r="AG1840" s="2024" t="s">
        <v>143</v>
      </c>
      <c r="AK1840" s="981"/>
    </row>
    <row r="1841" spans="2:37">
      <c r="B1841" s="124"/>
      <c r="C1841" s="855" t="s">
        <v>2870</v>
      </c>
      <c r="D1841" s="855" t="s">
        <v>2274</v>
      </c>
      <c r="E1841" s="1599"/>
      <c r="F1841" s="3012">
        <v>913713031466</v>
      </c>
      <c r="G1841" s="1258">
        <v>8727900911626</v>
      </c>
      <c r="H1841" s="3056" t="s">
        <v>1988</v>
      </c>
      <c r="I1841" s="1259" t="s">
        <v>1974</v>
      </c>
      <c r="J1841" s="441"/>
      <c r="K1841" s="284"/>
      <c r="L1841" s="294"/>
      <c r="M1841" s="284"/>
      <c r="N1841" s="1256">
        <v>5</v>
      </c>
      <c r="O1841" s="294"/>
      <c r="P1841" s="2421">
        <v>690</v>
      </c>
      <c r="Q1841" s="14"/>
      <c r="R1841" s="2019"/>
      <c r="S1841" s="294" t="s">
        <v>113</v>
      </c>
      <c r="T1841" s="294"/>
      <c r="U1841" s="294"/>
      <c r="V1841" s="294"/>
      <c r="W1841" s="294" t="s">
        <v>210</v>
      </c>
      <c r="X1841" s="294"/>
      <c r="Y1841" s="283"/>
      <c r="Z1841" s="283"/>
      <c r="AA1841" s="283"/>
      <c r="AB1841" s="294"/>
      <c r="AC1841" s="2526"/>
      <c r="AD1841" s="283"/>
      <c r="AE1841" s="2642">
        <v>0.5</v>
      </c>
      <c r="AF1841" s="283">
        <v>10</v>
      </c>
      <c r="AG1841" s="2020" t="s">
        <v>143</v>
      </c>
      <c r="AK1841" s="981"/>
    </row>
    <row r="1842" spans="2:37" ht="14.5" customHeight="1">
      <c r="B1842" s="12"/>
      <c r="C1842" s="14"/>
      <c r="D1842" s="14"/>
      <c r="E1842" s="14"/>
      <c r="F1842" s="2"/>
      <c r="G1842" s="2"/>
      <c r="H1842" s="3"/>
      <c r="I1842" s="3"/>
      <c r="J1842" s="335"/>
      <c r="K1842" s="303"/>
      <c r="L1842" s="302"/>
      <c r="M1842" s="303"/>
      <c r="N1842" s="306"/>
      <c r="O1842" s="302"/>
      <c r="P1842" s="148"/>
      <c r="Q1842" s="14"/>
      <c r="R1842" s="302"/>
      <c r="S1842" s="302"/>
      <c r="T1842" s="302"/>
      <c r="U1842" s="302"/>
      <c r="V1842" s="302"/>
      <c r="W1842" s="302"/>
      <c r="X1842" s="302"/>
      <c r="Y1842" s="302"/>
      <c r="Z1842" s="302"/>
      <c r="AA1842" s="302"/>
      <c r="AB1842" s="302"/>
      <c r="AC1842" s="306"/>
      <c r="AD1842" s="302"/>
      <c r="AE1842" s="306"/>
      <c r="AF1842" s="302"/>
      <c r="AG1842" s="302"/>
      <c r="AK1842" s="981"/>
    </row>
    <row r="1843" spans="2:37">
      <c r="B1843" s="573" t="s">
        <v>3082</v>
      </c>
      <c r="C1843" s="1576" t="s">
        <v>2870</v>
      </c>
      <c r="D1843" s="1576" t="s">
        <v>2274</v>
      </c>
      <c r="E1843" s="1577"/>
      <c r="F1843" s="3009">
        <v>913700609266</v>
      </c>
      <c r="G1843" s="1796">
        <v>8711500910134</v>
      </c>
      <c r="H1843" s="3039" t="s">
        <v>1989</v>
      </c>
      <c r="I1843" s="1797" t="s">
        <v>1974</v>
      </c>
      <c r="J1843" s="336"/>
      <c r="K1843" s="280"/>
      <c r="L1843" s="305"/>
      <c r="M1843" s="280"/>
      <c r="N1843" s="1798">
        <v>5</v>
      </c>
      <c r="O1843" s="305"/>
      <c r="P1843" s="3193">
        <v>1220</v>
      </c>
      <c r="Q1843" s="14"/>
      <c r="R1843" s="2015"/>
      <c r="S1843" s="305" t="s">
        <v>113</v>
      </c>
      <c r="T1843" s="305"/>
      <c r="U1843" s="305"/>
      <c r="V1843" s="305"/>
      <c r="W1843" s="305" t="s">
        <v>210</v>
      </c>
      <c r="X1843" s="305"/>
      <c r="Y1843" s="279"/>
      <c r="Z1843" s="279"/>
      <c r="AA1843" s="279"/>
      <c r="AB1843" s="305"/>
      <c r="AC1843" s="2525"/>
      <c r="AD1843" s="279"/>
      <c r="AE1843" s="2626">
        <v>1</v>
      </c>
      <c r="AF1843" s="279">
        <v>12</v>
      </c>
      <c r="AG1843" s="2016" t="s">
        <v>143</v>
      </c>
      <c r="AK1843" s="981"/>
    </row>
    <row r="1844" spans="2:37">
      <c r="B1844" s="219" t="s">
        <v>3077</v>
      </c>
      <c r="C1844" s="569" t="s">
        <v>2870</v>
      </c>
      <c r="D1844" s="569" t="s">
        <v>2274</v>
      </c>
      <c r="E1844" s="1578"/>
      <c r="F1844" s="3013">
        <v>913700609466</v>
      </c>
      <c r="G1844" s="1254">
        <v>8711500910172</v>
      </c>
      <c r="H1844" s="3040" t="s">
        <v>1990</v>
      </c>
      <c r="I1844" s="1257" t="s">
        <v>1974</v>
      </c>
      <c r="J1844" s="334"/>
      <c r="K1844" s="282"/>
      <c r="L1844" s="301"/>
      <c r="M1844" s="282"/>
      <c r="N1844" s="1255">
        <v>5</v>
      </c>
      <c r="O1844" s="301"/>
      <c r="P1844" s="2420">
        <v>1220</v>
      </c>
      <c r="Q1844" s="14"/>
      <c r="R1844" s="2023"/>
      <c r="S1844" s="301" t="s">
        <v>113</v>
      </c>
      <c r="T1844" s="301"/>
      <c r="U1844" s="301"/>
      <c r="V1844" s="301"/>
      <c r="W1844" s="301" t="s">
        <v>210</v>
      </c>
      <c r="X1844" s="301"/>
      <c r="Y1844" s="281"/>
      <c r="Z1844" s="281"/>
      <c r="AA1844" s="281"/>
      <c r="AB1844" s="301"/>
      <c r="AC1844" s="2527"/>
      <c r="AD1844" s="281"/>
      <c r="AE1844" s="2624">
        <v>1</v>
      </c>
      <c r="AF1844" s="281">
        <v>12</v>
      </c>
      <c r="AG1844" s="2024" t="s">
        <v>143</v>
      </c>
      <c r="AK1844" s="981"/>
    </row>
    <row r="1845" spans="2:37">
      <c r="B1845" s="123"/>
      <c r="C1845" s="569" t="s">
        <v>2870</v>
      </c>
      <c r="D1845" s="569" t="s">
        <v>2274</v>
      </c>
      <c r="E1845" s="1578"/>
      <c r="F1845" s="3013">
        <v>913700609366</v>
      </c>
      <c r="G1845" s="1254">
        <v>8711500910158</v>
      </c>
      <c r="H1845" s="3040" t="s">
        <v>1991</v>
      </c>
      <c r="I1845" s="1257" t="s">
        <v>1974</v>
      </c>
      <c r="J1845" s="334"/>
      <c r="K1845" s="282"/>
      <c r="L1845" s="301"/>
      <c r="M1845" s="282"/>
      <c r="N1845" s="1255">
        <v>5</v>
      </c>
      <c r="O1845" s="301"/>
      <c r="P1845" s="2420">
        <v>1450</v>
      </c>
      <c r="Q1845" s="14"/>
      <c r="R1845" s="2023"/>
      <c r="S1845" s="301" t="s">
        <v>113</v>
      </c>
      <c r="T1845" s="301"/>
      <c r="U1845" s="301"/>
      <c r="V1845" s="301"/>
      <c r="W1845" s="301" t="s">
        <v>210</v>
      </c>
      <c r="X1845" s="301"/>
      <c r="Y1845" s="281"/>
      <c r="Z1845" s="281"/>
      <c r="AA1845" s="281"/>
      <c r="AB1845" s="301"/>
      <c r="AC1845" s="2527"/>
      <c r="AD1845" s="281"/>
      <c r="AE1845" s="2624">
        <v>1</v>
      </c>
      <c r="AF1845" s="281">
        <v>12</v>
      </c>
      <c r="AG1845" s="2024" t="s">
        <v>143</v>
      </c>
      <c r="AK1845" s="981"/>
    </row>
    <row r="1846" spans="2:37">
      <c r="B1846" s="124"/>
      <c r="C1846" s="855" t="s">
        <v>2870</v>
      </c>
      <c r="D1846" s="855" t="s">
        <v>2274</v>
      </c>
      <c r="E1846" s="1599"/>
      <c r="F1846" s="3010">
        <v>913700609566</v>
      </c>
      <c r="G1846" s="1258">
        <v>8711500910196</v>
      </c>
      <c r="H1846" s="3053" t="s">
        <v>1992</v>
      </c>
      <c r="I1846" s="1259" t="s">
        <v>1974</v>
      </c>
      <c r="J1846" s="441"/>
      <c r="K1846" s="284"/>
      <c r="L1846" s="294"/>
      <c r="M1846" s="284"/>
      <c r="N1846" s="1256">
        <v>5</v>
      </c>
      <c r="O1846" s="294"/>
      <c r="P1846" s="2421">
        <v>1420</v>
      </c>
      <c r="Q1846" s="14"/>
      <c r="R1846" s="2019"/>
      <c r="S1846" s="294" t="s">
        <v>113</v>
      </c>
      <c r="T1846" s="294"/>
      <c r="U1846" s="294"/>
      <c r="V1846" s="294"/>
      <c r="W1846" s="294" t="s">
        <v>210</v>
      </c>
      <c r="X1846" s="294"/>
      <c r="Y1846" s="283"/>
      <c r="Z1846" s="283"/>
      <c r="AA1846" s="283"/>
      <c r="AB1846" s="294"/>
      <c r="AC1846" s="2526"/>
      <c r="AD1846" s="283"/>
      <c r="AE1846" s="2642">
        <v>1</v>
      </c>
      <c r="AF1846" s="283">
        <v>12</v>
      </c>
      <c r="AG1846" s="2020" t="s">
        <v>143</v>
      </c>
      <c r="AK1846" s="981"/>
    </row>
    <row r="1847" spans="2:37" ht="14.5" customHeight="1">
      <c r="B1847" s="12"/>
      <c r="C1847" s="14"/>
      <c r="D1847" s="14"/>
      <c r="E1847" s="14"/>
      <c r="F1847" s="2"/>
      <c r="G1847" s="2"/>
      <c r="H1847" s="3"/>
      <c r="I1847" s="3"/>
      <c r="J1847" s="335"/>
      <c r="K1847" s="303"/>
      <c r="L1847" s="302"/>
      <c r="M1847" s="303"/>
      <c r="N1847" s="306"/>
      <c r="O1847" s="302"/>
      <c r="P1847" s="148"/>
      <c r="Q1847" s="14"/>
      <c r="R1847" s="302"/>
      <c r="S1847" s="302"/>
      <c r="T1847" s="302"/>
      <c r="U1847" s="302"/>
      <c r="V1847" s="302"/>
      <c r="W1847" s="302"/>
      <c r="X1847" s="302"/>
      <c r="Y1847" s="302"/>
      <c r="Z1847" s="302"/>
      <c r="AA1847" s="302"/>
      <c r="AB1847" s="302"/>
      <c r="AC1847" s="306"/>
      <c r="AD1847" s="302"/>
      <c r="AE1847" s="306"/>
      <c r="AF1847" s="302"/>
      <c r="AG1847" s="302"/>
      <c r="AK1847" s="981"/>
    </row>
    <row r="1848" spans="2:37">
      <c r="B1848" s="573" t="s">
        <v>3079</v>
      </c>
      <c r="C1848" s="1576" t="s">
        <v>2870</v>
      </c>
      <c r="D1848" s="1576" t="s">
        <v>2274</v>
      </c>
      <c r="E1848" s="1577"/>
      <c r="F1848" s="3009">
        <v>913700624166</v>
      </c>
      <c r="G1848" s="1796">
        <v>8711500914965</v>
      </c>
      <c r="H1848" s="3039" t="s">
        <v>1993</v>
      </c>
      <c r="I1848" s="1797" t="s">
        <v>1994</v>
      </c>
      <c r="J1848" s="336"/>
      <c r="K1848" s="280"/>
      <c r="L1848" s="305"/>
      <c r="M1848" s="280"/>
      <c r="N1848" s="1798">
        <v>5</v>
      </c>
      <c r="O1848" s="305"/>
      <c r="P1848" s="3193">
        <v>890</v>
      </c>
      <c r="Q1848" s="14"/>
      <c r="R1848" s="2015"/>
      <c r="S1848" s="305" t="s">
        <v>113</v>
      </c>
      <c r="T1848" s="305"/>
      <c r="U1848" s="305"/>
      <c r="V1848" s="305"/>
      <c r="W1848" s="305" t="s">
        <v>210</v>
      </c>
      <c r="X1848" s="305"/>
      <c r="Y1848" s="279"/>
      <c r="Z1848" s="279"/>
      <c r="AA1848" s="279"/>
      <c r="AB1848" s="305"/>
      <c r="AC1848" s="2525"/>
      <c r="AD1848" s="279"/>
      <c r="AE1848" s="2626">
        <v>0.5</v>
      </c>
      <c r="AF1848" s="279">
        <v>12</v>
      </c>
      <c r="AG1848" s="2016" t="s">
        <v>143</v>
      </c>
      <c r="AK1848" s="981"/>
    </row>
    <row r="1849" spans="2:37">
      <c r="B1849" s="219"/>
      <c r="C1849" s="569" t="s">
        <v>2870</v>
      </c>
      <c r="D1849" s="569" t="s">
        <v>2274</v>
      </c>
      <c r="E1849" s="1578"/>
      <c r="F1849" s="3013">
        <v>913700652566</v>
      </c>
      <c r="G1849" s="1254">
        <v>8727900862492</v>
      </c>
      <c r="H1849" s="3040" t="s">
        <v>1995</v>
      </c>
      <c r="I1849" s="1257" t="s">
        <v>1996</v>
      </c>
      <c r="J1849" s="334"/>
      <c r="K1849" s="282"/>
      <c r="L1849" s="301"/>
      <c r="M1849" s="282"/>
      <c r="N1849" s="1255">
        <v>5</v>
      </c>
      <c r="O1849" s="301"/>
      <c r="P1849" s="2420">
        <v>910</v>
      </c>
      <c r="Q1849" s="14"/>
      <c r="R1849" s="2023"/>
      <c r="S1849" s="301" t="s">
        <v>113</v>
      </c>
      <c r="T1849" s="301"/>
      <c r="U1849" s="301"/>
      <c r="V1849" s="301"/>
      <c r="W1849" s="301" t="s">
        <v>210</v>
      </c>
      <c r="X1849" s="301"/>
      <c r="Y1849" s="281"/>
      <c r="Z1849" s="281"/>
      <c r="AA1849" s="281"/>
      <c r="AB1849" s="301"/>
      <c r="AC1849" s="2527"/>
      <c r="AD1849" s="281"/>
      <c r="AE1849" s="2624">
        <v>0.5</v>
      </c>
      <c r="AF1849" s="281">
        <v>12</v>
      </c>
      <c r="AG1849" s="2024" t="s">
        <v>143</v>
      </c>
      <c r="AK1849" s="981"/>
    </row>
    <row r="1850" spans="2:37">
      <c r="B1850" s="123"/>
      <c r="C1850" s="569" t="s">
        <v>2870</v>
      </c>
      <c r="D1850" s="569" t="s">
        <v>2274</v>
      </c>
      <c r="E1850" s="1578"/>
      <c r="F1850" s="3013">
        <v>913700624366</v>
      </c>
      <c r="G1850" s="1254">
        <v>8711500915023</v>
      </c>
      <c r="H1850" s="3040" t="s">
        <v>1997</v>
      </c>
      <c r="I1850" s="1257" t="s">
        <v>1996</v>
      </c>
      <c r="J1850" s="334"/>
      <c r="K1850" s="282"/>
      <c r="L1850" s="301"/>
      <c r="M1850" s="282"/>
      <c r="N1850" s="1255">
        <v>5</v>
      </c>
      <c r="O1850" s="301"/>
      <c r="P1850" s="2420">
        <v>1100</v>
      </c>
      <c r="Q1850" s="14"/>
      <c r="R1850" s="2023"/>
      <c r="S1850" s="301" t="s">
        <v>113</v>
      </c>
      <c r="T1850" s="301"/>
      <c r="U1850" s="301"/>
      <c r="V1850" s="301"/>
      <c r="W1850" s="301" t="s">
        <v>210</v>
      </c>
      <c r="X1850" s="301"/>
      <c r="Y1850" s="281"/>
      <c r="Z1850" s="281"/>
      <c r="AA1850" s="281"/>
      <c r="AB1850" s="301"/>
      <c r="AC1850" s="2527"/>
      <c r="AD1850" s="281"/>
      <c r="AE1850" s="2624">
        <v>1</v>
      </c>
      <c r="AF1850" s="281">
        <v>12</v>
      </c>
      <c r="AG1850" s="2024" t="s">
        <v>143</v>
      </c>
      <c r="AK1850" s="981"/>
    </row>
    <row r="1851" spans="2:37">
      <c r="B1851" s="123"/>
      <c r="C1851" s="569" t="s">
        <v>2870</v>
      </c>
      <c r="D1851" s="569" t="s">
        <v>2274</v>
      </c>
      <c r="E1851" s="1578"/>
      <c r="F1851" s="3013">
        <v>913700652666</v>
      </c>
      <c r="G1851" s="1254">
        <v>8727900862508</v>
      </c>
      <c r="H1851" s="3040" t="s">
        <v>1998</v>
      </c>
      <c r="I1851" s="1257" t="s">
        <v>1996</v>
      </c>
      <c r="J1851" s="334"/>
      <c r="K1851" s="282"/>
      <c r="L1851" s="301"/>
      <c r="M1851" s="282"/>
      <c r="N1851" s="1255">
        <v>5</v>
      </c>
      <c r="O1851" s="301"/>
      <c r="P1851" s="2420">
        <v>1420</v>
      </c>
      <c r="Q1851" s="14"/>
      <c r="R1851" s="2023"/>
      <c r="S1851" s="301" t="s">
        <v>113</v>
      </c>
      <c r="T1851" s="301"/>
      <c r="U1851" s="301"/>
      <c r="V1851" s="301"/>
      <c r="W1851" s="301" t="s">
        <v>210</v>
      </c>
      <c r="X1851" s="301"/>
      <c r="Y1851" s="281"/>
      <c r="Z1851" s="281"/>
      <c r="AA1851" s="281"/>
      <c r="AB1851" s="301"/>
      <c r="AC1851" s="2527"/>
      <c r="AD1851" s="281"/>
      <c r="AE1851" s="2624">
        <v>1</v>
      </c>
      <c r="AF1851" s="281">
        <v>12</v>
      </c>
      <c r="AG1851" s="2024" t="s">
        <v>143</v>
      </c>
      <c r="AK1851" s="981"/>
    </row>
    <row r="1852" spans="2:37">
      <c r="B1852" s="124"/>
      <c r="C1852" s="855" t="s">
        <v>2870</v>
      </c>
      <c r="D1852" s="855" t="s">
        <v>2274</v>
      </c>
      <c r="E1852" s="1599"/>
      <c r="F1852" s="3010">
        <v>913700657666</v>
      </c>
      <c r="G1852" s="1258">
        <v>8727900887754</v>
      </c>
      <c r="H1852" s="3056" t="s">
        <v>1999</v>
      </c>
      <c r="I1852" s="1259" t="s">
        <v>1994</v>
      </c>
      <c r="J1852" s="441"/>
      <c r="K1852" s="284"/>
      <c r="L1852" s="294"/>
      <c r="M1852" s="284"/>
      <c r="N1852" s="1260">
        <v>5</v>
      </c>
      <c r="O1852" s="294"/>
      <c r="P1852" s="2421">
        <v>780</v>
      </c>
      <c r="Q1852" s="14"/>
      <c r="R1852" s="2019"/>
      <c r="S1852" s="294" t="s">
        <v>113</v>
      </c>
      <c r="T1852" s="294"/>
      <c r="U1852" s="294"/>
      <c r="V1852" s="294"/>
      <c r="W1852" s="294" t="s">
        <v>210</v>
      </c>
      <c r="X1852" s="294"/>
      <c r="Y1852" s="283"/>
      <c r="Z1852" s="283"/>
      <c r="AA1852" s="283"/>
      <c r="AB1852" s="294"/>
      <c r="AC1852" s="2528"/>
      <c r="AD1852" s="283"/>
      <c r="AE1852" s="2642">
        <v>1</v>
      </c>
      <c r="AF1852" s="283">
        <v>12</v>
      </c>
      <c r="AG1852" s="2020" t="s">
        <v>143</v>
      </c>
      <c r="AK1852" s="981"/>
    </row>
    <row r="1853" spans="2:37" ht="15.5" customHeight="1">
      <c r="B1853" s="86"/>
      <c r="C1853" s="14"/>
      <c r="D1853" s="14"/>
      <c r="E1853" s="14"/>
      <c r="F1853" s="2793" t="s">
        <v>3078</v>
      </c>
      <c r="G1853" s="82"/>
      <c r="H1853" s="82"/>
      <c r="I1853" s="82"/>
      <c r="J1853" s="342"/>
      <c r="K1853" s="302"/>
      <c r="L1853" s="302"/>
      <c r="M1853" s="321"/>
      <c r="N1853" s="298"/>
      <c r="O1853" s="302"/>
      <c r="P1853" s="149"/>
      <c r="Q1853" s="14"/>
      <c r="R1853" s="302"/>
      <c r="S1853" s="302"/>
      <c r="T1853" s="302"/>
      <c r="U1853" s="302"/>
      <c r="V1853" s="302"/>
      <c r="W1853" s="302"/>
      <c r="X1853" s="302"/>
      <c r="Y1853" s="302"/>
      <c r="Z1853" s="302"/>
      <c r="AA1853" s="302"/>
      <c r="AB1853" s="302"/>
      <c r="AC1853" s="2524"/>
      <c r="AD1853" s="302"/>
      <c r="AE1853" s="298"/>
      <c r="AF1853" s="302"/>
      <c r="AG1853" s="302"/>
      <c r="AK1853" s="981"/>
    </row>
    <row r="1854" spans="2:37" ht="14.5" customHeight="1">
      <c r="B1854" s="12"/>
      <c r="C1854" s="14"/>
      <c r="D1854" s="14"/>
      <c r="E1854" s="14"/>
      <c r="F1854" s="2"/>
      <c r="G1854" s="2"/>
      <c r="H1854" s="3"/>
      <c r="I1854" s="3"/>
      <c r="J1854" s="335"/>
      <c r="K1854" s="303"/>
      <c r="L1854" s="302"/>
      <c r="M1854" s="303"/>
      <c r="N1854" s="306"/>
      <c r="O1854" s="302"/>
      <c r="P1854" s="148"/>
      <c r="Q1854" s="14"/>
      <c r="R1854" s="302"/>
      <c r="S1854" s="302"/>
      <c r="T1854" s="302"/>
      <c r="U1854" s="302"/>
      <c r="V1854" s="302"/>
      <c r="W1854" s="302"/>
      <c r="X1854" s="302"/>
      <c r="Y1854" s="302"/>
      <c r="Z1854" s="302"/>
      <c r="AA1854" s="302"/>
      <c r="AB1854" s="302"/>
      <c r="AC1854" s="306"/>
      <c r="AD1854" s="302"/>
      <c r="AE1854" s="306"/>
      <c r="AF1854" s="302"/>
      <c r="AG1854" s="302"/>
      <c r="AK1854" s="981"/>
    </row>
    <row r="1855" spans="2:37">
      <c r="B1855" s="573" t="s">
        <v>3081</v>
      </c>
      <c r="C1855" s="1576" t="s">
        <v>2870</v>
      </c>
      <c r="D1855" s="1576" t="s">
        <v>2274</v>
      </c>
      <c r="E1855" s="1577"/>
      <c r="F1855" s="3011">
        <v>913713033566</v>
      </c>
      <c r="G1855" s="1796">
        <v>8727900905601</v>
      </c>
      <c r="H1855" s="3039" t="s">
        <v>2000</v>
      </c>
      <c r="I1855" s="1797" t="s">
        <v>1996</v>
      </c>
      <c r="J1855" s="336"/>
      <c r="K1855" s="280"/>
      <c r="L1855" s="305"/>
      <c r="M1855" s="280"/>
      <c r="N1855" s="1798">
        <v>5</v>
      </c>
      <c r="O1855" s="305"/>
      <c r="P1855" s="3193">
        <v>610</v>
      </c>
      <c r="Q1855" s="14"/>
      <c r="R1855" s="2015"/>
      <c r="S1855" s="305" t="s">
        <v>113</v>
      </c>
      <c r="T1855" s="305"/>
      <c r="U1855" s="305"/>
      <c r="V1855" s="305"/>
      <c r="W1855" s="305" t="s">
        <v>210</v>
      </c>
      <c r="X1855" s="305"/>
      <c r="Y1855" s="279"/>
      <c r="Z1855" s="279"/>
      <c r="AA1855" s="279"/>
      <c r="AB1855" s="305"/>
      <c r="AC1855" s="2525"/>
      <c r="AD1855" s="279"/>
      <c r="AE1855" s="2626">
        <v>0.5</v>
      </c>
      <c r="AF1855" s="279">
        <v>12</v>
      </c>
      <c r="AG1855" s="2016" t="s">
        <v>143</v>
      </c>
      <c r="AK1855" s="981"/>
    </row>
    <row r="1856" spans="2:37">
      <c r="B1856" s="219" t="s">
        <v>3075</v>
      </c>
      <c r="C1856" s="569" t="s">
        <v>2870</v>
      </c>
      <c r="D1856" s="569" t="s">
        <v>2274</v>
      </c>
      <c r="E1856" s="1578"/>
      <c r="F1856" s="2968">
        <v>913713033666</v>
      </c>
      <c r="G1856" s="1254">
        <v>8727900905618</v>
      </c>
      <c r="H1856" s="3040" t="s">
        <v>2001</v>
      </c>
      <c r="I1856" s="1257" t="s">
        <v>1996</v>
      </c>
      <c r="J1856" s="334"/>
      <c r="K1856" s="282"/>
      <c r="L1856" s="301"/>
      <c r="M1856" s="282"/>
      <c r="N1856" s="1255">
        <v>5</v>
      </c>
      <c r="O1856" s="301"/>
      <c r="P1856" s="2420">
        <v>510</v>
      </c>
      <c r="Q1856" s="14"/>
      <c r="R1856" s="2023"/>
      <c r="S1856" s="301" t="s">
        <v>113</v>
      </c>
      <c r="T1856" s="301"/>
      <c r="U1856" s="301"/>
      <c r="V1856" s="301"/>
      <c r="W1856" s="301" t="s">
        <v>210</v>
      </c>
      <c r="X1856" s="301"/>
      <c r="Y1856" s="281"/>
      <c r="Z1856" s="281"/>
      <c r="AA1856" s="281"/>
      <c r="AB1856" s="301"/>
      <c r="AC1856" s="2527"/>
      <c r="AD1856" s="281"/>
      <c r="AE1856" s="2624">
        <v>0.5</v>
      </c>
      <c r="AF1856" s="281">
        <v>12</v>
      </c>
      <c r="AG1856" s="2024" t="s">
        <v>143</v>
      </c>
      <c r="AK1856" s="981"/>
    </row>
    <row r="1857" spans="2:37">
      <c r="B1857" s="124"/>
      <c r="C1857" s="855" t="s">
        <v>2870</v>
      </c>
      <c r="D1857" s="855" t="s">
        <v>2274</v>
      </c>
      <c r="E1857" s="1599"/>
      <c r="F1857" s="3012">
        <v>913713033766</v>
      </c>
      <c r="G1857" s="1258">
        <v>8727900905625</v>
      </c>
      <c r="H1857" s="3053" t="s">
        <v>2002</v>
      </c>
      <c r="I1857" s="1259" t="s">
        <v>1996</v>
      </c>
      <c r="J1857" s="441"/>
      <c r="K1857" s="284"/>
      <c r="L1857" s="294"/>
      <c r="M1857" s="284"/>
      <c r="N1857" s="1256">
        <v>5</v>
      </c>
      <c r="O1857" s="294"/>
      <c r="P1857" s="2421">
        <v>670</v>
      </c>
      <c r="Q1857" s="14"/>
      <c r="R1857" s="2019"/>
      <c r="S1857" s="294" t="s">
        <v>113</v>
      </c>
      <c r="T1857" s="294"/>
      <c r="U1857" s="294"/>
      <c r="V1857" s="294"/>
      <c r="W1857" s="294" t="s">
        <v>210</v>
      </c>
      <c r="X1857" s="294"/>
      <c r="Y1857" s="283"/>
      <c r="Z1857" s="283"/>
      <c r="AA1857" s="283"/>
      <c r="AB1857" s="294"/>
      <c r="AC1857" s="2526"/>
      <c r="AD1857" s="283"/>
      <c r="AE1857" s="2642">
        <v>0.5</v>
      </c>
      <c r="AF1857" s="283">
        <v>12</v>
      </c>
      <c r="AG1857" s="2020" t="s">
        <v>143</v>
      </c>
      <c r="AK1857" s="981"/>
    </row>
    <row r="1858" spans="2:37" ht="14.5" customHeight="1">
      <c r="B1858" s="12"/>
      <c r="C1858" s="14"/>
      <c r="D1858" s="14"/>
      <c r="E1858" s="14"/>
      <c r="F1858" s="2"/>
      <c r="G1858" s="2"/>
      <c r="H1858" s="3"/>
      <c r="I1858" s="3"/>
      <c r="J1858" s="335"/>
      <c r="K1858" s="303"/>
      <c r="L1858" s="302"/>
      <c r="M1858" s="303"/>
      <c r="N1858" s="306"/>
      <c r="O1858" s="302"/>
      <c r="P1858" s="148"/>
      <c r="Q1858" s="14"/>
      <c r="R1858" s="302"/>
      <c r="S1858" s="302"/>
      <c r="T1858" s="302"/>
      <c r="U1858" s="302"/>
      <c r="V1858" s="302"/>
      <c r="W1858" s="302"/>
      <c r="X1858" s="302"/>
      <c r="Y1858" s="302"/>
      <c r="Z1858" s="302"/>
      <c r="AA1858" s="302"/>
      <c r="AB1858" s="302"/>
      <c r="AC1858" s="306"/>
      <c r="AD1858" s="302"/>
      <c r="AE1858" s="306"/>
      <c r="AF1858" s="302"/>
      <c r="AG1858" s="302"/>
      <c r="AK1858" s="981"/>
    </row>
    <row r="1859" spans="2:37">
      <c r="B1859" s="573" t="s">
        <v>3080</v>
      </c>
      <c r="C1859" s="1576" t="s">
        <v>2870</v>
      </c>
      <c r="D1859" s="1576" t="s">
        <v>2274</v>
      </c>
      <c r="E1859" s="1577"/>
      <c r="F1859" s="3011">
        <v>913713031066</v>
      </c>
      <c r="G1859" s="1796">
        <v>8727900905045</v>
      </c>
      <c r="H1859" s="3057" t="s">
        <v>2003</v>
      </c>
      <c r="I1859" s="1797" t="s">
        <v>1994</v>
      </c>
      <c r="J1859" s="336"/>
      <c r="K1859" s="280"/>
      <c r="L1859" s="305"/>
      <c r="M1859" s="280"/>
      <c r="N1859" s="1798">
        <v>5</v>
      </c>
      <c r="O1859" s="305"/>
      <c r="P1859" s="3193">
        <v>600</v>
      </c>
      <c r="Q1859" s="14"/>
      <c r="R1859" s="2015"/>
      <c r="S1859" s="305" t="s">
        <v>113</v>
      </c>
      <c r="T1859" s="305"/>
      <c r="U1859" s="305"/>
      <c r="V1859" s="305"/>
      <c r="W1859" s="305" t="s">
        <v>210</v>
      </c>
      <c r="X1859" s="305"/>
      <c r="Y1859" s="279"/>
      <c r="Z1859" s="279"/>
      <c r="AA1859" s="279"/>
      <c r="AB1859" s="305"/>
      <c r="AC1859" s="2525"/>
      <c r="AD1859" s="279"/>
      <c r="AE1859" s="2626">
        <v>0.5</v>
      </c>
      <c r="AF1859" s="279">
        <v>12</v>
      </c>
      <c r="AG1859" s="2016" t="s">
        <v>143</v>
      </c>
      <c r="AK1859" s="981"/>
    </row>
    <row r="1860" spans="2:37">
      <c r="B1860" s="219" t="s">
        <v>3076</v>
      </c>
      <c r="C1860" s="569" t="s">
        <v>2870</v>
      </c>
      <c r="D1860" s="569" t="s">
        <v>2274</v>
      </c>
      <c r="E1860" s="1578"/>
      <c r="F1860" s="3013">
        <v>913713028066</v>
      </c>
      <c r="G1860" s="1254">
        <v>8727900863192</v>
      </c>
      <c r="H1860" s="3040" t="s">
        <v>2004</v>
      </c>
      <c r="I1860" s="1257" t="s">
        <v>1996</v>
      </c>
      <c r="J1860" s="334"/>
      <c r="K1860" s="282"/>
      <c r="L1860" s="301"/>
      <c r="M1860" s="282"/>
      <c r="N1860" s="1255">
        <v>5</v>
      </c>
      <c r="O1860" s="301"/>
      <c r="P1860" s="2420">
        <v>550</v>
      </c>
      <c r="Q1860" s="14"/>
      <c r="R1860" s="2023"/>
      <c r="S1860" s="301" t="s">
        <v>113</v>
      </c>
      <c r="T1860" s="301"/>
      <c r="U1860" s="301"/>
      <c r="V1860" s="301"/>
      <c r="W1860" s="301" t="s">
        <v>210</v>
      </c>
      <c r="X1860" s="301"/>
      <c r="Y1860" s="281"/>
      <c r="Z1860" s="281"/>
      <c r="AA1860" s="281"/>
      <c r="AB1860" s="301"/>
      <c r="AC1860" s="2527"/>
      <c r="AD1860" s="281"/>
      <c r="AE1860" s="2624">
        <v>1</v>
      </c>
      <c r="AF1860" s="281">
        <v>12</v>
      </c>
      <c r="AG1860" s="2024" t="s">
        <v>143</v>
      </c>
      <c r="AK1860" s="981"/>
    </row>
    <row r="1861" spans="2:37">
      <c r="B1861" s="123"/>
      <c r="C1861" s="569" t="s">
        <v>2870</v>
      </c>
      <c r="D1861" s="569" t="s">
        <v>2274</v>
      </c>
      <c r="E1861" s="1578"/>
      <c r="F1861" s="3013">
        <v>913713028266</v>
      </c>
      <c r="G1861" s="1254">
        <v>8727900863482</v>
      </c>
      <c r="H1861" s="3040" t="s">
        <v>2005</v>
      </c>
      <c r="I1861" s="1257" t="s">
        <v>2006</v>
      </c>
      <c r="J1861" s="334"/>
      <c r="K1861" s="282"/>
      <c r="L1861" s="301"/>
      <c r="M1861" s="282"/>
      <c r="N1861" s="1255">
        <v>5</v>
      </c>
      <c r="O1861" s="301"/>
      <c r="P1861" s="2420">
        <v>520</v>
      </c>
      <c r="Q1861" s="14"/>
      <c r="R1861" s="2023"/>
      <c r="S1861" s="301" t="s">
        <v>113</v>
      </c>
      <c r="T1861" s="301"/>
      <c r="U1861" s="301"/>
      <c r="V1861" s="301"/>
      <c r="W1861" s="301" t="s">
        <v>210</v>
      </c>
      <c r="X1861" s="301"/>
      <c r="Y1861" s="281"/>
      <c r="Z1861" s="281"/>
      <c r="AA1861" s="281"/>
      <c r="AB1861" s="301"/>
      <c r="AC1861" s="2527"/>
      <c r="AD1861" s="281"/>
      <c r="AE1861" s="2624">
        <v>1</v>
      </c>
      <c r="AF1861" s="281">
        <v>12</v>
      </c>
      <c r="AG1861" s="2024" t="s">
        <v>143</v>
      </c>
      <c r="AK1861" s="981"/>
    </row>
    <row r="1862" spans="2:37">
      <c r="B1862" s="123"/>
      <c r="C1862" s="569" t="s">
        <v>2870</v>
      </c>
      <c r="D1862" s="569" t="s">
        <v>2274</v>
      </c>
      <c r="E1862" s="1578"/>
      <c r="F1862" s="3013">
        <v>913713034266</v>
      </c>
      <c r="G1862" s="1254">
        <v>8727900952285</v>
      </c>
      <c r="H1862" s="3040" t="s">
        <v>2007</v>
      </c>
      <c r="I1862" s="1257" t="s">
        <v>2006</v>
      </c>
      <c r="J1862" s="334"/>
      <c r="K1862" s="282"/>
      <c r="L1862" s="301"/>
      <c r="M1862" s="282"/>
      <c r="N1862" s="1255">
        <v>5</v>
      </c>
      <c r="O1862" s="301"/>
      <c r="P1862" s="2420">
        <v>590</v>
      </c>
      <c r="Q1862" s="14"/>
      <c r="R1862" s="2023"/>
      <c r="S1862" s="301" t="s">
        <v>113</v>
      </c>
      <c r="T1862" s="301"/>
      <c r="U1862" s="301"/>
      <c r="V1862" s="301"/>
      <c r="W1862" s="301" t="s">
        <v>210</v>
      </c>
      <c r="X1862" s="301"/>
      <c r="Y1862" s="281"/>
      <c r="Z1862" s="281"/>
      <c r="AA1862" s="281"/>
      <c r="AB1862" s="301"/>
      <c r="AC1862" s="2527"/>
      <c r="AD1862" s="281"/>
      <c r="AE1862" s="2624">
        <v>0.5</v>
      </c>
      <c r="AF1862" s="281">
        <v>12</v>
      </c>
      <c r="AG1862" s="2024" t="s">
        <v>143</v>
      </c>
      <c r="AK1862" s="981"/>
    </row>
    <row r="1863" spans="2:37">
      <c r="B1863" s="123"/>
      <c r="C1863" s="569" t="s">
        <v>2870</v>
      </c>
      <c r="D1863" s="569" t="s">
        <v>2274</v>
      </c>
      <c r="E1863" s="1578"/>
      <c r="F1863" s="3013">
        <v>913713031166</v>
      </c>
      <c r="G1863" s="1254">
        <v>8727900905038</v>
      </c>
      <c r="H1863" s="3040" t="s">
        <v>2008</v>
      </c>
      <c r="I1863" s="1257" t="s">
        <v>1994</v>
      </c>
      <c r="J1863" s="334"/>
      <c r="K1863" s="282"/>
      <c r="L1863" s="301"/>
      <c r="M1863" s="282"/>
      <c r="N1863" s="1255">
        <v>5</v>
      </c>
      <c r="O1863" s="301"/>
      <c r="P1863" s="2420">
        <v>580</v>
      </c>
      <c r="Q1863" s="14"/>
      <c r="R1863" s="2023"/>
      <c r="S1863" s="301" t="s">
        <v>113</v>
      </c>
      <c r="T1863" s="301"/>
      <c r="U1863" s="301"/>
      <c r="V1863" s="301"/>
      <c r="W1863" s="301" t="s">
        <v>210</v>
      </c>
      <c r="X1863" s="301"/>
      <c r="Y1863" s="281"/>
      <c r="Z1863" s="281"/>
      <c r="AA1863" s="281"/>
      <c r="AB1863" s="301"/>
      <c r="AC1863" s="2527"/>
      <c r="AD1863" s="281"/>
      <c r="AE1863" s="2624">
        <v>0.5</v>
      </c>
      <c r="AF1863" s="281">
        <v>12</v>
      </c>
      <c r="AG1863" s="2024" t="s">
        <v>143</v>
      </c>
      <c r="AK1863" s="981"/>
    </row>
    <row r="1864" spans="2:37">
      <c r="B1864" s="123"/>
      <c r="C1864" s="569" t="s">
        <v>2870</v>
      </c>
      <c r="D1864" s="569" t="s">
        <v>2274</v>
      </c>
      <c r="E1864" s="1578"/>
      <c r="F1864" s="3013">
        <v>913713034166</v>
      </c>
      <c r="G1864" s="1254">
        <v>8727900952261</v>
      </c>
      <c r="H1864" s="3040" t="s">
        <v>2009</v>
      </c>
      <c r="I1864" s="1257" t="s">
        <v>1994</v>
      </c>
      <c r="J1864" s="334"/>
      <c r="K1864" s="282"/>
      <c r="L1864" s="301"/>
      <c r="M1864" s="282"/>
      <c r="N1864" s="1255">
        <v>5</v>
      </c>
      <c r="O1864" s="301"/>
      <c r="P1864" s="2420">
        <v>565</v>
      </c>
      <c r="Q1864" s="14"/>
      <c r="R1864" s="2023"/>
      <c r="S1864" s="301" t="s">
        <v>113</v>
      </c>
      <c r="T1864" s="301"/>
      <c r="U1864" s="301"/>
      <c r="V1864" s="301"/>
      <c r="W1864" s="301" t="s">
        <v>210</v>
      </c>
      <c r="X1864" s="301"/>
      <c r="Y1864" s="281"/>
      <c r="Z1864" s="281"/>
      <c r="AA1864" s="281"/>
      <c r="AB1864" s="301"/>
      <c r="AC1864" s="2527"/>
      <c r="AD1864" s="281"/>
      <c r="AE1864" s="2624">
        <v>0.5</v>
      </c>
      <c r="AF1864" s="281">
        <v>12</v>
      </c>
      <c r="AG1864" s="2024" t="s">
        <v>143</v>
      </c>
      <c r="AK1864" s="981"/>
    </row>
    <row r="1865" spans="2:37">
      <c r="B1865" s="123"/>
      <c r="C1865" s="569" t="s">
        <v>2870</v>
      </c>
      <c r="D1865" s="569" t="s">
        <v>2274</v>
      </c>
      <c r="E1865" s="1578"/>
      <c r="F1865" s="3013">
        <v>913713028166</v>
      </c>
      <c r="G1865" s="1254">
        <v>8727900863475</v>
      </c>
      <c r="H1865" s="3040" t="s">
        <v>2010</v>
      </c>
      <c r="I1865" s="1257" t="s">
        <v>1996</v>
      </c>
      <c r="J1865" s="334"/>
      <c r="K1865" s="282"/>
      <c r="L1865" s="301"/>
      <c r="M1865" s="282"/>
      <c r="N1865" s="1255">
        <v>5</v>
      </c>
      <c r="O1865" s="301"/>
      <c r="P1865" s="2420">
        <v>565</v>
      </c>
      <c r="Q1865" s="14"/>
      <c r="R1865" s="2023"/>
      <c r="S1865" s="301" t="s">
        <v>113</v>
      </c>
      <c r="T1865" s="301"/>
      <c r="U1865" s="301"/>
      <c r="V1865" s="301"/>
      <c r="W1865" s="301" t="s">
        <v>210</v>
      </c>
      <c r="X1865" s="301"/>
      <c r="Y1865" s="281"/>
      <c r="Z1865" s="281"/>
      <c r="AA1865" s="281"/>
      <c r="AB1865" s="301"/>
      <c r="AC1865" s="2527"/>
      <c r="AD1865" s="281"/>
      <c r="AE1865" s="2624">
        <v>1</v>
      </c>
      <c r="AF1865" s="281">
        <v>12</v>
      </c>
      <c r="AG1865" s="2024" t="s">
        <v>143</v>
      </c>
      <c r="AK1865" s="981"/>
    </row>
    <row r="1866" spans="2:37">
      <c r="B1866" s="123"/>
      <c r="C1866" s="569" t="s">
        <v>2870</v>
      </c>
      <c r="D1866" s="569" t="s">
        <v>2274</v>
      </c>
      <c r="E1866" s="1578"/>
      <c r="F1866" s="3013">
        <v>913713028366</v>
      </c>
      <c r="G1866" s="1254">
        <v>8727900863512</v>
      </c>
      <c r="H1866" s="3040" t="s">
        <v>2011</v>
      </c>
      <c r="I1866" s="1254" t="s">
        <v>2006</v>
      </c>
      <c r="J1866" s="334"/>
      <c r="K1866" s="282"/>
      <c r="L1866" s="301"/>
      <c r="M1866" s="282"/>
      <c r="N1866" s="1255">
        <v>5</v>
      </c>
      <c r="O1866" s="301"/>
      <c r="P1866" s="2420">
        <v>565</v>
      </c>
      <c r="Q1866" s="14"/>
      <c r="R1866" s="2023"/>
      <c r="S1866" s="301" t="s">
        <v>113</v>
      </c>
      <c r="T1866" s="301"/>
      <c r="U1866" s="301"/>
      <c r="V1866" s="301"/>
      <c r="W1866" s="301" t="s">
        <v>210</v>
      </c>
      <c r="X1866" s="301"/>
      <c r="Y1866" s="281"/>
      <c r="Z1866" s="281"/>
      <c r="AA1866" s="281"/>
      <c r="AB1866" s="301"/>
      <c r="AC1866" s="2527"/>
      <c r="AD1866" s="281"/>
      <c r="AE1866" s="2624">
        <v>1</v>
      </c>
      <c r="AF1866" s="281">
        <v>12</v>
      </c>
      <c r="AG1866" s="2024" t="s">
        <v>143</v>
      </c>
      <c r="AK1866" s="981"/>
    </row>
    <row r="1867" spans="2:37">
      <c r="B1867" s="123"/>
      <c r="C1867" s="569" t="s">
        <v>2870</v>
      </c>
      <c r="D1867" s="569" t="s">
        <v>2274</v>
      </c>
      <c r="E1867" s="1578"/>
      <c r="F1867" s="3013">
        <v>913713034366</v>
      </c>
      <c r="G1867" s="1254">
        <v>8727900952308</v>
      </c>
      <c r="H1867" s="3058" t="s">
        <v>2012</v>
      </c>
      <c r="I1867" s="1254" t="s">
        <v>2006</v>
      </c>
      <c r="J1867" s="334"/>
      <c r="K1867" s="282"/>
      <c r="L1867" s="301"/>
      <c r="M1867" s="282"/>
      <c r="N1867" s="1255">
        <v>5</v>
      </c>
      <c r="O1867" s="301"/>
      <c r="P1867" s="2420">
        <v>1050</v>
      </c>
      <c r="Q1867" s="14"/>
      <c r="R1867" s="2023"/>
      <c r="S1867" s="301" t="s">
        <v>113</v>
      </c>
      <c r="T1867" s="301"/>
      <c r="U1867" s="301"/>
      <c r="V1867" s="301"/>
      <c r="W1867" s="301" t="s">
        <v>210</v>
      </c>
      <c r="X1867" s="301"/>
      <c r="Y1867" s="281"/>
      <c r="Z1867" s="281"/>
      <c r="AA1867" s="281"/>
      <c r="AB1867" s="301"/>
      <c r="AC1867" s="2527"/>
      <c r="AD1867" s="281"/>
      <c r="AE1867" s="2624">
        <v>1</v>
      </c>
      <c r="AF1867" s="281">
        <v>12</v>
      </c>
      <c r="AG1867" s="2024" t="s">
        <v>143</v>
      </c>
      <c r="AK1867" s="981"/>
    </row>
    <row r="1868" spans="2:37">
      <c r="B1868" s="124"/>
      <c r="C1868" s="855" t="s">
        <v>2870</v>
      </c>
      <c r="D1868" s="855" t="s">
        <v>2274</v>
      </c>
      <c r="E1868" s="1599"/>
      <c r="F1868" s="3014">
        <v>913713033966</v>
      </c>
      <c r="G1868" s="1799">
        <v>8718291721253</v>
      </c>
      <c r="H1868" s="3056" t="s">
        <v>2013</v>
      </c>
      <c r="I1868" s="1800" t="s">
        <v>1996</v>
      </c>
      <c r="J1868" s="441"/>
      <c r="K1868" s="284"/>
      <c r="L1868" s="294"/>
      <c r="M1868" s="284"/>
      <c r="N1868" s="1256">
        <v>5</v>
      </c>
      <c r="O1868" s="294"/>
      <c r="P1868" s="2421">
        <v>820</v>
      </c>
      <c r="Q1868" s="14"/>
      <c r="R1868" s="2019"/>
      <c r="S1868" s="294" t="s">
        <v>113</v>
      </c>
      <c r="T1868" s="294"/>
      <c r="U1868" s="294"/>
      <c r="V1868" s="294"/>
      <c r="W1868" s="294" t="s">
        <v>210</v>
      </c>
      <c r="X1868" s="294"/>
      <c r="Y1868" s="283"/>
      <c r="Z1868" s="283"/>
      <c r="AA1868" s="283"/>
      <c r="AB1868" s="294"/>
      <c r="AC1868" s="2526"/>
      <c r="AD1868" s="283"/>
      <c r="AE1868" s="2642">
        <v>0.5</v>
      </c>
      <c r="AF1868" s="283">
        <v>10</v>
      </c>
      <c r="AG1868" s="2020" t="s">
        <v>143</v>
      </c>
      <c r="AK1868" s="981"/>
    </row>
    <row r="1869" spans="2:37" ht="14.5" customHeight="1">
      <c r="B1869" s="12"/>
      <c r="C1869" s="14"/>
      <c r="D1869" s="14"/>
      <c r="E1869" s="14"/>
      <c r="F1869" s="2"/>
      <c r="G1869" s="2"/>
      <c r="H1869" s="3"/>
      <c r="I1869" s="3"/>
      <c r="J1869" s="335"/>
      <c r="K1869" s="303"/>
      <c r="L1869" s="302"/>
      <c r="M1869" s="303"/>
      <c r="N1869" s="306"/>
      <c r="O1869" s="302"/>
      <c r="P1869" s="148"/>
      <c r="Q1869" s="14"/>
      <c r="R1869" s="302"/>
      <c r="S1869" s="302"/>
      <c r="T1869" s="302"/>
      <c r="U1869" s="302"/>
      <c r="V1869" s="302"/>
      <c r="W1869" s="302"/>
      <c r="X1869" s="302"/>
      <c r="Y1869" s="302"/>
      <c r="Z1869" s="302"/>
      <c r="AA1869" s="302"/>
      <c r="AB1869" s="302"/>
      <c r="AC1869" s="306"/>
      <c r="AD1869" s="302"/>
      <c r="AE1869" s="306"/>
      <c r="AF1869" s="302"/>
      <c r="AG1869" s="302"/>
      <c r="AK1869" s="981"/>
    </row>
    <row r="1870" spans="2:37">
      <c r="B1870" s="573" t="s">
        <v>3085</v>
      </c>
      <c r="C1870" s="1576" t="s">
        <v>2870</v>
      </c>
      <c r="D1870" s="1576" t="s">
        <v>2274</v>
      </c>
      <c r="E1870" s="1577"/>
      <c r="F1870" s="3009">
        <v>913700698466</v>
      </c>
      <c r="G1870" s="1796">
        <v>8718291696919</v>
      </c>
      <c r="H1870" s="3039" t="s">
        <v>2014</v>
      </c>
      <c r="I1870" s="1796" t="s">
        <v>1994</v>
      </c>
      <c r="J1870" s="336"/>
      <c r="K1870" s="280"/>
      <c r="L1870" s="305"/>
      <c r="M1870" s="280"/>
      <c r="N1870" s="1798">
        <v>5</v>
      </c>
      <c r="O1870" s="305"/>
      <c r="P1870" s="3193">
        <v>1740</v>
      </c>
      <c r="Q1870" s="14"/>
      <c r="R1870" s="2015"/>
      <c r="S1870" s="305" t="s">
        <v>113</v>
      </c>
      <c r="T1870" s="305"/>
      <c r="U1870" s="305"/>
      <c r="V1870" s="305"/>
      <c r="W1870" s="305" t="s">
        <v>3185</v>
      </c>
      <c r="X1870" s="305"/>
      <c r="Y1870" s="279"/>
      <c r="Z1870" s="279"/>
      <c r="AA1870" s="279"/>
      <c r="AB1870" s="305"/>
      <c r="AC1870" s="2525"/>
      <c r="AD1870" s="279"/>
      <c r="AE1870" s="2626">
        <v>1</v>
      </c>
      <c r="AF1870" s="279">
        <v>12</v>
      </c>
      <c r="AG1870" s="2016" t="s">
        <v>143</v>
      </c>
      <c r="AK1870" s="981"/>
    </row>
    <row r="1871" spans="2:37">
      <c r="B1871" s="123"/>
      <c r="C1871" s="569" t="s">
        <v>2870</v>
      </c>
      <c r="D1871" s="569" t="s">
        <v>2274</v>
      </c>
      <c r="E1871" s="1578"/>
      <c r="F1871" s="3013">
        <v>913700695666</v>
      </c>
      <c r="G1871" s="1254">
        <v>8718291662051</v>
      </c>
      <c r="H1871" s="3040" t="s">
        <v>2015</v>
      </c>
      <c r="I1871" s="1257" t="s">
        <v>1994</v>
      </c>
      <c r="J1871" s="334"/>
      <c r="K1871" s="282"/>
      <c r="L1871" s="301"/>
      <c r="M1871" s="282"/>
      <c r="N1871" s="1255">
        <v>5</v>
      </c>
      <c r="O1871" s="301"/>
      <c r="P1871" s="2420">
        <v>1400</v>
      </c>
      <c r="Q1871" s="14"/>
      <c r="R1871" s="2023"/>
      <c r="S1871" s="301" t="s">
        <v>113</v>
      </c>
      <c r="T1871" s="301"/>
      <c r="U1871" s="301"/>
      <c r="V1871" s="301"/>
      <c r="W1871" s="301" t="s">
        <v>3185</v>
      </c>
      <c r="X1871" s="301"/>
      <c r="Y1871" s="281"/>
      <c r="Z1871" s="281"/>
      <c r="AA1871" s="281"/>
      <c r="AB1871" s="301"/>
      <c r="AC1871" s="2527"/>
      <c r="AD1871" s="281"/>
      <c r="AE1871" s="2624">
        <v>1</v>
      </c>
      <c r="AF1871" s="281">
        <v>12</v>
      </c>
      <c r="AG1871" s="2024" t="s">
        <v>143</v>
      </c>
      <c r="AK1871" s="981"/>
    </row>
    <row r="1872" spans="2:37">
      <c r="B1872" s="123"/>
      <c r="C1872" s="569" t="s">
        <v>2870</v>
      </c>
      <c r="D1872" s="569" t="s">
        <v>2274</v>
      </c>
      <c r="E1872" s="1578"/>
      <c r="F1872" s="3013">
        <v>913700695866</v>
      </c>
      <c r="G1872" s="1254">
        <v>8718291662099</v>
      </c>
      <c r="H1872" s="3040" t="s">
        <v>2016</v>
      </c>
      <c r="I1872" s="1257" t="s">
        <v>1994</v>
      </c>
      <c r="J1872" s="334"/>
      <c r="K1872" s="282"/>
      <c r="L1872" s="301"/>
      <c r="M1872" s="282"/>
      <c r="N1872" s="1255">
        <v>5</v>
      </c>
      <c r="O1872" s="301"/>
      <c r="P1872" s="2420">
        <v>1550</v>
      </c>
      <c r="Q1872" s="14"/>
      <c r="R1872" s="2023"/>
      <c r="S1872" s="301" t="s">
        <v>113</v>
      </c>
      <c r="T1872" s="301"/>
      <c r="U1872" s="301"/>
      <c r="V1872" s="301"/>
      <c r="W1872" s="301" t="s">
        <v>3185</v>
      </c>
      <c r="X1872" s="301"/>
      <c r="Y1872" s="281"/>
      <c r="Z1872" s="281"/>
      <c r="AA1872" s="281"/>
      <c r="AB1872" s="301"/>
      <c r="AC1872" s="2527"/>
      <c r="AD1872" s="281"/>
      <c r="AE1872" s="2624">
        <v>1</v>
      </c>
      <c r="AF1872" s="281">
        <v>12</v>
      </c>
      <c r="AG1872" s="2024" t="s">
        <v>143</v>
      </c>
      <c r="AK1872" s="981"/>
    </row>
    <row r="1873" spans="2:37">
      <c r="B1873" s="124"/>
      <c r="C1873" s="855" t="s">
        <v>2870</v>
      </c>
      <c r="D1873" s="855" t="s">
        <v>2274</v>
      </c>
      <c r="E1873" s="1599"/>
      <c r="F1873" s="3010">
        <v>913700679166</v>
      </c>
      <c r="G1873" s="1258">
        <v>8718291156789</v>
      </c>
      <c r="H1873" s="3053" t="s">
        <v>2017</v>
      </c>
      <c r="I1873" s="1261" t="s">
        <v>1996</v>
      </c>
      <c r="J1873" s="441"/>
      <c r="K1873" s="284"/>
      <c r="L1873" s="294"/>
      <c r="M1873" s="284"/>
      <c r="N1873" s="1256">
        <v>5</v>
      </c>
      <c r="O1873" s="294"/>
      <c r="P1873" s="2421">
        <v>2000</v>
      </c>
      <c r="Q1873" s="14"/>
      <c r="R1873" s="2019"/>
      <c r="S1873" s="294" t="s">
        <v>113</v>
      </c>
      <c r="T1873" s="294"/>
      <c r="U1873" s="294"/>
      <c r="V1873" s="294"/>
      <c r="W1873" s="294" t="s">
        <v>3185</v>
      </c>
      <c r="X1873" s="294"/>
      <c r="Y1873" s="283"/>
      <c r="Z1873" s="283"/>
      <c r="AA1873" s="283"/>
      <c r="AB1873" s="294"/>
      <c r="AC1873" s="2526"/>
      <c r="AD1873" s="283"/>
      <c r="AE1873" s="2642">
        <v>1</v>
      </c>
      <c r="AF1873" s="283">
        <v>10</v>
      </c>
      <c r="AG1873" s="2020" t="s">
        <v>143</v>
      </c>
      <c r="AK1873" s="981"/>
    </row>
    <row r="1874" spans="2:37" ht="15.5" customHeight="1">
      <c r="B1874" s="86"/>
      <c r="C1874" s="14"/>
      <c r="D1874" s="14"/>
      <c r="E1874" s="14"/>
      <c r="F1874" s="2793" t="s">
        <v>3086</v>
      </c>
      <c r="G1874" s="82"/>
      <c r="H1874" s="82"/>
      <c r="I1874" s="82"/>
      <c r="J1874" s="342"/>
      <c r="K1874" s="302"/>
      <c r="L1874" s="302"/>
      <c r="M1874" s="321"/>
      <c r="N1874" s="298"/>
      <c r="O1874" s="302"/>
      <c r="P1874" s="149"/>
      <c r="Q1874" s="14"/>
      <c r="R1874" s="302"/>
      <c r="S1874" s="302"/>
      <c r="T1874" s="302"/>
      <c r="U1874" s="302"/>
      <c r="V1874" s="302"/>
      <c r="W1874" s="302"/>
      <c r="X1874" s="302"/>
      <c r="Y1874" s="302"/>
      <c r="Z1874" s="302"/>
      <c r="AA1874" s="302"/>
      <c r="AB1874" s="302"/>
      <c r="AC1874" s="2524"/>
      <c r="AD1874" s="302"/>
      <c r="AE1874" s="298"/>
      <c r="AF1874" s="302"/>
      <c r="AG1874" s="302"/>
      <c r="AK1874" s="981"/>
    </row>
    <row r="1875" spans="2:37" ht="14.5" customHeight="1">
      <c r="B1875" s="14"/>
      <c r="C1875" s="14"/>
      <c r="D1875" s="14"/>
      <c r="E1875" s="8"/>
      <c r="F1875" s="14"/>
      <c r="G1875" s="14"/>
      <c r="H1875" s="16"/>
      <c r="I1875" s="14"/>
      <c r="J1875" s="149"/>
      <c r="K1875" s="149"/>
      <c r="L1875" s="149"/>
      <c r="M1875" s="414"/>
      <c r="N1875" s="149"/>
      <c r="O1875" s="149"/>
      <c r="P1875" s="149"/>
      <c r="Q1875" s="14"/>
      <c r="R1875" s="149"/>
      <c r="S1875" s="149"/>
      <c r="T1875" s="149"/>
      <c r="U1875" s="149"/>
      <c r="V1875" s="149"/>
      <c r="W1875" s="149"/>
      <c r="X1875" s="149"/>
      <c r="Y1875" s="414"/>
      <c r="Z1875" s="414"/>
      <c r="AA1875" s="414"/>
      <c r="AB1875" s="149"/>
      <c r="AC1875" s="149"/>
      <c r="AD1875" s="414"/>
      <c r="AE1875" s="149"/>
      <c r="AF1875" s="149"/>
      <c r="AG1875" s="149"/>
      <c r="AK1875" s="981"/>
    </row>
    <row r="1876" spans="2:37" s="1600" customFormat="1" ht="15" customHeight="1">
      <c r="B1876" s="1600" t="s">
        <v>3071</v>
      </c>
      <c r="J1876" s="1818"/>
      <c r="K1876" s="1818"/>
      <c r="L1876" s="1818"/>
      <c r="M1876" s="1818"/>
      <c r="N1876" s="1818"/>
      <c r="O1876" s="1818"/>
      <c r="P1876" s="34"/>
      <c r="R1876" s="1818"/>
      <c r="S1876" s="1818"/>
      <c r="T1876" s="1818"/>
      <c r="U1876" s="1818"/>
      <c r="V1876" s="1818"/>
      <c r="W1876" s="1818"/>
      <c r="X1876" s="1818"/>
      <c r="Y1876" s="2310"/>
      <c r="Z1876" s="2310"/>
      <c r="AA1876" s="2310"/>
      <c r="AB1876" s="1818"/>
      <c r="AC1876" s="3259"/>
      <c r="AD1876" s="2310"/>
      <c r="AE1876" s="1818"/>
      <c r="AF1876" s="1818"/>
      <c r="AG1876" s="1818"/>
      <c r="AI1876"/>
      <c r="AJ1876"/>
      <c r="AK1876" s="981"/>
    </row>
    <row r="1877" spans="2:37">
      <c r="B1877" s="1809" t="s">
        <v>3087</v>
      </c>
      <c r="C1877" s="1487" t="s">
        <v>2870</v>
      </c>
      <c r="D1877" s="1487" t="s">
        <v>2274</v>
      </c>
      <c r="E1877" s="1617"/>
      <c r="F1877" s="3009">
        <v>913700648666</v>
      </c>
      <c r="G1877" s="1796">
        <v>8727900834178</v>
      </c>
      <c r="H1877" s="3039" t="s">
        <v>2018</v>
      </c>
      <c r="I1877" s="1796" t="s">
        <v>2019</v>
      </c>
      <c r="J1877" s="336"/>
      <c r="K1877" s="280"/>
      <c r="L1877" s="305"/>
      <c r="M1877" s="280"/>
      <c r="N1877" s="1798">
        <v>5</v>
      </c>
      <c r="O1877" s="305"/>
      <c r="P1877" s="3193">
        <v>700</v>
      </c>
      <c r="Q1877" s="14"/>
      <c r="R1877" s="2015"/>
      <c r="S1877" s="305" t="s">
        <v>113</v>
      </c>
      <c r="T1877" s="305"/>
      <c r="U1877" s="305"/>
      <c r="V1877" s="305"/>
      <c r="W1877" s="305" t="s">
        <v>210</v>
      </c>
      <c r="X1877" s="305"/>
      <c r="Y1877" s="279"/>
      <c r="Z1877" s="279"/>
      <c r="AA1877" s="279"/>
      <c r="AB1877" s="305"/>
      <c r="AC1877" s="2525"/>
      <c r="AD1877" s="279"/>
      <c r="AE1877" s="2626">
        <v>0.5</v>
      </c>
      <c r="AF1877" s="279">
        <v>12</v>
      </c>
      <c r="AG1877" s="2016" t="s">
        <v>143</v>
      </c>
      <c r="AK1877" s="981"/>
    </row>
    <row r="1878" spans="2:37" ht="15.5" customHeight="1">
      <c r="B1878" s="86"/>
      <c r="C1878" s="14"/>
      <c r="D1878" s="14"/>
      <c r="E1878" s="14"/>
      <c r="F1878" s="2793" t="s">
        <v>3090</v>
      </c>
      <c r="G1878" s="82"/>
      <c r="H1878" s="82"/>
      <c r="I1878" s="82"/>
      <c r="J1878" s="342"/>
      <c r="K1878" s="302"/>
      <c r="L1878" s="302"/>
      <c r="M1878" s="321"/>
      <c r="N1878" s="298"/>
      <c r="O1878" s="302"/>
      <c r="P1878" s="149"/>
      <c r="Q1878" s="14"/>
      <c r="R1878" s="302"/>
      <c r="S1878" s="302"/>
      <c r="T1878" s="302"/>
      <c r="U1878" s="302"/>
      <c r="V1878" s="302"/>
      <c r="W1878" s="302"/>
      <c r="X1878" s="302"/>
      <c r="Y1878" s="302"/>
      <c r="Z1878" s="302"/>
      <c r="AA1878" s="302"/>
      <c r="AB1878" s="302"/>
      <c r="AC1878" s="2524"/>
      <c r="AD1878" s="302"/>
      <c r="AE1878" s="298"/>
      <c r="AF1878" s="302"/>
      <c r="AG1878" s="302"/>
      <c r="AK1878" s="981"/>
    </row>
    <row r="1879" spans="2:37">
      <c r="B1879" s="573" t="s">
        <v>3088</v>
      </c>
      <c r="C1879" s="1576" t="s">
        <v>2870</v>
      </c>
      <c r="D1879" s="1576" t="s">
        <v>2274</v>
      </c>
      <c r="E1879" s="1805"/>
      <c r="F1879" s="3009">
        <v>913700630766</v>
      </c>
      <c r="G1879" s="1796">
        <v>8711500913975</v>
      </c>
      <c r="H1879" s="3039" t="s">
        <v>2020</v>
      </c>
      <c r="I1879" s="1796" t="s">
        <v>2021</v>
      </c>
      <c r="J1879" s="336"/>
      <c r="K1879" s="280"/>
      <c r="L1879" s="305"/>
      <c r="M1879" s="280"/>
      <c r="N1879" s="1798">
        <v>5</v>
      </c>
      <c r="O1879" s="305"/>
      <c r="P1879" s="3193">
        <v>660</v>
      </c>
      <c r="Q1879" s="14"/>
      <c r="R1879" s="2015"/>
      <c r="S1879" s="305" t="s">
        <v>113</v>
      </c>
      <c r="T1879" s="305"/>
      <c r="U1879" s="305"/>
      <c r="V1879" s="305"/>
      <c r="W1879" s="305" t="s">
        <v>210</v>
      </c>
      <c r="X1879" s="305"/>
      <c r="Y1879" s="279"/>
      <c r="Z1879" s="279"/>
      <c r="AA1879" s="279"/>
      <c r="AB1879" s="305"/>
      <c r="AC1879" s="2525"/>
      <c r="AD1879" s="279"/>
      <c r="AE1879" s="2626">
        <v>0.5</v>
      </c>
      <c r="AF1879" s="279">
        <v>12</v>
      </c>
      <c r="AG1879" s="2016" t="s">
        <v>143</v>
      </c>
      <c r="AK1879" s="981"/>
    </row>
    <row r="1880" spans="2:37">
      <c r="B1880" s="124"/>
      <c r="C1880" s="855" t="s">
        <v>2870</v>
      </c>
      <c r="D1880" s="855" t="s">
        <v>2274</v>
      </c>
      <c r="E1880" s="1806"/>
      <c r="F1880" s="3010">
        <v>913700630866</v>
      </c>
      <c r="G1880" s="1258">
        <v>8711500913999</v>
      </c>
      <c r="H1880" s="3053" t="s">
        <v>2022</v>
      </c>
      <c r="I1880" s="1259" t="s">
        <v>2023</v>
      </c>
      <c r="J1880" s="441"/>
      <c r="K1880" s="284"/>
      <c r="L1880" s="294"/>
      <c r="M1880" s="284"/>
      <c r="N1880" s="1260">
        <v>5</v>
      </c>
      <c r="O1880" s="294"/>
      <c r="P1880" s="2421">
        <v>690</v>
      </c>
      <c r="Q1880" s="14"/>
      <c r="R1880" s="2019"/>
      <c r="S1880" s="294" t="s">
        <v>113</v>
      </c>
      <c r="T1880" s="294"/>
      <c r="U1880" s="294"/>
      <c r="V1880" s="294"/>
      <c r="W1880" s="294" t="s">
        <v>210</v>
      </c>
      <c r="X1880" s="294"/>
      <c r="Y1880" s="283"/>
      <c r="Z1880" s="283"/>
      <c r="AA1880" s="283"/>
      <c r="AB1880" s="294"/>
      <c r="AC1880" s="2528"/>
      <c r="AD1880" s="283"/>
      <c r="AE1880" s="2642">
        <v>0.5</v>
      </c>
      <c r="AF1880" s="283">
        <v>12</v>
      </c>
      <c r="AG1880" s="2020" t="s">
        <v>143</v>
      </c>
      <c r="AK1880" s="981"/>
    </row>
    <row r="1881" spans="2:37" ht="15.5" customHeight="1">
      <c r="B1881" s="86"/>
      <c r="C1881" s="14"/>
      <c r="D1881" s="14"/>
      <c r="E1881" s="14"/>
      <c r="F1881" s="2793" t="s">
        <v>3090</v>
      </c>
      <c r="G1881" s="82"/>
      <c r="H1881" s="82"/>
      <c r="I1881" s="82"/>
      <c r="J1881" s="342"/>
      <c r="K1881" s="302"/>
      <c r="L1881" s="302"/>
      <c r="M1881" s="321"/>
      <c r="N1881" s="298"/>
      <c r="O1881" s="302"/>
      <c r="P1881" s="149"/>
      <c r="Q1881" s="14"/>
      <c r="R1881" s="302"/>
      <c r="S1881" s="302"/>
      <c r="T1881" s="302"/>
      <c r="U1881" s="302"/>
      <c r="V1881" s="302"/>
      <c r="W1881" s="302"/>
      <c r="X1881" s="302"/>
      <c r="Y1881" s="302"/>
      <c r="Z1881" s="302"/>
      <c r="AA1881" s="302"/>
      <c r="AB1881" s="302"/>
      <c r="AC1881" s="2524"/>
      <c r="AD1881" s="302"/>
      <c r="AE1881" s="298"/>
      <c r="AF1881" s="302"/>
      <c r="AG1881" s="302"/>
      <c r="AK1881" s="981"/>
    </row>
    <row r="1882" spans="2:37">
      <c r="B1882" s="1809" t="s">
        <v>3089</v>
      </c>
      <c r="C1882" s="1487" t="s">
        <v>2870</v>
      </c>
      <c r="D1882" s="1487" t="s">
        <v>2274</v>
      </c>
      <c r="E1882" s="1617"/>
      <c r="F1882" s="3015">
        <v>913700626566</v>
      </c>
      <c r="G1882" s="1807">
        <v>8727900809725</v>
      </c>
      <c r="H1882" s="3059" t="s">
        <v>2024</v>
      </c>
      <c r="I1882" s="1807" t="s">
        <v>2019</v>
      </c>
      <c r="J1882" s="1754"/>
      <c r="K1882" s="1755"/>
      <c r="L1882" s="1774"/>
      <c r="M1882" s="1755"/>
      <c r="N1882" s="1808">
        <v>5</v>
      </c>
      <c r="O1882" s="1774"/>
      <c r="P1882" s="3200">
        <v>1350</v>
      </c>
      <c r="Q1882" s="14"/>
      <c r="R1882" s="2277"/>
      <c r="S1882" s="1774" t="s">
        <v>113</v>
      </c>
      <c r="T1882" s="1774"/>
      <c r="U1882" s="1774"/>
      <c r="V1882" s="1774"/>
      <c r="W1882" s="1774" t="s">
        <v>210</v>
      </c>
      <c r="X1882" s="1774"/>
      <c r="Y1882" s="1306"/>
      <c r="Z1882" s="1306"/>
      <c r="AA1882" s="1306"/>
      <c r="AB1882" s="1774"/>
      <c r="AC1882" s="2529"/>
      <c r="AD1882" s="1306"/>
      <c r="AE1882" s="2751">
        <v>0.5</v>
      </c>
      <c r="AF1882" s="1306">
        <v>12</v>
      </c>
      <c r="AG1882" s="2309" t="s">
        <v>143</v>
      </c>
      <c r="AK1882" s="981"/>
    </row>
    <row r="1883" spans="2:37" ht="14.5" customHeight="1">
      <c r="B1883" s="1527"/>
      <c r="C1883" s="914"/>
      <c r="D1883" s="914"/>
      <c r="E1883" s="99"/>
      <c r="F1883" s="2793" t="s">
        <v>3091</v>
      </c>
      <c r="G1883" s="114"/>
      <c r="H1883" s="3060"/>
      <c r="I1883" s="1803"/>
      <c r="J1883" s="149"/>
      <c r="K1883" s="149"/>
      <c r="L1883" s="149"/>
      <c r="M1883" s="414"/>
      <c r="N1883" s="1804"/>
      <c r="O1883" s="149"/>
      <c r="P1883" s="3305"/>
      <c r="Q1883" s="14"/>
      <c r="R1883" s="149"/>
      <c r="S1883" s="149"/>
      <c r="T1883" s="149"/>
      <c r="U1883" s="149"/>
      <c r="V1883" s="149"/>
      <c r="W1883" s="149"/>
      <c r="X1883" s="149"/>
      <c r="Y1883" s="414"/>
      <c r="Z1883" s="414"/>
      <c r="AA1883" s="414"/>
      <c r="AB1883" s="149"/>
      <c r="AC1883" s="1804"/>
      <c r="AD1883" s="414"/>
      <c r="AE1883" s="149"/>
      <c r="AF1883" s="149"/>
      <c r="AG1883" s="149"/>
      <c r="AK1883" s="981"/>
    </row>
    <row r="1884" spans="2:37" ht="14.5" customHeight="1">
      <c r="B1884" s="14"/>
      <c r="C1884" s="14"/>
      <c r="D1884" s="14"/>
      <c r="E1884" s="8"/>
      <c r="F1884" s="28"/>
      <c r="G1884" s="28"/>
      <c r="H1884" s="3061"/>
      <c r="I1884" s="4"/>
      <c r="J1884" s="149"/>
      <c r="K1884" s="149"/>
      <c r="L1884" s="149"/>
      <c r="M1884" s="414"/>
      <c r="N1884" s="290"/>
      <c r="O1884" s="149"/>
      <c r="P1884" s="149"/>
      <c r="Q1884" s="14"/>
      <c r="R1884" s="149"/>
      <c r="S1884" s="149"/>
      <c r="T1884" s="149"/>
      <c r="U1884" s="149"/>
      <c r="V1884" s="149"/>
      <c r="W1884" s="149"/>
      <c r="X1884" s="149"/>
      <c r="Y1884" s="414"/>
      <c r="Z1884" s="414"/>
      <c r="AA1884" s="414"/>
      <c r="AB1884" s="149"/>
      <c r="AC1884" s="290"/>
      <c r="AD1884" s="414"/>
      <c r="AE1884" s="149"/>
      <c r="AF1884" s="149"/>
      <c r="AG1884" s="149"/>
      <c r="AK1884" s="981"/>
    </row>
    <row r="1885" spans="2:37" s="1600" customFormat="1" ht="15" customHeight="1">
      <c r="B1885" s="1600" t="s">
        <v>3072</v>
      </c>
      <c r="J1885" s="1818"/>
      <c r="K1885" s="1818"/>
      <c r="L1885" s="1818"/>
      <c r="M1885" s="1818"/>
      <c r="N1885" s="1818"/>
      <c r="O1885" s="1818"/>
      <c r="P1885" s="34"/>
      <c r="R1885" s="1818"/>
      <c r="S1885" s="1818"/>
      <c r="T1885" s="1818"/>
      <c r="U1885" s="1818"/>
      <c r="V1885" s="1818"/>
      <c r="W1885" s="1818"/>
      <c r="X1885" s="1818"/>
      <c r="Y1885" s="2310"/>
      <c r="Z1885" s="2310"/>
      <c r="AA1885" s="2310"/>
      <c r="AB1885" s="1818"/>
      <c r="AC1885" s="3259"/>
      <c r="AD1885" s="2310"/>
      <c r="AE1885" s="1818"/>
      <c r="AF1885" s="1818"/>
      <c r="AG1885" s="1818"/>
      <c r="AI1885"/>
      <c r="AJ1885"/>
      <c r="AK1885" s="981"/>
    </row>
    <row r="1886" spans="2:37">
      <c r="B1886" s="573" t="s">
        <v>2025</v>
      </c>
      <c r="C1886" s="1576" t="s">
        <v>2870</v>
      </c>
      <c r="D1886" s="1576" t="s">
        <v>2274</v>
      </c>
      <c r="E1886" s="1577"/>
      <c r="F1886" s="3016">
        <v>913700421366</v>
      </c>
      <c r="G1886" s="1018">
        <v>8711500536808</v>
      </c>
      <c r="H1886" s="1019" t="s">
        <v>2026</v>
      </c>
      <c r="I1886" s="1019" t="s">
        <v>2027</v>
      </c>
      <c r="J1886" s="336"/>
      <c r="K1886" s="280"/>
      <c r="L1886" s="305"/>
      <c r="M1886" s="280"/>
      <c r="N1886" s="1266">
        <v>3</v>
      </c>
      <c r="O1886" s="305"/>
      <c r="P1886" s="3306">
        <v>420</v>
      </c>
      <c r="Q1886" s="14"/>
      <c r="R1886" s="2015"/>
      <c r="S1886" s="305" t="s">
        <v>113</v>
      </c>
      <c r="T1886" s="305"/>
      <c r="U1886" s="305"/>
      <c r="V1886" s="305"/>
      <c r="W1886" s="305" t="s">
        <v>3184</v>
      </c>
      <c r="X1886" s="305"/>
      <c r="Y1886" s="279"/>
      <c r="Z1886" s="279"/>
      <c r="AA1886" s="279"/>
      <c r="AB1886" s="305"/>
      <c r="AC1886" s="1266"/>
      <c r="AD1886" s="279"/>
      <c r="AE1886" s="2766">
        <v>0.5</v>
      </c>
      <c r="AF1886" s="279">
        <v>50</v>
      </c>
      <c r="AG1886" s="2016" t="s">
        <v>143</v>
      </c>
      <c r="AK1886" s="981"/>
    </row>
    <row r="1887" spans="2:37">
      <c r="B1887" s="123"/>
      <c r="C1887" s="569" t="s">
        <v>2870</v>
      </c>
      <c r="D1887" s="569" t="s">
        <v>2274</v>
      </c>
      <c r="E1887" s="1578"/>
      <c r="F1887" s="3017">
        <v>913700421766</v>
      </c>
      <c r="G1887" s="1267">
        <v>8711500536822</v>
      </c>
      <c r="H1887" s="1268" t="s">
        <v>2028</v>
      </c>
      <c r="I1887" s="1268" t="s">
        <v>2029</v>
      </c>
      <c r="J1887" s="334"/>
      <c r="K1887" s="282"/>
      <c r="L1887" s="301"/>
      <c r="M1887" s="282"/>
      <c r="N1887" s="1263">
        <v>3</v>
      </c>
      <c r="O1887" s="301"/>
      <c r="P1887" s="3290">
        <v>420</v>
      </c>
      <c r="Q1887" s="14"/>
      <c r="R1887" s="2023"/>
      <c r="S1887" s="301" t="s">
        <v>113</v>
      </c>
      <c r="T1887" s="301"/>
      <c r="U1887" s="301"/>
      <c r="V1887" s="301"/>
      <c r="W1887" s="301" t="s">
        <v>3184</v>
      </c>
      <c r="X1887" s="301"/>
      <c r="Y1887" s="281"/>
      <c r="Z1887" s="281"/>
      <c r="AA1887" s="281"/>
      <c r="AB1887" s="301"/>
      <c r="AC1887" s="1263"/>
      <c r="AD1887" s="281"/>
      <c r="AE1887" s="2767">
        <v>0.5</v>
      </c>
      <c r="AF1887" s="281">
        <v>50</v>
      </c>
      <c r="AG1887" s="2024" t="s">
        <v>143</v>
      </c>
      <c r="AK1887" s="981"/>
    </row>
    <row r="1888" spans="2:37" ht="14" customHeight="1">
      <c r="B1888" s="2841"/>
      <c r="C1888" s="569" t="s">
        <v>2870</v>
      </c>
      <c r="D1888" s="569" t="s">
        <v>2274</v>
      </c>
      <c r="E1888" s="1578"/>
      <c r="F1888" s="3017">
        <v>913700418366</v>
      </c>
      <c r="G1888" s="1267">
        <v>8711500536464</v>
      </c>
      <c r="H1888" s="1268" t="s">
        <v>2030</v>
      </c>
      <c r="I1888" s="1268" t="s">
        <v>1996</v>
      </c>
      <c r="J1888" s="334"/>
      <c r="K1888" s="282"/>
      <c r="L1888" s="301"/>
      <c r="M1888" s="282"/>
      <c r="N1888" s="1263">
        <v>3</v>
      </c>
      <c r="O1888" s="301"/>
      <c r="P1888" s="3290">
        <v>430</v>
      </c>
      <c r="Q1888" s="14"/>
      <c r="R1888" s="2023"/>
      <c r="S1888" s="301" t="s">
        <v>113</v>
      </c>
      <c r="T1888" s="301"/>
      <c r="U1888" s="301"/>
      <c r="V1888" s="301"/>
      <c r="W1888" s="301" t="s">
        <v>3184</v>
      </c>
      <c r="X1888" s="301"/>
      <c r="Y1888" s="281"/>
      <c r="Z1888" s="281"/>
      <c r="AA1888" s="281"/>
      <c r="AB1888" s="301"/>
      <c r="AC1888" s="1263"/>
      <c r="AD1888" s="281"/>
      <c r="AE1888" s="2767">
        <v>0.5</v>
      </c>
      <c r="AF1888" s="281">
        <v>50</v>
      </c>
      <c r="AG1888" s="2024" t="s">
        <v>143</v>
      </c>
      <c r="AK1888" s="981"/>
    </row>
    <row r="1889" spans="2:37">
      <c r="B1889" s="123"/>
      <c r="C1889" s="569" t="s">
        <v>2870</v>
      </c>
      <c r="D1889" s="569" t="s">
        <v>2274</v>
      </c>
      <c r="E1889" s="1578"/>
      <c r="F1889" s="3017">
        <v>913700418066</v>
      </c>
      <c r="G1889" s="1267">
        <v>8711500536402</v>
      </c>
      <c r="H1889" s="1268" t="s">
        <v>2031</v>
      </c>
      <c r="I1889" s="1268" t="s">
        <v>2032</v>
      </c>
      <c r="J1889" s="334"/>
      <c r="K1889" s="282"/>
      <c r="L1889" s="301"/>
      <c r="M1889" s="282"/>
      <c r="N1889" s="1263">
        <v>3</v>
      </c>
      <c r="O1889" s="301"/>
      <c r="P1889" s="3290">
        <v>430</v>
      </c>
      <c r="Q1889" s="14"/>
      <c r="R1889" s="2023"/>
      <c r="S1889" s="301" t="s">
        <v>113</v>
      </c>
      <c r="T1889" s="301"/>
      <c r="U1889" s="301"/>
      <c r="V1889" s="301"/>
      <c r="W1889" s="301" t="s">
        <v>3184</v>
      </c>
      <c r="X1889" s="301"/>
      <c r="Y1889" s="281"/>
      <c r="Z1889" s="281"/>
      <c r="AA1889" s="281"/>
      <c r="AB1889" s="301"/>
      <c r="AC1889" s="1263"/>
      <c r="AD1889" s="281"/>
      <c r="AE1889" s="2767">
        <v>0.5</v>
      </c>
      <c r="AF1889" s="281">
        <v>50</v>
      </c>
      <c r="AG1889" s="2024" t="s">
        <v>143</v>
      </c>
      <c r="AK1889" s="981"/>
    </row>
    <row r="1890" spans="2:37">
      <c r="B1890" s="124"/>
      <c r="C1890" s="855" t="s">
        <v>2870</v>
      </c>
      <c r="D1890" s="855" t="s">
        <v>2274</v>
      </c>
      <c r="E1890" s="1599"/>
      <c r="F1890" s="3018">
        <v>913700417966</v>
      </c>
      <c r="G1890" s="1269">
        <v>8711500536389</v>
      </c>
      <c r="H1890" s="1270" t="s">
        <v>2033</v>
      </c>
      <c r="I1890" s="1270" t="s">
        <v>2032</v>
      </c>
      <c r="J1890" s="441"/>
      <c r="K1890" s="284"/>
      <c r="L1890" s="294"/>
      <c r="M1890" s="284"/>
      <c r="N1890" s="1265">
        <v>3</v>
      </c>
      <c r="O1890" s="294"/>
      <c r="P1890" s="3307">
        <v>430</v>
      </c>
      <c r="Q1890" s="14"/>
      <c r="R1890" s="2019"/>
      <c r="S1890" s="294" t="s">
        <v>113</v>
      </c>
      <c r="T1890" s="294"/>
      <c r="U1890" s="294"/>
      <c r="V1890" s="294"/>
      <c r="W1890" s="294" t="s">
        <v>3184</v>
      </c>
      <c r="X1890" s="294"/>
      <c r="Y1890" s="283"/>
      <c r="Z1890" s="283"/>
      <c r="AA1890" s="283"/>
      <c r="AB1890" s="294"/>
      <c r="AC1890" s="1265"/>
      <c r="AD1890" s="283"/>
      <c r="AE1890" s="2768">
        <v>0.5</v>
      </c>
      <c r="AF1890" s="283">
        <v>50</v>
      </c>
      <c r="AG1890" s="2020" t="s">
        <v>143</v>
      </c>
      <c r="AK1890" s="981"/>
    </row>
    <row r="1891" spans="2:37">
      <c r="B1891" s="219" t="s">
        <v>2034</v>
      </c>
      <c r="C1891" s="853" t="s">
        <v>2870</v>
      </c>
      <c r="D1891" s="853" t="s">
        <v>2274</v>
      </c>
      <c r="E1891" s="1606"/>
      <c r="F1891" s="3019">
        <v>913700422866</v>
      </c>
      <c r="G1891" s="1264">
        <v>8711500931429</v>
      </c>
      <c r="H1891" s="1262" t="s">
        <v>2035</v>
      </c>
      <c r="I1891" s="1262" t="s">
        <v>2036</v>
      </c>
      <c r="J1891" s="333"/>
      <c r="K1891" s="296"/>
      <c r="L1891" s="293"/>
      <c r="M1891" s="296"/>
      <c r="N1891" s="1263">
        <v>3</v>
      </c>
      <c r="O1891" s="293"/>
      <c r="P1891" s="3308">
        <v>360</v>
      </c>
      <c r="Q1891" s="14"/>
      <c r="R1891" s="2017"/>
      <c r="S1891" s="293" t="s">
        <v>113</v>
      </c>
      <c r="T1891" s="293"/>
      <c r="U1891" s="293"/>
      <c r="V1891" s="293"/>
      <c r="W1891" s="293" t="s">
        <v>3184</v>
      </c>
      <c r="X1891" s="293"/>
      <c r="Y1891" s="292"/>
      <c r="Z1891" s="292"/>
      <c r="AA1891" s="292"/>
      <c r="AB1891" s="293"/>
      <c r="AC1891" s="1263"/>
      <c r="AD1891" s="292"/>
      <c r="AE1891" s="2767">
        <v>0.5</v>
      </c>
      <c r="AF1891" s="292">
        <v>50</v>
      </c>
      <c r="AG1891" s="2018" t="s">
        <v>143</v>
      </c>
      <c r="AK1891" s="981"/>
    </row>
    <row r="1892" spans="2:37">
      <c r="B1892" s="123"/>
      <c r="C1892" s="569" t="s">
        <v>2870</v>
      </c>
      <c r="D1892" s="569" t="s">
        <v>2274</v>
      </c>
      <c r="E1892" s="1578"/>
      <c r="F1892" s="3017">
        <v>913700423266</v>
      </c>
      <c r="G1892" s="1267">
        <v>8711500931405</v>
      </c>
      <c r="H1892" s="1268" t="s">
        <v>2037</v>
      </c>
      <c r="I1892" s="1268" t="s">
        <v>2038</v>
      </c>
      <c r="J1892" s="334"/>
      <c r="K1892" s="282"/>
      <c r="L1892" s="301"/>
      <c r="M1892" s="282"/>
      <c r="N1892" s="1263">
        <v>3</v>
      </c>
      <c r="O1892" s="301"/>
      <c r="P1892" s="3290">
        <v>360</v>
      </c>
      <c r="Q1892" s="14"/>
      <c r="R1892" s="2023"/>
      <c r="S1892" s="301" t="s">
        <v>113</v>
      </c>
      <c r="T1892" s="301"/>
      <c r="U1892" s="301"/>
      <c r="V1892" s="301"/>
      <c r="W1892" s="301" t="s">
        <v>3184</v>
      </c>
      <c r="X1892" s="301"/>
      <c r="Y1892" s="281"/>
      <c r="Z1892" s="281"/>
      <c r="AA1892" s="281"/>
      <c r="AB1892" s="301"/>
      <c r="AC1892" s="1263"/>
      <c r="AD1892" s="281"/>
      <c r="AE1892" s="2767">
        <v>0.5</v>
      </c>
      <c r="AF1892" s="281">
        <v>50</v>
      </c>
      <c r="AG1892" s="2024" t="s">
        <v>143</v>
      </c>
      <c r="AK1892" s="981"/>
    </row>
    <row r="1893" spans="2:37">
      <c r="B1893" s="123"/>
      <c r="C1893" s="569" t="s">
        <v>2870</v>
      </c>
      <c r="D1893" s="569" t="s">
        <v>2274</v>
      </c>
      <c r="E1893" s="1578"/>
      <c r="F1893" s="3017">
        <v>913700423466</v>
      </c>
      <c r="G1893" s="1267">
        <v>8711500928023</v>
      </c>
      <c r="H1893" s="1268" t="s">
        <v>2039</v>
      </c>
      <c r="I1893" s="1268" t="s">
        <v>2040</v>
      </c>
      <c r="J1893" s="334"/>
      <c r="K1893" s="282"/>
      <c r="L1893" s="301"/>
      <c r="M1893" s="282"/>
      <c r="N1893" s="1263">
        <v>3</v>
      </c>
      <c r="O1893" s="301"/>
      <c r="P1893" s="3290">
        <v>360</v>
      </c>
      <c r="Q1893" s="14"/>
      <c r="R1893" s="2023"/>
      <c r="S1893" s="301" t="s">
        <v>113</v>
      </c>
      <c r="T1893" s="301"/>
      <c r="U1893" s="301"/>
      <c r="V1893" s="301"/>
      <c r="W1893" s="301" t="s">
        <v>3184</v>
      </c>
      <c r="X1893" s="301"/>
      <c r="Y1893" s="281"/>
      <c r="Z1893" s="281"/>
      <c r="AA1893" s="281"/>
      <c r="AB1893" s="301"/>
      <c r="AC1893" s="1263"/>
      <c r="AD1893" s="281"/>
      <c r="AE1893" s="2767">
        <v>0.5</v>
      </c>
      <c r="AF1893" s="281">
        <v>50</v>
      </c>
      <c r="AG1893" s="2024" t="s">
        <v>143</v>
      </c>
      <c r="AK1893" s="981"/>
    </row>
    <row r="1894" spans="2:37">
      <c r="B1894" s="124"/>
      <c r="C1894" s="855" t="s">
        <v>2870</v>
      </c>
      <c r="D1894" s="855" t="s">
        <v>2274</v>
      </c>
      <c r="E1894" s="1599"/>
      <c r="F1894" s="3018">
        <v>913700420666</v>
      </c>
      <c r="G1894" s="1269">
        <v>8711500910400</v>
      </c>
      <c r="H1894" s="1270" t="s">
        <v>2041</v>
      </c>
      <c r="I1894" s="1270" t="s">
        <v>2042</v>
      </c>
      <c r="J1894" s="441"/>
      <c r="K1894" s="284"/>
      <c r="L1894" s="294"/>
      <c r="M1894" s="284"/>
      <c r="N1894" s="1271">
        <v>3</v>
      </c>
      <c r="O1894" s="294"/>
      <c r="P1894" s="3307">
        <v>400</v>
      </c>
      <c r="Q1894" s="14"/>
      <c r="R1894" s="2019"/>
      <c r="S1894" s="294" t="s">
        <v>113</v>
      </c>
      <c r="T1894" s="294"/>
      <c r="U1894" s="294"/>
      <c r="V1894" s="294"/>
      <c r="W1894" s="294" t="s">
        <v>3184</v>
      </c>
      <c r="X1894" s="294"/>
      <c r="Y1894" s="283"/>
      <c r="Z1894" s="283"/>
      <c r="AA1894" s="283"/>
      <c r="AB1894" s="294"/>
      <c r="AC1894" s="1271"/>
      <c r="AD1894" s="283"/>
      <c r="AE1894" s="2768">
        <v>0.5</v>
      </c>
      <c r="AF1894" s="283">
        <v>50</v>
      </c>
      <c r="AG1894" s="2020" t="s">
        <v>143</v>
      </c>
      <c r="AK1894" s="981"/>
    </row>
    <row r="1895" spans="2:37" ht="14.5" customHeight="1">
      <c r="B1895" s="14"/>
      <c r="C1895" s="14"/>
      <c r="D1895" s="14"/>
      <c r="E1895" s="14"/>
      <c r="F1895" s="28"/>
      <c r="G1895" s="92"/>
      <c r="H1895" s="3062"/>
      <c r="I1895" s="4"/>
      <c r="J1895" s="149"/>
      <c r="K1895" s="149"/>
      <c r="L1895" s="149"/>
      <c r="M1895" s="414"/>
      <c r="N1895" s="290"/>
      <c r="O1895" s="149"/>
      <c r="P1895" s="722"/>
      <c r="Q1895" s="14"/>
      <c r="R1895" s="149"/>
      <c r="S1895" s="149"/>
      <c r="T1895" s="149"/>
      <c r="U1895" s="149"/>
      <c r="V1895" s="149"/>
      <c r="W1895" s="149"/>
      <c r="X1895" s="149"/>
      <c r="Y1895" s="414"/>
      <c r="Z1895" s="414"/>
      <c r="AA1895" s="414"/>
      <c r="AB1895" s="149"/>
      <c r="AC1895" s="290"/>
      <c r="AD1895" s="414"/>
      <c r="AE1895" s="149"/>
      <c r="AF1895" s="149"/>
      <c r="AG1895" s="149"/>
      <c r="AK1895" s="981"/>
    </row>
    <row r="1896" spans="2:37" s="1600" customFormat="1" ht="15" customHeight="1">
      <c r="B1896" s="1600" t="s">
        <v>3073</v>
      </c>
      <c r="J1896" s="1818"/>
      <c r="K1896" s="1818"/>
      <c r="L1896" s="1818"/>
      <c r="M1896" s="1818"/>
      <c r="N1896" s="1818"/>
      <c r="O1896" s="1818"/>
      <c r="P1896" s="34"/>
      <c r="R1896" s="1818"/>
      <c r="S1896" s="1818"/>
      <c r="T1896" s="1818"/>
      <c r="U1896" s="1818"/>
      <c r="V1896" s="1818"/>
      <c r="W1896" s="1818"/>
      <c r="X1896" s="1818"/>
      <c r="Y1896" s="2310"/>
      <c r="Z1896" s="2310"/>
      <c r="AA1896" s="2310"/>
      <c r="AB1896" s="1818"/>
      <c r="AC1896" s="3259"/>
      <c r="AD1896" s="2310"/>
      <c r="AE1896" s="1818"/>
      <c r="AF1896" s="1818"/>
      <c r="AG1896" s="1818"/>
      <c r="AI1896"/>
      <c r="AJ1896"/>
      <c r="AK1896" s="981"/>
    </row>
    <row r="1897" spans="2:37">
      <c r="B1897" s="573" t="s">
        <v>3092</v>
      </c>
      <c r="C1897" s="1576" t="s">
        <v>2870</v>
      </c>
      <c r="D1897" s="1576" t="s">
        <v>2274</v>
      </c>
      <c r="E1897" s="1577"/>
      <c r="F1897" s="39">
        <v>913712008766</v>
      </c>
      <c r="G1897" s="39">
        <v>8718696531518</v>
      </c>
      <c r="H1897" s="52" t="s">
        <v>2043</v>
      </c>
      <c r="I1897" s="52" t="s">
        <v>2044</v>
      </c>
      <c r="J1897" s="336"/>
      <c r="K1897" s="1632"/>
      <c r="L1897" s="1770"/>
      <c r="M1897" s="324"/>
      <c r="N1897" s="305">
        <v>5</v>
      </c>
      <c r="O1897" s="1770"/>
      <c r="P1897" s="2400">
        <v>1560</v>
      </c>
      <c r="Q1897" s="14"/>
      <c r="R1897" s="2021"/>
      <c r="S1897" s="1770"/>
      <c r="T1897" s="1770"/>
      <c r="U1897" s="1770"/>
      <c r="V1897" s="1770"/>
      <c r="W1897" s="305" t="s">
        <v>210</v>
      </c>
      <c r="X1897" s="305"/>
      <c r="Y1897" s="279"/>
      <c r="Z1897" s="279"/>
      <c r="AA1897" s="279"/>
      <c r="AB1897" s="1770"/>
      <c r="AC1897" s="305"/>
      <c r="AD1897" s="279"/>
      <c r="AE1897" s="2626">
        <v>0.5</v>
      </c>
      <c r="AF1897" s="279">
        <v>12</v>
      </c>
      <c r="AG1897" s="2022" t="s">
        <v>143</v>
      </c>
      <c r="AK1897" s="981"/>
    </row>
    <row r="1898" spans="2:37">
      <c r="B1898" s="123"/>
      <c r="C1898" s="569" t="s">
        <v>2870</v>
      </c>
      <c r="D1898" s="569" t="s">
        <v>2274</v>
      </c>
      <c r="E1898" s="1578"/>
      <c r="F1898" s="63">
        <v>913712008866</v>
      </c>
      <c r="G1898" s="63">
        <v>8718696531556</v>
      </c>
      <c r="H1898" s="65" t="s">
        <v>2045</v>
      </c>
      <c r="I1898" s="65" t="s">
        <v>2044</v>
      </c>
      <c r="J1898" s="334"/>
      <c r="K1898" s="1127"/>
      <c r="L1898" s="318"/>
      <c r="M1898" s="317"/>
      <c r="N1898" s="293">
        <v>5</v>
      </c>
      <c r="O1898" s="318"/>
      <c r="P1898" s="760">
        <v>1850</v>
      </c>
      <c r="Q1898" s="14"/>
      <c r="R1898" s="2025"/>
      <c r="S1898" s="318"/>
      <c r="T1898" s="318"/>
      <c r="U1898" s="318"/>
      <c r="V1898" s="318"/>
      <c r="W1898" s="301" t="s">
        <v>210</v>
      </c>
      <c r="X1898" s="301"/>
      <c r="Y1898" s="281"/>
      <c r="Z1898" s="281"/>
      <c r="AA1898" s="281"/>
      <c r="AB1898" s="318"/>
      <c r="AC1898" s="293"/>
      <c r="AD1898" s="281"/>
      <c r="AE1898" s="2624">
        <v>4</v>
      </c>
      <c r="AF1898" s="281">
        <v>12</v>
      </c>
      <c r="AG1898" s="2026" t="s">
        <v>143</v>
      </c>
      <c r="AK1898" s="981"/>
    </row>
    <row r="1899" spans="2:37">
      <c r="B1899" s="2842"/>
      <c r="C1899" s="855" t="s">
        <v>2870</v>
      </c>
      <c r="D1899" s="855" t="s">
        <v>2274</v>
      </c>
      <c r="E1899" s="1599"/>
      <c r="F1899" s="49">
        <v>913712008966</v>
      </c>
      <c r="G1899" s="49">
        <v>8718696531570</v>
      </c>
      <c r="H1899" s="259" t="s">
        <v>2046</v>
      </c>
      <c r="I1899" s="259" t="s">
        <v>2044</v>
      </c>
      <c r="J1899" s="441"/>
      <c r="K1899" s="1129"/>
      <c r="L1899" s="1823"/>
      <c r="M1899" s="489"/>
      <c r="N1899" s="1593">
        <v>5</v>
      </c>
      <c r="O1899" s="1823"/>
      <c r="P1899" s="1652">
        <v>2000</v>
      </c>
      <c r="Q1899" s="14"/>
      <c r="R1899" s="2039"/>
      <c r="S1899" s="1823"/>
      <c r="T1899" s="1823"/>
      <c r="U1899" s="1823"/>
      <c r="V1899" s="1823"/>
      <c r="W1899" s="294" t="s">
        <v>210</v>
      </c>
      <c r="X1899" s="294"/>
      <c r="Y1899" s="283"/>
      <c r="Z1899" s="283"/>
      <c r="AA1899" s="283"/>
      <c r="AB1899" s="1823"/>
      <c r="AC1899" s="1593"/>
      <c r="AD1899" s="283"/>
      <c r="AE1899" s="2642">
        <v>4</v>
      </c>
      <c r="AF1899" s="283">
        <v>12</v>
      </c>
      <c r="AG1899" s="2040" t="s">
        <v>143</v>
      </c>
      <c r="AK1899" s="981"/>
    </row>
    <row r="1900" spans="2:37" ht="14.5" customHeight="1">
      <c r="B1900" s="1527"/>
      <c r="C1900" s="914"/>
      <c r="D1900" s="914"/>
      <c r="E1900" s="99"/>
      <c r="F1900" s="2793" t="s">
        <v>3093</v>
      </c>
      <c r="G1900" s="114"/>
      <c r="H1900" s="3060"/>
      <c r="I1900" s="1803"/>
      <c r="J1900" s="149"/>
      <c r="K1900" s="149"/>
      <c r="L1900" s="149"/>
      <c r="M1900" s="414"/>
      <c r="N1900" s="1804"/>
      <c r="O1900" s="149"/>
      <c r="P1900" s="3305"/>
      <c r="Q1900" s="14"/>
      <c r="R1900" s="149"/>
      <c r="S1900" s="149"/>
      <c r="T1900" s="149"/>
      <c r="U1900" s="149"/>
      <c r="V1900" s="149"/>
      <c r="W1900" s="149"/>
      <c r="X1900" s="149"/>
      <c r="Y1900" s="414"/>
      <c r="Z1900" s="414"/>
      <c r="AA1900" s="414"/>
      <c r="AB1900" s="149"/>
      <c r="AC1900" s="1804"/>
      <c r="AD1900" s="414"/>
      <c r="AE1900" s="149"/>
      <c r="AF1900" s="149"/>
      <c r="AG1900" s="149"/>
      <c r="AK1900" s="981"/>
    </row>
    <row r="1901" spans="2:37" ht="14.5" customHeight="1">
      <c r="B1901" s="14"/>
      <c r="C1901" s="14"/>
      <c r="D1901" s="14"/>
      <c r="E1901" s="14"/>
      <c r="F1901" s="28"/>
      <c r="G1901" s="92"/>
      <c r="H1901" s="3062"/>
      <c r="I1901" s="4"/>
      <c r="J1901" s="149"/>
      <c r="K1901" s="149"/>
      <c r="L1901" s="149"/>
      <c r="M1901" s="414"/>
      <c r="N1901" s="290"/>
      <c r="O1901" s="149"/>
      <c r="P1901" s="722"/>
      <c r="Q1901" s="14"/>
      <c r="R1901" s="149"/>
      <c r="S1901" s="149"/>
      <c r="T1901" s="149"/>
      <c r="U1901" s="149"/>
      <c r="V1901" s="149"/>
      <c r="W1901" s="149"/>
      <c r="X1901" s="149"/>
      <c r="Y1901" s="414"/>
      <c r="Z1901" s="414"/>
      <c r="AA1901" s="414"/>
      <c r="AB1901" s="149"/>
      <c r="AC1901" s="290"/>
      <c r="AD1901" s="414"/>
      <c r="AE1901" s="149"/>
      <c r="AF1901" s="149"/>
      <c r="AG1901" s="149"/>
      <c r="AK1901" s="981"/>
    </row>
    <row r="1902" spans="2:37">
      <c r="B1902" s="573" t="s">
        <v>2047</v>
      </c>
      <c r="C1902" s="1576" t="s">
        <v>2870</v>
      </c>
      <c r="D1902" s="1576" t="s">
        <v>2274</v>
      </c>
      <c r="E1902" s="1577"/>
      <c r="F1902" s="39">
        <v>913700646266</v>
      </c>
      <c r="G1902" s="39">
        <v>8727900890600</v>
      </c>
      <c r="H1902" s="52" t="s">
        <v>2048</v>
      </c>
      <c r="I1902" s="52" t="s">
        <v>2049</v>
      </c>
      <c r="J1902" s="336"/>
      <c r="K1902" s="1632"/>
      <c r="L1902" s="1770"/>
      <c r="M1902" s="324"/>
      <c r="N1902" s="305">
        <v>5</v>
      </c>
      <c r="O1902" s="1770"/>
      <c r="P1902" s="2400">
        <v>1400</v>
      </c>
      <c r="Q1902" s="14"/>
      <c r="R1902" s="2021"/>
      <c r="S1902" s="1770" t="s">
        <v>113</v>
      </c>
      <c r="T1902" s="1770"/>
      <c r="U1902" s="1770"/>
      <c r="V1902" s="1770"/>
      <c r="W1902" s="305" t="s">
        <v>210</v>
      </c>
      <c r="X1902" s="305"/>
      <c r="Y1902" s="279"/>
      <c r="Z1902" s="279"/>
      <c r="AA1902" s="279"/>
      <c r="AB1902" s="1770"/>
      <c r="AC1902" s="305"/>
      <c r="AD1902" s="279"/>
      <c r="AE1902" s="2626">
        <v>0.5</v>
      </c>
      <c r="AF1902" s="279">
        <v>10</v>
      </c>
      <c r="AG1902" s="2022" t="s">
        <v>143</v>
      </c>
      <c r="AK1902" s="981"/>
    </row>
    <row r="1903" spans="2:37">
      <c r="B1903" s="2843"/>
      <c r="C1903" s="569" t="s">
        <v>2870</v>
      </c>
      <c r="D1903" s="569" t="s">
        <v>2274</v>
      </c>
      <c r="E1903" s="1578"/>
      <c r="F1903" s="63">
        <v>913700696066</v>
      </c>
      <c r="G1903" s="63">
        <v>8718291671596</v>
      </c>
      <c r="H1903" s="65" t="s">
        <v>2050</v>
      </c>
      <c r="I1903" s="65" t="s">
        <v>2049</v>
      </c>
      <c r="J1903" s="334"/>
      <c r="K1903" s="1127"/>
      <c r="L1903" s="318"/>
      <c r="M1903" s="317"/>
      <c r="N1903" s="293">
        <v>5</v>
      </c>
      <c r="O1903" s="318"/>
      <c r="P1903" s="760">
        <v>1270</v>
      </c>
      <c r="Q1903" s="14"/>
      <c r="R1903" s="2025"/>
      <c r="S1903" s="318" t="s">
        <v>113</v>
      </c>
      <c r="T1903" s="318"/>
      <c r="U1903" s="318"/>
      <c r="V1903" s="318"/>
      <c r="W1903" s="301" t="s">
        <v>210</v>
      </c>
      <c r="X1903" s="301"/>
      <c r="Y1903" s="281"/>
      <c r="Z1903" s="281"/>
      <c r="AA1903" s="281"/>
      <c r="AB1903" s="318"/>
      <c r="AC1903" s="293"/>
      <c r="AD1903" s="281"/>
      <c r="AE1903" s="2624">
        <v>0.5</v>
      </c>
      <c r="AF1903" s="281">
        <v>12</v>
      </c>
      <c r="AG1903" s="2026" t="s">
        <v>143</v>
      </c>
      <c r="AK1903" s="981"/>
    </row>
    <row r="1904" spans="2:37">
      <c r="B1904" s="2843"/>
      <c r="C1904" s="569" t="s">
        <v>2870</v>
      </c>
      <c r="D1904" s="569" t="s">
        <v>2274</v>
      </c>
      <c r="E1904" s="1578"/>
      <c r="F1904" s="63">
        <v>913700683866</v>
      </c>
      <c r="G1904" s="63">
        <v>8718291233107</v>
      </c>
      <c r="H1904" s="65" t="s">
        <v>2051</v>
      </c>
      <c r="I1904" s="65" t="s">
        <v>2049</v>
      </c>
      <c r="J1904" s="334"/>
      <c r="K1904" s="1127"/>
      <c r="L1904" s="318"/>
      <c r="M1904" s="317"/>
      <c r="N1904" s="293">
        <v>5</v>
      </c>
      <c r="O1904" s="318"/>
      <c r="P1904" s="760">
        <v>1650</v>
      </c>
      <c r="Q1904" s="14"/>
      <c r="R1904" s="2025"/>
      <c r="S1904" s="318" t="s">
        <v>113</v>
      </c>
      <c r="T1904" s="318"/>
      <c r="U1904" s="318"/>
      <c r="V1904" s="318"/>
      <c r="W1904" s="301" t="s">
        <v>210</v>
      </c>
      <c r="X1904" s="301"/>
      <c r="Y1904" s="281"/>
      <c r="Z1904" s="281"/>
      <c r="AA1904" s="281"/>
      <c r="AB1904" s="318"/>
      <c r="AC1904" s="293"/>
      <c r="AD1904" s="281"/>
      <c r="AE1904" s="2624">
        <v>0.5</v>
      </c>
      <c r="AF1904" s="281">
        <v>12</v>
      </c>
      <c r="AG1904" s="2026" t="s">
        <v>143</v>
      </c>
      <c r="AK1904" s="981"/>
    </row>
    <row r="1905" spans="2:37">
      <c r="B1905" s="2843"/>
      <c r="C1905" s="569" t="s">
        <v>2870</v>
      </c>
      <c r="D1905" s="569" t="s">
        <v>2274</v>
      </c>
      <c r="E1905" s="1578"/>
      <c r="F1905" s="63">
        <v>913700652766</v>
      </c>
      <c r="G1905" s="63">
        <v>8727900859621</v>
      </c>
      <c r="H1905" s="65" t="s">
        <v>2052</v>
      </c>
      <c r="I1905" s="65" t="s">
        <v>2049</v>
      </c>
      <c r="J1905" s="334"/>
      <c r="K1905" s="1127"/>
      <c r="L1905" s="318"/>
      <c r="M1905" s="317"/>
      <c r="N1905" s="293">
        <v>5</v>
      </c>
      <c r="O1905" s="318"/>
      <c r="P1905" s="760">
        <v>1100</v>
      </c>
      <c r="Q1905" s="14"/>
      <c r="R1905" s="2025"/>
      <c r="S1905" s="318" t="s">
        <v>113</v>
      </c>
      <c r="T1905" s="318"/>
      <c r="U1905" s="318"/>
      <c r="V1905" s="318"/>
      <c r="W1905" s="301" t="s">
        <v>210</v>
      </c>
      <c r="X1905" s="301"/>
      <c r="Y1905" s="281"/>
      <c r="Z1905" s="281"/>
      <c r="AA1905" s="281"/>
      <c r="AB1905" s="318"/>
      <c r="AC1905" s="293"/>
      <c r="AD1905" s="281"/>
      <c r="AE1905" s="2624">
        <v>0.5</v>
      </c>
      <c r="AF1905" s="281">
        <v>12</v>
      </c>
      <c r="AG1905" s="2026" t="s">
        <v>143</v>
      </c>
      <c r="AK1905" s="981"/>
    </row>
    <row r="1906" spans="2:37">
      <c r="B1906" s="2843"/>
      <c r="C1906" s="569" t="s">
        <v>2870</v>
      </c>
      <c r="D1906" s="569" t="s">
        <v>2274</v>
      </c>
      <c r="E1906" s="1578"/>
      <c r="F1906" s="63">
        <v>913700653166</v>
      </c>
      <c r="G1906" s="63">
        <v>8727900859737</v>
      </c>
      <c r="H1906" s="65" t="s">
        <v>2053</v>
      </c>
      <c r="I1906" s="65" t="s">
        <v>2049</v>
      </c>
      <c r="J1906" s="334"/>
      <c r="K1906" s="1127"/>
      <c r="L1906" s="318"/>
      <c r="M1906" s="317"/>
      <c r="N1906" s="293">
        <v>5</v>
      </c>
      <c r="O1906" s="318"/>
      <c r="P1906" s="760">
        <v>1130</v>
      </c>
      <c r="Q1906" s="14"/>
      <c r="R1906" s="2025"/>
      <c r="S1906" s="318" t="s">
        <v>113</v>
      </c>
      <c r="T1906" s="318"/>
      <c r="U1906" s="318"/>
      <c r="V1906" s="318"/>
      <c r="W1906" s="301" t="s">
        <v>210</v>
      </c>
      <c r="X1906" s="301"/>
      <c r="Y1906" s="281"/>
      <c r="Z1906" s="281"/>
      <c r="AA1906" s="281"/>
      <c r="AB1906" s="318"/>
      <c r="AC1906" s="293"/>
      <c r="AD1906" s="281"/>
      <c r="AE1906" s="2624">
        <v>1</v>
      </c>
      <c r="AF1906" s="281">
        <v>12</v>
      </c>
      <c r="AG1906" s="2026" t="s">
        <v>143</v>
      </c>
      <c r="AK1906" s="981"/>
    </row>
    <row r="1907" spans="2:37">
      <c r="B1907" s="2843"/>
      <c r="C1907" s="569" t="s">
        <v>2870</v>
      </c>
      <c r="D1907" s="569" t="s">
        <v>2274</v>
      </c>
      <c r="E1907" s="1578"/>
      <c r="F1907" s="63">
        <v>913700665166</v>
      </c>
      <c r="G1907" s="63">
        <v>8727900933659</v>
      </c>
      <c r="H1907" s="65" t="s">
        <v>2054</v>
      </c>
      <c r="I1907" s="65" t="s">
        <v>2049</v>
      </c>
      <c r="J1907" s="334"/>
      <c r="K1907" s="1127"/>
      <c r="L1907" s="318"/>
      <c r="M1907" s="317"/>
      <c r="N1907" s="293">
        <v>5</v>
      </c>
      <c r="O1907" s="318"/>
      <c r="P1907" s="760">
        <v>1120</v>
      </c>
      <c r="Q1907" s="14"/>
      <c r="R1907" s="2025"/>
      <c r="S1907" s="318" t="s">
        <v>113</v>
      </c>
      <c r="T1907" s="318"/>
      <c r="U1907" s="318"/>
      <c r="V1907" s="318"/>
      <c r="W1907" s="301" t="s">
        <v>210</v>
      </c>
      <c r="X1907" s="301"/>
      <c r="Y1907" s="281"/>
      <c r="Z1907" s="281"/>
      <c r="AA1907" s="281"/>
      <c r="AB1907" s="318"/>
      <c r="AC1907" s="293"/>
      <c r="AD1907" s="281"/>
      <c r="AE1907" s="2624">
        <v>1</v>
      </c>
      <c r="AF1907" s="281">
        <v>12</v>
      </c>
      <c r="AG1907" s="2026" t="s">
        <v>143</v>
      </c>
      <c r="AK1907" s="981"/>
    </row>
    <row r="1908" spans="2:37">
      <c r="B1908" s="2843"/>
      <c r="C1908" s="569" t="s">
        <v>2870</v>
      </c>
      <c r="D1908" s="569" t="s">
        <v>2274</v>
      </c>
      <c r="E1908" s="1578"/>
      <c r="F1908" s="63">
        <v>913700652966</v>
      </c>
      <c r="G1908" s="63">
        <v>8727900859744</v>
      </c>
      <c r="H1908" s="65" t="s">
        <v>2055</v>
      </c>
      <c r="I1908" s="65" t="s">
        <v>2049</v>
      </c>
      <c r="J1908" s="334"/>
      <c r="K1908" s="1127"/>
      <c r="L1908" s="318"/>
      <c r="M1908" s="317"/>
      <c r="N1908" s="293">
        <v>5</v>
      </c>
      <c r="O1908" s="318"/>
      <c r="P1908" s="760">
        <v>1200</v>
      </c>
      <c r="Q1908" s="14"/>
      <c r="R1908" s="2025"/>
      <c r="S1908" s="318" t="s">
        <v>113</v>
      </c>
      <c r="T1908" s="318"/>
      <c r="U1908" s="318"/>
      <c r="V1908" s="318"/>
      <c r="W1908" s="301" t="s">
        <v>210</v>
      </c>
      <c r="X1908" s="301"/>
      <c r="Y1908" s="281"/>
      <c r="Z1908" s="281"/>
      <c r="AA1908" s="281"/>
      <c r="AB1908" s="318"/>
      <c r="AC1908" s="293"/>
      <c r="AD1908" s="281"/>
      <c r="AE1908" s="2624">
        <v>0.5</v>
      </c>
      <c r="AF1908" s="281">
        <v>12</v>
      </c>
      <c r="AG1908" s="2026" t="s">
        <v>143</v>
      </c>
      <c r="AK1908" s="981"/>
    </row>
    <row r="1909" spans="2:37">
      <c r="B1909" s="2843"/>
      <c r="C1909" s="569" t="s">
        <v>2870</v>
      </c>
      <c r="D1909" s="569" t="s">
        <v>2274</v>
      </c>
      <c r="E1909" s="1578"/>
      <c r="F1909" s="63">
        <v>913700653266</v>
      </c>
      <c r="G1909" s="63">
        <v>8727900859881</v>
      </c>
      <c r="H1909" s="65" t="s">
        <v>2056</v>
      </c>
      <c r="I1909" s="65" t="s">
        <v>2049</v>
      </c>
      <c r="J1909" s="334"/>
      <c r="K1909" s="1127"/>
      <c r="L1909" s="318"/>
      <c r="M1909" s="317"/>
      <c r="N1909" s="293">
        <v>5</v>
      </c>
      <c r="O1909" s="318"/>
      <c r="P1909" s="760">
        <v>1250</v>
      </c>
      <c r="Q1909" s="14"/>
      <c r="R1909" s="2025"/>
      <c r="S1909" s="318" t="s">
        <v>113</v>
      </c>
      <c r="T1909" s="318"/>
      <c r="U1909" s="318"/>
      <c r="V1909" s="318"/>
      <c r="W1909" s="301" t="s">
        <v>210</v>
      </c>
      <c r="X1909" s="301"/>
      <c r="Y1909" s="281"/>
      <c r="Z1909" s="281"/>
      <c r="AA1909" s="281"/>
      <c r="AB1909" s="318"/>
      <c r="AC1909" s="293"/>
      <c r="AD1909" s="281"/>
      <c r="AE1909" s="2624">
        <v>1</v>
      </c>
      <c r="AF1909" s="281">
        <v>12</v>
      </c>
      <c r="AG1909" s="2026" t="s">
        <v>143</v>
      </c>
      <c r="AK1909" s="981"/>
    </row>
    <row r="1910" spans="2:37">
      <c r="B1910" s="2843"/>
      <c r="C1910" s="1664" t="s">
        <v>2870</v>
      </c>
      <c r="D1910" s="1664" t="s">
        <v>2274</v>
      </c>
      <c r="E1910" s="1665"/>
      <c r="F1910" s="75">
        <v>913700614066</v>
      </c>
      <c r="G1910" s="75">
        <v>8711500910523</v>
      </c>
      <c r="H1910" s="59" t="s">
        <v>2057</v>
      </c>
      <c r="I1910" s="59" t="s">
        <v>2049</v>
      </c>
      <c r="J1910" s="340"/>
      <c r="K1910" s="1141"/>
      <c r="L1910" s="1834"/>
      <c r="M1910" s="320"/>
      <c r="N1910" s="1598">
        <v>5</v>
      </c>
      <c r="O1910" s="1834"/>
      <c r="P1910" s="2430">
        <v>2650</v>
      </c>
      <c r="Q1910" s="14"/>
      <c r="R1910" s="2085"/>
      <c r="S1910" s="1834" t="s">
        <v>113</v>
      </c>
      <c r="T1910" s="1834"/>
      <c r="U1910" s="1834"/>
      <c r="V1910" s="1834"/>
      <c r="W1910" s="315" t="s">
        <v>210</v>
      </c>
      <c r="X1910" s="315"/>
      <c r="Y1910" s="341"/>
      <c r="Z1910" s="341"/>
      <c r="AA1910" s="341"/>
      <c r="AB1910" s="1834"/>
      <c r="AC1910" s="1598"/>
      <c r="AD1910" s="341"/>
      <c r="AE1910" s="2641">
        <v>1</v>
      </c>
      <c r="AF1910" s="341">
        <v>12</v>
      </c>
      <c r="AG1910" s="2086" t="s">
        <v>143</v>
      </c>
      <c r="AK1910" s="981"/>
    </row>
    <row r="1911" spans="2:37">
      <c r="B1911" s="1809" t="s">
        <v>2058</v>
      </c>
      <c r="C1911" s="1487" t="s">
        <v>2870</v>
      </c>
      <c r="D1911" s="1487" t="s">
        <v>2274</v>
      </c>
      <c r="E1911" s="1617"/>
      <c r="F1911" s="1330">
        <v>913700656566</v>
      </c>
      <c r="G1911" s="1330">
        <v>8727900887549</v>
      </c>
      <c r="H1911" s="1753" t="s">
        <v>2059</v>
      </c>
      <c r="I1911" s="1753" t="s">
        <v>2060</v>
      </c>
      <c r="J1911" s="1754"/>
      <c r="K1911" s="1779"/>
      <c r="L1911" s="1858"/>
      <c r="M1911" s="1307"/>
      <c r="N1911" s="1774">
        <v>5</v>
      </c>
      <c r="O1911" s="1858"/>
      <c r="P1911" s="2427">
        <v>3000</v>
      </c>
      <c r="Q1911" s="14"/>
      <c r="R1911" s="2266"/>
      <c r="S1911" s="1858" t="s">
        <v>113</v>
      </c>
      <c r="T1911" s="1858"/>
      <c r="U1911" s="1858"/>
      <c r="V1911" s="1858"/>
      <c r="W1911" s="1774" t="s">
        <v>210</v>
      </c>
      <c r="X1911" s="1774"/>
      <c r="Y1911" s="1306"/>
      <c r="Z1911" s="1306"/>
      <c r="AA1911" s="1306"/>
      <c r="AB1911" s="1858"/>
      <c r="AC1911" s="1774"/>
      <c r="AD1911" s="1306"/>
      <c r="AE1911" s="2751">
        <v>1</v>
      </c>
      <c r="AF1911" s="1306">
        <v>10</v>
      </c>
      <c r="AG1911" s="2298" t="s">
        <v>143</v>
      </c>
      <c r="AK1911" s="981"/>
    </row>
    <row r="1912" spans="2:37" ht="14.5" customHeight="1">
      <c r="B1912" s="14"/>
      <c r="C1912" s="14"/>
      <c r="D1912" s="14"/>
      <c r="E1912" s="14"/>
      <c r="F1912" s="2431"/>
      <c r="G1912" s="2431"/>
      <c r="H1912" s="5"/>
      <c r="I1912" s="5"/>
      <c r="J1912" s="149"/>
      <c r="K1912" s="149"/>
      <c r="L1912" s="149"/>
      <c r="M1912" s="414"/>
      <c r="N1912" s="290"/>
      <c r="O1912" s="149"/>
      <c r="P1912" s="149"/>
      <c r="Q1912" s="14"/>
      <c r="R1912" s="149"/>
      <c r="S1912" s="149"/>
      <c r="T1912" s="149"/>
      <c r="U1912" s="149"/>
      <c r="V1912" s="149"/>
      <c r="W1912" s="149"/>
      <c r="X1912" s="149"/>
      <c r="Y1912" s="414"/>
      <c r="Z1912" s="414"/>
      <c r="AA1912" s="414"/>
      <c r="AB1912" s="149"/>
      <c r="AC1912" s="290"/>
      <c r="AD1912" s="414"/>
      <c r="AE1912" s="149"/>
      <c r="AF1912" s="149"/>
      <c r="AG1912" s="149"/>
      <c r="AK1912" s="981"/>
    </row>
    <row r="1913" spans="2:37" s="1600" customFormat="1" ht="15" customHeight="1">
      <c r="B1913" s="1600" t="s">
        <v>3094</v>
      </c>
      <c r="J1913" s="1818"/>
      <c r="K1913" s="1818"/>
      <c r="L1913" s="1818"/>
      <c r="M1913" s="1818"/>
      <c r="N1913" s="1818"/>
      <c r="O1913" s="1818"/>
      <c r="P1913" s="34"/>
      <c r="R1913" s="1818"/>
      <c r="S1913" s="1818"/>
      <c r="T1913" s="1818"/>
      <c r="U1913" s="1818"/>
      <c r="V1913" s="1818"/>
      <c r="W1913" s="1818"/>
      <c r="X1913" s="1818"/>
      <c r="Y1913" s="2310"/>
      <c r="Z1913" s="2310"/>
      <c r="AA1913" s="2310"/>
      <c r="AB1913" s="1818"/>
      <c r="AC1913" s="3259"/>
      <c r="AD1913" s="2310"/>
      <c r="AE1913" s="1818"/>
      <c r="AF1913" s="1818"/>
      <c r="AG1913" s="1818"/>
      <c r="AI1913"/>
      <c r="AJ1913"/>
      <c r="AK1913" s="981"/>
    </row>
    <row r="1914" spans="2:37">
      <c r="B1914" s="573" t="s">
        <v>3095</v>
      </c>
      <c r="C1914" s="1576" t="s">
        <v>2870</v>
      </c>
      <c r="D1914" s="1576" t="s">
        <v>2274</v>
      </c>
      <c r="E1914" s="1577"/>
      <c r="F1914" s="39">
        <v>913700751926</v>
      </c>
      <c r="G1914" s="39">
        <v>8718696740781</v>
      </c>
      <c r="H1914" s="52" t="s">
        <v>2061</v>
      </c>
      <c r="I1914" s="52" t="s">
        <v>2062</v>
      </c>
      <c r="J1914" s="336"/>
      <c r="K1914" s="1632"/>
      <c r="L1914" s="1770"/>
      <c r="M1914" s="324"/>
      <c r="N1914" s="305">
        <v>5</v>
      </c>
      <c r="O1914" s="1770"/>
      <c r="P1914" s="2400">
        <v>1100</v>
      </c>
      <c r="Q1914" s="14"/>
      <c r="R1914" s="2021"/>
      <c r="S1914" s="1770"/>
      <c r="T1914" s="1770"/>
      <c r="U1914" s="1770"/>
      <c r="V1914" s="1770"/>
      <c r="W1914" s="305" t="s">
        <v>210</v>
      </c>
      <c r="X1914" s="305"/>
      <c r="Y1914" s="279"/>
      <c r="Z1914" s="279"/>
      <c r="AA1914" s="279"/>
      <c r="AB1914" s="1770"/>
      <c r="AC1914" s="305"/>
      <c r="AD1914" s="279"/>
      <c r="AE1914" s="2626">
        <v>4</v>
      </c>
      <c r="AF1914" s="279">
        <v>6</v>
      </c>
      <c r="AG1914" s="2022" t="s">
        <v>143</v>
      </c>
      <c r="AK1914" s="981"/>
    </row>
    <row r="1915" spans="2:37">
      <c r="B1915" s="219" t="s">
        <v>3096</v>
      </c>
      <c r="C1915" s="569" t="s">
        <v>2870</v>
      </c>
      <c r="D1915" s="569" t="s">
        <v>2274</v>
      </c>
      <c r="E1915" s="1578"/>
      <c r="F1915" s="63">
        <v>913700752126</v>
      </c>
      <c r="G1915" s="63">
        <v>8718696740828</v>
      </c>
      <c r="H1915" s="65" t="s">
        <v>2063</v>
      </c>
      <c r="I1915" s="65" t="s">
        <v>2062</v>
      </c>
      <c r="J1915" s="334"/>
      <c r="K1915" s="1127"/>
      <c r="L1915" s="318"/>
      <c r="M1915" s="317"/>
      <c r="N1915" s="293">
        <v>5</v>
      </c>
      <c r="O1915" s="318"/>
      <c r="P1915" s="760">
        <v>1100</v>
      </c>
      <c r="Q1915" s="14"/>
      <c r="R1915" s="2025"/>
      <c r="S1915" s="318"/>
      <c r="T1915" s="318"/>
      <c r="U1915" s="318"/>
      <c r="V1915" s="318"/>
      <c r="W1915" s="301" t="s">
        <v>210</v>
      </c>
      <c r="X1915" s="301"/>
      <c r="Y1915" s="281"/>
      <c r="Z1915" s="281"/>
      <c r="AA1915" s="281"/>
      <c r="AB1915" s="318"/>
      <c r="AC1915" s="293"/>
      <c r="AD1915" s="281"/>
      <c r="AE1915" s="2624">
        <v>4</v>
      </c>
      <c r="AF1915" s="281">
        <v>6</v>
      </c>
      <c r="AG1915" s="2026" t="s">
        <v>143</v>
      </c>
      <c r="AK1915" s="981"/>
    </row>
    <row r="1916" spans="2:37">
      <c r="B1916" s="123"/>
      <c r="C1916" s="569" t="s">
        <v>2870</v>
      </c>
      <c r="D1916" s="569" t="s">
        <v>2274</v>
      </c>
      <c r="E1916" s="1578"/>
      <c r="F1916" s="63">
        <v>913700752326</v>
      </c>
      <c r="G1916" s="63">
        <v>8718696740866</v>
      </c>
      <c r="H1916" s="65" t="s">
        <v>2064</v>
      </c>
      <c r="I1916" s="65" t="s">
        <v>2062</v>
      </c>
      <c r="J1916" s="334"/>
      <c r="K1916" s="1127"/>
      <c r="L1916" s="318"/>
      <c r="M1916" s="317"/>
      <c r="N1916" s="293">
        <v>5</v>
      </c>
      <c r="O1916" s="318"/>
      <c r="P1916" s="760">
        <v>1230</v>
      </c>
      <c r="Q1916" s="14"/>
      <c r="R1916" s="2025"/>
      <c r="S1916" s="318"/>
      <c r="T1916" s="318"/>
      <c r="U1916" s="318"/>
      <c r="V1916" s="318"/>
      <c r="W1916" s="301" t="s">
        <v>210</v>
      </c>
      <c r="X1916" s="301"/>
      <c r="Y1916" s="281"/>
      <c r="Z1916" s="281"/>
      <c r="AA1916" s="281"/>
      <c r="AB1916" s="318"/>
      <c r="AC1916" s="293"/>
      <c r="AD1916" s="281"/>
      <c r="AE1916" s="2624">
        <v>4</v>
      </c>
      <c r="AF1916" s="281">
        <v>6</v>
      </c>
      <c r="AG1916" s="2026" t="s">
        <v>143</v>
      </c>
      <c r="AK1916" s="981"/>
    </row>
    <row r="1917" spans="2:37">
      <c r="B1917" s="123"/>
      <c r="C1917" s="569" t="s">
        <v>2870</v>
      </c>
      <c r="D1917" s="569" t="s">
        <v>2274</v>
      </c>
      <c r="E1917" s="1578"/>
      <c r="F1917" s="63">
        <v>913700752626</v>
      </c>
      <c r="G1917" s="63">
        <v>8718696740965</v>
      </c>
      <c r="H1917" s="65" t="s">
        <v>2065</v>
      </c>
      <c r="I1917" s="65" t="s">
        <v>2062</v>
      </c>
      <c r="J1917" s="334"/>
      <c r="K1917" s="1127"/>
      <c r="L1917" s="318"/>
      <c r="M1917" s="317"/>
      <c r="N1917" s="293">
        <v>5</v>
      </c>
      <c r="O1917" s="318"/>
      <c r="P1917" s="760">
        <v>1650</v>
      </c>
      <c r="Q1917" s="14"/>
      <c r="R1917" s="2025"/>
      <c r="S1917" s="318"/>
      <c r="T1917" s="318"/>
      <c r="U1917" s="318"/>
      <c r="V1917" s="318"/>
      <c r="W1917" s="301" t="s">
        <v>210</v>
      </c>
      <c r="X1917" s="301"/>
      <c r="Y1917" s="281"/>
      <c r="Z1917" s="281"/>
      <c r="AA1917" s="281"/>
      <c r="AB1917" s="318"/>
      <c r="AC1917" s="293"/>
      <c r="AD1917" s="281"/>
      <c r="AE1917" s="2624">
        <v>4</v>
      </c>
      <c r="AF1917" s="281">
        <v>6</v>
      </c>
      <c r="AG1917" s="2026" t="s">
        <v>143</v>
      </c>
      <c r="AK1917" s="981"/>
    </row>
    <row r="1918" spans="2:37">
      <c r="B1918" s="123"/>
      <c r="C1918" s="569" t="s">
        <v>2870</v>
      </c>
      <c r="D1918" s="569" t="s">
        <v>2274</v>
      </c>
      <c r="E1918" s="1578"/>
      <c r="F1918" s="63">
        <v>913700752926</v>
      </c>
      <c r="G1918" s="63">
        <v>8718696741023</v>
      </c>
      <c r="H1918" s="65" t="s">
        <v>2066</v>
      </c>
      <c r="I1918" s="65" t="s">
        <v>2062</v>
      </c>
      <c r="J1918" s="334"/>
      <c r="K1918" s="1127"/>
      <c r="L1918" s="318"/>
      <c r="M1918" s="317"/>
      <c r="N1918" s="293">
        <v>5</v>
      </c>
      <c r="O1918" s="318"/>
      <c r="P1918" s="760">
        <v>2300</v>
      </c>
      <c r="Q1918" s="14"/>
      <c r="R1918" s="2025"/>
      <c r="S1918" s="318"/>
      <c r="T1918" s="318"/>
      <c r="U1918" s="318"/>
      <c r="V1918" s="318"/>
      <c r="W1918" s="301" t="s">
        <v>210</v>
      </c>
      <c r="X1918" s="301"/>
      <c r="Y1918" s="281"/>
      <c r="Z1918" s="281"/>
      <c r="AA1918" s="281"/>
      <c r="AB1918" s="318"/>
      <c r="AC1918" s="293"/>
      <c r="AD1918" s="281"/>
      <c r="AE1918" s="2624">
        <v>4</v>
      </c>
      <c r="AF1918" s="281">
        <v>6</v>
      </c>
      <c r="AG1918" s="2026" t="s">
        <v>143</v>
      </c>
      <c r="AK1918" s="981"/>
    </row>
    <row r="1919" spans="2:37">
      <c r="B1919" s="124"/>
      <c r="C1919" s="855" t="s">
        <v>2870</v>
      </c>
      <c r="D1919" s="855" t="s">
        <v>2274</v>
      </c>
      <c r="E1919" s="1599"/>
      <c r="F1919" s="49">
        <v>913700277826</v>
      </c>
      <c r="G1919" s="49">
        <v>8727900887044</v>
      </c>
      <c r="H1919" s="259" t="s">
        <v>2067</v>
      </c>
      <c r="I1919" s="259" t="s">
        <v>2062</v>
      </c>
      <c r="J1919" s="441"/>
      <c r="K1919" s="1129"/>
      <c r="L1919" s="1823"/>
      <c r="M1919" s="489"/>
      <c r="N1919" s="1593">
        <v>5</v>
      </c>
      <c r="O1919" s="1823"/>
      <c r="P1919" s="1652">
        <v>3100</v>
      </c>
      <c r="Q1919" s="14"/>
      <c r="R1919" s="2039"/>
      <c r="S1919" s="1823"/>
      <c r="T1919" s="1823"/>
      <c r="U1919" s="1823"/>
      <c r="V1919" s="1823"/>
      <c r="W1919" s="294" t="s">
        <v>3184</v>
      </c>
      <c r="X1919" s="294"/>
      <c r="Y1919" s="283"/>
      <c r="Z1919" s="283"/>
      <c r="AA1919" s="283"/>
      <c r="AB1919" s="1823"/>
      <c r="AC1919" s="1593"/>
      <c r="AD1919" s="283"/>
      <c r="AE1919" s="2642">
        <v>4</v>
      </c>
      <c r="AF1919" s="283">
        <v>2</v>
      </c>
      <c r="AG1919" s="2040" t="s">
        <v>143</v>
      </c>
      <c r="AK1919" s="981"/>
    </row>
    <row r="1920" spans="2:37" ht="14.5" customHeight="1">
      <c r="B1920" s="1527"/>
      <c r="C1920" s="914"/>
      <c r="D1920" s="914"/>
      <c r="E1920" s="99"/>
      <c r="F1920" s="2793" t="s">
        <v>3384</v>
      </c>
      <c r="G1920" s="114"/>
      <c r="H1920" s="3060"/>
      <c r="I1920" s="1803"/>
      <c r="J1920" s="149"/>
      <c r="K1920" s="149"/>
      <c r="L1920" s="149"/>
      <c r="M1920" s="414"/>
      <c r="N1920" s="1804"/>
      <c r="O1920" s="149"/>
      <c r="P1920" s="3305"/>
      <c r="Q1920" s="14"/>
      <c r="R1920" s="149"/>
      <c r="S1920" s="149"/>
      <c r="T1920" s="149"/>
      <c r="U1920" s="149"/>
      <c r="V1920" s="149"/>
      <c r="W1920" s="149"/>
      <c r="X1920" s="149"/>
      <c r="Y1920" s="414"/>
      <c r="Z1920" s="414"/>
      <c r="AA1920" s="414"/>
      <c r="AB1920" s="149"/>
      <c r="AC1920" s="1804"/>
      <c r="AD1920" s="414"/>
      <c r="AE1920" s="149"/>
      <c r="AF1920" s="149"/>
      <c r="AG1920" s="149"/>
      <c r="AK1920" s="981"/>
    </row>
    <row r="1921" spans="2:37" ht="14.5" customHeight="1">
      <c r="B1921" s="14"/>
      <c r="C1921" s="14"/>
      <c r="D1921" s="14"/>
      <c r="E1921" s="14"/>
      <c r="F1921" s="28"/>
      <c r="G1921" s="28"/>
      <c r="H1921" s="3062"/>
      <c r="I1921" s="4"/>
      <c r="J1921" s="149"/>
      <c r="K1921" s="149"/>
      <c r="L1921" s="149"/>
      <c r="M1921" s="414"/>
      <c r="N1921" s="290"/>
      <c r="O1921" s="149"/>
      <c r="P1921" s="149"/>
      <c r="Q1921" s="14"/>
      <c r="R1921" s="149"/>
      <c r="S1921" s="149"/>
      <c r="T1921" s="149"/>
      <c r="U1921" s="149"/>
      <c r="V1921" s="149"/>
      <c r="W1921" s="149"/>
      <c r="X1921" s="149"/>
      <c r="Y1921" s="414"/>
      <c r="Z1921" s="414"/>
      <c r="AA1921" s="414"/>
      <c r="AB1921" s="149"/>
      <c r="AC1921" s="290"/>
      <c r="AD1921" s="414"/>
      <c r="AE1921" s="149"/>
      <c r="AF1921" s="149"/>
      <c r="AG1921" s="149"/>
      <c r="AK1921" s="981"/>
    </row>
    <row r="1922" spans="2:37">
      <c r="B1922" s="573" t="s">
        <v>3095</v>
      </c>
      <c r="C1922" s="1576" t="s">
        <v>2870</v>
      </c>
      <c r="D1922" s="1576" t="s">
        <v>2274</v>
      </c>
      <c r="E1922" s="1577"/>
      <c r="F1922" s="39">
        <v>913700226526</v>
      </c>
      <c r="G1922" s="39">
        <v>8711500059680</v>
      </c>
      <c r="H1922" s="52" t="s">
        <v>2068</v>
      </c>
      <c r="I1922" s="52" t="s">
        <v>2069</v>
      </c>
      <c r="J1922" s="336"/>
      <c r="K1922" s="1632"/>
      <c r="L1922" s="1770"/>
      <c r="M1922" s="324"/>
      <c r="N1922" s="305">
        <v>5</v>
      </c>
      <c r="O1922" s="1770"/>
      <c r="P1922" s="2400">
        <v>1650</v>
      </c>
      <c r="Q1922" s="14"/>
      <c r="R1922" s="2021"/>
      <c r="S1922" s="1770"/>
      <c r="T1922" s="1770"/>
      <c r="U1922" s="1770"/>
      <c r="V1922" s="1770"/>
      <c r="W1922" s="305" t="s">
        <v>210</v>
      </c>
      <c r="X1922" s="305"/>
      <c r="Y1922" s="279"/>
      <c r="Z1922" s="279"/>
      <c r="AA1922" s="279"/>
      <c r="AB1922" s="1770"/>
      <c r="AC1922" s="305"/>
      <c r="AD1922" s="279"/>
      <c r="AE1922" s="2626">
        <v>4</v>
      </c>
      <c r="AF1922" s="279">
        <v>6</v>
      </c>
      <c r="AG1922" s="2022" t="s">
        <v>143</v>
      </c>
      <c r="AK1922" s="981"/>
    </row>
    <row r="1923" spans="2:37">
      <c r="B1923" s="123"/>
      <c r="C1923" s="569" t="s">
        <v>2870</v>
      </c>
      <c r="D1923" s="569" t="s">
        <v>2274</v>
      </c>
      <c r="E1923" s="1578"/>
      <c r="F1923" s="63">
        <v>913700752526</v>
      </c>
      <c r="G1923" s="63">
        <v>8718696740941</v>
      </c>
      <c r="H1923" s="65" t="s">
        <v>2070</v>
      </c>
      <c r="I1923" s="65" t="s">
        <v>2069</v>
      </c>
      <c r="J1923" s="334"/>
      <c r="K1923" s="1127"/>
      <c r="L1923" s="318"/>
      <c r="M1923" s="317"/>
      <c r="N1923" s="293">
        <v>5</v>
      </c>
      <c r="O1923" s="318"/>
      <c r="P1923" s="760">
        <v>1850</v>
      </c>
      <c r="Q1923" s="14"/>
      <c r="R1923" s="2025"/>
      <c r="S1923" s="318"/>
      <c r="T1923" s="318"/>
      <c r="U1923" s="318"/>
      <c r="V1923" s="318"/>
      <c r="W1923" s="301" t="s">
        <v>210</v>
      </c>
      <c r="X1923" s="301"/>
      <c r="Y1923" s="281"/>
      <c r="Z1923" s="281"/>
      <c r="AA1923" s="281"/>
      <c r="AB1923" s="318"/>
      <c r="AC1923" s="293"/>
      <c r="AD1923" s="281"/>
      <c r="AE1923" s="2624">
        <v>4</v>
      </c>
      <c r="AF1923" s="281">
        <v>6</v>
      </c>
      <c r="AG1923" s="2026" t="s">
        <v>143</v>
      </c>
      <c r="AK1923" s="981"/>
    </row>
    <row r="1924" spans="2:37">
      <c r="B1924" s="123"/>
      <c r="C1924" s="569" t="s">
        <v>2870</v>
      </c>
      <c r="D1924" s="569" t="s">
        <v>2274</v>
      </c>
      <c r="E1924" s="1578"/>
      <c r="F1924" s="63">
        <v>913700752826</v>
      </c>
      <c r="G1924" s="63">
        <v>8718696741009</v>
      </c>
      <c r="H1924" s="65" t="s">
        <v>2071</v>
      </c>
      <c r="I1924" s="65" t="s">
        <v>2069</v>
      </c>
      <c r="J1924" s="334"/>
      <c r="K1924" s="1127"/>
      <c r="L1924" s="318"/>
      <c r="M1924" s="317"/>
      <c r="N1924" s="293">
        <v>5</v>
      </c>
      <c r="O1924" s="318"/>
      <c r="P1924" s="760">
        <v>2250</v>
      </c>
      <c r="Q1924" s="14"/>
      <c r="R1924" s="2025"/>
      <c r="S1924" s="318"/>
      <c r="T1924" s="318"/>
      <c r="U1924" s="318"/>
      <c r="V1924" s="318"/>
      <c r="W1924" s="301" t="s">
        <v>210</v>
      </c>
      <c r="X1924" s="301"/>
      <c r="Y1924" s="281"/>
      <c r="Z1924" s="281"/>
      <c r="AA1924" s="281"/>
      <c r="AB1924" s="318"/>
      <c r="AC1924" s="293"/>
      <c r="AD1924" s="281"/>
      <c r="AE1924" s="2624">
        <v>4</v>
      </c>
      <c r="AF1924" s="281">
        <v>6</v>
      </c>
      <c r="AG1924" s="2026" t="s">
        <v>143</v>
      </c>
      <c r="AK1924" s="981"/>
    </row>
    <row r="1925" spans="2:37">
      <c r="B1925" s="124"/>
      <c r="C1925" s="855" t="s">
        <v>2870</v>
      </c>
      <c r="D1925" s="855" t="s">
        <v>2274</v>
      </c>
      <c r="E1925" s="1599"/>
      <c r="F1925" s="49">
        <v>913700753126</v>
      </c>
      <c r="G1925" s="49">
        <v>8718696741085</v>
      </c>
      <c r="H1925" s="259" t="s">
        <v>2072</v>
      </c>
      <c r="I1925" s="259" t="s">
        <v>2069</v>
      </c>
      <c r="J1925" s="441"/>
      <c r="K1925" s="1129"/>
      <c r="L1925" s="1823"/>
      <c r="M1925" s="489"/>
      <c r="N1925" s="1593">
        <v>5</v>
      </c>
      <c r="O1925" s="1823"/>
      <c r="P1925" s="1652">
        <v>2650</v>
      </c>
      <c r="Q1925" s="14"/>
      <c r="R1925" s="2039"/>
      <c r="S1925" s="1823"/>
      <c r="T1925" s="1823"/>
      <c r="U1925" s="1823"/>
      <c r="V1925" s="1823"/>
      <c r="W1925" s="294" t="s">
        <v>210</v>
      </c>
      <c r="X1925" s="294"/>
      <c r="Y1925" s="283"/>
      <c r="Z1925" s="283"/>
      <c r="AA1925" s="283"/>
      <c r="AB1925" s="1823"/>
      <c r="AC1925" s="1593"/>
      <c r="AD1925" s="283"/>
      <c r="AE1925" s="2642">
        <v>4</v>
      </c>
      <c r="AF1925" s="283">
        <v>6</v>
      </c>
      <c r="AG1925" s="2040" t="s">
        <v>143</v>
      </c>
      <c r="AK1925" s="981"/>
    </row>
    <row r="1926" spans="2:37" ht="14.5" customHeight="1">
      <c r="B1926" s="14"/>
      <c r="C1926" s="14"/>
      <c r="D1926" s="14"/>
      <c r="E1926" s="14"/>
      <c r="F1926" s="653"/>
      <c r="G1926" s="653"/>
      <c r="H1926" s="3063"/>
      <c r="I1926" s="662"/>
      <c r="J1926" s="149"/>
      <c r="K1926" s="149"/>
      <c r="L1926" s="149"/>
      <c r="M1926" s="414"/>
      <c r="N1926" s="290"/>
      <c r="O1926" s="149"/>
      <c r="P1926" s="149"/>
      <c r="Q1926" s="14"/>
      <c r="R1926" s="149"/>
      <c r="S1926" s="149"/>
      <c r="T1926" s="149"/>
      <c r="U1926" s="149"/>
      <c r="V1926" s="149"/>
      <c r="W1926" s="149"/>
      <c r="X1926" s="149"/>
      <c r="Y1926" s="414"/>
      <c r="Z1926" s="414"/>
      <c r="AA1926" s="414"/>
      <c r="AB1926" s="149"/>
      <c r="AC1926" s="290"/>
      <c r="AD1926" s="414"/>
      <c r="AE1926" s="149"/>
      <c r="AF1926" s="149"/>
      <c r="AG1926" s="149"/>
      <c r="AK1926" s="981"/>
    </row>
    <row r="1927" spans="2:37">
      <c r="B1927" s="573" t="s">
        <v>3097</v>
      </c>
      <c r="C1927" s="1576" t="s">
        <v>2870</v>
      </c>
      <c r="D1927" s="1576" t="s">
        <v>2274</v>
      </c>
      <c r="E1927" s="1577"/>
      <c r="F1927" s="1810">
        <v>913700278026</v>
      </c>
      <c r="G1927" s="1810">
        <v>8727900887013</v>
      </c>
      <c r="H1927" s="1019" t="s">
        <v>2073</v>
      </c>
      <c r="I1927" s="1019" t="s">
        <v>2074</v>
      </c>
      <c r="J1927" s="336"/>
      <c r="K1927" s="280"/>
      <c r="L1927" s="305"/>
      <c r="M1927" s="280"/>
      <c r="N1927" s="1266">
        <v>5</v>
      </c>
      <c r="O1927" s="305"/>
      <c r="P1927" s="3306">
        <v>1650</v>
      </c>
      <c r="Q1927" s="14"/>
      <c r="R1927" s="2015"/>
      <c r="S1927" s="305"/>
      <c r="T1927" s="305"/>
      <c r="U1927" s="305"/>
      <c r="V1927" s="305"/>
      <c r="W1927" s="305" t="s">
        <v>3184</v>
      </c>
      <c r="X1927" s="305"/>
      <c r="Y1927" s="279"/>
      <c r="Z1927" s="279"/>
      <c r="AA1927" s="279"/>
      <c r="AB1927" s="305"/>
      <c r="AC1927" s="1266"/>
      <c r="AD1927" s="279"/>
      <c r="AE1927" s="2766">
        <v>4</v>
      </c>
      <c r="AF1927" s="279">
        <v>6</v>
      </c>
      <c r="AG1927" s="2016" t="s">
        <v>143</v>
      </c>
      <c r="AK1927" s="981"/>
    </row>
    <row r="1928" spans="2:37">
      <c r="B1928" s="123"/>
      <c r="C1928" s="569" t="s">
        <v>2870</v>
      </c>
      <c r="D1928" s="569" t="s">
        <v>2274</v>
      </c>
      <c r="E1928" s="1578"/>
      <c r="F1928" s="1051">
        <v>913700217303</v>
      </c>
      <c r="G1928" s="1051">
        <v>8711500062376</v>
      </c>
      <c r="H1928" s="1268" t="s">
        <v>2075</v>
      </c>
      <c r="I1928" s="1268" t="s">
        <v>2076</v>
      </c>
      <c r="J1928" s="334"/>
      <c r="K1928" s="282"/>
      <c r="L1928" s="301"/>
      <c r="M1928" s="282"/>
      <c r="N1928" s="1263">
        <v>5</v>
      </c>
      <c r="O1928" s="301"/>
      <c r="P1928" s="3290">
        <v>8700</v>
      </c>
      <c r="Q1928" s="14"/>
      <c r="R1928" s="2023"/>
      <c r="S1928" s="301"/>
      <c r="T1928" s="301"/>
      <c r="U1928" s="301"/>
      <c r="V1928" s="301"/>
      <c r="W1928" s="301" t="s">
        <v>3184</v>
      </c>
      <c r="X1928" s="301"/>
      <c r="Y1928" s="281"/>
      <c r="Z1928" s="281"/>
      <c r="AA1928" s="281"/>
      <c r="AB1928" s="301"/>
      <c r="AC1928" s="1263"/>
      <c r="AD1928" s="281"/>
      <c r="AE1928" s="2767">
        <v>4</v>
      </c>
      <c r="AF1928" s="281">
        <v>1</v>
      </c>
      <c r="AG1928" s="2024" t="s">
        <v>122</v>
      </c>
      <c r="AK1928" s="981"/>
    </row>
    <row r="1929" spans="2:37">
      <c r="B1929" s="123"/>
      <c r="C1929" s="569" t="s">
        <v>2870</v>
      </c>
      <c r="D1929" s="569" t="s">
        <v>2274</v>
      </c>
      <c r="E1929" s="1578"/>
      <c r="F1929" s="63">
        <v>913700217903</v>
      </c>
      <c r="G1929" s="63">
        <v>8711500063847</v>
      </c>
      <c r="H1929" s="65" t="s">
        <v>2077</v>
      </c>
      <c r="I1929" s="65" t="s">
        <v>2078</v>
      </c>
      <c r="J1929" s="334"/>
      <c r="K1929" s="1127"/>
      <c r="L1929" s="318"/>
      <c r="M1929" s="317"/>
      <c r="N1929" s="293">
        <v>5</v>
      </c>
      <c r="O1929" s="318"/>
      <c r="P1929" s="760">
        <v>13000</v>
      </c>
      <c r="Q1929" s="14"/>
      <c r="R1929" s="2025"/>
      <c r="S1929" s="318"/>
      <c r="T1929" s="318"/>
      <c r="U1929" s="318"/>
      <c r="V1929" s="318"/>
      <c r="W1929" s="301" t="s">
        <v>3187</v>
      </c>
      <c r="X1929" s="301"/>
      <c r="Y1929" s="281"/>
      <c r="Z1929" s="281"/>
      <c r="AA1929" s="281"/>
      <c r="AB1929" s="318"/>
      <c r="AC1929" s="293"/>
      <c r="AD1929" s="281"/>
      <c r="AE1929" s="2624">
        <v>4</v>
      </c>
      <c r="AF1929" s="281">
        <v>1</v>
      </c>
      <c r="AG1929" s="2026" t="s">
        <v>122</v>
      </c>
      <c r="AK1929" s="981"/>
    </row>
    <row r="1930" spans="2:37">
      <c r="B1930" s="124"/>
      <c r="C1930" s="855" t="s">
        <v>2870</v>
      </c>
      <c r="D1930" s="855" t="s">
        <v>2274</v>
      </c>
      <c r="E1930" s="1599"/>
      <c r="F1930" s="49">
        <v>913700232103</v>
      </c>
      <c r="G1930" s="49">
        <v>8711500742766</v>
      </c>
      <c r="H1930" s="259" t="s">
        <v>2300</v>
      </c>
      <c r="I1930" s="259" t="s">
        <v>2293</v>
      </c>
      <c r="J1930" s="441"/>
      <c r="K1930" s="1129"/>
      <c r="L1930" s="1823"/>
      <c r="M1930" s="489"/>
      <c r="N1930" s="1593">
        <v>5</v>
      </c>
      <c r="O1930" s="1823"/>
      <c r="P1930" s="1652">
        <v>13000</v>
      </c>
      <c r="Q1930" s="1004"/>
      <c r="R1930" s="2039"/>
      <c r="S1930" s="1823"/>
      <c r="T1930" s="1823"/>
      <c r="U1930" s="1823"/>
      <c r="V1930" s="1823"/>
      <c r="W1930" s="294" t="s">
        <v>3187</v>
      </c>
      <c r="X1930" s="294"/>
      <c r="Y1930" s="283"/>
      <c r="Z1930" s="283"/>
      <c r="AA1930" s="283"/>
      <c r="AB1930" s="1823"/>
      <c r="AC1930" s="1593"/>
      <c r="AD1930" s="283"/>
      <c r="AE1930" s="2642">
        <v>4</v>
      </c>
      <c r="AF1930" s="283">
        <v>1</v>
      </c>
      <c r="AG1930" s="2040" t="s">
        <v>122</v>
      </c>
      <c r="AK1930" s="981"/>
    </row>
    <row r="1931" spans="2:37" ht="14.5" customHeight="1">
      <c r="B1931" s="14"/>
      <c r="C1931" s="14"/>
      <c r="D1931" s="14"/>
      <c r="E1931" s="14"/>
      <c r="F1931" s="525"/>
      <c r="G1931" s="28"/>
      <c r="H1931" s="3062"/>
      <c r="I1931" s="4"/>
      <c r="J1931" s="149"/>
      <c r="K1931" s="149"/>
      <c r="L1931" s="149"/>
      <c r="M1931" s="414"/>
      <c r="N1931" s="290"/>
      <c r="O1931" s="149"/>
      <c r="P1931" s="291"/>
      <c r="Q1931" s="14"/>
      <c r="R1931" s="149"/>
      <c r="S1931" s="149"/>
      <c r="T1931" s="149"/>
      <c r="U1931" s="149"/>
      <c r="V1931" s="149"/>
      <c r="W1931" s="149"/>
      <c r="X1931" s="149"/>
      <c r="Y1931" s="414"/>
      <c r="Z1931" s="414"/>
      <c r="AA1931" s="414"/>
      <c r="AB1931" s="149"/>
      <c r="AC1931" s="290"/>
      <c r="AD1931" s="414"/>
      <c r="AE1931" s="149"/>
      <c r="AF1931" s="149"/>
      <c r="AG1931" s="149"/>
      <c r="AK1931" s="981"/>
    </row>
    <row r="1932" spans="2:37" s="1600" customFormat="1" ht="15" customHeight="1">
      <c r="B1932" s="1600" t="s">
        <v>3074</v>
      </c>
      <c r="F1932" s="2798" t="s">
        <v>3100</v>
      </c>
      <c r="J1932" s="1818"/>
      <c r="K1932" s="1818"/>
      <c r="L1932" s="1818"/>
      <c r="M1932" s="1818"/>
      <c r="N1932" s="1818"/>
      <c r="O1932" s="1818"/>
      <c r="P1932" s="34"/>
      <c r="R1932" s="1818"/>
      <c r="S1932" s="1818"/>
      <c r="T1932" s="1818"/>
      <c r="U1932" s="1818"/>
      <c r="V1932" s="1818"/>
      <c r="W1932" s="1818"/>
      <c r="X1932" s="1818"/>
      <c r="Y1932" s="2310"/>
      <c r="Z1932" s="2310"/>
      <c r="AA1932" s="2310"/>
      <c r="AB1932" s="1818"/>
      <c r="AC1932" s="3259"/>
      <c r="AD1932" s="2310"/>
      <c r="AE1932" s="1818"/>
      <c r="AF1932" s="1818"/>
      <c r="AG1932" s="1818"/>
      <c r="AI1932"/>
      <c r="AJ1932"/>
      <c r="AK1932" s="981"/>
    </row>
    <row r="1933" spans="2:37">
      <c r="B1933" s="573" t="s">
        <v>3098</v>
      </c>
      <c r="C1933" s="1576" t="s">
        <v>2870</v>
      </c>
      <c r="D1933" s="1576" t="s">
        <v>2274</v>
      </c>
      <c r="E1933" s="1577"/>
      <c r="F1933" s="39">
        <v>913700655366</v>
      </c>
      <c r="G1933" s="39">
        <v>8727900895674</v>
      </c>
      <c r="H1933" s="52" t="s">
        <v>2079</v>
      </c>
      <c r="I1933" s="52"/>
      <c r="J1933" s="336"/>
      <c r="K1933" s="1632"/>
      <c r="L1933" s="1770"/>
      <c r="M1933" s="324"/>
      <c r="N1933" s="305">
        <v>5</v>
      </c>
      <c r="O1933" s="1770"/>
      <c r="P1933" s="2400">
        <v>800</v>
      </c>
      <c r="Q1933" s="14"/>
      <c r="R1933" s="2021"/>
      <c r="S1933" s="1770"/>
      <c r="T1933" s="1770"/>
      <c r="U1933" s="1770"/>
      <c r="V1933" s="1770"/>
      <c r="W1933" s="305" t="s">
        <v>210</v>
      </c>
      <c r="X1933" s="305"/>
      <c r="Y1933" s="279"/>
      <c r="Z1933" s="279"/>
      <c r="AA1933" s="279"/>
      <c r="AB1933" s="1770"/>
      <c r="AC1933" s="305"/>
      <c r="AD1933" s="279"/>
      <c r="AE1933" s="2626">
        <v>0.5</v>
      </c>
      <c r="AF1933" s="279">
        <v>48</v>
      </c>
      <c r="AG1933" s="2022" t="s">
        <v>143</v>
      </c>
      <c r="AK1933" s="981"/>
    </row>
    <row r="1934" spans="2:37">
      <c r="B1934" s="124"/>
      <c r="C1934" s="855" t="s">
        <v>2870</v>
      </c>
      <c r="D1934" s="855" t="s">
        <v>2274</v>
      </c>
      <c r="E1934" s="1599"/>
      <c r="F1934" s="49">
        <v>913700655466</v>
      </c>
      <c r="G1934" s="49">
        <v>8727900895698</v>
      </c>
      <c r="H1934" s="259" t="s">
        <v>2080</v>
      </c>
      <c r="I1934" s="259"/>
      <c r="J1934" s="441"/>
      <c r="K1934" s="1129"/>
      <c r="L1934" s="1823"/>
      <c r="M1934" s="489"/>
      <c r="N1934" s="1593">
        <v>5</v>
      </c>
      <c r="O1934" s="1823"/>
      <c r="P1934" s="1652">
        <v>750</v>
      </c>
      <c r="Q1934" s="14"/>
      <c r="R1934" s="2039"/>
      <c r="S1934" s="1823"/>
      <c r="T1934" s="1823"/>
      <c r="U1934" s="1823"/>
      <c r="V1934" s="1823"/>
      <c r="W1934" s="294" t="s">
        <v>210</v>
      </c>
      <c r="X1934" s="294"/>
      <c r="Y1934" s="283"/>
      <c r="Z1934" s="283"/>
      <c r="AA1934" s="283"/>
      <c r="AB1934" s="1823"/>
      <c r="AC1934" s="1593"/>
      <c r="AD1934" s="283"/>
      <c r="AE1934" s="2642">
        <v>0.5</v>
      </c>
      <c r="AF1934" s="283">
        <v>20</v>
      </c>
      <c r="AG1934" s="2040" t="s">
        <v>143</v>
      </c>
      <c r="AK1934" s="981"/>
    </row>
    <row r="1935" spans="2:37" ht="14.5" customHeight="1">
      <c r="B1935" s="1527"/>
      <c r="C1935" s="914"/>
      <c r="D1935" s="914"/>
      <c r="E1935" s="99"/>
      <c r="F1935" s="2793" t="s">
        <v>3385</v>
      </c>
      <c r="G1935" s="114"/>
      <c r="H1935" s="3060"/>
      <c r="I1935" s="1803"/>
      <c r="J1935" s="149"/>
      <c r="K1935" s="149"/>
      <c r="L1935" s="149"/>
      <c r="M1935" s="414"/>
      <c r="N1935" s="1804"/>
      <c r="O1935" s="149"/>
      <c r="P1935" s="3305"/>
      <c r="Q1935" s="14"/>
      <c r="R1935" s="149"/>
      <c r="S1935" s="149"/>
      <c r="T1935" s="149"/>
      <c r="U1935" s="149"/>
      <c r="V1935" s="149"/>
      <c r="W1935" s="149"/>
      <c r="X1935" s="149"/>
      <c r="Y1935" s="414"/>
      <c r="Z1935" s="414"/>
      <c r="AA1935" s="414"/>
      <c r="AB1935" s="149"/>
      <c r="AC1935" s="1804"/>
      <c r="AD1935" s="414"/>
      <c r="AE1935" s="149"/>
      <c r="AF1935" s="149"/>
      <c r="AG1935" s="149"/>
      <c r="AK1935" s="981"/>
    </row>
    <row r="1936" spans="2:37" ht="14.5" customHeight="1">
      <c r="B1936" s="14"/>
      <c r="C1936" s="14"/>
      <c r="D1936" s="14"/>
      <c r="E1936" s="14"/>
      <c r="F1936" s="525"/>
      <c r="G1936" s="28"/>
      <c r="H1936" s="3062"/>
      <c r="I1936" s="4"/>
      <c r="J1936" s="149"/>
      <c r="K1936" s="149"/>
      <c r="L1936" s="149"/>
      <c r="M1936" s="414"/>
      <c r="N1936" s="290"/>
      <c r="O1936" s="149"/>
      <c r="P1936" s="291"/>
      <c r="Q1936" s="14"/>
      <c r="R1936" s="149"/>
      <c r="S1936" s="149"/>
      <c r="T1936" s="149"/>
      <c r="U1936" s="149"/>
      <c r="V1936" s="149"/>
      <c r="W1936" s="149"/>
      <c r="X1936" s="149"/>
      <c r="Y1936" s="414"/>
      <c r="Z1936" s="414"/>
      <c r="AA1936" s="414"/>
      <c r="AB1936" s="149"/>
      <c r="AC1936" s="290"/>
      <c r="AD1936" s="414"/>
      <c r="AE1936" s="149"/>
      <c r="AF1936" s="149"/>
      <c r="AG1936" s="149"/>
      <c r="AK1936" s="981"/>
    </row>
    <row r="1937" spans="2:37">
      <c r="B1937" s="573" t="s">
        <v>3099</v>
      </c>
      <c r="C1937" s="1576" t="s">
        <v>2870</v>
      </c>
      <c r="D1937" s="1576" t="s">
        <v>2274</v>
      </c>
      <c r="E1937" s="1577"/>
      <c r="F1937" s="39">
        <v>913700184966</v>
      </c>
      <c r="G1937" s="39">
        <v>8711500930668</v>
      </c>
      <c r="H1937" s="52" t="s">
        <v>2081</v>
      </c>
      <c r="I1937" s="52" t="s">
        <v>2082</v>
      </c>
      <c r="J1937" s="336"/>
      <c r="K1937" s="1632"/>
      <c r="L1937" s="1770"/>
      <c r="M1937" s="324"/>
      <c r="N1937" s="305">
        <v>3</v>
      </c>
      <c r="O1937" s="1770"/>
      <c r="P1937" s="2400">
        <v>890</v>
      </c>
      <c r="Q1937" s="14"/>
      <c r="R1937" s="2021"/>
      <c r="S1937" s="1770"/>
      <c r="T1937" s="1770"/>
      <c r="U1937" s="1770"/>
      <c r="V1937" s="1770"/>
      <c r="W1937" s="305" t="s">
        <v>210</v>
      </c>
      <c r="X1937" s="305"/>
      <c r="Y1937" s="279"/>
      <c r="Z1937" s="279"/>
      <c r="AA1937" s="279"/>
      <c r="AB1937" s="1770"/>
      <c r="AC1937" s="305"/>
      <c r="AD1937" s="279"/>
      <c r="AE1937" s="2626">
        <v>0.5</v>
      </c>
      <c r="AF1937" s="279">
        <v>48</v>
      </c>
      <c r="AG1937" s="2022" t="s">
        <v>143</v>
      </c>
      <c r="AK1937" s="981"/>
    </row>
    <row r="1938" spans="2:37">
      <c r="B1938" s="123"/>
      <c r="C1938" s="569" t="s">
        <v>2870</v>
      </c>
      <c r="D1938" s="569" t="s">
        <v>2274</v>
      </c>
      <c r="E1938" s="1578"/>
      <c r="F1938" s="63">
        <v>913700185166</v>
      </c>
      <c r="G1938" s="63">
        <v>8711500930682</v>
      </c>
      <c r="H1938" s="65" t="s">
        <v>2083</v>
      </c>
      <c r="I1938" s="65" t="s">
        <v>2084</v>
      </c>
      <c r="J1938" s="334"/>
      <c r="K1938" s="1127"/>
      <c r="L1938" s="318"/>
      <c r="M1938" s="317"/>
      <c r="N1938" s="293">
        <v>3</v>
      </c>
      <c r="O1938" s="318"/>
      <c r="P1938" s="760">
        <v>880</v>
      </c>
      <c r="Q1938" s="14"/>
      <c r="R1938" s="2025"/>
      <c r="S1938" s="318"/>
      <c r="T1938" s="318"/>
      <c r="U1938" s="318"/>
      <c r="V1938" s="318"/>
      <c r="W1938" s="301" t="s">
        <v>210</v>
      </c>
      <c r="X1938" s="301"/>
      <c r="Y1938" s="281"/>
      <c r="Z1938" s="281"/>
      <c r="AA1938" s="281"/>
      <c r="AB1938" s="318"/>
      <c r="AC1938" s="293"/>
      <c r="AD1938" s="281"/>
      <c r="AE1938" s="2624">
        <v>0.5</v>
      </c>
      <c r="AF1938" s="281">
        <v>48</v>
      </c>
      <c r="AG1938" s="2026" t="s">
        <v>143</v>
      </c>
      <c r="AK1938" s="981"/>
    </row>
    <row r="1939" spans="2:37">
      <c r="B1939" s="124"/>
      <c r="C1939" s="855" t="s">
        <v>2870</v>
      </c>
      <c r="D1939" s="855" t="s">
        <v>2274</v>
      </c>
      <c r="E1939" s="1599"/>
      <c r="F1939" s="49">
        <v>913619519966</v>
      </c>
      <c r="G1939" s="49">
        <v>8711500915535</v>
      </c>
      <c r="H1939" s="259" t="s">
        <v>2085</v>
      </c>
      <c r="I1939" s="259" t="s">
        <v>2086</v>
      </c>
      <c r="J1939" s="441"/>
      <c r="K1939" s="1129"/>
      <c r="L1939" s="1823"/>
      <c r="M1939" s="489"/>
      <c r="N1939" s="1593">
        <v>3</v>
      </c>
      <c r="O1939" s="1823"/>
      <c r="P1939" s="1652">
        <v>495</v>
      </c>
      <c r="Q1939" s="14"/>
      <c r="R1939" s="2039"/>
      <c r="S1939" s="1823"/>
      <c r="T1939" s="1823"/>
      <c r="U1939" s="1823"/>
      <c r="V1939" s="1823"/>
      <c r="W1939" s="294" t="s">
        <v>210</v>
      </c>
      <c r="X1939" s="294"/>
      <c r="Y1939" s="283"/>
      <c r="Z1939" s="283"/>
      <c r="AA1939" s="283"/>
      <c r="AB1939" s="1823"/>
      <c r="AC1939" s="1593"/>
      <c r="AD1939" s="283"/>
      <c r="AE1939" s="2642">
        <v>0.5</v>
      </c>
      <c r="AF1939" s="283">
        <v>48</v>
      </c>
      <c r="AG1939" s="2040" t="s">
        <v>143</v>
      </c>
      <c r="AK1939" s="981"/>
    </row>
    <row r="1940" spans="2:37" ht="14.5" customHeight="1">
      <c r="B1940" s="1527"/>
      <c r="C1940" s="914"/>
      <c r="D1940" s="914"/>
      <c r="E1940" s="99"/>
      <c r="F1940" s="2793" t="s">
        <v>3386</v>
      </c>
      <c r="G1940" s="114"/>
      <c r="H1940" s="3060"/>
      <c r="I1940" s="1803"/>
      <c r="J1940" s="149"/>
      <c r="K1940" s="149"/>
      <c r="L1940" s="149"/>
      <c r="M1940" s="414"/>
      <c r="N1940" s="1804"/>
      <c r="O1940" s="149"/>
      <c r="P1940" s="3305"/>
      <c r="Q1940" s="14"/>
      <c r="R1940" s="149"/>
      <c r="S1940" s="149"/>
      <c r="T1940" s="149"/>
      <c r="U1940" s="149"/>
      <c r="V1940" s="149"/>
      <c r="W1940" s="149"/>
      <c r="X1940" s="149"/>
      <c r="Y1940" s="414"/>
      <c r="Z1940" s="414"/>
      <c r="AA1940" s="414"/>
      <c r="AB1940" s="149"/>
      <c r="AC1940" s="1804"/>
      <c r="AD1940" s="414"/>
      <c r="AE1940" s="149"/>
      <c r="AF1940" s="149"/>
      <c r="AG1940" s="149"/>
      <c r="AK1940" s="981"/>
    </row>
    <row r="1941" spans="2:37" ht="14.5" customHeight="1">
      <c r="B1941" s="14"/>
      <c r="C1941" s="14"/>
      <c r="D1941" s="14"/>
      <c r="E1941" s="14"/>
      <c r="F1941" s="121"/>
      <c r="G1941" s="28"/>
      <c r="H1941" s="3062"/>
      <c r="I1941" s="4"/>
      <c r="J1941" s="149"/>
      <c r="K1941" s="149"/>
      <c r="L1941" s="149"/>
      <c r="M1941" s="414"/>
      <c r="N1941" s="290"/>
      <c r="O1941" s="149"/>
      <c r="P1941" s="722"/>
      <c r="Q1941" s="14"/>
      <c r="R1941" s="149"/>
      <c r="S1941" s="149"/>
      <c r="T1941" s="149"/>
      <c r="U1941" s="149"/>
      <c r="V1941" s="149"/>
      <c r="W1941" s="149"/>
      <c r="X1941" s="149"/>
      <c r="Y1941" s="414"/>
      <c r="Z1941" s="414"/>
      <c r="AA1941" s="414"/>
      <c r="AB1941" s="149"/>
      <c r="AC1941" s="290"/>
      <c r="AD1941" s="414"/>
      <c r="AE1941" s="149"/>
      <c r="AF1941" s="149"/>
      <c r="AG1941" s="149"/>
      <c r="AK1941" s="981"/>
    </row>
    <row r="1942" spans="2:37" s="1600" customFormat="1" ht="15" customHeight="1">
      <c r="B1942" s="1600" t="s">
        <v>2087</v>
      </c>
      <c r="J1942" s="1818"/>
      <c r="K1942" s="1818"/>
      <c r="L1942" s="1818"/>
      <c r="M1942" s="1818"/>
      <c r="N1942" s="1818"/>
      <c r="O1942" s="1818"/>
      <c r="P1942" s="34"/>
      <c r="R1942" s="1818"/>
      <c r="S1942" s="1818"/>
      <c r="T1942" s="1818"/>
      <c r="U1942" s="1818"/>
      <c r="V1942" s="1818"/>
      <c r="W1942" s="1818"/>
      <c r="X1942" s="1818"/>
      <c r="Y1942" s="2310"/>
      <c r="Z1942" s="2310"/>
      <c r="AA1942" s="2310"/>
      <c r="AB1942" s="1818"/>
      <c r="AC1942" s="3259"/>
      <c r="AD1942" s="2310"/>
      <c r="AE1942" s="1818"/>
      <c r="AF1942" s="1818"/>
      <c r="AG1942" s="1818"/>
      <c r="AI1942"/>
      <c r="AJ1942"/>
      <c r="AK1942" s="981"/>
    </row>
    <row r="1943" spans="2:37">
      <c r="B1943" s="573" t="s">
        <v>904</v>
      </c>
      <c r="C1943" s="1576"/>
      <c r="D1943" s="1576"/>
      <c r="E1943" s="1577"/>
      <c r="F1943" s="39">
        <v>910925865528</v>
      </c>
      <c r="G1943" s="39">
        <v>8718699437954</v>
      </c>
      <c r="H1943" s="52" t="s">
        <v>2088</v>
      </c>
      <c r="I1943" s="52" t="s">
        <v>2089</v>
      </c>
      <c r="J1943" s="336">
        <v>1</v>
      </c>
      <c r="K1943" s="1632"/>
      <c r="L1943" s="1770"/>
      <c r="M1943" s="324"/>
      <c r="N1943" s="305">
        <v>0.5</v>
      </c>
      <c r="O1943" s="1770"/>
      <c r="P1943" s="2400">
        <v>1225</v>
      </c>
      <c r="Q1943" s="14"/>
      <c r="R1943" s="2021"/>
      <c r="S1943" s="1770"/>
      <c r="T1943" s="1770"/>
      <c r="U1943" s="1770"/>
      <c r="V1943" s="1770"/>
      <c r="W1943" s="305"/>
      <c r="X1943" s="305"/>
      <c r="Y1943" s="279"/>
      <c r="Z1943" s="279"/>
      <c r="AA1943" s="279"/>
      <c r="AB1943" s="1770"/>
      <c r="AC1943" s="305"/>
      <c r="AD1943" s="279"/>
      <c r="AE1943" s="2626">
        <v>1</v>
      </c>
      <c r="AF1943" s="279">
        <v>1</v>
      </c>
      <c r="AG1943" s="2022" t="s">
        <v>122</v>
      </c>
      <c r="AK1943" s="981"/>
    </row>
    <row r="1944" spans="2:37">
      <c r="B1944" s="123"/>
      <c r="C1944" s="569"/>
      <c r="D1944" s="569"/>
      <c r="E1944" s="1578"/>
      <c r="F1944" s="63">
        <v>910925865530</v>
      </c>
      <c r="G1944" s="63">
        <v>8718699437978</v>
      </c>
      <c r="H1944" s="65" t="s">
        <v>2090</v>
      </c>
      <c r="I1944" s="65" t="s">
        <v>2091</v>
      </c>
      <c r="J1944" s="334">
        <v>1</v>
      </c>
      <c r="K1944" s="1127"/>
      <c r="L1944" s="318"/>
      <c r="M1944" s="317"/>
      <c r="N1944" s="293">
        <v>0.5</v>
      </c>
      <c r="O1944" s="318"/>
      <c r="P1944" s="760">
        <v>1415</v>
      </c>
      <c r="Q1944" s="14"/>
      <c r="R1944" s="2025"/>
      <c r="S1944" s="318"/>
      <c r="T1944" s="318"/>
      <c r="U1944" s="318"/>
      <c r="V1944" s="318"/>
      <c r="W1944" s="301"/>
      <c r="X1944" s="301"/>
      <c r="Y1944" s="281"/>
      <c r="Z1944" s="281"/>
      <c r="AA1944" s="281"/>
      <c r="AB1944" s="318"/>
      <c r="AC1944" s="293"/>
      <c r="AD1944" s="281"/>
      <c r="AE1944" s="2624">
        <v>4</v>
      </c>
      <c r="AF1944" s="281">
        <v>1</v>
      </c>
      <c r="AG1944" s="2026" t="s">
        <v>122</v>
      </c>
      <c r="AK1944" s="981"/>
    </row>
    <row r="1945" spans="2:37">
      <c r="B1945" s="124"/>
      <c r="C1945" s="855"/>
      <c r="D1945" s="855"/>
      <c r="E1945" s="1599"/>
      <c r="F1945" s="49">
        <v>910925865524</v>
      </c>
      <c r="G1945" s="49">
        <v>8718699437916</v>
      </c>
      <c r="H1945" s="259" t="s">
        <v>2092</v>
      </c>
      <c r="I1945" s="259" t="s">
        <v>2093</v>
      </c>
      <c r="J1945" s="441">
        <v>1</v>
      </c>
      <c r="K1945" s="1129"/>
      <c r="L1945" s="1823"/>
      <c r="M1945" s="489"/>
      <c r="N1945" s="1593">
        <v>0.5</v>
      </c>
      <c r="O1945" s="1823"/>
      <c r="P1945" s="1652">
        <v>1180</v>
      </c>
      <c r="Q1945" s="14"/>
      <c r="R1945" s="2039"/>
      <c r="S1945" s="1823"/>
      <c r="T1945" s="1823"/>
      <c r="U1945" s="1823"/>
      <c r="V1945" s="1823"/>
      <c r="W1945" s="294"/>
      <c r="X1945" s="294"/>
      <c r="Y1945" s="283"/>
      <c r="Z1945" s="283"/>
      <c r="AA1945" s="283"/>
      <c r="AB1945" s="1823"/>
      <c r="AC1945" s="1593"/>
      <c r="AD1945" s="283"/>
      <c r="AE1945" s="2642">
        <v>4</v>
      </c>
      <c r="AF1945" s="283">
        <v>1</v>
      </c>
      <c r="AG1945" s="2040" t="s">
        <v>122</v>
      </c>
      <c r="AK1945" s="981"/>
    </row>
    <row r="1946" spans="2:37">
      <c r="B1946" s="573" t="s">
        <v>2094</v>
      </c>
      <c r="C1946" s="1576"/>
      <c r="D1946" s="1576"/>
      <c r="E1946" s="1577"/>
      <c r="F1946" s="1810">
        <v>532246211159</v>
      </c>
      <c r="G1946" s="1810">
        <v>8727900137477</v>
      </c>
      <c r="H1946" s="1019" t="s">
        <v>567</v>
      </c>
      <c r="I1946" s="1019" t="s">
        <v>2095</v>
      </c>
      <c r="J1946" s="1811">
        <v>1</v>
      </c>
      <c r="K1946" s="280"/>
      <c r="L1946" s="305"/>
      <c r="M1946" s="280"/>
      <c r="N1946" s="1266">
        <v>0.5</v>
      </c>
      <c r="O1946" s="305"/>
      <c r="P1946" s="3306">
        <v>725</v>
      </c>
      <c r="Q1946" s="14"/>
      <c r="R1946" s="2015"/>
      <c r="S1946" s="305"/>
      <c r="T1946" s="305"/>
      <c r="U1946" s="305"/>
      <c r="V1946" s="305"/>
      <c r="W1946" s="305"/>
      <c r="X1946" s="305"/>
      <c r="Y1946" s="279"/>
      <c r="Z1946" s="279"/>
      <c r="AA1946" s="279"/>
      <c r="AB1946" s="305"/>
      <c r="AC1946" s="1266"/>
      <c r="AD1946" s="279"/>
      <c r="AE1946" s="2766">
        <v>0</v>
      </c>
      <c r="AF1946" s="279">
        <v>2</v>
      </c>
      <c r="AG1946" s="2016" t="s">
        <v>143</v>
      </c>
      <c r="AK1946" s="981"/>
    </row>
    <row r="1947" spans="2:37">
      <c r="B1947" s="124"/>
      <c r="C1947" s="855"/>
      <c r="D1947" s="855"/>
      <c r="E1947" s="1599"/>
      <c r="F1947" s="1051">
        <v>532246211158</v>
      </c>
      <c r="G1947" s="1051">
        <v>8727900137460</v>
      </c>
      <c r="H1947" s="1270" t="s">
        <v>569</v>
      </c>
      <c r="I1947" s="1270" t="s">
        <v>2096</v>
      </c>
      <c r="J1947" s="1530">
        <v>1</v>
      </c>
      <c r="K1947" s="284"/>
      <c r="L1947" s="294"/>
      <c r="M1947" s="284"/>
      <c r="N1947" s="1265">
        <v>0.5</v>
      </c>
      <c r="O1947" s="294"/>
      <c r="P1947" s="3307">
        <v>1390</v>
      </c>
      <c r="Q1947" s="14"/>
      <c r="R1947" s="2019"/>
      <c r="S1947" s="294"/>
      <c r="T1947" s="294"/>
      <c r="U1947" s="294"/>
      <c r="V1947" s="294"/>
      <c r="W1947" s="294"/>
      <c r="X1947" s="294"/>
      <c r="Y1947" s="283"/>
      <c r="Z1947" s="283"/>
      <c r="AA1947" s="283"/>
      <c r="AB1947" s="294"/>
      <c r="AC1947" s="1265"/>
      <c r="AD1947" s="283"/>
      <c r="AE1947" s="2768">
        <v>0</v>
      </c>
      <c r="AF1947" s="283">
        <v>2</v>
      </c>
      <c r="AG1947" s="2020" t="s">
        <v>143</v>
      </c>
      <c r="AK1947" s="981"/>
    </row>
    <row r="1948" spans="2:37">
      <c r="B1948" s="573" t="s">
        <v>2097</v>
      </c>
      <c r="C1948" s="1576"/>
      <c r="D1948" s="1576"/>
      <c r="E1948" s="1577"/>
      <c r="F1948" s="39">
        <v>992200110336</v>
      </c>
      <c r="G1948" s="39">
        <v>8727900147094</v>
      </c>
      <c r="H1948" s="52" t="s">
        <v>2098</v>
      </c>
      <c r="I1948" s="52" t="s">
        <v>2099</v>
      </c>
      <c r="J1948" s="336">
        <v>1</v>
      </c>
      <c r="K1948" s="1632"/>
      <c r="L1948" s="1770"/>
      <c r="M1948" s="324"/>
      <c r="N1948" s="305">
        <v>0.5</v>
      </c>
      <c r="O1948" s="1770"/>
      <c r="P1948" s="2400">
        <v>310</v>
      </c>
      <c r="Q1948" s="14"/>
      <c r="R1948" s="2021"/>
      <c r="S1948" s="1770"/>
      <c r="T1948" s="1770"/>
      <c r="U1948" s="1770"/>
      <c r="V1948" s="1770"/>
      <c r="W1948" s="305"/>
      <c r="X1948" s="305"/>
      <c r="Y1948" s="279"/>
      <c r="Z1948" s="279"/>
      <c r="AA1948" s="279"/>
      <c r="AB1948" s="1770"/>
      <c r="AC1948" s="305"/>
      <c r="AD1948" s="279"/>
      <c r="AE1948" s="2626">
        <v>0</v>
      </c>
      <c r="AF1948" s="279">
        <v>1</v>
      </c>
      <c r="AG1948" s="2022" t="s">
        <v>122</v>
      </c>
      <c r="AK1948" s="981"/>
    </row>
    <row r="1949" spans="2:37">
      <c r="B1949" s="123"/>
      <c r="C1949" s="569"/>
      <c r="D1949" s="569"/>
      <c r="E1949" s="1578"/>
      <c r="F1949" s="63">
        <v>992200110052</v>
      </c>
      <c r="G1949" s="63">
        <v>8727900143843</v>
      </c>
      <c r="H1949" s="65" t="s">
        <v>2100</v>
      </c>
      <c r="I1949" s="65" t="s">
        <v>2101</v>
      </c>
      <c r="J1949" s="334">
        <v>1</v>
      </c>
      <c r="K1949" s="1127"/>
      <c r="L1949" s="318"/>
      <c r="M1949" s="317"/>
      <c r="N1949" s="293">
        <v>0.5</v>
      </c>
      <c r="O1949" s="318"/>
      <c r="P1949" s="760">
        <v>570</v>
      </c>
      <c r="Q1949" s="14"/>
      <c r="R1949" s="2025"/>
      <c r="S1949" s="318"/>
      <c r="T1949" s="318"/>
      <c r="U1949" s="318"/>
      <c r="V1949" s="318"/>
      <c r="W1949" s="301"/>
      <c r="X1949" s="301"/>
      <c r="Y1949" s="281"/>
      <c r="Z1949" s="281"/>
      <c r="AA1949" s="281"/>
      <c r="AB1949" s="318"/>
      <c r="AC1949" s="293"/>
      <c r="AD1949" s="281"/>
      <c r="AE1949" s="2624">
        <v>0</v>
      </c>
      <c r="AF1949" s="281">
        <v>1</v>
      </c>
      <c r="AG1949" s="2026" t="s">
        <v>122</v>
      </c>
      <c r="AK1949" s="981"/>
    </row>
    <row r="1950" spans="2:37">
      <c r="B1950" s="124"/>
      <c r="C1950" s="855"/>
      <c r="D1950" s="855"/>
      <c r="E1950" s="1599"/>
      <c r="F1950" s="49">
        <v>992200110053</v>
      </c>
      <c r="G1950" s="49">
        <v>8727900143850</v>
      </c>
      <c r="H1950" s="259" t="s">
        <v>2102</v>
      </c>
      <c r="I1950" s="259" t="s">
        <v>2103</v>
      </c>
      <c r="J1950" s="441">
        <v>1</v>
      </c>
      <c r="K1950" s="1129"/>
      <c r="L1950" s="1823"/>
      <c r="M1950" s="489"/>
      <c r="N1950" s="1593">
        <v>0.5</v>
      </c>
      <c r="O1950" s="1823"/>
      <c r="P1950" s="1652">
        <v>625</v>
      </c>
      <c r="Q1950" s="14"/>
      <c r="R1950" s="2039"/>
      <c r="S1950" s="1823"/>
      <c r="T1950" s="1823"/>
      <c r="U1950" s="1823"/>
      <c r="V1950" s="1823"/>
      <c r="W1950" s="294"/>
      <c r="X1950" s="294"/>
      <c r="Y1950" s="283"/>
      <c r="Z1950" s="283"/>
      <c r="AA1950" s="283"/>
      <c r="AB1950" s="1823"/>
      <c r="AC1950" s="1593"/>
      <c r="AD1950" s="283"/>
      <c r="AE1950" s="2642">
        <v>0</v>
      </c>
      <c r="AF1950" s="283">
        <v>1</v>
      </c>
      <c r="AG1950" s="2040" t="s">
        <v>122</v>
      </c>
      <c r="AK1950" s="981"/>
    </row>
    <row r="1951" spans="2:37">
      <c r="B1951" s="573" t="s">
        <v>2104</v>
      </c>
      <c r="C1951" s="1576"/>
      <c r="D1951" s="1576"/>
      <c r="E1951" s="1577"/>
      <c r="F1951" s="39">
        <v>992200110435</v>
      </c>
      <c r="G1951" s="39">
        <v>8727900149975</v>
      </c>
      <c r="H1951" s="52" t="s">
        <v>2105</v>
      </c>
      <c r="I1951" s="52" t="s">
        <v>2106</v>
      </c>
      <c r="J1951" s="336">
        <v>1</v>
      </c>
      <c r="K1951" s="1632"/>
      <c r="L1951" s="1770"/>
      <c r="M1951" s="324"/>
      <c r="N1951" s="305">
        <v>0.5</v>
      </c>
      <c r="O1951" s="1770"/>
      <c r="P1951" s="2400">
        <v>177</v>
      </c>
      <c r="Q1951" s="14"/>
      <c r="R1951" s="2021"/>
      <c r="S1951" s="1770"/>
      <c r="T1951" s="1770"/>
      <c r="U1951" s="1770"/>
      <c r="V1951" s="1770"/>
      <c r="W1951" s="305"/>
      <c r="X1951" s="305"/>
      <c r="Y1951" s="279"/>
      <c r="Z1951" s="279"/>
      <c r="AA1951" s="279"/>
      <c r="AB1951" s="1770"/>
      <c r="AC1951" s="305"/>
      <c r="AD1951" s="279"/>
      <c r="AE1951" s="2626">
        <v>0</v>
      </c>
      <c r="AF1951" s="279">
        <v>40</v>
      </c>
      <c r="AG1951" s="2022" t="s">
        <v>143</v>
      </c>
      <c r="AK1951" s="981"/>
    </row>
    <row r="1952" spans="2:37">
      <c r="B1952" s="123"/>
      <c r="C1952" s="569"/>
      <c r="D1952" s="569"/>
      <c r="E1952" s="1578"/>
      <c r="F1952" s="63">
        <v>992200110441</v>
      </c>
      <c r="G1952" s="63">
        <v>8727900150032</v>
      </c>
      <c r="H1952" s="65" t="s">
        <v>2107</v>
      </c>
      <c r="I1952" s="65" t="s">
        <v>2106</v>
      </c>
      <c r="J1952" s="334">
        <v>1</v>
      </c>
      <c r="K1952" s="1127"/>
      <c r="L1952" s="318"/>
      <c r="M1952" s="317"/>
      <c r="N1952" s="293">
        <v>0.5</v>
      </c>
      <c r="O1952" s="318"/>
      <c r="P1952" s="760">
        <v>250</v>
      </c>
      <c r="Q1952" s="14"/>
      <c r="R1952" s="2025"/>
      <c r="S1952" s="318"/>
      <c r="T1952" s="318"/>
      <c r="U1952" s="318"/>
      <c r="V1952" s="318"/>
      <c r="W1952" s="301"/>
      <c r="X1952" s="301"/>
      <c r="Y1952" s="281"/>
      <c r="Z1952" s="281"/>
      <c r="AA1952" s="281"/>
      <c r="AB1952" s="318"/>
      <c r="AC1952" s="293"/>
      <c r="AD1952" s="281"/>
      <c r="AE1952" s="2624">
        <v>0</v>
      </c>
      <c r="AF1952" s="281">
        <v>40</v>
      </c>
      <c r="AG1952" s="2026" t="s">
        <v>143</v>
      </c>
      <c r="AK1952" s="981"/>
    </row>
    <row r="1953" spans="2:37">
      <c r="B1953" s="123"/>
      <c r="C1953" s="569"/>
      <c r="D1953" s="569"/>
      <c r="E1953" s="1578"/>
      <c r="F1953" s="63">
        <v>992200110443</v>
      </c>
      <c r="G1953" s="63">
        <v>8727900150056</v>
      </c>
      <c r="H1953" s="65" t="s">
        <v>2108</v>
      </c>
      <c r="I1953" s="65" t="s">
        <v>2106</v>
      </c>
      <c r="J1953" s="334">
        <v>1</v>
      </c>
      <c r="K1953" s="1127"/>
      <c r="L1953" s="318"/>
      <c r="M1953" s="317"/>
      <c r="N1953" s="293">
        <v>0.5</v>
      </c>
      <c r="O1953" s="318"/>
      <c r="P1953" s="760">
        <v>385</v>
      </c>
      <c r="Q1953" s="14"/>
      <c r="R1953" s="2025"/>
      <c r="S1953" s="318"/>
      <c r="T1953" s="318"/>
      <c r="U1953" s="318"/>
      <c r="V1953" s="318"/>
      <c r="W1953" s="301"/>
      <c r="X1953" s="301"/>
      <c r="Y1953" s="281"/>
      <c r="Z1953" s="281"/>
      <c r="AA1953" s="281"/>
      <c r="AB1953" s="318"/>
      <c r="AC1953" s="293"/>
      <c r="AD1953" s="281"/>
      <c r="AE1953" s="2624">
        <v>0</v>
      </c>
      <c r="AF1953" s="281">
        <v>40</v>
      </c>
      <c r="AG1953" s="2026" t="s">
        <v>143</v>
      </c>
      <c r="AK1953" s="981"/>
    </row>
    <row r="1954" spans="2:37">
      <c r="B1954" s="123"/>
      <c r="C1954" s="569"/>
      <c r="D1954" s="569"/>
      <c r="E1954" s="1578"/>
      <c r="F1954" s="63">
        <v>992200110437</v>
      </c>
      <c r="G1954" s="63">
        <v>8727900149999</v>
      </c>
      <c r="H1954" s="65" t="s">
        <v>2109</v>
      </c>
      <c r="I1954" s="65" t="s">
        <v>2106</v>
      </c>
      <c r="J1954" s="334">
        <v>1</v>
      </c>
      <c r="K1954" s="1127"/>
      <c r="L1954" s="318"/>
      <c r="M1954" s="317"/>
      <c r="N1954" s="293">
        <v>0.5</v>
      </c>
      <c r="O1954" s="318"/>
      <c r="P1954" s="760">
        <v>290</v>
      </c>
      <c r="Q1954" s="14"/>
      <c r="R1954" s="2025"/>
      <c r="S1954" s="318"/>
      <c r="T1954" s="318"/>
      <c r="U1954" s="318"/>
      <c r="V1954" s="318"/>
      <c r="W1954" s="301"/>
      <c r="X1954" s="301"/>
      <c r="Y1954" s="281"/>
      <c r="Z1954" s="281"/>
      <c r="AA1954" s="281"/>
      <c r="AB1954" s="318"/>
      <c r="AC1954" s="293"/>
      <c r="AD1954" s="281"/>
      <c r="AE1954" s="2624">
        <v>0</v>
      </c>
      <c r="AF1954" s="281">
        <v>40</v>
      </c>
      <c r="AG1954" s="2026" t="s">
        <v>143</v>
      </c>
      <c r="AK1954" s="981"/>
    </row>
    <row r="1955" spans="2:37">
      <c r="B1955" s="123"/>
      <c r="C1955" s="569"/>
      <c r="D1955" s="569"/>
      <c r="E1955" s="1578"/>
      <c r="F1955" s="63">
        <v>992200110439</v>
      </c>
      <c r="G1955" s="63">
        <v>8727900150018</v>
      </c>
      <c r="H1955" s="65" t="s">
        <v>2110</v>
      </c>
      <c r="I1955" s="65" t="s">
        <v>2106</v>
      </c>
      <c r="J1955" s="334">
        <v>1</v>
      </c>
      <c r="K1955" s="1127"/>
      <c r="L1955" s="318"/>
      <c r="M1955" s="317"/>
      <c r="N1955" s="293">
        <v>0.5</v>
      </c>
      <c r="O1955" s="318"/>
      <c r="P1955" s="760">
        <v>415</v>
      </c>
      <c r="Q1955" s="14"/>
      <c r="R1955" s="2025"/>
      <c r="S1955" s="318"/>
      <c r="T1955" s="318"/>
      <c r="U1955" s="318"/>
      <c r="V1955" s="318"/>
      <c r="W1955" s="301"/>
      <c r="X1955" s="301"/>
      <c r="Y1955" s="281"/>
      <c r="Z1955" s="281"/>
      <c r="AA1955" s="281"/>
      <c r="AB1955" s="318"/>
      <c r="AC1955" s="293"/>
      <c r="AD1955" s="281"/>
      <c r="AE1955" s="2624">
        <v>0</v>
      </c>
      <c r="AF1955" s="281">
        <v>40</v>
      </c>
      <c r="AG1955" s="2026" t="s">
        <v>143</v>
      </c>
      <c r="AK1955" s="981"/>
    </row>
    <row r="1956" spans="2:37">
      <c r="B1956" s="123"/>
      <c r="C1956" s="569"/>
      <c r="D1956" s="569"/>
      <c r="E1956" s="1578"/>
      <c r="F1956" s="63">
        <v>992200110436</v>
      </c>
      <c r="G1956" s="63">
        <v>8727900149982</v>
      </c>
      <c r="H1956" s="65" t="s">
        <v>2111</v>
      </c>
      <c r="I1956" s="65" t="s">
        <v>2106</v>
      </c>
      <c r="J1956" s="334">
        <v>1</v>
      </c>
      <c r="K1956" s="1127"/>
      <c r="L1956" s="318"/>
      <c r="M1956" s="317"/>
      <c r="N1956" s="293">
        <v>0.5</v>
      </c>
      <c r="O1956" s="318"/>
      <c r="P1956" s="760">
        <v>240</v>
      </c>
      <c r="Q1956" s="14"/>
      <c r="R1956" s="2025"/>
      <c r="S1956" s="318"/>
      <c r="T1956" s="318"/>
      <c r="U1956" s="318"/>
      <c r="V1956" s="318"/>
      <c r="W1956" s="301"/>
      <c r="X1956" s="301"/>
      <c r="Y1956" s="281"/>
      <c r="Z1956" s="281"/>
      <c r="AA1956" s="281"/>
      <c r="AB1956" s="318"/>
      <c r="AC1956" s="293"/>
      <c r="AD1956" s="281"/>
      <c r="AE1956" s="2624">
        <v>0</v>
      </c>
      <c r="AF1956" s="281">
        <v>40</v>
      </c>
      <c r="AG1956" s="2026" t="s">
        <v>143</v>
      </c>
      <c r="AK1956" s="981"/>
    </row>
    <row r="1957" spans="2:37">
      <c r="B1957" s="123"/>
      <c r="C1957" s="569"/>
      <c r="D1957" s="569"/>
      <c r="E1957" s="1578"/>
      <c r="F1957" s="63">
        <v>992200110442</v>
      </c>
      <c r="G1957" s="63">
        <v>8727900150049</v>
      </c>
      <c r="H1957" s="65" t="s">
        <v>2112</v>
      </c>
      <c r="I1957" s="65" t="s">
        <v>2106</v>
      </c>
      <c r="J1957" s="334">
        <v>1</v>
      </c>
      <c r="K1957" s="1127"/>
      <c r="L1957" s="318"/>
      <c r="M1957" s="317"/>
      <c r="N1957" s="293">
        <v>0.5</v>
      </c>
      <c r="O1957" s="318"/>
      <c r="P1957" s="760">
        <v>355</v>
      </c>
      <c r="Q1957" s="14"/>
      <c r="R1957" s="2025"/>
      <c r="S1957" s="318"/>
      <c r="T1957" s="318"/>
      <c r="U1957" s="318"/>
      <c r="V1957" s="318"/>
      <c r="W1957" s="301"/>
      <c r="X1957" s="301"/>
      <c r="Y1957" s="281"/>
      <c r="Z1957" s="281"/>
      <c r="AA1957" s="281"/>
      <c r="AB1957" s="318"/>
      <c r="AC1957" s="293"/>
      <c r="AD1957" s="281"/>
      <c r="AE1957" s="2624">
        <v>0</v>
      </c>
      <c r="AF1957" s="281">
        <v>40</v>
      </c>
      <c r="AG1957" s="2026" t="s">
        <v>143</v>
      </c>
      <c r="AK1957" s="981"/>
    </row>
    <row r="1958" spans="2:37">
      <c r="B1958" s="123"/>
      <c r="C1958" s="569"/>
      <c r="D1958" s="569"/>
      <c r="E1958" s="1578"/>
      <c r="F1958" s="63">
        <v>992200110444</v>
      </c>
      <c r="G1958" s="63">
        <v>8727900150063</v>
      </c>
      <c r="H1958" s="65" t="s">
        <v>2113</v>
      </c>
      <c r="I1958" s="65" t="s">
        <v>2106</v>
      </c>
      <c r="J1958" s="334">
        <v>1</v>
      </c>
      <c r="K1958" s="1127"/>
      <c r="L1958" s="318"/>
      <c r="M1958" s="317"/>
      <c r="N1958" s="293">
        <v>0.5</v>
      </c>
      <c r="O1958" s="318"/>
      <c r="P1958" s="760">
        <v>445</v>
      </c>
      <c r="Q1958" s="14"/>
      <c r="R1958" s="2025"/>
      <c r="S1958" s="318"/>
      <c r="T1958" s="318"/>
      <c r="U1958" s="318"/>
      <c r="V1958" s="318"/>
      <c r="W1958" s="301"/>
      <c r="X1958" s="301"/>
      <c r="Y1958" s="281"/>
      <c r="Z1958" s="281"/>
      <c r="AA1958" s="281"/>
      <c r="AB1958" s="318"/>
      <c r="AC1958" s="293"/>
      <c r="AD1958" s="281"/>
      <c r="AE1958" s="2624">
        <v>0</v>
      </c>
      <c r="AF1958" s="281">
        <v>40</v>
      </c>
      <c r="AG1958" s="2026" t="s">
        <v>143</v>
      </c>
      <c r="AK1958" s="981"/>
    </row>
    <row r="1959" spans="2:37">
      <c r="B1959" s="123"/>
      <c r="C1959" s="569"/>
      <c r="D1959" s="569"/>
      <c r="E1959" s="1578"/>
      <c r="F1959" s="63">
        <v>992200110438</v>
      </c>
      <c r="G1959" s="63">
        <v>8727900150001</v>
      </c>
      <c r="H1959" s="65" t="s">
        <v>2114</v>
      </c>
      <c r="I1959" s="65" t="s">
        <v>2106</v>
      </c>
      <c r="J1959" s="334">
        <v>1</v>
      </c>
      <c r="K1959" s="1127"/>
      <c r="L1959" s="318"/>
      <c r="M1959" s="317"/>
      <c r="N1959" s="293">
        <v>0.5</v>
      </c>
      <c r="O1959" s="318"/>
      <c r="P1959" s="760">
        <v>395</v>
      </c>
      <c r="Q1959" s="14"/>
      <c r="R1959" s="2025"/>
      <c r="S1959" s="318"/>
      <c r="T1959" s="318"/>
      <c r="U1959" s="318"/>
      <c r="V1959" s="318"/>
      <c r="W1959" s="301"/>
      <c r="X1959" s="301"/>
      <c r="Y1959" s="281"/>
      <c r="Z1959" s="281"/>
      <c r="AA1959" s="281"/>
      <c r="AB1959" s="318"/>
      <c r="AC1959" s="293"/>
      <c r="AD1959" s="281"/>
      <c r="AE1959" s="2624">
        <v>0</v>
      </c>
      <c r="AF1959" s="281">
        <v>40</v>
      </c>
      <c r="AG1959" s="2026" t="s">
        <v>143</v>
      </c>
      <c r="AK1959" s="981"/>
    </row>
    <row r="1960" spans="2:37">
      <c r="B1960" s="123"/>
      <c r="C1960" s="569"/>
      <c r="D1960" s="569"/>
      <c r="E1960" s="1578"/>
      <c r="F1960" s="63">
        <v>992200110440</v>
      </c>
      <c r="G1960" s="63">
        <v>8727900150025</v>
      </c>
      <c r="H1960" s="65" t="s">
        <v>2115</v>
      </c>
      <c r="I1960" s="65" t="s">
        <v>2106</v>
      </c>
      <c r="J1960" s="334">
        <v>1</v>
      </c>
      <c r="K1960" s="1127"/>
      <c r="L1960" s="318"/>
      <c r="M1960" s="317"/>
      <c r="N1960" s="293">
        <v>0.5</v>
      </c>
      <c r="O1960" s="318"/>
      <c r="P1960" s="760">
        <v>580</v>
      </c>
      <c r="Q1960" s="14"/>
      <c r="R1960" s="2025"/>
      <c r="S1960" s="318"/>
      <c r="T1960" s="318"/>
      <c r="U1960" s="318"/>
      <c r="V1960" s="318"/>
      <c r="W1960" s="301"/>
      <c r="X1960" s="301"/>
      <c r="Y1960" s="281"/>
      <c r="Z1960" s="281"/>
      <c r="AA1960" s="281"/>
      <c r="AB1960" s="318"/>
      <c r="AC1960" s="293"/>
      <c r="AD1960" s="281"/>
      <c r="AE1960" s="2624">
        <v>0</v>
      </c>
      <c r="AF1960" s="281">
        <v>40</v>
      </c>
      <c r="AG1960" s="2026" t="s">
        <v>143</v>
      </c>
      <c r="AK1960" s="981"/>
    </row>
    <row r="1961" spans="2:37">
      <c r="B1961" s="123"/>
      <c r="C1961" s="569"/>
      <c r="D1961" s="569"/>
      <c r="E1961" s="1578"/>
      <c r="F1961" s="63">
        <v>992200110446</v>
      </c>
      <c r="G1961" s="63">
        <v>8727900150087</v>
      </c>
      <c r="H1961" s="65" t="s">
        <v>2116</v>
      </c>
      <c r="I1961" s="65" t="s">
        <v>2117</v>
      </c>
      <c r="J1961" s="334">
        <v>1</v>
      </c>
      <c r="K1961" s="1127"/>
      <c r="L1961" s="318"/>
      <c r="M1961" s="317"/>
      <c r="N1961" s="293">
        <v>0.5</v>
      </c>
      <c r="O1961" s="318"/>
      <c r="P1961" s="760">
        <v>7</v>
      </c>
      <c r="Q1961" s="14"/>
      <c r="R1961" s="2025"/>
      <c r="S1961" s="318"/>
      <c r="T1961" s="318"/>
      <c r="U1961" s="318"/>
      <c r="V1961" s="318"/>
      <c r="W1961" s="301"/>
      <c r="X1961" s="301"/>
      <c r="Y1961" s="281"/>
      <c r="Z1961" s="281"/>
      <c r="AA1961" s="281"/>
      <c r="AB1961" s="318"/>
      <c r="AC1961" s="293"/>
      <c r="AD1961" s="281"/>
      <c r="AE1961" s="2624">
        <v>0</v>
      </c>
      <c r="AF1961" s="281">
        <v>2000</v>
      </c>
      <c r="AG1961" s="2026" t="s">
        <v>143</v>
      </c>
      <c r="AK1961" s="981"/>
    </row>
    <row r="1962" spans="2:37">
      <c r="B1962" s="123"/>
      <c r="C1962" s="569"/>
      <c r="D1962" s="569"/>
      <c r="E1962" s="1578"/>
      <c r="F1962" s="63">
        <v>992200110445</v>
      </c>
      <c r="G1962" s="63">
        <v>8727900150070</v>
      </c>
      <c r="H1962" s="65" t="s">
        <v>2118</v>
      </c>
      <c r="I1962" s="65" t="s">
        <v>2117</v>
      </c>
      <c r="J1962" s="334">
        <v>1</v>
      </c>
      <c r="K1962" s="1127"/>
      <c r="L1962" s="318"/>
      <c r="M1962" s="317"/>
      <c r="N1962" s="293">
        <v>0.5</v>
      </c>
      <c r="O1962" s="318"/>
      <c r="P1962" s="760">
        <v>7</v>
      </c>
      <c r="Q1962" s="14"/>
      <c r="R1962" s="2025"/>
      <c r="S1962" s="318"/>
      <c r="T1962" s="318"/>
      <c r="U1962" s="318"/>
      <c r="V1962" s="318"/>
      <c r="W1962" s="301"/>
      <c r="X1962" s="301"/>
      <c r="Y1962" s="281"/>
      <c r="Z1962" s="281"/>
      <c r="AA1962" s="281"/>
      <c r="AB1962" s="318"/>
      <c r="AC1962" s="293"/>
      <c r="AD1962" s="281"/>
      <c r="AE1962" s="2624">
        <v>0</v>
      </c>
      <c r="AF1962" s="281">
        <v>1200</v>
      </c>
      <c r="AG1962" s="2026" t="s">
        <v>143</v>
      </c>
      <c r="AK1962" s="981"/>
    </row>
    <row r="1963" spans="2:37">
      <c r="B1963" s="123"/>
      <c r="C1963" s="569"/>
      <c r="D1963" s="569"/>
      <c r="E1963" s="1578"/>
      <c r="F1963" s="63">
        <v>992200110447</v>
      </c>
      <c r="G1963" s="63">
        <v>8727900150094</v>
      </c>
      <c r="H1963" s="65" t="s">
        <v>2119</v>
      </c>
      <c r="I1963" s="65" t="s">
        <v>2120</v>
      </c>
      <c r="J1963" s="334">
        <v>1</v>
      </c>
      <c r="K1963" s="1127"/>
      <c r="L1963" s="318"/>
      <c r="M1963" s="317"/>
      <c r="N1963" s="293">
        <v>0.5</v>
      </c>
      <c r="O1963" s="318"/>
      <c r="P1963" s="760">
        <v>29</v>
      </c>
      <c r="Q1963" s="14"/>
      <c r="R1963" s="2025"/>
      <c r="S1963" s="318"/>
      <c r="T1963" s="318"/>
      <c r="U1963" s="318"/>
      <c r="V1963" s="318"/>
      <c r="W1963" s="301"/>
      <c r="X1963" s="301"/>
      <c r="Y1963" s="281"/>
      <c r="Z1963" s="281"/>
      <c r="AA1963" s="281"/>
      <c r="AB1963" s="318"/>
      <c r="AC1963" s="293"/>
      <c r="AD1963" s="281"/>
      <c r="AE1963" s="2624">
        <v>0</v>
      </c>
      <c r="AF1963" s="281">
        <v>800</v>
      </c>
      <c r="AG1963" s="2026" t="s">
        <v>143</v>
      </c>
      <c r="AK1963" s="981"/>
    </row>
    <row r="1964" spans="2:37">
      <c r="B1964" s="123"/>
      <c r="C1964" s="569"/>
      <c r="D1964" s="569"/>
      <c r="E1964" s="1578"/>
      <c r="F1964" s="63">
        <v>992200110448</v>
      </c>
      <c r="G1964" s="63">
        <v>8727900150100</v>
      </c>
      <c r="H1964" s="65" t="s">
        <v>2121</v>
      </c>
      <c r="I1964" s="65" t="s">
        <v>2120</v>
      </c>
      <c r="J1964" s="334">
        <v>1</v>
      </c>
      <c r="K1964" s="1127"/>
      <c r="L1964" s="318"/>
      <c r="M1964" s="317"/>
      <c r="N1964" s="293">
        <v>0.5</v>
      </c>
      <c r="O1964" s="318"/>
      <c r="P1964" s="760">
        <v>40</v>
      </c>
      <c r="Q1964" s="14"/>
      <c r="R1964" s="2025"/>
      <c r="S1964" s="318"/>
      <c r="T1964" s="318"/>
      <c r="U1964" s="318"/>
      <c r="V1964" s="318"/>
      <c r="W1964" s="301"/>
      <c r="X1964" s="301"/>
      <c r="Y1964" s="281"/>
      <c r="Z1964" s="281"/>
      <c r="AA1964" s="281"/>
      <c r="AB1964" s="318"/>
      <c r="AC1964" s="293"/>
      <c r="AD1964" s="281"/>
      <c r="AE1964" s="2624">
        <v>0</v>
      </c>
      <c r="AF1964" s="281">
        <v>500</v>
      </c>
      <c r="AG1964" s="2026" t="s">
        <v>143</v>
      </c>
      <c r="AK1964" s="981"/>
    </row>
    <row r="1965" spans="2:37">
      <c r="B1965" s="124"/>
      <c r="C1965" s="855"/>
      <c r="D1965" s="855"/>
      <c r="E1965" s="1599"/>
      <c r="F1965" s="1092">
        <v>992200113703</v>
      </c>
      <c r="G1965" s="1092">
        <v>8718699133092</v>
      </c>
      <c r="H1965" s="1270" t="s">
        <v>2122</v>
      </c>
      <c r="I1965" s="1270" t="s">
        <v>2123</v>
      </c>
      <c r="J1965" s="1530">
        <v>1</v>
      </c>
      <c r="K1965" s="284"/>
      <c r="L1965" s="294"/>
      <c r="M1965" s="284"/>
      <c r="N1965" s="1265">
        <v>0.5</v>
      </c>
      <c r="O1965" s="294"/>
      <c r="P1965" s="3307">
        <v>343</v>
      </c>
      <c r="Q1965" s="14"/>
      <c r="R1965" s="2019"/>
      <c r="S1965" s="294"/>
      <c r="T1965" s="294"/>
      <c r="U1965" s="294"/>
      <c r="V1965" s="294"/>
      <c r="W1965" s="294"/>
      <c r="X1965" s="294"/>
      <c r="Y1965" s="283"/>
      <c r="Z1965" s="283"/>
      <c r="AA1965" s="283"/>
      <c r="AB1965" s="294"/>
      <c r="AC1965" s="1265"/>
      <c r="AD1965" s="283"/>
      <c r="AE1965" s="2768">
        <v>0</v>
      </c>
      <c r="AF1965" s="283">
        <v>570</v>
      </c>
      <c r="AG1965" s="2020" t="s">
        <v>143</v>
      </c>
      <c r="AK1965" s="981"/>
    </row>
  </sheetData>
  <protectedRanges>
    <protectedRange sqref="F952:F954" name="Range1"/>
    <protectedRange sqref="H1094:I1094" name="Range1_2_5"/>
    <protectedRange sqref="H1092:I1093 H1101:I1102" name="Range1_2_1_2"/>
    <protectedRange sqref="H1098:I1098" name="Range1_2_2_2"/>
    <protectedRange sqref="H1100:I1100" name="Range1_2_3_2"/>
  </protectedRanges>
  <mergeCells count="1">
    <mergeCell ref="B60:B81"/>
  </mergeCells>
  <phoneticPr fontId="238" type="noConversion"/>
  <conditionalFormatting sqref="F635">
    <cfRule type="duplicateValues" dxfId="202" priority="176"/>
    <cfRule type="duplicateValues" dxfId="201" priority="177"/>
  </conditionalFormatting>
  <conditionalFormatting sqref="F638">
    <cfRule type="duplicateValues" dxfId="200" priority="175"/>
    <cfRule type="duplicateValues" dxfId="199" priority="174"/>
  </conditionalFormatting>
  <conditionalFormatting sqref="F641">
    <cfRule type="duplicateValues" dxfId="198" priority="172"/>
    <cfRule type="duplicateValues" dxfId="197" priority="173"/>
  </conditionalFormatting>
  <conditionalFormatting sqref="F644">
    <cfRule type="duplicateValues" dxfId="196" priority="158"/>
    <cfRule type="duplicateValues" dxfId="195" priority="159"/>
  </conditionalFormatting>
  <conditionalFormatting sqref="F646">
    <cfRule type="duplicateValues" dxfId="194" priority="2"/>
    <cfRule type="duplicateValues" dxfId="193" priority="1"/>
  </conditionalFormatting>
  <conditionalFormatting sqref="F661">
    <cfRule type="duplicateValues" dxfId="192" priority="171"/>
    <cfRule type="duplicateValues" dxfId="191" priority="170"/>
  </conditionalFormatting>
  <conditionalFormatting sqref="F664">
    <cfRule type="duplicateValues" dxfId="190" priority="169"/>
    <cfRule type="duplicateValues" dxfId="189" priority="168"/>
  </conditionalFormatting>
  <conditionalFormatting sqref="F667">
    <cfRule type="duplicateValues" dxfId="188" priority="167"/>
    <cfRule type="duplicateValues" dxfId="187" priority="166"/>
  </conditionalFormatting>
  <conditionalFormatting sqref="F670">
    <cfRule type="duplicateValues" dxfId="186" priority="164"/>
    <cfRule type="duplicateValues" dxfId="185" priority="165"/>
  </conditionalFormatting>
  <conditionalFormatting sqref="F673">
    <cfRule type="duplicateValues" dxfId="184" priority="163"/>
    <cfRule type="duplicateValues" dxfId="183" priority="162"/>
  </conditionalFormatting>
  <conditionalFormatting sqref="F922:F923 F917">
    <cfRule type="duplicateValues" dxfId="182" priority="178"/>
    <cfRule type="duplicateValues" dxfId="181" priority="179"/>
  </conditionalFormatting>
  <conditionalFormatting sqref="F928">
    <cfRule type="duplicateValues" dxfId="180" priority="152"/>
    <cfRule type="duplicateValues" dxfId="179" priority="153"/>
  </conditionalFormatting>
  <conditionalFormatting sqref="F929">
    <cfRule type="duplicateValues" dxfId="178" priority="151"/>
    <cfRule type="duplicateValues" dxfId="177" priority="150"/>
  </conditionalFormatting>
  <conditionalFormatting sqref="F934:F935">
    <cfRule type="duplicateValues" dxfId="176" priority="161"/>
    <cfRule type="duplicateValues" dxfId="175" priority="160"/>
  </conditionalFormatting>
  <conditionalFormatting sqref="F938:F939 F932:F933">
    <cfRule type="duplicateValues" dxfId="174" priority="180"/>
    <cfRule type="duplicateValues" dxfId="173" priority="181"/>
  </conditionalFormatting>
  <conditionalFormatting sqref="F1060">
    <cfRule type="duplicateValues" dxfId="172" priority="134"/>
  </conditionalFormatting>
  <conditionalFormatting sqref="F1061">
    <cfRule type="duplicateValues" dxfId="171" priority="132"/>
  </conditionalFormatting>
  <conditionalFormatting sqref="F1062">
    <cfRule type="duplicateValues" dxfId="170" priority="131"/>
  </conditionalFormatting>
  <conditionalFormatting sqref="F1063">
    <cfRule type="duplicateValues" dxfId="169" priority="129"/>
  </conditionalFormatting>
  <conditionalFormatting sqref="F1064">
    <cfRule type="duplicateValues" dxfId="168" priority="125"/>
  </conditionalFormatting>
  <conditionalFormatting sqref="F1067">
    <cfRule type="duplicateValues" dxfId="167" priority="123"/>
  </conditionalFormatting>
  <conditionalFormatting sqref="F1070 F1065:F1066">
    <cfRule type="duplicateValues" dxfId="166" priority="121"/>
    <cfRule type="duplicateValues" dxfId="165" priority="122"/>
  </conditionalFormatting>
  <conditionalFormatting sqref="F1071 F1069">
    <cfRule type="duplicateValues" dxfId="164" priority="117"/>
  </conditionalFormatting>
  <conditionalFormatting sqref="F1072 F1068">
    <cfRule type="duplicateValues" dxfId="163" priority="136"/>
    <cfRule type="duplicateValues" dxfId="162" priority="126"/>
  </conditionalFormatting>
  <conditionalFormatting sqref="F1073">
    <cfRule type="duplicateValues" dxfId="161" priority="85"/>
  </conditionalFormatting>
  <conditionalFormatting sqref="F1075">
    <cfRule type="duplicateValues" dxfId="160" priority="116"/>
  </conditionalFormatting>
  <conditionalFormatting sqref="F1076 F1074">
    <cfRule type="duplicateValues" dxfId="159" priority="4227"/>
    <cfRule type="duplicateValues" dxfId="158" priority="4228"/>
  </conditionalFormatting>
  <conditionalFormatting sqref="F1077">
    <cfRule type="duplicateValues" dxfId="157" priority="112"/>
  </conditionalFormatting>
  <conditionalFormatting sqref="F1081">
    <cfRule type="duplicateValues" dxfId="156" priority="110"/>
  </conditionalFormatting>
  <conditionalFormatting sqref="F1082">
    <cfRule type="duplicateValues" dxfId="155" priority="108"/>
  </conditionalFormatting>
  <conditionalFormatting sqref="F1083">
    <cfRule type="duplicateValues" dxfId="154" priority="106"/>
  </conditionalFormatting>
  <conditionalFormatting sqref="F1084 F1080">
    <cfRule type="duplicateValues" dxfId="153" priority="130"/>
    <cfRule type="duplicateValues" dxfId="152" priority="138"/>
  </conditionalFormatting>
  <conditionalFormatting sqref="F1085">
    <cfRule type="duplicateValues" dxfId="151" priority="103"/>
  </conditionalFormatting>
  <conditionalFormatting sqref="F1149">
    <cfRule type="duplicateValues" dxfId="150" priority="86"/>
    <cfRule type="duplicateValues" dxfId="149" priority="87"/>
  </conditionalFormatting>
  <conditionalFormatting sqref="F1163">
    <cfRule type="duplicateValues" dxfId="148" priority="101"/>
  </conditionalFormatting>
  <conditionalFormatting sqref="F1166">
    <cfRule type="duplicateValues" dxfId="147" priority="133"/>
    <cfRule type="duplicateValues" dxfId="146" priority="139"/>
  </conditionalFormatting>
  <conditionalFormatting sqref="F1254:F1255 F1257">
    <cfRule type="duplicateValues" dxfId="145" priority="4202"/>
    <cfRule type="duplicateValues" dxfId="144" priority="4201"/>
  </conditionalFormatting>
  <conditionalFormatting sqref="G1765:G1770">
    <cfRule type="cellIs" dxfId="143" priority="83" stopIfTrue="1" operator="equal">
      <formula>"N"</formula>
    </cfRule>
  </conditionalFormatting>
  <conditionalFormatting sqref="H58:H59 H178:H184 H186 H188:H203 H213:H218">
    <cfRule type="expression" dxfId="142" priority="185">
      <formula>$G58="New"</formula>
    </cfRule>
    <cfRule type="expression" dxfId="141" priority="184">
      <formula>$G58&lt;&gt;"New"</formula>
    </cfRule>
  </conditionalFormatting>
  <conditionalFormatting sqref="H345:H355">
    <cfRule type="expression" dxfId="140" priority="182">
      <formula>$G345&lt;&gt;"New"</formula>
    </cfRule>
    <cfRule type="expression" dxfId="139" priority="183">
      <formula>$G345="New"</formula>
    </cfRule>
  </conditionalFormatting>
  <conditionalFormatting sqref="H1006:I1043">
    <cfRule type="expression" dxfId="138" priority="155">
      <formula>$G1006="New"</formula>
    </cfRule>
    <cfRule type="expression" dxfId="137" priority="154">
      <formula>$G1006&lt;&gt;"New"</formula>
    </cfRule>
  </conditionalFormatting>
  <conditionalFormatting sqref="H1347:I1350 I1351:I1352 H1351:H1355">
    <cfRule type="expression" dxfId="136" priority="98">
      <formula>$G1347&lt;&gt;"New"</formula>
    </cfRule>
  </conditionalFormatting>
  <conditionalFormatting sqref="H1457:I1457 H1459:I1459">
    <cfRule type="expression" dxfId="135" priority="114">
      <formula>$G1457&lt;&gt;"New"</formula>
    </cfRule>
    <cfRule type="expression" dxfId="134" priority="115">
      <formula>$G1457="New"</formula>
    </cfRule>
  </conditionalFormatting>
  <conditionalFormatting sqref="H1510:I1510 H1347:I1350 I1351:I1352 H1351:H1355 H1512:H1529 H1541:I1542 H1253:I1253">
    <cfRule type="expression" dxfId="133" priority="119">
      <formula>$G1253="New"</formula>
    </cfRule>
  </conditionalFormatting>
  <conditionalFormatting sqref="H1510:I1510">
    <cfRule type="expression" dxfId="132" priority="118">
      <formula>$G1510&lt;&gt;"New"</formula>
    </cfRule>
  </conditionalFormatting>
  <conditionalFormatting sqref="H1532:I1538">
    <cfRule type="expression" dxfId="131" priority="99">
      <formula>$G1532="New"</formula>
    </cfRule>
  </conditionalFormatting>
  <conditionalFormatting sqref="H1786:I1786">
    <cfRule type="containsText" dxfId="130" priority="82" stopIfTrue="1" operator="containsText" text="B22">
      <formula>NOT(ISERROR(SEARCH("B22",H1786)))</formula>
    </cfRule>
  </conditionalFormatting>
  <conditionalFormatting sqref="I1544:I1549">
    <cfRule type="expression" dxfId="129" priority="81">
      <formula>$G1544="New"</formula>
    </cfRule>
  </conditionalFormatting>
  <conditionalFormatting sqref="I1556:I1562">
    <cfRule type="expression" dxfId="128" priority="79">
      <formula>$G1556="New"</formula>
    </cfRule>
  </conditionalFormatting>
  <conditionalFormatting sqref="K1471:K1473 P1471:Q1473">
    <cfRule type="expression" dxfId="127" priority="107">
      <formula>$G1471="New"</formula>
    </cfRule>
    <cfRule type="cellIs" dxfId="126" priority="113" operator="equal">
      <formula>0</formula>
    </cfRule>
    <cfRule type="cellIs" dxfId="125" priority="105" operator="equal">
      <formula>0</formula>
    </cfRule>
  </conditionalFormatting>
  <conditionalFormatting sqref="K1369:N1369 P1369:AG1369 K1485:AG1488">
    <cfRule type="cellIs" dxfId="124" priority="97" operator="equal">
      <formula>0</formula>
    </cfRule>
    <cfRule type="expression" dxfId="123" priority="96">
      <formula>$G1369="New"</formula>
    </cfRule>
    <cfRule type="expression" dxfId="122" priority="95">
      <formula>$G1369&lt;&gt;"New"</formula>
    </cfRule>
  </conditionalFormatting>
  <conditionalFormatting sqref="K1462:T1470 AE1462:AE1470 K1474:T1475 AE1474:AE1475 K1471:K1473 P1471:Q1473">
    <cfRule type="expression" dxfId="121" priority="141">
      <formula>$G1462&lt;&gt;"New"</formula>
    </cfRule>
  </conditionalFormatting>
  <conditionalFormatting sqref="K1436:AG1436">
    <cfRule type="expression" dxfId="120" priority="111">
      <formula>$G1436="New"</formula>
    </cfRule>
    <cfRule type="cellIs" dxfId="119" priority="109" operator="equal">
      <formula>0</formula>
    </cfRule>
    <cfRule type="cellIs" dxfId="118" priority="140" operator="equal">
      <formula>0</formula>
    </cfRule>
  </conditionalFormatting>
  <conditionalFormatting sqref="K1462:AG1470 K1474:AG1475">
    <cfRule type="cellIs" dxfId="117" priority="5" operator="equal">
      <formula>0</formula>
    </cfRule>
    <cfRule type="expression" dxfId="116" priority="6">
      <formula>$G1462="New"</formula>
    </cfRule>
  </conditionalFormatting>
  <conditionalFormatting sqref="K1513:AG1529 K1534:AG1535 H1278:I1278 L1348:AG1352 K1459:AG1459 K1490:AG1490 K1510:AG1510 H1512:H1529 K1532:AG1532 H1532:I1534 K1538:AG1538 H1539:I1539 H1541:I1542 K1542:AG1542">
    <cfRule type="expression" dxfId="115" priority="84">
      <formula>$G1278&lt;&gt;"New"</formula>
    </cfRule>
  </conditionalFormatting>
  <conditionalFormatting sqref="K1544:AG1544">
    <cfRule type="expression" dxfId="114" priority="91">
      <formula>$G1544="New"</formula>
    </cfRule>
    <cfRule type="cellIs" dxfId="113" priority="89" operator="equal">
      <formula>0</formula>
    </cfRule>
    <cfRule type="expression" dxfId="112" priority="90">
      <formula>$G1544&lt;&gt;"New"</formula>
    </cfRule>
  </conditionalFormatting>
  <conditionalFormatting sqref="L1348:AG1352 K1459:AG1459 K1490:AG1490 K1510:AG1510 K1513:T1529 AE1513:AE1529 K1532:AG1535 K1538:AG1538 K1542:AG1542 K1462:AG1470 K1474:AG1475 K1433:AG1433 K1439:AG1439 K1441:AG1442">
    <cfRule type="cellIs" dxfId="111" priority="120" operator="equal">
      <formula>0</formula>
    </cfRule>
  </conditionalFormatting>
  <conditionalFormatting sqref="L1348:AG1352 K1459:AG1459 K1490:AG1490 K1510:AG1510 K1513:AG1529 K1532:AG1532 K1534:T1535 AE1534:AE1535 K1538:AG1538 K1542:AG1542 H1462:I1476 H1485:I1490">
    <cfRule type="expression" dxfId="110" priority="100">
      <formula>$G1348="New"</formula>
    </cfRule>
  </conditionalFormatting>
  <conditionalFormatting sqref="P1077:Q1077 P1081:Q1084">
    <cfRule type="cellIs" dxfId="109" priority="102" operator="equal">
      <formula>#REF!</formula>
    </cfRule>
  </conditionalFormatting>
  <conditionalFormatting sqref="U1462:AD1470 U1474:AD1475">
    <cfRule type="expression" dxfId="108" priority="22">
      <formula>$G1462&lt;&gt;"New"</formula>
    </cfRule>
  </conditionalFormatting>
  <conditionalFormatting sqref="U1513:AD1529">
    <cfRule type="cellIs" dxfId="107" priority="19" operator="equal">
      <formula>0</formula>
    </cfRule>
  </conditionalFormatting>
  <conditionalFormatting sqref="U1534:AD1535">
    <cfRule type="expression" dxfId="106" priority="18">
      <formula>$G1534="New"</formula>
    </cfRule>
  </conditionalFormatting>
  <conditionalFormatting sqref="AF1462:AG1470 AF1474:AG1475">
    <cfRule type="expression" dxfId="105" priority="7">
      <formula>$G1462&lt;&gt;"New"</formula>
    </cfRule>
  </conditionalFormatting>
  <conditionalFormatting sqref="AF1513:AG1529">
    <cfRule type="cellIs" dxfId="104" priority="4" operator="equal">
      <formula>0</formula>
    </cfRule>
  </conditionalFormatting>
  <conditionalFormatting sqref="AF1534:AG1535">
    <cfRule type="expression" dxfId="103" priority="3">
      <formula>$G1534="New"</formula>
    </cfRule>
  </conditionalFormatting>
  <dataValidations count="1">
    <dataValidation type="textLength" operator="equal" allowBlank="1" showInputMessage="1" showErrorMessage="1" sqref="F976:F978 F1379 F1382:F1384 F1259:F1269" xr:uid="{DE6F47C4-D535-4BD2-83C5-28FDF20578C6}">
      <formula1>12</formula1>
    </dataValidation>
  </dataValidations>
  <hyperlinks>
    <hyperlink ref="I1824" r:id="rId1" xr:uid="{F02EFDCC-C6C3-4664-961E-B3E865D405F8}"/>
    <hyperlink ref="C12" r:id="rId2" xr:uid="{0EAE19DD-E028-46E6-9E25-324DF6250744}"/>
    <hyperlink ref="C13" r:id="rId3" xr:uid="{3D132D87-27E8-4EFA-81E5-CFE3581DFEA4}"/>
    <hyperlink ref="C14" r:id="rId4" xr:uid="{C63CB57A-3159-452C-B97E-A31028472A9A}"/>
    <hyperlink ref="C15" r:id="rId5" xr:uid="{8A91661D-B67A-47E7-86EF-746912FCD460}"/>
    <hyperlink ref="C16" r:id="rId6" xr:uid="{819FE776-A9A0-4524-A084-E039069C8422}"/>
    <hyperlink ref="C17" r:id="rId7" xr:uid="{4C17862E-6953-480D-B360-C625FA1C04AB}"/>
    <hyperlink ref="C18" r:id="rId8" xr:uid="{B23ED4C6-AFA3-4450-8364-71749F963F2E}"/>
    <hyperlink ref="C19" r:id="rId9" xr:uid="{A960E927-8C4A-4E75-B9B2-416117FD303F}"/>
    <hyperlink ref="C20" r:id="rId10" xr:uid="{4106C707-9D10-420B-8D58-1EC59C19ADB9}"/>
    <hyperlink ref="C21" r:id="rId11" xr:uid="{4674C3E0-D0DF-4BE8-83F9-361ACE353BE1}"/>
    <hyperlink ref="C22" r:id="rId12" xr:uid="{E17FA525-92DE-474F-9D25-6D009F8D04FB}"/>
    <hyperlink ref="C23" r:id="rId13" xr:uid="{40F70023-6615-467A-849E-5A8421CF0A0A}"/>
    <hyperlink ref="C24" r:id="rId14" xr:uid="{90EE9027-B4C2-4E76-9F9A-0687D2FE6437}"/>
    <hyperlink ref="C25" r:id="rId15" xr:uid="{38C5BE46-60EC-4465-8BEC-7923CBE304A1}"/>
    <hyperlink ref="C26" r:id="rId16" xr:uid="{E862A929-0C4B-4E2C-BFA2-B5D1686E5058}"/>
    <hyperlink ref="C27" r:id="rId17" xr:uid="{5D9E66D7-7A57-4EEC-9E7A-AC11346F6EC8}"/>
    <hyperlink ref="C28" r:id="rId18" xr:uid="{F85436EF-3FDF-401C-925D-4AF240DC2238}"/>
    <hyperlink ref="C29" r:id="rId19" xr:uid="{EE92FD66-607E-4B55-8C1B-AD73C1AFEE4D}"/>
    <hyperlink ref="C30" r:id="rId20" xr:uid="{E0331220-784A-456D-B1F7-625EBA1C7CD4}"/>
    <hyperlink ref="C31" r:id="rId21" xr:uid="{52EC76F4-B83E-4B5B-A206-465FBF5F952B}"/>
    <hyperlink ref="C32" r:id="rId22" xr:uid="{534B265E-A33F-480F-9E6E-C5DDED9D7AAD}"/>
    <hyperlink ref="C33" r:id="rId23" xr:uid="{7EC7F336-433E-4E97-BF4F-F56117E3B2E0}"/>
    <hyperlink ref="C34" r:id="rId24" xr:uid="{E3A6A0C6-D136-461E-BEC1-CEF00A975ADE}"/>
    <hyperlink ref="C35" r:id="rId25" xr:uid="{E7BE77D6-AC81-440B-BCDB-97FA4E4F10EF}"/>
    <hyperlink ref="C36" r:id="rId26" xr:uid="{30B03A1C-C3B6-4827-BB00-AB555256F8B6}"/>
    <hyperlink ref="C37" r:id="rId27" xr:uid="{6A4BAB1D-C7EC-4FA9-9EC1-2DE70B7C5C9F}"/>
    <hyperlink ref="C38" r:id="rId28" xr:uid="{D09245A0-662F-4469-8B74-63436DEDEF31}"/>
    <hyperlink ref="C39" r:id="rId29" xr:uid="{00486D8B-8E43-4807-8B0C-A2A81C505AB4}"/>
    <hyperlink ref="C40" r:id="rId30" xr:uid="{88D1D03A-8D13-4F31-947B-BD36D7183B36}"/>
    <hyperlink ref="C41" r:id="rId31" xr:uid="{0B9927AB-BCFA-4CC2-96E2-A377CBB1859B}"/>
    <hyperlink ref="C42" r:id="rId32" xr:uid="{5A5365B8-4F5D-48B5-964B-D7DDF2F34732}"/>
    <hyperlink ref="C43" r:id="rId33" xr:uid="{071A87E7-8AD5-42F1-916B-94A5FE5AD898}"/>
    <hyperlink ref="C44" r:id="rId34" xr:uid="{3DD06E8F-2CD2-4171-BB25-6B8FEB621BDD}"/>
    <hyperlink ref="C45" r:id="rId35" xr:uid="{66E6570C-0537-4396-9D03-309DEDE05517}"/>
    <hyperlink ref="C46" r:id="rId36" xr:uid="{03EFF090-F29B-4766-81BE-052DA47D6FDF}"/>
    <hyperlink ref="C47" r:id="rId37" xr:uid="{ED1F0666-E49B-4165-ACE9-D2EA7CAFB172}"/>
    <hyperlink ref="C48" r:id="rId38" xr:uid="{6826EC8C-B527-48EB-BD53-C85571606413}"/>
    <hyperlink ref="C49" r:id="rId39" xr:uid="{A9CDD966-AB8C-48F7-B3AF-D3F383173637}"/>
    <hyperlink ref="C50" r:id="rId40" xr:uid="{9FB97759-E83C-40F7-83B5-D5590AAD6D90}"/>
    <hyperlink ref="C51" r:id="rId41" xr:uid="{1C75B472-F2D9-4DBB-B0DE-A37E7B9CAAC7}"/>
    <hyperlink ref="C52" r:id="rId42" xr:uid="{F3B3E1A0-12D4-4FDA-B5C7-4FC256B6FB7B}"/>
    <hyperlink ref="C53" r:id="rId43" xr:uid="{D962FAB0-113A-49BD-AB73-3233DDBEF0B3}"/>
    <hyperlink ref="C54" r:id="rId44" xr:uid="{AAEF182B-7D99-42DD-89D1-3D5130257918}"/>
    <hyperlink ref="C55" r:id="rId45" xr:uid="{B9557517-7DFE-4F81-8DCB-B640D13C3517}"/>
    <hyperlink ref="C56" r:id="rId46" xr:uid="{36353870-ED96-4C2A-B0F8-E26C8809B145}"/>
    <hyperlink ref="C57" r:id="rId47" xr:uid="{E8A60BC0-E844-45E7-AC3F-5B6869B72844}"/>
    <hyperlink ref="C58" r:id="rId48" xr:uid="{A96979B0-341F-4215-BCAD-98DEAFB2A4FB}"/>
    <hyperlink ref="C59" r:id="rId49" xr:uid="{ABF23CB8-565F-44B8-A642-DABBFDF549D7}"/>
    <hyperlink ref="C60" r:id="rId50" xr:uid="{D64E4534-B365-4ADC-A140-B0ECE12ADA76}"/>
    <hyperlink ref="C61" r:id="rId51" xr:uid="{6C1AB370-CCC3-4E38-A294-80A7EF29D4CD}"/>
    <hyperlink ref="C62" r:id="rId52" xr:uid="{8945A6CD-4B35-4A4C-A1A0-71218E6B18AE}"/>
    <hyperlink ref="C63" r:id="rId53" xr:uid="{1C03E518-4F50-4623-8323-C9D5F8660711}"/>
    <hyperlink ref="C64" r:id="rId54" xr:uid="{3B7C7E4A-24E6-4B29-A231-1643C2D3CFDA}"/>
    <hyperlink ref="C65" r:id="rId55" xr:uid="{0702D19C-9E8D-423F-A093-2BF7D266A17F}"/>
    <hyperlink ref="C66" r:id="rId56" xr:uid="{21324DC1-018D-471C-AC82-8EF4A28E9028}"/>
    <hyperlink ref="C67" r:id="rId57" xr:uid="{C559F464-5943-4CFB-9DBC-73B429DB23A8}"/>
    <hyperlink ref="C68" r:id="rId58" xr:uid="{593CACA1-6290-4B09-B128-13B4B8B7A4AF}"/>
    <hyperlink ref="C69" r:id="rId59" xr:uid="{446FFB98-1F97-4B06-92F9-BC5FBAFDB3F7}"/>
    <hyperlink ref="C70" r:id="rId60" xr:uid="{3B78BE2B-C043-46EC-9750-3C88E3D00D88}"/>
    <hyperlink ref="C71" r:id="rId61" xr:uid="{F0692C19-D373-45E4-8FB8-3FBFAD816879}"/>
    <hyperlink ref="C72" r:id="rId62" xr:uid="{291449B4-207E-4A55-8589-0EF35AF9AF52}"/>
    <hyperlink ref="C73" r:id="rId63" xr:uid="{EEF61633-5313-4681-9D8A-40CB519C12D8}"/>
    <hyperlink ref="C74" r:id="rId64" xr:uid="{4FFD4392-1698-41BE-9D4A-985AD65DA9F6}"/>
    <hyperlink ref="C75" r:id="rId65" xr:uid="{62516BCB-95C3-4D71-9EEF-7E05629037A4}"/>
    <hyperlink ref="C76" r:id="rId66" xr:uid="{97F61D40-CD1B-400A-BA2A-BDEFA24B51EA}"/>
    <hyperlink ref="C77" r:id="rId67" xr:uid="{382941B4-3F8F-4657-8260-90B75F918111}"/>
    <hyperlink ref="C78" r:id="rId68" xr:uid="{14F7FE8F-4B72-49CB-BC6D-D61CF016172F}"/>
    <hyperlink ref="C79" r:id="rId69" xr:uid="{EC4D8A7B-D295-498D-8C81-767ECAC954FD}"/>
    <hyperlink ref="C80" r:id="rId70" xr:uid="{02AC9702-36CD-4732-83B3-FDE6D81D108E}"/>
    <hyperlink ref="C81" r:id="rId71" xr:uid="{C5867B94-E711-46A7-8348-C90C5912AF1D}"/>
    <hyperlink ref="C85" r:id="rId72" xr:uid="{FB6C6B10-6F45-467E-A173-A91EEC3A56CD}"/>
    <hyperlink ref="C86" r:id="rId73" xr:uid="{CB9112C2-5522-4576-A362-46A1143FD8D3}"/>
    <hyperlink ref="C87" r:id="rId74" xr:uid="{399BF4A6-9359-4934-B33E-BB3BC3ED4FB5}"/>
    <hyperlink ref="C88" r:id="rId75" xr:uid="{21F3AF93-5F36-4EB0-ADA7-D2043D98DD34}"/>
    <hyperlink ref="C89" r:id="rId76" xr:uid="{B3E25C5D-C86F-4ECA-B275-BE6034E5D081}"/>
    <hyperlink ref="C90" r:id="rId77" xr:uid="{1EDA1D64-C026-4386-B318-A681ED19928F}"/>
    <hyperlink ref="C91" r:id="rId78" xr:uid="{5303404F-110E-4A8B-A7AA-7EF879624056}"/>
    <hyperlink ref="C92" r:id="rId79" xr:uid="{4C29EF53-9CC1-42FC-8DC7-A3DF2A998F17}"/>
    <hyperlink ref="C93" r:id="rId80" xr:uid="{46F43EB0-1F50-4725-8712-A801F3A4DA02}"/>
    <hyperlink ref="C94" r:id="rId81" xr:uid="{A806E0C9-F82F-45BF-9417-185B18F510DD}"/>
    <hyperlink ref="C95" r:id="rId82" xr:uid="{0B5D1E97-5E23-494E-9870-6E066FA0BBAC}"/>
    <hyperlink ref="C96" r:id="rId83" xr:uid="{9628DD86-B2BA-493A-9D88-CA8F5D81BA74}"/>
    <hyperlink ref="C97" r:id="rId84" xr:uid="{D89958AB-F068-44F8-B4DF-1EEC9E258B30}"/>
    <hyperlink ref="C98" r:id="rId85" xr:uid="{BF360078-45E9-4D03-B325-13E343FDD553}"/>
    <hyperlink ref="C99" r:id="rId86" xr:uid="{37068C51-8554-49BE-BB33-3291FCF4CC08}"/>
    <hyperlink ref="C100" r:id="rId87" xr:uid="{79CDCA93-C041-44CF-B86C-E10AF7FB17FF}"/>
    <hyperlink ref="C101" r:id="rId88" xr:uid="{78A2AB7C-45C4-4743-96AD-6D6BD4478B09}"/>
    <hyperlink ref="C102" r:id="rId89" xr:uid="{D5C36267-EA9E-480C-B052-75120F58B96F}"/>
    <hyperlink ref="C105" r:id="rId90" xr:uid="{96471EFF-8FA4-47D0-9122-D6A918F71DA2}"/>
    <hyperlink ref="C106" r:id="rId91" xr:uid="{8CDC2EBF-5C31-42CB-91C2-B9C5EFA30C54}"/>
    <hyperlink ref="C107" r:id="rId92" xr:uid="{13DC1F31-D37C-450F-99B6-1076C8DC4822}"/>
    <hyperlink ref="C108" r:id="rId93" xr:uid="{FEA0AF24-E298-4A81-AFF7-B53B3217C0E1}"/>
    <hyperlink ref="C109" r:id="rId94" xr:uid="{86D087D2-5DF4-400B-B79D-B8A935D5BE2B}"/>
    <hyperlink ref="C110" r:id="rId95" xr:uid="{703E7215-9267-4D11-A483-65FF36EA8E7A}"/>
    <hyperlink ref="C111" r:id="rId96" xr:uid="{2D7BEC11-F12F-4482-9580-672EB6D97E9F}"/>
    <hyperlink ref="C112" r:id="rId97" xr:uid="{E8231CE2-C835-4B2C-BF3E-6BBFCB99F902}"/>
    <hyperlink ref="C115" r:id="rId98" xr:uid="{143D774F-58AA-46B5-81F7-AF51F64B02B8}"/>
    <hyperlink ref="C116" r:id="rId99" xr:uid="{C895E0F8-4BA1-4518-9CD6-C15D34FA29AD}"/>
    <hyperlink ref="C117" r:id="rId100" xr:uid="{5F2AB4BD-90F9-416C-BAA3-D59C07AD0553}"/>
    <hyperlink ref="C118" r:id="rId101" xr:uid="{ADF3392D-47EA-48A5-99B1-EE23381E7606}"/>
    <hyperlink ref="C119" r:id="rId102" xr:uid="{F550712E-DC0A-4C19-BB93-695AE20A1191}"/>
    <hyperlink ref="C120" r:id="rId103" xr:uid="{7BF89F6D-92C6-4456-947D-5ED4CCD6CBE6}"/>
    <hyperlink ref="C121" r:id="rId104" xr:uid="{AFFE21D5-3A3B-4414-B3FE-242A9D2A2E5C}"/>
    <hyperlink ref="C122" r:id="rId105" xr:uid="{87BEBE31-9280-42DD-8455-CC11BC964003}"/>
    <hyperlink ref="C123" r:id="rId106" xr:uid="{E70573D7-FC29-4FD0-B422-76C0F4076396}"/>
    <hyperlink ref="C124" r:id="rId107" xr:uid="{1ECB6E07-2A63-4BB8-B8A3-940C1E4BB434}"/>
    <hyperlink ref="C125" r:id="rId108" xr:uid="{79AF745C-E928-44C1-AAF4-B02969AB9FFE}"/>
    <hyperlink ref="C126" r:id="rId109" xr:uid="{83322E9C-0361-4260-8629-F5173F8AA3DE}"/>
    <hyperlink ref="C127" r:id="rId110" xr:uid="{62337A14-7507-4DDC-90F0-D895200A5892}"/>
    <hyperlink ref="C128" r:id="rId111" xr:uid="{33D544AA-4784-4B73-9BCA-990B025E5211}"/>
    <hyperlink ref="C129" r:id="rId112" xr:uid="{FE1B45F9-49A2-4602-91C7-27FAF910DEBF}"/>
    <hyperlink ref="C130" r:id="rId113" xr:uid="{4839BF49-23F4-4098-B2C6-1563340B00F2}"/>
    <hyperlink ref="C131" r:id="rId114" xr:uid="{59D630A8-E557-4A95-B4A5-54725A78234B}"/>
    <hyperlink ref="C132" r:id="rId115" xr:uid="{4955A358-FFD2-411F-9F92-43308FB4CCC9}"/>
    <hyperlink ref="C133" r:id="rId116" xr:uid="{2AA7032C-E9B7-4ECB-BB3B-046EF3601835}"/>
    <hyperlink ref="C139" r:id="rId117" xr:uid="{3CCD7B09-49C7-4910-B053-0E2F701AEECE}"/>
    <hyperlink ref="C140" r:id="rId118" xr:uid="{43CC4C32-CB03-47A1-BF76-EC287D2EC1C4}"/>
    <hyperlink ref="C141" r:id="rId119" xr:uid="{7157595B-AFC5-4B3D-94B6-76C877231AA8}"/>
    <hyperlink ref="C142" r:id="rId120" xr:uid="{FE6FD7D2-75BB-4675-8AD5-F222161239D1}"/>
    <hyperlink ref="C143" r:id="rId121" xr:uid="{3F20DC09-0B16-415E-9A88-73ACB11C40A0}"/>
    <hyperlink ref="C144" r:id="rId122" xr:uid="{2BC7219E-ECA7-4AC6-9763-DFB84370B07B}"/>
    <hyperlink ref="C145" r:id="rId123" xr:uid="{CD8B8B50-56F8-43C7-87FE-21BF748E0310}"/>
    <hyperlink ref="C146" r:id="rId124" xr:uid="{68F3CE32-96D1-4BD6-B929-1EAA039FF339}"/>
    <hyperlink ref="C147" r:id="rId125" xr:uid="{0E2C4F1A-D83B-4F60-BF7B-06E89447E537}"/>
    <hyperlink ref="C148" r:id="rId126" xr:uid="{1AD9C13F-13CB-45D5-8F7C-40C850E25A61}"/>
    <hyperlink ref="C149" r:id="rId127" xr:uid="{B7BB9474-C607-4318-A7B4-FFDFA9769157}"/>
    <hyperlink ref="C151" r:id="rId128" xr:uid="{2DFAFD65-DCB8-4D76-AAF7-CE0BB07DC8A3}"/>
    <hyperlink ref="C153" r:id="rId129" xr:uid="{FC6F5651-BC75-471C-AA0B-8E9226D766D8}"/>
    <hyperlink ref="C154" r:id="rId130" xr:uid="{EC58C4CF-497E-45F0-91F5-B44CD8DD1121}"/>
    <hyperlink ref="C162" r:id="rId131" xr:uid="{368D8000-9657-4E39-AB6E-841F77758B65}"/>
    <hyperlink ref="C163" r:id="rId132" xr:uid="{48A1EC7C-5B03-49AB-B4BD-0BE3886FB519}"/>
    <hyperlink ref="C164" r:id="rId133" xr:uid="{3DC912FA-891E-4B88-8B8B-9B436923E680}"/>
    <hyperlink ref="C165" r:id="rId134" xr:uid="{616B6C8D-9656-4C3B-923A-DED44D5CD81A}"/>
    <hyperlink ref="C166" r:id="rId135" xr:uid="{669C7473-87A7-42AB-97FC-7757A8E6F0EC}"/>
    <hyperlink ref="C167" r:id="rId136" xr:uid="{FB9A1FBB-3505-4D46-B059-F952803B8241}"/>
    <hyperlink ref="C168" r:id="rId137" xr:uid="{50FBBF14-21DD-4883-8544-CC062C9C4EC1}"/>
    <hyperlink ref="C169" r:id="rId138" xr:uid="{7CB5E711-A3B6-4D43-9F9A-C4086F2D18C6}"/>
    <hyperlink ref="C170" r:id="rId139" xr:uid="{3A806C72-AE81-4B5F-9F62-A95D72AEDE2C}"/>
    <hyperlink ref="C171" r:id="rId140" xr:uid="{BA0D471D-A683-4187-B8A3-80B683B863C9}"/>
    <hyperlink ref="C172" r:id="rId141" xr:uid="{96F5E644-BC6C-4FF5-8C20-93BB35141E78}"/>
    <hyperlink ref="C173" r:id="rId142" xr:uid="{BC499C0F-6A73-4874-8A92-CA614D288B4C}"/>
    <hyperlink ref="C174" r:id="rId143" xr:uid="{9E4E3063-80AE-47C2-B529-6C3918BC8783}"/>
    <hyperlink ref="C175" r:id="rId144" xr:uid="{407AE842-8E54-43C0-95B4-CAEDD808D938}"/>
    <hyperlink ref="C176" r:id="rId145" xr:uid="{2073DC14-086E-4056-B4BC-93652DB0AEB7}"/>
    <hyperlink ref="C177" r:id="rId146" xr:uid="{0D5DDF63-224A-45AD-B69F-D5FFD2F7FD33}"/>
    <hyperlink ref="C178" r:id="rId147" xr:uid="{0D2B912E-DF2C-43B0-BDFA-BBAD7A6454CE}"/>
    <hyperlink ref="C179" r:id="rId148" xr:uid="{102D3F15-8F86-4B47-8E87-2C0FE2DF181E}"/>
    <hyperlink ref="C180" r:id="rId149" xr:uid="{5EA13EEF-2036-4040-9E1D-504908B7E7D2}"/>
    <hyperlink ref="C181" r:id="rId150" xr:uid="{07D73E3E-E6F8-4910-8065-050F33037065}"/>
    <hyperlink ref="C182" r:id="rId151" xr:uid="{F6F07717-8DEC-46C6-88B1-24F9F5A37B70}"/>
    <hyperlink ref="C183" r:id="rId152" xr:uid="{01860578-0C75-4616-AEDA-1FC9806BF91A}"/>
    <hyperlink ref="C184" r:id="rId153" xr:uid="{60131AE0-E9BD-4C6F-864C-4CAF5F7ADD84}"/>
    <hyperlink ref="C185" r:id="rId154" xr:uid="{0586BD17-2D5C-458A-9CE7-C9233E9630DA}"/>
    <hyperlink ref="C186" r:id="rId155" xr:uid="{BAA6AFFD-D5D4-40E7-87E1-7DDD2DF45576}"/>
    <hyperlink ref="C187" r:id="rId156" xr:uid="{53539B15-E3A6-43D4-8180-FB1B77ABCD73}"/>
    <hyperlink ref="C188" r:id="rId157" xr:uid="{7B9B0993-C551-40B3-A6D3-9DA986B3872A}"/>
    <hyperlink ref="C189" r:id="rId158" xr:uid="{7073A2BB-4C85-4D0F-BBCA-7C9D0283872A}"/>
    <hyperlink ref="C190" r:id="rId159" xr:uid="{379A354E-8D09-4703-A453-255C39B422DF}"/>
    <hyperlink ref="C191" r:id="rId160" xr:uid="{C1A86065-7DD0-4420-BE8C-775FEB47DDA0}"/>
    <hyperlink ref="C192" r:id="rId161" xr:uid="{3A011C26-5B2A-4D2E-BAE3-9C2FF9247552}"/>
    <hyperlink ref="C193" r:id="rId162" xr:uid="{E6503838-97D3-49E7-AB05-96838351F0F1}"/>
    <hyperlink ref="C194" r:id="rId163" xr:uid="{D962AF21-A557-48EA-86E0-3F3C05B26177}"/>
    <hyperlink ref="C195" r:id="rId164" xr:uid="{236B05B6-24DF-433F-A13E-171C19B73E22}"/>
    <hyperlink ref="C196" r:id="rId165" xr:uid="{4484DD6F-47C5-494F-9CE6-9E2976DE626C}"/>
    <hyperlink ref="C197" r:id="rId166" xr:uid="{A11245C0-1E08-467E-A2AB-0B758DF82B70}"/>
    <hyperlink ref="C198" r:id="rId167" xr:uid="{53459094-D1B3-47C3-BF65-40DE80D81C02}"/>
    <hyperlink ref="C199" r:id="rId168" xr:uid="{019DF08F-D0C0-460C-B7A4-996AE7D29F9C}"/>
    <hyperlink ref="C200" r:id="rId169" xr:uid="{A473BA52-4743-488F-B075-FCED7949D2F3}"/>
    <hyperlink ref="C201" r:id="rId170" xr:uid="{37D89A0C-29D1-4FEC-83E5-6E972232E19C}"/>
    <hyperlink ref="C202" r:id="rId171" xr:uid="{F6A69D3B-E3C7-4E3F-86D3-305B2B1E4978}"/>
    <hyperlink ref="C203" r:id="rId172" xr:uid="{F4A88408-5EF1-421E-B670-36E97781FF7F}"/>
    <hyperlink ref="C204" r:id="rId173" xr:uid="{BDC09B27-B825-4586-9F61-05D44A0EC51F}"/>
    <hyperlink ref="C205" r:id="rId174" xr:uid="{DAE565FF-8E98-4E0B-B74B-138D187C8C59}"/>
    <hyperlink ref="C206" r:id="rId175" xr:uid="{37D65673-87F7-497C-AEE5-C7C3D2FCDA83}"/>
    <hyperlink ref="C207" r:id="rId176" xr:uid="{970C809B-9DF0-4224-9888-80570CA294B8}"/>
    <hyperlink ref="C208" r:id="rId177" xr:uid="{D2F07EFD-59CB-45FE-916F-74EC7C5CAF5A}"/>
    <hyperlink ref="C209" r:id="rId178" xr:uid="{DA081D1C-07AC-4E8B-A9AB-FD5034D1BC94}"/>
    <hyperlink ref="C210" r:id="rId179" xr:uid="{0B1800C8-FE4A-4D66-B8BF-FD6F4CB0180B}"/>
    <hyperlink ref="C211" r:id="rId180" xr:uid="{3670740C-A859-452E-B7AC-860D4D24C0AB}"/>
    <hyperlink ref="C222" r:id="rId181" xr:uid="{6AB44E62-6E3A-444B-826E-0D206FB1282F}"/>
    <hyperlink ref="C223" r:id="rId182" xr:uid="{18D3FAC3-126F-488C-8A75-6C74E325769A}"/>
    <hyperlink ref="C224" r:id="rId183" xr:uid="{568041AD-92BC-4069-9E19-C34236B3B90C}"/>
    <hyperlink ref="C225" r:id="rId184" xr:uid="{E618494A-BC5F-4179-B4F8-CB993F09BAE6}"/>
    <hyperlink ref="C226" r:id="rId185" xr:uid="{052C16F8-0FAF-47C7-B9E1-DB5333871738}"/>
    <hyperlink ref="C227" r:id="rId186" xr:uid="{FCE5310A-BB14-4644-9BBD-94A1F927C52B}"/>
    <hyperlink ref="C228" r:id="rId187" xr:uid="{F66A6BEB-A0B7-4CA3-95AB-C2D0094A65B2}"/>
    <hyperlink ref="C229" r:id="rId188" xr:uid="{9B1903DE-C729-49A5-BE9A-C12C0BB8F8AE}"/>
    <hyperlink ref="C230" r:id="rId189" xr:uid="{EE93849B-689E-47B3-AAD2-DB10BE54DB8E}"/>
    <hyperlink ref="C231" r:id="rId190" xr:uid="{6E4A8CB6-25E4-41D2-86DC-63696DD93F24}"/>
    <hyperlink ref="C232" r:id="rId191" xr:uid="{E4CC8CB2-5A3B-42F2-AB9E-92F3B4C0F3F4}"/>
    <hyperlink ref="C233" r:id="rId192" xr:uid="{C1E3F55E-CD00-4B0F-9375-FD4237AEFD4F}"/>
    <hyperlink ref="C234" r:id="rId193" xr:uid="{E9F925D2-E005-49D3-AFC2-25354DA02314}"/>
    <hyperlink ref="C235" r:id="rId194" xr:uid="{7D08CC49-9981-4340-B2EB-B949966099CB}"/>
    <hyperlink ref="C236" r:id="rId195" xr:uid="{AE16643D-E153-49C9-B998-985A15B255F8}"/>
    <hyperlink ref="C237" r:id="rId196" xr:uid="{FA6CABE0-3AA3-40CB-B9AC-E8FF198FD721}"/>
    <hyperlink ref="C240" r:id="rId197" xr:uid="{64717EB6-2CB5-425F-A287-6FF85A651BE4}"/>
    <hyperlink ref="C241" r:id="rId198" xr:uid="{05796804-00A0-4A57-A40E-719217007E83}"/>
    <hyperlink ref="C242" r:id="rId199" xr:uid="{D3438AC3-4540-4516-B483-7D29F358E433}"/>
    <hyperlink ref="C243" r:id="rId200" xr:uid="{2D8CDA76-A3D8-4925-A57B-58DE23442075}"/>
    <hyperlink ref="C244" r:id="rId201" xr:uid="{25CBB851-D701-482A-87B7-651680FC9EA9}"/>
    <hyperlink ref="C245" r:id="rId202" xr:uid="{D3F88A7B-B25A-4306-A1C1-3431B15916E8}"/>
    <hyperlink ref="C246" r:id="rId203" xr:uid="{3989DACD-EC63-4A58-A4C3-4523F7F30E69}"/>
    <hyperlink ref="C247" r:id="rId204" xr:uid="{58C90D10-6626-442C-BCB3-E7559040DFE3}"/>
    <hyperlink ref="C248" r:id="rId205" xr:uid="{00919222-94FE-4CDE-A150-AAD915D795F4}"/>
    <hyperlink ref="C249" r:id="rId206" xr:uid="{0DC580EB-A298-44A8-AD4A-D71C25965A86}"/>
    <hyperlink ref="C250" r:id="rId207" xr:uid="{4C5EBEBD-2EF2-42A9-87EB-08ACA3F1BC3B}"/>
    <hyperlink ref="C251" r:id="rId208" xr:uid="{4761AB89-4F1B-4871-B3E3-98A13BBF68C9}"/>
    <hyperlink ref="C252" r:id="rId209" xr:uid="{2F674163-05E6-44E7-8D9D-C1DCAA49985C}"/>
    <hyperlink ref="C253" r:id="rId210" xr:uid="{D4671D25-7B6B-4027-8576-D3803F884A8F}"/>
    <hyperlink ref="C254" r:id="rId211" xr:uid="{32E93AD1-D529-4342-B0B5-6C9EDBD067FD}"/>
    <hyperlink ref="C255" r:id="rId212" xr:uid="{8543A852-93EC-43D6-8F6B-6C5A8302596B}"/>
    <hyperlink ref="C256" r:id="rId213" xr:uid="{ABF7CA46-8DC9-4205-935C-9397F4DFFB4F}"/>
    <hyperlink ref="C257" r:id="rId214" xr:uid="{01494966-821B-4DB2-BAED-FBBDF7225A59}"/>
    <hyperlink ref="C258" r:id="rId215" xr:uid="{CCC6A783-52F8-426A-9D69-9649B56D7F63}"/>
    <hyperlink ref="C259" r:id="rId216" xr:uid="{BD5FDFDE-FE67-4DB4-9F9D-2984DC8E3F49}"/>
    <hyperlink ref="C260" r:id="rId217" xr:uid="{C5704601-1C7D-4597-9F3A-A413761F8A71}"/>
    <hyperlink ref="C277" r:id="rId218" xr:uid="{6080DFE2-EA52-44E4-9846-A2BB47662D66}"/>
    <hyperlink ref="C278" r:id="rId219" xr:uid="{C56DC728-4A3C-492A-A78E-33DCDA846066}"/>
    <hyperlink ref="C281" r:id="rId220" xr:uid="{14241B41-DC22-4668-84F5-4EE9CEAF8876}"/>
    <hyperlink ref="C282" r:id="rId221" xr:uid="{62C650BC-80CF-4524-B599-806817B2DFF8}"/>
    <hyperlink ref="C283" r:id="rId222" xr:uid="{9326C849-04C4-46B7-BF1B-44EFCC34B888}"/>
    <hyperlink ref="C284" r:id="rId223" xr:uid="{6EFC4255-6BDD-41A7-9A79-75424C0863F4}"/>
    <hyperlink ref="C285" r:id="rId224" xr:uid="{1B516A06-0E75-48B5-B7BA-9EFA0F96F88D}"/>
    <hyperlink ref="C286" r:id="rId225" xr:uid="{BE8F91A3-2EF0-4A18-B2B3-824E22FAD511}"/>
    <hyperlink ref="C287" r:id="rId226" xr:uid="{866409BD-42C0-48B1-924F-06A5E9B9E85D}"/>
    <hyperlink ref="C288" r:id="rId227" xr:uid="{BF694F87-C4F4-414D-A5FB-A2A6A9FDB918}"/>
    <hyperlink ref="C289" r:id="rId228" xr:uid="{F4ECAABF-0531-42A5-A20D-9EC05986E0BE}"/>
    <hyperlink ref="C290" r:id="rId229" xr:uid="{D8170335-CEA1-4BDA-B60F-81AC9E888D88}"/>
    <hyperlink ref="C291" r:id="rId230" xr:uid="{75621FA2-93A5-46DB-81CB-74BC1701FF84}"/>
    <hyperlink ref="C292" r:id="rId231" xr:uid="{38634EA1-9DCE-4963-8036-A435BD26F7D1}"/>
    <hyperlink ref="C293" r:id="rId232" xr:uid="{9736F15E-BB68-4B5C-A51F-9DA6D49F88ED}"/>
    <hyperlink ref="C294" r:id="rId233" xr:uid="{D74D289D-8A51-489B-8B36-01FBE139C637}"/>
    <hyperlink ref="C295" r:id="rId234" xr:uid="{DB9B5EC1-434C-4755-BCCA-6530674180CF}"/>
    <hyperlink ref="C296" r:id="rId235" xr:uid="{560EF9AD-4EA6-4BDF-93C6-85733FB224C5}"/>
    <hyperlink ref="C297" r:id="rId236" xr:uid="{892FF228-AF2D-4C90-B3A6-DA8DDF221606}"/>
    <hyperlink ref="C298" r:id="rId237" xr:uid="{FF801780-F9C5-48BC-B0BE-D06E08B2533F}"/>
    <hyperlink ref="C299" r:id="rId238" xr:uid="{92A1407A-71E3-4AEB-95A6-56E36E706C08}"/>
    <hyperlink ref="C300" r:id="rId239" xr:uid="{B48BD504-C3E8-406E-A89F-C222B1F3A0C7}"/>
    <hyperlink ref="C301" r:id="rId240" xr:uid="{F18C0AB1-C8B4-429B-87D8-7961A92D49A5}"/>
    <hyperlink ref="C302" r:id="rId241" xr:uid="{44FBE535-CD9B-437C-9781-8F4AB6005AE6}"/>
    <hyperlink ref="C303" r:id="rId242" xr:uid="{315F8C73-4BDF-4969-9274-662AEF6D398B}"/>
    <hyperlink ref="C304" r:id="rId243" xr:uid="{E4A7E636-4FE1-4346-AC7E-EC3113E79AA0}"/>
    <hyperlink ref="C305" r:id="rId244" xr:uid="{9B9BDE23-A658-4D5E-A3AD-1D4BACD43EC3}"/>
    <hyperlink ref="C306" r:id="rId245" xr:uid="{0C16083B-8894-4392-A56E-F750B21152F0}"/>
    <hyperlink ref="C307" r:id="rId246" xr:uid="{89BF70EB-5DE4-4AFD-9480-7435D21168F5}"/>
    <hyperlink ref="C308" r:id="rId247" xr:uid="{C4C82261-5245-4BEA-A38E-55FA1D85A241}"/>
    <hyperlink ref="C309" r:id="rId248" xr:uid="{5CD4A160-FC69-43F8-BE74-55F8322B26E4}"/>
    <hyperlink ref="C310" r:id="rId249" xr:uid="{2ACB8DF5-CA1C-4A13-8B30-7B90E1BFFE65}"/>
    <hyperlink ref="C311" r:id="rId250" xr:uid="{2B5E1BA9-7206-4C16-8026-6283ECD15877}"/>
    <hyperlink ref="C312" r:id="rId251" xr:uid="{7C89F43E-EC59-4041-83F7-4E7D46FD434F}"/>
    <hyperlink ref="C313" r:id="rId252" xr:uid="{AA6A5F2B-ED7D-46F1-9919-429508DFEBA3}"/>
    <hyperlink ref="C314" r:id="rId253" xr:uid="{BBF14702-9E22-4010-9C6B-1B25593B1DC5}"/>
    <hyperlink ref="C315" r:id="rId254" xr:uid="{1A538F5C-68D4-42CC-90FF-07B1410AC5AC}"/>
    <hyperlink ref="C316" r:id="rId255" xr:uid="{2D454D6D-AF3B-4B6A-A157-36728BE2E658}"/>
    <hyperlink ref="C317" r:id="rId256" xr:uid="{0559C50A-2A4D-4952-8178-A9314055A8DD}"/>
    <hyperlink ref="C318" r:id="rId257" xr:uid="{4943653F-3B2C-40A5-A637-D6304E773AAC}"/>
    <hyperlink ref="C319" r:id="rId258" xr:uid="{E6D3AFB6-07BC-49C5-A6FD-0F9EE29F8565}"/>
    <hyperlink ref="C320" r:id="rId259" xr:uid="{CC258B81-C831-4421-8167-20503B3AEB64}"/>
    <hyperlink ref="C321" r:id="rId260" xr:uid="{2142ED50-9FB6-497F-B48F-5F98FED9BA8E}"/>
    <hyperlink ref="C322" r:id="rId261" xr:uid="{F7108BB3-15BE-4E0E-8328-79872F1164DD}"/>
    <hyperlink ref="C323" r:id="rId262" xr:uid="{8E6B5790-0888-4AC5-9BD2-1A5AC36F3D41}"/>
    <hyperlink ref="C324" r:id="rId263" xr:uid="{35B69C5C-0C6B-42F6-8D9C-0A7B3BB37108}"/>
    <hyperlink ref="C325" r:id="rId264" xr:uid="{BD386E83-F9C9-4F0D-94E5-A1B2F556980F}"/>
    <hyperlink ref="C326" r:id="rId265" xr:uid="{9063A1A8-9961-4E91-98CA-B40CC7653E8A}"/>
    <hyperlink ref="C327" r:id="rId266" xr:uid="{F2C3D471-2B0E-4643-8AB2-BFC4A48C86D4}"/>
    <hyperlink ref="C328" r:id="rId267" xr:uid="{55AF9A69-0A12-4472-A541-B98A4C6C8EAE}"/>
    <hyperlink ref="C329" r:id="rId268" xr:uid="{A1F7E53F-CC6F-4187-9469-C623FCFC5A48}"/>
    <hyperlink ref="C330" r:id="rId269" xr:uid="{2FCD7CAA-DE93-4DB5-BB17-ED96CB0D629C}"/>
    <hyperlink ref="C331" r:id="rId270" xr:uid="{F348334F-8C92-498B-A069-2DAD700DFDB5}"/>
    <hyperlink ref="C332" r:id="rId271" xr:uid="{170051B2-B377-4EEB-A223-2C6D4A78B958}"/>
    <hyperlink ref="C333" r:id="rId272" xr:uid="{9E06C769-21AA-4C80-8C65-59BC7A437F42}"/>
    <hyperlink ref="C334" r:id="rId273" xr:uid="{59EBE4B8-3A8A-4964-99C6-48CEED3CAF4E}"/>
    <hyperlink ref="C335" r:id="rId274" xr:uid="{915217BB-7F0B-48DC-9540-FDC4D9E8971A}"/>
    <hyperlink ref="C336" r:id="rId275" xr:uid="{B167235A-8A91-4BB4-BE3E-3F0072B0B817}"/>
    <hyperlink ref="C337" r:id="rId276" xr:uid="{B7DA233A-3628-444A-B090-45C45EE7B483}"/>
    <hyperlink ref="C338" r:id="rId277" xr:uid="{214C3460-6E9F-4A23-B7D9-1CD592535C20}"/>
    <hyperlink ref="C339" r:id="rId278" xr:uid="{AD6D68C8-6167-4D50-AF1C-EF24DEF873CE}"/>
    <hyperlink ref="C340" r:id="rId279" xr:uid="{DC2B2493-DC53-4DFA-9FBC-2CEF155963E9}"/>
    <hyperlink ref="C341" r:id="rId280" xr:uid="{00E79F69-E837-457F-AAB7-633DBE2337D3}"/>
    <hyperlink ref="C342" r:id="rId281" xr:uid="{29F0B6EC-A569-482C-B0C5-1A8B43606083}"/>
    <hyperlink ref="C343" r:id="rId282" xr:uid="{6169E989-E917-4FE0-B6E1-CFD9D5834975}"/>
    <hyperlink ref="C344" r:id="rId283" xr:uid="{CCF18B08-46E4-4274-85FD-9DC152773A6D}"/>
    <hyperlink ref="C345" r:id="rId284" xr:uid="{366E2B00-BAF9-42B3-B346-83071050DF92}"/>
    <hyperlink ref="C346" r:id="rId285" xr:uid="{966C0DC6-AE83-4640-9BE9-B8E9F80A67E9}"/>
    <hyperlink ref="C347" r:id="rId286" xr:uid="{6CE1B809-AB4B-4B55-AE17-0C33E8C65E45}"/>
    <hyperlink ref="C348" r:id="rId287" xr:uid="{62FC60C8-66CE-4DD1-8D9A-0A814D6C226F}"/>
    <hyperlink ref="C349" r:id="rId288" xr:uid="{79CCB3E5-7465-458A-9296-A60B6453CBED}"/>
    <hyperlink ref="C350" r:id="rId289" xr:uid="{811A5DF0-3DF4-469E-9506-5D080C10D676}"/>
    <hyperlink ref="C351" r:id="rId290" xr:uid="{ECCF2CEB-AC1D-4328-8569-87DAD6257763}"/>
    <hyperlink ref="C352" r:id="rId291" xr:uid="{4831C367-A592-4032-AC8A-D17A702FC5B6}"/>
    <hyperlink ref="C353" r:id="rId292" xr:uid="{C4267C82-9561-4597-8FC2-936032D9FC94}"/>
    <hyperlink ref="C354" r:id="rId293" xr:uid="{307E4F28-C25F-40AE-ADBA-F75D81B510ED}"/>
    <hyperlink ref="C355" r:id="rId294" xr:uid="{F6473232-62D1-45D6-8B94-1CA8DEAB7181}"/>
    <hyperlink ref="C356" r:id="rId295" xr:uid="{0E192218-D87F-4C82-B8B7-F1222B317D0A}"/>
    <hyperlink ref="C357" r:id="rId296" xr:uid="{E37B0ECF-A33A-4E86-9638-1118EEE20881}"/>
    <hyperlink ref="C358" r:id="rId297" xr:uid="{E80F7076-5676-4D0C-8272-6A86A7A361BA}"/>
    <hyperlink ref="C359" r:id="rId298" xr:uid="{177A09C3-3E8B-4EBF-BEA7-23DDA28545CF}"/>
    <hyperlink ref="C360" r:id="rId299" xr:uid="{BFA465D6-65A9-444C-B439-B6E58A2EDE95}"/>
    <hyperlink ref="C361" r:id="rId300" xr:uid="{0B6E50E8-5936-4F0F-9E44-7BBC1D1EE7DA}"/>
    <hyperlink ref="C362" r:id="rId301" xr:uid="{186E5794-CDE9-42BB-A8AD-6F877EE16AD2}"/>
    <hyperlink ref="C363" r:id="rId302" xr:uid="{9ECF5528-44D6-40C1-A216-6C9E2F9273CA}"/>
    <hyperlink ref="C366" r:id="rId303" xr:uid="{A7EFFC80-B294-4DB7-9623-1A1EBA381861}"/>
    <hyperlink ref="C367" r:id="rId304" xr:uid="{9089F636-E4AB-4B6C-BCDC-9BBD182C854F}"/>
    <hyperlink ref="C368" r:id="rId305" xr:uid="{5801F969-E9F2-4DBD-B786-BFB3BAB5EC20}"/>
    <hyperlink ref="C369" r:id="rId306" xr:uid="{3FD39338-BD8A-406D-9879-02F8CF6C648A}"/>
    <hyperlink ref="C370" r:id="rId307" xr:uid="{74A7B9A4-CF74-473D-95C5-CEF799EFFB07}"/>
    <hyperlink ref="C371" r:id="rId308" xr:uid="{4256FC44-DF73-4339-8E43-367CD395FA3B}"/>
    <hyperlink ref="C372" r:id="rId309" xr:uid="{ECCECEB0-4E88-4C94-BC93-05FAB564320E}"/>
    <hyperlink ref="C373" r:id="rId310" xr:uid="{08244B8A-EBB2-4F74-A291-30D164547619}"/>
    <hyperlink ref="C374" r:id="rId311" xr:uid="{8E35DF2C-B4A8-4E1C-A924-5FABB30CF39F}"/>
    <hyperlink ref="C375" r:id="rId312" xr:uid="{82B19B3A-589E-445C-8164-BF878C96F5DB}"/>
    <hyperlink ref="C376" r:id="rId313" xr:uid="{B1ABF18E-3603-4A0B-A6DF-F27C701853C0}"/>
    <hyperlink ref="C377" r:id="rId314" xr:uid="{2C7ADE06-E4C5-4DA6-BACC-A1BEDED6E7DA}"/>
    <hyperlink ref="C378" r:id="rId315" xr:uid="{92BBFD7D-BDA0-4D57-8B06-8D19F7E60059}"/>
    <hyperlink ref="C379" r:id="rId316" xr:uid="{D3C6D90C-0B57-4BDE-BF7D-3E99BFDEF3E7}"/>
    <hyperlink ref="C380" r:id="rId317" xr:uid="{4AB1167C-9166-4C59-99D7-C0C40A6850AE}"/>
    <hyperlink ref="C381" r:id="rId318" xr:uid="{2D496103-FB20-47C6-AD9A-BFEDD871C3A7}"/>
    <hyperlink ref="C382" r:id="rId319" xr:uid="{8D906F05-1038-4A7D-A623-C71DA33E775B}"/>
    <hyperlink ref="C383" r:id="rId320" xr:uid="{43BB3297-3291-40A6-ACCD-DF497700B7D6}"/>
    <hyperlink ref="C384" r:id="rId321" xr:uid="{2636FDDB-B0BE-4601-ABEA-3AA83FA0943D}"/>
    <hyperlink ref="C385" r:id="rId322" xr:uid="{5330DC15-7264-42A0-BC51-651EBFF01995}"/>
    <hyperlink ref="C386" r:id="rId323" xr:uid="{20874AE8-2B01-49A1-8B13-7DB65F2A956F}"/>
    <hyperlink ref="C387" r:id="rId324" xr:uid="{6CBD8F08-E20C-4938-9478-81383334D15C}"/>
    <hyperlink ref="C388" r:id="rId325" xr:uid="{01C66566-0DE8-472A-8595-E96F6E0D856C}"/>
    <hyperlink ref="C389" r:id="rId326" xr:uid="{50175656-0FCD-446A-9535-C636CA7294C9}"/>
    <hyperlink ref="C390" r:id="rId327" xr:uid="{E052FDB4-CEB5-4DD2-86B3-BFFA2BD8E096}"/>
    <hyperlink ref="C393" r:id="rId328" xr:uid="{3FEC3669-865D-41F9-AC0F-FDFB58500D48}"/>
    <hyperlink ref="C394" r:id="rId329" xr:uid="{A52D24DF-9229-4824-A840-5191323A7962}"/>
    <hyperlink ref="C395" r:id="rId330" xr:uid="{68924AB4-53BA-4AD0-B809-CEC7E73E650B}"/>
    <hyperlink ref="C396" r:id="rId331" xr:uid="{4DB667D4-632E-4D03-B6C4-128A07E45F43}"/>
    <hyperlink ref="C397" r:id="rId332" xr:uid="{6AA09485-3210-4B3A-8D3A-B4E1A52E8FFD}"/>
    <hyperlink ref="C398" r:id="rId333" xr:uid="{45116336-72CC-4E59-BA31-73DB816530BE}"/>
    <hyperlink ref="C399" r:id="rId334" xr:uid="{03CFFB40-001B-42B0-9399-1F66B361BDBB}"/>
    <hyperlink ref="C400" r:id="rId335" xr:uid="{FAB73E61-4428-4E83-9C37-C71EDDAB8435}"/>
    <hyperlink ref="C401" r:id="rId336" xr:uid="{4A714974-1594-4729-8E09-3EC72FFA9616}"/>
    <hyperlink ref="C402" r:id="rId337" xr:uid="{452601B4-67EF-408F-90FD-DDF88E728441}"/>
    <hyperlink ref="C403" r:id="rId338" xr:uid="{3A9E3D39-7F75-44B3-B3FB-9975D1592465}"/>
    <hyperlink ref="C404" r:id="rId339" xr:uid="{E0E6EFF9-53B9-44C5-A986-134F1EC2CB7E}"/>
    <hyperlink ref="C405" r:id="rId340" xr:uid="{1D5BA2D8-16C5-490C-BFF1-C5401F245167}"/>
    <hyperlink ref="C406" r:id="rId341" xr:uid="{800A7818-8BE4-49EE-B8A4-63188C72F42E}"/>
    <hyperlink ref="C407" r:id="rId342" xr:uid="{8842D715-445A-4E62-AAF2-02FDC48360D0}"/>
    <hyperlink ref="C408" r:id="rId343" xr:uid="{2BF05B77-78C7-4853-AE9B-9CA1FB6228C7}"/>
    <hyperlink ref="C409" r:id="rId344" xr:uid="{9F903938-99ED-4B2C-9ACB-0E6F99B2A701}"/>
    <hyperlink ref="C410" r:id="rId345" xr:uid="{53E61FE9-8ED9-4438-9F0D-B437C57801AB}"/>
    <hyperlink ref="C411" r:id="rId346" xr:uid="{F2DDCC82-0E73-4677-BA09-D75C66DDDABF}"/>
    <hyperlink ref="C412" r:id="rId347" xr:uid="{BF498644-C551-46C4-89E8-DA585536D60A}"/>
    <hyperlink ref="C413" r:id="rId348" xr:uid="{22DC6359-2A72-41D6-8C3E-AA15581AFAB1}"/>
    <hyperlink ref="C414" r:id="rId349" xr:uid="{4BDBD2A8-DACB-4279-AD8B-442ADFF1578D}"/>
    <hyperlink ref="C415" r:id="rId350" xr:uid="{4DADB6F3-27AE-46EA-87B5-2BBE4301F868}"/>
    <hyperlink ref="C416" r:id="rId351" xr:uid="{CEECB1A3-6D5C-489C-9264-2DB9CB37DA88}"/>
    <hyperlink ref="C417" r:id="rId352" xr:uid="{4142C919-7647-4F51-88BC-5428A3729D31}"/>
    <hyperlink ref="C418" r:id="rId353" xr:uid="{555800B2-0865-4ED6-B3C9-723BF28FB6B0}"/>
    <hyperlink ref="C419" r:id="rId354" xr:uid="{4480ABF8-7754-4D62-BA45-654F2192ABC6}"/>
    <hyperlink ref="C420" r:id="rId355" xr:uid="{ED44D0B0-693F-4ED6-8FA8-97F88E3AB6EA}"/>
    <hyperlink ref="C421" r:id="rId356" xr:uid="{A86CCF95-1CF5-4EDB-B482-A197B62C1D2B}"/>
    <hyperlink ref="C422" r:id="rId357" xr:uid="{7E604C0D-E44E-414C-99FD-E0B79BA54467}"/>
    <hyperlink ref="C423" r:id="rId358" xr:uid="{C1D3E1B9-C3A7-4892-9BED-8D46938C0880}"/>
    <hyperlink ref="C424" r:id="rId359" xr:uid="{A46EEE4A-E99F-4C54-882C-F75B482F08BF}"/>
    <hyperlink ref="C425" r:id="rId360" xr:uid="{2101318C-CB81-41D4-88BA-17CFCA8476BA}"/>
    <hyperlink ref="C426" r:id="rId361" xr:uid="{F3AA7984-C2D8-4E0F-9B3A-802E38DCFCE0}"/>
    <hyperlink ref="C427" r:id="rId362" xr:uid="{6BFDFAF6-E1D4-4451-8BEF-605875114774}"/>
    <hyperlink ref="C428" r:id="rId363" xr:uid="{EF57B785-F99E-43DD-B716-4F7D7BDCFE31}"/>
    <hyperlink ref="C429" r:id="rId364" xr:uid="{2DE1E8D8-77D6-4139-856D-AB963AD9DE6D}"/>
    <hyperlink ref="C430" r:id="rId365" xr:uid="{3B586D1F-9CF1-492A-BEBA-6999C38A9461}"/>
    <hyperlink ref="C431" r:id="rId366" xr:uid="{2F908B31-A0EC-4BF9-998E-32D29F0F0A17}"/>
    <hyperlink ref="C432" r:id="rId367" xr:uid="{876B94CF-285F-4D85-99D6-01DF75417637}"/>
    <hyperlink ref="C433" r:id="rId368" xr:uid="{99976444-D158-405A-BC81-D63B53976DE4}"/>
    <hyperlink ref="C434" r:id="rId369" xr:uid="{F632BC15-06B1-4791-AC70-0C58552E4984}"/>
    <hyperlink ref="C435" r:id="rId370" xr:uid="{A1474D7A-A523-47BD-86C9-9D966BFF07B8}"/>
    <hyperlink ref="C436" r:id="rId371" xr:uid="{A98F40B4-15EE-48F1-B15E-6F0208C015A4}"/>
    <hyperlink ref="C437" r:id="rId372" xr:uid="{9CAA9BE5-E456-456B-8B68-F55BE41B964D}"/>
    <hyperlink ref="C438" r:id="rId373" xr:uid="{54EBB9A5-3A03-4014-B113-B7498E1CF8F8}"/>
    <hyperlink ref="C439" r:id="rId374" xr:uid="{D6F3E7E8-2EEB-4C92-A3CB-6D70DE4054FE}"/>
    <hyperlink ref="C440" r:id="rId375" xr:uid="{130B161D-DC32-4444-9BB9-7299AC89D72F}"/>
    <hyperlink ref="C441" r:id="rId376" xr:uid="{382C87D3-7013-4686-A3C7-917F0EDFCBAE}"/>
    <hyperlink ref="C443" r:id="rId377" xr:uid="{402B29EC-50E0-4284-911C-66E9F4E90BA3}"/>
    <hyperlink ref="C444" r:id="rId378" xr:uid="{60D0EA7B-BBE0-4B0B-B573-425486BDF716}"/>
    <hyperlink ref="C445" r:id="rId379" xr:uid="{7E7ECD73-DAD1-49C6-84C1-1C8FAECF7AAF}"/>
    <hyperlink ref="C446" r:id="rId380" xr:uid="{292E2DF8-FA33-4650-9CFC-D70092E74AE7}"/>
    <hyperlink ref="C447" r:id="rId381" xr:uid="{43B599E0-F9A1-4BAE-B897-9512CF227630}"/>
    <hyperlink ref="C448" r:id="rId382" xr:uid="{F6727825-5E17-404F-B31B-EAC158706B93}"/>
    <hyperlink ref="C449" r:id="rId383" xr:uid="{F052E8B5-7717-4CB5-B846-A10C423451F4}"/>
    <hyperlink ref="C450" r:id="rId384" xr:uid="{6597D597-7745-4713-9B3B-11E0ED82D14B}"/>
    <hyperlink ref="C451" r:id="rId385" xr:uid="{F48A9F98-0BA8-4F31-AA0C-C30B301DED8C}"/>
    <hyperlink ref="C452" r:id="rId386" xr:uid="{341A6DA0-EB0A-4F1D-82C6-65E35232F040}"/>
    <hyperlink ref="C453" r:id="rId387" xr:uid="{DC342710-9C5A-4705-B0C5-7E9192A35CE4}"/>
    <hyperlink ref="C454" r:id="rId388" xr:uid="{50CF3C90-E50C-4889-B362-F5C014E652AD}"/>
    <hyperlink ref="C455" r:id="rId389" xr:uid="{5C53BC74-F492-4931-89F8-23D4BD077C18}"/>
    <hyperlink ref="C456" r:id="rId390" xr:uid="{94631D6E-0275-4DCB-AC26-AED2A6A9F93C}"/>
    <hyperlink ref="C457" r:id="rId391" xr:uid="{3B1FD5EF-FBF0-4C22-8D43-BEA0BA641710}"/>
    <hyperlink ref="C458" r:id="rId392" xr:uid="{4C9BA6AE-0F38-43AC-B9E7-98A526B03250}"/>
    <hyperlink ref="C459" r:id="rId393" xr:uid="{2C021725-8A7E-40B3-B501-D3EE351588DA}"/>
    <hyperlink ref="C460" r:id="rId394" xr:uid="{EE368644-79A8-46F0-83B3-BD223C589A0B}"/>
    <hyperlink ref="C461" r:id="rId395" xr:uid="{6CF47345-0E9D-4C83-AC97-C6C99018290E}"/>
    <hyperlink ref="C462" r:id="rId396" xr:uid="{459ED8C5-85B6-4E0D-BD1D-A202233930AD}"/>
    <hyperlink ref="C463" r:id="rId397" xr:uid="{6ACA05D6-EB47-4EAA-9601-CD256F0DC0E8}"/>
    <hyperlink ref="C464" r:id="rId398" xr:uid="{B51B0962-3E31-4D63-8638-F953A0211048}"/>
    <hyperlink ref="C465" r:id="rId399" xr:uid="{C3B291EA-44FD-4D05-98D2-C097917DB074}"/>
    <hyperlink ref="C466" r:id="rId400" xr:uid="{91AB449A-0135-4F16-9DD6-2C38F23379C8}"/>
    <hyperlink ref="C467" r:id="rId401" xr:uid="{8885C9DD-15BE-4BFA-A185-FE6BCFA19932}"/>
    <hyperlink ref="C468" r:id="rId402" xr:uid="{27E5E5CB-90FB-4A70-AB4C-009CCB14E360}"/>
    <hyperlink ref="C469" r:id="rId403" xr:uid="{E1182E76-8C20-46A5-B9EC-A911A46C3FFF}"/>
    <hyperlink ref="C470" r:id="rId404" xr:uid="{F6AD4FF0-D697-4399-ABF1-8FDE0134D79F}"/>
    <hyperlink ref="C471" r:id="rId405" xr:uid="{A84AE7E6-6C84-4CAF-A4DC-AB9077BF74B8}"/>
    <hyperlink ref="C472" r:id="rId406" xr:uid="{423FD731-34C2-4FF6-8201-0029F103A8DE}"/>
    <hyperlink ref="C475" r:id="rId407" xr:uid="{4676CF80-9A83-4223-AD05-226DE55C3F1D}"/>
    <hyperlink ref="C476" r:id="rId408" xr:uid="{89E7E7BE-C7C2-4F46-87B5-712EEFB46CEA}"/>
    <hyperlink ref="C477" r:id="rId409" xr:uid="{2D564AF7-D7CA-42BF-A301-B2678BBAAC21}"/>
    <hyperlink ref="C478" r:id="rId410" xr:uid="{DA69866C-4B75-4304-9F85-B230A577A0FC}"/>
    <hyperlink ref="C479" r:id="rId411" xr:uid="{CF88C561-6592-46F6-A7C4-16E0E30A8B99}"/>
    <hyperlink ref="C480" r:id="rId412" xr:uid="{9EE3E194-F4B5-4F72-9504-DC721251633B}"/>
    <hyperlink ref="C481" r:id="rId413" xr:uid="{AA9A584C-7FB1-41D5-9B2F-C399CCF6EC01}"/>
    <hyperlink ref="C482" r:id="rId414" xr:uid="{0219A909-7E0E-48C3-80F1-08BED43B1236}"/>
    <hyperlink ref="C483" r:id="rId415" xr:uid="{492FC84C-50A4-465A-A1D0-1288953E4D53}"/>
    <hyperlink ref="C484" r:id="rId416" xr:uid="{2918894F-AE3D-47D2-BC3B-B021DBA8650F}"/>
    <hyperlink ref="C485" r:id="rId417" xr:uid="{84BC3F84-D7FA-4F58-983D-82D0B43F1E45}"/>
    <hyperlink ref="C486" r:id="rId418" xr:uid="{5DEE90EC-E2E7-4366-B1F3-6CBABB57ABAE}"/>
    <hyperlink ref="C487" r:id="rId419" xr:uid="{B801928E-DBDD-48B0-B7CB-8C63E3D07A28}"/>
    <hyperlink ref="C488" r:id="rId420" xr:uid="{ABA35AD2-D5D0-4FBC-B97D-7E198068FA6A}"/>
    <hyperlink ref="C489" r:id="rId421" xr:uid="{220E6EA3-A5B4-446B-97C8-5A0F37877E8F}"/>
    <hyperlink ref="C490" r:id="rId422" xr:uid="{F8467D1A-CFA0-4374-86F6-08B2E58126A0}"/>
    <hyperlink ref="C491" r:id="rId423" xr:uid="{A5648E4D-A36D-49B1-BD18-A05264D5197A}"/>
    <hyperlink ref="C492" r:id="rId424" xr:uid="{F544ADC6-999D-4BF4-B1B6-D3F18A6AD8C2}"/>
    <hyperlink ref="C493" r:id="rId425" xr:uid="{29D66939-6BD9-459F-BD26-4C28198136D2}"/>
    <hyperlink ref="C494" r:id="rId426" xr:uid="{E43600EE-5CDE-4C42-959C-2E81E368B284}"/>
    <hyperlink ref="C495" r:id="rId427" xr:uid="{969172F8-3FDC-4718-B446-428630308AD5}"/>
    <hyperlink ref="C496" r:id="rId428" xr:uid="{182F8EF9-46B0-4D3B-A17C-2294C0902677}"/>
    <hyperlink ref="C497" r:id="rId429" xr:uid="{783F1902-56EF-484C-9FE1-3E39642B4EAD}"/>
    <hyperlink ref="C498" r:id="rId430" xr:uid="{D4471CBA-A6F6-4E05-84F9-73A1CF8B0DC8}"/>
    <hyperlink ref="C499" r:id="rId431" xr:uid="{4322B861-E743-4A7E-B556-5D86932EEA6D}"/>
    <hyperlink ref="C500" r:id="rId432" xr:uid="{4BAEF9E9-73B9-4E64-AAA1-A3533CBE21E4}"/>
    <hyperlink ref="C501" r:id="rId433" xr:uid="{8FC08F1E-4E9E-4C5A-9C5F-CA25D904BE75}"/>
    <hyperlink ref="C502" r:id="rId434" xr:uid="{8026C658-629F-43E6-944A-D058284153FD}"/>
    <hyperlink ref="C503" r:id="rId435" xr:uid="{0AE87963-F865-49C5-A7FD-6F4D33105F93}"/>
    <hyperlink ref="C504" r:id="rId436" xr:uid="{6E6DCE35-1248-403C-865D-A4BA99C67B34}"/>
    <hyperlink ref="C505" r:id="rId437" xr:uid="{A0B4D793-EE34-4D20-9699-CAD860B036C9}"/>
    <hyperlink ref="C506" r:id="rId438" xr:uid="{67DA2ECB-E789-44AE-8995-9CCC033D7571}"/>
    <hyperlink ref="C507" r:id="rId439" xr:uid="{720DC33E-0444-4B36-B98F-37A690A49588}"/>
    <hyperlink ref="C508" r:id="rId440" xr:uid="{EC14419F-B8EC-4458-9E86-47947484BBDD}"/>
    <hyperlink ref="C509" r:id="rId441" xr:uid="{3BF6BAF5-1277-44F3-B4FC-30C929A4B8DD}"/>
    <hyperlink ref="C510" r:id="rId442" xr:uid="{02E5DB85-F432-4729-8EEC-23E5D20BBC3A}"/>
    <hyperlink ref="C511" r:id="rId443" xr:uid="{FCD08179-435A-4366-A385-98F3FED19E95}"/>
    <hyperlink ref="C512" r:id="rId444" xr:uid="{4B61F1BF-FAFE-4B77-B50A-7C6082C8A9E1}"/>
    <hyperlink ref="C513" r:id="rId445" xr:uid="{485AF3C5-3D59-4769-AC84-0EFDDFF7A4D5}"/>
    <hyperlink ref="C514" r:id="rId446" xr:uid="{26EAF4F3-9296-428C-977A-6F8ED86EAFE0}"/>
    <hyperlink ref="C519" r:id="rId447" xr:uid="{A96B1560-1E84-49BA-9B01-F7F53BDABC46}"/>
    <hyperlink ref="C522" r:id="rId448" xr:uid="{A10EE1CA-CE80-438D-8544-452F57C40FDE}"/>
    <hyperlink ref="C523" r:id="rId449" xr:uid="{2AF33311-389E-4416-8C71-49C6E1400D57}"/>
    <hyperlink ref="C524" r:id="rId450" xr:uid="{88FFCA91-746B-4C55-A44F-A894409D2161}"/>
    <hyperlink ref="C525" r:id="rId451" xr:uid="{514D7D1B-DC89-420D-9465-E1AE37FC9D0C}"/>
    <hyperlink ref="C526" r:id="rId452" xr:uid="{7F7DA79B-61BF-4A13-900D-E9BF31745658}"/>
    <hyperlink ref="C527" r:id="rId453" xr:uid="{F88C04E0-6353-4F65-A9E6-1F63B7878598}"/>
    <hyperlink ref="C528" r:id="rId454" xr:uid="{9866441D-1695-489E-81BF-B04AD46E752A}"/>
    <hyperlink ref="C529" r:id="rId455" xr:uid="{DD66C8ED-9EE6-4B8B-8391-E05879566500}"/>
    <hyperlink ref="C530" r:id="rId456" xr:uid="{DA31A74A-B6CC-44EE-AE49-FC77EF978DC8}"/>
    <hyperlink ref="C531" r:id="rId457" xr:uid="{537AE906-DF5F-48CE-8967-AE542999BE80}"/>
    <hyperlink ref="C556" r:id="rId458" xr:uid="{0D5E97EB-9089-4FA3-A750-6F2537A2CA8D}"/>
    <hyperlink ref="C557" r:id="rId459" xr:uid="{0D25D446-FFB7-4E53-BA2A-F60B5502C428}"/>
    <hyperlink ref="C558" r:id="rId460" xr:uid="{AC6D86EE-EFC0-43AE-B57D-5B5052C50FEA}"/>
    <hyperlink ref="C560" r:id="rId461" xr:uid="{703C2908-5AD9-419C-A962-BE998BD9962A}"/>
    <hyperlink ref="C562" r:id="rId462" xr:uid="{58524B29-7A90-4E68-A6A7-D457DB1FB628}"/>
    <hyperlink ref="C565" r:id="rId463" xr:uid="{D921D925-1F73-44D9-AFC1-857F6A42708C}"/>
    <hyperlink ref="C566" r:id="rId464" xr:uid="{5DA0F7E3-9AA8-4D31-A017-A1243ADEF299}"/>
    <hyperlink ref="C575" r:id="rId465" xr:uid="{25E3EE1F-E232-4C10-B0C3-2B64A609D792}"/>
    <hyperlink ref="C576" r:id="rId466" xr:uid="{B09A72A2-E7CB-4351-A9C4-A9C1A3115109}"/>
    <hyperlink ref="C577" r:id="rId467" xr:uid="{2123B2FD-055E-486D-9DC6-8F21AFC7EF14}"/>
    <hyperlink ref="C578" r:id="rId468" xr:uid="{55534E99-1F49-4FEB-847E-D36276BD806D}"/>
    <hyperlink ref="C579" r:id="rId469" xr:uid="{38CE1855-5D0D-45B9-B9EA-1AF414ADA4F6}"/>
    <hyperlink ref="C588" r:id="rId470" xr:uid="{87D1400C-1D60-4D39-B1CB-5A5BD161493E}"/>
    <hyperlink ref="C589" r:id="rId471" xr:uid="{BAAB60DB-CEC2-4BFB-8197-E8F279B6CF87}"/>
    <hyperlink ref="C590" r:id="rId472" xr:uid="{BB5C1DF8-DDB7-465C-93CC-21B3E3473180}"/>
    <hyperlink ref="C595" r:id="rId473" xr:uid="{A9C2B3A6-1514-4794-8DF2-8BFBC46E2261}"/>
    <hyperlink ref="C596" r:id="rId474" xr:uid="{AD25037C-2E85-4C8B-818C-D51E6BB33A99}"/>
    <hyperlink ref="C597" r:id="rId475" xr:uid="{1496B0DB-06DE-4DD6-9E1B-484AFA5650B2}"/>
    <hyperlink ref="C598" r:id="rId476" xr:uid="{36C326CA-065B-410E-B402-8BED78E39C0B}"/>
    <hyperlink ref="C599" r:id="rId477" xr:uid="{C62FFB7F-BBBD-4E10-A522-1569B5232D64}"/>
    <hyperlink ref="C600" r:id="rId478" xr:uid="{FBE02592-BF46-40E0-AB93-B6BE8E70F187}"/>
    <hyperlink ref="C601" r:id="rId479" xr:uid="{4C343691-126F-4FA4-8B5C-EADF46A8F40E}"/>
    <hyperlink ref="C602" r:id="rId480" xr:uid="{EE3631E9-C751-4A7E-9230-13F94A6ADB9D}"/>
    <hyperlink ref="C603" r:id="rId481" xr:uid="{15F91712-4013-4400-9BB9-1DEA97BD2658}"/>
    <hyperlink ref="C614" r:id="rId482" xr:uid="{7F95C342-62F5-48E5-92EA-63C40DCE27D6}"/>
    <hyperlink ref="C615" r:id="rId483" xr:uid="{B41AF1F4-8898-428A-B3C4-5957B430EEE2}"/>
    <hyperlink ref="C616" r:id="rId484" xr:uid="{46B0C01C-F7D3-440A-9E75-8C949876231C}"/>
    <hyperlink ref="C617" r:id="rId485" xr:uid="{A861EB97-CFF5-465B-9B1F-907ACD61E564}"/>
    <hyperlink ref="C618" r:id="rId486" xr:uid="{86764510-E831-42B8-AA3D-D3CA45AF8810}"/>
    <hyperlink ref="C619" r:id="rId487" xr:uid="{473BD472-754E-4940-A7FB-77B74C9E6791}"/>
    <hyperlink ref="C620" r:id="rId488" xr:uid="{82A75830-CD5C-4F22-B7F3-D32D1B4CAB62}"/>
    <hyperlink ref="C621" r:id="rId489" xr:uid="{8B45016D-B4CD-4DD0-86B1-9ECF7D813DE6}"/>
    <hyperlink ref="C622" r:id="rId490" xr:uid="{7D20C9C2-E65B-4C3D-BA08-ABCEEF75B7A0}"/>
    <hyperlink ref="C623" r:id="rId491" xr:uid="{5A583AAB-B849-4608-B0DB-3089A4BFE9CB}"/>
    <hyperlink ref="C626" r:id="rId492" xr:uid="{7084C6C6-39BB-4C8B-8678-5C2508290BEC}"/>
    <hyperlink ref="C627" r:id="rId493" xr:uid="{39B2DED8-561D-45AD-8455-A52E25906591}"/>
    <hyperlink ref="C628" r:id="rId494" xr:uid="{78D0159F-04B0-48B6-ABEE-DF2741847002}"/>
    <hyperlink ref="C629" r:id="rId495" xr:uid="{7215D94B-EA54-4197-BC02-F506EDBBF126}"/>
    <hyperlink ref="C630" r:id="rId496" xr:uid="{7FA9DA65-772E-4297-887F-7B4E3DB40F91}"/>
    <hyperlink ref="C631" r:id="rId497" xr:uid="{51B014CD-2CA8-443B-B511-CAEFAD87C652}"/>
    <hyperlink ref="C635" r:id="rId498" xr:uid="{A99528F3-7CFD-4313-A990-0B542E9B109B}"/>
    <hyperlink ref="C636" r:id="rId499" xr:uid="{7C5F2C02-0AD8-4F07-8EFE-A41FD90DE4C0}"/>
    <hyperlink ref="C637" r:id="rId500" xr:uid="{0A73270C-8744-4CC9-9F2B-F9EB536E8616}"/>
    <hyperlink ref="C638" r:id="rId501" xr:uid="{792A8A89-7232-4204-A8ED-0101D01CBA58}"/>
    <hyperlink ref="C639" r:id="rId502" xr:uid="{FC792848-251C-45B4-8688-7A5779C9A13A}"/>
    <hyperlink ref="C640" r:id="rId503" xr:uid="{1A27408A-0F7E-474C-AF1C-652E73C20C21}"/>
    <hyperlink ref="C641" r:id="rId504" xr:uid="{C1BDC823-5FDD-47BF-9746-EC4ADA6576C0}"/>
    <hyperlink ref="C642" r:id="rId505" xr:uid="{413E40EF-EECB-40FF-B87B-9616E3EA47F2}"/>
    <hyperlink ref="C643" r:id="rId506" xr:uid="{A7EC41AE-38DC-4BDD-AB82-FEAF0636FC9F}"/>
    <hyperlink ref="C644" r:id="rId507" xr:uid="{3702A8B5-251A-4697-831F-986477B763C0}"/>
    <hyperlink ref="C645" r:id="rId508" xr:uid="{58338F81-7AB7-48A6-9F0A-0ACD7A6D98F3}"/>
    <hyperlink ref="C646" r:id="rId509" xr:uid="{9D263DF4-C516-483B-A777-A1CB3C86E4D5}"/>
    <hyperlink ref="C650" r:id="rId510" xr:uid="{1E280F88-1058-4B0D-88B1-FE40F78340DA}"/>
    <hyperlink ref="C651" r:id="rId511" xr:uid="{346C311F-53A0-472A-AB82-29D7400E21F7}"/>
    <hyperlink ref="C652" r:id="rId512" xr:uid="{BCB35796-445D-48FA-A491-BD9098C9C914}"/>
    <hyperlink ref="C653" r:id="rId513" xr:uid="{99BF70C9-C973-4E1D-A633-387F03B8C036}"/>
    <hyperlink ref="C654" r:id="rId514" xr:uid="{387A1B71-6116-46F3-8D7D-8B774C71DCC1}"/>
    <hyperlink ref="C655" r:id="rId515" xr:uid="{4C3873D4-44EF-46C0-B953-4EDD462BA2BB}"/>
    <hyperlink ref="C656" r:id="rId516" xr:uid="{C4DD406C-E655-48B0-AD03-38427FBC9593}"/>
    <hyperlink ref="C657" r:id="rId517" xr:uid="{BC3314C9-C860-4276-8D7B-367CFC0C70F3}"/>
    <hyperlink ref="C661" r:id="rId518" xr:uid="{50C628AE-6039-4A7D-8155-3C2C6417D8B9}"/>
    <hyperlink ref="C662" r:id="rId519" xr:uid="{534F6E9F-F57D-4E60-A85A-CE1C0580180B}"/>
    <hyperlink ref="C663" r:id="rId520" xr:uid="{C7135384-4879-4C35-AF81-D77D5B41059E}"/>
    <hyperlink ref="C664" r:id="rId521" xr:uid="{ECE6E0C3-AD61-469B-9C14-3C3FD18ACA2E}"/>
    <hyperlink ref="C665" r:id="rId522" xr:uid="{245ABA36-BEC1-458A-B63C-6F3486E03F21}"/>
    <hyperlink ref="C666" r:id="rId523" xr:uid="{0C9FF743-A577-403D-A286-0BA31F193F2B}"/>
    <hyperlink ref="C667" r:id="rId524" xr:uid="{64204545-58EA-4FBC-9444-7B529F9C09D4}"/>
    <hyperlink ref="C668" r:id="rId525" xr:uid="{994ECEB2-F1A6-48AF-BF23-05B8A7E1DBFF}"/>
    <hyperlink ref="C669" r:id="rId526" xr:uid="{D7370230-05B0-4EC0-8BE2-ABE89F66658D}"/>
    <hyperlink ref="C670" r:id="rId527" xr:uid="{3893C688-94A9-4C3B-A3DB-0EDAAA644FF6}"/>
    <hyperlink ref="C671" r:id="rId528" xr:uid="{17FA4F18-77ED-4AE5-8A01-C11469BC5FC6}"/>
    <hyperlink ref="C672" r:id="rId529" xr:uid="{A9FD0D2E-36A3-445B-B08B-971773355B06}"/>
    <hyperlink ref="C673" r:id="rId530" xr:uid="{36AE21CC-921E-489B-82B3-F12DC85FBC2D}"/>
    <hyperlink ref="C674" r:id="rId531" xr:uid="{57749CE4-DE91-4B34-854F-C6D717EB1A24}"/>
    <hyperlink ref="C675" r:id="rId532" xr:uid="{6758D201-1225-4063-A20E-0E3D7F5AA231}"/>
    <hyperlink ref="C679" r:id="rId533" xr:uid="{5D9989C7-78B1-4246-AC10-D54E9F45E9FE}"/>
    <hyperlink ref="C680" r:id="rId534" xr:uid="{57C5A275-9D5D-4013-9898-A48CEC657D29}"/>
    <hyperlink ref="C681" r:id="rId535" xr:uid="{466E8ED8-9657-41A5-AD51-ED2CCCB5F86E}"/>
    <hyperlink ref="C682" r:id="rId536" xr:uid="{18E367ED-CAD5-4C93-90D3-30F20EF8235F}"/>
    <hyperlink ref="C683" r:id="rId537" xr:uid="{C9B7DD20-650F-4F11-855D-44156A3C6B7A}"/>
    <hyperlink ref="C684" r:id="rId538" xr:uid="{D781CAD7-F885-4C78-827A-83070F4CD2FD}"/>
    <hyperlink ref="C685" r:id="rId539" xr:uid="{F9BE94D4-93F4-473C-A897-7E1952F7FF92}"/>
    <hyperlink ref="C686" r:id="rId540" xr:uid="{C4D80FC3-E227-439F-95DA-C749E70D10CE}"/>
    <hyperlink ref="C689" r:id="rId541" xr:uid="{990B0928-9CAF-4594-8610-02AA88810047}"/>
    <hyperlink ref="C690" r:id="rId542" xr:uid="{C480F1BA-4D37-484D-9875-B17C3A5C9053}"/>
    <hyperlink ref="C691" r:id="rId543" xr:uid="{E242EA27-2ED1-4D46-9634-C303833EF244}"/>
    <hyperlink ref="C692" r:id="rId544" xr:uid="{6106DCC5-BAD4-4B14-80F1-1CF1C4D587F6}"/>
    <hyperlink ref="C693" r:id="rId545" xr:uid="{E8FC5727-6356-4D79-82CB-E443F410E5CD}"/>
    <hyperlink ref="C694" r:id="rId546" xr:uid="{22E81470-E4B9-4A1A-8A3A-E31835DEA3F9}"/>
    <hyperlink ref="C695" r:id="rId547" xr:uid="{CD84081D-E171-4F5F-BF6A-407F9934EB7A}"/>
    <hyperlink ref="C696" r:id="rId548" xr:uid="{06568386-8D99-49B4-8200-D0B79AB02671}"/>
    <hyperlink ref="C710" r:id="rId549" xr:uid="{05D53ECF-9B7F-4E7B-88D1-AD334B4595D7}"/>
    <hyperlink ref="C711" r:id="rId550" xr:uid="{18A4A735-EE6B-4486-996B-98750473594B}"/>
    <hyperlink ref="C712" r:id="rId551" xr:uid="{7082D8B2-7DFF-4159-B877-35716C21803B}"/>
    <hyperlink ref="C713" r:id="rId552" xr:uid="{A05FC911-E35E-42D8-8064-55F9DB43F05B}"/>
    <hyperlink ref="C718" r:id="rId553" xr:uid="{A6E023D2-0AE3-42D7-8A24-F16F3C3BE5C1}"/>
    <hyperlink ref="C719" r:id="rId554" xr:uid="{A008BEAC-1745-47F6-8C48-245388A37419}"/>
    <hyperlink ref="C720" r:id="rId555" xr:uid="{A29E51BE-2111-430A-97F6-A4770EA6F470}"/>
    <hyperlink ref="C721" r:id="rId556" xr:uid="{8C4B7280-6532-4E62-ABE9-0E55721CF9B2}"/>
    <hyperlink ref="C725" r:id="rId557" xr:uid="{6F524ECB-77D1-468F-8279-641A1A953E25}"/>
    <hyperlink ref="C726" r:id="rId558" xr:uid="{D3E156F6-7F91-430B-88ED-BE29BA097203}"/>
    <hyperlink ref="C727" r:id="rId559" xr:uid="{846B5605-FE68-47BB-8FBB-52462CECCC80}"/>
    <hyperlink ref="C728" r:id="rId560" xr:uid="{F2C172AA-9F49-4448-AEF4-84EBE57373E8}"/>
    <hyperlink ref="C729" r:id="rId561" xr:uid="{09060AF8-CE4C-456B-B371-4042984224AE}"/>
    <hyperlink ref="C730" r:id="rId562" xr:uid="{705BF61F-4DEF-473B-8C9E-0FA8337C4FB1}"/>
    <hyperlink ref="C733" r:id="rId563" xr:uid="{77B939CC-BEAB-4560-8130-6F704C0FE415}"/>
    <hyperlink ref="C734" r:id="rId564" xr:uid="{5D694C9F-230B-4EEF-A32D-5EFBB1CD8A13}"/>
    <hyperlink ref="C735" r:id="rId565" xr:uid="{30C8DA82-DCBC-4587-817A-33B32338A764}"/>
    <hyperlink ref="C738" r:id="rId566" xr:uid="{2BD75EDA-E691-4998-9535-ED98CA8B1103}"/>
    <hyperlink ref="C739" r:id="rId567" xr:uid="{A0FDD72B-707F-483A-B1FF-8B5507C68C24}"/>
    <hyperlink ref="C740" r:id="rId568" xr:uid="{D453D78B-6C0E-4D5D-8B56-009419A87C78}"/>
    <hyperlink ref="C741" r:id="rId569" xr:uid="{63A8449F-4442-48ED-81F4-E2ECA16BD364}"/>
    <hyperlink ref="C742" r:id="rId570" xr:uid="{6B71B73A-E241-4F6B-8DC1-69323E57240B}"/>
    <hyperlink ref="C743" r:id="rId571" xr:uid="{01E0ADFF-CEEE-4F77-9E31-9A91C94BDA1F}"/>
    <hyperlink ref="C747" r:id="rId572" xr:uid="{28BFF77B-9B62-4782-B486-AE1474BAB52D}"/>
    <hyperlink ref="C748" r:id="rId573" xr:uid="{8A07F358-992E-4283-88DD-7498EAEC290A}"/>
    <hyperlink ref="C749" r:id="rId574" xr:uid="{2F210174-7442-4669-B05C-2762A9BDF301}"/>
    <hyperlink ref="C750" r:id="rId575" xr:uid="{612C881F-E91F-446A-B31B-E9E836A84ED4}"/>
    <hyperlink ref="C751" r:id="rId576" xr:uid="{3E27F3DD-E622-4694-AE11-125CDE82851B}"/>
    <hyperlink ref="C752" r:id="rId577" xr:uid="{ED833B2D-7A24-462A-8E26-5099D40B5169}"/>
    <hyperlink ref="C753" r:id="rId578" xr:uid="{47EC7619-F362-4C2E-A39C-211C6410E0FE}"/>
    <hyperlink ref="C754" r:id="rId579" xr:uid="{44F924FA-FF1B-4BC4-AD86-79C35D289C09}"/>
    <hyperlink ref="C757" r:id="rId580" xr:uid="{0B6E2E0B-0425-406E-B7CD-76F4D7F6FFA8}"/>
    <hyperlink ref="C758" r:id="rId581" xr:uid="{07B37894-CDA0-4F28-8E64-0EAC48CD0A19}"/>
    <hyperlink ref="C759" r:id="rId582" xr:uid="{DFBFAE11-7F83-487B-88A1-6B32432C57FA}"/>
    <hyperlink ref="C760" r:id="rId583" xr:uid="{A34C5359-0531-4F79-917C-E386E660C67E}"/>
    <hyperlink ref="C761" r:id="rId584" xr:uid="{9F4E72BC-3F36-40F2-8B9A-E6E2138865BD}"/>
    <hyperlink ref="C762" r:id="rId585" xr:uid="{E515B434-0A38-4B69-8E53-7B870722E811}"/>
    <hyperlink ref="C763" r:id="rId586" xr:uid="{8F823A9C-813C-4AA2-8D37-53A1A1EFE524}"/>
    <hyperlink ref="C764" r:id="rId587" xr:uid="{465097D6-2AE2-43C5-89B2-8E963F6B638C}"/>
    <hyperlink ref="C767" r:id="rId588" xr:uid="{421F2881-D798-4ED2-8444-46EDDE45AC63}"/>
    <hyperlink ref="C768" r:id="rId589" xr:uid="{B59C04F7-127D-44CB-8D79-DF7106562449}"/>
    <hyperlink ref="C769" r:id="rId590" xr:uid="{1AB0857E-0098-4082-B314-559A8196228B}"/>
    <hyperlink ref="C770" r:id="rId591" xr:uid="{FF7A1177-3C56-461A-8A0D-F4F96AAB5694}"/>
    <hyperlink ref="C774" r:id="rId592" xr:uid="{14682A4B-0D0A-4DAD-A23C-91ADCAAA4616}"/>
    <hyperlink ref="C775" r:id="rId593" xr:uid="{85ED6FB4-9F17-4DAA-86DF-314FF6D3601D}"/>
    <hyperlink ref="C776" r:id="rId594" xr:uid="{C7750535-C3BC-492F-B03D-81D73379B779}"/>
    <hyperlink ref="C777" r:id="rId595" xr:uid="{B4824B56-9337-4B7D-B68B-0188C3CE76D9}"/>
    <hyperlink ref="C778" r:id="rId596" xr:uid="{7EEDCE34-8F81-4B3E-9E60-2CDB95BDAC65}"/>
    <hyperlink ref="C779" r:id="rId597" xr:uid="{F96151BD-15E4-4805-A52A-9A2FA2077635}"/>
    <hyperlink ref="C780" r:id="rId598" xr:uid="{18E1BD9C-1D17-4E68-A8F6-83428DB597F7}"/>
    <hyperlink ref="C781" r:id="rId599" xr:uid="{D02A316D-843A-4767-B8B5-0BE43E34170A}"/>
    <hyperlink ref="C785" r:id="rId600" xr:uid="{DF68BDA9-8FCB-4CC4-8D9B-31CC15EA2CBF}"/>
    <hyperlink ref="C786" r:id="rId601" xr:uid="{36DAA079-AC9D-417F-A392-FDC5D989410E}"/>
    <hyperlink ref="C787" r:id="rId602" xr:uid="{B2D09040-6D57-4A09-9D0D-F0A5035A2E22}"/>
    <hyperlink ref="C788" r:id="rId603" xr:uid="{846538D2-66D5-478C-9207-86D9BD676D29}"/>
    <hyperlink ref="C791" r:id="rId604" xr:uid="{EBA06ADA-4189-459D-9CCF-F7FF72CD2D4E}"/>
    <hyperlink ref="C792" r:id="rId605" xr:uid="{016B5DE2-14CC-434C-9930-334C398D4FDD}"/>
    <hyperlink ref="C796" r:id="rId606" xr:uid="{910CBC39-CBDC-49DE-9A28-4DF21C1608E0}"/>
    <hyperlink ref="C797" r:id="rId607" xr:uid="{55273387-C467-4E27-BD7E-F7F9C390366C}"/>
    <hyperlink ref="C798" r:id="rId608" xr:uid="{553C548D-0C2C-444E-9529-93AAD988A654}"/>
    <hyperlink ref="C802" r:id="rId609" xr:uid="{B1AD8BB3-78E9-464E-84C0-9D65F99818FC}"/>
    <hyperlink ref="C803" r:id="rId610" xr:uid="{A221C568-01C6-4794-BE99-3E859F7D8E98}"/>
    <hyperlink ref="C804" r:id="rId611" xr:uid="{6EFA4E25-4974-40F9-8091-DB92A17DBD6B}"/>
    <hyperlink ref="C805" r:id="rId612" xr:uid="{039F327F-7640-4C4C-BD92-34F9FB83325E}"/>
    <hyperlink ref="C806" r:id="rId613" xr:uid="{B9FB3145-4323-4C09-9D07-680E532B5DE6}"/>
    <hyperlink ref="C807" r:id="rId614" xr:uid="{AFAD0C26-78FC-4366-9C23-C55E79630EF3}"/>
    <hyperlink ref="C808" r:id="rId615" xr:uid="{E3C1A093-714D-4F63-919F-33DE43154060}"/>
    <hyperlink ref="C809" r:id="rId616" xr:uid="{EEFC5412-44C7-4AE6-A733-107158CF9CB0}"/>
    <hyperlink ref="C810" r:id="rId617" xr:uid="{B57F9B3C-37E2-406E-AB3A-325A24DDA661}"/>
    <hyperlink ref="C811" r:id="rId618" xr:uid="{590429F9-865D-4B4A-AF7C-0A077573DC55}"/>
    <hyperlink ref="C812" r:id="rId619" xr:uid="{078CDB03-7531-4575-984D-FFE4678BAA68}"/>
    <hyperlink ref="C813" r:id="rId620" xr:uid="{EF6DE519-0884-49F4-A0EB-084163A387DA}"/>
    <hyperlink ref="C814" r:id="rId621" xr:uid="{8ACC2DCE-9AF8-419A-87DA-2F6DEA4789EA}"/>
    <hyperlink ref="C815" r:id="rId622" xr:uid="{9AA0AFB4-844D-43EE-9FFA-07FFEA01C9BA}"/>
    <hyperlink ref="C816" r:id="rId623" xr:uid="{E56FDBD5-CCD6-49CF-A7F1-6AF2CA47AE60}"/>
    <hyperlink ref="C817" r:id="rId624" xr:uid="{FCFD2D12-41A8-4696-BB1E-DA88BB970100}"/>
    <hyperlink ref="C818" r:id="rId625" xr:uid="{0DA1DBE6-EE75-42C0-9B32-4E6EA290F636}"/>
    <hyperlink ref="C819" r:id="rId626" xr:uid="{F05487D6-DC9A-45F8-A77B-773CEA1E8DD4}"/>
    <hyperlink ref="C820" r:id="rId627" xr:uid="{9298EF58-8AA7-4666-8345-FB6AECE50115}"/>
    <hyperlink ref="C821" r:id="rId628" xr:uid="{C21E4892-37B8-447C-B5B1-43A207CAA7F8}"/>
    <hyperlink ref="C822" r:id="rId629" xr:uid="{078CAB14-259A-43C7-8894-A06D3D73F7F1}"/>
    <hyperlink ref="C823" r:id="rId630" xr:uid="{2C79F20F-2912-47FB-A543-1D75CD637148}"/>
    <hyperlink ref="C824" r:id="rId631" xr:uid="{8AC398B7-FFCC-49A3-8EFD-52DD7A93B410}"/>
    <hyperlink ref="C825" r:id="rId632" xr:uid="{B48C47AC-0796-4F5C-BFE8-B6952A7EAC5B}"/>
    <hyperlink ref="C826" r:id="rId633" xr:uid="{11DAB4B2-07EB-43DC-87D0-E98FC5D0C743}"/>
    <hyperlink ref="C827" r:id="rId634" xr:uid="{5C915017-C431-4233-9356-B0EE9CEC4FD1}"/>
    <hyperlink ref="C828" r:id="rId635" xr:uid="{366D9EF3-E8F1-4E3D-B991-4A2B8CB62DFD}"/>
    <hyperlink ref="C829" r:id="rId636" xr:uid="{EA1A4CA1-FEFF-47F1-B93C-20E583009D4B}"/>
    <hyperlink ref="C830" r:id="rId637" xr:uid="{50B52B8D-DC38-4E40-BDE5-3413B10B8F98}"/>
    <hyperlink ref="C831" r:id="rId638" xr:uid="{FE0C3140-705F-45EF-8FA4-4CA851D414E3}"/>
    <hyperlink ref="C832" r:id="rId639" xr:uid="{C3C20B90-3861-4D2F-9DC1-6D240FE03F97}"/>
    <hyperlink ref="C833" r:id="rId640" xr:uid="{71122823-78F6-484B-AB8B-29C8D9CCAC12}"/>
    <hyperlink ref="C834" r:id="rId641" xr:uid="{748A388C-2800-4075-AF1E-31885FFAEAC9}"/>
    <hyperlink ref="C835" r:id="rId642" xr:uid="{55C23FF3-1495-48CF-B134-8ED78AB7B41B}"/>
    <hyperlink ref="C836" r:id="rId643" xr:uid="{0142B255-55DB-4AA6-A988-642D991212E4}"/>
    <hyperlink ref="C837" r:id="rId644" xr:uid="{26D0512C-30ED-44BC-9754-ED979BF272F1}"/>
    <hyperlink ref="C838" r:id="rId645" xr:uid="{08E0E22F-1669-4118-9A9D-C65B1FCE5577}"/>
    <hyperlink ref="C839" r:id="rId646" xr:uid="{8F88A166-676E-443D-9124-55ED164279B5}"/>
    <hyperlink ref="C840" r:id="rId647" xr:uid="{3DDB1E65-4EF0-4016-B8F5-92713F1CE17C}"/>
    <hyperlink ref="C841" r:id="rId648" xr:uid="{B71D6D57-EE3E-446E-A62E-3ED741166063}"/>
    <hyperlink ref="C842" r:id="rId649" xr:uid="{0CE35BEE-1233-4429-BA5B-922C4766A78B}"/>
    <hyperlink ref="C843" r:id="rId650" xr:uid="{F3FF6880-D3C7-425C-81A2-52B617A0C86B}"/>
    <hyperlink ref="C844" r:id="rId651" xr:uid="{18703E19-13B1-420A-A5F0-9F4955F91D5B}"/>
    <hyperlink ref="C845" r:id="rId652" xr:uid="{1F04E20A-5454-4EC7-97C8-0F29A93F6131}"/>
    <hyperlink ref="C846" r:id="rId653" xr:uid="{5CC80680-9DEA-4683-8950-ECAB8C9C1A0F}"/>
    <hyperlink ref="C847" r:id="rId654" xr:uid="{097ECE5C-7D4C-4E92-AADD-35513B166A5A}"/>
    <hyperlink ref="C848" r:id="rId655" xr:uid="{5A6ED7DE-6D45-49F9-ACC0-E4B3F0EDFF24}"/>
    <hyperlink ref="C849" r:id="rId656" xr:uid="{2D241086-C44D-4167-B33B-DD44A7942E8B}"/>
    <hyperlink ref="C850" r:id="rId657" xr:uid="{B7D38F03-D3F3-42A1-BDBB-05408EB94C71}"/>
    <hyperlink ref="C851" r:id="rId658" xr:uid="{1286738B-A441-4A48-B7CB-5B515687FB71}"/>
    <hyperlink ref="C852" r:id="rId659" xr:uid="{537C474B-C894-4B73-882D-14137C517D76}"/>
    <hyperlink ref="C853" r:id="rId660" xr:uid="{1C6BA178-727E-4C5F-99E4-4FC1316197DE}"/>
    <hyperlink ref="C854" r:id="rId661" xr:uid="{356D0A92-898E-4163-AD31-0293D726B369}"/>
    <hyperlink ref="C855" r:id="rId662" xr:uid="{901212F0-F8C0-4808-B368-FCDE993BC73C}"/>
    <hyperlink ref="C856" r:id="rId663" xr:uid="{825F539A-29B8-495E-B180-2E1B9C7AE498}"/>
    <hyperlink ref="C857" r:id="rId664" xr:uid="{930B3FE6-9D8F-46CA-9E21-8CBD856FAF1E}"/>
    <hyperlink ref="C858" r:id="rId665" xr:uid="{6BC93730-A18E-4C8C-B466-EF37BC47295A}"/>
    <hyperlink ref="C859" r:id="rId666" xr:uid="{649D5CD4-9F0E-4127-93C1-8F5D71FF1302}"/>
    <hyperlink ref="C860" r:id="rId667" xr:uid="{3D2550B6-3F49-4CDD-A57A-9B176B4A46A6}"/>
    <hyperlink ref="C861" r:id="rId668" xr:uid="{D0F70A70-9B69-4561-8898-B29004BBE98C}"/>
    <hyperlink ref="C862" r:id="rId669" xr:uid="{939C981B-06ED-4F8C-938C-30FDF3AF58FB}"/>
    <hyperlink ref="C863" r:id="rId670" xr:uid="{500B5A19-BA41-4378-82F7-DF50792E9E4F}"/>
    <hyperlink ref="C864" r:id="rId671" xr:uid="{D7A50540-F5FC-4E88-A85B-7C0777CB0470}"/>
    <hyperlink ref="C865" r:id="rId672" xr:uid="{CB107662-7F15-430C-B8F7-E5658F69A7F8}"/>
    <hyperlink ref="C866" r:id="rId673" xr:uid="{D78D91A5-B699-4177-9FD3-1D7F9A28EEE3}"/>
    <hyperlink ref="C867" r:id="rId674" xr:uid="{F9FC0576-633C-4D74-B56F-7336A2140C27}"/>
    <hyperlink ref="C868" r:id="rId675" xr:uid="{DA79B343-8D38-461B-AFF1-AB124D5212F2}"/>
    <hyperlink ref="C869" r:id="rId676" xr:uid="{2C02CFA1-2EC5-4492-825E-3F011703A059}"/>
    <hyperlink ref="C870" r:id="rId677" xr:uid="{6C1419DF-E754-452C-AFA0-296B05F6624D}"/>
    <hyperlink ref="C876" r:id="rId678" xr:uid="{44886C15-EC30-43BB-B614-58605DD8E09B}"/>
    <hyperlink ref="C877" r:id="rId679" xr:uid="{6235005A-C955-4277-93AA-B2529E02F287}"/>
    <hyperlink ref="C878" r:id="rId680" xr:uid="{4B903725-EA18-4A08-99FE-5E72296105EC}"/>
    <hyperlink ref="C879" r:id="rId681" xr:uid="{CE661E4E-9213-49BC-BDB0-1A538801790A}"/>
    <hyperlink ref="C880" r:id="rId682" xr:uid="{A38D7C9A-6072-4920-B0B0-2AD211C3067A}"/>
    <hyperlink ref="C881" r:id="rId683" xr:uid="{56CE8E63-4D25-44F3-9674-7487EEDA4F7E}"/>
    <hyperlink ref="C882" r:id="rId684" xr:uid="{C4A3F036-2F4D-4F83-8234-CFE391B87869}"/>
    <hyperlink ref="C883" r:id="rId685" xr:uid="{8D6552EA-04AF-4456-84A5-6882BA40C040}"/>
    <hyperlink ref="C887" r:id="rId686" xr:uid="{BF25AA1A-643B-4F84-9584-EAE368DF1BFD}"/>
    <hyperlink ref="C888" r:id="rId687" xr:uid="{4E4E1F70-33E4-41FE-8576-43B0FB6958C3}"/>
    <hyperlink ref="C889" r:id="rId688" xr:uid="{5A60DF8A-52CD-4C6B-9F91-A222F7FCCEC5}"/>
    <hyperlink ref="C890" r:id="rId689" xr:uid="{B1F2437C-CEDC-4842-B5E6-795488D28F4C}"/>
    <hyperlink ref="C891" r:id="rId690" xr:uid="{C7C2D65E-04B5-405B-A15B-7F88B7FB0896}"/>
    <hyperlink ref="C892" r:id="rId691" xr:uid="{07DB4A10-7522-4AEC-A632-4C945EC0F5D4}"/>
    <hyperlink ref="C893" r:id="rId692" xr:uid="{CD47AFC4-9E0B-4CFF-BF19-9F1DEB78FE18}"/>
    <hyperlink ref="C894" r:id="rId693" xr:uid="{AD9208F7-C809-4361-AA0D-C59035DD4EEB}"/>
    <hyperlink ref="C895" r:id="rId694" xr:uid="{19E5F01B-4561-474F-A69A-E4ABBE339E7C}"/>
    <hyperlink ref="C896" r:id="rId695" xr:uid="{B4DD7A62-1FA2-4467-B1E6-3E120C10CC8E}"/>
    <hyperlink ref="C897" r:id="rId696" xr:uid="{562D546A-DA4A-4CB2-9497-6D3739077FEF}"/>
    <hyperlink ref="C898" r:id="rId697" xr:uid="{89E7C234-FE6D-4619-8A69-0A1D97EEAF99}"/>
    <hyperlink ref="C899" r:id="rId698" xr:uid="{799B62DB-1106-41A8-9BC3-151FAA86D6BE}"/>
    <hyperlink ref="C900" r:id="rId699" xr:uid="{C12DEAD1-46DC-4970-96A6-4DE9E5D373DC}"/>
    <hyperlink ref="C901" r:id="rId700" xr:uid="{2AC3A3B8-A334-4082-A9B4-5030C8B5D15E}"/>
    <hyperlink ref="C905" r:id="rId701" xr:uid="{0E95600F-85DC-4B4D-ACCC-22051DBCEAB5}"/>
    <hyperlink ref="C906" r:id="rId702" xr:uid="{27B60E58-7C8B-47ED-B942-EDA2E4A12305}"/>
    <hyperlink ref="C907" r:id="rId703" xr:uid="{DF270361-3E49-4FDC-A25D-57DD90E2ECE2}"/>
    <hyperlink ref="C908" r:id="rId704" xr:uid="{BD6439AB-C59E-46ED-90EA-8CE59FF084FB}"/>
    <hyperlink ref="C909" r:id="rId705" xr:uid="{FC7B3C0C-C96F-4430-9FB4-1DB9890F6E91}"/>
    <hyperlink ref="C910" r:id="rId706" xr:uid="{8AC00F3E-08F7-4347-AAAC-7301C72CE5AC}"/>
    <hyperlink ref="C911" r:id="rId707" xr:uid="{28D9F1FC-498D-4E77-B820-7737149CB06D}"/>
    <hyperlink ref="C912" r:id="rId708" xr:uid="{76A2B1A5-93F4-49F6-8BB2-B2C07D2BB9BD}"/>
    <hyperlink ref="C913" r:id="rId709" xr:uid="{044BF3BD-F43B-4536-8E21-AA5B21923496}"/>
    <hyperlink ref="C914" r:id="rId710" xr:uid="{80A4EEF1-AD3C-4BA7-B871-54BBAFF12512}"/>
    <hyperlink ref="C915" r:id="rId711" xr:uid="{B19DFD07-FB23-400A-ACD7-AC4ED5FEA1AD}"/>
    <hyperlink ref="C916" r:id="rId712" xr:uid="{AECA435D-CD4C-428C-8E6C-65D7EF1E0B32}"/>
    <hyperlink ref="C917" r:id="rId713" xr:uid="{825B05F1-F3AD-4A52-A1F3-0476DD2C4063}"/>
    <hyperlink ref="C918" r:id="rId714" xr:uid="{B1E174FA-BD8A-4725-97FD-94EF692B24A2}"/>
    <hyperlink ref="C919" r:id="rId715" xr:uid="{669B801D-CB84-41F9-BEBB-AA8904D63363}"/>
    <hyperlink ref="C920" r:id="rId716" xr:uid="{38377C29-EDF2-43BF-A7A3-7F907CCEC767}"/>
    <hyperlink ref="C921" r:id="rId717" xr:uid="{31B830D1-0DC2-4B9E-B4DB-E80B7C0C18CA}"/>
    <hyperlink ref="C922" r:id="rId718" xr:uid="{941390DC-2DB1-4E2D-AED5-2B6E506A8547}"/>
    <hyperlink ref="C923" r:id="rId719" xr:uid="{6AB111CA-A407-458E-B132-6430B82BD12B}"/>
    <hyperlink ref="C928" r:id="rId720" xr:uid="{D1E3979D-D083-47BD-9DD0-0E6DF9A88FCC}"/>
    <hyperlink ref="C929" r:id="rId721" xr:uid="{67EDA511-C322-41BC-A9C6-F827CE0DB6C4}"/>
    <hyperlink ref="C930" r:id="rId722" xr:uid="{975167DF-EA7C-46E3-99A3-7337AD3FD482}"/>
    <hyperlink ref="C931" r:id="rId723" xr:uid="{20A7ACED-34AF-4A8A-95AE-2A736BDA8ED7}"/>
    <hyperlink ref="C932" r:id="rId724" xr:uid="{E2C762E4-DEF3-478D-B040-616BCC26196A}"/>
    <hyperlink ref="C933" r:id="rId725" xr:uid="{D9F4E36D-4169-4715-A4CD-D44EB3331C7D}"/>
    <hyperlink ref="C934" r:id="rId726" xr:uid="{5D5B86F2-855E-4818-9FC0-ACC277D2FA98}"/>
    <hyperlink ref="C935" r:id="rId727" xr:uid="{3B5C024F-5AB7-4176-B2FC-AE765725B72A}"/>
    <hyperlink ref="C936" r:id="rId728" xr:uid="{55A28BC2-AD3E-44A0-BF08-C721DA301091}"/>
    <hyperlink ref="C937" r:id="rId729" xr:uid="{124153D2-47A2-4BE5-8FA8-EB7ABCA9B0B1}"/>
    <hyperlink ref="C938" r:id="rId730" xr:uid="{3F0D4C7A-99AA-46F4-8611-32BA87993417}"/>
    <hyperlink ref="C939" r:id="rId731" xr:uid="{2089BAC6-1408-491D-8C5A-3C231921AC22}"/>
    <hyperlink ref="C940" r:id="rId732" xr:uid="{CA72B353-CD71-466E-A944-7EC484959214}"/>
    <hyperlink ref="C941" r:id="rId733" xr:uid="{44C86FE8-AEFD-44BB-BF23-B192B6ED6444}"/>
    <hyperlink ref="C942" r:id="rId734" xr:uid="{93A9ED9C-BA65-41C8-A564-9958C203A00E}"/>
    <hyperlink ref="C943" r:id="rId735" xr:uid="{BB1FF900-B610-4E93-AC6F-A7A59B584215}"/>
    <hyperlink ref="C944" r:id="rId736" xr:uid="{B71C67BE-070E-435D-8C18-417F19869C57}"/>
    <hyperlink ref="C945" r:id="rId737" xr:uid="{3FD7CE7B-85D7-42DA-959B-DEE28CD22109}"/>
    <hyperlink ref="C946" r:id="rId738" xr:uid="{0E1488B0-8A1A-42B7-933E-593952644AAB}"/>
    <hyperlink ref="C947" r:id="rId739" xr:uid="{F0F28857-75EC-4D8A-8039-995570C94E1E}"/>
    <hyperlink ref="C948" r:id="rId740" xr:uid="{235312BF-E345-402F-BE1C-4F09EBC55CD9}"/>
    <hyperlink ref="C949" r:id="rId741" xr:uid="{B8E6961F-0AF3-4A4A-B2E8-72ADED18391A}"/>
    <hyperlink ref="C950" r:id="rId742" xr:uid="{39B00003-43B6-46F4-8C9F-71E23BB2E449}"/>
    <hyperlink ref="C951" r:id="rId743" xr:uid="{BC3AB24D-CC5A-4E5E-98E8-CDD4458842C2}"/>
    <hyperlink ref="C952" r:id="rId744" xr:uid="{F86914D9-5D94-419B-833F-3B16338FCD85}"/>
    <hyperlink ref="C953" r:id="rId745" xr:uid="{EF61B062-B357-4F64-B653-728AC465E59A}"/>
    <hyperlink ref="C954" r:id="rId746" xr:uid="{F8F3C879-74D4-4A7A-966E-180EFDE31197}"/>
    <hyperlink ref="C958" r:id="rId747" xr:uid="{2FB09E40-D298-45AA-B291-64752516506E}"/>
    <hyperlink ref="C959" r:id="rId748" xr:uid="{0AB70AB1-E31A-4A18-9ACF-651129200669}"/>
    <hyperlink ref="C960" r:id="rId749" xr:uid="{554D7AAB-C94D-496F-9A45-FB585B312AEB}"/>
    <hyperlink ref="C961" r:id="rId750" xr:uid="{C3597150-5847-4F20-A328-110DB03C8E1A}"/>
    <hyperlink ref="C962" r:id="rId751" xr:uid="{713DAC62-942A-4773-A886-1BE94E0CCFD2}"/>
    <hyperlink ref="C963" r:id="rId752" xr:uid="{91775AD1-591A-4737-AFDA-4BE033CE5E5E}"/>
    <hyperlink ref="C964" r:id="rId753" xr:uid="{71CB84ED-F23B-4AC3-9CCC-F67ECDE16ED5}"/>
    <hyperlink ref="C965" r:id="rId754" xr:uid="{DB8C0D02-207C-4566-BED6-A8C8AE101FD2}"/>
    <hyperlink ref="C966" r:id="rId755" xr:uid="{5A0DC1CE-B2DF-4FAA-B818-0A364A581E9F}"/>
    <hyperlink ref="C967" r:id="rId756" xr:uid="{64885070-88D4-4014-A72A-0E8C4A9114DC}"/>
    <hyperlink ref="C968" r:id="rId757" xr:uid="{CF84CFF0-64C7-43E7-B84F-2D99652E361A}"/>
    <hyperlink ref="C969" r:id="rId758" xr:uid="{A04ECA7F-6C4B-42B8-9917-012428B90A7A}"/>
    <hyperlink ref="C970" r:id="rId759" xr:uid="{F3173603-1930-4FE6-B203-E163FAF69A4E}"/>
    <hyperlink ref="C971" r:id="rId760" xr:uid="{8302BEDA-AC6D-4396-B59E-4C1C49AC2882}"/>
    <hyperlink ref="C972" r:id="rId761" xr:uid="{295EF570-09E8-4935-8DBA-3C5B6F6BF31C}"/>
    <hyperlink ref="C973" r:id="rId762" xr:uid="{A6F41442-9366-4FEB-BE37-0BCCB57311F5}"/>
    <hyperlink ref="C974" r:id="rId763" xr:uid="{85BF3EAF-50BB-437E-BC4A-63F73B0B23BA}"/>
    <hyperlink ref="C975" r:id="rId764" xr:uid="{A9CB7865-4023-4648-82D5-B1BFCC13EFB3}"/>
    <hyperlink ref="C976" r:id="rId765" xr:uid="{31C51324-D7E3-4CD0-A518-F62DE5187B11}"/>
    <hyperlink ref="C977" r:id="rId766" xr:uid="{3E6A5032-AE05-400B-A0AA-B3B172AC2B83}"/>
    <hyperlink ref="C978" r:id="rId767" xr:uid="{C56F4BE0-5BF8-4459-B3EB-BD8D862D20E8}"/>
    <hyperlink ref="C979" r:id="rId768" xr:uid="{8538E39F-40B7-420C-BC34-185FBC93A71B}"/>
    <hyperlink ref="C980" r:id="rId769" xr:uid="{30390FEC-79FE-4D67-BC39-3E934BE05E43}"/>
    <hyperlink ref="C981" r:id="rId770" xr:uid="{9580702D-3353-4520-9D4C-61FF1609F974}"/>
    <hyperlink ref="C982" r:id="rId771" xr:uid="{BCEEDA5E-3B9B-481E-B1D1-7E821DAC2666}"/>
    <hyperlink ref="C983" r:id="rId772" xr:uid="{B20DF665-984A-4516-92BE-717DE87F108D}"/>
    <hyperlink ref="C984" r:id="rId773" xr:uid="{AFFB8F1C-266E-43EF-8B96-0B9F8E4F44E7}"/>
    <hyperlink ref="C988" r:id="rId774" xr:uid="{37DC0B28-782E-4259-9C2E-7D0663CB97FA}"/>
    <hyperlink ref="C989" r:id="rId775" xr:uid="{1B4BBC82-2E91-49B6-84F8-B2171B2DDF97}"/>
    <hyperlink ref="C990" r:id="rId776" xr:uid="{F3A8CFA4-DF60-4903-8D62-4304024ABD5A}"/>
    <hyperlink ref="C991" r:id="rId777" xr:uid="{B6043C0D-2429-41A4-92BC-DC2C444649CE}"/>
    <hyperlink ref="C992" r:id="rId778" xr:uid="{88942C2C-D0F1-4761-AB2C-E71C599CCD35}"/>
    <hyperlink ref="C993" r:id="rId779" xr:uid="{22FCFC1E-3D3B-4144-B87C-4D2FC28E1D08}"/>
    <hyperlink ref="C994" r:id="rId780" xr:uid="{4DE6EB98-F164-484F-9F8D-6AB3E4B39D8A}"/>
    <hyperlink ref="C995" r:id="rId781" xr:uid="{84EB97CF-23C2-4674-BD0A-3613F981ECCA}"/>
    <hyperlink ref="C996" r:id="rId782" xr:uid="{76E42A4D-1189-4E77-8D81-246D5D080294}"/>
    <hyperlink ref="C997" r:id="rId783" xr:uid="{793333D8-9FBE-4EF2-B8B0-6AF889F36D70}"/>
    <hyperlink ref="C998" r:id="rId784" xr:uid="{EA21D9DD-696C-4CAC-A05B-BD380A541E01}"/>
    <hyperlink ref="C999" r:id="rId785" xr:uid="{B597167F-9CF2-4E73-91FC-8BC3DBDA985F}"/>
    <hyperlink ref="C1000" r:id="rId786" xr:uid="{F8D3F38B-B126-4E41-936C-4A4AF8924B77}"/>
    <hyperlink ref="C1001" r:id="rId787" xr:uid="{45915A44-2103-4E35-BEC7-8373421225BA}"/>
    <hyperlink ref="C1002" r:id="rId788" xr:uid="{6F72BC3A-608A-4856-AFF4-436D1BCEB765}"/>
    <hyperlink ref="C1006" r:id="rId789" xr:uid="{C2C8FF2B-7BA3-4881-B78B-29E86A4DA59A}"/>
    <hyperlink ref="C1007" r:id="rId790" xr:uid="{073F6E7D-AA05-4060-8706-A267373ECA9A}"/>
    <hyperlink ref="C1008" r:id="rId791" xr:uid="{E0DF5153-F171-49D2-B66D-FC07E903B5CB}"/>
    <hyperlink ref="C1009" r:id="rId792" xr:uid="{16A058F1-71B0-4674-8FBD-6238DDFF3E6E}"/>
    <hyperlink ref="C1010" r:id="rId793" xr:uid="{16D47C04-F988-4370-BA6F-8E3DE312F6A2}"/>
    <hyperlink ref="C1011" r:id="rId794" xr:uid="{138929AF-127B-4690-8353-B16860B33074}"/>
    <hyperlink ref="C1012" r:id="rId795" xr:uid="{913D416B-1D11-4A47-AD15-EF26B16B6B55}"/>
    <hyperlink ref="C1013" r:id="rId796" xr:uid="{D85206F9-2DCC-4CA6-BAE2-09B12D24F6C3}"/>
    <hyperlink ref="C1014" r:id="rId797" xr:uid="{525C01E8-1E19-4D17-9929-72A3F9A65CA5}"/>
    <hyperlink ref="C1015" r:id="rId798" xr:uid="{EB42F39A-2134-4C87-8E1C-A08E6E8A67CC}"/>
    <hyperlink ref="C1016" r:id="rId799" xr:uid="{89B2F3E7-FF21-4E79-A90C-C6838E9BD624}"/>
    <hyperlink ref="C1017" r:id="rId800" xr:uid="{AD380B7C-CF90-4BA5-B828-7A900D095482}"/>
    <hyperlink ref="C1018" r:id="rId801" xr:uid="{A8A63C9F-7752-48C9-9B31-DA4D142322EC}"/>
    <hyperlink ref="C1019" r:id="rId802" xr:uid="{D5E5C4A3-7E96-4ACE-87A0-31B986DA486B}"/>
    <hyperlink ref="C1020" r:id="rId803" xr:uid="{1DA69961-9AE6-42B5-88DE-1A176DB93061}"/>
    <hyperlink ref="C1021" r:id="rId804" xr:uid="{43FED2B7-78DB-4604-BA26-DD1AE91A214A}"/>
    <hyperlink ref="C1022" r:id="rId805" xr:uid="{29C1A88E-DD92-4280-9D8F-BD27DE0B6D49}"/>
    <hyperlink ref="C1023" r:id="rId806" xr:uid="{577ED5B5-C0F8-4DBB-A2EA-C3D9B1751D5A}"/>
    <hyperlink ref="C1024" r:id="rId807" xr:uid="{9E460060-8CB5-468C-A68C-5C3B66800FB7}"/>
    <hyperlink ref="C1025" r:id="rId808" xr:uid="{BBC5F589-7104-48C4-AD67-27545B20D370}"/>
    <hyperlink ref="C1027" r:id="rId809" xr:uid="{DF092A9F-78CC-4C50-87E0-EBCCE59AFDF5}"/>
    <hyperlink ref="C1028" r:id="rId810" xr:uid="{0A8AABEA-5024-4EE4-9477-F809626EAC70}"/>
    <hyperlink ref="C1029" r:id="rId811" xr:uid="{655C2AC4-A8DF-464E-B2C4-6C3CB8329A20}"/>
    <hyperlink ref="C1030" r:id="rId812" xr:uid="{4E287A15-7EF3-4949-818E-559D42BD6B14}"/>
    <hyperlink ref="C1031" r:id="rId813" xr:uid="{C0E78C84-EC23-44DD-A41F-68ADDCDF266B}"/>
    <hyperlink ref="C1032" r:id="rId814" xr:uid="{B4C7FD1F-680B-4E27-A2B3-A242085B97FC}"/>
    <hyperlink ref="C1033" r:id="rId815" xr:uid="{222F32AF-E750-4B3A-977F-A9207CE9FAB2}"/>
    <hyperlink ref="C1034" r:id="rId816" xr:uid="{C8BCA86D-CE1C-47B7-9A56-D4383416A0E7}"/>
    <hyperlink ref="C1035" r:id="rId817" xr:uid="{4762ACEA-85AA-4368-8A60-EBD3AA3F9301}"/>
    <hyperlink ref="C1036" r:id="rId818" xr:uid="{A65F2DCF-FE9E-42AA-97E6-431783D74E17}"/>
    <hyperlink ref="C1037" r:id="rId819" xr:uid="{E755488B-8889-4F1B-8F6B-4C96C76CE473}"/>
    <hyperlink ref="C1038" r:id="rId820" xr:uid="{C648EAE1-6636-49DB-A18F-5626F52E8C25}"/>
    <hyperlink ref="C1039" r:id="rId821" xr:uid="{8B90BD21-4181-438D-BED4-CF115517CE78}"/>
    <hyperlink ref="C1040" r:id="rId822" xr:uid="{333E63B1-057D-4963-8DC0-780070CF54D7}"/>
    <hyperlink ref="C1041" r:id="rId823" xr:uid="{75B0B597-874F-4AE2-B73C-2602329CD1E4}"/>
    <hyperlink ref="C1042" r:id="rId824" xr:uid="{67487F39-13EE-4DB9-9C0D-8DDF5206C3D0}"/>
    <hyperlink ref="C1044" r:id="rId825" xr:uid="{3298D982-76E1-45E3-A380-C5F66115682B}"/>
    <hyperlink ref="C1045" r:id="rId826" xr:uid="{004C58BE-050F-4ED7-8A22-D4B2DD6129EC}"/>
    <hyperlink ref="C1046" r:id="rId827" xr:uid="{90CEAA8F-3ED4-4371-86EA-6E1D7DAA08C7}"/>
    <hyperlink ref="C1047" r:id="rId828" xr:uid="{64723564-ACC0-47CB-B8BA-97022A917E1B}"/>
    <hyperlink ref="C1048" r:id="rId829" xr:uid="{108F7F3A-B7C5-4BC5-9349-6E308D48193E}"/>
    <hyperlink ref="C1049" r:id="rId830" xr:uid="{3DCC3227-6FCD-4621-930B-31D3F298E93C}"/>
    <hyperlink ref="C1050" r:id="rId831" xr:uid="{423D89DC-12D2-4559-AAC9-221948AAD607}"/>
    <hyperlink ref="C1051" r:id="rId832" xr:uid="{50453568-15C6-4581-A281-EAE5D89D7229}"/>
    <hyperlink ref="C1052" r:id="rId833" xr:uid="{5DB3F694-8F4D-43C9-B00F-10F8E8BED323}"/>
    <hyperlink ref="C1060" r:id="rId834" xr:uid="{074E772E-C8EC-449E-9862-A66668D71ABF}"/>
    <hyperlink ref="C1061" r:id="rId835" xr:uid="{6AE4CD5A-B610-450B-A4BC-4CAB32489B9F}"/>
    <hyperlink ref="C1062" r:id="rId836" xr:uid="{B66570A8-EFBD-4F37-B89A-42C6C44B67D5}"/>
    <hyperlink ref="C1063" r:id="rId837" xr:uid="{6C5971DC-E2D6-45D2-82A3-A377BDE16F69}"/>
    <hyperlink ref="C1064" r:id="rId838" xr:uid="{BDF44373-6933-4180-8CCD-67CDEA9619C4}"/>
    <hyperlink ref="C1065" r:id="rId839" xr:uid="{4EF2A791-4BDF-4031-B954-3B0B4B7658A8}"/>
    <hyperlink ref="C1066" r:id="rId840" xr:uid="{67BB895F-42FE-44AE-8273-F96217EF3317}"/>
    <hyperlink ref="C1067" r:id="rId841" xr:uid="{9BCCFF6D-E9B9-439E-BACB-E58EB8A3EDE9}"/>
    <hyperlink ref="C1068" r:id="rId842" xr:uid="{774FA51B-C977-49B4-B2FD-55778AFB9787}"/>
    <hyperlink ref="C1069" r:id="rId843" xr:uid="{4920102C-1F50-4333-AAA3-4E4FB752129C}"/>
    <hyperlink ref="C1070" r:id="rId844" xr:uid="{2AC8CF07-EF14-4628-81C8-656029DDD612}"/>
    <hyperlink ref="C1071" r:id="rId845" xr:uid="{151FF5E4-6D36-49A3-9675-EFB6CA02F5A7}"/>
    <hyperlink ref="C1072" r:id="rId846" xr:uid="{480E7C9B-7DF5-4FFA-8FC8-120C270DE55A}"/>
    <hyperlink ref="C1073" r:id="rId847" xr:uid="{66D2C0B6-28CC-4EDF-A96E-DE98686DAB9B}"/>
    <hyperlink ref="C1074" r:id="rId848" xr:uid="{E0122188-2CC6-44AC-B046-7F0CF147BA22}"/>
    <hyperlink ref="C1075" r:id="rId849" xr:uid="{A17A5E8D-114E-4826-8588-EF3932882422}"/>
    <hyperlink ref="C1076" r:id="rId850" xr:uid="{A075F890-1ABD-42BB-AE46-E192CF93E6C3}"/>
    <hyperlink ref="C1077" r:id="rId851" xr:uid="{47E9EDF8-FB01-46D7-971E-52C5E52D2498}"/>
    <hyperlink ref="C1078" r:id="rId852" xr:uid="{5711A738-675C-47F4-965B-2030EB13ACD3}"/>
    <hyperlink ref="C1079" r:id="rId853" xr:uid="{19BABCBC-1C7F-402B-AB8C-1F000F86BF2D}"/>
    <hyperlink ref="C1080" r:id="rId854" xr:uid="{361F02B6-3A95-4F13-AC6A-97A7A13BE109}"/>
    <hyperlink ref="C1081" r:id="rId855" xr:uid="{F478F3C8-CC00-421E-9E2F-A5E9639DF0C6}"/>
    <hyperlink ref="C1082" r:id="rId856" xr:uid="{B9D699E0-B5FD-42DB-8E8D-7DDEE6A8E0CC}"/>
    <hyperlink ref="C1083" r:id="rId857" xr:uid="{214B1699-F47F-401E-8FD6-1F2F36B40659}"/>
    <hyperlink ref="C1084" r:id="rId858" xr:uid="{C800B404-4FFA-449B-8E91-F69FB86A944C}"/>
    <hyperlink ref="C1085" r:id="rId859" xr:uid="{29B353B6-D4CA-4BAD-8387-AD684B5FB185}"/>
    <hyperlink ref="C1088" r:id="rId860" xr:uid="{B019D8F7-8801-4C28-8ED6-D8435C6C3CEC}"/>
    <hyperlink ref="C1089" r:id="rId861" xr:uid="{57A99734-6B96-4391-B1A5-605A2039CFBF}"/>
    <hyperlink ref="C1090" r:id="rId862" xr:uid="{44053C81-1DA4-4DEC-AA07-DDFF2D735E25}"/>
    <hyperlink ref="C1091" r:id="rId863" xr:uid="{3B3B232B-79F8-4EB9-B95F-2102AB143408}"/>
    <hyperlink ref="C1092" r:id="rId864" xr:uid="{06D7538F-7CCF-4001-A977-FA9C4A12E630}"/>
    <hyperlink ref="C1093" r:id="rId865" xr:uid="{477ECA49-C572-4F03-BC1E-5D8796BBBC8F}"/>
    <hyperlink ref="C1094" r:id="rId866" xr:uid="{C3C2FE3F-2FFF-4D87-9F2F-112303EFD2DA}"/>
    <hyperlink ref="C1095" r:id="rId867" xr:uid="{D1053F9D-DA0C-4AD9-A27D-2D6B347CD900}"/>
    <hyperlink ref="C1098" r:id="rId868" xr:uid="{2295C88D-B849-4ED2-B763-97F1D25784C7}"/>
    <hyperlink ref="C1099" r:id="rId869" xr:uid="{C1EC3617-4246-4F3E-B345-6AF95C9EB7E2}"/>
    <hyperlink ref="C1100" r:id="rId870" xr:uid="{3C6AFA81-74A5-469A-9B84-42FC68F4FE29}"/>
    <hyperlink ref="C1101" r:id="rId871" xr:uid="{12AB06D6-93AA-4B73-8579-20B592D887E1}"/>
    <hyperlink ref="C1102" r:id="rId872" xr:uid="{2BBCB8C2-69DA-4E0C-8988-B4BCAFA9122D}"/>
    <hyperlink ref="C1103" r:id="rId873" xr:uid="{370C2F84-303C-42C2-99E4-06B9D31B2E8E}"/>
    <hyperlink ref="C1104" r:id="rId874" xr:uid="{7ACB2B9A-9736-456E-B95E-E1BC5673E92A}"/>
    <hyperlink ref="C1105" r:id="rId875" xr:uid="{F884724C-14A6-4935-B76A-64DAD440C8B7}"/>
    <hyperlink ref="C1106" r:id="rId876" xr:uid="{A53DFFA6-8925-472E-8DB1-72B2A2DD1D38}"/>
    <hyperlink ref="C1107" r:id="rId877" xr:uid="{2828C9B6-E34A-4A97-84D3-94DC08E123A9}"/>
    <hyperlink ref="C1108" r:id="rId878" xr:uid="{6FABC5B7-A520-4E8C-AA05-3861D6BD50D1}"/>
    <hyperlink ref="C1109" r:id="rId879" xr:uid="{7578B002-394C-4915-9B0A-1B70E8D56019}"/>
    <hyperlink ref="C1110" r:id="rId880" xr:uid="{FE658C53-E196-473B-BB01-CC09BD4A72B6}"/>
    <hyperlink ref="C1111" r:id="rId881" xr:uid="{67DF7322-E466-4E87-ABB3-762B9A05407C}"/>
    <hyperlink ref="C1114" r:id="rId882" xr:uid="{1B92EA69-A14F-4EE4-8926-367062E25FCE}"/>
    <hyperlink ref="C1115" r:id="rId883" xr:uid="{BF9D7D36-6C0F-43B7-9089-39D509062505}"/>
    <hyperlink ref="C1118" r:id="rId884" xr:uid="{77257A6B-3E1A-4FAF-ABE3-BD11DEEBC006}"/>
    <hyperlink ref="C1119" r:id="rId885" xr:uid="{6F90BED3-2720-4F3E-BBA7-013947CCD640}"/>
    <hyperlink ref="C1120" r:id="rId886" xr:uid="{1426AA8D-BD7C-4864-B3B5-8ED84CB9C284}"/>
    <hyperlink ref="C1121" r:id="rId887" xr:uid="{6E2F74D1-CD5F-42B7-ABC5-83E3B411C1A6}"/>
    <hyperlink ref="C1122" r:id="rId888" xr:uid="{E960F634-9F85-4C8A-B9F8-849A53E6ED63}"/>
    <hyperlink ref="C1123" r:id="rId889" xr:uid="{BDCB2733-47E3-42F0-8B25-374668D86C44}"/>
    <hyperlink ref="C1124" r:id="rId890" xr:uid="{34F1550E-4F52-4732-821A-029A9B5E5EA7}"/>
    <hyperlink ref="C1125" r:id="rId891" xr:uid="{8D24CD15-A947-4C03-9A07-5AC733075226}"/>
    <hyperlink ref="C1126" r:id="rId892" xr:uid="{601D4246-4FB2-4FD0-B98C-BA8F4F60E02F}"/>
    <hyperlink ref="C1127" r:id="rId893" xr:uid="{CDB251F7-96DC-4344-A392-E0390725FD1E}"/>
    <hyperlink ref="C1128" r:id="rId894" xr:uid="{DBCA85CD-ECEA-4B2F-A355-26503048F5FB}"/>
    <hyperlink ref="C1129" r:id="rId895" xr:uid="{35B2C745-574D-4B1D-9C18-976F8DC48B0D}"/>
    <hyperlink ref="C1130" r:id="rId896" xr:uid="{848A6FA7-4040-4086-B5AB-CD9739E58748}"/>
    <hyperlink ref="C1131" r:id="rId897" xr:uid="{4FDA6BEF-4807-4215-B575-0180B6B959D3}"/>
    <hyperlink ref="C1132" r:id="rId898" xr:uid="{4FA19A12-51CF-45D8-8282-A9E7633FB8D6}"/>
    <hyperlink ref="C1133" r:id="rId899" xr:uid="{4FB12772-A2AD-4BFE-9FB5-E57A6BDDF547}"/>
    <hyperlink ref="C1134" r:id="rId900" xr:uid="{9A8CDE4F-1B5F-4966-B6FF-929ABBFA99EC}"/>
    <hyperlink ref="C1135" r:id="rId901" xr:uid="{D70A07C4-6DE4-47FD-BA02-3663C7CE7BC0}"/>
    <hyperlink ref="C1136" r:id="rId902" xr:uid="{8BE552CD-8FCB-4D97-BA4A-595C806C1E59}"/>
    <hyperlink ref="C1137" r:id="rId903" xr:uid="{D57B8A75-7FC5-4C16-9ECC-EDBB4B19F2D4}"/>
    <hyperlink ref="C1140" r:id="rId904" xr:uid="{43C27E05-8537-4D46-AC79-49C8AAA3F7E0}"/>
    <hyperlink ref="C1141" r:id="rId905" xr:uid="{8F48256B-4A37-4A21-B1C0-5AEA5FE0441A}"/>
    <hyperlink ref="C1142" r:id="rId906" xr:uid="{2F0E1D2A-E0FB-45FB-B2DE-2CC04702D5E3}"/>
    <hyperlink ref="C1143" r:id="rId907" xr:uid="{71D40FBC-99C9-480E-A85B-B50F2BFBDEE1}"/>
    <hyperlink ref="C1144" r:id="rId908" xr:uid="{C7DFBD31-AF35-4B48-B1C0-C1869CA0B879}"/>
    <hyperlink ref="C1145" r:id="rId909" xr:uid="{7A6845CA-9637-4FDD-B50B-28C1A855C5B5}"/>
    <hyperlink ref="C1146" r:id="rId910" xr:uid="{32730E2C-7C60-45D0-A650-BC194EA9BF8E}"/>
    <hyperlink ref="C1147" r:id="rId911" xr:uid="{DE9A9535-0B99-4FB4-BCBD-5A2CC1471E76}"/>
    <hyperlink ref="C1148" r:id="rId912" xr:uid="{661BB882-C805-444A-9E5F-B31160E82236}"/>
    <hyperlink ref="C1149" r:id="rId913" xr:uid="{534FAB31-A9F5-4C7A-B138-2D498007F48E}"/>
    <hyperlink ref="C1150" r:id="rId914" xr:uid="{8E150D13-6540-463C-B176-667C8D00935A}"/>
    <hyperlink ref="C1151" r:id="rId915" xr:uid="{9676B5D7-AE0C-4F87-B4A4-3AE20AC5665D}"/>
    <hyperlink ref="C1152" r:id="rId916" xr:uid="{44C3D0E7-D424-4D58-BBF7-E5EB019312DF}"/>
    <hyperlink ref="C1153" r:id="rId917" xr:uid="{4F144B54-F9CA-4E0F-A855-BBD93169B173}"/>
    <hyperlink ref="C1154" r:id="rId918" xr:uid="{2E56BEE5-3365-42BC-85A2-E2BBD15819C5}"/>
    <hyperlink ref="C1155" r:id="rId919" xr:uid="{BD9C1ADF-0780-4FC3-9067-C6F26BB2FB80}"/>
    <hyperlink ref="C1156" r:id="rId920" xr:uid="{80AF536F-2960-4C65-9944-14FCD1FAE4D3}"/>
    <hyperlink ref="C1157" r:id="rId921" xr:uid="{5D11C428-1F8E-4F21-96EC-EEDCD184B1A3}"/>
    <hyperlink ref="C1158" r:id="rId922" xr:uid="{49D6149D-9DF2-432D-AEB5-48414474B8C4}"/>
    <hyperlink ref="C1160" r:id="rId923" xr:uid="{6859E12B-A9FA-4C81-9FF0-CFE70355FF92}"/>
    <hyperlink ref="C1161" r:id="rId924" xr:uid="{1D5A6BBD-394D-4ECC-A542-D68F9B917F4A}"/>
    <hyperlink ref="C1162" r:id="rId925" xr:uid="{CAE8E3D4-44C8-4C3A-B612-8EF52E174272}"/>
    <hyperlink ref="C1163" r:id="rId926" xr:uid="{C413F72F-08EB-49E0-8069-251DBF7FB30C}"/>
    <hyperlink ref="C1164" r:id="rId927" xr:uid="{D50BC69A-CD43-42BC-8EEF-3C494967E397}"/>
    <hyperlink ref="C1165" r:id="rId928" xr:uid="{E479217B-4978-494A-A7BD-FCFB3F558301}"/>
    <hyperlink ref="C1166" r:id="rId929" xr:uid="{044E5333-4513-4EC5-9897-AB541DBC4920}"/>
    <hyperlink ref="C1167" r:id="rId930" xr:uid="{FD130FAA-3941-4408-9BF9-69EF235E871B}"/>
    <hyperlink ref="C1168" r:id="rId931" xr:uid="{B67793C0-8E61-4212-93DC-1104BFFA94C3}"/>
    <hyperlink ref="C1169" r:id="rId932" xr:uid="{5EEF08B7-6D41-4A46-87AC-BD39656DEBC6}"/>
    <hyperlink ref="C1173" r:id="rId933" xr:uid="{CCCB952B-0FD1-49F8-8621-D1EB4C56EDC6}"/>
    <hyperlink ref="C1176" r:id="rId934" xr:uid="{4B752508-452E-467E-B60A-331197FEDFB0}"/>
    <hyperlink ref="C1177" r:id="rId935" xr:uid="{6540651A-8697-492F-B92F-9285A8EC40A5}"/>
    <hyperlink ref="C1178" r:id="rId936" xr:uid="{84FEA06D-94A3-4C8C-BBBC-2D710EFA8239}"/>
    <hyperlink ref="C1179" r:id="rId937" xr:uid="{CCB7CEA8-2034-4EC6-8226-9C8F0D799829}"/>
    <hyperlink ref="C1180" r:id="rId938" xr:uid="{CEC11E82-61CA-42EC-8A45-ADCF8898D959}"/>
    <hyperlink ref="C1181" r:id="rId939" xr:uid="{85F75FCB-1875-4355-80CB-497B67592F3B}"/>
    <hyperlink ref="C1182" r:id="rId940" xr:uid="{6BAADFA0-1647-4975-94D6-F521D748195A}"/>
    <hyperlink ref="C1183" r:id="rId941" xr:uid="{1DA07244-FA08-4602-8280-361ABFF7D4F0}"/>
    <hyperlink ref="C1184" r:id="rId942" xr:uid="{5C5BF668-15D6-426B-9612-52B333B1724F}"/>
    <hyperlink ref="C1185" r:id="rId943" xr:uid="{DEA933A5-244B-4382-9158-1006D23739EC}"/>
    <hyperlink ref="C1186" r:id="rId944" xr:uid="{E7EA7D5D-3EF2-43CB-B3AE-1D71127F5AE5}"/>
    <hyperlink ref="C1187" r:id="rId945" xr:uid="{041550BC-0F9E-496A-BB2A-CFC8991827CA}"/>
    <hyperlink ref="C1188" r:id="rId946" xr:uid="{E176B59B-E8DF-493F-9055-967FB0C0ADD9}"/>
    <hyperlink ref="C1189" r:id="rId947" xr:uid="{85D94D1C-B3B1-4A04-8496-279A193919BB}"/>
    <hyperlink ref="C1190" r:id="rId948" xr:uid="{95C3BECC-906A-43E0-AE41-5D97F475B33B}"/>
    <hyperlink ref="C1192" r:id="rId949" xr:uid="{F6D5D026-905D-48E4-8102-4EECDA3A851B}"/>
    <hyperlink ref="C1193" r:id="rId950" xr:uid="{8AC0486E-AF5E-436E-9E7B-FAE079829623}"/>
    <hyperlink ref="C1194" r:id="rId951" xr:uid="{E00A5206-2B13-4C99-8F03-89186B4EE759}"/>
    <hyperlink ref="C1197" r:id="rId952" xr:uid="{E2C66F07-0BCD-4739-A1E5-E58A057E1AE1}"/>
    <hyperlink ref="C1198" r:id="rId953" xr:uid="{67290C6C-AA4E-4907-ACA4-4232C80707BF}"/>
    <hyperlink ref="C1200" r:id="rId954" xr:uid="{8BA43D2C-2237-44F0-AF1D-A834E5D0AD4F}"/>
    <hyperlink ref="C1203" r:id="rId955" xr:uid="{76800BD2-853C-4D5C-8660-B58A383A72C6}"/>
    <hyperlink ref="C1206" r:id="rId956" xr:uid="{B667C4CC-97F2-4E55-B432-62CC868FCDAA}"/>
    <hyperlink ref="C1207" r:id="rId957" xr:uid="{8DF77482-CB40-4F6E-AAF9-D73C27B5EA27}"/>
    <hyperlink ref="C1208" r:id="rId958" xr:uid="{6EAEA50C-FAAE-4133-885F-09EF992372E8}"/>
    <hyperlink ref="C1209" r:id="rId959" xr:uid="{09321F3B-F4EA-48FA-855C-588BCC09C614}"/>
    <hyperlink ref="C1210" r:id="rId960" xr:uid="{9BE1CA7F-ECD6-4345-A372-A57A2A5C13F1}"/>
    <hyperlink ref="C1211" r:id="rId961" xr:uid="{D85CDC0C-70AE-4D83-95DA-05C4CE653271}"/>
    <hyperlink ref="C1212" r:id="rId962" xr:uid="{061ED314-7B1A-433D-80F9-4BB5B141B888}"/>
    <hyperlink ref="C1213" r:id="rId963" xr:uid="{C05F4F8B-28F6-42D2-B617-F495A3FC15EA}"/>
    <hyperlink ref="C1214" r:id="rId964" xr:uid="{1EE37582-FFA5-4569-918B-5850DBEED59F}"/>
    <hyperlink ref="C1215" r:id="rId965" xr:uid="{D52D2154-B758-4157-8FCA-CB1B0ECAA430}"/>
    <hyperlink ref="C1216" r:id="rId966" xr:uid="{4A40803C-BDBF-4167-B247-A41F6ACEE08A}"/>
    <hyperlink ref="C1217" r:id="rId967" xr:uid="{983E8409-58A6-47E7-B84A-3CCA6618B289}"/>
    <hyperlink ref="C1218" r:id="rId968" xr:uid="{40A40DA6-44DE-4D96-8D2D-6C2CDE07FFAA}"/>
    <hyperlink ref="C1219" r:id="rId969" xr:uid="{2C6C1BB5-D7E1-48B0-9AC8-2500B5C332BE}"/>
    <hyperlink ref="C1220" r:id="rId970" xr:uid="{FFEF7E80-F9DD-4E01-86B8-3DC43DE06DE0}"/>
    <hyperlink ref="C1221" r:id="rId971" xr:uid="{EBCFC601-3B73-451A-A31F-63097E28FF53}"/>
    <hyperlink ref="C1222" r:id="rId972" xr:uid="{DBA9E09E-8FE0-4E28-AB6A-05E14CDEFC09}"/>
    <hyperlink ref="C1223" r:id="rId973" xr:uid="{E36A9355-7FFF-4A01-8E03-C329441C4570}"/>
    <hyperlink ref="C1224" r:id="rId974" xr:uid="{769500F5-2345-45AE-930B-6082E2FF3C2F}"/>
    <hyperlink ref="C1225" r:id="rId975" xr:uid="{3470DA8C-B198-408B-84D2-F18D910A3AC1}"/>
    <hyperlink ref="C1226" r:id="rId976" xr:uid="{46CF2A0F-4CFC-476A-80E4-011A7A877DE6}"/>
    <hyperlink ref="C1227" r:id="rId977" xr:uid="{1B3228A5-F3B5-4BBC-8BB2-7E0DA801CD58}"/>
    <hyperlink ref="C1229" r:id="rId978" xr:uid="{9D6824A8-0E31-433C-82F5-8DD87D6607E8}"/>
    <hyperlink ref="C1230" r:id="rId979" xr:uid="{3C219D58-9C6A-4C2A-9210-B118169D57A5}"/>
    <hyperlink ref="C1231" r:id="rId980" xr:uid="{2B445D22-3363-4467-9398-192354F97431}"/>
    <hyperlink ref="C1232" r:id="rId981" xr:uid="{830C08D5-3086-4780-AAD8-06ADA6395439}"/>
    <hyperlink ref="C1233" r:id="rId982" xr:uid="{6EBB92B9-C641-4856-BF0F-CB36736E2052}"/>
    <hyperlink ref="C1234" r:id="rId983" xr:uid="{D48333F2-8263-467B-A2F5-E5BAEEB4AF62}"/>
    <hyperlink ref="C1235" r:id="rId984" xr:uid="{E0688073-1EAE-4A2F-9ECF-E5221BA584C7}"/>
    <hyperlink ref="C1236" r:id="rId985" xr:uid="{892721CB-3361-40DB-9759-0040B0E70924}"/>
    <hyperlink ref="C1253" r:id="rId986" xr:uid="{837F8D7F-E582-4D9E-93AC-8EEB38F57007}"/>
    <hyperlink ref="C1254" r:id="rId987" xr:uid="{413DB41B-8FD7-4041-AD39-F137F8A39D24}"/>
    <hyperlink ref="C1255" r:id="rId988" xr:uid="{65FB20EA-EEBC-45E5-9DA8-D78FBFB1329F}"/>
    <hyperlink ref="C1258" r:id="rId989" xr:uid="{F7394535-108D-4A75-80E2-0F52F277954D}"/>
    <hyperlink ref="C1259" r:id="rId990" xr:uid="{9C05BD18-B1E1-40B0-83D4-8DD1AB68F4F4}"/>
    <hyperlink ref="C1260" r:id="rId991" xr:uid="{5B7D218B-B68F-4443-A847-41E30FEC38A3}"/>
    <hyperlink ref="C1261" r:id="rId992" xr:uid="{68903874-4DCD-45D2-9904-EDD7474BEF02}"/>
    <hyperlink ref="C1262" r:id="rId993" xr:uid="{EF404D7A-072A-4FC6-9911-F490A6AA3BA2}"/>
    <hyperlink ref="C1263" r:id="rId994" xr:uid="{3BD34F8A-0504-4A96-8FC8-7DB4A91F88E7}"/>
    <hyperlink ref="C1264" r:id="rId995" xr:uid="{1B8441A6-015C-4C30-BACC-E14DBF351800}"/>
    <hyperlink ref="C1265" r:id="rId996" xr:uid="{B2657333-B0C2-4B62-A990-28DCB9EDDD08}"/>
    <hyperlink ref="C1266" r:id="rId997" xr:uid="{5ECBF922-AC33-44DF-8C2B-0A064DCABA71}"/>
    <hyperlink ref="C1267" r:id="rId998" xr:uid="{2E436971-F3D7-48B9-A1A8-38CEAFCEBD0C}"/>
    <hyperlink ref="C1268" r:id="rId999" xr:uid="{97A5729E-5EA3-4B99-B23E-E976BEC87F9F}"/>
    <hyperlink ref="C1269" r:id="rId1000" xr:uid="{7D46AD2D-C1B1-4908-A825-0E1A39536F85}"/>
    <hyperlink ref="C1272" r:id="rId1001" xr:uid="{BFEDC82B-4CB4-416D-B830-E2006AB2CDF0}"/>
    <hyperlink ref="C1273" r:id="rId1002" xr:uid="{F6B90194-66B6-43A5-9B81-F5E63B063450}"/>
    <hyperlink ref="C1274" r:id="rId1003" xr:uid="{4A2C1F49-B3F0-4E99-A5C9-2E5D1511968B}"/>
    <hyperlink ref="C1278" r:id="rId1004" xr:uid="{73598720-183B-4262-A48B-0C4820D6A90D}"/>
    <hyperlink ref="C1281" r:id="rId1005" xr:uid="{08530FA8-80BE-448B-9097-ECB54503E8E7}"/>
    <hyperlink ref="C1282" r:id="rId1006" xr:uid="{F6123930-E64A-47C5-917B-5A6958D47158}"/>
    <hyperlink ref="C1283" r:id="rId1007" xr:uid="{453D00FA-7A56-456A-B9C2-B193F9DD44FC}"/>
    <hyperlink ref="C1284" r:id="rId1008" xr:uid="{792B632B-8FA5-47E5-BDD9-E76E04180BFC}"/>
    <hyperlink ref="C1285" r:id="rId1009" xr:uid="{2D45DF8F-6C58-44BE-BFFD-1D474322BED8}"/>
    <hyperlink ref="C1286" r:id="rId1010" xr:uid="{D04A8C5F-0C81-4175-9391-0516B1EC9C13}"/>
    <hyperlink ref="C1287" r:id="rId1011" xr:uid="{514405B8-BA71-4385-AC4A-8E459CFF6678}"/>
    <hyperlink ref="C1288" r:id="rId1012" xr:uid="{95C2AE02-AFEC-4BF2-B443-0D2AFC6C7445}"/>
    <hyperlink ref="C1289" r:id="rId1013" xr:uid="{1E3FCD41-4BA2-4D8E-9D72-1D642D41FDA0}"/>
    <hyperlink ref="C1290" r:id="rId1014" xr:uid="{E974D688-3EEF-4569-9107-620272B69738}"/>
    <hyperlink ref="C1291" r:id="rId1015" xr:uid="{3C3372BC-7C36-4488-AF88-360E866FD091}"/>
    <hyperlink ref="C1292" r:id="rId1016" xr:uid="{C94E2832-D8FA-44D6-B507-012072B523DB}"/>
    <hyperlink ref="C1293" r:id="rId1017" xr:uid="{A5B47437-A436-4324-9F8E-EE5C118997AE}"/>
    <hyperlink ref="C1294" r:id="rId1018" xr:uid="{7E4F9EA0-B04A-41F6-A826-F465F0081CC2}"/>
    <hyperlink ref="C1295" r:id="rId1019" xr:uid="{F4A67699-A323-430C-9CCF-5E1340B038FD}"/>
    <hyperlink ref="C1296" r:id="rId1020" xr:uid="{B9990CC9-0AD7-49DA-85DC-662AE7FC803F}"/>
    <hyperlink ref="C1297" r:id="rId1021" xr:uid="{6A25831F-7970-4D6B-A203-49A353A63C91}"/>
    <hyperlink ref="C1298" r:id="rId1022" xr:uid="{C89C9B06-91AE-4B58-A006-235AD3D8CD85}"/>
    <hyperlink ref="C1299" r:id="rId1023" xr:uid="{00F87562-F07B-4E04-A9CB-70E0B4DD63E7}"/>
    <hyperlink ref="C1300" r:id="rId1024" xr:uid="{1BE86CF5-DF90-4E3D-953B-0FBF07228421}"/>
    <hyperlink ref="C1301" r:id="rId1025" xr:uid="{4625BFAC-D938-4395-983A-CBB48A7EDB09}"/>
    <hyperlink ref="C1302" r:id="rId1026" xr:uid="{008259A6-37B5-45EE-A873-0835F757EAB6}"/>
    <hyperlink ref="C1303" r:id="rId1027" xr:uid="{3E977DE4-49B0-4EAF-8D1F-8B6514F3D37C}"/>
    <hyperlink ref="C1304" r:id="rId1028" xr:uid="{D42C891B-523F-4BAE-925F-78132D5394ED}"/>
    <hyperlink ref="C1305" r:id="rId1029" xr:uid="{07DEBA70-157B-4108-8F5E-207FFCAE006A}"/>
    <hyperlink ref="C1306" r:id="rId1030" xr:uid="{03E8BE79-A8DA-4611-B578-823B9AC2215C}"/>
    <hyperlink ref="C1309" r:id="rId1031" xr:uid="{7DA7F00D-478C-44B7-9856-7D073095B7EB}"/>
    <hyperlink ref="C1310" r:id="rId1032" xr:uid="{B9696CDE-A2A5-4982-AB0B-F185610D6631}"/>
    <hyperlink ref="C1311" r:id="rId1033" xr:uid="{68C2C6AC-1628-4CEB-ADB1-C2C5001820CE}"/>
    <hyperlink ref="C1312" r:id="rId1034" xr:uid="{348F4137-35BE-4232-A00C-430DC63363C5}"/>
    <hyperlink ref="C1313" r:id="rId1035" xr:uid="{0E0B0CCF-9E83-4ECC-A4E2-B9BFA579C7BD}"/>
    <hyperlink ref="C1314" r:id="rId1036" xr:uid="{BF9681C9-38BB-4274-9AC4-906F4430A127}"/>
    <hyperlink ref="C1315" r:id="rId1037" xr:uid="{653F34B4-FAFA-4888-8B2B-75649806BCAE}"/>
    <hyperlink ref="C1316" r:id="rId1038" xr:uid="{CD6FF970-59E4-4F69-A7F2-45ACE1DA9B98}"/>
    <hyperlink ref="C1317" r:id="rId1039" xr:uid="{5A7CFE73-A114-43E8-AF2C-37266215537B}"/>
    <hyperlink ref="C1318" r:id="rId1040" xr:uid="{8FB7601A-4BC7-4AE3-A6C0-D4A59B3AB7CD}"/>
    <hyperlink ref="C1319" r:id="rId1041" xr:uid="{FEC84AFD-5DD4-4FAE-A4EB-F989AAB9B71B}"/>
    <hyperlink ref="C1320" r:id="rId1042" xr:uid="{3FB17264-BF56-4D89-9FAA-42C812090739}"/>
    <hyperlink ref="C1321" r:id="rId1043" xr:uid="{3975FC1A-474F-44BD-A0A2-BB9130A0A7F4}"/>
    <hyperlink ref="C1322" r:id="rId1044" xr:uid="{9560909D-3987-4D49-B663-543699580F53}"/>
    <hyperlink ref="C1323" r:id="rId1045" xr:uid="{0B1E9DFD-4D0B-4B43-B078-930ADDC6C89C}"/>
    <hyperlink ref="C1324" r:id="rId1046" xr:uid="{12B1C905-54C4-43FF-8950-ED2BCBF6A42A}"/>
    <hyperlink ref="C1325" r:id="rId1047" xr:uid="{80A42230-2C76-45C1-B4AE-F6D396E443B4}"/>
    <hyperlink ref="C1326" r:id="rId1048" xr:uid="{85EC1ED1-F8AC-4115-AE58-5737EC59D5B5}"/>
    <hyperlink ref="C1328" r:id="rId1049" xr:uid="{9EFB374A-4376-44C1-A6C7-1AF8B776ED21}"/>
    <hyperlink ref="C1329" r:id="rId1050" xr:uid="{75EBC359-F430-4B5A-831E-AC987F38A50A}"/>
    <hyperlink ref="C1340" r:id="rId1051" xr:uid="{82BB9D64-3901-4EC0-88F1-80A6F5B19A2F}"/>
    <hyperlink ref="C1341" r:id="rId1052" xr:uid="{A2D79E4D-163E-411A-90CB-64AFC8CADCA9}"/>
    <hyperlink ref="C1342" r:id="rId1053" xr:uid="{D9936459-54C3-457A-A760-BE90FEE04838}"/>
    <hyperlink ref="C1343" r:id="rId1054" xr:uid="{AF7588AA-26E0-4FED-96ED-D655C54293DF}"/>
    <hyperlink ref="C1347" r:id="rId1055" xr:uid="{2169F51B-C294-4E3A-8B87-75C09BE9A00D}"/>
    <hyperlink ref="C1348" r:id="rId1056" xr:uid="{0DC666FC-4A57-4018-9A6B-82E31BBD5FC9}"/>
    <hyperlink ref="C1349" r:id="rId1057" xr:uid="{49EF5DA3-0F80-4CC5-B155-F68BEFE46E9C}"/>
    <hyperlink ref="C1350" r:id="rId1058" xr:uid="{BCC8042A-009F-4301-824E-6AFFAB1B879A}"/>
    <hyperlink ref="C1351" r:id="rId1059" xr:uid="{3F012F6C-2A0C-42E9-8BC0-30A7986A4FAC}"/>
    <hyperlink ref="C1352" r:id="rId1060" xr:uid="{5116F286-4BC1-45E0-97ED-F3EBD1BF23A3}"/>
    <hyperlink ref="C1353" r:id="rId1061" xr:uid="{EAB8CCAF-8D0D-4DB2-A41E-D446173AB0B4}"/>
    <hyperlink ref="C1354" r:id="rId1062" xr:uid="{6DEB5DFB-10F8-4989-80AB-F88E73993E72}"/>
    <hyperlink ref="C1355" r:id="rId1063" xr:uid="{78D99D53-2D78-4CC4-B28C-1931A88FBF0C}"/>
    <hyperlink ref="C1356" r:id="rId1064" xr:uid="{2C2F1F33-3E83-4497-AF44-26FD17BE7059}"/>
    <hyperlink ref="C1359" r:id="rId1065" xr:uid="{33821154-E1DD-4AE7-AF5E-A5C37038010E}"/>
    <hyperlink ref="C1361" r:id="rId1066" xr:uid="{A5943BEE-037A-47E4-AAA5-5184A4F2458A}"/>
    <hyperlink ref="C1362" r:id="rId1067" xr:uid="{9585801A-18FB-4FA8-88D7-8254E4451A2C}"/>
    <hyperlink ref="C1363" r:id="rId1068" xr:uid="{6F38CF65-230F-4167-9258-16EBBE56CE86}"/>
    <hyperlink ref="C1364" r:id="rId1069" xr:uid="{5FD95FB6-5CB2-4E15-9770-1FB1C7666D09}"/>
    <hyperlink ref="C1365" r:id="rId1070" xr:uid="{34C7DDC2-45F9-4C73-A1B6-D3E54263DA7A}"/>
    <hyperlink ref="C1366" r:id="rId1071" xr:uid="{63D9E662-B772-45D0-B01B-9218604A363A}"/>
    <hyperlink ref="C1369" r:id="rId1072" xr:uid="{4AE377BE-494A-4D65-B349-AD6363964C7F}"/>
    <hyperlink ref="C1370" r:id="rId1073" xr:uid="{D3DB3305-8224-4446-92A9-FF2953EB7D34}"/>
    <hyperlink ref="C1371" r:id="rId1074" xr:uid="{9D498B4B-FF6D-4453-9D65-E1DA143AE5E7}"/>
    <hyperlink ref="C1372" r:id="rId1075" xr:uid="{8BAE6659-DCA1-46F3-9870-2DF6D8F5F424}"/>
    <hyperlink ref="C1373" r:id="rId1076" xr:uid="{C11BAB72-45F2-4448-9BCC-00C14A99CF18}"/>
    <hyperlink ref="C1374" r:id="rId1077" xr:uid="{A0B5BCB4-5646-4948-876F-9C25F87EE5A1}"/>
    <hyperlink ref="C1377" r:id="rId1078" xr:uid="{14BFFB0A-A289-48F0-AFE7-ED7DE262E2A2}"/>
    <hyperlink ref="C1378" r:id="rId1079" xr:uid="{124982EE-E6E0-4A39-B844-9DE56BBECD0D}"/>
    <hyperlink ref="C1379" r:id="rId1080" xr:uid="{02F476EA-3266-4DAC-BE91-C84D8DB2A729}"/>
    <hyperlink ref="C1380" r:id="rId1081" xr:uid="{6E319E6B-1BBD-45D9-B0B0-2C2FB50950B2}"/>
    <hyperlink ref="C1381" r:id="rId1082" xr:uid="{DB6539AD-E4E0-449D-8AE5-9B935855BE96}"/>
    <hyperlink ref="C1382" r:id="rId1083" xr:uid="{3934BB1C-B453-4AAB-81CA-0452251CEEEC}"/>
    <hyperlink ref="C1383" r:id="rId1084" xr:uid="{FD0B0821-317F-4FF9-B73D-C0CD2A6D7FEF}"/>
    <hyperlink ref="C1384" r:id="rId1085" xr:uid="{C10ACD69-133A-45D8-9318-D95A56711A23}"/>
    <hyperlink ref="C1387" r:id="rId1086" xr:uid="{6A0C9FE6-697E-4783-A909-00E4F7901901}"/>
    <hyperlink ref="C1388" r:id="rId1087" xr:uid="{85D4390D-2B99-44C8-91E5-BFC4FC8250D6}"/>
    <hyperlink ref="C1389" r:id="rId1088" xr:uid="{86312712-1C35-4746-A80A-4D487BDABBBB}"/>
    <hyperlink ref="C1390" r:id="rId1089" xr:uid="{176455B8-E7F9-4FDF-9FC9-ECCF49BCFDC1}"/>
    <hyperlink ref="C1391" r:id="rId1090" xr:uid="{FB8D94C0-E7FE-47D2-805C-7229DB8FB76F}"/>
    <hyperlink ref="C1392" r:id="rId1091" xr:uid="{2F7C1FD8-ECEE-43A4-AA32-EDEB54366E89}"/>
    <hyperlink ref="C1393" r:id="rId1092" xr:uid="{7D98E0A3-D04C-4B9E-AAED-A8F84807620A}"/>
    <hyperlink ref="C1394" r:id="rId1093" xr:uid="{54FA2E09-7431-419A-AFF2-DD8E50F40FC4}"/>
    <hyperlink ref="C1395" r:id="rId1094" xr:uid="{238A4490-83BB-4CA6-8A1A-76DA48DDAA87}"/>
    <hyperlink ref="C1396" r:id="rId1095" xr:uid="{15BDC005-9AA6-4AE1-8F68-68FA23E6C642}"/>
    <hyperlink ref="C1397" r:id="rId1096" xr:uid="{3B84E57A-509C-4C24-8801-30B70B060446}"/>
    <hyperlink ref="C1398" r:id="rId1097" xr:uid="{42E1FF1C-82B4-4986-B94C-1F7FAB4A1A7C}"/>
    <hyperlink ref="C1399" r:id="rId1098" xr:uid="{240F604E-37DE-4B95-87A8-3636077B7844}"/>
    <hyperlink ref="C1400" r:id="rId1099" xr:uid="{44E540A3-F8A8-4913-8C0E-0CFC1B528DB1}"/>
    <hyperlink ref="C1401" r:id="rId1100" xr:uid="{F6DF101B-EF9F-4B1B-9F45-657E41651C28}"/>
    <hyperlink ref="C1402" r:id="rId1101" xr:uid="{64FCBE6E-17A1-417E-8706-504E95993F4B}"/>
    <hyperlink ref="C1403" r:id="rId1102" xr:uid="{F1A57168-A7DC-4267-B156-DAF06B541AC9}"/>
    <hyperlink ref="C1404" r:id="rId1103" xr:uid="{6A666F6C-CB0B-4069-B15A-2D8D8CD06915}"/>
    <hyperlink ref="C1405" r:id="rId1104" xr:uid="{E8DB39E2-939F-4152-87B7-AD9A904B47EF}"/>
    <hyperlink ref="C1406" r:id="rId1105" xr:uid="{34C70B69-8C00-44B6-8009-8F10D655A098}"/>
    <hyperlink ref="C1407" r:id="rId1106" xr:uid="{C7B391ED-82A7-4C59-ABB1-2EA53DD480EA}"/>
    <hyperlink ref="C1408" r:id="rId1107" xr:uid="{DD7B0DB3-3279-4E89-8D70-FA9EA5DFA194}"/>
    <hyperlink ref="C1409" r:id="rId1108" xr:uid="{67B99681-75D8-4CC3-81FC-3FD242EB81FB}"/>
    <hyperlink ref="C1412" r:id="rId1109" xr:uid="{9ACD7B83-569C-456C-B5CA-D2AC45D9C951}"/>
    <hyperlink ref="C1416" r:id="rId1110" xr:uid="{1253141A-4CC9-4A1A-8EEF-F1B84BAC396A}"/>
    <hyperlink ref="C1419" r:id="rId1111" xr:uid="{03592D04-024C-49CE-8297-E3E07D9AFDE7}"/>
    <hyperlink ref="C1420" r:id="rId1112" xr:uid="{B4544FBF-B84B-41FD-8EDA-3AA33FEB8890}"/>
    <hyperlink ref="C1421" r:id="rId1113" xr:uid="{91752B8B-2B40-4708-BDB9-9AAC6163C3CD}"/>
    <hyperlink ref="C1422" r:id="rId1114" xr:uid="{32FB8169-09CA-4152-A7A3-6E4C83CB77F3}"/>
    <hyperlink ref="C1423" r:id="rId1115" xr:uid="{AA09057D-A5B6-42ED-9B7C-89D455DA947E}"/>
    <hyperlink ref="C1424" r:id="rId1116" xr:uid="{9731F09D-ABBB-496C-821C-9670142724D1}"/>
    <hyperlink ref="C1425" r:id="rId1117" xr:uid="{2B9FB037-6F95-40B3-9BBB-BD785C080A81}"/>
    <hyperlink ref="C1426" r:id="rId1118" xr:uid="{335ADF39-2880-4FEF-A718-1B3835ECB650}"/>
    <hyperlink ref="C1427" r:id="rId1119" xr:uid="{B0F93C07-D71B-49B3-86A6-9649FA709BE4}"/>
    <hyperlink ref="C1428" r:id="rId1120" xr:uid="{0F9D2C14-0355-4636-A2B8-A0C905468A2E}"/>
    <hyperlink ref="C1429" r:id="rId1121" xr:uid="{0B2C4C85-E31B-4E0A-8D89-DE5A3753AAC9}"/>
    <hyperlink ref="C1430" r:id="rId1122" xr:uid="{F57D1568-37A2-4929-9BBF-F8EC51E0BF02}"/>
    <hyperlink ref="C1431" r:id="rId1123" xr:uid="{7679CD32-D598-40DB-B068-AE2AFEF1F2F5}"/>
    <hyperlink ref="C1432" r:id="rId1124" xr:uid="{332775C7-25D8-4FA1-BD9D-DDFA48CADD20}"/>
    <hyperlink ref="C1433" r:id="rId1125" xr:uid="{F8779574-C518-4474-B118-5E8E8156EB4E}"/>
    <hyperlink ref="C1434" r:id="rId1126" xr:uid="{4020E2EB-FE2E-483C-810D-3004F7E447D2}"/>
    <hyperlink ref="C1435" r:id="rId1127" xr:uid="{723C3C48-5E5D-4B19-9601-8682001967A4}"/>
    <hyperlink ref="C1436" r:id="rId1128" xr:uid="{0B9A5CE8-F5E2-487C-82F1-2FDC1D5F68E8}"/>
    <hyperlink ref="C1437" r:id="rId1129" xr:uid="{9CAB3D43-3649-46D6-90D4-28491471CAE5}"/>
    <hyperlink ref="C1438" r:id="rId1130" xr:uid="{3F21D90E-E179-4567-AE8A-291AF459E0A9}"/>
    <hyperlink ref="C1439" r:id="rId1131" xr:uid="{6B4EADF9-649B-496E-B851-9833E5561B62}"/>
    <hyperlink ref="C1440" r:id="rId1132" xr:uid="{17638EAA-29C4-40DE-8B2E-8C382F5CF4A8}"/>
    <hyperlink ref="C1441" r:id="rId1133" xr:uid="{B5CB11DC-30AA-4044-B584-7935735C6E8A}"/>
    <hyperlink ref="C1442" r:id="rId1134" xr:uid="{DB520253-1B8B-4F61-A97D-B63216D85637}"/>
    <hyperlink ref="C1457" r:id="rId1135" xr:uid="{A11BAC01-BF31-405C-9222-C0B2262F696B}"/>
    <hyperlink ref="C1462" r:id="rId1136" xr:uid="{FE3606F5-5CCC-4DB8-BE3F-C67003ABAC8D}"/>
    <hyperlink ref="C1463" r:id="rId1137" xr:uid="{1C11A4A1-BE6E-45A7-A63A-F2E15829F96D}"/>
    <hyperlink ref="C1464" r:id="rId1138" xr:uid="{772F8F89-F383-4DDD-AF91-57FD9AFB5A68}"/>
    <hyperlink ref="C1465" r:id="rId1139" xr:uid="{98BD76BA-0274-4CB7-B693-DB5E89C6C17E}"/>
    <hyperlink ref="C1466" r:id="rId1140" xr:uid="{4BA2C189-7FA4-416C-BA57-D230FA0C6932}"/>
    <hyperlink ref="C1467" r:id="rId1141" xr:uid="{5F4E9622-66B9-42B1-A257-42BF52272F96}"/>
    <hyperlink ref="C1468" r:id="rId1142" xr:uid="{8D5E724C-E38F-401D-A32D-950FE34CF40D}"/>
    <hyperlink ref="C1469" r:id="rId1143" xr:uid="{321B067B-C5ED-4B5F-BF02-A87A9A98A9D1}"/>
    <hyperlink ref="C1470" r:id="rId1144" xr:uid="{8E85FA09-E940-43E9-BF86-B290546CBF6E}"/>
    <hyperlink ref="C1471" r:id="rId1145" xr:uid="{BED4F380-DF4F-4D82-9B4B-BD8FBBDE02E3}"/>
    <hyperlink ref="C1472" r:id="rId1146" xr:uid="{82EDF418-2F76-4AD4-AE01-8A3CB2AAD335}"/>
    <hyperlink ref="C1473" r:id="rId1147" xr:uid="{5823833B-2CE3-4D3E-8297-53F420238162}"/>
    <hyperlink ref="C1474" r:id="rId1148" xr:uid="{30DDC41A-0BA9-4DCC-BA64-9C751756137E}"/>
    <hyperlink ref="C1475" r:id="rId1149" xr:uid="{0612135D-A1E5-467D-8647-839F41C3623A}"/>
    <hyperlink ref="C1476" r:id="rId1150" xr:uid="{11187C82-2319-44EE-A64C-12CC52EC5F43}"/>
    <hyperlink ref="C1480" r:id="rId1151" xr:uid="{56496FE8-AADF-4B52-AB94-89824CFD9E7E}"/>
    <hyperlink ref="C1481" r:id="rId1152" xr:uid="{19980967-6D27-47D6-9F53-9D435E057AB7}"/>
    <hyperlink ref="C1482" r:id="rId1153" xr:uid="{42CACBC9-1DCB-4B61-BF7A-4D50C6E76031}"/>
    <hyperlink ref="C1485" r:id="rId1154" xr:uid="{9D0141E7-7677-4176-8789-5AC7E2E51006}"/>
    <hyperlink ref="C1486" r:id="rId1155" xr:uid="{EF441EF2-F346-4E41-946E-540C29117B76}"/>
    <hyperlink ref="C1487" r:id="rId1156" xr:uid="{FAD2FF08-35AD-45E4-996D-2FEFA0044F90}"/>
    <hyperlink ref="C1488" r:id="rId1157" xr:uid="{46CDC176-5EC9-4823-BB2B-889611DF80B9}"/>
    <hyperlink ref="C1489" r:id="rId1158" xr:uid="{5DE98AC3-6735-4575-A1E8-7680BB3BA861}"/>
    <hyperlink ref="C1490" r:id="rId1159" xr:uid="{1813E226-5378-42DC-BEB6-46F70299BC34}"/>
    <hyperlink ref="C1491" r:id="rId1160" xr:uid="{FD34D13B-530E-4AE2-B517-9250538B4A44}"/>
    <hyperlink ref="C1492" r:id="rId1161" xr:uid="{8CACCEDC-768A-43A3-B164-2AF5C0688795}"/>
    <hyperlink ref="C1493" r:id="rId1162" xr:uid="{171B090E-E261-46A8-BED7-286A9B13BC8B}"/>
    <hyperlink ref="C1494" r:id="rId1163" xr:uid="{819F0350-F9E8-4F43-9A2A-91F720CDCD08}"/>
    <hyperlink ref="C1495" r:id="rId1164" xr:uid="{F44B7A01-75F5-4C8B-960B-CF2E4005F221}"/>
    <hyperlink ref="C1496" r:id="rId1165" xr:uid="{1194EE10-1D0B-4D2B-8A5D-D84155E282E4}"/>
    <hyperlink ref="C1499" r:id="rId1166" xr:uid="{3F2F5AAB-1364-40F6-8618-B6C598557C6D}"/>
    <hyperlink ref="C1500" r:id="rId1167" xr:uid="{44CEFFCF-4FAF-4CEF-89B6-0509A1BE2F7F}"/>
    <hyperlink ref="C1501" r:id="rId1168" xr:uid="{EAA42106-DA1C-449D-ADE6-643B18CFE912}"/>
    <hyperlink ref="C1502" r:id="rId1169" xr:uid="{3B894CF5-04BF-422B-9CD1-2CF62B813760}"/>
    <hyperlink ref="C1503" r:id="rId1170" xr:uid="{50D90BB5-5DC2-46E3-A977-8B309FDBEC36}"/>
    <hyperlink ref="C1504" r:id="rId1171" xr:uid="{68058FD0-C7BB-4C12-B759-6BA6A6F2914B}"/>
    <hyperlink ref="C1508" r:id="rId1172" xr:uid="{E60623BC-F6B1-4FC5-87CB-2340F6B697FF}"/>
    <hyperlink ref="C1509" r:id="rId1173" xr:uid="{019F1A6B-B661-4169-89D8-4C9B2DC0A8FE}"/>
    <hyperlink ref="C1512" r:id="rId1174" xr:uid="{3D964D07-5287-4F26-A237-EE851622750D}"/>
    <hyperlink ref="C1513" r:id="rId1175" xr:uid="{9AE3CBA4-103C-4330-8BFA-026A28091467}"/>
    <hyperlink ref="C1514" r:id="rId1176" xr:uid="{C8F32963-03D9-438C-AA3D-1F7C3649E210}"/>
    <hyperlink ref="C1515" r:id="rId1177" xr:uid="{AFF41E15-0AB3-4F7B-B4E9-0CA31E8D86D3}"/>
    <hyperlink ref="C1516" r:id="rId1178" xr:uid="{88005965-CBBB-47E1-8281-FA71AAB0748A}"/>
    <hyperlink ref="C1517" r:id="rId1179" xr:uid="{AB9CFE24-6D61-4CE1-8F66-0A73ED2F1950}"/>
    <hyperlink ref="C1518" r:id="rId1180" xr:uid="{2E9DBAB2-5145-4A36-93C6-ECC6EE27E471}"/>
    <hyperlink ref="C1519" r:id="rId1181" xr:uid="{710BE73F-A28A-48CD-8A2B-10456D549A2E}"/>
    <hyperlink ref="C1520" r:id="rId1182" xr:uid="{D1B305CF-D811-4CE0-B6C1-C08B3E190C16}"/>
    <hyperlink ref="C1521" r:id="rId1183" xr:uid="{65EDAE23-83CA-45F3-A733-A3B196B90EB3}"/>
    <hyperlink ref="C1522" r:id="rId1184" xr:uid="{818CE599-8BCC-4CA7-A0E6-7694F5651765}"/>
    <hyperlink ref="C1523" r:id="rId1185" xr:uid="{E7282A5E-BC23-49F4-AAF8-74E42F7950FF}"/>
    <hyperlink ref="C1524" r:id="rId1186" xr:uid="{5188735C-C5AE-47C6-8485-D4CFDC6D6EAB}"/>
    <hyperlink ref="C1525" r:id="rId1187" xr:uid="{BA1C411C-E096-4945-9418-1D0EA5F128F7}"/>
    <hyperlink ref="C1526" r:id="rId1188" xr:uid="{DA2EE4AA-8BD0-405F-AC4B-CEDED88F5B97}"/>
    <hyperlink ref="C1527" r:id="rId1189" xr:uid="{3CBBE834-0E5B-4CD4-B44F-34C10D416F4A}"/>
    <hyperlink ref="C1528" r:id="rId1190" xr:uid="{088116F8-80CC-4799-9EA1-A5BE69ECA55E}"/>
    <hyperlink ref="C1529" r:id="rId1191" xr:uid="{E75C7E5A-5712-4962-96F7-704800A82997}"/>
    <hyperlink ref="C1533" r:id="rId1192" xr:uid="{6F1F1EF0-345D-4C86-BAC8-5EA74FD7FB35}"/>
    <hyperlink ref="C1535" r:id="rId1193" xr:uid="{A06CACFE-4608-4AFC-9015-85B8A91C459F}"/>
    <hyperlink ref="C1536" r:id="rId1194" xr:uid="{E65F0217-6028-4B51-930F-5CC582740904}"/>
    <hyperlink ref="C1537" r:id="rId1195" xr:uid="{2579AEE3-81A5-43C7-8122-8AC0E4AF2E52}"/>
    <hyperlink ref="C1539" r:id="rId1196" xr:uid="{587D5E3B-7C4D-4C3E-9B94-993E4DEB13E9}"/>
    <hyperlink ref="C1541" r:id="rId1197" xr:uid="{B9820B37-E68C-4522-BF7C-B9DBF5105BF6}"/>
    <hyperlink ref="C1542" r:id="rId1198" xr:uid="{616C8E61-F8C0-4A4F-815E-577205D56921}"/>
    <hyperlink ref="C1544" r:id="rId1199" xr:uid="{782DF0CC-F060-421B-A873-BFF30618599E}"/>
    <hyperlink ref="C1545" r:id="rId1200" xr:uid="{0F75B968-AB6F-4648-B84D-75A84ACFBBC5}"/>
    <hyperlink ref="C1546" r:id="rId1201" xr:uid="{E01F9D02-92B2-4E13-BD87-FD4F954A0328}"/>
    <hyperlink ref="C1547" r:id="rId1202" xr:uid="{B785A12F-137B-47C0-9E26-0186E1B37B38}"/>
    <hyperlink ref="C1548" r:id="rId1203" xr:uid="{58D9B374-B6F7-415F-9639-BE506E6647EE}"/>
    <hyperlink ref="C1549" r:id="rId1204" xr:uid="{0295BB7E-DA79-4BFC-9F2F-31D88D896183}"/>
    <hyperlink ref="C1550" r:id="rId1205" xr:uid="{FCCF0D8C-2593-4A00-9156-E0A000363CAD}"/>
    <hyperlink ref="C1551" r:id="rId1206" xr:uid="{6ACAB956-9D4E-4F66-92AD-3ED5417745DD}"/>
    <hyperlink ref="C1553" r:id="rId1207" xr:uid="{3E5B00FD-2450-4DFC-9BF3-9E2658FF7A17}"/>
    <hyperlink ref="C1556" r:id="rId1208" xr:uid="{238164D1-E6D8-4A49-9FB0-F8A7234AA06B}"/>
    <hyperlink ref="C1557" r:id="rId1209" xr:uid="{8C3BE83A-E886-4BF6-B61C-04B3863245C8}"/>
    <hyperlink ref="C1558" r:id="rId1210" xr:uid="{79FDF1EC-B7A5-4126-98A4-00B62C9FBC16}"/>
    <hyperlink ref="C1559" r:id="rId1211" xr:uid="{36A9880A-857A-4F6F-B415-8A0C20485D64}"/>
    <hyperlink ref="C1560" r:id="rId1212" xr:uid="{DA64D300-0D9F-4F8D-94A0-BD6126C3828B}"/>
    <hyperlink ref="C1561" r:id="rId1213" xr:uid="{A7409541-0283-40BC-8478-83445009EB0D}"/>
    <hyperlink ref="C1562" r:id="rId1214" xr:uid="{1BF524F0-7304-4470-95C8-F15A8A65A01D}"/>
    <hyperlink ref="C1563" r:id="rId1215" xr:uid="{EFB2BCA3-1A68-4738-B14F-7D627D59F96B}"/>
    <hyperlink ref="C1564" r:id="rId1216" xr:uid="{3A603258-A4E0-4741-A413-21BC9BF6210D}"/>
    <hyperlink ref="C1565" r:id="rId1217" xr:uid="{2C0ECAA8-8A72-4E4B-A41D-8C1E9DBF60C9}"/>
    <hyperlink ref="C1566" r:id="rId1218" xr:uid="{225F781F-919E-462E-BA99-A91BF6518E7D}"/>
    <hyperlink ref="C1568" r:id="rId1219" xr:uid="{60EE211E-AB48-46E7-AD25-E9EC097F511C}"/>
    <hyperlink ref="C1569" r:id="rId1220" xr:uid="{77123B57-BE7D-4879-A766-B4DE5748FBD1}"/>
    <hyperlink ref="C1570" r:id="rId1221" xr:uid="{D212C1B0-DAE3-4B99-A66B-07992159CEE2}"/>
    <hyperlink ref="C1573" r:id="rId1222" xr:uid="{99CA32A0-F043-45BD-B041-A53DF213E4AE}"/>
    <hyperlink ref="C1576" r:id="rId1223" xr:uid="{E34ACFDA-CD82-45CF-A0D2-B1DDC65B3B6D}"/>
    <hyperlink ref="C1580" r:id="rId1224" xr:uid="{F97EDBA5-FA3E-409B-8F51-0463FA41BB42}"/>
    <hyperlink ref="C1581" r:id="rId1225" xr:uid="{0A9F1909-F81D-4606-B1CE-131EB0A1D212}"/>
    <hyperlink ref="C1585" r:id="rId1226" xr:uid="{BFCE0D24-21C9-4C4E-A716-018F2B8E8C70}"/>
    <hyperlink ref="C1588" r:id="rId1227" xr:uid="{F8B4379F-5C19-4467-BFED-E4DCA7BBFF4E}"/>
    <hyperlink ref="C1589" r:id="rId1228" xr:uid="{560F8693-C2D8-4728-8F27-FD7335CDBB5A}"/>
    <hyperlink ref="C1590" r:id="rId1229" xr:uid="{D38B467B-3A13-483A-84E9-E96704CC28B6}"/>
    <hyperlink ref="C1591" r:id="rId1230" xr:uid="{924373B8-677B-460B-8615-9BDFC446ADA2}"/>
    <hyperlink ref="C1592" r:id="rId1231" xr:uid="{88B56B91-D64B-48E2-B64D-D8A4C74874DA}"/>
    <hyperlink ref="C1593" r:id="rId1232" xr:uid="{FC3D04FE-851C-4CDE-80E2-B6E22E1EDAA9}"/>
    <hyperlink ref="C1594" r:id="rId1233" xr:uid="{F9BFFF63-D572-4FDB-9330-86E94B05F910}"/>
    <hyperlink ref="C1595" r:id="rId1234" xr:uid="{54ED90E9-4496-45B6-BEC4-CC746BA332EE}"/>
    <hyperlink ref="C1596" r:id="rId1235" xr:uid="{2012B27F-E892-41E5-AFE5-85B134462D62}"/>
    <hyperlink ref="C1597" r:id="rId1236" xr:uid="{62DB004A-2254-45D5-8BE5-B724BC67A77C}"/>
    <hyperlink ref="C1599" r:id="rId1237" xr:uid="{BEA3A840-2064-4CEE-BE2B-9BA83A1E4834}"/>
    <hyperlink ref="C1600" r:id="rId1238" xr:uid="{92BEC85F-0807-442B-85BA-D282DF04E749}"/>
    <hyperlink ref="C1601" r:id="rId1239" xr:uid="{F1296647-8BF7-4908-A547-AE9ED7FECD36}"/>
    <hyperlink ref="C1602" r:id="rId1240" xr:uid="{D15E52F0-4AFE-4EF7-93B8-B5922C05819E}"/>
    <hyperlink ref="C1603" r:id="rId1241" xr:uid="{7FAB01F3-AAB6-4934-A8A9-9F1D9F7C7114}"/>
    <hyperlink ref="C1607" r:id="rId1242" xr:uid="{0C39932D-A613-46B3-896C-49228D9177B2}"/>
    <hyperlink ref="C1608" r:id="rId1243" xr:uid="{314DB216-494F-4F84-98B0-3915FDFDC43E}"/>
    <hyperlink ref="C1609" r:id="rId1244" xr:uid="{3F090CD2-5CF4-46B9-A6A4-A52284419CB4}"/>
    <hyperlink ref="C1611" r:id="rId1245" xr:uid="{CB27885B-43A6-46DF-BD86-EF863C7DA14E}"/>
    <hyperlink ref="C1612" r:id="rId1246" xr:uid="{A4E141D8-444F-4E78-A241-01C0572146E9}"/>
    <hyperlink ref="C1613" r:id="rId1247" xr:uid="{4229C584-CB8A-4260-A3C3-523A91AED7CE}"/>
    <hyperlink ref="C1614" r:id="rId1248" xr:uid="{7087AF8E-9682-487E-8E28-1D3524FA77AD}"/>
    <hyperlink ref="C1615" r:id="rId1249" xr:uid="{11D57AB0-6CB3-4765-BEF5-50C2E5F83E00}"/>
    <hyperlink ref="C1616" r:id="rId1250" xr:uid="{B42DF9C3-E6AB-4A62-92DA-AE93442EFEFB}"/>
    <hyperlink ref="C1617" r:id="rId1251" xr:uid="{30E7CAE0-66D1-494B-BC70-4A98AC6C6E1A}"/>
    <hyperlink ref="C1618" r:id="rId1252" xr:uid="{5C3E8722-678A-49C6-AD3D-BC18303D04CD}"/>
    <hyperlink ref="C1619" r:id="rId1253" xr:uid="{14926372-65F8-449F-85F7-7B5C16EB69E1}"/>
    <hyperlink ref="C1620" r:id="rId1254" xr:uid="{480317CB-842E-41E2-B90A-775C726BCC2A}"/>
    <hyperlink ref="C1621" r:id="rId1255" xr:uid="{1695BA24-C6F2-437D-AE9C-5DB850E88BA8}"/>
    <hyperlink ref="C1622" r:id="rId1256" xr:uid="{9B5B793A-4C77-428B-99E1-81A747B01595}"/>
    <hyperlink ref="C1624" r:id="rId1257" xr:uid="{01DFDAB0-AA75-4B1B-93A0-73F4FF4D9CDE}"/>
    <hyperlink ref="C1625" r:id="rId1258" xr:uid="{FBB5C9A6-4977-437B-8C6C-BE96C3CEA348}"/>
    <hyperlink ref="C1628" r:id="rId1259" xr:uid="{5533532A-FD0F-484F-B21C-C03D19C4FBBC}"/>
    <hyperlink ref="C1629" r:id="rId1260" xr:uid="{31B4AC69-57C0-4546-A93C-53EED15D40E9}"/>
    <hyperlink ref="C1631" r:id="rId1261" xr:uid="{EC365B41-9DDE-4685-AA6A-6F80F30F8A00}"/>
    <hyperlink ref="C1632" r:id="rId1262" xr:uid="{29B9C7D1-6E55-4617-8163-FC70EB28F770}"/>
    <hyperlink ref="C1633" r:id="rId1263" xr:uid="{17E94131-7C32-49D5-8E05-D1009914C5DD}"/>
    <hyperlink ref="C1634" r:id="rId1264" xr:uid="{CFE74334-AA51-42A9-A8D1-7FF5F6EBF92D}"/>
    <hyperlink ref="C1637" r:id="rId1265" xr:uid="{C421C82A-5ED9-4CBD-AB33-BB1094E0BD56}"/>
    <hyperlink ref="C1638" r:id="rId1266" xr:uid="{3269D9A3-BB4B-411A-9857-A5A6E1D7C057}"/>
    <hyperlink ref="C1639" r:id="rId1267" xr:uid="{3FC929C3-6DBF-4EA1-9465-A97A941A70A9}"/>
    <hyperlink ref="C1640" r:id="rId1268" xr:uid="{67E6E806-B5E7-4384-B8F7-B3E301471F90}"/>
    <hyperlink ref="C1642" r:id="rId1269" xr:uid="{8B8FA41B-013C-41CC-AA20-4AB83E77EBFD}"/>
    <hyperlink ref="C1643" r:id="rId1270" xr:uid="{2549E769-BB4A-4F7D-BCD0-A7E3BB76033C}"/>
    <hyperlink ref="C1646" r:id="rId1271" xr:uid="{38B0A70C-28CE-4634-869A-CA6038C270DB}"/>
    <hyperlink ref="C1647" r:id="rId1272" xr:uid="{49E2E88C-9141-45FA-872F-AADB1288DD85}"/>
    <hyperlink ref="C1649" r:id="rId1273" xr:uid="{4CB54797-3E67-401D-BDD5-7C5F68227ECD}"/>
    <hyperlink ref="C1652" r:id="rId1274" xr:uid="{5DB4B9D5-C3F6-4A76-828B-7338E0367229}"/>
    <hyperlink ref="C1655" r:id="rId1275" xr:uid="{229CCED1-F95E-4198-9116-952C4D564E4A}"/>
    <hyperlink ref="C1662" r:id="rId1276" xr:uid="{EF806E3F-AB90-4661-A3D7-3DAB883364FF}"/>
    <hyperlink ref="C1666" r:id="rId1277" xr:uid="{F35FCF5A-0626-49C0-A60D-03DC046BA592}"/>
    <hyperlink ref="C1667" r:id="rId1278" xr:uid="{37F00151-0BEF-40CD-AD2F-6FED9F76A088}"/>
    <hyperlink ref="C1668" r:id="rId1279" xr:uid="{35A77818-BEDB-48AB-8D4D-422ACE1618B4}"/>
    <hyperlink ref="C1669" r:id="rId1280" xr:uid="{06F47956-A03F-45EF-A7D0-6E83708963C5}"/>
    <hyperlink ref="C1670" r:id="rId1281" xr:uid="{59A8B4A0-F9A9-4BC9-A247-E8F4880DD543}"/>
    <hyperlink ref="C1673" r:id="rId1282" xr:uid="{873AF5E2-E8FC-4DB6-BD2A-0CF58929DEC9}"/>
    <hyperlink ref="C1674" r:id="rId1283" xr:uid="{E2CDFAD5-D11B-4DB4-9738-71D182745778}"/>
    <hyperlink ref="C1675" r:id="rId1284" xr:uid="{4DB39FDE-7448-44F3-A53D-D438518BE179}"/>
    <hyperlink ref="C1678" r:id="rId1285" xr:uid="{030666A7-0AB9-48CB-8876-E5FF446CEBBA}"/>
    <hyperlink ref="C1679" r:id="rId1286" xr:uid="{296E877F-7FBF-41F7-AD88-EEBFB4C33106}"/>
    <hyperlink ref="C1682" r:id="rId1287" xr:uid="{B32103EE-CFA2-4515-9123-54A4D65D7A03}"/>
    <hyperlink ref="C1683" r:id="rId1288" xr:uid="{B9118BE5-16CF-46C1-BFF2-7F878A441872}"/>
    <hyperlink ref="C1684" r:id="rId1289" xr:uid="{07BC11C4-D649-40E0-BCC2-BCAD0878BC43}"/>
    <hyperlink ref="C1685" r:id="rId1290" xr:uid="{B5479506-0480-4BE0-8302-6BC471D16B39}"/>
    <hyperlink ref="C1686" r:id="rId1291" xr:uid="{1982FB62-B088-4F18-95DE-01F3D13DFCBA}"/>
    <hyperlink ref="C1687" r:id="rId1292" xr:uid="{8F2FCAFF-2389-4846-A9A5-203175F4A6AA}"/>
    <hyperlink ref="C1688" r:id="rId1293" xr:uid="{99E9003E-2CAA-4CD6-B23A-6B5DEED0632D}"/>
    <hyperlink ref="C1691" r:id="rId1294" xr:uid="{791D6F72-2D07-48E7-97C8-EC94CA3CDD7D}"/>
    <hyperlink ref="C1692" r:id="rId1295" xr:uid="{99359DD1-328F-4FF1-AEB7-1650FA863627}"/>
    <hyperlink ref="C1693" r:id="rId1296" xr:uid="{212405BD-1779-4177-84AA-FB2FE67DE2A9}"/>
    <hyperlink ref="C1694" r:id="rId1297" xr:uid="{35AF18A9-79EC-47F8-BCD6-A8307169DFA6}"/>
    <hyperlink ref="C1695" r:id="rId1298" xr:uid="{24F5C031-1C40-48F6-BBF1-FC446FEA660C}"/>
    <hyperlink ref="C1696" r:id="rId1299" xr:uid="{B133BE7E-3115-44C6-A27E-51C367B116A4}"/>
    <hyperlink ref="C1699" r:id="rId1300" xr:uid="{163512DB-59D5-4339-8F83-E8313258AA99}"/>
    <hyperlink ref="C1701" r:id="rId1301" xr:uid="{8902E3E8-B824-46E0-A48B-70C84013C6D9}"/>
    <hyperlink ref="C1702" r:id="rId1302" xr:uid="{CBA860CB-DA8D-413C-B365-70AB2F7BF951}"/>
    <hyperlink ref="C1704" r:id="rId1303" xr:uid="{3496E4D4-4607-4921-B829-27AEE46CE57F}"/>
    <hyperlink ref="C1705" r:id="rId1304" xr:uid="{88D23367-8D89-4AC0-BAD4-6D9611C72648}"/>
    <hyperlink ref="C1709" r:id="rId1305" xr:uid="{ADD212C8-FF21-4974-B606-44F3F847D19F}"/>
    <hyperlink ref="C1710" r:id="rId1306" xr:uid="{21CDC468-22D9-4758-AA63-3EBBCB32DEEA}"/>
    <hyperlink ref="C1711" r:id="rId1307" xr:uid="{0F6497E6-6E46-42C0-A494-D01E55DC5817}"/>
    <hyperlink ref="C1712" r:id="rId1308" xr:uid="{E23270AB-625D-48B2-8548-4EA5B2FC03E9}"/>
    <hyperlink ref="C1713" r:id="rId1309" xr:uid="{93E45395-0208-415F-AF63-100C250A54C3}"/>
    <hyperlink ref="C1714" r:id="rId1310" xr:uid="{37EAEA23-0A8A-40B5-8203-F3BFB323F8E7}"/>
    <hyperlink ref="C1717" r:id="rId1311" xr:uid="{DDC02E75-5157-4D31-B915-F5A978773715}"/>
    <hyperlink ref="C1720" r:id="rId1312" xr:uid="{52F18B96-487E-42E1-AD41-1767485B6D2A}"/>
    <hyperlink ref="C1723" r:id="rId1313" xr:uid="{D36A2B64-7082-41AB-924F-BBF42B8B7973}"/>
    <hyperlink ref="C1729" r:id="rId1314" xr:uid="{82A8002A-408D-4D88-A307-B5B90BDFF9AE}"/>
    <hyperlink ref="C1730" r:id="rId1315" xr:uid="{13C24342-A123-47EB-ACA0-8E19B83483A0}"/>
    <hyperlink ref="C1733" r:id="rId1316" xr:uid="{CDD2CBD9-6FE4-4085-AC02-D68405F2D6A7}"/>
    <hyperlink ref="C1734" r:id="rId1317" xr:uid="{D9806ED3-75B8-41D1-AACF-468E155557C0}"/>
    <hyperlink ref="C1737" r:id="rId1318" xr:uid="{DCC5F75C-96BB-4116-80B1-41696B2F346E}"/>
    <hyperlink ref="C1738" r:id="rId1319" xr:uid="{BA8A0C6D-5295-49EE-A5F0-F50B10D963FE}"/>
    <hyperlink ref="C1740" r:id="rId1320" xr:uid="{D7084C08-4515-4D3C-A6E1-B59EF5ED1979}"/>
    <hyperlink ref="C1741" r:id="rId1321" xr:uid="{CAA4F3DA-8CD3-4EAF-8EF3-B07F48765908}"/>
    <hyperlink ref="C1742" r:id="rId1322" xr:uid="{F08152DA-A1A0-47DF-87A2-FE874DEE7D94}"/>
    <hyperlink ref="C1743" r:id="rId1323" xr:uid="{B406B13B-D501-4CD8-861B-5F12C15AEBD2}"/>
    <hyperlink ref="C1746" r:id="rId1324" xr:uid="{026D7C66-E4AF-4CD4-AFE8-9BC35D274105}"/>
    <hyperlink ref="C1747" r:id="rId1325" xr:uid="{EB4B668F-73BB-4742-8F85-10D0E2C7F6EF}"/>
    <hyperlink ref="C1748" r:id="rId1326" xr:uid="{A1431CAC-7E7C-4165-9936-F861DC2D34A6}"/>
    <hyperlink ref="C1749" r:id="rId1327" xr:uid="{8C337B6F-AF33-4FDA-945D-257EEC6AB66C}"/>
    <hyperlink ref="C1750" r:id="rId1328" xr:uid="{8EA077B9-E2FE-4194-971C-8932CE943DA5}"/>
    <hyperlink ref="C1751" r:id="rId1329" xr:uid="{B40E0033-1378-4BF3-BEF9-C21951F5FA3E}"/>
    <hyperlink ref="C1752" r:id="rId1330" xr:uid="{B60285FA-8831-4D87-A7A6-A823F5B150A0}"/>
    <hyperlink ref="C1756" r:id="rId1331" xr:uid="{264D48AB-2AA7-40D2-A95A-126CB9ACB221}"/>
    <hyperlink ref="C1757" r:id="rId1332" xr:uid="{45FD6A64-8532-4EB0-80FF-BA4EF8FC878E}"/>
    <hyperlink ref="C1758" r:id="rId1333" xr:uid="{E471D998-9802-4CD8-B05E-5A45B4728723}"/>
    <hyperlink ref="C1759" r:id="rId1334" xr:uid="{DA47CD27-92B0-4BC5-BFB1-39FB19287A4C}"/>
    <hyperlink ref="C1760" r:id="rId1335" xr:uid="{899CAEF3-9FE9-4A52-A404-2F73AB7CC627}"/>
    <hyperlink ref="C1761" r:id="rId1336" xr:uid="{42D44099-3BA9-4608-A7AC-7A4F10362C5D}"/>
    <hyperlink ref="C1762" r:id="rId1337" xr:uid="{7B645559-A170-424A-AF79-615D594D05D2}"/>
    <hyperlink ref="C1764" r:id="rId1338" xr:uid="{381A3436-4BBA-4264-A151-A419AEE84473}"/>
    <hyperlink ref="C1765" r:id="rId1339" xr:uid="{A3E0A302-9921-479C-A2A7-FFE5CC06DB1F}"/>
    <hyperlink ref="C1766" r:id="rId1340" xr:uid="{628ADD8B-5A3D-496A-9814-987A7FF8D7A8}"/>
    <hyperlink ref="C1767" r:id="rId1341" xr:uid="{1E1EC442-EE9A-4481-9869-1E0A04FFDCA1}"/>
    <hyperlink ref="C1768" r:id="rId1342" xr:uid="{3371D778-9CF5-4E3D-A54C-13D8EF3FE849}"/>
    <hyperlink ref="C1769" r:id="rId1343" xr:uid="{1E920F0B-BB0C-4F52-838A-0766A6C64534}"/>
    <hyperlink ref="C1770" r:id="rId1344" xr:uid="{9841CF5D-F364-4467-BBFC-E8CBEE0DB7D0}"/>
    <hyperlink ref="C1773" r:id="rId1345" xr:uid="{21BF0E2A-2159-4D96-BDAB-9117B7FDF24A}"/>
    <hyperlink ref="C1774" r:id="rId1346" xr:uid="{272D8202-D5AB-4778-A38C-F13D35E9B2BD}"/>
    <hyperlink ref="C1775" r:id="rId1347" xr:uid="{75369D8A-86B4-42C2-A861-D472C28D6388}"/>
    <hyperlink ref="C1776" r:id="rId1348" xr:uid="{36E27772-971F-43BA-8EB5-F92D1EA27368}"/>
    <hyperlink ref="C1778" r:id="rId1349" xr:uid="{0779BE47-23BA-4A9F-9846-A5F9AE65A91B}"/>
    <hyperlink ref="C1779" r:id="rId1350" xr:uid="{9BDA2130-8202-424E-BC36-41E31BF7DF94}"/>
    <hyperlink ref="C1780" r:id="rId1351" xr:uid="{9640DBD6-147D-485F-BEE5-227D39DEBB5D}"/>
    <hyperlink ref="C1781" r:id="rId1352" xr:uid="{7516480E-1C89-4F1B-9190-B48B63B7A65E}"/>
    <hyperlink ref="C1782" r:id="rId1353" xr:uid="{973A7D90-A7DA-41DC-9EFD-1BE5088FE499}"/>
    <hyperlink ref="C1783" r:id="rId1354" xr:uid="{0EF4CBE7-7776-4BE3-BF32-D6CAB8552BA8}"/>
    <hyperlink ref="C1786" r:id="rId1355" xr:uid="{13E70A7B-CAEA-4786-A898-7F98BA87B6E0}"/>
    <hyperlink ref="C1789" r:id="rId1356" xr:uid="{C85F7AA2-8F58-4195-B40D-D8C88D36D969}"/>
    <hyperlink ref="C1792" r:id="rId1357" xr:uid="{27A56D7F-0BE7-4716-9B30-580698F2EF71}"/>
    <hyperlink ref="C1793" r:id="rId1358" xr:uid="{3E10737B-A0F4-4F00-BCB6-3B7DC46CA8F0}"/>
    <hyperlink ref="C1796" r:id="rId1359" xr:uid="{8729912A-9D89-45AA-8DB8-D0579C48E60D}"/>
    <hyperlink ref="C1797" r:id="rId1360" xr:uid="{70524627-6326-431F-B93B-44AA2EDC1177}"/>
    <hyperlink ref="C1798" r:id="rId1361" xr:uid="{8D63C929-4645-42FD-B567-F86E13CA0C28}"/>
    <hyperlink ref="C1800" r:id="rId1362" xr:uid="{673D6F9D-5723-4897-A460-404B769BFE18}"/>
    <hyperlink ref="C1801" r:id="rId1363" xr:uid="{A0B6825C-776A-4A8E-8480-4426EB8C3E9E}"/>
    <hyperlink ref="C1802" r:id="rId1364" xr:uid="{BE910C49-D397-49B1-9647-073E06CC957D}"/>
    <hyperlink ref="C1803" r:id="rId1365" xr:uid="{9E219D1F-16FF-4CEF-B118-24F21DFB44A5}"/>
    <hyperlink ref="C1804" r:id="rId1366" xr:uid="{255888A8-F549-4A10-811F-977557CBA7D2}"/>
    <hyperlink ref="C1805" r:id="rId1367" xr:uid="{9C26B1DE-A979-4FDE-94FB-E54C246D9619}"/>
    <hyperlink ref="C1807" r:id="rId1368" xr:uid="{9C7B1AF5-4DE2-4825-9143-F1190C3E104A}"/>
    <hyperlink ref="C1809" r:id="rId1369" xr:uid="{5C27BB67-1AF8-4E5D-B02A-C5A70ACCBD4A}"/>
    <hyperlink ref="C1810" r:id="rId1370" xr:uid="{D359DE6E-F1D9-483D-9997-A562DA386FA8}"/>
    <hyperlink ref="C1811" r:id="rId1371" xr:uid="{AEDDDF09-C72E-4C0E-B7DE-9A55B3060853}"/>
    <hyperlink ref="C1812" r:id="rId1372" xr:uid="{347CDC8B-54D5-41E2-9336-4161FD525994}"/>
    <hyperlink ref="C1813" r:id="rId1373" xr:uid="{08A417C3-33BF-47F8-8287-D08710326F95}"/>
    <hyperlink ref="C1814" r:id="rId1374" xr:uid="{17578F19-9312-413A-ACF4-76BD75AF6BA1}"/>
    <hyperlink ref="C1816" r:id="rId1375" xr:uid="{8778E349-90B5-4036-8A7B-4C8170101E08}"/>
    <hyperlink ref="C1818" r:id="rId1376" xr:uid="{CE2A7B2D-7D03-4F2A-B35B-D30D9BA4346E}"/>
    <hyperlink ref="C1819" r:id="rId1377" xr:uid="{95A40B00-A6EE-44AD-9754-5F2163C8D825}"/>
    <hyperlink ref="C1820" r:id="rId1378" xr:uid="{BBCE6DF6-CE8B-48D3-8965-6EEC9C255556}"/>
    <hyperlink ref="C1821" r:id="rId1379" xr:uid="{FC3DD181-BE7F-4C48-84B8-48E573336CEC}"/>
    <hyperlink ref="C1822" r:id="rId1380" xr:uid="{E4F8A920-7C76-478F-AEF4-C5E7B68395B3}"/>
    <hyperlink ref="C1825" r:id="rId1381" xr:uid="{79FBA95F-5573-4309-810F-A2DF0C15EBA6}"/>
    <hyperlink ref="C1826" r:id="rId1382" xr:uid="{67C210E2-F976-4AD4-A502-1E342F2F4247}"/>
    <hyperlink ref="C1828" r:id="rId1383" xr:uid="{DCD63EDA-9A0B-4069-8467-8A0BB1847D71}"/>
    <hyperlink ref="C1829" r:id="rId1384" xr:uid="{34CD43CD-B767-4317-91F2-E3EDCB4879CD}"/>
    <hyperlink ref="C1831" r:id="rId1385" xr:uid="{1E1DE4EF-9202-41BF-8F55-0ED2B6149381}"/>
    <hyperlink ref="C1832" r:id="rId1386" xr:uid="{60499072-D697-410C-A111-E147872BE236}"/>
    <hyperlink ref="C1833" r:id="rId1387" xr:uid="{0806E7B2-672C-4D56-977A-C9A54982676C}"/>
    <hyperlink ref="C1834" r:id="rId1388" xr:uid="{0C0AADD4-61D8-4ABC-A31A-6903ED2C3BEA}"/>
    <hyperlink ref="C1835" r:id="rId1389" xr:uid="{2FE1390B-F21A-4C09-8397-3414CBD76068}"/>
    <hyperlink ref="C1837" r:id="rId1390" xr:uid="{ADE1B34D-C7E3-4431-931C-A0309436F4E6}"/>
    <hyperlink ref="C1838" r:id="rId1391" xr:uid="{CAACB9AE-AA74-475E-A3D2-C93589A7DB0D}"/>
    <hyperlink ref="C1839" r:id="rId1392" xr:uid="{DBFE09A9-A576-433F-BBF4-4AC86C576494}"/>
    <hyperlink ref="C1840" r:id="rId1393" xr:uid="{513D133B-45DF-4D62-B986-50B7ADE89752}"/>
    <hyperlink ref="C1841" r:id="rId1394" xr:uid="{792A73CE-2B8A-4D5A-AD72-C7033B488610}"/>
    <hyperlink ref="C1843" r:id="rId1395" xr:uid="{815ECF72-3BBC-496C-B15F-FE1979CE2751}"/>
    <hyperlink ref="C1844" r:id="rId1396" xr:uid="{3B2E084D-9DB2-491A-8C92-C68C80924B79}"/>
    <hyperlink ref="C1845" r:id="rId1397" xr:uid="{EA2393D2-058F-47E3-A5DC-009DC1BEA471}"/>
    <hyperlink ref="C1846" r:id="rId1398" xr:uid="{E4A0E080-3365-44FF-84CF-C151767D8CA5}"/>
    <hyperlink ref="C1848" r:id="rId1399" xr:uid="{A42632C8-9E60-4B0D-A14A-79935F29F844}"/>
    <hyperlink ref="C1849" r:id="rId1400" xr:uid="{37D8C738-3588-450F-81E4-03CCB0BBDAD6}"/>
    <hyperlink ref="C1850" r:id="rId1401" xr:uid="{7DED0265-E9B5-4E0F-9A39-8D100641DAD7}"/>
    <hyperlink ref="C1851" r:id="rId1402" xr:uid="{DDE68AC5-C711-488E-AB0E-1F8B3C25851F}"/>
    <hyperlink ref="C1852" r:id="rId1403" xr:uid="{197A1210-1857-4B11-88E1-65953FF503BF}"/>
    <hyperlink ref="C1855" r:id="rId1404" xr:uid="{EB8C9E20-255E-4144-BBDB-613EE27E275D}"/>
    <hyperlink ref="C1856" r:id="rId1405" xr:uid="{F856018B-34F0-4F1E-A6B8-F261623855A0}"/>
    <hyperlink ref="C1857" r:id="rId1406" xr:uid="{E2642D09-DD74-4AF9-9A77-6147C367A5F4}"/>
    <hyperlink ref="C1859" r:id="rId1407" xr:uid="{D8F0487D-A3D5-4421-A44C-FC873E874C05}"/>
    <hyperlink ref="C1860" r:id="rId1408" xr:uid="{8F205AAC-0A31-4421-A4EA-E3A7A4CDDC7F}"/>
    <hyperlink ref="C1861" r:id="rId1409" xr:uid="{A2B83079-1A96-4A2F-99DA-6B496FC49B47}"/>
    <hyperlink ref="C1862" r:id="rId1410" xr:uid="{C66EC904-EDD8-437D-BF95-E12DB0392C3F}"/>
    <hyperlink ref="C1863" r:id="rId1411" xr:uid="{011CCFB1-91C4-4681-8A21-514DE29B0C6E}"/>
    <hyperlink ref="C1864" r:id="rId1412" xr:uid="{C4761BC0-D2F7-4767-9109-BE6627FEC6BF}"/>
    <hyperlink ref="C1865" r:id="rId1413" xr:uid="{F81FD02D-850A-4C37-A1B1-882FB041DFA3}"/>
    <hyperlink ref="C1866" r:id="rId1414" xr:uid="{05A3261A-3C47-4FB6-87D9-40F705E40F7E}"/>
    <hyperlink ref="C1867" r:id="rId1415" xr:uid="{BEFE3ED1-B4F0-4063-8271-40C5F42F9677}"/>
    <hyperlink ref="C1868" r:id="rId1416" xr:uid="{EA2BD144-DB3D-4DD6-847D-1EB3D53ED916}"/>
    <hyperlink ref="C1870" r:id="rId1417" xr:uid="{554BAB34-E0F3-49A9-B244-0CB00141100D}"/>
    <hyperlink ref="C1871" r:id="rId1418" xr:uid="{5FBADA3B-E2AC-431A-AEA0-268A565DDA67}"/>
    <hyperlink ref="C1872" r:id="rId1419" xr:uid="{102AD892-E944-46ED-B5C3-B36474A92D15}"/>
    <hyperlink ref="C1873" r:id="rId1420" xr:uid="{C00A0850-1363-4065-943A-EAE3DD6A75AA}"/>
    <hyperlink ref="C1877" r:id="rId1421" xr:uid="{2C5FCFB3-262B-4F03-8D4F-2A68D5A0927A}"/>
    <hyperlink ref="C1879" r:id="rId1422" xr:uid="{95FC8A8E-0266-4042-953A-81D8579D15BE}"/>
    <hyperlink ref="C1880" r:id="rId1423" xr:uid="{5F6379B5-677E-4FFE-950C-3CBC3EDCC7CA}"/>
    <hyperlink ref="C1882" r:id="rId1424" xr:uid="{898DF268-29A2-4678-892E-9F7FC17622B5}"/>
    <hyperlink ref="C1886" r:id="rId1425" xr:uid="{EC9AA8C9-F42F-409A-BDF1-6EC4D0D7E58A}"/>
    <hyperlink ref="C1887" r:id="rId1426" xr:uid="{9079CA62-7EB1-411A-8B63-F202228DDE61}"/>
    <hyperlink ref="C1888" r:id="rId1427" xr:uid="{C044540C-546B-45E1-8C6D-AAFEECA0F79C}"/>
    <hyperlink ref="C1889" r:id="rId1428" xr:uid="{713F37BC-302A-4AEC-9494-BE9BE82F05FE}"/>
    <hyperlink ref="C1890" r:id="rId1429" xr:uid="{C9A4A5B0-D32A-4BAD-9B2C-8CC86690F9F5}"/>
    <hyperlink ref="C1891" r:id="rId1430" xr:uid="{2372C4AC-ACE6-46C0-9639-480CC8D82CF8}"/>
    <hyperlink ref="C1892" r:id="rId1431" xr:uid="{12241992-AAAE-425E-8D15-B47255BBB23B}"/>
    <hyperlink ref="C1893" r:id="rId1432" xr:uid="{B2D8C9D6-A51D-481F-B76A-24435CFA1458}"/>
    <hyperlink ref="C1894" r:id="rId1433" xr:uid="{2BE67BB0-D15B-469A-B23F-8A3674828A04}"/>
    <hyperlink ref="C1897" r:id="rId1434" xr:uid="{AA771C87-678B-46A3-8348-40DD5BD9287E}"/>
    <hyperlink ref="C1898" r:id="rId1435" xr:uid="{5D4A05DA-47DC-4580-9B31-3F149AF00E40}"/>
    <hyperlink ref="C1899" r:id="rId1436" xr:uid="{8A2FBCD5-3265-414D-ADE3-E98F4A70B256}"/>
    <hyperlink ref="C1902" r:id="rId1437" xr:uid="{0971C8A4-E860-438C-B521-57C5E333999F}"/>
    <hyperlink ref="C1903" r:id="rId1438" xr:uid="{290DCD14-9CED-455E-8B7F-A3999D6CF353}"/>
    <hyperlink ref="C1904" r:id="rId1439" xr:uid="{36776D2D-EE61-4B3D-9F72-4AB6A83B60AE}"/>
    <hyperlink ref="C1905" r:id="rId1440" xr:uid="{EA94E630-E84B-4BFD-98AB-0656EA7190D3}"/>
    <hyperlink ref="C1906" r:id="rId1441" xr:uid="{362C98F5-FC8F-4677-9249-EA587D43C6A1}"/>
    <hyperlink ref="C1907" r:id="rId1442" xr:uid="{40FB614F-AAB7-4710-A581-68C4EEE9387D}"/>
    <hyperlink ref="C1908" r:id="rId1443" xr:uid="{37A97F5C-4A94-4032-A4B7-9C5E38F1A2D0}"/>
    <hyperlink ref="C1909" r:id="rId1444" xr:uid="{CF2EA390-5126-4BFB-B565-8BD5C4D40986}"/>
    <hyperlink ref="C1910" r:id="rId1445" xr:uid="{E78DD319-108E-40AE-A905-997FDE6A0411}"/>
    <hyperlink ref="C1911" r:id="rId1446" xr:uid="{1120E95B-635E-4742-B8BE-17220C2EFF17}"/>
    <hyperlink ref="C1914" r:id="rId1447" xr:uid="{10E1BC51-1C63-48D0-A3BF-497B3703AA97}"/>
    <hyperlink ref="C1915" r:id="rId1448" xr:uid="{8437FB38-AC7D-40FE-8F41-8686112AB021}"/>
    <hyperlink ref="C1916" r:id="rId1449" xr:uid="{9631E811-FC1B-4E68-B79D-7817B7B4EFA8}"/>
    <hyperlink ref="C1917" r:id="rId1450" xr:uid="{6EBD5A3C-BBA0-4EF1-A096-4D614E26C3E2}"/>
    <hyperlink ref="C1918" r:id="rId1451" xr:uid="{FE81AE42-F44C-4CCE-A1FE-A1C14E2389F3}"/>
    <hyperlink ref="C1919" r:id="rId1452" xr:uid="{F2A05F02-1471-4806-865F-1736E8CEABD9}"/>
    <hyperlink ref="C1922" r:id="rId1453" xr:uid="{8873A158-21C2-4A05-890C-6059385C1AD8}"/>
    <hyperlink ref="C1923" r:id="rId1454" xr:uid="{D5A9B2BA-4790-42FC-8FF3-C6A6EBB4FE18}"/>
    <hyperlink ref="C1924" r:id="rId1455" xr:uid="{3932B8B3-B659-4A88-A2EF-C58D6E7289DD}"/>
    <hyperlink ref="C1925" r:id="rId1456" xr:uid="{917EEA37-9EC3-4042-9325-F9D50A90C7CC}"/>
    <hyperlink ref="C1927" r:id="rId1457" xr:uid="{649F7D4C-F23D-4F1D-BEEC-B1B91389FEB5}"/>
    <hyperlink ref="C1928" r:id="rId1458" xr:uid="{AAF5AE9E-5C7C-4D03-88DE-EB6F95103A91}"/>
    <hyperlink ref="C1929" r:id="rId1459" xr:uid="{6E4B9F85-C3C5-491D-8468-5F3A3939F7D5}"/>
    <hyperlink ref="C1930" r:id="rId1460" xr:uid="{D0429006-3233-4E74-9DEE-D52C179DBE7D}"/>
    <hyperlink ref="C1933" r:id="rId1461" xr:uid="{0105A2B7-7D1A-423C-8B19-E7AF70BA503D}"/>
    <hyperlink ref="C1934" r:id="rId1462" xr:uid="{F306DB5C-7E93-4413-BC07-956820F2018E}"/>
    <hyperlink ref="C1937" r:id="rId1463" xr:uid="{6B412E2B-0EA1-46CD-A2CE-AE7B419EC81E}"/>
    <hyperlink ref="C1938" r:id="rId1464" xr:uid="{992E1B2A-453B-4AA9-820B-B0185F8390B3}"/>
    <hyperlink ref="C1939" r:id="rId1465" xr:uid="{BBC5C918-AEAA-4FAD-B490-6879B91F6E39}"/>
    <hyperlink ref="C700" r:id="rId1466" xr:uid="{88E3C89F-6530-4FF4-BC84-E1EABDC2E609}"/>
    <hyperlink ref="C701" r:id="rId1467" xr:uid="{6848E2BE-130E-4668-860F-6B80D70E98B8}"/>
    <hyperlink ref="C702" r:id="rId1468" xr:uid="{92AF53B2-43D7-4D27-9746-E4BEBDB3A218}"/>
    <hyperlink ref="C703" r:id="rId1469" xr:uid="{68B51A81-4EB7-41E4-A8DD-32FE067A5DE1}"/>
    <hyperlink ref="C704" r:id="rId1470" xr:uid="{815A52CF-B4CD-4BF2-AC6C-EE7EBF023D9B}"/>
    <hyperlink ref="C705" r:id="rId1471" xr:uid="{C18EE077-F5EF-427F-A840-30FBCA491DA9}"/>
    <hyperlink ref="C706" r:id="rId1472" xr:uid="{E8809D21-2472-4FD5-A3E8-0886C0ACDE8F}"/>
    <hyperlink ref="C10" r:id="rId1473" xr:uid="{C8E22EFB-486D-4BE8-89C7-8D61A3FAF573}"/>
    <hyperlink ref="C11" r:id="rId1474" xr:uid="{002DC6BC-0F36-4BA4-8209-AFD1B442E86E}"/>
    <hyperlink ref="D10" r:id="rId1475" xr:uid="{0A660B24-2ACF-47C6-8C1D-A816D8553257}"/>
    <hyperlink ref="D11" r:id="rId1476" xr:uid="{A5796573-55C3-4B90-83FD-332211D9F227}"/>
    <hyperlink ref="D12" r:id="rId1477" xr:uid="{29588733-3978-4CD1-8C62-3BFCBC7AA339}"/>
    <hyperlink ref="D13" r:id="rId1478" xr:uid="{B765491C-3E71-43E5-9069-A057677072DA}"/>
    <hyperlink ref="D14" r:id="rId1479" xr:uid="{C532D416-BB82-4F29-9750-B6F940D6027C}"/>
    <hyperlink ref="D15" r:id="rId1480" xr:uid="{BF7397B0-AF8A-4A2E-8FEE-9A9532F790D7}"/>
    <hyperlink ref="D16" r:id="rId1481" xr:uid="{9726E69E-5244-4EF8-A57A-876C5F98F4E0}"/>
    <hyperlink ref="D17" r:id="rId1482" xr:uid="{BEE75FE2-5F4E-42E7-AC42-083998AD4E4C}"/>
    <hyperlink ref="D18" r:id="rId1483" xr:uid="{D10E8D3C-A41F-4FA2-9A2F-C8668A8B9AFF}"/>
    <hyperlink ref="D19" r:id="rId1484" xr:uid="{E4840742-C9D8-4661-B4D9-09BD1BA2B7E4}"/>
    <hyperlink ref="D20" r:id="rId1485" xr:uid="{135D62CC-E964-4406-84C0-494EC2FE01AB}"/>
    <hyperlink ref="D21" r:id="rId1486" xr:uid="{5DAA2F57-0EDF-4959-9B5C-6753256F66D1}"/>
    <hyperlink ref="D22" r:id="rId1487" xr:uid="{94444720-C074-4042-A8C2-F6CBF8F4132E}"/>
    <hyperlink ref="D23" r:id="rId1488" xr:uid="{B69F7722-CB1E-4B3E-BEF8-A6C974FA3F74}"/>
    <hyperlink ref="D24" r:id="rId1489" xr:uid="{4760BD2B-80C8-4733-A208-AB7A3491FB4A}"/>
    <hyperlink ref="D25" r:id="rId1490" xr:uid="{745AE074-3BA1-4D93-B882-D0BFD6C92D62}"/>
    <hyperlink ref="D26" r:id="rId1491" xr:uid="{29627EC4-FE06-4260-81EA-0D2FEC7DF47A}"/>
    <hyperlink ref="D27" r:id="rId1492" xr:uid="{D08BFE01-4C30-4EE0-A4A7-D57079742130}"/>
    <hyperlink ref="D28" r:id="rId1493" xr:uid="{4D21C0BF-16A2-4A80-ACB6-A1DB95E3539E}"/>
    <hyperlink ref="D29" r:id="rId1494" xr:uid="{F0EFC44F-41D9-47DE-B422-4245A1A8E7DB}"/>
    <hyperlink ref="D30" r:id="rId1495" xr:uid="{9EDB8606-D2EC-4E14-B061-27C0EB929453}"/>
    <hyperlink ref="D31" r:id="rId1496" xr:uid="{4ABF2B66-0A8D-418B-9BD9-D592BEA2AF2E}"/>
    <hyperlink ref="D32" r:id="rId1497" xr:uid="{E843C1FF-F835-4CEB-9C10-DF85FF643FA6}"/>
    <hyperlink ref="D33" r:id="rId1498" xr:uid="{162461AC-8DF0-41B6-A552-A65255FF193C}"/>
    <hyperlink ref="D34" r:id="rId1499" xr:uid="{C4FE4AB2-FF6C-41F9-B0F6-A0AA3AF2C406}"/>
    <hyperlink ref="D35" r:id="rId1500" xr:uid="{1E2D3010-D012-47AE-9D6E-22C51620438B}"/>
    <hyperlink ref="D36" r:id="rId1501" xr:uid="{6500D3FD-832A-4422-AEB6-E8BDD093D621}"/>
    <hyperlink ref="D37" r:id="rId1502" xr:uid="{71BAF62A-B4F4-472F-BFA9-D7277614D7DB}"/>
    <hyperlink ref="D38" r:id="rId1503" xr:uid="{5DEE0785-0A37-48D2-88D4-F4422FDC15FB}"/>
    <hyperlink ref="D39" r:id="rId1504" xr:uid="{00478555-5997-45A2-8A69-B6C04D4BC803}"/>
    <hyperlink ref="D40" r:id="rId1505" xr:uid="{070D389C-1879-4AB4-9339-EDDEC6753BA6}"/>
    <hyperlink ref="D41" r:id="rId1506" xr:uid="{54A398CE-D36E-4AF9-9AC8-C6B99F9BE8F7}"/>
    <hyperlink ref="D42" r:id="rId1507" xr:uid="{F205168F-8563-4BD7-981F-D3E557C6FD81}"/>
    <hyperlink ref="D43" r:id="rId1508" xr:uid="{DE63474A-E917-4F31-9E70-9BC80D2615E3}"/>
    <hyperlink ref="D44" r:id="rId1509" xr:uid="{74AD04CC-4EEC-4251-AC89-B51843B0A38E}"/>
    <hyperlink ref="D45" r:id="rId1510" xr:uid="{2D438E3C-952F-4BEC-928B-C72DE7B66FA8}"/>
    <hyperlink ref="D46" r:id="rId1511" xr:uid="{079EA57B-AA86-418D-AA5B-382F87D31CBE}"/>
    <hyperlink ref="D47" r:id="rId1512" xr:uid="{10234D89-5207-4C08-979A-91FA0B6A5B3D}"/>
    <hyperlink ref="D48" r:id="rId1513" xr:uid="{43BBC7EA-08F2-4644-810B-888B99A5CCC1}"/>
    <hyperlink ref="D49" r:id="rId1514" xr:uid="{3C6FB245-443A-4B64-9850-DB1840FDE036}"/>
    <hyperlink ref="D50" r:id="rId1515" xr:uid="{368E851C-0603-4752-AF3D-E92282FA0DDB}"/>
    <hyperlink ref="D51" r:id="rId1516" xr:uid="{74AF075C-6EA9-4513-A38B-F7BFAFA3D299}"/>
    <hyperlink ref="D52" r:id="rId1517" xr:uid="{3DC6552B-F8E5-4C1D-A86B-B1D5F3C4EAE2}"/>
    <hyperlink ref="D53" r:id="rId1518" xr:uid="{299BF37A-EFA6-47D5-AF7A-D8D5DD18A576}"/>
    <hyperlink ref="D54" r:id="rId1519" xr:uid="{6F97B138-C7F8-4243-ACDE-2D24DCFC56F5}"/>
    <hyperlink ref="D55" r:id="rId1520" xr:uid="{FDDC6D01-9203-4676-A42E-32D1A222B040}"/>
    <hyperlink ref="D56" r:id="rId1521" xr:uid="{42BD5766-176E-45F0-9A33-8A8B733E6699}"/>
    <hyperlink ref="D57" r:id="rId1522" xr:uid="{27BD9886-972E-4613-9A97-351AB75C757D}"/>
    <hyperlink ref="D58" r:id="rId1523" xr:uid="{4F217D5B-99A0-4EDC-B7D4-BF6F84B5C876}"/>
    <hyperlink ref="D59" r:id="rId1524" xr:uid="{32B67B06-AF9F-4350-A26F-3ADB68358514}"/>
    <hyperlink ref="D60" r:id="rId1525" xr:uid="{7DD902E3-3E20-426E-AF8F-761C8319623F}"/>
    <hyperlink ref="D61" r:id="rId1526" xr:uid="{524FF781-2170-40E7-9041-DF356CD38C99}"/>
    <hyperlink ref="D62" r:id="rId1527" xr:uid="{2E98DA20-E2E7-4862-83BF-D1F26E2839FE}"/>
    <hyperlink ref="D63" r:id="rId1528" xr:uid="{9B3950CF-4115-450D-B546-BAFC81D8BDE7}"/>
    <hyperlink ref="D64" r:id="rId1529" xr:uid="{F2ED6C53-E76C-41A0-8A2C-CBF5D3E890EF}"/>
    <hyperlink ref="D65" r:id="rId1530" xr:uid="{97DC6363-D204-4AD0-992E-C350FE415C6E}"/>
    <hyperlink ref="D66" r:id="rId1531" xr:uid="{61444EE8-CCD8-48C4-BE33-894CBCB74C27}"/>
    <hyperlink ref="D67" r:id="rId1532" xr:uid="{D4456096-B5D1-432A-B959-2683A23FC248}"/>
    <hyperlink ref="D68" r:id="rId1533" xr:uid="{5BFC8BEC-EFC4-4328-9F16-CEE62326CD73}"/>
    <hyperlink ref="D69" r:id="rId1534" xr:uid="{CFA7ECCF-9965-44B9-BCD7-96478620B57A}"/>
    <hyperlink ref="D70" r:id="rId1535" xr:uid="{56233106-0C72-4602-B510-E21979FA0C26}"/>
    <hyperlink ref="D71" r:id="rId1536" xr:uid="{297CD69B-EB09-418B-9DAE-BDF4F5ED5F49}"/>
    <hyperlink ref="D72" r:id="rId1537" xr:uid="{45FA17FC-17B8-41A9-9B3D-687D12D08BEC}"/>
    <hyperlink ref="D73" r:id="rId1538" xr:uid="{43B9F607-D8EC-4A15-B215-36E49B7CCB55}"/>
    <hyperlink ref="D74" r:id="rId1539" xr:uid="{6BDB9D96-4367-4866-A10F-59E0D810F628}"/>
    <hyperlink ref="D75" r:id="rId1540" xr:uid="{43020AA5-B585-472E-BECB-47861E481ACF}"/>
    <hyperlink ref="D76" r:id="rId1541" xr:uid="{77310955-1FDD-4463-8324-CF9F3DAA0037}"/>
    <hyperlink ref="D77" r:id="rId1542" xr:uid="{3C94B4BD-B7AE-4566-876C-1FDF1EAFCD94}"/>
    <hyperlink ref="D78" r:id="rId1543" xr:uid="{44D35939-DBE0-443C-BFD1-AE4D2B0CA0C1}"/>
    <hyperlink ref="D79" r:id="rId1544" xr:uid="{3D180607-A030-4D23-AC30-B150F3C8DBC5}"/>
    <hyperlink ref="D80" r:id="rId1545" xr:uid="{1A7B6C12-7BC3-4702-8A66-4F621500D366}"/>
    <hyperlink ref="D81" r:id="rId1546" xr:uid="{406987E6-381D-4A1F-A582-9E146589C5FA}"/>
    <hyperlink ref="D85" r:id="rId1547" xr:uid="{73D892A0-E1DD-4211-A15D-B4CCAA930FC4}"/>
    <hyperlink ref="D86" r:id="rId1548" xr:uid="{B28D9EC9-8F68-4C47-B854-629A4DF22427}"/>
    <hyperlink ref="D87" r:id="rId1549" xr:uid="{BAB3C693-64D2-47D3-92FA-0777E4D5EDFF}"/>
    <hyperlink ref="D88" r:id="rId1550" xr:uid="{1D2FADD0-6FB8-482B-9223-5BB4AF62C89D}"/>
    <hyperlink ref="D89" r:id="rId1551" xr:uid="{46375A0F-FF3F-4027-A070-D1E5BB3EFCA6}"/>
    <hyperlink ref="D90" r:id="rId1552" xr:uid="{5327274C-BBCB-4B0A-850C-D5F504DFFBCE}"/>
    <hyperlink ref="D91" r:id="rId1553" xr:uid="{7E747A31-4E53-40B8-B54E-F84975527E28}"/>
    <hyperlink ref="D92" r:id="rId1554" xr:uid="{4E6E459F-3E8F-46B6-A71B-E6CCFF1E5884}"/>
    <hyperlink ref="D93" r:id="rId1555" xr:uid="{3116B636-5D59-43BA-8556-F8DADE9F85B9}"/>
    <hyperlink ref="D94" r:id="rId1556" xr:uid="{35C7B0CD-AED9-4C39-90C1-D1C52DB90999}"/>
    <hyperlink ref="D95" r:id="rId1557" xr:uid="{952A06FB-A16A-4069-92C9-2677D4B6ADB8}"/>
    <hyperlink ref="D96" r:id="rId1558" xr:uid="{D85D4007-220B-4D3B-A859-8EC50387F68A}"/>
    <hyperlink ref="D97" r:id="rId1559" xr:uid="{3FF40EF2-0CDA-4139-8BF4-FF1D12E01F7E}"/>
    <hyperlink ref="D98" r:id="rId1560" xr:uid="{7AD321BD-330D-4D03-915B-F3D611924A6F}"/>
    <hyperlink ref="D99" r:id="rId1561" xr:uid="{9DBD8FBE-F2B1-44CE-9B3E-4CD469FB922F}"/>
    <hyperlink ref="D100" r:id="rId1562" xr:uid="{9E9C354F-6429-47E8-8EED-92DC6C548F99}"/>
    <hyperlink ref="D101" r:id="rId1563" xr:uid="{599AE7E6-DA1E-449F-800C-F4C40A33BAF6}"/>
    <hyperlink ref="D102" r:id="rId1564" xr:uid="{DC0D31C1-3328-4E24-93C9-B406A00461D9}"/>
    <hyperlink ref="D105" r:id="rId1565" xr:uid="{9BE48517-468B-4839-978C-79233D8BDCF8}"/>
    <hyperlink ref="D106" r:id="rId1566" xr:uid="{0567E158-FC18-401C-8957-AFF1DD860DFA}"/>
    <hyperlink ref="D107" r:id="rId1567" xr:uid="{B5B377FF-310D-4CE2-BF63-F7A147B61D93}"/>
    <hyperlink ref="D108" r:id="rId1568" xr:uid="{E5DBF787-A799-4856-B10C-58F14FF02939}"/>
    <hyperlink ref="D109" r:id="rId1569" xr:uid="{8DD4B792-199B-4F71-AE47-01E4B1F44DF7}"/>
    <hyperlink ref="D110" r:id="rId1570" xr:uid="{E3CE1490-5F69-49EE-98A3-C805A6CE9E8B}"/>
    <hyperlink ref="D111" r:id="rId1571" xr:uid="{50106CCE-3681-44AB-8D54-1D2A1E4FEA3A}"/>
    <hyperlink ref="D112" r:id="rId1572" xr:uid="{6004B6A4-7F18-45CA-A6F7-B5BE88B1D4FF}"/>
    <hyperlink ref="D115" r:id="rId1573" xr:uid="{18FE87C3-0567-4DDB-955D-19056539D843}"/>
    <hyperlink ref="D116" r:id="rId1574" xr:uid="{66DE9293-491A-400A-9542-AE31A213FB72}"/>
    <hyperlink ref="D117" r:id="rId1575" xr:uid="{43EC7555-F3E8-482B-86ED-32A7080E4316}"/>
    <hyperlink ref="D118" r:id="rId1576" xr:uid="{346F68E8-8FBD-44C1-89BC-6D33BED80140}"/>
    <hyperlink ref="D119" r:id="rId1577" xr:uid="{10E96611-2D63-4987-B448-0B4F327F0248}"/>
    <hyperlink ref="D120" r:id="rId1578" xr:uid="{46DDEE4C-DF4D-49CF-B06D-B18CFE796C3E}"/>
    <hyperlink ref="D121" r:id="rId1579" xr:uid="{30897CC9-8486-4BC6-9B5B-86837DC5481D}"/>
    <hyperlink ref="D122" r:id="rId1580" xr:uid="{4F33B6E4-D30D-4432-99A1-A4E9FDCA675F}"/>
    <hyperlink ref="D123" r:id="rId1581" xr:uid="{2BC7DDE7-30A6-44EE-BEA2-EC97DDCCD0C3}"/>
    <hyperlink ref="D124" r:id="rId1582" xr:uid="{0493E142-C693-4306-AFF6-D6BD3D345BD5}"/>
    <hyperlink ref="D125" r:id="rId1583" xr:uid="{C59B5BE5-C53F-4C12-A55E-4A9C570BE938}"/>
    <hyperlink ref="D126" r:id="rId1584" xr:uid="{B13307C8-2254-491E-B2C6-51730A541C09}"/>
    <hyperlink ref="D127" r:id="rId1585" xr:uid="{D59870E8-C195-4F19-9410-EC16982B35A3}"/>
    <hyperlink ref="D128" r:id="rId1586" xr:uid="{A5A987F7-0AE8-4995-B5EE-E45D6F221DBA}"/>
    <hyperlink ref="D129" r:id="rId1587" xr:uid="{4882F0B1-670C-44F5-9659-CCA0BB1C84C2}"/>
    <hyperlink ref="D130" r:id="rId1588" xr:uid="{5DC12B78-AB07-4D01-B35F-AE85C1548392}"/>
    <hyperlink ref="D131" r:id="rId1589" xr:uid="{0B9CB33B-0391-4D58-941E-247BAFD58072}"/>
    <hyperlink ref="D132" r:id="rId1590" xr:uid="{FE17AF8D-047A-49D8-A4CE-9364563759FD}"/>
    <hyperlink ref="D133" r:id="rId1591" xr:uid="{50C61E23-7328-4643-97AB-0059ED716B3A}"/>
    <hyperlink ref="D139" r:id="rId1592" xr:uid="{17061197-2FA1-4CD2-88EA-6DEB806850D6}"/>
    <hyperlink ref="D140" r:id="rId1593" xr:uid="{54073B44-5B35-4E07-9CB4-3A573DDA6755}"/>
    <hyperlink ref="D141" r:id="rId1594" xr:uid="{2863E440-05D3-48E9-BE8E-D14482D55D13}"/>
    <hyperlink ref="D142" r:id="rId1595" xr:uid="{800FBE76-E042-427D-AE1D-390E36FBD93D}"/>
    <hyperlink ref="D143" r:id="rId1596" xr:uid="{2D498640-C8A9-4F65-BB23-F24AB4A78685}"/>
    <hyperlink ref="D144" r:id="rId1597" xr:uid="{43C60DD4-E1A8-4A45-83C4-8A8CA1E769C3}"/>
    <hyperlink ref="D145" r:id="rId1598" xr:uid="{18135AB6-0DE8-474E-BD8A-E306E109247C}"/>
    <hyperlink ref="D146" r:id="rId1599" xr:uid="{3206554E-2EC3-4567-9128-DE29A3C4F73E}"/>
    <hyperlink ref="D147" r:id="rId1600" xr:uid="{431CC970-6256-4AF0-BC46-7EC43F17C862}"/>
    <hyperlink ref="D148" r:id="rId1601" xr:uid="{B5FAA046-417C-48CF-B49B-E8503FAC19E1}"/>
    <hyperlink ref="D149" r:id="rId1602" xr:uid="{A97A0CB8-4778-4E3C-B395-990F1FB92A64}"/>
    <hyperlink ref="D151" r:id="rId1603" xr:uid="{9D535E4E-710C-4EE9-AA5E-F6F879699B47}"/>
    <hyperlink ref="D153" r:id="rId1604" xr:uid="{AC59401B-322F-43A6-8805-15FACBD5A208}"/>
    <hyperlink ref="D154" r:id="rId1605" xr:uid="{3F8D3451-0A13-40F7-9D03-E45F234E8870}"/>
    <hyperlink ref="D162" r:id="rId1606" xr:uid="{5BBB0C6C-C1A3-40A9-94E6-756D75294A1A}"/>
    <hyperlink ref="D163" r:id="rId1607" xr:uid="{6733B291-366A-4857-840F-86692C2FA8FC}"/>
    <hyperlink ref="D164" r:id="rId1608" xr:uid="{18E05A2D-BE48-47C7-BFC7-3C28B2C75B83}"/>
    <hyperlink ref="D165" r:id="rId1609" xr:uid="{12D52640-C926-41E0-98EA-FB7D072A4D30}"/>
    <hyperlink ref="D166" r:id="rId1610" xr:uid="{4725688E-CB94-4E08-BFF5-5EAC843EC89C}"/>
    <hyperlink ref="D167" r:id="rId1611" xr:uid="{9FFF8F48-95A4-42A8-A272-234A935012AF}"/>
    <hyperlink ref="D168" r:id="rId1612" xr:uid="{6FCF37B8-626F-48BE-83C3-C952AE9FE791}"/>
    <hyperlink ref="D169" r:id="rId1613" xr:uid="{58EBE68A-AD77-4317-A388-97EB7778774B}"/>
    <hyperlink ref="D170" r:id="rId1614" xr:uid="{CD44A6FC-7883-4839-A24E-30397955E159}"/>
    <hyperlink ref="D171" r:id="rId1615" xr:uid="{9FA1FFED-D569-4ACE-BA11-394BD3F9217B}"/>
    <hyperlink ref="D172" r:id="rId1616" xr:uid="{2D3115AA-106F-460A-BA2F-29B747F616CB}"/>
    <hyperlink ref="D173" r:id="rId1617" xr:uid="{6A4DDBCF-8C51-4896-9685-C8A0AABC1AA5}"/>
    <hyperlink ref="D174" r:id="rId1618" xr:uid="{EC269B69-B8A9-4FF4-8B30-182517CC075B}"/>
    <hyperlink ref="D175" r:id="rId1619" xr:uid="{80E7E142-E5BB-46B2-BF60-7B4327AC7CA6}"/>
    <hyperlink ref="D176" r:id="rId1620" xr:uid="{AB5EEC63-87EE-48E7-9C5B-65C1A7E68DF0}"/>
    <hyperlink ref="D177" r:id="rId1621" xr:uid="{49ABB78E-94F4-4793-BD18-44495E182167}"/>
    <hyperlink ref="D178" r:id="rId1622" xr:uid="{FDC90642-09A2-4D5E-A3B4-2EDD458F4EE4}"/>
    <hyperlink ref="D179" r:id="rId1623" xr:uid="{2D7F3F26-5C69-433C-9EE6-F3E55D621E2B}"/>
    <hyperlink ref="D180" r:id="rId1624" xr:uid="{CC2D439F-66BE-426C-99EB-954B49456F84}"/>
    <hyperlink ref="D181" r:id="rId1625" xr:uid="{1237EA6E-7A35-4331-B034-BD03AB9D9C07}"/>
    <hyperlink ref="D182" r:id="rId1626" xr:uid="{79A607DA-E842-4266-8B83-2A36278CB18D}"/>
    <hyperlink ref="D183" r:id="rId1627" xr:uid="{C08B3477-4988-4F37-B332-359D892E332D}"/>
    <hyperlink ref="D184" r:id="rId1628" xr:uid="{D934AD37-AC37-47DB-996B-E4149C23EC60}"/>
    <hyperlink ref="D185" r:id="rId1629" xr:uid="{FD5A2F31-2683-4422-9416-04BD9FA60AC1}"/>
    <hyperlink ref="D186" r:id="rId1630" xr:uid="{7A43CDBA-01CB-4FB0-901A-95CD04FBA3CD}"/>
    <hyperlink ref="D187" r:id="rId1631" xr:uid="{746D5EB7-A5FD-4BA3-BDF0-DC9EE726181B}"/>
    <hyperlink ref="D188" r:id="rId1632" xr:uid="{260B12EC-FC29-4773-9B55-D9307646E3ED}"/>
    <hyperlink ref="D189" r:id="rId1633" xr:uid="{3274466F-552B-44BA-BC3F-B189857F7849}"/>
    <hyperlink ref="D190" r:id="rId1634" xr:uid="{04C2B98A-9252-4445-94CC-886A164C2046}"/>
    <hyperlink ref="D191" r:id="rId1635" xr:uid="{B0815FCC-23DB-4312-AF50-CFC6C6EDDCFB}"/>
    <hyperlink ref="D192" r:id="rId1636" xr:uid="{3A8D9B23-8516-4829-A6E5-5B993B5F3C7B}"/>
    <hyperlink ref="D193" r:id="rId1637" xr:uid="{711B5721-4C6E-4582-8801-46F16C1F3170}"/>
    <hyperlink ref="D194" r:id="rId1638" xr:uid="{AFB832C6-9769-4D0D-8C80-D34E089BC2A0}"/>
    <hyperlink ref="D195" r:id="rId1639" xr:uid="{1796CC6B-5D13-477F-B08F-A2C6E3D907DD}"/>
    <hyperlink ref="D196" r:id="rId1640" xr:uid="{B0683F16-4400-4E4E-9700-572D3E631CE8}"/>
    <hyperlink ref="D197" r:id="rId1641" xr:uid="{0BE2824A-17DA-4D5E-8B86-6CE87062BF61}"/>
    <hyperlink ref="D198" r:id="rId1642" xr:uid="{C50A682C-F10F-48CD-A7C9-5D617B3B0796}"/>
    <hyperlink ref="D199" r:id="rId1643" xr:uid="{25B9BDB0-214E-4164-97F0-728476C180F7}"/>
    <hyperlink ref="D200" r:id="rId1644" xr:uid="{8A20BB4F-05AC-49C8-B86F-F1C7023044F3}"/>
    <hyperlink ref="D201" r:id="rId1645" xr:uid="{C0ABA7EB-3608-4E33-8781-945160C47061}"/>
    <hyperlink ref="D202" r:id="rId1646" xr:uid="{33CA2515-F891-4873-8B7B-98B448149565}"/>
    <hyperlink ref="D203" r:id="rId1647" xr:uid="{CD74EFFF-3F72-46EA-8471-E55A2B0E8B6A}"/>
    <hyperlink ref="D204" r:id="rId1648" xr:uid="{DF5F4003-63A2-456F-8DC5-694F896E4C92}"/>
    <hyperlink ref="D205" r:id="rId1649" xr:uid="{988CDFCB-7695-4D5A-97D7-A841DEDE8B48}"/>
    <hyperlink ref="D207" r:id="rId1650" xr:uid="{E59734ED-75E1-4BD0-8473-68AF5296E547}"/>
    <hyperlink ref="D208" r:id="rId1651" xr:uid="{1DE5E0D4-A355-45D0-B1E7-B5390608DA2E}"/>
    <hyperlink ref="D209" r:id="rId1652" xr:uid="{CD1FA17A-9072-48F4-9169-829BEB3028CD}"/>
    <hyperlink ref="D210" r:id="rId1653" xr:uid="{825B31DA-852A-4FDC-A301-35F437A0B2B7}"/>
    <hyperlink ref="D211" r:id="rId1654" xr:uid="{6E91559D-03C0-4599-9016-B6AEC0CC23A7}"/>
    <hyperlink ref="D222" r:id="rId1655" xr:uid="{0844B965-337C-48F6-A4DB-114FDB7310F3}"/>
    <hyperlink ref="D223" r:id="rId1656" xr:uid="{50EFB653-E428-4375-B02F-2247CD8B48CF}"/>
    <hyperlink ref="D224" r:id="rId1657" xr:uid="{2B33FF62-8403-4236-935E-9BA073C2D094}"/>
    <hyperlink ref="D225" r:id="rId1658" xr:uid="{CEDA799C-150D-4695-A95E-25292C1855D1}"/>
    <hyperlink ref="D226" r:id="rId1659" xr:uid="{4FCA33CC-1D00-402E-8ED7-A441FA7C67C6}"/>
    <hyperlink ref="D227" r:id="rId1660" xr:uid="{8A10F694-B8C3-415B-B5CD-412BD496EB37}"/>
    <hyperlink ref="D228" r:id="rId1661" xr:uid="{7CA3C2F0-CB65-4653-8A04-B33DF78B5EDE}"/>
    <hyperlink ref="D229" r:id="rId1662" xr:uid="{B571E2C3-F949-4A74-84D1-02BA7320318D}"/>
    <hyperlink ref="D230" r:id="rId1663" xr:uid="{EA749190-82FE-40F5-93FA-FAB88E440EB3}"/>
    <hyperlink ref="D231" r:id="rId1664" xr:uid="{0BE75E9D-07AC-4C4D-8E37-2C4BEA6E28DE}"/>
    <hyperlink ref="D232" r:id="rId1665" xr:uid="{FE11FB82-6D53-48DD-AD8D-E731A36DCE8D}"/>
    <hyperlink ref="D233" r:id="rId1666" xr:uid="{69DD083A-E0D3-44EA-885A-93B79B01D72F}"/>
    <hyperlink ref="D234" r:id="rId1667" xr:uid="{5F7FE3D7-C897-4BBE-887E-88266105FE0A}"/>
    <hyperlink ref="D235" r:id="rId1668" xr:uid="{6537D02A-9A38-4E12-876F-8F84FC1A37D6}"/>
    <hyperlink ref="D236" r:id="rId1669" xr:uid="{FC49FC7A-0030-4310-B2C9-D35AD0C0FA5B}"/>
    <hyperlink ref="D237" r:id="rId1670" xr:uid="{AEC0DF49-4A62-4C2D-8199-D6B3BC21E26B}"/>
    <hyperlink ref="D240" r:id="rId1671" xr:uid="{9A45F7D4-4DE8-484F-BCFD-74409AD27D25}"/>
    <hyperlink ref="D241" r:id="rId1672" xr:uid="{C69CF69F-D515-4B8F-BC41-23328D8C9164}"/>
    <hyperlink ref="D242" r:id="rId1673" xr:uid="{8C9FE5AF-95A6-4A32-BCA3-90FA2E686F21}"/>
    <hyperlink ref="D243" r:id="rId1674" xr:uid="{A1B86D67-7EE7-4F2F-B1D3-5A887F1704B5}"/>
    <hyperlink ref="D244" r:id="rId1675" xr:uid="{8434CB46-F27B-442D-BC32-27B9D51C1A83}"/>
    <hyperlink ref="D245" r:id="rId1676" xr:uid="{0D1B7579-A53D-4EFC-8F63-6FE7DCA32CEA}"/>
    <hyperlink ref="D246" r:id="rId1677" xr:uid="{4874F693-8D56-4221-A9BA-96A356BFF755}"/>
    <hyperlink ref="D247" r:id="rId1678" xr:uid="{BE821EC8-991D-4773-B72E-9B6E39989CA5}"/>
    <hyperlink ref="D248" r:id="rId1679" xr:uid="{9BAE72F2-9A2E-4BC9-A6E1-51CDDA441164}"/>
    <hyperlink ref="D249" r:id="rId1680" xr:uid="{D1102482-22FA-47E8-870B-5862BEAC3679}"/>
    <hyperlink ref="D250" r:id="rId1681" xr:uid="{D815812E-4E33-4138-AC83-52CF556F50F5}"/>
    <hyperlink ref="D251" r:id="rId1682" xr:uid="{C158D57C-614A-48F3-A7BA-9EB011BFF546}"/>
    <hyperlink ref="D252" r:id="rId1683" xr:uid="{A4968453-EFC6-4BC6-8A1D-3465F9FD1AD3}"/>
    <hyperlink ref="D253" r:id="rId1684" xr:uid="{18CA991A-9130-4148-B6C6-0C526135AD51}"/>
    <hyperlink ref="D254" r:id="rId1685" xr:uid="{C9A3C2E3-1D62-4BD3-B6CA-37CA3BB1D751}"/>
    <hyperlink ref="D255" r:id="rId1686" xr:uid="{5E1ECACC-3884-4052-BF0F-5C15F145A8B6}"/>
    <hyperlink ref="D256" r:id="rId1687" xr:uid="{314B1226-BD09-4F9D-9CD0-A806926267BA}"/>
    <hyperlink ref="D257" r:id="rId1688" xr:uid="{E5A91C61-132A-4062-9351-96E450C0E49D}"/>
    <hyperlink ref="D258" r:id="rId1689" xr:uid="{45E46119-1937-47E2-A856-F5262F4C85D7}"/>
    <hyperlink ref="D259" r:id="rId1690" xr:uid="{F55B4C30-EFC0-470C-8C6C-A9B48DC820CA}"/>
    <hyperlink ref="D260" r:id="rId1691" xr:uid="{491D8D64-5BFD-48DD-AB40-69C39A50D4EE}"/>
    <hyperlink ref="D277" r:id="rId1692" xr:uid="{AE9BB335-3EED-418B-B1CE-C7939DD4E675}"/>
    <hyperlink ref="D278" r:id="rId1693" xr:uid="{A627CBEE-F94D-4405-8085-E1DE6AB86388}"/>
    <hyperlink ref="D281" r:id="rId1694" xr:uid="{DF806E6C-8087-4922-9314-9475366F22D2}"/>
    <hyperlink ref="D282" r:id="rId1695" xr:uid="{BEBC65C2-0DD1-4650-94BD-D1966444232D}"/>
    <hyperlink ref="D283" r:id="rId1696" xr:uid="{866B61F9-2898-4E61-A1BE-C3287F0D79B1}"/>
    <hyperlink ref="D284" r:id="rId1697" xr:uid="{ECF9B910-DC60-45E1-B486-971777EE5794}"/>
    <hyperlink ref="D285" r:id="rId1698" xr:uid="{4591B996-C511-4D7A-9978-C3319DCFD45C}"/>
    <hyperlink ref="D286" r:id="rId1699" xr:uid="{65D7E7A1-9C55-4144-A322-31D72F119D11}"/>
    <hyperlink ref="D287" r:id="rId1700" xr:uid="{A8ED95CF-4D7E-4C44-BF06-3714364619D7}"/>
    <hyperlink ref="D288" r:id="rId1701" xr:uid="{D4EC6C75-4A77-46E0-9AC8-19CB00242C1C}"/>
    <hyperlink ref="D289" r:id="rId1702" xr:uid="{9173C39D-8901-470E-A6C6-BD86E03BE6CF}"/>
    <hyperlink ref="D290" r:id="rId1703" xr:uid="{867A71FC-FADF-4FD3-9DAD-41038C477EE1}"/>
    <hyperlink ref="D291" r:id="rId1704" xr:uid="{BC63A432-7CAC-4E8A-BFD3-6E148C135D21}"/>
    <hyperlink ref="D292" r:id="rId1705" xr:uid="{4C9BA080-A6F9-48C5-994A-9D012013C515}"/>
    <hyperlink ref="D293" r:id="rId1706" xr:uid="{9F562F84-1CFB-4DAA-A766-23A5FCA8DE4C}"/>
    <hyperlink ref="D294" r:id="rId1707" xr:uid="{42A6516B-FBD7-4C59-BC05-3638CE2DC1B6}"/>
    <hyperlink ref="D295" r:id="rId1708" xr:uid="{D95B10A6-55FD-48AD-83EB-0A197FAA4444}"/>
    <hyperlink ref="D296" r:id="rId1709" xr:uid="{13F80D2A-9D25-4703-99EA-AB7D8CC05AFC}"/>
    <hyperlink ref="D297" r:id="rId1710" xr:uid="{5602A98A-C0BD-4895-890E-85FD9FA84093}"/>
    <hyperlink ref="D298" r:id="rId1711" xr:uid="{6ADA5122-C821-436E-9F91-9E2D6C986E60}"/>
    <hyperlink ref="D299" r:id="rId1712" xr:uid="{26EB6541-F1B8-4D5F-AD07-9D3816062A38}"/>
    <hyperlink ref="D300" r:id="rId1713" xr:uid="{DE237D1A-C8F7-4CDA-AE3E-B311EA8A4FB9}"/>
    <hyperlink ref="D301" r:id="rId1714" xr:uid="{5981FA20-5C29-4DF2-87CC-4D53B95A265C}"/>
    <hyperlink ref="D302" r:id="rId1715" xr:uid="{80B286AB-4FC4-4AE7-9998-D434E6F309C1}"/>
    <hyperlink ref="D303" r:id="rId1716" xr:uid="{A7C07A17-570C-4AC1-83E4-106202971D18}"/>
    <hyperlink ref="D304" r:id="rId1717" xr:uid="{3871BE0B-3A41-43A0-ADA4-AF702AD1134D}"/>
    <hyperlink ref="D305" r:id="rId1718" xr:uid="{73A946E3-AED3-4429-AF71-1BA286CE47D6}"/>
    <hyperlink ref="D306" r:id="rId1719" xr:uid="{28F8F886-706C-4205-A8D7-352AE7190342}"/>
    <hyperlink ref="D307" r:id="rId1720" xr:uid="{E18E6405-0B4B-42F8-A8C7-5E52412875BB}"/>
    <hyperlink ref="D308" r:id="rId1721" xr:uid="{183D324E-B8E3-473E-B73C-7753C18A4BA0}"/>
    <hyperlink ref="D309" r:id="rId1722" xr:uid="{B44EA737-A8DF-4B18-9AC2-EE10F8700656}"/>
    <hyperlink ref="D310" r:id="rId1723" xr:uid="{52925163-E5DE-4719-96AC-1F4D2F406C03}"/>
    <hyperlink ref="D311" r:id="rId1724" xr:uid="{9F56D76B-652F-45D7-83B2-2C50AF5CA885}"/>
    <hyperlink ref="D312" r:id="rId1725" xr:uid="{D44BD4BA-6A7F-4ED4-8EF8-659747C1D5C6}"/>
    <hyperlink ref="D313" r:id="rId1726" xr:uid="{E7056ACE-C748-42C4-9FB9-F2EDE3A4A354}"/>
    <hyperlink ref="D314" r:id="rId1727" xr:uid="{9FAD226A-CDE2-457A-964E-97E859DD4B65}"/>
    <hyperlink ref="D315" r:id="rId1728" xr:uid="{83B7F7BC-CAAB-4B3C-8729-AFCE9B443527}"/>
    <hyperlink ref="D316" r:id="rId1729" xr:uid="{6B3B5C46-7120-41FC-9AAF-9499CE525031}"/>
    <hyperlink ref="D317" r:id="rId1730" xr:uid="{CA3967C2-ED6E-4B1A-9BD0-9B7C42BAB1B4}"/>
    <hyperlink ref="D318" r:id="rId1731" xr:uid="{CF37418C-D857-4D3F-8A79-D07DCE4593DE}"/>
    <hyperlink ref="D319" r:id="rId1732" xr:uid="{0DD1CD36-81A7-42A4-B018-5D147321B941}"/>
    <hyperlink ref="D320" r:id="rId1733" xr:uid="{4E589DBE-8C70-4C7F-9FA8-5E055409C226}"/>
    <hyperlink ref="D321" r:id="rId1734" xr:uid="{F949E0D4-294B-411D-A559-EAF1AA990D75}"/>
    <hyperlink ref="D322" r:id="rId1735" xr:uid="{6F4ADB11-C520-42A5-B2F5-7DA15AB720A5}"/>
    <hyperlink ref="D323" r:id="rId1736" xr:uid="{2E5715B2-B57F-4F21-BD25-179E9EDA1B58}"/>
    <hyperlink ref="D324" r:id="rId1737" xr:uid="{3A63689F-710D-4550-9091-A9DAEEAD7D4C}"/>
    <hyperlink ref="D325" r:id="rId1738" xr:uid="{89C09ECE-B5B2-49B6-AD3C-03DC963F25FD}"/>
    <hyperlink ref="D326" r:id="rId1739" xr:uid="{AD9226D7-3C36-4BEF-B588-17001BB180ED}"/>
    <hyperlink ref="D327" r:id="rId1740" xr:uid="{6A52EC85-CA74-4836-8370-CB340DD1C9A2}"/>
    <hyperlink ref="D328" r:id="rId1741" xr:uid="{A26BC12D-FD85-48C0-B092-43A73404B75F}"/>
    <hyperlink ref="D329" r:id="rId1742" xr:uid="{945AF838-25B8-4478-9A30-C1E8FF46D7D7}"/>
    <hyperlink ref="D330" r:id="rId1743" xr:uid="{F37E2846-DF09-4A79-B284-CB9E1AFD4449}"/>
    <hyperlink ref="D331" r:id="rId1744" xr:uid="{8CF8970F-E978-4C9B-A8AE-4599ED1F2504}"/>
    <hyperlink ref="D332" r:id="rId1745" xr:uid="{A3A6F4E8-F8ED-4F02-941F-90C0150599F0}"/>
    <hyperlink ref="D333" r:id="rId1746" xr:uid="{BFC57F10-3920-4612-90E6-BE07BE73B7A3}"/>
    <hyperlink ref="D334" r:id="rId1747" xr:uid="{5BD34FBF-E73C-4562-B3C7-2BB61FEF1AE9}"/>
    <hyperlink ref="D335" r:id="rId1748" xr:uid="{E87C62E7-83C9-48EB-BE2A-40AB1130F8F5}"/>
    <hyperlink ref="D336" r:id="rId1749" xr:uid="{A10CDCD9-D04B-4DB0-9B2E-08931934B17A}"/>
    <hyperlink ref="D337" r:id="rId1750" xr:uid="{68B9AFC2-D71D-4E1A-9083-E235ACB7E877}"/>
    <hyperlink ref="D338" r:id="rId1751" xr:uid="{29F7CA9A-15C7-411C-A10F-9A028E12CA32}"/>
    <hyperlink ref="D339" r:id="rId1752" xr:uid="{064B1D2F-BFC8-42EF-9982-151D08F397F6}"/>
    <hyperlink ref="D340" r:id="rId1753" xr:uid="{9A2AE493-B701-43FE-9C6B-14A46F94BED5}"/>
    <hyperlink ref="D341" r:id="rId1754" xr:uid="{9EEA0959-A734-444F-9CA6-5A95546D8BA3}"/>
    <hyperlink ref="D342" r:id="rId1755" xr:uid="{C5D30C9B-6040-403E-8A01-59DD4B3CE9B7}"/>
    <hyperlink ref="D343" r:id="rId1756" xr:uid="{A74570B9-B738-4C20-96CD-CB8F308AD805}"/>
    <hyperlink ref="D344" r:id="rId1757" xr:uid="{EA01AD1A-CF00-4478-AED3-7BED7BA54E4A}"/>
    <hyperlink ref="D345" r:id="rId1758" xr:uid="{6774668A-1A52-48EE-8E3E-60D92B9CD5AA}"/>
    <hyperlink ref="D346" r:id="rId1759" xr:uid="{AB9B731F-BCCC-48D4-AAE3-DCDAB9EFD6A9}"/>
    <hyperlink ref="D347" r:id="rId1760" xr:uid="{8857680A-FEF1-401E-B746-DE0A97E21A0A}"/>
    <hyperlink ref="D348" r:id="rId1761" xr:uid="{5E84F9D6-502D-4FB0-8271-E02C4CDB52F5}"/>
    <hyperlink ref="D349" r:id="rId1762" xr:uid="{F08175D0-296C-4122-A07C-0F26C099D618}"/>
    <hyperlink ref="D350" r:id="rId1763" xr:uid="{81474CF9-BBDB-49ED-80C3-50B03237B94A}"/>
    <hyperlink ref="D351" r:id="rId1764" xr:uid="{03C5ADF0-6009-4FF7-B07F-E129E3FBAA3B}"/>
    <hyperlink ref="D352" r:id="rId1765" xr:uid="{BA1D9A3B-8C0E-4D8E-990D-4007E76BF69C}"/>
    <hyperlink ref="D353" r:id="rId1766" xr:uid="{EEE9CB18-897A-4283-A779-D9EF190ACC1D}"/>
    <hyperlink ref="D354" r:id="rId1767" xr:uid="{C3503F4E-B0BD-4A44-9E52-0A8EFC4543F7}"/>
    <hyperlink ref="D355" r:id="rId1768" xr:uid="{9F4A14A9-E605-4C92-A13F-434501675AF8}"/>
    <hyperlink ref="D356" r:id="rId1769" xr:uid="{8472ACAD-6EA5-4626-903F-D8F8FEB53571}"/>
    <hyperlink ref="D357" r:id="rId1770" xr:uid="{00DF1A97-3D51-487C-B70F-AD7C7AE36DFF}"/>
    <hyperlink ref="D358" r:id="rId1771" xr:uid="{047573C9-D88C-414B-A7F6-E4B033E2DC4B}"/>
    <hyperlink ref="D359" r:id="rId1772" xr:uid="{EE8BED22-F052-47A1-AE7A-61525DE6DC31}"/>
    <hyperlink ref="D360" r:id="rId1773" xr:uid="{2352808B-4B47-43B5-8832-6D602570D29E}"/>
    <hyperlink ref="D361" r:id="rId1774" xr:uid="{375057DC-0F88-42D4-B7AA-0ECCE5368A60}"/>
    <hyperlink ref="D362" r:id="rId1775" xr:uid="{7EE04365-9B28-423B-A567-001691D1BD1C}"/>
    <hyperlink ref="D363" r:id="rId1776" xr:uid="{B1DF7DE3-0376-4DAD-A66A-B080D92DF37A}"/>
    <hyperlink ref="D366" r:id="rId1777" xr:uid="{C29D1668-6379-4D51-BCDE-FFBF0069A750}"/>
    <hyperlink ref="D367" r:id="rId1778" xr:uid="{44718264-CC90-42FB-AE50-69A6BCAE94C8}"/>
    <hyperlink ref="D368" r:id="rId1779" xr:uid="{0597B527-C686-4059-929B-B44060796A7F}"/>
    <hyperlink ref="D369" r:id="rId1780" xr:uid="{B79B1F20-850F-4335-B5EB-54F45B52D78C}"/>
    <hyperlink ref="D370" r:id="rId1781" xr:uid="{C622845B-6D7D-48D7-A2D5-E31B0D96BDAB}"/>
    <hyperlink ref="D371" r:id="rId1782" xr:uid="{E4A59336-7E71-478C-8277-E1BF6F64FE48}"/>
    <hyperlink ref="D372" r:id="rId1783" xr:uid="{FECBA5F4-36E9-4D2C-B2F8-2F49A5380828}"/>
    <hyperlink ref="D373" r:id="rId1784" xr:uid="{1C39B01A-42BF-4A1F-9D15-52FD67EB4894}"/>
    <hyperlink ref="D374" r:id="rId1785" xr:uid="{9AC07222-867B-4D97-AEBE-536E2D00F34C}"/>
    <hyperlink ref="D375" r:id="rId1786" xr:uid="{A1CD80C5-E292-4E2D-AC9C-9847E7292AC5}"/>
    <hyperlink ref="D376" r:id="rId1787" xr:uid="{BF5C50AD-CFFB-4010-A9C9-624400420343}"/>
    <hyperlink ref="D377" r:id="rId1788" xr:uid="{701DF0E8-FDA6-422A-8277-08ECCC1D32C8}"/>
    <hyperlink ref="D378" r:id="rId1789" xr:uid="{BFAC944C-5B0A-4567-A732-F2045FE30FD1}"/>
    <hyperlink ref="D379" r:id="rId1790" xr:uid="{BD4395DE-7829-4761-AD73-BC0EE90C75AF}"/>
    <hyperlink ref="D380" r:id="rId1791" xr:uid="{401458B5-56AA-43E6-9AF2-E348EF60693A}"/>
    <hyperlink ref="D381" r:id="rId1792" xr:uid="{354E891B-584B-41C0-931F-344FFFD3013B}"/>
    <hyperlink ref="D382" r:id="rId1793" xr:uid="{5E8240BB-FBF5-463B-B536-68A116FCC0B5}"/>
    <hyperlink ref="D383" r:id="rId1794" xr:uid="{4C943AD9-12C9-44E7-B5FA-C0FEBCE6A640}"/>
    <hyperlink ref="D384" r:id="rId1795" xr:uid="{DA95B368-7D64-4551-AFFD-7A09325CEBE2}"/>
    <hyperlink ref="D385" r:id="rId1796" xr:uid="{AF039D35-1EB9-44C5-9683-008671E9F7F2}"/>
    <hyperlink ref="D386" r:id="rId1797" xr:uid="{85DE9AEE-5868-4D46-8865-9B08060A17B6}"/>
    <hyperlink ref="D387" r:id="rId1798" xr:uid="{C5E5270B-0107-4A2A-9836-8CA188C234F2}"/>
    <hyperlink ref="D388" r:id="rId1799" xr:uid="{24C09902-C956-4D5C-B32F-92A1778BDF0C}"/>
    <hyperlink ref="D389" r:id="rId1800" xr:uid="{9918DCC6-BC84-4EDB-B8C0-491DEE9CA7A8}"/>
    <hyperlink ref="D390" r:id="rId1801" xr:uid="{984DE72A-5BAE-40C0-9BB8-AC8B5BBEBBE3}"/>
    <hyperlink ref="D393" r:id="rId1802" xr:uid="{9075D21F-9250-4D3A-A118-74B2A0416319}"/>
    <hyperlink ref="D394" r:id="rId1803" xr:uid="{394BC385-4673-4D18-B497-25484499615C}"/>
    <hyperlink ref="D395" r:id="rId1804" xr:uid="{B4987004-85ED-4C16-9900-13A60482AEF9}"/>
    <hyperlink ref="D396" r:id="rId1805" xr:uid="{9FAEEA7F-0105-45EF-B848-7D22A6F63B4F}"/>
    <hyperlink ref="D397" r:id="rId1806" xr:uid="{1BBE9091-5E86-4A40-B86D-A4648EF455A3}"/>
    <hyperlink ref="D398" r:id="rId1807" xr:uid="{47D9BD5E-6B23-426F-B65F-EEC7AB5877EC}"/>
    <hyperlink ref="D399" r:id="rId1808" xr:uid="{7310B7FD-B4A8-4E02-A019-092A03BF1D7C}"/>
    <hyperlink ref="D400" r:id="rId1809" xr:uid="{F329F8F1-049E-464E-9166-C7B0C9FA10BB}"/>
    <hyperlink ref="D401" r:id="rId1810" xr:uid="{67A4468D-7503-40C5-BDBC-010AA5EF0855}"/>
    <hyperlink ref="D402" r:id="rId1811" xr:uid="{301199ED-6F72-491B-8353-602883B8E505}"/>
    <hyperlink ref="D403" r:id="rId1812" xr:uid="{F16C9EA3-EEA3-40DC-BD8A-C43A16D1412E}"/>
    <hyperlink ref="D404" r:id="rId1813" xr:uid="{2D5BD44C-C78D-450D-940D-9806200189AF}"/>
    <hyperlink ref="D405" r:id="rId1814" xr:uid="{3912743A-BF4B-44CF-AAEF-02F1EA90ED1C}"/>
    <hyperlink ref="D406" r:id="rId1815" xr:uid="{EAA55826-A3AB-48A9-BCE1-A69DB561F1D9}"/>
    <hyperlink ref="D407" r:id="rId1816" xr:uid="{90A11DCB-79D3-421A-B4F3-B8054C4D19C2}"/>
    <hyperlink ref="D408" r:id="rId1817" xr:uid="{9B9E3649-4FAB-43A9-8A9B-0FC6BC9AFCED}"/>
    <hyperlink ref="D409" r:id="rId1818" xr:uid="{46816684-6E64-47B2-91F7-E3151CD3B6E4}"/>
    <hyperlink ref="D410" r:id="rId1819" xr:uid="{CCA54EBA-9624-4A37-AA6C-4630A294766E}"/>
    <hyperlink ref="D411" r:id="rId1820" xr:uid="{27449840-50D5-471F-A866-D58461946160}"/>
    <hyperlink ref="D412" r:id="rId1821" xr:uid="{341FDF3D-B3BF-4CCA-A50D-EE7BE09F693D}"/>
    <hyperlink ref="D413" r:id="rId1822" xr:uid="{0E449AC4-00AE-430F-96D9-09F55CC3E5A4}"/>
    <hyperlink ref="D414" r:id="rId1823" xr:uid="{DEE3279D-E126-4805-8E50-534C966AE5E0}"/>
    <hyperlink ref="D415" r:id="rId1824" xr:uid="{831566E8-A5F4-418B-B205-908C9E041552}"/>
    <hyperlink ref="D416" r:id="rId1825" xr:uid="{CDDAB5FE-C853-4FEF-A573-57731CCEBD0A}"/>
    <hyperlink ref="D417" r:id="rId1826" xr:uid="{7C512E3E-3B6E-4D19-ABAA-7A8CD224E545}"/>
    <hyperlink ref="D418" r:id="rId1827" xr:uid="{207FEC8C-87CD-4A95-AB9B-384DE96766BD}"/>
    <hyperlink ref="D419" r:id="rId1828" xr:uid="{B7C70944-64CF-4B58-BBBC-0A684A399387}"/>
    <hyperlink ref="D420" r:id="rId1829" xr:uid="{46CB2FB8-461E-43B0-BE33-CA2BF46B7F5E}"/>
    <hyperlink ref="D421" r:id="rId1830" xr:uid="{9B0C16E5-4C8E-4570-8FED-8C6152E55F8F}"/>
    <hyperlink ref="D422" r:id="rId1831" xr:uid="{21BA7CDF-10F4-4984-AB0B-BE4761115E7A}"/>
    <hyperlink ref="D423" r:id="rId1832" xr:uid="{083FC7D0-C2A5-43CD-98C3-77469D29FB14}"/>
    <hyperlink ref="D424" r:id="rId1833" xr:uid="{465BBA17-719D-41C4-B645-1B4EAE6BF86A}"/>
    <hyperlink ref="D425" r:id="rId1834" xr:uid="{0E4E0937-5E07-4A13-A6D4-DD7D9BE8AFC1}"/>
    <hyperlink ref="D426" r:id="rId1835" xr:uid="{E6056B45-E99F-4495-8271-3DF1FAB7CC41}"/>
    <hyperlink ref="D427" r:id="rId1836" xr:uid="{4452BA78-1E0C-43BC-B376-245C99D2074B}"/>
    <hyperlink ref="D428" r:id="rId1837" xr:uid="{D06FF077-786A-45DF-B2D8-37639CCDD3B1}"/>
    <hyperlink ref="D429" r:id="rId1838" xr:uid="{3C829491-E6DE-4F24-B66E-E52743294090}"/>
    <hyperlink ref="D430" r:id="rId1839" xr:uid="{47D3BC42-CBD1-470C-9E3C-1BC51D61B09B}"/>
    <hyperlink ref="D431" r:id="rId1840" xr:uid="{4FE62A13-8418-4E95-A1F8-878E1F7F59B1}"/>
    <hyperlink ref="D432" r:id="rId1841" xr:uid="{1F23CA6F-2AA0-4729-8257-164EF5442A93}"/>
    <hyperlink ref="D433" r:id="rId1842" xr:uid="{80C09813-BC8B-4E78-AA10-1810C1523818}"/>
    <hyperlink ref="D434" r:id="rId1843" xr:uid="{2B8B5CF8-5F38-4201-99FD-C85190FA77F6}"/>
    <hyperlink ref="D435" r:id="rId1844" xr:uid="{4406F2F4-8BD1-4969-9F6C-D8AF9BD15883}"/>
    <hyperlink ref="D436" r:id="rId1845" xr:uid="{63BE240F-DF28-4E50-9F0D-9C23A25E3632}"/>
    <hyperlink ref="D437" r:id="rId1846" xr:uid="{B4346E5B-885F-4D19-9CD3-B1783E4FF9FA}"/>
    <hyperlink ref="D438" r:id="rId1847" xr:uid="{24A0CD5B-302E-4C76-B759-2B0EDF805144}"/>
    <hyperlink ref="D439" r:id="rId1848" xr:uid="{44A8B594-55C0-4D68-ADC1-483705B1371A}"/>
    <hyperlink ref="D440" r:id="rId1849" xr:uid="{8BA9E9C9-EEEA-4356-A199-38B7A2831F28}"/>
    <hyperlink ref="D441" r:id="rId1850" xr:uid="{BB70A43D-48C8-4DF1-83BC-1DA8F61B61AB}"/>
    <hyperlink ref="D443" r:id="rId1851" xr:uid="{D4E34550-82CC-4BDA-AF96-6DBCB9ED5073}"/>
    <hyperlink ref="D444" r:id="rId1852" xr:uid="{70C649C4-901D-4B6E-9735-562A2A74293B}"/>
    <hyperlink ref="D445" r:id="rId1853" xr:uid="{9F0D5647-9CD5-48CA-B0C1-205DD610DF85}"/>
    <hyperlink ref="D446" r:id="rId1854" xr:uid="{0F45040D-F43A-45EF-8823-9C5F35A56F52}"/>
    <hyperlink ref="D447" r:id="rId1855" xr:uid="{462EAE30-E085-4E6D-BD36-C89FE1C08F0E}"/>
    <hyperlink ref="D448" r:id="rId1856" xr:uid="{F956E5F7-5DA2-4B4E-96A5-1DAEDB99134C}"/>
    <hyperlink ref="D449" r:id="rId1857" xr:uid="{5E0118AD-CCA4-4B3F-9F86-5ABFB44EB534}"/>
    <hyperlink ref="D450" r:id="rId1858" xr:uid="{B0863D40-59C2-4B35-8D28-24C7FF8319CC}"/>
    <hyperlink ref="D451" r:id="rId1859" xr:uid="{15FA2896-C0BD-4FEB-AB4D-80B32A2C174B}"/>
    <hyperlink ref="D452" r:id="rId1860" xr:uid="{F8818610-4C8C-4218-80ED-FD8172C45FF3}"/>
    <hyperlink ref="D453" r:id="rId1861" xr:uid="{B3FD00A6-AF0C-4FC4-9118-E35B84B0052B}"/>
    <hyperlink ref="D454" r:id="rId1862" xr:uid="{4009CA94-3AF5-4D6D-8B18-E4BF09DDD3FA}"/>
    <hyperlink ref="D455" r:id="rId1863" xr:uid="{1B3C7243-3C6A-4EAF-B596-6F49B2DA8C37}"/>
    <hyperlink ref="D456" r:id="rId1864" xr:uid="{88B4220D-1865-4BF2-8CC6-C55E6AC6F604}"/>
    <hyperlink ref="D457" r:id="rId1865" xr:uid="{0048A069-EE9A-467F-B055-1CD9BEC51644}"/>
    <hyperlink ref="D458" r:id="rId1866" xr:uid="{DE921FEA-FAD0-40D8-B6C6-7DF2BBFDDD14}"/>
    <hyperlink ref="D459" r:id="rId1867" xr:uid="{529830F0-8665-4AFF-94E7-4CB375B86253}"/>
    <hyperlink ref="D460" r:id="rId1868" xr:uid="{1ACCA09F-DB5C-4617-8769-584172CA9585}"/>
    <hyperlink ref="D461" r:id="rId1869" xr:uid="{5A6A7F1A-73BD-4912-ABF0-2A06042608B2}"/>
    <hyperlink ref="D462" r:id="rId1870" xr:uid="{4EEAF334-A846-4329-83FC-5C9B6D21458C}"/>
    <hyperlink ref="D463" r:id="rId1871" xr:uid="{5F005406-A92F-434D-A4CF-40BBAD980895}"/>
    <hyperlink ref="D464" r:id="rId1872" xr:uid="{E0D9C223-1455-46B6-9B5F-33BEFB35803E}"/>
    <hyperlink ref="D465" r:id="rId1873" xr:uid="{60E2CC44-EB65-4132-A4C9-94B73156C6DA}"/>
    <hyperlink ref="D466" r:id="rId1874" xr:uid="{1A8B9673-E70A-4757-9E6E-419848C4C717}"/>
    <hyperlink ref="D467" r:id="rId1875" xr:uid="{A990DA69-5BEF-44EA-A3E8-98DC3FEDF43D}"/>
    <hyperlink ref="D468" r:id="rId1876" xr:uid="{FE3C2262-4C6B-4947-ABB3-3D958C163D5B}"/>
    <hyperlink ref="D469" r:id="rId1877" xr:uid="{BEF8E235-7D96-458A-8324-57B6A234BBEE}"/>
    <hyperlink ref="D470" r:id="rId1878" xr:uid="{C156BC96-9C2A-406E-B88F-25A0A5AFF552}"/>
    <hyperlink ref="D471" r:id="rId1879" xr:uid="{E541DE5B-AD52-4905-924C-860A6E7B42E5}"/>
    <hyperlink ref="D472" r:id="rId1880" xr:uid="{CE1F46AA-3DE8-4DF6-8C0D-39560C19FFB8}"/>
    <hyperlink ref="D475" r:id="rId1881" xr:uid="{7CBC5DD1-4FAD-4FDA-B5CC-8CF57B65BB15}"/>
    <hyperlink ref="D476" r:id="rId1882" xr:uid="{141240B8-548C-4833-BABB-354DA8291980}"/>
    <hyperlink ref="D477" r:id="rId1883" xr:uid="{75D5C616-5DD5-4ECD-B4DE-4F1F9CCDB689}"/>
    <hyperlink ref="D478" r:id="rId1884" xr:uid="{240F2890-8C15-4C78-8B7D-CBFA56ED1DA3}"/>
    <hyperlink ref="D479" r:id="rId1885" xr:uid="{63B399AD-C6F8-4161-B3B8-C6F6B8400DA3}"/>
    <hyperlink ref="D480" r:id="rId1886" xr:uid="{836F5C95-5D29-4E6E-8CA0-0143BBA49CDD}"/>
    <hyperlink ref="D481" r:id="rId1887" xr:uid="{233861B7-E435-4091-9DC0-6CBB6DB821B1}"/>
    <hyperlink ref="D482" r:id="rId1888" xr:uid="{7C455C2E-947F-427B-AB98-FCDF634A8810}"/>
    <hyperlink ref="D483" r:id="rId1889" xr:uid="{423A1565-0881-4595-B140-32025DCA2E4D}"/>
    <hyperlink ref="D484" r:id="rId1890" xr:uid="{9AE634EB-1F2C-4513-AED6-98217C1A5D73}"/>
    <hyperlink ref="D485" r:id="rId1891" xr:uid="{4F439E23-8B90-496E-A6C1-7DA2E5BCBB26}"/>
    <hyperlink ref="D486" r:id="rId1892" xr:uid="{64760546-5B54-4C66-B4F2-920D9F8E0D6D}"/>
    <hyperlink ref="D487" r:id="rId1893" xr:uid="{54D46FEC-2B32-4F3E-BB87-02BD8D283C4F}"/>
    <hyperlink ref="D488" r:id="rId1894" xr:uid="{1E95F77D-071D-4B5D-ACD6-555D6995B832}"/>
    <hyperlink ref="D489" r:id="rId1895" xr:uid="{72935542-6F44-4ABA-8114-E75FE36F8654}"/>
    <hyperlink ref="D490" r:id="rId1896" xr:uid="{6B5B9FF6-B271-4852-950F-F6094443965E}"/>
    <hyperlink ref="D491" r:id="rId1897" xr:uid="{3F78FC7B-AC1D-46BE-927C-98F9B7CE73B8}"/>
    <hyperlink ref="D492" r:id="rId1898" xr:uid="{9AEF00D5-C40F-4FAC-AFD8-2210EEF283F4}"/>
    <hyperlink ref="D493" r:id="rId1899" xr:uid="{1488237D-6C61-421D-A826-91A3C6B37290}"/>
    <hyperlink ref="D494" r:id="rId1900" xr:uid="{F6876AD7-E78D-44D9-A0C2-10AAAAA94B4D}"/>
    <hyperlink ref="D495" r:id="rId1901" xr:uid="{FEAC73A3-2349-4942-8343-D3679684D833}"/>
    <hyperlink ref="D496" r:id="rId1902" xr:uid="{0954F116-43A7-49C7-9993-85CC6E94E48A}"/>
    <hyperlink ref="D497" r:id="rId1903" xr:uid="{165FFE8A-32B2-418E-94EB-84CC1218CF7F}"/>
    <hyperlink ref="D498" r:id="rId1904" xr:uid="{0B205A55-2AC8-43BF-A60E-01593C3FB0F6}"/>
    <hyperlink ref="D499" r:id="rId1905" xr:uid="{D4EC8C80-6772-4156-B340-19DD45F55C4F}"/>
    <hyperlink ref="D500" r:id="rId1906" xr:uid="{614DFA46-2D14-432C-ADF8-46B9DB3AEBC0}"/>
    <hyperlink ref="D501" r:id="rId1907" xr:uid="{5C9809DC-03BC-4247-8979-A9AD3E527EF1}"/>
    <hyperlink ref="D502" r:id="rId1908" xr:uid="{D4994339-CABF-40C7-AF92-332B7C37FDC1}"/>
    <hyperlink ref="D503" r:id="rId1909" xr:uid="{7BD59402-CF7B-4C9D-87F2-BBB3E2AD7C69}"/>
    <hyperlink ref="D504" r:id="rId1910" xr:uid="{F621AFDA-1A4A-41C6-9043-C7F48D709ACF}"/>
    <hyperlink ref="D505" r:id="rId1911" xr:uid="{26E774F7-69DF-4C01-83FE-382BECB6F0C9}"/>
    <hyperlink ref="D506" r:id="rId1912" xr:uid="{CBF726CB-A442-416D-8D1B-27B97B1B47E2}"/>
    <hyperlink ref="D507" r:id="rId1913" xr:uid="{4FA86F59-68B3-40A4-831D-5D8E530E4A22}"/>
    <hyperlink ref="D508" r:id="rId1914" xr:uid="{CCDBF70A-BE83-4084-9BF4-C9C2E334A260}"/>
    <hyperlink ref="D509" r:id="rId1915" xr:uid="{3AFB5F8B-5A3A-46E3-BA86-FA769AF8496F}"/>
    <hyperlink ref="D510" r:id="rId1916" xr:uid="{802FEF66-CEED-4925-B6A9-E6043DF2FBE0}"/>
    <hyperlink ref="D511" r:id="rId1917" xr:uid="{1DA4AA1F-D1F7-4CBA-8EF0-98FA1144626B}"/>
    <hyperlink ref="D512" r:id="rId1918" xr:uid="{02038102-E904-4692-9D12-C9504E19FC92}"/>
    <hyperlink ref="D513" r:id="rId1919" xr:uid="{0BC5E354-2A56-4FAB-B2FC-5A3B2304B920}"/>
    <hyperlink ref="D514" r:id="rId1920" xr:uid="{4EB92F78-CB72-432C-9DD5-8BC159F37A59}"/>
    <hyperlink ref="D519" r:id="rId1921" xr:uid="{8C3901D9-C0F5-4DA6-8172-A06677E8D98B}"/>
    <hyperlink ref="D522" r:id="rId1922" xr:uid="{87AF07E1-7094-4D91-8EAE-814E7CEA5E00}"/>
    <hyperlink ref="D523" r:id="rId1923" xr:uid="{4E400945-E616-4D02-9470-E8FA350A7003}"/>
    <hyperlink ref="D524" r:id="rId1924" xr:uid="{0CABB4C5-833F-4B01-B02A-BC45B86FE804}"/>
    <hyperlink ref="D525" r:id="rId1925" xr:uid="{0912B31B-2848-4B99-A096-CC5DD630B2AD}"/>
    <hyperlink ref="D526" r:id="rId1926" xr:uid="{61CD6633-D697-4802-A18D-BC0B9D22C886}"/>
    <hyperlink ref="D527" r:id="rId1927" xr:uid="{959F6253-A950-445F-8A60-65BFEB8845B9}"/>
    <hyperlink ref="D528" r:id="rId1928" xr:uid="{8CEC5C52-CD23-4303-ACB1-45ACFE4D6FDE}"/>
    <hyperlink ref="D529" r:id="rId1929" xr:uid="{F389F3CA-E0C3-474D-8933-2C09B4A9027D}"/>
    <hyperlink ref="D530" r:id="rId1930" xr:uid="{88740BE1-6761-4D74-A2F2-7CC70E19F6FB}"/>
    <hyperlink ref="D531" r:id="rId1931" xr:uid="{F0CB5ED8-35AD-4304-8F39-EDD824CF829C}"/>
    <hyperlink ref="D556" r:id="rId1932" xr:uid="{C416F2D1-BDE9-403C-A1C8-8EF4C227E26A}"/>
    <hyperlink ref="D557" r:id="rId1933" xr:uid="{A585B6E5-A796-4DC8-B94E-57924662A8E2}"/>
    <hyperlink ref="D558" r:id="rId1934" xr:uid="{5D21AF4A-BB02-4865-ABA0-3B8CD0AC457C}"/>
    <hyperlink ref="D560" r:id="rId1935" xr:uid="{4AA5AAE0-4489-437E-A13D-8858BDD9F7DD}"/>
    <hyperlink ref="D562" r:id="rId1936" xr:uid="{14A93E53-890A-4BA1-BCEB-471352C1E61F}"/>
    <hyperlink ref="D575" r:id="rId1937" xr:uid="{CEC5CF41-4136-4515-B1BD-C72E995DEAB1}"/>
    <hyperlink ref="D576" r:id="rId1938" xr:uid="{CDB74344-6349-4915-951B-BBB27C743C24}"/>
    <hyperlink ref="D577" r:id="rId1939" xr:uid="{CB85E9CF-59DA-41A1-A229-9434FD6C00AF}"/>
    <hyperlink ref="D578" r:id="rId1940" xr:uid="{47BC3394-A035-4695-9EB6-0E9BA41045C3}"/>
    <hyperlink ref="D589" r:id="rId1941" xr:uid="{7D1DC3B3-7FCB-4629-B4E3-5124714CB5E8}"/>
    <hyperlink ref="D590" r:id="rId1942" xr:uid="{2BF77B44-269E-4EA2-B669-2819BD890329}"/>
    <hyperlink ref="D614" r:id="rId1943" xr:uid="{A27F8E6B-CFF8-4689-AE75-3E4C62F1AC54}"/>
    <hyperlink ref="D615" r:id="rId1944" xr:uid="{0C8B12C9-BA1D-422F-A57D-B4CFAD0D5B88}"/>
    <hyperlink ref="D616" r:id="rId1945" xr:uid="{A9814926-7E58-4EFE-B403-F31C5955F55B}"/>
    <hyperlink ref="D617" r:id="rId1946" xr:uid="{055EE0F8-9DF7-438E-8117-11C1CE2FB89C}"/>
    <hyperlink ref="D618" r:id="rId1947" xr:uid="{F28E5725-B5EC-43D0-AFEB-408432F14124}"/>
    <hyperlink ref="D619" r:id="rId1948" xr:uid="{B2005841-A803-4C9E-8BE1-B9E7CA9A268E}"/>
    <hyperlink ref="D620" r:id="rId1949" xr:uid="{62FE7032-1FA3-4189-B244-977333F5BB4E}"/>
    <hyperlink ref="D621" r:id="rId1950" xr:uid="{5B4C7EA6-DD8B-4AB4-89D0-5789DC3F9615}"/>
    <hyperlink ref="D622" r:id="rId1951" xr:uid="{D40FBCA3-DEE7-407D-85F5-29FFD81EADE3}"/>
    <hyperlink ref="D623" r:id="rId1952" xr:uid="{DFED5C10-40B1-40CA-9687-2862BC46190D}"/>
    <hyperlink ref="D626" r:id="rId1953" xr:uid="{5D9EA3E6-DF8E-45BD-8DDA-3C25191E5AA1}"/>
    <hyperlink ref="D627" r:id="rId1954" xr:uid="{6CC8BFCC-B52A-421C-A624-1F040D2C79D1}"/>
    <hyperlink ref="D628" r:id="rId1955" xr:uid="{CBC02F85-ED69-4BF2-B0BA-11032818F26F}"/>
    <hyperlink ref="D629" r:id="rId1956" xr:uid="{B8BFA0B2-21AA-4C11-AE43-9DFF0043189F}"/>
    <hyperlink ref="D630" r:id="rId1957" xr:uid="{47FF00B6-DB50-4D03-A7CD-49EF7636AC72}"/>
    <hyperlink ref="D631" r:id="rId1958" xr:uid="{57F0F263-0ECF-4705-BE1A-857F9447F7DC}"/>
    <hyperlink ref="D635" r:id="rId1959" xr:uid="{C22EEF61-132B-480B-844E-6541E5AA4DC6}"/>
    <hyperlink ref="D636" r:id="rId1960" xr:uid="{223841BB-4040-46AF-BCBB-0F071EA8CE1F}"/>
    <hyperlink ref="D637" r:id="rId1961" xr:uid="{1F50F750-78C1-4CDD-9D84-980EFAC006B0}"/>
    <hyperlink ref="D638" r:id="rId1962" xr:uid="{AFFCB35E-7AD4-411F-AB41-7F41064C414F}"/>
    <hyperlink ref="D639" r:id="rId1963" xr:uid="{71EB945B-9740-4E30-B253-CD2BD312F33F}"/>
    <hyperlink ref="D640" r:id="rId1964" xr:uid="{8429E862-4DB0-4F8D-8158-53B06E29CB46}"/>
    <hyperlink ref="D641" r:id="rId1965" xr:uid="{95F66E7D-5899-4E65-9BAB-CE08EB9344BE}"/>
    <hyperlink ref="D642" r:id="rId1966" xr:uid="{0B8E23D1-F31D-4E2B-801A-B4D69A1507EB}"/>
    <hyperlink ref="D643" r:id="rId1967" xr:uid="{AB041B34-5DBE-4DD5-892D-048F6F729FB8}"/>
    <hyperlink ref="D644" r:id="rId1968" xr:uid="{3F1F310D-F418-4485-81B6-72BB85263676}"/>
    <hyperlink ref="D645" r:id="rId1969" xr:uid="{60D20569-576C-4E3F-B756-6B2F02A043B0}"/>
    <hyperlink ref="D646" r:id="rId1970" xr:uid="{6DFFF1A2-70E7-47EA-BF9C-77D106B08E15}"/>
    <hyperlink ref="D650" r:id="rId1971" xr:uid="{60B75E5F-06EB-4E49-A217-5EE22E0BC570}"/>
    <hyperlink ref="D651" r:id="rId1972" xr:uid="{B503724E-A087-4730-8B7D-DF12A74D5808}"/>
    <hyperlink ref="D652" r:id="rId1973" xr:uid="{20374587-812F-4180-BEEA-394E536B1B0E}"/>
    <hyperlink ref="D653" r:id="rId1974" xr:uid="{4B2AC070-3B5C-4C56-AEA1-16652E2F0C17}"/>
    <hyperlink ref="D654" r:id="rId1975" xr:uid="{4A133874-D928-49D3-8DF7-14387DE657FF}"/>
    <hyperlink ref="D655" r:id="rId1976" xr:uid="{7406D4B0-3E2A-4504-A04A-35E6BB09D0A5}"/>
    <hyperlink ref="D656" r:id="rId1977" xr:uid="{165EA812-17CE-4B2D-8003-3B4AC6953550}"/>
    <hyperlink ref="D657" r:id="rId1978" xr:uid="{C7FCA01A-41D7-4B27-94A1-728DF8083D7D}"/>
    <hyperlink ref="D661" r:id="rId1979" xr:uid="{EBF18222-4119-46E9-932D-8AE06ED9DE82}"/>
    <hyperlink ref="D662" r:id="rId1980" xr:uid="{83C94135-7169-4B89-ADD6-290215C55181}"/>
    <hyperlink ref="D663" r:id="rId1981" xr:uid="{C244C344-3C14-48CA-9795-EC093C7AC425}"/>
    <hyperlink ref="D664" r:id="rId1982" xr:uid="{87799F58-9BFC-4EE3-A8C4-58C6F00C34E9}"/>
    <hyperlink ref="D665" r:id="rId1983" xr:uid="{E4AF97EE-2DB5-4848-889F-70D5C452E207}"/>
    <hyperlink ref="D666" r:id="rId1984" xr:uid="{21080694-0F77-46A5-8E34-0EF66C27D12F}"/>
    <hyperlink ref="D667" r:id="rId1985" xr:uid="{22F88F10-99EF-4C21-A82D-7770B79F14DA}"/>
    <hyperlink ref="D668" r:id="rId1986" xr:uid="{75405B92-934B-4A3C-9922-305E2CB7455A}"/>
    <hyperlink ref="D669" r:id="rId1987" xr:uid="{18B88C01-147A-437B-8277-281F0602D394}"/>
    <hyperlink ref="D670" r:id="rId1988" xr:uid="{C0CA6A2A-C56E-4B0D-89C2-24A98C50ADE7}"/>
    <hyperlink ref="D671" r:id="rId1989" xr:uid="{D5ADB8B3-6F36-4F30-9234-06CC1ACA7796}"/>
    <hyperlink ref="D672" r:id="rId1990" xr:uid="{76E8D379-CD5C-47FF-8B34-42D278D387B1}"/>
    <hyperlink ref="D673" r:id="rId1991" xr:uid="{7FC447F0-FE92-497C-8EEE-42F61D17515D}"/>
    <hyperlink ref="D674" r:id="rId1992" xr:uid="{D4F7EC7D-D63C-4789-A169-B4A423920866}"/>
    <hyperlink ref="D675" r:id="rId1993" xr:uid="{F98496E9-3208-4F82-A309-93FB4E6B7887}"/>
    <hyperlink ref="D679" r:id="rId1994" xr:uid="{DFF92B5A-B207-4063-BA12-B9364FD3C04D}"/>
    <hyperlink ref="D680" r:id="rId1995" xr:uid="{2D454B8A-5099-4453-BD0A-7B796CBB47CB}"/>
    <hyperlink ref="D681" r:id="rId1996" xr:uid="{EB6B4D10-9882-4519-B930-DFBB15DBC5EA}"/>
    <hyperlink ref="D682" r:id="rId1997" xr:uid="{2AB909B7-447C-4A1C-B87E-E08D0F934FD0}"/>
    <hyperlink ref="D683" r:id="rId1998" xr:uid="{CECE1DFD-1D31-4F04-981B-F3035A1D88BA}"/>
    <hyperlink ref="D684" r:id="rId1999" xr:uid="{0483FCB1-2338-4064-BA61-A191992319B2}"/>
    <hyperlink ref="D685" r:id="rId2000" xr:uid="{FFA0FC6F-E876-422F-8328-7DC3996071FC}"/>
    <hyperlink ref="D686" r:id="rId2001" xr:uid="{811B7985-4AD7-446A-A103-CC32098537C8}"/>
    <hyperlink ref="D689" r:id="rId2002" xr:uid="{81DB287D-979C-40D1-83FB-154DF7135E31}"/>
    <hyperlink ref="D690" r:id="rId2003" xr:uid="{DB3F667B-C1CB-4317-B301-C31ADAD7605A}"/>
    <hyperlink ref="D691" r:id="rId2004" xr:uid="{4C4421DE-23C1-4895-BE58-B060603C5108}"/>
    <hyperlink ref="D692" r:id="rId2005" xr:uid="{301A083B-BDE7-4595-A31B-09CD456E1BA2}"/>
    <hyperlink ref="D693" r:id="rId2006" xr:uid="{D5DB3D58-C2DB-412F-9B24-F952B697B76A}"/>
    <hyperlink ref="D694" r:id="rId2007" xr:uid="{0906E1BE-FFAA-472E-80CE-94EBB7502086}"/>
    <hyperlink ref="D695" r:id="rId2008" xr:uid="{17151D24-59A5-4A32-8A81-9CF0D27044FE}"/>
    <hyperlink ref="D696" r:id="rId2009" xr:uid="{4ED81A68-F069-4E38-8E54-F5A36D80FFDB}"/>
    <hyperlink ref="D700" r:id="rId2010" xr:uid="{4E653D64-7105-4530-836E-7BBF4B8E9285}"/>
    <hyperlink ref="D701" r:id="rId2011" xr:uid="{9FEC340F-442D-464C-BD31-4E1E5DAE6EA1}"/>
    <hyperlink ref="D702" r:id="rId2012" xr:uid="{01EAEE3E-F4A6-42CD-AC3D-42D94C4F8673}"/>
    <hyperlink ref="D703" r:id="rId2013" xr:uid="{341E1093-D84D-4790-9D92-8DBC0976E106}"/>
    <hyperlink ref="D704" r:id="rId2014" xr:uid="{0CBD0271-D7B9-4F08-9C54-FF160F892F78}"/>
    <hyperlink ref="D705" r:id="rId2015" xr:uid="{2639711F-CAD2-4CBB-88E2-C624B12B98A1}"/>
    <hyperlink ref="D706" r:id="rId2016" xr:uid="{63CFCE61-8747-45C4-BE85-5BAA2D91CBFD}"/>
    <hyperlink ref="D710" r:id="rId2017" xr:uid="{FA64BDEB-068D-4909-925C-84AAD3DDF443}"/>
    <hyperlink ref="D711" r:id="rId2018" xr:uid="{44F2BFEC-EB55-4815-A4EC-49F21417A056}"/>
    <hyperlink ref="D712" r:id="rId2019" xr:uid="{2F8B6BC0-808A-46E0-9B5E-F4F2B9C368DE}"/>
    <hyperlink ref="D713" r:id="rId2020" xr:uid="{D433DAE3-CFB0-46E0-9BF6-0CAC89314C9D}"/>
    <hyperlink ref="D718" r:id="rId2021" xr:uid="{BDDCE7AD-C9B7-40B2-96E7-261814D9B436}"/>
    <hyperlink ref="D719" r:id="rId2022" xr:uid="{8422CF20-7229-4B6F-A798-4AE315A089E4}"/>
    <hyperlink ref="D720" r:id="rId2023" xr:uid="{32638710-0BAA-4A62-9C6C-0B24B10D1B45}"/>
    <hyperlink ref="D721" r:id="rId2024" xr:uid="{2FF1633D-2E22-461C-9769-34DF7EFAED24}"/>
    <hyperlink ref="D725" r:id="rId2025" xr:uid="{B8FE1F38-1540-48F0-A162-789EC3902C3B}"/>
    <hyperlink ref="D726" r:id="rId2026" xr:uid="{10931F07-0FD5-4948-B398-017CC32B9A30}"/>
    <hyperlink ref="D727" r:id="rId2027" xr:uid="{D1805FEB-B120-4777-BDCF-9A27F3CDE0AA}"/>
    <hyperlink ref="D728" r:id="rId2028" xr:uid="{A5F80F29-D669-485C-94D3-0BA01F68958A}"/>
    <hyperlink ref="D729" r:id="rId2029" xr:uid="{9005F85F-3FFF-4727-B05E-939D7F8C22AE}"/>
    <hyperlink ref="D730" r:id="rId2030" xr:uid="{9ABA0273-4EA2-43AD-BC41-F9557A939FFC}"/>
    <hyperlink ref="D733" r:id="rId2031" xr:uid="{7B356D46-7970-4EC0-AC37-6A1030D6D740}"/>
    <hyperlink ref="D734" r:id="rId2032" xr:uid="{116148F1-82C1-4340-9A91-07ECC3A53FA8}"/>
    <hyperlink ref="D735" r:id="rId2033" xr:uid="{FC074647-30CD-4902-9FB0-AE7C3BB15F84}"/>
    <hyperlink ref="D738" r:id="rId2034" xr:uid="{E1F7B1A3-6CFE-4CCB-ABCF-1DEEF0F06957}"/>
    <hyperlink ref="D739" r:id="rId2035" xr:uid="{800FABEF-FFF1-4E13-B3AE-8485EB364ED8}"/>
    <hyperlink ref="D740" r:id="rId2036" xr:uid="{62AD035B-D786-4752-A6F7-F02DD3CC09EC}"/>
    <hyperlink ref="D741" r:id="rId2037" xr:uid="{5629C61D-6DA7-4C51-AF9D-9E19D8CA941B}"/>
    <hyperlink ref="D742" r:id="rId2038" xr:uid="{463BB84C-B9FF-45A2-A4EB-AE6A99DD21E3}"/>
    <hyperlink ref="D743" r:id="rId2039" xr:uid="{51AB1215-4A2A-4659-8120-B55B85D059A9}"/>
    <hyperlink ref="D747" r:id="rId2040" xr:uid="{D8AB9B0C-D5D3-476D-83A8-3C2F924AB8D2}"/>
    <hyperlink ref="D748" r:id="rId2041" xr:uid="{3B54DE30-A2A2-4B86-9DE0-6DB42DFE2211}"/>
    <hyperlink ref="D749" r:id="rId2042" xr:uid="{7AB53FF3-6BD3-4681-BCBF-5C9CF22F109F}"/>
    <hyperlink ref="D750" r:id="rId2043" xr:uid="{83EE3C20-438F-449E-A255-B508CD7FE85F}"/>
    <hyperlink ref="D751" r:id="rId2044" xr:uid="{42820D71-817C-4405-865F-94E1F6CF296C}"/>
    <hyperlink ref="D752" r:id="rId2045" xr:uid="{51EB3915-7EEF-440E-A051-95A60936BCBA}"/>
    <hyperlink ref="D753" r:id="rId2046" xr:uid="{DB91DEC8-10BE-49A5-BAEA-289858A5C9D9}"/>
    <hyperlink ref="D754" r:id="rId2047" xr:uid="{3263A322-4E75-48EB-A785-4EDDE5889EA3}"/>
    <hyperlink ref="D757" r:id="rId2048" xr:uid="{569EE190-6D07-4915-8363-DCDDE7C38FD8}"/>
    <hyperlink ref="D758" r:id="rId2049" xr:uid="{2DE45919-31D0-43FF-BE7C-E0AADC9EB80A}"/>
    <hyperlink ref="D759" r:id="rId2050" xr:uid="{4540B34E-F87D-489C-8C7D-7D70D3A18374}"/>
    <hyperlink ref="D760" r:id="rId2051" xr:uid="{66755BCA-8FF6-4171-B315-072099D5E6CB}"/>
    <hyperlink ref="D761" r:id="rId2052" xr:uid="{D7E1A7EA-6D7D-456C-B403-C2AD9D73ED9B}"/>
    <hyperlink ref="D762" r:id="rId2053" xr:uid="{58520D0B-98AD-49A0-A6E8-1457DE64F38A}"/>
    <hyperlink ref="D763" r:id="rId2054" xr:uid="{30A682D4-E27D-4451-A8D9-7A40B2147D6E}"/>
    <hyperlink ref="D764" r:id="rId2055" xr:uid="{DEA86AD7-C76D-4286-AB13-0D72860D8549}"/>
    <hyperlink ref="D767" r:id="rId2056" xr:uid="{5C42E21C-D5E2-4D90-8925-7A753AC59837}"/>
    <hyperlink ref="D768" r:id="rId2057" xr:uid="{B7C64472-6559-45CC-A1D7-9F5B9C5E9BCB}"/>
    <hyperlink ref="D769" r:id="rId2058" xr:uid="{67009805-FC8F-43F1-B82F-C1615BAC5173}"/>
    <hyperlink ref="D770" r:id="rId2059" xr:uid="{B2952970-0770-4E34-B33B-E810B988202B}"/>
    <hyperlink ref="D774" r:id="rId2060" xr:uid="{92CC6402-C301-4F9A-AD4F-45FF1F386B68}"/>
    <hyperlink ref="D775" r:id="rId2061" xr:uid="{72288826-7D14-45E9-9F71-DC62D16C42C1}"/>
    <hyperlink ref="D776" r:id="rId2062" xr:uid="{FA7C8908-0408-4DA0-9D50-5BF337895EA2}"/>
    <hyperlink ref="D777" r:id="rId2063" xr:uid="{84DF4497-BC7B-4A04-86F1-05261C7E9F54}"/>
    <hyperlink ref="D778" r:id="rId2064" xr:uid="{74D480E0-4AD0-44C0-9078-92D8213EA938}"/>
    <hyperlink ref="D779" r:id="rId2065" xr:uid="{10DC46AE-FF3F-40B8-A704-9A71381073D3}"/>
    <hyperlink ref="D780" r:id="rId2066" xr:uid="{04270676-E254-4EB7-95E0-CAC0BD468302}"/>
    <hyperlink ref="D781" r:id="rId2067" xr:uid="{4AF9224C-0A74-49AC-BDCA-14862C4A1E7B}"/>
    <hyperlink ref="D785" r:id="rId2068" xr:uid="{1B6563FF-E5D0-42EB-9521-A8AC709ACE4F}"/>
    <hyperlink ref="D786" r:id="rId2069" xr:uid="{86B643E8-1DEF-4FA3-A672-394FB4D4428D}"/>
    <hyperlink ref="D787" r:id="rId2070" xr:uid="{41D3BF48-61DD-414C-89A4-9FD5E7525B1B}"/>
    <hyperlink ref="D788" r:id="rId2071" xr:uid="{4ACF582D-E7CB-476F-84EB-ED71C46E2E16}"/>
    <hyperlink ref="D791" r:id="rId2072" xr:uid="{1EDC0D0C-034E-4BB2-9328-879A850BE601}"/>
    <hyperlink ref="D792" r:id="rId2073" xr:uid="{A2E5E3DB-CAAC-45F8-96E3-D4300CEC23DC}"/>
    <hyperlink ref="D797" r:id="rId2074" xr:uid="{D2283D39-6B8D-45BF-A7CE-9226D7530171}"/>
    <hyperlink ref="D802" r:id="rId2075" xr:uid="{858B9B9C-DA58-4672-825D-BB4118424482}"/>
    <hyperlink ref="D803" r:id="rId2076" xr:uid="{052C7B5E-6E2E-48F3-9822-67B1842C88BC}"/>
    <hyperlink ref="D804" r:id="rId2077" xr:uid="{620AFA49-6C4B-4835-A558-563F7D3FC112}"/>
    <hyperlink ref="D805" r:id="rId2078" xr:uid="{D75FFD6F-8F7D-4F64-9406-31D7DD070DBA}"/>
    <hyperlink ref="D806" r:id="rId2079" xr:uid="{F4C425FA-FD4D-41F5-90B1-7D103E396E3E}"/>
    <hyperlink ref="D807" r:id="rId2080" xr:uid="{91C9CB1E-678E-4062-821D-CD14102FDF47}"/>
    <hyperlink ref="D808" r:id="rId2081" xr:uid="{92534E56-36B1-4BDA-9787-DD95A1A9B450}"/>
    <hyperlink ref="D809" r:id="rId2082" xr:uid="{B5D7E920-98B6-4A54-AB2A-AAD9313DFA0B}"/>
    <hyperlink ref="D810" r:id="rId2083" xr:uid="{F0AA8486-3EB6-4D57-A417-BBC585197F4E}"/>
    <hyperlink ref="D811" r:id="rId2084" xr:uid="{C557EF79-D947-4FDD-9803-64253ED3CBB5}"/>
    <hyperlink ref="D812" r:id="rId2085" xr:uid="{C49CE3A5-C6CA-41D1-9AF6-BB5616218BC9}"/>
    <hyperlink ref="D813" r:id="rId2086" xr:uid="{F16DBED8-C0AB-4265-B39F-0020E8CDD0EE}"/>
    <hyperlink ref="D814" r:id="rId2087" xr:uid="{2B55C116-40F2-4F35-AB10-A819D7EF4B03}"/>
    <hyperlink ref="D815" r:id="rId2088" xr:uid="{1EBFA319-E7F2-47D7-B10B-934DFD542522}"/>
    <hyperlink ref="D816" r:id="rId2089" xr:uid="{EA3DF437-C316-4FF8-A76D-F9B374946B54}"/>
    <hyperlink ref="D817" r:id="rId2090" xr:uid="{83E4F21B-1336-4B3D-9413-3C44C5425C0C}"/>
    <hyperlink ref="D818" r:id="rId2091" xr:uid="{51011329-38C8-487D-9147-B2381658FD3E}"/>
    <hyperlink ref="D819" r:id="rId2092" xr:uid="{90C424D3-A891-407A-A7D8-32E05F68FC82}"/>
    <hyperlink ref="D820" r:id="rId2093" xr:uid="{27457EF0-D182-472F-8642-BA24CD23FE6F}"/>
    <hyperlink ref="D821" r:id="rId2094" xr:uid="{938CB123-AD97-44AB-8156-EA81F71C7455}"/>
    <hyperlink ref="D822" r:id="rId2095" xr:uid="{B8E0596D-1879-4340-B306-6B544D4D5E84}"/>
    <hyperlink ref="D823" r:id="rId2096" xr:uid="{0D1816BE-DE7B-4A1E-89AC-C27927EFECB9}"/>
    <hyperlink ref="D824" r:id="rId2097" xr:uid="{78D1F484-C454-412B-9853-5137890E0A7B}"/>
    <hyperlink ref="D825" r:id="rId2098" xr:uid="{21046B6C-AF22-4D27-9BC1-7299CAFA9CDE}"/>
    <hyperlink ref="D826" r:id="rId2099" xr:uid="{EE0B9E0B-1C6C-4D2E-9724-D58F84C015F4}"/>
    <hyperlink ref="D827" r:id="rId2100" xr:uid="{59A17AC4-C498-400A-A737-5BF2F4D2D3CE}"/>
    <hyperlink ref="D828" r:id="rId2101" xr:uid="{5ACDE311-A6B9-4235-BDCE-3353FA0468DF}"/>
    <hyperlink ref="D829" r:id="rId2102" xr:uid="{82459238-99EF-43B1-AF67-367577CAFB92}"/>
    <hyperlink ref="D830" r:id="rId2103" xr:uid="{7426BEBE-77FF-4D65-BA38-216C00AD5B6B}"/>
    <hyperlink ref="D831" r:id="rId2104" xr:uid="{1682A686-746B-4FB9-8EE6-07308E3476E2}"/>
    <hyperlink ref="D832" r:id="rId2105" xr:uid="{8EEC71F7-0380-4727-9A2D-49BA4B3B3CE9}"/>
    <hyperlink ref="D833" r:id="rId2106" xr:uid="{74821F25-FA07-4ECC-89F5-8EB7427332F9}"/>
    <hyperlink ref="D834" r:id="rId2107" xr:uid="{AF69DBA3-A433-42EC-A03C-B27CA0AAABF4}"/>
    <hyperlink ref="D835" r:id="rId2108" xr:uid="{435878E4-C069-48FE-B2FC-3C2B63C1BB60}"/>
    <hyperlink ref="D836" r:id="rId2109" xr:uid="{2DB194B8-4D48-4545-A6B4-E6FDDDCA5E26}"/>
    <hyperlink ref="D837" r:id="rId2110" xr:uid="{DC1B92C2-9610-41EF-95FA-7801A90C4D01}"/>
    <hyperlink ref="D838" r:id="rId2111" xr:uid="{90E6CC4B-51A7-4FED-AC01-1AB8242AD3AF}"/>
    <hyperlink ref="D839" r:id="rId2112" xr:uid="{151087C2-8AD1-46CA-AEBD-CA6A611CF95F}"/>
    <hyperlink ref="D840" r:id="rId2113" xr:uid="{871AFFCF-BC0C-4B8D-AAAE-3E2302B1044E}"/>
    <hyperlink ref="D841" r:id="rId2114" xr:uid="{FFE5745E-8DB7-4E8C-A2FE-FA796448B762}"/>
    <hyperlink ref="D842" r:id="rId2115" xr:uid="{B426B47C-C9BE-4956-8498-989C245F311E}"/>
    <hyperlink ref="D843" r:id="rId2116" xr:uid="{9E49AC76-11B5-4134-9AD7-31DE7F698C62}"/>
    <hyperlink ref="D844" r:id="rId2117" xr:uid="{CA0A5D54-4F93-43AD-90A1-7E45F0D09B36}"/>
    <hyperlink ref="D845" r:id="rId2118" xr:uid="{ABE588AB-5AA1-447F-9274-CC6FFFE89D38}"/>
    <hyperlink ref="D846" r:id="rId2119" xr:uid="{B1E4236F-275E-42CA-8E22-9E2B7171B089}"/>
    <hyperlink ref="D847" r:id="rId2120" xr:uid="{F5500C5F-7867-4BC6-9F74-F527D13233B6}"/>
    <hyperlink ref="D848" r:id="rId2121" xr:uid="{862870B6-B343-4E38-86C1-B91A6037494F}"/>
    <hyperlink ref="D849" r:id="rId2122" xr:uid="{8BBA4BE1-6FDF-453E-9DE8-41065E73AF78}"/>
    <hyperlink ref="D850" r:id="rId2123" xr:uid="{7A787F74-62BC-4E5D-97C4-8D01C280BD48}"/>
    <hyperlink ref="D851" r:id="rId2124" xr:uid="{F2394DD5-1A34-4D7F-8DB2-50789D0966E2}"/>
    <hyperlink ref="D852" r:id="rId2125" xr:uid="{BC126224-1D9E-43B1-9335-031683BAA919}"/>
    <hyperlink ref="D853" r:id="rId2126" xr:uid="{0D5D0453-3C94-4FB3-9922-21ADF85454F5}"/>
    <hyperlink ref="D854" r:id="rId2127" xr:uid="{A2061C1B-9A0E-48DF-B95D-76E9C4863350}"/>
    <hyperlink ref="D855" r:id="rId2128" xr:uid="{3466A142-793C-4B6D-BF4C-8300C2FA1772}"/>
    <hyperlink ref="D856" r:id="rId2129" xr:uid="{1CF3CA37-F93D-4285-B2E6-736E87B0E01B}"/>
    <hyperlink ref="D857" r:id="rId2130" xr:uid="{913AAE09-D8CA-4297-A3F9-DE4A7D5D9D08}"/>
    <hyperlink ref="D858" r:id="rId2131" xr:uid="{F293254E-B571-4255-ABB9-F913DA3EEB04}"/>
    <hyperlink ref="D859" r:id="rId2132" xr:uid="{2884BED3-DFBF-4E4C-8B44-B4DCBF92CBCF}"/>
    <hyperlink ref="D860" r:id="rId2133" xr:uid="{2270833C-27FC-4C4D-87C4-A3F07658FD1F}"/>
    <hyperlink ref="D861" r:id="rId2134" xr:uid="{CD580E10-A14E-4008-BAC0-F5FE820A65CD}"/>
    <hyperlink ref="D862" r:id="rId2135" xr:uid="{0E1F9551-EA66-4F51-A7E4-C54EA731B2BD}"/>
    <hyperlink ref="D863" r:id="rId2136" xr:uid="{84F24241-9391-41A0-BC10-F84297E9C3C0}"/>
    <hyperlink ref="D864" r:id="rId2137" xr:uid="{20A748A0-DF78-4000-AFC0-D563B2F927E2}"/>
    <hyperlink ref="D865" r:id="rId2138" xr:uid="{F095286E-8B6F-4BE5-A7E3-C679855016B8}"/>
    <hyperlink ref="D866" r:id="rId2139" xr:uid="{9BC7CEC2-A595-4EED-9C09-8A3240C3DCFE}"/>
    <hyperlink ref="D867" r:id="rId2140" xr:uid="{F48EF78D-DE3E-4E42-8BB4-060994C8DFE8}"/>
    <hyperlink ref="D868" r:id="rId2141" xr:uid="{B2DE100E-C95D-48D0-B5B2-37AEF923E873}"/>
    <hyperlink ref="D869" r:id="rId2142" xr:uid="{455F841C-2E87-45AB-990E-D050FC6D5D33}"/>
    <hyperlink ref="D870" r:id="rId2143" xr:uid="{524AA293-6311-4CF6-BE06-A286A12A0842}"/>
    <hyperlink ref="D887" r:id="rId2144" xr:uid="{A6253B4E-AB2F-4C34-9596-26FE649994AD}"/>
    <hyperlink ref="D888" r:id="rId2145" xr:uid="{77BB814A-9B64-4E51-A19D-6631589E25DC}"/>
    <hyperlink ref="D889" r:id="rId2146" xr:uid="{49E48A8B-613A-4FB9-B91D-98A6326CD51C}"/>
    <hyperlink ref="D890" r:id="rId2147" xr:uid="{9442F6C3-5DC7-4E43-B950-C71D93A892D9}"/>
    <hyperlink ref="D891" r:id="rId2148" xr:uid="{279103B4-F17B-45F5-8D45-6BB226966804}"/>
    <hyperlink ref="D892" r:id="rId2149" xr:uid="{58AAA182-DA00-492F-9688-573AA00A7448}"/>
    <hyperlink ref="D893" r:id="rId2150" xr:uid="{57EC5F34-E23B-48D3-925F-92EEA897E79A}"/>
    <hyperlink ref="D894" r:id="rId2151" xr:uid="{E486555C-2F41-4D2E-90E9-CCCC898C17AC}"/>
    <hyperlink ref="D895" r:id="rId2152" xr:uid="{B5109037-08E7-41A1-9731-3D4A56C50616}"/>
    <hyperlink ref="D896" r:id="rId2153" xr:uid="{CB09D897-69E3-471A-A268-E98C27A7516F}"/>
    <hyperlink ref="D897" r:id="rId2154" xr:uid="{BC1CCC75-ECCF-47EC-92BC-B2F8AE8CB148}"/>
    <hyperlink ref="D898" r:id="rId2155" xr:uid="{602E80B6-0C96-4815-820B-E228FCA6C367}"/>
    <hyperlink ref="D899" r:id="rId2156" xr:uid="{D72E4825-19B8-497B-B51E-A1FC60B95C49}"/>
    <hyperlink ref="D900" r:id="rId2157" xr:uid="{6CFEEDA4-1F26-4515-9B74-3425CCA60350}"/>
    <hyperlink ref="D901" r:id="rId2158" xr:uid="{2E701BCA-AA5A-42AF-BDC3-03F160F7A27D}"/>
    <hyperlink ref="D905" r:id="rId2159" xr:uid="{863DF4DE-EABC-44E9-8539-A5C0045B4F4A}"/>
    <hyperlink ref="D906" r:id="rId2160" xr:uid="{D9E6F94F-6991-4A5D-811C-37C0EAEF2486}"/>
    <hyperlink ref="D907" r:id="rId2161" xr:uid="{9A732BC5-DEFD-43B9-9457-57E744300276}"/>
    <hyperlink ref="D908" r:id="rId2162" xr:uid="{DC7EEA69-74CA-4BF6-B470-EC822EB9EA9C}"/>
    <hyperlink ref="D909" r:id="rId2163" xr:uid="{27FDF21F-D6D6-42AD-A5BC-A354B984D81D}"/>
    <hyperlink ref="D910" r:id="rId2164" xr:uid="{9FBBC3BF-D6DA-485C-8254-06CEA3326487}"/>
    <hyperlink ref="D911" r:id="rId2165" xr:uid="{E08BCD8C-6D5D-4DD3-A668-4471EF3CEB31}"/>
    <hyperlink ref="D912" r:id="rId2166" xr:uid="{44CCE9BA-78F0-45CB-ADCD-164C34E3A24D}"/>
    <hyperlink ref="D913" r:id="rId2167" xr:uid="{CB5BF8A4-60A1-4F4A-B117-F82453916A1E}"/>
    <hyperlink ref="D914" r:id="rId2168" xr:uid="{59235811-361F-40DA-A6CD-F9BFD105C388}"/>
    <hyperlink ref="D915" r:id="rId2169" xr:uid="{5838C160-1378-446F-A80E-CAB2E3483444}"/>
    <hyperlink ref="D916" r:id="rId2170" xr:uid="{3A4B09CA-DCF3-44FD-8603-EB5E8E464133}"/>
    <hyperlink ref="D917" r:id="rId2171" xr:uid="{113D551C-D759-4BB4-A732-EC476AD8DE6C}"/>
    <hyperlink ref="D918" r:id="rId2172" xr:uid="{F887811E-58FC-409F-8125-F42ABAA5D81D}"/>
    <hyperlink ref="D919" r:id="rId2173" xr:uid="{62B559FA-D6A9-46A5-9A7B-AB4ED188D289}"/>
    <hyperlink ref="D920" r:id="rId2174" xr:uid="{659F4280-08EC-4B95-878C-DB32E1D665C9}"/>
    <hyperlink ref="D921" r:id="rId2175" xr:uid="{36DD9A47-09B2-4809-80DB-2FB5425F9B9C}"/>
    <hyperlink ref="D922" r:id="rId2176" xr:uid="{29269AA6-0FB4-4E7D-B322-F44B87083228}"/>
    <hyperlink ref="D923" r:id="rId2177" xr:uid="{4F5E518D-6CAF-4F18-B04B-630C090E2B60}"/>
    <hyperlink ref="D928" r:id="rId2178" xr:uid="{73D2BCBA-551D-433F-BEFC-695A3DBF548E}"/>
    <hyperlink ref="D929" r:id="rId2179" xr:uid="{7F5F8DDC-FDFB-4EB8-9BA4-82ED171DF8CD}"/>
    <hyperlink ref="D930" r:id="rId2180" xr:uid="{F471E878-CEA2-4D2A-BCBA-D49F8A41A1C9}"/>
    <hyperlink ref="D931" r:id="rId2181" xr:uid="{4AAFB3D3-2F77-40DB-8BD4-15E6CF00B3B3}"/>
    <hyperlink ref="D932" r:id="rId2182" xr:uid="{38EE40F9-CE4E-4F06-9002-BE31F1095E6B}"/>
    <hyperlink ref="D933" r:id="rId2183" xr:uid="{E65AB433-5333-4339-B86B-8F1936225A87}"/>
    <hyperlink ref="D934" r:id="rId2184" xr:uid="{FD695111-A6BF-4BF8-A62C-D440F6B29895}"/>
    <hyperlink ref="D935" r:id="rId2185" xr:uid="{2D72D3EC-8D59-4D26-9D13-35EA0A08F1AD}"/>
    <hyperlink ref="D936" r:id="rId2186" xr:uid="{0E4D2696-1A14-4C9B-A4E0-4B844B08E45D}"/>
    <hyperlink ref="D937" r:id="rId2187" xr:uid="{A9FA6001-C776-4083-8FF4-EDEACDFB4D60}"/>
    <hyperlink ref="D938" r:id="rId2188" xr:uid="{DD4DA626-1397-4350-ACA0-EEA5BCA579CF}"/>
    <hyperlink ref="D939" r:id="rId2189" xr:uid="{94970586-8169-46A4-9096-58D892640057}"/>
    <hyperlink ref="D940" r:id="rId2190" xr:uid="{0D9D8757-BDF8-46FE-810C-C569F9A00653}"/>
    <hyperlink ref="D941" r:id="rId2191" xr:uid="{36634C46-77B9-4D66-9E4F-A3C4859A64C1}"/>
    <hyperlink ref="D942" r:id="rId2192" xr:uid="{05B07A90-A62D-4DAA-BC7B-0D04AB53B3FA}"/>
    <hyperlink ref="D943" r:id="rId2193" xr:uid="{07B3B48A-A845-4003-B425-A98AE7BEA6BA}"/>
    <hyperlink ref="D944" r:id="rId2194" xr:uid="{84C68014-D0DB-46C4-9DA3-FBFF85A1026D}"/>
    <hyperlink ref="D945" r:id="rId2195" xr:uid="{385BA62B-086C-461D-AACA-16F340DD30CD}"/>
    <hyperlink ref="D946" r:id="rId2196" xr:uid="{10C57533-6C21-4129-BBEE-3E18E2CE850F}"/>
    <hyperlink ref="D947" r:id="rId2197" xr:uid="{2DF0DC2A-55A3-4A93-BD9D-EF9339DE1D96}"/>
    <hyperlink ref="D948" r:id="rId2198" xr:uid="{BA0804C9-EC90-4684-9BA6-0BE86453BB5D}"/>
    <hyperlink ref="D949" r:id="rId2199" xr:uid="{A1B3303C-FA71-465E-9879-808BD84204B5}"/>
    <hyperlink ref="D950" r:id="rId2200" xr:uid="{C5FC83B7-9863-407D-9BCD-ABEFB9590E42}"/>
    <hyperlink ref="D951" r:id="rId2201" xr:uid="{ADD32C84-07FE-476A-9C2C-A18D5F7D5C61}"/>
    <hyperlink ref="D952" r:id="rId2202" xr:uid="{02ED371E-DB0A-4498-B0F8-7E8626B508EA}"/>
    <hyperlink ref="D953" r:id="rId2203" xr:uid="{87F0E0C6-80B3-4396-8684-37A95E3EE457}"/>
    <hyperlink ref="D954" r:id="rId2204" xr:uid="{24FFFE8D-E762-483F-B3F7-F8CE2B452115}"/>
    <hyperlink ref="D958" r:id="rId2205" xr:uid="{AC2CD271-F2BD-48C0-A53C-F18908580DC3}"/>
    <hyperlink ref="D959" r:id="rId2206" xr:uid="{CDE320E3-EF13-4B20-A46D-5D2D7190B4DD}"/>
    <hyperlink ref="D960" r:id="rId2207" xr:uid="{95ABFDFD-8133-41BD-B201-CF052068B056}"/>
    <hyperlink ref="D961" r:id="rId2208" xr:uid="{A21AFF9C-0F3C-4FA9-A454-AE5D4262BA3E}"/>
    <hyperlink ref="D962" r:id="rId2209" xr:uid="{B201000B-AB1B-405C-89C9-4CD718D216AF}"/>
    <hyperlink ref="D963" r:id="rId2210" xr:uid="{3A5D91E7-496D-4300-BE78-644F32261D79}"/>
    <hyperlink ref="D964" r:id="rId2211" xr:uid="{75C25018-7FFC-47CA-A6E2-6F1604136208}"/>
    <hyperlink ref="D965" r:id="rId2212" xr:uid="{0B9591C6-0BA5-46B5-B048-8B0C605B05D8}"/>
    <hyperlink ref="D966" r:id="rId2213" xr:uid="{218AF51D-6BF6-4E60-A5D7-97F4464DE043}"/>
    <hyperlink ref="D967" r:id="rId2214" xr:uid="{ABBF697F-FAEB-4322-87F5-E6D3980055B8}"/>
    <hyperlink ref="D968" r:id="rId2215" xr:uid="{F16F0B42-A8B7-46E5-B8DE-AEB2F175F008}"/>
    <hyperlink ref="D969" r:id="rId2216" xr:uid="{D22D2338-2C83-493B-BEC3-6548A5B04143}"/>
    <hyperlink ref="D970" r:id="rId2217" xr:uid="{484F39B6-940C-4ED8-BDF4-26A4383BB98A}"/>
    <hyperlink ref="D971" r:id="rId2218" xr:uid="{3F99A69D-0D78-4F1A-80F4-1B7B9DCC557B}"/>
    <hyperlink ref="D972" r:id="rId2219" xr:uid="{BB753760-3215-4761-8ABB-C62C563622C5}"/>
    <hyperlink ref="D973" r:id="rId2220" xr:uid="{FEE67319-20BE-43DA-A625-94E7874E197C}"/>
    <hyperlink ref="D974" r:id="rId2221" xr:uid="{7FCCF0EF-5541-4775-B6D3-CCCA4B3B673F}"/>
    <hyperlink ref="D975" r:id="rId2222" xr:uid="{F5001A18-29EF-4310-9B7B-79F599FA61B5}"/>
    <hyperlink ref="D976" r:id="rId2223" xr:uid="{2EB7FF92-ED7A-422E-B20B-18C1EC19A5C6}"/>
    <hyperlink ref="D977" r:id="rId2224" xr:uid="{DA40D7D8-FE86-4774-A4A4-ACE8773BA045}"/>
    <hyperlink ref="D978" r:id="rId2225" xr:uid="{6E027FE7-E94D-401A-8BEB-3179AC3654D1}"/>
    <hyperlink ref="D979" r:id="rId2226" xr:uid="{AD184129-1C6B-480C-9770-A0D346B82C09}"/>
    <hyperlink ref="D980" r:id="rId2227" xr:uid="{AB215118-9BF3-4DA4-B801-A1819DA9E372}"/>
    <hyperlink ref="D981" r:id="rId2228" xr:uid="{91FDD0C1-CCDA-47C5-A569-7EB2B9769AE1}"/>
    <hyperlink ref="D982" r:id="rId2229" xr:uid="{A918BC7A-045E-46E4-BD08-43A29B0AEAC4}"/>
    <hyperlink ref="D983" r:id="rId2230" xr:uid="{0D5B9491-0FEB-44B6-BEB8-BB6B6E4F3985}"/>
    <hyperlink ref="D984" r:id="rId2231" xr:uid="{7ADF2262-8D94-4BC9-B6FA-78B16CF8F62B}"/>
    <hyperlink ref="D988" r:id="rId2232" xr:uid="{6D257586-89A1-4436-BD9B-D2A93444EE21}"/>
    <hyperlink ref="D989" r:id="rId2233" xr:uid="{6C69CA79-E330-4B67-9120-19A5342A51A3}"/>
    <hyperlink ref="D990" r:id="rId2234" xr:uid="{A46ED14D-EFD0-4AA1-BCA2-2460CF1F54D9}"/>
    <hyperlink ref="D991" r:id="rId2235" xr:uid="{07B02CF4-8957-4674-B381-21B0626D482D}"/>
    <hyperlink ref="D992" r:id="rId2236" xr:uid="{190C3C44-EEC5-46DD-9EA8-89532799965A}"/>
    <hyperlink ref="D993" r:id="rId2237" xr:uid="{3942F9CC-8FC9-43A8-890C-C6EEB12E1D62}"/>
    <hyperlink ref="D994" r:id="rId2238" xr:uid="{247FC790-E1B2-4ACB-A05F-F7961389A21E}"/>
    <hyperlink ref="D995" r:id="rId2239" xr:uid="{AA7FCA5C-E324-4D52-8CF7-34963DFFDC82}"/>
    <hyperlink ref="D996" r:id="rId2240" xr:uid="{367E23D9-3DD5-444B-9C6A-001CCB0A2938}"/>
    <hyperlink ref="D997" r:id="rId2241" xr:uid="{6A54C79E-65F1-4C00-AF64-16CAF2288D95}"/>
    <hyperlink ref="D998" r:id="rId2242" xr:uid="{6E81B513-7117-4758-84C1-4CF8066D11F6}"/>
    <hyperlink ref="D999" r:id="rId2243" xr:uid="{FF601F6E-1FFD-42C4-B727-DD9C6F6D585D}"/>
    <hyperlink ref="D1000" r:id="rId2244" xr:uid="{0EE28F1F-258A-4411-8D5D-2DA88B23ACA2}"/>
    <hyperlink ref="D1001" r:id="rId2245" xr:uid="{BF9BC38E-E5CE-44B8-A413-8FF3E7171360}"/>
    <hyperlink ref="D1002" r:id="rId2246" xr:uid="{1940401E-DACA-487F-B1A0-F097ECD3A1ED}"/>
    <hyperlink ref="D1006" r:id="rId2247" xr:uid="{94FC9BB7-F87C-48B2-84C2-45989A02035E}"/>
    <hyperlink ref="D1007" r:id="rId2248" xr:uid="{361226DD-2B7A-4ECA-BEBC-75515B76D52A}"/>
    <hyperlink ref="D1008" r:id="rId2249" xr:uid="{1BD6DBAE-E90C-411A-8A5A-5D213EAA966A}"/>
    <hyperlink ref="D1009" r:id="rId2250" xr:uid="{D6304078-B009-4AB0-BA8A-6643222BE4F4}"/>
    <hyperlink ref="D1010" r:id="rId2251" xr:uid="{4C51FE7A-1BAF-49F3-847F-E09F845075B1}"/>
    <hyperlink ref="D1011" r:id="rId2252" xr:uid="{1F288B0D-7303-4FDE-ABE8-4901BFC0CDEB}"/>
    <hyperlink ref="D1012" r:id="rId2253" xr:uid="{36FA0E63-E975-4D67-9875-311CF186E800}"/>
    <hyperlink ref="D1013" r:id="rId2254" xr:uid="{5E9947FA-F728-4E0B-9C1C-648FC228D5F5}"/>
    <hyperlink ref="D1014" r:id="rId2255" xr:uid="{814F3E07-57D6-4CF4-A299-AB70CF8F86CC}"/>
    <hyperlink ref="D1015" r:id="rId2256" xr:uid="{8B533DE9-FCD3-40BA-9A7E-D787058873A7}"/>
    <hyperlink ref="D1016" r:id="rId2257" xr:uid="{ED3625B0-61A6-418F-A360-BDC6BB8044A2}"/>
    <hyperlink ref="D1017" r:id="rId2258" xr:uid="{9CC6B504-0F86-4AFE-AF1D-E08276A0718F}"/>
    <hyperlink ref="D1018" r:id="rId2259" xr:uid="{8D5EBD41-51F3-4F9B-AAC3-57182D47B7EC}"/>
    <hyperlink ref="D1019" r:id="rId2260" xr:uid="{F6BC29A5-0063-441C-BDBB-315E93763968}"/>
    <hyperlink ref="D1020" r:id="rId2261" xr:uid="{C6B2F3B7-D432-4D9C-B1F5-897FC18E0258}"/>
    <hyperlink ref="D1021" r:id="rId2262" xr:uid="{D187E87F-E31F-4842-825A-EC8A0CF60D1D}"/>
    <hyperlink ref="D1022" r:id="rId2263" xr:uid="{94623CBE-3A56-4A61-81A2-AD0B1E7D1DDD}"/>
    <hyperlink ref="D1023" r:id="rId2264" xr:uid="{0E3D1B29-C9A4-41BE-9354-CF5FB06F49B9}"/>
    <hyperlink ref="D1024" r:id="rId2265" xr:uid="{6C150116-B95B-4F4F-9E05-FE85F280BF2B}"/>
    <hyperlink ref="D1025" r:id="rId2266" xr:uid="{AE79E3FB-76C6-4DF4-AF93-B744E7554D0B}"/>
    <hyperlink ref="D1027" r:id="rId2267" xr:uid="{60BC883F-3B96-44E5-8FC7-DC07BCA6C598}"/>
    <hyperlink ref="D1028" r:id="rId2268" xr:uid="{2AC9F2A6-EB15-4B2C-A6E6-F1F51EB4CF40}"/>
    <hyperlink ref="D1029" r:id="rId2269" xr:uid="{CCA96F21-4F0D-40D9-9717-1CB28573B33F}"/>
    <hyperlink ref="D1030" r:id="rId2270" xr:uid="{E7ED1BE6-668C-4D0E-A878-AACADC1E7CD7}"/>
    <hyperlink ref="D1031" r:id="rId2271" xr:uid="{136BC102-CF22-421B-ABA3-49635D501D18}"/>
    <hyperlink ref="D1032" r:id="rId2272" xr:uid="{C82BD585-ACE4-4396-A6D6-296CC3EF1C4D}"/>
    <hyperlink ref="D1033" r:id="rId2273" xr:uid="{5DA07546-8DC1-4375-90A6-C87B068FC91D}"/>
    <hyperlink ref="D1034" r:id="rId2274" xr:uid="{19FDD457-CED3-4874-82F4-7B129C95AA9B}"/>
    <hyperlink ref="D1035" r:id="rId2275" xr:uid="{F6CF18DE-543E-4A7C-8314-32DCF953D91B}"/>
    <hyperlink ref="D1036" r:id="rId2276" xr:uid="{1796AF3D-FD5F-4F68-AD1F-FAF3F4CF7105}"/>
    <hyperlink ref="D1037" r:id="rId2277" xr:uid="{B642CBD7-C7FE-446E-9543-E334953A605E}"/>
    <hyperlink ref="D1038" r:id="rId2278" xr:uid="{748D0D0E-ED91-4FC4-A710-2318375656E4}"/>
    <hyperlink ref="D1039" r:id="rId2279" xr:uid="{8E071B88-5486-4F2F-BDB0-13150ECC2FDC}"/>
    <hyperlink ref="D1040" r:id="rId2280" xr:uid="{6C67E533-1255-4DC8-9045-8738C0A7F776}"/>
    <hyperlink ref="D1041" r:id="rId2281" xr:uid="{F2972C5F-AB21-419D-A1CC-02E8D838479D}"/>
    <hyperlink ref="D1042" r:id="rId2282" xr:uid="{FAFF0D33-C32E-4E4E-8605-9E7F266FBDEE}"/>
    <hyperlink ref="D1049" r:id="rId2283" xr:uid="{F4569A82-01ED-4D78-A8B7-F8760A6C56F9}"/>
    <hyperlink ref="D1050" r:id="rId2284" xr:uid="{9114B8ED-0B95-486C-B751-6C1A96D1AB8B}"/>
    <hyperlink ref="D1051" r:id="rId2285" xr:uid="{7E6CD900-3F8E-4716-ADE4-3178B8D6395A}"/>
    <hyperlink ref="D1052" r:id="rId2286" xr:uid="{BFB33A95-7001-4D08-93FE-73FE1D225C23}"/>
    <hyperlink ref="D1060" r:id="rId2287" xr:uid="{24A892E7-67D2-4BCB-83D7-6161C65FD45E}"/>
    <hyperlink ref="D1061" r:id="rId2288" xr:uid="{B5580D0F-41EF-4B1E-871F-F35D1C14DD27}"/>
    <hyperlink ref="D1062" r:id="rId2289" xr:uid="{6FD95408-1655-4663-8BDD-4EAF56511924}"/>
    <hyperlink ref="D1063" r:id="rId2290" xr:uid="{4CD764B2-2CB1-4E04-B9D5-F373E7725388}"/>
    <hyperlink ref="D1064" r:id="rId2291" xr:uid="{3C65E61F-4B7F-4A76-9F57-83806540EE97}"/>
    <hyperlink ref="D1065" r:id="rId2292" xr:uid="{2B334B46-9A45-490B-AD1E-A852C9587BD5}"/>
    <hyperlink ref="D1066" r:id="rId2293" xr:uid="{7601E990-8C67-4777-8478-0865914EC3C0}"/>
    <hyperlink ref="D1067" r:id="rId2294" xr:uid="{4CD76ED1-98FB-4CD5-87D1-384F4760AF77}"/>
    <hyperlink ref="D1068" r:id="rId2295" xr:uid="{849BF1D9-9A82-4B6D-9A7A-12ADFB6400C2}"/>
    <hyperlink ref="D1069" r:id="rId2296" xr:uid="{AFB6AEC1-0011-473E-A70A-E77C2418D600}"/>
    <hyperlink ref="D1070" r:id="rId2297" xr:uid="{FC97D2A9-8A15-43E5-BA26-30C5D4835863}"/>
    <hyperlink ref="D1071" r:id="rId2298" xr:uid="{F06CEEA0-EF7F-4DA0-8268-BC54B65A2C01}"/>
    <hyperlink ref="D1072" r:id="rId2299" xr:uid="{12C26D04-5CDC-49B7-8DD4-52891005BC18}"/>
    <hyperlink ref="D1073" r:id="rId2300" xr:uid="{C1D84AA9-5D3B-4A20-BA30-D99BED8B55E1}"/>
    <hyperlink ref="D1074" r:id="rId2301" xr:uid="{1229A634-817C-441C-A1CF-E9E98046F15D}"/>
    <hyperlink ref="D1075" r:id="rId2302" xr:uid="{40FB573E-E3EE-4D00-8248-9B42C262CEC4}"/>
    <hyperlink ref="D1076" r:id="rId2303" xr:uid="{76BE11F8-209F-4103-B032-10379C9CA095}"/>
    <hyperlink ref="D1077" r:id="rId2304" xr:uid="{42228591-54CC-433E-9AE9-43E71C43728D}"/>
    <hyperlink ref="D1078" r:id="rId2305" xr:uid="{D458BC03-246C-4196-912A-B1ACC11B0929}"/>
    <hyperlink ref="D1079" r:id="rId2306" xr:uid="{F67C01D6-8E4A-417E-8574-EE7BB5E00AA0}"/>
    <hyperlink ref="D1080" r:id="rId2307" xr:uid="{59443596-4621-4BBC-9E39-EED6B2762888}"/>
    <hyperlink ref="D1081" r:id="rId2308" xr:uid="{E7BF039E-9DC9-41EF-AE7D-80DEBEBC8411}"/>
    <hyperlink ref="D1082" r:id="rId2309" xr:uid="{29B75F29-6B52-42FF-9A04-4B761370043E}"/>
    <hyperlink ref="D1083" r:id="rId2310" xr:uid="{8C397C3E-A704-4796-B065-E2FC870AB0D7}"/>
    <hyperlink ref="D1084" r:id="rId2311" xr:uid="{E032C8AC-BA44-4F8F-BC96-F6AE97D01852}"/>
    <hyperlink ref="D1085" r:id="rId2312" xr:uid="{52A98746-65FD-40A1-A7C2-52FDB37E0A29}"/>
    <hyperlink ref="D1088" r:id="rId2313" xr:uid="{E83D9C28-678F-4996-B0D0-FDECF36163DE}"/>
    <hyperlink ref="D1089" r:id="rId2314" xr:uid="{726B08CB-93A7-45B2-98D0-DF80D9971F65}"/>
    <hyperlink ref="D1090" r:id="rId2315" xr:uid="{9E79D322-9CE0-418B-8F8A-1EBEF92D80D3}"/>
    <hyperlink ref="D1091" r:id="rId2316" xr:uid="{C772A854-A8B9-4F12-872B-91DA3AEBA1BF}"/>
    <hyperlink ref="D1092" r:id="rId2317" xr:uid="{8ECD0581-A7EF-4C25-AFD8-B646BCCE0A91}"/>
    <hyperlink ref="D1093" r:id="rId2318" xr:uid="{04993703-A4BF-430D-A48F-AFA4CAB87ACB}"/>
    <hyperlink ref="D1094" r:id="rId2319" xr:uid="{F0C56F34-8EDF-44FC-9837-80523ED28A96}"/>
    <hyperlink ref="D1095" r:id="rId2320" xr:uid="{C3244363-23A9-41BF-B51E-1D9837F111A5}"/>
    <hyperlink ref="D1098" r:id="rId2321" xr:uid="{91AC676D-B408-413A-992D-0778DF4D83F1}"/>
    <hyperlink ref="D1099" r:id="rId2322" xr:uid="{792CD88D-349B-420C-9F32-3E74E805521B}"/>
    <hyperlink ref="D1100" r:id="rId2323" xr:uid="{42134727-691C-4159-85F6-DA77EC2AD5BC}"/>
    <hyperlink ref="D1101" r:id="rId2324" xr:uid="{0DDBE6B4-9F56-4AE1-8656-A211FDE3A196}"/>
    <hyperlink ref="D1102" r:id="rId2325" xr:uid="{F30D2054-FB2D-4C8D-A230-A7FE4105F2D2}"/>
    <hyperlink ref="D1103" r:id="rId2326" xr:uid="{545CFC63-7EF7-4AD5-9CB5-2FE224FFAE51}"/>
    <hyperlink ref="D1104" r:id="rId2327" xr:uid="{018D5FB7-2C7A-4755-AABD-6D2EBE3F6919}"/>
    <hyperlink ref="D1105" r:id="rId2328" xr:uid="{2535346C-F4A0-4181-A5E7-F2F7A7099864}"/>
    <hyperlink ref="D1106" r:id="rId2329" xr:uid="{70E1F5DB-C83E-45F0-9907-8EC9C317B412}"/>
    <hyperlink ref="D1107" r:id="rId2330" xr:uid="{4A8E01D7-3E01-46D9-A395-AE20BC8CAE63}"/>
    <hyperlink ref="D1108" r:id="rId2331" xr:uid="{0FB6BBEB-B7F4-499A-9725-0C83EBCBF45D}"/>
    <hyperlink ref="D1109" r:id="rId2332" xr:uid="{FA050CEF-1A5B-4959-BE19-F021B418C09F}"/>
    <hyperlink ref="D1110" r:id="rId2333" xr:uid="{05D48043-6D6A-419C-A2EE-F5717D72728B}"/>
    <hyperlink ref="D1111" r:id="rId2334" xr:uid="{8405C57E-F01A-4C7D-9A0B-A6AAB2E2C3BE}"/>
    <hyperlink ref="D1114" r:id="rId2335" xr:uid="{6ADEFFC3-ADE6-480B-BFC5-D6D40ED93C45}"/>
    <hyperlink ref="D1115" r:id="rId2336" xr:uid="{E8D69CA8-D2D1-4CA6-BE41-CFF01AC9F537}"/>
    <hyperlink ref="D1118" r:id="rId2337" xr:uid="{574D0D5E-B388-4F0B-BFB3-1881D46AFD44}"/>
    <hyperlink ref="D1119" r:id="rId2338" xr:uid="{468EC08D-9E38-457A-B5E2-01937D1D6D37}"/>
    <hyperlink ref="D1120" r:id="rId2339" xr:uid="{8427F206-0584-4EFF-AA48-29040D7C4FD2}"/>
    <hyperlink ref="D1121" r:id="rId2340" xr:uid="{EBFC2ECA-32EB-4F0A-8E8C-98E355D0F03C}"/>
    <hyperlink ref="D1122" r:id="rId2341" xr:uid="{E362D6F3-C876-495C-A0CC-66F2BAC33BDD}"/>
    <hyperlink ref="D1123" r:id="rId2342" xr:uid="{F241D99E-A333-4BE2-806F-D1A0C1F06B0C}"/>
    <hyperlink ref="D1124" r:id="rId2343" xr:uid="{1D581667-3762-4880-AE26-C9C57EAE05DC}"/>
    <hyperlink ref="D1125" r:id="rId2344" xr:uid="{882F6066-F2F8-444F-98D2-2EF175DD99F7}"/>
    <hyperlink ref="D1126" r:id="rId2345" xr:uid="{0B9B1F57-1559-4546-940A-657F5E45F86D}"/>
    <hyperlink ref="D1127" r:id="rId2346" xr:uid="{317FD631-3A3B-46E0-B82B-A91CE2F4F21F}"/>
    <hyperlink ref="D1128" r:id="rId2347" xr:uid="{E6C8B962-87B5-4E3A-9AFA-E259F95243F3}"/>
    <hyperlink ref="D1129" r:id="rId2348" xr:uid="{BD01EA39-954B-41E8-B62A-F61FDF70E098}"/>
    <hyperlink ref="D1130" r:id="rId2349" xr:uid="{FFFFA061-3224-4849-87FF-73FFEC687A41}"/>
    <hyperlink ref="D1131" r:id="rId2350" xr:uid="{81DECE52-8B42-462A-86A2-267C26CE6EFE}"/>
    <hyperlink ref="D1132" r:id="rId2351" xr:uid="{6603CCFC-2890-4ADE-80FE-0787402EF65F}"/>
    <hyperlink ref="D1133" r:id="rId2352" xr:uid="{A2073291-C81D-4550-A2F8-BDFD6A4EDD6F}"/>
    <hyperlink ref="D1134" r:id="rId2353" xr:uid="{DB0EF7B1-23FD-472B-8E36-154C59E148BE}"/>
    <hyperlink ref="D1135" r:id="rId2354" xr:uid="{08AFD1F5-6A87-4A05-8F63-4493497F94B8}"/>
    <hyperlink ref="D1136" r:id="rId2355" xr:uid="{E5E0E774-608F-4824-B3AA-DBBD61D6A781}"/>
    <hyperlink ref="D1137" r:id="rId2356" xr:uid="{4C41B5F4-CBDC-4847-8AFA-5AC0118E1C19}"/>
    <hyperlink ref="D1141" r:id="rId2357" xr:uid="{EFBCBC23-54E3-49FA-AB06-07A009084559}"/>
    <hyperlink ref="D1144" r:id="rId2358" xr:uid="{1A5C68DB-8A0E-47AE-A5B8-A100E78B6CAF}"/>
    <hyperlink ref="D1145" r:id="rId2359" xr:uid="{14905579-1D88-4C8C-9346-AB64D5188E98}"/>
    <hyperlink ref="D1146" r:id="rId2360" xr:uid="{220771F9-5EF7-4D44-9A44-0DA6B40BA90F}"/>
    <hyperlink ref="D1147" r:id="rId2361" xr:uid="{69045AE0-DB6C-45D3-94DC-4C545D122DFD}"/>
    <hyperlink ref="D1148" r:id="rId2362" xr:uid="{81F646D0-D036-484F-94DB-E616498EBCC0}"/>
    <hyperlink ref="D1150" r:id="rId2363" xr:uid="{229B42B5-18F3-4BEC-A850-06B6E27E477C}"/>
    <hyperlink ref="D1151" r:id="rId2364" xr:uid="{A5F7FF37-6435-4C8A-A870-C56CDA3E9EBB}"/>
    <hyperlink ref="D1152" r:id="rId2365" xr:uid="{D5D63BC6-34BE-49A1-BE06-4DD5D7848465}"/>
    <hyperlink ref="D1153" r:id="rId2366" xr:uid="{F3A7775C-EAEA-40B5-A914-6603E5ED8818}"/>
    <hyperlink ref="D1154" r:id="rId2367" xr:uid="{87AED1C5-6E64-492B-8924-91799310EE5D}"/>
    <hyperlink ref="D1155" r:id="rId2368" xr:uid="{AA179926-4887-4908-9F9D-4901F90C91F3}"/>
    <hyperlink ref="D1156" r:id="rId2369" xr:uid="{34927E20-19DA-4B95-8D1C-EFFB6F0CA79A}"/>
    <hyperlink ref="D1157" r:id="rId2370" xr:uid="{C6B5EDBB-9F57-4D66-A5CF-5E21D450F86D}"/>
    <hyperlink ref="D1158" r:id="rId2371" xr:uid="{54E9172E-BFB6-4AE6-8A15-792B0E9BE4D3}"/>
    <hyperlink ref="D1160" r:id="rId2372" xr:uid="{4D59DE75-FAF4-449B-8A00-A8F663374453}"/>
    <hyperlink ref="D1161" r:id="rId2373" xr:uid="{ACACCFBC-82EE-41CA-854E-62BFC8AD2E7B}"/>
    <hyperlink ref="D1162" r:id="rId2374" xr:uid="{168CED1E-6C0D-410C-862A-134623467F1C}"/>
    <hyperlink ref="D1163" r:id="rId2375" xr:uid="{38684775-62C5-4DAA-8F99-598F00935385}"/>
    <hyperlink ref="D1164" r:id="rId2376" xr:uid="{1888301C-C6A2-4547-ACF4-1F600DC9A97D}"/>
    <hyperlink ref="D1165" r:id="rId2377" xr:uid="{BC334838-313F-47F8-9297-D9482FA6BA74}"/>
    <hyperlink ref="D1166" r:id="rId2378" xr:uid="{7770F375-5DA1-408C-BDEF-D5A89E33E48D}"/>
    <hyperlink ref="D1167" r:id="rId2379" xr:uid="{4C58705A-DEA5-4514-AB48-C5C3E546F281}"/>
    <hyperlink ref="D1168" r:id="rId2380" xr:uid="{8159901B-F1DA-4F6A-BEBC-E49E77CCAC28}"/>
    <hyperlink ref="D1169" r:id="rId2381" xr:uid="{657283E4-4A15-4137-9CC1-67EBA361C20C}"/>
    <hyperlink ref="D1173" r:id="rId2382" xr:uid="{E4A01457-C409-4C17-BD56-55BA97BF5F4C}"/>
    <hyperlink ref="D1176" r:id="rId2383" xr:uid="{DBA94181-5F70-4D1E-B3CB-E88523F0C9A8}"/>
    <hyperlink ref="D1177" r:id="rId2384" xr:uid="{20DE470A-E6A8-48E5-A055-94ACE54D9DD5}"/>
    <hyperlink ref="D1178" r:id="rId2385" xr:uid="{452A435B-DD29-439E-9552-F5E4B1827325}"/>
    <hyperlink ref="D1179" r:id="rId2386" xr:uid="{40A8FFBF-756D-4919-AA99-951BC55F8B3A}"/>
    <hyperlink ref="D1180" r:id="rId2387" xr:uid="{EA37E185-DF75-44CE-9252-CD8D12440338}"/>
    <hyperlink ref="D1181" r:id="rId2388" xr:uid="{41625972-A576-405D-B27D-5518FDFCEE91}"/>
    <hyperlink ref="D1182" r:id="rId2389" xr:uid="{0191DF21-CDBD-4541-836C-572FB57C58E9}"/>
    <hyperlink ref="D1183" r:id="rId2390" xr:uid="{390EF93C-22A2-4FBC-A8CB-0F157C1F455C}"/>
    <hyperlink ref="D1184" r:id="rId2391" xr:uid="{7AB7E99B-967D-43B3-8AC0-DDFD54B9FD72}"/>
    <hyperlink ref="D1185" r:id="rId2392" xr:uid="{4D13A858-E590-4CBF-B317-13C278AAAC80}"/>
    <hyperlink ref="D1186" r:id="rId2393" xr:uid="{DD039DC6-3AAD-4E0C-83FB-4DFEDE6B17A9}"/>
    <hyperlink ref="D1187" r:id="rId2394" xr:uid="{B8268E1D-B70B-425A-84E7-62554043596F}"/>
    <hyperlink ref="D1188" r:id="rId2395" xr:uid="{29AAAF53-F68E-4F8A-8295-3D2957CFB971}"/>
    <hyperlink ref="D1189" r:id="rId2396" xr:uid="{253F2AE1-5903-41BA-AC2A-DE2F98119F16}"/>
    <hyperlink ref="D1190" r:id="rId2397" xr:uid="{790F4C97-7BFE-4A2D-97BB-8B141BAE99CA}"/>
    <hyperlink ref="D1192" r:id="rId2398" xr:uid="{F2DA339D-23C3-4F1D-85BA-0D6B073874C0}"/>
    <hyperlink ref="D1193" r:id="rId2399" xr:uid="{FEEEDCE2-32C0-46AA-88EE-22FB1C4AEA46}"/>
    <hyperlink ref="D1194" r:id="rId2400" xr:uid="{4936CE98-E051-4C22-8F51-384F4AFE3B23}"/>
    <hyperlink ref="D1197" r:id="rId2401" xr:uid="{F488D971-B7FD-4F20-A650-3B39A1F17CF6}"/>
    <hyperlink ref="D1198" r:id="rId2402" xr:uid="{C79F81CB-B731-46B3-8E21-82877A77A30B}"/>
    <hyperlink ref="D1200" r:id="rId2403" xr:uid="{086153A7-3A27-4180-B64B-5F3FD8B8315E}"/>
    <hyperlink ref="D1203" r:id="rId2404" xr:uid="{D61E551A-5026-4EBB-9A27-B8935184FFE9}"/>
    <hyperlink ref="D1206" r:id="rId2405" xr:uid="{6940D464-396C-4A8F-B97E-3CCF329E91D9}"/>
    <hyperlink ref="D1207" r:id="rId2406" xr:uid="{E2DDAD07-4605-4B75-894F-B132EF4861AB}"/>
    <hyperlink ref="D1208" r:id="rId2407" xr:uid="{F8BC8CF0-B314-467F-978E-C039F5D4FA98}"/>
    <hyperlink ref="D1209" r:id="rId2408" xr:uid="{F5E5BB66-05E2-4063-BE23-2A623D2A2859}"/>
    <hyperlink ref="D1210" r:id="rId2409" xr:uid="{05DAC997-FF00-489A-A484-58F9160954B4}"/>
    <hyperlink ref="D1211" r:id="rId2410" xr:uid="{E8BACCFC-1801-48F1-B3F2-DEF3865200E3}"/>
    <hyperlink ref="D1212" r:id="rId2411" xr:uid="{358C765C-DFE1-410A-8E22-D2AD90D44A86}"/>
    <hyperlink ref="D1213" r:id="rId2412" xr:uid="{9D45C317-3942-4039-8BD2-547532C6EDF0}"/>
    <hyperlink ref="D1214" r:id="rId2413" xr:uid="{D7913CB2-1B40-41DF-88DE-0A259D956338}"/>
    <hyperlink ref="D1215" r:id="rId2414" xr:uid="{BCB943A3-5E25-4900-A5C4-D27095CB636E}"/>
    <hyperlink ref="D1216" r:id="rId2415" xr:uid="{76F25A23-20DA-475F-A2CC-3F98A1FC4914}"/>
    <hyperlink ref="D1217" r:id="rId2416" xr:uid="{217F12F2-D23F-42F1-86C2-2B7DE4958912}"/>
    <hyperlink ref="D1218" r:id="rId2417" xr:uid="{B60DA626-7B9E-4FED-B0AD-5B1ADC38C5CB}"/>
    <hyperlink ref="D1219" r:id="rId2418" xr:uid="{5DF3A860-6564-4048-8C70-D5A4AA3A4451}"/>
    <hyperlink ref="D1220" r:id="rId2419" xr:uid="{8BC55A30-80FA-4EBD-93D7-F44D32FF08B5}"/>
    <hyperlink ref="D1221" r:id="rId2420" xr:uid="{C0BF33A5-D636-40B1-A9D4-C61A89B46F6F}"/>
    <hyperlink ref="D1222" r:id="rId2421" xr:uid="{A79202E8-D880-46F7-8695-A8A40BBC3BA4}"/>
    <hyperlink ref="D1223" r:id="rId2422" xr:uid="{8B35C84E-FCDE-4711-B3DF-A121F36F776B}"/>
    <hyperlink ref="D1224" r:id="rId2423" xr:uid="{DB83EC8C-9ED2-4086-A20D-4CFB14CE5949}"/>
    <hyperlink ref="D1225" r:id="rId2424" xr:uid="{13FA9D56-FA94-460C-B373-80552EB8483A}"/>
    <hyperlink ref="D1226" r:id="rId2425" xr:uid="{E17BF3D4-8FCC-4183-B309-90874B6D1DAF}"/>
    <hyperlink ref="D1227" r:id="rId2426" xr:uid="{1636DAFC-57DF-4F6D-9060-AB7D5903587D}"/>
    <hyperlink ref="D1229" r:id="rId2427" xr:uid="{3C12FBAF-F84B-4784-AE69-A7F11A016D53}"/>
    <hyperlink ref="D1230" r:id="rId2428" xr:uid="{36125CF7-DE5B-4710-8B5B-AEABFC2968F3}"/>
    <hyperlink ref="D1231" r:id="rId2429" xr:uid="{C3982AF4-F830-4BEC-8369-80B53826B89B}"/>
    <hyperlink ref="D1232" r:id="rId2430" xr:uid="{F7745EA4-3932-4CE0-A743-5F79CC5335E6}"/>
    <hyperlink ref="D1233" r:id="rId2431" xr:uid="{274A335C-0926-4062-B43B-9D00989B9C5F}"/>
    <hyperlink ref="D1234" r:id="rId2432" xr:uid="{99C35358-2F45-4C8A-9753-327722573AB9}"/>
    <hyperlink ref="D1235" r:id="rId2433" xr:uid="{312CE79F-EC33-4619-AAE2-2242D7BC8B75}"/>
    <hyperlink ref="D1236" r:id="rId2434" xr:uid="{3A6320B5-B8CC-4496-9EFC-1BFD41A6EA1A}"/>
    <hyperlink ref="D1253" r:id="rId2435" xr:uid="{F5E5C1DC-FB7A-4E84-B8CD-07A0FF1393FB}"/>
    <hyperlink ref="D1254" r:id="rId2436" xr:uid="{52E3B973-2982-444B-86BC-F84BFF8EB79E}"/>
    <hyperlink ref="D1255" r:id="rId2437" xr:uid="{2FC45B75-1A40-4EAF-802C-309AD92EB477}"/>
    <hyperlink ref="D1258" r:id="rId2438" xr:uid="{6BAE9FEB-AE95-4C48-BF05-117E1F75E4B8}"/>
    <hyperlink ref="D1259" r:id="rId2439" xr:uid="{D6EB3719-DF8A-4E1C-89A6-EC36C8D1B575}"/>
    <hyperlink ref="D1260" r:id="rId2440" xr:uid="{CEFB203B-C11C-45BF-B084-29DCB9A47BC8}"/>
    <hyperlink ref="D1261" r:id="rId2441" xr:uid="{8E809995-B5E6-467A-A89E-0E8B67661E0D}"/>
    <hyperlink ref="D1262" r:id="rId2442" xr:uid="{8516E00E-FD9C-4ACE-AC87-2156009B717F}"/>
    <hyperlink ref="D1263" r:id="rId2443" xr:uid="{9304B8DE-D8A8-4AF6-9B86-35A066DF8FBC}"/>
    <hyperlink ref="D1264" r:id="rId2444" xr:uid="{5E809FF9-A7D9-4D78-9FCD-438EF6384212}"/>
    <hyperlink ref="D1265" r:id="rId2445" xr:uid="{E0B81722-B90E-475A-A14C-D3DA4B273A6E}"/>
    <hyperlink ref="D1266" r:id="rId2446" xr:uid="{012973E3-740A-4F99-9F5F-550A0590AF33}"/>
    <hyperlink ref="D1267" r:id="rId2447" xr:uid="{C058D957-1DF7-4FA1-BC68-26FE39DC3344}"/>
    <hyperlink ref="D1268" r:id="rId2448" xr:uid="{6309E6CC-0440-4116-A262-5DDB887D1BA4}"/>
    <hyperlink ref="D1269" r:id="rId2449" xr:uid="{80485B65-6418-4984-83C5-7D985296B4DB}"/>
    <hyperlink ref="D1272" r:id="rId2450" xr:uid="{F5722187-EAEC-44AC-89E8-186E272C3143}"/>
    <hyperlink ref="D1273" r:id="rId2451" xr:uid="{843A676E-C106-4A50-ACCA-58BF1FA70D41}"/>
    <hyperlink ref="D1274" r:id="rId2452" xr:uid="{A0B2D02E-D2F4-4C96-8637-EDCADD083D9D}"/>
    <hyperlink ref="D1278" r:id="rId2453" xr:uid="{7B3A0F6B-11EF-4EAA-8BF7-FBAA7927221F}"/>
    <hyperlink ref="D1281" r:id="rId2454" xr:uid="{74DC5167-5CD5-49F9-9A99-FA78543433B6}"/>
    <hyperlink ref="D1282" r:id="rId2455" xr:uid="{204E1A9A-EBDF-465B-A84E-640C0E7716B8}"/>
    <hyperlink ref="D1283" r:id="rId2456" xr:uid="{5F88BBCC-3145-4B3A-8C3A-0EB4B2F6A0A8}"/>
    <hyperlink ref="D1284" r:id="rId2457" xr:uid="{C5DC5C25-DECB-4B2B-AB2C-DA9AEB3B1A81}"/>
    <hyperlink ref="D1285" r:id="rId2458" xr:uid="{382E8275-9D4A-45F8-806A-954F90B61805}"/>
    <hyperlink ref="D1286" r:id="rId2459" xr:uid="{F6F8DB96-69E3-4CCD-A18B-AF65D88453C3}"/>
    <hyperlink ref="D1287" r:id="rId2460" xr:uid="{B36FECED-CE13-4EB4-A4FA-B899467B61ED}"/>
    <hyperlink ref="D1288" r:id="rId2461" xr:uid="{52AB1037-570B-44D2-9825-DD726CA57687}"/>
    <hyperlink ref="D1289" r:id="rId2462" xr:uid="{A0508050-E1AE-48C6-A307-AAEF297B758E}"/>
    <hyperlink ref="D1290" r:id="rId2463" xr:uid="{BC12FD0E-D50A-4400-B277-F45B34E0E03D}"/>
    <hyperlink ref="D1291" r:id="rId2464" xr:uid="{89547D96-8A53-4CF4-BB48-C90434778F20}"/>
    <hyperlink ref="D1292" r:id="rId2465" xr:uid="{BAF06919-08C9-4C91-A7D0-19238AF769A1}"/>
    <hyperlink ref="D1293" r:id="rId2466" xr:uid="{E8779164-F28A-4781-AFCC-F9149034BA7D}"/>
    <hyperlink ref="D1294" r:id="rId2467" xr:uid="{70380BB4-15F1-448B-B911-BEDA747019B5}"/>
    <hyperlink ref="D1295" r:id="rId2468" xr:uid="{D53692E9-A9D2-439C-9B64-9A0AB378A4F7}"/>
    <hyperlink ref="D1296" r:id="rId2469" xr:uid="{FEB65178-A022-41A4-90A2-414E661B60BF}"/>
    <hyperlink ref="D1297" r:id="rId2470" xr:uid="{29CA7DCF-B15D-48BA-8A91-9CD07BBE2D4D}"/>
    <hyperlink ref="D1298" r:id="rId2471" xr:uid="{20668C9F-5689-497C-8111-0DE02E7C9CA4}"/>
    <hyperlink ref="D1299" r:id="rId2472" xr:uid="{C96138EC-4F8A-4986-9824-C958A633B6B8}"/>
    <hyperlink ref="D1300" r:id="rId2473" xr:uid="{9E510672-739B-4CE2-8C52-1CC2B8152FFA}"/>
    <hyperlink ref="D1301" r:id="rId2474" xr:uid="{EAFB14FA-55CA-4266-A798-74F0A2B8B4C4}"/>
    <hyperlink ref="D1302" r:id="rId2475" xr:uid="{CBC5CB10-FA0D-4DFA-80C5-EB1CC6E5C394}"/>
    <hyperlink ref="D1303" r:id="rId2476" xr:uid="{DDB044B5-42BA-4B30-894A-9075CA6104FC}"/>
    <hyperlink ref="D1304" r:id="rId2477" xr:uid="{B26F8BBE-C0BB-4F25-A2DB-9C1CECC8EC73}"/>
    <hyperlink ref="D1305" r:id="rId2478" xr:uid="{BF619FD2-9FCC-47AB-B72F-EE025FBE1206}"/>
    <hyperlink ref="D1306" r:id="rId2479" xr:uid="{18331D16-7A98-4898-9BBA-3603594055F8}"/>
    <hyperlink ref="D1309" r:id="rId2480" xr:uid="{18DA9C42-63CD-4C28-B05B-206D45198788}"/>
    <hyperlink ref="D1310" r:id="rId2481" xr:uid="{271D16A5-CB60-45BD-8D28-2F027C01EA77}"/>
    <hyperlink ref="D1311" r:id="rId2482" xr:uid="{15E6F350-2344-4BB0-B3AC-CE399F6A7E32}"/>
    <hyperlink ref="D1312" r:id="rId2483" xr:uid="{C3490ACA-E05D-495B-BDB7-C1239D306E9F}"/>
    <hyperlink ref="D1313" r:id="rId2484" xr:uid="{06626139-0E52-4F0B-B895-C83DE8971121}"/>
    <hyperlink ref="D1314" r:id="rId2485" xr:uid="{B0A115E5-2B76-46E0-9530-291241E6E479}"/>
    <hyperlink ref="D1315" r:id="rId2486" xr:uid="{723F94F0-F22C-4B4B-AB57-77DF4CDB8DD0}"/>
    <hyperlink ref="D1316" r:id="rId2487" xr:uid="{9AFC47B1-E90F-42C9-A915-CE0E2819EAD2}"/>
    <hyperlink ref="D1317" r:id="rId2488" xr:uid="{40DA404F-8A9D-4A53-AB53-7089D4AA502C}"/>
    <hyperlink ref="D1318" r:id="rId2489" xr:uid="{A9EE1128-E2F1-4A23-8036-A0243D84B4A4}"/>
    <hyperlink ref="D1319" r:id="rId2490" xr:uid="{1ABB225C-C0A2-42B3-8EAF-B57FA36D3CA0}"/>
    <hyperlink ref="D1320" r:id="rId2491" xr:uid="{729267EE-2238-46B8-899E-D6AFB5164B85}"/>
    <hyperlink ref="D1321" r:id="rId2492" xr:uid="{FE92F908-F5FA-4125-8475-FCFB32C2E19A}"/>
    <hyperlink ref="D1322" r:id="rId2493" xr:uid="{AF34EB05-D16A-495C-B290-58219EC9F94B}"/>
    <hyperlink ref="D1323" r:id="rId2494" xr:uid="{3890CD2F-F4FB-47DE-A317-1D930EE2091D}"/>
    <hyperlink ref="D1324" r:id="rId2495" xr:uid="{B1EA276D-04AB-49BC-93A0-31AC5F7FEFCF}"/>
    <hyperlink ref="D1325" r:id="rId2496" xr:uid="{7825C139-7E8C-4B62-B8CE-E3B1CC1BB692}"/>
    <hyperlink ref="D1326" r:id="rId2497" xr:uid="{20FFE467-CF37-44BA-8B26-3E68C11AF30C}"/>
    <hyperlink ref="D1328" r:id="rId2498" xr:uid="{C88BC51C-9043-483E-9721-F3B2468AF671}"/>
    <hyperlink ref="D1329" r:id="rId2499" xr:uid="{E6B032B7-66D4-4AE7-847B-E26DEFA15953}"/>
    <hyperlink ref="D1340" r:id="rId2500" xr:uid="{DFBA893E-2122-424D-AB14-CF2E85FB4673}"/>
    <hyperlink ref="D1341" r:id="rId2501" xr:uid="{5B7B19F7-F06E-4792-9605-553E435CD9D5}"/>
    <hyperlink ref="D1342" r:id="rId2502" xr:uid="{C27645D6-150F-4DDB-9BC9-79FA49380E88}"/>
    <hyperlink ref="D1347" r:id="rId2503" xr:uid="{FDD0043B-0E53-4B6E-9075-5D0FF77EC0DF}"/>
    <hyperlink ref="D1348" r:id="rId2504" xr:uid="{57B370B9-E870-41C3-94C7-A8F27DD72C3B}"/>
    <hyperlink ref="D1349" r:id="rId2505" xr:uid="{0ED76963-6AD3-4804-BCBB-4DB841F3FDC0}"/>
    <hyperlink ref="D1350" r:id="rId2506" xr:uid="{825BC15F-AF96-4A71-ABF1-46CB3B3557CB}"/>
    <hyperlink ref="D1351" r:id="rId2507" xr:uid="{B35A7B00-520C-4179-9776-C7C8EB9985E8}"/>
    <hyperlink ref="D1352" r:id="rId2508" xr:uid="{662AF8A7-2CF5-47CD-B7D8-2D401569E4F8}"/>
    <hyperlink ref="D1353" r:id="rId2509" xr:uid="{14586A73-2E00-4B9C-8829-E10D73A4F9AB}"/>
    <hyperlink ref="D1354" r:id="rId2510" xr:uid="{40884C59-C645-41A5-8C24-B19CD3D48A4A}"/>
    <hyperlink ref="D1355" r:id="rId2511" xr:uid="{C097717A-5CBC-4738-B29A-A9BFCDBDD6A7}"/>
    <hyperlink ref="D1356" r:id="rId2512" xr:uid="{EF078F4D-E722-434A-91B7-38DF5753B6F5}"/>
    <hyperlink ref="D1359" r:id="rId2513" xr:uid="{B5D91FD2-6E78-4C5C-9048-229A8C0F25FE}"/>
    <hyperlink ref="D1361" r:id="rId2514" xr:uid="{8ABBE19B-B152-4A1B-B74A-1EA5E989A15D}"/>
    <hyperlink ref="D1362" r:id="rId2515" xr:uid="{9C5849E2-4CB5-4E53-ADB6-A3611574C7FF}"/>
    <hyperlink ref="D1363" r:id="rId2516" xr:uid="{66F1351A-B519-4145-9199-8096EA0D9008}"/>
    <hyperlink ref="D1364" r:id="rId2517" xr:uid="{099863CB-78F9-435D-BD05-8370AC4E53EB}"/>
    <hyperlink ref="D1365" r:id="rId2518" xr:uid="{C64C6F83-D4E3-438F-AF6E-FA458CC35DAF}"/>
    <hyperlink ref="D1366" r:id="rId2519" xr:uid="{A62710DC-D26F-4931-9622-8A0F43AA4FD6}"/>
    <hyperlink ref="D1369" r:id="rId2520" xr:uid="{6C930BE2-4F90-468D-8A2D-AFFB9D68AE5C}"/>
    <hyperlink ref="D1370" r:id="rId2521" xr:uid="{B1640EB3-CF9A-4148-827C-C20D70E3E26A}"/>
    <hyperlink ref="D1371" r:id="rId2522" xr:uid="{8548FCBF-6A95-4B17-9960-A5ED423DD770}"/>
    <hyperlink ref="D1372" r:id="rId2523" xr:uid="{70DC33FF-C749-491C-B363-B05A0AF90708}"/>
    <hyperlink ref="D1373" r:id="rId2524" xr:uid="{693B96F1-2ED6-4680-A00B-AC5774E2ED3A}"/>
    <hyperlink ref="D1374" r:id="rId2525" xr:uid="{46A4F6A9-4FD4-4997-92D5-21AC450D56FC}"/>
    <hyperlink ref="D1377" r:id="rId2526" xr:uid="{AF6F3302-6BEE-4930-ADCC-F4C990AB42DF}"/>
    <hyperlink ref="D1378" r:id="rId2527" xr:uid="{69E73D10-A8B0-42BB-A190-146F0591FA01}"/>
    <hyperlink ref="D1379" r:id="rId2528" xr:uid="{FB4B8B86-22F5-49AE-AE25-FB108CFA20E9}"/>
    <hyperlink ref="D1380" r:id="rId2529" xr:uid="{90CDCDDA-06F2-4577-92B2-DA09F076522C}"/>
    <hyperlink ref="D1381" r:id="rId2530" xr:uid="{95DBD2C7-68EF-48A7-AC9D-B4CBC44C5BBB}"/>
    <hyperlink ref="D1382" r:id="rId2531" xr:uid="{9203FFD5-1092-4C52-A56D-EF1214DA3069}"/>
    <hyperlink ref="D1383" r:id="rId2532" xr:uid="{68A49993-859C-455C-AA57-BAFC9E830F4E}"/>
    <hyperlink ref="D1384" r:id="rId2533" xr:uid="{3AD33DA9-508F-4D6F-87E1-F2132EE8FA8A}"/>
    <hyperlink ref="D1387" r:id="rId2534" xr:uid="{1AAA46DF-FA10-47DA-B210-39B6263A24AC}"/>
    <hyperlink ref="D1388" r:id="rId2535" xr:uid="{8D43963F-8984-4663-B5A8-BBC1FC1B0911}"/>
    <hyperlink ref="D1389" r:id="rId2536" xr:uid="{A7B29613-1104-4DEB-AA7A-7C7360BB1224}"/>
    <hyperlink ref="D1390" r:id="rId2537" xr:uid="{0DED3372-CD82-4165-B4ED-030AE27D55D0}"/>
    <hyperlink ref="D1391" r:id="rId2538" xr:uid="{C3D04326-24BA-481D-87E3-0DBB1CE2CEF8}"/>
    <hyperlink ref="D1392" r:id="rId2539" xr:uid="{3299B73C-7CA1-4518-A025-341C336A1F2C}"/>
    <hyperlink ref="D1393" r:id="rId2540" xr:uid="{12CFCD1D-374D-4B9F-96B1-7C5E138F33E2}"/>
    <hyperlink ref="D1394" r:id="rId2541" xr:uid="{C334778E-DFCC-493A-B482-5AF63FFF8B77}"/>
    <hyperlink ref="D1395" r:id="rId2542" xr:uid="{93F26EF1-10A5-4FD0-BA92-997079D40340}"/>
    <hyperlink ref="D1396" r:id="rId2543" xr:uid="{FAAC5896-E83F-4FBF-81EF-331B7E145274}"/>
    <hyperlink ref="D1397" r:id="rId2544" xr:uid="{18BB39AE-3729-4535-81D7-0450F853B453}"/>
    <hyperlink ref="D1398" r:id="rId2545" xr:uid="{13A99E5F-D732-419C-98C0-355EC48D4D29}"/>
    <hyperlink ref="D1399" r:id="rId2546" xr:uid="{A96B635B-21B9-41C4-9D78-D747FB29BF91}"/>
    <hyperlink ref="D1400" r:id="rId2547" xr:uid="{80417394-F4C3-4CEE-B661-035E455FBFD6}"/>
    <hyperlink ref="D1401" r:id="rId2548" xr:uid="{9AF8B6E7-339C-4672-BE5D-A9EB0B2CD06B}"/>
    <hyperlink ref="D1402" r:id="rId2549" xr:uid="{8152DAD1-4505-4061-AA38-AFC58D48593E}"/>
    <hyperlink ref="D1403" r:id="rId2550" xr:uid="{94E76574-9A26-481E-9572-885C6B2E6DEE}"/>
    <hyperlink ref="D1404" r:id="rId2551" xr:uid="{B1EC7108-8912-4B47-BB2A-45E39AA8D930}"/>
    <hyperlink ref="D1405" r:id="rId2552" xr:uid="{7E6C3A3A-7BCD-4AB0-805B-8B46F251EFE1}"/>
    <hyperlink ref="D1406" r:id="rId2553" xr:uid="{2D08C6C7-2748-4886-86C3-A5F5D0CEDB40}"/>
    <hyperlink ref="D1407" r:id="rId2554" xr:uid="{D4CB74B4-A61D-4DB4-968F-1830CD4459EB}"/>
    <hyperlink ref="D1408" r:id="rId2555" xr:uid="{01269ABD-AB02-43F7-BCAA-E71E8844C755}"/>
    <hyperlink ref="D1409" r:id="rId2556" xr:uid="{EE1E8352-07A7-42A3-A409-7E7294DA22CC}"/>
    <hyperlink ref="D1412" r:id="rId2557" xr:uid="{EAE19901-93D7-413C-95AD-E37FD1B2A431}"/>
    <hyperlink ref="D1416" r:id="rId2558" xr:uid="{14F0B682-2405-4036-9E95-1A850D034AB6}"/>
    <hyperlink ref="D1419" r:id="rId2559" xr:uid="{A6E79D95-4372-4304-BADE-AFDD9BD7E6D9}"/>
    <hyperlink ref="D1420" r:id="rId2560" xr:uid="{0B7E9954-57A0-4D9B-9C99-2C30B92516A9}"/>
    <hyperlink ref="D1421" r:id="rId2561" xr:uid="{35E1BA70-CDEC-4F30-AA19-E4C2A114FAD1}"/>
    <hyperlink ref="D1422" r:id="rId2562" xr:uid="{19B406ED-979A-49B5-B11F-425A711825C0}"/>
    <hyperlink ref="D1423" r:id="rId2563" xr:uid="{00147C90-6129-40A6-90D5-7D052999DDD0}"/>
    <hyperlink ref="D1424" r:id="rId2564" xr:uid="{BF81F470-52A5-40A7-8BF8-C3DEEF3F6CE7}"/>
    <hyperlink ref="D1425" r:id="rId2565" xr:uid="{6C799905-6039-4987-8184-9839925F6B36}"/>
    <hyperlink ref="D1426" r:id="rId2566" xr:uid="{094781FB-62DB-4C96-806C-6F5C0AD71189}"/>
    <hyperlink ref="D1427" r:id="rId2567" xr:uid="{5C5BD4A2-3076-4EB4-8769-16AF845C0714}"/>
    <hyperlink ref="D1428" r:id="rId2568" xr:uid="{4B824E16-D555-48B4-B9C9-CC7F3E891EC4}"/>
    <hyperlink ref="D1429" r:id="rId2569" xr:uid="{75402712-45DB-4B0A-9DB0-83AD232D23E3}"/>
    <hyperlink ref="D1430" r:id="rId2570" xr:uid="{A9F05B25-D839-428E-ADF1-895362713FB6}"/>
    <hyperlink ref="D1431" r:id="rId2571" xr:uid="{78084526-13D6-4D49-9A3F-9FC977B66142}"/>
    <hyperlink ref="D1432" r:id="rId2572" xr:uid="{5C1359AE-68BA-41E1-8F29-1FDF20BD9019}"/>
    <hyperlink ref="D1433" r:id="rId2573" xr:uid="{5AE05C1E-A7A3-44DC-928C-B23E56EFBA95}"/>
    <hyperlink ref="D1434" r:id="rId2574" xr:uid="{CE61DD58-9A5E-47FB-BA48-660484EA71E8}"/>
    <hyperlink ref="D1435" r:id="rId2575" xr:uid="{5B345E6A-5022-4AF0-A206-2C9EB3F22146}"/>
    <hyperlink ref="D1436" r:id="rId2576" xr:uid="{DF29BC57-7646-43B4-A213-02E40515047F}"/>
    <hyperlink ref="D1437" r:id="rId2577" xr:uid="{B92EDA41-1971-48FD-8A59-9D7FF50D5706}"/>
    <hyperlink ref="D1438" r:id="rId2578" xr:uid="{4AED6D1F-69B8-492D-A583-F5E37C96529B}"/>
    <hyperlink ref="D1439" r:id="rId2579" xr:uid="{EF036789-D880-4EB3-9CD4-7A88F6061D90}"/>
    <hyperlink ref="D1440" r:id="rId2580" xr:uid="{B75E3834-E78C-4BAE-919E-CC7F61452469}"/>
    <hyperlink ref="D1441" r:id="rId2581" xr:uid="{4A1EBAAF-77A3-491E-B4A6-4CB9E27B3A22}"/>
    <hyperlink ref="D1442" r:id="rId2582" xr:uid="{D606B9E4-FFF4-4769-8F46-1524E19FED46}"/>
    <hyperlink ref="D1457" r:id="rId2583" xr:uid="{E2EF991C-59C5-4EA2-834B-9464FDAC6323}"/>
    <hyperlink ref="D1462" r:id="rId2584" xr:uid="{13B34CAA-2EF0-4FF2-B071-4F715CF05C2D}"/>
    <hyperlink ref="D1463" r:id="rId2585" xr:uid="{42EDE15B-E774-49FD-9B5F-29ED8E05C4C9}"/>
    <hyperlink ref="D1464" r:id="rId2586" xr:uid="{28A6975C-3894-4051-8115-B6E6F9206E5A}"/>
    <hyperlink ref="D1465" r:id="rId2587" xr:uid="{55A19D0B-9E91-4BA9-B547-6EE94807D0CA}"/>
    <hyperlink ref="D1466" r:id="rId2588" xr:uid="{DC9EA793-9C0D-4694-B3B4-F02A0F1796C6}"/>
    <hyperlink ref="D1467" r:id="rId2589" xr:uid="{BEF4DAEE-29D2-497D-893F-795E52134A12}"/>
    <hyperlink ref="D1468" r:id="rId2590" xr:uid="{1F3F2DA0-3DC2-4E46-A10C-E7A462275F4B}"/>
    <hyperlink ref="D1469" r:id="rId2591" xr:uid="{2C62D04A-3EB8-4995-8FA2-F4919692C77E}"/>
    <hyperlink ref="D1470" r:id="rId2592" xr:uid="{5E20399B-861D-4D4C-A3AB-823C62A4F12E}"/>
    <hyperlink ref="D1471" r:id="rId2593" xr:uid="{1548C401-CB5C-46D5-AEE7-124C4C3FDADA}"/>
    <hyperlink ref="D1472" r:id="rId2594" xr:uid="{85DE15FE-2120-48DF-AF05-1136A2F146DF}"/>
    <hyperlink ref="D1473" r:id="rId2595" xr:uid="{FD09FC4B-4091-44A2-8DE7-8387B98CF92E}"/>
    <hyperlink ref="D1474" r:id="rId2596" xr:uid="{1FD76DF4-70A8-47D5-8CD9-CA27DEA21EE8}"/>
    <hyperlink ref="D1475" r:id="rId2597" xr:uid="{0507650F-08B1-4ECE-92F1-4EFAF031CDDD}"/>
    <hyperlink ref="D1476" r:id="rId2598" xr:uid="{9A9A2AE9-3915-49CB-AB72-D3EF7BC03563}"/>
    <hyperlink ref="D1480" r:id="rId2599" xr:uid="{E52C7D17-F164-4139-A3CA-1362D8D26809}"/>
    <hyperlink ref="D1481" r:id="rId2600" xr:uid="{6CB892A4-F10E-4996-9CCA-CE826CF70135}"/>
    <hyperlink ref="D1482" r:id="rId2601" xr:uid="{8E77F93B-3FCA-4C9D-82FA-2CE70C8059C3}"/>
    <hyperlink ref="D1485" r:id="rId2602" xr:uid="{B6531D0E-1B82-4475-AD20-31F27D8DED93}"/>
    <hyperlink ref="D1486" r:id="rId2603" xr:uid="{73E3C558-5DEF-4AAC-A0E8-56331DD4A48E}"/>
    <hyperlink ref="D1487" r:id="rId2604" xr:uid="{2ACDBD75-5600-4219-B01C-926F8936CDCE}"/>
    <hyperlink ref="D1488" r:id="rId2605" xr:uid="{F7AD2975-7C8C-4B40-AAD5-CC9665C8DD44}"/>
    <hyperlink ref="D1489" r:id="rId2606" xr:uid="{CA10552B-18EC-434B-83CE-DAB64239BC6F}"/>
    <hyperlink ref="D1490" r:id="rId2607" xr:uid="{08A75C80-4E55-417E-8C8C-4BE573A58A12}"/>
    <hyperlink ref="D1491" r:id="rId2608" xr:uid="{081B90B0-7F26-46D1-85E4-571FFE99E330}"/>
    <hyperlink ref="D1492" r:id="rId2609" xr:uid="{01B5D55E-6F46-440A-B768-A2CEDAF1633E}"/>
    <hyperlink ref="D1493" r:id="rId2610" xr:uid="{A705E5E2-C097-45F3-ACC1-D95F28AC609B}"/>
    <hyperlink ref="D1494" r:id="rId2611" xr:uid="{D963AB67-EF57-4ADD-8227-C666E8D41B8A}"/>
    <hyperlink ref="D1495" r:id="rId2612" xr:uid="{8B3AF0E9-ECD1-4074-BE16-C5EFF7815E86}"/>
    <hyperlink ref="D1496" r:id="rId2613" xr:uid="{2AD818D5-F42B-484B-B5CF-FACE32F2CDCF}"/>
    <hyperlink ref="D1499" r:id="rId2614" xr:uid="{2F4F3B75-538B-41E9-B30E-753D1BD6F305}"/>
    <hyperlink ref="D1500" r:id="rId2615" xr:uid="{0D2C18B5-1271-41F2-A68A-AA28C461B2F0}"/>
    <hyperlink ref="D1501" r:id="rId2616" xr:uid="{4074AA50-4679-49B4-8382-FC0735FE11C7}"/>
    <hyperlink ref="D1502" r:id="rId2617" xr:uid="{643DC47F-26B7-4C92-88EB-D1158E8EE444}"/>
    <hyperlink ref="D1503" r:id="rId2618" xr:uid="{948A9D9D-CF8B-43EE-A5BB-C9AC4BD52578}"/>
    <hyperlink ref="D1504" r:id="rId2619" xr:uid="{DCBF37DB-A159-42EA-9636-572F0B090361}"/>
    <hyperlink ref="D1508" r:id="rId2620" xr:uid="{915BC713-30CA-4EBD-B187-975516661A50}"/>
    <hyperlink ref="D1509" r:id="rId2621" xr:uid="{CD850310-E3EF-4B27-AE59-AE5C5E7823BC}"/>
    <hyperlink ref="D1512" r:id="rId2622" xr:uid="{CE0D9AC5-AACE-4989-8196-77BC7C4582B9}"/>
    <hyperlink ref="D1513" r:id="rId2623" xr:uid="{128825C3-1588-4593-8BFB-AD8938F2FC79}"/>
    <hyperlink ref="D1514" r:id="rId2624" xr:uid="{FFE6900F-E189-45A0-BE86-B70811955416}"/>
    <hyperlink ref="D1515" r:id="rId2625" xr:uid="{7623D3AF-EEF1-4270-9DD6-0CD895EE6022}"/>
    <hyperlink ref="D1516" r:id="rId2626" xr:uid="{6F6735CC-FC69-4424-BAD0-C6D7E638C559}"/>
    <hyperlink ref="D1517" r:id="rId2627" xr:uid="{7F564C7A-70E8-4F56-8196-2CBE810639B0}"/>
    <hyperlink ref="D1518" r:id="rId2628" xr:uid="{BCB27290-91E6-45C5-9CBD-38D9164AC7B0}"/>
    <hyperlink ref="D1519" r:id="rId2629" xr:uid="{29400423-E16A-4308-AADB-2424D34598E6}"/>
    <hyperlink ref="D1520" r:id="rId2630" xr:uid="{F2A471C0-830F-4CF2-950C-969D9697C3FC}"/>
    <hyperlink ref="D1521" r:id="rId2631" xr:uid="{E713DC90-6E69-4E60-9DCC-04BA5E5C0B95}"/>
    <hyperlink ref="D1522" r:id="rId2632" xr:uid="{7BDFC4D9-6FF1-4BE6-A66B-B5A5DA937BAD}"/>
    <hyperlink ref="D1523" r:id="rId2633" xr:uid="{5CB96CF1-98FB-4EED-8E57-DDAF7CBE29E7}"/>
    <hyperlink ref="D1524" r:id="rId2634" xr:uid="{6BC794AB-4AFF-4ECC-BD15-B986AD8A2886}"/>
    <hyperlink ref="D1525" r:id="rId2635" xr:uid="{7FBF8DF4-3CB6-4E18-A974-3DCA73AAD97E}"/>
    <hyperlink ref="D1526" r:id="rId2636" xr:uid="{1BC1BAB6-C5A8-4206-B714-0D4E3E6A573E}"/>
    <hyperlink ref="D1527" r:id="rId2637" xr:uid="{3A3342A6-93CC-4C35-87D2-7C706964C53E}"/>
    <hyperlink ref="D1528" r:id="rId2638" xr:uid="{45B29323-AA61-4B92-B69F-33DD0F8B8D0A}"/>
    <hyperlink ref="D1529" r:id="rId2639" xr:uid="{12E7E8A6-BDC2-4E75-92D9-E5C85E54252C}"/>
    <hyperlink ref="D1533" r:id="rId2640" xr:uid="{62A37225-C8A7-4429-86B5-E74B577066F9}"/>
    <hyperlink ref="D1535" r:id="rId2641" xr:uid="{A2313422-8F5D-4042-9CEB-736418887A48}"/>
    <hyperlink ref="D1536" r:id="rId2642" xr:uid="{985749D0-D432-4079-BC32-B5DC38D7DF95}"/>
    <hyperlink ref="D1537" r:id="rId2643" xr:uid="{0128A744-A855-475C-8E5C-885C8FB8416E}"/>
    <hyperlink ref="D1539" r:id="rId2644" xr:uid="{1A936409-ECB0-48F1-B63A-34A351DCDA1C}"/>
    <hyperlink ref="D1541" r:id="rId2645" xr:uid="{BADAB3A9-52C3-4218-B7A1-213AD353880D}"/>
    <hyperlink ref="D1542" r:id="rId2646" xr:uid="{0AA1EC8E-3706-449E-89B7-224708507B44}"/>
    <hyperlink ref="D1544" r:id="rId2647" xr:uid="{96BAA3D6-1246-411C-AC86-675791DF0320}"/>
    <hyperlink ref="D1545" r:id="rId2648" xr:uid="{1659D88B-28B7-4EB9-84DD-4D8B588EB930}"/>
    <hyperlink ref="D1546" r:id="rId2649" xr:uid="{ED0C1794-2628-4AC2-9A99-CFBA14BE4918}"/>
    <hyperlink ref="D1547" r:id="rId2650" xr:uid="{1F4AB3CE-305B-4EC6-9B9F-5A513599F4AA}"/>
    <hyperlink ref="D1548" r:id="rId2651" xr:uid="{A89A5433-D9CE-4DA8-826D-1606B06BE9F7}"/>
    <hyperlink ref="D1549" r:id="rId2652" xr:uid="{CA2A2471-250B-423D-BDBF-48F8AA4AB743}"/>
    <hyperlink ref="D1550" r:id="rId2653" xr:uid="{60A72684-FD05-45FB-9A3C-5FBA1A4887B5}"/>
    <hyperlink ref="D1551" r:id="rId2654" xr:uid="{D9973677-60C1-4348-AE0F-C8AF69C0F832}"/>
    <hyperlink ref="D1553" r:id="rId2655" xr:uid="{A49AB74E-DB4F-47D3-A94C-1C50D26CD2C8}"/>
    <hyperlink ref="D1556" r:id="rId2656" xr:uid="{B6B409F3-14DA-4392-BC19-217628DDEEFA}"/>
    <hyperlink ref="D1557" r:id="rId2657" xr:uid="{5D951031-CEDE-42AE-B67A-450429808E95}"/>
    <hyperlink ref="D1558" r:id="rId2658" xr:uid="{42C88B79-9823-441E-BF82-8BEA3D9AC626}"/>
    <hyperlink ref="D1559" r:id="rId2659" xr:uid="{E805F798-F39B-495A-9FBE-8A6950BCAFB4}"/>
    <hyperlink ref="D1560" r:id="rId2660" xr:uid="{B2ED6D8A-D5CF-4E15-BF7F-8C3B2EB09AE5}"/>
    <hyperlink ref="D1561" r:id="rId2661" xr:uid="{379834B8-FA2E-4C22-B14C-23F4BFA1E231}"/>
    <hyperlink ref="D1562" r:id="rId2662" xr:uid="{FDB8D595-E56D-466E-9A2A-AFD40616F882}"/>
    <hyperlink ref="D1563" r:id="rId2663" xr:uid="{C17EF5E3-990C-4743-B386-9B78E7581721}"/>
    <hyperlink ref="D1564" r:id="rId2664" xr:uid="{82685146-15FB-41FD-922C-9999D0681AEF}"/>
    <hyperlink ref="D1565" r:id="rId2665" xr:uid="{ED4831BD-98B1-465B-A055-C5DFFA037D7A}"/>
    <hyperlink ref="D1566" r:id="rId2666" xr:uid="{A2F22643-CDC9-48A4-AF96-A8AC2600F43E}"/>
    <hyperlink ref="D1568" r:id="rId2667" xr:uid="{76671CD0-B964-46AF-9A0F-05A3358C9C7C}"/>
    <hyperlink ref="D1569" r:id="rId2668" xr:uid="{2B22AD27-6C5B-45F3-B925-13ECD5000404}"/>
    <hyperlink ref="D1570" r:id="rId2669" xr:uid="{54A48F25-6CB5-471D-A24A-D69C00FDE92F}"/>
    <hyperlink ref="D1580" r:id="rId2670" xr:uid="{417940FD-5566-4560-B935-47C983659F62}"/>
    <hyperlink ref="D1581" r:id="rId2671" xr:uid="{115C4BEC-1507-4D8F-9997-2919E5ACDE8B}"/>
    <hyperlink ref="D1585" r:id="rId2672" xr:uid="{7EA1F561-AE99-4A5E-B0E7-D628BA36AA1E}"/>
    <hyperlink ref="D1588" r:id="rId2673" xr:uid="{9E6BEA49-117C-4F02-BAF1-90785C3AA2BB}"/>
    <hyperlink ref="D1589" r:id="rId2674" xr:uid="{FCB12308-519E-459F-A3A0-0D7CFCFB9785}"/>
    <hyperlink ref="D1590" r:id="rId2675" xr:uid="{1D3091BF-516B-43F6-91FC-BC339D05A259}"/>
    <hyperlink ref="D1591" r:id="rId2676" xr:uid="{7A8802CD-1EE2-45D5-8C4E-4DBB5876D3C9}"/>
    <hyperlink ref="D1592" r:id="rId2677" xr:uid="{C85EE702-91D2-4935-B607-2C3CC986229D}"/>
    <hyperlink ref="D1593" r:id="rId2678" xr:uid="{CCFC4823-0D75-4A5E-ACEC-BB7022BDE5FF}"/>
    <hyperlink ref="D1594" r:id="rId2679" xr:uid="{6CE0CA75-9FAA-4DB2-82A1-FB750F570DCD}"/>
    <hyperlink ref="D1595" r:id="rId2680" xr:uid="{5A903589-0FA6-4479-8A0D-AD6C09611B5B}"/>
    <hyperlink ref="D1596" r:id="rId2681" xr:uid="{D66C3785-AC2E-43BA-A912-67260DB29FDA}"/>
    <hyperlink ref="D1597" r:id="rId2682" xr:uid="{EF71B948-220A-4E87-B333-6D9C5370DEEB}"/>
    <hyperlink ref="D1599" r:id="rId2683" xr:uid="{FC9F6C5C-7B8D-445B-8963-79539B7AF8ED}"/>
    <hyperlink ref="D1600" r:id="rId2684" xr:uid="{430372DC-3FCD-40DA-89F4-5CFB7D840F53}"/>
    <hyperlink ref="D1601" r:id="rId2685" xr:uid="{7E07E599-574A-4E69-A7E9-092B08888D28}"/>
    <hyperlink ref="D1602" r:id="rId2686" xr:uid="{6F67B92C-ABE3-4B26-B8FE-F997C2EF9DC2}"/>
    <hyperlink ref="D1603" r:id="rId2687" xr:uid="{09A18CEF-DF42-4A23-92E1-5814C3525789}"/>
    <hyperlink ref="D1607" r:id="rId2688" xr:uid="{0A1CE563-DA75-40E9-B2D3-8CA377A0C7F5}"/>
    <hyperlink ref="D1608" r:id="rId2689" xr:uid="{68869636-ED48-493A-94DC-12BDFC928EF9}"/>
    <hyperlink ref="D1609" r:id="rId2690" xr:uid="{58BFE456-2E27-48FD-8216-83AC93EF0F80}"/>
    <hyperlink ref="D1611" r:id="rId2691" xr:uid="{6423E2F1-4D3D-4B82-B438-87DD7827621C}"/>
    <hyperlink ref="D1612" r:id="rId2692" xr:uid="{431162E3-6EA4-46D1-B405-FB658EBA8A51}"/>
    <hyperlink ref="D1613" r:id="rId2693" xr:uid="{65C9A5EF-C3CF-44A1-81A7-E3AAF016C7BF}"/>
    <hyperlink ref="D1614" r:id="rId2694" xr:uid="{73547D85-94CB-415B-A059-4A82C467D03B}"/>
    <hyperlink ref="D1615" r:id="rId2695" xr:uid="{9B3DAFBB-B34E-4369-B61F-8712CF2D34D8}"/>
    <hyperlink ref="D1616" r:id="rId2696" xr:uid="{26DE171C-531E-467B-B33A-B719DD83215C}"/>
    <hyperlink ref="D1617" r:id="rId2697" xr:uid="{F2E5F716-1FD4-4D96-A9AF-A2E29EF7C146}"/>
    <hyperlink ref="D1618" r:id="rId2698" xr:uid="{71CE8A76-22B4-485E-BF83-4381F269B1F6}"/>
    <hyperlink ref="D1619" r:id="rId2699" xr:uid="{71B31B88-DC38-47A3-8D5B-2D38A90D5E04}"/>
    <hyperlink ref="D1620" r:id="rId2700" xr:uid="{93C05097-ABBE-45A8-92EA-2F8D5F0E45EE}"/>
    <hyperlink ref="D1621" r:id="rId2701" xr:uid="{95758BB4-D6AE-4809-B770-B0D8FF0C9CCA}"/>
    <hyperlink ref="D1622" r:id="rId2702" xr:uid="{FD856284-77BA-4371-8833-1493E42995D7}"/>
    <hyperlink ref="D1624" r:id="rId2703" xr:uid="{0CF991F5-087B-4FC1-9749-BFD1F951854B}"/>
    <hyperlink ref="D1625" r:id="rId2704" xr:uid="{D25000DF-CAC5-4AE6-86E2-0883857C6931}"/>
    <hyperlink ref="D1628" r:id="rId2705" xr:uid="{A6C95E71-60B5-4687-B478-CF94602253B8}"/>
    <hyperlink ref="D1629" r:id="rId2706" xr:uid="{DC77D533-F0FE-41A2-A47C-6D274F59FC38}"/>
    <hyperlink ref="D1631" r:id="rId2707" xr:uid="{74CDD00E-942C-428F-B354-281ABBE65C62}"/>
    <hyperlink ref="D1632" r:id="rId2708" xr:uid="{6372CEDA-93F3-49F0-BDEE-BBDD8046A76E}"/>
    <hyperlink ref="D1633" r:id="rId2709" xr:uid="{7CA67A12-B292-4195-A6FC-48BFEAB3B4DA}"/>
    <hyperlink ref="D1634" r:id="rId2710" xr:uid="{B46E7153-A38B-4464-9999-8976751A7435}"/>
    <hyperlink ref="D1637" r:id="rId2711" xr:uid="{C0AFF6A5-FFA6-4EA0-A71A-5C0D96347216}"/>
    <hyperlink ref="D1638" r:id="rId2712" xr:uid="{5CAB1DBB-C7EA-4C7C-9D4C-A80D970217CC}"/>
    <hyperlink ref="D1639" r:id="rId2713" xr:uid="{C9516ECF-747F-47BC-B515-AF79E8AEAF1A}"/>
    <hyperlink ref="D1640" r:id="rId2714" xr:uid="{12AEC9D6-CCBD-42F9-BF2D-BACF8F9AD84C}"/>
    <hyperlink ref="D1642" r:id="rId2715" xr:uid="{7E923B3E-3E76-4C37-8101-542A1EE541CF}"/>
    <hyperlink ref="D1643" r:id="rId2716" xr:uid="{9D2F1F9D-CB0E-4E66-BEFB-97D6152691F8}"/>
    <hyperlink ref="D1646" r:id="rId2717" xr:uid="{15C0BB63-0EC1-48C2-B8A6-BFF6C3A29D62}"/>
    <hyperlink ref="D1647" r:id="rId2718" xr:uid="{4EB79F95-4387-454C-A12B-BE91E844F1B8}"/>
    <hyperlink ref="D1649" r:id="rId2719" xr:uid="{234F633B-FA6A-487C-BEDD-87402BFBED16}"/>
    <hyperlink ref="D1652" r:id="rId2720" xr:uid="{3EDBA68A-A0B1-4513-B7F8-110FDD4E7B6B}"/>
    <hyperlink ref="D1655" r:id="rId2721" xr:uid="{4FECE2A7-C35C-42E5-B631-7CF7FC001BCF}"/>
    <hyperlink ref="D1662" r:id="rId2722" xr:uid="{3E10698A-C447-43FF-B23B-A3A018A95107}"/>
    <hyperlink ref="D1666" r:id="rId2723" xr:uid="{4A1541BF-6A76-42C2-AB4A-C54BCE0FC86A}"/>
    <hyperlink ref="D1667" r:id="rId2724" xr:uid="{B7F5EA03-EFB4-4FCC-8E6B-CCA62C2D8544}"/>
    <hyperlink ref="D1668" r:id="rId2725" xr:uid="{B179AA2F-A513-4692-AD02-2E903E372DEF}"/>
    <hyperlink ref="D1669" r:id="rId2726" xr:uid="{41008DAB-8652-484A-AFF4-0A761218FB41}"/>
    <hyperlink ref="D1670" r:id="rId2727" xr:uid="{CAA4CA7D-B302-4296-9E24-9F3B62F17270}"/>
    <hyperlink ref="D1673" r:id="rId2728" xr:uid="{D01ED81B-3B2E-4601-A862-CF4C0AE04B6B}"/>
    <hyperlink ref="D1674" r:id="rId2729" xr:uid="{6881DF23-E79D-4D3E-A233-FF2A83ACDBB1}"/>
    <hyperlink ref="D1675" r:id="rId2730" xr:uid="{FDD98CA4-193C-4557-B681-8EB51B6DA730}"/>
    <hyperlink ref="D1678" r:id="rId2731" xr:uid="{2B8DC4B2-F7DF-4F9D-A034-FAFB28DAD0B6}"/>
    <hyperlink ref="D1679" r:id="rId2732" xr:uid="{67367C89-831C-417D-AA12-E030737B2733}"/>
    <hyperlink ref="D1682" r:id="rId2733" xr:uid="{0860B8BA-602E-49EB-ADB7-32A1D67095EC}"/>
    <hyperlink ref="D1683" r:id="rId2734" xr:uid="{1BFB563B-7C60-4415-B623-14A34F45D524}"/>
    <hyperlink ref="D1684" r:id="rId2735" xr:uid="{C8EA4D57-C118-4332-B84E-B5E5F5D3BB60}"/>
    <hyperlink ref="D1685" r:id="rId2736" xr:uid="{F266D088-A68A-4142-9BD5-FBB081B6CCDA}"/>
    <hyperlink ref="D1686" r:id="rId2737" xr:uid="{E858C2C4-112F-4270-B943-D1A2D1D5A959}"/>
    <hyperlink ref="D1687" r:id="rId2738" xr:uid="{2CFA4626-C7DC-4A3C-B75B-435A43A9DB58}"/>
    <hyperlink ref="D1688" r:id="rId2739" xr:uid="{B7B743A7-782C-42C9-B18E-55D56E106EB6}"/>
    <hyperlink ref="D1691" r:id="rId2740" xr:uid="{3C799780-8603-41F3-BCEB-BB6A1E0D79E0}"/>
    <hyperlink ref="D1692" r:id="rId2741" xr:uid="{6ADF6075-1E52-4CFF-8F92-D8A3FB606096}"/>
    <hyperlink ref="D1693" r:id="rId2742" xr:uid="{7B5F4AD4-D02B-4388-AAD6-21D2E1D6CF52}"/>
    <hyperlink ref="D1694" r:id="rId2743" xr:uid="{150B7535-213A-4D39-8CF7-31437AFF3BFF}"/>
    <hyperlink ref="D1695" r:id="rId2744" xr:uid="{DF23BD8B-A35E-421A-B480-0F1C72C02B5D}"/>
    <hyperlink ref="D1696" r:id="rId2745" xr:uid="{3FE2FDCF-882C-4748-B26C-09D67A34F317}"/>
    <hyperlink ref="D1699" r:id="rId2746" xr:uid="{D8D25AAF-638E-4FE1-BCA7-18635F06727A}"/>
    <hyperlink ref="D1701" r:id="rId2747" xr:uid="{57972836-D19D-4B1A-A0FB-55B9BF9FE7BB}"/>
    <hyperlink ref="D1702" r:id="rId2748" xr:uid="{81712179-939F-4A86-AEDB-7BD70183B9FE}"/>
    <hyperlink ref="D1704" r:id="rId2749" xr:uid="{8E47EE09-F450-4E57-A88F-35A7FF9DABEB}"/>
    <hyperlink ref="D1705" r:id="rId2750" xr:uid="{0E72ED65-A57F-494F-970D-F2F7FEEB98BD}"/>
    <hyperlink ref="D1709" r:id="rId2751" xr:uid="{6A9936F7-421E-487A-A018-19427D6C2352}"/>
    <hyperlink ref="D1710" r:id="rId2752" xr:uid="{3900479D-22DC-4E54-BC97-C44FB9E825C2}"/>
    <hyperlink ref="D1711" r:id="rId2753" xr:uid="{98909BA5-2D78-4A53-BB1E-2F802775FE17}"/>
    <hyperlink ref="D1712" r:id="rId2754" xr:uid="{9DEF211C-66CB-4244-B483-48AB887CE66A}"/>
    <hyperlink ref="D1713" r:id="rId2755" xr:uid="{90F8D0DC-593D-46DA-B519-9711BE0E207A}"/>
    <hyperlink ref="D1714" r:id="rId2756" xr:uid="{1600FFAE-62B9-4DAD-BD75-EECA4D560155}"/>
    <hyperlink ref="D1717" r:id="rId2757" xr:uid="{02BF1AE0-DAA9-4E15-AC54-D7481EE1C686}"/>
    <hyperlink ref="D1720" r:id="rId2758" xr:uid="{1FC03538-CB9B-4271-9768-0A678A208E8A}"/>
    <hyperlink ref="D1723" r:id="rId2759" xr:uid="{ACCF4FE7-6894-4A69-B0F4-E85312E2AE95}"/>
    <hyperlink ref="D1729" r:id="rId2760" xr:uid="{DF61358C-8E79-4578-9A23-D2AA07813285}"/>
    <hyperlink ref="D1730" r:id="rId2761" xr:uid="{A16B32B6-2B8C-4C32-872B-11F5AF9BDE99}"/>
    <hyperlink ref="D1733" r:id="rId2762" xr:uid="{FD663ED3-962A-4CE7-82A1-459C44275F7C}"/>
    <hyperlink ref="D1734" r:id="rId2763" xr:uid="{872E1862-6F60-4112-BC19-D7EF0E61A800}"/>
    <hyperlink ref="D1737" r:id="rId2764" xr:uid="{9957789D-7224-415A-896C-7965D774ABCF}"/>
    <hyperlink ref="D1738" r:id="rId2765" xr:uid="{D9CAE856-E552-4560-9E75-B3D6B1B8079F}"/>
    <hyperlink ref="D1740" r:id="rId2766" xr:uid="{349CEABD-7E4D-414B-85E6-A99D35E878AE}"/>
    <hyperlink ref="D1741" r:id="rId2767" xr:uid="{1DA33E2C-E0CE-4337-BF14-601B89F0E665}"/>
    <hyperlink ref="D1742" r:id="rId2768" xr:uid="{38090F78-B954-4C38-9CFE-99FB2E1E0B4D}"/>
    <hyperlink ref="D1743" r:id="rId2769" xr:uid="{1B60EF06-21E6-4019-ABF6-AED9DC366E71}"/>
    <hyperlink ref="D1746" r:id="rId2770" xr:uid="{E755CAA8-681E-41E5-B123-8BFED4BA77C3}"/>
    <hyperlink ref="D1747" r:id="rId2771" xr:uid="{C79E3E8B-4493-4E0C-A901-E46FDD175702}"/>
    <hyperlink ref="D1748" r:id="rId2772" xr:uid="{07BF2D4F-BBFE-4C0C-9EF0-B987616DEB57}"/>
    <hyperlink ref="D1749" r:id="rId2773" xr:uid="{7F1118B4-CAD0-4CE7-961F-20509C10F095}"/>
    <hyperlink ref="D1750" r:id="rId2774" xr:uid="{D6161192-2020-40C1-BC63-FCD4D6D434C0}"/>
    <hyperlink ref="D1751" r:id="rId2775" xr:uid="{63D8A21B-57AD-47FF-BED9-21F72FB54F33}"/>
    <hyperlink ref="D1752" r:id="rId2776" xr:uid="{BBA4D5AB-616C-48F6-B20F-C5E2437141B1}"/>
    <hyperlink ref="D1756" r:id="rId2777" xr:uid="{A0781CE2-2BC1-47F8-BE32-5BFF738CC77E}"/>
    <hyperlink ref="D1757" r:id="rId2778" xr:uid="{49EC09B0-91E5-4848-BC13-B84CF3DF6909}"/>
    <hyperlink ref="D1758" r:id="rId2779" xr:uid="{CE444D04-FDED-4F5D-83B5-C1673148B70B}"/>
    <hyperlink ref="D1759" r:id="rId2780" xr:uid="{3EE0949C-0503-4EF4-B62D-BDA4362A8416}"/>
    <hyperlink ref="D1760" r:id="rId2781" xr:uid="{4997F052-E7D1-4FA9-91CA-408157FE2B9F}"/>
    <hyperlink ref="D1761" r:id="rId2782" xr:uid="{BF493112-13C4-4EB7-9A1F-BC3420773C8C}"/>
    <hyperlink ref="D1762" r:id="rId2783" xr:uid="{CC3E3EBD-084E-46E4-8AC5-0F16290D7EC7}"/>
    <hyperlink ref="D1764" r:id="rId2784" xr:uid="{E805F3C1-E33F-47FF-A2C7-302AB82BFCA8}"/>
    <hyperlink ref="D1765" r:id="rId2785" xr:uid="{C3D33C7D-C979-4A1A-8F78-5690FBD4A542}"/>
    <hyperlink ref="D1766" r:id="rId2786" xr:uid="{9D6BFE93-DE6D-4A87-A403-71DF60675230}"/>
    <hyperlink ref="D1767" r:id="rId2787" xr:uid="{A9DBF42B-EC5E-4EB6-B62A-B1E5528A3CA7}"/>
    <hyperlink ref="D1768" r:id="rId2788" xr:uid="{830FB9F3-815D-42B4-81DC-0205F33348F6}"/>
    <hyperlink ref="D1769" r:id="rId2789" xr:uid="{D67CC2DA-04F6-499D-9009-401926361CE3}"/>
    <hyperlink ref="D1770" r:id="rId2790" xr:uid="{F29D15F4-D02A-4047-9376-86B33DE987C0}"/>
    <hyperlink ref="D1773" r:id="rId2791" xr:uid="{6AE1BDFD-81E5-4BF4-AB98-F185F6015380}"/>
    <hyperlink ref="D1774" r:id="rId2792" xr:uid="{EEAA8663-D926-4651-AB0E-650393D178FA}"/>
    <hyperlink ref="D1775" r:id="rId2793" xr:uid="{CEF2E6DA-A296-42EF-B024-1903FB400D71}"/>
    <hyperlink ref="D1776" r:id="rId2794" xr:uid="{DB55D769-2FD1-4717-A97C-CFB607386BBA}"/>
    <hyperlink ref="D1778" r:id="rId2795" xr:uid="{73D3AC26-8C9A-4AC8-815C-A92B855BA7D2}"/>
    <hyperlink ref="D1779" r:id="rId2796" xr:uid="{EBCB418E-27E5-43B0-8554-E8186BAD9477}"/>
    <hyperlink ref="D1780" r:id="rId2797" xr:uid="{A68C59D9-6AF4-4736-9EF5-8B935C982B8D}"/>
    <hyperlink ref="D1781" r:id="rId2798" xr:uid="{771D8511-9F08-4D99-9BA3-8258B1E8BC9D}"/>
    <hyperlink ref="D1782" r:id="rId2799" xr:uid="{26BCFF2D-A6EE-485A-B55B-9010B45EA928}"/>
    <hyperlink ref="D1783" r:id="rId2800" xr:uid="{D1225193-52EA-4AE2-A2FA-E2EA77279BEB}"/>
    <hyperlink ref="D1786" r:id="rId2801" xr:uid="{DA19C3F0-72B3-4D59-96F2-F0DBAB78FF47}"/>
    <hyperlink ref="D1789" r:id="rId2802" xr:uid="{9A2CBE1B-C510-4214-B30F-AA1F654CDB91}"/>
    <hyperlink ref="D1792" r:id="rId2803" xr:uid="{09F9FD17-0025-40F4-8F13-142994C13494}"/>
    <hyperlink ref="D1793" r:id="rId2804" xr:uid="{0BA4E291-EAB1-46C0-B735-0F7CFE933F5E}"/>
    <hyperlink ref="D1796" r:id="rId2805" xr:uid="{BA0A3525-C991-495D-8504-AB4CEE0978E3}"/>
    <hyperlink ref="D1797" r:id="rId2806" xr:uid="{E7ACCB3F-2365-454F-B6B2-2178A3608C95}"/>
    <hyperlink ref="D1798" r:id="rId2807" xr:uid="{0D74F3EB-E830-48EB-AF04-FE1B46E35F11}"/>
    <hyperlink ref="D1800" r:id="rId2808" xr:uid="{ABE6A38E-06F0-4328-84F4-47966380963D}"/>
    <hyperlink ref="D1801" r:id="rId2809" xr:uid="{F412645E-EA8E-439D-8BFB-F20656F2938C}"/>
    <hyperlink ref="D1802" r:id="rId2810" xr:uid="{E7EB6075-0300-4BE2-A492-97088CBC669B}"/>
    <hyperlink ref="D1803" r:id="rId2811" xr:uid="{8768DC5C-D72A-4053-A1A7-48E414329110}"/>
    <hyperlink ref="D1804" r:id="rId2812" xr:uid="{34A25AF6-A4B8-4865-9A79-E0254F9F0AB2}"/>
    <hyperlink ref="D1805" r:id="rId2813" xr:uid="{24017B1D-7C38-4776-8E44-FE07758822E6}"/>
    <hyperlink ref="D1807" r:id="rId2814" xr:uid="{1A40B01B-93B6-45EF-BF4E-2DA352F5F1A6}"/>
    <hyperlink ref="D1809" r:id="rId2815" xr:uid="{3E665057-23EA-4FA8-B576-02D453B74426}"/>
    <hyperlink ref="D1810" r:id="rId2816" xr:uid="{65BAB6A8-EA6D-40BF-ABA9-031446838F81}"/>
    <hyperlink ref="D1811" r:id="rId2817" xr:uid="{48D3B212-3D57-4B53-94DA-A98DA8B40C24}"/>
    <hyperlink ref="D1812" r:id="rId2818" xr:uid="{43F354A6-76C2-48F2-BBF1-1682F43A49A4}"/>
    <hyperlink ref="D1813" r:id="rId2819" xr:uid="{8B7493CC-4E5C-4853-9B4D-B66CA42D4422}"/>
    <hyperlink ref="D1814" r:id="rId2820" xr:uid="{79DFCDE1-8B6C-4E58-982D-72B1D1014AE2}"/>
    <hyperlink ref="D1816" r:id="rId2821" xr:uid="{3679D487-E841-4B3E-BBC0-134576B9EC79}"/>
    <hyperlink ref="D1818" r:id="rId2822" xr:uid="{F303418F-BACC-41DB-B121-B594669D3E4D}"/>
    <hyperlink ref="D1819" r:id="rId2823" xr:uid="{AF9B8507-E56B-4307-9574-2BE656E6273D}"/>
    <hyperlink ref="D1820" r:id="rId2824" xr:uid="{E4FE2507-975E-4F7C-A265-0A01D1E88D94}"/>
    <hyperlink ref="D1821" r:id="rId2825" xr:uid="{531031C9-9F8E-4249-B7CF-B03EE7EBBDCD}"/>
    <hyperlink ref="D1822" r:id="rId2826" xr:uid="{47664B62-1297-4BFF-AECA-BA9326B92A82}"/>
    <hyperlink ref="D1825" r:id="rId2827" xr:uid="{3769E463-D0DB-460C-A231-7B28143A3009}"/>
    <hyperlink ref="D1826" r:id="rId2828" xr:uid="{E1DE9BC0-90FA-4E43-9C7D-8BE4C3C9971C}"/>
    <hyperlink ref="D1828" r:id="rId2829" xr:uid="{5BB26FA6-1785-42FB-AFC0-5A9EFD5E8140}"/>
    <hyperlink ref="D1829" r:id="rId2830" xr:uid="{5A0D9D81-14D7-4D96-9A0D-FE6F957D98AE}"/>
    <hyperlink ref="D1831" r:id="rId2831" xr:uid="{FFAB11BE-5A00-4864-9790-1811BC7E2DDC}"/>
    <hyperlink ref="D1832" r:id="rId2832" xr:uid="{5B4F9017-A20A-4DC3-9C5C-CA9ABFE346AA}"/>
    <hyperlink ref="D1833" r:id="rId2833" xr:uid="{66E34B80-BA85-4856-90F3-146CB1457C9F}"/>
    <hyperlink ref="D1834" r:id="rId2834" xr:uid="{FABACEE6-4E39-4E5E-B708-BE8F1EF9280C}"/>
    <hyperlink ref="D1835" r:id="rId2835" xr:uid="{2757CE37-904B-46F9-8FCA-A6712105CB88}"/>
    <hyperlink ref="D1837" r:id="rId2836" xr:uid="{432C2DCC-68B7-4BDC-A3A7-0E016154B995}"/>
    <hyperlink ref="D1838" r:id="rId2837" xr:uid="{D019B3F4-20D9-4DE7-93F4-4865E5E915C0}"/>
    <hyperlink ref="D1839" r:id="rId2838" xr:uid="{59903403-36B9-4148-9044-C9723D71AE5D}"/>
    <hyperlink ref="D1840" r:id="rId2839" xr:uid="{9608BECC-EB13-4A67-92F0-672023715731}"/>
    <hyperlink ref="D1841" r:id="rId2840" xr:uid="{85BC10FA-0F8C-4CC9-A6D5-E820C179137A}"/>
    <hyperlink ref="D1843" r:id="rId2841" xr:uid="{7DAED0D1-BDE5-4FDF-9B15-87DC22294AF3}"/>
    <hyperlink ref="D1844" r:id="rId2842" xr:uid="{B8D0E749-6349-42D5-AA45-A01B580CCBF3}"/>
    <hyperlink ref="D1845" r:id="rId2843" xr:uid="{E062CA1C-00BF-4CBF-8E5E-5573EAA79437}"/>
    <hyperlink ref="D1846" r:id="rId2844" xr:uid="{81A56873-D8CB-41ED-A4D3-539439D52F99}"/>
    <hyperlink ref="D1848" r:id="rId2845" xr:uid="{C4437E74-1BF5-4403-AB2B-29B615FD7E79}"/>
    <hyperlink ref="D1849" r:id="rId2846" xr:uid="{0AB2D30C-7D06-4278-95A5-AC0D5E1FF50D}"/>
    <hyperlink ref="D1850" r:id="rId2847" xr:uid="{95308C14-C99A-47C9-A406-C2E3F6C77453}"/>
    <hyperlink ref="D1851" r:id="rId2848" xr:uid="{50783964-37DC-42DD-8C96-392AC089CC4E}"/>
    <hyperlink ref="D1852" r:id="rId2849" xr:uid="{716ABE31-4A80-4736-8AD6-6D3C9B305F27}"/>
    <hyperlink ref="D1855" r:id="rId2850" xr:uid="{C7B937CD-E14D-4086-AC7A-6F96705D769D}"/>
    <hyperlink ref="D1856" r:id="rId2851" xr:uid="{464EEC29-6662-4078-98B3-2D2BA9A598EE}"/>
    <hyperlink ref="D1857" r:id="rId2852" xr:uid="{3841E14A-75F8-4666-A7D1-3BCED1EA38B2}"/>
    <hyperlink ref="D1859" r:id="rId2853" xr:uid="{38B8F8C6-08E3-4449-B761-9140C86B8E80}"/>
    <hyperlink ref="D1860" r:id="rId2854" xr:uid="{412D907C-7066-41B9-9A0D-8230E9CACA84}"/>
    <hyperlink ref="D1861" r:id="rId2855" xr:uid="{12D34EE2-36C8-48B6-958F-C3DD37809721}"/>
    <hyperlink ref="D1862" r:id="rId2856" xr:uid="{CBB9B8E5-9328-41E3-B498-65DBD35E7A00}"/>
    <hyperlink ref="D1863" r:id="rId2857" xr:uid="{D8AE00FA-908E-4059-A6DE-CE463A710D63}"/>
    <hyperlink ref="D1864" r:id="rId2858" xr:uid="{6C09F2B8-2FA4-4C79-9459-19CB5D99B76B}"/>
    <hyperlink ref="D1865" r:id="rId2859" xr:uid="{53A2AD9B-777E-421B-A884-FC3DB4ABCDD1}"/>
    <hyperlink ref="D1866" r:id="rId2860" xr:uid="{8F7B4CFB-0FFF-4D97-AB1F-D29FF4C0ECAC}"/>
    <hyperlink ref="D1867" r:id="rId2861" xr:uid="{7A713193-4BDA-4BAA-808F-842E25412A4F}"/>
    <hyperlink ref="D1868" r:id="rId2862" xr:uid="{BE9C745F-6DBD-4528-88F4-EE2924C8DD8A}"/>
    <hyperlink ref="D1870" r:id="rId2863" xr:uid="{B90CCB08-496C-464B-A361-5E9A83769FF7}"/>
    <hyperlink ref="D1871" r:id="rId2864" xr:uid="{36FBB190-7A4E-4FFA-B568-3C853BDE313D}"/>
    <hyperlink ref="D1872" r:id="rId2865" xr:uid="{6074718A-13E4-439B-A121-372B0707C55C}"/>
    <hyperlink ref="D1873" r:id="rId2866" xr:uid="{4E083C0E-2188-4FAC-824E-819F3B864D85}"/>
    <hyperlink ref="D1877" r:id="rId2867" xr:uid="{8A81776E-4C5F-4FAC-B445-CA2BF39CB489}"/>
    <hyperlink ref="D1879" r:id="rId2868" xr:uid="{6593C195-B6E4-40F5-8FF0-358DBC4C35C4}"/>
    <hyperlink ref="D1880" r:id="rId2869" xr:uid="{8D09C2CB-2E96-4152-811F-73EE0F0DDD38}"/>
    <hyperlink ref="D1882" r:id="rId2870" xr:uid="{398A99EA-B7D5-447B-95CB-E5C6BC5B6C3B}"/>
    <hyperlink ref="D1886" r:id="rId2871" xr:uid="{AE770BC6-C128-4EAD-A4FB-167E8395826C}"/>
    <hyperlink ref="D1887" r:id="rId2872" xr:uid="{8105C1D6-750B-46F2-91EF-2926C32B7B12}"/>
    <hyperlink ref="D1888" r:id="rId2873" xr:uid="{7CD580CD-A316-4B41-A11D-E4610DC13455}"/>
    <hyperlink ref="D1889" r:id="rId2874" xr:uid="{76EC19AF-85CA-4D7F-9524-F9A4F1B84A52}"/>
    <hyperlink ref="D1890" r:id="rId2875" xr:uid="{91937BAD-C8A7-43BB-AD6F-962E1A81B7D3}"/>
    <hyperlink ref="D1891" r:id="rId2876" xr:uid="{439A62C7-0B9D-41D5-8B2B-BAB4520AD6BE}"/>
    <hyperlink ref="D1892" r:id="rId2877" xr:uid="{57FD2711-1A75-4738-98ED-D6E298085B95}"/>
    <hyperlink ref="D1893" r:id="rId2878" xr:uid="{1F6F8D95-C8FA-4981-8AC9-9809E0C31C8B}"/>
    <hyperlink ref="D1894" r:id="rId2879" xr:uid="{D34D5FF9-8866-42E6-977F-1F7804D24E30}"/>
    <hyperlink ref="D1897" r:id="rId2880" xr:uid="{EF943730-C7F6-434E-A922-1A18B5F67E8B}"/>
    <hyperlink ref="D1898" r:id="rId2881" xr:uid="{1ECDF828-AC3B-446C-BB41-4ABCBD239A87}"/>
    <hyperlink ref="D1899" r:id="rId2882" xr:uid="{096C7A99-A692-4DA6-B8F4-1D4E0A25B0CA}"/>
    <hyperlink ref="D1902" r:id="rId2883" xr:uid="{5680DD08-15F4-424E-A7BA-E5F1DAE1A429}"/>
    <hyperlink ref="D1903" r:id="rId2884" xr:uid="{893FEB9A-4CC9-499C-974C-8F53A82934D1}"/>
    <hyperlink ref="D1904" r:id="rId2885" xr:uid="{94D019C6-8DB4-4E7F-9A17-8CE6364544EE}"/>
    <hyperlink ref="D1905" r:id="rId2886" xr:uid="{40C77C76-7E75-4121-8BCB-E18561C54A57}"/>
    <hyperlink ref="D1906" r:id="rId2887" xr:uid="{E17E6FAD-8F5A-41A8-892F-9ACCA6DB1823}"/>
    <hyperlink ref="D1907" r:id="rId2888" xr:uid="{49C845F0-173D-40A3-98AB-972B62914E95}"/>
    <hyperlink ref="D1908" r:id="rId2889" xr:uid="{0CEBE8B7-037F-49A6-908A-81144A91EBA8}"/>
    <hyperlink ref="D1909" r:id="rId2890" xr:uid="{DEA99061-5FB5-4704-BE3F-909CE9138450}"/>
    <hyperlink ref="D1910" r:id="rId2891" xr:uid="{66E7FD07-049D-4494-8FA5-8C84B6549B41}"/>
    <hyperlink ref="D1911" r:id="rId2892" xr:uid="{72BB93F6-64D6-44FC-8B96-8C476A470B97}"/>
    <hyperlink ref="D1914" r:id="rId2893" xr:uid="{B279CEBC-9C6A-4E40-87FB-28566D9497EC}"/>
    <hyperlink ref="D1915" r:id="rId2894" xr:uid="{70A45F7C-9374-4CA0-B287-15A28E41ACC8}"/>
    <hyperlink ref="D1916" r:id="rId2895" xr:uid="{51E016A2-80A9-4798-8510-405D1E261994}"/>
    <hyperlink ref="D1917" r:id="rId2896" xr:uid="{13B77600-D5A7-49EF-B0B7-0995B0D9B041}"/>
    <hyperlink ref="D1918" r:id="rId2897" xr:uid="{18AAAE86-98EC-4B92-8601-0442215E6A11}"/>
    <hyperlink ref="D1919" r:id="rId2898" xr:uid="{9D3680A6-3703-49AE-9357-DA86360D8D0C}"/>
    <hyperlink ref="D1922" r:id="rId2899" xr:uid="{648253EA-8888-4693-A0A6-AD50841F4023}"/>
    <hyperlink ref="D1923" r:id="rId2900" xr:uid="{F0222981-639E-4B77-963D-EAF2BF4844F9}"/>
    <hyperlink ref="D1924" r:id="rId2901" xr:uid="{5F4488E3-6F6B-415F-A2E6-7EEDB0252897}"/>
    <hyperlink ref="D1925" r:id="rId2902" xr:uid="{0FF6C834-D76B-4860-897B-D38485AFFB71}"/>
    <hyperlink ref="D1927" r:id="rId2903" xr:uid="{CE165412-C102-4AD2-9035-9F3DB8E14957}"/>
    <hyperlink ref="D1928" r:id="rId2904" xr:uid="{245C96A1-28C5-4E6F-AEC6-C96EE137386E}"/>
    <hyperlink ref="D1929" r:id="rId2905" xr:uid="{1EEDEBFB-3230-4600-84BA-95FF6FB7DD2A}"/>
    <hyperlink ref="D1930" r:id="rId2906" xr:uid="{7F07079D-779C-4A07-8F14-F6D4F7A443F0}"/>
    <hyperlink ref="D1933" r:id="rId2907" xr:uid="{7088207F-C518-401A-A4F4-33BE517293FF}"/>
    <hyperlink ref="D1934" r:id="rId2908" xr:uid="{28E4B74D-011A-477B-A0AA-C1688821B18A}"/>
    <hyperlink ref="D1937" r:id="rId2909" xr:uid="{C1A09AEF-83C1-42C1-821D-06F719CD8DF6}"/>
    <hyperlink ref="D1938" r:id="rId2910" xr:uid="{43726603-3AB1-46C5-A608-1D45BEF55A23}"/>
    <hyperlink ref="D1939" r:id="rId2911" xr:uid="{12FDED81-17A4-45B8-974C-1BF21299AE48}"/>
    <hyperlink ref="E10" r:id="rId2912" xr:uid="{A86142FF-9AEB-4F9C-A3DC-01CE6787E5AE}"/>
    <hyperlink ref="E11" r:id="rId2913" xr:uid="{1C56EF61-2C9D-4049-AC49-9C5693EDB39F}"/>
    <hyperlink ref="E12" r:id="rId2914" xr:uid="{28FDE72D-A493-4736-95F9-1FEEBFD94918}"/>
    <hyperlink ref="E13" r:id="rId2915" xr:uid="{F2DF10D5-DA29-48B3-909B-9238ABF1CCF9}"/>
    <hyperlink ref="E14" r:id="rId2916" xr:uid="{9ACC4672-ADA0-4B5C-B02B-88DD5F8431C3}"/>
    <hyperlink ref="E17" r:id="rId2917" xr:uid="{AD2F4A21-7B69-41FD-85A5-B92C24F9440E}"/>
    <hyperlink ref="E18" r:id="rId2918" xr:uid="{7A95BE39-FD82-470F-B85C-0DDD4F77255B}"/>
    <hyperlink ref="E19" r:id="rId2919" xr:uid="{E9548282-A62B-4B92-B310-6049AFE47891}"/>
    <hyperlink ref="E22" r:id="rId2920" xr:uid="{D0FE94CA-EED0-4B1A-8BDC-4B28A93C21EF}"/>
    <hyperlink ref="E23" r:id="rId2921" xr:uid="{50B158C4-3318-450B-8EED-CE674A66D4BE}"/>
    <hyperlink ref="E24" r:id="rId2922" xr:uid="{B32B80D8-AC73-4A77-857F-A3D9316DD77D}"/>
    <hyperlink ref="E25" r:id="rId2923" xr:uid="{EB9A31B0-81F8-4550-98C2-23F539F6E4CD}"/>
    <hyperlink ref="E26" r:id="rId2924" xr:uid="{28992368-81DB-42E5-A813-C5F3C197E67A}"/>
    <hyperlink ref="E27" r:id="rId2925" xr:uid="{5D9B87BC-CF3E-443B-9892-B4C683521D53}"/>
    <hyperlink ref="E28" r:id="rId2926" xr:uid="{E0365B22-27EF-4FD3-B7D2-08D0B40499D3}"/>
    <hyperlink ref="E29" r:id="rId2927" xr:uid="{6E401020-9554-4CCC-8C31-F7CD0B3D6054}"/>
    <hyperlink ref="E30" r:id="rId2928" xr:uid="{53EDA4BA-B77E-4061-880B-3DDA77C9D5F7}"/>
    <hyperlink ref="E31" r:id="rId2929" xr:uid="{BBF0EF5A-9DFE-4FDA-9550-989E2332C71F}"/>
    <hyperlink ref="E32" r:id="rId2930" xr:uid="{63A481A2-3209-434A-90F9-ABD08C1F1131}"/>
    <hyperlink ref="E33" r:id="rId2931" xr:uid="{BD128D1B-609C-4CBE-B9E2-BDF4DB9362C0}"/>
    <hyperlink ref="E34" r:id="rId2932" xr:uid="{8B341F9D-FD64-44A1-A9D4-DBC9B87BF2EF}"/>
    <hyperlink ref="E35" r:id="rId2933" xr:uid="{9CC795DD-9A81-40EB-AFB6-CC605935C0F4}"/>
    <hyperlink ref="E36" r:id="rId2934" xr:uid="{95C4765B-D4E3-4E7D-83F7-9A6E411999FA}"/>
    <hyperlink ref="E37" r:id="rId2935" xr:uid="{6CE9BB41-7A0E-4F45-86A3-43CA9F5A9F64}"/>
    <hyperlink ref="E38" r:id="rId2936" xr:uid="{14602989-7568-4B09-B9C6-98506E1665FA}"/>
    <hyperlink ref="E39" r:id="rId2937" xr:uid="{709579BE-FB92-40C5-A278-F66389CDAFB6}"/>
    <hyperlink ref="E40" r:id="rId2938" xr:uid="{129FFACF-6877-4C4A-8071-3630479BE181}"/>
    <hyperlink ref="E41" r:id="rId2939" xr:uid="{97093045-359B-4E1E-9F71-519C08D58FA9}"/>
    <hyperlink ref="E42" r:id="rId2940" xr:uid="{A1589A64-3C64-4A14-AA44-2CE7732BA997}"/>
    <hyperlink ref="E43" r:id="rId2941" xr:uid="{02D553DE-0700-4FE2-809D-4BEF8C5007D0}"/>
    <hyperlink ref="E44" r:id="rId2942" xr:uid="{697B1FE6-C0A4-48EF-94D1-72C77A7CE064}"/>
    <hyperlink ref="E45" r:id="rId2943" xr:uid="{B7E1BB45-536A-44BB-859B-7BA3721F0E6A}"/>
    <hyperlink ref="E46" r:id="rId2944" xr:uid="{BE7BDEB7-F99F-471F-8624-390FDAC025AA}"/>
    <hyperlink ref="E47" r:id="rId2945" xr:uid="{342D63E6-94E3-47F7-A107-058DA6135504}"/>
    <hyperlink ref="E48" r:id="rId2946" xr:uid="{26128B63-5D35-4FDF-A3A1-42B487487A59}"/>
    <hyperlink ref="E49" r:id="rId2947" xr:uid="{69FA126B-28D5-4916-9337-B3873DFF2B45}"/>
    <hyperlink ref="E50" r:id="rId2948" xr:uid="{32BE499D-00A8-4C77-9D06-FB691413CFC1}"/>
    <hyperlink ref="E51" r:id="rId2949" xr:uid="{7B9F74AD-FEDB-4EC9-8E98-07BFB14D804E}"/>
    <hyperlink ref="E52" r:id="rId2950" xr:uid="{5160AB95-56D9-4F89-97E8-DC2538891EC0}"/>
    <hyperlink ref="E53" r:id="rId2951" xr:uid="{C2053662-8BD2-42AA-B3A3-8D1FC2860DE9}"/>
    <hyperlink ref="E54" r:id="rId2952" xr:uid="{5A8131B1-6CC7-4DA5-A75A-232A73140FE7}"/>
    <hyperlink ref="E55" r:id="rId2953" xr:uid="{AFE16542-A9B4-4394-9EE6-75E8DCB23986}"/>
    <hyperlink ref="E56" r:id="rId2954" xr:uid="{A90C5B00-27C6-4395-A074-2D8F5060509A}"/>
    <hyperlink ref="E57" r:id="rId2955" xr:uid="{74F1FF45-C8B1-4FB3-982B-2BB63301D13B}"/>
    <hyperlink ref="E60" r:id="rId2956" xr:uid="{F7F2C925-E4EA-4D41-AB1A-F309AC4C430A}"/>
    <hyperlink ref="E61" r:id="rId2957" xr:uid="{EE8E3F46-C30A-41B0-ADA5-0F1CBE4F33AD}"/>
    <hyperlink ref="E62" r:id="rId2958" xr:uid="{47355927-F552-4030-B36C-2D51DE5CB068}"/>
    <hyperlink ref="E63" r:id="rId2959" xr:uid="{257E4987-9DFF-4B36-A67E-220B4904B717}"/>
    <hyperlink ref="E64" r:id="rId2960" xr:uid="{4C2C50B6-C56E-454F-87E5-E2AFD0A0F6E1}"/>
    <hyperlink ref="E65" r:id="rId2961" xr:uid="{772CAAA4-22A4-4D1E-B6B9-9932B24EA500}"/>
    <hyperlink ref="E66" r:id="rId2962" xr:uid="{4487FE75-4D68-473E-8F81-B4A7D3D312C2}"/>
    <hyperlink ref="E67" r:id="rId2963" xr:uid="{BBA9EE99-81D7-4857-9F81-4E1685636E7A}"/>
    <hyperlink ref="E68" r:id="rId2964" xr:uid="{580104EE-749D-44D5-BFE1-1272A0F7C571}"/>
    <hyperlink ref="E69" r:id="rId2965" xr:uid="{F01D65F4-CF28-40CF-987F-25DA2017AF15}"/>
    <hyperlink ref="E70" r:id="rId2966" xr:uid="{C627C11B-A5A1-4237-9F97-85BA1861C5EB}"/>
    <hyperlink ref="E71" r:id="rId2967" xr:uid="{878BE682-9C7C-4E68-A46A-8B4E6134A830}"/>
    <hyperlink ref="E72" r:id="rId2968" xr:uid="{5FE142B3-8D47-4745-AC0A-68F3D1405402}"/>
    <hyperlink ref="E73" r:id="rId2969" xr:uid="{A08E2B1B-64CD-4A23-9F0C-FAEA12978782}"/>
    <hyperlink ref="E74" r:id="rId2970" xr:uid="{4EE28E62-5E00-4CA6-89E3-66F571F9B88A}"/>
    <hyperlink ref="E75" r:id="rId2971" xr:uid="{7FE05815-10F2-4822-A0B6-0A4B48E46FE7}"/>
    <hyperlink ref="E76" r:id="rId2972" xr:uid="{5B8D29A4-C2F4-40E8-9ADC-24A26C827FAB}"/>
    <hyperlink ref="E77" r:id="rId2973" xr:uid="{1AC45292-E1CE-4691-9915-D428E3F1B292}"/>
    <hyperlink ref="E78" r:id="rId2974" xr:uid="{3CF0937D-46FA-43BA-A22C-28D397EE3F64}"/>
    <hyperlink ref="E79" r:id="rId2975" xr:uid="{D6E1D333-E55E-405B-BABF-655390BEE9B4}"/>
    <hyperlink ref="E80" r:id="rId2976" xr:uid="{5335944C-4AC2-44E6-B8C3-51E65545F919}"/>
    <hyperlink ref="E81" r:id="rId2977" xr:uid="{B4AFDE50-3F75-408D-B053-3567574D8EC3}"/>
    <hyperlink ref="E85" r:id="rId2978" xr:uid="{D9ACD747-2656-4471-BF3C-43A5C3DEA4F4}"/>
    <hyperlink ref="E86" r:id="rId2979" xr:uid="{33C862C8-5345-4F83-A1E1-2A552C1F71F5}"/>
    <hyperlink ref="E87" r:id="rId2980" xr:uid="{7CED9336-906E-4EC6-9C84-615282202765}"/>
    <hyperlink ref="E88" r:id="rId2981" xr:uid="{03FF303B-7958-4AE8-86F0-1D379EB431E1}"/>
    <hyperlink ref="E89" r:id="rId2982" xr:uid="{8B428948-A6FD-4DD4-8C3B-B56B82BCC068}"/>
    <hyperlink ref="E90" r:id="rId2983" xr:uid="{2E469DD4-2864-449A-92D2-09F042DBA052}"/>
    <hyperlink ref="E91" r:id="rId2984" xr:uid="{5C5C59E9-04D7-4037-9FE3-E9E755F48607}"/>
    <hyperlink ref="E92" r:id="rId2985" xr:uid="{DD9C0DA5-9EB3-4BFE-8497-98D9D7A191B4}"/>
    <hyperlink ref="E93" r:id="rId2986" xr:uid="{9CB02742-8CF9-401A-924E-9FB4246E5CA7}"/>
    <hyperlink ref="E94" r:id="rId2987" xr:uid="{E507C4E8-8475-4190-906C-A9A4F96B7390}"/>
    <hyperlink ref="E95" r:id="rId2988" xr:uid="{5E65ABF4-7B3C-4C2F-B4EB-928F9B1E406F}"/>
    <hyperlink ref="E96" r:id="rId2989" xr:uid="{C08EBA1B-3C62-4838-8E36-C526462341A1}"/>
    <hyperlink ref="E97" r:id="rId2990" xr:uid="{07975881-3B1C-49F6-A723-B6F49AC70B84}"/>
    <hyperlink ref="E98" r:id="rId2991" xr:uid="{CC0CB8AB-E971-4CF9-898C-471087A4E059}"/>
    <hyperlink ref="E101" r:id="rId2992" xr:uid="{632C6352-859C-449D-86CD-FE71A86BE480}"/>
    <hyperlink ref="E102" r:id="rId2993" xr:uid="{A65A2B7E-E78D-4CE7-A0E2-357EF8216B3A}"/>
    <hyperlink ref="E105" r:id="rId2994" xr:uid="{4D0D5E8F-9E1E-4F92-AC44-FE5D55A9A939}"/>
    <hyperlink ref="E106" r:id="rId2995" xr:uid="{002675D0-954D-41B3-97E4-51E6225CA499}"/>
    <hyperlink ref="E107" r:id="rId2996" xr:uid="{02B272A6-16FA-4C4F-A387-2A8678EC1445}"/>
    <hyperlink ref="E108" r:id="rId2997" xr:uid="{C655E2C1-08D4-41AB-8F39-EC515DD3CA9E}"/>
    <hyperlink ref="E109" r:id="rId2998" xr:uid="{213A39E6-0446-4227-A7B3-A97E93C3EC01}"/>
    <hyperlink ref="E110" r:id="rId2999" xr:uid="{D765A267-8462-44A5-A4DA-B1E42C973817}"/>
    <hyperlink ref="E111" r:id="rId3000" xr:uid="{47C35B77-585D-4519-9B6D-C7E77ED4A66E}"/>
    <hyperlink ref="E112" r:id="rId3001" xr:uid="{6A2024D0-0E62-434F-898C-76464574D86E}"/>
    <hyperlink ref="E115" r:id="rId3002" xr:uid="{F2521D54-2CAF-4D57-A1CA-E1DF7FB17A49}"/>
    <hyperlink ref="E116" r:id="rId3003" xr:uid="{EEF7C2D4-0F08-4655-95BB-16028416B0FF}"/>
    <hyperlink ref="E117" r:id="rId3004" xr:uid="{7D58292D-52D9-4C80-9C58-91E94D625EDE}"/>
    <hyperlink ref="E118" r:id="rId3005" xr:uid="{4C55B0C2-3541-477E-BCDE-659A6B6BEE2D}"/>
    <hyperlink ref="E119" r:id="rId3006" xr:uid="{0AE26A2B-72BB-4FDC-892C-BD8442E8AC93}"/>
    <hyperlink ref="E120" r:id="rId3007" xr:uid="{61D9182C-940C-4C1B-963B-9F4FF55679A6}"/>
    <hyperlink ref="E121" r:id="rId3008" xr:uid="{47A2551C-2054-4F4C-8EC7-05CCDBE3B029}"/>
    <hyperlink ref="E122" r:id="rId3009" xr:uid="{A58516CD-8833-4C96-BF29-1B08B52E7302}"/>
    <hyperlink ref="E123" r:id="rId3010" xr:uid="{9A03C7B3-C0CE-4ECF-8CAC-5A077894D6DC}"/>
    <hyperlink ref="E124" r:id="rId3011" xr:uid="{BDC785E6-AD73-4165-AD79-2588F44B658A}"/>
    <hyperlink ref="E125" r:id="rId3012" xr:uid="{83E888BA-DD91-492A-85FA-B39C2044BB52}"/>
    <hyperlink ref="E126" r:id="rId3013" xr:uid="{633E2F44-EE47-43CB-B114-EF7AFBAD7698}"/>
    <hyperlink ref="E127" r:id="rId3014" xr:uid="{D3240F21-CDEC-4FA0-8DDC-210DDC44AE3C}"/>
    <hyperlink ref="E139" r:id="rId3015" xr:uid="{5E304B3F-0FED-4D8D-8DBA-5D8A1401D2B7}"/>
    <hyperlink ref="E140" r:id="rId3016" xr:uid="{7FE51F04-4CA7-4EFC-9543-AF43457D5FFD}"/>
    <hyperlink ref="E141" r:id="rId3017" xr:uid="{FD9CA4C6-74B5-46C6-9396-DD433A017E7B}"/>
    <hyperlink ref="E162" r:id="rId3018" xr:uid="{935B8AF2-44DB-49C3-8718-4DE3C155AD94}"/>
    <hyperlink ref="E163" r:id="rId3019" xr:uid="{97687AB3-DD4F-4FA3-A14D-369D90876388}"/>
    <hyperlink ref="E164" r:id="rId3020" xr:uid="{339D24EC-23E9-4933-83D9-01844951D9A3}"/>
    <hyperlink ref="E165" r:id="rId3021" xr:uid="{BEBBD732-BF7D-493A-BBC2-FAD8E55A2CB5}"/>
    <hyperlink ref="E166" r:id="rId3022" xr:uid="{A915F080-20B6-4F9E-9091-F98E1FB5E173}"/>
    <hyperlink ref="E167" r:id="rId3023" xr:uid="{BD38FCE6-6087-4DC8-9D61-83E2C342BCAD}"/>
    <hyperlink ref="E168" r:id="rId3024" xr:uid="{88304647-8E43-4ABC-92C7-AC8815586402}"/>
    <hyperlink ref="E169" r:id="rId3025" xr:uid="{114340F3-7618-4BCF-B1C5-2B0865C7E97F}"/>
    <hyperlink ref="E170" r:id="rId3026" xr:uid="{7FD213C0-1B4F-45E9-9D6C-64E2733868FF}"/>
    <hyperlink ref="E171" r:id="rId3027" xr:uid="{D8CB03ED-9D70-4285-8A46-EEC1E495B221}"/>
    <hyperlink ref="E172" r:id="rId3028" xr:uid="{BEAF8D35-782B-43E5-BF37-E752E387E9D2}"/>
    <hyperlink ref="E173" r:id="rId3029" xr:uid="{81C83DBF-817D-40D0-8CFF-F2A36F642520}"/>
    <hyperlink ref="E174" r:id="rId3030" xr:uid="{FE4265B7-AAF2-4456-AD8E-F43E29C5F975}"/>
    <hyperlink ref="E175" r:id="rId3031" xr:uid="{6ECF6320-B903-42A4-ACD9-CB660E9413EB}"/>
    <hyperlink ref="E176" r:id="rId3032" xr:uid="{34FEFD81-E7C7-4AAF-8A33-03D4526259B4}"/>
    <hyperlink ref="E177" r:id="rId3033" xr:uid="{2DD31303-2D49-45FD-A76E-3F17C7F3A1B6}"/>
    <hyperlink ref="E178" r:id="rId3034" xr:uid="{C88A0866-90FF-46B3-BD17-F884D1A66CC3}"/>
    <hyperlink ref="E179" r:id="rId3035" xr:uid="{C70A9BB7-FE9B-42D5-B02A-5A72734A76D0}"/>
    <hyperlink ref="E180" r:id="rId3036" xr:uid="{AB22E42A-3E9C-4D4E-95D9-D59E962AE381}"/>
    <hyperlink ref="E181" r:id="rId3037" xr:uid="{51434F3C-78A3-4025-9216-5760E674BC84}"/>
    <hyperlink ref="E182" r:id="rId3038" xr:uid="{F5F14A7A-0B37-40BB-8987-6AC3820E2F7E}"/>
    <hyperlink ref="E183" r:id="rId3039" xr:uid="{AD3275C3-3ECF-4F08-A3CD-64CFE49FC1AB}"/>
    <hyperlink ref="E184" r:id="rId3040" xr:uid="{6A597289-B8D6-4066-847F-4EC21FF31A86}"/>
    <hyperlink ref="E185" r:id="rId3041" xr:uid="{ECCCF620-90BA-4006-83A9-67EEFE75D9F0}"/>
    <hyperlink ref="E186" r:id="rId3042" xr:uid="{60BDE3B0-AFE9-4CF0-BA37-2528D5FCC35D}"/>
    <hyperlink ref="E187" r:id="rId3043" xr:uid="{78D46902-C2F4-4866-996F-61A53DE9954D}"/>
    <hyperlink ref="E188" r:id="rId3044" xr:uid="{42717E55-1B41-4A51-9171-C6584C053635}"/>
    <hyperlink ref="E189" r:id="rId3045" xr:uid="{672C0E47-1BC3-4CF7-B439-9CB0773F12B2}"/>
    <hyperlink ref="E190" r:id="rId3046" xr:uid="{E650A7CB-5D96-471C-98BF-281DAE022E90}"/>
    <hyperlink ref="E191" r:id="rId3047" xr:uid="{A2BA7489-2DDA-483D-BCE9-6B068B71E365}"/>
    <hyperlink ref="E192" r:id="rId3048" xr:uid="{3CE173F4-3CBC-4853-A374-885AD41EBD3D}"/>
    <hyperlink ref="E193" r:id="rId3049" xr:uid="{4915B172-7F65-4087-BD31-98062CC39803}"/>
    <hyperlink ref="E194" r:id="rId3050" xr:uid="{297BE8C9-FE26-4D91-AF19-3FFEA1E02B0B}"/>
    <hyperlink ref="E195" r:id="rId3051" xr:uid="{9A7BECEA-1BE2-4008-9877-FCC5111F012F}"/>
    <hyperlink ref="E196" r:id="rId3052" xr:uid="{E97B170A-6C2B-4A06-A5E5-F6BCF9FB814B}"/>
    <hyperlink ref="E197" r:id="rId3053" xr:uid="{7BBFBF92-F485-4DA0-B116-71B83B4B38F4}"/>
    <hyperlink ref="E198" r:id="rId3054" xr:uid="{9DD7B279-0A56-4978-B282-FDCA3B3ED380}"/>
    <hyperlink ref="E199" r:id="rId3055" xr:uid="{B90E5B5A-91B1-4A49-9E97-341891D7EED4}"/>
    <hyperlink ref="E200" r:id="rId3056" xr:uid="{C96203B5-4389-4D6D-B8B4-B1461FACAA7E}"/>
    <hyperlink ref="E201" r:id="rId3057" xr:uid="{D4FB4533-C0CA-4945-9B05-12A1C995690B}"/>
    <hyperlink ref="E202" r:id="rId3058" xr:uid="{E5CCB9D1-1ECD-4342-B372-3E85713B56CD}"/>
    <hyperlink ref="E203" r:id="rId3059" xr:uid="{A752A33D-46CA-450F-BC45-9635AB39859E}"/>
    <hyperlink ref="E204" r:id="rId3060" xr:uid="{28A18F12-ED47-4EE3-B86F-9420A7FC2B30}"/>
    <hyperlink ref="E205" r:id="rId3061" xr:uid="{54213D5B-59C2-4BA4-A044-F56836833657}"/>
    <hyperlink ref="E206" r:id="rId3062" xr:uid="{F23902B8-5583-49BA-BDE8-517C4C928E7F}"/>
    <hyperlink ref="E207" r:id="rId3063" xr:uid="{4586937D-69DE-4BA4-9B00-313D124A370B}"/>
    <hyperlink ref="E208" r:id="rId3064" xr:uid="{36CCA0D8-F4C2-4BBF-86C6-F446E69B8186}"/>
    <hyperlink ref="E209" r:id="rId3065" xr:uid="{17CB2D69-DED9-4116-83E3-D6C9854FD04B}"/>
    <hyperlink ref="E210" r:id="rId3066" xr:uid="{02C1FEE1-16AD-4710-9E46-3010582C701D}"/>
    <hyperlink ref="E211" r:id="rId3067" xr:uid="{948237C8-925B-45FE-8D8A-100F83609E61}"/>
    <hyperlink ref="E222" r:id="rId3068" xr:uid="{6AA41F04-1685-4C8F-8A7C-C3802686CE9E}"/>
    <hyperlink ref="E223" r:id="rId3069" xr:uid="{FE9E4E7F-B4F9-4D8D-AEDC-27F197304B96}"/>
    <hyperlink ref="E224" r:id="rId3070" xr:uid="{D578B800-4F47-4255-8592-BD37E9D08696}"/>
    <hyperlink ref="E225" r:id="rId3071" xr:uid="{ED87CA3C-6DDE-4648-89A4-4146D7353856}"/>
    <hyperlink ref="E226" r:id="rId3072" xr:uid="{56196CEA-357B-47F8-A942-3005C250ACBE}"/>
    <hyperlink ref="E227" r:id="rId3073" xr:uid="{8C13A769-4839-4A63-BBA4-4625FCC4DFD4}"/>
    <hyperlink ref="E228" r:id="rId3074" xr:uid="{AA78F285-3640-4F0C-A172-0C0803479524}"/>
    <hyperlink ref="E229" r:id="rId3075" xr:uid="{61761756-0E39-4C2D-AA7C-A4840AF763EC}"/>
    <hyperlink ref="E230" r:id="rId3076" xr:uid="{BFBE1C26-F8AC-4C2A-B1C1-4C9C111DF231}"/>
    <hyperlink ref="E231" r:id="rId3077" xr:uid="{A2E1BE5F-CE3A-493E-B97A-718516E3A780}"/>
    <hyperlink ref="E232" r:id="rId3078" xr:uid="{62B74341-2C46-4C5B-825D-80D89431B8C7}"/>
    <hyperlink ref="E233" r:id="rId3079" xr:uid="{3DDC2B59-34A0-4158-BBB1-EC1104B31C55}"/>
    <hyperlink ref="E240" r:id="rId3080" xr:uid="{6F3CD2A7-930D-4970-8E8B-F7EA4767F9AE}"/>
    <hyperlink ref="E241" r:id="rId3081" xr:uid="{6163F9C6-4B52-41A6-A9CE-8519E4516311}"/>
    <hyperlink ref="E242" r:id="rId3082" xr:uid="{FABDC9AB-3371-4CC2-9393-96378DA079A0}"/>
    <hyperlink ref="E243" r:id="rId3083" xr:uid="{3FD6F9A6-1032-4B0A-BACA-2F77224AAB60}"/>
    <hyperlink ref="E244" r:id="rId3084" xr:uid="{CD78AEED-2284-4D2F-A53B-04F6164B15AD}"/>
    <hyperlink ref="E245" r:id="rId3085" xr:uid="{CE8E3E14-3977-4CE4-8938-DA92CEBB7AEE}"/>
    <hyperlink ref="E246" r:id="rId3086" xr:uid="{2C3AB906-DADB-4FD4-88F5-01AC1217EA77}"/>
    <hyperlink ref="E247" r:id="rId3087" xr:uid="{2787BC50-02A4-4E10-9D3D-374EBDF86F41}"/>
    <hyperlink ref="E248" r:id="rId3088" xr:uid="{413241F4-182E-40F6-8D9F-ACC48BF90730}"/>
    <hyperlink ref="E249" r:id="rId3089" xr:uid="{78877610-58C6-4E59-9E47-13445DFD8A30}"/>
    <hyperlink ref="E250" r:id="rId3090" xr:uid="{8DF9742F-186F-4CD8-B382-FF5EE20BCDBC}"/>
    <hyperlink ref="E251" r:id="rId3091" xr:uid="{07060EE8-2149-40E8-BFA3-B01D9D2DCDBD}"/>
    <hyperlink ref="E252" r:id="rId3092" xr:uid="{00F8981C-CFCF-44C7-A4AC-307DC5ADF025}"/>
    <hyperlink ref="E253" r:id="rId3093" xr:uid="{1A1E325E-6B10-4772-AAB5-FFD5580E5595}"/>
    <hyperlink ref="E254" r:id="rId3094" xr:uid="{94B4797B-5255-48AD-92D3-137F096B2B21}"/>
    <hyperlink ref="E255" r:id="rId3095" xr:uid="{2297E9EB-3F14-4305-9D1F-906700B095C3}"/>
    <hyperlink ref="E256" r:id="rId3096" xr:uid="{6244C9B6-8A2E-4257-A8A0-12F0787A710C}"/>
    <hyperlink ref="E257" r:id="rId3097" xr:uid="{EA7EBE8F-E441-4ED5-B78C-0381274F0559}"/>
    <hyperlink ref="E258" r:id="rId3098" xr:uid="{786A79FA-28A3-4C48-BBAA-DEC2E75AA65E}"/>
    <hyperlink ref="E259" r:id="rId3099" xr:uid="{803E1489-1741-4EDE-8219-BEC212123E83}"/>
    <hyperlink ref="E260" r:id="rId3100" xr:uid="{A56B6B41-4465-4083-B506-F0C07886859E}"/>
    <hyperlink ref="E281" r:id="rId3101" xr:uid="{E0FBCF08-D91C-4B3D-BC32-6E2E600DBDC1}"/>
    <hyperlink ref="E282" r:id="rId3102" xr:uid="{8BE2EF74-50D4-46EA-A53E-37D9146E28CF}"/>
    <hyperlink ref="E283" r:id="rId3103" xr:uid="{87BB3D93-1D5C-458B-8972-E1D9E78F698C}"/>
    <hyperlink ref="E284" r:id="rId3104" xr:uid="{0CDD46E7-71D5-4699-ABE7-BFEF67D7163E}"/>
    <hyperlink ref="E285" r:id="rId3105" xr:uid="{C1B47BC3-F80F-46DF-950C-0F0E4719E7F7}"/>
    <hyperlink ref="E286" r:id="rId3106" xr:uid="{5F89B88F-D8FB-4211-B308-E55A04E85284}"/>
    <hyperlink ref="E287" r:id="rId3107" xr:uid="{0DF0207C-F58F-4510-8986-47161C85F60D}"/>
    <hyperlink ref="E288" r:id="rId3108" xr:uid="{B554413E-9B9D-494B-93A7-BE5F42FB7BE6}"/>
    <hyperlink ref="E289" r:id="rId3109" xr:uid="{4622A799-527A-40ED-85C3-02DC23F867B4}"/>
    <hyperlink ref="E290" r:id="rId3110" xr:uid="{7A9F0C81-B02A-4407-AC85-28AA778393A3}"/>
    <hyperlink ref="E291" r:id="rId3111" xr:uid="{20721BAC-E0A4-4B0C-9659-F5CD00AA6CD9}"/>
    <hyperlink ref="E292" r:id="rId3112" xr:uid="{854ADA7F-25EA-4FC2-9767-115AC6ADAD8E}"/>
    <hyperlink ref="E293" r:id="rId3113" xr:uid="{B5170C5C-A1A9-48E6-B9E4-25245FA4A650}"/>
    <hyperlink ref="E294" r:id="rId3114" xr:uid="{E1A102F5-BA35-493A-B96B-D2673F5F51E9}"/>
    <hyperlink ref="E295" r:id="rId3115" xr:uid="{8A0F8D5C-21D6-4821-A774-C9A422028659}"/>
    <hyperlink ref="E296" r:id="rId3116" xr:uid="{EBF60F53-F270-4DEB-97A8-5E4B4E4D1B6E}"/>
    <hyperlink ref="E297" r:id="rId3117" xr:uid="{C818FC9E-EEBF-4676-A01F-B8306738B0AF}"/>
    <hyperlink ref="E298" r:id="rId3118" xr:uid="{BC771BEF-FC1B-42B9-8D1E-EE62DF2CD901}"/>
    <hyperlink ref="E299" r:id="rId3119" xr:uid="{3C641B78-53B0-42BC-A079-E3A8A1AC48B9}"/>
    <hyperlink ref="E300" r:id="rId3120" xr:uid="{358AD648-032E-44AD-8650-5D510FBB209C}"/>
    <hyperlink ref="E301" r:id="rId3121" xr:uid="{F4FED585-0E63-4746-BAE0-77FD4FBBB72C}"/>
    <hyperlink ref="E302" r:id="rId3122" xr:uid="{AB615335-B3D3-4154-BF24-163284577872}"/>
    <hyperlink ref="E303" r:id="rId3123" xr:uid="{967F1437-E6E5-438C-A0AA-62DFB64410C6}"/>
    <hyperlink ref="E304" r:id="rId3124" xr:uid="{3DC2D590-D106-443A-AE86-29358F79E2B3}"/>
    <hyperlink ref="E305" r:id="rId3125" xr:uid="{3356C3A8-0AF7-478A-AE24-238B93016974}"/>
    <hyperlink ref="E306" r:id="rId3126" xr:uid="{A47AFB12-601E-414D-88A9-ACFBE1E126DD}"/>
    <hyperlink ref="E307" r:id="rId3127" xr:uid="{DA121D67-66F9-4DDD-8399-43BE712E279E}"/>
    <hyperlink ref="E308" r:id="rId3128" xr:uid="{CD18111F-668B-4862-A028-DFF1FCDC5333}"/>
    <hyperlink ref="E309" r:id="rId3129" xr:uid="{4D77803A-750C-4A67-8F4C-D80E82535DFA}"/>
    <hyperlink ref="E310" r:id="rId3130" xr:uid="{1A933DF8-23DF-4278-AA91-CCB231AAA6A1}"/>
    <hyperlink ref="E311" r:id="rId3131" xr:uid="{4C83A157-A721-486B-B54A-124569F3D58A}"/>
    <hyperlink ref="E312" r:id="rId3132" xr:uid="{1BE5BA5C-D9E8-4A59-B18F-0CF5F7DC26D0}"/>
    <hyperlink ref="E313" r:id="rId3133" xr:uid="{7A4B6682-0DF5-4FC7-8AC5-57CAE72DA35F}"/>
    <hyperlink ref="E314" r:id="rId3134" xr:uid="{1C73C1BC-3E21-49EE-A0FD-9E771E139059}"/>
    <hyperlink ref="E315" r:id="rId3135" xr:uid="{4EDCA4CB-5234-4F2F-8724-ED533174B675}"/>
    <hyperlink ref="E316" r:id="rId3136" xr:uid="{84F4D493-DE16-457E-91B2-57CFFCA4D6C1}"/>
    <hyperlink ref="E317" r:id="rId3137" xr:uid="{8EFA5D5F-F52A-47A7-93D9-00B0CAF63204}"/>
    <hyperlink ref="E318" r:id="rId3138" xr:uid="{9A2D1E51-730E-4AD4-BAD4-85BD947054F6}"/>
    <hyperlink ref="E319" r:id="rId3139" xr:uid="{C1BCCCFF-3F3F-497C-9DED-FBBDCD2CCD02}"/>
    <hyperlink ref="E320" r:id="rId3140" xr:uid="{561335D4-13DF-4B06-A2AB-7C992ABE2151}"/>
    <hyperlink ref="E321" r:id="rId3141" xr:uid="{1CB1558E-C6A6-4D6F-B254-9D677C8F8384}"/>
    <hyperlink ref="E322" r:id="rId3142" xr:uid="{26B05089-D8CA-4A29-92B7-84880FB9A55C}"/>
    <hyperlink ref="E323" r:id="rId3143" xr:uid="{5B850420-AE85-48FC-80BF-B6E33EE05345}"/>
    <hyperlink ref="E324" r:id="rId3144" xr:uid="{119D2819-51D7-4292-AED3-92058EC52DF9}"/>
    <hyperlink ref="E325" r:id="rId3145" xr:uid="{7FDB1282-BC07-4DC5-AFEB-1AF8F0E66ED2}"/>
    <hyperlink ref="E326" r:id="rId3146" xr:uid="{EA3EE4E7-ED94-4BD5-813B-25042A50D955}"/>
    <hyperlink ref="E327" r:id="rId3147" xr:uid="{3567E040-14DB-440C-A5BF-D2A803B9B55A}"/>
    <hyperlink ref="E328" r:id="rId3148" xr:uid="{6FEFB6C4-FE4E-4C19-85E5-20F4DE3F7947}"/>
    <hyperlink ref="E329" r:id="rId3149" xr:uid="{59D9F493-BE84-473F-9BCE-D4B490D85610}"/>
    <hyperlink ref="E330" r:id="rId3150" xr:uid="{3A0FC8DE-67A8-45AC-B90D-35D1C85F77E0}"/>
    <hyperlink ref="E331" r:id="rId3151" xr:uid="{884C1D27-F0DC-46CE-8CED-A51F8C06F98F}"/>
    <hyperlink ref="E332" r:id="rId3152" xr:uid="{1BC0AB0F-873E-4F75-AB8E-A258B4F2531C}"/>
    <hyperlink ref="E333" r:id="rId3153" xr:uid="{CFFE9E3F-40E1-4B11-93CC-D2BC1BDE30AF}"/>
    <hyperlink ref="E334" r:id="rId3154" xr:uid="{981FC1B0-F2C6-4AE4-83D1-DE665D27E754}"/>
    <hyperlink ref="E335" r:id="rId3155" xr:uid="{A0E211F5-6468-445B-BC69-D0597DF9A229}"/>
    <hyperlink ref="E336" r:id="rId3156" xr:uid="{2BDC5215-644D-4F0B-B7BB-30A4C21D00C4}"/>
    <hyperlink ref="E337" r:id="rId3157" xr:uid="{2E176B81-C7CD-440C-A788-722324BC04A4}"/>
    <hyperlink ref="E338" r:id="rId3158" xr:uid="{1340B887-C1B9-4F1C-8281-63673B515C91}"/>
    <hyperlink ref="E339" r:id="rId3159" xr:uid="{833BC519-7045-4A4C-9BE5-15DF64B6F2A1}"/>
    <hyperlink ref="E340" r:id="rId3160" xr:uid="{E5C34FA3-C7C2-448E-8872-0539F4ADD307}"/>
    <hyperlink ref="E341" r:id="rId3161" xr:uid="{3A008D52-9402-474C-A218-5DF59E9D085B}"/>
    <hyperlink ref="E342" r:id="rId3162" xr:uid="{E5A08373-D9BB-4AF4-915C-B2D4FFD2CAAB}"/>
    <hyperlink ref="E343" r:id="rId3163" xr:uid="{2DDC4AED-D37E-4841-80B7-099CDAFE182C}"/>
    <hyperlink ref="E344" r:id="rId3164" xr:uid="{F37FAA4F-0AC7-4636-84ED-A8C3F07E642C}"/>
    <hyperlink ref="E351" r:id="rId3165" xr:uid="{CA63C956-1FBB-4744-A155-D2537C933EBA}"/>
    <hyperlink ref="E352" r:id="rId3166" xr:uid="{655AC20A-494F-47A1-8DCC-462AE50A6D01}"/>
    <hyperlink ref="E353" r:id="rId3167" xr:uid="{982A608D-AA8D-42E9-8D1C-65E47F1EC9A0}"/>
    <hyperlink ref="E354" r:id="rId3168" xr:uid="{9D13EB61-703A-4B2F-BEE7-7E11804D1931}"/>
    <hyperlink ref="E355" r:id="rId3169" xr:uid="{37072CAD-6AF4-4843-B439-09BFFBCEC67E}"/>
    <hyperlink ref="E358" r:id="rId3170" xr:uid="{0FA66749-6385-40DF-ABCB-20CE5942DFA0}"/>
    <hyperlink ref="E359" r:id="rId3171" xr:uid="{4F1DB331-C12E-479D-890E-B73F64478937}"/>
    <hyperlink ref="E360" r:id="rId3172" xr:uid="{CD689FEB-55C2-4018-A611-401A55BE0167}"/>
    <hyperlink ref="E361" r:id="rId3173" xr:uid="{B2598FB6-0725-4AE4-B4E3-2906F017DEE7}"/>
    <hyperlink ref="E362" r:id="rId3174" xr:uid="{A445656C-2021-41A1-8753-3F44481A7524}"/>
    <hyperlink ref="E363" r:id="rId3175" xr:uid="{4701733F-8A80-4C14-8FB1-6537BD3E50BC}"/>
    <hyperlink ref="E366" r:id="rId3176" xr:uid="{19B661B0-8A25-420E-B76C-3D639AF7BA94}"/>
    <hyperlink ref="E367" r:id="rId3177" xr:uid="{52363927-FCEE-44D8-8157-9D4552F27E2F}"/>
    <hyperlink ref="E368" r:id="rId3178" xr:uid="{D927C4D3-632C-4DF4-B762-C5EFF3E27F02}"/>
    <hyperlink ref="E369" r:id="rId3179" xr:uid="{3C6A55F0-A8F9-402E-8BCE-6669420EBDB7}"/>
    <hyperlink ref="E370" r:id="rId3180" xr:uid="{D873C7DE-7E3F-49CA-A70E-9D1D6FFB17F7}"/>
    <hyperlink ref="E371" r:id="rId3181" xr:uid="{95F573C9-027E-407B-BF69-F0A0E3A59F9A}"/>
    <hyperlink ref="E372" r:id="rId3182" xr:uid="{EBF86A5B-4080-499D-823D-83ED72DC39F0}"/>
    <hyperlink ref="E373" r:id="rId3183" xr:uid="{1D2E0264-A1E8-4195-9639-0965135A3049}"/>
    <hyperlink ref="E374" r:id="rId3184" xr:uid="{E84E618A-C49B-4D13-9A9F-C472A39AD0C6}"/>
    <hyperlink ref="E375" r:id="rId3185" xr:uid="{558C41B5-6091-45D7-B9FD-9E847EEE146D}"/>
    <hyperlink ref="E376" r:id="rId3186" xr:uid="{AF24E82D-038B-4C8B-B33E-7A0B241BB234}"/>
    <hyperlink ref="E377" r:id="rId3187" xr:uid="{9C737156-6572-4864-A3A9-547C0A0E742F}"/>
    <hyperlink ref="E378" r:id="rId3188" xr:uid="{176B70F6-6632-42FB-8D11-6602C874EE44}"/>
    <hyperlink ref="E379" r:id="rId3189" xr:uid="{D5A31CC3-EDA2-4BF9-A07F-F0D9F0C0EA9D}"/>
    <hyperlink ref="E380" r:id="rId3190" xr:uid="{CE53EB74-9192-45EF-8ADC-DEB06325A854}"/>
    <hyperlink ref="E381" r:id="rId3191" xr:uid="{517EC17C-2E97-478D-9DFA-BAAFA6C3EE50}"/>
    <hyperlink ref="E382" r:id="rId3192" xr:uid="{DB3F1481-9CF0-44C8-8B4F-CA7754542A09}"/>
    <hyperlink ref="E383" r:id="rId3193" xr:uid="{66F4C0A3-6BCA-4B0D-8CDC-D0F506B1EF40}"/>
    <hyperlink ref="E384" r:id="rId3194" xr:uid="{FF4AD22E-5B6E-4FA4-9B44-09AC766AE201}"/>
    <hyperlink ref="E385" r:id="rId3195" xr:uid="{DA607921-0B48-4FB5-9E67-283747B4C1F7}"/>
    <hyperlink ref="E386" r:id="rId3196" xr:uid="{584E8756-59BE-4E94-AF69-8D1049AEADAC}"/>
    <hyperlink ref="E387" r:id="rId3197" xr:uid="{E0BFD196-BB31-46DB-8B0F-3F8DD546529C}"/>
    <hyperlink ref="E388" r:id="rId3198" xr:uid="{F7FE783A-B5B5-469E-A6F8-B74E160A38D9}"/>
    <hyperlink ref="E393" r:id="rId3199" xr:uid="{66F79EFA-65D5-434D-8A26-537C3ABF9B17}"/>
    <hyperlink ref="E394" r:id="rId3200" xr:uid="{6BCAEBA1-EFF0-4359-A2EA-74B78EDDF035}"/>
    <hyperlink ref="E395" r:id="rId3201" xr:uid="{25608DD7-0A3B-482B-A9B1-431308197EDC}"/>
    <hyperlink ref="E396" r:id="rId3202" xr:uid="{09EE708A-03D1-4855-9757-6F4AFB3376F1}"/>
    <hyperlink ref="E404" r:id="rId3203" xr:uid="{C7D94864-DA42-4140-90EF-FD8DC3348EC5}"/>
    <hyperlink ref="E405" r:id="rId3204" xr:uid="{0869B660-3591-49F2-93C7-CF515A2E23C1}"/>
    <hyperlink ref="E406" r:id="rId3205" xr:uid="{17ED97F2-35EB-4992-8E87-3871F896E879}"/>
    <hyperlink ref="E410" r:id="rId3206" xr:uid="{732088AA-9D09-404F-9417-CFD9C163533C}"/>
    <hyperlink ref="E411" r:id="rId3207" xr:uid="{106ADE92-3EB6-4C1D-83B3-165590F9B50D}"/>
    <hyperlink ref="E412" r:id="rId3208" xr:uid="{40F776C5-FEE1-40F7-9B0C-60BAD295055A}"/>
    <hyperlink ref="E413" r:id="rId3209" xr:uid="{3E0F7E0B-7DD3-4A9F-893A-E09AF5CC0C5A}"/>
    <hyperlink ref="E414" r:id="rId3210" xr:uid="{7051DD20-57C5-465F-8ABD-13B679FBB92F}"/>
    <hyperlink ref="E415" r:id="rId3211" xr:uid="{34EE1AF4-0284-4404-8296-EEF330F03F0E}"/>
    <hyperlink ref="E416" r:id="rId3212" xr:uid="{7D405D73-B9F9-43C4-A3D1-4113266878A5}"/>
    <hyperlink ref="E417" r:id="rId3213" xr:uid="{FA1C7F9D-7EA3-45EE-9E4F-A6FC19C64FF7}"/>
    <hyperlink ref="E418" r:id="rId3214" xr:uid="{4BBFBAFD-3D24-41DB-931E-BD4EC001DF40}"/>
    <hyperlink ref="E419" r:id="rId3215" xr:uid="{E25759EA-4CF0-4770-AD99-D442D345E169}"/>
    <hyperlink ref="E420" r:id="rId3216" xr:uid="{982FFB98-D4C0-4AED-BED5-FB6452585284}"/>
    <hyperlink ref="E421" r:id="rId3217" xr:uid="{A94F2F64-9CC1-47F0-8660-5E60B8993DBF}"/>
    <hyperlink ref="E422" r:id="rId3218" xr:uid="{ACF780C1-05F8-4B35-899F-B69493DED3FD}"/>
    <hyperlink ref="E423" r:id="rId3219" xr:uid="{7F10CE9E-9DD8-4CA3-9F77-BF87F289026F}"/>
    <hyperlink ref="E424" r:id="rId3220" xr:uid="{462ED1FC-542E-46CB-BC81-C121E905C6A6}"/>
    <hyperlink ref="E425" r:id="rId3221" xr:uid="{3517DEB7-7C0A-47F4-A6BE-7E574C736091}"/>
    <hyperlink ref="E426" r:id="rId3222" xr:uid="{D31CFC6F-AB2E-435C-8D03-466B479E57E0}"/>
    <hyperlink ref="E427" r:id="rId3223" xr:uid="{F4361AC6-AEBC-4785-BA88-0F944DEA1748}"/>
    <hyperlink ref="E428" r:id="rId3224" xr:uid="{9A9DC351-B00A-4DEE-A529-11165DE8E709}"/>
    <hyperlink ref="E429" r:id="rId3225" xr:uid="{63A4A063-74B3-4D3F-B682-0A3AA397D07F}"/>
    <hyperlink ref="E430" r:id="rId3226" xr:uid="{D31942C1-8710-4CC0-A672-28E7C4D9978E}"/>
    <hyperlink ref="E431" r:id="rId3227" xr:uid="{E0899F43-1C4F-49EB-B95E-1A6DF33AEC49}"/>
    <hyperlink ref="E432" r:id="rId3228" xr:uid="{59C4B663-EB02-442C-9238-7473B6F3FBDA}"/>
    <hyperlink ref="E433" r:id="rId3229" xr:uid="{DD812D4E-F143-49FA-8C25-02C0E9899A7C}"/>
    <hyperlink ref="E434" r:id="rId3230" xr:uid="{ED6E25E9-5435-4E3B-9859-6605E547C5FB}"/>
    <hyperlink ref="E435" r:id="rId3231" xr:uid="{AE5E5F39-643F-407B-BDB4-4D73B43627FE}"/>
    <hyperlink ref="E436" r:id="rId3232" xr:uid="{215E2EA0-8E7C-4F8A-BF65-D2A9CEE973ED}"/>
    <hyperlink ref="E437" r:id="rId3233" xr:uid="{23CE697E-D74A-4213-B5B1-C37973041948}"/>
    <hyperlink ref="E438" r:id="rId3234" xr:uid="{87E692D9-0F60-4969-97B9-4B5A7D36246B}"/>
    <hyperlink ref="E439" r:id="rId3235" xr:uid="{0795FDD1-9E80-4877-A7C5-C26459E15A39}"/>
    <hyperlink ref="E440" r:id="rId3236" xr:uid="{F3115E3B-6359-4C47-98B6-EDE1EF62E394}"/>
    <hyperlink ref="E441" r:id="rId3237" xr:uid="{E5DF46D6-FF39-43DA-9535-D91649C9AC9F}"/>
    <hyperlink ref="E444" r:id="rId3238" xr:uid="{5346416D-953D-4551-BC03-A5CC2883BCD4}"/>
    <hyperlink ref="E445" r:id="rId3239" xr:uid="{421455BB-B24E-42D6-BB0F-656E73ABCD30}"/>
    <hyperlink ref="E446" r:id="rId3240" xr:uid="{75C2E24A-B552-4D60-819A-BD182C5C8B54}"/>
    <hyperlink ref="E447" r:id="rId3241" xr:uid="{24C36570-BE51-41F3-BE4A-BD9A7A5B7C18}"/>
    <hyperlink ref="E448" r:id="rId3242" xr:uid="{51003A0C-C572-4484-AA74-35790FC71680}"/>
    <hyperlink ref="E449" r:id="rId3243" xr:uid="{FE106A8F-F31B-4E5A-98D5-9F4C4061EDA1}"/>
    <hyperlink ref="E450" r:id="rId3244" xr:uid="{818655E7-2A4F-422A-81DC-E9C59EBF4C29}"/>
    <hyperlink ref="E451" r:id="rId3245" xr:uid="{214150BC-1761-4B64-BB8B-28FD842CE9CC}"/>
    <hyperlink ref="E452" r:id="rId3246" xr:uid="{DF94B2B6-8372-4E42-88CD-1AA8B2F27494}"/>
    <hyperlink ref="E453" r:id="rId3247" xr:uid="{40A36375-3C3A-480E-BE61-7E57946A65B2}"/>
    <hyperlink ref="E454" r:id="rId3248" xr:uid="{D21292A1-1318-476A-9177-C9B762F3015C}"/>
    <hyperlink ref="E455" r:id="rId3249" xr:uid="{0C6E279C-7C62-41FB-BC62-229B79FC0F55}"/>
    <hyperlink ref="E456" r:id="rId3250" xr:uid="{C4C57159-355D-4F43-B014-0B2080489032}"/>
    <hyperlink ref="E457" r:id="rId3251" xr:uid="{905CAE59-3B66-4342-BDD1-F6EAA21046C3}"/>
    <hyperlink ref="E458" r:id="rId3252" xr:uid="{ABB4DCCA-70DE-4E0F-948F-E90A2BDB70EF}"/>
    <hyperlink ref="E459" r:id="rId3253" xr:uid="{A378BEA8-EA2C-442B-A1CC-8F2DC5A89892}"/>
    <hyperlink ref="E460" r:id="rId3254" xr:uid="{F7F0CC24-2FD6-4F41-8268-6C42DD562813}"/>
    <hyperlink ref="E461" r:id="rId3255" xr:uid="{835B4DAF-86A8-4C65-812F-B43FFF108031}"/>
    <hyperlink ref="E462" r:id="rId3256" xr:uid="{B46377CF-B716-4E59-A2C3-0DCE99B4FE5D}"/>
    <hyperlink ref="E463" r:id="rId3257" xr:uid="{9F534996-E998-4596-B7B2-65EC3B57D6EB}"/>
    <hyperlink ref="E464" r:id="rId3258" xr:uid="{580FFD76-A3F1-4A6A-8910-9DFC066693F4}"/>
    <hyperlink ref="E465" r:id="rId3259" xr:uid="{ABDD89F3-4AF5-4E34-9201-5737B2DCE2C3}"/>
    <hyperlink ref="E466" r:id="rId3260" xr:uid="{84DA67F4-9524-4A84-8153-616A1D6CCC5C}"/>
    <hyperlink ref="E467" r:id="rId3261" xr:uid="{55BFBF17-D84C-43E5-BE8F-744B870EDB04}"/>
    <hyperlink ref="E468" r:id="rId3262" xr:uid="{AFCD9377-5804-4C67-AACA-DF810CFC970B}"/>
    <hyperlink ref="E469" r:id="rId3263" xr:uid="{CDF70181-9499-4D9E-9AA4-7FC7D461A6D7}"/>
    <hyperlink ref="E470" r:id="rId3264" xr:uid="{535408BB-5DE6-4E10-81C3-7F77305211BB}"/>
    <hyperlink ref="E471" r:id="rId3265" xr:uid="{017F92F9-726B-44AD-9C88-81B6AAADC2FF}"/>
    <hyperlink ref="E475" r:id="rId3266" xr:uid="{28E077A9-46E5-4FDC-807C-CD84ECCC8320}"/>
    <hyperlink ref="E476" r:id="rId3267" xr:uid="{771A9305-66A5-47D1-B21E-ABA9A97B1920}"/>
    <hyperlink ref="E477" r:id="rId3268" xr:uid="{52155713-3AFE-478C-B1E1-90AD9D4F51B1}"/>
    <hyperlink ref="E478" r:id="rId3269" xr:uid="{65F1E712-1348-4486-ADE1-8B8F3B97DDF9}"/>
    <hyperlink ref="E479" r:id="rId3270" xr:uid="{2F874BC0-050C-4AF3-BD09-DD16642B956D}"/>
    <hyperlink ref="E480" r:id="rId3271" xr:uid="{72005DD7-71EF-44BB-B573-2EE3B0A2235B}"/>
    <hyperlink ref="E481" r:id="rId3272" xr:uid="{831504F5-2053-4E94-BF3C-FB915051364B}"/>
    <hyperlink ref="E482" r:id="rId3273" xr:uid="{3AE1CF98-CB22-40AE-B1BA-8751B2E0E822}"/>
    <hyperlink ref="E483" r:id="rId3274" xr:uid="{3BF6EF7E-ED4B-4908-8541-390FBF390384}"/>
    <hyperlink ref="E484" r:id="rId3275" xr:uid="{08B080F8-4F49-4DC5-9A91-41B47ECBE2F7}"/>
    <hyperlink ref="E485" r:id="rId3276" xr:uid="{0404DD5D-0BC9-4FF0-AAF9-C65FCC07EA97}"/>
    <hyperlink ref="E486" r:id="rId3277" xr:uid="{5604BCCC-E1EF-4265-BEF5-B21186F92861}"/>
    <hyperlink ref="E487" r:id="rId3278" xr:uid="{4E35DA85-8CE1-481C-9494-042AFDE46120}"/>
    <hyperlink ref="E488" r:id="rId3279" xr:uid="{8C210F23-2620-45A9-9BA7-476A049FC2D9}"/>
    <hyperlink ref="E489" r:id="rId3280" xr:uid="{1B158928-722A-4C33-B081-E055072049CE}"/>
    <hyperlink ref="E490" r:id="rId3281" xr:uid="{4EC3A57D-DC0F-4432-819E-52047D257142}"/>
    <hyperlink ref="E491" r:id="rId3282" xr:uid="{1F73AA96-9C6A-4C39-BDFF-23B04F04EF7F}"/>
    <hyperlink ref="E492" r:id="rId3283" xr:uid="{0FB4F570-BF26-426B-8BC0-1B9ED0189899}"/>
    <hyperlink ref="E493" r:id="rId3284" xr:uid="{98B3CD11-F5B0-4140-8785-1F80B13B2C2F}"/>
    <hyperlink ref="E494" r:id="rId3285" xr:uid="{F92DF6AF-6EFD-41A4-92AC-552FD28AB9B9}"/>
    <hyperlink ref="E495" r:id="rId3286" xr:uid="{BDEE64C9-7B1D-43EE-9640-6723D4DDE930}"/>
    <hyperlink ref="E496" r:id="rId3287" xr:uid="{853277FE-B526-49EC-B9DF-757E7B04D630}"/>
    <hyperlink ref="E497" r:id="rId3288" xr:uid="{D076A58E-5E81-4A58-B42D-757DDCD08A2E}"/>
    <hyperlink ref="E498" r:id="rId3289" xr:uid="{C9FDB5CB-EF73-44F0-B216-3FFF7B1E30EA}"/>
    <hyperlink ref="E499" r:id="rId3290" xr:uid="{CAD2F753-A3C7-474E-A19B-6DC3A23578D1}"/>
    <hyperlink ref="E500" r:id="rId3291" xr:uid="{8FF4EB3B-CFA2-4668-BF0C-CA320D58712D}"/>
    <hyperlink ref="E501" r:id="rId3292" xr:uid="{02223609-6B72-47D3-AE27-D3F9C0678607}"/>
    <hyperlink ref="E502" r:id="rId3293" xr:uid="{18F2E0D4-1B2D-4E86-8E30-44AB14BDD36C}"/>
    <hyperlink ref="E503" r:id="rId3294" xr:uid="{BE416FB8-36D0-4332-89FC-3B78924B7D7D}"/>
    <hyperlink ref="E504" r:id="rId3295" xr:uid="{2D44D3E7-19E8-456B-9DA2-DDDC6B812A50}"/>
    <hyperlink ref="E505" r:id="rId3296" xr:uid="{12883380-5C3B-4596-9568-A2BF9A4B2AA4}"/>
    <hyperlink ref="E506" r:id="rId3297" xr:uid="{D05E5BE2-F609-467B-9A2C-8993EDEE9E17}"/>
    <hyperlink ref="E507" r:id="rId3298" xr:uid="{CEE21035-A3B6-4A1E-92EC-91A9C1F9CBDA}"/>
    <hyperlink ref="E508" r:id="rId3299" xr:uid="{86A5B8CF-4B5A-4478-9373-BBC426F2635A}"/>
    <hyperlink ref="E509" r:id="rId3300" xr:uid="{335BC4CF-93E8-4341-A918-7AE6C4B2187A}"/>
    <hyperlink ref="E510" r:id="rId3301" xr:uid="{7DD8941F-A68B-4460-8B70-91496D84BE71}"/>
    <hyperlink ref="E511" r:id="rId3302" xr:uid="{44284E8E-8B8D-44E0-B1FF-EA51157487F0}"/>
    <hyperlink ref="E512" r:id="rId3303" xr:uid="{5D074F46-442C-4726-9435-DE2555CADE46}"/>
    <hyperlink ref="E513" r:id="rId3304" xr:uid="{C03C9C7B-2CDD-4B57-B0F0-A51ECFBDA25B}"/>
    <hyperlink ref="E514" r:id="rId3305" xr:uid="{EB6A6C37-CB6F-4991-A5E0-E2C25853A72C}"/>
    <hyperlink ref="E519" r:id="rId3306" xr:uid="{ACAF8F06-1748-40E4-A757-16EB026C4C8F}"/>
    <hyperlink ref="E523" r:id="rId3307" xr:uid="{6B9663EE-7EB6-45D2-B9E0-DCAEA566F1AF}"/>
    <hyperlink ref="E524" r:id="rId3308" xr:uid="{DF54AD5D-D808-4A02-B7F5-4C9FE73374BA}"/>
    <hyperlink ref="E525" r:id="rId3309" xr:uid="{9E364A04-F453-4B30-AFC4-69A27E17D930}"/>
    <hyperlink ref="E526" r:id="rId3310" xr:uid="{074EFF2C-D8B9-4866-B40B-B6FADCC29440}"/>
    <hyperlink ref="E527" r:id="rId3311" xr:uid="{C2A0BF20-0F4B-4417-8ACA-63C5D23C335F}"/>
    <hyperlink ref="E528" r:id="rId3312" xr:uid="{B6E96949-EE10-4974-8D73-105230692C54}"/>
    <hyperlink ref="E529" r:id="rId3313" xr:uid="{FDA6F641-AFFF-43DC-BF1D-1A54099F3D78}"/>
    <hyperlink ref="E530" r:id="rId3314" xr:uid="{5C0FAC4C-820A-43EF-80A8-9CE14C09292A}"/>
    <hyperlink ref="E531" r:id="rId3315" xr:uid="{B62441F2-E5F4-4CDF-AAB6-AF890CD032CF}"/>
    <hyperlink ref="E556" r:id="rId3316" xr:uid="{46C434AF-68B4-45A6-AFA9-2695A0705679}"/>
    <hyperlink ref="E557" r:id="rId3317" xr:uid="{D1A6057D-1492-4BBB-A5F3-3CB8C15DD7D2}"/>
    <hyperlink ref="E558" r:id="rId3318" xr:uid="{5AA33446-D8F2-489D-AE24-6D8C5B5EE289}"/>
    <hyperlink ref="E560" r:id="rId3319" xr:uid="{A12C44AD-FBB2-4B5E-A92E-FF737F1E4CEE}"/>
    <hyperlink ref="E562" r:id="rId3320" xr:uid="{13A3EDB5-D057-4C56-B2BF-7E8BB5693DEE}"/>
    <hyperlink ref="E565" r:id="rId3321" xr:uid="{81F48533-EA3B-4B46-9BEA-4B4EE5B186C6}"/>
    <hyperlink ref="E566" r:id="rId3322" xr:uid="{8C7B65AD-AEAE-402C-ADDD-B56D180905B2}"/>
    <hyperlink ref="E575" r:id="rId3323" xr:uid="{3EDEDC84-9F67-42E1-995C-E3758C61C51E}"/>
    <hyperlink ref="E576" r:id="rId3324" xr:uid="{FD0229F9-6D56-4F3F-AFD5-7F87D7F2EB7D}"/>
    <hyperlink ref="E578" r:id="rId3325" xr:uid="{501BCDB7-942E-4D12-B127-7E2D964A9E07}"/>
    <hyperlink ref="E579" r:id="rId3326" xr:uid="{6782A9F9-E8CD-438E-9A50-13D9CEFEC81B}"/>
    <hyperlink ref="E588" r:id="rId3327" xr:uid="{9A6DBEA9-6E85-4736-858C-B2DC8EF86C1F}"/>
    <hyperlink ref="E589" r:id="rId3328" xr:uid="{AAA48C2F-1097-4ED7-BF77-87A1F72FEE08}"/>
    <hyperlink ref="E590" r:id="rId3329" xr:uid="{68D7F4D6-C2E4-42FA-BE1F-672B665645B2}"/>
    <hyperlink ref="E595" r:id="rId3330" xr:uid="{B9E61B9E-46E9-41BA-A6B8-7D325EDA46CC}"/>
    <hyperlink ref="E596" r:id="rId3331" xr:uid="{9936948D-2C99-49EE-A4BD-8130520244B7}"/>
    <hyperlink ref="E597" r:id="rId3332" xr:uid="{BCA464B5-47F1-4872-8D96-B849F45FBB76}"/>
    <hyperlink ref="E609" r:id="rId3333" xr:uid="{36977728-6753-472F-BD31-101AFEC7B1A6}"/>
    <hyperlink ref="E610" r:id="rId3334" xr:uid="{C653EDCF-BCF8-4070-BEFA-E1FDE35A5F0A}"/>
    <hyperlink ref="E611" r:id="rId3335" xr:uid="{FA5A0E2A-A67F-437B-8897-79B50329A865}"/>
    <hyperlink ref="E614" r:id="rId3336" xr:uid="{F8D8BDD8-11A0-45E3-9ED1-F6D2FAA6AB30}"/>
    <hyperlink ref="E615" r:id="rId3337" xr:uid="{B8752E4D-3DDA-483F-8389-3F866289771E}"/>
    <hyperlink ref="E616" r:id="rId3338" xr:uid="{07E385A8-1F13-4AB0-B194-7B0BBC2838E8}"/>
    <hyperlink ref="E617" r:id="rId3339" xr:uid="{49DBA144-A76F-49DA-A118-AB32C6D05EFD}"/>
    <hyperlink ref="E618" r:id="rId3340" xr:uid="{B04314FF-86C3-4D3A-96F9-23E27369B231}"/>
    <hyperlink ref="E619" r:id="rId3341" xr:uid="{EBDCDCA1-FF0C-434F-9710-913459DE5465}"/>
    <hyperlink ref="E620" r:id="rId3342" xr:uid="{D6247747-5607-463C-B898-61BD3C51A9FB}"/>
    <hyperlink ref="E621" r:id="rId3343" xr:uid="{CA58FB71-1019-4D12-81C2-644776A782DD}"/>
    <hyperlink ref="E626" r:id="rId3344" xr:uid="{5FEEDA1D-AE1F-4C56-B1B9-C068751D5FC9}"/>
    <hyperlink ref="E627" r:id="rId3345" xr:uid="{CEFCCB42-5779-4575-BD9B-D09D42B47AC9}"/>
    <hyperlink ref="E628" r:id="rId3346" xr:uid="{11C47C7A-2BDB-439D-9EFA-481A5F7754F5}"/>
    <hyperlink ref="E629" r:id="rId3347" xr:uid="{51AA1231-3150-4FDB-8C0F-04BA92185F8C}"/>
    <hyperlink ref="E644" r:id="rId3348" xr:uid="{E2AAB1A5-08AA-44D5-BB13-5405277E54A1}"/>
    <hyperlink ref="E645" r:id="rId3349" xr:uid="{238F34D9-B995-4874-8339-9A3D9A6F1E40}"/>
    <hyperlink ref="E646" r:id="rId3350" xr:uid="{2B8532A1-A437-4BD6-81A7-F895E3E6122D}"/>
    <hyperlink ref="E650" r:id="rId3351" xr:uid="{0E26F470-6F18-4E3D-848E-16A39D528A7E}"/>
    <hyperlink ref="E651" r:id="rId3352" xr:uid="{291F7F4A-ED87-4ACE-8005-AC7FB0279D8C}"/>
    <hyperlink ref="E652" r:id="rId3353" xr:uid="{E6395DED-4D33-4A5A-A199-C965C41047A5}"/>
    <hyperlink ref="E653" r:id="rId3354" xr:uid="{DAF822BA-4E15-4559-A4BB-773FB506099E}"/>
    <hyperlink ref="E654" r:id="rId3355" xr:uid="{AE86D468-1C6B-4F6E-95D0-1775BFF59EA3}"/>
    <hyperlink ref="E655" r:id="rId3356" xr:uid="{BBD040D6-3278-4D9D-8BB6-1CB5D56764A8}"/>
    <hyperlink ref="E656" r:id="rId3357" xr:uid="{4B534EBB-82F0-44C0-828C-2B1DB6CC330B}"/>
    <hyperlink ref="E657" r:id="rId3358" xr:uid="{67604A92-65CA-4F94-B25F-6C434182C2D1}"/>
    <hyperlink ref="E668" r:id="rId3359" xr:uid="{982E574D-3E29-4FDD-AACB-075BFD6FA061}"/>
    <hyperlink ref="E669" r:id="rId3360" xr:uid="{233677CD-5A2E-4E78-BD77-2AE7E9BD4276}"/>
    <hyperlink ref="E689" r:id="rId3361" xr:uid="{86484CC3-C6BB-4F36-B709-DE65A8AFA529}"/>
    <hyperlink ref="E690" r:id="rId3362" xr:uid="{027320E5-0664-4130-A214-722F6ED8D342}"/>
    <hyperlink ref="E691" r:id="rId3363" xr:uid="{142A0398-60F3-499D-B6DF-02B8B5259C69}"/>
    <hyperlink ref="E692" r:id="rId3364" xr:uid="{2C4739F3-2383-44D4-9217-515D344092AA}"/>
    <hyperlink ref="E693" r:id="rId3365" xr:uid="{2C4CEDE1-2F11-4FA3-80DB-C0461869BCCD}"/>
    <hyperlink ref="E694" r:id="rId3366" xr:uid="{F3659473-CFED-48D4-B0C8-2077032EB925}"/>
    <hyperlink ref="E695" r:id="rId3367" xr:uid="{05531096-094B-4F8F-BA3D-17FBDF39396D}"/>
    <hyperlink ref="E696" r:id="rId3368" xr:uid="{3112037F-75CD-4F85-B296-89729D8BA364}"/>
    <hyperlink ref="E710" r:id="rId3369" xr:uid="{48DB3404-98A1-4435-959E-06FC55AF125F}"/>
    <hyperlink ref="E711" r:id="rId3370" xr:uid="{1C4656EC-AC29-4025-B80D-AA5D63882E7B}"/>
    <hyperlink ref="E712" r:id="rId3371" xr:uid="{FC38F8FF-8D06-4BF3-8B10-6B5FFE228055}"/>
    <hyperlink ref="E713" r:id="rId3372" xr:uid="{E0D11A4C-7AED-4BE6-8F28-F641955BDB01}"/>
    <hyperlink ref="E718" r:id="rId3373" xr:uid="{D1DBE686-E0D1-483A-BFA2-2D27F6F9482D}"/>
    <hyperlink ref="E719" r:id="rId3374" xr:uid="{F83C93E2-FDB3-4917-9B3A-ED83275C3C18}"/>
    <hyperlink ref="E720" r:id="rId3375" xr:uid="{4ED78B67-9989-411B-ADC4-1556014E745D}"/>
    <hyperlink ref="E721" r:id="rId3376" xr:uid="{AD502B15-D0CD-4B10-A4CF-2077F9D3689C}"/>
    <hyperlink ref="E725" r:id="rId3377" xr:uid="{8F0111A8-1533-40FE-A152-21E1DB9EC018}"/>
    <hyperlink ref="E726" r:id="rId3378" xr:uid="{41617911-23D9-4CE0-A478-9F55B518B639}"/>
    <hyperlink ref="E727" r:id="rId3379" xr:uid="{899BE4A6-E27C-4ACC-BBA3-4CE3F07AB7BE}"/>
    <hyperlink ref="E728" r:id="rId3380" xr:uid="{C9B7378D-D24C-48F2-BD55-CA09B3040AD6}"/>
    <hyperlink ref="E729" r:id="rId3381" xr:uid="{B31BF58D-94E1-4EAF-8D38-8BB3FF924FFB}"/>
    <hyperlink ref="E730" r:id="rId3382" xr:uid="{49689C42-AA63-42F7-ABBF-649D7A5FBC97}"/>
    <hyperlink ref="E733" r:id="rId3383" xr:uid="{B98AB5A0-1C52-4B27-9F23-13B9A4E34177}"/>
    <hyperlink ref="E734" r:id="rId3384" xr:uid="{320EA697-5839-45B4-BD1D-E63BE3307C2B}"/>
    <hyperlink ref="E735" r:id="rId3385" xr:uid="{DED4866B-FF0B-44B6-A0EA-016DA617FBDD}"/>
    <hyperlink ref="E738" r:id="rId3386" xr:uid="{A0F1171F-7015-4955-942D-240BE9C88DCE}"/>
    <hyperlink ref="E739" r:id="rId3387" xr:uid="{BB82B8A6-6968-48F4-8C53-816D85C29304}"/>
    <hyperlink ref="E740" r:id="rId3388" xr:uid="{A222A9CB-12DA-462B-B377-D56C0EAF20EA}"/>
    <hyperlink ref="E741" r:id="rId3389" xr:uid="{EBD62078-5731-4A40-8916-2235F16729BF}"/>
    <hyperlink ref="E742" r:id="rId3390" xr:uid="{5F58E653-4483-4B69-BAED-784C99FA3722}"/>
    <hyperlink ref="E743" r:id="rId3391" xr:uid="{11E0AE9F-D04C-4795-978E-E706C3CAB9C0}"/>
    <hyperlink ref="E747" r:id="rId3392" xr:uid="{391C6BD6-B322-4CA7-8818-C6F98923F7D0}"/>
    <hyperlink ref="E748" r:id="rId3393" xr:uid="{7FBBC053-C67E-4627-81AA-CE0AC82A4C11}"/>
    <hyperlink ref="E749" r:id="rId3394" xr:uid="{E3716195-8173-4F98-88B0-7CC0B6D522EF}"/>
    <hyperlink ref="E750" r:id="rId3395" xr:uid="{3BFF7784-EED5-4F24-8975-CDFC299A9C8C}"/>
    <hyperlink ref="E751" r:id="rId3396" xr:uid="{021DE1F7-48E4-4A99-A770-E040644DB52B}"/>
    <hyperlink ref="E752" r:id="rId3397" xr:uid="{25C2B792-BAFD-4E15-BFB0-01ECD962365E}"/>
    <hyperlink ref="E753" r:id="rId3398" xr:uid="{10CDC756-E592-4843-B1B8-080751707550}"/>
    <hyperlink ref="E754" r:id="rId3399" xr:uid="{E4663361-5098-45D6-B244-0E0FF9DF7797}"/>
    <hyperlink ref="E757" r:id="rId3400" xr:uid="{E98892F2-60AE-4D83-9F23-12B0D359F186}"/>
    <hyperlink ref="E758" r:id="rId3401" xr:uid="{4247CF87-AA64-4566-A216-4C27B1881DFE}"/>
    <hyperlink ref="E759" r:id="rId3402" xr:uid="{5989FF58-4356-4D0E-8E6A-7F4C7D25953B}"/>
    <hyperlink ref="E760" r:id="rId3403" xr:uid="{3D2E5921-D616-40FB-8674-C4B8F6E6BAED}"/>
    <hyperlink ref="E761" r:id="rId3404" xr:uid="{EDAE02AC-4EED-48C6-9C11-730E7A5BBAA3}"/>
    <hyperlink ref="E762" r:id="rId3405" xr:uid="{6B60B23B-7728-4B24-93F8-24236FAB47BD}"/>
    <hyperlink ref="E763" r:id="rId3406" xr:uid="{2F80EB60-B70F-4907-B735-5BBFDF41689D}"/>
    <hyperlink ref="E764" r:id="rId3407" xr:uid="{8B44E6B2-2310-40B2-9AA4-1A5F3922DE2E}"/>
    <hyperlink ref="E767" r:id="rId3408" xr:uid="{EBA5B046-ADF4-4D09-88C5-4B6EF5B5BF22}"/>
    <hyperlink ref="E768" r:id="rId3409" xr:uid="{2AA026AE-F81C-4573-BA93-37D400654F86}"/>
    <hyperlink ref="E769" r:id="rId3410" xr:uid="{545BCA64-D076-49B3-899A-D5FE9D62741A}"/>
    <hyperlink ref="E770" r:id="rId3411" xr:uid="{8FAF74C6-FB6F-40FB-9C01-47F237E74F40}"/>
    <hyperlink ref="E774" r:id="rId3412" xr:uid="{F82CB7C6-FC5D-4D28-B452-882AEBA4C63A}"/>
    <hyperlink ref="E775" r:id="rId3413" xr:uid="{E0176D14-D9F2-4C9F-B46E-AB431C8C7E18}"/>
    <hyperlink ref="E776" r:id="rId3414" xr:uid="{658784E5-99A2-424D-879E-1073EF815EAE}"/>
    <hyperlink ref="E777" r:id="rId3415" xr:uid="{ADCEB45B-5908-4DC3-A18D-0595A418B228}"/>
    <hyperlink ref="E778" r:id="rId3416" xr:uid="{D1459AF0-99C3-4AA4-810F-54CEA2E86A05}"/>
    <hyperlink ref="E779" r:id="rId3417" xr:uid="{C861B1C2-BA98-4FA5-B667-FEEA241030EF}"/>
    <hyperlink ref="E780" r:id="rId3418" xr:uid="{BE7EF420-DB0A-4590-A0B5-A3589837B949}"/>
    <hyperlink ref="E781" r:id="rId3419" xr:uid="{1AF4A0B3-E21D-4217-B107-29BF25EB1E42}"/>
    <hyperlink ref="E785" r:id="rId3420" xr:uid="{5670FF96-112C-4BBB-9531-9B5A3CCB2486}"/>
    <hyperlink ref="E786" r:id="rId3421" xr:uid="{C1C773C7-A7E1-4980-BD4F-6FB28573DFC5}"/>
    <hyperlink ref="E787" r:id="rId3422" xr:uid="{27B82185-22B3-4355-A431-8A8DB7D9C567}"/>
    <hyperlink ref="E788" r:id="rId3423" xr:uid="{8122476E-A9FA-460C-8984-E065CB706D8B}"/>
    <hyperlink ref="E791" r:id="rId3424" xr:uid="{278F03BD-6305-465A-BBE2-2032032FD3DB}"/>
    <hyperlink ref="E792" r:id="rId3425" xr:uid="{DC10DB24-4BAF-4921-AECD-FF8DB009E8AC}"/>
    <hyperlink ref="E796" r:id="rId3426" xr:uid="{7E0E908A-95DA-41C6-8644-86775B286CA9}"/>
    <hyperlink ref="E797" r:id="rId3427" xr:uid="{AC088225-EAF7-430A-AF0B-218AA3AD1D86}"/>
    <hyperlink ref="E798" r:id="rId3428" xr:uid="{E15D71F6-16FA-4E76-9EDC-462012067587}"/>
    <hyperlink ref="E802" r:id="rId3429" xr:uid="{BF6EAD1B-7C4B-4156-9425-630A06F47D99}"/>
    <hyperlink ref="E803" r:id="rId3430" xr:uid="{8447BE88-0098-4E7A-A585-059BF2134649}"/>
    <hyperlink ref="E804" r:id="rId3431" xr:uid="{4B23FBC1-7E10-4E40-BD85-BD0EBE88FE4A}"/>
    <hyperlink ref="E805" r:id="rId3432" xr:uid="{E4993DBB-B9CF-4784-85A6-7C9B28F276D7}"/>
    <hyperlink ref="E806" r:id="rId3433" xr:uid="{4D3BC500-CE7E-4735-99CF-175E071E4044}"/>
    <hyperlink ref="E807" r:id="rId3434" xr:uid="{75A2DC0B-531D-46CB-86B7-A5EDF3D724EE}"/>
    <hyperlink ref="E808" r:id="rId3435" xr:uid="{AA2C0EA3-E6A3-40B1-9077-7916315D20AD}"/>
    <hyperlink ref="E809" r:id="rId3436" xr:uid="{493887CD-7667-4C30-B13C-8805AA04A07A}"/>
    <hyperlink ref="E810" r:id="rId3437" xr:uid="{6ADB1B15-18D5-417D-8C9A-F57444AF489A}"/>
    <hyperlink ref="E811" r:id="rId3438" xr:uid="{C4343892-AF5C-4DB8-AAAC-D7D9B2519486}"/>
    <hyperlink ref="E812" r:id="rId3439" xr:uid="{71FA70FC-C8E6-4B3E-8822-0122E4990D52}"/>
    <hyperlink ref="E813" r:id="rId3440" xr:uid="{EFD91D6B-819D-4CB0-8411-40D52C57F3F3}"/>
    <hyperlink ref="E814" r:id="rId3441" xr:uid="{46137060-FBA0-4BD2-85D3-0F316BC42FAF}"/>
    <hyperlink ref="E815" r:id="rId3442" xr:uid="{6E1556B8-43B0-4B52-B86F-281B827DDABB}"/>
    <hyperlink ref="E816" r:id="rId3443" xr:uid="{33D517EE-F92D-4254-8506-F3B9567768A5}"/>
    <hyperlink ref="E817" r:id="rId3444" xr:uid="{16407164-9B2A-44ED-ACCB-87BD4AEFD75A}"/>
    <hyperlink ref="E818" r:id="rId3445" xr:uid="{7197511E-1E11-4F10-82C2-0B6D7A2C5FC0}"/>
    <hyperlink ref="E819" r:id="rId3446" xr:uid="{5E6265FE-AF56-450B-9143-E01F1AA3C280}"/>
    <hyperlink ref="E820" r:id="rId3447" xr:uid="{97115A90-B263-467D-A73D-C2C3DD82F120}"/>
    <hyperlink ref="E821" r:id="rId3448" xr:uid="{A617B5D4-37A5-495E-B4EF-6423A4E3115F}"/>
    <hyperlink ref="E822" r:id="rId3449" xr:uid="{BAE8ACC7-6FDC-4C78-84EF-1ED94E33A8ED}"/>
    <hyperlink ref="E823" r:id="rId3450" xr:uid="{65E98729-F6EE-46AD-BAD5-E3F1418FC938}"/>
    <hyperlink ref="E824" r:id="rId3451" xr:uid="{42ADFF5C-BE7B-4D84-8D1F-104910B69763}"/>
    <hyperlink ref="E826" r:id="rId3452" xr:uid="{2144E185-83DF-4442-A8AD-B0C8E13B773B}"/>
    <hyperlink ref="E827" r:id="rId3453" xr:uid="{DA8DA550-14C4-439C-B838-F0F143A1DA86}"/>
    <hyperlink ref="E828" r:id="rId3454" xr:uid="{74A976AC-7694-45A8-AC27-883BABC66388}"/>
    <hyperlink ref="E829" r:id="rId3455" xr:uid="{042AB287-B807-4878-9276-8B95C3E0ED09}"/>
    <hyperlink ref="E830" r:id="rId3456" xr:uid="{41C8DF1E-C169-4EEC-8E27-33406FA8A203}"/>
    <hyperlink ref="E831" r:id="rId3457" xr:uid="{9683161E-EC5C-4C7C-B6FA-14ADED873E8B}"/>
    <hyperlink ref="E832" r:id="rId3458" xr:uid="{4642DAA0-C4EC-44CA-BA2E-22714CA82B57}"/>
    <hyperlink ref="E833" r:id="rId3459" xr:uid="{8DF91FF1-8420-416A-9A38-300C38EC3EA8}"/>
    <hyperlink ref="E834" r:id="rId3460" xr:uid="{304BFF8F-47B1-438C-AB04-98E02E6DE11D}"/>
    <hyperlink ref="E835" r:id="rId3461" xr:uid="{EC4D2A49-0848-4424-A81F-D529AFA1631A}"/>
    <hyperlink ref="E836" r:id="rId3462" xr:uid="{85505062-BD0D-4BD3-AC1A-482DAED096D4}"/>
    <hyperlink ref="E837" r:id="rId3463" xr:uid="{D73A6D4D-ED6F-4BBE-BE0A-0EC33AB95816}"/>
    <hyperlink ref="E838" r:id="rId3464" xr:uid="{8835ACA0-F46A-4C28-80F7-2B89AB43535B}"/>
    <hyperlink ref="E839" r:id="rId3465" xr:uid="{B865E8B5-5C6E-4E68-9611-5B2B1A6300AE}"/>
    <hyperlink ref="E840" r:id="rId3466" xr:uid="{DD6AE037-60D0-46B3-A56B-E53E61083738}"/>
    <hyperlink ref="E841" r:id="rId3467" xr:uid="{13190E86-39DA-4C12-B2DC-B3D84305A054}"/>
    <hyperlink ref="E842" r:id="rId3468" xr:uid="{4E030A3E-EE27-448B-8768-3F74D557953E}"/>
    <hyperlink ref="E843" r:id="rId3469" xr:uid="{B301B4C3-0235-4E76-836D-6949098CBD46}"/>
    <hyperlink ref="E844" r:id="rId3470" xr:uid="{554EA155-C686-47C3-A383-3BE231DBB46B}"/>
    <hyperlink ref="E845" r:id="rId3471" xr:uid="{7BC9E091-7F1F-443B-891C-EDDF405F1E69}"/>
    <hyperlink ref="E846" r:id="rId3472" xr:uid="{8E801573-CB0F-441B-9A0D-5EB5746D2EB8}"/>
    <hyperlink ref="E847" r:id="rId3473" xr:uid="{2AE7709E-8578-4607-BFA8-201D948FE4A2}"/>
    <hyperlink ref="E848" r:id="rId3474" xr:uid="{0DE79D15-611E-4716-802C-20B6E11E9912}"/>
    <hyperlink ref="E849" r:id="rId3475" xr:uid="{DA18D1A5-9B32-456E-AB36-6C29E21EDAE0}"/>
    <hyperlink ref="E850" r:id="rId3476" xr:uid="{F5486C21-06F9-49C7-BD7F-D43474BFAB18}"/>
    <hyperlink ref="E851" r:id="rId3477" xr:uid="{F254979A-6C49-4608-90E0-DC09ADB036F3}"/>
    <hyperlink ref="E852" r:id="rId3478" xr:uid="{ADA37600-077E-4AC3-850F-5E3F5DBDB44C}"/>
    <hyperlink ref="E853" r:id="rId3479" xr:uid="{FA4218F6-D406-4470-A575-C3412E561812}"/>
    <hyperlink ref="E854" r:id="rId3480" xr:uid="{16287AA0-9248-48AC-912B-3492FF084A6C}"/>
    <hyperlink ref="E855" r:id="rId3481" xr:uid="{765EB93F-E5DC-4552-AF55-F844ECB29C35}"/>
    <hyperlink ref="E856" r:id="rId3482" xr:uid="{9618F687-43FB-4EED-A91D-5B5CAC9C57C9}"/>
    <hyperlink ref="E857" r:id="rId3483" xr:uid="{CF529BDF-F518-4E53-A5D7-B5326994622E}"/>
    <hyperlink ref="E858" r:id="rId3484" xr:uid="{7CA15B68-FB78-4C1E-A29C-395C7CB722B4}"/>
    <hyperlink ref="E859" r:id="rId3485" xr:uid="{DFA68086-47E6-4086-85EB-B0CC9382AA63}"/>
    <hyperlink ref="E860" r:id="rId3486" xr:uid="{D76CDBFE-5CB4-4F68-9B53-CE688634784E}"/>
    <hyperlink ref="E861" r:id="rId3487" xr:uid="{A369B546-194C-4949-84C2-B3E3E5480EE6}"/>
    <hyperlink ref="E862" r:id="rId3488" xr:uid="{EE6A36E5-BAA4-40F6-B9AF-7AEDB22711B2}"/>
    <hyperlink ref="E863" r:id="rId3489" xr:uid="{59FE1990-A3AD-43E5-B906-7D1152B41ECB}"/>
    <hyperlink ref="E864" r:id="rId3490" xr:uid="{213B973D-A660-41E2-9FF1-C331D254FED4}"/>
    <hyperlink ref="E865" r:id="rId3491" xr:uid="{65F321DF-6EC2-4E9E-8CD3-90D666EAF106}"/>
    <hyperlink ref="E866" r:id="rId3492" xr:uid="{D054F7E2-663E-4FB6-A034-BBA769E5BE7D}"/>
    <hyperlink ref="E867" r:id="rId3493" xr:uid="{CB54849F-06C6-4CA7-84A9-F3BEB8F326CC}"/>
    <hyperlink ref="E868" r:id="rId3494" xr:uid="{220865DC-BD5C-4E51-90AC-9609501B1880}"/>
    <hyperlink ref="E869" r:id="rId3495" xr:uid="{995C9662-36EE-4E0B-B0F6-7D6782F4821C}"/>
    <hyperlink ref="E870" r:id="rId3496" xr:uid="{8DF6E724-9DB9-4082-8508-622993F53B10}"/>
    <hyperlink ref="E887" r:id="rId3497" xr:uid="{08053C49-CD3D-41A4-BDA8-0A8FCB6372AF}"/>
    <hyperlink ref="E888" r:id="rId3498" xr:uid="{780CFDBD-0242-4631-A9B2-1F8885B9BF7C}"/>
    <hyperlink ref="E889" r:id="rId3499" xr:uid="{D914ACC1-9898-45A3-8A23-091DA3410BED}"/>
    <hyperlink ref="E890" r:id="rId3500" xr:uid="{5E274284-522A-4800-B7D5-96BE59147DA3}"/>
    <hyperlink ref="E891" r:id="rId3501" xr:uid="{D5D1D1FA-4ABB-4FB1-8632-CE24988EE1E9}"/>
    <hyperlink ref="E892" r:id="rId3502" xr:uid="{D9ED7223-C1E3-4D90-BC90-DC9CE2C527E9}"/>
    <hyperlink ref="E893" r:id="rId3503" xr:uid="{C42E001F-AF3B-4027-8BDD-ED54C3202603}"/>
    <hyperlink ref="E894" r:id="rId3504" xr:uid="{8DD5C237-9629-4E24-B79E-BAC106CEC68A}"/>
    <hyperlink ref="E895" r:id="rId3505" xr:uid="{01984E1E-8982-49FB-85AA-4720EA78BB00}"/>
    <hyperlink ref="E896" r:id="rId3506" xr:uid="{37024EE8-EA0E-4EF2-B925-DDE30C6ECA1D}"/>
    <hyperlink ref="E897" r:id="rId3507" xr:uid="{04B960D4-82BA-4DD8-94E3-C60AC7AAF635}"/>
    <hyperlink ref="E898" r:id="rId3508" xr:uid="{535DFEBF-CB59-43E9-92BD-4AA93EA213D7}"/>
    <hyperlink ref="E899" r:id="rId3509" xr:uid="{0BF13E84-61DB-48EB-8CD4-26839FFC572C}"/>
    <hyperlink ref="E900" r:id="rId3510" xr:uid="{E0A3F972-8C0E-4CBD-8844-F20ADC7DA087}"/>
    <hyperlink ref="E901" r:id="rId3511" xr:uid="{2E1F0393-9E20-49E9-8957-267F0F767EE8}"/>
    <hyperlink ref="E905" r:id="rId3512" xr:uid="{7738547E-6821-4931-8B6F-860D0B094458}"/>
    <hyperlink ref="E906" r:id="rId3513" xr:uid="{FBD288C9-8E48-4037-AC26-2449DFAA7C90}"/>
    <hyperlink ref="E907" r:id="rId3514" xr:uid="{E48D4D63-0B43-4F2D-B9B4-DC202A322E27}"/>
    <hyperlink ref="E908" r:id="rId3515" xr:uid="{F9371FFF-68DF-44EF-BA71-327CAC381DD2}"/>
    <hyperlink ref="E909" r:id="rId3516" xr:uid="{BB179A27-01D3-4CEA-905C-27A1F05DD72E}"/>
    <hyperlink ref="E910" r:id="rId3517" xr:uid="{8EDE8950-6B38-4E22-B4AE-AFDD2161A904}"/>
    <hyperlink ref="E911" r:id="rId3518" xr:uid="{FEB5ACD7-B85B-44FE-A68B-FA9ABAC57947}"/>
    <hyperlink ref="E912" r:id="rId3519" xr:uid="{098C3EAE-D871-443C-A1BE-422E981CF012}"/>
    <hyperlink ref="E913" r:id="rId3520" xr:uid="{AE5DFB70-993E-425F-ACBD-C11EA7EC11FE}"/>
    <hyperlink ref="E914" r:id="rId3521" xr:uid="{3A482DB3-5432-4374-BCFB-FC657848E9F1}"/>
    <hyperlink ref="E915" r:id="rId3522" xr:uid="{D0E1ECE5-110F-4C23-8735-4902DDEE933F}"/>
    <hyperlink ref="E916" r:id="rId3523" xr:uid="{D2408559-FA74-4D29-A0DC-2EE43AD35935}"/>
    <hyperlink ref="E918" r:id="rId3524" xr:uid="{6652FD3F-0302-4195-9E13-F611007B8C97}"/>
    <hyperlink ref="E919" r:id="rId3525" xr:uid="{7509D97F-EDD0-46C7-87AF-DF4F7ABF8062}"/>
    <hyperlink ref="E920" r:id="rId3526" xr:uid="{1645393A-CC36-4B1E-B5D0-A18A289B2B14}"/>
    <hyperlink ref="E928" r:id="rId3527" xr:uid="{FB633A20-08E9-4309-BAFF-4E4F770F43EF}"/>
    <hyperlink ref="E929" r:id="rId3528" xr:uid="{FEF56473-7F28-43C9-AD34-FD5CD9A4180F}"/>
    <hyperlink ref="E930" r:id="rId3529" xr:uid="{E6C1B274-52D7-4EC5-97E4-EC33D1212E93}"/>
    <hyperlink ref="E940" r:id="rId3530" xr:uid="{785448E3-4238-4DE2-84B5-9CE6A2D39E57}"/>
    <hyperlink ref="E941" r:id="rId3531" xr:uid="{04EFD722-8C83-4639-9C97-8B94ACA4B763}"/>
    <hyperlink ref="E942" r:id="rId3532" xr:uid="{ADED0589-227E-4DF1-A543-6D9CE9A44A85}"/>
    <hyperlink ref="E943" r:id="rId3533" xr:uid="{0862817A-F19F-4C72-9764-8842DEAAAD83}"/>
    <hyperlink ref="E944" r:id="rId3534" xr:uid="{60253087-9769-4EAB-ACD5-9940EE4B833C}"/>
    <hyperlink ref="E945" r:id="rId3535" xr:uid="{B9E7CBF2-1C08-4812-8EAA-627E437071BA}"/>
    <hyperlink ref="E946" r:id="rId3536" xr:uid="{ACB705C5-A998-4C4B-BBA1-B53C8126FEEF}"/>
    <hyperlink ref="E947" r:id="rId3537" xr:uid="{DA813D4B-04E0-4687-B758-52E535DBEF41}"/>
    <hyperlink ref="E948" r:id="rId3538" xr:uid="{D1D25955-3B6C-4DEB-AECF-A34E20687EAB}"/>
    <hyperlink ref="E949" r:id="rId3539" xr:uid="{73578F7D-8290-4395-9707-1D0DC5C9737F}"/>
    <hyperlink ref="E950" r:id="rId3540" xr:uid="{528A619B-EA75-4AD5-8CC4-56E0F2EE58A5}"/>
    <hyperlink ref="E951" r:id="rId3541" xr:uid="{DAE9B85B-728E-4C67-9731-86C91821D4A9}"/>
    <hyperlink ref="E952" r:id="rId3542" xr:uid="{3763EC5A-F80E-4BD4-905C-B2147C57ED7E}"/>
    <hyperlink ref="E953" r:id="rId3543" xr:uid="{C51C416D-C468-4123-9441-96469F9F4CD8}"/>
    <hyperlink ref="E954" r:id="rId3544" xr:uid="{6DBCB30A-F535-40FD-B36A-7B09B4F8C912}"/>
    <hyperlink ref="E958" r:id="rId3545" xr:uid="{4C468CA6-3CEF-4017-BBE2-AA56264E7020}"/>
    <hyperlink ref="E959" r:id="rId3546" xr:uid="{3A058DF1-2C7F-4ED1-B1A2-95A44A3A89FB}"/>
    <hyperlink ref="E960" r:id="rId3547" xr:uid="{E49CD46E-CF0E-4890-B68C-596A78BBAAB1}"/>
    <hyperlink ref="E970" r:id="rId3548" xr:uid="{D9E14B96-A168-40C3-9B4D-364A36E433BB}"/>
    <hyperlink ref="E971" r:id="rId3549" xr:uid="{475C5756-4A01-4AFB-9FB1-6FD5C43D5BC3}"/>
    <hyperlink ref="E972" r:id="rId3550" xr:uid="{B53719DE-FA0B-40FE-9621-EE775DEC8817}"/>
    <hyperlink ref="E973" r:id="rId3551" xr:uid="{7293B6EB-DB34-4753-B3A1-615ED626442C}"/>
    <hyperlink ref="E974" r:id="rId3552" xr:uid="{D74B05F6-1AF2-49EA-B1CA-7434F3C4D561}"/>
    <hyperlink ref="E975" r:id="rId3553" xr:uid="{7035FAA1-15F9-44BD-AB56-AF1CB2538D70}"/>
    <hyperlink ref="E976" r:id="rId3554" xr:uid="{D567AEEB-A9BA-4398-B7D2-978BC5E6EA0F}"/>
    <hyperlink ref="E977" r:id="rId3555" xr:uid="{B921D761-788B-4E5D-9AC6-AAFA2A424301}"/>
    <hyperlink ref="E978" r:id="rId3556" xr:uid="{7AE432E1-6D15-4AFF-9FA0-26D8CB36B48B}"/>
    <hyperlink ref="E979" r:id="rId3557" xr:uid="{E161484D-8904-4705-A4EC-2BB1F4DE333C}"/>
    <hyperlink ref="E980" r:id="rId3558" xr:uid="{881643A8-6E88-484F-BE05-6DF5F470EE19}"/>
    <hyperlink ref="E981" r:id="rId3559" xr:uid="{F8566AC7-A6BA-499F-8254-42B337FBE7D2}"/>
    <hyperlink ref="E982" r:id="rId3560" xr:uid="{D38DDA64-6D33-458D-A862-BEBA7CCB6F1C}"/>
    <hyperlink ref="E983" r:id="rId3561" xr:uid="{77667001-323E-4563-BBBB-00F5A3354920}"/>
    <hyperlink ref="E984" r:id="rId3562" xr:uid="{489453C7-1A41-4124-95AD-1856EE41857E}"/>
    <hyperlink ref="E988" r:id="rId3563" xr:uid="{571E48DF-CD2B-42CA-941B-950CF07F5384}"/>
    <hyperlink ref="E989" r:id="rId3564" xr:uid="{237E5BF7-C978-415D-AC29-2B16F7D5EF24}"/>
    <hyperlink ref="E990" r:id="rId3565" xr:uid="{F0C59A26-F807-4E12-A593-B08DE46E5A45}"/>
    <hyperlink ref="E991" r:id="rId3566" xr:uid="{D323CC2B-6C60-491F-8242-6D0F08BE01C3}"/>
    <hyperlink ref="E992" r:id="rId3567" xr:uid="{0AF57853-93BF-4895-B222-A9ED846A91EF}"/>
    <hyperlink ref="E993" r:id="rId3568" xr:uid="{E2F72687-41A4-470D-BF76-79D3B60DBCA9}"/>
    <hyperlink ref="E994" r:id="rId3569" xr:uid="{A854028C-F1F7-4F27-8DB2-C7E606CB020F}"/>
    <hyperlink ref="E995" r:id="rId3570" xr:uid="{4C269A2E-1455-403B-9855-F8E9F9E894A8}"/>
    <hyperlink ref="E996" r:id="rId3571" xr:uid="{DA5B8E4B-50EA-4AFA-89DA-97E7B8F8DFF2}"/>
    <hyperlink ref="E997" r:id="rId3572" xr:uid="{311CECF1-CEA6-43B9-89EF-C64E85FAD39E}"/>
    <hyperlink ref="E998" r:id="rId3573" xr:uid="{690380F4-2262-4367-9909-E34A894F4C56}"/>
    <hyperlink ref="E999" r:id="rId3574" xr:uid="{555CE759-B63E-4933-AC1D-64B6661E98C7}"/>
    <hyperlink ref="E1000" r:id="rId3575" xr:uid="{21B2BE16-A22B-493C-83AB-4ECF74E97F31}"/>
    <hyperlink ref="E1001" r:id="rId3576" xr:uid="{3CF3119C-B674-4121-BC32-F1B903BE9E1B}"/>
    <hyperlink ref="E1002" r:id="rId3577" xr:uid="{B315DBD5-E40F-45CF-A998-45F4387D5E18}"/>
    <hyperlink ref="E1006" r:id="rId3578" xr:uid="{64CF7C69-8C55-4F52-B5DC-A7CC7E58F86A}"/>
    <hyperlink ref="E1007" r:id="rId3579" xr:uid="{D8253FFB-8465-4EAD-ADE4-78CD704B300B}"/>
    <hyperlink ref="E1008" r:id="rId3580" xr:uid="{5FF6B21D-2A25-4F3D-A06B-49200C016873}"/>
    <hyperlink ref="E1009" r:id="rId3581" xr:uid="{34FA2248-378D-4A4C-A338-14ACB6D2229A}"/>
    <hyperlink ref="E1010" r:id="rId3582" xr:uid="{D01F6020-DDB5-48F5-BD82-CA0B706C3211}"/>
    <hyperlink ref="E1011" r:id="rId3583" xr:uid="{6130D244-3F6E-462E-997E-CA0F347658E8}"/>
    <hyperlink ref="E1012" r:id="rId3584" xr:uid="{0F86C241-8F11-436D-9B29-72AB48DAC0A2}"/>
    <hyperlink ref="E1013" r:id="rId3585" xr:uid="{0F6FEEA2-CB96-4297-9705-067CB11BDFD9}"/>
    <hyperlink ref="E1014" r:id="rId3586" xr:uid="{B5E6E8A6-7A45-4C34-8288-E7F8FA2C2D05}"/>
    <hyperlink ref="E1015" r:id="rId3587" xr:uid="{E05E503B-B615-48BF-BD78-D0BCF2335962}"/>
    <hyperlink ref="E1016" r:id="rId3588" xr:uid="{EA527D67-D45E-49BD-BF55-94764CF2E3AB}"/>
    <hyperlink ref="E1017" r:id="rId3589" xr:uid="{2667B032-5FBD-478B-A88F-4F3CB01C2E43}"/>
    <hyperlink ref="E1018" r:id="rId3590" xr:uid="{1534725B-D799-4190-A606-E20D094C72E5}"/>
    <hyperlink ref="E1019" r:id="rId3591" xr:uid="{173C37AF-A0B6-4D71-A7FC-F2199282D20B}"/>
    <hyperlink ref="E1020" r:id="rId3592" xr:uid="{AD73663E-A042-41CA-9278-80C4652AD2B6}"/>
    <hyperlink ref="E1021" r:id="rId3593" xr:uid="{8133AD22-BB1A-44F2-A5A8-4A0223949B12}"/>
    <hyperlink ref="E1022" r:id="rId3594" xr:uid="{5F94297F-BADD-4CB3-89E5-8BF507E09470}"/>
    <hyperlink ref="E1023" r:id="rId3595" xr:uid="{A2715564-7C62-41B2-9108-73C80BFFA325}"/>
    <hyperlink ref="E1024" r:id="rId3596" xr:uid="{1C5E1DAB-BFE2-44D9-B81F-6E06A2C399D3}"/>
    <hyperlink ref="E1025" r:id="rId3597" xr:uid="{2EE6C348-FDD3-4599-A5E6-30FB03DC2CF2}"/>
    <hyperlink ref="E1027" r:id="rId3598" xr:uid="{80E8A872-B531-4874-9C0B-028242B9C165}"/>
    <hyperlink ref="E1028" r:id="rId3599" xr:uid="{E5221A6E-EF4B-4CF3-8385-7EEE6B94503A}"/>
    <hyperlink ref="E1029" r:id="rId3600" xr:uid="{F01F61F8-98B2-4F78-BE4A-6A64B1B3497E}"/>
    <hyperlink ref="E1030" r:id="rId3601" xr:uid="{EC8A355D-FBB5-465C-B335-FD769318E9DA}"/>
    <hyperlink ref="E1031" r:id="rId3602" xr:uid="{2721CC24-5052-4E6C-ABB8-EDD1807454B7}"/>
    <hyperlink ref="E1032" r:id="rId3603" xr:uid="{F9B9B24B-F281-4861-AD86-61529DB6EA9A}"/>
    <hyperlink ref="E1033" r:id="rId3604" xr:uid="{A15C13D7-F932-439F-AFCE-C5C53FD26B90}"/>
    <hyperlink ref="E1034" r:id="rId3605" xr:uid="{AD663595-E00E-49E6-9C16-4D3CD0329AD9}"/>
    <hyperlink ref="E1035" r:id="rId3606" xr:uid="{7807B350-E1B3-4C7A-9C27-7FC7C9DA6CC5}"/>
    <hyperlink ref="E1036" r:id="rId3607" xr:uid="{7C66B494-FA91-4E23-9988-09BF0D3D64AE}"/>
    <hyperlink ref="E1037" r:id="rId3608" xr:uid="{DF0FCEDC-AECB-47A2-9C9F-AB93DC396181}"/>
    <hyperlink ref="E1038" r:id="rId3609" xr:uid="{0BA0A05E-8CD4-4888-AA24-4F935A4E1CB6}"/>
    <hyperlink ref="E1039" r:id="rId3610" xr:uid="{98064AC0-55CD-455C-979F-3E3183EA84FC}"/>
    <hyperlink ref="E1040" r:id="rId3611" xr:uid="{9B5EF57C-5314-43EB-8A1E-C61F8171B4CC}"/>
    <hyperlink ref="E1041" r:id="rId3612" xr:uid="{42FBAA28-718B-4A7E-A1A2-3BBBA79B63F6}"/>
    <hyperlink ref="E1042" r:id="rId3613" xr:uid="{B32182FB-D933-4611-BFE1-AB4A53578E53}"/>
    <hyperlink ref="E1203" r:id="rId3614" xr:uid="{817DA8D3-4D9F-4E5A-8B6D-5829808B467A}"/>
    <hyperlink ref="E1412" r:id="rId3615" xr:uid="{D15BCF51-58E6-442E-86AF-31B879D26D0F}"/>
  </hyperlinks>
  <pageMargins left="0.7" right="0.7" top="0.75" bottom="0.75" header="0.3" footer="0.3"/>
  <pageSetup paperSize="9" orientation="portrait" r:id="rId3616"/>
  <customProperties>
    <customPr name="_pios_id" r:id="rId3617"/>
  </customProperties>
  <drawing r:id="rId3618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0D4B1-B22B-47A7-A2AA-38432DF9AA41}">
  <sheetPr>
    <tabColor rgb="FF00E487"/>
  </sheetPr>
  <dimension ref="B1:AL1616"/>
  <sheetViews>
    <sheetView showGridLines="0" zoomScale="80" zoomScaleNormal="80" workbookViewId="0">
      <pane xSplit="8" ySplit="7" topLeftCell="J8" activePane="bottomRight" state="frozen"/>
      <selection pane="topRight" activeCell="I1" sqref="I1"/>
      <selection pane="bottomLeft" activeCell="A8" sqref="A8"/>
      <selection pane="bottomRight" activeCell="C1" sqref="C1"/>
    </sheetView>
  </sheetViews>
  <sheetFormatPr defaultRowHeight="14.5" outlineLevelCol="1"/>
  <cols>
    <col min="1" max="1" width="1.54296875" customWidth="1"/>
    <col min="2" max="2" width="8.984375E-2" customWidth="1"/>
    <col min="3" max="5" width="2.90625" customWidth="1"/>
    <col min="6" max="6" width="12.36328125" customWidth="1"/>
    <col min="7" max="7" width="13.54296875" customWidth="1"/>
    <col min="8" max="8" width="43.453125" customWidth="1"/>
    <col min="9" max="9" width="119.90625" hidden="1" customWidth="1" outlineLevel="1"/>
    <col min="10" max="10" width="11.81640625" style="201" customWidth="1" collapsed="1"/>
    <col min="11" max="11" width="15.7265625" style="201" customWidth="1"/>
    <col min="12" max="12" width="16.54296875" style="201" customWidth="1"/>
    <col min="13" max="13" width="7.6328125" style="201" customWidth="1"/>
    <col min="14" max="14" width="6" style="201" customWidth="1"/>
    <col min="15" max="15" width="9.453125" style="201" customWidth="1"/>
    <col min="16" max="16" width="8.7265625" style="201"/>
    <col min="17" max="17" width="7.08984375" bestFit="1" customWidth="1"/>
    <col min="18" max="18" width="4.1796875" style="201" hidden="1" customWidth="1" outlineLevel="1"/>
    <col min="19" max="19" width="6.453125" style="201" hidden="1" customWidth="1" outlineLevel="1"/>
    <col min="20" max="20" width="28" style="201" hidden="1" customWidth="1" outlineLevel="1"/>
    <col min="21" max="21" width="11" style="201" hidden="1" customWidth="1" outlineLevel="1"/>
    <col min="22" max="22" width="16.36328125" style="201" hidden="1" customWidth="1" outlineLevel="1"/>
    <col min="23" max="24" width="9.54296875" style="201" hidden="1" customWidth="1" outlineLevel="1"/>
    <col min="25" max="25" width="8.7265625" style="201" hidden="1" customWidth="1" outlineLevel="1"/>
    <col min="26" max="26" width="8.81640625" style="201" hidden="1" customWidth="1" outlineLevel="1"/>
    <col min="27" max="27" width="8.7265625" style="201" hidden="1" customWidth="1" outlineLevel="1"/>
    <col min="28" max="28" width="10.1796875" style="201" hidden="1" customWidth="1" outlineLevel="1"/>
    <col min="29" max="29" width="11" style="201" hidden="1" customWidth="1" outlineLevel="1"/>
    <col min="30" max="30" width="8.7265625" style="201" hidden="1" customWidth="1" outlineLevel="1"/>
    <col min="31" max="31" width="9.26953125" style="201" hidden="1" customWidth="1" outlineLevel="1"/>
    <col min="32" max="32" width="6.54296875" style="201" hidden="1" customWidth="1" outlineLevel="1"/>
    <col min="33" max="33" width="7.453125" style="201" hidden="1" customWidth="1" outlineLevel="1"/>
    <col min="34" max="34" width="8.7265625" collapsed="1"/>
  </cols>
  <sheetData>
    <row r="1" spans="2:38">
      <c r="I1" s="1568"/>
      <c r="J1" s="1812" t="s">
        <v>3103</v>
      </c>
      <c r="K1" s="953" t="s">
        <v>3688</v>
      </c>
      <c r="R1" s="3250"/>
      <c r="S1" s="3250"/>
      <c r="T1" s="3250"/>
      <c r="U1" s="3250"/>
      <c r="V1" s="3250"/>
      <c r="W1" s="3250"/>
      <c r="X1" s="3250"/>
      <c r="Y1" s="3250"/>
      <c r="Z1" s="3250"/>
      <c r="AA1" s="3250"/>
      <c r="AB1" s="3250"/>
      <c r="AC1" s="3250"/>
      <c r="AD1" s="3250"/>
      <c r="AE1" s="3250"/>
      <c r="AF1" s="3250"/>
      <c r="AG1" s="3250"/>
      <c r="AH1" s="1812" t="s">
        <v>3102</v>
      </c>
      <c r="AI1" s="1568"/>
      <c r="AJ1" s="1568"/>
      <c r="AK1" s="1568"/>
      <c r="AL1" s="953" t="s">
        <v>3689</v>
      </c>
    </row>
    <row r="2" spans="2:38">
      <c r="J2"/>
      <c r="K2"/>
    </row>
    <row r="3" spans="2:38" ht="33" customHeight="1">
      <c r="B3" s="1572"/>
      <c r="C3" s="1572" t="s">
        <v>3686</v>
      </c>
      <c r="D3" s="1572"/>
      <c r="E3" s="1572"/>
      <c r="F3" s="1572"/>
      <c r="G3" s="1572"/>
      <c r="H3" s="1572"/>
      <c r="I3" s="1573"/>
      <c r="J3" s="1572"/>
      <c r="K3" s="1572"/>
      <c r="L3" s="1817"/>
      <c r="M3" s="1817"/>
      <c r="N3" s="1817"/>
      <c r="O3" s="3250"/>
      <c r="P3" s="1817"/>
      <c r="Q3" s="1568"/>
      <c r="R3" s="3250"/>
      <c r="S3" s="3250"/>
      <c r="T3" s="3250"/>
      <c r="U3" s="3250"/>
      <c r="V3" s="3250"/>
      <c r="W3" s="3250"/>
      <c r="X3" s="3250"/>
      <c r="Y3" s="3250"/>
      <c r="Z3" s="3250"/>
      <c r="AA3" s="3250"/>
      <c r="AB3" s="3250"/>
      <c r="AC3" s="3250"/>
      <c r="AD3" s="3250"/>
      <c r="AE3" s="1817"/>
      <c r="AF3" s="3250"/>
      <c r="AG3" s="3250"/>
    </row>
    <row r="4" spans="2:38">
      <c r="J4"/>
      <c r="K4"/>
    </row>
    <row r="5" spans="2:38" ht="24.5" customHeight="1">
      <c r="G5" s="1569" t="str">
        <f>HYPERLINK("#OBSAH","OBSAH")</f>
        <v>OBSAH</v>
      </c>
      <c r="J5"/>
      <c r="K5"/>
    </row>
    <row r="6" spans="2:38">
      <c r="J6"/>
      <c r="K6"/>
    </row>
    <row r="7" spans="2:38" ht="29" customHeight="1">
      <c r="B7" s="477"/>
      <c r="C7" s="1574" t="s">
        <v>2871</v>
      </c>
      <c r="D7" s="1570"/>
      <c r="E7" s="1571"/>
      <c r="F7" s="477" t="s">
        <v>36</v>
      </c>
      <c r="G7" s="477" t="s">
        <v>2124</v>
      </c>
      <c r="H7" s="477" t="s">
        <v>45</v>
      </c>
      <c r="I7" s="477" t="s">
        <v>46</v>
      </c>
      <c r="J7" s="552" t="s">
        <v>3315</v>
      </c>
      <c r="K7" s="554" t="s">
        <v>1885</v>
      </c>
      <c r="L7" s="552" t="s">
        <v>3316</v>
      </c>
      <c r="M7" s="553" t="s">
        <v>3317</v>
      </c>
      <c r="N7" s="2530" t="s">
        <v>3318</v>
      </c>
      <c r="O7" s="2530" t="s">
        <v>2126</v>
      </c>
      <c r="P7" s="2531" t="s">
        <v>3319</v>
      </c>
      <c r="Q7" s="551" t="s">
        <v>2127</v>
      </c>
      <c r="R7" s="552" t="s">
        <v>48</v>
      </c>
      <c r="S7" s="552" t="s">
        <v>49</v>
      </c>
      <c r="T7" s="551" t="s">
        <v>155</v>
      </c>
      <c r="U7" s="1575" t="s">
        <v>118</v>
      </c>
      <c r="V7" s="552" t="s">
        <v>3320</v>
      </c>
      <c r="W7" s="553" t="s">
        <v>3321</v>
      </c>
      <c r="X7" s="553" t="s">
        <v>3328</v>
      </c>
      <c r="Y7" s="2532" t="s">
        <v>3325</v>
      </c>
      <c r="Z7" s="2532" t="s">
        <v>1797</v>
      </c>
      <c r="AA7" s="1575" t="s">
        <v>3322</v>
      </c>
      <c r="AB7" s="1575" t="s">
        <v>165</v>
      </c>
      <c r="AC7" s="2533" t="s">
        <v>3323</v>
      </c>
      <c r="AD7" s="3258" t="s">
        <v>119</v>
      </c>
      <c r="AE7" s="2530" t="s">
        <v>3324</v>
      </c>
      <c r="AF7" s="3251" t="s">
        <v>2125</v>
      </c>
      <c r="AG7" s="553" t="s">
        <v>1783</v>
      </c>
    </row>
    <row r="8" spans="2:38">
      <c r="C8" s="3079" t="s">
        <v>2870</v>
      </c>
      <c r="D8" s="1576" t="s">
        <v>2274</v>
      </c>
      <c r="E8" s="1577" t="s">
        <v>2873</v>
      </c>
      <c r="F8" s="2847">
        <v>929003165332</v>
      </c>
      <c r="G8" s="1601">
        <v>8719514353985</v>
      </c>
      <c r="H8" s="1029" t="s">
        <v>571</v>
      </c>
      <c r="I8" s="1030" t="s">
        <v>572</v>
      </c>
      <c r="J8" s="1031">
        <v>12</v>
      </c>
      <c r="K8" s="1720">
        <v>1200</v>
      </c>
      <c r="L8" s="1031" t="s">
        <v>79</v>
      </c>
      <c r="M8" s="1720">
        <v>50000</v>
      </c>
      <c r="N8" s="1229">
        <v>5</v>
      </c>
      <c r="O8" s="1031"/>
      <c r="P8" s="2551">
        <v>375</v>
      </c>
      <c r="Q8" s="518"/>
      <c r="R8" s="1904" t="s">
        <v>573</v>
      </c>
      <c r="S8" s="1031" t="s">
        <v>3178</v>
      </c>
      <c r="T8" s="1031" t="s">
        <v>3124</v>
      </c>
      <c r="U8" s="1031"/>
      <c r="V8" s="1031" t="s">
        <v>158</v>
      </c>
      <c r="W8" s="1062" t="s">
        <v>210</v>
      </c>
      <c r="X8" s="1062">
        <v>100</v>
      </c>
      <c r="Y8" s="1064">
        <v>170</v>
      </c>
      <c r="Z8" s="1064">
        <v>170</v>
      </c>
      <c r="AA8" s="1064">
        <v>82</v>
      </c>
      <c r="AB8" s="1031" t="s">
        <v>122</v>
      </c>
      <c r="AC8" s="1033">
        <v>80</v>
      </c>
      <c r="AD8" s="1064"/>
      <c r="AE8" s="2608">
        <v>1</v>
      </c>
      <c r="AF8" s="1064">
        <v>1</v>
      </c>
      <c r="AG8" s="1905" t="s">
        <v>122</v>
      </c>
    </row>
    <row r="9" spans="2:38">
      <c r="C9" s="3091" t="s">
        <v>2870</v>
      </c>
      <c r="D9" s="569" t="s">
        <v>2274</v>
      </c>
      <c r="E9" s="1578" t="s">
        <v>2873</v>
      </c>
      <c r="F9" s="1123">
        <v>929003165532</v>
      </c>
      <c r="G9" s="2552">
        <v>8719514354029</v>
      </c>
      <c r="H9" s="936" t="s">
        <v>575</v>
      </c>
      <c r="I9" s="936" t="s">
        <v>576</v>
      </c>
      <c r="J9" s="1087">
        <v>24</v>
      </c>
      <c r="K9" s="1095">
        <v>2400</v>
      </c>
      <c r="L9" s="1530" t="s">
        <v>79</v>
      </c>
      <c r="M9" s="1416">
        <v>50000</v>
      </c>
      <c r="N9" s="1529">
        <v>5</v>
      </c>
      <c r="O9" s="1530"/>
      <c r="P9" s="2402">
        <v>645</v>
      </c>
      <c r="Q9" s="518"/>
      <c r="R9" s="2554" t="s">
        <v>573</v>
      </c>
      <c r="S9" s="1530" t="s">
        <v>3178</v>
      </c>
      <c r="T9" s="1530" t="s">
        <v>3125</v>
      </c>
      <c r="U9" s="1530"/>
      <c r="V9" s="1530" t="s">
        <v>158</v>
      </c>
      <c r="W9" s="2466" t="s">
        <v>210</v>
      </c>
      <c r="X9" s="2466">
        <v>100</v>
      </c>
      <c r="Y9" s="1094">
        <v>225</v>
      </c>
      <c r="Z9" s="1094">
        <v>225</v>
      </c>
      <c r="AA9" s="1094">
        <v>100</v>
      </c>
      <c r="AB9" s="1530" t="s">
        <v>122</v>
      </c>
      <c r="AC9" s="2496">
        <v>80</v>
      </c>
      <c r="AD9" s="1094"/>
      <c r="AE9" s="3236">
        <v>4</v>
      </c>
      <c r="AF9" s="1094">
        <v>1</v>
      </c>
      <c r="AG9" s="2555" t="s">
        <v>122</v>
      </c>
    </row>
    <row r="10" spans="2:38">
      <c r="C10" s="3079" t="s">
        <v>2870</v>
      </c>
      <c r="D10" s="1576" t="s">
        <v>2274</v>
      </c>
      <c r="E10" s="1577" t="s">
        <v>2873</v>
      </c>
      <c r="F10" s="1551">
        <v>929003250532</v>
      </c>
      <c r="G10" s="232">
        <v>8719514464278</v>
      </c>
      <c r="H10" s="31" t="s">
        <v>2649</v>
      </c>
      <c r="I10" s="249" t="s">
        <v>2404</v>
      </c>
      <c r="J10" s="443">
        <v>12</v>
      </c>
      <c r="K10" s="1142">
        <v>1200</v>
      </c>
      <c r="L10" s="443" t="s">
        <v>79</v>
      </c>
      <c r="M10" s="398">
        <v>50000</v>
      </c>
      <c r="N10" s="418">
        <v>5</v>
      </c>
      <c r="O10" s="443"/>
      <c r="P10" s="1401">
        <v>230</v>
      </c>
      <c r="Q10" s="518"/>
      <c r="R10" s="1874" t="s">
        <v>573</v>
      </c>
      <c r="S10" s="443" t="s">
        <v>3179</v>
      </c>
      <c r="T10" s="443" t="s">
        <v>3124</v>
      </c>
      <c r="U10" s="443"/>
      <c r="V10" s="443" t="s">
        <v>158</v>
      </c>
      <c r="W10" s="352" t="s">
        <v>210</v>
      </c>
      <c r="X10" s="352">
        <v>100</v>
      </c>
      <c r="Y10" s="374">
        <v>175</v>
      </c>
      <c r="Z10" s="374">
        <v>175</v>
      </c>
      <c r="AA10" s="374">
        <v>45</v>
      </c>
      <c r="AB10" s="443" t="s">
        <v>122</v>
      </c>
      <c r="AC10" s="362">
        <v>80</v>
      </c>
      <c r="AD10" s="374"/>
      <c r="AE10" s="2612">
        <v>0.5</v>
      </c>
      <c r="AF10" s="374">
        <v>1</v>
      </c>
      <c r="AG10" s="1875" t="s">
        <v>122</v>
      </c>
    </row>
    <row r="11" spans="2:38">
      <c r="C11" s="3091" t="s">
        <v>2870</v>
      </c>
      <c r="D11" s="569" t="s">
        <v>2274</v>
      </c>
      <c r="E11" s="1578" t="s">
        <v>2873</v>
      </c>
      <c r="F11" s="50">
        <v>929003250632</v>
      </c>
      <c r="G11" s="204">
        <v>8719514464292</v>
      </c>
      <c r="H11" s="42" t="s">
        <v>2650</v>
      </c>
      <c r="I11" s="42" t="s">
        <v>579</v>
      </c>
      <c r="J11" s="357">
        <v>12</v>
      </c>
      <c r="K11" s="1127">
        <v>1200</v>
      </c>
      <c r="L11" s="334" t="s">
        <v>53</v>
      </c>
      <c r="M11" s="348">
        <v>50000</v>
      </c>
      <c r="N11" s="418">
        <v>5</v>
      </c>
      <c r="O11" s="334"/>
      <c r="P11" s="1402">
        <v>230</v>
      </c>
      <c r="Q11" s="518"/>
      <c r="R11" s="1870" t="s">
        <v>573</v>
      </c>
      <c r="S11" s="334" t="s">
        <v>3180</v>
      </c>
      <c r="T11" s="334" t="s">
        <v>3124</v>
      </c>
      <c r="U11" s="334"/>
      <c r="V11" s="334" t="s">
        <v>131</v>
      </c>
      <c r="W11" s="301" t="s">
        <v>210</v>
      </c>
      <c r="X11" s="301">
        <v>100</v>
      </c>
      <c r="Y11" s="281">
        <v>175</v>
      </c>
      <c r="Z11" s="281">
        <v>175</v>
      </c>
      <c r="AA11" s="281">
        <v>45</v>
      </c>
      <c r="AB11" s="334" t="s">
        <v>122</v>
      </c>
      <c r="AC11" s="362">
        <v>80</v>
      </c>
      <c r="AD11" s="281"/>
      <c r="AE11" s="2612">
        <v>0.5</v>
      </c>
      <c r="AF11" s="281">
        <v>1</v>
      </c>
      <c r="AG11" s="1871" t="s">
        <v>122</v>
      </c>
    </row>
    <row r="12" spans="2:38">
      <c r="C12" s="3091" t="s">
        <v>2870</v>
      </c>
      <c r="D12" s="569" t="s">
        <v>2274</v>
      </c>
      <c r="E12" s="1578" t="s">
        <v>2873</v>
      </c>
      <c r="F12" s="50">
        <v>929003251332</v>
      </c>
      <c r="G12" s="204">
        <v>8719514464438</v>
      </c>
      <c r="H12" s="42" t="s">
        <v>2196</v>
      </c>
      <c r="I12" s="42" t="s">
        <v>2321</v>
      </c>
      <c r="J12" s="357">
        <v>12</v>
      </c>
      <c r="K12" s="1127">
        <v>1200</v>
      </c>
      <c r="L12" s="334" t="s">
        <v>2487</v>
      </c>
      <c r="M12" s="348">
        <v>50000</v>
      </c>
      <c r="N12" s="362">
        <v>5</v>
      </c>
      <c r="O12" s="334"/>
      <c r="P12" s="1402">
        <v>320</v>
      </c>
      <c r="Q12" s="518"/>
      <c r="R12" s="1870" t="s">
        <v>54</v>
      </c>
      <c r="S12" s="334" t="s">
        <v>3179</v>
      </c>
      <c r="T12" s="334" t="s">
        <v>3124</v>
      </c>
      <c r="U12" s="334"/>
      <c r="V12" s="334" t="s">
        <v>3122</v>
      </c>
      <c r="W12" s="301" t="s">
        <v>210</v>
      </c>
      <c r="X12" s="301">
        <v>100</v>
      </c>
      <c r="Y12" s="281">
        <v>175</v>
      </c>
      <c r="Z12" s="281">
        <v>175</v>
      </c>
      <c r="AA12" s="281">
        <v>45</v>
      </c>
      <c r="AB12" s="334" t="s">
        <v>122</v>
      </c>
      <c r="AC12" s="362">
        <v>80</v>
      </c>
      <c r="AD12" s="281"/>
      <c r="AE12" s="2612">
        <v>0.5</v>
      </c>
      <c r="AF12" s="281">
        <v>1</v>
      </c>
      <c r="AG12" s="1871" t="s">
        <v>122</v>
      </c>
    </row>
    <row r="13" spans="2:38">
      <c r="C13" s="3091" t="s">
        <v>2870</v>
      </c>
      <c r="D13" s="569" t="s">
        <v>2274</v>
      </c>
      <c r="E13" s="1578"/>
      <c r="F13" s="50">
        <v>929003311602</v>
      </c>
      <c r="G13" s="204">
        <v>8720169185630</v>
      </c>
      <c r="H13" s="42" t="s">
        <v>2177</v>
      </c>
      <c r="I13" s="42" t="s">
        <v>2307</v>
      </c>
      <c r="J13" s="357"/>
      <c r="K13" s="1127"/>
      <c r="L13" s="334" t="s">
        <v>50</v>
      </c>
      <c r="M13" s="348" t="s">
        <v>50</v>
      </c>
      <c r="N13" s="418">
        <v>5</v>
      </c>
      <c r="O13" s="334"/>
      <c r="P13" s="1402">
        <v>150</v>
      </c>
      <c r="Q13" s="518"/>
      <c r="R13" s="1870" t="s">
        <v>50</v>
      </c>
      <c r="S13" s="334" t="s">
        <v>50</v>
      </c>
      <c r="T13" s="334"/>
      <c r="U13" s="334"/>
      <c r="V13" s="334"/>
      <c r="W13" s="301"/>
      <c r="X13" s="301"/>
      <c r="Y13" s="281">
        <v>176.5</v>
      </c>
      <c r="Z13" s="281">
        <v>176.5</v>
      </c>
      <c r="AA13" s="281">
        <v>8.5</v>
      </c>
      <c r="AB13" s="334"/>
      <c r="AC13" s="362"/>
      <c r="AD13" s="281"/>
      <c r="AE13" s="2612">
        <v>0</v>
      </c>
      <c r="AF13" s="281">
        <v>1</v>
      </c>
      <c r="AG13" s="1871" t="s">
        <v>122</v>
      </c>
    </row>
    <row r="14" spans="2:38">
      <c r="C14" s="3091" t="s">
        <v>2870</v>
      </c>
      <c r="D14" s="569" t="s">
        <v>2274</v>
      </c>
      <c r="E14" s="1578"/>
      <c r="F14" s="50">
        <v>929003313002</v>
      </c>
      <c r="G14" s="204">
        <v>8720169190115</v>
      </c>
      <c r="H14" s="42" t="s">
        <v>2179</v>
      </c>
      <c r="I14" s="42" t="s">
        <v>2397</v>
      </c>
      <c r="J14" s="357"/>
      <c r="K14" s="1127"/>
      <c r="L14" s="334" t="s">
        <v>50</v>
      </c>
      <c r="M14" s="348" t="s">
        <v>50</v>
      </c>
      <c r="N14" s="362">
        <v>5</v>
      </c>
      <c r="O14" s="334"/>
      <c r="P14" s="1402">
        <v>150</v>
      </c>
      <c r="Q14" s="518"/>
      <c r="R14" s="1870" t="s">
        <v>50</v>
      </c>
      <c r="S14" s="334" t="s">
        <v>50</v>
      </c>
      <c r="T14" s="334"/>
      <c r="U14" s="334"/>
      <c r="V14" s="334"/>
      <c r="W14" s="301"/>
      <c r="X14" s="301"/>
      <c r="Y14" s="281">
        <v>176.5</v>
      </c>
      <c r="Z14" s="281">
        <v>176.5</v>
      </c>
      <c r="AA14" s="281">
        <v>8.5</v>
      </c>
      <c r="AB14" s="334"/>
      <c r="AC14" s="362"/>
      <c r="AD14" s="281"/>
      <c r="AE14" s="2612">
        <v>0</v>
      </c>
      <c r="AF14" s="281">
        <v>1</v>
      </c>
      <c r="AG14" s="1871" t="s">
        <v>122</v>
      </c>
    </row>
    <row r="15" spans="2:38">
      <c r="C15" s="3091" t="s">
        <v>2870</v>
      </c>
      <c r="D15" s="569" t="s">
        <v>2274</v>
      </c>
      <c r="E15" s="1578" t="s">
        <v>2873</v>
      </c>
      <c r="F15" s="133">
        <v>929003250832</v>
      </c>
      <c r="G15" s="204">
        <v>8719514464339</v>
      </c>
      <c r="H15" s="31" t="s">
        <v>2651</v>
      </c>
      <c r="I15" s="54" t="s">
        <v>579</v>
      </c>
      <c r="J15" s="443">
        <v>19</v>
      </c>
      <c r="K15" s="1142">
        <v>2000</v>
      </c>
      <c r="L15" s="443" t="s">
        <v>79</v>
      </c>
      <c r="M15" s="348">
        <v>50000</v>
      </c>
      <c r="N15" s="418">
        <v>5</v>
      </c>
      <c r="O15" s="443"/>
      <c r="P15" s="1402">
        <v>320</v>
      </c>
      <c r="Q15" s="518"/>
      <c r="R15" s="1874" t="s">
        <v>573</v>
      </c>
      <c r="S15" s="443" t="s">
        <v>3180</v>
      </c>
      <c r="T15" s="443" t="s">
        <v>3125</v>
      </c>
      <c r="U15" s="443"/>
      <c r="V15" s="443" t="s">
        <v>158</v>
      </c>
      <c r="W15" s="352" t="s">
        <v>210</v>
      </c>
      <c r="X15" s="352">
        <v>105</v>
      </c>
      <c r="Y15" s="374">
        <v>225</v>
      </c>
      <c r="Z15" s="374">
        <v>225</v>
      </c>
      <c r="AA15" s="374">
        <v>45</v>
      </c>
      <c r="AB15" s="443" t="s">
        <v>122</v>
      </c>
      <c r="AC15" s="362">
        <v>80</v>
      </c>
      <c r="AD15" s="374"/>
      <c r="AE15" s="2612">
        <v>1</v>
      </c>
      <c r="AF15" s="374">
        <v>1</v>
      </c>
      <c r="AG15" s="1875" t="s">
        <v>122</v>
      </c>
    </row>
    <row r="16" spans="2:38">
      <c r="C16" s="3091" t="s">
        <v>2870</v>
      </c>
      <c r="D16" s="569" t="s">
        <v>2274</v>
      </c>
      <c r="E16" s="1578" t="s">
        <v>2873</v>
      </c>
      <c r="F16" s="2849">
        <v>929003250932</v>
      </c>
      <c r="G16" s="204">
        <v>8719514464353</v>
      </c>
      <c r="H16" s="195" t="s">
        <v>2652</v>
      </c>
      <c r="I16" s="42" t="s">
        <v>579</v>
      </c>
      <c r="J16" s="444">
        <v>19</v>
      </c>
      <c r="K16" s="1127">
        <v>2000</v>
      </c>
      <c r="L16" s="334" t="s">
        <v>53</v>
      </c>
      <c r="M16" s="348">
        <v>50000</v>
      </c>
      <c r="N16" s="362">
        <v>5</v>
      </c>
      <c r="O16" s="334"/>
      <c r="P16" s="1402">
        <v>320</v>
      </c>
      <c r="Q16" s="518"/>
      <c r="R16" s="1870" t="s">
        <v>573</v>
      </c>
      <c r="S16" s="334" t="s">
        <v>3180</v>
      </c>
      <c r="T16" s="334" t="s">
        <v>3125</v>
      </c>
      <c r="U16" s="334"/>
      <c r="V16" s="334" t="s">
        <v>131</v>
      </c>
      <c r="W16" s="301" t="s">
        <v>210</v>
      </c>
      <c r="X16" s="301">
        <v>105</v>
      </c>
      <c r="Y16" s="281">
        <v>225</v>
      </c>
      <c r="Z16" s="281">
        <v>225</v>
      </c>
      <c r="AA16" s="281">
        <v>45</v>
      </c>
      <c r="AB16" s="334" t="s">
        <v>122</v>
      </c>
      <c r="AC16" s="362">
        <v>80</v>
      </c>
      <c r="AD16" s="281"/>
      <c r="AE16" s="2612">
        <v>1</v>
      </c>
      <c r="AF16" s="281">
        <v>1</v>
      </c>
      <c r="AG16" s="1871" t="s">
        <v>122</v>
      </c>
    </row>
    <row r="17" spans="3:33">
      <c r="C17" s="3091" t="s">
        <v>2870</v>
      </c>
      <c r="D17" s="569" t="s">
        <v>2274</v>
      </c>
      <c r="E17" s="1578" t="s">
        <v>2873</v>
      </c>
      <c r="F17" s="50">
        <v>929003251432</v>
      </c>
      <c r="G17" s="204">
        <v>8719514464452</v>
      </c>
      <c r="H17" s="42" t="s">
        <v>2197</v>
      </c>
      <c r="I17" s="42" t="s">
        <v>2321</v>
      </c>
      <c r="J17" s="357">
        <v>19</v>
      </c>
      <c r="K17" s="1127">
        <v>2000</v>
      </c>
      <c r="L17" s="334" t="s">
        <v>2487</v>
      </c>
      <c r="M17" s="348">
        <v>50000</v>
      </c>
      <c r="N17" s="418">
        <v>5</v>
      </c>
      <c r="O17" s="334"/>
      <c r="P17" s="1402">
        <v>440</v>
      </c>
      <c r="Q17" s="518"/>
      <c r="R17" s="1870" t="s">
        <v>54</v>
      </c>
      <c r="S17" s="334" t="s">
        <v>3179</v>
      </c>
      <c r="T17" s="334" t="s">
        <v>3125</v>
      </c>
      <c r="U17" s="334"/>
      <c r="V17" s="334" t="s">
        <v>3122</v>
      </c>
      <c r="W17" s="301" t="s">
        <v>210</v>
      </c>
      <c r="X17" s="301">
        <v>105</v>
      </c>
      <c r="Y17" s="281">
        <v>225</v>
      </c>
      <c r="Z17" s="281">
        <v>225</v>
      </c>
      <c r="AA17" s="281">
        <v>45</v>
      </c>
      <c r="AB17" s="334" t="s">
        <v>122</v>
      </c>
      <c r="AC17" s="362">
        <v>80</v>
      </c>
      <c r="AD17" s="281"/>
      <c r="AE17" s="2612">
        <v>1</v>
      </c>
      <c r="AF17" s="281">
        <v>1</v>
      </c>
      <c r="AG17" s="1871" t="s">
        <v>122</v>
      </c>
    </row>
    <row r="18" spans="3:33">
      <c r="C18" s="3091" t="s">
        <v>2870</v>
      </c>
      <c r="D18" s="569" t="s">
        <v>2274</v>
      </c>
      <c r="E18" s="1578"/>
      <c r="F18" s="50">
        <v>929003311702</v>
      </c>
      <c r="G18" s="204">
        <v>8720169185654</v>
      </c>
      <c r="H18" s="42" t="s">
        <v>2178</v>
      </c>
      <c r="I18" s="42" t="s">
        <v>2307</v>
      </c>
      <c r="J18" s="357"/>
      <c r="K18" s="1127"/>
      <c r="L18" s="334" t="s">
        <v>50</v>
      </c>
      <c r="M18" s="348" t="s">
        <v>50</v>
      </c>
      <c r="N18" s="362">
        <v>5</v>
      </c>
      <c r="O18" s="334"/>
      <c r="P18" s="1402">
        <v>180</v>
      </c>
      <c r="Q18" s="518"/>
      <c r="R18" s="1870" t="s">
        <v>50</v>
      </c>
      <c r="S18" s="334" t="s">
        <v>50</v>
      </c>
      <c r="T18" s="334"/>
      <c r="U18" s="334"/>
      <c r="V18" s="334"/>
      <c r="W18" s="301"/>
      <c r="X18" s="301"/>
      <c r="Y18" s="281">
        <v>226.5</v>
      </c>
      <c r="Z18" s="281">
        <v>226.5</v>
      </c>
      <c r="AA18" s="281">
        <v>8.5</v>
      </c>
      <c r="AB18" s="334"/>
      <c r="AC18" s="362"/>
      <c r="AD18" s="281"/>
      <c r="AE18" s="2612">
        <v>0</v>
      </c>
      <c r="AF18" s="281">
        <v>1</v>
      </c>
      <c r="AG18" s="1871" t="s">
        <v>122</v>
      </c>
    </row>
    <row r="19" spans="3:33">
      <c r="C19" s="3091" t="s">
        <v>2870</v>
      </c>
      <c r="D19" s="569" t="s">
        <v>2274</v>
      </c>
      <c r="E19" s="1578"/>
      <c r="F19" s="50">
        <v>929003313102</v>
      </c>
      <c r="G19" s="204">
        <v>8720169190139</v>
      </c>
      <c r="H19" s="42" t="s">
        <v>2180</v>
      </c>
      <c r="I19" s="42" t="s">
        <v>2397</v>
      </c>
      <c r="J19" s="357"/>
      <c r="K19" s="1127"/>
      <c r="L19" s="334" t="s">
        <v>50</v>
      </c>
      <c r="M19" s="348" t="s">
        <v>50</v>
      </c>
      <c r="N19" s="418">
        <v>5</v>
      </c>
      <c r="O19" s="334"/>
      <c r="P19" s="1402">
        <v>180</v>
      </c>
      <c r="Q19" s="518"/>
      <c r="R19" s="1870" t="s">
        <v>50</v>
      </c>
      <c r="S19" s="334" t="s">
        <v>50</v>
      </c>
      <c r="T19" s="334"/>
      <c r="U19" s="334"/>
      <c r="V19" s="334"/>
      <c r="W19" s="301"/>
      <c r="X19" s="301"/>
      <c r="Y19" s="281">
        <v>226.5</v>
      </c>
      <c r="Z19" s="281">
        <v>226.5</v>
      </c>
      <c r="AA19" s="281">
        <v>8.5</v>
      </c>
      <c r="AB19" s="334"/>
      <c r="AC19" s="362"/>
      <c r="AD19" s="281"/>
      <c r="AE19" s="2612">
        <v>0</v>
      </c>
      <c r="AF19" s="281">
        <v>1</v>
      </c>
      <c r="AG19" s="1871" t="s">
        <v>122</v>
      </c>
    </row>
    <row r="20" spans="3:33">
      <c r="C20" s="3091" t="s">
        <v>2870</v>
      </c>
      <c r="D20" s="569" t="s">
        <v>2274</v>
      </c>
      <c r="E20" s="1578" t="s">
        <v>2873</v>
      </c>
      <c r="F20" s="53">
        <v>929003251132</v>
      </c>
      <c r="G20" s="204">
        <v>8719514464391</v>
      </c>
      <c r="H20" s="42" t="s">
        <v>2653</v>
      </c>
      <c r="I20" s="54" t="s">
        <v>581</v>
      </c>
      <c r="J20" s="357">
        <v>12</v>
      </c>
      <c r="K20" s="1142">
        <v>1200</v>
      </c>
      <c r="L20" s="443" t="s">
        <v>79</v>
      </c>
      <c r="M20" s="348">
        <v>50000</v>
      </c>
      <c r="N20" s="362">
        <v>5</v>
      </c>
      <c r="O20" s="443"/>
      <c r="P20" s="1402">
        <v>250</v>
      </c>
      <c r="Q20" s="518"/>
      <c r="R20" s="1874" t="s">
        <v>573</v>
      </c>
      <c r="S20" s="443" t="s">
        <v>3180</v>
      </c>
      <c r="T20" s="443" t="s">
        <v>3124</v>
      </c>
      <c r="U20" s="443"/>
      <c r="V20" s="443" t="s">
        <v>158</v>
      </c>
      <c r="W20" s="352" t="s">
        <v>210</v>
      </c>
      <c r="X20" s="352">
        <v>100</v>
      </c>
      <c r="Y20" s="374">
        <v>175</v>
      </c>
      <c r="Z20" s="374">
        <v>175</v>
      </c>
      <c r="AA20" s="374">
        <v>45</v>
      </c>
      <c r="AB20" s="443" t="s">
        <v>122</v>
      </c>
      <c r="AC20" s="362">
        <v>80</v>
      </c>
      <c r="AD20" s="374"/>
      <c r="AE20" s="2612">
        <v>0.5</v>
      </c>
      <c r="AF20" s="374">
        <v>1</v>
      </c>
      <c r="AG20" s="1875" t="s">
        <v>122</v>
      </c>
    </row>
    <row r="21" spans="3:33">
      <c r="C21" s="3080" t="s">
        <v>2870</v>
      </c>
      <c r="D21" s="855" t="s">
        <v>2274</v>
      </c>
      <c r="E21" s="1599" t="s">
        <v>2873</v>
      </c>
      <c r="F21" s="55">
        <v>929003251232</v>
      </c>
      <c r="G21" s="204">
        <v>8719514464414</v>
      </c>
      <c r="H21" s="174" t="s">
        <v>2654</v>
      </c>
      <c r="I21" s="56" t="s">
        <v>581</v>
      </c>
      <c r="J21" s="442">
        <v>12</v>
      </c>
      <c r="K21" s="1127">
        <v>1200</v>
      </c>
      <c r="L21" s="441" t="s">
        <v>53</v>
      </c>
      <c r="M21" s="439">
        <v>50000</v>
      </c>
      <c r="N21" s="468">
        <v>5</v>
      </c>
      <c r="O21" s="441"/>
      <c r="P21" s="1403">
        <v>250</v>
      </c>
      <c r="Q21" s="518"/>
      <c r="R21" s="1872" t="s">
        <v>573</v>
      </c>
      <c r="S21" s="441" t="s">
        <v>3180</v>
      </c>
      <c r="T21" s="441" t="s">
        <v>3124</v>
      </c>
      <c r="U21" s="441"/>
      <c r="V21" s="441" t="s">
        <v>131</v>
      </c>
      <c r="W21" s="294" t="s">
        <v>210</v>
      </c>
      <c r="X21" s="294">
        <v>100</v>
      </c>
      <c r="Y21" s="283">
        <v>175</v>
      </c>
      <c r="Z21" s="283">
        <v>175</v>
      </c>
      <c r="AA21" s="283">
        <v>45</v>
      </c>
      <c r="AB21" s="441" t="s">
        <v>122</v>
      </c>
      <c r="AC21" s="483">
        <v>80</v>
      </c>
      <c r="AD21" s="283"/>
      <c r="AE21" s="2613">
        <v>0.5</v>
      </c>
      <c r="AF21" s="283">
        <v>1</v>
      </c>
      <c r="AG21" s="1873" t="s">
        <v>122</v>
      </c>
    </row>
    <row r="22" spans="3:33">
      <c r="C22" s="3233" t="s">
        <v>2870</v>
      </c>
      <c r="D22" s="853" t="s">
        <v>2274</v>
      </c>
      <c r="E22" s="1606" t="s">
        <v>2873</v>
      </c>
      <c r="F22" s="133">
        <v>929003251532</v>
      </c>
      <c r="G22" s="203">
        <v>8719514464476</v>
      </c>
      <c r="H22" s="31" t="s">
        <v>2655</v>
      </c>
      <c r="I22" s="209" t="s">
        <v>582</v>
      </c>
      <c r="J22" s="333">
        <v>12</v>
      </c>
      <c r="K22" s="431">
        <v>1200</v>
      </c>
      <c r="L22" s="443" t="s">
        <v>79</v>
      </c>
      <c r="M22" s="398">
        <v>50000</v>
      </c>
      <c r="N22" s="418">
        <v>5</v>
      </c>
      <c r="O22" s="443"/>
      <c r="P22" s="1401">
        <v>290</v>
      </c>
      <c r="Q22" s="518"/>
      <c r="R22" s="1874" t="s">
        <v>573</v>
      </c>
      <c r="S22" s="443" t="s">
        <v>3180</v>
      </c>
      <c r="T22" s="443" t="s">
        <v>3124</v>
      </c>
      <c r="U22" s="443"/>
      <c r="V22" s="443" t="s">
        <v>158</v>
      </c>
      <c r="W22" s="352" t="s">
        <v>210</v>
      </c>
      <c r="X22" s="352">
        <v>100</v>
      </c>
      <c r="Y22" s="374">
        <v>175</v>
      </c>
      <c r="Z22" s="374">
        <v>175</v>
      </c>
      <c r="AA22" s="374">
        <v>27</v>
      </c>
      <c r="AB22" s="443" t="s">
        <v>122</v>
      </c>
      <c r="AC22" s="362">
        <v>80</v>
      </c>
      <c r="AD22" s="374"/>
      <c r="AE22" s="2612">
        <v>1</v>
      </c>
      <c r="AF22" s="374">
        <v>1</v>
      </c>
      <c r="AG22" s="1875" t="s">
        <v>122</v>
      </c>
    </row>
    <row r="23" spans="3:33">
      <c r="C23" s="3091" t="s">
        <v>2870</v>
      </c>
      <c r="D23" s="569" t="s">
        <v>2274</v>
      </c>
      <c r="E23" s="1578" t="s">
        <v>2873</v>
      </c>
      <c r="F23" s="2849">
        <v>929003251632</v>
      </c>
      <c r="G23" s="204">
        <v>8719514464490</v>
      </c>
      <c r="H23" s="195" t="s">
        <v>2656</v>
      </c>
      <c r="I23" s="209" t="s">
        <v>582</v>
      </c>
      <c r="J23" s="334">
        <v>12</v>
      </c>
      <c r="K23" s="1127">
        <v>1200</v>
      </c>
      <c r="L23" s="334" t="s">
        <v>53</v>
      </c>
      <c r="M23" s="348">
        <v>50000</v>
      </c>
      <c r="N23" s="418">
        <v>5</v>
      </c>
      <c r="O23" s="334"/>
      <c r="P23" s="1402">
        <v>290</v>
      </c>
      <c r="Q23" s="518"/>
      <c r="R23" s="1870" t="s">
        <v>573</v>
      </c>
      <c r="S23" s="334" t="s">
        <v>3180</v>
      </c>
      <c r="T23" s="334" t="s">
        <v>3124</v>
      </c>
      <c r="U23" s="334"/>
      <c r="V23" s="334" t="s">
        <v>131</v>
      </c>
      <c r="W23" s="301" t="s">
        <v>210</v>
      </c>
      <c r="X23" s="301">
        <v>100</v>
      </c>
      <c r="Y23" s="281">
        <v>175</v>
      </c>
      <c r="Z23" s="281">
        <v>175</v>
      </c>
      <c r="AA23" s="281">
        <v>27</v>
      </c>
      <c r="AB23" s="334" t="s">
        <v>122</v>
      </c>
      <c r="AC23" s="362">
        <v>80</v>
      </c>
      <c r="AD23" s="281"/>
      <c r="AE23" s="2612">
        <v>1</v>
      </c>
      <c r="AF23" s="281">
        <v>1</v>
      </c>
      <c r="AG23" s="1871" t="s">
        <v>122</v>
      </c>
    </row>
    <row r="24" spans="3:33">
      <c r="C24" s="3091" t="s">
        <v>2870</v>
      </c>
      <c r="D24" s="569" t="s">
        <v>2274</v>
      </c>
      <c r="E24" s="1578" t="s">
        <v>2873</v>
      </c>
      <c r="F24" s="53">
        <v>929003251732</v>
      </c>
      <c r="G24" s="204">
        <v>8719514464513</v>
      </c>
      <c r="H24" s="42" t="s">
        <v>2657</v>
      </c>
      <c r="I24" s="42" t="s">
        <v>583</v>
      </c>
      <c r="J24" s="334">
        <v>19</v>
      </c>
      <c r="K24" s="1142">
        <v>2000</v>
      </c>
      <c r="L24" s="443" t="s">
        <v>79</v>
      </c>
      <c r="M24" s="348">
        <v>50000</v>
      </c>
      <c r="N24" s="418">
        <v>5</v>
      </c>
      <c r="O24" s="443"/>
      <c r="P24" s="1402">
        <v>400</v>
      </c>
      <c r="Q24" s="518"/>
      <c r="R24" s="1874" t="s">
        <v>573</v>
      </c>
      <c r="S24" s="443" t="s">
        <v>3180</v>
      </c>
      <c r="T24" s="443" t="s">
        <v>3125</v>
      </c>
      <c r="U24" s="443"/>
      <c r="V24" s="443" t="s">
        <v>158</v>
      </c>
      <c r="W24" s="352" t="s">
        <v>210</v>
      </c>
      <c r="X24" s="352">
        <v>105</v>
      </c>
      <c r="Y24" s="374">
        <v>225</v>
      </c>
      <c r="Z24" s="374">
        <v>225</v>
      </c>
      <c r="AA24" s="374">
        <v>27</v>
      </c>
      <c r="AB24" s="443" t="s">
        <v>122</v>
      </c>
      <c r="AC24" s="362">
        <v>80</v>
      </c>
      <c r="AD24" s="374"/>
      <c r="AE24" s="2612">
        <v>4</v>
      </c>
      <c r="AF24" s="374">
        <v>1</v>
      </c>
      <c r="AG24" s="1875" t="s">
        <v>122</v>
      </c>
    </row>
    <row r="25" spans="3:33">
      <c r="C25" s="3080" t="s">
        <v>2870</v>
      </c>
      <c r="D25" s="855" t="s">
        <v>2274</v>
      </c>
      <c r="E25" s="1599" t="s">
        <v>2873</v>
      </c>
      <c r="F25" s="2850">
        <v>929003251832</v>
      </c>
      <c r="G25" s="230">
        <v>8719514464537</v>
      </c>
      <c r="H25" s="174" t="s">
        <v>2658</v>
      </c>
      <c r="I25" s="57" t="s">
        <v>583</v>
      </c>
      <c r="J25" s="441">
        <v>19</v>
      </c>
      <c r="K25" s="1129">
        <v>2000</v>
      </c>
      <c r="L25" s="441" t="s">
        <v>53</v>
      </c>
      <c r="M25" s="439">
        <v>50000</v>
      </c>
      <c r="N25" s="468">
        <v>5</v>
      </c>
      <c r="O25" s="441"/>
      <c r="P25" s="1403">
        <v>400</v>
      </c>
      <c r="Q25" s="518"/>
      <c r="R25" s="1872" t="s">
        <v>573</v>
      </c>
      <c r="S25" s="441" t="s">
        <v>3180</v>
      </c>
      <c r="T25" s="441" t="s">
        <v>3125</v>
      </c>
      <c r="U25" s="441"/>
      <c r="V25" s="441" t="s">
        <v>131</v>
      </c>
      <c r="W25" s="294" t="s">
        <v>210</v>
      </c>
      <c r="X25" s="294">
        <v>105</v>
      </c>
      <c r="Y25" s="283">
        <v>225</v>
      </c>
      <c r="Z25" s="283">
        <v>225</v>
      </c>
      <c r="AA25" s="283">
        <v>27</v>
      </c>
      <c r="AB25" s="441" t="s">
        <v>122</v>
      </c>
      <c r="AC25" s="483">
        <v>80</v>
      </c>
      <c r="AD25" s="283"/>
      <c r="AE25" s="2613">
        <v>4</v>
      </c>
      <c r="AF25" s="283">
        <v>1</v>
      </c>
      <c r="AG25" s="1873" t="s">
        <v>122</v>
      </c>
    </row>
    <row r="26" spans="3:33">
      <c r="C26" s="3079" t="s">
        <v>2870</v>
      </c>
      <c r="D26" s="1576" t="s">
        <v>2274</v>
      </c>
      <c r="E26" s="1577" t="s">
        <v>2873</v>
      </c>
      <c r="F26" s="2851">
        <v>911401551232</v>
      </c>
      <c r="G26" s="245">
        <v>8720169503038</v>
      </c>
      <c r="H26" s="780" t="s">
        <v>328</v>
      </c>
      <c r="I26" s="31" t="s">
        <v>585</v>
      </c>
      <c r="J26" s="333">
        <v>9.8000000000000007</v>
      </c>
      <c r="K26" s="398">
        <v>1200</v>
      </c>
      <c r="L26" s="333" t="s">
        <v>79</v>
      </c>
      <c r="M26" s="398">
        <v>50000</v>
      </c>
      <c r="N26" s="374">
        <v>5</v>
      </c>
      <c r="O26" s="333"/>
      <c r="P26" s="1401">
        <v>1340</v>
      </c>
      <c r="Q26" s="518"/>
      <c r="R26" s="1876" t="s">
        <v>54</v>
      </c>
      <c r="S26" s="333" t="s">
        <v>113</v>
      </c>
      <c r="T26" s="333" t="s">
        <v>3124</v>
      </c>
      <c r="U26" s="333"/>
      <c r="V26" s="333" t="s">
        <v>158</v>
      </c>
      <c r="W26" s="293" t="s">
        <v>210</v>
      </c>
      <c r="X26" s="293">
        <v>122</v>
      </c>
      <c r="Y26" s="292">
        <v>162</v>
      </c>
      <c r="Z26" s="292">
        <v>162</v>
      </c>
      <c r="AA26" s="292">
        <v>82</v>
      </c>
      <c r="AB26" s="333" t="s">
        <v>122</v>
      </c>
      <c r="AC26" s="352" t="s">
        <v>3227</v>
      </c>
      <c r="AD26" s="292"/>
      <c r="AE26" s="2614">
        <v>1</v>
      </c>
      <c r="AF26" s="292">
        <v>1</v>
      </c>
      <c r="AG26" s="1877" t="s">
        <v>122</v>
      </c>
    </row>
    <row r="27" spans="3:33">
      <c r="C27" s="3091" t="s">
        <v>2870</v>
      </c>
      <c r="D27" s="569" t="s">
        <v>2274</v>
      </c>
      <c r="E27" s="1578" t="s">
        <v>2873</v>
      </c>
      <c r="F27" s="2852">
        <v>911401551632</v>
      </c>
      <c r="G27" s="247">
        <v>8720169502994</v>
      </c>
      <c r="H27" s="778" t="s">
        <v>330</v>
      </c>
      <c r="I27" s="42" t="s">
        <v>585</v>
      </c>
      <c r="J27" s="334">
        <v>9.8000000000000007</v>
      </c>
      <c r="K27" s="1127">
        <v>1200</v>
      </c>
      <c r="L27" s="334" t="s">
        <v>53</v>
      </c>
      <c r="M27" s="398">
        <v>50000</v>
      </c>
      <c r="N27" s="350">
        <v>5</v>
      </c>
      <c r="O27" s="334"/>
      <c r="P27" s="1402">
        <v>1340</v>
      </c>
      <c r="Q27" s="518"/>
      <c r="R27" s="1870" t="s">
        <v>54</v>
      </c>
      <c r="S27" s="334" t="s">
        <v>113</v>
      </c>
      <c r="T27" s="334" t="s">
        <v>3124</v>
      </c>
      <c r="U27" s="334"/>
      <c r="V27" s="334" t="s">
        <v>131</v>
      </c>
      <c r="W27" s="301" t="s">
        <v>210</v>
      </c>
      <c r="X27" s="301">
        <v>122</v>
      </c>
      <c r="Y27" s="281">
        <v>162</v>
      </c>
      <c r="Z27" s="281">
        <v>162</v>
      </c>
      <c r="AA27" s="281">
        <v>82</v>
      </c>
      <c r="AB27" s="334" t="s">
        <v>122</v>
      </c>
      <c r="AC27" s="351" t="s">
        <v>3227</v>
      </c>
      <c r="AD27" s="281"/>
      <c r="AE27" s="2615">
        <v>1</v>
      </c>
      <c r="AF27" s="281">
        <v>1</v>
      </c>
      <c r="AG27" s="1871" t="s">
        <v>122</v>
      </c>
    </row>
    <row r="28" spans="3:33">
      <c r="C28" s="3091" t="s">
        <v>2870</v>
      </c>
      <c r="D28" s="569" t="s">
        <v>2274</v>
      </c>
      <c r="E28" s="1578" t="s">
        <v>2873</v>
      </c>
      <c r="F28" s="2852">
        <v>911401552032</v>
      </c>
      <c r="G28" s="247">
        <v>8720169502956</v>
      </c>
      <c r="H28" s="778" t="s">
        <v>332</v>
      </c>
      <c r="I28" s="42" t="s">
        <v>585</v>
      </c>
      <c r="J28" s="334">
        <v>19.2</v>
      </c>
      <c r="K28" s="1142">
        <v>2300</v>
      </c>
      <c r="L28" s="334" t="s">
        <v>79</v>
      </c>
      <c r="M28" s="398">
        <v>50000</v>
      </c>
      <c r="N28" s="350">
        <v>5</v>
      </c>
      <c r="O28" s="334"/>
      <c r="P28" s="1402">
        <v>1525</v>
      </c>
      <c r="Q28" s="518"/>
      <c r="R28" s="1870" t="s">
        <v>54</v>
      </c>
      <c r="S28" s="334" t="s">
        <v>113</v>
      </c>
      <c r="T28" s="334" t="s">
        <v>3125</v>
      </c>
      <c r="U28" s="334"/>
      <c r="V28" s="334" t="s">
        <v>158</v>
      </c>
      <c r="W28" s="301" t="s">
        <v>210</v>
      </c>
      <c r="X28" s="301">
        <v>119</v>
      </c>
      <c r="Y28" s="281">
        <v>216</v>
      </c>
      <c r="Z28" s="281">
        <v>216</v>
      </c>
      <c r="AA28" s="281">
        <v>105</v>
      </c>
      <c r="AB28" s="334" t="s">
        <v>122</v>
      </c>
      <c r="AC28" s="351" t="s">
        <v>3227</v>
      </c>
      <c r="AD28" s="281"/>
      <c r="AE28" s="2615">
        <v>1</v>
      </c>
      <c r="AF28" s="281">
        <v>1</v>
      </c>
      <c r="AG28" s="1871" t="s">
        <v>122</v>
      </c>
    </row>
    <row r="29" spans="3:33">
      <c r="C29" s="3080" t="s">
        <v>2870</v>
      </c>
      <c r="D29" s="855" t="s">
        <v>2274</v>
      </c>
      <c r="E29" s="1599" t="s">
        <v>2873</v>
      </c>
      <c r="F29" s="2853">
        <v>911401552432</v>
      </c>
      <c r="G29" s="248">
        <v>8720169502918</v>
      </c>
      <c r="H29" s="779" t="s">
        <v>334</v>
      </c>
      <c r="I29" s="57" t="s">
        <v>585</v>
      </c>
      <c r="J29" s="340">
        <v>19.2</v>
      </c>
      <c r="K29" s="1141">
        <v>2300</v>
      </c>
      <c r="L29" s="441" t="s">
        <v>53</v>
      </c>
      <c r="M29" s="439">
        <v>50000</v>
      </c>
      <c r="N29" s="438">
        <v>5</v>
      </c>
      <c r="O29" s="441"/>
      <c r="P29" s="1403">
        <v>1525</v>
      </c>
      <c r="Q29" s="518"/>
      <c r="R29" s="1872" t="s">
        <v>54</v>
      </c>
      <c r="S29" s="441" t="s">
        <v>113</v>
      </c>
      <c r="T29" s="441" t="s">
        <v>3125</v>
      </c>
      <c r="U29" s="441"/>
      <c r="V29" s="441" t="s">
        <v>131</v>
      </c>
      <c r="W29" s="294" t="s">
        <v>210</v>
      </c>
      <c r="X29" s="294">
        <v>119</v>
      </c>
      <c r="Y29" s="283">
        <v>216</v>
      </c>
      <c r="Z29" s="283">
        <v>216</v>
      </c>
      <c r="AA29" s="283">
        <v>105</v>
      </c>
      <c r="AB29" s="441" t="s">
        <v>122</v>
      </c>
      <c r="AC29" s="466" t="s">
        <v>3227</v>
      </c>
      <c r="AD29" s="283"/>
      <c r="AE29" s="2616">
        <v>1</v>
      </c>
      <c r="AF29" s="283">
        <v>1</v>
      </c>
      <c r="AG29" s="1873" t="s">
        <v>122</v>
      </c>
    </row>
    <row r="30" spans="3:33">
      <c r="C30" s="3233" t="s">
        <v>2870</v>
      </c>
      <c r="D30" s="853" t="s">
        <v>2274</v>
      </c>
      <c r="E30" s="1606" t="s">
        <v>2873</v>
      </c>
      <c r="F30" s="2854">
        <v>911401551032</v>
      </c>
      <c r="G30" s="862">
        <v>8720169503052</v>
      </c>
      <c r="H30" s="863" t="s">
        <v>336</v>
      </c>
      <c r="I30" s="115" t="s">
        <v>586</v>
      </c>
      <c r="J30" s="336">
        <v>9.8000000000000007</v>
      </c>
      <c r="K30" s="431">
        <v>1200</v>
      </c>
      <c r="L30" s="336" t="s">
        <v>79</v>
      </c>
      <c r="M30" s="431">
        <v>50000</v>
      </c>
      <c r="N30" s="410">
        <v>5</v>
      </c>
      <c r="O30" s="336"/>
      <c r="P30" s="1404">
        <v>1240</v>
      </c>
      <c r="Q30" s="518"/>
      <c r="R30" s="1878" t="s">
        <v>54</v>
      </c>
      <c r="S30" s="336" t="s">
        <v>113</v>
      </c>
      <c r="T30" s="336" t="s">
        <v>3124</v>
      </c>
      <c r="U30" s="336"/>
      <c r="V30" s="336" t="s">
        <v>158</v>
      </c>
      <c r="W30" s="305" t="s">
        <v>210</v>
      </c>
      <c r="X30" s="305">
        <v>122</v>
      </c>
      <c r="Y30" s="279">
        <v>162</v>
      </c>
      <c r="Z30" s="279">
        <v>162</v>
      </c>
      <c r="AA30" s="279">
        <v>82</v>
      </c>
      <c r="AB30" s="336" t="s">
        <v>122</v>
      </c>
      <c r="AC30" s="370" t="s">
        <v>3227</v>
      </c>
      <c r="AD30" s="279"/>
      <c r="AE30" s="2617">
        <v>1</v>
      </c>
      <c r="AF30" s="279">
        <v>1</v>
      </c>
      <c r="AG30" s="1879" t="s">
        <v>122</v>
      </c>
    </row>
    <row r="31" spans="3:33">
      <c r="C31" s="3091" t="s">
        <v>2870</v>
      </c>
      <c r="D31" s="569" t="s">
        <v>2274</v>
      </c>
      <c r="E31" s="1578" t="s">
        <v>2873</v>
      </c>
      <c r="F31" s="2852">
        <v>911401551432</v>
      </c>
      <c r="G31" s="247">
        <v>8720169503014</v>
      </c>
      <c r="H31" s="778" t="s">
        <v>338</v>
      </c>
      <c r="I31" s="42" t="s">
        <v>586</v>
      </c>
      <c r="J31" s="334">
        <v>9.8000000000000007</v>
      </c>
      <c r="K31" s="1127">
        <v>1200</v>
      </c>
      <c r="L31" s="334" t="s">
        <v>53</v>
      </c>
      <c r="M31" s="398">
        <v>50000</v>
      </c>
      <c r="N31" s="350">
        <v>5</v>
      </c>
      <c r="O31" s="334"/>
      <c r="P31" s="1402">
        <v>1240</v>
      </c>
      <c r="Q31" s="518"/>
      <c r="R31" s="1870" t="s">
        <v>54</v>
      </c>
      <c r="S31" s="334" t="s">
        <v>113</v>
      </c>
      <c r="T31" s="334" t="s">
        <v>3124</v>
      </c>
      <c r="U31" s="334"/>
      <c r="V31" s="334" t="s">
        <v>131</v>
      </c>
      <c r="W31" s="301" t="s">
        <v>210</v>
      </c>
      <c r="X31" s="301">
        <v>122</v>
      </c>
      <c r="Y31" s="281">
        <v>162</v>
      </c>
      <c r="Z31" s="281">
        <v>162</v>
      </c>
      <c r="AA31" s="281">
        <v>82</v>
      </c>
      <c r="AB31" s="334" t="s">
        <v>122</v>
      </c>
      <c r="AC31" s="351" t="s">
        <v>3227</v>
      </c>
      <c r="AD31" s="281"/>
      <c r="AE31" s="2615">
        <v>1</v>
      </c>
      <c r="AF31" s="281">
        <v>1</v>
      </c>
      <c r="AG31" s="1871" t="s">
        <v>122</v>
      </c>
    </row>
    <row r="32" spans="3:33">
      <c r="C32" s="3091" t="s">
        <v>2870</v>
      </c>
      <c r="D32" s="569" t="s">
        <v>2274</v>
      </c>
      <c r="E32" s="1578" t="s">
        <v>2873</v>
      </c>
      <c r="F32" s="2852">
        <v>911401551832</v>
      </c>
      <c r="G32" s="247">
        <v>8720169502970</v>
      </c>
      <c r="H32" s="778" t="s">
        <v>340</v>
      </c>
      <c r="I32" s="249" t="s">
        <v>586</v>
      </c>
      <c r="J32" s="334">
        <v>19.2</v>
      </c>
      <c r="K32" s="1127">
        <v>2350</v>
      </c>
      <c r="L32" s="334" t="s">
        <v>79</v>
      </c>
      <c r="M32" s="398">
        <v>50000</v>
      </c>
      <c r="N32" s="350">
        <v>5</v>
      </c>
      <c r="O32" s="334"/>
      <c r="P32" s="1402">
        <v>1420</v>
      </c>
      <c r="Q32" s="518"/>
      <c r="R32" s="1870" t="s">
        <v>54</v>
      </c>
      <c r="S32" s="334" t="s">
        <v>113</v>
      </c>
      <c r="T32" s="334" t="s">
        <v>3125</v>
      </c>
      <c r="U32" s="334"/>
      <c r="V32" s="334" t="s">
        <v>158</v>
      </c>
      <c r="W32" s="301" t="s">
        <v>210</v>
      </c>
      <c r="X32" s="301">
        <v>122</v>
      </c>
      <c r="Y32" s="281">
        <v>216</v>
      </c>
      <c r="Z32" s="281">
        <v>216</v>
      </c>
      <c r="AA32" s="281">
        <v>105</v>
      </c>
      <c r="AB32" s="334" t="s">
        <v>122</v>
      </c>
      <c r="AC32" s="351" t="s">
        <v>3227</v>
      </c>
      <c r="AD32" s="281"/>
      <c r="AE32" s="2615">
        <v>1</v>
      </c>
      <c r="AF32" s="281">
        <v>1</v>
      </c>
      <c r="AG32" s="1871" t="s">
        <v>122</v>
      </c>
    </row>
    <row r="33" spans="3:33">
      <c r="C33" s="3080" t="s">
        <v>2870</v>
      </c>
      <c r="D33" s="855" t="s">
        <v>2274</v>
      </c>
      <c r="E33" s="1599" t="s">
        <v>2873</v>
      </c>
      <c r="F33" s="2853">
        <v>911401552232</v>
      </c>
      <c r="G33" s="248">
        <v>8720169502932</v>
      </c>
      <c r="H33" s="779" t="s">
        <v>342</v>
      </c>
      <c r="I33" s="56" t="s">
        <v>586</v>
      </c>
      <c r="J33" s="441">
        <v>19.2</v>
      </c>
      <c r="K33" s="1129">
        <v>2350</v>
      </c>
      <c r="L33" s="441" t="s">
        <v>53</v>
      </c>
      <c r="M33" s="439">
        <v>50000</v>
      </c>
      <c r="N33" s="438">
        <v>5</v>
      </c>
      <c r="O33" s="441"/>
      <c r="P33" s="1403">
        <v>1420</v>
      </c>
      <c r="Q33" s="518"/>
      <c r="R33" s="1872" t="s">
        <v>54</v>
      </c>
      <c r="S33" s="441" t="s">
        <v>113</v>
      </c>
      <c r="T33" s="441" t="s">
        <v>3125</v>
      </c>
      <c r="U33" s="441"/>
      <c r="V33" s="441" t="s">
        <v>131</v>
      </c>
      <c r="W33" s="294" t="s">
        <v>210</v>
      </c>
      <c r="X33" s="294">
        <v>122</v>
      </c>
      <c r="Y33" s="283">
        <v>216</v>
      </c>
      <c r="Z33" s="283">
        <v>216</v>
      </c>
      <c r="AA33" s="283">
        <v>105</v>
      </c>
      <c r="AB33" s="441" t="s">
        <v>122</v>
      </c>
      <c r="AC33" s="466" t="s">
        <v>3227</v>
      </c>
      <c r="AD33" s="283"/>
      <c r="AE33" s="2616">
        <v>1</v>
      </c>
      <c r="AF33" s="283">
        <v>1</v>
      </c>
      <c r="AG33" s="1873" t="s">
        <v>122</v>
      </c>
    </row>
    <row r="34" spans="3:33">
      <c r="C34" s="3079" t="s">
        <v>2870</v>
      </c>
      <c r="D34" s="1576" t="s">
        <v>2274</v>
      </c>
      <c r="E34" s="1577" t="s">
        <v>2873</v>
      </c>
      <c r="F34" s="193">
        <v>910505103588</v>
      </c>
      <c r="G34" s="245">
        <v>8720169108899</v>
      </c>
      <c r="H34" s="780" t="s">
        <v>2128</v>
      </c>
      <c r="I34" s="171" t="s">
        <v>587</v>
      </c>
      <c r="J34" s="333">
        <v>10.4</v>
      </c>
      <c r="K34" s="431">
        <v>1150</v>
      </c>
      <c r="L34" s="334" t="s">
        <v>79</v>
      </c>
      <c r="M34" s="398">
        <v>50000</v>
      </c>
      <c r="N34" s="374">
        <v>5</v>
      </c>
      <c r="O34" s="334"/>
      <c r="P34" s="1401">
        <v>2400</v>
      </c>
      <c r="Q34" s="518"/>
      <c r="R34" s="1870" t="s">
        <v>54</v>
      </c>
      <c r="S34" s="334" t="s">
        <v>113</v>
      </c>
      <c r="T34" s="334" t="s">
        <v>3124</v>
      </c>
      <c r="U34" s="334"/>
      <c r="V34" s="334" t="s">
        <v>158</v>
      </c>
      <c r="W34" s="301" t="s">
        <v>210</v>
      </c>
      <c r="X34" s="301">
        <v>110</v>
      </c>
      <c r="Y34" s="281">
        <v>162</v>
      </c>
      <c r="Z34" s="281">
        <v>162</v>
      </c>
      <c r="AA34" s="281">
        <v>82</v>
      </c>
      <c r="AB34" s="334" t="s">
        <v>143</v>
      </c>
      <c r="AC34" s="352" t="s">
        <v>3227</v>
      </c>
      <c r="AD34" s="281"/>
      <c r="AE34" s="2614">
        <v>4</v>
      </c>
      <c r="AF34" s="281">
        <v>1</v>
      </c>
      <c r="AG34" s="1871" t="s">
        <v>122</v>
      </c>
    </row>
    <row r="35" spans="3:33">
      <c r="C35" s="3091" t="s">
        <v>2870</v>
      </c>
      <c r="D35" s="569" t="s">
        <v>2274</v>
      </c>
      <c r="E35" s="1578" t="s">
        <v>2873</v>
      </c>
      <c r="F35" s="2852">
        <v>910505103592</v>
      </c>
      <c r="G35" s="247">
        <v>8720169108936</v>
      </c>
      <c r="H35" s="778" t="s">
        <v>2129</v>
      </c>
      <c r="I35" s="102" t="s">
        <v>587</v>
      </c>
      <c r="J35" s="334">
        <v>10.4</v>
      </c>
      <c r="K35" s="1127">
        <v>1150</v>
      </c>
      <c r="L35" s="334" t="s">
        <v>53</v>
      </c>
      <c r="M35" s="398">
        <v>50000</v>
      </c>
      <c r="N35" s="350">
        <v>5</v>
      </c>
      <c r="O35" s="334"/>
      <c r="P35" s="1402">
        <v>2400</v>
      </c>
      <c r="Q35" s="518"/>
      <c r="R35" s="1870" t="s">
        <v>54</v>
      </c>
      <c r="S35" s="334" t="s">
        <v>113</v>
      </c>
      <c r="T35" s="334" t="s">
        <v>3124</v>
      </c>
      <c r="U35" s="334"/>
      <c r="V35" s="334" t="s">
        <v>131</v>
      </c>
      <c r="W35" s="301" t="s">
        <v>210</v>
      </c>
      <c r="X35" s="301">
        <v>110</v>
      </c>
      <c r="Y35" s="281">
        <v>162</v>
      </c>
      <c r="Z35" s="281">
        <v>162</v>
      </c>
      <c r="AA35" s="281">
        <v>82</v>
      </c>
      <c r="AB35" s="334" t="s">
        <v>143</v>
      </c>
      <c r="AC35" s="351" t="s">
        <v>3227</v>
      </c>
      <c r="AD35" s="281"/>
      <c r="AE35" s="2615">
        <v>4</v>
      </c>
      <c r="AF35" s="281">
        <v>1</v>
      </c>
      <c r="AG35" s="1871" t="s">
        <v>122</v>
      </c>
    </row>
    <row r="36" spans="3:33">
      <c r="C36" s="3091" t="s">
        <v>2870</v>
      </c>
      <c r="D36" s="569" t="s">
        <v>2274</v>
      </c>
      <c r="E36" s="1578" t="s">
        <v>2873</v>
      </c>
      <c r="F36" s="2852">
        <v>910505103601</v>
      </c>
      <c r="G36" s="247">
        <v>8720169109018</v>
      </c>
      <c r="H36" s="778" t="s">
        <v>2130</v>
      </c>
      <c r="I36" s="102" t="s">
        <v>587</v>
      </c>
      <c r="J36" s="334">
        <v>20</v>
      </c>
      <c r="K36" s="1127">
        <v>2250</v>
      </c>
      <c r="L36" s="334" t="s">
        <v>53</v>
      </c>
      <c r="M36" s="398">
        <v>50000</v>
      </c>
      <c r="N36" s="350">
        <v>5</v>
      </c>
      <c r="O36" s="334"/>
      <c r="P36" s="1402">
        <v>2500</v>
      </c>
      <c r="Q36" s="518"/>
      <c r="R36" s="1870" t="s">
        <v>54</v>
      </c>
      <c r="S36" s="334" t="s">
        <v>113</v>
      </c>
      <c r="T36" s="334" t="s">
        <v>3125</v>
      </c>
      <c r="U36" s="334"/>
      <c r="V36" s="334" t="s">
        <v>131</v>
      </c>
      <c r="W36" s="301" t="s">
        <v>210</v>
      </c>
      <c r="X36" s="301">
        <v>112</v>
      </c>
      <c r="Y36" s="281">
        <v>216</v>
      </c>
      <c r="Z36" s="281">
        <v>216</v>
      </c>
      <c r="AA36" s="281">
        <v>105</v>
      </c>
      <c r="AB36" s="334" t="s">
        <v>143</v>
      </c>
      <c r="AC36" s="351" t="s">
        <v>3227</v>
      </c>
      <c r="AD36" s="281"/>
      <c r="AE36" s="2615">
        <v>4</v>
      </c>
      <c r="AF36" s="281">
        <v>1</v>
      </c>
      <c r="AG36" s="1871" t="s">
        <v>122</v>
      </c>
    </row>
    <row r="37" spans="3:33">
      <c r="C37" s="3080" t="s">
        <v>2870</v>
      </c>
      <c r="D37" s="855" t="s">
        <v>2274</v>
      </c>
      <c r="E37" s="1599" t="s">
        <v>2873</v>
      </c>
      <c r="F37" s="2855">
        <v>910505103596</v>
      </c>
      <c r="G37" s="864">
        <v>8720169108974</v>
      </c>
      <c r="H37" s="865" t="s">
        <v>2131</v>
      </c>
      <c r="I37" s="643" t="s">
        <v>587</v>
      </c>
      <c r="J37" s="340">
        <v>20</v>
      </c>
      <c r="K37" s="1129">
        <v>2250</v>
      </c>
      <c r="L37" s="441" t="s">
        <v>79</v>
      </c>
      <c r="M37" s="447">
        <v>50000</v>
      </c>
      <c r="N37" s="465">
        <v>5</v>
      </c>
      <c r="O37" s="441"/>
      <c r="P37" s="2392">
        <v>2500</v>
      </c>
      <c r="Q37" s="518"/>
      <c r="R37" s="1872" t="s">
        <v>54</v>
      </c>
      <c r="S37" s="441" t="s">
        <v>113</v>
      </c>
      <c r="T37" s="441" t="s">
        <v>3125</v>
      </c>
      <c r="U37" s="441"/>
      <c r="V37" s="441" t="s">
        <v>158</v>
      </c>
      <c r="W37" s="294" t="s">
        <v>210</v>
      </c>
      <c r="X37" s="294">
        <v>112</v>
      </c>
      <c r="Y37" s="283">
        <v>216</v>
      </c>
      <c r="Z37" s="283">
        <v>216</v>
      </c>
      <c r="AA37" s="283">
        <v>105</v>
      </c>
      <c r="AB37" s="441" t="s">
        <v>143</v>
      </c>
      <c r="AC37" s="581" t="s">
        <v>3227</v>
      </c>
      <c r="AD37" s="283"/>
      <c r="AE37" s="2618">
        <v>4</v>
      </c>
      <c r="AF37" s="283">
        <v>1</v>
      </c>
      <c r="AG37" s="1873" t="s">
        <v>122</v>
      </c>
    </row>
    <row r="38" spans="3:33">
      <c r="C38" s="3233" t="s">
        <v>2870</v>
      </c>
      <c r="D38" s="853" t="s">
        <v>2274</v>
      </c>
      <c r="E38" s="1606" t="s">
        <v>2873</v>
      </c>
      <c r="F38" s="2854">
        <v>910505103586</v>
      </c>
      <c r="G38" s="862">
        <v>8720169108875</v>
      </c>
      <c r="H38" s="863" t="s">
        <v>2132</v>
      </c>
      <c r="I38" s="866" t="s">
        <v>588</v>
      </c>
      <c r="J38" s="336">
        <v>10.4</v>
      </c>
      <c r="K38" s="431">
        <v>1200</v>
      </c>
      <c r="L38" s="333" t="s">
        <v>79</v>
      </c>
      <c r="M38" s="431">
        <v>50000</v>
      </c>
      <c r="N38" s="410">
        <v>5</v>
      </c>
      <c r="O38" s="333"/>
      <c r="P38" s="1404">
        <v>2400</v>
      </c>
      <c r="Q38" s="518"/>
      <c r="R38" s="1876" t="s">
        <v>54</v>
      </c>
      <c r="S38" s="333" t="s">
        <v>113</v>
      </c>
      <c r="T38" s="333" t="s">
        <v>3124</v>
      </c>
      <c r="U38" s="333"/>
      <c r="V38" s="333" t="s">
        <v>158</v>
      </c>
      <c r="W38" s="293" t="s">
        <v>210</v>
      </c>
      <c r="X38" s="293">
        <v>115</v>
      </c>
      <c r="Y38" s="292">
        <v>162</v>
      </c>
      <c r="Z38" s="292">
        <v>162</v>
      </c>
      <c r="AA38" s="292">
        <v>82</v>
      </c>
      <c r="AB38" s="333" t="s">
        <v>143</v>
      </c>
      <c r="AC38" s="370" t="s">
        <v>3227</v>
      </c>
      <c r="AD38" s="292"/>
      <c r="AE38" s="2617">
        <v>1</v>
      </c>
      <c r="AF38" s="292">
        <v>1</v>
      </c>
      <c r="AG38" s="1877" t="s">
        <v>122</v>
      </c>
    </row>
    <row r="39" spans="3:33">
      <c r="C39" s="3091" t="s">
        <v>2870</v>
      </c>
      <c r="D39" s="569" t="s">
        <v>2274</v>
      </c>
      <c r="E39" s="1578" t="s">
        <v>2873</v>
      </c>
      <c r="F39" s="2852">
        <v>910505103590</v>
      </c>
      <c r="G39" s="247">
        <v>8720169108912</v>
      </c>
      <c r="H39" s="778" t="s">
        <v>2133</v>
      </c>
      <c r="I39" s="271" t="s">
        <v>588</v>
      </c>
      <c r="J39" s="334">
        <v>10.4</v>
      </c>
      <c r="K39" s="1127">
        <v>1200</v>
      </c>
      <c r="L39" s="334" t="s">
        <v>53</v>
      </c>
      <c r="M39" s="398">
        <v>50000</v>
      </c>
      <c r="N39" s="350">
        <v>5</v>
      </c>
      <c r="O39" s="334"/>
      <c r="P39" s="1402">
        <v>2400</v>
      </c>
      <c r="Q39" s="518"/>
      <c r="R39" s="1870" t="s">
        <v>54</v>
      </c>
      <c r="S39" s="334" t="s">
        <v>113</v>
      </c>
      <c r="T39" s="334" t="s">
        <v>3124</v>
      </c>
      <c r="U39" s="334"/>
      <c r="V39" s="334" t="s">
        <v>131</v>
      </c>
      <c r="W39" s="301" t="s">
        <v>210</v>
      </c>
      <c r="X39" s="301">
        <v>115</v>
      </c>
      <c r="Y39" s="281">
        <v>162</v>
      </c>
      <c r="Z39" s="281">
        <v>162</v>
      </c>
      <c r="AA39" s="281">
        <v>82</v>
      </c>
      <c r="AB39" s="334" t="s">
        <v>143</v>
      </c>
      <c r="AC39" s="351" t="s">
        <v>3227</v>
      </c>
      <c r="AD39" s="281"/>
      <c r="AE39" s="2615">
        <v>1</v>
      </c>
      <c r="AF39" s="281">
        <v>1</v>
      </c>
      <c r="AG39" s="1871" t="s">
        <v>122</v>
      </c>
    </row>
    <row r="40" spans="3:33">
      <c r="C40" s="3091" t="s">
        <v>2870</v>
      </c>
      <c r="D40" s="569" t="s">
        <v>2274</v>
      </c>
      <c r="E40" s="1578" t="s">
        <v>2873</v>
      </c>
      <c r="F40" s="2852">
        <v>910505103594</v>
      </c>
      <c r="G40" s="247">
        <v>8720169108950</v>
      </c>
      <c r="H40" s="778" t="s">
        <v>2134</v>
      </c>
      <c r="I40" s="271" t="s">
        <v>588</v>
      </c>
      <c r="J40" s="334">
        <v>20</v>
      </c>
      <c r="K40" s="1127">
        <v>2350</v>
      </c>
      <c r="L40" s="334" t="s">
        <v>79</v>
      </c>
      <c r="M40" s="398">
        <v>50000</v>
      </c>
      <c r="N40" s="350">
        <v>5</v>
      </c>
      <c r="O40" s="334"/>
      <c r="P40" s="1402">
        <v>2500</v>
      </c>
      <c r="Q40" s="518"/>
      <c r="R40" s="1870" t="s">
        <v>54</v>
      </c>
      <c r="S40" s="334" t="s">
        <v>113</v>
      </c>
      <c r="T40" s="334" t="s">
        <v>3127</v>
      </c>
      <c r="U40" s="334"/>
      <c r="V40" s="334" t="s">
        <v>158</v>
      </c>
      <c r="W40" s="301" t="s">
        <v>210</v>
      </c>
      <c r="X40" s="301">
        <v>117</v>
      </c>
      <c r="Y40" s="281">
        <v>216</v>
      </c>
      <c r="Z40" s="281">
        <v>216</v>
      </c>
      <c r="AA40" s="281">
        <v>105</v>
      </c>
      <c r="AB40" s="334" t="s">
        <v>143</v>
      </c>
      <c r="AC40" s="351" t="s">
        <v>3227</v>
      </c>
      <c r="AD40" s="281"/>
      <c r="AE40" s="2615">
        <v>4</v>
      </c>
      <c r="AF40" s="281">
        <v>1</v>
      </c>
      <c r="AG40" s="1871" t="s">
        <v>122</v>
      </c>
    </row>
    <row r="41" spans="3:33">
      <c r="C41" s="3080" t="s">
        <v>2870</v>
      </c>
      <c r="D41" s="855" t="s">
        <v>2274</v>
      </c>
      <c r="E41" s="1599" t="s">
        <v>2873</v>
      </c>
      <c r="F41" s="2853">
        <v>910505103598</v>
      </c>
      <c r="G41" s="248">
        <v>8720169108998</v>
      </c>
      <c r="H41" s="779" t="s">
        <v>2135</v>
      </c>
      <c r="I41" s="270" t="s">
        <v>588</v>
      </c>
      <c r="J41" s="441">
        <v>20</v>
      </c>
      <c r="K41" s="1129">
        <v>2350</v>
      </c>
      <c r="L41" s="441" t="s">
        <v>53</v>
      </c>
      <c r="M41" s="439">
        <v>50000</v>
      </c>
      <c r="N41" s="438">
        <v>5</v>
      </c>
      <c r="O41" s="441"/>
      <c r="P41" s="1403">
        <v>2500</v>
      </c>
      <c r="Q41" s="518"/>
      <c r="R41" s="1872" t="s">
        <v>54</v>
      </c>
      <c r="S41" s="441" t="s">
        <v>113</v>
      </c>
      <c r="T41" s="441" t="s">
        <v>3127</v>
      </c>
      <c r="U41" s="441"/>
      <c r="V41" s="441" t="s">
        <v>131</v>
      </c>
      <c r="W41" s="294" t="s">
        <v>210</v>
      </c>
      <c r="X41" s="294">
        <v>117</v>
      </c>
      <c r="Y41" s="283">
        <v>216</v>
      </c>
      <c r="Z41" s="283">
        <v>216</v>
      </c>
      <c r="AA41" s="283">
        <v>105</v>
      </c>
      <c r="AB41" s="441" t="s">
        <v>143</v>
      </c>
      <c r="AC41" s="466" t="s">
        <v>3227</v>
      </c>
      <c r="AD41" s="283"/>
      <c r="AE41" s="2616">
        <v>4</v>
      </c>
      <c r="AF41" s="283">
        <v>1</v>
      </c>
      <c r="AG41" s="1873" t="s">
        <v>122</v>
      </c>
    </row>
    <row r="42" spans="3:33">
      <c r="C42" s="3079" t="s">
        <v>2870</v>
      </c>
      <c r="D42" s="1576" t="s">
        <v>2274</v>
      </c>
      <c r="E42" s="1577" t="s">
        <v>2873</v>
      </c>
      <c r="F42" s="2856">
        <v>911401805980</v>
      </c>
      <c r="G42" s="1044">
        <v>8710163339474</v>
      </c>
      <c r="H42" s="1221" t="s">
        <v>589</v>
      </c>
      <c r="I42" s="1037" t="s">
        <v>590</v>
      </c>
      <c r="J42" s="1222">
        <v>11</v>
      </c>
      <c r="K42" s="1039">
        <v>1100</v>
      </c>
      <c r="L42" s="1038" t="s">
        <v>79</v>
      </c>
      <c r="M42" s="3261">
        <v>50000</v>
      </c>
      <c r="N42" s="934">
        <v>5</v>
      </c>
      <c r="O42" s="1038"/>
      <c r="P42" s="2393">
        <v>635</v>
      </c>
      <c r="Q42" s="518"/>
      <c r="R42" s="1880" t="s">
        <v>54</v>
      </c>
      <c r="S42" s="1038" t="s">
        <v>3179</v>
      </c>
      <c r="T42" s="1038" t="s">
        <v>3126</v>
      </c>
      <c r="U42" s="1038"/>
      <c r="V42" s="1038" t="s">
        <v>158</v>
      </c>
      <c r="W42" s="1022" t="s">
        <v>210</v>
      </c>
      <c r="X42" s="1022">
        <v>100</v>
      </c>
      <c r="Y42" s="934">
        <v>166</v>
      </c>
      <c r="Z42" s="934">
        <v>166</v>
      </c>
      <c r="AA42" s="934">
        <v>28</v>
      </c>
      <c r="AB42" s="1038" t="s">
        <v>122</v>
      </c>
      <c r="AC42" s="1022" t="s">
        <v>3227</v>
      </c>
      <c r="AD42" s="934"/>
      <c r="AE42" s="2619">
        <v>1</v>
      </c>
      <c r="AF42" s="934">
        <v>1</v>
      </c>
      <c r="AG42" s="1881" t="s">
        <v>122</v>
      </c>
    </row>
    <row r="43" spans="3:33">
      <c r="C43" s="3091" t="s">
        <v>2870</v>
      </c>
      <c r="D43" s="569" t="s">
        <v>2274</v>
      </c>
      <c r="E43" s="1578" t="s">
        <v>2873</v>
      </c>
      <c r="F43" s="2857">
        <v>911401806080</v>
      </c>
      <c r="G43" s="1045">
        <v>8710163339481</v>
      </c>
      <c r="H43" s="952" t="s">
        <v>591</v>
      </c>
      <c r="I43" s="1028" t="s">
        <v>590</v>
      </c>
      <c r="J43" s="1021">
        <v>11</v>
      </c>
      <c r="K43" s="1039">
        <v>1100</v>
      </c>
      <c r="L43" s="1021" t="s">
        <v>53</v>
      </c>
      <c r="M43" s="530">
        <v>50000</v>
      </c>
      <c r="N43" s="942">
        <v>5</v>
      </c>
      <c r="O43" s="1021"/>
      <c r="P43" s="1400">
        <v>635</v>
      </c>
      <c r="Q43" s="518"/>
      <c r="R43" s="1882" t="s">
        <v>54</v>
      </c>
      <c r="S43" s="1021" t="s">
        <v>3179</v>
      </c>
      <c r="T43" s="1021" t="s">
        <v>3126</v>
      </c>
      <c r="U43" s="1021"/>
      <c r="V43" s="1021" t="s">
        <v>131</v>
      </c>
      <c r="W43" s="519" t="s">
        <v>210</v>
      </c>
      <c r="X43" s="519">
        <v>100</v>
      </c>
      <c r="Y43" s="942">
        <v>166</v>
      </c>
      <c r="Z43" s="942">
        <v>166</v>
      </c>
      <c r="AA43" s="942">
        <v>28</v>
      </c>
      <c r="AB43" s="1021" t="s">
        <v>122</v>
      </c>
      <c r="AC43" s="519" t="s">
        <v>3227</v>
      </c>
      <c r="AD43" s="942"/>
      <c r="AE43" s="2620">
        <v>1</v>
      </c>
      <c r="AF43" s="942">
        <v>1</v>
      </c>
      <c r="AG43" s="1883" t="s">
        <v>122</v>
      </c>
    </row>
    <row r="44" spans="3:33">
      <c r="C44" s="3091" t="s">
        <v>2870</v>
      </c>
      <c r="D44" s="569" t="s">
        <v>2274</v>
      </c>
      <c r="E44" s="1578" t="s">
        <v>2873</v>
      </c>
      <c r="F44" s="53">
        <v>911401816185</v>
      </c>
      <c r="G44" s="204">
        <v>8720169500419</v>
      </c>
      <c r="H44" s="250" t="s">
        <v>2429</v>
      </c>
      <c r="I44" s="54" t="s">
        <v>2603</v>
      </c>
      <c r="J44" s="357">
        <v>9.5</v>
      </c>
      <c r="K44" s="398" t="s">
        <v>2792</v>
      </c>
      <c r="L44" s="357" t="s">
        <v>2488</v>
      </c>
      <c r="M44" s="348">
        <v>50000</v>
      </c>
      <c r="N44" s="350">
        <v>5</v>
      </c>
      <c r="O44" s="357"/>
      <c r="P44" s="1402">
        <v>795</v>
      </c>
      <c r="Q44" s="518"/>
      <c r="R44" s="1868" t="s">
        <v>54</v>
      </c>
      <c r="S44" s="357" t="s">
        <v>3179</v>
      </c>
      <c r="T44" s="357" t="s">
        <v>3126</v>
      </c>
      <c r="U44" s="357"/>
      <c r="V44" s="357" t="s">
        <v>3122</v>
      </c>
      <c r="W44" s="351" t="s">
        <v>210</v>
      </c>
      <c r="X44" s="351">
        <v>121</v>
      </c>
      <c r="Y44" s="350">
        <v>170</v>
      </c>
      <c r="Z44" s="350">
        <v>170</v>
      </c>
      <c r="AA44" s="350">
        <v>25</v>
      </c>
      <c r="AB44" s="357" t="s">
        <v>122</v>
      </c>
      <c r="AC44" s="351" t="s">
        <v>3227</v>
      </c>
      <c r="AD44" s="350"/>
      <c r="AE44" s="2615">
        <v>1</v>
      </c>
      <c r="AF44" s="350">
        <v>1</v>
      </c>
      <c r="AG44" s="1869" t="s">
        <v>122</v>
      </c>
    </row>
    <row r="45" spans="3:33">
      <c r="C45" s="3091" t="s">
        <v>2870</v>
      </c>
      <c r="D45" s="569" t="s">
        <v>2274</v>
      </c>
      <c r="E45" s="1578" t="s">
        <v>2873</v>
      </c>
      <c r="F45" s="53">
        <v>911401894687</v>
      </c>
      <c r="G45" s="204">
        <v>8721103316998</v>
      </c>
      <c r="H45" s="250" t="s">
        <v>2785</v>
      </c>
      <c r="I45" s="54" t="s">
        <v>2786</v>
      </c>
      <c r="J45" s="357">
        <v>10</v>
      </c>
      <c r="K45" s="398" t="s">
        <v>2792</v>
      </c>
      <c r="L45" s="357" t="s">
        <v>2488</v>
      </c>
      <c r="M45" s="348">
        <v>50000</v>
      </c>
      <c r="N45" s="350">
        <v>5</v>
      </c>
      <c r="O45" s="357"/>
      <c r="P45" s="1402">
        <v>1595</v>
      </c>
      <c r="Q45" s="518"/>
      <c r="R45" s="1868" t="s">
        <v>54</v>
      </c>
      <c r="S45" s="357" t="s">
        <v>3179</v>
      </c>
      <c r="T45" s="357" t="s">
        <v>3126</v>
      </c>
      <c r="U45" s="357"/>
      <c r="V45" s="357" t="s">
        <v>3122</v>
      </c>
      <c r="W45" s="351" t="s">
        <v>210</v>
      </c>
      <c r="X45" s="351">
        <v>115</v>
      </c>
      <c r="Y45" s="350">
        <v>170</v>
      </c>
      <c r="Z45" s="350">
        <v>170</v>
      </c>
      <c r="AA45" s="350">
        <v>30</v>
      </c>
      <c r="AB45" s="357" t="s">
        <v>143</v>
      </c>
      <c r="AC45" s="351" t="s">
        <v>3227</v>
      </c>
      <c r="AD45" s="350"/>
      <c r="AE45" s="2615">
        <v>1</v>
      </c>
      <c r="AF45" s="350">
        <v>1</v>
      </c>
      <c r="AG45" s="1869" t="s">
        <v>122</v>
      </c>
    </row>
    <row r="46" spans="3:33">
      <c r="C46" s="3091" t="s">
        <v>2870</v>
      </c>
      <c r="D46" s="569" t="s">
        <v>2274</v>
      </c>
      <c r="E46" s="1578" t="s">
        <v>2873</v>
      </c>
      <c r="F46" s="53">
        <v>911401895087</v>
      </c>
      <c r="G46" s="204">
        <v>8721103317032</v>
      </c>
      <c r="H46" s="250" t="s">
        <v>2788</v>
      </c>
      <c r="I46" s="54" t="s">
        <v>2790</v>
      </c>
      <c r="J46" s="357"/>
      <c r="K46" s="398"/>
      <c r="L46" s="357"/>
      <c r="M46" s="348"/>
      <c r="N46" s="350">
        <v>2</v>
      </c>
      <c r="O46" s="357"/>
      <c r="P46" s="1402">
        <v>175</v>
      </c>
      <c r="Q46" s="518"/>
      <c r="R46" s="1868"/>
      <c r="S46" s="357"/>
      <c r="T46" s="357"/>
      <c r="U46" s="357"/>
      <c r="V46" s="357"/>
      <c r="W46" s="351"/>
      <c r="X46" s="351"/>
      <c r="Y46" s="350">
        <v>176.5</v>
      </c>
      <c r="Z46" s="350">
        <v>176.5</v>
      </c>
      <c r="AA46" s="350">
        <v>44.5</v>
      </c>
      <c r="AB46" s="357"/>
      <c r="AC46" s="351"/>
      <c r="AD46" s="350"/>
      <c r="AE46" s="2615">
        <v>0</v>
      </c>
      <c r="AF46" s="350">
        <v>1</v>
      </c>
      <c r="AG46" s="1869" t="s">
        <v>122</v>
      </c>
    </row>
    <row r="47" spans="3:33">
      <c r="C47" s="3091" t="s">
        <v>2870</v>
      </c>
      <c r="D47" s="569" t="s">
        <v>2274</v>
      </c>
      <c r="E47" s="1578" t="s">
        <v>2873</v>
      </c>
      <c r="F47" s="53">
        <v>911401816285</v>
      </c>
      <c r="G47" s="204">
        <v>8720169500426</v>
      </c>
      <c r="H47" s="250" t="s">
        <v>2430</v>
      </c>
      <c r="I47" s="54" t="s">
        <v>2603</v>
      </c>
      <c r="J47" s="357">
        <v>17.5</v>
      </c>
      <c r="K47" s="398" t="s">
        <v>2793</v>
      </c>
      <c r="L47" s="357" t="s">
        <v>2488</v>
      </c>
      <c r="M47" s="348">
        <v>50000</v>
      </c>
      <c r="N47" s="350">
        <v>5</v>
      </c>
      <c r="O47" s="357"/>
      <c r="P47" s="1402">
        <v>990</v>
      </c>
      <c r="Q47" s="518"/>
      <c r="R47" s="1868" t="s">
        <v>54</v>
      </c>
      <c r="S47" s="357" t="s">
        <v>3179</v>
      </c>
      <c r="T47" s="357" t="s">
        <v>3125</v>
      </c>
      <c r="U47" s="357"/>
      <c r="V47" s="357" t="s">
        <v>3122</v>
      </c>
      <c r="W47" s="351" t="s">
        <v>210</v>
      </c>
      <c r="X47" s="351">
        <v>120</v>
      </c>
      <c r="Y47" s="350">
        <v>218</v>
      </c>
      <c r="Z47" s="350">
        <v>218</v>
      </c>
      <c r="AA47" s="350">
        <v>25</v>
      </c>
      <c r="AB47" s="357" t="s">
        <v>122</v>
      </c>
      <c r="AC47" s="351" t="s">
        <v>3227</v>
      </c>
      <c r="AD47" s="350"/>
      <c r="AE47" s="2615">
        <v>1</v>
      </c>
      <c r="AF47" s="350">
        <v>1</v>
      </c>
      <c r="AG47" s="1869" t="s">
        <v>122</v>
      </c>
    </row>
    <row r="48" spans="3:33">
      <c r="C48" s="3091" t="s">
        <v>2870</v>
      </c>
      <c r="D48" s="569" t="s">
        <v>2274</v>
      </c>
      <c r="E48" s="1578" t="s">
        <v>2873</v>
      </c>
      <c r="F48" s="53">
        <v>911401894787</v>
      </c>
      <c r="G48" s="204">
        <v>8721103317001</v>
      </c>
      <c r="H48" s="250" t="s">
        <v>2787</v>
      </c>
      <c r="I48" s="54" t="s">
        <v>2786</v>
      </c>
      <c r="J48" s="357">
        <v>18</v>
      </c>
      <c r="K48" s="398" t="s">
        <v>2793</v>
      </c>
      <c r="L48" s="357" t="s">
        <v>2488</v>
      </c>
      <c r="M48" s="348">
        <v>50000</v>
      </c>
      <c r="N48" s="350">
        <v>5</v>
      </c>
      <c r="O48" s="357"/>
      <c r="P48" s="1402">
        <v>1790</v>
      </c>
      <c r="Q48" s="518"/>
      <c r="R48" s="1868" t="s">
        <v>54</v>
      </c>
      <c r="S48" s="357" t="s">
        <v>3179</v>
      </c>
      <c r="T48" s="357" t="s">
        <v>3125</v>
      </c>
      <c r="U48" s="357"/>
      <c r="V48" s="357" t="s">
        <v>3122</v>
      </c>
      <c r="W48" s="351" t="s">
        <v>210</v>
      </c>
      <c r="X48" s="351">
        <v>116</v>
      </c>
      <c r="Y48" s="350">
        <v>218</v>
      </c>
      <c r="Z48" s="350">
        <v>218</v>
      </c>
      <c r="AA48" s="350">
        <v>30</v>
      </c>
      <c r="AB48" s="357" t="s">
        <v>143</v>
      </c>
      <c r="AC48" s="351" t="s">
        <v>3227</v>
      </c>
      <c r="AD48" s="350"/>
      <c r="AE48" s="2615">
        <v>4</v>
      </c>
      <c r="AF48" s="350">
        <v>1</v>
      </c>
      <c r="AG48" s="1869" t="s">
        <v>122</v>
      </c>
    </row>
    <row r="49" spans="3:33">
      <c r="C49" s="3080" t="s">
        <v>2870</v>
      </c>
      <c r="D49" s="855" t="s">
        <v>2274</v>
      </c>
      <c r="E49" s="1599" t="s">
        <v>2873</v>
      </c>
      <c r="F49" s="55">
        <v>911401895187</v>
      </c>
      <c r="G49" s="207">
        <v>8721103317049</v>
      </c>
      <c r="H49" s="1361" t="s">
        <v>2789</v>
      </c>
      <c r="I49" s="56" t="s">
        <v>2790</v>
      </c>
      <c r="J49" s="442"/>
      <c r="K49" s="439"/>
      <c r="L49" s="442"/>
      <c r="M49" s="439"/>
      <c r="N49" s="438">
        <v>2</v>
      </c>
      <c r="O49" s="442"/>
      <c r="P49" s="1403">
        <v>195</v>
      </c>
      <c r="Q49" s="518"/>
      <c r="R49" s="1884"/>
      <c r="S49" s="442"/>
      <c r="T49" s="442"/>
      <c r="U49" s="442"/>
      <c r="V49" s="442"/>
      <c r="W49" s="466"/>
      <c r="X49" s="466"/>
      <c r="Y49" s="438">
        <v>224.5</v>
      </c>
      <c r="Z49" s="438">
        <v>224.5</v>
      </c>
      <c r="AA49" s="438">
        <v>44.5</v>
      </c>
      <c r="AB49" s="442"/>
      <c r="AC49" s="466"/>
      <c r="AD49" s="438"/>
      <c r="AE49" s="2616">
        <v>0</v>
      </c>
      <c r="AF49" s="438">
        <v>1</v>
      </c>
      <c r="AG49" s="1885" t="s">
        <v>122</v>
      </c>
    </row>
    <row r="50" spans="3:33">
      <c r="C50" s="3080" t="s">
        <v>2870</v>
      </c>
      <c r="D50" s="855" t="s">
        <v>2274</v>
      </c>
      <c r="E50" s="1599" t="s">
        <v>2873</v>
      </c>
      <c r="F50" s="2858">
        <v>911401806680</v>
      </c>
      <c r="G50" s="1414">
        <v>8710163339542</v>
      </c>
      <c r="H50" s="1415" t="s">
        <v>598</v>
      </c>
      <c r="I50" s="1017" t="s">
        <v>595</v>
      </c>
      <c r="J50" s="1087">
        <v>21</v>
      </c>
      <c r="K50" s="1416">
        <v>2100</v>
      </c>
      <c r="L50" s="1087" t="s">
        <v>53</v>
      </c>
      <c r="M50" s="1416">
        <v>50000</v>
      </c>
      <c r="N50" s="937">
        <v>5</v>
      </c>
      <c r="O50" s="1087"/>
      <c r="P50" s="1016">
        <v>990</v>
      </c>
      <c r="Q50" s="518"/>
      <c r="R50" s="1886" t="s">
        <v>54</v>
      </c>
      <c r="S50" s="1087" t="s">
        <v>3179</v>
      </c>
      <c r="T50" s="1087" t="s">
        <v>3125</v>
      </c>
      <c r="U50" s="1087"/>
      <c r="V50" s="1087" t="s">
        <v>131</v>
      </c>
      <c r="W50" s="1237" t="s">
        <v>210</v>
      </c>
      <c r="X50" s="1237">
        <v>100</v>
      </c>
      <c r="Y50" s="937">
        <v>219</v>
      </c>
      <c r="Z50" s="937">
        <v>219</v>
      </c>
      <c r="AA50" s="937">
        <v>50</v>
      </c>
      <c r="AB50" s="1087" t="s">
        <v>122</v>
      </c>
      <c r="AC50" s="1237" t="s">
        <v>3227</v>
      </c>
      <c r="AD50" s="937"/>
      <c r="AE50" s="2621">
        <v>4</v>
      </c>
      <c r="AF50" s="937">
        <v>1</v>
      </c>
      <c r="AG50" s="1887" t="s">
        <v>122</v>
      </c>
    </row>
    <row r="51" spans="3:33">
      <c r="C51" s="3080" t="s">
        <v>2870</v>
      </c>
      <c r="D51" s="855" t="s">
        <v>2274</v>
      </c>
      <c r="E51" s="1599" t="s">
        <v>2873</v>
      </c>
      <c r="F51" s="2858">
        <v>929002670132</v>
      </c>
      <c r="G51" s="2552">
        <v>8719514331273</v>
      </c>
      <c r="H51" s="2553" t="s">
        <v>603</v>
      </c>
      <c r="I51" s="1017" t="s">
        <v>602</v>
      </c>
      <c r="J51" s="1087">
        <v>6</v>
      </c>
      <c r="K51" s="1095">
        <v>500</v>
      </c>
      <c r="L51" s="1530" t="s">
        <v>53</v>
      </c>
      <c r="M51" s="1416">
        <v>35000</v>
      </c>
      <c r="N51" s="937">
        <v>5</v>
      </c>
      <c r="O51" s="1530"/>
      <c r="P51" s="1016">
        <v>380</v>
      </c>
      <c r="Q51" s="518"/>
      <c r="R51" s="2554" t="s">
        <v>54</v>
      </c>
      <c r="S51" s="1530" t="s">
        <v>113</v>
      </c>
      <c r="T51" s="1530" t="s">
        <v>3128</v>
      </c>
      <c r="U51" s="1530"/>
      <c r="V51" s="1530" t="s">
        <v>131</v>
      </c>
      <c r="W51" s="2466" t="s">
        <v>210</v>
      </c>
      <c r="X51" s="2466">
        <v>83</v>
      </c>
      <c r="Y51" s="1094">
        <v>80</v>
      </c>
      <c r="Z51" s="1094">
        <v>80</v>
      </c>
      <c r="AA51" s="1094">
        <v>55</v>
      </c>
      <c r="AB51" s="1530" t="s">
        <v>143</v>
      </c>
      <c r="AC51" s="1237">
        <v>80</v>
      </c>
      <c r="AD51" s="1094"/>
      <c r="AE51" s="2621">
        <v>0.5</v>
      </c>
      <c r="AF51" s="1094">
        <v>1</v>
      </c>
      <c r="AG51" s="2555" t="s">
        <v>122</v>
      </c>
    </row>
    <row r="52" spans="3:33">
      <c r="C52" s="3233" t="s">
        <v>2870</v>
      </c>
      <c r="D52" s="853" t="s">
        <v>2274</v>
      </c>
      <c r="E52" s="1606" t="s">
        <v>2873</v>
      </c>
      <c r="F52" s="58">
        <v>929003322502</v>
      </c>
      <c r="G52" s="203">
        <v>8720169208827</v>
      </c>
      <c r="H52" s="30" t="s">
        <v>604</v>
      </c>
      <c r="I52" s="115" t="s">
        <v>2512</v>
      </c>
      <c r="J52" s="392">
        <v>6</v>
      </c>
      <c r="K52" s="431">
        <v>550</v>
      </c>
      <c r="L52" s="334" t="s">
        <v>2489</v>
      </c>
      <c r="M52" s="431">
        <v>50000</v>
      </c>
      <c r="N52" s="374">
        <v>5</v>
      </c>
      <c r="O52" s="334"/>
      <c r="P52" s="1401">
        <v>470</v>
      </c>
      <c r="Q52" s="518"/>
      <c r="R52" s="1870" t="s">
        <v>573</v>
      </c>
      <c r="S52" s="334" t="s">
        <v>3181</v>
      </c>
      <c r="T52" s="334" t="s">
        <v>3128</v>
      </c>
      <c r="U52" s="334"/>
      <c r="V52" s="334" t="s">
        <v>3122</v>
      </c>
      <c r="W52" s="301" t="s">
        <v>210</v>
      </c>
      <c r="X52" s="301">
        <v>91</v>
      </c>
      <c r="Y52" s="281">
        <v>89</v>
      </c>
      <c r="Z52" s="281">
        <v>89</v>
      </c>
      <c r="AA52" s="281">
        <v>43</v>
      </c>
      <c r="AB52" s="334" t="s">
        <v>143</v>
      </c>
      <c r="AC52" s="352">
        <v>80</v>
      </c>
      <c r="AD52" s="281"/>
      <c r="AE52" s="2614">
        <v>0.5</v>
      </c>
      <c r="AF52" s="281">
        <v>1</v>
      </c>
      <c r="AG52" s="1871" t="s">
        <v>122</v>
      </c>
    </row>
    <row r="53" spans="3:33">
      <c r="C53" s="3091" t="s">
        <v>2870</v>
      </c>
      <c r="D53" s="569" t="s">
        <v>2274</v>
      </c>
      <c r="E53" s="1578" t="s">
        <v>2873</v>
      </c>
      <c r="F53" s="53">
        <v>929003322602</v>
      </c>
      <c r="G53" s="204">
        <v>8720169208841</v>
      </c>
      <c r="H53" s="205" t="s">
        <v>605</v>
      </c>
      <c r="I53" s="54" t="s">
        <v>2513</v>
      </c>
      <c r="J53" s="357">
        <v>6</v>
      </c>
      <c r="K53" s="1127">
        <v>550</v>
      </c>
      <c r="L53" s="334" t="s">
        <v>2489</v>
      </c>
      <c r="M53" s="348">
        <v>50000</v>
      </c>
      <c r="N53" s="374">
        <v>5</v>
      </c>
      <c r="O53" s="334"/>
      <c r="P53" s="1401">
        <v>470</v>
      </c>
      <c r="Q53" s="518"/>
      <c r="R53" s="1870" t="s">
        <v>573</v>
      </c>
      <c r="S53" s="334" t="s">
        <v>3181</v>
      </c>
      <c r="T53" s="334" t="s">
        <v>3128</v>
      </c>
      <c r="U53" s="334"/>
      <c r="V53" s="334" t="s">
        <v>3122</v>
      </c>
      <c r="W53" s="301" t="s">
        <v>210</v>
      </c>
      <c r="X53" s="301">
        <v>91</v>
      </c>
      <c r="Y53" s="281">
        <v>89</v>
      </c>
      <c r="Z53" s="281">
        <v>89</v>
      </c>
      <c r="AA53" s="281">
        <v>43</v>
      </c>
      <c r="AB53" s="334" t="s">
        <v>143</v>
      </c>
      <c r="AC53" s="352">
        <v>80</v>
      </c>
      <c r="AD53" s="281"/>
      <c r="AE53" s="2614">
        <v>0.5</v>
      </c>
      <c r="AF53" s="281">
        <v>1</v>
      </c>
      <c r="AG53" s="1871" t="s">
        <v>122</v>
      </c>
    </row>
    <row r="54" spans="3:33">
      <c r="C54" s="3091" t="s">
        <v>2870</v>
      </c>
      <c r="D54" s="569" t="s">
        <v>2274</v>
      </c>
      <c r="E54" s="1578" t="s">
        <v>2873</v>
      </c>
      <c r="F54" s="53">
        <v>929003322702</v>
      </c>
      <c r="G54" s="204">
        <v>8720169208865</v>
      </c>
      <c r="H54" s="42" t="s">
        <v>606</v>
      </c>
      <c r="I54" s="54" t="s">
        <v>2514</v>
      </c>
      <c r="J54" s="357">
        <v>6</v>
      </c>
      <c r="K54" s="1127">
        <v>550</v>
      </c>
      <c r="L54" s="334" t="s">
        <v>2489</v>
      </c>
      <c r="M54" s="348">
        <v>50000</v>
      </c>
      <c r="N54" s="374">
        <v>5</v>
      </c>
      <c r="O54" s="334"/>
      <c r="P54" s="1401">
        <v>470</v>
      </c>
      <c r="Q54" s="518"/>
      <c r="R54" s="1870" t="s">
        <v>573</v>
      </c>
      <c r="S54" s="334" t="s">
        <v>3181</v>
      </c>
      <c r="T54" s="334" t="s">
        <v>3128</v>
      </c>
      <c r="U54" s="334"/>
      <c r="V54" s="334" t="s">
        <v>3122</v>
      </c>
      <c r="W54" s="301" t="s">
        <v>210</v>
      </c>
      <c r="X54" s="301">
        <v>91</v>
      </c>
      <c r="Y54" s="281">
        <v>89</v>
      </c>
      <c r="Z54" s="281">
        <v>89</v>
      </c>
      <c r="AA54" s="281">
        <v>43</v>
      </c>
      <c r="AB54" s="334" t="s">
        <v>143</v>
      </c>
      <c r="AC54" s="352">
        <v>80</v>
      </c>
      <c r="AD54" s="281"/>
      <c r="AE54" s="2614">
        <v>0.5</v>
      </c>
      <c r="AF54" s="281">
        <v>1</v>
      </c>
      <c r="AG54" s="1871" t="s">
        <v>122</v>
      </c>
    </row>
    <row r="55" spans="3:33">
      <c r="C55" s="3080" t="s">
        <v>2870</v>
      </c>
      <c r="D55" s="855" t="s">
        <v>2274</v>
      </c>
      <c r="E55" s="1599" t="s">
        <v>2873</v>
      </c>
      <c r="F55" s="55">
        <v>929003322802</v>
      </c>
      <c r="G55" s="230">
        <v>8720169208889</v>
      </c>
      <c r="H55" s="227" t="s">
        <v>607</v>
      </c>
      <c r="I55" s="56" t="s">
        <v>2515</v>
      </c>
      <c r="J55" s="442">
        <v>6</v>
      </c>
      <c r="K55" s="1129">
        <v>550</v>
      </c>
      <c r="L55" s="441" t="s">
        <v>2489</v>
      </c>
      <c r="M55" s="439">
        <v>50000</v>
      </c>
      <c r="N55" s="438">
        <v>5</v>
      </c>
      <c r="O55" s="441"/>
      <c r="P55" s="1405">
        <v>470</v>
      </c>
      <c r="Q55" s="518"/>
      <c r="R55" s="1872" t="s">
        <v>573</v>
      </c>
      <c r="S55" s="441" t="s">
        <v>3181</v>
      </c>
      <c r="T55" s="441" t="s">
        <v>3128</v>
      </c>
      <c r="U55" s="441"/>
      <c r="V55" s="441" t="s">
        <v>3122</v>
      </c>
      <c r="W55" s="294" t="s">
        <v>210</v>
      </c>
      <c r="X55" s="294">
        <v>91</v>
      </c>
      <c r="Y55" s="283">
        <v>89</v>
      </c>
      <c r="Z55" s="283">
        <v>89</v>
      </c>
      <c r="AA55" s="283">
        <v>43</v>
      </c>
      <c r="AB55" s="441" t="s">
        <v>143</v>
      </c>
      <c r="AC55" s="466">
        <v>80</v>
      </c>
      <c r="AD55" s="283"/>
      <c r="AE55" s="2616">
        <v>0.5</v>
      </c>
      <c r="AF55" s="283">
        <v>1</v>
      </c>
      <c r="AG55" s="1873" t="s">
        <v>122</v>
      </c>
    </row>
    <row r="56" spans="3:33">
      <c r="C56" s="3233" t="s">
        <v>2870</v>
      </c>
      <c r="D56" s="853" t="s">
        <v>2274</v>
      </c>
      <c r="E56" s="1606"/>
      <c r="F56" s="193">
        <v>929003322902</v>
      </c>
      <c r="G56" s="232">
        <v>8720169208902</v>
      </c>
      <c r="H56" s="919" t="s">
        <v>608</v>
      </c>
      <c r="I56" s="233" t="s">
        <v>609</v>
      </c>
      <c r="J56" s="2451"/>
      <c r="K56" s="1138"/>
      <c r="L56" s="852"/>
      <c r="M56" s="398"/>
      <c r="N56" s="374">
        <v>5</v>
      </c>
      <c r="O56" s="852"/>
      <c r="P56" s="1401">
        <v>65</v>
      </c>
      <c r="Q56" s="518"/>
      <c r="R56" s="1888"/>
      <c r="S56" s="852"/>
      <c r="T56" s="852"/>
      <c r="U56" s="852"/>
      <c r="V56" s="852"/>
      <c r="W56" s="2436"/>
      <c r="X56" s="2436"/>
      <c r="Y56" s="852">
        <v>89</v>
      </c>
      <c r="Z56" s="852">
        <v>89</v>
      </c>
      <c r="AA56" s="852">
        <v>3.3</v>
      </c>
      <c r="AB56" s="852"/>
      <c r="AC56" s="352"/>
      <c r="AD56" s="852"/>
      <c r="AE56" s="2614">
        <v>0</v>
      </c>
      <c r="AF56" s="852">
        <v>1</v>
      </c>
      <c r="AG56" s="1889" t="s">
        <v>122</v>
      </c>
    </row>
    <row r="57" spans="3:33">
      <c r="C57" s="3080" t="s">
        <v>2870</v>
      </c>
      <c r="D57" s="855" t="s">
        <v>2274</v>
      </c>
      <c r="E57" s="1599"/>
      <c r="F57" s="190">
        <v>929003323002</v>
      </c>
      <c r="G57" s="207">
        <v>8720169208926</v>
      </c>
      <c r="H57" s="849" t="s">
        <v>610</v>
      </c>
      <c r="I57" s="884" t="s">
        <v>611</v>
      </c>
      <c r="J57" s="929"/>
      <c r="K57" s="1137"/>
      <c r="L57" s="1819"/>
      <c r="M57" s="439"/>
      <c r="N57" s="464">
        <v>5</v>
      </c>
      <c r="O57" s="1819"/>
      <c r="P57" s="1405">
        <v>65</v>
      </c>
      <c r="Q57" s="518"/>
      <c r="R57" s="1890"/>
      <c r="S57" s="1819"/>
      <c r="T57" s="1819"/>
      <c r="U57" s="1819"/>
      <c r="V57" s="1819"/>
      <c r="W57" s="2437"/>
      <c r="X57" s="2437"/>
      <c r="Y57" s="1819">
        <v>89</v>
      </c>
      <c r="Z57" s="1819">
        <v>89</v>
      </c>
      <c r="AA57" s="1819">
        <v>3.3</v>
      </c>
      <c r="AB57" s="1819"/>
      <c r="AC57" s="1276"/>
      <c r="AD57" s="1819"/>
      <c r="AE57" s="2622">
        <v>0</v>
      </c>
      <c r="AF57" s="1819">
        <v>1</v>
      </c>
      <c r="AG57" s="1891" t="s">
        <v>122</v>
      </c>
    </row>
    <row r="58" spans="3:33">
      <c r="C58" s="3079" t="s">
        <v>2870</v>
      </c>
      <c r="D58" s="1576" t="s">
        <v>2274</v>
      </c>
      <c r="E58" s="1577" t="s">
        <v>2873</v>
      </c>
      <c r="F58" s="2859">
        <v>911401898982</v>
      </c>
      <c r="G58" s="782">
        <v>8719514548268</v>
      </c>
      <c r="H58" s="774" t="s">
        <v>2659</v>
      </c>
      <c r="I58" s="677" t="s">
        <v>613</v>
      </c>
      <c r="J58" s="357">
        <v>7.2</v>
      </c>
      <c r="K58" s="1127">
        <v>680</v>
      </c>
      <c r="L58" s="282" t="s">
        <v>79</v>
      </c>
      <c r="M58" s="348">
        <v>50000</v>
      </c>
      <c r="N58" s="398">
        <v>5</v>
      </c>
      <c r="O58" s="282"/>
      <c r="P58" s="987">
        <v>1040</v>
      </c>
      <c r="Q58" s="518"/>
      <c r="R58" s="1892" t="s">
        <v>54</v>
      </c>
      <c r="S58" s="282" t="s">
        <v>3181</v>
      </c>
      <c r="T58" s="282" t="s">
        <v>3168</v>
      </c>
      <c r="U58" s="282"/>
      <c r="V58" s="282" t="s">
        <v>158</v>
      </c>
      <c r="W58" s="301" t="s">
        <v>210</v>
      </c>
      <c r="X58" s="301">
        <v>94</v>
      </c>
      <c r="Y58" s="281">
        <v>95</v>
      </c>
      <c r="Z58" s="281">
        <v>95</v>
      </c>
      <c r="AA58" s="281">
        <v>60</v>
      </c>
      <c r="AB58" s="282" t="s">
        <v>143</v>
      </c>
      <c r="AC58" s="352" t="s">
        <v>3227</v>
      </c>
      <c r="AD58" s="281"/>
      <c r="AE58" s="2614">
        <v>1</v>
      </c>
      <c r="AF58" s="281">
        <v>1</v>
      </c>
      <c r="AG58" s="1893" t="s">
        <v>122</v>
      </c>
    </row>
    <row r="59" spans="3:33">
      <c r="C59" s="3091" t="s">
        <v>2870</v>
      </c>
      <c r="D59" s="569" t="s">
        <v>2274</v>
      </c>
      <c r="E59" s="1578" t="s">
        <v>2873</v>
      </c>
      <c r="F59" s="2859">
        <v>911401899082</v>
      </c>
      <c r="G59" s="783">
        <v>8719514548275</v>
      </c>
      <c r="H59" s="774" t="s">
        <v>2660</v>
      </c>
      <c r="I59" s="677" t="s">
        <v>613</v>
      </c>
      <c r="J59" s="357">
        <v>7.2</v>
      </c>
      <c r="K59" s="1127">
        <v>720</v>
      </c>
      <c r="L59" s="282" t="s">
        <v>53</v>
      </c>
      <c r="M59" s="348">
        <v>50000</v>
      </c>
      <c r="N59" s="398">
        <v>5</v>
      </c>
      <c r="O59" s="282"/>
      <c r="P59" s="987">
        <v>1040</v>
      </c>
      <c r="Q59" s="518"/>
      <c r="R59" s="1892" t="s">
        <v>54</v>
      </c>
      <c r="S59" s="282" t="s">
        <v>3181</v>
      </c>
      <c r="T59" s="282" t="s">
        <v>3168</v>
      </c>
      <c r="U59" s="282"/>
      <c r="V59" s="282" t="s">
        <v>131</v>
      </c>
      <c r="W59" s="301" t="s">
        <v>210</v>
      </c>
      <c r="X59" s="301">
        <v>100</v>
      </c>
      <c r="Y59" s="281">
        <v>95</v>
      </c>
      <c r="Z59" s="281">
        <v>95</v>
      </c>
      <c r="AA59" s="281">
        <v>60</v>
      </c>
      <c r="AB59" s="282" t="s">
        <v>143</v>
      </c>
      <c r="AC59" s="352" t="s">
        <v>3227</v>
      </c>
      <c r="AD59" s="281"/>
      <c r="AE59" s="2614">
        <v>1</v>
      </c>
      <c r="AF59" s="281">
        <v>1</v>
      </c>
      <c r="AG59" s="1893" t="s">
        <v>122</v>
      </c>
    </row>
    <row r="60" spans="3:33">
      <c r="C60" s="3091" t="s">
        <v>2870</v>
      </c>
      <c r="D60" s="569" t="s">
        <v>2274</v>
      </c>
      <c r="E60" s="1578" t="s">
        <v>2873</v>
      </c>
      <c r="F60" s="2859">
        <v>911401899182</v>
      </c>
      <c r="G60" s="783">
        <v>8719514548282</v>
      </c>
      <c r="H60" s="774" t="s">
        <v>2661</v>
      </c>
      <c r="I60" s="677" t="s">
        <v>613</v>
      </c>
      <c r="J60" s="357">
        <v>10.199999999999999</v>
      </c>
      <c r="K60" s="1127">
        <v>900</v>
      </c>
      <c r="L60" s="282" t="s">
        <v>79</v>
      </c>
      <c r="M60" s="348">
        <v>50000</v>
      </c>
      <c r="N60" s="398">
        <v>5</v>
      </c>
      <c r="O60" s="282"/>
      <c r="P60" s="987">
        <v>1220</v>
      </c>
      <c r="Q60" s="518"/>
      <c r="R60" s="1892" t="s">
        <v>54</v>
      </c>
      <c r="S60" s="282" t="s">
        <v>3181</v>
      </c>
      <c r="T60" s="282" t="s">
        <v>3169</v>
      </c>
      <c r="U60" s="282"/>
      <c r="V60" s="282" t="s">
        <v>158</v>
      </c>
      <c r="W60" s="301" t="s">
        <v>210</v>
      </c>
      <c r="X60" s="301">
        <v>88</v>
      </c>
      <c r="Y60" s="281">
        <v>95</v>
      </c>
      <c r="Z60" s="281">
        <v>95</v>
      </c>
      <c r="AA60" s="281">
        <v>60</v>
      </c>
      <c r="AB60" s="282" t="s">
        <v>143</v>
      </c>
      <c r="AC60" s="352" t="s">
        <v>3227</v>
      </c>
      <c r="AD60" s="281"/>
      <c r="AE60" s="2614">
        <v>1</v>
      </c>
      <c r="AF60" s="281">
        <v>1</v>
      </c>
      <c r="AG60" s="1893" t="s">
        <v>122</v>
      </c>
    </row>
    <row r="61" spans="3:33">
      <c r="C61" s="3091" t="s">
        <v>2870</v>
      </c>
      <c r="D61" s="569" t="s">
        <v>2274</v>
      </c>
      <c r="E61" s="1578" t="s">
        <v>2873</v>
      </c>
      <c r="F61" s="2859">
        <v>911401899282</v>
      </c>
      <c r="G61" s="783">
        <v>8719514548299</v>
      </c>
      <c r="H61" s="774" t="s">
        <v>2662</v>
      </c>
      <c r="I61" s="677" t="s">
        <v>613</v>
      </c>
      <c r="J61" s="357">
        <v>10.199999999999999</v>
      </c>
      <c r="K61" s="1127">
        <v>950</v>
      </c>
      <c r="L61" s="282" t="s">
        <v>53</v>
      </c>
      <c r="M61" s="348">
        <v>50000</v>
      </c>
      <c r="N61" s="398">
        <v>5</v>
      </c>
      <c r="O61" s="282"/>
      <c r="P61" s="987">
        <v>1220</v>
      </c>
      <c r="Q61" s="518"/>
      <c r="R61" s="1892" t="s">
        <v>54</v>
      </c>
      <c r="S61" s="282" t="s">
        <v>3181</v>
      </c>
      <c r="T61" s="282" t="s">
        <v>3169</v>
      </c>
      <c r="U61" s="282"/>
      <c r="V61" s="282" t="s">
        <v>131</v>
      </c>
      <c r="W61" s="301" t="s">
        <v>210</v>
      </c>
      <c r="X61" s="301">
        <v>93</v>
      </c>
      <c r="Y61" s="281">
        <v>95</v>
      </c>
      <c r="Z61" s="281">
        <v>95</v>
      </c>
      <c r="AA61" s="281">
        <v>60</v>
      </c>
      <c r="AB61" s="282" t="s">
        <v>143</v>
      </c>
      <c r="AC61" s="352" t="s">
        <v>3227</v>
      </c>
      <c r="AD61" s="281"/>
      <c r="AE61" s="2614">
        <v>1</v>
      </c>
      <c r="AF61" s="281">
        <v>1</v>
      </c>
      <c r="AG61" s="1893" t="s">
        <v>122</v>
      </c>
    </row>
    <row r="62" spans="3:33">
      <c r="C62" s="3091" t="s">
        <v>2870</v>
      </c>
      <c r="D62" s="569" t="s">
        <v>2274</v>
      </c>
      <c r="E62" s="1578" t="s">
        <v>2873</v>
      </c>
      <c r="F62" s="2859">
        <v>911401899382</v>
      </c>
      <c r="G62" s="783">
        <v>8719514548305</v>
      </c>
      <c r="H62" s="774" t="s">
        <v>2663</v>
      </c>
      <c r="I62" s="677" t="s">
        <v>613</v>
      </c>
      <c r="J62" s="357">
        <v>12.3</v>
      </c>
      <c r="K62" s="1127">
        <v>1280</v>
      </c>
      <c r="L62" s="282" t="s">
        <v>79</v>
      </c>
      <c r="M62" s="348">
        <v>50000</v>
      </c>
      <c r="N62" s="398">
        <v>5</v>
      </c>
      <c r="O62" s="282"/>
      <c r="P62" s="987">
        <v>1330</v>
      </c>
      <c r="Q62" s="518"/>
      <c r="R62" s="1892" t="s">
        <v>54</v>
      </c>
      <c r="S62" s="282" t="s">
        <v>3181</v>
      </c>
      <c r="T62" s="282" t="s">
        <v>3170</v>
      </c>
      <c r="U62" s="282"/>
      <c r="V62" s="282" t="s">
        <v>158</v>
      </c>
      <c r="W62" s="301" t="s">
        <v>210</v>
      </c>
      <c r="X62" s="301">
        <v>104</v>
      </c>
      <c r="Y62" s="281">
        <v>95</v>
      </c>
      <c r="Z62" s="281">
        <v>95</v>
      </c>
      <c r="AA62" s="281">
        <v>60</v>
      </c>
      <c r="AB62" s="282" t="s">
        <v>143</v>
      </c>
      <c r="AC62" s="352" t="s">
        <v>3227</v>
      </c>
      <c r="AD62" s="281"/>
      <c r="AE62" s="2614">
        <v>1</v>
      </c>
      <c r="AF62" s="281">
        <v>1</v>
      </c>
      <c r="AG62" s="1893" t="s">
        <v>122</v>
      </c>
    </row>
    <row r="63" spans="3:33">
      <c r="C63" s="3080" t="s">
        <v>2870</v>
      </c>
      <c r="D63" s="855" t="s">
        <v>2274</v>
      </c>
      <c r="E63" s="1599" t="s">
        <v>2873</v>
      </c>
      <c r="F63" s="2860">
        <v>911401899482</v>
      </c>
      <c r="G63" s="784">
        <v>8719514548312</v>
      </c>
      <c r="H63" s="775" t="s">
        <v>2664</v>
      </c>
      <c r="I63" s="790" t="s">
        <v>613</v>
      </c>
      <c r="J63" s="442">
        <v>12.3</v>
      </c>
      <c r="K63" s="1129">
        <v>1320</v>
      </c>
      <c r="L63" s="284" t="s">
        <v>53</v>
      </c>
      <c r="M63" s="439">
        <v>50000</v>
      </c>
      <c r="N63" s="439">
        <v>5</v>
      </c>
      <c r="O63" s="284"/>
      <c r="P63" s="995">
        <v>1330</v>
      </c>
      <c r="Q63" s="518"/>
      <c r="R63" s="1894" t="s">
        <v>54</v>
      </c>
      <c r="S63" s="284" t="s">
        <v>3181</v>
      </c>
      <c r="T63" s="284" t="s">
        <v>3170</v>
      </c>
      <c r="U63" s="284"/>
      <c r="V63" s="284" t="s">
        <v>131</v>
      </c>
      <c r="W63" s="294" t="s">
        <v>210</v>
      </c>
      <c r="X63" s="294">
        <v>107</v>
      </c>
      <c r="Y63" s="283">
        <v>95</v>
      </c>
      <c r="Z63" s="283">
        <v>95</v>
      </c>
      <c r="AA63" s="283">
        <v>60</v>
      </c>
      <c r="AB63" s="284" t="s">
        <v>143</v>
      </c>
      <c r="AC63" s="466" t="s">
        <v>3227</v>
      </c>
      <c r="AD63" s="283"/>
      <c r="AE63" s="2616">
        <v>1</v>
      </c>
      <c r="AF63" s="283">
        <v>1</v>
      </c>
      <c r="AG63" s="1895" t="s">
        <v>122</v>
      </c>
    </row>
    <row r="64" spans="3:33">
      <c r="C64" s="3233" t="s">
        <v>2870</v>
      </c>
      <c r="D64" s="853" t="s">
        <v>2274</v>
      </c>
      <c r="E64" s="1606" t="s">
        <v>2873</v>
      </c>
      <c r="F64" s="2861">
        <v>911401810584</v>
      </c>
      <c r="G64" s="785">
        <v>8719514938205</v>
      </c>
      <c r="H64" s="776" t="s">
        <v>2616</v>
      </c>
      <c r="I64" s="791" t="s">
        <v>613</v>
      </c>
      <c r="J64" s="392">
        <v>7.2</v>
      </c>
      <c r="K64" s="431">
        <v>680</v>
      </c>
      <c r="L64" s="280" t="s">
        <v>79</v>
      </c>
      <c r="M64" s="431">
        <v>50000</v>
      </c>
      <c r="N64" s="398">
        <v>5</v>
      </c>
      <c r="O64" s="280"/>
      <c r="P64" s="996">
        <v>1200</v>
      </c>
      <c r="Q64" s="518"/>
      <c r="R64" s="1896" t="s">
        <v>54</v>
      </c>
      <c r="S64" s="280" t="s">
        <v>3181</v>
      </c>
      <c r="T64" s="280" t="s">
        <v>3168</v>
      </c>
      <c r="U64" s="280"/>
      <c r="V64" s="280" t="s">
        <v>158</v>
      </c>
      <c r="W64" s="305" t="s">
        <v>210</v>
      </c>
      <c r="X64" s="305">
        <v>94</v>
      </c>
      <c r="Y64" s="279">
        <v>95</v>
      </c>
      <c r="Z64" s="279">
        <v>95</v>
      </c>
      <c r="AA64" s="279">
        <v>60</v>
      </c>
      <c r="AB64" s="280" t="s">
        <v>143</v>
      </c>
      <c r="AC64" s="352" t="s">
        <v>3227</v>
      </c>
      <c r="AD64" s="279"/>
      <c r="AE64" s="2614">
        <v>1</v>
      </c>
      <c r="AF64" s="279">
        <v>1</v>
      </c>
      <c r="AG64" s="1897" t="s">
        <v>122</v>
      </c>
    </row>
    <row r="65" spans="3:33">
      <c r="C65" s="3091" t="s">
        <v>2870</v>
      </c>
      <c r="D65" s="569" t="s">
        <v>2274</v>
      </c>
      <c r="E65" s="1578" t="s">
        <v>2873</v>
      </c>
      <c r="F65" s="2862">
        <v>911401824484</v>
      </c>
      <c r="G65" s="844">
        <v>8719514941663</v>
      </c>
      <c r="H65" s="774" t="s">
        <v>2617</v>
      </c>
      <c r="I65" s="540" t="s">
        <v>613</v>
      </c>
      <c r="J65" s="357">
        <v>7.2</v>
      </c>
      <c r="K65" s="1127">
        <v>720</v>
      </c>
      <c r="L65" s="282" t="s">
        <v>53</v>
      </c>
      <c r="M65" s="348">
        <v>50000</v>
      </c>
      <c r="N65" s="398">
        <v>5</v>
      </c>
      <c r="O65" s="282"/>
      <c r="P65" s="987">
        <v>1200</v>
      </c>
      <c r="Q65" s="518"/>
      <c r="R65" s="1892" t="s">
        <v>54</v>
      </c>
      <c r="S65" s="282" t="s">
        <v>3181</v>
      </c>
      <c r="T65" s="282" t="s">
        <v>3168</v>
      </c>
      <c r="U65" s="282"/>
      <c r="V65" s="282" t="s">
        <v>131</v>
      </c>
      <c r="W65" s="301" t="s">
        <v>210</v>
      </c>
      <c r="X65" s="301">
        <v>100</v>
      </c>
      <c r="Y65" s="281">
        <v>95</v>
      </c>
      <c r="Z65" s="281">
        <v>95</v>
      </c>
      <c r="AA65" s="281">
        <v>60</v>
      </c>
      <c r="AB65" s="282" t="s">
        <v>143</v>
      </c>
      <c r="AC65" s="352" t="s">
        <v>3227</v>
      </c>
      <c r="AD65" s="281"/>
      <c r="AE65" s="2614">
        <v>1</v>
      </c>
      <c r="AF65" s="281">
        <v>1</v>
      </c>
      <c r="AG65" s="1893" t="s">
        <v>122</v>
      </c>
    </row>
    <row r="66" spans="3:33">
      <c r="C66" s="3091" t="s">
        <v>2870</v>
      </c>
      <c r="D66" s="569" t="s">
        <v>2274</v>
      </c>
      <c r="E66" s="1578" t="s">
        <v>2873</v>
      </c>
      <c r="F66" s="2862">
        <v>911401810684</v>
      </c>
      <c r="G66" s="844">
        <v>8719514938212</v>
      </c>
      <c r="H66" s="774" t="s">
        <v>2618</v>
      </c>
      <c r="I66" s="540" t="s">
        <v>613</v>
      </c>
      <c r="J66" s="357">
        <v>10.199999999999999</v>
      </c>
      <c r="K66" s="1127">
        <v>900</v>
      </c>
      <c r="L66" s="282" t="s">
        <v>79</v>
      </c>
      <c r="M66" s="348">
        <v>50000</v>
      </c>
      <c r="N66" s="398">
        <v>5</v>
      </c>
      <c r="O66" s="282"/>
      <c r="P66" s="987">
        <v>1265</v>
      </c>
      <c r="Q66" s="518"/>
      <c r="R66" s="1892" t="s">
        <v>54</v>
      </c>
      <c r="S66" s="282" t="s">
        <v>3181</v>
      </c>
      <c r="T66" s="282" t="s">
        <v>3169</v>
      </c>
      <c r="U66" s="282"/>
      <c r="V66" s="282" t="s">
        <v>158</v>
      </c>
      <c r="W66" s="301" t="s">
        <v>210</v>
      </c>
      <c r="X66" s="301">
        <v>88</v>
      </c>
      <c r="Y66" s="281">
        <v>95</v>
      </c>
      <c r="Z66" s="281">
        <v>95</v>
      </c>
      <c r="AA66" s="281">
        <v>60</v>
      </c>
      <c r="AB66" s="282" t="s">
        <v>143</v>
      </c>
      <c r="AC66" s="352" t="s">
        <v>3227</v>
      </c>
      <c r="AD66" s="281"/>
      <c r="AE66" s="2614">
        <v>1</v>
      </c>
      <c r="AF66" s="281">
        <v>1</v>
      </c>
      <c r="AG66" s="1893" t="s">
        <v>122</v>
      </c>
    </row>
    <row r="67" spans="3:33">
      <c r="C67" s="3080" t="s">
        <v>2870</v>
      </c>
      <c r="D67" s="855" t="s">
        <v>2274</v>
      </c>
      <c r="E67" s="1599" t="s">
        <v>2873</v>
      </c>
      <c r="F67" s="2863">
        <v>911401810784</v>
      </c>
      <c r="G67" s="857">
        <v>8719514938229</v>
      </c>
      <c r="H67" s="858" t="s">
        <v>2619</v>
      </c>
      <c r="I67" s="859" t="s">
        <v>613</v>
      </c>
      <c r="J67" s="441">
        <v>12.3</v>
      </c>
      <c r="K67" s="1129">
        <v>1280</v>
      </c>
      <c r="L67" s="284" t="s">
        <v>79</v>
      </c>
      <c r="M67" s="284">
        <v>50000</v>
      </c>
      <c r="N67" s="284">
        <v>5</v>
      </c>
      <c r="O67" s="284"/>
      <c r="P67" s="997">
        <v>1375</v>
      </c>
      <c r="Q67" s="518"/>
      <c r="R67" s="1894" t="s">
        <v>54</v>
      </c>
      <c r="S67" s="284" t="s">
        <v>3181</v>
      </c>
      <c r="T67" s="284" t="s">
        <v>3170</v>
      </c>
      <c r="U67" s="284"/>
      <c r="V67" s="284" t="s">
        <v>158</v>
      </c>
      <c r="W67" s="294" t="s">
        <v>210</v>
      </c>
      <c r="X67" s="294">
        <v>104</v>
      </c>
      <c r="Y67" s="283">
        <v>95</v>
      </c>
      <c r="Z67" s="283">
        <v>95</v>
      </c>
      <c r="AA67" s="283">
        <v>60</v>
      </c>
      <c r="AB67" s="284" t="s">
        <v>143</v>
      </c>
      <c r="AC67" s="294" t="s">
        <v>3227</v>
      </c>
      <c r="AD67" s="283"/>
      <c r="AE67" s="2623">
        <v>1</v>
      </c>
      <c r="AF67" s="283">
        <v>1</v>
      </c>
      <c r="AG67" s="1895" t="s">
        <v>122</v>
      </c>
    </row>
    <row r="68" spans="3:33">
      <c r="C68" s="3233" t="s">
        <v>2870</v>
      </c>
      <c r="D68" s="853" t="s">
        <v>2274</v>
      </c>
      <c r="E68" s="1606" t="s">
        <v>2873</v>
      </c>
      <c r="F68" s="2864">
        <v>911401897482</v>
      </c>
      <c r="G68" s="806">
        <v>8719514548114</v>
      </c>
      <c r="H68" s="860" t="s">
        <v>2665</v>
      </c>
      <c r="I68" s="861" t="s">
        <v>614</v>
      </c>
      <c r="J68" s="336">
        <v>7.2</v>
      </c>
      <c r="K68" s="1131">
        <v>680</v>
      </c>
      <c r="L68" s="334" t="s">
        <v>79</v>
      </c>
      <c r="M68" s="280">
        <v>50000</v>
      </c>
      <c r="N68" s="296">
        <v>5</v>
      </c>
      <c r="O68" s="334"/>
      <c r="P68" s="998">
        <v>1080</v>
      </c>
      <c r="Q68" s="518"/>
      <c r="R68" s="1870" t="s">
        <v>54</v>
      </c>
      <c r="S68" s="334" t="s">
        <v>3179</v>
      </c>
      <c r="T68" s="334" t="s">
        <v>3168</v>
      </c>
      <c r="U68" s="334"/>
      <c r="V68" s="334" t="s">
        <v>158</v>
      </c>
      <c r="W68" s="301" t="s">
        <v>210</v>
      </c>
      <c r="X68" s="301">
        <v>94</v>
      </c>
      <c r="Y68" s="281">
        <v>95</v>
      </c>
      <c r="Z68" s="281">
        <v>95</v>
      </c>
      <c r="AA68" s="281">
        <v>60</v>
      </c>
      <c r="AB68" s="334" t="s">
        <v>143</v>
      </c>
      <c r="AC68" s="293" t="s">
        <v>3227</v>
      </c>
      <c r="AD68" s="281"/>
      <c r="AE68" s="2624">
        <v>1</v>
      </c>
      <c r="AF68" s="281">
        <v>1</v>
      </c>
      <c r="AG68" s="1871" t="s">
        <v>122</v>
      </c>
    </row>
    <row r="69" spans="3:33">
      <c r="C69" s="3091" t="s">
        <v>2870</v>
      </c>
      <c r="D69" s="569" t="s">
        <v>2274</v>
      </c>
      <c r="E69" s="1578" t="s">
        <v>2873</v>
      </c>
      <c r="F69" s="2865">
        <v>911401897682</v>
      </c>
      <c r="G69" s="783">
        <v>8719514548138</v>
      </c>
      <c r="H69" s="774" t="s">
        <v>2666</v>
      </c>
      <c r="I69" s="540" t="s">
        <v>614</v>
      </c>
      <c r="J69" s="334">
        <v>7.2</v>
      </c>
      <c r="K69" s="1127">
        <v>720</v>
      </c>
      <c r="L69" s="282" t="s">
        <v>53</v>
      </c>
      <c r="M69" s="348">
        <v>50000</v>
      </c>
      <c r="N69" s="398">
        <v>5</v>
      </c>
      <c r="O69" s="282"/>
      <c r="P69" s="999">
        <v>1080</v>
      </c>
      <c r="Q69" s="518"/>
      <c r="R69" s="1892" t="s">
        <v>54</v>
      </c>
      <c r="S69" s="282" t="s">
        <v>3179</v>
      </c>
      <c r="T69" s="282" t="s">
        <v>3168</v>
      </c>
      <c r="U69" s="282"/>
      <c r="V69" s="282" t="s">
        <v>131</v>
      </c>
      <c r="W69" s="301" t="s">
        <v>210</v>
      </c>
      <c r="X69" s="301">
        <v>100</v>
      </c>
      <c r="Y69" s="281">
        <v>95</v>
      </c>
      <c r="Z69" s="281">
        <v>95</v>
      </c>
      <c r="AA69" s="281">
        <v>60</v>
      </c>
      <c r="AB69" s="282" t="s">
        <v>143</v>
      </c>
      <c r="AC69" s="352" t="s">
        <v>3227</v>
      </c>
      <c r="AD69" s="281"/>
      <c r="AE69" s="2614">
        <v>1</v>
      </c>
      <c r="AF69" s="281">
        <v>1</v>
      </c>
      <c r="AG69" s="1893" t="s">
        <v>122</v>
      </c>
    </row>
    <row r="70" spans="3:33">
      <c r="C70" s="3091" t="s">
        <v>2870</v>
      </c>
      <c r="D70" s="569" t="s">
        <v>2274</v>
      </c>
      <c r="E70" s="1578" t="s">
        <v>2873</v>
      </c>
      <c r="F70" s="2865">
        <v>911401897982</v>
      </c>
      <c r="G70" s="783">
        <v>8719514548169</v>
      </c>
      <c r="H70" s="774" t="s">
        <v>2667</v>
      </c>
      <c r="I70" s="540" t="s">
        <v>614</v>
      </c>
      <c r="J70" s="334">
        <v>10.199999999999999</v>
      </c>
      <c r="K70" s="1127">
        <v>900</v>
      </c>
      <c r="L70" s="282" t="s">
        <v>79</v>
      </c>
      <c r="M70" s="348">
        <v>50000</v>
      </c>
      <c r="N70" s="398">
        <v>5</v>
      </c>
      <c r="O70" s="282"/>
      <c r="P70" s="999">
        <v>1255</v>
      </c>
      <c r="Q70" s="518"/>
      <c r="R70" s="1892" t="s">
        <v>54</v>
      </c>
      <c r="S70" s="282" t="s">
        <v>3179</v>
      </c>
      <c r="T70" s="282" t="s">
        <v>3169</v>
      </c>
      <c r="U70" s="282"/>
      <c r="V70" s="282" t="s">
        <v>158</v>
      </c>
      <c r="W70" s="301" t="s">
        <v>210</v>
      </c>
      <c r="X70" s="301">
        <v>88</v>
      </c>
      <c r="Y70" s="281">
        <v>95</v>
      </c>
      <c r="Z70" s="281">
        <v>95</v>
      </c>
      <c r="AA70" s="281">
        <v>60</v>
      </c>
      <c r="AB70" s="282" t="s">
        <v>143</v>
      </c>
      <c r="AC70" s="352" t="s">
        <v>3227</v>
      </c>
      <c r="AD70" s="281"/>
      <c r="AE70" s="2614">
        <v>1</v>
      </c>
      <c r="AF70" s="281">
        <v>1</v>
      </c>
      <c r="AG70" s="1893" t="s">
        <v>122</v>
      </c>
    </row>
    <row r="71" spans="3:33">
      <c r="C71" s="3091" t="s">
        <v>2870</v>
      </c>
      <c r="D71" s="569" t="s">
        <v>2274</v>
      </c>
      <c r="E71" s="1578" t="s">
        <v>2873</v>
      </c>
      <c r="F71" s="2865">
        <v>911401898182</v>
      </c>
      <c r="G71" s="783">
        <v>8719514548183</v>
      </c>
      <c r="H71" s="774" t="s">
        <v>2668</v>
      </c>
      <c r="I71" s="540" t="s">
        <v>614</v>
      </c>
      <c r="J71" s="334">
        <v>10.199999999999999</v>
      </c>
      <c r="K71" s="1127">
        <v>950</v>
      </c>
      <c r="L71" s="282" t="s">
        <v>53</v>
      </c>
      <c r="M71" s="348">
        <v>50000</v>
      </c>
      <c r="N71" s="398">
        <v>5</v>
      </c>
      <c r="O71" s="282"/>
      <c r="P71" s="999">
        <v>1255</v>
      </c>
      <c r="Q71" s="518"/>
      <c r="R71" s="1892" t="s">
        <v>54</v>
      </c>
      <c r="S71" s="282" t="s">
        <v>3179</v>
      </c>
      <c r="T71" s="282" t="s">
        <v>3169</v>
      </c>
      <c r="U71" s="282"/>
      <c r="V71" s="282" t="s">
        <v>131</v>
      </c>
      <c r="W71" s="301" t="s">
        <v>210</v>
      </c>
      <c r="X71" s="301">
        <v>93</v>
      </c>
      <c r="Y71" s="281">
        <v>95</v>
      </c>
      <c r="Z71" s="281">
        <v>95</v>
      </c>
      <c r="AA71" s="281">
        <v>60</v>
      </c>
      <c r="AB71" s="282" t="s">
        <v>143</v>
      </c>
      <c r="AC71" s="352" t="s">
        <v>3227</v>
      </c>
      <c r="AD71" s="281"/>
      <c r="AE71" s="2614">
        <v>1</v>
      </c>
      <c r="AF71" s="281">
        <v>1</v>
      </c>
      <c r="AG71" s="1893" t="s">
        <v>122</v>
      </c>
    </row>
    <row r="72" spans="3:33">
      <c r="C72" s="3091" t="s">
        <v>2870</v>
      </c>
      <c r="D72" s="569" t="s">
        <v>2274</v>
      </c>
      <c r="E72" s="1578" t="s">
        <v>2873</v>
      </c>
      <c r="F72" s="2865">
        <v>911401898282</v>
      </c>
      <c r="G72" s="783">
        <v>8719514548190</v>
      </c>
      <c r="H72" s="774" t="s">
        <v>2669</v>
      </c>
      <c r="I72" s="540" t="s">
        <v>614</v>
      </c>
      <c r="J72" s="334">
        <v>12.3</v>
      </c>
      <c r="K72" s="1127">
        <v>1280</v>
      </c>
      <c r="L72" s="282" t="s">
        <v>79</v>
      </c>
      <c r="M72" s="348">
        <v>50000</v>
      </c>
      <c r="N72" s="398">
        <v>5</v>
      </c>
      <c r="O72" s="282"/>
      <c r="P72" s="999">
        <v>1380</v>
      </c>
      <c r="Q72" s="518"/>
      <c r="R72" s="1892" t="s">
        <v>54</v>
      </c>
      <c r="S72" s="282" t="s">
        <v>3179</v>
      </c>
      <c r="T72" s="282" t="s">
        <v>3170</v>
      </c>
      <c r="U72" s="282"/>
      <c r="V72" s="282" t="s">
        <v>158</v>
      </c>
      <c r="W72" s="301" t="s">
        <v>210</v>
      </c>
      <c r="X72" s="301">
        <v>104</v>
      </c>
      <c r="Y72" s="281">
        <v>95</v>
      </c>
      <c r="Z72" s="281">
        <v>95</v>
      </c>
      <c r="AA72" s="281">
        <v>60</v>
      </c>
      <c r="AB72" s="282" t="s">
        <v>143</v>
      </c>
      <c r="AC72" s="352" t="s">
        <v>3227</v>
      </c>
      <c r="AD72" s="281"/>
      <c r="AE72" s="2614">
        <v>1</v>
      </c>
      <c r="AF72" s="281">
        <v>1</v>
      </c>
      <c r="AG72" s="1893" t="s">
        <v>122</v>
      </c>
    </row>
    <row r="73" spans="3:33">
      <c r="C73" s="3080" t="s">
        <v>2870</v>
      </c>
      <c r="D73" s="855" t="s">
        <v>2274</v>
      </c>
      <c r="E73" s="1599" t="s">
        <v>2873</v>
      </c>
      <c r="F73" s="2863">
        <v>911401898482</v>
      </c>
      <c r="G73" s="857">
        <v>8719514548213</v>
      </c>
      <c r="H73" s="858" t="s">
        <v>2670</v>
      </c>
      <c r="I73" s="859" t="s">
        <v>614</v>
      </c>
      <c r="J73" s="441">
        <v>12.3</v>
      </c>
      <c r="K73" s="1129">
        <v>1320</v>
      </c>
      <c r="L73" s="441" t="s">
        <v>53</v>
      </c>
      <c r="M73" s="284">
        <v>50000</v>
      </c>
      <c r="N73" s="284">
        <v>5</v>
      </c>
      <c r="O73" s="441"/>
      <c r="P73" s="1000">
        <v>1380</v>
      </c>
      <c r="Q73" s="518"/>
      <c r="R73" s="1872" t="s">
        <v>54</v>
      </c>
      <c r="S73" s="441" t="s">
        <v>3179</v>
      </c>
      <c r="T73" s="441" t="s">
        <v>3170</v>
      </c>
      <c r="U73" s="441"/>
      <c r="V73" s="441" t="s">
        <v>131</v>
      </c>
      <c r="W73" s="294" t="s">
        <v>210</v>
      </c>
      <c r="X73" s="294">
        <v>107</v>
      </c>
      <c r="Y73" s="283">
        <v>95</v>
      </c>
      <c r="Z73" s="283">
        <v>95</v>
      </c>
      <c r="AA73" s="283">
        <v>60</v>
      </c>
      <c r="AB73" s="441" t="s">
        <v>143</v>
      </c>
      <c r="AC73" s="294" t="s">
        <v>3227</v>
      </c>
      <c r="AD73" s="283"/>
      <c r="AE73" s="2623">
        <v>1</v>
      </c>
      <c r="AF73" s="283">
        <v>1</v>
      </c>
      <c r="AG73" s="1873" t="s">
        <v>122</v>
      </c>
    </row>
    <row r="74" spans="3:33">
      <c r="C74" s="3233" t="s">
        <v>2870</v>
      </c>
      <c r="D74" s="853" t="s">
        <v>2274</v>
      </c>
      <c r="E74" s="1606" t="s">
        <v>2873</v>
      </c>
      <c r="F74" s="2859">
        <v>911401897582</v>
      </c>
      <c r="G74" s="783">
        <v>8719514548121</v>
      </c>
      <c r="H74" s="774" t="s">
        <v>2620</v>
      </c>
      <c r="I74" s="861" t="s">
        <v>614</v>
      </c>
      <c r="J74" s="443">
        <v>7.2</v>
      </c>
      <c r="K74" s="1142">
        <v>680</v>
      </c>
      <c r="L74" s="334" t="s">
        <v>79</v>
      </c>
      <c r="M74" s="398">
        <v>50000</v>
      </c>
      <c r="N74" s="398">
        <v>5</v>
      </c>
      <c r="O74" s="334"/>
      <c r="P74" s="987">
        <v>1240</v>
      </c>
      <c r="Q74" s="518"/>
      <c r="R74" s="1870" t="s">
        <v>54</v>
      </c>
      <c r="S74" s="334" t="s">
        <v>3179</v>
      </c>
      <c r="T74" s="334" t="s">
        <v>3168</v>
      </c>
      <c r="U74" s="334"/>
      <c r="V74" s="334" t="s">
        <v>158</v>
      </c>
      <c r="W74" s="301" t="s">
        <v>210</v>
      </c>
      <c r="X74" s="301">
        <v>94</v>
      </c>
      <c r="Y74" s="281">
        <v>95</v>
      </c>
      <c r="Z74" s="281">
        <v>95</v>
      </c>
      <c r="AA74" s="281">
        <v>60</v>
      </c>
      <c r="AB74" s="334" t="s">
        <v>143</v>
      </c>
      <c r="AC74" s="352" t="s">
        <v>3227</v>
      </c>
      <c r="AD74" s="281"/>
      <c r="AE74" s="2614">
        <v>1</v>
      </c>
      <c r="AF74" s="281">
        <v>1</v>
      </c>
      <c r="AG74" s="1871" t="s">
        <v>122</v>
      </c>
    </row>
    <row r="75" spans="3:33">
      <c r="C75" s="3091" t="s">
        <v>2870</v>
      </c>
      <c r="D75" s="569" t="s">
        <v>2274</v>
      </c>
      <c r="E75" s="1578" t="s">
        <v>2873</v>
      </c>
      <c r="F75" s="2859">
        <v>911401897782</v>
      </c>
      <c r="G75" s="783">
        <v>8719514548145</v>
      </c>
      <c r="H75" s="774" t="s">
        <v>2621</v>
      </c>
      <c r="I75" s="677" t="s">
        <v>614</v>
      </c>
      <c r="J75" s="357">
        <v>7.2</v>
      </c>
      <c r="K75" s="1127">
        <v>720</v>
      </c>
      <c r="L75" s="282" t="s">
        <v>53</v>
      </c>
      <c r="M75" s="348">
        <v>50000</v>
      </c>
      <c r="N75" s="398">
        <v>5</v>
      </c>
      <c r="O75" s="282"/>
      <c r="P75" s="987">
        <v>1240</v>
      </c>
      <c r="Q75" s="518"/>
      <c r="R75" s="1892" t="s">
        <v>54</v>
      </c>
      <c r="S75" s="282" t="s">
        <v>3179</v>
      </c>
      <c r="T75" s="282" t="s">
        <v>3168</v>
      </c>
      <c r="U75" s="282"/>
      <c r="V75" s="282" t="s">
        <v>131</v>
      </c>
      <c r="W75" s="301" t="s">
        <v>210</v>
      </c>
      <c r="X75" s="301">
        <v>100</v>
      </c>
      <c r="Y75" s="281">
        <v>95</v>
      </c>
      <c r="Z75" s="281">
        <v>95</v>
      </c>
      <c r="AA75" s="281">
        <v>60</v>
      </c>
      <c r="AB75" s="282" t="s">
        <v>143</v>
      </c>
      <c r="AC75" s="352" t="s">
        <v>3227</v>
      </c>
      <c r="AD75" s="281"/>
      <c r="AE75" s="2614">
        <v>1</v>
      </c>
      <c r="AF75" s="281">
        <v>1</v>
      </c>
      <c r="AG75" s="1893" t="s">
        <v>122</v>
      </c>
    </row>
    <row r="76" spans="3:33">
      <c r="C76" s="3091" t="s">
        <v>2870</v>
      </c>
      <c r="D76" s="569" t="s">
        <v>2274</v>
      </c>
      <c r="E76" s="1578" t="s">
        <v>2873</v>
      </c>
      <c r="F76" s="2859">
        <v>911401898082</v>
      </c>
      <c r="G76" s="783">
        <v>8719514548176</v>
      </c>
      <c r="H76" s="774" t="s">
        <v>2622</v>
      </c>
      <c r="I76" s="677" t="s">
        <v>614</v>
      </c>
      <c r="J76" s="357">
        <v>10.199999999999999</v>
      </c>
      <c r="K76" s="1127">
        <v>900</v>
      </c>
      <c r="L76" s="282" t="s">
        <v>79</v>
      </c>
      <c r="M76" s="348">
        <v>50000</v>
      </c>
      <c r="N76" s="398">
        <v>5</v>
      </c>
      <c r="O76" s="282"/>
      <c r="P76" s="987">
        <v>1300</v>
      </c>
      <c r="Q76" s="518"/>
      <c r="R76" s="1892" t="s">
        <v>54</v>
      </c>
      <c r="S76" s="282" t="s">
        <v>3179</v>
      </c>
      <c r="T76" s="282" t="s">
        <v>3169</v>
      </c>
      <c r="U76" s="282"/>
      <c r="V76" s="282" t="s">
        <v>158</v>
      </c>
      <c r="W76" s="301" t="s">
        <v>210</v>
      </c>
      <c r="X76" s="301">
        <v>88</v>
      </c>
      <c r="Y76" s="281">
        <v>95</v>
      </c>
      <c r="Z76" s="281">
        <v>95</v>
      </c>
      <c r="AA76" s="281">
        <v>60</v>
      </c>
      <c r="AB76" s="282" t="s">
        <v>143</v>
      </c>
      <c r="AC76" s="352" t="s">
        <v>3227</v>
      </c>
      <c r="AD76" s="281"/>
      <c r="AE76" s="2614">
        <v>1</v>
      </c>
      <c r="AF76" s="281">
        <v>1</v>
      </c>
      <c r="AG76" s="1893" t="s">
        <v>122</v>
      </c>
    </row>
    <row r="77" spans="3:33">
      <c r="C77" s="3091" t="s">
        <v>2870</v>
      </c>
      <c r="D77" s="569" t="s">
        <v>2274</v>
      </c>
      <c r="E77" s="1578" t="s">
        <v>2873</v>
      </c>
      <c r="F77" s="2859">
        <v>911401810384</v>
      </c>
      <c r="G77" s="783">
        <v>8719514938182</v>
      </c>
      <c r="H77" s="774" t="s">
        <v>2623</v>
      </c>
      <c r="I77" s="677" t="s">
        <v>614</v>
      </c>
      <c r="J77" s="357">
        <v>10.199999999999999</v>
      </c>
      <c r="K77" s="1127">
        <v>950</v>
      </c>
      <c r="L77" s="282" t="s">
        <v>53</v>
      </c>
      <c r="M77" s="348">
        <v>50000</v>
      </c>
      <c r="N77" s="398">
        <v>5</v>
      </c>
      <c r="O77" s="282"/>
      <c r="P77" s="987">
        <v>1300</v>
      </c>
      <c r="Q77" s="518"/>
      <c r="R77" s="1892" t="s">
        <v>54</v>
      </c>
      <c r="S77" s="282" t="s">
        <v>3179</v>
      </c>
      <c r="T77" s="282" t="s">
        <v>3169</v>
      </c>
      <c r="U77" s="282"/>
      <c r="V77" s="282" t="s">
        <v>131</v>
      </c>
      <c r="W77" s="301" t="s">
        <v>210</v>
      </c>
      <c r="X77" s="301">
        <v>93</v>
      </c>
      <c r="Y77" s="281">
        <v>95</v>
      </c>
      <c r="Z77" s="281">
        <v>95</v>
      </c>
      <c r="AA77" s="281">
        <v>60</v>
      </c>
      <c r="AB77" s="282" t="s">
        <v>143</v>
      </c>
      <c r="AC77" s="352" t="s">
        <v>3227</v>
      </c>
      <c r="AD77" s="281"/>
      <c r="AE77" s="2614">
        <v>1</v>
      </c>
      <c r="AF77" s="281">
        <v>1</v>
      </c>
      <c r="AG77" s="1893" t="s">
        <v>122</v>
      </c>
    </row>
    <row r="78" spans="3:33">
      <c r="C78" s="3091" t="s">
        <v>2870</v>
      </c>
      <c r="D78" s="569" t="s">
        <v>2274</v>
      </c>
      <c r="E78" s="1578" t="s">
        <v>2873</v>
      </c>
      <c r="F78" s="2866">
        <v>911401898382</v>
      </c>
      <c r="G78" s="782">
        <v>8719514548206</v>
      </c>
      <c r="H78" s="777" t="s">
        <v>2624</v>
      </c>
      <c r="I78" s="677" t="s">
        <v>614</v>
      </c>
      <c r="J78" s="357">
        <v>12.3</v>
      </c>
      <c r="K78" s="1127">
        <v>1280</v>
      </c>
      <c r="L78" s="282" t="s">
        <v>79</v>
      </c>
      <c r="M78" s="348">
        <v>50000</v>
      </c>
      <c r="N78" s="348">
        <v>5</v>
      </c>
      <c r="O78" s="282"/>
      <c r="P78" s="1001">
        <v>1480</v>
      </c>
      <c r="Q78" s="518"/>
      <c r="R78" s="1892" t="s">
        <v>54</v>
      </c>
      <c r="S78" s="282" t="s">
        <v>3179</v>
      </c>
      <c r="T78" s="282" t="s">
        <v>3170</v>
      </c>
      <c r="U78" s="282"/>
      <c r="V78" s="282" t="s">
        <v>158</v>
      </c>
      <c r="W78" s="301" t="s">
        <v>210</v>
      </c>
      <c r="X78" s="301">
        <v>104</v>
      </c>
      <c r="Y78" s="281">
        <v>95</v>
      </c>
      <c r="Z78" s="281">
        <v>95</v>
      </c>
      <c r="AA78" s="281">
        <v>60</v>
      </c>
      <c r="AB78" s="282" t="s">
        <v>143</v>
      </c>
      <c r="AC78" s="351" t="s">
        <v>3227</v>
      </c>
      <c r="AD78" s="281"/>
      <c r="AE78" s="2615">
        <v>1</v>
      </c>
      <c r="AF78" s="281">
        <v>1</v>
      </c>
      <c r="AG78" s="1893" t="s">
        <v>122</v>
      </c>
    </row>
    <row r="79" spans="3:33">
      <c r="C79" s="3080" t="s">
        <v>2870</v>
      </c>
      <c r="D79" s="855" t="s">
        <v>2274</v>
      </c>
      <c r="E79" s="1599" t="s">
        <v>2873</v>
      </c>
      <c r="F79" s="2867">
        <v>911401810484</v>
      </c>
      <c r="G79" s="786">
        <v>8719514938199</v>
      </c>
      <c r="H79" s="787" t="s">
        <v>2625</v>
      </c>
      <c r="I79" s="790" t="s">
        <v>614</v>
      </c>
      <c r="J79" s="442">
        <v>12.3</v>
      </c>
      <c r="K79" s="1129">
        <v>1320</v>
      </c>
      <c r="L79" s="441" t="s">
        <v>53</v>
      </c>
      <c r="M79" s="439">
        <v>50000</v>
      </c>
      <c r="N79" s="448">
        <v>5</v>
      </c>
      <c r="O79" s="441"/>
      <c r="P79" s="995">
        <v>1480</v>
      </c>
      <c r="Q79" s="518"/>
      <c r="R79" s="1872" t="s">
        <v>54</v>
      </c>
      <c r="S79" s="441" t="s">
        <v>3179</v>
      </c>
      <c r="T79" s="441" t="s">
        <v>3170</v>
      </c>
      <c r="U79" s="441"/>
      <c r="V79" s="441" t="s">
        <v>131</v>
      </c>
      <c r="W79" s="294" t="s">
        <v>210</v>
      </c>
      <c r="X79" s="294">
        <v>107</v>
      </c>
      <c r="Y79" s="283">
        <v>95</v>
      </c>
      <c r="Z79" s="283">
        <v>95</v>
      </c>
      <c r="AA79" s="283">
        <v>60</v>
      </c>
      <c r="AB79" s="441" t="s">
        <v>143</v>
      </c>
      <c r="AC79" s="1276" t="s">
        <v>3227</v>
      </c>
      <c r="AD79" s="283"/>
      <c r="AE79" s="2622">
        <v>1</v>
      </c>
      <c r="AF79" s="283">
        <v>1</v>
      </c>
      <c r="AG79" s="1873" t="s">
        <v>122</v>
      </c>
    </row>
    <row r="80" spans="3:33">
      <c r="C80" s="3079" t="s">
        <v>2870</v>
      </c>
      <c r="D80" s="1576" t="s">
        <v>2274</v>
      </c>
      <c r="E80" s="1577" t="s">
        <v>2873</v>
      </c>
      <c r="F80" s="58">
        <v>912401483504</v>
      </c>
      <c r="G80" s="203">
        <v>8718699798895</v>
      </c>
      <c r="H80" s="30" t="s">
        <v>2367</v>
      </c>
      <c r="I80" s="624" t="s">
        <v>2395</v>
      </c>
      <c r="J80" s="1681">
        <v>2</v>
      </c>
      <c r="K80" s="1712">
        <v>135</v>
      </c>
      <c r="L80" s="1681" t="s">
        <v>75</v>
      </c>
      <c r="M80" s="1610">
        <v>100000</v>
      </c>
      <c r="N80" s="410">
        <v>5</v>
      </c>
      <c r="O80" s="1681"/>
      <c r="P80" s="998">
        <v>1250</v>
      </c>
      <c r="Q80" s="518"/>
      <c r="R80" s="3092" t="s">
        <v>2172</v>
      </c>
      <c r="S80" s="1681" t="s">
        <v>113</v>
      </c>
      <c r="T80" s="1681" t="s">
        <v>3230</v>
      </c>
      <c r="U80" s="1681"/>
      <c r="V80" s="1681" t="s">
        <v>161</v>
      </c>
      <c r="W80" s="1826" t="s">
        <v>210</v>
      </c>
      <c r="X80" s="1826">
        <v>67</v>
      </c>
      <c r="Y80" s="1619">
        <v>50</v>
      </c>
      <c r="Z80" s="1619">
        <v>50</v>
      </c>
      <c r="AA80" s="1619">
        <v>27</v>
      </c>
      <c r="AB80" s="1681" t="s">
        <v>122</v>
      </c>
      <c r="AC80" s="370" t="s">
        <v>3227</v>
      </c>
      <c r="AD80" s="1619"/>
      <c r="AE80" s="2617">
        <v>0.5</v>
      </c>
      <c r="AF80" s="1619">
        <v>1</v>
      </c>
      <c r="AG80" s="3093" t="s">
        <v>122</v>
      </c>
    </row>
    <row r="81" spans="3:33">
      <c r="C81" s="3091" t="s">
        <v>2870</v>
      </c>
      <c r="D81" s="569" t="s">
        <v>2274</v>
      </c>
      <c r="E81" s="1578" t="s">
        <v>2873</v>
      </c>
      <c r="F81" s="53">
        <v>912401483505</v>
      </c>
      <c r="G81" s="204">
        <v>8718699798901</v>
      </c>
      <c r="H81" s="42" t="s">
        <v>2368</v>
      </c>
      <c r="I81" s="54" t="s">
        <v>2396</v>
      </c>
      <c r="J81" s="568">
        <v>2</v>
      </c>
      <c r="K81" s="1143">
        <v>135</v>
      </c>
      <c r="L81" s="568" t="s">
        <v>75</v>
      </c>
      <c r="M81" s="430">
        <v>100000</v>
      </c>
      <c r="N81" s="350">
        <v>5</v>
      </c>
      <c r="O81" s="568"/>
      <c r="P81" s="999">
        <v>1000</v>
      </c>
      <c r="Q81" s="518"/>
      <c r="R81" s="1898" t="s">
        <v>2172</v>
      </c>
      <c r="S81" s="568" t="s">
        <v>113</v>
      </c>
      <c r="T81" s="568" t="s">
        <v>3230</v>
      </c>
      <c r="U81" s="568"/>
      <c r="V81" s="568" t="s">
        <v>161</v>
      </c>
      <c r="W81" s="1827" t="s">
        <v>210</v>
      </c>
      <c r="X81" s="1827">
        <v>67</v>
      </c>
      <c r="Y81" s="1362">
        <v>50</v>
      </c>
      <c r="Z81" s="1362">
        <v>50</v>
      </c>
      <c r="AA81" s="1362">
        <v>27</v>
      </c>
      <c r="AB81" s="568" t="s">
        <v>122</v>
      </c>
      <c r="AC81" s="351" t="s">
        <v>3227</v>
      </c>
      <c r="AD81" s="1362"/>
      <c r="AE81" s="2615">
        <v>0.5</v>
      </c>
      <c r="AF81" s="1362">
        <v>1</v>
      </c>
      <c r="AG81" s="1899" t="s">
        <v>122</v>
      </c>
    </row>
    <row r="82" spans="3:33">
      <c r="C82" s="3091" t="s">
        <v>2870</v>
      </c>
      <c r="D82" s="569" t="s">
        <v>2274</v>
      </c>
      <c r="E82" s="1578" t="s">
        <v>2873</v>
      </c>
      <c r="F82" s="53">
        <v>912401483506</v>
      </c>
      <c r="G82" s="204">
        <v>8718699798918</v>
      </c>
      <c r="H82" s="42" t="s">
        <v>2369</v>
      </c>
      <c r="I82" s="251" t="s">
        <v>2388</v>
      </c>
      <c r="J82" s="568">
        <v>3</v>
      </c>
      <c r="K82" s="1143">
        <v>328</v>
      </c>
      <c r="L82" s="568" t="s">
        <v>75</v>
      </c>
      <c r="M82" s="430">
        <v>100000</v>
      </c>
      <c r="N82" s="350">
        <v>5</v>
      </c>
      <c r="O82" s="568"/>
      <c r="P82" s="999">
        <v>1750</v>
      </c>
      <c r="Q82" s="518"/>
      <c r="R82" s="1898" t="s">
        <v>920</v>
      </c>
      <c r="S82" s="568" t="s">
        <v>113</v>
      </c>
      <c r="T82" s="568" t="s">
        <v>3232</v>
      </c>
      <c r="U82" s="568"/>
      <c r="V82" s="568" t="s">
        <v>161</v>
      </c>
      <c r="W82" s="1827" t="s">
        <v>210</v>
      </c>
      <c r="X82" s="1827">
        <v>109</v>
      </c>
      <c r="Y82" s="1362">
        <v>95</v>
      </c>
      <c r="Z82" s="1362">
        <v>95</v>
      </c>
      <c r="AA82" s="1362">
        <v>33</v>
      </c>
      <c r="AB82" s="568" t="s">
        <v>122</v>
      </c>
      <c r="AC82" s="351" t="s">
        <v>3227</v>
      </c>
      <c r="AD82" s="1362"/>
      <c r="AE82" s="2615">
        <v>1</v>
      </c>
      <c r="AF82" s="1362">
        <v>1</v>
      </c>
      <c r="AG82" s="1899" t="s">
        <v>122</v>
      </c>
    </row>
    <row r="83" spans="3:33">
      <c r="C83" s="3091" t="s">
        <v>2870</v>
      </c>
      <c r="D83" s="569" t="s">
        <v>2274</v>
      </c>
      <c r="E83" s="1578" t="s">
        <v>2873</v>
      </c>
      <c r="F83" s="53">
        <v>912401483507</v>
      </c>
      <c r="G83" s="204">
        <v>8718699798925</v>
      </c>
      <c r="H83" s="42" t="s">
        <v>2370</v>
      </c>
      <c r="I83" s="54" t="s">
        <v>2387</v>
      </c>
      <c r="J83" s="568">
        <v>2</v>
      </c>
      <c r="K83" s="1143">
        <v>273</v>
      </c>
      <c r="L83" s="568" t="s">
        <v>75</v>
      </c>
      <c r="M83" s="430">
        <v>100000</v>
      </c>
      <c r="N83" s="350">
        <v>5</v>
      </c>
      <c r="O83" s="568"/>
      <c r="P83" s="999">
        <v>1500</v>
      </c>
      <c r="Q83" s="518"/>
      <c r="R83" s="1898" t="s">
        <v>920</v>
      </c>
      <c r="S83" s="568" t="s">
        <v>55</v>
      </c>
      <c r="T83" s="568" t="s">
        <v>3232</v>
      </c>
      <c r="U83" s="568"/>
      <c r="V83" s="568" t="s">
        <v>161</v>
      </c>
      <c r="W83" s="1827" t="s">
        <v>210</v>
      </c>
      <c r="X83" s="1827">
        <v>136</v>
      </c>
      <c r="Y83" s="1362">
        <v>155</v>
      </c>
      <c r="Z83" s="1362">
        <v>155</v>
      </c>
      <c r="AA83" s="1362">
        <v>46</v>
      </c>
      <c r="AB83" s="568" t="s">
        <v>122</v>
      </c>
      <c r="AC83" s="351" t="s">
        <v>3227</v>
      </c>
      <c r="AD83" s="1362"/>
      <c r="AE83" s="2615">
        <v>1</v>
      </c>
      <c r="AF83" s="1362">
        <v>1</v>
      </c>
      <c r="AG83" s="1899" t="s">
        <v>122</v>
      </c>
    </row>
    <row r="84" spans="3:33">
      <c r="C84" s="3080" t="s">
        <v>2870</v>
      </c>
      <c r="D84" s="855" t="s">
        <v>2274</v>
      </c>
      <c r="E84" s="1599" t="s">
        <v>2873</v>
      </c>
      <c r="F84" s="55">
        <v>912401483508</v>
      </c>
      <c r="G84" s="207">
        <v>8718699798932</v>
      </c>
      <c r="H84" s="57" t="s">
        <v>2371</v>
      </c>
      <c r="I84" s="1274" t="s">
        <v>2386</v>
      </c>
      <c r="J84" s="854">
        <v>2</v>
      </c>
      <c r="K84" s="1272">
        <v>273</v>
      </c>
      <c r="L84" s="854" t="s">
        <v>75</v>
      </c>
      <c r="M84" s="1392">
        <v>100000</v>
      </c>
      <c r="N84" s="438">
        <v>5</v>
      </c>
      <c r="O84" s="854"/>
      <c r="P84" s="1000">
        <v>1250</v>
      </c>
      <c r="Q84" s="518"/>
      <c r="R84" s="1900" t="s">
        <v>920</v>
      </c>
      <c r="S84" s="854" t="s">
        <v>55</v>
      </c>
      <c r="T84" s="854" t="s">
        <v>3232</v>
      </c>
      <c r="U84" s="854"/>
      <c r="V84" s="854" t="s">
        <v>161</v>
      </c>
      <c r="W84" s="1331" t="s">
        <v>210</v>
      </c>
      <c r="X84" s="1331">
        <v>136</v>
      </c>
      <c r="Y84" s="1841">
        <v>155</v>
      </c>
      <c r="Z84" s="1841">
        <v>155</v>
      </c>
      <c r="AA84" s="1841">
        <v>46</v>
      </c>
      <c r="AB84" s="854" t="s">
        <v>122</v>
      </c>
      <c r="AC84" s="466" t="s">
        <v>3227</v>
      </c>
      <c r="AD84" s="1841"/>
      <c r="AE84" s="2616">
        <v>1</v>
      </c>
      <c r="AF84" s="1841">
        <v>1</v>
      </c>
      <c r="AG84" s="1901" t="s">
        <v>122</v>
      </c>
    </row>
    <row r="85" spans="3:33">
      <c r="C85" s="3079" t="s">
        <v>2870</v>
      </c>
      <c r="D85" s="1576" t="s">
        <v>2274</v>
      </c>
      <c r="E85" s="1577" t="s">
        <v>2873</v>
      </c>
      <c r="F85" s="77">
        <v>912401483509</v>
      </c>
      <c r="G85" s="232">
        <v>8718699798949</v>
      </c>
      <c r="H85" s="31" t="s">
        <v>2372</v>
      </c>
      <c r="I85" s="249" t="s">
        <v>2517</v>
      </c>
      <c r="J85" s="851">
        <v>4</v>
      </c>
      <c r="K85" s="1150">
        <v>175</v>
      </c>
      <c r="L85" s="851" t="s">
        <v>75</v>
      </c>
      <c r="M85" s="397">
        <v>100000</v>
      </c>
      <c r="N85" s="374">
        <v>5</v>
      </c>
      <c r="O85" s="851"/>
      <c r="P85" s="1401">
        <v>1050</v>
      </c>
      <c r="Q85" s="518"/>
      <c r="R85" s="1902" t="s">
        <v>2172</v>
      </c>
      <c r="S85" s="851" t="s">
        <v>55</v>
      </c>
      <c r="T85" s="851" t="s">
        <v>3230</v>
      </c>
      <c r="U85" s="851"/>
      <c r="V85" s="851" t="s">
        <v>161</v>
      </c>
      <c r="W85" s="2436" t="s">
        <v>210</v>
      </c>
      <c r="X85" s="2436">
        <v>43</v>
      </c>
      <c r="Y85" s="852">
        <v>111</v>
      </c>
      <c r="Z85" s="852">
        <v>351</v>
      </c>
      <c r="AA85" s="852">
        <v>63</v>
      </c>
      <c r="AB85" s="851" t="s">
        <v>122</v>
      </c>
      <c r="AC85" s="352" t="s">
        <v>3227</v>
      </c>
      <c r="AD85" s="852"/>
      <c r="AE85" s="2614">
        <v>4</v>
      </c>
      <c r="AF85" s="852">
        <v>1</v>
      </c>
      <c r="AG85" s="1903" t="s">
        <v>122</v>
      </c>
    </row>
    <row r="86" spans="3:33">
      <c r="C86" s="3091" t="s">
        <v>2870</v>
      </c>
      <c r="D86" s="569" t="s">
        <v>2274</v>
      </c>
      <c r="E86" s="1578" t="s">
        <v>2873</v>
      </c>
      <c r="F86" s="53">
        <v>912401483510</v>
      </c>
      <c r="G86" s="204">
        <v>8718699798956</v>
      </c>
      <c r="H86" s="42" t="s">
        <v>2373</v>
      </c>
      <c r="I86" s="54" t="s">
        <v>2518</v>
      </c>
      <c r="J86" s="568">
        <v>4</v>
      </c>
      <c r="K86" s="1143">
        <v>175</v>
      </c>
      <c r="L86" s="568" t="s">
        <v>75</v>
      </c>
      <c r="M86" s="430">
        <v>100000</v>
      </c>
      <c r="N86" s="350">
        <v>5</v>
      </c>
      <c r="O86" s="568"/>
      <c r="P86" s="1402">
        <v>800</v>
      </c>
      <c r="Q86" s="518"/>
      <c r="R86" s="1898" t="s">
        <v>2172</v>
      </c>
      <c r="S86" s="568" t="s">
        <v>55</v>
      </c>
      <c r="T86" s="568" t="s">
        <v>3230</v>
      </c>
      <c r="U86" s="568"/>
      <c r="V86" s="568" t="s">
        <v>161</v>
      </c>
      <c r="W86" s="1827" t="s">
        <v>210</v>
      </c>
      <c r="X86" s="1827">
        <v>43</v>
      </c>
      <c r="Y86" s="1362">
        <v>111</v>
      </c>
      <c r="Z86" s="1362">
        <v>351</v>
      </c>
      <c r="AA86" s="1362">
        <v>63</v>
      </c>
      <c r="AB86" s="568" t="s">
        <v>122</v>
      </c>
      <c r="AC86" s="351" t="s">
        <v>3227</v>
      </c>
      <c r="AD86" s="1362"/>
      <c r="AE86" s="2615">
        <v>4</v>
      </c>
      <c r="AF86" s="1362">
        <v>1</v>
      </c>
      <c r="AG86" s="1899" t="s">
        <v>122</v>
      </c>
    </row>
    <row r="87" spans="3:33">
      <c r="C87" s="3091" t="s">
        <v>2870</v>
      </c>
      <c r="D87" s="569" t="s">
        <v>2274</v>
      </c>
      <c r="E87" s="1578" t="s">
        <v>2873</v>
      </c>
      <c r="F87" s="53">
        <v>912401483511</v>
      </c>
      <c r="G87" s="204">
        <v>8718699798963</v>
      </c>
      <c r="H87" s="42" t="s">
        <v>2374</v>
      </c>
      <c r="I87" s="54" t="s">
        <v>2519</v>
      </c>
      <c r="J87" s="568">
        <v>10</v>
      </c>
      <c r="K87" s="1143">
        <v>1587</v>
      </c>
      <c r="L87" s="568" t="s">
        <v>75</v>
      </c>
      <c r="M87" s="430">
        <v>100000</v>
      </c>
      <c r="N87" s="350">
        <v>5</v>
      </c>
      <c r="O87" s="568"/>
      <c r="P87" s="1402">
        <v>2650</v>
      </c>
      <c r="Q87" s="518"/>
      <c r="R87" s="1898" t="s">
        <v>2172</v>
      </c>
      <c r="S87" s="568" t="s">
        <v>55</v>
      </c>
      <c r="T87" s="568" t="s">
        <v>3329</v>
      </c>
      <c r="U87" s="568"/>
      <c r="V87" s="568" t="s">
        <v>161</v>
      </c>
      <c r="W87" s="1827" t="s">
        <v>210</v>
      </c>
      <c r="X87" s="1827">
        <v>158</v>
      </c>
      <c r="Y87" s="1362">
        <v>167</v>
      </c>
      <c r="Z87" s="1362">
        <v>321</v>
      </c>
      <c r="AA87" s="1362">
        <v>83</v>
      </c>
      <c r="AB87" s="568" t="s">
        <v>122</v>
      </c>
      <c r="AC87" s="351" t="s">
        <v>3227</v>
      </c>
      <c r="AD87" s="1362"/>
      <c r="AE87" s="2615">
        <v>4</v>
      </c>
      <c r="AF87" s="1362">
        <v>1</v>
      </c>
      <c r="AG87" s="1899" t="s">
        <v>122</v>
      </c>
    </row>
    <row r="88" spans="3:33">
      <c r="C88" s="3091" t="s">
        <v>2870</v>
      </c>
      <c r="D88" s="569" t="s">
        <v>2274</v>
      </c>
      <c r="E88" s="1578" t="s">
        <v>2873</v>
      </c>
      <c r="F88" s="53">
        <v>912401483512</v>
      </c>
      <c r="G88" s="204">
        <v>8718699798970</v>
      </c>
      <c r="H88" s="42" t="s">
        <v>2375</v>
      </c>
      <c r="I88" s="54" t="s">
        <v>2520</v>
      </c>
      <c r="J88" s="568">
        <v>10</v>
      </c>
      <c r="K88" s="1143">
        <v>1587</v>
      </c>
      <c r="L88" s="568" t="s">
        <v>75</v>
      </c>
      <c r="M88" s="430">
        <v>100000</v>
      </c>
      <c r="N88" s="350">
        <v>5</v>
      </c>
      <c r="O88" s="568"/>
      <c r="P88" s="1402">
        <v>2400</v>
      </c>
      <c r="Q88" s="518"/>
      <c r="R88" s="1898" t="s">
        <v>2172</v>
      </c>
      <c r="S88" s="568" t="s">
        <v>55</v>
      </c>
      <c r="T88" s="568" t="s">
        <v>3329</v>
      </c>
      <c r="U88" s="568"/>
      <c r="V88" s="568" t="s">
        <v>161</v>
      </c>
      <c r="W88" s="1827" t="s">
        <v>210</v>
      </c>
      <c r="X88" s="1827">
        <v>158</v>
      </c>
      <c r="Y88" s="1362">
        <v>167</v>
      </c>
      <c r="Z88" s="1362">
        <v>321</v>
      </c>
      <c r="AA88" s="1362">
        <v>83</v>
      </c>
      <c r="AB88" s="568" t="s">
        <v>122</v>
      </c>
      <c r="AC88" s="351" t="s">
        <v>3227</v>
      </c>
      <c r="AD88" s="1362"/>
      <c r="AE88" s="2615">
        <v>4</v>
      </c>
      <c r="AF88" s="1362">
        <v>1</v>
      </c>
      <c r="AG88" s="1899" t="s">
        <v>122</v>
      </c>
    </row>
    <row r="89" spans="3:33">
      <c r="C89" s="3091" t="s">
        <v>2870</v>
      </c>
      <c r="D89" s="569" t="s">
        <v>2274</v>
      </c>
      <c r="E89" s="1578" t="s">
        <v>2873</v>
      </c>
      <c r="F89" s="53">
        <v>912401483513</v>
      </c>
      <c r="G89" s="204">
        <v>8718699798987</v>
      </c>
      <c r="H89" s="42" t="s">
        <v>2376</v>
      </c>
      <c r="I89" s="54" t="s">
        <v>2389</v>
      </c>
      <c r="J89" s="568">
        <v>9</v>
      </c>
      <c r="K89" s="1143">
        <v>1140</v>
      </c>
      <c r="L89" s="568" t="s">
        <v>75</v>
      </c>
      <c r="M89" s="430">
        <v>100000</v>
      </c>
      <c r="N89" s="350">
        <v>5</v>
      </c>
      <c r="O89" s="568"/>
      <c r="P89" s="1402">
        <v>2400</v>
      </c>
      <c r="Q89" s="518"/>
      <c r="R89" s="1898" t="s">
        <v>2172</v>
      </c>
      <c r="S89" s="568" t="s">
        <v>55</v>
      </c>
      <c r="T89" s="568" t="s">
        <v>3231</v>
      </c>
      <c r="U89" s="568"/>
      <c r="V89" s="568" t="s">
        <v>161</v>
      </c>
      <c r="W89" s="1827" t="s">
        <v>210</v>
      </c>
      <c r="X89" s="1827">
        <v>126</v>
      </c>
      <c r="Y89" s="1362">
        <v>288</v>
      </c>
      <c r="Z89" s="1362">
        <v>300</v>
      </c>
      <c r="AA89" s="1362">
        <v>69</v>
      </c>
      <c r="AB89" s="568" t="s">
        <v>122</v>
      </c>
      <c r="AC89" s="351" t="s">
        <v>3227</v>
      </c>
      <c r="AD89" s="1362"/>
      <c r="AE89" s="2615">
        <v>4</v>
      </c>
      <c r="AF89" s="1362">
        <v>1</v>
      </c>
      <c r="AG89" s="1899" t="s">
        <v>122</v>
      </c>
    </row>
    <row r="90" spans="3:33">
      <c r="C90" s="3091" t="s">
        <v>2870</v>
      </c>
      <c r="D90" s="569" t="s">
        <v>2274</v>
      </c>
      <c r="E90" s="1578" t="s">
        <v>2873</v>
      </c>
      <c r="F90" s="53">
        <v>912401483514</v>
      </c>
      <c r="G90" s="204">
        <v>8718699798994</v>
      </c>
      <c r="H90" s="42" t="s">
        <v>2377</v>
      </c>
      <c r="I90" s="251" t="s">
        <v>2393</v>
      </c>
      <c r="J90" s="568">
        <v>4</v>
      </c>
      <c r="K90" s="1143">
        <v>85</v>
      </c>
      <c r="L90" s="568" t="s">
        <v>75</v>
      </c>
      <c r="M90" s="430">
        <v>100000</v>
      </c>
      <c r="N90" s="350">
        <v>5</v>
      </c>
      <c r="O90" s="568"/>
      <c r="P90" s="1402">
        <v>1500</v>
      </c>
      <c r="Q90" s="518"/>
      <c r="R90" s="1898" t="s">
        <v>2390</v>
      </c>
      <c r="S90" s="568" t="s">
        <v>113</v>
      </c>
      <c r="T90" s="568" t="s">
        <v>3230</v>
      </c>
      <c r="U90" s="568"/>
      <c r="V90" s="568" t="s">
        <v>161</v>
      </c>
      <c r="W90" s="1827" t="s">
        <v>210</v>
      </c>
      <c r="X90" s="1827">
        <v>21</v>
      </c>
      <c r="Y90" s="1362">
        <v>186</v>
      </c>
      <c r="Z90" s="1362">
        <v>330</v>
      </c>
      <c r="AA90" s="1362">
        <v>30</v>
      </c>
      <c r="AB90" s="568" t="s">
        <v>122</v>
      </c>
      <c r="AC90" s="351" t="s">
        <v>3227</v>
      </c>
      <c r="AD90" s="1362"/>
      <c r="AE90" s="2615">
        <v>4</v>
      </c>
      <c r="AF90" s="1362">
        <v>1</v>
      </c>
      <c r="AG90" s="1899" t="s">
        <v>122</v>
      </c>
    </row>
    <row r="91" spans="3:33">
      <c r="C91" s="3091" t="s">
        <v>2870</v>
      </c>
      <c r="D91" s="569" t="s">
        <v>2274</v>
      </c>
      <c r="E91" s="1578" t="s">
        <v>2873</v>
      </c>
      <c r="F91" s="53">
        <v>912401483515</v>
      </c>
      <c r="G91" s="204">
        <v>8718699799007</v>
      </c>
      <c r="H91" s="42" t="s">
        <v>2378</v>
      </c>
      <c r="I91" s="54" t="s">
        <v>2394</v>
      </c>
      <c r="J91" s="568">
        <v>4</v>
      </c>
      <c r="K91" s="1143">
        <v>85</v>
      </c>
      <c r="L91" s="568" t="s">
        <v>75</v>
      </c>
      <c r="M91" s="430">
        <v>100000</v>
      </c>
      <c r="N91" s="350">
        <v>5</v>
      </c>
      <c r="O91" s="568"/>
      <c r="P91" s="1402">
        <v>1250</v>
      </c>
      <c r="Q91" s="518"/>
      <c r="R91" s="1898" t="s">
        <v>2390</v>
      </c>
      <c r="S91" s="568" t="s">
        <v>113</v>
      </c>
      <c r="T91" s="568" t="s">
        <v>3230</v>
      </c>
      <c r="U91" s="568"/>
      <c r="V91" s="568" t="s">
        <v>161</v>
      </c>
      <c r="W91" s="1827" t="s">
        <v>210</v>
      </c>
      <c r="X91" s="1827">
        <v>21</v>
      </c>
      <c r="Y91" s="1362">
        <v>186</v>
      </c>
      <c r="Z91" s="1362">
        <v>330</v>
      </c>
      <c r="AA91" s="1362">
        <v>30</v>
      </c>
      <c r="AB91" s="568" t="s">
        <v>122</v>
      </c>
      <c r="AC91" s="351" t="s">
        <v>3227</v>
      </c>
      <c r="AD91" s="1362"/>
      <c r="AE91" s="2615">
        <v>4</v>
      </c>
      <c r="AF91" s="1362">
        <v>1</v>
      </c>
      <c r="AG91" s="1899" t="s">
        <v>122</v>
      </c>
    </row>
    <row r="92" spans="3:33">
      <c r="C92" s="3091" t="s">
        <v>2870</v>
      </c>
      <c r="D92" s="569" t="s">
        <v>2274</v>
      </c>
      <c r="E92" s="1578" t="s">
        <v>2873</v>
      </c>
      <c r="F92" s="53">
        <v>912401483519</v>
      </c>
      <c r="G92" s="204">
        <v>8718699799045</v>
      </c>
      <c r="H92" s="42" t="s">
        <v>2379</v>
      </c>
      <c r="I92" s="251" t="s">
        <v>2393</v>
      </c>
      <c r="J92" s="568">
        <v>3</v>
      </c>
      <c r="K92" s="1143">
        <v>23</v>
      </c>
      <c r="L92" s="568" t="s">
        <v>75</v>
      </c>
      <c r="M92" s="430">
        <v>100000</v>
      </c>
      <c r="N92" s="350">
        <v>5</v>
      </c>
      <c r="O92" s="568"/>
      <c r="P92" s="1402">
        <v>1500</v>
      </c>
      <c r="Q92" s="518"/>
      <c r="R92" s="1898" t="s">
        <v>2390</v>
      </c>
      <c r="S92" s="568" t="s">
        <v>113</v>
      </c>
      <c r="T92" s="568" t="s">
        <v>3230</v>
      </c>
      <c r="U92" s="568"/>
      <c r="V92" s="568" t="s">
        <v>161</v>
      </c>
      <c r="W92" s="1827" t="s">
        <v>210</v>
      </c>
      <c r="X92" s="1827">
        <v>7</v>
      </c>
      <c r="Y92" s="1362">
        <v>212</v>
      </c>
      <c r="Z92" s="1362">
        <v>313</v>
      </c>
      <c r="AA92" s="1362">
        <v>42</v>
      </c>
      <c r="AB92" s="568" t="s">
        <v>122</v>
      </c>
      <c r="AC92" s="351" t="s">
        <v>3227</v>
      </c>
      <c r="AD92" s="1362"/>
      <c r="AE92" s="2615">
        <v>1</v>
      </c>
      <c r="AF92" s="1362">
        <v>1</v>
      </c>
      <c r="AG92" s="1899" t="s">
        <v>122</v>
      </c>
    </row>
    <row r="93" spans="3:33">
      <c r="C93" s="3091" t="s">
        <v>2870</v>
      </c>
      <c r="D93" s="569" t="s">
        <v>2274</v>
      </c>
      <c r="E93" s="1578" t="s">
        <v>2873</v>
      </c>
      <c r="F93" s="53">
        <v>912401483520</v>
      </c>
      <c r="G93" s="204">
        <v>8718699799052</v>
      </c>
      <c r="H93" s="42" t="s">
        <v>2380</v>
      </c>
      <c r="I93" s="54" t="s">
        <v>2394</v>
      </c>
      <c r="J93" s="568">
        <v>3</v>
      </c>
      <c r="K93" s="1143">
        <v>23</v>
      </c>
      <c r="L93" s="568" t="s">
        <v>75</v>
      </c>
      <c r="M93" s="430">
        <v>100000</v>
      </c>
      <c r="N93" s="350">
        <v>5</v>
      </c>
      <c r="O93" s="568"/>
      <c r="P93" s="1402">
        <v>1250</v>
      </c>
      <c r="Q93" s="518"/>
      <c r="R93" s="1898" t="s">
        <v>2390</v>
      </c>
      <c r="S93" s="568" t="s">
        <v>113</v>
      </c>
      <c r="T93" s="568" t="s">
        <v>3230</v>
      </c>
      <c r="U93" s="568"/>
      <c r="V93" s="568" t="s">
        <v>161</v>
      </c>
      <c r="W93" s="1827" t="s">
        <v>210</v>
      </c>
      <c r="X93" s="1827">
        <v>7</v>
      </c>
      <c r="Y93" s="1362">
        <v>212</v>
      </c>
      <c r="Z93" s="1362">
        <v>313</v>
      </c>
      <c r="AA93" s="1362">
        <v>42</v>
      </c>
      <c r="AB93" s="568" t="s">
        <v>122</v>
      </c>
      <c r="AC93" s="351" t="s">
        <v>3227</v>
      </c>
      <c r="AD93" s="1362"/>
      <c r="AE93" s="2615">
        <v>1</v>
      </c>
      <c r="AF93" s="1362">
        <v>1</v>
      </c>
      <c r="AG93" s="1899" t="s">
        <v>122</v>
      </c>
    </row>
    <row r="94" spans="3:33">
      <c r="C94" s="3091" t="s">
        <v>2870</v>
      </c>
      <c r="D94" s="569" t="s">
        <v>2274</v>
      </c>
      <c r="E94" s="1578"/>
      <c r="F94" s="53">
        <v>912401483521</v>
      </c>
      <c r="G94" s="204">
        <v>8718699799069</v>
      </c>
      <c r="H94" s="42" t="s">
        <v>2381</v>
      </c>
      <c r="I94" s="251" t="s">
        <v>2521</v>
      </c>
      <c r="J94" s="568"/>
      <c r="K94" s="1143"/>
      <c r="L94" s="568"/>
      <c r="M94" s="430"/>
      <c r="N94" s="350">
        <v>5</v>
      </c>
      <c r="O94" s="568"/>
      <c r="P94" s="1402">
        <v>125</v>
      </c>
      <c r="Q94" s="518"/>
      <c r="R94" s="1898"/>
      <c r="S94" s="568"/>
      <c r="T94" s="568"/>
      <c r="U94" s="568"/>
      <c r="V94" s="568"/>
      <c r="W94" s="1827"/>
      <c r="X94" s="1827"/>
      <c r="Y94" s="1362">
        <v>163</v>
      </c>
      <c r="Z94" s="1362">
        <v>270</v>
      </c>
      <c r="AA94" s="1362">
        <v>1</v>
      </c>
      <c r="AB94" s="568" t="s">
        <v>122</v>
      </c>
      <c r="AC94" s="351"/>
      <c r="AD94" s="1362"/>
      <c r="AE94" s="2615">
        <v>0</v>
      </c>
      <c r="AF94" s="1362">
        <v>1</v>
      </c>
      <c r="AG94" s="1899" t="s">
        <v>122</v>
      </c>
    </row>
    <row r="95" spans="3:33">
      <c r="C95" s="3091" t="s">
        <v>2870</v>
      </c>
      <c r="D95" s="569" t="s">
        <v>2274</v>
      </c>
      <c r="E95" s="1578"/>
      <c r="F95" s="53">
        <v>912401483522</v>
      </c>
      <c r="G95" s="204">
        <v>8718699799076</v>
      </c>
      <c r="H95" s="42" t="s">
        <v>2382</v>
      </c>
      <c r="I95" s="54" t="s">
        <v>2522</v>
      </c>
      <c r="J95" s="568"/>
      <c r="K95" s="1143"/>
      <c r="L95" s="568"/>
      <c r="M95" s="430"/>
      <c r="N95" s="350">
        <v>5</v>
      </c>
      <c r="O95" s="568"/>
      <c r="P95" s="1402">
        <v>125</v>
      </c>
      <c r="Q95" s="518"/>
      <c r="R95" s="1898"/>
      <c r="S95" s="568"/>
      <c r="T95" s="568"/>
      <c r="U95" s="568"/>
      <c r="V95" s="568"/>
      <c r="W95" s="1827"/>
      <c r="X95" s="1827"/>
      <c r="Y95" s="1362">
        <v>163</v>
      </c>
      <c r="Z95" s="1362">
        <v>270</v>
      </c>
      <c r="AA95" s="1362">
        <v>1</v>
      </c>
      <c r="AB95" s="568" t="s">
        <v>122</v>
      </c>
      <c r="AC95" s="351"/>
      <c r="AD95" s="1362"/>
      <c r="AE95" s="2615">
        <v>0</v>
      </c>
      <c r="AF95" s="1362">
        <v>1</v>
      </c>
      <c r="AG95" s="1899" t="s">
        <v>122</v>
      </c>
    </row>
    <row r="96" spans="3:33">
      <c r="C96" s="3091" t="s">
        <v>2870</v>
      </c>
      <c r="D96" s="569" t="s">
        <v>2274</v>
      </c>
      <c r="E96" s="1578" t="s">
        <v>2873</v>
      </c>
      <c r="F96" s="53">
        <v>912401483523</v>
      </c>
      <c r="G96" s="204">
        <v>8718699799083</v>
      </c>
      <c r="H96" s="42" t="s">
        <v>2383</v>
      </c>
      <c r="I96" s="251" t="s">
        <v>2391</v>
      </c>
      <c r="J96" s="568"/>
      <c r="K96" s="1143"/>
      <c r="L96" s="568"/>
      <c r="M96" s="430"/>
      <c r="N96" s="350">
        <v>5</v>
      </c>
      <c r="O96" s="568"/>
      <c r="P96" s="1402">
        <v>225</v>
      </c>
      <c r="Q96" s="518"/>
      <c r="R96" s="1898"/>
      <c r="S96" s="568"/>
      <c r="T96" s="568"/>
      <c r="U96" s="568"/>
      <c r="V96" s="568"/>
      <c r="W96" s="1827"/>
      <c r="X96" s="1827"/>
      <c r="Y96" s="1362">
        <v>82</v>
      </c>
      <c r="Z96" s="1362">
        <v>350</v>
      </c>
      <c r="AA96" s="1362">
        <v>45</v>
      </c>
      <c r="AB96" s="568" t="s">
        <v>122</v>
      </c>
      <c r="AC96" s="351"/>
      <c r="AD96" s="1362"/>
      <c r="AE96" s="2615">
        <v>0</v>
      </c>
      <c r="AF96" s="1362">
        <v>1</v>
      </c>
      <c r="AG96" s="1899" t="s">
        <v>122</v>
      </c>
    </row>
    <row r="97" spans="3:33">
      <c r="C97" s="3080" t="s">
        <v>2870</v>
      </c>
      <c r="D97" s="855" t="s">
        <v>2274</v>
      </c>
      <c r="E97" s="1599" t="s">
        <v>2873</v>
      </c>
      <c r="F97" s="55">
        <v>912401483524</v>
      </c>
      <c r="G97" s="207">
        <v>8718699799090</v>
      </c>
      <c r="H97" s="57" t="s">
        <v>2384</v>
      </c>
      <c r="I97" s="56" t="s">
        <v>2392</v>
      </c>
      <c r="J97" s="854"/>
      <c r="K97" s="1272"/>
      <c r="L97" s="854"/>
      <c r="M97" s="1392"/>
      <c r="N97" s="438">
        <v>5</v>
      </c>
      <c r="O97" s="854"/>
      <c r="P97" s="1403">
        <v>275</v>
      </c>
      <c r="Q97" s="518"/>
      <c r="R97" s="1900"/>
      <c r="S97" s="854" t="s">
        <v>113</v>
      </c>
      <c r="T97" s="854"/>
      <c r="U97" s="854"/>
      <c r="V97" s="854"/>
      <c r="W97" s="1331"/>
      <c r="X97" s="1331"/>
      <c r="Y97" s="1841">
        <v>40</v>
      </c>
      <c r="Z97" s="1841">
        <v>309</v>
      </c>
      <c r="AA97" s="1841">
        <v>18</v>
      </c>
      <c r="AB97" s="854" t="s">
        <v>122</v>
      </c>
      <c r="AC97" s="466"/>
      <c r="AD97" s="1841"/>
      <c r="AE97" s="2616">
        <v>0</v>
      </c>
      <c r="AF97" s="1841">
        <v>1</v>
      </c>
      <c r="AG97" s="1901" t="s">
        <v>122</v>
      </c>
    </row>
    <row r="98" spans="3:33">
      <c r="C98" s="3079" t="s">
        <v>2870</v>
      </c>
      <c r="D98" s="1576" t="s">
        <v>2274</v>
      </c>
      <c r="E98" s="1577" t="s">
        <v>2873</v>
      </c>
      <c r="F98" s="2868">
        <v>911401826582</v>
      </c>
      <c r="G98" s="1601">
        <v>8719514522688</v>
      </c>
      <c r="H98" s="1029" t="s">
        <v>620</v>
      </c>
      <c r="I98" s="1603" t="s">
        <v>2523</v>
      </c>
      <c r="J98" s="1228">
        <v>17</v>
      </c>
      <c r="K98" s="1032">
        <v>1700</v>
      </c>
      <c r="L98" s="1031" t="s">
        <v>79</v>
      </c>
      <c r="M98" s="1032">
        <v>50000</v>
      </c>
      <c r="N98" s="1064">
        <v>5</v>
      </c>
      <c r="O98" s="1031"/>
      <c r="P98" s="2394">
        <v>670</v>
      </c>
      <c r="Q98" s="518"/>
      <c r="R98" s="1904" t="s">
        <v>54</v>
      </c>
      <c r="S98" s="1031" t="s">
        <v>55</v>
      </c>
      <c r="T98" s="1031" t="s">
        <v>3130</v>
      </c>
      <c r="U98" s="1031"/>
      <c r="V98" s="1031" t="s">
        <v>158</v>
      </c>
      <c r="W98" s="1062" t="s">
        <v>210</v>
      </c>
      <c r="X98" s="1062">
        <v>100</v>
      </c>
      <c r="Y98" s="1064">
        <v>285</v>
      </c>
      <c r="Z98" s="1064">
        <v>285</v>
      </c>
      <c r="AA98" s="1064">
        <v>64</v>
      </c>
      <c r="AB98" s="1031" t="s">
        <v>122</v>
      </c>
      <c r="AC98" s="1062" t="s">
        <v>3227</v>
      </c>
      <c r="AD98" s="1064"/>
      <c r="AE98" s="2625">
        <v>4</v>
      </c>
      <c r="AF98" s="1064">
        <v>1</v>
      </c>
      <c r="AG98" s="1905" t="s">
        <v>122</v>
      </c>
    </row>
    <row r="99" spans="3:33">
      <c r="C99" s="3091" t="s">
        <v>2870</v>
      </c>
      <c r="D99" s="569" t="s">
        <v>2274</v>
      </c>
      <c r="E99" s="1578" t="s">
        <v>2873</v>
      </c>
      <c r="F99" s="152">
        <v>911401846087</v>
      </c>
      <c r="G99" s="204">
        <v>8720169767461</v>
      </c>
      <c r="H99" s="42" t="s">
        <v>2431</v>
      </c>
      <c r="I99" s="54" t="s">
        <v>2604</v>
      </c>
      <c r="J99" s="568" t="s">
        <v>2615</v>
      </c>
      <c r="K99" s="1362" t="s">
        <v>2494</v>
      </c>
      <c r="L99" s="568" t="s">
        <v>2490</v>
      </c>
      <c r="M99" s="430">
        <v>50000</v>
      </c>
      <c r="N99" s="350">
        <v>5</v>
      </c>
      <c r="O99" s="568"/>
      <c r="P99" s="1402">
        <v>795</v>
      </c>
      <c r="Q99" s="518"/>
      <c r="R99" s="1898" t="s">
        <v>54</v>
      </c>
      <c r="S99" s="568" t="s">
        <v>55</v>
      </c>
      <c r="T99" s="568" t="s">
        <v>3130</v>
      </c>
      <c r="U99" s="568"/>
      <c r="V99" s="568" t="s">
        <v>3122</v>
      </c>
      <c r="W99" s="1827" t="s">
        <v>210</v>
      </c>
      <c r="X99" s="1827">
        <v>105</v>
      </c>
      <c r="Y99" s="1362">
        <v>300</v>
      </c>
      <c r="Z99" s="1362">
        <v>300</v>
      </c>
      <c r="AA99" s="1362">
        <v>64</v>
      </c>
      <c r="AB99" s="568" t="s">
        <v>122</v>
      </c>
      <c r="AC99" s="351">
        <v>80</v>
      </c>
      <c r="AD99" s="1362"/>
      <c r="AE99" s="2615">
        <v>4</v>
      </c>
      <c r="AF99" s="1362">
        <v>1</v>
      </c>
      <c r="AG99" s="1899" t="s">
        <v>122</v>
      </c>
    </row>
    <row r="100" spans="3:33">
      <c r="C100" s="3080" t="s">
        <v>2870</v>
      </c>
      <c r="D100" s="855" t="s">
        <v>2274</v>
      </c>
      <c r="E100" s="1599" t="s">
        <v>2873</v>
      </c>
      <c r="F100" s="190">
        <v>911401846187</v>
      </c>
      <c r="G100" s="207">
        <v>8720169767478</v>
      </c>
      <c r="H100" s="57" t="s">
        <v>2432</v>
      </c>
      <c r="I100" s="56" t="s">
        <v>2777</v>
      </c>
      <c r="J100" s="442" t="s">
        <v>2615</v>
      </c>
      <c r="K100" s="1147" t="s">
        <v>2494</v>
      </c>
      <c r="L100" s="570" t="s">
        <v>2490</v>
      </c>
      <c r="M100" s="1392">
        <v>50000</v>
      </c>
      <c r="N100" s="438">
        <v>5</v>
      </c>
      <c r="O100" s="570"/>
      <c r="P100" s="1403">
        <v>1195</v>
      </c>
      <c r="Q100" s="518"/>
      <c r="R100" s="1900" t="s">
        <v>54</v>
      </c>
      <c r="S100" s="570" t="s">
        <v>55</v>
      </c>
      <c r="T100" s="570" t="s">
        <v>3130</v>
      </c>
      <c r="U100" s="570"/>
      <c r="V100" s="570" t="s">
        <v>3122</v>
      </c>
      <c r="W100" s="2438" t="s">
        <v>210</v>
      </c>
      <c r="X100" s="2438">
        <v>105</v>
      </c>
      <c r="Y100" s="571">
        <v>300</v>
      </c>
      <c r="Z100" s="571">
        <v>300</v>
      </c>
      <c r="AA100" s="571">
        <v>64</v>
      </c>
      <c r="AB100" s="570" t="s">
        <v>143</v>
      </c>
      <c r="AC100" s="466">
        <v>80</v>
      </c>
      <c r="AD100" s="571"/>
      <c r="AE100" s="2616">
        <v>4</v>
      </c>
      <c r="AF100" s="571">
        <v>1</v>
      </c>
      <c r="AG100" s="1906" t="s">
        <v>122</v>
      </c>
    </row>
    <row r="101" spans="3:33">
      <c r="C101" s="3091" t="s">
        <v>2870</v>
      </c>
      <c r="D101" s="569" t="s">
        <v>2274</v>
      </c>
      <c r="E101" s="1578" t="s">
        <v>2873</v>
      </c>
      <c r="F101" s="2857">
        <v>911401847582</v>
      </c>
      <c r="G101" s="1045">
        <v>8719514528734</v>
      </c>
      <c r="H101" s="1020" t="s">
        <v>628</v>
      </c>
      <c r="I101" s="1097" t="s">
        <v>2524</v>
      </c>
      <c r="J101" s="963">
        <v>20</v>
      </c>
      <c r="K101" s="1036">
        <v>2100</v>
      </c>
      <c r="L101" s="1021" t="s">
        <v>79</v>
      </c>
      <c r="M101" s="1036">
        <v>50000</v>
      </c>
      <c r="N101" s="942">
        <v>5</v>
      </c>
      <c r="O101" s="1021"/>
      <c r="P101" s="1400">
        <v>1720</v>
      </c>
      <c r="Q101" s="518"/>
      <c r="R101" s="1882" t="s">
        <v>62</v>
      </c>
      <c r="S101" s="1021" t="s">
        <v>55</v>
      </c>
      <c r="T101" s="1021" t="s">
        <v>3130</v>
      </c>
      <c r="U101" s="1021"/>
      <c r="V101" s="1021" t="s">
        <v>158</v>
      </c>
      <c r="W101" s="519" t="s">
        <v>210</v>
      </c>
      <c r="X101" s="519">
        <v>105</v>
      </c>
      <c r="Y101" s="942">
        <v>390</v>
      </c>
      <c r="Z101" s="942">
        <v>390</v>
      </c>
      <c r="AA101" s="942">
        <v>85</v>
      </c>
      <c r="AB101" s="1021" t="s">
        <v>122</v>
      </c>
      <c r="AC101" s="519" t="s">
        <v>3227</v>
      </c>
      <c r="AD101" s="942"/>
      <c r="AE101" s="2620">
        <v>4</v>
      </c>
      <c r="AF101" s="942">
        <v>1</v>
      </c>
      <c r="AG101" s="1883" t="s">
        <v>122</v>
      </c>
    </row>
    <row r="102" spans="3:33">
      <c r="C102" s="3091" t="s">
        <v>2870</v>
      </c>
      <c r="D102" s="569" t="s">
        <v>2274</v>
      </c>
      <c r="E102" s="1578" t="s">
        <v>2873</v>
      </c>
      <c r="F102" s="53">
        <v>911401873687</v>
      </c>
      <c r="G102" s="204">
        <v>8721103307132</v>
      </c>
      <c r="H102" s="42" t="s">
        <v>2639</v>
      </c>
      <c r="I102" s="171" t="s">
        <v>2605</v>
      </c>
      <c r="J102" s="358" t="s">
        <v>2491</v>
      </c>
      <c r="K102" s="314" t="s">
        <v>2493</v>
      </c>
      <c r="L102" s="357" t="s">
        <v>2489</v>
      </c>
      <c r="M102" s="430">
        <v>50000</v>
      </c>
      <c r="N102" s="350">
        <v>5</v>
      </c>
      <c r="O102" s="357"/>
      <c r="P102" s="1402">
        <v>2065</v>
      </c>
      <c r="Q102" s="518"/>
      <c r="R102" s="1868" t="s">
        <v>62</v>
      </c>
      <c r="S102" s="357" t="s">
        <v>55</v>
      </c>
      <c r="T102" s="357" t="s">
        <v>3131</v>
      </c>
      <c r="U102" s="357"/>
      <c r="V102" s="357" t="s">
        <v>3122</v>
      </c>
      <c r="W102" s="351" t="s">
        <v>210</v>
      </c>
      <c r="X102" s="351">
        <v>139</v>
      </c>
      <c r="Y102" s="350">
        <v>390</v>
      </c>
      <c r="Z102" s="350">
        <v>390</v>
      </c>
      <c r="AA102" s="350">
        <v>85</v>
      </c>
      <c r="AB102" s="357" t="s">
        <v>122</v>
      </c>
      <c r="AC102" s="351" t="s">
        <v>3227</v>
      </c>
      <c r="AD102" s="350"/>
      <c r="AE102" s="2615">
        <v>4</v>
      </c>
      <c r="AF102" s="350">
        <v>1</v>
      </c>
      <c r="AG102" s="1869" t="s">
        <v>122</v>
      </c>
    </row>
    <row r="103" spans="3:33">
      <c r="C103" s="3091" t="s">
        <v>2870</v>
      </c>
      <c r="D103" s="569" t="s">
        <v>2274</v>
      </c>
      <c r="E103" s="1578" t="s">
        <v>2873</v>
      </c>
      <c r="F103" s="53">
        <v>911401873787</v>
      </c>
      <c r="G103" s="204">
        <v>8721103307149</v>
      </c>
      <c r="H103" s="42" t="s">
        <v>2640</v>
      </c>
      <c r="I103" s="102" t="s">
        <v>2607</v>
      </c>
      <c r="J103" s="1377" t="s">
        <v>2492</v>
      </c>
      <c r="K103" s="314" t="s">
        <v>2493</v>
      </c>
      <c r="L103" s="357" t="s">
        <v>2489</v>
      </c>
      <c r="M103" s="430">
        <v>50000</v>
      </c>
      <c r="N103" s="350">
        <v>5</v>
      </c>
      <c r="O103" s="357"/>
      <c r="P103" s="1402">
        <v>2550</v>
      </c>
      <c r="Q103" s="518"/>
      <c r="R103" s="1868" t="s">
        <v>62</v>
      </c>
      <c r="S103" s="357" t="s">
        <v>55</v>
      </c>
      <c r="T103" s="357" t="s">
        <v>3131</v>
      </c>
      <c r="U103" s="357"/>
      <c r="V103" s="357" t="s">
        <v>3122</v>
      </c>
      <c r="W103" s="351" t="s">
        <v>210</v>
      </c>
      <c r="X103" s="351">
        <v>135</v>
      </c>
      <c r="Y103" s="350">
        <v>390</v>
      </c>
      <c r="Z103" s="350">
        <v>390</v>
      </c>
      <c r="AA103" s="350">
        <v>85</v>
      </c>
      <c r="AB103" s="357" t="s">
        <v>122</v>
      </c>
      <c r="AC103" s="351" t="s">
        <v>3227</v>
      </c>
      <c r="AD103" s="350"/>
      <c r="AE103" s="2615">
        <v>4</v>
      </c>
      <c r="AF103" s="350">
        <v>1</v>
      </c>
      <c r="AG103" s="1869" t="s">
        <v>122</v>
      </c>
    </row>
    <row r="104" spans="3:33">
      <c r="C104" s="3091" t="s">
        <v>2870</v>
      </c>
      <c r="D104" s="569" t="s">
        <v>2274</v>
      </c>
      <c r="E104" s="1578" t="s">
        <v>2873</v>
      </c>
      <c r="F104" s="2857">
        <v>911401851882</v>
      </c>
      <c r="G104" s="1045">
        <v>8719514530850</v>
      </c>
      <c r="H104" s="1020" t="s">
        <v>2171</v>
      </c>
      <c r="I104" s="1097" t="s">
        <v>2525</v>
      </c>
      <c r="J104" s="963">
        <v>23</v>
      </c>
      <c r="K104" s="1036">
        <v>2200</v>
      </c>
      <c r="L104" s="1021" t="s">
        <v>53</v>
      </c>
      <c r="M104" s="1036">
        <v>50000</v>
      </c>
      <c r="N104" s="519">
        <v>5</v>
      </c>
      <c r="O104" s="1021"/>
      <c r="P104" s="1400">
        <v>4350</v>
      </c>
      <c r="Q104" s="518"/>
      <c r="R104" s="1882" t="s">
        <v>62</v>
      </c>
      <c r="S104" s="1021" t="s">
        <v>55</v>
      </c>
      <c r="T104" s="1021" t="s">
        <v>3130</v>
      </c>
      <c r="U104" s="1021"/>
      <c r="V104" s="1021" t="s">
        <v>131</v>
      </c>
      <c r="W104" s="519" t="s">
        <v>210</v>
      </c>
      <c r="X104" s="519">
        <v>95</v>
      </c>
      <c r="Y104" s="942">
        <v>390</v>
      </c>
      <c r="Z104" s="942">
        <v>390</v>
      </c>
      <c r="AA104" s="942">
        <v>85</v>
      </c>
      <c r="AB104" s="1021" t="s">
        <v>143</v>
      </c>
      <c r="AC104" s="519" t="s">
        <v>3227</v>
      </c>
      <c r="AD104" s="942"/>
      <c r="AE104" s="2620">
        <v>4</v>
      </c>
      <c r="AF104" s="942">
        <v>1</v>
      </c>
      <c r="AG104" s="1883" t="s">
        <v>122</v>
      </c>
    </row>
    <row r="105" spans="3:33">
      <c r="C105" s="3080" t="s">
        <v>2870</v>
      </c>
      <c r="D105" s="855" t="s">
        <v>2274</v>
      </c>
      <c r="E105" s="1599" t="s">
        <v>2873</v>
      </c>
      <c r="F105" s="55">
        <v>911401873887</v>
      </c>
      <c r="G105" s="207">
        <v>8721103307156</v>
      </c>
      <c r="H105" s="57" t="s">
        <v>2641</v>
      </c>
      <c r="I105" s="172" t="s">
        <v>2606</v>
      </c>
      <c r="J105" s="445" t="s">
        <v>2491</v>
      </c>
      <c r="K105" s="454" t="s">
        <v>2493</v>
      </c>
      <c r="L105" s="442" t="s">
        <v>2489</v>
      </c>
      <c r="M105" s="1392">
        <v>50000</v>
      </c>
      <c r="N105" s="438">
        <v>5</v>
      </c>
      <c r="O105" s="442"/>
      <c r="P105" s="1403">
        <v>4860</v>
      </c>
      <c r="Q105" s="518"/>
      <c r="R105" s="1884" t="s">
        <v>62</v>
      </c>
      <c r="S105" s="442" t="s">
        <v>55</v>
      </c>
      <c r="T105" s="442" t="s">
        <v>3131</v>
      </c>
      <c r="U105" s="442"/>
      <c r="V105" s="442" t="s">
        <v>3122</v>
      </c>
      <c r="W105" s="466" t="s">
        <v>210</v>
      </c>
      <c r="X105" s="466">
        <v>139</v>
      </c>
      <c r="Y105" s="438">
        <v>390</v>
      </c>
      <c r="Z105" s="438">
        <v>390</v>
      </c>
      <c r="AA105" s="438">
        <v>85</v>
      </c>
      <c r="AB105" s="442" t="s">
        <v>143</v>
      </c>
      <c r="AC105" s="466" t="s">
        <v>3227</v>
      </c>
      <c r="AD105" s="438"/>
      <c r="AE105" s="2616">
        <v>4</v>
      </c>
      <c r="AF105" s="438">
        <v>1</v>
      </c>
      <c r="AG105" s="1885" t="s">
        <v>122</v>
      </c>
    </row>
    <row r="106" spans="3:33">
      <c r="C106" s="3079" t="s">
        <v>2870</v>
      </c>
      <c r="D106" s="1576" t="s">
        <v>2274</v>
      </c>
      <c r="E106" s="1577" t="s">
        <v>2873</v>
      </c>
      <c r="F106" s="43">
        <v>911401846582</v>
      </c>
      <c r="G106" s="228">
        <v>8719514528550</v>
      </c>
      <c r="H106" s="229" t="s">
        <v>635</v>
      </c>
      <c r="I106" s="226" t="s">
        <v>2764</v>
      </c>
      <c r="J106" s="336">
        <v>30</v>
      </c>
      <c r="K106" s="1131">
        <v>3000</v>
      </c>
      <c r="L106" s="336" t="s">
        <v>79</v>
      </c>
      <c r="M106" s="280">
        <v>50000</v>
      </c>
      <c r="N106" s="279">
        <v>5</v>
      </c>
      <c r="O106" s="336"/>
      <c r="P106" s="658">
        <v>1600</v>
      </c>
      <c r="Q106" s="518"/>
      <c r="R106" s="1878" t="s">
        <v>54</v>
      </c>
      <c r="S106" s="336" t="s">
        <v>113</v>
      </c>
      <c r="T106" s="336" t="s">
        <v>3229</v>
      </c>
      <c r="U106" s="336"/>
      <c r="V106" s="336" t="s">
        <v>158</v>
      </c>
      <c r="W106" s="305" t="s">
        <v>210</v>
      </c>
      <c r="X106" s="305">
        <v>100</v>
      </c>
      <c r="Y106" s="279">
        <v>87</v>
      </c>
      <c r="Z106" s="279">
        <v>207</v>
      </c>
      <c r="AA106" s="279">
        <v>125</v>
      </c>
      <c r="AB106" s="336" t="s">
        <v>122</v>
      </c>
      <c r="AC106" s="305" t="s">
        <v>3228</v>
      </c>
      <c r="AD106" s="279"/>
      <c r="AE106" s="2626">
        <v>4</v>
      </c>
      <c r="AF106" s="279">
        <v>1</v>
      </c>
      <c r="AG106" s="1879" t="s">
        <v>122</v>
      </c>
    </row>
    <row r="107" spans="3:33">
      <c r="C107" s="3091" t="s">
        <v>2870</v>
      </c>
      <c r="D107" s="569" t="s">
        <v>2274</v>
      </c>
      <c r="E107" s="1578" t="s">
        <v>2873</v>
      </c>
      <c r="F107" s="2870">
        <v>911401846682</v>
      </c>
      <c r="G107" s="37">
        <v>8719514528567</v>
      </c>
      <c r="H107" s="252" t="s">
        <v>636</v>
      </c>
      <c r="I107" s="237" t="s">
        <v>2764</v>
      </c>
      <c r="J107" s="334">
        <v>27</v>
      </c>
      <c r="K107" s="1127">
        <v>3000</v>
      </c>
      <c r="L107" s="334" t="s">
        <v>53</v>
      </c>
      <c r="M107" s="282">
        <v>50000</v>
      </c>
      <c r="N107" s="281">
        <v>5</v>
      </c>
      <c r="O107" s="334"/>
      <c r="P107" s="659">
        <v>1600</v>
      </c>
      <c r="Q107" s="518"/>
      <c r="R107" s="1870" t="s">
        <v>54</v>
      </c>
      <c r="S107" s="334" t="s">
        <v>113</v>
      </c>
      <c r="T107" s="334" t="s">
        <v>3229</v>
      </c>
      <c r="U107" s="334"/>
      <c r="V107" s="334" t="s">
        <v>131</v>
      </c>
      <c r="W107" s="301" t="s">
        <v>210</v>
      </c>
      <c r="X107" s="301">
        <v>111</v>
      </c>
      <c r="Y107" s="281">
        <v>87</v>
      </c>
      <c r="Z107" s="281">
        <v>207</v>
      </c>
      <c r="AA107" s="281">
        <v>125</v>
      </c>
      <c r="AB107" s="334" t="s">
        <v>122</v>
      </c>
      <c r="AC107" s="301" t="s">
        <v>3228</v>
      </c>
      <c r="AD107" s="281"/>
      <c r="AE107" s="2627">
        <v>4</v>
      </c>
      <c r="AF107" s="281">
        <v>1</v>
      </c>
      <c r="AG107" s="1871" t="s">
        <v>122</v>
      </c>
    </row>
    <row r="108" spans="3:33">
      <c r="C108" s="3091" t="s">
        <v>2870</v>
      </c>
      <c r="D108" s="569" t="s">
        <v>2274</v>
      </c>
      <c r="E108" s="1578" t="s">
        <v>2873</v>
      </c>
      <c r="F108" s="2870">
        <v>911401846982</v>
      </c>
      <c r="G108" s="37">
        <v>8719514528598</v>
      </c>
      <c r="H108" s="252" t="s">
        <v>637</v>
      </c>
      <c r="I108" s="237" t="s">
        <v>2765</v>
      </c>
      <c r="J108" s="334">
        <v>30</v>
      </c>
      <c r="K108" s="1127">
        <v>3000</v>
      </c>
      <c r="L108" s="334" t="s">
        <v>79</v>
      </c>
      <c r="M108" s="282">
        <v>50000</v>
      </c>
      <c r="N108" s="281">
        <v>5</v>
      </c>
      <c r="O108" s="334"/>
      <c r="P108" s="659">
        <v>1600</v>
      </c>
      <c r="Q108" s="518"/>
      <c r="R108" s="1870" t="s">
        <v>54</v>
      </c>
      <c r="S108" s="334" t="s">
        <v>113</v>
      </c>
      <c r="T108" s="334" t="s">
        <v>3229</v>
      </c>
      <c r="U108" s="334"/>
      <c r="V108" s="334" t="s">
        <v>158</v>
      </c>
      <c r="W108" s="301" t="s">
        <v>210</v>
      </c>
      <c r="X108" s="301">
        <v>100</v>
      </c>
      <c r="Y108" s="281">
        <v>87</v>
      </c>
      <c r="Z108" s="281">
        <v>207</v>
      </c>
      <c r="AA108" s="281">
        <v>125</v>
      </c>
      <c r="AB108" s="334" t="s">
        <v>122</v>
      </c>
      <c r="AC108" s="301" t="s">
        <v>3228</v>
      </c>
      <c r="AD108" s="281"/>
      <c r="AE108" s="2627">
        <v>4</v>
      </c>
      <c r="AF108" s="281">
        <v>1</v>
      </c>
      <c r="AG108" s="1871" t="s">
        <v>122</v>
      </c>
    </row>
    <row r="109" spans="3:33">
      <c r="C109" s="3091" t="s">
        <v>2870</v>
      </c>
      <c r="D109" s="569" t="s">
        <v>2274</v>
      </c>
      <c r="E109" s="1578" t="s">
        <v>2873</v>
      </c>
      <c r="F109" s="61">
        <v>911401847082</v>
      </c>
      <c r="G109" s="253">
        <v>8719514528604</v>
      </c>
      <c r="H109" s="254" t="s">
        <v>638</v>
      </c>
      <c r="I109" s="238" t="s">
        <v>2765</v>
      </c>
      <c r="J109" s="441">
        <v>27</v>
      </c>
      <c r="K109" s="1129">
        <v>3000</v>
      </c>
      <c r="L109" s="441" t="s">
        <v>53</v>
      </c>
      <c r="M109" s="284">
        <v>50000</v>
      </c>
      <c r="N109" s="283">
        <v>5</v>
      </c>
      <c r="O109" s="441"/>
      <c r="P109" s="656">
        <v>1600</v>
      </c>
      <c r="Q109" s="518"/>
      <c r="R109" s="1872" t="s">
        <v>54</v>
      </c>
      <c r="S109" s="441" t="s">
        <v>113</v>
      </c>
      <c r="T109" s="441" t="s">
        <v>3229</v>
      </c>
      <c r="U109" s="441"/>
      <c r="V109" s="441" t="s">
        <v>131</v>
      </c>
      <c r="W109" s="294" t="s">
        <v>210</v>
      </c>
      <c r="X109" s="294">
        <v>111</v>
      </c>
      <c r="Y109" s="283">
        <v>87</v>
      </c>
      <c r="Z109" s="283">
        <v>207</v>
      </c>
      <c r="AA109" s="283">
        <v>125</v>
      </c>
      <c r="AB109" s="441" t="s">
        <v>122</v>
      </c>
      <c r="AC109" s="294" t="s">
        <v>3228</v>
      </c>
      <c r="AD109" s="283"/>
      <c r="AE109" s="2623">
        <v>4</v>
      </c>
      <c r="AF109" s="283">
        <v>1</v>
      </c>
      <c r="AG109" s="1873" t="s">
        <v>122</v>
      </c>
    </row>
    <row r="110" spans="3:33">
      <c r="C110" s="3091" t="s">
        <v>2870</v>
      </c>
      <c r="D110" s="569" t="s">
        <v>2274</v>
      </c>
      <c r="E110" s="1578" t="s">
        <v>2873</v>
      </c>
      <c r="F110" s="44">
        <v>911401846782</v>
      </c>
      <c r="G110" s="255">
        <v>8719514528574</v>
      </c>
      <c r="H110" s="256" t="s">
        <v>639</v>
      </c>
      <c r="I110" s="239" t="s">
        <v>2766</v>
      </c>
      <c r="J110" s="333">
        <v>30</v>
      </c>
      <c r="K110" s="1142">
        <v>3000</v>
      </c>
      <c r="L110" s="333" t="s">
        <v>79</v>
      </c>
      <c r="M110" s="296">
        <v>50000</v>
      </c>
      <c r="N110" s="292">
        <v>5</v>
      </c>
      <c r="O110" s="333"/>
      <c r="P110" s="658">
        <v>1600</v>
      </c>
      <c r="Q110" s="518"/>
      <c r="R110" s="1876" t="s">
        <v>54</v>
      </c>
      <c r="S110" s="333" t="s">
        <v>113</v>
      </c>
      <c r="T110" s="333" t="s">
        <v>3229</v>
      </c>
      <c r="U110" s="333"/>
      <c r="V110" s="333" t="s">
        <v>158</v>
      </c>
      <c r="W110" s="293" t="s">
        <v>210</v>
      </c>
      <c r="X110" s="293">
        <v>100</v>
      </c>
      <c r="Y110" s="292">
        <v>87</v>
      </c>
      <c r="Z110" s="292">
        <v>207</v>
      </c>
      <c r="AA110" s="292">
        <v>125</v>
      </c>
      <c r="AB110" s="333" t="s">
        <v>122</v>
      </c>
      <c r="AC110" s="293" t="s">
        <v>3228</v>
      </c>
      <c r="AD110" s="292"/>
      <c r="AE110" s="2624">
        <v>4</v>
      </c>
      <c r="AF110" s="292">
        <v>1</v>
      </c>
      <c r="AG110" s="1877" t="s">
        <v>122</v>
      </c>
    </row>
    <row r="111" spans="3:33">
      <c r="C111" s="3091" t="s">
        <v>2870</v>
      </c>
      <c r="D111" s="569" t="s">
        <v>2274</v>
      </c>
      <c r="E111" s="1578" t="s">
        <v>2873</v>
      </c>
      <c r="F111" s="2870">
        <v>911401846882</v>
      </c>
      <c r="G111" s="37">
        <v>8719514528581</v>
      </c>
      <c r="H111" s="252" t="s">
        <v>640</v>
      </c>
      <c r="I111" s="237" t="s">
        <v>2766</v>
      </c>
      <c r="J111" s="334">
        <v>27</v>
      </c>
      <c r="K111" s="1127">
        <v>3000</v>
      </c>
      <c r="L111" s="334" t="s">
        <v>53</v>
      </c>
      <c r="M111" s="282">
        <v>50000</v>
      </c>
      <c r="N111" s="281">
        <v>5</v>
      </c>
      <c r="O111" s="334"/>
      <c r="P111" s="659">
        <v>1600</v>
      </c>
      <c r="Q111" s="518"/>
      <c r="R111" s="1870" t="s">
        <v>54</v>
      </c>
      <c r="S111" s="334" t="s">
        <v>113</v>
      </c>
      <c r="T111" s="334" t="s">
        <v>3229</v>
      </c>
      <c r="U111" s="334"/>
      <c r="V111" s="334" t="s">
        <v>131</v>
      </c>
      <c r="W111" s="301" t="s">
        <v>210</v>
      </c>
      <c r="X111" s="301">
        <v>111</v>
      </c>
      <c r="Y111" s="281">
        <v>87</v>
      </c>
      <c r="Z111" s="281">
        <v>207</v>
      </c>
      <c r="AA111" s="281">
        <v>125</v>
      </c>
      <c r="AB111" s="334" t="s">
        <v>122</v>
      </c>
      <c r="AC111" s="301" t="s">
        <v>3228</v>
      </c>
      <c r="AD111" s="281"/>
      <c r="AE111" s="2627">
        <v>4</v>
      </c>
      <c r="AF111" s="281">
        <v>1</v>
      </c>
      <c r="AG111" s="1871" t="s">
        <v>122</v>
      </c>
    </row>
    <row r="112" spans="3:33">
      <c r="C112" s="3091" t="s">
        <v>2870</v>
      </c>
      <c r="D112" s="569" t="s">
        <v>2274</v>
      </c>
      <c r="E112" s="1578" t="s">
        <v>2873</v>
      </c>
      <c r="F112" s="2870">
        <v>911401847182</v>
      </c>
      <c r="G112" s="37">
        <v>8719514528611</v>
      </c>
      <c r="H112" s="252" t="s">
        <v>641</v>
      </c>
      <c r="I112" s="237" t="s">
        <v>2767</v>
      </c>
      <c r="J112" s="334">
        <v>30</v>
      </c>
      <c r="K112" s="1127">
        <v>3000</v>
      </c>
      <c r="L112" s="334" t="s">
        <v>79</v>
      </c>
      <c r="M112" s="282">
        <v>50000</v>
      </c>
      <c r="N112" s="281">
        <v>5</v>
      </c>
      <c r="O112" s="334"/>
      <c r="P112" s="659">
        <v>1600</v>
      </c>
      <c r="Q112" s="518"/>
      <c r="R112" s="1870" t="s">
        <v>54</v>
      </c>
      <c r="S112" s="334" t="s">
        <v>113</v>
      </c>
      <c r="T112" s="334" t="s">
        <v>3229</v>
      </c>
      <c r="U112" s="334"/>
      <c r="V112" s="334" t="s">
        <v>158</v>
      </c>
      <c r="W112" s="301" t="s">
        <v>210</v>
      </c>
      <c r="X112" s="301">
        <v>100</v>
      </c>
      <c r="Y112" s="281">
        <v>87</v>
      </c>
      <c r="Z112" s="281">
        <v>207</v>
      </c>
      <c r="AA112" s="281">
        <v>125</v>
      </c>
      <c r="AB112" s="334" t="s">
        <v>122</v>
      </c>
      <c r="AC112" s="301" t="s">
        <v>3228</v>
      </c>
      <c r="AD112" s="281"/>
      <c r="AE112" s="2627">
        <v>4</v>
      </c>
      <c r="AF112" s="281">
        <v>1</v>
      </c>
      <c r="AG112" s="1871" t="s">
        <v>122</v>
      </c>
    </row>
    <row r="113" spans="3:33">
      <c r="C113" s="3080" t="s">
        <v>2870</v>
      </c>
      <c r="D113" s="855" t="s">
        <v>2274</v>
      </c>
      <c r="E113" s="1599" t="s">
        <v>2873</v>
      </c>
      <c r="F113" s="61">
        <v>911401847282</v>
      </c>
      <c r="G113" s="253">
        <v>8719514528628</v>
      </c>
      <c r="H113" s="254" t="s">
        <v>642</v>
      </c>
      <c r="I113" s="238" t="s">
        <v>2767</v>
      </c>
      <c r="J113" s="441">
        <v>27</v>
      </c>
      <c r="K113" s="1129">
        <v>3000</v>
      </c>
      <c r="L113" s="441" t="s">
        <v>53</v>
      </c>
      <c r="M113" s="284">
        <v>50000</v>
      </c>
      <c r="N113" s="283">
        <v>5</v>
      </c>
      <c r="O113" s="441"/>
      <c r="P113" s="657">
        <v>1600</v>
      </c>
      <c r="Q113" s="518"/>
      <c r="R113" s="1872" t="s">
        <v>54</v>
      </c>
      <c r="S113" s="441" t="s">
        <v>113</v>
      </c>
      <c r="T113" s="441" t="s">
        <v>3229</v>
      </c>
      <c r="U113" s="441"/>
      <c r="V113" s="441" t="s">
        <v>131</v>
      </c>
      <c r="W113" s="294" t="s">
        <v>210</v>
      </c>
      <c r="X113" s="294">
        <v>111</v>
      </c>
      <c r="Y113" s="283">
        <v>87</v>
      </c>
      <c r="Z113" s="283">
        <v>207</v>
      </c>
      <c r="AA113" s="283">
        <v>125</v>
      </c>
      <c r="AB113" s="441" t="s">
        <v>122</v>
      </c>
      <c r="AC113" s="294" t="s">
        <v>3228</v>
      </c>
      <c r="AD113" s="283"/>
      <c r="AE113" s="2623">
        <v>4</v>
      </c>
      <c r="AF113" s="283">
        <v>1</v>
      </c>
      <c r="AG113" s="1873" t="s">
        <v>122</v>
      </c>
    </row>
    <row r="114" spans="3:33">
      <c r="C114" s="3079" t="s">
        <v>2870</v>
      </c>
      <c r="D114" s="1576" t="s">
        <v>2274</v>
      </c>
      <c r="E114" s="1577" t="s">
        <v>2873</v>
      </c>
      <c r="F114" s="58">
        <v>910930013218</v>
      </c>
      <c r="G114" s="243">
        <v>8711559798516</v>
      </c>
      <c r="H114" s="1608" t="s">
        <v>2526</v>
      </c>
      <c r="I114" s="115" t="s">
        <v>644</v>
      </c>
      <c r="J114" s="392"/>
      <c r="K114" s="431"/>
      <c r="L114" s="392"/>
      <c r="M114" s="431"/>
      <c r="N114" s="410">
        <v>2</v>
      </c>
      <c r="O114" s="392"/>
      <c r="P114" s="658">
        <v>795</v>
      </c>
      <c r="Q114" s="518"/>
      <c r="R114" s="1866"/>
      <c r="S114" s="392" t="s">
        <v>3177</v>
      </c>
      <c r="T114" s="392"/>
      <c r="U114" s="392"/>
      <c r="V114" s="392"/>
      <c r="W114" s="370"/>
      <c r="X114" s="370"/>
      <c r="Y114" s="410"/>
      <c r="Z114" s="410"/>
      <c r="AA114" s="410"/>
      <c r="AB114" s="392"/>
      <c r="AC114" s="370"/>
      <c r="AD114" s="410"/>
      <c r="AE114" s="2617">
        <v>14.5</v>
      </c>
      <c r="AF114" s="410">
        <v>1</v>
      </c>
      <c r="AG114" s="1867" t="s">
        <v>122</v>
      </c>
    </row>
    <row r="115" spans="3:33">
      <c r="C115" s="3091" t="s">
        <v>2870</v>
      </c>
      <c r="D115" s="569" t="s">
        <v>2274</v>
      </c>
      <c r="E115" s="1578" t="s">
        <v>2873</v>
      </c>
      <c r="F115" s="53">
        <v>910930013318</v>
      </c>
      <c r="G115" s="235">
        <v>8711559798523</v>
      </c>
      <c r="H115" s="42" t="s">
        <v>2527</v>
      </c>
      <c r="I115" s="54" t="s">
        <v>645</v>
      </c>
      <c r="J115" s="357"/>
      <c r="K115" s="348"/>
      <c r="L115" s="357"/>
      <c r="M115" s="348"/>
      <c r="N115" s="350">
        <v>2</v>
      </c>
      <c r="O115" s="357"/>
      <c r="P115" s="659">
        <v>1455</v>
      </c>
      <c r="Q115" s="518"/>
      <c r="R115" s="1868"/>
      <c r="S115" s="357" t="s">
        <v>3177</v>
      </c>
      <c r="T115" s="357"/>
      <c r="U115" s="357"/>
      <c r="V115" s="357"/>
      <c r="W115" s="351"/>
      <c r="X115" s="351"/>
      <c r="Y115" s="350"/>
      <c r="Z115" s="350"/>
      <c r="AA115" s="350"/>
      <c r="AB115" s="357"/>
      <c r="AC115" s="351"/>
      <c r="AD115" s="350"/>
      <c r="AE115" s="2615">
        <v>14.5</v>
      </c>
      <c r="AF115" s="350">
        <v>1</v>
      </c>
      <c r="AG115" s="1869" t="s">
        <v>122</v>
      </c>
    </row>
    <row r="116" spans="3:33">
      <c r="C116" s="3091" t="s">
        <v>2870</v>
      </c>
      <c r="D116" s="569" t="s">
        <v>2274</v>
      </c>
      <c r="E116" s="1578" t="s">
        <v>2873</v>
      </c>
      <c r="F116" s="53">
        <v>910930013418</v>
      </c>
      <c r="G116" s="235">
        <v>8711559798530</v>
      </c>
      <c r="H116" s="205" t="s">
        <v>2528</v>
      </c>
      <c r="I116" s="54" t="s">
        <v>646</v>
      </c>
      <c r="J116" s="357"/>
      <c r="K116" s="348"/>
      <c r="L116" s="357"/>
      <c r="M116" s="348"/>
      <c r="N116" s="350">
        <v>2</v>
      </c>
      <c r="O116" s="357"/>
      <c r="P116" s="659">
        <v>1945</v>
      </c>
      <c r="Q116" s="518"/>
      <c r="R116" s="1868"/>
      <c r="S116" s="357" t="s">
        <v>3177</v>
      </c>
      <c r="T116" s="357"/>
      <c r="U116" s="357"/>
      <c r="V116" s="357"/>
      <c r="W116" s="351"/>
      <c r="X116" s="351"/>
      <c r="Y116" s="350"/>
      <c r="Z116" s="350"/>
      <c r="AA116" s="350"/>
      <c r="AB116" s="357"/>
      <c r="AC116" s="351"/>
      <c r="AD116" s="350"/>
      <c r="AE116" s="2615">
        <v>14.5</v>
      </c>
      <c r="AF116" s="350">
        <v>1</v>
      </c>
      <c r="AG116" s="1869" t="s">
        <v>122</v>
      </c>
    </row>
    <row r="117" spans="3:33">
      <c r="C117" s="3091" t="s">
        <v>2870</v>
      </c>
      <c r="D117" s="569" t="s">
        <v>2274</v>
      </c>
      <c r="E117" s="1578" t="s">
        <v>2873</v>
      </c>
      <c r="F117" s="53">
        <v>910930013518</v>
      </c>
      <c r="G117" s="235">
        <v>8711559798547</v>
      </c>
      <c r="H117" s="205" t="s">
        <v>2529</v>
      </c>
      <c r="I117" s="54" t="s">
        <v>2328</v>
      </c>
      <c r="J117" s="357" t="s">
        <v>50</v>
      </c>
      <c r="K117" s="348" t="s">
        <v>50</v>
      </c>
      <c r="L117" s="357" t="s">
        <v>50</v>
      </c>
      <c r="M117" s="348" t="s">
        <v>50</v>
      </c>
      <c r="N117" s="351">
        <v>5</v>
      </c>
      <c r="O117" s="357"/>
      <c r="P117" s="659">
        <v>2640</v>
      </c>
      <c r="Q117" s="518"/>
      <c r="R117" s="1868" t="s">
        <v>50</v>
      </c>
      <c r="S117" s="357" t="s">
        <v>3177</v>
      </c>
      <c r="T117" s="357"/>
      <c r="U117" s="357"/>
      <c r="V117" s="357"/>
      <c r="W117" s="351"/>
      <c r="X117" s="351"/>
      <c r="Y117" s="350"/>
      <c r="Z117" s="350"/>
      <c r="AA117" s="350"/>
      <c r="AB117" s="357"/>
      <c r="AC117" s="351"/>
      <c r="AD117" s="350"/>
      <c r="AE117" s="2615">
        <v>14.5</v>
      </c>
      <c r="AF117" s="350">
        <v>1</v>
      </c>
      <c r="AG117" s="1869" t="s">
        <v>122</v>
      </c>
    </row>
    <row r="118" spans="3:33">
      <c r="C118" s="3091" t="s">
        <v>2870</v>
      </c>
      <c r="D118" s="569" t="s">
        <v>2274</v>
      </c>
      <c r="E118" s="1578" t="s">
        <v>2873</v>
      </c>
      <c r="F118" s="53">
        <v>910500189115</v>
      </c>
      <c r="G118" s="235">
        <v>8711559381138</v>
      </c>
      <c r="H118" s="205" t="s">
        <v>2530</v>
      </c>
      <c r="I118" s="54" t="s">
        <v>2329</v>
      </c>
      <c r="J118" s="357" t="s">
        <v>50</v>
      </c>
      <c r="K118" s="348" t="s">
        <v>50</v>
      </c>
      <c r="L118" s="357" t="s">
        <v>50</v>
      </c>
      <c r="M118" s="348" t="s">
        <v>50</v>
      </c>
      <c r="N118" s="351">
        <v>5</v>
      </c>
      <c r="O118" s="357"/>
      <c r="P118" s="659">
        <v>2640</v>
      </c>
      <c r="Q118" s="518"/>
      <c r="R118" s="1868" t="s">
        <v>50</v>
      </c>
      <c r="S118" s="357" t="s">
        <v>3177</v>
      </c>
      <c r="T118" s="357"/>
      <c r="U118" s="357"/>
      <c r="V118" s="357"/>
      <c r="W118" s="351"/>
      <c r="X118" s="351"/>
      <c r="Y118" s="350"/>
      <c r="Z118" s="350"/>
      <c r="AA118" s="350"/>
      <c r="AB118" s="357"/>
      <c r="AC118" s="351"/>
      <c r="AD118" s="350"/>
      <c r="AE118" s="2615">
        <v>14.5</v>
      </c>
      <c r="AF118" s="350">
        <v>1</v>
      </c>
      <c r="AG118" s="1869" t="s">
        <v>122</v>
      </c>
    </row>
    <row r="119" spans="3:33">
      <c r="C119" s="3091" t="s">
        <v>2870</v>
      </c>
      <c r="D119" s="569" t="s">
        <v>2274</v>
      </c>
      <c r="E119" s="1578"/>
      <c r="F119" s="53">
        <v>910502558518</v>
      </c>
      <c r="G119" s="235">
        <v>8711559141497</v>
      </c>
      <c r="H119" s="205" t="s">
        <v>2531</v>
      </c>
      <c r="I119" s="269" t="s">
        <v>647</v>
      </c>
      <c r="J119" s="357"/>
      <c r="K119" s="348"/>
      <c r="L119" s="357"/>
      <c r="M119" s="348"/>
      <c r="N119" s="350">
        <v>2</v>
      </c>
      <c r="O119" s="357"/>
      <c r="P119" s="659">
        <v>405</v>
      </c>
      <c r="Q119" s="518"/>
      <c r="R119" s="1868"/>
      <c r="S119" s="357"/>
      <c r="T119" s="357"/>
      <c r="U119" s="357"/>
      <c r="V119" s="357"/>
      <c r="W119" s="351"/>
      <c r="X119" s="351"/>
      <c r="Y119" s="350"/>
      <c r="Z119" s="350"/>
      <c r="AA119" s="350"/>
      <c r="AB119" s="357"/>
      <c r="AC119" s="351"/>
      <c r="AD119" s="350"/>
      <c r="AE119" s="2615">
        <v>0.5</v>
      </c>
      <c r="AF119" s="350">
        <v>1</v>
      </c>
      <c r="AG119" s="1869" t="s">
        <v>122</v>
      </c>
    </row>
    <row r="120" spans="3:33">
      <c r="C120" s="3091" t="s">
        <v>2870</v>
      </c>
      <c r="D120" s="569" t="s">
        <v>2274</v>
      </c>
      <c r="E120" s="1578"/>
      <c r="F120" s="53">
        <v>910502558418</v>
      </c>
      <c r="G120" s="204">
        <v>8711559141480</v>
      </c>
      <c r="H120" s="31" t="s">
        <v>2532</v>
      </c>
      <c r="I120" s="269" t="s">
        <v>648</v>
      </c>
      <c r="J120" s="357"/>
      <c r="K120" s="348"/>
      <c r="L120" s="357"/>
      <c r="M120" s="348"/>
      <c r="N120" s="350">
        <v>2</v>
      </c>
      <c r="O120" s="357"/>
      <c r="P120" s="659">
        <v>405</v>
      </c>
      <c r="Q120" s="518"/>
      <c r="R120" s="1868"/>
      <c r="S120" s="357"/>
      <c r="T120" s="357"/>
      <c r="U120" s="357"/>
      <c r="V120" s="357"/>
      <c r="W120" s="351"/>
      <c r="X120" s="351"/>
      <c r="Y120" s="350"/>
      <c r="Z120" s="350"/>
      <c r="AA120" s="350"/>
      <c r="AB120" s="357"/>
      <c r="AC120" s="351"/>
      <c r="AD120" s="350"/>
      <c r="AE120" s="2615">
        <v>0.5</v>
      </c>
      <c r="AF120" s="350">
        <v>1</v>
      </c>
      <c r="AG120" s="1869" t="s">
        <v>122</v>
      </c>
    </row>
    <row r="121" spans="3:33">
      <c r="C121" s="3091" t="s">
        <v>2870</v>
      </c>
      <c r="D121" s="569" t="s">
        <v>2274</v>
      </c>
      <c r="E121" s="1578"/>
      <c r="F121" s="53">
        <v>910502558718</v>
      </c>
      <c r="G121" s="235">
        <v>8711559141510</v>
      </c>
      <c r="H121" s="205" t="s">
        <v>2533</v>
      </c>
      <c r="I121" s="269" t="s">
        <v>649</v>
      </c>
      <c r="J121" s="357"/>
      <c r="K121" s="348"/>
      <c r="L121" s="357"/>
      <c r="M121" s="348"/>
      <c r="N121" s="350">
        <v>2</v>
      </c>
      <c r="O121" s="357"/>
      <c r="P121" s="659">
        <v>240</v>
      </c>
      <c r="Q121" s="518"/>
      <c r="R121" s="1868"/>
      <c r="S121" s="357"/>
      <c r="T121" s="357"/>
      <c r="U121" s="357"/>
      <c r="V121" s="357"/>
      <c r="W121" s="351"/>
      <c r="X121" s="351"/>
      <c r="Y121" s="350"/>
      <c r="Z121" s="350"/>
      <c r="AA121" s="350"/>
      <c r="AB121" s="357"/>
      <c r="AC121" s="351"/>
      <c r="AD121" s="350"/>
      <c r="AE121" s="2615">
        <v>0.5</v>
      </c>
      <c r="AF121" s="350">
        <v>1</v>
      </c>
      <c r="AG121" s="1869" t="s">
        <v>122</v>
      </c>
    </row>
    <row r="122" spans="3:33">
      <c r="C122" s="3091" t="s">
        <v>2870</v>
      </c>
      <c r="D122" s="569" t="s">
        <v>2274</v>
      </c>
      <c r="E122" s="1578"/>
      <c r="F122" s="53">
        <v>910502558818</v>
      </c>
      <c r="G122" s="235">
        <v>8711559141527</v>
      </c>
      <c r="H122" s="42" t="s">
        <v>2534</v>
      </c>
      <c r="I122" s="269" t="s">
        <v>650</v>
      </c>
      <c r="J122" s="357"/>
      <c r="K122" s="348"/>
      <c r="L122" s="357"/>
      <c r="M122" s="348"/>
      <c r="N122" s="350">
        <v>2</v>
      </c>
      <c r="O122" s="357"/>
      <c r="P122" s="659">
        <v>950</v>
      </c>
      <c r="Q122" s="518"/>
      <c r="R122" s="1868"/>
      <c r="S122" s="357"/>
      <c r="T122" s="357"/>
      <c r="U122" s="357"/>
      <c r="V122" s="357"/>
      <c r="W122" s="351"/>
      <c r="X122" s="351"/>
      <c r="Y122" s="350"/>
      <c r="Z122" s="350"/>
      <c r="AA122" s="350"/>
      <c r="AB122" s="357"/>
      <c r="AC122" s="351"/>
      <c r="AD122" s="350"/>
      <c r="AE122" s="2615">
        <v>0.5</v>
      </c>
      <c r="AF122" s="350">
        <v>1</v>
      </c>
      <c r="AG122" s="1869" t="s">
        <v>122</v>
      </c>
    </row>
    <row r="123" spans="3:33">
      <c r="C123" s="3091" t="s">
        <v>2870</v>
      </c>
      <c r="D123" s="569" t="s">
        <v>2274</v>
      </c>
      <c r="E123" s="1578"/>
      <c r="F123" s="53">
        <v>910930013618</v>
      </c>
      <c r="G123" s="235">
        <v>8711559798554</v>
      </c>
      <c r="H123" s="205" t="s">
        <v>2535</v>
      </c>
      <c r="I123" s="269" t="s">
        <v>651</v>
      </c>
      <c r="J123" s="357"/>
      <c r="K123" s="348"/>
      <c r="L123" s="357"/>
      <c r="M123" s="348"/>
      <c r="N123" s="350">
        <v>2</v>
      </c>
      <c r="O123" s="357"/>
      <c r="P123" s="659">
        <v>1580</v>
      </c>
      <c r="Q123" s="518"/>
      <c r="R123" s="1868"/>
      <c r="S123" s="357"/>
      <c r="T123" s="357"/>
      <c r="U123" s="357"/>
      <c r="V123" s="357"/>
      <c r="W123" s="351"/>
      <c r="X123" s="351"/>
      <c r="Y123" s="350"/>
      <c r="Z123" s="350"/>
      <c r="AA123" s="350"/>
      <c r="AB123" s="357"/>
      <c r="AC123" s="351"/>
      <c r="AD123" s="350"/>
      <c r="AE123" s="2615">
        <v>0.5</v>
      </c>
      <c r="AF123" s="350">
        <v>1</v>
      </c>
      <c r="AG123" s="1869" t="s">
        <v>122</v>
      </c>
    </row>
    <row r="124" spans="3:33">
      <c r="C124" s="3091" t="s">
        <v>2870</v>
      </c>
      <c r="D124" s="569" t="s">
        <v>2274</v>
      </c>
      <c r="E124" s="1578"/>
      <c r="F124" s="53">
        <v>910502559018</v>
      </c>
      <c r="G124" s="204">
        <v>8711559141541</v>
      </c>
      <c r="H124" s="205" t="s">
        <v>2536</v>
      </c>
      <c r="I124" s="54" t="s">
        <v>652</v>
      </c>
      <c r="J124" s="357"/>
      <c r="K124" s="348"/>
      <c r="L124" s="357"/>
      <c r="M124" s="348"/>
      <c r="N124" s="350">
        <v>2</v>
      </c>
      <c r="O124" s="357"/>
      <c r="P124" s="659">
        <v>1160</v>
      </c>
      <c r="Q124" s="518"/>
      <c r="R124" s="1868"/>
      <c r="S124" s="357"/>
      <c r="T124" s="357"/>
      <c r="U124" s="357"/>
      <c r="V124" s="357"/>
      <c r="W124" s="351"/>
      <c r="X124" s="351"/>
      <c r="Y124" s="350"/>
      <c r="Z124" s="350"/>
      <c r="AA124" s="350"/>
      <c r="AB124" s="357"/>
      <c r="AC124" s="351"/>
      <c r="AD124" s="350"/>
      <c r="AE124" s="2615">
        <v>0.5</v>
      </c>
      <c r="AF124" s="350">
        <v>1</v>
      </c>
      <c r="AG124" s="1869" t="s">
        <v>122</v>
      </c>
    </row>
    <row r="125" spans="3:33">
      <c r="C125" s="3091"/>
      <c r="D125" s="569"/>
      <c r="E125" s="1578"/>
      <c r="F125" s="53">
        <v>910503910230</v>
      </c>
      <c r="G125" s="204">
        <v>8718696074121</v>
      </c>
      <c r="H125" s="205" t="s">
        <v>2537</v>
      </c>
      <c r="I125" s="54" t="s">
        <v>653</v>
      </c>
      <c r="J125" s="357"/>
      <c r="K125" s="348"/>
      <c r="L125" s="357"/>
      <c r="M125" s="348"/>
      <c r="N125" s="350">
        <v>2</v>
      </c>
      <c r="O125" s="357"/>
      <c r="P125" s="659">
        <v>1160</v>
      </c>
      <c r="Q125" s="518"/>
      <c r="R125" s="1868"/>
      <c r="S125" s="357"/>
      <c r="T125" s="357"/>
      <c r="U125" s="357"/>
      <c r="V125" s="357"/>
      <c r="W125" s="351"/>
      <c r="X125" s="351"/>
      <c r="Y125" s="350"/>
      <c r="Z125" s="350"/>
      <c r="AA125" s="350"/>
      <c r="AB125" s="357"/>
      <c r="AC125" s="351"/>
      <c r="AD125" s="350"/>
      <c r="AE125" s="2615">
        <v>0.5</v>
      </c>
      <c r="AF125" s="350">
        <v>1</v>
      </c>
      <c r="AG125" s="1869" t="s">
        <v>122</v>
      </c>
    </row>
    <row r="126" spans="3:33">
      <c r="C126" s="3091"/>
      <c r="D126" s="569"/>
      <c r="E126" s="1578"/>
      <c r="F126" s="53">
        <v>910503910235</v>
      </c>
      <c r="G126" s="235">
        <v>8718696074190</v>
      </c>
      <c r="H126" s="205" t="s">
        <v>2538</v>
      </c>
      <c r="I126" s="269" t="s">
        <v>654</v>
      </c>
      <c r="J126" s="357"/>
      <c r="K126" s="348"/>
      <c r="L126" s="357"/>
      <c r="M126" s="348"/>
      <c r="N126" s="350">
        <v>2</v>
      </c>
      <c r="O126" s="357"/>
      <c r="P126" s="659">
        <v>90</v>
      </c>
      <c r="Q126" s="518"/>
      <c r="R126" s="1868"/>
      <c r="S126" s="357"/>
      <c r="T126" s="357"/>
      <c r="U126" s="357"/>
      <c r="V126" s="357"/>
      <c r="W126" s="351"/>
      <c r="X126" s="351"/>
      <c r="Y126" s="350"/>
      <c r="Z126" s="350"/>
      <c r="AA126" s="350"/>
      <c r="AB126" s="357"/>
      <c r="AC126" s="351"/>
      <c r="AD126" s="350"/>
      <c r="AE126" s="2615">
        <v>0</v>
      </c>
      <c r="AF126" s="350">
        <v>1</v>
      </c>
      <c r="AG126" s="1869" t="s">
        <v>122</v>
      </c>
    </row>
    <row r="127" spans="3:33">
      <c r="C127" s="3091"/>
      <c r="D127" s="569"/>
      <c r="E127" s="1578"/>
      <c r="F127" s="53">
        <v>910503910236</v>
      </c>
      <c r="G127" s="204">
        <v>8718696074206</v>
      </c>
      <c r="H127" s="205" t="s">
        <v>2539</v>
      </c>
      <c r="I127" s="269" t="s">
        <v>655</v>
      </c>
      <c r="J127" s="357"/>
      <c r="K127" s="348"/>
      <c r="L127" s="357"/>
      <c r="M127" s="348"/>
      <c r="N127" s="350">
        <v>2</v>
      </c>
      <c r="O127" s="357"/>
      <c r="P127" s="659">
        <v>90</v>
      </c>
      <c r="Q127" s="518"/>
      <c r="R127" s="1868"/>
      <c r="S127" s="357"/>
      <c r="T127" s="357"/>
      <c r="U127" s="357"/>
      <c r="V127" s="357"/>
      <c r="W127" s="351"/>
      <c r="X127" s="351"/>
      <c r="Y127" s="350"/>
      <c r="Z127" s="350"/>
      <c r="AA127" s="350"/>
      <c r="AB127" s="357"/>
      <c r="AC127" s="351"/>
      <c r="AD127" s="350"/>
      <c r="AE127" s="2615">
        <v>0</v>
      </c>
      <c r="AF127" s="350">
        <v>1</v>
      </c>
      <c r="AG127" s="1869" t="s">
        <v>122</v>
      </c>
    </row>
    <row r="128" spans="3:33">
      <c r="C128" s="3091"/>
      <c r="D128" s="569"/>
      <c r="E128" s="1578"/>
      <c r="F128" s="2871">
        <v>910503910241</v>
      </c>
      <c r="G128" s="234">
        <v>8718696067109</v>
      </c>
      <c r="H128" s="257" t="s">
        <v>2540</v>
      </c>
      <c r="I128" s="621" t="s">
        <v>656</v>
      </c>
      <c r="J128" s="446"/>
      <c r="K128" s="447"/>
      <c r="L128" s="446"/>
      <c r="M128" s="447"/>
      <c r="N128" s="465">
        <v>2</v>
      </c>
      <c r="O128" s="446"/>
      <c r="P128" s="659">
        <v>104</v>
      </c>
      <c r="Q128" s="518"/>
      <c r="R128" s="1907"/>
      <c r="S128" s="446"/>
      <c r="T128" s="446"/>
      <c r="U128" s="446"/>
      <c r="V128" s="446"/>
      <c r="W128" s="581"/>
      <c r="X128" s="581"/>
      <c r="Y128" s="465"/>
      <c r="Z128" s="465"/>
      <c r="AA128" s="465"/>
      <c r="AB128" s="446"/>
      <c r="AC128" s="581"/>
      <c r="AD128" s="465"/>
      <c r="AE128" s="2618">
        <v>0</v>
      </c>
      <c r="AF128" s="465">
        <v>1</v>
      </c>
      <c r="AG128" s="1908" t="s">
        <v>122</v>
      </c>
    </row>
    <row r="129" spans="3:33">
      <c r="C129" s="3080"/>
      <c r="D129" s="855"/>
      <c r="E129" s="1599"/>
      <c r="F129" s="55">
        <v>910503910276</v>
      </c>
      <c r="G129" s="207">
        <v>8718696074626</v>
      </c>
      <c r="H129" s="227" t="s">
        <v>2541</v>
      </c>
      <c r="I129" s="270" t="s">
        <v>657</v>
      </c>
      <c r="J129" s="442"/>
      <c r="K129" s="439"/>
      <c r="L129" s="442"/>
      <c r="M129" s="439"/>
      <c r="N129" s="438">
        <v>2</v>
      </c>
      <c r="O129" s="442"/>
      <c r="P129" s="656">
        <v>540</v>
      </c>
      <c r="Q129" s="518"/>
      <c r="R129" s="1884"/>
      <c r="S129" s="442"/>
      <c r="T129" s="442"/>
      <c r="U129" s="442"/>
      <c r="V129" s="442"/>
      <c r="W129" s="466"/>
      <c r="X129" s="466"/>
      <c r="Y129" s="438"/>
      <c r="Z129" s="438"/>
      <c r="AA129" s="438"/>
      <c r="AB129" s="442"/>
      <c r="AC129" s="466"/>
      <c r="AD129" s="438"/>
      <c r="AE129" s="2616">
        <v>0.5</v>
      </c>
      <c r="AF129" s="438">
        <v>1</v>
      </c>
      <c r="AG129" s="1885" t="s">
        <v>122</v>
      </c>
    </row>
    <row r="130" spans="3:33">
      <c r="C130" s="3233" t="s">
        <v>2870</v>
      </c>
      <c r="D130" s="853" t="s">
        <v>2274</v>
      </c>
      <c r="E130" s="1606" t="s">
        <v>2873</v>
      </c>
      <c r="F130" s="53">
        <v>910500188815</v>
      </c>
      <c r="G130" s="235">
        <v>8711559381107</v>
      </c>
      <c r="H130" s="205" t="s">
        <v>2542</v>
      </c>
      <c r="I130" s="269" t="s">
        <v>658</v>
      </c>
      <c r="J130" s="357"/>
      <c r="K130" s="348"/>
      <c r="L130" s="357"/>
      <c r="M130" s="348"/>
      <c r="N130" s="350">
        <v>2</v>
      </c>
      <c r="O130" s="357"/>
      <c r="P130" s="658">
        <v>730</v>
      </c>
      <c r="Q130" s="518"/>
      <c r="R130" s="1868"/>
      <c r="S130" s="357" t="s">
        <v>3177</v>
      </c>
      <c r="T130" s="357"/>
      <c r="U130" s="357"/>
      <c r="V130" s="357"/>
      <c r="W130" s="351"/>
      <c r="X130" s="351"/>
      <c r="Y130" s="350"/>
      <c r="Z130" s="350"/>
      <c r="AA130" s="350"/>
      <c r="AB130" s="357"/>
      <c r="AC130" s="351"/>
      <c r="AD130" s="350"/>
      <c r="AE130" s="2615">
        <v>14.5</v>
      </c>
      <c r="AF130" s="350">
        <v>1</v>
      </c>
      <c r="AG130" s="1869" t="s">
        <v>122</v>
      </c>
    </row>
    <row r="131" spans="3:33">
      <c r="C131" s="3091" t="s">
        <v>2870</v>
      </c>
      <c r="D131" s="569" t="s">
        <v>2274</v>
      </c>
      <c r="E131" s="1578" t="s">
        <v>2873</v>
      </c>
      <c r="F131" s="53">
        <v>910500188915</v>
      </c>
      <c r="G131" s="235">
        <v>8711559381114</v>
      </c>
      <c r="H131" s="42" t="s">
        <v>2543</v>
      </c>
      <c r="I131" s="269" t="s">
        <v>659</v>
      </c>
      <c r="J131" s="357"/>
      <c r="K131" s="348"/>
      <c r="L131" s="357"/>
      <c r="M131" s="348"/>
      <c r="N131" s="350">
        <v>2</v>
      </c>
      <c r="O131" s="357"/>
      <c r="P131" s="659">
        <v>1340</v>
      </c>
      <c r="Q131" s="518"/>
      <c r="R131" s="1868"/>
      <c r="S131" s="357" t="s">
        <v>3177</v>
      </c>
      <c r="T131" s="357"/>
      <c r="U131" s="357"/>
      <c r="V131" s="357"/>
      <c r="W131" s="351"/>
      <c r="X131" s="351"/>
      <c r="Y131" s="350"/>
      <c r="Z131" s="350"/>
      <c r="AA131" s="350"/>
      <c r="AB131" s="357"/>
      <c r="AC131" s="351"/>
      <c r="AD131" s="350"/>
      <c r="AE131" s="2615">
        <v>14.5</v>
      </c>
      <c r="AF131" s="350">
        <v>1</v>
      </c>
      <c r="AG131" s="1869" t="s">
        <v>122</v>
      </c>
    </row>
    <row r="132" spans="3:33">
      <c r="C132" s="3091" t="s">
        <v>2870</v>
      </c>
      <c r="D132" s="569" t="s">
        <v>2274</v>
      </c>
      <c r="E132" s="1578" t="s">
        <v>2873</v>
      </c>
      <c r="F132" s="77">
        <v>910500189015</v>
      </c>
      <c r="G132" s="244">
        <v>8711559381121</v>
      </c>
      <c r="H132" s="31" t="s">
        <v>2544</v>
      </c>
      <c r="I132" s="271" t="s">
        <v>660</v>
      </c>
      <c r="J132" s="443"/>
      <c r="K132" s="398"/>
      <c r="L132" s="443"/>
      <c r="M132" s="398"/>
      <c r="N132" s="374">
        <v>2</v>
      </c>
      <c r="O132" s="443"/>
      <c r="P132" s="659">
        <v>1840</v>
      </c>
      <c r="Q132" s="518"/>
      <c r="R132" s="1874"/>
      <c r="S132" s="443" t="s">
        <v>3177</v>
      </c>
      <c r="T132" s="443"/>
      <c r="U132" s="443"/>
      <c r="V132" s="443"/>
      <c r="W132" s="352"/>
      <c r="X132" s="352"/>
      <c r="Y132" s="374"/>
      <c r="Z132" s="374"/>
      <c r="AA132" s="374"/>
      <c r="AB132" s="443"/>
      <c r="AC132" s="352"/>
      <c r="AD132" s="374"/>
      <c r="AE132" s="2614">
        <v>14.5</v>
      </c>
      <c r="AF132" s="374">
        <v>1</v>
      </c>
      <c r="AG132" s="1875" t="s">
        <v>122</v>
      </c>
    </row>
    <row r="133" spans="3:33">
      <c r="C133" s="3091" t="s">
        <v>2870</v>
      </c>
      <c r="D133" s="569" t="s">
        <v>2274</v>
      </c>
      <c r="E133" s="1578"/>
      <c r="F133" s="53">
        <v>910500187215</v>
      </c>
      <c r="G133" s="204">
        <v>8711559381145</v>
      </c>
      <c r="H133" s="42" t="s">
        <v>2545</v>
      </c>
      <c r="I133" s="269" t="s">
        <v>661</v>
      </c>
      <c r="J133" s="357"/>
      <c r="K133" s="348"/>
      <c r="L133" s="357"/>
      <c r="M133" s="348"/>
      <c r="N133" s="350">
        <v>2</v>
      </c>
      <c r="O133" s="357"/>
      <c r="P133" s="659">
        <v>300</v>
      </c>
      <c r="Q133" s="518"/>
      <c r="R133" s="1868"/>
      <c r="S133" s="357"/>
      <c r="T133" s="357"/>
      <c r="U133" s="357"/>
      <c r="V133" s="357"/>
      <c r="W133" s="351"/>
      <c r="X133" s="351"/>
      <c r="Y133" s="350"/>
      <c r="Z133" s="350"/>
      <c r="AA133" s="350"/>
      <c r="AB133" s="357"/>
      <c r="AC133" s="351"/>
      <c r="AD133" s="350"/>
      <c r="AE133" s="2615">
        <v>0.5</v>
      </c>
      <c r="AF133" s="350">
        <v>1</v>
      </c>
      <c r="AG133" s="1869" t="s">
        <v>122</v>
      </c>
    </row>
    <row r="134" spans="3:33">
      <c r="C134" s="3091" t="s">
        <v>2870</v>
      </c>
      <c r="D134" s="569" t="s">
        <v>2274</v>
      </c>
      <c r="E134" s="1578"/>
      <c r="F134" s="152">
        <v>910500187315</v>
      </c>
      <c r="G134" s="235">
        <v>8711559381169</v>
      </c>
      <c r="H134" s="42" t="s">
        <v>2546</v>
      </c>
      <c r="I134" s="269" t="s">
        <v>662</v>
      </c>
      <c r="J134" s="357"/>
      <c r="K134" s="348"/>
      <c r="L134" s="357"/>
      <c r="M134" s="348"/>
      <c r="N134" s="350">
        <v>2</v>
      </c>
      <c r="O134" s="357"/>
      <c r="P134" s="659">
        <v>300</v>
      </c>
      <c r="Q134" s="518"/>
      <c r="R134" s="1868"/>
      <c r="S134" s="357"/>
      <c r="T134" s="357"/>
      <c r="U134" s="357"/>
      <c r="V134" s="357"/>
      <c r="W134" s="351"/>
      <c r="X134" s="351"/>
      <c r="Y134" s="350"/>
      <c r="Z134" s="350"/>
      <c r="AA134" s="350"/>
      <c r="AB134" s="357"/>
      <c r="AC134" s="351"/>
      <c r="AD134" s="350"/>
      <c r="AE134" s="2615">
        <v>0.5</v>
      </c>
      <c r="AF134" s="350">
        <v>1</v>
      </c>
      <c r="AG134" s="1869" t="s">
        <v>122</v>
      </c>
    </row>
    <row r="135" spans="3:33">
      <c r="C135" s="3091" t="s">
        <v>2870</v>
      </c>
      <c r="D135" s="569" t="s">
        <v>2274</v>
      </c>
      <c r="E135" s="1578"/>
      <c r="F135" s="53">
        <v>910500187415</v>
      </c>
      <c r="G135" s="235">
        <v>8711559381183</v>
      </c>
      <c r="H135" s="205" t="s">
        <v>2547</v>
      </c>
      <c r="I135" s="269" t="s">
        <v>663</v>
      </c>
      <c r="J135" s="357"/>
      <c r="K135" s="348"/>
      <c r="L135" s="357"/>
      <c r="M135" s="348"/>
      <c r="N135" s="350">
        <v>2</v>
      </c>
      <c r="O135" s="357"/>
      <c r="P135" s="659">
        <v>187</v>
      </c>
      <c r="Q135" s="518"/>
      <c r="R135" s="1868"/>
      <c r="S135" s="357"/>
      <c r="T135" s="357"/>
      <c r="U135" s="357"/>
      <c r="V135" s="357"/>
      <c r="W135" s="351"/>
      <c r="X135" s="351"/>
      <c r="Y135" s="350"/>
      <c r="Z135" s="350"/>
      <c r="AA135" s="350"/>
      <c r="AB135" s="357"/>
      <c r="AC135" s="351"/>
      <c r="AD135" s="350"/>
      <c r="AE135" s="2615">
        <v>0.5</v>
      </c>
      <c r="AF135" s="350">
        <v>1</v>
      </c>
      <c r="AG135" s="1869" t="s">
        <v>122</v>
      </c>
    </row>
    <row r="136" spans="3:33">
      <c r="C136" s="3091" t="s">
        <v>2870</v>
      </c>
      <c r="D136" s="569" t="s">
        <v>2274</v>
      </c>
      <c r="E136" s="1578"/>
      <c r="F136" s="53">
        <v>910500187915</v>
      </c>
      <c r="G136" s="235">
        <v>8711559381282</v>
      </c>
      <c r="H136" s="42" t="s">
        <v>2548</v>
      </c>
      <c r="I136" s="269" t="s">
        <v>664</v>
      </c>
      <c r="J136" s="357"/>
      <c r="K136" s="348"/>
      <c r="L136" s="357"/>
      <c r="M136" s="348"/>
      <c r="N136" s="350">
        <v>2</v>
      </c>
      <c r="O136" s="357"/>
      <c r="P136" s="659">
        <v>810</v>
      </c>
      <c r="Q136" s="518"/>
      <c r="R136" s="1868"/>
      <c r="S136" s="357"/>
      <c r="T136" s="357"/>
      <c r="U136" s="357"/>
      <c r="V136" s="357"/>
      <c r="W136" s="351"/>
      <c r="X136" s="351"/>
      <c r="Y136" s="350"/>
      <c r="Z136" s="350"/>
      <c r="AA136" s="350"/>
      <c r="AB136" s="357"/>
      <c r="AC136" s="351"/>
      <c r="AD136" s="350"/>
      <c r="AE136" s="2615">
        <v>0.5</v>
      </c>
      <c r="AF136" s="350">
        <v>1</v>
      </c>
      <c r="AG136" s="1869" t="s">
        <v>122</v>
      </c>
    </row>
    <row r="137" spans="3:33">
      <c r="C137" s="3091" t="s">
        <v>2870</v>
      </c>
      <c r="D137" s="569" t="s">
        <v>2274</v>
      </c>
      <c r="E137" s="1578"/>
      <c r="F137" s="53">
        <v>910500187515</v>
      </c>
      <c r="G137" s="235">
        <v>8711559381206</v>
      </c>
      <c r="H137" s="205" t="s">
        <v>2549</v>
      </c>
      <c r="I137" s="269" t="s">
        <v>665</v>
      </c>
      <c r="J137" s="357"/>
      <c r="K137" s="348"/>
      <c r="L137" s="357"/>
      <c r="M137" s="348"/>
      <c r="N137" s="350">
        <v>2</v>
      </c>
      <c r="O137" s="357"/>
      <c r="P137" s="659">
        <v>1350</v>
      </c>
      <c r="Q137" s="518"/>
      <c r="R137" s="1868"/>
      <c r="S137" s="357"/>
      <c r="T137" s="357"/>
      <c r="U137" s="357"/>
      <c r="V137" s="357"/>
      <c r="W137" s="351"/>
      <c r="X137" s="351"/>
      <c r="Y137" s="350"/>
      <c r="Z137" s="350"/>
      <c r="AA137" s="350"/>
      <c r="AB137" s="357"/>
      <c r="AC137" s="351"/>
      <c r="AD137" s="350"/>
      <c r="AE137" s="2615">
        <v>0.5</v>
      </c>
      <c r="AF137" s="350">
        <v>1</v>
      </c>
      <c r="AG137" s="1869" t="s">
        <v>122</v>
      </c>
    </row>
    <row r="138" spans="3:33">
      <c r="C138" s="3091" t="s">
        <v>2870</v>
      </c>
      <c r="D138" s="569" t="s">
        <v>2274</v>
      </c>
      <c r="E138" s="1578"/>
      <c r="F138" s="53">
        <v>910500188015</v>
      </c>
      <c r="G138" s="204">
        <v>8711559381305</v>
      </c>
      <c r="H138" s="205" t="s">
        <v>2550</v>
      </c>
      <c r="I138" s="54" t="s">
        <v>666</v>
      </c>
      <c r="J138" s="446"/>
      <c r="K138" s="447"/>
      <c r="L138" s="446"/>
      <c r="M138" s="447"/>
      <c r="N138" s="350">
        <v>2</v>
      </c>
      <c r="O138" s="446"/>
      <c r="P138" s="659">
        <v>990</v>
      </c>
      <c r="Q138" s="518"/>
      <c r="R138" s="1907"/>
      <c r="S138" s="446"/>
      <c r="T138" s="446"/>
      <c r="U138" s="446"/>
      <c r="V138" s="446"/>
      <c r="W138" s="581"/>
      <c r="X138" s="581"/>
      <c r="Y138" s="465"/>
      <c r="Z138" s="465"/>
      <c r="AA138" s="465"/>
      <c r="AB138" s="446"/>
      <c r="AC138" s="351"/>
      <c r="AD138" s="465"/>
      <c r="AE138" s="2615">
        <v>0.5</v>
      </c>
      <c r="AF138" s="465">
        <v>1</v>
      </c>
      <c r="AG138" s="1908" t="s">
        <v>122</v>
      </c>
    </row>
    <row r="139" spans="3:33">
      <c r="C139" s="3091" t="s">
        <v>2870</v>
      </c>
      <c r="D139" s="569" t="s">
        <v>2274</v>
      </c>
      <c r="E139" s="1578"/>
      <c r="F139" s="53">
        <v>910500188115</v>
      </c>
      <c r="G139" s="204">
        <v>8711559381329</v>
      </c>
      <c r="H139" s="205" t="s">
        <v>2551</v>
      </c>
      <c r="I139" s="54" t="s">
        <v>667</v>
      </c>
      <c r="J139" s="357"/>
      <c r="K139" s="348"/>
      <c r="L139" s="357"/>
      <c r="M139" s="348"/>
      <c r="N139" s="350">
        <v>2</v>
      </c>
      <c r="O139" s="357"/>
      <c r="P139" s="659">
        <v>990</v>
      </c>
      <c r="Q139" s="518"/>
      <c r="R139" s="1868"/>
      <c r="S139" s="357"/>
      <c r="T139" s="357"/>
      <c r="U139" s="357"/>
      <c r="V139" s="357"/>
      <c r="W139" s="351"/>
      <c r="X139" s="351"/>
      <c r="Y139" s="350"/>
      <c r="Z139" s="350"/>
      <c r="AA139" s="350"/>
      <c r="AB139" s="357"/>
      <c r="AC139" s="351"/>
      <c r="AD139" s="350"/>
      <c r="AE139" s="2615">
        <v>0.5</v>
      </c>
      <c r="AF139" s="350">
        <v>1</v>
      </c>
      <c r="AG139" s="1869" t="s">
        <v>122</v>
      </c>
    </row>
    <row r="140" spans="3:33">
      <c r="C140" s="3091" t="s">
        <v>2870</v>
      </c>
      <c r="D140" s="569" t="s">
        <v>2274</v>
      </c>
      <c r="E140" s="1578"/>
      <c r="F140" s="77">
        <v>910930009718</v>
      </c>
      <c r="G140" s="244">
        <v>8711559149868</v>
      </c>
      <c r="H140" s="233" t="s">
        <v>2552</v>
      </c>
      <c r="I140" s="271" t="s">
        <v>668</v>
      </c>
      <c r="J140" s="444"/>
      <c r="K140" s="437"/>
      <c r="L140" s="444"/>
      <c r="M140" s="437"/>
      <c r="N140" s="374">
        <v>2</v>
      </c>
      <c r="O140" s="444"/>
      <c r="P140" s="659">
        <v>110</v>
      </c>
      <c r="Q140" s="518"/>
      <c r="R140" s="1909"/>
      <c r="S140" s="444"/>
      <c r="T140" s="444"/>
      <c r="U140" s="444"/>
      <c r="V140" s="444"/>
      <c r="W140" s="2439"/>
      <c r="X140" s="2439"/>
      <c r="Y140" s="406"/>
      <c r="Z140" s="406"/>
      <c r="AA140" s="406"/>
      <c r="AB140" s="444"/>
      <c r="AC140" s="352"/>
      <c r="AD140" s="406"/>
      <c r="AE140" s="2614">
        <v>0</v>
      </c>
      <c r="AF140" s="406">
        <v>1</v>
      </c>
      <c r="AG140" s="1910" t="s">
        <v>122</v>
      </c>
    </row>
    <row r="141" spans="3:33">
      <c r="C141" s="3091"/>
      <c r="D141" s="569"/>
      <c r="E141" s="1578"/>
      <c r="F141" s="53">
        <v>910503910237</v>
      </c>
      <c r="G141" s="204">
        <v>8718696067130</v>
      </c>
      <c r="H141" s="205" t="s">
        <v>2553</v>
      </c>
      <c r="I141" s="269" t="s">
        <v>669</v>
      </c>
      <c r="J141" s="446"/>
      <c r="K141" s="447"/>
      <c r="L141" s="446"/>
      <c r="M141" s="447"/>
      <c r="N141" s="350">
        <v>2</v>
      </c>
      <c r="O141" s="446"/>
      <c r="P141" s="659">
        <v>90</v>
      </c>
      <c r="Q141" s="518"/>
      <c r="R141" s="1907"/>
      <c r="S141" s="446"/>
      <c r="T141" s="446"/>
      <c r="U141" s="446"/>
      <c r="V141" s="446"/>
      <c r="W141" s="581"/>
      <c r="X141" s="581"/>
      <c r="Y141" s="465"/>
      <c r="Z141" s="465"/>
      <c r="AA141" s="465"/>
      <c r="AB141" s="446"/>
      <c r="AC141" s="351"/>
      <c r="AD141" s="465"/>
      <c r="AE141" s="2615">
        <v>0</v>
      </c>
      <c r="AF141" s="465">
        <v>1</v>
      </c>
      <c r="AG141" s="1908" t="s">
        <v>122</v>
      </c>
    </row>
    <row r="142" spans="3:33">
      <c r="C142" s="3091" t="s">
        <v>2870</v>
      </c>
      <c r="D142" s="569" t="s">
        <v>2274</v>
      </c>
      <c r="E142" s="1578"/>
      <c r="F142" s="2871">
        <v>910930009818</v>
      </c>
      <c r="G142" s="234">
        <v>8711559149875</v>
      </c>
      <c r="H142" s="257" t="s">
        <v>2554</v>
      </c>
      <c r="I142" s="209" t="s">
        <v>670</v>
      </c>
      <c r="J142" s="446"/>
      <c r="K142" s="447"/>
      <c r="L142" s="446"/>
      <c r="M142" s="447"/>
      <c r="N142" s="465">
        <v>2</v>
      </c>
      <c r="O142" s="446"/>
      <c r="P142" s="659">
        <v>125</v>
      </c>
      <c r="Q142" s="518"/>
      <c r="R142" s="1907"/>
      <c r="S142" s="446"/>
      <c r="T142" s="446"/>
      <c r="U142" s="446"/>
      <c r="V142" s="446"/>
      <c r="W142" s="581"/>
      <c r="X142" s="581"/>
      <c r="Y142" s="465"/>
      <c r="Z142" s="465"/>
      <c r="AA142" s="465"/>
      <c r="AB142" s="446"/>
      <c r="AC142" s="581"/>
      <c r="AD142" s="465"/>
      <c r="AE142" s="2618">
        <v>0</v>
      </c>
      <c r="AF142" s="465">
        <v>1</v>
      </c>
      <c r="AG142" s="1908" t="s">
        <v>122</v>
      </c>
    </row>
    <row r="143" spans="3:33">
      <c r="C143" s="3091"/>
      <c r="D143" s="569"/>
      <c r="E143" s="1578"/>
      <c r="F143" s="2871">
        <v>910503910274</v>
      </c>
      <c r="G143" s="234">
        <v>8718696074602</v>
      </c>
      <c r="H143" s="257" t="s">
        <v>2555</v>
      </c>
      <c r="I143" s="54" t="s">
        <v>2556</v>
      </c>
      <c r="J143" s="446"/>
      <c r="K143" s="447"/>
      <c r="L143" s="446"/>
      <c r="M143" s="447"/>
      <c r="N143" s="350">
        <v>2</v>
      </c>
      <c r="O143" s="446"/>
      <c r="P143" s="659">
        <v>220</v>
      </c>
      <c r="Q143" s="518"/>
      <c r="R143" s="1907"/>
      <c r="S143" s="446"/>
      <c r="T143" s="446"/>
      <c r="U143" s="446"/>
      <c r="V143" s="446"/>
      <c r="W143" s="581"/>
      <c r="X143" s="581"/>
      <c r="Y143" s="465"/>
      <c r="Z143" s="465"/>
      <c r="AA143" s="465"/>
      <c r="AB143" s="446"/>
      <c r="AC143" s="351"/>
      <c r="AD143" s="465"/>
      <c r="AE143" s="2615">
        <v>0</v>
      </c>
      <c r="AF143" s="465">
        <v>1</v>
      </c>
      <c r="AG143" s="1908" t="s">
        <v>122</v>
      </c>
    </row>
    <row r="144" spans="3:33">
      <c r="C144" s="3080" t="s">
        <v>2870</v>
      </c>
      <c r="D144" s="855" t="s">
        <v>2274</v>
      </c>
      <c r="E144" s="1599"/>
      <c r="F144" s="55">
        <v>910930000818</v>
      </c>
      <c r="G144" s="236">
        <v>8711559147154</v>
      </c>
      <c r="H144" s="57" t="s">
        <v>2557</v>
      </c>
      <c r="I144" s="56" t="s">
        <v>671</v>
      </c>
      <c r="J144" s="442"/>
      <c r="K144" s="439"/>
      <c r="L144" s="442"/>
      <c r="M144" s="439"/>
      <c r="N144" s="438">
        <v>2</v>
      </c>
      <c r="O144" s="442"/>
      <c r="P144" s="656">
        <v>660</v>
      </c>
      <c r="Q144" s="518"/>
      <c r="R144" s="1884"/>
      <c r="S144" s="442"/>
      <c r="T144" s="442"/>
      <c r="U144" s="442"/>
      <c r="V144" s="442"/>
      <c r="W144" s="466"/>
      <c r="X144" s="466"/>
      <c r="Y144" s="438"/>
      <c r="Z144" s="438"/>
      <c r="AA144" s="438"/>
      <c r="AB144" s="442"/>
      <c r="AC144" s="466"/>
      <c r="AD144" s="438"/>
      <c r="AE144" s="2616">
        <v>0.5</v>
      </c>
      <c r="AF144" s="438">
        <v>1</v>
      </c>
      <c r="AG144" s="1885" t="s">
        <v>122</v>
      </c>
    </row>
    <row r="145" spans="3:33">
      <c r="C145" s="3233" t="s">
        <v>2870</v>
      </c>
      <c r="D145" s="853" t="s">
        <v>2274</v>
      </c>
      <c r="E145" s="1606"/>
      <c r="F145" s="2872">
        <v>910930009918</v>
      </c>
      <c r="G145" s="622">
        <v>8711559149882</v>
      </c>
      <c r="H145" s="623" t="s">
        <v>2558</v>
      </c>
      <c r="I145" s="624" t="s">
        <v>672</v>
      </c>
      <c r="J145" s="611"/>
      <c r="K145" s="625"/>
      <c r="L145" s="611"/>
      <c r="M145" s="625"/>
      <c r="N145" s="467">
        <v>2</v>
      </c>
      <c r="O145" s="611"/>
      <c r="P145" s="658">
        <v>230</v>
      </c>
      <c r="Q145" s="518"/>
      <c r="R145" s="1911"/>
      <c r="S145" s="611"/>
      <c r="T145" s="611"/>
      <c r="U145" s="611"/>
      <c r="V145" s="611"/>
      <c r="W145" s="2440"/>
      <c r="X145" s="2440"/>
      <c r="Y145" s="467"/>
      <c r="Z145" s="467"/>
      <c r="AA145" s="467"/>
      <c r="AB145" s="611"/>
      <c r="AC145" s="2440"/>
      <c r="AD145" s="467"/>
      <c r="AE145" s="2628">
        <v>0</v>
      </c>
      <c r="AF145" s="467">
        <v>1</v>
      </c>
      <c r="AG145" s="1912" t="s">
        <v>122</v>
      </c>
    </row>
    <row r="146" spans="3:33">
      <c r="C146" s="3091"/>
      <c r="D146" s="569"/>
      <c r="E146" s="1578"/>
      <c r="F146" s="53">
        <v>910503910242</v>
      </c>
      <c r="G146" s="204">
        <v>8718696074329</v>
      </c>
      <c r="H146" s="205" t="s">
        <v>2559</v>
      </c>
      <c r="I146" s="54" t="s">
        <v>673</v>
      </c>
      <c r="J146" s="357"/>
      <c r="K146" s="348"/>
      <c r="L146" s="357"/>
      <c r="M146" s="348"/>
      <c r="N146" s="350">
        <v>2</v>
      </c>
      <c r="O146" s="357"/>
      <c r="P146" s="656">
        <v>355</v>
      </c>
      <c r="Q146" s="518"/>
      <c r="R146" s="1868"/>
      <c r="S146" s="357"/>
      <c r="T146" s="357"/>
      <c r="U146" s="357"/>
      <c r="V146" s="357"/>
      <c r="W146" s="351"/>
      <c r="X146" s="351"/>
      <c r="Y146" s="350"/>
      <c r="Z146" s="350"/>
      <c r="AA146" s="350"/>
      <c r="AB146" s="357"/>
      <c r="AC146" s="351"/>
      <c r="AD146" s="350"/>
      <c r="AE146" s="2615">
        <v>0</v>
      </c>
      <c r="AF146" s="350">
        <v>1</v>
      </c>
      <c r="AG146" s="1869" t="s">
        <v>122</v>
      </c>
    </row>
    <row r="147" spans="3:33">
      <c r="C147" s="3080"/>
      <c r="D147" s="855"/>
      <c r="E147" s="1599"/>
      <c r="F147" s="55">
        <v>910503910243</v>
      </c>
      <c r="G147" s="236">
        <v>8718696067857</v>
      </c>
      <c r="H147" s="57" t="s">
        <v>2560</v>
      </c>
      <c r="I147" s="56" t="s">
        <v>674</v>
      </c>
      <c r="J147" s="442"/>
      <c r="K147" s="439"/>
      <c r="L147" s="442"/>
      <c r="M147" s="439"/>
      <c r="N147" s="438">
        <v>2</v>
      </c>
      <c r="O147" s="442"/>
      <c r="P147" s="657">
        <v>465</v>
      </c>
      <c r="Q147" s="518"/>
      <c r="R147" s="1884"/>
      <c r="S147" s="442"/>
      <c r="T147" s="442"/>
      <c r="U147" s="442"/>
      <c r="V147" s="442"/>
      <c r="W147" s="466"/>
      <c r="X147" s="466"/>
      <c r="Y147" s="438"/>
      <c r="Z147" s="438"/>
      <c r="AA147" s="438"/>
      <c r="AB147" s="442"/>
      <c r="AC147" s="466"/>
      <c r="AD147" s="438"/>
      <c r="AE147" s="2616">
        <v>0</v>
      </c>
      <c r="AF147" s="438">
        <v>1</v>
      </c>
      <c r="AG147" s="1885" t="s">
        <v>122</v>
      </c>
    </row>
    <row r="148" spans="3:33">
      <c r="C148" s="3079" t="s">
        <v>2870</v>
      </c>
      <c r="D148" s="1576" t="s">
        <v>2274</v>
      </c>
      <c r="E148" s="1577" t="s">
        <v>2873</v>
      </c>
      <c r="F148" s="43">
        <v>911401877685</v>
      </c>
      <c r="G148" s="806">
        <v>8720169517219</v>
      </c>
      <c r="H148" s="1607" t="s">
        <v>677</v>
      </c>
      <c r="I148" s="1608" t="s">
        <v>678</v>
      </c>
      <c r="J148" s="336">
        <v>28</v>
      </c>
      <c r="K148" s="1131">
        <v>3400</v>
      </c>
      <c r="L148" s="336" t="s">
        <v>53</v>
      </c>
      <c r="M148" s="280">
        <v>75000</v>
      </c>
      <c r="N148" s="279">
        <v>5</v>
      </c>
      <c r="O148" s="336"/>
      <c r="P148" s="1404">
        <v>1800</v>
      </c>
      <c r="Q148" s="518"/>
      <c r="R148" s="1878" t="s">
        <v>62</v>
      </c>
      <c r="S148" s="336" t="s">
        <v>3180</v>
      </c>
      <c r="T148" s="336" t="s">
        <v>3132</v>
      </c>
      <c r="U148" s="336"/>
      <c r="V148" s="336" t="s">
        <v>131</v>
      </c>
      <c r="W148" s="305" t="s">
        <v>210</v>
      </c>
      <c r="X148" s="305">
        <v>121</v>
      </c>
      <c r="Y148" s="279">
        <v>595</v>
      </c>
      <c r="Z148" s="279">
        <v>595</v>
      </c>
      <c r="AA148" s="279">
        <v>65</v>
      </c>
      <c r="AB148" s="336" t="s">
        <v>143</v>
      </c>
      <c r="AC148" s="305" t="s">
        <v>3227</v>
      </c>
      <c r="AD148" s="279"/>
      <c r="AE148" s="2626">
        <v>14.5</v>
      </c>
      <c r="AF148" s="279">
        <v>1</v>
      </c>
      <c r="AG148" s="1879" t="s">
        <v>122</v>
      </c>
    </row>
    <row r="149" spans="3:33">
      <c r="C149" s="3091" t="s">
        <v>2870</v>
      </c>
      <c r="D149" s="569" t="s">
        <v>2274</v>
      </c>
      <c r="E149" s="1578" t="s">
        <v>2873</v>
      </c>
      <c r="F149" s="2870">
        <v>911401562943</v>
      </c>
      <c r="G149" s="116">
        <v>8720169734166</v>
      </c>
      <c r="H149" s="820" t="s">
        <v>679</v>
      </c>
      <c r="I149" s="54" t="s">
        <v>680</v>
      </c>
      <c r="J149" s="357"/>
      <c r="K149" s="1127"/>
      <c r="L149" s="357"/>
      <c r="M149" s="348"/>
      <c r="N149" s="350">
        <v>5</v>
      </c>
      <c r="O149" s="357"/>
      <c r="P149" s="1401">
        <v>1350</v>
      </c>
      <c r="Q149" s="518"/>
      <c r="R149" s="1868"/>
      <c r="S149" s="357" t="s">
        <v>113</v>
      </c>
      <c r="T149" s="357"/>
      <c r="U149" s="357"/>
      <c r="V149" s="357"/>
      <c r="W149" s="351" t="s">
        <v>210</v>
      </c>
      <c r="X149" s="351"/>
      <c r="Y149" s="350">
        <v>94</v>
      </c>
      <c r="Z149" s="350">
        <v>94</v>
      </c>
      <c r="AA149" s="350">
        <v>48</v>
      </c>
      <c r="AB149" s="357"/>
      <c r="AC149" s="351"/>
      <c r="AD149" s="350"/>
      <c r="AE149" s="2615">
        <v>0.5</v>
      </c>
      <c r="AF149" s="350">
        <v>1</v>
      </c>
      <c r="AG149" s="1869" t="s">
        <v>122</v>
      </c>
    </row>
    <row r="150" spans="3:33">
      <c r="C150" s="3091" t="s">
        <v>2870</v>
      </c>
      <c r="D150" s="569" t="s">
        <v>2274</v>
      </c>
      <c r="E150" s="1578" t="s">
        <v>2873</v>
      </c>
      <c r="F150" s="2870">
        <v>911401562743</v>
      </c>
      <c r="G150" s="116">
        <v>8720169732896</v>
      </c>
      <c r="H150" s="820" t="s">
        <v>681</v>
      </c>
      <c r="I150" s="42" t="s">
        <v>682</v>
      </c>
      <c r="J150" s="357"/>
      <c r="K150" s="1127"/>
      <c r="L150" s="334"/>
      <c r="M150" s="348"/>
      <c r="N150" s="350">
        <v>5</v>
      </c>
      <c r="O150" s="334"/>
      <c r="P150" s="1401">
        <v>1000</v>
      </c>
      <c r="Q150" s="518"/>
      <c r="R150" s="1870"/>
      <c r="S150" s="334" t="s">
        <v>113</v>
      </c>
      <c r="T150" s="334"/>
      <c r="U150" s="334"/>
      <c r="V150" s="334"/>
      <c r="W150" s="301"/>
      <c r="X150" s="301"/>
      <c r="Y150" s="281">
        <v>46</v>
      </c>
      <c r="Z150" s="281">
        <v>174</v>
      </c>
      <c r="AA150" s="281">
        <v>23.5</v>
      </c>
      <c r="AB150" s="334"/>
      <c r="AC150" s="351"/>
      <c r="AD150" s="281"/>
      <c r="AE150" s="2615">
        <v>0.5</v>
      </c>
      <c r="AF150" s="281">
        <v>1</v>
      </c>
      <c r="AG150" s="1871" t="s">
        <v>122</v>
      </c>
    </row>
    <row r="151" spans="3:33">
      <c r="C151" s="3080" t="s">
        <v>2870</v>
      </c>
      <c r="D151" s="855" t="s">
        <v>2274</v>
      </c>
      <c r="E151" s="1599" t="s">
        <v>2873</v>
      </c>
      <c r="F151" s="61">
        <v>911401562843</v>
      </c>
      <c r="G151" s="508">
        <v>8720169732902</v>
      </c>
      <c r="H151" s="850" t="s">
        <v>683</v>
      </c>
      <c r="I151" s="56" t="s">
        <v>684</v>
      </c>
      <c r="J151" s="442"/>
      <c r="K151" s="1129"/>
      <c r="L151" s="442"/>
      <c r="M151" s="439"/>
      <c r="N151" s="438">
        <v>5</v>
      </c>
      <c r="O151" s="442"/>
      <c r="P151" s="1403">
        <v>1400</v>
      </c>
      <c r="Q151" s="518"/>
      <c r="R151" s="1884"/>
      <c r="S151" s="442" t="s">
        <v>580</v>
      </c>
      <c r="T151" s="442"/>
      <c r="U151" s="442"/>
      <c r="V151" s="442"/>
      <c r="W151" s="466"/>
      <c r="X151" s="466"/>
      <c r="Y151" s="438">
        <v>86</v>
      </c>
      <c r="Z151" s="438">
        <v>88</v>
      </c>
      <c r="AA151" s="438">
        <v>14.5</v>
      </c>
      <c r="AB151" s="442"/>
      <c r="AC151" s="466"/>
      <c r="AD151" s="438"/>
      <c r="AE151" s="2616">
        <v>0.5</v>
      </c>
      <c r="AF151" s="438">
        <v>1</v>
      </c>
      <c r="AG151" s="1885" t="s">
        <v>122</v>
      </c>
    </row>
    <row r="152" spans="3:33">
      <c r="C152" s="3091" t="s">
        <v>2870</v>
      </c>
      <c r="D152" s="569" t="s">
        <v>2274</v>
      </c>
      <c r="E152" s="1578" t="s">
        <v>2873</v>
      </c>
      <c r="F152" s="154">
        <v>911401875685</v>
      </c>
      <c r="G152" s="733">
        <v>8720169516564</v>
      </c>
      <c r="H152" s="42" t="s">
        <v>266</v>
      </c>
      <c r="I152" s="233" t="s">
        <v>686</v>
      </c>
      <c r="J152" s="881">
        <v>28</v>
      </c>
      <c r="K152" s="1151">
        <v>3400</v>
      </c>
      <c r="L152" s="873" t="s">
        <v>75</v>
      </c>
      <c r="M152" s="331">
        <v>75000</v>
      </c>
      <c r="N152" s="292">
        <v>5</v>
      </c>
      <c r="O152" s="873"/>
      <c r="P152" s="1401">
        <v>1000</v>
      </c>
      <c r="Q152" s="518"/>
      <c r="R152" s="1913" t="s">
        <v>54</v>
      </c>
      <c r="S152" s="873" t="s">
        <v>3180</v>
      </c>
      <c r="T152" s="873" t="s">
        <v>3132</v>
      </c>
      <c r="U152" s="873"/>
      <c r="V152" s="873" t="s">
        <v>161</v>
      </c>
      <c r="W152" s="1011" t="s">
        <v>210</v>
      </c>
      <c r="X152" s="1011">
        <v>121</v>
      </c>
      <c r="Y152" s="2311">
        <v>595</v>
      </c>
      <c r="Z152" s="2311">
        <v>595</v>
      </c>
      <c r="AA152" s="2311">
        <v>59</v>
      </c>
      <c r="AB152" s="873" t="s">
        <v>122</v>
      </c>
      <c r="AC152" s="293" t="s">
        <v>3227</v>
      </c>
      <c r="AD152" s="2311"/>
      <c r="AE152" s="2624">
        <v>14.5</v>
      </c>
      <c r="AF152" s="2311">
        <v>1</v>
      </c>
      <c r="AG152" s="1914" t="s">
        <v>122</v>
      </c>
    </row>
    <row r="153" spans="3:33">
      <c r="C153" s="3091" t="s">
        <v>2870</v>
      </c>
      <c r="D153" s="569" t="s">
        <v>2274</v>
      </c>
      <c r="E153" s="1578" t="s">
        <v>2873</v>
      </c>
      <c r="F153" s="155">
        <v>911401875385</v>
      </c>
      <c r="G153" s="618">
        <v>8720169516533</v>
      </c>
      <c r="H153" s="42" t="s">
        <v>273</v>
      </c>
      <c r="I153" s="233" t="s">
        <v>685</v>
      </c>
      <c r="J153" s="880">
        <v>28</v>
      </c>
      <c r="K153" s="1153">
        <v>3400</v>
      </c>
      <c r="L153" s="874" t="s">
        <v>75</v>
      </c>
      <c r="M153" s="314">
        <v>75000</v>
      </c>
      <c r="N153" s="281">
        <v>5</v>
      </c>
      <c r="O153" s="874"/>
      <c r="P153" s="1401">
        <v>1300</v>
      </c>
      <c r="Q153" s="518"/>
      <c r="R153" s="1915" t="s">
        <v>54</v>
      </c>
      <c r="S153" s="874" t="s">
        <v>3180</v>
      </c>
      <c r="T153" s="874" t="s">
        <v>3132</v>
      </c>
      <c r="U153" s="874"/>
      <c r="V153" s="874" t="s">
        <v>161</v>
      </c>
      <c r="W153" s="2441" t="s">
        <v>210</v>
      </c>
      <c r="X153" s="2441">
        <v>121</v>
      </c>
      <c r="Y153" s="2312">
        <v>595</v>
      </c>
      <c r="Z153" s="2312">
        <v>595</v>
      </c>
      <c r="AA153" s="2312">
        <v>60</v>
      </c>
      <c r="AB153" s="874" t="s">
        <v>122</v>
      </c>
      <c r="AC153" s="301" t="s">
        <v>3227</v>
      </c>
      <c r="AD153" s="2312"/>
      <c r="AE153" s="2627">
        <v>14.5</v>
      </c>
      <c r="AF153" s="2312">
        <v>1</v>
      </c>
      <c r="AG153" s="1916" t="s">
        <v>122</v>
      </c>
    </row>
    <row r="154" spans="3:33">
      <c r="C154" s="3091" t="s">
        <v>2870</v>
      </c>
      <c r="D154" s="569" t="s">
        <v>2274</v>
      </c>
      <c r="E154" s="1578" t="s">
        <v>2873</v>
      </c>
      <c r="F154" s="154">
        <v>911401875585</v>
      </c>
      <c r="G154" s="733">
        <v>8720169516557</v>
      </c>
      <c r="H154" s="63" t="s">
        <v>91</v>
      </c>
      <c r="I154" s="233" t="s">
        <v>92</v>
      </c>
      <c r="J154" s="881">
        <v>28</v>
      </c>
      <c r="K154" s="1152">
        <v>3400</v>
      </c>
      <c r="L154" s="873" t="s">
        <v>53</v>
      </c>
      <c r="M154" s="331">
        <v>75000</v>
      </c>
      <c r="N154" s="292">
        <v>5</v>
      </c>
      <c r="O154" s="873"/>
      <c r="P154" s="659">
        <v>1150</v>
      </c>
      <c r="Q154" s="518"/>
      <c r="R154" s="1913" t="s">
        <v>62</v>
      </c>
      <c r="S154" s="873" t="s">
        <v>3180</v>
      </c>
      <c r="T154" s="873" t="s">
        <v>3132</v>
      </c>
      <c r="U154" s="873"/>
      <c r="V154" s="873" t="s">
        <v>131</v>
      </c>
      <c r="W154" s="1011" t="s">
        <v>210</v>
      </c>
      <c r="X154" s="1011">
        <v>121</v>
      </c>
      <c r="Y154" s="2311">
        <v>595</v>
      </c>
      <c r="Z154" s="2311">
        <v>595</v>
      </c>
      <c r="AA154" s="2311">
        <v>59</v>
      </c>
      <c r="AB154" s="873" t="s">
        <v>122</v>
      </c>
      <c r="AC154" s="293" t="s">
        <v>3227</v>
      </c>
      <c r="AD154" s="2311"/>
      <c r="AE154" s="2624">
        <v>14.5</v>
      </c>
      <c r="AF154" s="2311">
        <v>1</v>
      </c>
      <c r="AG154" s="1914" t="s">
        <v>122</v>
      </c>
    </row>
    <row r="155" spans="3:33">
      <c r="C155" s="3091" t="s">
        <v>2870</v>
      </c>
      <c r="D155" s="569" t="s">
        <v>2274</v>
      </c>
      <c r="E155" s="1578" t="s">
        <v>2873</v>
      </c>
      <c r="F155" s="154">
        <v>911401875285</v>
      </c>
      <c r="G155" s="733">
        <v>8720169516526</v>
      </c>
      <c r="H155" s="42" t="s">
        <v>89</v>
      </c>
      <c r="I155" s="233" t="s">
        <v>90</v>
      </c>
      <c r="J155" s="881">
        <v>28</v>
      </c>
      <c r="K155" s="1152">
        <v>3400</v>
      </c>
      <c r="L155" s="873" t="s">
        <v>53</v>
      </c>
      <c r="M155" s="331">
        <v>75000</v>
      </c>
      <c r="N155" s="292">
        <v>5</v>
      </c>
      <c r="O155" s="873"/>
      <c r="P155" s="659">
        <v>1450</v>
      </c>
      <c r="Q155" s="518"/>
      <c r="R155" s="1913" t="s">
        <v>62</v>
      </c>
      <c r="S155" s="873" t="s">
        <v>3180</v>
      </c>
      <c r="T155" s="873" t="s">
        <v>3132</v>
      </c>
      <c r="U155" s="873"/>
      <c r="V155" s="873" t="s">
        <v>131</v>
      </c>
      <c r="W155" s="1011" t="s">
        <v>210</v>
      </c>
      <c r="X155" s="1011">
        <v>121</v>
      </c>
      <c r="Y155" s="2311">
        <v>595</v>
      </c>
      <c r="Z155" s="2311">
        <v>595</v>
      </c>
      <c r="AA155" s="2311">
        <v>60</v>
      </c>
      <c r="AB155" s="873" t="s">
        <v>122</v>
      </c>
      <c r="AC155" s="293" t="s">
        <v>3227</v>
      </c>
      <c r="AD155" s="2311"/>
      <c r="AE155" s="2624">
        <v>14.5</v>
      </c>
      <c r="AF155" s="2311">
        <v>1</v>
      </c>
      <c r="AG155" s="1914" t="s">
        <v>122</v>
      </c>
    </row>
    <row r="156" spans="3:33">
      <c r="C156" s="3091" t="s">
        <v>2870</v>
      </c>
      <c r="D156" s="569" t="s">
        <v>2274</v>
      </c>
      <c r="E156" s="1578" t="s">
        <v>2873</v>
      </c>
      <c r="F156" s="155">
        <v>911401875785</v>
      </c>
      <c r="G156" s="618">
        <v>8720169516571</v>
      </c>
      <c r="H156" s="63" t="s">
        <v>687</v>
      </c>
      <c r="I156" s="205" t="s">
        <v>688</v>
      </c>
      <c r="J156" s="880">
        <v>28</v>
      </c>
      <c r="K156" s="1153">
        <v>3400</v>
      </c>
      <c r="L156" s="874" t="s">
        <v>53</v>
      </c>
      <c r="M156" s="314">
        <v>75000</v>
      </c>
      <c r="N156" s="292">
        <v>5</v>
      </c>
      <c r="O156" s="874"/>
      <c r="P156" s="1401">
        <v>1900</v>
      </c>
      <c r="Q156" s="518"/>
      <c r="R156" s="1915" t="s">
        <v>54</v>
      </c>
      <c r="S156" s="874" t="s">
        <v>3180</v>
      </c>
      <c r="T156" s="874" t="s">
        <v>3132</v>
      </c>
      <c r="U156" s="874"/>
      <c r="V156" s="874" t="s">
        <v>131</v>
      </c>
      <c r="W156" s="2441" t="s">
        <v>210</v>
      </c>
      <c r="X156" s="2441">
        <v>121</v>
      </c>
      <c r="Y156" s="2312">
        <v>595</v>
      </c>
      <c r="Z156" s="2312">
        <v>595</v>
      </c>
      <c r="AA156" s="2312">
        <v>60</v>
      </c>
      <c r="AB156" s="874" t="s">
        <v>143</v>
      </c>
      <c r="AC156" s="293" t="s">
        <v>3227</v>
      </c>
      <c r="AD156" s="2312"/>
      <c r="AE156" s="2624">
        <v>14.5</v>
      </c>
      <c r="AF156" s="2312">
        <v>1</v>
      </c>
      <c r="AG156" s="1916" t="s">
        <v>122</v>
      </c>
    </row>
    <row r="157" spans="3:33">
      <c r="C157" s="3091" t="s">
        <v>2870</v>
      </c>
      <c r="D157" s="569" t="s">
        <v>2274</v>
      </c>
      <c r="E157" s="1578" t="s">
        <v>2873</v>
      </c>
      <c r="F157" s="155">
        <v>911401875985</v>
      </c>
      <c r="G157" s="618">
        <v>8720169516595</v>
      </c>
      <c r="H157" s="63" t="s">
        <v>264</v>
      </c>
      <c r="I157" s="233" t="s">
        <v>686</v>
      </c>
      <c r="J157" s="880">
        <v>34</v>
      </c>
      <c r="K157" s="1153">
        <v>4100</v>
      </c>
      <c r="L157" s="874" t="s">
        <v>53</v>
      </c>
      <c r="M157" s="314">
        <v>75000</v>
      </c>
      <c r="N157" s="292">
        <v>5</v>
      </c>
      <c r="O157" s="874"/>
      <c r="P157" s="2844">
        <v>1100</v>
      </c>
      <c r="Q157" s="518"/>
      <c r="R157" s="1915" t="s">
        <v>54</v>
      </c>
      <c r="S157" s="874" t="s">
        <v>3180</v>
      </c>
      <c r="T157" s="874" t="s">
        <v>3133</v>
      </c>
      <c r="U157" s="874"/>
      <c r="V157" s="874" t="s">
        <v>131</v>
      </c>
      <c r="W157" s="2441" t="s">
        <v>210</v>
      </c>
      <c r="X157" s="2441">
        <v>120</v>
      </c>
      <c r="Y157" s="2312">
        <v>595</v>
      </c>
      <c r="Z157" s="2312">
        <v>595</v>
      </c>
      <c r="AA157" s="2312">
        <v>59</v>
      </c>
      <c r="AB157" s="874" t="s">
        <v>122</v>
      </c>
      <c r="AC157" s="293" t="s">
        <v>3227</v>
      </c>
      <c r="AD157" s="2312"/>
      <c r="AE157" s="2624">
        <v>14.5</v>
      </c>
      <c r="AF157" s="2312">
        <v>1</v>
      </c>
      <c r="AG157" s="1916" t="s">
        <v>122</v>
      </c>
    </row>
    <row r="158" spans="3:33">
      <c r="C158" s="3091" t="s">
        <v>2870</v>
      </c>
      <c r="D158" s="569" t="s">
        <v>2274</v>
      </c>
      <c r="E158" s="1578" t="s">
        <v>2873</v>
      </c>
      <c r="F158" s="155">
        <v>911401876085</v>
      </c>
      <c r="G158" s="618">
        <v>8720169516601</v>
      </c>
      <c r="H158" s="63" t="s">
        <v>271</v>
      </c>
      <c r="I158" s="233" t="s">
        <v>685</v>
      </c>
      <c r="J158" s="880">
        <v>34</v>
      </c>
      <c r="K158" s="1153">
        <v>4100</v>
      </c>
      <c r="L158" s="874" t="s">
        <v>53</v>
      </c>
      <c r="M158" s="314">
        <v>75000</v>
      </c>
      <c r="N158" s="281">
        <v>5</v>
      </c>
      <c r="O158" s="874"/>
      <c r="P158" s="1401">
        <v>1400</v>
      </c>
      <c r="Q158" s="518"/>
      <c r="R158" s="1915" t="s">
        <v>54</v>
      </c>
      <c r="S158" s="874" t="s">
        <v>3180</v>
      </c>
      <c r="T158" s="874" t="s">
        <v>3133</v>
      </c>
      <c r="U158" s="874"/>
      <c r="V158" s="874" t="s">
        <v>131</v>
      </c>
      <c r="W158" s="2441" t="s">
        <v>210</v>
      </c>
      <c r="X158" s="2441">
        <v>120</v>
      </c>
      <c r="Y158" s="2312">
        <v>595</v>
      </c>
      <c r="Z158" s="2312">
        <v>595</v>
      </c>
      <c r="AA158" s="2312">
        <v>60</v>
      </c>
      <c r="AB158" s="874" t="s">
        <v>122</v>
      </c>
      <c r="AC158" s="301" t="s">
        <v>3227</v>
      </c>
      <c r="AD158" s="2312"/>
      <c r="AE158" s="2627">
        <v>14.5</v>
      </c>
      <c r="AF158" s="2312">
        <v>1</v>
      </c>
      <c r="AG158" s="1916" t="s">
        <v>122</v>
      </c>
    </row>
    <row r="159" spans="3:33">
      <c r="C159" s="3091" t="s">
        <v>2870</v>
      </c>
      <c r="D159" s="569" t="s">
        <v>2274</v>
      </c>
      <c r="E159" s="1578" t="s">
        <v>2873</v>
      </c>
      <c r="F159" s="155">
        <v>911401877385</v>
      </c>
      <c r="G159" s="618">
        <v>8720169516731</v>
      </c>
      <c r="H159" s="63" t="s">
        <v>262</v>
      </c>
      <c r="I159" s="233" t="s">
        <v>2562</v>
      </c>
      <c r="J159" s="880">
        <v>28</v>
      </c>
      <c r="K159" s="1153" t="s">
        <v>3364</v>
      </c>
      <c r="L159" s="874" t="s">
        <v>3363</v>
      </c>
      <c r="M159" s="314">
        <v>75000</v>
      </c>
      <c r="N159" s="292">
        <v>5</v>
      </c>
      <c r="O159" s="874"/>
      <c r="P159" s="2844">
        <v>1250</v>
      </c>
      <c r="Q159" s="518"/>
      <c r="R159" s="1915" t="s">
        <v>54</v>
      </c>
      <c r="S159" s="874" t="s">
        <v>3180</v>
      </c>
      <c r="T159" s="874" t="s">
        <v>3132</v>
      </c>
      <c r="U159" s="874"/>
      <c r="V159" s="874" t="s">
        <v>3122</v>
      </c>
      <c r="W159" s="2441" t="s">
        <v>210</v>
      </c>
      <c r="X159" s="2441">
        <v>128</v>
      </c>
      <c r="Y159" s="2312">
        <v>595</v>
      </c>
      <c r="Z159" s="2312">
        <v>595</v>
      </c>
      <c r="AA159" s="2312">
        <v>59</v>
      </c>
      <c r="AB159" s="874" t="s">
        <v>122</v>
      </c>
      <c r="AC159" s="293" t="s">
        <v>3227</v>
      </c>
      <c r="AD159" s="2312"/>
      <c r="AE159" s="2624">
        <v>14.5</v>
      </c>
      <c r="AF159" s="2312">
        <v>1</v>
      </c>
      <c r="AG159" s="1916" t="s">
        <v>122</v>
      </c>
    </row>
    <row r="160" spans="3:33">
      <c r="C160" s="3091" t="s">
        <v>2870</v>
      </c>
      <c r="D160" s="569" t="s">
        <v>2274</v>
      </c>
      <c r="E160" s="1578" t="s">
        <v>2873</v>
      </c>
      <c r="F160" s="155">
        <v>911401877285</v>
      </c>
      <c r="G160" s="618">
        <v>8720169516724</v>
      </c>
      <c r="H160" s="63" t="s">
        <v>269</v>
      </c>
      <c r="I160" s="233" t="s">
        <v>2561</v>
      </c>
      <c r="J160" s="880">
        <v>28</v>
      </c>
      <c r="K160" s="1153" t="s">
        <v>3364</v>
      </c>
      <c r="L160" s="874" t="s">
        <v>3363</v>
      </c>
      <c r="M160" s="314">
        <v>75000</v>
      </c>
      <c r="N160" s="281">
        <v>5</v>
      </c>
      <c r="O160" s="874"/>
      <c r="P160" s="2844">
        <v>1550</v>
      </c>
      <c r="Q160" s="518"/>
      <c r="R160" s="1915" t="s">
        <v>54</v>
      </c>
      <c r="S160" s="874" t="s">
        <v>3180</v>
      </c>
      <c r="T160" s="874" t="s">
        <v>3132</v>
      </c>
      <c r="U160" s="874"/>
      <c r="V160" s="874" t="s">
        <v>3122</v>
      </c>
      <c r="W160" s="2441" t="s">
        <v>210</v>
      </c>
      <c r="X160" s="2441">
        <v>128</v>
      </c>
      <c r="Y160" s="2312">
        <v>595</v>
      </c>
      <c r="Z160" s="2312">
        <v>595</v>
      </c>
      <c r="AA160" s="2312">
        <v>60</v>
      </c>
      <c r="AB160" s="874" t="s">
        <v>122</v>
      </c>
      <c r="AC160" s="301" t="s">
        <v>3227</v>
      </c>
      <c r="AD160" s="2312"/>
      <c r="AE160" s="2627">
        <v>14.5</v>
      </c>
      <c r="AF160" s="2312">
        <v>1</v>
      </c>
      <c r="AG160" s="1916" t="s">
        <v>122</v>
      </c>
    </row>
    <row r="161" spans="3:33">
      <c r="C161" s="3091" t="s">
        <v>2870</v>
      </c>
      <c r="D161" s="569" t="s">
        <v>2274</v>
      </c>
      <c r="E161" s="1578" t="s">
        <v>2873</v>
      </c>
      <c r="F161" s="154">
        <v>911401877485</v>
      </c>
      <c r="G161" s="733">
        <v>8720169516977</v>
      </c>
      <c r="H161" s="63" t="s">
        <v>93</v>
      </c>
      <c r="I161" s="233" t="s">
        <v>2563</v>
      </c>
      <c r="J161" s="881">
        <v>28</v>
      </c>
      <c r="K161" s="1152" t="s">
        <v>3364</v>
      </c>
      <c r="L161" s="873" t="s">
        <v>3363</v>
      </c>
      <c r="M161" s="331">
        <v>75000</v>
      </c>
      <c r="N161" s="292">
        <v>5</v>
      </c>
      <c r="O161" s="873"/>
      <c r="P161" s="2845">
        <v>2150</v>
      </c>
      <c r="Q161" s="518"/>
      <c r="R161" s="1913" t="s">
        <v>62</v>
      </c>
      <c r="S161" s="873" t="s">
        <v>3180</v>
      </c>
      <c r="T161" s="873" t="s">
        <v>3132</v>
      </c>
      <c r="U161" s="873"/>
      <c r="V161" s="873" t="s">
        <v>3122</v>
      </c>
      <c r="W161" s="1011" t="s">
        <v>210</v>
      </c>
      <c r="X161" s="1011">
        <v>128</v>
      </c>
      <c r="Y161" s="2311">
        <v>595</v>
      </c>
      <c r="Z161" s="2311">
        <v>595</v>
      </c>
      <c r="AA161" s="2311">
        <v>60</v>
      </c>
      <c r="AB161" s="873" t="s">
        <v>143</v>
      </c>
      <c r="AC161" s="293" t="s">
        <v>3227</v>
      </c>
      <c r="AD161" s="2311"/>
      <c r="AE161" s="2624">
        <v>14.5</v>
      </c>
      <c r="AF161" s="2311">
        <v>1</v>
      </c>
      <c r="AG161" s="1914" t="s">
        <v>122</v>
      </c>
    </row>
    <row r="162" spans="3:33">
      <c r="C162" s="3091" t="s">
        <v>2870</v>
      </c>
      <c r="D162" s="569" t="s">
        <v>2274</v>
      </c>
      <c r="E162" s="1578" t="s">
        <v>2873</v>
      </c>
      <c r="F162" s="155">
        <v>911401877585</v>
      </c>
      <c r="G162" s="618">
        <v>8720169516984</v>
      </c>
      <c r="H162" s="63" t="s">
        <v>689</v>
      </c>
      <c r="I162" s="233" t="s">
        <v>2564</v>
      </c>
      <c r="J162" s="880">
        <v>28</v>
      </c>
      <c r="K162" s="1153" t="s">
        <v>3364</v>
      </c>
      <c r="L162" s="874" t="s">
        <v>3363</v>
      </c>
      <c r="M162" s="314">
        <v>75000</v>
      </c>
      <c r="N162" s="281">
        <v>5</v>
      </c>
      <c r="O162" s="874"/>
      <c r="P162" s="1401">
        <v>1850</v>
      </c>
      <c r="Q162" s="518"/>
      <c r="R162" s="1915" t="s">
        <v>54</v>
      </c>
      <c r="S162" s="874" t="s">
        <v>3180</v>
      </c>
      <c r="T162" s="874" t="s">
        <v>3134</v>
      </c>
      <c r="U162" s="874"/>
      <c r="V162" s="874" t="s">
        <v>3122</v>
      </c>
      <c r="W162" s="2441" t="s">
        <v>210</v>
      </c>
      <c r="X162" s="2441">
        <v>128</v>
      </c>
      <c r="Y162" s="2312">
        <v>295</v>
      </c>
      <c r="Z162" s="2312">
        <v>1195</v>
      </c>
      <c r="AA162" s="2312">
        <v>60</v>
      </c>
      <c r="AB162" s="874" t="s">
        <v>122</v>
      </c>
      <c r="AC162" s="301" t="s">
        <v>3227</v>
      </c>
      <c r="AD162" s="2312"/>
      <c r="AE162" s="2627">
        <v>14.5</v>
      </c>
      <c r="AF162" s="2312">
        <v>1</v>
      </c>
      <c r="AG162" s="1916" t="s">
        <v>122</v>
      </c>
    </row>
    <row r="163" spans="3:33">
      <c r="C163" s="3080" t="s">
        <v>2870</v>
      </c>
      <c r="D163" s="855" t="s">
        <v>2274</v>
      </c>
      <c r="E163" s="1599" t="s">
        <v>2873</v>
      </c>
      <c r="F163" s="194">
        <v>911401876985</v>
      </c>
      <c r="G163" s="734">
        <v>8720169516694</v>
      </c>
      <c r="H163" s="49" t="s">
        <v>2671</v>
      </c>
      <c r="I163" s="227" t="s">
        <v>2302</v>
      </c>
      <c r="J163" s="1420">
        <v>50</v>
      </c>
      <c r="K163" s="1421">
        <v>6000</v>
      </c>
      <c r="L163" s="1422" t="s">
        <v>53</v>
      </c>
      <c r="M163" s="454">
        <v>75000</v>
      </c>
      <c r="N163" s="283">
        <v>5</v>
      </c>
      <c r="O163" s="1422"/>
      <c r="P163" s="3020">
        <v>2200</v>
      </c>
      <c r="Q163" s="1004"/>
      <c r="R163" s="1917" t="s">
        <v>62</v>
      </c>
      <c r="S163" s="1422" t="s">
        <v>3180</v>
      </c>
      <c r="T163" s="1422" t="s">
        <v>3135</v>
      </c>
      <c r="U163" s="1422"/>
      <c r="V163" s="1422" t="s">
        <v>131</v>
      </c>
      <c r="W163" s="2442" t="s">
        <v>210</v>
      </c>
      <c r="X163" s="2442">
        <v>120</v>
      </c>
      <c r="Y163" s="2313">
        <v>595</v>
      </c>
      <c r="Z163" s="2313">
        <v>1195</v>
      </c>
      <c r="AA163" s="2313">
        <v>59</v>
      </c>
      <c r="AB163" s="1422" t="s">
        <v>122</v>
      </c>
      <c r="AC163" s="294" t="s">
        <v>3227</v>
      </c>
      <c r="AD163" s="2313"/>
      <c r="AE163" s="2623">
        <v>14.5</v>
      </c>
      <c r="AF163" s="2313">
        <v>1</v>
      </c>
      <c r="AG163" s="1918" t="s">
        <v>122</v>
      </c>
    </row>
    <row r="164" spans="3:33">
      <c r="C164" s="3233" t="s">
        <v>2870</v>
      </c>
      <c r="D164" s="853" t="s">
        <v>2274</v>
      </c>
      <c r="E164" s="1606" t="s">
        <v>2873</v>
      </c>
      <c r="F164" s="2873">
        <v>911401807587</v>
      </c>
      <c r="G164" s="733">
        <v>8720169751330</v>
      </c>
      <c r="H164" s="919" t="s">
        <v>690</v>
      </c>
      <c r="I164" s="246" t="s">
        <v>691</v>
      </c>
      <c r="J164" s="452">
        <v>26</v>
      </c>
      <c r="K164" s="1138" t="s">
        <v>2495</v>
      </c>
      <c r="L164" s="852" t="s">
        <v>692</v>
      </c>
      <c r="M164" s="398">
        <v>100000</v>
      </c>
      <c r="N164" s="418">
        <v>5</v>
      </c>
      <c r="O164" s="852"/>
      <c r="P164" s="1401">
        <v>1570</v>
      </c>
      <c r="Q164" s="518"/>
      <c r="R164" s="1888" t="s">
        <v>62</v>
      </c>
      <c r="S164" s="852" t="s">
        <v>3179</v>
      </c>
      <c r="T164" s="852" t="s">
        <v>3136</v>
      </c>
      <c r="U164" s="852"/>
      <c r="V164" s="852" t="s">
        <v>158</v>
      </c>
      <c r="W164" s="2436" t="s">
        <v>210</v>
      </c>
      <c r="X164" s="2436">
        <v>130</v>
      </c>
      <c r="Y164" s="852">
        <v>595</v>
      </c>
      <c r="Z164" s="852">
        <v>595</v>
      </c>
      <c r="AA164" s="852">
        <v>62</v>
      </c>
      <c r="AB164" s="852" t="s">
        <v>122</v>
      </c>
      <c r="AC164" s="362" t="s">
        <v>3227</v>
      </c>
      <c r="AD164" s="852"/>
      <c r="AE164" s="2612">
        <v>14.5</v>
      </c>
      <c r="AF164" s="852">
        <v>1</v>
      </c>
      <c r="AG164" s="1889" t="s">
        <v>122</v>
      </c>
    </row>
    <row r="165" spans="3:33">
      <c r="C165" s="3091" t="s">
        <v>2870</v>
      </c>
      <c r="D165" s="569" t="s">
        <v>2274</v>
      </c>
      <c r="E165" s="1578" t="s">
        <v>2873</v>
      </c>
      <c r="F165" s="2873">
        <v>911401807687</v>
      </c>
      <c r="G165" s="733">
        <v>8720169751347</v>
      </c>
      <c r="H165" s="807" t="s">
        <v>708</v>
      </c>
      <c r="I165" s="246" t="s">
        <v>709</v>
      </c>
      <c r="J165" s="385">
        <v>26</v>
      </c>
      <c r="K165" s="2545" t="s">
        <v>2495</v>
      </c>
      <c r="L165" s="389" t="s">
        <v>53</v>
      </c>
      <c r="M165" s="398">
        <v>100000</v>
      </c>
      <c r="N165" s="418">
        <v>5</v>
      </c>
      <c r="O165" s="389"/>
      <c r="P165" s="1401">
        <v>1870</v>
      </c>
      <c r="Q165" s="518"/>
      <c r="R165" s="1868" t="s">
        <v>62</v>
      </c>
      <c r="S165" s="389" t="s">
        <v>3179</v>
      </c>
      <c r="T165" s="389" t="s">
        <v>3136</v>
      </c>
      <c r="U165" s="389"/>
      <c r="V165" s="389" t="s">
        <v>131</v>
      </c>
      <c r="W165" s="2443" t="s">
        <v>210</v>
      </c>
      <c r="X165" s="2443">
        <v>130</v>
      </c>
      <c r="Y165" s="2314">
        <v>595</v>
      </c>
      <c r="Z165" s="2314">
        <v>595</v>
      </c>
      <c r="AA165" s="2314">
        <v>63</v>
      </c>
      <c r="AB165" s="389" t="s">
        <v>122</v>
      </c>
      <c r="AC165" s="362" t="s">
        <v>3227</v>
      </c>
      <c r="AD165" s="2314"/>
      <c r="AE165" s="2612">
        <v>14.5</v>
      </c>
      <c r="AF165" s="2314">
        <v>1</v>
      </c>
      <c r="AG165" s="1919" t="s">
        <v>122</v>
      </c>
    </row>
    <row r="166" spans="3:33">
      <c r="C166" s="3091" t="s">
        <v>2870</v>
      </c>
      <c r="D166" s="569" t="s">
        <v>2274</v>
      </c>
      <c r="E166" s="1578" t="s">
        <v>2873</v>
      </c>
      <c r="F166" s="2873">
        <v>911401890285</v>
      </c>
      <c r="G166" s="733">
        <v>8720169735095</v>
      </c>
      <c r="H166" s="807" t="s">
        <v>693</v>
      </c>
      <c r="I166" s="246" t="s">
        <v>691</v>
      </c>
      <c r="J166" s="385">
        <v>26</v>
      </c>
      <c r="K166" s="1138" t="s">
        <v>1366</v>
      </c>
      <c r="L166" s="852" t="s">
        <v>694</v>
      </c>
      <c r="M166" s="398">
        <v>100000</v>
      </c>
      <c r="N166" s="418">
        <v>5</v>
      </c>
      <c r="O166" s="852"/>
      <c r="P166" s="1401">
        <v>1600</v>
      </c>
      <c r="Q166" s="518"/>
      <c r="R166" s="1888" t="s">
        <v>62</v>
      </c>
      <c r="S166" s="852" t="s">
        <v>3179</v>
      </c>
      <c r="T166" s="852" t="s">
        <v>3136</v>
      </c>
      <c r="U166" s="852"/>
      <c r="V166" s="852" t="s">
        <v>131</v>
      </c>
      <c r="W166" s="2436" t="s">
        <v>210</v>
      </c>
      <c r="X166" s="2436">
        <v>138</v>
      </c>
      <c r="Y166" s="852">
        <v>595</v>
      </c>
      <c r="Z166" s="852">
        <v>595</v>
      </c>
      <c r="AA166" s="852">
        <v>62</v>
      </c>
      <c r="AB166" s="852" t="s">
        <v>122</v>
      </c>
      <c r="AC166" s="362" t="s">
        <v>3227</v>
      </c>
      <c r="AD166" s="852"/>
      <c r="AE166" s="2612">
        <v>14.5</v>
      </c>
      <c r="AF166" s="852">
        <v>1</v>
      </c>
      <c r="AG166" s="1889" t="s">
        <v>122</v>
      </c>
    </row>
    <row r="167" spans="3:33">
      <c r="C167" s="3091" t="s">
        <v>2870</v>
      </c>
      <c r="D167" s="569" t="s">
        <v>2274</v>
      </c>
      <c r="E167" s="1578" t="s">
        <v>2873</v>
      </c>
      <c r="F167" s="2873">
        <v>911401800087</v>
      </c>
      <c r="G167" s="733">
        <v>8720169749818</v>
      </c>
      <c r="H167" s="919" t="s">
        <v>2673</v>
      </c>
      <c r="I167" s="246" t="s">
        <v>696</v>
      </c>
      <c r="J167" s="385" t="s">
        <v>697</v>
      </c>
      <c r="K167" s="1138" t="s">
        <v>1366</v>
      </c>
      <c r="L167" s="389" t="s">
        <v>694</v>
      </c>
      <c r="M167" s="398">
        <v>100000</v>
      </c>
      <c r="N167" s="418">
        <v>5</v>
      </c>
      <c r="O167" s="389"/>
      <c r="P167" s="1401">
        <v>1820</v>
      </c>
      <c r="Q167" s="518"/>
      <c r="R167" s="1868" t="s">
        <v>62</v>
      </c>
      <c r="S167" s="389" t="s">
        <v>3179</v>
      </c>
      <c r="T167" s="389" t="s">
        <v>3136</v>
      </c>
      <c r="U167" s="389"/>
      <c r="V167" s="389" t="s">
        <v>131</v>
      </c>
      <c r="W167" s="2443" t="s">
        <v>210</v>
      </c>
      <c r="X167" s="2443">
        <v>160</v>
      </c>
      <c r="Y167" s="2314">
        <v>595</v>
      </c>
      <c r="Z167" s="2314">
        <v>595</v>
      </c>
      <c r="AA167" s="2314">
        <v>62</v>
      </c>
      <c r="AB167" s="389" t="s">
        <v>122</v>
      </c>
      <c r="AC167" s="362" t="s">
        <v>3227</v>
      </c>
      <c r="AD167" s="2314"/>
      <c r="AE167" s="2612">
        <v>14.5</v>
      </c>
      <c r="AF167" s="2314">
        <v>1</v>
      </c>
      <c r="AG167" s="1919" t="s">
        <v>122</v>
      </c>
    </row>
    <row r="168" spans="3:33">
      <c r="C168" s="3091" t="s">
        <v>2870</v>
      </c>
      <c r="D168" s="569" t="s">
        <v>2274</v>
      </c>
      <c r="E168" s="1578" t="s">
        <v>2873</v>
      </c>
      <c r="F168" s="2873">
        <v>911401890585</v>
      </c>
      <c r="G168" s="232">
        <v>8720169735125</v>
      </c>
      <c r="H168" s="807" t="s">
        <v>710</v>
      </c>
      <c r="I168" s="246" t="s">
        <v>709</v>
      </c>
      <c r="J168" s="385">
        <v>26</v>
      </c>
      <c r="K168" s="1138" t="s">
        <v>1366</v>
      </c>
      <c r="L168" s="389" t="s">
        <v>53</v>
      </c>
      <c r="M168" s="398">
        <v>100000</v>
      </c>
      <c r="N168" s="418">
        <v>5</v>
      </c>
      <c r="O168" s="389"/>
      <c r="P168" s="1401">
        <v>1900</v>
      </c>
      <c r="Q168" s="518"/>
      <c r="R168" s="1868" t="s">
        <v>62</v>
      </c>
      <c r="S168" s="389" t="s">
        <v>3179</v>
      </c>
      <c r="T168" s="389" t="s">
        <v>3136</v>
      </c>
      <c r="U168" s="389"/>
      <c r="V168" s="389" t="s">
        <v>131</v>
      </c>
      <c r="W168" s="2443" t="s">
        <v>210</v>
      </c>
      <c r="X168" s="2443">
        <v>138</v>
      </c>
      <c r="Y168" s="2314">
        <v>595</v>
      </c>
      <c r="Z168" s="2314">
        <v>595</v>
      </c>
      <c r="AA168" s="2314">
        <v>63</v>
      </c>
      <c r="AB168" s="389" t="s">
        <v>122</v>
      </c>
      <c r="AC168" s="362" t="s">
        <v>3227</v>
      </c>
      <c r="AD168" s="2314"/>
      <c r="AE168" s="2612">
        <v>14.5</v>
      </c>
      <c r="AF168" s="2314">
        <v>1</v>
      </c>
      <c r="AG168" s="1919" t="s">
        <v>122</v>
      </c>
    </row>
    <row r="169" spans="3:33">
      <c r="C169" s="3091" t="s">
        <v>2870</v>
      </c>
      <c r="D169" s="569" t="s">
        <v>2274</v>
      </c>
      <c r="E169" s="1578" t="s">
        <v>2873</v>
      </c>
      <c r="F169" s="2873">
        <v>911401800687</v>
      </c>
      <c r="G169" s="733">
        <v>8720169749870</v>
      </c>
      <c r="H169" s="807" t="s">
        <v>719</v>
      </c>
      <c r="I169" s="246" t="s">
        <v>2402</v>
      </c>
      <c r="J169" s="761">
        <v>26</v>
      </c>
      <c r="K169" s="1149" t="s">
        <v>1366</v>
      </c>
      <c r="L169" s="388" t="s">
        <v>53</v>
      </c>
      <c r="M169" s="397">
        <v>100000</v>
      </c>
      <c r="N169" s="418">
        <v>5</v>
      </c>
      <c r="O169" s="388"/>
      <c r="P169" s="1401">
        <v>1725</v>
      </c>
      <c r="Q169" s="518"/>
      <c r="R169" s="1921" t="s">
        <v>62</v>
      </c>
      <c r="S169" s="388" t="s">
        <v>3180</v>
      </c>
      <c r="T169" s="388" t="s">
        <v>3136</v>
      </c>
      <c r="U169" s="388"/>
      <c r="V169" s="388" t="s">
        <v>131</v>
      </c>
      <c r="W169" s="2445" t="s">
        <v>210</v>
      </c>
      <c r="X169" s="2445">
        <v>138</v>
      </c>
      <c r="Y169" s="2316">
        <v>595</v>
      </c>
      <c r="Z169" s="2316">
        <v>595</v>
      </c>
      <c r="AA169" s="2316">
        <v>61</v>
      </c>
      <c r="AB169" s="388" t="s">
        <v>122</v>
      </c>
      <c r="AC169" s="362" t="s">
        <v>3227</v>
      </c>
      <c r="AD169" s="2316"/>
      <c r="AE169" s="2612">
        <v>14.5</v>
      </c>
      <c r="AF169" s="2316">
        <v>1</v>
      </c>
      <c r="AG169" s="1922" t="s">
        <v>122</v>
      </c>
    </row>
    <row r="170" spans="3:33">
      <c r="C170" s="3091" t="s">
        <v>2870</v>
      </c>
      <c r="D170" s="569" t="s">
        <v>2274</v>
      </c>
      <c r="E170" s="1578" t="s">
        <v>2873</v>
      </c>
      <c r="F170" s="2873">
        <v>911401800887</v>
      </c>
      <c r="G170" s="733">
        <v>8720169750159</v>
      </c>
      <c r="H170" s="807" t="s">
        <v>95</v>
      </c>
      <c r="I170" s="246" t="s">
        <v>2842</v>
      </c>
      <c r="J170" s="761">
        <v>26</v>
      </c>
      <c r="K170" s="1151">
        <v>3600</v>
      </c>
      <c r="L170" s="388" t="s">
        <v>53</v>
      </c>
      <c r="M170" s="331">
        <v>100000</v>
      </c>
      <c r="N170" s="332">
        <v>5</v>
      </c>
      <c r="O170" s="388"/>
      <c r="P170" s="659">
        <v>1600</v>
      </c>
      <c r="Q170" s="518"/>
      <c r="R170" s="1921" t="s">
        <v>62</v>
      </c>
      <c r="S170" s="388" t="s">
        <v>3180</v>
      </c>
      <c r="T170" s="388" t="s">
        <v>3136</v>
      </c>
      <c r="U170" s="388"/>
      <c r="V170" s="388" t="s">
        <v>131</v>
      </c>
      <c r="W170" s="2445" t="s">
        <v>210</v>
      </c>
      <c r="X170" s="2445">
        <v>138</v>
      </c>
      <c r="Y170" s="2316">
        <v>595</v>
      </c>
      <c r="Z170" s="2316">
        <v>595</v>
      </c>
      <c r="AA170" s="2316">
        <v>61</v>
      </c>
      <c r="AB170" s="388" t="s">
        <v>122</v>
      </c>
      <c r="AC170" s="312" t="s">
        <v>3227</v>
      </c>
      <c r="AD170" s="2316"/>
      <c r="AE170" s="461">
        <v>14.5</v>
      </c>
      <c r="AF170" s="2316">
        <v>6</v>
      </c>
      <c r="AG170" s="1922" t="s">
        <v>122</v>
      </c>
    </row>
    <row r="171" spans="3:33">
      <c r="C171" s="3091" t="s">
        <v>2870</v>
      </c>
      <c r="D171" s="569" t="s">
        <v>2274</v>
      </c>
      <c r="E171" s="1578" t="s">
        <v>2873</v>
      </c>
      <c r="F171" s="223">
        <v>911401800187</v>
      </c>
      <c r="G171" s="733">
        <v>8720169749825</v>
      </c>
      <c r="H171" s="42" t="s">
        <v>2674</v>
      </c>
      <c r="I171" s="246" t="s">
        <v>706</v>
      </c>
      <c r="J171" s="918" t="s">
        <v>697</v>
      </c>
      <c r="K171" s="1138" t="s">
        <v>1366</v>
      </c>
      <c r="L171" s="389" t="s">
        <v>53</v>
      </c>
      <c r="M171" s="398">
        <v>100000</v>
      </c>
      <c r="N171" s="418">
        <v>5</v>
      </c>
      <c r="O171" s="389"/>
      <c r="P171" s="1401">
        <v>2120</v>
      </c>
      <c r="Q171" s="518"/>
      <c r="R171" s="1868" t="s">
        <v>62</v>
      </c>
      <c r="S171" s="389" t="s">
        <v>3179</v>
      </c>
      <c r="T171" s="389" t="s">
        <v>3136</v>
      </c>
      <c r="U171" s="389"/>
      <c r="V171" s="389" t="s">
        <v>131</v>
      </c>
      <c r="W171" s="2443" t="s">
        <v>210</v>
      </c>
      <c r="X171" s="2443">
        <v>160</v>
      </c>
      <c r="Y171" s="2314">
        <v>595</v>
      </c>
      <c r="Z171" s="2314">
        <v>595</v>
      </c>
      <c r="AA171" s="2314">
        <v>63</v>
      </c>
      <c r="AB171" s="389" t="s">
        <v>122</v>
      </c>
      <c r="AC171" s="362" t="s">
        <v>3227</v>
      </c>
      <c r="AD171" s="2314"/>
      <c r="AE171" s="2612">
        <v>14.5</v>
      </c>
      <c r="AF171" s="2314">
        <v>1</v>
      </c>
      <c r="AG171" s="1919" t="s">
        <v>122</v>
      </c>
    </row>
    <row r="172" spans="3:33">
      <c r="C172" s="3091" t="s">
        <v>2870</v>
      </c>
      <c r="D172" s="569" t="s">
        <v>2274</v>
      </c>
      <c r="E172" s="1578" t="s">
        <v>2873</v>
      </c>
      <c r="F172" s="2873">
        <v>911401890885</v>
      </c>
      <c r="G172" s="733">
        <v>8720169735156</v>
      </c>
      <c r="H172" s="807" t="s">
        <v>711</v>
      </c>
      <c r="I172" s="246" t="s">
        <v>712</v>
      </c>
      <c r="J172" s="761">
        <v>26</v>
      </c>
      <c r="K172" s="1151" t="s">
        <v>1366</v>
      </c>
      <c r="L172" s="388" t="s">
        <v>53</v>
      </c>
      <c r="M172" s="331">
        <v>100000</v>
      </c>
      <c r="N172" s="332">
        <v>5</v>
      </c>
      <c r="O172" s="388"/>
      <c r="P172" s="659">
        <v>2500</v>
      </c>
      <c r="Q172" s="518"/>
      <c r="R172" s="1921" t="s">
        <v>62</v>
      </c>
      <c r="S172" s="388" t="s">
        <v>3179</v>
      </c>
      <c r="T172" s="388" t="s">
        <v>3136</v>
      </c>
      <c r="U172" s="388"/>
      <c r="V172" s="388" t="s">
        <v>131</v>
      </c>
      <c r="W172" s="2445" t="s">
        <v>210</v>
      </c>
      <c r="X172" s="2445">
        <v>138</v>
      </c>
      <c r="Y172" s="2316">
        <v>595</v>
      </c>
      <c r="Z172" s="2316">
        <v>595</v>
      </c>
      <c r="AA172" s="2316">
        <v>63</v>
      </c>
      <c r="AB172" s="388" t="s">
        <v>143</v>
      </c>
      <c r="AC172" s="312" t="s">
        <v>3227</v>
      </c>
      <c r="AD172" s="2316"/>
      <c r="AE172" s="461">
        <v>14.5</v>
      </c>
      <c r="AF172" s="2316">
        <v>1</v>
      </c>
      <c r="AG172" s="1922" t="s">
        <v>122</v>
      </c>
    </row>
    <row r="173" spans="3:33">
      <c r="C173" s="3091" t="s">
        <v>2870</v>
      </c>
      <c r="D173" s="569" t="s">
        <v>2274</v>
      </c>
      <c r="E173" s="1578" t="s">
        <v>2873</v>
      </c>
      <c r="F173" s="223">
        <v>911401800287</v>
      </c>
      <c r="G173" s="733">
        <v>8720169749832</v>
      </c>
      <c r="H173" s="42" t="s">
        <v>2675</v>
      </c>
      <c r="I173" s="246" t="s">
        <v>707</v>
      </c>
      <c r="J173" s="918" t="s">
        <v>697</v>
      </c>
      <c r="K173" s="1138" t="s">
        <v>1366</v>
      </c>
      <c r="L173" s="389" t="s">
        <v>53</v>
      </c>
      <c r="M173" s="398">
        <v>100000</v>
      </c>
      <c r="N173" s="418">
        <v>5</v>
      </c>
      <c r="O173" s="389"/>
      <c r="P173" s="1401">
        <v>2720</v>
      </c>
      <c r="Q173" s="518"/>
      <c r="R173" s="1868" t="s">
        <v>62</v>
      </c>
      <c r="S173" s="389" t="s">
        <v>3179</v>
      </c>
      <c r="T173" s="389" t="s">
        <v>3136</v>
      </c>
      <c r="U173" s="389"/>
      <c r="V173" s="389" t="s">
        <v>131</v>
      </c>
      <c r="W173" s="2443" t="s">
        <v>210</v>
      </c>
      <c r="X173" s="2443">
        <v>160</v>
      </c>
      <c r="Y173" s="2314">
        <v>595</v>
      </c>
      <c r="Z173" s="2314">
        <v>595</v>
      </c>
      <c r="AA173" s="2314">
        <v>63</v>
      </c>
      <c r="AB173" s="389" t="s">
        <v>143</v>
      </c>
      <c r="AC173" s="362" t="s">
        <v>3227</v>
      </c>
      <c r="AD173" s="2314"/>
      <c r="AE173" s="2612">
        <v>14.5</v>
      </c>
      <c r="AF173" s="2314">
        <v>1</v>
      </c>
      <c r="AG173" s="1919" t="s">
        <v>122</v>
      </c>
    </row>
    <row r="174" spans="3:33">
      <c r="C174" s="3091" t="s">
        <v>2870</v>
      </c>
      <c r="D174" s="569" t="s">
        <v>2274</v>
      </c>
      <c r="E174" s="1578" t="s">
        <v>2873</v>
      </c>
      <c r="F174" s="2873">
        <v>911401807087</v>
      </c>
      <c r="G174" s="733">
        <v>8720169751286</v>
      </c>
      <c r="H174" s="807" t="s">
        <v>695</v>
      </c>
      <c r="I174" s="246" t="s">
        <v>2403</v>
      </c>
      <c r="J174" s="385">
        <v>31</v>
      </c>
      <c r="K174" s="1138" t="s">
        <v>2496</v>
      </c>
      <c r="L174" s="852" t="s">
        <v>694</v>
      </c>
      <c r="M174" s="398">
        <v>100000</v>
      </c>
      <c r="N174" s="418">
        <v>5</v>
      </c>
      <c r="O174" s="852"/>
      <c r="P174" s="1401">
        <v>1595</v>
      </c>
      <c r="Q174" s="518"/>
      <c r="R174" s="1888" t="s">
        <v>62</v>
      </c>
      <c r="S174" s="852" t="s">
        <v>3180</v>
      </c>
      <c r="T174" s="852" t="s">
        <v>3137</v>
      </c>
      <c r="U174" s="852"/>
      <c r="V174" s="852" t="s">
        <v>131</v>
      </c>
      <c r="W174" s="2436" t="s">
        <v>210</v>
      </c>
      <c r="X174" s="2436">
        <v>138</v>
      </c>
      <c r="Y174" s="852">
        <v>595</v>
      </c>
      <c r="Z174" s="852">
        <v>595</v>
      </c>
      <c r="AA174" s="852">
        <v>60</v>
      </c>
      <c r="AB174" s="852" t="s">
        <v>122</v>
      </c>
      <c r="AC174" s="362" t="s">
        <v>3227</v>
      </c>
      <c r="AD174" s="852"/>
      <c r="AE174" s="2612">
        <v>14.5</v>
      </c>
      <c r="AF174" s="852">
        <v>1</v>
      </c>
      <c r="AG174" s="1889" t="s">
        <v>122</v>
      </c>
    </row>
    <row r="175" spans="3:33">
      <c r="C175" s="3091" t="s">
        <v>2870</v>
      </c>
      <c r="D175" s="569" t="s">
        <v>2274</v>
      </c>
      <c r="E175" s="1578" t="s">
        <v>2873</v>
      </c>
      <c r="F175" s="2873">
        <v>911401806987</v>
      </c>
      <c r="G175" s="733">
        <v>8720169751279</v>
      </c>
      <c r="H175" s="807" t="s">
        <v>720</v>
      </c>
      <c r="I175" s="246" t="s">
        <v>2402</v>
      </c>
      <c r="J175" s="761">
        <v>31</v>
      </c>
      <c r="K175" s="1149" t="s">
        <v>2496</v>
      </c>
      <c r="L175" s="388" t="s">
        <v>53</v>
      </c>
      <c r="M175" s="331">
        <v>100000</v>
      </c>
      <c r="N175" s="332">
        <v>5</v>
      </c>
      <c r="O175" s="388"/>
      <c r="P175" s="1401">
        <v>1775</v>
      </c>
      <c r="Q175" s="518"/>
      <c r="R175" s="1921" t="s">
        <v>62</v>
      </c>
      <c r="S175" s="388" t="s">
        <v>3180</v>
      </c>
      <c r="T175" s="388" t="s">
        <v>3136</v>
      </c>
      <c r="U175" s="388"/>
      <c r="V175" s="388" t="s">
        <v>131</v>
      </c>
      <c r="W175" s="2445" t="s">
        <v>210</v>
      </c>
      <c r="X175" s="2445">
        <v>138</v>
      </c>
      <c r="Y175" s="2316">
        <v>595</v>
      </c>
      <c r="Z175" s="2316">
        <v>595</v>
      </c>
      <c r="AA175" s="2316">
        <v>61</v>
      </c>
      <c r="AB175" s="388" t="s">
        <v>122</v>
      </c>
      <c r="AC175" s="312" t="s">
        <v>3227</v>
      </c>
      <c r="AD175" s="2316"/>
      <c r="AE175" s="461">
        <v>14.5</v>
      </c>
      <c r="AF175" s="2316">
        <v>1</v>
      </c>
      <c r="AG175" s="1922" t="s">
        <v>122</v>
      </c>
    </row>
    <row r="176" spans="3:33">
      <c r="C176" s="3091" t="s">
        <v>2870</v>
      </c>
      <c r="D176" s="569" t="s">
        <v>2274</v>
      </c>
      <c r="E176" s="1578" t="s">
        <v>2873</v>
      </c>
      <c r="F176" s="2873">
        <v>911401807187</v>
      </c>
      <c r="G176" s="733">
        <v>8720169751293</v>
      </c>
      <c r="H176" s="807" t="s">
        <v>721</v>
      </c>
      <c r="I176" s="246" t="s">
        <v>2402</v>
      </c>
      <c r="J176" s="761">
        <v>38</v>
      </c>
      <c r="K176" s="1149" t="s">
        <v>2497</v>
      </c>
      <c r="L176" s="388" t="s">
        <v>53</v>
      </c>
      <c r="M176" s="397">
        <v>100000</v>
      </c>
      <c r="N176" s="418">
        <v>5</v>
      </c>
      <c r="O176" s="388"/>
      <c r="P176" s="1401">
        <v>2000</v>
      </c>
      <c r="Q176" s="518"/>
      <c r="R176" s="1921" t="s">
        <v>62</v>
      </c>
      <c r="S176" s="388" t="s">
        <v>3180</v>
      </c>
      <c r="T176" s="388" t="s">
        <v>3136</v>
      </c>
      <c r="U176" s="388"/>
      <c r="V176" s="388" t="s">
        <v>131</v>
      </c>
      <c r="W176" s="2445" t="s">
        <v>210</v>
      </c>
      <c r="X176" s="2445">
        <v>131</v>
      </c>
      <c r="Y176" s="2316">
        <v>595</v>
      </c>
      <c r="Z176" s="2316">
        <v>595</v>
      </c>
      <c r="AA176" s="2316">
        <v>61</v>
      </c>
      <c r="AB176" s="388" t="s">
        <v>122</v>
      </c>
      <c r="AC176" s="362" t="s">
        <v>3227</v>
      </c>
      <c r="AD176" s="2316"/>
      <c r="AE176" s="2612">
        <v>14.5</v>
      </c>
      <c r="AF176" s="2316">
        <v>1</v>
      </c>
      <c r="AG176" s="1922" t="s">
        <v>122</v>
      </c>
    </row>
    <row r="177" spans="3:33">
      <c r="C177" s="3080" t="s">
        <v>2870</v>
      </c>
      <c r="D177" s="855" t="s">
        <v>2274</v>
      </c>
      <c r="E177" s="1599" t="s">
        <v>2873</v>
      </c>
      <c r="F177" s="2874">
        <v>911401800387</v>
      </c>
      <c r="G177" s="734">
        <v>8720169749849</v>
      </c>
      <c r="H177" s="849" t="s">
        <v>713</v>
      </c>
      <c r="I177" s="208" t="s">
        <v>712</v>
      </c>
      <c r="J177" s="929" t="s">
        <v>714</v>
      </c>
      <c r="K177" s="2584" t="s">
        <v>2497</v>
      </c>
      <c r="L177" s="2585" t="s">
        <v>53</v>
      </c>
      <c r="M177" s="439">
        <v>100000</v>
      </c>
      <c r="N177" s="468">
        <v>5</v>
      </c>
      <c r="O177" s="2585"/>
      <c r="P177" s="1403">
        <v>2700</v>
      </c>
      <c r="Q177" s="518"/>
      <c r="R177" s="1884" t="s">
        <v>62</v>
      </c>
      <c r="S177" s="2585" t="s">
        <v>3179</v>
      </c>
      <c r="T177" s="2585" t="s">
        <v>3137</v>
      </c>
      <c r="U177" s="2585"/>
      <c r="V177" s="2585" t="s">
        <v>131</v>
      </c>
      <c r="W177" s="2586" t="s">
        <v>210</v>
      </c>
      <c r="X177" s="2586">
        <v>131</v>
      </c>
      <c r="Y177" s="2587">
        <v>595</v>
      </c>
      <c r="Z177" s="2587">
        <v>595</v>
      </c>
      <c r="AA177" s="2587">
        <v>63</v>
      </c>
      <c r="AB177" s="2585" t="s">
        <v>143</v>
      </c>
      <c r="AC177" s="483" t="s">
        <v>3227</v>
      </c>
      <c r="AD177" s="2587"/>
      <c r="AE177" s="2613">
        <v>14.5</v>
      </c>
      <c r="AF177" s="2587">
        <v>1</v>
      </c>
      <c r="AG177" s="2588" t="s">
        <v>122</v>
      </c>
    </row>
    <row r="178" spans="3:33">
      <c r="C178" s="3233" t="s">
        <v>2870</v>
      </c>
      <c r="D178" s="853" t="s">
        <v>2274</v>
      </c>
      <c r="E178" s="1606" t="s">
        <v>2873</v>
      </c>
      <c r="F178" s="2873">
        <v>911401801287</v>
      </c>
      <c r="G178" s="733">
        <v>8720169749900</v>
      </c>
      <c r="H178" s="919" t="s">
        <v>2672</v>
      </c>
      <c r="I178" s="246" t="s">
        <v>2565</v>
      </c>
      <c r="J178" s="452" t="s">
        <v>3365</v>
      </c>
      <c r="K178" s="1150" t="s">
        <v>3366</v>
      </c>
      <c r="L178" s="449" t="s">
        <v>3367</v>
      </c>
      <c r="M178" s="398">
        <v>100000</v>
      </c>
      <c r="N178" s="418">
        <v>5</v>
      </c>
      <c r="O178" s="449"/>
      <c r="P178" s="1401">
        <v>2050</v>
      </c>
      <c r="Q178" s="518"/>
      <c r="R178" s="1874" t="s">
        <v>62</v>
      </c>
      <c r="S178" s="449" t="s">
        <v>3179</v>
      </c>
      <c r="T178" s="449" t="s">
        <v>3137</v>
      </c>
      <c r="U178" s="449"/>
      <c r="V178" s="449" t="s">
        <v>3122</v>
      </c>
      <c r="W178" s="2444" t="s">
        <v>210</v>
      </c>
      <c r="X178" s="2444">
        <v>129</v>
      </c>
      <c r="Y178" s="2315">
        <v>595</v>
      </c>
      <c r="Z178" s="2315">
        <v>595</v>
      </c>
      <c r="AA178" s="2315">
        <v>62</v>
      </c>
      <c r="AB178" s="449" t="s">
        <v>122</v>
      </c>
      <c r="AC178" s="362" t="s">
        <v>3227</v>
      </c>
      <c r="AD178" s="2315"/>
      <c r="AE178" s="2612">
        <v>14.5</v>
      </c>
      <c r="AF178" s="2315">
        <v>1</v>
      </c>
      <c r="AG178" s="1920" t="s">
        <v>122</v>
      </c>
    </row>
    <row r="179" spans="3:33">
      <c r="C179" s="3091" t="s">
        <v>2870</v>
      </c>
      <c r="D179" s="569" t="s">
        <v>2274</v>
      </c>
      <c r="E179" s="1578" t="s">
        <v>2873</v>
      </c>
      <c r="F179" s="2873">
        <v>911401891185</v>
      </c>
      <c r="G179" s="733">
        <v>8720169735187</v>
      </c>
      <c r="H179" s="919" t="s">
        <v>702</v>
      </c>
      <c r="I179" s="246" t="s">
        <v>2567</v>
      </c>
      <c r="J179" s="920" t="s">
        <v>3365</v>
      </c>
      <c r="K179" s="1138" t="s">
        <v>3366</v>
      </c>
      <c r="L179" s="852" t="s">
        <v>3367</v>
      </c>
      <c r="M179" s="398">
        <v>100000</v>
      </c>
      <c r="N179" s="418">
        <v>5</v>
      </c>
      <c r="O179" s="852"/>
      <c r="P179" s="1401">
        <v>2350</v>
      </c>
      <c r="Q179" s="518"/>
      <c r="R179" s="1888" t="s">
        <v>62</v>
      </c>
      <c r="S179" s="852" t="s">
        <v>3179</v>
      </c>
      <c r="T179" s="852" t="s">
        <v>3137</v>
      </c>
      <c r="U179" s="852"/>
      <c r="V179" s="852" t="s">
        <v>3122</v>
      </c>
      <c r="W179" s="2436" t="s">
        <v>210</v>
      </c>
      <c r="X179" s="2436">
        <v>129</v>
      </c>
      <c r="Y179" s="852">
        <v>595</v>
      </c>
      <c r="Z179" s="852">
        <v>595</v>
      </c>
      <c r="AA179" s="852">
        <v>63</v>
      </c>
      <c r="AB179" s="852" t="s">
        <v>122</v>
      </c>
      <c r="AC179" s="362" t="s">
        <v>3227</v>
      </c>
      <c r="AD179" s="852"/>
      <c r="AE179" s="2612">
        <v>14.5</v>
      </c>
      <c r="AF179" s="852">
        <v>1</v>
      </c>
      <c r="AG179" s="1889" t="s">
        <v>122</v>
      </c>
    </row>
    <row r="180" spans="3:33">
      <c r="C180" s="3091" t="s">
        <v>2870</v>
      </c>
      <c r="D180" s="569" t="s">
        <v>2274</v>
      </c>
      <c r="E180" s="1578" t="s">
        <v>2873</v>
      </c>
      <c r="F180" s="2873">
        <v>911401891285</v>
      </c>
      <c r="G180" s="232">
        <v>8720169735194</v>
      </c>
      <c r="H180" s="807" t="s">
        <v>703</v>
      </c>
      <c r="I180" s="246" t="s">
        <v>2568</v>
      </c>
      <c r="J180" s="917" t="s">
        <v>3365</v>
      </c>
      <c r="K180" s="1138" t="s">
        <v>3366</v>
      </c>
      <c r="L180" s="852" t="s">
        <v>3367</v>
      </c>
      <c r="M180" s="398">
        <v>100000</v>
      </c>
      <c r="N180" s="418">
        <v>5</v>
      </c>
      <c r="O180" s="852"/>
      <c r="P180" s="1401">
        <v>2950</v>
      </c>
      <c r="Q180" s="518"/>
      <c r="R180" s="1888" t="s">
        <v>62</v>
      </c>
      <c r="S180" s="852" t="s">
        <v>3179</v>
      </c>
      <c r="T180" s="852" t="s">
        <v>3137</v>
      </c>
      <c r="U180" s="852"/>
      <c r="V180" s="852" t="s">
        <v>3122</v>
      </c>
      <c r="W180" s="2436" t="s">
        <v>210</v>
      </c>
      <c r="X180" s="2436">
        <v>129</v>
      </c>
      <c r="Y180" s="852">
        <v>595</v>
      </c>
      <c r="Z180" s="852">
        <v>595</v>
      </c>
      <c r="AA180" s="852">
        <v>63</v>
      </c>
      <c r="AB180" s="852" t="s">
        <v>143</v>
      </c>
      <c r="AC180" s="362" t="s">
        <v>3227</v>
      </c>
      <c r="AD180" s="852"/>
      <c r="AE180" s="2612">
        <v>14.5</v>
      </c>
      <c r="AF180" s="852">
        <v>1</v>
      </c>
      <c r="AG180" s="1889" t="s">
        <v>122</v>
      </c>
    </row>
    <row r="181" spans="3:33">
      <c r="C181" s="3080" t="s">
        <v>2870</v>
      </c>
      <c r="D181" s="855" t="s">
        <v>2274</v>
      </c>
      <c r="E181" s="1599" t="s">
        <v>2873</v>
      </c>
      <c r="F181" s="2874">
        <v>911401801787</v>
      </c>
      <c r="G181" s="734">
        <v>8720169749955</v>
      </c>
      <c r="H181" s="849" t="s">
        <v>704</v>
      </c>
      <c r="I181" s="208" t="s">
        <v>705</v>
      </c>
      <c r="J181" s="929" t="s">
        <v>3368</v>
      </c>
      <c r="K181" s="2584" t="s">
        <v>3369</v>
      </c>
      <c r="L181" s="2585" t="s">
        <v>53</v>
      </c>
      <c r="M181" s="439">
        <v>100000</v>
      </c>
      <c r="N181" s="468">
        <v>5</v>
      </c>
      <c r="O181" s="2585"/>
      <c r="P181" s="1403">
        <v>3100</v>
      </c>
      <c r="Q181" s="518"/>
      <c r="R181" s="1884" t="s">
        <v>62</v>
      </c>
      <c r="S181" s="2585" t="s">
        <v>3179</v>
      </c>
      <c r="T181" s="2585" t="s">
        <v>3137</v>
      </c>
      <c r="U181" s="2585"/>
      <c r="V181" s="2585" t="s">
        <v>131</v>
      </c>
      <c r="W181" s="2586" t="s">
        <v>210</v>
      </c>
      <c r="X181" s="2586">
        <v>113</v>
      </c>
      <c r="Y181" s="2587">
        <v>595</v>
      </c>
      <c r="Z181" s="2587">
        <v>595</v>
      </c>
      <c r="AA181" s="2587">
        <v>63</v>
      </c>
      <c r="AB181" s="2585" t="s">
        <v>143</v>
      </c>
      <c r="AC181" s="483" t="s">
        <v>3228</v>
      </c>
      <c r="AD181" s="2587"/>
      <c r="AE181" s="2613">
        <v>14.5</v>
      </c>
      <c r="AF181" s="2587">
        <v>1</v>
      </c>
      <c r="AG181" s="2588" t="s">
        <v>122</v>
      </c>
    </row>
    <row r="182" spans="3:33">
      <c r="C182" s="3233" t="s">
        <v>2870</v>
      </c>
      <c r="D182" s="853" t="s">
        <v>2274</v>
      </c>
      <c r="E182" s="1606" t="s">
        <v>2873</v>
      </c>
      <c r="F182" s="2873">
        <v>911401891585</v>
      </c>
      <c r="G182" s="733">
        <v>8720169735224</v>
      </c>
      <c r="H182" s="919" t="s">
        <v>698</v>
      </c>
      <c r="I182" s="246" t="s">
        <v>699</v>
      </c>
      <c r="J182" s="452">
        <v>26</v>
      </c>
      <c r="K182" s="881" t="s">
        <v>1366</v>
      </c>
      <c r="L182" s="449" t="s">
        <v>53</v>
      </c>
      <c r="M182" s="398">
        <v>100000</v>
      </c>
      <c r="N182" s="418">
        <v>5</v>
      </c>
      <c r="O182" s="449"/>
      <c r="P182" s="1401">
        <v>3420</v>
      </c>
      <c r="Q182" s="518"/>
      <c r="R182" s="1874" t="s">
        <v>62</v>
      </c>
      <c r="S182" s="449" t="s">
        <v>3181</v>
      </c>
      <c r="T182" s="449" t="s">
        <v>3136</v>
      </c>
      <c r="U182" s="449"/>
      <c r="V182" s="449" t="s">
        <v>131</v>
      </c>
      <c r="W182" s="2444" t="s">
        <v>210</v>
      </c>
      <c r="X182" s="2444">
        <v>129</v>
      </c>
      <c r="Y182" s="2315">
        <v>595</v>
      </c>
      <c r="Z182" s="2315">
        <v>595</v>
      </c>
      <c r="AA182" s="2315">
        <v>65</v>
      </c>
      <c r="AB182" s="449" t="s">
        <v>122</v>
      </c>
      <c r="AC182" s="362" t="s">
        <v>3227</v>
      </c>
      <c r="AD182" s="2315"/>
      <c r="AE182" s="2612">
        <v>14.5</v>
      </c>
      <c r="AF182" s="2315">
        <v>1</v>
      </c>
      <c r="AG182" s="1920" t="s">
        <v>122</v>
      </c>
    </row>
    <row r="183" spans="3:33">
      <c r="C183" s="3091" t="s">
        <v>2870</v>
      </c>
      <c r="D183" s="569" t="s">
        <v>2274</v>
      </c>
      <c r="E183" s="1578" t="s">
        <v>2873</v>
      </c>
      <c r="F183" s="2873">
        <v>911401891685</v>
      </c>
      <c r="G183" s="733">
        <v>8720169735231</v>
      </c>
      <c r="H183" s="919" t="s">
        <v>700</v>
      </c>
      <c r="I183" s="246" t="s">
        <v>701</v>
      </c>
      <c r="J183" s="385">
        <v>45</v>
      </c>
      <c r="K183" s="1150">
        <v>5000</v>
      </c>
      <c r="L183" s="449" t="s">
        <v>53</v>
      </c>
      <c r="M183" s="398">
        <v>100000</v>
      </c>
      <c r="N183" s="418">
        <v>5</v>
      </c>
      <c r="O183" s="449"/>
      <c r="P183" s="1401">
        <v>4500</v>
      </c>
      <c r="Q183" s="518"/>
      <c r="R183" s="1874" t="s">
        <v>62</v>
      </c>
      <c r="S183" s="449" t="s">
        <v>55</v>
      </c>
      <c r="T183" s="449" t="s">
        <v>3137</v>
      </c>
      <c r="U183" s="449"/>
      <c r="V183" s="449" t="s">
        <v>131</v>
      </c>
      <c r="W183" s="2444" t="s">
        <v>210</v>
      </c>
      <c r="X183" s="2444">
        <v>111</v>
      </c>
      <c r="Y183" s="2315">
        <v>595</v>
      </c>
      <c r="Z183" s="2315">
        <v>595</v>
      </c>
      <c r="AA183" s="2315">
        <v>78</v>
      </c>
      <c r="AB183" s="449" t="s">
        <v>122</v>
      </c>
      <c r="AC183" s="362" t="s">
        <v>3228</v>
      </c>
      <c r="AD183" s="2315"/>
      <c r="AE183" s="2612">
        <v>14.5</v>
      </c>
      <c r="AF183" s="2315">
        <v>1</v>
      </c>
      <c r="AG183" s="1920" t="s">
        <v>122</v>
      </c>
    </row>
    <row r="184" spans="3:33">
      <c r="C184" s="3091" t="s">
        <v>2870</v>
      </c>
      <c r="D184" s="569" t="s">
        <v>2274</v>
      </c>
      <c r="E184" s="1578" t="s">
        <v>2873</v>
      </c>
      <c r="F184" s="2873">
        <v>911401891785</v>
      </c>
      <c r="G184" s="733">
        <v>8720169735613</v>
      </c>
      <c r="H184" s="807" t="s">
        <v>715</v>
      </c>
      <c r="I184" s="246" t="s">
        <v>716</v>
      </c>
      <c r="J184" s="761">
        <v>45</v>
      </c>
      <c r="K184" s="1127">
        <v>4800</v>
      </c>
      <c r="L184" s="389" t="s">
        <v>53</v>
      </c>
      <c r="M184" s="398">
        <v>100000</v>
      </c>
      <c r="N184" s="418">
        <v>5</v>
      </c>
      <c r="O184" s="389"/>
      <c r="P184" s="1401">
        <v>4800</v>
      </c>
      <c r="Q184" s="518"/>
      <c r="R184" s="1868" t="s">
        <v>62</v>
      </c>
      <c r="S184" s="389" t="s">
        <v>55</v>
      </c>
      <c r="T184" s="389" t="s">
        <v>3137</v>
      </c>
      <c r="U184" s="389"/>
      <c r="V184" s="389" t="s">
        <v>131</v>
      </c>
      <c r="W184" s="2443" t="s">
        <v>210</v>
      </c>
      <c r="X184" s="2443">
        <v>106</v>
      </c>
      <c r="Y184" s="2314">
        <v>595</v>
      </c>
      <c r="Z184" s="2314">
        <v>595</v>
      </c>
      <c r="AA184" s="2314">
        <v>78</v>
      </c>
      <c r="AB184" s="389" t="s">
        <v>122</v>
      </c>
      <c r="AC184" s="362" t="s">
        <v>3228</v>
      </c>
      <c r="AD184" s="2314"/>
      <c r="AE184" s="2612">
        <v>14.5</v>
      </c>
      <c r="AF184" s="2314">
        <v>1</v>
      </c>
      <c r="AG184" s="1919" t="s">
        <v>122</v>
      </c>
    </row>
    <row r="185" spans="3:33">
      <c r="C185" s="3080" t="s">
        <v>2870</v>
      </c>
      <c r="D185" s="855" t="s">
        <v>2274</v>
      </c>
      <c r="E185" s="1599" t="s">
        <v>2873</v>
      </c>
      <c r="F185" s="190">
        <v>911401891885</v>
      </c>
      <c r="G185" s="734">
        <v>8720169735620</v>
      </c>
      <c r="H185" s="849" t="s">
        <v>717</v>
      </c>
      <c r="I185" s="208" t="s">
        <v>718</v>
      </c>
      <c r="J185" s="825">
        <v>45</v>
      </c>
      <c r="K185" s="1144">
        <v>4800</v>
      </c>
      <c r="L185" s="503" t="s">
        <v>53</v>
      </c>
      <c r="M185" s="1392">
        <v>100000</v>
      </c>
      <c r="N185" s="468">
        <v>5</v>
      </c>
      <c r="O185" s="503"/>
      <c r="P185" s="1403">
        <v>5400</v>
      </c>
      <c r="Q185" s="518"/>
      <c r="R185" s="1923" t="s">
        <v>62</v>
      </c>
      <c r="S185" s="503" t="s">
        <v>55</v>
      </c>
      <c r="T185" s="503" t="s">
        <v>3137</v>
      </c>
      <c r="U185" s="503"/>
      <c r="V185" s="503" t="s">
        <v>131</v>
      </c>
      <c r="W185" s="2446" t="s">
        <v>210</v>
      </c>
      <c r="X185" s="2446">
        <v>106</v>
      </c>
      <c r="Y185" s="2317">
        <v>595</v>
      </c>
      <c r="Z185" s="2317">
        <v>595</v>
      </c>
      <c r="AA185" s="2317">
        <v>78</v>
      </c>
      <c r="AB185" s="503" t="s">
        <v>143</v>
      </c>
      <c r="AC185" s="483" t="s">
        <v>3228</v>
      </c>
      <c r="AD185" s="2317"/>
      <c r="AE185" s="2613">
        <v>14.5</v>
      </c>
      <c r="AF185" s="2317">
        <v>1</v>
      </c>
      <c r="AG185" s="1924" t="s">
        <v>122</v>
      </c>
    </row>
    <row r="186" spans="3:33">
      <c r="C186" s="3233" t="s">
        <v>2870</v>
      </c>
      <c r="D186" s="853" t="s">
        <v>2274</v>
      </c>
      <c r="E186" s="1606" t="s">
        <v>2873</v>
      </c>
      <c r="F186" s="2873">
        <v>911401890485</v>
      </c>
      <c r="G186" s="733">
        <v>8720169735118</v>
      </c>
      <c r="H186" s="919" t="s">
        <v>722</v>
      </c>
      <c r="I186" s="246" t="s">
        <v>723</v>
      </c>
      <c r="J186" s="826">
        <v>26</v>
      </c>
      <c r="K186" s="1149" t="s">
        <v>1366</v>
      </c>
      <c r="L186" s="593" t="s">
        <v>53</v>
      </c>
      <c r="M186" s="331">
        <v>100000</v>
      </c>
      <c r="N186" s="332">
        <v>5</v>
      </c>
      <c r="O186" s="593"/>
      <c r="P186" s="1401">
        <v>1750</v>
      </c>
      <c r="Q186" s="518"/>
      <c r="R186" s="1925" t="s">
        <v>62</v>
      </c>
      <c r="S186" s="593" t="s">
        <v>3179</v>
      </c>
      <c r="T186" s="593" t="s">
        <v>3134</v>
      </c>
      <c r="U186" s="593"/>
      <c r="V186" s="593" t="s">
        <v>131</v>
      </c>
      <c r="W186" s="2447" t="s">
        <v>210</v>
      </c>
      <c r="X186" s="2447">
        <v>138</v>
      </c>
      <c r="Y186" s="2318">
        <v>295</v>
      </c>
      <c r="Z186" s="2318">
        <v>1195</v>
      </c>
      <c r="AA186" s="2318">
        <v>62</v>
      </c>
      <c r="AB186" s="593" t="s">
        <v>122</v>
      </c>
      <c r="AC186" s="312" t="s">
        <v>3227</v>
      </c>
      <c r="AD186" s="2318"/>
      <c r="AE186" s="461">
        <v>14.5</v>
      </c>
      <c r="AF186" s="2318">
        <v>1</v>
      </c>
      <c r="AG186" s="1926" t="s">
        <v>122</v>
      </c>
    </row>
    <row r="187" spans="3:33">
      <c r="C187" s="3091" t="s">
        <v>2870</v>
      </c>
      <c r="D187" s="569" t="s">
        <v>2274</v>
      </c>
      <c r="E187" s="1578" t="s">
        <v>2873</v>
      </c>
      <c r="F187" s="2873">
        <v>911401890785</v>
      </c>
      <c r="G187" s="733">
        <v>8720169735149</v>
      </c>
      <c r="H187" s="807" t="s">
        <v>724</v>
      </c>
      <c r="I187" s="246" t="s">
        <v>725</v>
      </c>
      <c r="J187" s="761">
        <v>26</v>
      </c>
      <c r="K187" s="1149" t="s">
        <v>1366</v>
      </c>
      <c r="L187" s="388" t="s">
        <v>53</v>
      </c>
      <c r="M187" s="331">
        <v>100000</v>
      </c>
      <c r="N187" s="332">
        <v>5</v>
      </c>
      <c r="O187" s="388"/>
      <c r="P187" s="1401">
        <v>2050</v>
      </c>
      <c r="Q187" s="518"/>
      <c r="R187" s="1921" t="s">
        <v>62</v>
      </c>
      <c r="S187" s="388" t="s">
        <v>3179</v>
      </c>
      <c r="T187" s="388" t="s">
        <v>3134</v>
      </c>
      <c r="U187" s="388"/>
      <c r="V187" s="388" t="s">
        <v>131</v>
      </c>
      <c r="W187" s="2445" t="s">
        <v>210</v>
      </c>
      <c r="X187" s="2445">
        <v>138</v>
      </c>
      <c r="Y187" s="2316">
        <v>295</v>
      </c>
      <c r="Z187" s="2316">
        <v>1195</v>
      </c>
      <c r="AA187" s="2316">
        <v>63</v>
      </c>
      <c r="AB187" s="388" t="s">
        <v>122</v>
      </c>
      <c r="AC187" s="312" t="s">
        <v>3227</v>
      </c>
      <c r="AD187" s="2316"/>
      <c r="AE187" s="461">
        <v>14.5</v>
      </c>
      <c r="AF187" s="2316">
        <v>1</v>
      </c>
      <c r="AG187" s="1922" t="s">
        <v>122</v>
      </c>
    </row>
    <row r="188" spans="3:33">
      <c r="C188" s="3091" t="s">
        <v>2870</v>
      </c>
      <c r="D188" s="569" t="s">
        <v>2274</v>
      </c>
      <c r="E188" s="1578" t="s">
        <v>2873</v>
      </c>
      <c r="F188" s="152">
        <v>911401891085</v>
      </c>
      <c r="G188" s="618">
        <v>8720169735170</v>
      </c>
      <c r="H188" s="807" t="s">
        <v>726</v>
      </c>
      <c r="I188" s="246" t="s">
        <v>727</v>
      </c>
      <c r="J188" s="761">
        <v>26</v>
      </c>
      <c r="K188" s="1148" t="s">
        <v>1366</v>
      </c>
      <c r="L188" s="388" t="s">
        <v>53</v>
      </c>
      <c r="M188" s="331">
        <v>100000</v>
      </c>
      <c r="N188" s="332">
        <v>5</v>
      </c>
      <c r="O188" s="388"/>
      <c r="P188" s="1402">
        <v>2650</v>
      </c>
      <c r="Q188" s="518"/>
      <c r="R188" s="1921" t="s">
        <v>62</v>
      </c>
      <c r="S188" s="388" t="s">
        <v>3179</v>
      </c>
      <c r="T188" s="388" t="s">
        <v>3134</v>
      </c>
      <c r="U188" s="388"/>
      <c r="V188" s="388" t="s">
        <v>131</v>
      </c>
      <c r="W188" s="2445" t="s">
        <v>210</v>
      </c>
      <c r="X188" s="2445">
        <v>138</v>
      </c>
      <c r="Y188" s="2316">
        <v>295</v>
      </c>
      <c r="Z188" s="2316">
        <v>1195</v>
      </c>
      <c r="AA188" s="2316">
        <v>62</v>
      </c>
      <c r="AB188" s="388" t="s">
        <v>143</v>
      </c>
      <c r="AC188" s="312" t="s">
        <v>3227</v>
      </c>
      <c r="AD188" s="2316"/>
      <c r="AE188" s="461">
        <v>14.5</v>
      </c>
      <c r="AF188" s="2316">
        <v>1</v>
      </c>
      <c r="AG188" s="1922" t="s">
        <v>122</v>
      </c>
    </row>
    <row r="189" spans="3:33">
      <c r="C189" s="3080" t="s">
        <v>2870</v>
      </c>
      <c r="D189" s="855" t="s">
        <v>2274</v>
      </c>
      <c r="E189" s="1599" t="s">
        <v>2873</v>
      </c>
      <c r="F189" s="2875">
        <v>911401801187</v>
      </c>
      <c r="G189" s="907">
        <v>8720169749894</v>
      </c>
      <c r="H189" s="849" t="s">
        <v>2676</v>
      </c>
      <c r="I189" s="927" t="s">
        <v>2569</v>
      </c>
      <c r="J189" s="825" t="s">
        <v>3365</v>
      </c>
      <c r="K189" s="1418" t="s">
        <v>3366</v>
      </c>
      <c r="L189" s="503" t="s">
        <v>3367</v>
      </c>
      <c r="M189" s="1419">
        <v>100000</v>
      </c>
      <c r="N189" s="769">
        <v>5</v>
      </c>
      <c r="O189" s="503"/>
      <c r="P189" s="1405">
        <v>3100</v>
      </c>
      <c r="Q189" s="518"/>
      <c r="R189" s="1923" t="s">
        <v>62</v>
      </c>
      <c r="S189" s="503" t="s">
        <v>3179</v>
      </c>
      <c r="T189" s="503" t="s">
        <v>3134</v>
      </c>
      <c r="U189" s="503"/>
      <c r="V189" s="503" t="s">
        <v>3122</v>
      </c>
      <c r="W189" s="2446" t="s">
        <v>210</v>
      </c>
      <c r="X189" s="2446">
        <v>129</v>
      </c>
      <c r="Y189" s="2317">
        <v>295</v>
      </c>
      <c r="Z189" s="2317">
        <v>1195</v>
      </c>
      <c r="AA189" s="2317">
        <v>63</v>
      </c>
      <c r="AB189" s="503" t="s">
        <v>143</v>
      </c>
      <c r="AC189" s="2455" t="s">
        <v>3227</v>
      </c>
      <c r="AD189" s="2317"/>
      <c r="AE189" s="768">
        <v>14.5</v>
      </c>
      <c r="AF189" s="2317">
        <v>1</v>
      </c>
      <c r="AG189" s="1924" t="s">
        <v>122</v>
      </c>
    </row>
    <row r="190" spans="3:33">
      <c r="C190" s="3233" t="s">
        <v>2870</v>
      </c>
      <c r="D190" s="853" t="s">
        <v>2274</v>
      </c>
      <c r="E190" s="1606" t="s">
        <v>2873</v>
      </c>
      <c r="F190" s="1123">
        <v>911401880581</v>
      </c>
      <c r="G190" s="1226">
        <v>8719514512191</v>
      </c>
      <c r="H190" s="1020" t="s">
        <v>731</v>
      </c>
      <c r="I190" s="1227" t="s">
        <v>732</v>
      </c>
      <c r="J190" s="1038" t="s">
        <v>3365</v>
      </c>
      <c r="K190" s="530" t="s">
        <v>3359</v>
      </c>
      <c r="L190" s="1021" t="s">
        <v>53</v>
      </c>
      <c r="M190" s="530">
        <v>50000</v>
      </c>
      <c r="N190" s="942">
        <v>5</v>
      </c>
      <c r="O190" s="1021"/>
      <c r="P190" s="1400">
        <v>2100</v>
      </c>
      <c r="Q190" s="518"/>
      <c r="R190" s="1882" t="s">
        <v>62</v>
      </c>
      <c r="S190" s="1021" t="s">
        <v>3179</v>
      </c>
      <c r="T190" s="1021" t="s">
        <v>3138</v>
      </c>
      <c r="U190" s="1021"/>
      <c r="V190" s="1021" t="s">
        <v>131</v>
      </c>
      <c r="W190" s="519" t="s">
        <v>210</v>
      </c>
      <c r="X190" s="519">
        <v>138</v>
      </c>
      <c r="Y190" s="942">
        <v>597</v>
      </c>
      <c r="Z190" s="942">
        <v>597</v>
      </c>
      <c r="AA190" s="942">
        <v>44</v>
      </c>
      <c r="AB190" s="1021" t="s">
        <v>143</v>
      </c>
      <c r="AC190" s="519" t="s">
        <v>3227</v>
      </c>
      <c r="AD190" s="942"/>
      <c r="AE190" s="2620">
        <v>14.5</v>
      </c>
      <c r="AF190" s="942">
        <v>1</v>
      </c>
      <c r="AG190" s="1883" t="s">
        <v>122</v>
      </c>
    </row>
    <row r="191" spans="3:33">
      <c r="C191" s="3091" t="s">
        <v>2870</v>
      </c>
      <c r="D191" s="569" t="s">
        <v>2274</v>
      </c>
      <c r="E191" s="1578" t="s">
        <v>2873</v>
      </c>
      <c r="F191" s="1123">
        <v>911401808285</v>
      </c>
      <c r="G191" s="1045">
        <v>8719514963986</v>
      </c>
      <c r="H191" s="1020" t="s">
        <v>734</v>
      </c>
      <c r="I191" s="1225" t="s">
        <v>735</v>
      </c>
      <c r="J191" s="1038">
        <v>43</v>
      </c>
      <c r="K191" s="2589">
        <v>6000</v>
      </c>
      <c r="L191" s="1021" t="s">
        <v>53</v>
      </c>
      <c r="M191" s="1220">
        <v>50000</v>
      </c>
      <c r="N191" s="942">
        <v>5</v>
      </c>
      <c r="O191" s="1021"/>
      <c r="P191" s="1400">
        <v>2200</v>
      </c>
      <c r="Q191" s="518"/>
      <c r="R191" s="1882" t="s">
        <v>62</v>
      </c>
      <c r="S191" s="1021" t="s">
        <v>3179</v>
      </c>
      <c r="T191" s="1021" t="s">
        <v>3135</v>
      </c>
      <c r="U191" s="1021"/>
      <c r="V191" s="1021" t="s">
        <v>131</v>
      </c>
      <c r="W191" s="519" t="s">
        <v>210</v>
      </c>
      <c r="X191" s="519">
        <v>139</v>
      </c>
      <c r="Y191" s="942">
        <v>597</v>
      </c>
      <c r="Z191" s="942">
        <v>597</v>
      </c>
      <c r="AA191" s="942">
        <v>44</v>
      </c>
      <c r="AB191" s="1021" t="s">
        <v>122</v>
      </c>
      <c r="AC191" s="519" t="s">
        <v>3227</v>
      </c>
      <c r="AD191" s="942"/>
      <c r="AE191" s="2620">
        <v>14.5</v>
      </c>
      <c r="AF191" s="942">
        <v>1</v>
      </c>
      <c r="AG191" s="1883" t="s">
        <v>122</v>
      </c>
    </row>
    <row r="192" spans="3:33">
      <c r="C192" s="3091" t="s">
        <v>2870</v>
      </c>
      <c r="D192" s="569"/>
      <c r="E192" s="1578" t="s">
        <v>2873</v>
      </c>
      <c r="F192" s="50">
        <v>911401841087</v>
      </c>
      <c r="G192" s="204">
        <v>8720169764156</v>
      </c>
      <c r="H192" s="42" t="s">
        <v>2414</v>
      </c>
      <c r="I192" s="205" t="s">
        <v>729</v>
      </c>
      <c r="J192" s="443" t="s">
        <v>3362</v>
      </c>
      <c r="K192" s="348" t="s">
        <v>3360</v>
      </c>
      <c r="L192" s="357" t="s">
        <v>53</v>
      </c>
      <c r="M192" s="447">
        <v>100000</v>
      </c>
      <c r="N192" s="350">
        <v>5</v>
      </c>
      <c r="O192" s="357"/>
      <c r="P192" s="1402">
        <v>2340</v>
      </c>
      <c r="Q192" s="518"/>
      <c r="R192" s="1868" t="s">
        <v>62</v>
      </c>
      <c r="S192" s="357" t="s">
        <v>3179</v>
      </c>
      <c r="T192" s="357" t="s">
        <v>3138</v>
      </c>
      <c r="U192" s="357"/>
      <c r="V192" s="357" t="s">
        <v>131</v>
      </c>
      <c r="W192" s="351" t="s">
        <v>210</v>
      </c>
      <c r="X192" s="351">
        <v>155</v>
      </c>
      <c r="Y192" s="350">
        <v>595</v>
      </c>
      <c r="Z192" s="350">
        <v>595</v>
      </c>
      <c r="AA192" s="350">
        <v>38.5</v>
      </c>
      <c r="AB192" s="357" t="s">
        <v>122</v>
      </c>
      <c r="AC192" s="351" t="s">
        <v>3227</v>
      </c>
      <c r="AD192" s="350"/>
      <c r="AE192" s="2615">
        <v>14.5</v>
      </c>
      <c r="AF192" s="350">
        <v>1</v>
      </c>
      <c r="AG192" s="1869" t="s">
        <v>122</v>
      </c>
    </row>
    <row r="193" spans="3:33">
      <c r="C193" s="3091" t="s">
        <v>2870</v>
      </c>
      <c r="D193" s="569" t="s">
        <v>2274</v>
      </c>
      <c r="E193" s="1578" t="s">
        <v>2873</v>
      </c>
      <c r="F193" s="50">
        <v>911401841187</v>
      </c>
      <c r="G193" s="204">
        <v>8720169764163</v>
      </c>
      <c r="H193" s="42" t="s">
        <v>2411</v>
      </c>
      <c r="I193" s="205" t="s">
        <v>730</v>
      </c>
      <c r="J193" s="443" t="s">
        <v>3362</v>
      </c>
      <c r="K193" s="348" t="s">
        <v>3360</v>
      </c>
      <c r="L193" s="357" t="s">
        <v>53</v>
      </c>
      <c r="M193" s="447">
        <v>100000</v>
      </c>
      <c r="N193" s="350">
        <v>5</v>
      </c>
      <c r="O193" s="357"/>
      <c r="P193" s="1402">
        <v>2640</v>
      </c>
      <c r="Q193" s="518"/>
      <c r="R193" s="1868" t="s">
        <v>62</v>
      </c>
      <c r="S193" s="357" t="s">
        <v>3179</v>
      </c>
      <c r="T193" s="357" t="s">
        <v>3138</v>
      </c>
      <c r="U193" s="357"/>
      <c r="V193" s="357" t="s">
        <v>131</v>
      </c>
      <c r="W193" s="351" t="s">
        <v>210</v>
      </c>
      <c r="X193" s="351">
        <v>155</v>
      </c>
      <c r="Y193" s="350">
        <v>595</v>
      </c>
      <c r="Z193" s="350">
        <v>595</v>
      </c>
      <c r="AA193" s="350">
        <v>38.5</v>
      </c>
      <c r="AB193" s="357" t="s">
        <v>122</v>
      </c>
      <c r="AC193" s="351" t="s">
        <v>3227</v>
      </c>
      <c r="AD193" s="350"/>
      <c r="AE193" s="2615">
        <v>14.5</v>
      </c>
      <c r="AF193" s="350">
        <v>1</v>
      </c>
      <c r="AG193" s="1869" t="s">
        <v>122</v>
      </c>
    </row>
    <row r="194" spans="3:33">
      <c r="C194" s="3091" t="s">
        <v>2870</v>
      </c>
      <c r="D194" s="569" t="s">
        <v>2274</v>
      </c>
      <c r="E194" s="1578" t="s">
        <v>2873</v>
      </c>
      <c r="F194" s="50">
        <v>911401840787</v>
      </c>
      <c r="G194" s="204">
        <v>8720169764125</v>
      </c>
      <c r="H194" s="42" t="s">
        <v>2413</v>
      </c>
      <c r="I194" s="205" t="s">
        <v>733</v>
      </c>
      <c r="J194" s="443" t="s">
        <v>3362</v>
      </c>
      <c r="K194" s="348" t="s">
        <v>3361</v>
      </c>
      <c r="L194" s="357" t="s">
        <v>79</v>
      </c>
      <c r="M194" s="447">
        <v>100000</v>
      </c>
      <c r="N194" s="350">
        <v>5</v>
      </c>
      <c r="O194" s="357"/>
      <c r="P194" s="1402">
        <v>3240</v>
      </c>
      <c r="Q194" s="518"/>
      <c r="R194" s="1868" t="s">
        <v>62</v>
      </c>
      <c r="S194" s="357" t="s">
        <v>3179</v>
      </c>
      <c r="T194" s="357" t="s">
        <v>3138</v>
      </c>
      <c r="U194" s="357"/>
      <c r="V194" s="357" t="s">
        <v>158</v>
      </c>
      <c r="W194" s="351" t="s">
        <v>210</v>
      </c>
      <c r="X194" s="351">
        <v>148</v>
      </c>
      <c r="Y194" s="350">
        <v>595</v>
      </c>
      <c r="Z194" s="350">
        <v>595</v>
      </c>
      <c r="AA194" s="350">
        <v>38.5</v>
      </c>
      <c r="AB194" s="357" t="s">
        <v>143</v>
      </c>
      <c r="AC194" s="351" t="s">
        <v>3227</v>
      </c>
      <c r="AD194" s="350"/>
      <c r="AE194" s="2615">
        <v>14.5</v>
      </c>
      <c r="AF194" s="350">
        <v>1</v>
      </c>
      <c r="AG194" s="1869" t="s">
        <v>122</v>
      </c>
    </row>
    <row r="195" spans="3:33">
      <c r="C195" s="3091" t="s">
        <v>2870</v>
      </c>
      <c r="D195" s="569" t="s">
        <v>2274</v>
      </c>
      <c r="E195" s="1578" t="s">
        <v>2873</v>
      </c>
      <c r="F195" s="50">
        <v>911401840987</v>
      </c>
      <c r="G195" s="204">
        <v>8720169764149</v>
      </c>
      <c r="H195" s="42" t="s">
        <v>2412</v>
      </c>
      <c r="I195" s="205" t="s">
        <v>733</v>
      </c>
      <c r="J195" s="443" t="s">
        <v>3362</v>
      </c>
      <c r="K195" s="348" t="s">
        <v>3360</v>
      </c>
      <c r="L195" s="357" t="s">
        <v>53</v>
      </c>
      <c r="M195" s="447">
        <v>100000</v>
      </c>
      <c r="N195" s="350">
        <v>5</v>
      </c>
      <c r="O195" s="357"/>
      <c r="P195" s="1402">
        <v>3240</v>
      </c>
      <c r="Q195" s="518"/>
      <c r="R195" s="1868" t="s">
        <v>62</v>
      </c>
      <c r="S195" s="357" t="s">
        <v>3179</v>
      </c>
      <c r="T195" s="357" t="s">
        <v>3138</v>
      </c>
      <c r="U195" s="357"/>
      <c r="V195" s="357" t="s">
        <v>131</v>
      </c>
      <c r="W195" s="351" t="s">
        <v>210</v>
      </c>
      <c r="X195" s="351">
        <v>155</v>
      </c>
      <c r="Y195" s="350">
        <v>595</v>
      </c>
      <c r="Z195" s="350">
        <v>595</v>
      </c>
      <c r="AA195" s="350">
        <v>38.5</v>
      </c>
      <c r="AB195" s="357" t="s">
        <v>143</v>
      </c>
      <c r="AC195" s="351" t="s">
        <v>3227</v>
      </c>
      <c r="AD195" s="350"/>
      <c r="AE195" s="2615">
        <v>14.5</v>
      </c>
      <c r="AF195" s="350">
        <v>1</v>
      </c>
      <c r="AG195" s="1869" t="s">
        <v>122</v>
      </c>
    </row>
    <row r="196" spans="3:33">
      <c r="C196" s="3091" t="s">
        <v>2870</v>
      </c>
      <c r="D196" s="569" t="s">
        <v>2274</v>
      </c>
      <c r="E196" s="1578" t="s">
        <v>2873</v>
      </c>
      <c r="F196" s="50">
        <v>911401840687</v>
      </c>
      <c r="G196" s="204">
        <v>8720169764118</v>
      </c>
      <c r="H196" s="42" t="s">
        <v>2415</v>
      </c>
      <c r="I196" s="205" t="s">
        <v>2638</v>
      </c>
      <c r="J196" s="443" t="s">
        <v>3362</v>
      </c>
      <c r="K196" s="348" t="s">
        <v>3361</v>
      </c>
      <c r="L196" s="357" t="s">
        <v>79</v>
      </c>
      <c r="M196" s="447">
        <v>100000</v>
      </c>
      <c r="N196" s="350">
        <v>5</v>
      </c>
      <c r="O196" s="357"/>
      <c r="P196" s="1402">
        <v>3600</v>
      </c>
      <c r="Q196" s="518"/>
      <c r="R196" s="1868" t="s">
        <v>62</v>
      </c>
      <c r="S196" s="357" t="s">
        <v>3179</v>
      </c>
      <c r="T196" s="357" t="s">
        <v>3138</v>
      </c>
      <c r="U196" s="357"/>
      <c r="V196" s="357" t="s">
        <v>158</v>
      </c>
      <c r="W196" s="351" t="s">
        <v>210</v>
      </c>
      <c r="X196" s="351">
        <v>148</v>
      </c>
      <c r="Y196" s="350">
        <v>595</v>
      </c>
      <c r="Z196" s="350">
        <v>595</v>
      </c>
      <c r="AA196" s="350">
        <v>38.5</v>
      </c>
      <c r="AB196" s="357" t="s">
        <v>143</v>
      </c>
      <c r="AC196" s="351" t="s">
        <v>3227</v>
      </c>
      <c r="AD196" s="350"/>
      <c r="AE196" s="2615">
        <v>14.5</v>
      </c>
      <c r="AF196" s="350">
        <v>1</v>
      </c>
      <c r="AG196" s="1869" t="s">
        <v>122</v>
      </c>
    </row>
    <row r="197" spans="3:33">
      <c r="C197" s="3080" t="s">
        <v>2870</v>
      </c>
      <c r="D197" s="855" t="s">
        <v>2274</v>
      </c>
      <c r="E197" s="1599" t="s">
        <v>2873</v>
      </c>
      <c r="F197" s="1122">
        <v>911401840887</v>
      </c>
      <c r="G197" s="207">
        <v>8720169764132</v>
      </c>
      <c r="H197" s="57" t="s">
        <v>2416</v>
      </c>
      <c r="I197" s="227" t="s">
        <v>2638</v>
      </c>
      <c r="J197" s="856" t="s">
        <v>3362</v>
      </c>
      <c r="K197" s="439" t="s">
        <v>3360</v>
      </c>
      <c r="L197" s="442" t="s">
        <v>53</v>
      </c>
      <c r="M197" s="439">
        <v>100000</v>
      </c>
      <c r="N197" s="438">
        <v>5</v>
      </c>
      <c r="O197" s="442"/>
      <c r="P197" s="1403">
        <v>3600</v>
      </c>
      <c r="Q197" s="518"/>
      <c r="R197" s="1884" t="s">
        <v>62</v>
      </c>
      <c r="S197" s="442" t="s">
        <v>3179</v>
      </c>
      <c r="T197" s="442" t="s">
        <v>3138</v>
      </c>
      <c r="U197" s="442"/>
      <c r="V197" s="442" t="s">
        <v>131</v>
      </c>
      <c r="W197" s="466" t="s">
        <v>210</v>
      </c>
      <c r="X197" s="466">
        <v>155</v>
      </c>
      <c r="Y197" s="438">
        <v>595</v>
      </c>
      <c r="Z197" s="438">
        <v>595</v>
      </c>
      <c r="AA197" s="438">
        <v>38.5</v>
      </c>
      <c r="AB197" s="442" t="s">
        <v>143</v>
      </c>
      <c r="AC197" s="466" t="s">
        <v>3227</v>
      </c>
      <c r="AD197" s="438"/>
      <c r="AE197" s="2616">
        <v>14.5</v>
      </c>
      <c r="AF197" s="438">
        <v>1</v>
      </c>
      <c r="AG197" s="1885" t="s">
        <v>122</v>
      </c>
    </row>
    <row r="198" spans="3:33">
      <c r="C198" s="3079" t="s">
        <v>2870</v>
      </c>
      <c r="D198" s="1576" t="s">
        <v>2274</v>
      </c>
      <c r="E198" s="1577" t="s">
        <v>2873</v>
      </c>
      <c r="F198" s="862">
        <v>911401809287</v>
      </c>
      <c r="G198" s="862">
        <v>8720169752481</v>
      </c>
      <c r="H198" s="1814" t="s">
        <v>2578</v>
      </c>
      <c r="I198" s="866" t="s">
        <v>3104</v>
      </c>
      <c r="J198" s="392"/>
      <c r="K198" s="431"/>
      <c r="L198" s="392"/>
      <c r="M198" s="450"/>
      <c r="N198" s="1815">
        <v>2</v>
      </c>
      <c r="O198" s="392"/>
      <c r="P198" s="2395">
        <v>130</v>
      </c>
      <c r="Q198" s="518"/>
      <c r="R198" s="1866"/>
      <c r="S198" s="392"/>
      <c r="T198" s="392"/>
      <c r="U198" s="392"/>
      <c r="V198" s="392"/>
      <c r="W198" s="370"/>
      <c r="X198" s="370"/>
      <c r="Y198" s="410"/>
      <c r="Z198" s="410"/>
      <c r="AA198" s="410"/>
      <c r="AB198" s="392"/>
      <c r="AC198" s="1815"/>
      <c r="AD198" s="410"/>
      <c r="AE198" s="2629">
        <v>0</v>
      </c>
      <c r="AF198" s="410">
        <v>1</v>
      </c>
      <c r="AG198" s="1867" t="s">
        <v>122</v>
      </c>
    </row>
    <row r="199" spans="3:33">
      <c r="C199" s="3091" t="s">
        <v>2870</v>
      </c>
      <c r="D199" s="569" t="s">
        <v>2274</v>
      </c>
      <c r="E199" s="1578" t="s">
        <v>2873</v>
      </c>
      <c r="F199" s="247">
        <v>911401809187</v>
      </c>
      <c r="G199" s="247">
        <v>8720169752474</v>
      </c>
      <c r="H199" s="472" t="s">
        <v>739</v>
      </c>
      <c r="I199" s="269" t="s">
        <v>3105</v>
      </c>
      <c r="J199" s="357"/>
      <c r="K199" s="348"/>
      <c r="L199" s="357"/>
      <c r="M199" s="3262"/>
      <c r="N199" s="765">
        <v>2</v>
      </c>
      <c r="O199" s="357"/>
      <c r="P199" s="660">
        <v>55</v>
      </c>
      <c r="Q199" s="518"/>
      <c r="R199" s="1868"/>
      <c r="S199" s="357"/>
      <c r="T199" s="357"/>
      <c r="U199" s="357"/>
      <c r="V199" s="357"/>
      <c r="W199" s="351"/>
      <c r="X199" s="351"/>
      <c r="Y199" s="350"/>
      <c r="Z199" s="350"/>
      <c r="AA199" s="350"/>
      <c r="AB199" s="357"/>
      <c r="AC199" s="765"/>
      <c r="AD199" s="350"/>
      <c r="AE199" s="2630">
        <v>0</v>
      </c>
      <c r="AF199" s="350">
        <v>1</v>
      </c>
      <c r="AG199" s="1869" t="s">
        <v>122</v>
      </c>
    </row>
    <row r="200" spans="3:33">
      <c r="C200" s="3091" t="s">
        <v>2870</v>
      </c>
      <c r="D200" s="569" t="s">
        <v>2274</v>
      </c>
      <c r="E200" s="1578" t="s">
        <v>2873</v>
      </c>
      <c r="F200" s="940">
        <v>911401892680</v>
      </c>
      <c r="G200" s="940">
        <v>8710163362748</v>
      </c>
      <c r="H200" s="943" t="s">
        <v>740</v>
      </c>
      <c r="I200" s="1232" t="s">
        <v>3106</v>
      </c>
      <c r="J200" s="357"/>
      <c r="K200" s="348"/>
      <c r="L200" s="357"/>
      <c r="M200" s="3263"/>
      <c r="N200" s="941">
        <v>2</v>
      </c>
      <c r="O200" s="357"/>
      <c r="P200" s="1400">
        <v>49</v>
      </c>
      <c r="Q200" s="518"/>
      <c r="R200" s="1868"/>
      <c r="S200" s="357"/>
      <c r="T200" s="357"/>
      <c r="U200" s="357"/>
      <c r="V200" s="357"/>
      <c r="W200" s="351"/>
      <c r="X200" s="351"/>
      <c r="Y200" s="350"/>
      <c r="Z200" s="350"/>
      <c r="AA200" s="350"/>
      <c r="AB200" s="357"/>
      <c r="AC200" s="941"/>
      <c r="AD200" s="350"/>
      <c r="AE200" s="2631">
        <v>0</v>
      </c>
      <c r="AF200" s="350">
        <v>1</v>
      </c>
      <c r="AG200" s="1869" t="s">
        <v>122</v>
      </c>
    </row>
    <row r="201" spans="3:33">
      <c r="C201" s="3091" t="s">
        <v>2870</v>
      </c>
      <c r="D201" s="569" t="s">
        <v>2274</v>
      </c>
      <c r="E201" s="1578" t="s">
        <v>2873</v>
      </c>
      <c r="F201" s="247">
        <v>911401809587</v>
      </c>
      <c r="G201" s="247">
        <v>8720169752511</v>
      </c>
      <c r="H201" s="472" t="s">
        <v>2579</v>
      </c>
      <c r="I201" s="269" t="s">
        <v>3107</v>
      </c>
      <c r="J201" s="357"/>
      <c r="K201" s="348"/>
      <c r="L201" s="357"/>
      <c r="M201" s="3262"/>
      <c r="N201" s="765">
        <v>2</v>
      </c>
      <c r="O201" s="357"/>
      <c r="P201" s="660">
        <v>555</v>
      </c>
      <c r="Q201" s="518"/>
      <c r="R201" s="1868"/>
      <c r="S201" s="357"/>
      <c r="T201" s="357"/>
      <c r="U201" s="357"/>
      <c r="V201" s="357"/>
      <c r="W201" s="351"/>
      <c r="X201" s="351"/>
      <c r="Y201" s="350"/>
      <c r="Z201" s="350"/>
      <c r="AA201" s="350"/>
      <c r="AB201" s="357"/>
      <c r="AC201" s="765"/>
      <c r="AD201" s="350"/>
      <c r="AE201" s="2630">
        <v>0</v>
      </c>
      <c r="AF201" s="350">
        <v>1</v>
      </c>
      <c r="AG201" s="1869" t="s">
        <v>122</v>
      </c>
    </row>
    <row r="202" spans="3:33">
      <c r="C202" s="3091" t="s">
        <v>2870</v>
      </c>
      <c r="D202" s="569" t="s">
        <v>2274</v>
      </c>
      <c r="E202" s="1578" t="s">
        <v>2873</v>
      </c>
      <c r="F202" s="247">
        <v>911401809487</v>
      </c>
      <c r="G202" s="247">
        <v>8720169752504</v>
      </c>
      <c r="H202" s="472" t="s">
        <v>2580</v>
      </c>
      <c r="I202" s="269" t="s">
        <v>3108</v>
      </c>
      <c r="J202" s="357"/>
      <c r="K202" s="348"/>
      <c r="L202" s="357"/>
      <c r="M202" s="3262"/>
      <c r="N202" s="765">
        <v>2</v>
      </c>
      <c r="O202" s="357"/>
      <c r="P202" s="660">
        <v>880</v>
      </c>
      <c r="Q202" s="518"/>
      <c r="R202" s="1868"/>
      <c r="S202" s="357"/>
      <c r="T202" s="357"/>
      <c r="U202" s="357"/>
      <c r="V202" s="357"/>
      <c r="W202" s="351"/>
      <c r="X202" s="351"/>
      <c r="Y202" s="350"/>
      <c r="Z202" s="350"/>
      <c r="AA202" s="350"/>
      <c r="AB202" s="357"/>
      <c r="AC202" s="765"/>
      <c r="AD202" s="350"/>
      <c r="AE202" s="2630">
        <v>1</v>
      </c>
      <c r="AF202" s="350">
        <v>1</v>
      </c>
      <c r="AG202" s="1869" t="s">
        <v>122</v>
      </c>
    </row>
    <row r="203" spans="3:33">
      <c r="C203" s="3091" t="s">
        <v>2870</v>
      </c>
      <c r="D203" s="569" t="s">
        <v>2274</v>
      </c>
      <c r="E203" s="1578" t="s">
        <v>2873</v>
      </c>
      <c r="F203" s="940">
        <v>911401805681</v>
      </c>
      <c r="G203" s="940">
        <v>8710163365923</v>
      </c>
      <c r="H203" s="943" t="s">
        <v>2581</v>
      </c>
      <c r="I203" s="1232" t="s">
        <v>3109</v>
      </c>
      <c r="J203" s="357"/>
      <c r="K203" s="348"/>
      <c r="L203" s="357"/>
      <c r="M203" s="3263"/>
      <c r="N203" s="941">
        <v>2</v>
      </c>
      <c r="O203" s="357"/>
      <c r="P203" s="1400">
        <v>850</v>
      </c>
      <c r="Q203" s="518"/>
      <c r="R203" s="1868"/>
      <c r="S203" s="357"/>
      <c r="T203" s="357"/>
      <c r="U203" s="357"/>
      <c r="V203" s="357"/>
      <c r="W203" s="351"/>
      <c r="X203" s="351"/>
      <c r="Y203" s="350"/>
      <c r="Z203" s="350"/>
      <c r="AA203" s="350"/>
      <c r="AB203" s="357"/>
      <c r="AC203" s="941"/>
      <c r="AD203" s="350"/>
      <c r="AE203" s="2631">
        <v>1</v>
      </c>
      <c r="AF203" s="350">
        <v>1</v>
      </c>
      <c r="AG203" s="1869" t="s">
        <v>122</v>
      </c>
    </row>
    <row r="204" spans="3:33">
      <c r="C204" s="3091" t="s">
        <v>2870</v>
      </c>
      <c r="D204" s="569" t="s">
        <v>2274</v>
      </c>
      <c r="E204" s="1578" t="s">
        <v>2873</v>
      </c>
      <c r="F204" s="247">
        <v>911401809387</v>
      </c>
      <c r="G204" s="247">
        <v>8720169752498</v>
      </c>
      <c r="H204" s="472" t="s">
        <v>2582</v>
      </c>
      <c r="I204" s="269" t="s">
        <v>3110</v>
      </c>
      <c r="J204" s="357"/>
      <c r="K204" s="348"/>
      <c r="L204" s="357"/>
      <c r="M204" s="3262"/>
      <c r="N204" s="765">
        <v>2</v>
      </c>
      <c r="O204" s="357"/>
      <c r="P204" s="660">
        <v>925</v>
      </c>
      <c r="Q204" s="518"/>
      <c r="R204" s="1868"/>
      <c r="S204" s="357"/>
      <c r="T204" s="357"/>
      <c r="U204" s="357"/>
      <c r="V204" s="357"/>
      <c r="W204" s="351"/>
      <c r="X204" s="351"/>
      <c r="Y204" s="350"/>
      <c r="Z204" s="350"/>
      <c r="AA204" s="350"/>
      <c r="AB204" s="357"/>
      <c r="AC204" s="765"/>
      <c r="AD204" s="350"/>
      <c r="AE204" s="2630">
        <v>1</v>
      </c>
      <c r="AF204" s="350">
        <v>1</v>
      </c>
      <c r="AG204" s="1869" t="s">
        <v>122</v>
      </c>
    </row>
    <row r="205" spans="3:33">
      <c r="C205" s="3091" t="s">
        <v>2870</v>
      </c>
      <c r="D205" s="569" t="s">
        <v>2274</v>
      </c>
      <c r="E205" s="1578" t="s">
        <v>2873</v>
      </c>
      <c r="F205" s="247">
        <v>911401807787</v>
      </c>
      <c r="G205" s="736">
        <v>8720169752146</v>
      </c>
      <c r="H205" s="472" t="s">
        <v>742</v>
      </c>
      <c r="I205" s="269" t="s">
        <v>3111</v>
      </c>
      <c r="J205" s="357"/>
      <c r="K205" s="348"/>
      <c r="L205" s="357"/>
      <c r="M205" s="3264"/>
      <c r="N205" s="765">
        <v>2</v>
      </c>
      <c r="O205" s="357"/>
      <c r="P205" s="660">
        <v>650</v>
      </c>
      <c r="Q205" s="518"/>
      <c r="R205" s="1868"/>
      <c r="S205" s="357"/>
      <c r="T205" s="357"/>
      <c r="U205" s="357"/>
      <c r="V205" s="357"/>
      <c r="W205" s="351"/>
      <c r="X205" s="351"/>
      <c r="Y205" s="350"/>
      <c r="Z205" s="350"/>
      <c r="AA205" s="350"/>
      <c r="AB205" s="357"/>
      <c r="AC205" s="765"/>
      <c r="AD205" s="350"/>
      <c r="AE205" s="2630">
        <v>0</v>
      </c>
      <c r="AF205" s="350">
        <v>1</v>
      </c>
      <c r="AG205" s="1869" t="s">
        <v>122</v>
      </c>
    </row>
    <row r="206" spans="3:33">
      <c r="C206" s="3091" t="s">
        <v>2870</v>
      </c>
      <c r="D206" s="569" t="s">
        <v>2274</v>
      </c>
      <c r="E206" s="1578" t="s">
        <v>2873</v>
      </c>
      <c r="F206" s="247">
        <v>911401807987</v>
      </c>
      <c r="G206" s="736">
        <v>8720169752160</v>
      </c>
      <c r="H206" s="472" t="s">
        <v>743</v>
      </c>
      <c r="I206" s="269" t="s">
        <v>3112</v>
      </c>
      <c r="J206" s="357"/>
      <c r="K206" s="348"/>
      <c r="L206" s="357"/>
      <c r="M206" s="3264"/>
      <c r="N206" s="765">
        <v>2</v>
      </c>
      <c r="O206" s="357"/>
      <c r="P206" s="660">
        <v>860</v>
      </c>
      <c r="Q206" s="518"/>
      <c r="R206" s="1868"/>
      <c r="S206" s="357"/>
      <c r="T206" s="357"/>
      <c r="U206" s="357"/>
      <c r="V206" s="357"/>
      <c r="W206" s="351"/>
      <c r="X206" s="351"/>
      <c r="Y206" s="350"/>
      <c r="Z206" s="350"/>
      <c r="AA206" s="350"/>
      <c r="AB206" s="357"/>
      <c r="AC206" s="765"/>
      <c r="AD206" s="350"/>
      <c r="AE206" s="2630">
        <v>0</v>
      </c>
      <c r="AF206" s="350">
        <v>1</v>
      </c>
      <c r="AG206" s="1869" t="s">
        <v>122</v>
      </c>
    </row>
    <row r="207" spans="3:33">
      <c r="C207" s="3091" t="s">
        <v>2870</v>
      </c>
      <c r="D207" s="569" t="s">
        <v>2274</v>
      </c>
      <c r="E207" s="1578" t="s">
        <v>2873</v>
      </c>
      <c r="F207" s="247">
        <v>911401808087</v>
      </c>
      <c r="G207" s="736">
        <v>8720169752177</v>
      </c>
      <c r="H207" s="472" t="s">
        <v>744</v>
      </c>
      <c r="I207" s="269" t="s">
        <v>3111</v>
      </c>
      <c r="J207" s="357"/>
      <c r="K207" s="348"/>
      <c r="L207" s="357"/>
      <c r="M207" s="3264"/>
      <c r="N207" s="765">
        <v>2</v>
      </c>
      <c r="O207" s="357"/>
      <c r="P207" s="660">
        <v>585</v>
      </c>
      <c r="Q207" s="518"/>
      <c r="R207" s="1868"/>
      <c r="S207" s="357"/>
      <c r="T207" s="357"/>
      <c r="U207" s="357"/>
      <c r="V207" s="357"/>
      <c r="W207" s="351"/>
      <c r="X207" s="351"/>
      <c r="Y207" s="350"/>
      <c r="Z207" s="350"/>
      <c r="AA207" s="350"/>
      <c r="AB207" s="357"/>
      <c r="AC207" s="765"/>
      <c r="AD207" s="350"/>
      <c r="AE207" s="2630">
        <v>0</v>
      </c>
      <c r="AF207" s="350">
        <v>1</v>
      </c>
      <c r="AG207" s="1869" t="s">
        <v>122</v>
      </c>
    </row>
    <row r="208" spans="3:33">
      <c r="C208" s="3091" t="s">
        <v>2870</v>
      </c>
      <c r="D208" s="569" t="s">
        <v>2274</v>
      </c>
      <c r="E208" s="1578" t="s">
        <v>2873</v>
      </c>
      <c r="F208" s="2876">
        <v>911401808387</v>
      </c>
      <c r="G208" s="736">
        <v>8720169752207</v>
      </c>
      <c r="H208" s="472" t="s">
        <v>98</v>
      </c>
      <c r="I208" s="269" t="s">
        <v>3113</v>
      </c>
      <c r="J208" s="357"/>
      <c r="K208" s="348"/>
      <c r="L208" s="357"/>
      <c r="M208" s="3264"/>
      <c r="N208" s="1005">
        <v>2</v>
      </c>
      <c r="O208" s="357"/>
      <c r="P208" s="659">
        <v>910</v>
      </c>
      <c r="Q208" s="518"/>
      <c r="R208" s="1868"/>
      <c r="S208" s="357"/>
      <c r="T208" s="357"/>
      <c r="U208" s="357"/>
      <c r="V208" s="357"/>
      <c r="W208" s="351"/>
      <c r="X208" s="351"/>
      <c r="Y208" s="350"/>
      <c r="Z208" s="350"/>
      <c r="AA208" s="350"/>
      <c r="AB208" s="357"/>
      <c r="AC208" s="1005"/>
      <c r="AD208" s="350"/>
      <c r="AE208" s="2632">
        <v>0</v>
      </c>
      <c r="AF208" s="350">
        <v>1</v>
      </c>
      <c r="AG208" s="1869" t="s">
        <v>122</v>
      </c>
    </row>
    <row r="209" spans="3:33">
      <c r="C209" s="3091" t="s">
        <v>2870</v>
      </c>
      <c r="D209" s="569" t="s">
        <v>2274</v>
      </c>
      <c r="E209" s="1578" t="s">
        <v>2873</v>
      </c>
      <c r="F209" s="2876">
        <v>911401808287</v>
      </c>
      <c r="G209" s="736">
        <v>8720169752191</v>
      </c>
      <c r="H209" s="472" t="s">
        <v>97</v>
      </c>
      <c r="I209" s="269" t="s">
        <v>3112</v>
      </c>
      <c r="J209" s="357"/>
      <c r="K209" s="348"/>
      <c r="L209" s="357"/>
      <c r="M209" s="3264"/>
      <c r="N209" s="1005">
        <v>2</v>
      </c>
      <c r="O209" s="357"/>
      <c r="P209" s="659">
        <v>860</v>
      </c>
      <c r="Q209" s="518"/>
      <c r="R209" s="1868"/>
      <c r="S209" s="357"/>
      <c r="T209" s="357"/>
      <c r="U209" s="357"/>
      <c r="V209" s="357"/>
      <c r="W209" s="351"/>
      <c r="X209" s="351"/>
      <c r="Y209" s="350"/>
      <c r="Z209" s="350"/>
      <c r="AA209" s="350"/>
      <c r="AB209" s="357"/>
      <c r="AC209" s="1005"/>
      <c r="AD209" s="350"/>
      <c r="AE209" s="2632">
        <v>0</v>
      </c>
      <c r="AF209" s="350">
        <v>1</v>
      </c>
      <c r="AG209" s="1869" t="s">
        <v>122</v>
      </c>
    </row>
    <row r="210" spans="3:33">
      <c r="C210" s="3091" t="s">
        <v>2870</v>
      </c>
      <c r="D210" s="569" t="s">
        <v>2274</v>
      </c>
      <c r="E210" s="1578"/>
      <c r="F210" s="247">
        <v>912401483525</v>
      </c>
      <c r="G210" s="736">
        <v>8718699799281</v>
      </c>
      <c r="H210" s="472" t="s">
        <v>2695</v>
      </c>
      <c r="I210" s="269" t="s">
        <v>3114</v>
      </c>
      <c r="J210" s="357"/>
      <c r="K210" s="348"/>
      <c r="L210" s="357"/>
      <c r="M210" s="3264"/>
      <c r="N210" s="765">
        <v>2</v>
      </c>
      <c r="O210" s="357"/>
      <c r="P210" s="659">
        <v>4500</v>
      </c>
      <c r="Q210" s="518"/>
      <c r="R210" s="1868"/>
      <c r="S210" s="357"/>
      <c r="T210" s="357"/>
      <c r="U210" s="357"/>
      <c r="V210" s="357"/>
      <c r="W210" s="351"/>
      <c r="X210" s="351"/>
      <c r="Y210" s="350"/>
      <c r="Z210" s="350"/>
      <c r="AA210" s="350"/>
      <c r="AB210" s="357"/>
      <c r="AC210" s="765"/>
      <c r="AD210" s="350"/>
      <c r="AE210" s="2630">
        <v>0</v>
      </c>
      <c r="AF210" s="350">
        <v>1</v>
      </c>
      <c r="AG210" s="1869" t="s">
        <v>122</v>
      </c>
    </row>
    <row r="211" spans="3:33">
      <c r="C211" s="3091" t="s">
        <v>2870</v>
      </c>
      <c r="D211" s="569" t="s">
        <v>2274</v>
      </c>
      <c r="E211" s="1578"/>
      <c r="F211" s="2876">
        <v>912401483526</v>
      </c>
      <c r="G211" s="736">
        <v>8718699799298</v>
      </c>
      <c r="H211" s="472" t="s">
        <v>2696</v>
      </c>
      <c r="I211" s="269" t="s">
        <v>3115</v>
      </c>
      <c r="J211" s="357"/>
      <c r="K211" s="348"/>
      <c r="L211" s="357"/>
      <c r="M211" s="3264"/>
      <c r="N211" s="1005">
        <v>2</v>
      </c>
      <c r="O211" s="357"/>
      <c r="P211" s="659">
        <v>4500</v>
      </c>
      <c r="Q211" s="518"/>
      <c r="R211" s="1868"/>
      <c r="S211" s="357"/>
      <c r="T211" s="357"/>
      <c r="U211" s="357"/>
      <c r="V211" s="357"/>
      <c r="W211" s="351"/>
      <c r="X211" s="351"/>
      <c r="Y211" s="350"/>
      <c r="Z211" s="350"/>
      <c r="AA211" s="350"/>
      <c r="AB211" s="357"/>
      <c r="AC211" s="1005"/>
      <c r="AD211" s="350"/>
      <c r="AE211" s="2632">
        <v>0</v>
      </c>
      <c r="AF211" s="350">
        <v>1</v>
      </c>
      <c r="AG211" s="1869" t="s">
        <v>122</v>
      </c>
    </row>
    <row r="212" spans="3:33">
      <c r="C212" s="3091" t="s">
        <v>2870</v>
      </c>
      <c r="D212" s="569" t="s">
        <v>2274</v>
      </c>
      <c r="E212" s="1578"/>
      <c r="F212" s="2876">
        <v>912401483527</v>
      </c>
      <c r="G212" s="736">
        <v>8718699799304</v>
      </c>
      <c r="H212" s="472" t="s">
        <v>2697</v>
      </c>
      <c r="I212" s="269" t="s">
        <v>3116</v>
      </c>
      <c r="J212" s="357"/>
      <c r="K212" s="348"/>
      <c r="L212" s="357"/>
      <c r="M212" s="3264"/>
      <c r="N212" s="1005">
        <v>2</v>
      </c>
      <c r="O212" s="357"/>
      <c r="P212" s="659">
        <v>4500</v>
      </c>
      <c r="Q212" s="518"/>
      <c r="R212" s="1868"/>
      <c r="S212" s="357"/>
      <c r="T212" s="357"/>
      <c r="U212" s="357"/>
      <c r="V212" s="357"/>
      <c r="W212" s="351"/>
      <c r="X212" s="351"/>
      <c r="Y212" s="350"/>
      <c r="Z212" s="350"/>
      <c r="AA212" s="350"/>
      <c r="AB212" s="357"/>
      <c r="AC212" s="1005"/>
      <c r="AD212" s="350"/>
      <c r="AE212" s="2632">
        <v>0</v>
      </c>
      <c r="AF212" s="350">
        <v>1</v>
      </c>
      <c r="AG212" s="1869" t="s">
        <v>122</v>
      </c>
    </row>
    <row r="213" spans="3:33">
      <c r="C213" s="3080" t="s">
        <v>2870</v>
      </c>
      <c r="D213" s="855" t="s">
        <v>2274</v>
      </c>
      <c r="E213" s="1599"/>
      <c r="F213" s="2877">
        <v>911401856685</v>
      </c>
      <c r="G213" s="620">
        <v>8720169513228</v>
      </c>
      <c r="H213" s="925" t="s">
        <v>745</v>
      </c>
      <c r="I213" s="270" t="s">
        <v>3117</v>
      </c>
      <c r="J213" s="442"/>
      <c r="K213" s="439"/>
      <c r="L213" s="442"/>
      <c r="M213" s="3265"/>
      <c r="N213" s="951">
        <v>2</v>
      </c>
      <c r="O213" s="442"/>
      <c r="P213" s="1403">
        <v>85</v>
      </c>
      <c r="Q213" s="518"/>
      <c r="R213" s="1884"/>
      <c r="S213" s="442"/>
      <c r="T213" s="442"/>
      <c r="U213" s="442"/>
      <c r="V213" s="442"/>
      <c r="W213" s="466"/>
      <c r="X213" s="466"/>
      <c r="Y213" s="438"/>
      <c r="Z213" s="438"/>
      <c r="AA213" s="438"/>
      <c r="AB213" s="442"/>
      <c r="AC213" s="951"/>
      <c r="AD213" s="438"/>
      <c r="AE213" s="2633">
        <v>0</v>
      </c>
      <c r="AF213" s="438">
        <v>1</v>
      </c>
      <c r="AG213" s="1885" t="s">
        <v>122</v>
      </c>
    </row>
    <row r="214" spans="3:33">
      <c r="C214" s="3079" t="s">
        <v>2870</v>
      </c>
      <c r="D214" s="1576" t="s">
        <v>2274</v>
      </c>
      <c r="E214" s="1577" t="s">
        <v>2873</v>
      </c>
      <c r="F214" s="58">
        <v>911401843787</v>
      </c>
      <c r="G214" s="203">
        <v>8720169764705</v>
      </c>
      <c r="H214" s="30" t="s">
        <v>2642</v>
      </c>
      <c r="I214" s="766" t="s">
        <v>2778</v>
      </c>
      <c r="J214" s="1609" t="s">
        <v>2583</v>
      </c>
      <c r="K214" s="1610" t="s">
        <v>2500</v>
      </c>
      <c r="L214" s="1282" t="s">
        <v>53</v>
      </c>
      <c r="M214" s="1610">
        <v>75000</v>
      </c>
      <c r="N214" s="516">
        <v>5</v>
      </c>
      <c r="O214" s="1282"/>
      <c r="P214" s="1404">
        <v>1950</v>
      </c>
      <c r="Q214" s="518"/>
      <c r="R214" s="1927" t="s">
        <v>54</v>
      </c>
      <c r="S214" s="1282" t="s">
        <v>113</v>
      </c>
      <c r="T214" s="1282" t="s">
        <v>3134</v>
      </c>
      <c r="U214" s="1282"/>
      <c r="V214" s="1282" t="s">
        <v>131</v>
      </c>
      <c r="W214" s="871" t="s">
        <v>210</v>
      </c>
      <c r="X214" s="871">
        <v>121</v>
      </c>
      <c r="Y214" s="2319">
        <v>200</v>
      </c>
      <c r="Z214" s="2319">
        <v>1200</v>
      </c>
      <c r="AA214" s="2319">
        <v>53</v>
      </c>
      <c r="AB214" s="1282" t="s">
        <v>122</v>
      </c>
      <c r="AC214" s="529" t="s">
        <v>3227</v>
      </c>
      <c r="AD214" s="2319"/>
      <c r="AE214" s="2634">
        <v>14.5</v>
      </c>
      <c r="AF214" s="2319">
        <v>1</v>
      </c>
      <c r="AG214" s="1928" t="s">
        <v>122</v>
      </c>
    </row>
    <row r="215" spans="3:33">
      <c r="C215" s="3080" t="s">
        <v>2870</v>
      </c>
      <c r="D215" s="855" t="s">
        <v>2274</v>
      </c>
      <c r="E215" s="1599" t="s">
        <v>2873</v>
      </c>
      <c r="F215" s="55">
        <v>911401843887</v>
      </c>
      <c r="G215" s="207">
        <v>8720169764712</v>
      </c>
      <c r="H215" s="57" t="s">
        <v>2433</v>
      </c>
      <c r="I215" s="1431" t="s">
        <v>2779</v>
      </c>
      <c r="J215" s="1432" t="s">
        <v>2583</v>
      </c>
      <c r="K215" s="1392" t="s">
        <v>2500</v>
      </c>
      <c r="L215" s="503" t="s">
        <v>53</v>
      </c>
      <c r="M215" s="1392">
        <v>75000</v>
      </c>
      <c r="N215" s="468">
        <v>5</v>
      </c>
      <c r="O215" s="503"/>
      <c r="P215" s="1403">
        <v>2250</v>
      </c>
      <c r="Q215" s="518"/>
      <c r="R215" s="1923" t="s">
        <v>54</v>
      </c>
      <c r="S215" s="503" t="s">
        <v>113</v>
      </c>
      <c r="T215" s="503" t="s">
        <v>3134</v>
      </c>
      <c r="U215" s="503"/>
      <c r="V215" s="503" t="s">
        <v>131</v>
      </c>
      <c r="W215" s="2446" t="s">
        <v>210</v>
      </c>
      <c r="X215" s="2446">
        <v>121</v>
      </c>
      <c r="Y215" s="2317">
        <v>200</v>
      </c>
      <c r="Z215" s="2317">
        <v>1200</v>
      </c>
      <c r="AA215" s="2317">
        <v>53</v>
      </c>
      <c r="AB215" s="503" t="s">
        <v>122</v>
      </c>
      <c r="AC215" s="483" t="s">
        <v>3227</v>
      </c>
      <c r="AD215" s="2317"/>
      <c r="AE215" s="2613">
        <v>14.5</v>
      </c>
      <c r="AF215" s="2317">
        <v>1</v>
      </c>
      <c r="AG215" s="1924" t="s">
        <v>122</v>
      </c>
    </row>
    <row r="216" spans="3:33">
      <c r="C216" s="3233" t="s">
        <v>2870</v>
      </c>
      <c r="D216" s="853" t="s">
        <v>2274</v>
      </c>
      <c r="E216" s="1606" t="s">
        <v>2873</v>
      </c>
      <c r="F216" s="44">
        <v>911401892185</v>
      </c>
      <c r="G216" s="630">
        <v>8720169736856</v>
      </c>
      <c r="H216" s="70" t="s">
        <v>84</v>
      </c>
      <c r="I216" s="1009" t="s">
        <v>85</v>
      </c>
      <c r="J216" s="826">
        <v>34</v>
      </c>
      <c r="K216" s="1146">
        <v>4100</v>
      </c>
      <c r="L216" s="593" t="s">
        <v>53</v>
      </c>
      <c r="M216" s="331">
        <v>50000</v>
      </c>
      <c r="N216" s="418">
        <v>5</v>
      </c>
      <c r="O216" s="593"/>
      <c r="P216" s="1401">
        <v>1300</v>
      </c>
      <c r="Q216" s="518"/>
      <c r="R216" s="1925" t="s">
        <v>62</v>
      </c>
      <c r="S216" s="593" t="s">
        <v>3180</v>
      </c>
      <c r="T216" s="593" t="s">
        <v>3139</v>
      </c>
      <c r="U216" s="593"/>
      <c r="V216" s="593" t="s">
        <v>131</v>
      </c>
      <c r="W216" s="2447" t="s">
        <v>210</v>
      </c>
      <c r="X216" s="2447">
        <v>120</v>
      </c>
      <c r="Y216" s="2318">
        <v>595</v>
      </c>
      <c r="Z216" s="2318">
        <v>595</v>
      </c>
      <c r="AA216" s="2318">
        <v>40</v>
      </c>
      <c r="AB216" s="593" t="s">
        <v>122</v>
      </c>
      <c r="AC216" s="362" t="s">
        <v>3227</v>
      </c>
      <c r="AD216" s="2318"/>
      <c r="AE216" s="2612">
        <v>14.5</v>
      </c>
      <c r="AF216" s="2318">
        <v>1</v>
      </c>
      <c r="AG216" s="1926" t="s">
        <v>122</v>
      </c>
    </row>
    <row r="217" spans="3:33">
      <c r="C217" s="3091" t="s">
        <v>2870</v>
      </c>
      <c r="D217" s="569" t="s">
        <v>2274</v>
      </c>
      <c r="E217" s="1578" t="s">
        <v>2873</v>
      </c>
      <c r="F217" s="44">
        <v>911401892385</v>
      </c>
      <c r="G217" s="630">
        <v>8720169736917</v>
      </c>
      <c r="H217" s="70" t="s">
        <v>87</v>
      </c>
      <c r="I217" s="1009" t="s">
        <v>2843</v>
      </c>
      <c r="J217" s="761">
        <v>34</v>
      </c>
      <c r="K217" s="1146">
        <v>4100</v>
      </c>
      <c r="L217" s="593" t="s">
        <v>53</v>
      </c>
      <c r="M217" s="331">
        <v>50000</v>
      </c>
      <c r="N217" s="375">
        <v>5</v>
      </c>
      <c r="O217" s="593"/>
      <c r="P217" s="1402">
        <v>1250</v>
      </c>
      <c r="Q217" s="518"/>
      <c r="R217" s="1925" t="s">
        <v>62</v>
      </c>
      <c r="S217" s="593" t="s">
        <v>3180</v>
      </c>
      <c r="T217" s="593" t="s">
        <v>3139</v>
      </c>
      <c r="U217" s="593"/>
      <c r="V217" s="593" t="s">
        <v>131</v>
      </c>
      <c r="W217" s="2447" t="s">
        <v>210</v>
      </c>
      <c r="X217" s="2447">
        <v>120</v>
      </c>
      <c r="Y217" s="2318">
        <v>595</v>
      </c>
      <c r="Z217" s="2318">
        <v>595</v>
      </c>
      <c r="AA217" s="2318">
        <v>40</v>
      </c>
      <c r="AB217" s="593" t="s">
        <v>122</v>
      </c>
      <c r="AC217" s="353" t="s">
        <v>3227</v>
      </c>
      <c r="AD217" s="2318"/>
      <c r="AE217" s="2609">
        <v>14.5</v>
      </c>
      <c r="AF217" s="2318">
        <v>4</v>
      </c>
      <c r="AG217" s="1926" t="s">
        <v>122</v>
      </c>
    </row>
    <row r="218" spans="3:33">
      <c r="C218" s="3091" t="s">
        <v>2870</v>
      </c>
      <c r="D218" s="569" t="s">
        <v>2274</v>
      </c>
      <c r="E218" s="1578" t="s">
        <v>2873</v>
      </c>
      <c r="F218" s="77">
        <v>911401892085</v>
      </c>
      <c r="G218" s="232">
        <v>8720169736849</v>
      </c>
      <c r="H218" s="31" t="s">
        <v>82</v>
      </c>
      <c r="I218" s="1009" t="s">
        <v>83</v>
      </c>
      <c r="J218" s="761">
        <v>34</v>
      </c>
      <c r="K218" s="1146">
        <v>4100</v>
      </c>
      <c r="L218" s="593" t="s">
        <v>53</v>
      </c>
      <c r="M218" s="397">
        <v>50000</v>
      </c>
      <c r="N218" s="375">
        <v>5</v>
      </c>
      <c r="O218" s="593"/>
      <c r="P218" s="1402">
        <v>1600</v>
      </c>
      <c r="Q218" s="518"/>
      <c r="R218" s="1925" t="s">
        <v>62</v>
      </c>
      <c r="S218" s="593" t="s">
        <v>3180</v>
      </c>
      <c r="T218" s="593" t="s">
        <v>3139</v>
      </c>
      <c r="U218" s="593"/>
      <c r="V218" s="593" t="s">
        <v>131</v>
      </c>
      <c r="W218" s="2447" t="s">
        <v>210</v>
      </c>
      <c r="X218" s="2447">
        <v>120</v>
      </c>
      <c r="Y218" s="2318">
        <v>595</v>
      </c>
      <c r="Z218" s="2318">
        <v>595</v>
      </c>
      <c r="AA218" s="2318">
        <v>40</v>
      </c>
      <c r="AB218" s="593" t="s">
        <v>122</v>
      </c>
      <c r="AC218" s="353">
        <v>80</v>
      </c>
      <c r="AD218" s="2318"/>
      <c r="AE218" s="2609">
        <v>14.5</v>
      </c>
      <c r="AF218" s="2318">
        <v>1</v>
      </c>
      <c r="AG218" s="1926" t="s">
        <v>122</v>
      </c>
    </row>
    <row r="219" spans="3:33">
      <c r="C219" s="3080" t="s">
        <v>2870</v>
      </c>
      <c r="D219" s="855" t="s">
        <v>2274</v>
      </c>
      <c r="E219" s="1599" t="s">
        <v>2873</v>
      </c>
      <c r="F219" s="190">
        <v>911401892285</v>
      </c>
      <c r="G219" s="236">
        <v>8720169736900</v>
      </c>
      <c r="H219" s="172" t="s">
        <v>86</v>
      </c>
      <c r="I219" s="1010" t="s">
        <v>2844</v>
      </c>
      <c r="J219" s="825">
        <v>34</v>
      </c>
      <c r="K219" s="1144">
        <v>4100</v>
      </c>
      <c r="L219" s="503" t="s">
        <v>53</v>
      </c>
      <c r="M219" s="1392">
        <v>50000</v>
      </c>
      <c r="N219" s="468">
        <v>5</v>
      </c>
      <c r="O219" s="503"/>
      <c r="P219" s="1403">
        <v>1550</v>
      </c>
      <c r="Q219" s="518"/>
      <c r="R219" s="1923" t="s">
        <v>62</v>
      </c>
      <c r="S219" s="503" t="s">
        <v>3180</v>
      </c>
      <c r="T219" s="503" t="s">
        <v>3139</v>
      </c>
      <c r="U219" s="503"/>
      <c r="V219" s="503" t="s">
        <v>131</v>
      </c>
      <c r="W219" s="2446" t="s">
        <v>210</v>
      </c>
      <c r="X219" s="2446">
        <v>120</v>
      </c>
      <c r="Y219" s="2317">
        <v>595</v>
      </c>
      <c r="Z219" s="2317">
        <v>595</v>
      </c>
      <c r="AA219" s="2317">
        <v>40</v>
      </c>
      <c r="AB219" s="503" t="s">
        <v>122</v>
      </c>
      <c r="AC219" s="483" t="s">
        <v>3227</v>
      </c>
      <c r="AD219" s="2317"/>
      <c r="AE219" s="2613">
        <v>14.5</v>
      </c>
      <c r="AF219" s="2317">
        <v>4</v>
      </c>
      <c r="AG219" s="1924" t="s">
        <v>122</v>
      </c>
    </row>
    <row r="220" spans="3:33">
      <c r="C220" s="3233" t="s">
        <v>2870</v>
      </c>
      <c r="D220" s="853" t="s">
        <v>2274</v>
      </c>
      <c r="E220" s="1606" t="s">
        <v>2873</v>
      </c>
      <c r="F220" s="2878">
        <v>911401881981</v>
      </c>
      <c r="G220" s="1231">
        <v>8719514512337</v>
      </c>
      <c r="H220" s="1049" t="s">
        <v>753</v>
      </c>
      <c r="I220" s="1049" t="s">
        <v>754</v>
      </c>
      <c r="J220" s="1025" t="s">
        <v>2566</v>
      </c>
      <c r="K220" s="1026" t="s">
        <v>2608</v>
      </c>
      <c r="L220" s="1042" t="s">
        <v>53</v>
      </c>
      <c r="M220" s="1026">
        <v>50000</v>
      </c>
      <c r="N220" s="1052">
        <v>5</v>
      </c>
      <c r="O220" s="1042"/>
      <c r="P220" s="1400">
        <v>2800</v>
      </c>
      <c r="Q220" s="518"/>
      <c r="R220" s="1930" t="s">
        <v>62</v>
      </c>
      <c r="S220" s="1042" t="s">
        <v>3179</v>
      </c>
      <c r="T220" s="1042" t="s">
        <v>3140</v>
      </c>
      <c r="U220" s="1042"/>
      <c r="V220" s="1042" t="s">
        <v>131</v>
      </c>
      <c r="W220" s="1027" t="s">
        <v>210</v>
      </c>
      <c r="X220" s="1027">
        <v>138</v>
      </c>
      <c r="Y220" s="1050">
        <v>200</v>
      </c>
      <c r="Z220" s="1050">
        <v>1200</v>
      </c>
      <c r="AA220" s="1050">
        <v>68.5</v>
      </c>
      <c r="AB220" s="1042" t="s">
        <v>143</v>
      </c>
      <c r="AC220" s="958" t="s">
        <v>3227</v>
      </c>
      <c r="AD220" s="1050"/>
      <c r="AE220" s="2635">
        <v>14.5</v>
      </c>
      <c r="AF220" s="1050">
        <v>1</v>
      </c>
      <c r="AG220" s="1931" t="s">
        <v>122</v>
      </c>
    </row>
    <row r="221" spans="3:33">
      <c r="C221" s="3091" t="s">
        <v>2870</v>
      </c>
      <c r="D221" s="569" t="s">
        <v>2274</v>
      </c>
      <c r="E221" s="1578" t="s">
        <v>2873</v>
      </c>
      <c r="F221" s="44">
        <v>911401841687</v>
      </c>
      <c r="G221" s="733">
        <v>8720169764217</v>
      </c>
      <c r="H221" s="70" t="s">
        <v>2409</v>
      </c>
      <c r="I221" s="70" t="s">
        <v>750</v>
      </c>
      <c r="J221" s="333" t="s">
        <v>2570</v>
      </c>
      <c r="K221" s="296" t="s">
        <v>2498</v>
      </c>
      <c r="L221" s="333" t="s">
        <v>53</v>
      </c>
      <c r="M221" s="296">
        <v>100000</v>
      </c>
      <c r="N221" s="281">
        <v>5</v>
      </c>
      <c r="O221" s="333"/>
      <c r="P221" s="1402">
        <v>2650</v>
      </c>
      <c r="Q221" s="518"/>
      <c r="R221" s="1876" t="s">
        <v>62</v>
      </c>
      <c r="S221" s="333" t="s">
        <v>3179</v>
      </c>
      <c r="T221" s="333" t="s">
        <v>3140</v>
      </c>
      <c r="U221" s="333"/>
      <c r="V221" s="333" t="s">
        <v>131</v>
      </c>
      <c r="W221" s="293" t="s">
        <v>210</v>
      </c>
      <c r="X221" s="293">
        <v>155</v>
      </c>
      <c r="Y221" s="292">
        <v>200</v>
      </c>
      <c r="Z221" s="292">
        <v>1200</v>
      </c>
      <c r="AA221" s="292">
        <v>53</v>
      </c>
      <c r="AB221" s="333" t="s">
        <v>122</v>
      </c>
      <c r="AC221" s="301" t="s">
        <v>3227</v>
      </c>
      <c r="AD221" s="292"/>
      <c r="AE221" s="2627">
        <v>14.5</v>
      </c>
      <c r="AF221" s="292">
        <v>1</v>
      </c>
      <c r="AG221" s="1877" t="s">
        <v>122</v>
      </c>
    </row>
    <row r="222" spans="3:33">
      <c r="C222" s="3091" t="s">
        <v>2870</v>
      </c>
      <c r="D222" s="569" t="s">
        <v>2274</v>
      </c>
      <c r="E222" s="1578" t="s">
        <v>2873</v>
      </c>
      <c r="F222" s="44">
        <v>911401841787</v>
      </c>
      <c r="G222" s="733">
        <v>8720169764224</v>
      </c>
      <c r="H222" s="70" t="s">
        <v>2407</v>
      </c>
      <c r="I222" s="70" t="s">
        <v>752</v>
      </c>
      <c r="J222" s="334" t="s">
        <v>2570</v>
      </c>
      <c r="K222" s="296" t="s">
        <v>2498</v>
      </c>
      <c r="L222" s="333" t="s">
        <v>53</v>
      </c>
      <c r="M222" s="296">
        <v>100000</v>
      </c>
      <c r="N222" s="341">
        <v>5</v>
      </c>
      <c r="O222" s="333"/>
      <c r="P222" s="1402">
        <v>2950</v>
      </c>
      <c r="Q222" s="518"/>
      <c r="R222" s="1876" t="s">
        <v>62</v>
      </c>
      <c r="S222" s="333" t="s">
        <v>3179</v>
      </c>
      <c r="T222" s="333" t="s">
        <v>3140</v>
      </c>
      <c r="U222" s="333"/>
      <c r="V222" s="333" t="s">
        <v>131</v>
      </c>
      <c r="W222" s="293" t="s">
        <v>210</v>
      </c>
      <c r="X222" s="293">
        <v>155</v>
      </c>
      <c r="Y222" s="292">
        <v>200</v>
      </c>
      <c r="Z222" s="292">
        <v>1200</v>
      </c>
      <c r="AA222" s="292">
        <v>53</v>
      </c>
      <c r="AB222" s="333" t="s">
        <v>122</v>
      </c>
      <c r="AC222" s="315" t="s">
        <v>3227</v>
      </c>
      <c r="AD222" s="292"/>
      <c r="AE222" s="2636">
        <v>14.5</v>
      </c>
      <c r="AF222" s="292">
        <v>1</v>
      </c>
      <c r="AG222" s="1877" t="s">
        <v>122</v>
      </c>
    </row>
    <row r="223" spans="3:33">
      <c r="C223" s="3091" t="s">
        <v>2870</v>
      </c>
      <c r="D223" s="569" t="s">
        <v>2274</v>
      </c>
      <c r="E223" s="1578" t="s">
        <v>2873</v>
      </c>
      <c r="F223" s="44">
        <v>911401841887</v>
      </c>
      <c r="G223" s="733">
        <v>8720169764231</v>
      </c>
      <c r="H223" s="70" t="s">
        <v>2410</v>
      </c>
      <c r="I223" s="70" t="s">
        <v>2848</v>
      </c>
      <c r="J223" s="333" t="s">
        <v>2570</v>
      </c>
      <c r="K223" s="282" t="s">
        <v>2499</v>
      </c>
      <c r="L223" s="333" t="s">
        <v>79</v>
      </c>
      <c r="M223" s="296">
        <v>100000</v>
      </c>
      <c r="N223" s="281">
        <v>5</v>
      </c>
      <c r="O223" s="333"/>
      <c r="P223" s="1402">
        <v>3250</v>
      </c>
      <c r="Q223" s="518"/>
      <c r="R223" s="1876" t="s">
        <v>62</v>
      </c>
      <c r="S223" s="333" t="s">
        <v>3179</v>
      </c>
      <c r="T223" s="333" t="s">
        <v>3140</v>
      </c>
      <c r="U223" s="333"/>
      <c r="V223" s="333" t="s">
        <v>158</v>
      </c>
      <c r="W223" s="293" t="s">
        <v>210</v>
      </c>
      <c r="X223" s="293">
        <v>148</v>
      </c>
      <c r="Y223" s="292">
        <v>200</v>
      </c>
      <c r="Z223" s="292">
        <v>1200</v>
      </c>
      <c r="AA223" s="292">
        <v>53</v>
      </c>
      <c r="AB223" s="333" t="s">
        <v>143</v>
      </c>
      <c r="AC223" s="301" t="s">
        <v>3227</v>
      </c>
      <c r="AD223" s="292"/>
      <c r="AE223" s="2627">
        <v>14.5</v>
      </c>
      <c r="AF223" s="292">
        <v>1</v>
      </c>
      <c r="AG223" s="1877" t="s">
        <v>122</v>
      </c>
    </row>
    <row r="224" spans="3:33">
      <c r="C224" s="3091" t="s">
        <v>2870</v>
      </c>
      <c r="D224" s="569" t="s">
        <v>2274</v>
      </c>
      <c r="E224" s="1578" t="s">
        <v>2873</v>
      </c>
      <c r="F224" s="44">
        <v>911401841987</v>
      </c>
      <c r="G224" s="733">
        <v>8720169764248</v>
      </c>
      <c r="H224" s="70" t="s">
        <v>2408</v>
      </c>
      <c r="I224" s="70" t="s">
        <v>2848</v>
      </c>
      <c r="J224" s="333" t="s">
        <v>2570</v>
      </c>
      <c r="K224" s="296" t="s">
        <v>2498</v>
      </c>
      <c r="L224" s="333" t="s">
        <v>53</v>
      </c>
      <c r="M224" s="296">
        <v>100000</v>
      </c>
      <c r="N224" s="341">
        <v>5</v>
      </c>
      <c r="O224" s="333"/>
      <c r="P224" s="1402">
        <v>3250</v>
      </c>
      <c r="Q224" s="518"/>
      <c r="R224" s="1876" t="s">
        <v>62</v>
      </c>
      <c r="S224" s="333" t="s">
        <v>3179</v>
      </c>
      <c r="T224" s="333" t="s">
        <v>3140</v>
      </c>
      <c r="U224" s="333"/>
      <c r="V224" s="333" t="s">
        <v>131</v>
      </c>
      <c r="W224" s="293" t="s">
        <v>210</v>
      </c>
      <c r="X224" s="293">
        <v>155</v>
      </c>
      <c r="Y224" s="292">
        <v>200</v>
      </c>
      <c r="Z224" s="292">
        <v>1200</v>
      </c>
      <c r="AA224" s="292">
        <v>53</v>
      </c>
      <c r="AB224" s="333" t="s">
        <v>143</v>
      </c>
      <c r="AC224" s="315" t="s">
        <v>3227</v>
      </c>
      <c r="AD224" s="292"/>
      <c r="AE224" s="2636">
        <v>14.5</v>
      </c>
      <c r="AF224" s="292">
        <v>1</v>
      </c>
      <c r="AG224" s="1877" t="s">
        <v>122</v>
      </c>
    </row>
    <row r="225" spans="3:33">
      <c r="C225" s="3091" t="s">
        <v>2870</v>
      </c>
      <c r="D225" s="569" t="s">
        <v>2274</v>
      </c>
      <c r="E225" s="1578" t="s">
        <v>2873</v>
      </c>
      <c r="F225" s="44">
        <v>911401842387</v>
      </c>
      <c r="G225" s="733">
        <v>8720169764286</v>
      </c>
      <c r="H225" s="70" t="s">
        <v>2425</v>
      </c>
      <c r="I225" s="70" t="s">
        <v>752</v>
      </c>
      <c r="J225" s="333" t="s">
        <v>2584</v>
      </c>
      <c r="K225" s="296" t="s">
        <v>2501</v>
      </c>
      <c r="L225" s="333" t="s">
        <v>79</v>
      </c>
      <c r="M225" s="296">
        <v>100000</v>
      </c>
      <c r="N225" s="341">
        <v>5</v>
      </c>
      <c r="O225" s="333"/>
      <c r="P225" s="1402">
        <v>3850</v>
      </c>
      <c r="Q225" s="518"/>
      <c r="R225" s="1876" t="s">
        <v>62</v>
      </c>
      <c r="S225" s="333" t="s">
        <v>3179</v>
      </c>
      <c r="T225" s="333" t="s">
        <v>3141</v>
      </c>
      <c r="U225" s="333"/>
      <c r="V225" s="333" t="s">
        <v>158</v>
      </c>
      <c r="W225" s="293" t="s">
        <v>210</v>
      </c>
      <c r="X225" s="293">
        <v>168</v>
      </c>
      <c r="Y225" s="292">
        <v>200</v>
      </c>
      <c r="Z225" s="292">
        <v>1570</v>
      </c>
      <c r="AA225" s="292">
        <v>53</v>
      </c>
      <c r="AB225" s="333" t="s">
        <v>122</v>
      </c>
      <c r="AC225" s="315" t="s">
        <v>3227</v>
      </c>
      <c r="AD225" s="292"/>
      <c r="AE225" s="2636">
        <v>14.5</v>
      </c>
      <c r="AF225" s="292">
        <v>1</v>
      </c>
      <c r="AG225" s="1877" t="s">
        <v>122</v>
      </c>
    </row>
    <row r="226" spans="3:33">
      <c r="C226" s="3091" t="s">
        <v>2870</v>
      </c>
      <c r="D226" s="569" t="s">
        <v>2274</v>
      </c>
      <c r="E226" s="1578" t="s">
        <v>2873</v>
      </c>
      <c r="F226" s="44">
        <v>911401842287</v>
      </c>
      <c r="G226" s="733">
        <v>8720169764279</v>
      </c>
      <c r="H226" s="70" t="s">
        <v>2427</v>
      </c>
      <c r="I226" s="70" t="s">
        <v>752</v>
      </c>
      <c r="J226" s="333" t="s">
        <v>2584</v>
      </c>
      <c r="K226" s="296" t="s">
        <v>2502</v>
      </c>
      <c r="L226" s="333" t="s">
        <v>53</v>
      </c>
      <c r="M226" s="296">
        <v>100000</v>
      </c>
      <c r="N226" s="341">
        <v>5</v>
      </c>
      <c r="O226" s="333"/>
      <c r="P226" s="1401">
        <v>3850</v>
      </c>
      <c r="Q226" s="518"/>
      <c r="R226" s="1876" t="s">
        <v>62</v>
      </c>
      <c r="S226" s="333" t="s">
        <v>3179</v>
      </c>
      <c r="T226" s="333" t="s">
        <v>3141</v>
      </c>
      <c r="U226" s="333"/>
      <c r="V226" s="333" t="s">
        <v>131</v>
      </c>
      <c r="W226" s="293" t="s">
        <v>210</v>
      </c>
      <c r="X226" s="293">
        <v>176</v>
      </c>
      <c r="Y226" s="292">
        <v>200</v>
      </c>
      <c r="Z226" s="292">
        <v>1570</v>
      </c>
      <c r="AA226" s="292">
        <v>53</v>
      </c>
      <c r="AB226" s="333" t="s">
        <v>122</v>
      </c>
      <c r="AC226" s="315" t="s">
        <v>3227</v>
      </c>
      <c r="AD226" s="292"/>
      <c r="AE226" s="2636">
        <v>14.5</v>
      </c>
      <c r="AF226" s="292">
        <v>1</v>
      </c>
      <c r="AG226" s="1877" t="s">
        <v>122</v>
      </c>
    </row>
    <row r="227" spans="3:33">
      <c r="C227" s="3091" t="s">
        <v>2870</v>
      </c>
      <c r="D227" s="569" t="s">
        <v>2274</v>
      </c>
      <c r="E227" s="1578" t="s">
        <v>2873</v>
      </c>
      <c r="F227" s="44">
        <v>911401842587</v>
      </c>
      <c r="G227" s="733">
        <v>8720169764309</v>
      </c>
      <c r="H227" s="70" t="s">
        <v>2426</v>
      </c>
      <c r="I227" s="70" t="s">
        <v>755</v>
      </c>
      <c r="J227" s="333" t="s">
        <v>2584</v>
      </c>
      <c r="K227" s="296" t="s">
        <v>2501</v>
      </c>
      <c r="L227" s="333" t="s">
        <v>79</v>
      </c>
      <c r="M227" s="296">
        <v>100000</v>
      </c>
      <c r="N227" s="281">
        <v>5</v>
      </c>
      <c r="O227" s="333"/>
      <c r="P227" s="1401">
        <v>4450</v>
      </c>
      <c r="Q227" s="518"/>
      <c r="R227" s="1876" t="s">
        <v>62</v>
      </c>
      <c r="S227" s="333" t="s">
        <v>3179</v>
      </c>
      <c r="T227" s="333" t="s">
        <v>3141</v>
      </c>
      <c r="U227" s="333"/>
      <c r="V227" s="333" t="s">
        <v>158</v>
      </c>
      <c r="W227" s="293" t="s">
        <v>210</v>
      </c>
      <c r="X227" s="293">
        <v>168</v>
      </c>
      <c r="Y227" s="292">
        <v>200</v>
      </c>
      <c r="Z227" s="292">
        <v>1570</v>
      </c>
      <c r="AA227" s="292">
        <v>53</v>
      </c>
      <c r="AB227" s="333" t="s">
        <v>143</v>
      </c>
      <c r="AC227" s="301" t="s">
        <v>3227</v>
      </c>
      <c r="AD227" s="292"/>
      <c r="AE227" s="2627">
        <v>14.5</v>
      </c>
      <c r="AF227" s="292">
        <v>1</v>
      </c>
      <c r="AG227" s="1877" t="s">
        <v>122</v>
      </c>
    </row>
    <row r="228" spans="3:33">
      <c r="C228" s="3080" t="s">
        <v>2870</v>
      </c>
      <c r="D228" s="855" t="s">
        <v>2274</v>
      </c>
      <c r="E228" s="1599" t="s">
        <v>2873</v>
      </c>
      <c r="F228" s="61">
        <v>911401842487</v>
      </c>
      <c r="G228" s="734">
        <v>8720169764293</v>
      </c>
      <c r="H228" s="49" t="s">
        <v>2428</v>
      </c>
      <c r="I228" s="49" t="s">
        <v>755</v>
      </c>
      <c r="J228" s="441" t="s">
        <v>2584</v>
      </c>
      <c r="K228" s="284" t="s">
        <v>2502</v>
      </c>
      <c r="L228" s="441" t="s">
        <v>53</v>
      </c>
      <c r="M228" s="284">
        <v>100000</v>
      </c>
      <c r="N228" s="283">
        <v>5</v>
      </c>
      <c r="O228" s="441"/>
      <c r="P228" s="1403">
        <v>4450</v>
      </c>
      <c r="Q228" s="518"/>
      <c r="R228" s="1872" t="s">
        <v>62</v>
      </c>
      <c r="S228" s="441" t="s">
        <v>3179</v>
      </c>
      <c r="T228" s="441" t="s">
        <v>3141</v>
      </c>
      <c r="U228" s="441"/>
      <c r="V228" s="441" t="s">
        <v>131</v>
      </c>
      <c r="W228" s="294" t="s">
        <v>210</v>
      </c>
      <c r="X228" s="294">
        <v>176</v>
      </c>
      <c r="Y228" s="283">
        <v>200</v>
      </c>
      <c r="Z228" s="283">
        <v>1570</v>
      </c>
      <c r="AA228" s="283">
        <v>53</v>
      </c>
      <c r="AB228" s="441" t="s">
        <v>143</v>
      </c>
      <c r="AC228" s="294" t="s">
        <v>3227</v>
      </c>
      <c r="AD228" s="283"/>
      <c r="AE228" s="2623">
        <v>14.5</v>
      </c>
      <c r="AF228" s="283">
        <v>1</v>
      </c>
      <c r="AG228" s="1873" t="s">
        <v>122</v>
      </c>
    </row>
    <row r="229" spans="3:33">
      <c r="C229" s="3233" t="s">
        <v>2870</v>
      </c>
      <c r="D229" s="853" t="s">
        <v>2274</v>
      </c>
      <c r="E229" s="1606" t="s">
        <v>2873</v>
      </c>
      <c r="F229" s="133">
        <v>911401841185</v>
      </c>
      <c r="G229" s="232">
        <v>8720169510135</v>
      </c>
      <c r="H229" s="31" t="s">
        <v>2164</v>
      </c>
      <c r="I229" s="31" t="s">
        <v>2301</v>
      </c>
      <c r="J229" s="333">
        <v>34</v>
      </c>
      <c r="K229" s="1142">
        <v>4800</v>
      </c>
      <c r="L229" s="333" t="s">
        <v>53</v>
      </c>
      <c r="M229" s="398">
        <v>50000</v>
      </c>
      <c r="N229" s="374">
        <v>5</v>
      </c>
      <c r="O229" s="333"/>
      <c r="P229" s="659">
        <v>2400</v>
      </c>
      <c r="Q229" s="518"/>
      <c r="R229" s="1876" t="s">
        <v>62</v>
      </c>
      <c r="S229" s="333" t="s">
        <v>3179</v>
      </c>
      <c r="T229" s="333" t="s">
        <v>3140</v>
      </c>
      <c r="U229" s="333"/>
      <c r="V229" s="333" t="s">
        <v>131</v>
      </c>
      <c r="W229" s="293" t="s">
        <v>210</v>
      </c>
      <c r="X229" s="293">
        <v>141</v>
      </c>
      <c r="Y229" s="292">
        <v>163</v>
      </c>
      <c r="Z229" s="292">
        <v>1160</v>
      </c>
      <c r="AA229" s="292">
        <v>67</v>
      </c>
      <c r="AB229" s="333" t="s">
        <v>122</v>
      </c>
      <c r="AC229" s="352" t="s">
        <v>3227</v>
      </c>
      <c r="AD229" s="292"/>
      <c r="AE229" s="2614">
        <v>14.5</v>
      </c>
      <c r="AF229" s="292">
        <v>1</v>
      </c>
      <c r="AG229" s="1877" t="s">
        <v>122</v>
      </c>
    </row>
    <row r="230" spans="3:33">
      <c r="C230" s="3091" t="s">
        <v>2870</v>
      </c>
      <c r="D230" s="569" t="s">
        <v>2274</v>
      </c>
      <c r="E230" s="1578" t="s">
        <v>2873</v>
      </c>
      <c r="F230" s="133">
        <v>911401841285</v>
      </c>
      <c r="G230" s="232">
        <v>8720169510142</v>
      </c>
      <c r="H230" s="31" t="s">
        <v>2165</v>
      </c>
      <c r="I230" s="31" t="s">
        <v>2301</v>
      </c>
      <c r="J230" s="334">
        <v>43</v>
      </c>
      <c r="K230" s="1142">
        <v>6000</v>
      </c>
      <c r="L230" s="333" t="s">
        <v>53</v>
      </c>
      <c r="M230" s="398">
        <v>50000</v>
      </c>
      <c r="N230" s="350">
        <v>5</v>
      </c>
      <c r="O230" s="333"/>
      <c r="P230" s="659">
        <v>2900</v>
      </c>
      <c r="Q230" s="518"/>
      <c r="R230" s="1876" t="s">
        <v>62</v>
      </c>
      <c r="S230" s="333" t="s">
        <v>3179</v>
      </c>
      <c r="T230" s="333" t="s">
        <v>3140</v>
      </c>
      <c r="U230" s="333"/>
      <c r="V230" s="333" t="s">
        <v>131</v>
      </c>
      <c r="W230" s="293" t="s">
        <v>210</v>
      </c>
      <c r="X230" s="293">
        <v>139</v>
      </c>
      <c r="Y230" s="292">
        <v>163</v>
      </c>
      <c r="Z230" s="292">
        <v>1440</v>
      </c>
      <c r="AA230" s="292">
        <v>67</v>
      </c>
      <c r="AB230" s="333" t="s">
        <v>122</v>
      </c>
      <c r="AC230" s="351" t="s">
        <v>3227</v>
      </c>
      <c r="AD230" s="292"/>
      <c r="AE230" s="2615">
        <v>14.5</v>
      </c>
      <c r="AF230" s="292">
        <v>1</v>
      </c>
      <c r="AG230" s="1877" t="s">
        <v>122</v>
      </c>
    </row>
    <row r="231" spans="3:33">
      <c r="C231" s="3091" t="s">
        <v>2870</v>
      </c>
      <c r="D231" s="569" t="s">
        <v>2274</v>
      </c>
      <c r="E231" s="1578" t="s">
        <v>2873</v>
      </c>
      <c r="F231" s="133">
        <v>911401841385</v>
      </c>
      <c r="G231" s="232">
        <v>8720169510159</v>
      </c>
      <c r="H231" s="31" t="s">
        <v>2166</v>
      </c>
      <c r="I231" s="31" t="s">
        <v>2585</v>
      </c>
      <c r="J231" s="334" t="s">
        <v>2586</v>
      </c>
      <c r="K231" s="1142" t="s">
        <v>2609</v>
      </c>
      <c r="L231" s="333" t="s">
        <v>2488</v>
      </c>
      <c r="M231" s="348">
        <v>50000</v>
      </c>
      <c r="N231" s="350">
        <v>5</v>
      </c>
      <c r="O231" s="333"/>
      <c r="P231" s="659">
        <v>2300</v>
      </c>
      <c r="Q231" s="518"/>
      <c r="R231" s="1876" t="s">
        <v>62</v>
      </c>
      <c r="S231" s="333" t="s">
        <v>3179</v>
      </c>
      <c r="T231" s="333" t="s">
        <v>3142</v>
      </c>
      <c r="U231" s="333"/>
      <c r="V231" s="333" t="s">
        <v>3122</v>
      </c>
      <c r="W231" s="293" t="s">
        <v>210</v>
      </c>
      <c r="X231" s="293">
        <v>130</v>
      </c>
      <c r="Y231" s="292">
        <v>163</v>
      </c>
      <c r="Z231" s="292">
        <v>602</v>
      </c>
      <c r="AA231" s="292">
        <v>67</v>
      </c>
      <c r="AB231" s="333" t="s">
        <v>122</v>
      </c>
      <c r="AC231" s="351" t="s">
        <v>3227</v>
      </c>
      <c r="AD231" s="292"/>
      <c r="AE231" s="2615">
        <v>14.5</v>
      </c>
      <c r="AF231" s="292">
        <v>1</v>
      </c>
      <c r="AG231" s="1877" t="s">
        <v>122</v>
      </c>
    </row>
    <row r="232" spans="3:33">
      <c r="C232" s="3091" t="s">
        <v>2870</v>
      </c>
      <c r="D232" s="569" t="s">
        <v>2274</v>
      </c>
      <c r="E232" s="1578" t="s">
        <v>2873</v>
      </c>
      <c r="F232" s="133">
        <v>911401841485</v>
      </c>
      <c r="G232" s="232">
        <v>8720169510166</v>
      </c>
      <c r="H232" s="31" t="s">
        <v>2167</v>
      </c>
      <c r="I232" s="31" t="s">
        <v>2585</v>
      </c>
      <c r="J232" s="334" t="s">
        <v>2587</v>
      </c>
      <c r="K232" s="1142" t="s">
        <v>2610</v>
      </c>
      <c r="L232" s="333" t="s">
        <v>2488</v>
      </c>
      <c r="M232" s="398">
        <v>50000</v>
      </c>
      <c r="N232" s="350">
        <v>5</v>
      </c>
      <c r="O232" s="333"/>
      <c r="P232" s="659">
        <v>2700</v>
      </c>
      <c r="Q232" s="518"/>
      <c r="R232" s="1876" t="s">
        <v>62</v>
      </c>
      <c r="S232" s="333" t="s">
        <v>3179</v>
      </c>
      <c r="T232" s="333" t="s">
        <v>3140</v>
      </c>
      <c r="U232" s="333"/>
      <c r="V232" s="333" t="s">
        <v>3122</v>
      </c>
      <c r="W232" s="293" t="s">
        <v>210</v>
      </c>
      <c r="X232" s="293">
        <v>141</v>
      </c>
      <c r="Y232" s="292">
        <v>163</v>
      </c>
      <c r="Z232" s="292">
        <v>1160</v>
      </c>
      <c r="AA232" s="292">
        <v>67</v>
      </c>
      <c r="AB232" s="333" t="s">
        <v>122</v>
      </c>
      <c r="AC232" s="351" t="s">
        <v>3227</v>
      </c>
      <c r="AD232" s="292"/>
      <c r="AE232" s="2615">
        <v>14.5</v>
      </c>
      <c r="AF232" s="292">
        <v>1</v>
      </c>
      <c r="AG232" s="1877" t="s">
        <v>122</v>
      </c>
    </row>
    <row r="233" spans="3:33">
      <c r="C233" s="3091" t="s">
        <v>2870</v>
      </c>
      <c r="D233" s="569" t="s">
        <v>2274</v>
      </c>
      <c r="E233" s="1578" t="s">
        <v>2873</v>
      </c>
      <c r="F233" s="133">
        <v>911401803587</v>
      </c>
      <c r="G233" s="232">
        <v>8720169750739</v>
      </c>
      <c r="H233" s="31" t="s">
        <v>2168</v>
      </c>
      <c r="I233" s="31" t="s">
        <v>2849</v>
      </c>
      <c r="J233" s="334" t="s">
        <v>2588</v>
      </c>
      <c r="K233" s="1142" t="s">
        <v>2503</v>
      </c>
      <c r="L233" s="333" t="s">
        <v>2488</v>
      </c>
      <c r="M233" s="348">
        <v>50000</v>
      </c>
      <c r="N233" s="350">
        <v>5</v>
      </c>
      <c r="O233" s="333"/>
      <c r="P233" s="659">
        <v>4850</v>
      </c>
      <c r="Q233" s="518"/>
      <c r="R233" s="1876" t="s">
        <v>62</v>
      </c>
      <c r="S233" s="333" t="s">
        <v>3179</v>
      </c>
      <c r="T233" s="333" t="s">
        <v>3140</v>
      </c>
      <c r="U233" s="333"/>
      <c r="V233" s="333" t="s">
        <v>3122</v>
      </c>
      <c r="W233" s="293" t="s">
        <v>210</v>
      </c>
      <c r="X233" s="293">
        <v>139</v>
      </c>
      <c r="Y233" s="292">
        <v>163</v>
      </c>
      <c r="Z233" s="292">
        <v>1160</v>
      </c>
      <c r="AA233" s="292">
        <v>67</v>
      </c>
      <c r="AB233" s="333" t="s">
        <v>143</v>
      </c>
      <c r="AC233" s="351" t="s">
        <v>3227</v>
      </c>
      <c r="AD233" s="292"/>
      <c r="AE233" s="2615">
        <v>14.5</v>
      </c>
      <c r="AF233" s="292">
        <v>1</v>
      </c>
      <c r="AG233" s="1877" t="s">
        <v>122</v>
      </c>
    </row>
    <row r="234" spans="3:33">
      <c r="C234" s="3080" t="s">
        <v>2870</v>
      </c>
      <c r="D234" s="855" t="s">
        <v>2274</v>
      </c>
      <c r="E234" s="1599" t="s">
        <v>2873</v>
      </c>
      <c r="F234" s="55">
        <v>911401803687</v>
      </c>
      <c r="G234" s="207">
        <v>8720169750746</v>
      </c>
      <c r="H234" s="57" t="s">
        <v>2162</v>
      </c>
      <c r="I234" s="57" t="s">
        <v>2849</v>
      </c>
      <c r="J234" s="441" t="s">
        <v>2589</v>
      </c>
      <c r="K234" s="1129" t="s">
        <v>2504</v>
      </c>
      <c r="L234" s="441" t="s">
        <v>2488</v>
      </c>
      <c r="M234" s="439">
        <v>50000</v>
      </c>
      <c r="N234" s="438">
        <v>5</v>
      </c>
      <c r="O234" s="441"/>
      <c r="P234" s="657">
        <v>5400</v>
      </c>
      <c r="Q234" s="518"/>
      <c r="R234" s="1872" t="s">
        <v>62</v>
      </c>
      <c r="S234" s="441" t="s">
        <v>3179</v>
      </c>
      <c r="T234" s="441" t="s">
        <v>3140</v>
      </c>
      <c r="U234" s="441"/>
      <c r="V234" s="441" t="s">
        <v>3122</v>
      </c>
      <c r="W234" s="294" t="s">
        <v>210</v>
      </c>
      <c r="X234" s="294">
        <v>137</v>
      </c>
      <c r="Y234" s="283">
        <v>163</v>
      </c>
      <c r="Z234" s="283">
        <v>1440</v>
      </c>
      <c r="AA234" s="283">
        <v>67</v>
      </c>
      <c r="AB234" s="441" t="s">
        <v>143</v>
      </c>
      <c r="AC234" s="466" t="s">
        <v>3227</v>
      </c>
      <c r="AD234" s="283"/>
      <c r="AE234" s="2616">
        <v>14.5</v>
      </c>
      <c r="AF234" s="283">
        <v>1</v>
      </c>
      <c r="AG234" s="1873" t="s">
        <v>122</v>
      </c>
    </row>
    <row r="235" spans="3:33">
      <c r="C235" s="3233"/>
      <c r="D235" s="853"/>
      <c r="E235" s="1606"/>
      <c r="F235" s="133">
        <v>910505106099</v>
      </c>
      <c r="G235" s="232">
        <v>8721103354235</v>
      </c>
      <c r="H235" s="31" t="s">
        <v>2704</v>
      </c>
      <c r="I235" s="31" t="s">
        <v>2720</v>
      </c>
      <c r="J235" s="333">
        <v>34</v>
      </c>
      <c r="K235" s="1142">
        <v>3450</v>
      </c>
      <c r="L235" s="333" t="s">
        <v>53</v>
      </c>
      <c r="M235" s="398">
        <v>100000</v>
      </c>
      <c r="N235" s="374">
        <v>5</v>
      </c>
      <c r="O235" s="333"/>
      <c r="P235" s="659">
        <v>3200</v>
      </c>
      <c r="Q235" s="518"/>
      <c r="R235" s="1876" t="s">
        <v>62</v>
      </c>
      <c r="S235" s="333" t="s">
        <v>113</v>
      </c>
      <c r="T235" s="333" t="s">
        <v>3140</v>
      </c>
      <c r="U235" s="333"/>
      <c r="V235" s="333" t="s">
        <v>131</v>
      </c>
      <c r="W235" s="293" t="s">
        <v>210</v>
      </c>
      <c r="X235" s="293">
        <v>101</v>
      </c>
      <c r="Y235" s="292">
        <v>61.8</v>
      </c>
      <c r="Z235" s="292">
        <v>1135</v>
      </c>
      <c r="AA235" s="292">
        <v>71.8</v>
      </c>
      <c r="AB235" s="333" t="s">
        <v>122</v>
      </c>
      <c r="AC235" s="352">
        <v>80</v>
      </c>
      <c r="AD235" s="292"/>
      <c r="AE235" s="2614">
        <v>14.5</v>
      </c>
      <c r="AF235" s="292">
        <v>1</v>
      </c>
      <c r="AG235" s="1877" t="s">
        <v>122</v>
      </c>
    </row>
    <row r="236" spans="3:33">
      <c r="C236" s="3091"/>
      <c r="D236" s="569"/>
      <c r="E236" s="1578"/>
      <c r="F236" s="2879">
        <v>910505106098</v>
      </c>
      <c r="G236" s="218">
        <v>8721103354228</v>
      </c>
      <c r="H236" s="206" t="s">
        <v>2705</v>
      </c>
      <c r="I236" s="218" t="s">
        <v>2721</v>
      </c>
      <c r="J236" s="761">
        <v>34</v>
      </c>
      <c r="K236" s="1160">
        <v>3450</v>
      </c>
      <c r="L236" s="761" t="s">
        <v>79</v>
      </c>
      <c r="M236" s="331">
        <v>100000</v>
      </c>
      <c r="N236" s="375">
        <v>5</v>
      </c>
      <c r="O236" s="761"/>
      <c r="P236" s="659">
        <v>3200</v>
      </c>
      <c r="Q236" s="518"/>
      <c r="R236" s="1932" t="s">
        <v>62</v>
      </c>
      <c r="S236" s="761" t="s">
        <v>113</v>
      </c>
      <c r="T236" s="761" t="s">
        <v>3140</v>
      </c>
      <c r="U236" s="761"/>
      <c r="V236" s="761" t="s">
        <v>158</v>
      </c>
      <c r="W236" s="2448" t="s">
        <v>210</v>
      </c>
      <c r="X236" s="2448">
        <v>101</v>
      </c>
      <c r="Y236" s="2320">
        <v>61.8</v>
      </c>
      <c r="Z236" s="2320">
        <v>1135</v>
      </c>
      <c r="AA236" s="2320">
        <v>71.8</v>
      </c>
      <c r="AB236" s="761" t="s">
        <v>122</v>
      </c>
      <c r="AC236" s="353">
        <v>80</v>
      </c>
      <c r="AD236" s="2320"/>
      <c r="AE236" s="2609">
        <v>14.5</v>
      </c>
      <c r="AF236" s="2320">
        <v>1</v>
      </c>
      <c r="AG236" s="1933" t="s">
        <v>122</v>
      </c>
    </row>
    <row r="237" spans="3:33">
      <c r="C237" s="3091"/>
      <c r="D237" s="569"/>
      <c r="E237" s="1578"/>
      <c r="F237" s="2879">
        <v>910505106102</v>
      </c>
      <c r="G237" s="94">
        <v>8721103354259</v>
      </c>
      <c r="H237" s="206" t="s">
        <v>2706</v>
      </c>
      <c r="I237" s="218" t="s">
        <v>2720</v>
      </c>
      <c r="J237" s="761">
        <v>34</v>
      </c>
      <c r="K237" s="1160">
        <v>3700</v>
      </c>
      <c r="L237" s="761" t="s">
        <v>53</v>
      </c>
      <c r="M237" s="331">
        <v>100000</v>
      </c>
      <c r="N237" s="375">
        <v>5</v>
      </c>
      <c r="O237" s="761"/>
      <c r="P237" s="659">
        <v>3200</v>
      </c>
      <c r="Q237" s="518"/>
      <c r="R237" s="1932" t="s">
        <v>62</v>
      </c>
      <c r="S237" s="761" t="s">
        <v>113</v>
      </c>
      <c r="T237" s="761" t="s">
        <v>3140</v>
      </c>
      <c r="U237" s="761"/>
      <c r="V237" s="761" t="s">
        <v>131</v>
      </c>
      <c r="W237" s="2448" t="s">
        <v>210</v>
      </c>
      <c r="X237" s="2448">
        <v>108</v>
      </c>
      <c r="Y237" s="2320">
        <v>61.8</v>
      </c>
      <c r="Z237" s="2320">
        <v>1135</v>
      </c>
      <c r="AA237" s="2320">
        <v>71.8</v>
      </c>
      <c r="AB237" s="761" t="s">
        <v>122</v>
      </c>
      <c r="AC237" s="353">
        <v>80</v>
      </c>
      <c r="AD237" s="2320"/>
      <c r="AE237" s="2609">
        <v>14.5</v>
      </c>
      <c r="AF237" s="2320">
        <v>1</v>
      </c>
      <c r="AG237" s="1933" t="s">
        <v>122</v>
      </c>
    </row>
    <row r="238" spans="3:33">
      <c r="C238" s="3091"/>
      <c r="D238" s="569"/>
      <c r="E238" s="1578"/>
      <c r="F238" s="2879">
        <v>910505106101</v>
      </c>
      <c r="G238" s="94">
        <v>8721103354242</v>
      </c>
      <c r="H238" s="206" t="s">
        <v>2707</v>
      </c>
      <c r="I238" s="218" t="s">
        <v>2721</v>
      </c>
      <c r="J238" s="761">
        <v>34</v>
      </c>
      <c r="K238" s="1160">
        <v>3700</v>
      </c>
      <c r="L238" s="761" t="s">
        <v>53</v>
      </c>
      <c r="M238" s="331">
        <v>100000</v>
      </c>
      <c r="N238" s="375">
        <v>5</v>
      </c>
      <c r="O238" s="761"/>
      <c r="P238" s="659">
        <v>3200</v>
      </c>
      <c r="Q238" s="518"/>
      <c r="R238" s="1932" t="s">
        <v>62</v>
      </c>
      <c r="S238" s="761" t="s">
        <v>113</v>
      </c>
      <c r="T238" s="761" t="s">
        <v>3140</v>
      </c>
      <c r="U238" s="761"/>
      <c r="V238" s="761" t="s">
        <v>131</v>
      </c>
      <c r="W238" s="2448" t="s">
        <v>210</v>
      </c>
      <c r="X238" s="2448">
        <v>108</v>
      </c>
      <c r="Y238" s="2320">
        <v>61.8</v>
      </c>
      <c r="Z238" s="2320">
        <v>1135</v>
      </c>
      <c r="AA238" s="2320">
        <v>71.8</v>
      </c>
      <c r="AB238" s="761" t="s">
        <v>122</v>
      </c>
      <c r="AC238" s="353">
        <v>80</v>
      </c>
      <c r="AD238" s="2320"/>
      <c r="AE238" s="2609">
        <v>14.5</v>
      </c>
      <c r="AF238" s="2320">
        <v>1</v>
      </c>
      <c r="AG238" s="1933" t="s">
        <v>122</v>
      </c>
    </row>
    <row r="239" spans="3:33">
      <c r="C239" s="3091"/>
      <c r="D239" s="569"/>
      <c r="E239" s="1578"/>
      <c r="F239" s="2879">
        <v>910505106044</v>
      </c>
      <c r="G239" s="218">
        <v>8721103352538</v>
      </c>
      <c r="H239" s="206" t="s">
        <v>2708</v>
      </c>
      <c r="I239" s="218" t="s">
        <v>3377</v>
      </c>
      <c r="J239" s="761">
        <v>24.5</v>
      </c>
      <c r="K239" s="1160">
        <v>3650</v>
      </c>
      <c r="L239" s="761" t="s">
        <v>79</v>
      </c>
      <c r="M239" s="331">
        <v>100000</v>
      </c>
      <c r="N239" s="375">
        <v>5</v>
      </c>
      <c r="O239" s="761"/>
      <c r="P239" s="659">
        <v>3500</v>
      </c>
      <c r="Q239" s="518"/>
      <c r="R239" s="1932" t="s">
        <v>62</v>
      </c>
      <c r="S239" s="761" t="s">
        <v>113</v>
      </c>
      <c r="T239" s="761" t="s">
        <v>3140</v>
      </c>
      <c r="U239" s="761"/>
      <c r="V239" s="761" t="s">
        <v>158</v>
      </c>
      <c r="W239" s="2448" t="s">
        <v>210</v>
      </c>
      <c r="X239" s="2448">
        <v>148</v>
      </c>
      <c r="Y239" s="2320">
        <v>61.8</v>
      </c>
      <c r="Z239" s="2320">
        <v>1135</v>
      </c>
      <c r="AA239" s="2320">
        <v>71.8</v>
      </c>
      <c r="AB239" s="761" t="s">
        <v>122</v>
      </c>
      <c r="AC239" s="353">
        <v>80</v>
      </c>
      <c r="AD239" s="2320"/>
      <c r="AE239" s="2609">
        <v>14.5</v>
      </c>
      <c r="AF239" s="2320">
        <v>1</v>
      </c>
      <c r="AG239" s="1933" t="s">
        <v>122</v>
      </c>
    </row>
    <row r="240" spans="3:33">
      <c r="C240" s="3091"/>
      <c r="D240" s="569"/>
      <c r="E240" s="1578"/>
      <c r="F240" s="2879">
        <v>910505106043</v>
      </c>
      <c r="G240" s="94">
        <v>8721103352521</v>
      </c>
      <c r="H240" s="206" t="s">
        <v>2709</v>
      </c>
      <c r="I240" s="218" t="s">
        <v>3378</v>
      </c>
      <c r="J240" s="761">
        <v>24.5</v>
      </c>
      <c r="K240" s="1160">
        <v>3650</v>
      </c>
      <c r="L240" s="761" t="s">
        <v>79</v>
      </c>
      <c r="M240" s="331">
        <v>100000</v>
      </c>
      <c r="N240" s="375">
        <v>5</v>
      </c>
      <c r="O240" s="761"/>
      <c r="P240" s="659">
        <v>3500</v>
      </c>
      <c r="Q240" s="518"/>
      <c r="R240" s="1932" t="s">
        <v>62</v>
      </c>
      <c r="S240" s="761" t="s">
        <v>113</v>
      </c>
      <c r="T240" s="761" t="s">
        <v>3140</v>
      </c>
      <c r="U240" s="761"/>
      <c r="V240" s="761" t="s">
        <v>158</v>
      </c>
      <c r="W240" s="2448" t="s">
        <v>210</v>
      </c>
      <c r="X240" s="2448">
        <v>148</v>
      </c>
      <c r="Y240" s="2320">
        <v>61.8</v>
      </c>
      <c r="Z240" s="2320">
        <v>1135</v>
      </c>
      <c r="AA240" s="2320">
        <v>71.8</v>
      </c>
      <c r="AB240" s="761" t="s">
        <v>122</v>
      </c>
      <c r="AC240" s="353">
        <v>80</v>
      </c>
      <c r="AD240" s="2320"/>
      <c r="AE240" s="2609">
        <v>14.5</v>
      </c>
      <c r="AF240" s="2320">
        <v>1</v>
      </c>
      <c r="AG240" s="1933" t="s">
        <v>122</v>
      </c>
    </row>
    <row r="241" spans="3:33">
      <c r="C241" s="3091"/>
      <c r="D241" s="569"/>
      <c r="E241" s="1578"/>
      <c r="F241" s="2879">
        <v>910505105783</v>
      </c>
      <c r="G241" s="94">
        <v>8720169630376</v>
      </c>
      <c r="H241" s="206" t="s">
        <v>2710</v>
      </c>
      <c r="I241" s="218" t="s">
        <v>3377</v>
      </c>
      <c r="J241" s="761">
        <v>24.5</v>
      </c>
      <c r="K241" s="1160">
        <v>3900</v>
      </c>
      <c r="L241" s="761" t="s">
        <v>53</v>
      </c>
      <c r="M241" s="331">
        <v>100000</v>
      </c>
      <c r="N241" s="375">
        <v>5</v>
      </c>
      <c r="O241" s="761"/>
      <c r="P241" s="659">
        <v>3500</v>
      </c>
      <c r="Q241" s="518"/>
      <c r="R241" s="1932" t="s">
        <v>62</v>
      </c>
      <c r="S241" s="761" t="s">
        <v>113</v>
      </c>
      <c r="T241" s="761" t="s">
        <v>3140</v>
      </c>
      <c r="U241" s="761"/>
      <c r="V241" s="761" t="s">
        <v>131</v>
      </c>
      <c r="W241" s="2448" t="s">
        <v>210</v>
      </c>
      <c r="X241" s="2448">
        <v>159</v>
      </c>
      <c r="Y241" s="2320">
        <v>61.8</v>
      </c>
      <c r="Z241" s="2320">
        <v>1135</v>
      </c>
      <c r="AA241" s="2320">
        <v>71.8</v>
      </c>
      <c r="AB241" s="761" t="s">
        <v>122</v>
      </c>
      <c r="AC241" s="353">
        <v>80</v>
      </c>
      <c r="AD241" s="2320"/>
      <c r="AE241" s="2609">
        <v>14.5</v>
      </c>
      <c r="AF241" s="2320">
        <v>1</v>
      </c>
      <c r="AG241" s="1933" t="s">
        <v>122</v>
      </c>
    </row>
    <row r="242" spans="3:33">
      <c r="C242" s="3080"/>
      <c r="D242" s="855"/>
      <c r="E242" s="1599"/>
      <c r="F242" s="55">
        <v>910505105782</v>
      </c>
      <c r="G242" s="207">
        <v>8720169630369</v>
      </c>
      <c r="H242" s="57" t="s">
        <v>2711</v>
      </c>
      <c r="I242" s="57" t="s">
        <v>3378</v>
      </c>
      <c r="J242" s="441">
        <v>24.5</v>
      </c>
      <c r="K242" s="1129">
        <v>3900</v>
      </c>
      <c r="L242" s="441" t="s">
        <v>53</v>
      </c>
      <c r="M242" s="439">
        <v>100000</v>
      </c>
      <c r="N242" s="438">
        <v>5</v>
      </c>
      <c r="O242" s="441"/>
      <c r="P242" s="657">
        <v>3500</v>
      </c>
      <c r="Q242" s="518"/>
      <c r="R242" s="1872" t="s">
        <v>62</v>
      </c>
      <c r="S242" s="441" t="s">
        <v>113</v>
      </c>
      <c r="T242" s="441" t="s">
        <v>3140</v>
      </c>
      <c r="U242" s="441"/>
      <c r="V242" s="441" t="s">
        <v>131</v>
      </c>
      <c r="W242" s="294" t="s">
        <v>210</v>
      </c>
      <c r="X242" s="294">
        <v>159</v>
      </c>
      <c r="Y242" s="283">
        <v>61.8</v>
      </c>
      <c r="Z242" s="283">
        <v>1135</v>
      </c>
      <c r="AA242" s="283">
        <v>71.8</v>
      </c>
      <c r="AB242" s="441" t="s">
        <v>122</v>
      </c>
      <c r="AC242" s="466">
        <v>80</v>
      </c>
      <c r="AD242" s="283"/>
      <c r="AE242" s="2616">
        <v>14.5</v>
      </c>
      <c r="AF242" s="283">
        <v>1</v>
      </c>
      <c r="AG242" s="1873" t="s">
        <v>122</v>
      </c>
    </row>
    <row r="243" spans="3:33">
      <c r="C243" s="3233"/>
      <c r="D243" s="853"/>
      <c r="E243" s="1606"/>
      <c r="F243" s="133">
        <v>910505106095</v>
      </c>
      <c r="G243" s="232">
        <v>8721103354198</v>
      </c>
      <c r="H243" s="31" t="s">
        <v>2712</v>
      </c>
      <c r="I243" s="31" t="s">
        <v>2722</v>
      </c>
      <c r="J243" s="333">
        <v>34</v>
      </c>
      <c r="K243" s="1142">
        <v>3450</v>
      </c>
      <c r="L243" s="333" t="s">
        <v>79</v>
      </c>
      <c r="M243" s="398">
        <v>100000</v>
      </c>
      <c r="N243" s="374">
        <v>5</v>
      </c>
      <c r="O243" s="333"/>
      <c r="P243" s="659">
        <v>3700</v>
      </c>
      <c r="Q243" s="518"/>
      <c r="R243" s="1876" t="s">
        <v>62</v>
      </c>
      <c r="S243" s="333" t="s">
        <v>113</v>
      </c>
      <c r="T243" s="333" t="s">
        <v>3140</v>
      </c>
      <c r="U243" s="333"/>
      <c r="V243" s="333" t="s">
        <v>158</v>
      </c>
      <c r="W243" s="293" t="s">
        <v>210</v>
      </c>
      <c r="X243" s="293">
        <v>101</v>
      </c>
      <c r="Y243" s="292">
        <v>61.8</v>
      </c>
      <c r="Z243" s="292">
        <v>1135</v>
      </c>
      <c r="AA243" s="292">
        <v>71.8</v>
      </c>
      <c r="AB243" s="333" t="s">
        <v>122</v>
      </c>
      <c r="AC243" s="352">
        <v>80</v>
      </c>
      <c r="AD243" s="292"/>
      <c r="AE243" s="2614">
        <v>14.5</v>
      </c>
      <c r="AF243" s="292">
        <v>1</v>
      </c>
      <c r="AG243" s="1877" t="s">
        <v>122</v>
      </c>
    </row>
    <row r="244" spans="3:33">
      <c r="C244" s="3091"/>
      <c r="D244" s="569"/>
      <c r="E244" s="1578"/>
      <c r="F244" s="2879">
        <v>910505105994</v>
      </c>
      <c r="G244" s="218">
        <v>8721103350275</v>
      </c>
      <c r="H244" s="206" t="s">
        <v>2713</v>
      </c>
      <c r="I244" s="218" t="s">
        <v>2723</v>
      </c>
      <c r="J244" s="761">
        <v>34</v>
      </c>
      <c r="K244" s="1160">
        <v>3450</v>
      </c>
      <c r="L244" s="761" t="s">
        <v>79</v>
      </c>
      <c r="M244" s="331">
        <v>100000</v>
      </c>
      <c r="N244" s="375">
        <v>5</v>
      </c>
      <c r="O244" s="761"/>
      <c r="P244" s="659">
        <v>3700</v>
      </c>
      <c r="Q244" s="518"/>
      <c r="R244" s="1932" t="s">
        <v>62</v>
      </c>
      <c r="S244" s="761" t="s">
        <v>113</v>
      </c>
      <c r="T244" s="761" t="s">
        <v>3140</v>
      </c>
      <c r="U244" s="761"/>
      <c r="V244" s="761" t="s">
        <v>158</v>
      </c>
      <c r="W244" s="2448" t="s">
        <v>210</v>
      </c>
      <c r="X244" s="2448">
        <v>101</v>
      </c>
      <c r="Y244" s="2320">
        <v>61.8</v>
      </c>
      <c r="Z244" s="2320">
        <v>1135</v>
      </c>
      <c r="AA244" s="2320">
        <v>71.8</v>
      </c>
      <c r="AB244" s="761" t="s">
        <v>122</v>
      </c>
      <c r="AC244" s="353">
        <v>80</v>
      </c>
      <c r="AD244" s="2320"/>
      <c r="AE244" s="2609">
        <v>14.5</v>
      </c>
      <c r="AF244" s="2320">
        <v>1</v>
      </c>
      <c r="AG244" s="1933" t="s">
        <v>122</v>
      </c>
    </row>
    <row r="245" spans="3:33">
      <c r="C245" s="3091"/>
      <c r="D245" s="569"/>
      <c r="E245" s="1578"/>
      <c r="F245" s="2879">
        <v>910505106097</v>
      </c>
      <c r="G245" s="94">
        <v>8721103354211</v>
      </c>
      <c r="H245" s="206" t="s">
        <v>2714</v>
      </c>
      <c r="I245" s="218" t="s">
        <v>2722</v>
      </c>
      <c r="J245" s="761">
        <v>34</v>
      </c>
      <c r="K245" s="1160">
        <v>3700</v>
      </c>
      <c r="L245" s="761" t="s">
        <v>53</v>
      </c>
      <c r="M245" s="331">
        <v>100000</v>
      </c>
      <c r="N245" s="375">
        <v>5</v>
      </c>
      <c r="O245" s="761"/>
      <c r="P245" s="659">
        <v>3700</v>
      </c>
      <c r="Q245" s="518"/>
      <c r="R245" s="1932" t="s">
        <v>62</v>
      </c>
      <c r="S245" s="761" t="s">
        <v>113</v>
      </c>
      <c r="T245" s="761" t="s">
        <v>3140</v>
      </c>
      <c r="U245" s="761"/>
      <c r="V245" s="761" t="s">
        <v>131</v>
      </c>
      <c r="W245" s="2448" t="s">
        <v>210</v>
      </c>
      <c r="X245" s="2448">
        <v>108</v>
      </c>
      <c r="Y245" s="2320">
        <v>61.8</v>
      </c>
      <c r="Z245" s="2320">
        <v>1135</v>
      </c>
      <c r="AA245" s="2320">
        <v>71.8</v>
      </c>
      <c r="AB245" s="761" t="s">
        <v>122</v>
      </c>
      <c r="AC245" s="353">
        <v>80</v>
      </c>
      <c r="AD245" s="2320"/>
      <c r="AE245" s="2609">
        <v>14.5</v>
      </c>
      <c r="AF245" s="2320">
        <v>1</v>
      </c>
      <c r="AG245" s="1933" t="s">
        <v>122</v>
      </c>
    </row>
    <row r="246" spans="3:33">
      <c r="C246" s="3091"/>
      <c r="D246" s="569"/>
      <c r="E246" s="1578"/>
      <c r="F246" s="2879">
        <v>910505106096</v>
      </c>
      <c r="G246" s="94">
        <v>8721103354204</v>
      </c>
      <c r="H246" s="206" t="s">
        <v>2715</v>
      </c>
      <c r="I246" s="218" t="s">
        <v>2723</v>
      </c>
      <c r="J246" s="761">
        <v>34</v>
      </c>
      <c r="K246" s="1160">
        <v>3700</v>
      </c>
      <c r="L246" s="761" t="s">
        <v>53</v>
      </c>
      <c r="M246" s="331">
        <v>100000</v>
      </c>
      <c r="N246" s="375">
        <v>5</v>
      </c>
      <c r="O246" s="761"/>
      <c r="P246" s="659">
        <v>3700</v>
      </c>
      <c r="Q246" s="518"/>
      <c r="R246" s="1932" t="s">
        <v>62</v>
      </c>
      <c r="S246" s="761" t="s">
        <v>113</v>
      </c>
      <c r="T246" s="761" t="s">
        <v>3140</v>
      </c>
      <c r="U246" s="761"/>
      <c r="V246" s="761" t="s">
        <v>131</v>
      </c>
      <c r="W246" s="2448" t="s">
        <v>210</v>
      </c>
      <c r="X246" s="2448">
        <v>108</v>
      </c>
      <c r="Y246" s="2320">
        <v>61.8</v>
      </c>
      <c r="Z246" s="2320">
        <v>1135</v>
      </c>
      <c r="AA246" s="2320">
        <v>71.8</v>
      </c>
      <c r="AB246" s="761" t="s">
        <v>122</v>
      </c>
      <c r="AC246" s="353">
        <v>80</v>
      </c>
      <c r="AD246" s="2320"/>
      <c r="AE246" s="2609">
        <v>14.5</v>
      </c>
      <c r="AF246" s="2320">
        <v>1</v>
      </c>
      <c r="AG246" s="1933" t="s">
        <v>122</v>
      </c>
    </row>
    <row r="247" spans="3:33">
      <c r="C247" s="3091"/>
      <c r="D247" s="569"/>
      <c r="E247" s="1578"/>
      <c r="F247" s="2879">
        <v>910505106042</v>
      </c>
      <c r="G247" s="218">
        <v>8721103352514</v>
      </c>
      <c r="H247" s="206" t="s">
        <v>2716</v>
      </c>
      <c r="I247" s="218" t="s">
        <v>3379</v>
      </c>
      <c r="J247" s="761">
        <v>24.5</v>
      </c>
      <c r="K247" s="1160">
        <v>3650</v>
      </c>
      <c r="L247" s="761" t="s">
        <v>79</v>
      </c>
      <c r="M247" s="331">
        <v>100000</v>
      </c>
      <c r="N247" s="375">
        <v>5</v>
      </c>
      <c r="O247" s="761"/>
      <c r="P247" s="659">
        <v>4000</v>
      </c>
      <c r="Q247" s="518"/>
      <c r="R247" s="1932" t="s">
        <v>62</v>
      </c>
      <c r="S247" s="761" t="s">
        <v>113</v>
      </c>
      <c r="T247" s="761" t="s">
        <v>3140</v>
      </c>
      <c r="U247" s="761"/>
      <c r="V247" s="761" t="s">
        <v>158</v>
      </c>
      <c r="W247" s="2448" t="s">
        <v>210</v>
      </c>
      <c r="X247" s="2448">
        <v>148</v>
      </c>
      <c r="Y247" s="2320">
        <v>61.8</v>
      </c>
      <c r="Z247" s="2320">
        <v>1135</v>
      </c>
      <c r="AA247" s="2320">
        <v>71.8</v>
      </c>
      <c r="AB247" s="761" t="s">
        <v>122</v>
      </c>
      <c r="AC247" s="353">
        <v>80</v>
      </c>
      <c r="AD247" s="2320"/>
      <c r="AE247" s="2609">
        <v>14.5</v>
      </c>
      <c r="AF247" s="2320">
        <v>1</v>
      </c>
      <c r="AG247" s="1933" t="s">
        <v>122</v>
      </c>
    </row>
    <row r="248" spans="3:33">
      <c r="C248" s="3091"/>
      <c r="D248" s="569"/>
      <c r="E248" s="1578"/>
      <c r="F248" s="2879">
        <v>910505106041</v>
      </c>
      <c r="G248" s="94">
        <v>8721103352507</v>
      </c>
      <c r="H248" s="206" t="s">
        <v>2717</v>
      </c>
      <c r="I248" s="218" t="s">
        <v>3380</v>
      </c>
      <c r="J248" s="761">
        <v>24.5</v>
      </c>
      <c r="K248" s="1160">
        <v>3650</v>
      </c>
      <c r="L248" s="761" t="s">
        <v>79</v>
      </c>
      <c r="M248" s="331">
        <v>100000</v>
      </c>
      <c r="N248" s="375">
        <v>5</v>
      </c>
      <c r="O248" s="761"/>
      <c r="P248" s="659">
        <v>4000</v>
      </c>
      <c r="Q248" s="518"/>
      <c r="R248" s="1932" t="s">
        <v>62</v>
      </c>
      <c r="S248" s="761" t="s">
        <v>113</v>
      </c>
      <c r="T248" s="761" t="s">
        <v>3140</v>
      </c>
      <c r="U248" s="761"/>
      <c r="V248" s="761" t="s">
        <v>158</v>
      </c>
      <c r="W248" s="2448" t="s">
        <v>210</v>
      </c>
      <c r="X248" s="2448">
        <v>148</v>
      </c>
      <c r="Y248" s="2320">
        <v>61.8</v>
      </c>
      <c r="Z248" s="2320">
        <v>1135</v>
      </c>
      <c r="AA248" s="2320">
        <v>71.8</v>
      </c>
      <c r="AB248" s="761" t="s">
        <v>122</v>
      </c>
      <c r="AC248" s="353">
        <v>80</v>
      </c>
      <c r="AD248" s="2320"/>
      <c r="AE248" s="2609">
        <v>14.5</v>
      </c>
      <c r="AF248" s="2320">
        <v>1</v>
      </c>
      <c r="AG248" s="1933" t="s">
        <v>122</v>
      </c>
    </row>
    <row r="249" spans="3:33">
      <c r="C249" s="3091"/>
      <c r="D249" s="569"/>
      <c r="E249" s="1578"/>
      <c r="F249" s="2879">
        <v>910505105781</v>
      </c>
      <c r="G249" s="94">
        <v>8720169630352</v>
      </c>
      <c r="H249" s="206" t="s">
        <v>2718</v>
      </c>
      <c r="I249" s="218" t="s">
        <v>3379</v>
      </c>
      <c r="J249" s="761">
        <v>24.5</v>
      </c>
      <c r="K249" s="1160">
        <v>3900</v>
      </c>
      <c r="L249" s="761" t="s">
        <v>53</v>
      </c>
      <c r="M249" s="331">
        <v>100000</v>
      </c>
      <c r="N249" s="375">
        <v>5</v>
      </c>
      <c r="O249" s="761"/>
      <c r="P249" s="659">
        <v>4000</v>
      </c>
      <c r="Q249" s="518"/>
      <c r="R249" s="1932" t="s">
        <v>62</v>
      </c>
      <c r="S249" s="761" t="s">
        <v>113</v>
      </c>
      <c r="T249" s="761" t="s">
        <v>3140</v>
      </c>
      <c r="U249" s="761"/>
      <c r="V249" s="761" t="s">
        <v>131</v>
      </c>
      <c r="W249" s="2448" t="s">
        <v>210</v>
      </c>
      <c r="X249" s="2448">
        <v>159</v>
      </c>
      <c r="Y249" s="2320">
        <v>61.8</v>
      </c>
      <c r="Z249" s="2320">
        <v>1135</v>
      </c>
      <c r="AA249" s="2320">
        <v>71.8</v>
      </c>
      <c r="AB249" s="761" t="s">
        <v>122</v>
      </c>
      <c r="AC249" s="353">
        <v>80</v>
      </c>
      <c r="AD249" s="2320"/>
      <c r="AE249" s="2609">
        <v>14.5</v>
      </c>
      <c r="AF249" s="2320">
        <v>1</v>
      </c>
      <c r="AG249" s="1933" t="s">
        <v>122</v>
      </c>
    </row>
    <row r="250" spans="3:33">
      <c r="C250" s="3080"/>
      <c r="D250" s="855"/>
      <c r="E250" s="1599"/>
      <c r="F250" s="55">
        <v>910505105780</v>
      </c>
      <c r="G250" s="207">
        <v>8720169630345</v>
      </c>
      <c r="H250" s="57" t="s">
        <v>2719</v>
      </c>
      <c r="I250" s="57" t="s">
        <v>3380</v>
      </c>
      <c r="J250" s="441">
        <v>24.5</v>
      </c>
      <c r="K250" s="1129">
        <v>3900</v>
      </c>
      <c r="L250" s="441" t="s">
        <v>53</v>
      </c>
      <c r="M250" s="439">
        <v>100000</v>
      </c>
      <c r="N250" s="438">
        <v>5</v>
      </c>
      <c r="O250" s="441"/>
      <c r="P250" s="657">
        <v>4000</v>
      </c>
      <c r="Q250" s="518"/>
      <c r="R250" s="1872" t="s">
        <v>62</v>
      </c>
      <c r="S250" s="441" t="s">
        <v>113</v>
      </c>
      <c r="T250" s="441" t="s">
        <v>3140</v>
      </c>
      <c r="U250" s="441"/>
      <c r="V250" s="441" t="s">
        <v>131</v>
      </c>
      <c r="W250" s="294" t="s">
        <v>210</v>
      </c>
      <c r="X250" s="294">
        <v>159</v>
      </c>
      <c r="Y250" s="283">
        <v>61.8</v>
      </c>
      <c r="Z250" s="283">
        <v>1135</v>
      </c>
      <c r="AA250" s="283">
        <v>71.8</v>
      </c>
      <c r="AB250" s="441" t="s">
        <v>122</v>
      </c>
      <c r="AC250" s="466">
        <v>80</v>
      </c>
      <c r="AD250" s="283"/>
      <c r="AE250" s="2616">
        <v>14.5</v>
      </c>
      <c r="AF250" s="283">
        <v>1</v>
      </c>
      <c r="AG250" s="1873" t="s">
        <v>122</v>
      </c>
    </row>
    <row r="251" spans="3:33">
      <c r="C251" s="3233" t="s">
        <v>2870</v>
      </c>
      <c r="D251" s="853" t="s">
        <v>2274</v>
      </c>
      <c r="E251" s="1606"/>
      <c r="F251" s="2879">
        <v>910505103766</v>
      </c>
      <c r="G251" s="94">
        <v>8720169617858</v>
      </c>
      <c r="H251" s="206" t="s">
        <v>2771</v>
      </c>
      <c r="I251" s="218" t="s">
        <v>2769</v>
      </c>
      <c r="J251" s="761"/>
      <c r="K251" s="1160"/>
      <c r="L251" s="761"/>
      <c r="M251" s="331"/>
      <c r="N251" s="375"/>
      <c r="O251" s="761"/>
      <c r="P251" s="659">
        <v>750</v>
      </c>
      <c r="Q251" s="518"/>
      <c r="R251" s="1932"/>
      <c r="S251" s="761"/>
      <c r="T251" s="761"/>
      <c r="U251" s="761"/>
      <c r="V251" s="761"/>
      <c r="W251" s="2448"/>
      <c r="X251" s="2448"/>
      <c r="Y251" s="2320"/>
      <c r="Z251" s="2320"/>
      <c r="AA251" s="2320"/>
      <c r="AB251" s="761"/>
      <c r="AC251" s="353"/>
      <c r="AD251" s="2320"/>
      <c r="AE251" s="2609">
        <v>0</v>
      </c>
      <c r="AF251" s="2320">
        <v>1</v>
      </c>
      <c r="AG251" s="1933" t="s">
        <v>122</v>
      </c>
    </row>
    <row r="252" spans="3:33">
      <c r="C252" s="3080" t="s">
        <v>2870</v>
      </c>
      <c r="D252" s="855" t="s">
        <v>2274</v>
      </c>
      <c r="E252" s="1599"/>
      <c r="F252" s="55">
        <v>910505103765</v>
      </c>
      <c r="G252" s="207">
        <v>8720169617841</v>
      </c>
      <c r="H252" s="57" t="s">
        <v>2772</v>
      </c>
      <c r="I252" s="57" t="s">
        <v>2770</v>
      </c>
      <c r="J252" s="441"/>
      <c r="K252" s="1129"/>
      <c r="L252" s="441"/>
      <c r="M252" s="439"/>
      <c r="N252" s="438"/>
      <c r="O252" s="441"/>
      <c r="P252" s="657">
        <v>750</v>
      </c>
      <c r="Q252" s="518"/>
      <c r="R252" s="1872"/>
      <c r="S252" s="441"/>
      <c r="T252" s="441"/>
      <c r="U252" s="441"/>
      <c r="V252" s="441"/>
      <c r="W252" s="294"/>
      <c r="X252" s="294"/>
      <c r="Y252" s="283"/>
      <c r="Z252" s="283"/>
      <c r="AA252" s="283"/>
      <c r="AB252" s="441"/>
      <c r="AC252" s="466"/>
      <c r="AD252" s="283"/>
      <c r="AE252" s="2616">
        <v>0</v>
      </c>
      <c r="AF252" s="283">
        <v>1</v>
      </c>
      <c r="AG252" s="1873" t="s">
        <v>122</v>
      </c>
    </row>
    <row r="253" spans="3:33">
      <c r="C253" s="3079" t="s">
        <v>2870</v>
      </c>
      <c r="D253" s="1576" t="s">
        <v>2274</v>
      </c>
      <c r="E253" s="1577" t="s">
        <v>2873</v>
      </c>
      <c r="F253" s="2880">
        <v>911401876480</v>
      </c>
      <c r="G253" s="95">
        <v>8710163360072</v>
      </c>
      <c r="H253" s="1612" t="s">
        <v>762</v>
      </c>
      <c r="I253" s="1104" t="s">
        <v>763</v>
      </c>
      <c r="J253" s="898">
        <v>15</v>
      </c>
      <c r="K253" s="1131">
        <v>1800</v>
      </c>
      <c r="L253" s="898" t="s">
        <v>53</v>
      </c>
      <c r="M253" s="1643">
        <v>50000</v>
      </c>
      <c r="N253" s="516">
        <v>5</v>
      </c>
      <c r="O253" s="898"/>
      <c r="P253" s="658">
        <v>650</v>
      </c>
      <c r="Q253" s="518"/>
      <c r="R253" s="1934" t="s">
        <v>54</v>
      </c>
      <c r="S253" s="898" t="s">
        <v>764</v>
      </c>
      <c r="T253" s="898" t="s">
        <v>3124</v>
      </c>
      <c r="U253" s="898"/>
      <c r="V253" s="898" t="s">
        <v>131</v>
      </c>
      <c r="W253" s="2449" t="s">
        <v>210</v>
      </c>
      <c r="X253" s="2449">
        <v>120</v>
      </c>
      <c r="Y253" s="2321">
        <v>69</v>
      </c>
      <c r="Z253" s="2321">
        <v>611</v>
      </c>
      <c r="AA253" s="2321">
        <v>59</v>
      </c>
      <c r="AB253" s="898" t="s">
        <v>122</v>
      </c>
      <c r="AC253" s="529" t="s">
        <v>3227</v>
      </c>
      <c r="AD253" s="2321"/>
      <c r="AE253" s="2634">
        <v>1</v>
      </c>
      <c r="AF253" s="2321">
        <v>1</v>
      </c>
      <c r="AG253" s="1935" t="s">
        <v>122</v>
      </c>
    </row>
    <row r="254" spans="3:33">
      <c r="C254" s="3091" t="s">
        <v>2870</v>
      </c>
      <c r="D254" s="569" t="s">
        <v>2274</v>
      </c>
      <c r="E254" s="1578" t="s">
        <v>2873</v>
      </c>
      <c r="F254" s="2879">
        <v>911401892780</v>
      </c>
      <c r="G254" s="218">
        <v>8710163362915</v>
      </c>
      <c r="H254" s="206" t="s">
        <v>765</v>
      </c>
      <c r="I254" s="218" t="s">
        <v>763</v>
      </c>
      <c r="J254" s="761">
        <v>20</v>
      </c>
      <c r="K254" s="1160">
        <v>2500</v>
      </c>
      <c r="L254" s="761" t="s">
        <v>53</v>
      </c>
      <c r="M254" s="331">
        <v>50000</v>
      </c>
      <c r="N254" s="375">
        <v>5</v>
      </c>
      <c r="O254" s="761"/>
      <c r="P254" s="659">
        <v>830</v>
      </c>
      <c r="Q254" s="518"/>
      <c r="R254" s="1932" t="s">
        <v>54</v>
      </c>
      <c r="S254" s="761" t="s">
        <v>764</v>
      </c>
      <c r="T254" s="761" t="s">
        <v>3143</v>
      </c>
      <c r="U254" s="761"/>
      <c r="V254" s="761" t="s">
        <v>131</v>
      </c>
      <c r="W254" s="2448" t="s">
        <v>210</v>
      </c>
      <c r="X254" s="2448">
        <v>125</v>
      </c>
      <c r="Y254" s="2320">
        <v>69</v>
      </c>
      <c r="Z254" s="2320">
        <v>1201</v>
      </c>
      <c r="AA254" s="2320">
        <v>59</v>
      </c>
      <c r="AB254" s="761" t="s">
        <v>122</v>
      </c>
      <c r="AC254" s="353" t="s">
        <v>3227</v>
      </c>
      <c r="AD254" s="2320"/>
      <c r="AE254" s="2609">
        <v>14.5</v>
      </c>
      <c r="AF254" s="2320">
        <v>1</v>
      </c>
      <c r="AG254" s="1933" t="s">
        <v>122</v>
      </c>
    </row>
    <row r="255" spans="3:33">
      <c r="C255" s="3091" t="s">
        <v>2870</v>
      </c>
      <c r="D255" s="569" t="s">
        <v>2274</v>
      </c>
      <c r="E255" s="1578" t="s">
        <v>2873</v>
      </c>
      <c r="F255" s="2879">
        <v>911401876680</v>
      </c>
      <c r="G255" s="94">
        <v>8710163360096</v>
      </c>
      <c r="H255" s="206" t="s">
        <v>766</v>
      </c>
      <c r="I255" s="218" t="s">
        <v>763</v>
      </c>
      <c r="J255" s="761">
        <v>30</v>
      </c>
      <c r="K255" s="1160">
        <v>3600</v>
      </c>
      <c r="L255" s="761" t="s">
        <v>53</v>
      </c>
      <c r="M255" s="331">
        <v>50000</v>
      </c>
      <c r="N255" s="375">
        <v>5</v>
      </c>
      <c r="O255" s="761"/>
      <c r="P255" s="659">
        <v>890</v>
      </c>
      <c r="Q255" s="518"/>
      <c r="R255" s="1932" t="s">
        <v>54</v>
      </c>
      <c r="S255" s="761" t="s">
        <v>764</v>
      </c>
      <c r="T255" s="761" t="s">
        <v>3134</v>
      </c>
      <c r="U255" s="761"/>
      <c r="V255" s="761" t="s">
        <v>131</v>
      </c>
      <c r="W255" s="2448" t="s">
        <v>210</v>
      </c>
      <c r="X255" s="2448">
        <v>120</v>
      </c>
      <c r="Y255" s="2320">
        <v>69</v>
      </c>
      <c r="Z255" s="2320">
        <v>1201</v>
      </c>
      <c r="AA255" s="2320">
        <v>59</v>
      </c>
      <c r="AB255" s="761" t="s">
        <v>122</v>
      </c>
      <c r="AC255" s="353" t="s">
        <v>3227</v>
      </c>
      <c r="AD255" s="2320"/>
      <c r="AE255" s="2609">
        <v>14.5</v>
      </c>
      <c r="AF255" s="2320">
        <v>1</v>
      </c>
      <c r="AG255" s="1933" t="s">
        <v>122</v>
      </c>
    </row>
    <row r="256" spans="3:33">
      <c r="C256" s="3091" t="s">
        <v>2870</v>
      </c>
      <c r="D256" s="569" t="s">
        <v>2274</v>
      </c>
      <c r="E256" s="1578" t="s">
        <v>2873</v>
      </c>
      <c r="F256" s="2879">
        <v>911401877280</v>
      </c>
      <c r="G256" s="94">
        <v>8710163360157</v>
      </c>
      <c r="H256" s="206" t="s">
        <v>767</v>
      </c>
      <c r="I256" s="218" t="s">
        <v>763</v>
      </c>
      <c r="J256" s="761">
        <v>30</v>
      </c>
      <c r="K256" s="1160">
        <v>3600</v>
      </c>
      <c r="L256" s="761" t="s">
        <v>75</v>
      </c>
      <c r="M256" s="331">
        <v>50000</v>
      </c>
      <c r="N256" s="375">
        <v>5</v>
      </c>
      <c r="O256" s="761"/>
      <c r="P256" s="659">
        <v>890</v>
      </c>
      <c r="Q256" s="518"/>
      <c r="R256" s="1932" t="s">
        <v>54</v>
      </c>
      <c r="S256" s="761" t="s">
        <v>764</v>
      </c>
      <c r="T256" s="761" t="s">
        <v>3134</v>
      </c>
      <c r="U256" s="761"/>
      <c r="V256" s="761" t="s">
        <v>161</v>
      </c>
      <c r="W256" s="2448" t="s">
        <v>210</v>
      </c>
      <c r="X256" s="2448">
        <v>120</v>
      </c>
      <c r="Y256" s="2320">
        <v>69</v>
      </c>
      <c r="Z256" s="2320">
        <v>1201</v>
      </c>
      <c r="AA256" s="2320">
        <v>59</v>
      </c>
      <c r="AB256" s="761" t="s">
        <v>122</v>
      </c>
      <c r="AC256" s="353" t="s">
        <v>3227</v>
      </c>
      <c r="AD256" s="2320"/>
      <c r="AE256" s="2609">
        <v>14.5</v>
      </c>
      <c r="AF256" s="2320">
        <v>1</v>
      </c>
      <c r="AG256" s="1933" t="s">
        <v>122</v>
      </c>
    </row>
    <row r="257" spans="3:33">
      <c r="C257" s="3091" t="s">
        <v>2870</v>
      </c>
      <c r="D257" s="569" t="s">
        <v>2274</v>
      </c>
      <c r="E257" s="1578" t="s">
        <v>2873</v>
      </c>
      <c r="F257" s="2879">
        <v>911401892980</v>
      </c>
      <c r="G257" s="218">
        <v>8710163362939</v>
      </c>
      <c r="H257" s="206" t="s">
        <v>768</v>
      </c>
      <c r="I257" s="218" t="s">
        <v>763</v>
      </c>
      <c r="J257" s="761">
        <v>28</v>
      </c>
      <c r="K257" s="1160">
        <v>3400</v>
      </c>
      <c r="L257" s="761" t="s">
        <v>53</v>
      </c>
      <c r="M257" s="331">
        <v>50000</v>
      </c>
      <c r="N257" s="375">
        <v>5</v>
      </c>
      <c r="O257" s="761"/>
      <c r="P257" s="659">
        <v>1000</v>
      </c>
      <c r="Q257" s="518"/>
      <c r="R257" s="1932" t="s">
        <v>54</v>
      </c>
      <c r="S257" s="761" t="s">
        <v>764</v>
      </c>
      <c r="T257" s="761" t="s">
        <v>3144</v>
      </c>
      <c r="U257" s="761"/>
      <c r="V257" s="761" t="s">
        <v>131</v>
      </c>
      <c r="W257" s="2448" t="s">
        <v>210</v>
      </c>
      <c r="X257" s="2448">
        <v>121</v>
      </c>
      <c r="Y257" s="2320">
        <v>69</v>
      </c>
      <c r="Z257" s="2320">
        <v>1501</v>
      </c>
      <c r="AA257" s="2320">
        <v>59</v>
      </c>
      <c r="AB257" s="761" t="s">
        <v>122</v>
      </c>
      <c r="AC257" s="353" t="s">
        <v>3227</v>
      </c>
      <c r="AD257" s="2320"/>
      <c r="AE257" s="2609">
        <v>14.5</v>
      </c>
      <c r="AF257" s="2320">
        <v>1</v>
      </c>
      <c r="AG257" s="1933" t="s">
        <v>122</v>
      </c>
    </row>
    <row r="258" spans="3:33">
      <c r="C258" s="3091" t="s">
        <v>2870</v>
      </c>
      <c r="D258" s="569" t="s">
        <v>2274</v>
      </c>
      <c r="E258" s="1578" t="s">
        <v>2873</v>
      </c>
      <c r="F258" s="2879">
        <v>911401876880</v>
      </c>
      <c r="G258" s="218">
        <v>8710163360119</v>
      </c>
      <c r="H258" s="206" t="s">
        <v>769</v>
      </c>
      <c r="I258" s="218" t="s">
        <v>763</v>
      </c>
      <c r="J258" s="761">
        <v>46</v>
      </c>
      <c r="K258" s="1160">
        <v>5600</v>
      </c>
      <c r="L258" s="761" t="s">
        <v>53</v>
      </c>
      <c r="M258" s="331">
        <v>50000</v>
      </c>
      <c r="N258" s="375">
        <v>5</v>
      </c>
      <c r="O258" s="761"/>
      <c r="P258" s="659">
        <v>1050</v>
      </c>
      <c r="Q258" s="518"/>
      <c r="R258" s="1932" t="s">
        <v>54</v>
      </c>
      <c r="S258" s="761" t="s">
        <v>764</v>
      </c>
      <c r="T258" s="761" t="s">
        <v>3145</v>
      </c>
      <c r="U258" s="761"/>
      <c r="V258" s="761" t="s">
        <v>131</v>
      </c>
      <c r="W258" s="2448" t="s">
        <v>210</v>
      </c>
      <c r="X258" s="2448">
        <v>121</v>
      </c>
      <c r="Y258" s="2320">
        <v>69</v>
      </c>
      <c r="Z258" s="2320">
        <v>1501</v>
      </c>
      <c r="AA258" s="2320">
        <v>59</v>
      </c>
      <c r="AB258" s="761" t="s">
        <v>122</v>
      </c>
      <c r="AC258" s="353" t="s">
        <v>3227</v>
      </c>
      <c r="AD258" s="2320"/>
      <c r="AE258" s="2609">
        <v>14.5</v>
      </c>
      <c r="AF258" s="2320">
        <v>1</v>
      </c>
      <c r="AG258" s="1933" t="s">
        <v>122</v>
      </c>
    </row>
    <row r="259" spans="3:33">
      <c r="C259" s="3091" t="s">
        <v>2870</v>
      </c>
      <c r="D259" s="569" t="s">
        <v>2274</v>
      </c>
      <c r="E259" s="1578" t="s">
        <v>2873</v>
      </c>
      <c r="F259" s="2879">
        <v>911401877480</v>
      </c>
      <c r="G259" s="218">
        <v>8710163360171</v>
      </c>
      <c r="H259" s="206" t="s">
        <v>770</v>
      </c>
      <c r="I259" s="218" t="s">
        <v>763</v>
      </c>
      <c r="J259" s="761">
        <v>46</v>
      </c>
      <c r="K259" s="1160">
        <v>5600</v>
      </c>
      <c r="L259" s="761" t="s">
        <v>75</v>
      </c>
      <c r="M259" s="331">
        <v>50000</v>
      </c>
      <c r="N259" s="375">
        <v>5</v>
      </c>
      <c r="O259" s="761"/>
      <c r="P259" s="659">
        <v>1050</v>
      </c>
      <c r="Q259" s="518"/>
      <c r="R259" s="1932" t="s">
        <v>54</v>
      </c>
      <c r="S259" s="761" t="s">
        <v>764</v>
      </c>
      <c r="T259" s="761" t="s">
        <v>3145</v>
      </c>
      <c r="U259" s="761"/>
      <c r="V259" s="761" t="s">
        <v>161</v>
      </c>
      <c r="W259" s="2448" t="s">
        <v>210</v>
      </c>
      <c r="X259" s="2448">
        <v>121</v>
      </c>
      <c r="Y259" s="2320">
        <v>69</v>
      </c>
      <c r="Z259" s="2320">
        <v>1501</v>
      </c>
      <c r="AA259" s="2320">
        <v>59</v>
      </c>
      <c r="AB259" s="761" t="s">
        <v>122</v>
      </c>
      <c r="AC259" s="353" t="s">
        <v>3227</v>
      </c>
      <c r="AD259" s="2320"/>
      <c r="AE259" s="2609">
        <v>14.5</v>
      </c>
      <c r="AF259" s="2320">
        <v>1</v>
      </c>
      <c r="AG259" s="1933" t="s">
        <v>122</v>
      </c>
    </row>
    <row r="260" spans="3:33">
      <c r="C260" s="3080" t="s">
        <v>2870</v>
      </c>
      <c r="D260" s="855" t="s">
        <v>2274</v>
      </c>
      <c r="E260" s="1599" t="s">
        <v>2873</v>
      </c>
      <c r="F260" s="2881">
        <v>911401893180</v>
      </c>
      <c r="G260" s="221">
        <v>8710163362953</v>
      </c>
      <c r="H260" s="208" t="s">
        <v>771</v>
      </c>
      <c r="I260" s="221" t="s">
        <v>763</v>
      </c>
      <c r="J260" s="825">
        <v>65</v>
      </c>
      <c r="K260" s="1159">
        <v>8000</v>
      </c>
      <c r="L260" s="825" t="s">
        <v>53</v>
      </c>
      <c r="M260" s="454">
        <v>50000</v>
      </c>
      <c r="N260" s="468">
        <v>5</v>
      </c>
      <c r="O260" s="825"/>
      <c r="P260" s="657">
        <v>1410</v>
      </c>
      <c r="Q260" s="518"/>
      <c r="R260" s="1936" t="s">
        <v>54</v>
      </c>
      <c r="S260" s="825" t="s">
        <v>764</v>
      </c>
      <c r="T260" s="825" t="s">
        <v>3146</v>
      </c>
      <c r="U260" s="825"/>
      <c r="V260" s="825" t="s">
        <v>131</v>
      </c>
      <c r="W260" s="2450" t="s">
        <v>210</v>
      </c>
      <c r="X260" s="2450">
        <v>123</v>
      </c>
      <c r="Y260" s="2322">
        <v>69</v>
      </c>
      <c r="Z260" s="2322">
        <v>1801</v>
      </c>
      <c r="AA260" s="2322">
        <v>59</v>
      </c>
      <c r="AB260" s="825" t="s">
        <v>122</v>
      </c>
      <c r="AC260" s="483" t="s">
        <v>3227</v>
      </c>
      <c r="AD260" s="2322"/>
      <c r="AE260" s="2613">
        <v>14.5</v>
      </c>
      <c r="AF260" s="2322">
        <v>1</v>
      </c>
      <c r="AG260" s="1937" t="s">
        <v>122</v>
      </c>
    </row>
    <row r="261" spans="3:33">
      <c r="C261" s="3233" t="s">
        <v>2870</v>
      </c>
      <c r="D261" s="853" t="s">
        <v>2274</v>
      </c>
      <c r="E261" s="1606" t="s">
        <v>2873</v>
      </c>
      <c r="F261" s="2882">
        <v>911401892880</v>
      </c>
      <c r="G261" s="745">
        <v>8710163362922</v>
      </c>
      <c r="H261" s="246" t="s">
        <v>772</v>
      </c>
      <c r="I261" s="738" t="s">
        <v>773</v>
      </c>
      <c r="J261" s="452">
        <v>20</v>
      </c>
      <c r="K261" s="1158">
        <v>2500</v>
      </c>
      <c r="L261" s="452" t="s">
        <v>53</v>
      </c>
      <c r="M261" s="296">
        <v>50000</v>
      </c>
      <c r="N261" s="374">
        <v>5</v>
      </c>
      <c r="O261" s="452"/>
      <c r="P261" s="659">
        <v>880</v>
      </c>
      <c r="Q261" s="518"/>
      <c r="R261" s="1938" t="s">
        <v>54</v>
      </c>
      <c r="S261" s="452" t="s">
        <v>764</v>
      </c>
      <c r="T261" s="452" t="s">
        <v>3143</v>
      </c>
      <c r="U261" s="452"/>
      <c r="V261" s="452" t="s">
        <v>131</v>
      </c>
      <c r="W261" s="2451" t="s">
        <v>210</v>
      </c>
      <c r="X261" s="2451">
        <v>125</v>
      </c>
      <c r="Y261" s="2323">
        <v>69</v>
      </c>
      <c r="Z261" s="2323">
        <v>1258</v>
      </c>
      <c r="AA261" s="2323">
        <v>59</v>
      </c>
      <c r="AB261" s="452" t="s">
        <v>122</v>
      </c>
      <c r="AC261" s="352" t="s">
        <v>3227</v>
      </c>
      <c r="AD261" s="2323"/>
      <c r="AE261" s="2614">
        <v>14.5</v>
      </c>
      <c r="AF261" s="2323">
        <v>1</v>
      </c>
      <c r="AG261" s="1939" t="s">
        <v>122</v>
      </c>
    </row>
    <row r="262" spans="3:33">
      <c r="C262" s="3091" t="s">
        <v>2870</v>
      </c>
      <c r="D262" s="569" t="s">
        <v>2274</v>
      </c>
      <c r="E262" s="1578" t="s">
        <v>2873</v>
      </c>
      <c r="F262" s="2879">
        <v>911401876780</v>
      </c>
      <c r="G262" s="94">
        <v>8710163360102</v>
      </c>
      <c r="H262" s="206" t="s">
        <v>774</v>
      </c>
      <c r="I262" s="218" t="s">
        <v>773</v>
      </c>
      <c r="J262" s="761">
        <v>30</v>
      </c>
      <c r="K262" s="1160">
        <v>3600</v>
      </c>
      <c r="L262" s="761" t="s">
        <v>53</v>
      </c>
      <c r="M262" s="331">
        <v>50000</v>
      </c>
      <c r="N262" s="375">
        <v>5</v>
      </c>
      <c r="O262" s="761"/>
      <c r="P262" s="659">
        <v>940</v>
      </c>
      <c r="Q262" s="518"/>
      <c r="R262" s="1932" t="s">
        <v>54</v>
      </c>
      <c r="S262" s="761" t="s">
        <v>764</v>
      </c>
      <c r="T262" s="761" t="s">
        <v>3134</v>
      </c>
      <c r="U262" s="761"/>
      <c r="V262" s="761" t="s">
        <v>131</v>
      </c>
      <c r="W262" s="2448" t="s">
        <v>210</v>
      </c>
      <c r="X262" s="2448">
        <v>120</v>
      </c>
      <c r="Y262" s="2320">
        <v>69</v>
      </c>
      <c r="Z262" s="2320">
        <v>1258</v>
      </c>
      <c r="AA262" s="2320">
        <v>59</v>
      </c>
      <c r="AB262" s="761" t="s">
        <v>122</v>
      </c>
      <c r="AC262" s="353" t="s">
        <v>3227</v>
      </c>
      <c r="AD262" s="2320"/>
      <c r="AE262" s="2609">
        <v>14.5</v>
      </c>
      <c r="AF262" s="2320">
        <v>1</v>
      </c>
      <c r="AG262" s="1933" t="s">
        <v>122</v>
      </c>
    </row>
    <row r="263" spans="3:33">
      <c r="C263" s="3091" t="s">
        <v>2870</v>
      </c>
      <c r="D263" s="569" t="s">
        <v>2274</v>
      </c>
      <c r="E263" s="1578" t="s">
        <v>2873</v>
      </c>
      <c r="F263" s="2879">
        <v>911401893080</v>
      </c>
      <c r="G263" s="94">
        <v>8710163362946</v>
      </c>
      <c r="H263" s="206" t="s">
        <v>775</v>
      </c>
      <c r="I263" s="218" t="s">
        <v>773</v>
      </c>
      <c r="J263" s="761">
        <v>28</v>
      </c>
      <c r="K263" s="1160">
        <v>3400</v>
      </c>
      <c r="L263" s="761" t="s">
        <v>53</v>
      </c>
      <c r="M263" s="331">
        <v>50000</v>
      </c>
      <c r="N263" s="375">
        <v>5</v>
      </c>
      <c r="O263" s="761"/>
      <c r="P263" s="659">
        <v>1050</v>
      </c>
      <c r="Q263" s="518"/>
      <c r="R263" s="1932" t="s">
        <v>54</v>
      </c>
      <c r="S263" s="761" t="s">
        <v>764</v>
      </c>
      <c r="T263" s="761" t="s">
        <v>3144</v>
      </c>
      <c r="U263" s="761"/>
      <c r="V263" s="761" t="s">
        <v>131</v>
      </c>
      <c r="W263" s="2448" t="s">
        <v>210</v>
      </c>
      <c r="X263" s="2448">
        <v>121</v>
      </c>
      <c r="Y263" s="2320">
        <v>69</v>
      </c>
      <c r="Z263" s="2320">
        <v>1558</v>
      </c>
      <c r="AA263" s="2320">
        <v>59</v>
      </c>
      <c r="AB263" s="761" t="s">
        <v>122</v>
      </c>
      <c r="AC263" s="353" t="s">
        <v>3227</v>
      </c>
      <c r="AD263" s="2320"/>
      <c r="AE263" s="2609">
        <v>14.5</v>
      </c>
      <c r="AF263" s="2320">
        <v>1</v>
      </c>
      <c r="AG263" s="1933" t="s">
        <v>122</v>
      </c>
    </row>
    <row r="264" spans="3:33">
      <c r="C264" s="3080" t="s">
        <v>2870</v>
      </c>
      <c r="D264" s="855" t="s">
        <v>2274</v>
      </c>
      <c r="E264" s="1599" t="s">
        <v>2873</v>
      </c>
      <c r="F264" s="2881">
        <v>911401876980</v>
      </c>
      <c r="G264" s="221">
        <v>8710163360126</v>
      </c>
      <c r="H264" s="208" t="s">
        <v>776</v>
      </c>
      <c r="I264" s="221" t="s">
        <v>773</v>
      </c>
      <c r="J264" s="825">
        <v>46</v>
      </c>
      <c r="K264" s="1159">
        <v>5600</v>
      </c>
      <c r="L264" s="825" t="s">
        <v>53</v>
      </c>
      <c r="M264" s="454">
        <v>50000</v>
      </c>
      <c r="N264" s="468">
        <v>5</v>
      </c>
      <c r="O264" s="825"/>
      <c r="P264" s="657">
        <v>1100</v>
      </c>
      <c r="Q264" s="518"/>
      <c r="R264" s="1936" t="s">
        <v>54</v>
      </c>
      <c r="S264" s="825" t="s">
        <v>764</v>
      </c>
      <c r="T264" s="825" t="s">
        <v>3145</v>
      </c>
      <c r="U264" s="825"/>
      <c r="V264" s="825" t="s">
        <v>131</v>
      </c>
      <c r="W264" s="2450" t="s">
        <v>210</v>
      </c>
      <c r="X264" s="2450">
        <v>121</v>
      </c>
      <c r="Y264" s="2322">
        <v>69</v>
      </c>
      <c r="Z264" s="2322">
        <v>1558</v>
      </c>
      <c r="AA264" s="2322">
        <v>59</v>
      </c>
      <c r="AB264" s="825" t="s">
        <v>122</v>
      </c>
      <c r="AC264" s="483" t="s">
        <v>3227</v>
      </c>
      <c r="AD264" s="2322"/>
      <c r="AE264" s="2613">
        <v>14.5</v>
      </c>
      <c r="AF264" s="2322">
        <v>1</v>
      </c>
      <c r="AG264" s="1937" t="s">
        <v>122</v>
      </c>
    </row>
    <row r="265" spans="3:33">
      <c r="C265" s="3233" t="s">
        <v>2870</v>
      </c>
      <c r="D265" s="853" t="s">
        <v>2274</v>
      </c>
      <c r="E265" s="1606" t="s">
        <v>2873</v>
      </c>
      <c r="F265" s="2883">
        <v>911401815185</v>
      </c>
      <c r="G265" s="745">
        <v>8720169500211</v>
      </c>
      <c r="H265" s="246" t="s">
        <v>778</v>
      </c>
      <c r="I265" s="738" t="s">
        <v>779</v>
      </c>
      <c r="J265" s="826" t="s">
        <v>2590</v>
      </c>
      <c r="K265" s="1157" t="s">
        <v>2505</v>
      </c>
      <c r="L265" s="826" t="s">
        <v>53</v>
      </c>
      <c r="M265" s="331">
        <v>50000</v>
      </c>
      <c r="N265" s="418">
        <v>5</v>
      </c>
      <c r="O265" s="826"/>
      <c r="P265" s="659">
        <v>1150</v>
      </c>
      <c r="Q265" s="518"/>
      <c r="R265" s="1940" t="s">
        <v>54</v>
      </c>
      <c r="S265" s="826" t="s">
        <v>55</v>
      </c>
      <c r="T265" s="826" t="s">
        <v>3147</v>
      </c>
      <c r="U265" s="826"/>
      <c r="V265" s="826" t="s">
        <v>131</v>
      </c>
      <c r="W265" s="2452" t="s">
        <v>210</v>
      </c>
      <c r="X265" s="2452">
        <v>114</v>
      </c>
      <c r="Y265" s="2324">
        <v>71</v>
      </c>
      <c r="Z265" s="2324">
        <v>1207</v>
      </c>
      <c r="AA265" s="2324">
        <v>74</v>
      </c>
      <c r="AB265" s="826" t="s">
        <v>122</v>
      </c>
      <c r="AC265" s="362" t="s">
        <v>3227</v>
      </c>
      <c r="AD265" s="2324"/>
      <c r="AE265" s="2612">
        <v>14.5</v>
      </c>
      <c r="AF265" s="2324">
        <v>1</v>
      </c>
      <c r="AG265" s="1941" t="s">
        <v>122</v>
      </c>
    </row>
    <row r="266" spans="3:33">
      <c r="C266" s="3091" t="s">
        <v>2870</v>
      </c>
      <c r="D266" s="569" t="s">
        <v>2274</v>
      </c>
      <c r="E266" s="1578" t="s">
        <v>2873</v>
      </c>
      <c r="F266" s="2884">
        <v>911401815285</v>
      </c>
      <c r="G266" s="94">
        <v>8720169500228</v>
      </c>
      <c r="H266" s="206" t="s">
        <v>780</v>
      </c>
      <c r="I266" s="116" t="s">
        <v>779</v>
      </c>
      <c r="J266" s="761" t="s">
        <v>2591</v>
      </c>
      <c r="K266" s="1157" t="s">
        <v>2506</v>
      </c>
      <c r="L266" s="826" t="s">
        <v>53</v>
      </c>
      <c r="M266" s="331">
        <v>50000</v>
      </c>
      <c r="N266" s="375">
        <v>5</v>
      </c>
      <c r="O266" s="826"/>
      <c r="P266" s="659">
        <v>1350</v>
      </c>
      <c r="Q266" s="518"/>
      <c r="R266" s="1940" t="s">
        <v>54</v>
      </c>
      <c r="S266" s="826" t="s">
        <v>55</v>
      </c>
      <c r="T266" s="826" t="s">
        <v>3148</v>
      </c>
      <c r="U266" s="826"/>
      <c r="V266" s="826" t="s">
        <v>131</v>
      </c>
      <c r="W266" s="2452" t="s">
        <v>210</v>
      </c>
      <c r="X266" s="2452">
        <v>128</v>
      </c>
      <c r="Y266" s="2324">
        <v>71</v>
      </c>
      <c r="Z266" s="2324">
        <v>1507</v>
      </c>
      <c r="AA266" s="2324">
        <v>74</v>
      </c>
      <c r="AB266" s="826" t="s">
        <v>122</v>
      </c>
      <c r="AC266" s="353" t="s">
        <v>3227</v>
      </c>
      <c r="AD266" s="2324"/>
      <c r="AE266" s="2609">
        <v>14.5</v>
      </c>
      <c r="AF266" s="2324">
        <v>1</v>
      </c>
      <c r="AG266" s="1941" t="s">
        <v>122</v>
      </c>
    </row>
    <row r="267" spans="3:33">
      <c r="C267" s="3091" t="s">
        <v>2870</v>
      </c>
      <c r="D267" s="569" t="s">
        <v>2274</v>
      </c>
      <c r="E267" s="1578" t="s">
        <v>2873</v>
      </c>
      <c r="F267" s="2884">
        <v>911401874084</v>
      </c>
      <c r="G267" s="94">
        <v>8719514958180</v>
      </c>
      <c r="H267" s="206" t="s">
        <v>2627</v>
      </c>
      <c r="I267" s="116" t="s">
        <v>779</v>
      </c>
      <c r="J267" s="826">
        <v>60</v>
      </c>
      <c r="K267" s="1157">
        <v>9800</v>
      </c>
      <c r="L267" s="761" t="s">
        <v>53</v>
      </c>
      <c r="M267" s="331">
        <v>50000</v>
      </c>
      <c r="N267" s="375">
        <v>5</v>
      </c>
      <c r="O267" s="761"/>
      <c r="P267" s="659">
        <v>1610</v>
      </c>
      <c r="Q267" s="518"/>
      <c r="R267" s="1932" t="s">
        <v>54</v>
      </c>
      <c r="S267" s="761" t="s">
        <v>55</v>
      </c>
      <c r="T267" s="761" t="s">
        <v>3146</v>
      </c>
      <c r="U267" s="761"/>
      <c r="V267" s="761" t="s">
        <v>131</v>
      </c>
      <c r="W267" s="2448" t="s">
        <v>210</v>
      </c>
      <c r="X267" s="2448">
        <v>163</v>
      </c>
      <c r="Y267" s="2320">
        <v>90</v>
      </c>
      <c r="Z267" s="2320">
        <v>1507</v>
      </c>
      <c r="AA267" s="2320">
        <v>78</v>
      </c>
      <c r="AB267" s="761" t="s">
        <v>122</v>
      </c>
      <c r="AC267" s="353" t="s">
        <v>3227</v>
      </c>
      <c r="AD267" s="2320"/>
      <c r="AE267" s="2609">
        <v>14.5</v>
      </c>
      <c r="AF267" s="2320">
        <v>1</v>
      </c>
      <c r="AG267" s="1933" t="s">
        <v>122</v>
      </c>
    </row>
    <row r="268" spans="3:33">
      <c r="C268" s="3091" t="s">
        <v>2870</v>
      </c>
      <c r="D268" s="569" t="s">
        <v>2274</v>
      </c>
      <c r="E268" s="1578" t="s">
        <v>2873</v>
      </c>
      <c r="F268" s="2884">
        <v>911401815385</v>
      </c>
      <c r="G268" s="94">
        <v>8720169500235</v>
      </c>
      <c r="H268" s="206" t="s">
        <v>781</v>
      </c>
      <c r="I268" s="116" t="s">
        <v>782</v>
      </c>
      <c r="J268" s="761" t="s">
        <v>2590</v>
      </c>
      <c r="K268" s="1157" t="s">
        <v>2505</v>
      </c>
      <c r="L268" s="826" t="s">
        <v>53</v>
      </c>
      <c r="M268" s="331">
        <v>50000</v>
      </c>
      <c r="N268" s="375">
        <v>5</v>
      </c>
      <c r="O268" s="826"/>
      <c r="P268" s="659">
        <v>1280</v>
      </c>
      <c r="Q268" s="518"/>
      <c r="R268" s="1940" t="s">
        <v>54</v>
      </c>
      <c r="S268" s="826" t="s">
        <v>55</v>
      </c>
      <c r="T268" s="826" t="s">
        <v>3147</v>
      </c>
      <c r="U268" s="826"/>
      <c r="V268" s="826" t="s">
        <v>131</v>
      </c>
      <c r="W268" s="2452" t="s">
        <v>210</v>
      </c>
      <c r="X268" s="2452">
        <v>114</v>
      </c>
      <c r="Y268" s="2324">
        <v>71</v>
      </c>
      <c r="Z268" s="2324">
        <v>1214</v>
      </c>
      <c r="AA268" s="2324">
        <v>74</v>
      </c>
      <c r="AB268" s="826" t="s">
        <v>122</v>
      </c>
      <c r="AC268" s="353" t="s">
        <v>3227</v>
      </c>
      <c r="AD268" s="2324"/>
      <c r="AE268" s="2609">
        <v>14.5</v>
      </c>
      <c r="AF268" s="2324">
        <v>1</v>
      </c>
      <c r="AG268" s="1941" t="s">
        <v>122</v>
      </c>
    </row>
    <row r="269" spans="3:33">
      <c r="C269" s="3080" t="s">
        <v>2870</v>
      </c>
      <c r="D269" s="855" t="s">
        <v>2274</v>
      </c>
      <c r="E269" s="1599" t="s">
        <v>2873</v>
      </c>
      <c r="F269" s="2885">
        <v>911401815485</v>
      </c>
      <c r="G269" s="200">
        <v>8720169500242</v>
      </c>
      <c r="H269" s="208" t="s">
        <v>783</v>
      </c>
      <c r="I269" s="508" t="s">
        <v>782</v>
      </c>
      <c r="J269" s="825" t="s">
        <v>2591</v>
      </c>
      <c r="K269" s="1156" t="s">
        <v>2506</v>
      </c>
      <c r="L269" s="825" t="s">
        <v>53</v>
      </c>
      <c r="M269" s="1419">
        <v>50000</v>
      </c>
      <c r="N269" s="468">
        <v>5</v>
      </c>
      <c r="O269" s="825"/>
      <c r="P269" s="657">
        <v>1480</v>
      </c>
      <c r="Q269" s="518"/>
      <c r="R269" s="1936" t="s">
        <v>54</v>
      </c>
      <c r="S269" s="825" t="s">
        <v>55</v>
      </c>
      <c r="T269" s="825" t="s">
        <v>3148</v>
      </c>
      <c r="U269" s="825"/>
      <c r="V269" s="825" t="s">
        <v>131</v>
      </c>
      <c r="W269" s="2450" t="s">
        <v>210</v>
      </c>
      <c r="X269" s="2450">
        <v>128</v>
      </c>
      <c r="Y269" s="2322">
        <v>71</v>
      </c>
      <c r="Z269" s="2322">
        <v>1514</v>
      </c>
      <c r="AA269" s="2322">
        <v>74</v>
      </c>
      <c r="AB269" s="825" t="s">
        <v>122</v>
      </c>
      <c r="AC269" s="483" t="s">
        <v>3227</v>
      </c>
      <c r="AD269" s="2322"/>
      <c r="AE269" s="2613">
        <v>14.5</v>
      </c>
      <c r="AF269" s="2322">
        <v>1</v>
      </c>
      <c r="AG269" s="1937" t="s">
        <v>122</v>
      </c>
    </row>
    <row r="270" spans="3:33">
      <c r="C270" s="3233" t="s">
        <v>2870</v>
      </c>
      <c r="D270" s="853" t="s">
        <v>2274</v>
      </c>
      <c r="E270" s="1606" t="s">
        <v>2873</v>
      </c>
      <c r="F270" s="2883">
        <v>911401807485</v>
      </c>
      <c r="G270" s="93">
        <v>8719514963818</v>
      </c>
      <c r="H270" s="246" t="s">
        <v>784</v>
      </c>
      <c r="I270" s="738" t="s">
        <v>763</v>
      </c>
      <c r="J270" s="826">
        <v>16</v>
      </c>
      <c r="K270" s="1157">
        <v>1800</v>
      </c>
      <c r="L270" s="452" t="s">
        <v>53</v>
      </c>
      <c r="M270" s="331">
        <v>50000</v>
      </c>
      <c r="N270" s="374">
        <v>5</v>
      </c>
      <c r="O270" s="452"/>
      <c r="P270" s="659">
        <v>740</v>
      </c>
      <c r="Q270" s="518"/>
      <c r="R270" s="1938" t="s">
        <v>785</v>
      </c>
      <c r="S270" s="452" t="s">
        <v>55</v>
      </c>
      <c r="T270" s="452" t="s">
        <v>3124</v>
      </c>
      <c r="U270" s="452"/>
      <c r="V270" s="452" t="s">
        <v>131</v>
      </c>
      <c r="W270" s="2451" t="s">
        <v>210</v>
      </c>
      <c r="X270" s="2451">
        <v>112</v>
      </c>
      <c r="Y270" s="2323">
        <v>71</v>
      </c>
      <c r="Z270" s="2323">
        <v>607</v>
      </c>
      <c r="AA270" s="2323">
        <v>74</v>
      </c>
      <c r="AB270" s="452" t="s">
        <v>122</v>
      </c>
      <c r="AC270" s="352" t="s">
        <v>3227</v>
      </c>
      <c r="AD270" s="2323"/>
      <c r="AE270" s="2614">
        <v>14.5</v>
      </c>
      <c r="AF270" s="2323">
        <v>1</v>
      </c>
      <c r="AG270" s="1939" t="s">
        <v>122</v>
      </c>
    </row>
    <row r="271" spans="3:33">
      <c r="C271" s="3091" t="s">
        <v>2870</v>
      </c>
      <c r="D271" s="569" t="s">
        <v>2274</v>
      </c>
      <c r="E271" s="1578" t="s">
        <v>2873</v>
      </c>
      <c r="F271" s="2884">
        <v>911401807585</v>
      </c>
      <c r="G271" s="94">
        <v>8719514963825</v>
      </c>
      <c r="H271" s="206" t="s">
        <v>786</v>
      </c>
      <c r="I271" s="116" t="s">
        <v>763</v>
      </c>
      <c r="J271" s="761">
        <v>22</v>
      </c>
      <c r="K271" s="1160">
        <v>2400</v>
      </c>
      <c r="L271" s="385" t="s">
        <v>53</v>
      </c>
      <c r="M271" s="331">
        <v>50000</v>
      </c>
      <c r="N271" s="350">
        <v>5</v>
      </c>
      <c r="O271" s="385"/>
      <c r="P271" s="659">
        <v>1050</v>
      </c>
      <c r="Q271" s="518"/>
      <c r="R271" s="1942" t="s">
        <v>785</v>
      </c>
      <c r="S271" s="385" t="s">
        <v>55</v>
      </c>
      <c r="T271" s="385" t="s">
        <v>3143</v>
      </c>
      <c r="U271" s="385"/>
      <c r="V271" s="385" t="s">
        <v>131</v>
      </c>
      <c r="W271" s="918" t="s">
        <v>210</v>
      </c>
      <c r="X271" s="918">
        <v>109</v>
      </c>
      <c r="Y271" s="2325">
        <v>71</v>
      </c>
      <c r="Z271" s="2325">
        <v>1207</v>
      </c>
      <c r="AA271" s="2325">
        <v>74</v>
      </c>
      <c r="AB271" s="385" t="s">
        <v>122</v>
      </c>
      <c r="AC271" s="351" t="s">
        <v>3227</v>
      </c>
      <c r="AD271" s="2325"/>
      <c r="AE271" s="2615">
        <v>14.5</v>
      </c>
      <c r="AF271" s="2325">
        <v>1</v>
      </c>
      <c r="AG271" s="1943" t="s">
        <v>122</v>
      </c>
    </row>
    <row r="272" spans="3:33">
      <c r="C272" s="3091" t="s">
        <v>2870</v>
      </c>
      <c r="D272" s="569" t="s">
        <v>2274</v>
      </c>
      <c r="E272" s="1578" t="s">
        <v>2873</v>
      </c>
      <c r="F272" s="2884">
        <v>911401807685</v>
      </c>
      <c r="G272" s="218">
        <v>8719514963832</v>
      </c>
      <c r="H272" s="206" t="s">
        <v>787</v>
      </c>
      <c r="I272" s="116" t="s">
        <v>763</v>
      </c>
      <c r="J272" s="761">
        <v>44</v>
      </c>
      <c r="K272" s="1160">
        <v>4800</v>
      </c>
      <c r="L272" s="385" t="s">
        <v>53</v>
      </c>
      <c r="M272" s="331">
        <v>50000</v>
      </c>
      <c r="N272" s="350">
        <v>5</v>
      </c>
      <c r="O272" s="385"/>
      <c r="P272" s="659">
        <v>1220</v>
      </c>
      <c r="Q272" s="518"/>
      <c r="R272" s="1942" t="s">
        <v>785</v>
      </c>
      <c r="S272" s="385" t="s">
        <v>55</v>
      </c>
      <c r="T272" s="385" t="s">
        <v>3134</v>
      </c>
      <c r="U272" s="385"/>
      <c r="V272" s="385" t="s">
        <v>131</v>
      </c>
      <c r="W272" s="918" t="s">
        <v>210</v>
      </c>
      <c r="X272" s="918">
        <v>109</v>
      </c>
      <c r="Y272" s="2325">
        <v>71</v>
      </c>
      <c r="Z272" s="2325">
        <v>1207</v>
      </c>
      <c r="AA272" s="2325">
        <v>74</v>
      </c>
      <c r="AB272" s="385" t="s">
        <v>122</v>
      </c>
      <c r="AC272" s="351" t="s">
        <v>3227</v>
      </c>
      <c r="AD272" s="2325"/>
      <c r="AE272" s="2615">
        <v>14.5</v>
      </c>
      <c r="AF272" s="2325">
        <v>1</v>
      </c>
      <c r="AG272" s="1943" t="s">
        <v>122</v>
      </c>
    </row>
    <row r="273" spans="3:33">
      <c r="C273" s="3091" t="s">
        <v>2870</v>
      </c>
      <c r="D273" s="569" t="s">
        <v>2274</v>
      </c>
      <c r="E273" s="1578" t="s">
        <v>2873</v>
      </c>
      <c r="F273" s="2884">
        <v>911401807785</v>
      </c>
      <c r="G273" s="218">
        <v>8719514963849</v>
      </c>
      <c r="H273" s="206" t="s">
        <v>788</v>
      </c>
      <c r="I273" s="116" t="s">
        <v>763</v>
      </c>
      <c r="J273" s="761">
        <v>31</v>
      </c>
      <c r="K273" s="1160">
        <v>3500</v>
      </c>
      <c r="L273" s="385" t="s">
        <v>53</v>
      </c>
      <c r="M273" s="331">
        <v>50000</v>
      </c>
      <c r="N273" s="350">
        <v>5</v>
      </c>
      <c r="O273" s="385"/>
      <c r="P273" s="659">
        <v>1130</v>
      </c>
      <c r="Q273" s="518"/>
      <c r="R273" s="1942" t="s">
        <v>785</v>
      </c>
      <c r="S273" s="385" t="s">
        <v>55</v>
      </c>
      <c r="T273" s="385" t="s">
        <v>3144</v>
      </c>
      <c r="U273" s="385"/>
      <c r="V273" s="385" t="s">
        <v>131</v>
      </c>
      <c r="W273" s="918" t="s">
        <v>210</v>
      </c>
      <c r="X273" s="918">
        <v>112</v>
      </c>
      <c r="Y273" s="2325">
        <v>71</v>
      </c>
      <c r="Z273" s="2325">
        <v>1507</v>
      </c>
      <c r="AA273" s="2325">
        <v>74</v>
      </c>
      <c r="AB273" s="385" t="s">
        <v>122</v>
      </c>
      <c r="AC273" s="351" t="s">
        <v>3227</v>
      </c>
      <c r="AD273" s="2325"/>
      <c r="AE273" s="2615">
        <v>14.5</v>
      </c>
      <c r="AF273" s="2325">
        <v>1</v>
      </c>
      <c r="AG273" s="1943" t="s">
        <v>122</v>
      </c>
    </row>
    <row r="274" spans="3:33">
      <c r="C274" s="3091" t="s">
        <v>2870</v>
      </c>
      <c r="D274" s="569" t="s">
        <v>2274</v>
      </c>
      <c r="E274" s="1578" t="s">
        <v>2873</v>
      </c>
      <c r="F274" s="2884">
        <v>911401807885</v>
      </c>
      <c r="G274" s="218">
        <v>8719514963856</v>
      </c>
      <c r="H274" s="206" t="s">
        <v>789</v>
      </c>
      <c r="I274" s="116" t="s">
        <v>763</v>
      </c>
      <c r="J274" s="826">
        <v>53</v>
      </c>
      <c r="K274" s="1157">
        <v>6800</v>
      </c>
      <c r="L274" s="452" t="s">
        <v>53</v>
      </c>
      <c r="M274" s="296">
        <v>50000</v>
      </c>
      <c r="N274" s="350">
        <v>5</v>
      </c>
      <c r="O274" s="452"/>
      <c r="P274" s="659">
        <v>1420</v>
      </c>
      <c r="Q274" s="518"/>
      <c r="R274" s="1938" t="s">
        <v>785</v>
      </c>
      <c r="S274" s="452" t="s">
        <v>55</v>
      </c>
      <c r="T274" s="452" t="s">
        <v>3145</v>
      </c>
      <c r="U274" s="452"/>
      <c r="V274" s="452" t="s">
        <v>131</v>
      </c>
      <c r="W274" s="2451" t="s">
        <v>210</v>
      </c>
      <c r="X274" s="2451">
        <v>128</v>
      </c>
      <c r="Y274" s="2323">
        <v>71</v>
      </c>
      <c r="Z274" s="2323">
        <v>1507</v>
      </c>
      <c r="AA274" s="2323">
        <v>74</v>
      </c>
      <c r="AB274" s="452" t="s">
        <v>122</v>
      </c>
      <c r="AC274" s="351" t="s">
        <v>3227</v>
      </c>
      <c r="AD274" s="2323"/>
      <c r="AE274" s="2615">
        <v>14.5</v>
      </c>
      <c r="AF274" s="2323">
        <v>1</v>
      </c>
      <c r="AG274" s="1939" t="s">
        <v>122</v>
      </c>
    </row>
    <row r="275" spans="3:33">
      <c r="C275" s="3080" t="s">
        <v>2870</v>
      </c>
      <c r="D275" s="855" t="s">
        <v>2274</v>
      </c>
      <c r="E275" s="1599" t="s">
        <v>2873</v>
      </c>
      <c r="F275" s="2885">
        <v>911401807985</v>
      </c>
      <c r="G275" s="200">
        <v>8719514963863</v>
      </c>
      <c r="H275" s="208" t="s">
        <v>790</v>
      </c>
      <c r="I275" s="508" t="s">
        <v>763</v>
      </c>
      <c r="J275" s="825">
        <v>54</v>
      </c>
      <c r="K275" s="1159">
        <v>7400</v>
      </c>
      <c r="L275" s="827" t="s">
        <v>53</v>
      </c>
      <c r="M275" s="454">
        <v>50000</v>
      </c>
      <c r="N275" s="438">
        <v>5</v>
      </c>
      <c r="O275" s="827"/>
      <c r="P275" s="657">
        <v>1520</v>
      </c>
      <c r="Q275" s="518"/>
      <c r="R275" s="1944" t="s">
        <v>785</v>
      </c>
      <c r="S275" s="827" t="s">
        <v>55</v>
      </c>
      <c r="T275" s="827" t="s">
        <v>3145</v>
      </c>
      <c r="U275" s="827"/>
      <c r="V275" s="827" t="s">
        <v>131</v>
      </c>
      <c r="W275" s="929" t="s">
        <v>210</v>
      </c>
      <c r="X275" s="929">
        <v>137</v>
      </c>
      <c r="Y275" s="2326">
        <v>71</v>
      </c>
      <c r="Z275" s="2326">
        <v>1507</v>
      </c>
      <c r="AA275" s="2326">
        <v>74</v>
      </c>
      <c r="AB275" s="827" t="s">
        <v>122</v>
      </c>
      <c r="AC275" s="466" t="s">
        <v>3227</v>
      </c>
      <c r="AD275" s="2326"/>
      <c r="AE275" s="2616">
        <v>14.5</v>
      </c>
      <c r="AF275" s="2326">
        <v>1</v>
      </c>
      <c r="AG275" s="1945" t="s">
        <v>122</v>
      </c>
    </row>
    <row r="276" spans="3:33">
      <c r="C276" s="3233" t="s">
        <v>2870</v>
      </c>
      <c r="D276" s="853" t="s">
        <v>2274</v>
      </c>
      <c r="E276" s="1606" t="s">
        <v>2873</v>
      </c>
      <c r="F276" s="2883">
        <v>911401823480</v>
      </c>
      <c r="G276" s="93">
        <v>8718291840459</v>
      </c>
      <c r="H276" s="246" t="s">
        <v>2628</v>
      </c>
      <c r="I276" s="738" t="s">
        <v>61</v>
      </c>
      <c r="J276" s="394">
        <v>15</v>
      </c>
      <c r="K276" s="1146">
        <v>1900</v>
      </c>
      <c r="L276" s="394" t="s">
        <v>53</v>
      </c>
      <c r="M276" s="296">
        <v>50000</v>
      </c>
      <c r="N276" s="374">
        <v>5</v>
      </c>
      <c r="O276" s="394"/>
      <c r="P276" s="659">
        <v>1150</v>
      </c>
      <c r="Q276" s="518"/>
      <c r="R276" s="1946" t="s">
        <v>785</v>
      </c>
      <c r="S276" s="394" t="s">
        <v>55</v>
      </c>
      <c r="T276" s="394" t="s">
        <v>3124</v>
      </c>
      <c r="U276" s="394"/>
      <c r="V276" s="394" t="s">
        <v>131</v>
      </c>
      <c r="W276" s="312" t="s">
        <v>210</v>
      </c>
      <c r="X276" s="312">
        <v>126</v>
      </c>
      <c r="Y276" s="332">
        <v>80</v>
      </c>
      <c r="Z276" s="332">
        <v>665</v>
      </c>
      <c r="AA276" s="332">
        <v>76</v>
      </c>
      <c r="AB276" s="394" t="s">
        <v>122</v>
      </c>
      <c r="AC276" s="352" t="s">
        <v>3227</v>
      </c>
      <c r="AD276" s="2323"/>
      <c r="AE276" s="2614">
        <v>14.5</v>
      </c>
      <c r="AF276" s="2323">
        <v>1</v>
      </c>
      <c r="AG276" s="1947" t="s">
        <v>122</v>
      </c>
    </row>
    <row r="277" spans="3:33">
      <c r="C277" s="3091" t="s">
        <v>2870</v>
      </c>
      <c r="D277" s="569" t="s">
        <v>2274</v>
      </c>
      <c r="E277" s="1578" t="s">
        <v>2873</v>
      </c>
      <c r="F277" s="2883">
        <v>911401815487</v>
      </c>
      <c r="G277" s="93">
        <v>8720169754263</v>
      </c>
      <c r="H277" s="246" t="s">
        <v>60</v>
      </c>
      <c r="I277" s="1009" t="s">
        <v>61</v>
      </c>
      <c r="J277" s="394">
        <v>12.8</v>
      </c>
      <c r="K277" s="1146">
        <v>2000</v>
      </c>
      <c r="L277" s="394" t="s">
        <v>53</v>
      </c>
      <c r="M277" s="331">
        <v>50000</v>
      </c>
      <c r="N277" s="350">
        <v>5</v>
      </c>
      <c r="O277" s="394"/>
      <c r="P277" s="659">
        <v>1300</v>
      </c>
      <c r="Q277" s="518"/>
      <c r="R277" s="1946" t="s">
        <v>62</v>
      </c>
      <c r="S277" s="394" t="s">
        <v>55</v>
      </c>
      <c r="T277" s="394" t="s">
        <v>3124</v>
      </c>
      <c r="U277" s="394"/>
      <c r="V277" s="394" t="s">
        <v>131</v>
      </c>
      <c r="W277" s="312" t="s">
        <v>210</v>
      </c>
      <c r="X277" s="312">
        <v>156</v>
      </c>
      <c r="Y277" s="332">
        <v>80</v>
      </c>
      <c r="Z277" s="332">
        <v>665</v>
      </c>
      <c r="AA277" s="332">
        <v>76</v>
      </c>
      <c r="AB277" s="394" t="s">
        <v>122</v>
      </c>
      <c r="AC277" s="351" t="s">
        <v>3227</v>
      </c>
      <c r="AD277" s="2325"/>
      <c r="AE277" s="2615">
        <v>14.5</v>
      </c>
      <c r="AF277" s="2325">
        <v>1</v>
      </c>
      <c r="AG277" s="1947" t="s">
        <v>122</v>
      </c>
    </row>
    <row r="278" spans="3:33">
      <c r="C278" s="3091" t="s">
        <v>2870</v>
      </c>
      <c r="D278" s="569" t="s">
        <v>2274</v>
      </c>
      <c r="E278" s="1578" t="s">
        <v>2873</v>
      </c>
      <c r="F278" s="2884">
        <v>911401815587</v>
      </c>
      <c r="G278" s="94">
        <v>8720169754270</v>
      </c>
      <c r="H278" s="206" t="s">
        <v>63</v>
      </c>
      <c r="I278" s="1009" t="s">
        <v>61</v>
      </c>
      <c r="J278" s="394">
        <v>25</v>
      </c>
      <c r="K278" s="1146">
        <v>4000</v>
      </c>
      <c r="L278" s="394" t="s">
        <v>53</v>
      </c>
      <c r="M278" s="331">
        <v>50000</v>
      </c>
      <c r="N278" s="375">
        <v>5</v>
      </c>
      <c r="O278" s="394"/>
      <c r="P278" s="659">
        <v>1450</v>
      </c>
      <c r="Q278" s="518"/>
      <c r="R278" s="1946" t="s">
        <v>62</v>
      </c>
      <c r="S278" s="394" t="s">
        <v>55</v>
      </c>
      <c r="T278" s="394" t="s">
        <v>3134</v>
      </c>
      <c r="U278" s="394"/>
      <c r="V278" s="394" t="s">
        <v>131</v>
      </c>
      <c r="W278" s="312" t="s">
        <v>210</v>
      </c>
      <c r="X278" s="312">
        <v>160</v>
      </c>
      <c r="Y278" s="332">
        <v>80</v>
      </c>
      <c r="Z278" s="332">
        <v>665</v>
      </c>
      <c r="AA278" s="332">
        <v>76</v>
      </c>
      <c r="AB278" s="394" t="s">
        <v>122</v>
      </c>
      <c r="AC278" s="353" t="s">
        <v>3227</v>
      </c>
      <c r="AD278" s="332"/>
      <c r="AE278" s="2609">
        <v>14.5</v>
      </c>
      <c r="AF278" s="332">
        <v>1</v>
      </c>
      <c r="AG278" s="1947" t="s">
        <v>122</v>
      </c>
    </row>
    <row r="279" spans="3:33">
      <c r="C279" s="3091" t="s">
        <v>2870</v>
      </c>
      <c r="D279" s="569" t="s">
        <v>2274</v>
      </c>
      <c r="E279" s="1578" t="s">
        <v>2873</v>
      </c>
      <c r="F279" s="2884">
        <v>911401823580</v>
      </c>
      <c r="G279" s="94">
        <v>8718291840466</v>
      </c>
      <c r="H279" s="206" t="s">
        <v>2629</v>
      </c>
      <c r="I279" s="218" t="s">
        <v>61</v>
      </c>
      <c r="J279" s="394">
        <v>20.5</v>
      </c>
      <c r="K279" s="1146">
        <v>2700</v>
      </c>
      <c r="L279" s="394" t="s">
        <v>53</v>
      </c>
      <c r="M279" s="331">
        <v>50000</v>
      </c>
      <c r="N279" s="375">
        <v>5</v>
      </c>
      <c r="O279" s="394"/>
      <c r="P279" s="659">
        <v>1450</v>
      </c>
      <c r="Q279" s="518"/>
      <c r="R279" s="1946" t="s">
        <v>785</v>
      </c>
      <c r="S279" s="394" t="s">
        <v>55</v>
      </c>
      <c r="T279" s="394" t="s">
        <v>3143</v>
      </c>
      <c r="U279" s="394"/>
      <c r="V279" s="394" t="s">
        <v>131</v>
      </c>
      <c r="W279" s="312" t="s">
        <v>210</v>
      </c>
      <c r="X279" s="312">
        <v>131</v>
      </c>
      <c r="Y279" s="332">
        <v>80</v>
      </c>
      <c r="Z279" s="332">
        <v>1215</v>
      </c>
      <c r="AA279" s="332">
        <v>76</v>
      </c>
      <c r="AB279" s="394" t="s">
        <v>122</v>
      </c>
      <c r="AC279" s="353" t="s">
        <v>3227</v>
      </c>
      <c r="AD279" s="332"/>
      <c r="AE279" s="2609">
        <v>14.5</v>
      </c>
      <c r="AF279" s="332">
        <v>1</v>
      </c>
      <c r="AG279" s="1947" t="s">
        <v>122</v>
      </c>
    </row>
    <row r="280" spans="3:33">
      <c r="C280" s="3091" t="s">
        <v>2870</v>
      </c>
      <c r="D280" s="569" t="s">
        <v>2274</v>
      </c>
      <c r="E280" s="1578" t="s">
        <v>2873</v>
      </c>
      <c r="F280" s="2884">
        <v>911401823780</v>
      </c>
      <c r="G280" s="94">
        <v>8718291840480</v>
      </c>
      <c r="H280" s="206" t="s">
        <v>39</v>
      </c>
      <c r="I280" s="218" t="s">
        <v>61</v>
      </c>
      <c r="J280" s="394">
        <v>28.6</v>
      </c>
      <c r="K280" s="1146">
        <v>4000</v>
      </c>
      <c r="L280" s="394" t="s">
        <v>53</v>
      </c>
      <c r="M280" s="331">
        <v>50000</v>
      </c>
      <c r="N280" s="375">
        <v>5</v>
      </c>
      <c r="O280" s="394"/>
      <c r="P280" s="659">
        <v>1600</v>
      </c>
      <c r="Q280" s="518"/>
      <c r="R280" s="1946" t="s">
        <v>785</v>
      </c>
      <c r="S280" s="394" t="s">
        <v>55</v>
      </c>
      <c r="T280" s="394" t="s">
        <v>3134</v>
      </c>
      <c r="U280" s="394"/>
      <c r="V280" s="394" t="s">
        <v>131</v>
      </c>
      <c r="W280" s="312" t="s">
        <v>210</v>
      </c>
      <c r="X280" s="312">
        <v>139</v>
      </c>
      <c r="Y280" s="332">
        <v>80</v>
      </c>
      <c r="Z280" s="332">
        <v>1215</v>
      </c>
      <c r="AA280" s="332">
        <v>76</v>
      </c>
      <c r="AB280" s="394" t="s">
        <v>122</v>
      </c>
      <c r="AC280" s="353" t="s">
        <v>3227</v>
      </c>
      <c r="AD280" s="332"/>
      <c r="AE280" s="2609">
        <v>14.5</v>
      </c>
      <c r="AF280" s="332">
        <v>1</v>
      </c>
      <c r="AG280" s="1947" t="s">
        <v>122</v>
      </c>
    </row>
    <row r="281" spans="3:33">
      <c r="C281" s="3091" t="s">
        <v>2870</v>
      </c>
      <c r="D281" s="569" t="s">
        <v>2274</v>
      </c>
      <c r="E281" s="1578" t="s">
        <v>2873</v>
      </c>
      <c r="F281" s="2884">
        <v>911401824681</v>
      </c>
      <c r="G281" s="218">
        <v>8710163369365</v>
      </c>
      <c r="H281" s="206" t="s">
        <v>78</v>
      </c>
      <c r="I281" s="1009" t="s">
        <v>61</v>
      </c>
      <c r="J281" s="394">
        <v>28.5</v>
      </c>
      <c r="K281" s="1146">
        <v>3700</v>
      </c>
      <c r="L281" s="394" t="s">
        <v>79</v>
      </c>
      <c r="M281" s="331">
        <v>50000</v>
      </c>
      <c r="N281" s="375">
        <v>5</v>
      </c>
      <c r="O281" s="394"/>
      <c r="P281" s="659">
        <v>1600</v>
      </c>
      <c r="Q281" s="518"/>
      <c r="R281" s="1946" t="s">
        <v>54</v>
      </c>
      <c r="S281" s="394" t="s">
        <v>55</v>
      </c>
      <c r="T281" s="394" t="s">
        <v>3144</v>
      </c>
      <c r="U281" s="394"/>
      <c r="V281" s="394" t="s">
        <v>158</v>
      </c>
      <c r="W281" s="312" t="s">
        <v>210</v>
      </c>
      <c r="X281" s="312">
        <v>129</v>
      </c>
      <c r="Y281" s="332">
        <v>80</v>
      </c>
      <c r="Z281" s="332">
        <v>1215</v>
      </c>
      <c r="AA281" s="332">
        <v>76</v>
      </c>
      <c r="AB281" s="394" t="s">
        <v>122</v>
      </c>
      <c r="AC281" s="353" t="s">
        <v>3227</v>
      </c>
      <c r="AD281" s="332"/>
      <c r="AE281" s="2609">
        <v>14.5</v>
      </c>
      <c r="AF281" s="332">
        <v>1</v>
      </c>
      <c r="AG281" s="1947" t="s">
        <v>122</v>
      </c>
    </row>
    <row r="282" spans="3:33">
      <c r="C282" s="3091" t="s">
        <v>2870</v>
      </c>
      <c r="D282" s="569" t="s">
        <v>2274</v>
      </c>
      <c r="E282" s="1578" t="s">
        <v>2873</v>
      </c>
      <c r="F282" s="2884">
        <v>911401824381</v>
      </c>
      <c r="G282" s="218">
        <v>8710163369334</v>
      </c>
      <c r="H282" s="206" t="s">
        <v>74</v>
      </c>
      <c r="I282" s="1009" t="s">
        <v>61</v>
      </c>
      <c r="J282" s="394">
        <v>28.5</v>
      </c>
      <c r="K282" s="1146">
        <v>4000</v>
      </c>
      <c r="L282" s="394" t="s">
        <v>75</v>
      </c>
      <c r="M282" s="331">
        <v>50000</v>
      </c>
      <c r="N282" s="375">
        <v>5</v>
      </c>
      <c r="O282" s="394"/>
      <c r="P282" s="659">
        <v>1600</v>
      </c>
      <c r="Q282" s="518"/>
      <c r="R282" s="1946" t="s">
        <v>54</v>
      </c>
      <c r="S282" s="394" t="s">
        <v>55</v>
      </c>
      <c r="T282" s="394" t="s">
        <v>3134</v>
      </c>
      <c r="U282" s="394"/>
      <c r="V282" s="394" t="s">
        <v>161</v>
      </c>
      <c r="W282" s="312" t="s">
        <v>210</v>
      </c>
      <c r="X282" s="312">
        <v>140</v>
      </c>
      <c r="Y282" s="332">
        <v>80</v>
      </c>
      <c r="Z282" s="332">
        <v>1215</v>
      </c>
      <c r="AA282" s="332">
        <v>76</v>
      </c>
      <c r="AB282" s="394" t="s">
        <v>122</v>
      </c>
      <c r="AC282" s="353" t="s">
        <v>3227</v>
      </c>
      <c r="AD282" s="332"/>
      <c r="AE282" s="2609">
        <v>14.5</v>
      </c>
      <c r="AF282" s="332">
        <v>1</v>
      </c>
      <c r="AG282" s="1947" t="s">
        <v>122</v>
      </c>
    </row>
    <row r="283" spans="3:33">
      <c r="C283" s="3091" t="s">
        <v>2870</v>
      </c>
      <c r="D283" s="569" t="s">
        <v>2274</v>
      </c>
      <c r="E283" s="1578" t="s">
        <v>2873</v>
      </c>
      <c r="F283" s="2884">
        <v>911401814985</v>
      </c>
      <c r="G283" s="94">
        <v>8720169500198</v>
      </c>
      <c r="H283" s="206" t="s">
        <v>58</v>
      </c>
      <c r="I283" s="1009" t="s">
        <v>59</v>
      </c>
      <c r="J283" s="1013">
        <v>30</v>
      </c>
      <c r="K283" s="1376" t="s">
        <v>2507</v>
      </c>
      <c r="L283" s="1011" t="s">
        <v>53</v>
      </c>
      <c r="M283" s="331">
        <v>50000</v>
      </c>
      <c r="N283" s="375">
        <v>5</v>
      </c>
      <c r="O283" s="1011"/>
      <c r="P283" s="659">
        <v>1750</v>
      </c>
      <c r="Q283" s="1004"/>
      <c r="R283" s="1948" t="s">
        <v>54</v>
      </c>
      <c r="S283" s="1011" t="s">
        <v>55</v>
      </c>
      <c r="T283" s="1011" t="s">
        <v>3134</v>
      </c>
      <c r="U283" s="1011"/>
      <c r="V283" s="1011" t="s">
        <v>131</v>
      </c>
      <c r="W283" s="1011" t="s">
        <v>210</v>
      </c>
      <c r="X283" s="1011">
        <v>150</v>
      </c>
      <c r="Y283" s="2311">
        <v>80</v>
      </c>
      <c r="Z283" s="2311">
        <v>1215</v>
      </c>
      <c r="AA283" s="2311">
        <v>76</v>
      </c>
      <c r="AB283" s="1011" t="s">
        <v>122</v>
      </c>
      <c r="AC283" s="353" t="s">
        <v>3227</v>
      </c>
      <c r="AD283" s="2311"/>
      <c r="AE283" s="2609">
        <v>14.5</v>
      </c>
      <c r="AF283" s="2311">
        <v>1</v>
      </c>
      <c r="AG283" s="1949" t="s">
        <v>122</v>
      </c>
    </row>
    <row r="284" spans="3:33">
      <c r="C284" s="3091" t="s">
        <v>2870</v>
      </c>
      <c r="D284" s="569" t="s">
        <v>2274</v>
      </c>
      <c r="E284" s="1578" t="s">
        <v>2873</v>
      </c>
      <c r="F284" s="2884">
        <v>911401815687</v>
      </c>
      <c r="G284" s="218">
        <v>8720169754287</v>
      </c>
      <c r="H284" s="206" t="s">
        <v>64</v>
      </c>
      <c r="I284" s="1009" t="s">
        <v>61</v>
      </c>
      <c r="J284" s="394">
        <v>37.5</v>
      </c>
      <c r="K284" s="1146">
        <v>6000</v>
      </c>
      <c r="L284" s="394" t="s">
        <v>53</v>
      </c>
      <c r="M284" s="331">
        <v>50000</v>
      </c>
      <c r="N284" s="375">
        <v>5</v>
      </c>
      <c r="O284" s="394"/>
      <c r="P284" s="659">
        <v>1750</v>
      </c>
      <c r="Q284" s="518"/>
      <c r="R284" s="1946" t="s">
        <v>62</v>
      </c>
      <c r="S284" s="394" t="s">
        <v>55</v>
      </c>
      <c r="T284" s="394" t="s">
        <v>3145</v>
      </c>
      <c r="U284" s="394"/>
      <c r="V284" s="394" t="s">
        <v>131</v>
      </c>
      <c r="W284" s="312" t="s">
        <v>210</v>
      </c>
      <c r="X284" s="312">
        <v>160</v>
      </c>
      <c r="Y284" s="332">
        <v>80</v>
      </c>
      <c r="Z284" s="332">
        <v>1215</v>
      </c>
      <c r="AA284" s="332">
        <v>76</v>
      </c>
      <c r="AB284" s="394" t="s">
        <v>122</v>
      </c>
      <c r="AC284" s="353" t="s">
        <v>3227</v>
      </c>
      <c r="AD284" s="332"/>
      <c r="AE284" s="2609">
        <v>14.5</v>
      </c>
      <c r="AF284" s="332">
        <v>1</v>
      </c>
      <c r="AG284" s="1947" t="s">
        <v>122</v>
      </c>
    </row>
    <row r="285" spans="3:33">
      <c r="C285" s="3091" t="s">
        <v>2870</v>
      </c>
      <c r="D285" s="569" t="s">
        <v>2274</v>
      </c>
      <c r="E285" s="1578" t="s">
        <v>2873</v>
      </c>
      <c r="F285" s="2886">
        <v>911401815787</v>
      </c>
      <c r="G285" s="75">
        <v>8720169754294</v>
      </c>
      <c r="H285" s="1003" t="s">
        <v>65</v>
      </c>
      <c r="I285" s="1009" t="s">
        <v>61</v>
      </c>
      <c r="J285" s="394">
        <v>50</v>
      </c>
      <c r="K285" s="1145">
        <v>8000</v>
      </c>
      <c r="L285" s="347" t="s">
        <v>53</v>
      </c>
      <c r="M285" s="331">
        <v>50000</v>
      </c>
      <c r="N285" s="417">
        <v>5</v>
      </c>
      <c r="O285" s="347"/>
      <c r="P285" s="659">
        <v>1900</v>
      </c>
      <c r="Q285" s="518"/>
      <c r="R285" s="1950" t="s">
        <v>62</v>
      </c>
      <c r="S285" s="347" t="s">
        <v>55</v>
      </c>
      <c r="T285" s="347" t="s">
        <v>3146</v>
      </c>
      <c r="U285" s="347"/>
      <c r="V285" s="347" t="s">
        <v>131</v>
      </c>
      <c r="W285" s="311" t="s">
        <v>210</v>
      </c>
      <c r="X285" s="311">
        <v>160</v>
      </c>
      <c r="Y285" s="330">
        <v>80</v>
      </c>
      <c r="Z285" s="330">
        <v>1215</v>
      </c>
      <c r="AA285" s="330">
        <v>76</v>
      </c>
      <c r="AB285" s="347" t="s">
        <v>122</v>
      </c>
      <c r="AC285" s="534" t="s">
        <v>3227</v>
      </c>
      <c r="AD285" s="330"/>
      <c r="AE285" s="2637">
        <v>14.5</v>
      </c>
      <c r="AF285" s="330">
        <v>1</v>
      </c>
      <c r="AG285" s="1951" t="s">
        <v>122</v>
      </c>
    </row>
    <row r="286" spans="3:33">
      <c r="C286" s="3091" t="s">
        <v>2870</v>
      </c>
      <c r="D286" s="569" t="s">
        <v>2274</v>
      </c>
      <c r="E286" s="1578" t="s">
        <v>2873</v>
      </c>
      <c r="F286" s="2884">
        <v>911401824481</v>
      </c>
      <c r="G286" s="94">
        <v>8710163369341</v>
      </c>
      <c r="H286" s="206" t="s">
        <v>76</v>
      </c>
      <c r="I286" s="1009" t="s">
        <v>61</v>
      </c>
      <c r="J286" s="394">
        <v>24.5</v>
      </c>
      <c r="K286" s="1154">
        <v>3400</v>
      </c>
      <c r="L286" s="394" t="s">
        <v>75</v>
      </c>
      <c r="M286" s="331">
        <v>50000</v>
      </c>
      <c r="N286" s="375">
        <v>5</v>
      </c>
      <c r="O286" s="394"/>
      <c r="P286" s="659">
        <v>1900</v>
      </c>
      <c r="Q286" s="518"/>
      <c r="R286" s="1946" t="s">
        <v>54</v>
      </c>
      <c r="S286" s="394" t="s">
        <v>55</v>
      </c>
      <c r="T286" s="394" t="s">
        <v>3144</v>
      </c>
      <c r="U286" s="394"/>
      <c r="V286" s="394" t="s">
        <v>161</v>
      </c>
      <c r="W286" s="312" t="s">
        <v>210</v>
      </c>
      <c r="X286" s="312">
        <v>138</v>
      </c>
      <c r="Y286" s="332">
        <v>80</v>
      </c>
      <c r="Z286" s="332">
        <v>1515</v>
      </c>
      <c r="AA286" s="332">
        <v>76</v>
      </c>
      <c r="AB286" s="394" t="s">
        <v>122</v>
      </c>
      <c r="AC286" s="353" t="s">
        <v>3227</v>
      </c>
      <c r="AD286" s="332"/>
      <c r="AE286" s="2609">
        <v>14.5</v>
      </c>
      <c r="AF286" s="332">
        <v>1</v>
      </c>
      <c r="AG286" s="1947" t="s">
        <v>122</v>
      </c>
    </row>
    <row r="287" spans="3:33">
      <c r="C287" s="3091" t="s">
        <v>2870</v>
      </c>
      <c r="D287" s="569" t="s">
        <v>2274</v>
      </c>
      <c r="E287" s="1578" t="s">
        <v>2873</v>
      </c>
      <c r="F287" s="2884">
        <v>911401823680</v>
      </c>
      <c r="G287" s="218">
        <v>8718291840473</v>
      </c>
      <c r="H287" s="206" t="s">
        <v>791</v>
      </c>
      <c r="I287" s="218" t="s">
        <v>61</v>
      </c>
      <c r="J287" s="394">
        <v>24.3</v>
      </c>
      <c r="K287" s="1154">
        <v>3400</v>
      </c>
      <c r="L287" s="394" t="s">
        <v>53</v>
      </c>
      <c r="M287" s="331">
        <v>50000</v>
      </c>
      <c r="N287" s="375">
        <v>5</v>
      </c>
      <c r="O287" s="394"/>
      <c r="P287" s="659">
        <v>1900</v>
      </c>
      <c r="Q287" s="518"/>
      <c r="R287" s="1946" t="s">
        <v>785</v>
      </c>
      <c r="S287" s="394" t="s">
        <v>55</v>
      </c>
      <c r="T287" s="394" t="s">
        <v>3144</v>
      </c>
      <c r="U287" s="394"/>
      <c r="V287" s="394" t="s">
        <v>131</v>
      </c>
      <c r="W287" s="312" t="s">
        <v>210</v>
      </c>
      <c r="X287" s="312">
        <v>139</v>
      </c>
      <c r="Y287" s="332">
        <v>80</v>
      </c>
      <c r="Z287" s="332">
        <v>1515</v>
      </c>
      <c r="AA287" s="332">
        <v>76</v>
      </c>
      <c r="AB287" s="394" t="s">
        <v>122</v>
      </c>
      <c r="AC287" s="353" t="s">
        <v>3227</v>
      </c>
      <c r="AD287" s="332"/>
      <c r="AE287" s="2609">
        <v>14.5</v>
      </c>
      <c r="AF287" s="332">
        <v>1</v>
      </c>
      <c r="AG287" s="1947" t="s">
        <v>122</v>
      </c>
    </row>
    <row r="288" spans="3:33">
      <c r="C288" s="3091" t="s">
        <v>2870</v>
      </c>
      <c r="D288" s="569" t="s">
        <v>2274</v>
      </c>
      <c r="E288" s="1578" t="s">
        <v>2873</v>
      </c>
      <c r="F288" s="2884">
        <v>911401823880</v>
      </c>
      <c r="G288" s="63">
        <v>8718291840497</v>
      </c>
      <c r="H288" s="206" t="s">
        <v>792</v>
      </c>
      <c r="I288" s="218" t="s">
        <v>61</v>
      </c>
      <c r="J288" s="347">
        <v>42.9</v>
      </c>
      <c r="K288" s="1154">
        <v>6000</v>
      </c>
      <c r="L288" s="347" t="s">
        <v>53</v>
      </c>
      <c r="M288" s="314">
        <v>50000</v>
      </c>
      <c r="N288" s="375">
        <v>5</v>
      </c>
      <c r="O288" s="347"/>
      <c r="P288" s="659">
        <v>2050</v>
      </c>
      <c r="Q288" s="518"/>
      <c r="R288" s="1950" t="s">
        <v>785</v>
      </c>
      <c r="S288" s="347" t="s">
        <v>55</v>
      </c>
      <c r="T288" s="347" t="s">
        <v>3145</v>
      </c>
      <c r="U288" s="347"/>
      <c r="V288" s="347" t="s">
        <v>131</v>
      </c>
      <c r="W288" s="311" t="s">
        <v>210</v>
      </c>
      <c r="X288" s="311">
        <v>139</v>
      </c>
      <c r="Y288" s="330">
        <v>80</v>
      </c>
      <c r="Z288" s="330">
        <v>1515</v>
      </c>
      <c r="AA288" s="330">
        <v>76</v>
      </c>
      <c r="AB288" s="347" t="s">
        <v>122</v>
      </c>
      <c r="AC288" s="353" t="s">
        <v>3227</v>
      </c>
      <c r="AD288" s="330"/>
      <c r="AE288" s="2609">
        <v>14.5</v>
      </c>
      <c r="AF288" s="330">
        <v>1</v>
      </c>
      <c r="AG288" s="1951" t="s">
        <v>122</v>
      </c>
    </row>
    <row r="289" spans="3:33">
      <c r="C289" s="3091" t="s">
        <v>2870</v>
      </c>
      <c r="D289" s="569" t="s">
        <v>2274</v>
      </c>
      <c r="E289" s="1578" t="s">
        <v>2873</v>
      </c>
      <c r="F289" s="2886">
        <v>911401824781</v>
      </c>
      <c r="G289" s="75">
        <v>8710163369372</v>
      </c>
      <c r="H289" s="1003" t="s">
        <v>80</v>
      </c>
      <c r="I289" s="1009" t="s">
        <v>61</v>
      </c>
      <c r="J289" s="394">
        <v>43</v>
      </c>
      <c r="K289" s="1154">
        <v>5500</v>
      </c>
      <c r="L289" s="394" t="s">
        <v>79</v>
      </c>
      <c r="M289" s="2538">
        <v>50000</v>
      </c>
      <c r="N289" s="417">
        <v>5</v>
      </c>
      <c r="O289" s="394"/>
      <c r="P289" s="659">
        <v>2050</v>
      </c>
      <c r="Q289" s="518"/>
      <c r="R289" s="1946" t="s">
        <v>54</v>
      </c>
      <c r="S289" s="394" t="s">
        <v>55</v>
      </c>
      <c r="T289" s="394" t="s">
        <v>3145</v>
      </c>
      <c r="U289" s="394"/>
      <c r="V289" s="394" t="s">
        <v>158</v>
      </c>
      <c r="W289" s="312" t="s">
        <v>210</v>
      </c>
      <c r="X289" s="312">
        <v>127</v>
      </c>
      <c r="Y289" s="332">
        <v>80</v>
      </c>
      <c r="Z289" s="332">
        <v>1515</v>
      </c>
      <c r="AA289" s="332">
        <v>76</v>
      </c>
      <c r="AB289" s="394" t="s">
        <v>122</v>
      </c>
      <c r="AC289" s="534" t="s">
        <v>3227</v>
      </c>
      <c r="AD289" s="332"/>
      <c r="AE289" s="2637">
        <v>14.5</v>
      </c>
      <c r="AF289" s="332">
        <v>1</v>
      </c>
      <c r="AG289" s="1947" t="s">
        <v>122</v>
      </c>
    </row>
    <row r="290" spans="3:33">
      <c r="C290" s="3091" t="s">
        <v>2870</v>
      </c>
      <c r="D290" s="569" t="s">
        <v>2274</v>
      </c>
      <c r="E290" s="1578" t="s">
        <v>2873</v>
      </c>
      <c r="F290" s="2886">
        <v>911401824581</v>
      </c>
      <c r="G290" s="75">
        <v>8710163369358</v>
      </c>
      <c r="H290" s="1003" t="s">
        <v>77</v>
      </c>
      <c r="I290" s="1009" t="s">
        <v>61</v>
      </c>
      <c r="J290" s="394">
        <v>43</v>
      </c>
      <c r="K290" s="1154">
        <v>6000</v>
      </c>
      <c r="L290" s="394" t="s">
        <v>75</v>
      </c>
      <c r="M290" s="2538">
        <v>50000</v>
      </c>
      <c r="N290" s="417">
        <v>5</v>
      </c>
      <c r="O290" s="394"/>
      <c r="P290" s="659">
        <v>2050</v>
      </c>
      <c r="Q290" s="518"/>
      <c r="R290" s="1946" t="s">
        <v>54</v>
      </c>
      <c r="S290" s="394" t="s">
        <v>55</v>
      </c>
      <c r="T290" s="394" t="s">
        <v>3145</v>
      </c>
      <c r="U290" s="394"/>
      <c r="V290" s="394" t="s">
        <v>161</v>
      </c>
      <c r="W290" s="312" t="s">
        <v>210</v>
      </c>
      <c r="X290" s="312">
        <v>139</v>
      </c>
      <c r="Y290" s="332">
        <v>80</v>
      </c>
      <c r="Z290" s="332">
        <v>1515</v>
      </c>
      <c r="AA290" s="332">
        <v>76</v>
      </c>
      <c r="AB290" s="394" t="s">
        <v>122</v>
      </c>
      <c r="AC290" s="534" t="s">
        <v>3227</v>
      </c>
      <c r="AD290" s="332"/>
      <c r="AE290" s="2637">
        <v>14.5</v>
      </c>
      <c r="AF290" s="332">
        <v>1</v>
      </c>
      <c r="AG290" s="1947" t="s">
        <v>122</v>
      </c>
    </row>
    <row r="291" spans="3:33">
      <c r="C291" s="3091" t="s">
        <v>2870</v>
      </c>
      <c r="D291" s="569" t="s">
        <v>2274</v>
      </c>
      <c r="E291" s="1578" t="s">
        <v>2873</v>
      </c>
      <c r="F291" s="2886">
        <v>911401823980</v>
      </c>
      <c r="G291" s="75">
        <v>8718699409289</v>
      </c>
      <c r="H291" s="1003" t="s">
        <v>793</v>
      </c>
      <c r="I291" s="218" t="s">
        <v>61</v>
      </c>
      <c r="J291" s="347">
        <v>57.1</v>
      </c>
      <c r="K291" s="1154">
        <v>8000</v>
      </c>
      <c r="L291" s="394" t="s">
        <v>53</v>
      </c>
      <c r="M291" s="2538">
        <v>50000</v>
      </c>
      <c r="N291" s="417">
        <v>5</v>
      </c>
      <c r="O291" s="394"/>
      <c r="P291" s="659">
        <v>2200</v>
      </c>
      <c r="Q291" s="518"/>
      <c r="R291" s="1946" t="s">
        <v>785</v>
      </c>
      <c r="S291" s="394" t="s">
        <v>55</v>
      </c>
      <c r="T291" s="394" t="s">
        <v>3146</v>
      </c>
      <c r="U291" s="394"/>
      <c r="V291" s="394" t="s">
        <v>131</v>
      </c>
      <c r="W291" s="312" t="s">
        <v>210</v>
      </c>
      <c r="X291" s="312">
        <v>140</v>
      </c>
      <c r="Y291" s="332">
        <v>80</v>
      </c>
      <c r="Z291" s="332">
        <v>1515</v>
      </c>
      <c r="AA291" s="332">
        <v>76</v>
      </c>
      <c r="AB291" s="394" t="s">
        <v>122</v>
      </c>
      <c r="AC291" s="534" t="s">
        <v>3227</v>
      </c>
      <c r="AD291" s="332"/>
      <c r="AE291" s="2637">
        <v>14.5</v>
      </c>
      <c r="AF291" s="332">
        <v>1</v>
      </c>
      <c r="AG291" s="1947" t="s">
        <v>122</v>
      </c>
    </row>
    <row r="292" spans="3:33">
      <c r="C292" s="3091" t="s">
        <v>2870</v>
      </c>
      <c r="D292" s="569" t="s">
        <v>2274</v>
      </c>
      <c r="E292" s="1578" t="s">
        <v>2873</v>
      </c>
      <c r="F292" s="2886">
        <v>911401815887</v>
      </c>
      <c r="G292" s="75">
        <v>8720169754300</v>
      </c>
      <c r="H292" s="1003" t="s">
        <v>66</v>
      </c>
      <c r="I292" s="1009" t="s">
        <v>61</v>
      </c>
      <c r="J292" s="394">
        <v>62</v>
      </c>
      <c r="K292" s="1154">
        <v>10000</v>
      </c>
      <c r="L292" s="394" t="s">
        <v>53</v>
      </c>
      <c r="M292" s="2538">
        <v>50000</v>
      </c>
      <c r="N292" s="417">
        <v>5</v>
      </c>
      <c r="O292" s="394"/>
      <c r="P292" s="659">
        <v>2400</v>
      </c>
      <c r="Q292" s="518"/>
      <c r="R292" s="1946" t="s">
        <v>54</v>
      </c>
      <c r="S292" s="394" t="s">
        <v>55</v>
      </c>
      <c r="T292" s="394" t="s">
        <v>3149</v>
      </c>
      <c r="U292" s="394"/>
      <c r="V292" s="394" t="s">
        <v>131</v>
      </c>
      <c r="W292" s="312" t="s">
        <v>210</v>
      </c>
      <c r="X292" s="312">
        <v>161</v>
      </c>
      <c r="Y292" s="332">
        <v>80</v>
      </c>
      <c r="Z292" s="332">
        <v>1515</v>
      </c>
      <c r="AA292" s="332">
        <v>76</v>
      </c>
      <c r="AB292" s="394" t="s">
        <v>122</v>
      </c>
      <c r="AC292" s="534" t="s">
        <v>3227</v>
      </c>
      <c r="AD292" s="332"/>
      <c r="AE292" s="2637">
        <v>14.5</v>
      </c>
      <c r="AF292" s="332">
        <v>1</v>
      </c>
      <c r="AG292" s="1947" t="s">
        <v>122</v>
      </c>
    </row>
    <row r="293" spans="3:33">
      <c r="C293" s="3080" t="s">
        <v>2870</v>
      </c>
      <c r="D293" s="855" t="s">
        <v>2274</v>
      </c>
      <c r="E293" s="1599" t="s">
        <v>2873</v>
      </c>
      <c r="F293" s="2885">
        <v>911401815987</v>
      </c>
      <c r="G293" s="49">
        <v>8720169754317</v>
      </c>
      <c r="H293" s="208" t="s">
        <v>67</v>
      </c>
      <c r="I293" s="1010" t="s">
        <v>61</v>
      </c>
      <c r="J293" s="440">
        <v>75</v>
      </c>
      <c r="K293" s="1144">
        <v>12000</v>
      </c>
      <c r="L293" s="440" t="s">
        <v>53</v>
      </c>
      <c r="M293" s="454">
        <v>50000</v>
      </c>
      <c r="N293" s="468">
        <v>5</v>
      </c>
      <c r="O293" s="440"/>
      <c r="P293" s="657">
        <v>2600</v>
      </c>
      <c r="Q293" s="518"/>
      <c r="R293" s="1952" t="s">
        <v>54</v>
      </c>
      <c r="S293" s="440" t="s">
        <v>55</v>
      </c>
      <c r="T293" s="440" t="s">
        <v>3149</v>
      </c>
      <c r="U293" s="440"/>
      <c r="V293" s="440" t="s">
        <v>131</v>
      </c>
      <c r="W293" s="2453" t="s">
        <v>210</v>
      </c>
      <c r="X293" s="2453">
        <v>160</v>
      </c>
      <c r="Y293" s="463">
        <v>80</v>
      </c>
      <c r="Z293" s="463">
        <v>1515</v>
      </c>
      <c r="AA293" s="463">
        <v>76</v>
      </c>
      <c r="AB293" s="440" t="s">
        <v>122</v>
      </c>
      <c r="AC293" s="483" t="s">
        <v>3227</v>
      </c>
      <c r="AD293" s="463"/>
      <c r="AE293" s="2613">
        <v>14.5</v>
      </c>
      <c r="AF293" s="463">
        <v>1</v>
      </c>
      <c r="AG293" s="1953" t="s">
        <v>122</v>
      </c>
    </row>
    <row r="294" spans="3:33">
      <c r="C294" s="3233" t="s">
        <v>2870</v>
      </c>
      <c r="D294" s="853" t="s">
        <v>2274</v>
      </c>
      <c r="E294" s="1606" t="s">
        <v>2873</v>
      </c>
      <c r="F294" s="2883">
        <v>911401836980</v>
      </c>
      <c r="G294" s="93">
        <v>8710163349763</v>
      </c>
      <c r="H294" s="246" t="s">
        <v>2148</v>
      </c>
      <c r="I294" s="738" t="s">
        <v>2298</v>
      </c>
      <c r="J294" s="826">
        <v>15</v>
      </c>
      <c r="K294" s="1157">
        <v>1800</v>
      </c>
      <c r="L294" s="452" t="s">
        <v>53</v>
      </c>
      <c r="M294" s="331">
        <v>50000</v>
      </c>
      <c r="N294" s="352">
        <v>5</v>
      </c>
      <c r="O294" s="452"/>
      <c r="P294" s="659">
        <v>1150</v>
      </c>
      <c r="Q294" s="518"/>
      <c r="R294" s="1938" t="s">
        <v>785</v>
      </c>
      <c r="S294" s="452" t="s">
        <v>55</v>
      </c>
      <c r="T294" s="452" t="s">
        <v>3124</v>
      </c>
      <c r="U294" s="452"/>
      <c r="V294" s="452" t="s">
        <v>131</v>
      </c>
      <c r="W294" s="2451" t="s">
        <v>210</v>
      </c>
      <c r="X294" s="2451">
        <v>120</v>
      </c>
      <c r="Y294" s="2323">
        <v>80</v>
      </c>
      <c r="Z294" s="2323">
        <v>665</v>
      </c>
      <c r="AA294" s="2323">
        <v>76</v>
      </c>
      <c r="AB294" s="452" t="s">
        <v>122</v>
      </c>
      <c r="AC294" s="352" t="s">
        <v>3227</v>
      </c>
      <c r="AD294" s="2323"/>
      <c r="AE294" s="2614">
        <v>14.5</v>
      </c>
      <c r="AF294" s="2323">
        <v>1</v>
      </c>
      <c r="AG294" s="1939" t="s">
        <v>122</v>
      </c>
    </row>
    <row r="295" spans="3:33">
      <c r="C295" s="3091" t="s">
        <v>2870</v>
      </c>
      <c r="D295" s="569" t="s">
        <v>2274</v>
      </c>
      <c r="E295" s="1578" t="s">
        <v>2873</v>
      </c>
      <c r="F295" s="2884">
        <v>911401837080</v>
      </c>
      <c r="G295" s="218">
        <v>8710163349770</v>
      </c>
      <c r="H295" s="206" t="s">
        <v>2149</v>
      </c>
      <c r="I295" s="116" t="s">
        <v>2298</v>
      </c>
      <c r="J295" s="761">
        <v>20.5</v>
      </c>
      <c r="K295" s="1160">
        <v>2500</v>
      </c>
      <c r="L295" s="385" t="s">
        <v>53</v>
      </c>
      <c r="M295" s="331">
        <v>50000</v>
      </c>
      <c r="N295" s="351">
        <v>5</v>
      </c>
      <c r="O295" s="385"/>
      <c r="P295" s="659">
        <v>1450</v>
      </c>
      <c r="Q295" s="518"/>
      <c r="R295" s="1942" t="s">
        <v>785</v>
      </c>
      <c r="S295" s="385" t="s">
        <v>55</v>
      </c>
      <c r="T295" s="385" t="s">
        <v>3143</v>
      </c>
      <c r="U295" s="385"/>
      <c r="V295" s="385" t="s">
        <v>131</v>
      </c>
      <c r="W295" s="918" t="s">
        <v>210</v>
      </c>
      <c r="X295" s="918">
        <v>121</v>
      </c>
      <c r="Y295" s="2325">
        <v>80</v>
      </c>
      <c r="Z295" s="2325">
        <v>1215</v>
      </c>
      <c r="AA295" s="2325">
        <v>76</v>
      </c>
      <c r="AB295" s="385" t="s">
        <v>122</v>
      </c>
      <c r="AC295" s="351" t="s">
        <v>3227</v>
      </c>
      <c r="AD295" s="2325"/>
      <c r="AE295" s="2615">
        <v>14.5</v>
      </c>
      <c r="AF295" s="2325">
        <v>1</v>
      </c>
      <c r="AG295" s="1943" t="s">
        <v>122</v>
      </c>
    </row>
    <row r="296" spans="3:33">
      <c r="C296" s="3091" t="s">
        <v>2870</v>
      </c>
      <c r="D296" s="569" t="s">
        <v>2274</v>
      </c>
      <c r="E296" s="1578" t="s">
        <v>2873</v>
      </c>
      <c r="F296" s="2884">
        <v>911401837280</v>
      </c>
      <c r="G296" s="218">
        <v>8710163349794</v>
      </c>
      <c r="H296" s="206" t="s">
        <v>2151</v>
      </c>
      <c r="I296" s="116" t="s">
        <v>2298</v>
      </c>
      <c r="J296" s="826">
        <v>28.6</v>
      </c>
      <c r="K296" s="1157">
        <v>3700</v>
      </c>
      <c r="L296" s="452" t="s">
        <v>53</v>
      </c>
      <c r="M296" s="296">
        <v>50000</v>
      </c>
      <c r="N296" s="351">
        <v>5</v>
      </c>
      <c r="O296" s="452"/>
      <c r="P296" s="659">
        <v>1600</v>
      </c>
      <c r="Q296" s="518"/>
      <c r="R296" s="1938" t="s">
        <v>785</v>
      </c>
      <c r="S296" s="452" t="s">
        <v>55</v>
      </c>
      <c r="T296" s="452" t="s">
        <v>3134</v>
      </c>
      <c r="U296" s="452"/>
      <c r="V296" s="452" t="s">
        <v>131</v>
      </c>
      <c r="W296" s="2451" t="s">
        <v>210</v>
      </c>
      <c r="X296" s="2451">
        <v>129</v>
      </c>
      <c r="Y296" s="2323">
        <v>80</v>
      </c>
      <c r="Z296" s="2323">
        <v>1215</v>
      </c>
      <c r="AA296" s="2323">
        <v>76</v>
      </c>
      <c r="AB296" s="452" t="s">
        <v>122</v>
      </c>
      <c r="AC296" s="351" t="s">
        <v>3227</v>
      </c>
      <c r="AD296" s="2323"/>
      <c r="AE296" s="2615">
        <v>14.5</v>
      </c>
      <c r="AF296" s="2323">
        <v>1</v>
      </c>
      <c r="AG296" s="1939" t="s">
        <v>122</v>
      </c>
    </row>
    <row r="297" spans="3:33">
      <c r="C297" s="3091" t="s">
        <v>2870</v>
      </c>
      <c r="D297" s="569" t="s">
        <v>2274</v>
      </c>
      <c r="E297" s="1578" t="s">
        <v>2873</v>
      </c>
      <c r="F297" s="2884">
        <v>911401837180</v>
      </c>
      <c r="G297" s="218">
        <v>8710163349787</v>
      </c>
      <c r="H297" s="206" t="s">
        <v>2150</v>
      </c>
      <c r="I297" s="116" t="s">
        <v>2298</v>
      </c>
      <c r="J297" s="761">
        <v>24.3</v>
      </c>
      <c r="K297" s="1160">
        <v>3100</v>
      </c>
      <c r="L297" s="385" t="s">
        <v>53</v>
      </c>
      <c r="M297" s="331">
        <v>50000</v>
      </c>
      <c r="N297" s="351">
        <v>5</v>
      </c>
      <c r="O297" s="385"/>
      <c r="P297" s="659">
        <v>1900</v>
      </c>
      <c r="Q297" s="518"/>
      <c r="R297" s="1942" t="s">
        <v>785</v>
      </c>
      <c r="S297" s="385" t="s">
        <v>55</v>
      </c>
      <c r="T297" s="385" t="s">
        <v>3144</v>
      </c>
      <c r="U297" s="385"/>
      <c r="V297" s="385" t="s">
        <v>131</v>
      </c>
      <c r="W297" s="918" t="s">
        <v>210</v>
      </c>
      <c r="X297" s="918">
        <v>127</v>
      </c>
      <c r="Y297" s="2325">
        <v>80</v>
      </c>
      <c r="Z297" s="2325">
        <v>1515</v>
      </c>
      <c r="AA297" s="2325">
        <v>76</v>
      </c>
      <c r="AB297" s="385" t="s">
        <v>122</v>
      </c>
      <c r="AC297" s="351" t="s">
        <v>3227</v>
      </c>
      <c r="AD297" s="2325"/>
      <c r="AE297" s="2615">
        <v>14.5</v>
      </c>
      <c r="AF297" s="2325">
        <v>1</v>
      </c>
      <c r="AG297" s="1943" t="s">
        <v>122</v>
      </c>
    </row>
    <row r="298" spans="3:33">
      <c r="C298" s="3080" t="s">
        <v>2870</v>
      </c>
      <c r="D298" s="855" t="s">
        <v>2274</v>
      </c>
      <c r="E298" s="1599" t="s">
        <v>2873</v>
      </c>
      <c r="F298" s="2885">
        <v>911401837380</v>
      </c>
      <c r="G298" s="200">
        <v>8710163349800</v>
      </c>
      <c r="H298" s="208" t="s">
        <v>2152</v>
      </c>
      <c r="I298" s="508" t="s">
        <v>2298</v>
      </c>
      <c r="J298" s="825">
        <v>42.9</v>
      </c>
      <c r="K298" s="1159">
        <v>5700</v>
      </c>
      <c r="L298" s="827" t="s">
        <v>53</v>
      </c>
      <c r="M298" s="454">
        <v>50000</v>
      </c>
      <c r="N298" s="466">
        <v>5</v>
      </c>
      <c r="O298" s="827"/>
      <c r="P298" s="657">
        <v>2050</v>
      </c>
      <c r="Q298" s="518"/>
      <c r="R298" s="1944" t="s">
        <v>785</v>
      </c>
      <c r="S298" s="827" t="s">
        <v>55</v>
      </c>
      <c r="T298" s="827" t="s">
        <v>3145</v>
      </c>
      <c r="U298" s="827"/>
      <c r="V298" s="827" t="s">
        <v>131</v>
      </c>
      <c r="W298" s="929" t="s">
        <v>210</v>
      </c>
      <c r="X298" s="929">
        <v>132</v>
      </c>
      <c r="Y298" s="2326">
        <v>80</v>
      </c>
      <c r="Z298" s="2326">
        <v>1515</v>
      </c>
      <c r="AA298" s="2326">
        <v>76</v>
      </c>
      <c r="AB298" s="827" t="s">
        <v>122</v>
      </c>
      <c r="AC298" s="466" t="s">
        <v>3227</v>
      </c>
      <c r="AD298" s="2326"/>
      <c r="AE298" s="2616">
        <v>14.5</v>
      </c>
      <c r="AF298" s="2326">
        <v>1</v>
      </c>
      <c r="AG298" s="1945" t="s">
        <v>122</v>
      </c>
    </row>
    <row r="299" spans="3:33">
      <c r="C299" s="3233" t="s">
        <v>2870</v>
      </c>
      <c r="D299" s="853" t="s">
        <v>2274</v>
      </c>
      <c r="E299" s="1606" t="s">
        <v>2873</v>
      </c>
      <c r="F299" s="2884">
        <v>911401535291</v>
      </c>
      <c r="G299" s="94">
        <v>8718696916858</v>
      </c>
      <c r="H299" s="206" t="s">
        <v>51</v>
      </c>
      <c r="I299" s="1009" t="s">
        <v>52</v>
      </c>
      <c r="J299" s="394">
        <v>21.5</v>
      </c>
      <c r="K299" s="1146">
        <v>2700</v>
      </c>
      <c r="L299" s="394" t="s">
        <v>53</v>
      </c>
      <c r="M299" s="331">
        <v>50000</v>
      </c>
      <c r="N299" s="375">
        <v>5</v>
      </c>
      <c r="O299" s="394"/>
      <c r="P299" s="659">
        <v>2250</v>
      </c>
      <c r="Q299" s="518"/>
      <c r="R299" s="1946" t="s">
        <v>54</v>
      </c>
      <c r="S299" s="394" t="s">
        <v>55</v>
      </c>
      <c r="T299" s="394" t="s">
        <v>3143</v>
      </c>
      <c r="U299" s="394"/>
      <c r="V299" s="394" t="s">
        <v>131</v>
      </c>
      <c r="W299" s="312" t="s">
        <v>210</v>
      </c>
      <c r="X299" s="312">
        <v>125</v>
      </c>
      <c r="Y299" s="332">
        <v>80</v>
      </c>
      <c r="Z299" s="332">
        <v>1230</v>
      </c>
      <c r="AA299" s="332">
        <v>76</v>
      </c>
      <c r="AB299" s="394" t="s">
        <v>122</v>
      </c>
      <c r="AC299" s="353" t="s">
        <v>3227</v>
      </c>
      <c r="AD299" s="332"/>
      <c r="AE299" s="2609">
        <v>14.5</v>
      </c>
      <c r="AF299" s="332">
        <v>1</v>
      </c>
      <c r="AG299" s="1947" t="s">
        <v>122</v>
      </c>
    </row>
    <row r="300" spans="3:33">
      <c r="C300" s="3091" t="s">
        <v>2870</v>
      </c>
      <c r="D300" s="569" t="s">
        <v>2274</v>
      </c>
      <c r="E300" s="1578" t="s">
        <v>2873</v>
      </c>
      <c r="F300" s="2884">
        <v>911401535591</v>
      </c>
      <c r="G300" s="94">
        <v>8718696916889</v>
      </c>
      <c r="H300" s="206" t="s">
        <v>56</v>
      </c>
      <c r="I300" s="218" t="s">
        <v>52</v>
      </c>
      <c r="J300" s="394">
        <v>44.5</v>
      </c>
      <c r="K300" s="1146">
        <v>6000</v>
      </c>
      <c r="L300" s="394" t="s">
        <v>53</v>
      </c>
      <c r="M300" s="331">
        <v>50000</v>
      </c>
      <c r="N300" s="375">
        <v>5</v>
      </c>
      <c r="O300" s="394"/>
      <c r="P300" s="659">
        <v>2820</v>
      </c>
      <c r="Q300" s="518"/>
      <c r="R300" s="1946" t="s">
        <v>54</v>
      </c>
      <c r="S300" s="394" t="s">
        <v>55</v>
      </c>
      <c r="T300" s="394" t="s">
        <v>3145</v>
      </c>
      <c r="U300" s="394"/>
      <c r="V300" s="394" t="s">
        <v>131</v>
      </c>
      <c r="W300" s="312" t="s">
        <v>210</v>
      </c>
      <c r="X300" s="312">
        <v>134</v>
      </c>
      <c r="Y300" s="332">
        <v>80</v>
      </c>
      <c r="Z300" s="332">
        <v>1530</v>
      </c>
      <c r="AA300" s="332">
        <v>76</v>
      </c>
      <c r="AB300" s="394" t="s">
        <v>122</v>
      </c>
      <c r="AC300" s="353" t="s">
        <v>3227</v>
      </c>
      <c r="AD300" s="332"/>
      <c r="AE300" s="2609">
        <v>14.5</v>
      </c>
      <c r="AF300" s="332">
        <v>1</v>
      </c>
      <c r="AG300" s="1947" t="s">
        <v>122</v>
      </c>
    </row>
    <row r="301" spans="3:33">
      <c r="C301" s="3080" t="s">
        <v>2870</v>
      </c>
      <c r="D301" s="855" t="s">
        <v>2274</v>
      </c>
      <c r="E301" s="1599" t="s">
        <v>2873</v>
      </c>
      <c r="F301" s="2885">
        <v>911401535691</v>
      </c>
      <c r="G301" s="49">
        <v>8718699409302</v>
      </c>
      <c r="H301" s="208" t="s">
        <v>57</v>
      </c>
      <c r="I301" s="221" t="s">
        <v>52</v>
      </c>
      <c r="J301" s="440">
        <v>60</v>
      </c>
      <c r="K301" s="1144">
        <v>8000</v>
      </c>
      <c r="L301" s="440" t="s">
        <v>53</v>
      </c>
      <c r="M301" s="454">
        <v>50000</v>
      </c>
      <c r="N301" s="468">
        <v>5</v>
      </c>
      <c r="O301" s="440"/>
      <c r="P301" s="657">
        <v>3000</v>
      </c>
      <c r="Q301" s="518"/>
      <c r="R301" s="1952" t="s">
        <v>54</v>
      </c>
      <c r="S301" s="440" t="s">
        <v>55</v>
      </c>
      <c r="T301" s="440" t="s">
        <v>3146</v>
      </c>
      <c r="U301" s="440"/>
      <c r="V301" s="440" t="s">
        <v>131</v>
      </c>
      <c r="W301" s="2453" t="s">
        <v>210</v>
      </c>
      <c r="X301" s="2453">
        <v>133</v>
      </c>
      <c r="Y301" s="463">
        <v>80</v>
      </c>
      <c r="Z301" s="463">
        <v>1530</v>
      </c>
      <c r="AA301" s="463">
        <v>76</v>
      </c>
      <c r="AB301" s="440" t="s">
        <v>122</v>
      </c>
      <c r="AC301" s="483" t="s">
        <v>3227</v>
      </c>
      <c r="AD301" s="463"/>
      <c r="AE301" s="2613">
        <v>14.5</v>
      </c>
      <c r="AF301" s="463">
        <v>1</v>
      </c>
      <c r="AG301" s="1953" t="s">
        <v>122</v>
      </c>
    </row>
    <row r="302" spans="3:33">
      <c r="C302" s="3233" t="s">
        <v>2870</v>
      </c>
      <c r="D302" s="853" t="s">
        <v>2274</v>
      </c>
      <c r="E302" s="1606" t="s">
        <v>2873</v>
      </c>
      <c r="F302" s="2884">
        <v>910505100050</v>
      </c>
      <c r="G302" s="94">
        <v>8718699163167</v>
      </c>
      <c r="H302" s="206" t="s">
        <v>2153</v>
      </c>
      <c r="I302" s="1119" t="s">
        <v>2398</v>
      </c>
      <c r="J302" s="394">
        <v>29</v>
      </c>
      <c r="K302" s="1155">
        <v>4000</v>
      </c>
      <c r="L302" s="1120" t="s">
        <v>53</v>
      </c>
      <c r="M302" s="331">
        <v>50000</v>
      </c>
      <c r="N302" s="353">
        <v>5</v>
      </c>
      <c r="O302" s="1120"/>
      <c r="P302" s="659">
        <v>2400</v>
      </c>
      <c r="Q302" s="518"/>
      <c r="R302" s="1946" t="s">
        <v>62</v>
      </c>
      <c r="S302" s="1120" t="s">
        <v>55</v>
      </c>
      <c r="T302" s="1120" t="s">
        <v>3134</v>
      </c>
      <c r="U302" s="1120"/>
      <c r="V302" s="1120" t="s">
        <v>131</v>
      </c>
      <c r="W302" s="2454" t="s">
        <v>210</v>
      </c>
      <c r="X302" s="2454">
        <v>137</v>
      </c>
      <c r="Y302" s="2327">
        <v>80</v>
      </c>
      <c r="Z302" s="2327">
        <v>1215</v>
      </c>
      <c r="AA302" s="2327">
        <v>76</v>
      </c>
      <c r="AB302" s="1120" t="s">
        <v>122</v>
      </c>
      <c r="AC302" s="353" t="s">
        <v>3227</v>
      </c>
      <c r="AD302" s="2327"/>
      <c r="AE302" s="2609">
        <v>14.5</v>
      </c>
      <c r="AF302" s="2327">
        <v>1</v>
      </c>
      <c r="AG302" s="1954" t="s">
        <v>122</v>
      </c>
    </row>
    <row r="303" spans="3:33">
      <c r="C303" s="3091" t="s">
        <v>2870</v>
      </c>
      <c r="D303" s="569" t="s">
        <v>2274</v>
      </c>
      <c r="E303" s="1578" t="s">
        <v>2873</v>
      </c>
      <c r="F303" s="2884">
        <v>910505100051</v>
      </c>
      <c r="G303" s="94">
        <v>8718699163174</v>
      </c>
      <c r="H303" s="206" t="s">
        <v>2154</v>
      </c>
      <c r="I303" s="1119" t="s">
        <v>2399</v>
      </c>
      <c r="J303" s="394">
        <v>29</v>
      </c>
      <c r="K303" s="1155">
        <v>4000</v>
      </c>
      <c r="L303" s="1120" t="s">
        <v>53</v>
      </c>
      <c r="M303" s="331">
        <v>50000</v>
      </c>
      <c r="N303" s="353">
        <v>5</v>
      </c>
      <c r="O303" s="1120"/>
      <c r="P303" s="659">
        <v>2800</v>
      </c>
      <c r="Q303" s="518"/>
      <c r="R303" s="1946" t="s">
        <v>62</v>
      </c>
      <c r="S303" s="1120" t="s">
        <v>55</v>
      </c>
      <c r="T303" s="1120" t="s">
        <v>3134</v>
      </c>
      <c r="U303" s="1120"/>
      <c r="V303" s="1120" t="s">
        <v>131</v>
      </c>
      <c r="W303" s="2454" t="s">
        <v>210</v>
      </c>
      <c r="X303" s="2454">
        <v>137</v>
      </c>
      <c r="Y303" s="2327">
        <v>80</v>
      </c>
      <c r="Z303" s="2327">
        <v>1215</v>
      </c>
      <c r="AA303" s="2327">
        <v>76</v>
      </c>
      <c r="AB303" s="1120" t="s">
        <v>122</v>
      </c>
      <c r="AC303" s="353" t="s">
        <v>3227</v>
      </c>
      <c r="AD303" s="2327"/>
      <c r="AE303" s="2609">
        <v>14.5</v>
      </c>
      <c r="AF303" s="2327">
        <v>1</v>
      </c>
      <c r="AG303" s="1954" t="s">
        <v>122</v>
      </c>
    </row>
    <row r="304" spans="3:33">
      <c r="C304" s="3091" t="s">
        <v>2870</v>
      </c>
      <c r="D304" s="569" t="s">
        <v>2274</v>
      </c>
      <c r="E304" s="1578" t="s">
        <v>2873</v>
      </c>
      <c r="F304" s="2886">
        <v>910505100069</v>
      </c>
      <c r="G304" s="75">
        <v>8718699163181</v>
      </c>
      <c r="H304" s="1003" t="s">
        <v>2155</v>
      </c>
      <c r="I304" s="1119" t="s">
        <v>2398</v>
      </c>
      <c r="J304" s="394">
        <v>44</v>
      </c>
      <c r="K304" s="1154">
        <v>6000</v>
      </c>
      <c r="L304" s="394" t="s">
        <v>53</v>
      </c>
      <c r="M304" s="314">
        <v>50000</v>
      </c>
      <c r="N304" s="534">
        <v>5</v>
      </c>
      <c r="O304" s="394"/>
      <c r="P304" s="659">
        <v>2850</v>
      </c>
      <c r="Q304" s="518"/>
      <c r="R304" s="1946" t="s">
        <v>785</v>
      </c>
      <c r="S304" s="394" t="s">
        <v>55</v>
      </c>
      <c r="T304" s="394" t="s">
        <v>3145</v>
      </c>
      <c r="U304" s="394"/>
      <c r="V304" s="394" t="s">
        <v>131</v>
      </c>
      <c r="W304" s="312" t="s">
        <v>210</v>
      </c>
      <c r="X304" s="312">
        <v>136</v>
      </c>
      <c r="Y304" s="332">
        <v>80</v>
      </c>
      <c r="Z304" s="332">
        <v>1515</v>
      </c>
      <c r="AA304" s="332">
        <v>76</v>
      </c>
      <c r="AB304" s="394" t="s">
        <v>122</v>
      </c>
      <c r="AC304" s="534" t="s">
        <v>3227</v>
      </c>
      <c r="AD304" s="332"/>
      <c r="AE304" s="2637">
        <v>14.5</v>
      </c>
      <c r="AF304" s="332">
        <v>1</v>
      </c>
      <c r="AG304" s="1947" t="s">
        <v>122</v>
      </c>
    </row>
    <row r="305" spans="3:33">
      <c r="C305" s="3080" t="s">
        <v>2870</v>
      </c>
      <c r="D305" s="855" t="s">
        <v>2274</v>
      </c>
      <c r="E305" s="1599" t="s">
        <v>2873</v>
      </c>
      <c r="F305" s="2885">
        <v>910505100070</v>
      </c>
      <c r="G305" s="49">
        <v>8718699163198</v>
      </c>
      <c r="H305" s="208" t="s">
        <v>2156</v>
      </c>
      <c r="I305" s="1423" t="s">
        <v>2399</v>
      </c>
      <c r="J305" s="440">
        <v>44</v>
      </c>
      <c r="K305" s="1144">
        <v>6000</v>
      </c>
      <c r="L305" s="440" t="s">
        <v>53</v>
      </c>
      <c r="M305" s="454">
        <v>50000</v>
      </c>
      <c r="N305" s="483">
        <v>5</v>
      </c>
      <c r="O305" s="440"/>
      <c r="P305" s="657">
        <v>3250</v>
      </c>
      <c r="Q305" s="518"/>
      <c r="R305" s="1952" t="s">
        <v>785</v>
      </c>
      <c r="S305" s="440" t="s">
        <v>55</v>
      </c>
      <c r="T305" s="440" t="s">
        <v>3145</v>
      </c>
      <c r="U305" s="440"/>
      <c r="V305" s="440" t="s">
        <v>131</v>
      </c>
      <c r="W305" s="2453" t="s">
        <v>210</v>
      </c>
      <c r="X305" s="2453">
        <v>136</v>
      </c>
      <c r="Y305" s="463">
        <v>80</v>
      </c>
      <c r="Z305" s="463">
        <v>1515</v>
      </c>
      <c r="AA305" s="463">
        <v>76</v>
      </c>
      <c r="AB305" s="440" t="s">
        <v>122</v>
      </c>
      <c r="AC305" s="483" t="s">
        <v>3227</v>
      </c>
      <c r="AD305" s="463"/>
      <c r="AE305" s="2613">
        <v>14.5</v>
      </c>
      <c r="AF305" s="463">
        <v>1</v>
      </c>
      <c r="AG305" s="1953" t="s">
        <v>122</v>
      </c>
    </row>
    <row r="306" spans="3:33">
      <c r="C306" s="3233" t="s">
        <v>2870</v>
      </c>
      <c r="D306" s="853" t="s">
        <v>2274</v>
      </c>
      <c r="E306" s="1606" t="s">
        <v>2873</v>
      </c>
      <c r="F306" s="2883">
        <v>910505100038</v>
      </c>
      <c r="G306" s="93">
        <v>8718696883068</v>
      </c>
      <c r="H306" s="246" t="s">
        <v>794</v>
      </c>
      <c r="I306" s="745" t="s">
        <v>69</v>
      </c>
      <c r="J306" s="394">
        <v>16</v>
      </c>
      <c r="K306" s="1146">
        <v>1900</v>
      </c>
      <c r="L306" s="394" t="s">
        <v>53</v>
      </c>
      <c r="M306" s="331">
        <v>50000</v>
      </c>
      <c r="N306" s="353">
        <v>5</v>
      </c>
      <c r="O306" s="394"/>
      <c r="P306" s="659">
        <v>2150</v>
      </c>
      <c r="Q306" s="518"/>
      <c r="R306" s="1946" t="s">
        <v>785</v>
      </c>
      <c r="S306" s="394" t="s">
        <v>55</v>
      </c>
      <c r="T306" s="394" t="s">
        <v>3124</v>
      </c>
      <c r="U306" s="394"/>
      <c r="V306" s="394" t="s">
        <v>131</v>
      </c>
      <c r="W306" s="312" t="s">
        <v>210</v>
      </c>
      <c r="X306" s="312">
        <v>118</v>
      </c>
      <c r="Y306" s="332">
        <v>80</v>
      </c>
      <c r="Z306" s="332">
        <v>665</v>
      </c>
      <c r="AA306" s="332">
        <v>76</v>
      </c>
      <c r="AB306" s="394" t="s">
        <v>143</v>
      </c>
      <c r="AC306" s="353" t="s">
        <v>3227</v>
      </c>
      <c r="AD306" s="2327"/>
      <c r="AE306" s="2609">
        <v>14.5</v>
      </c>
      <c r="AF306" s="2327">
        <v>1</v>
      </c>
      <c r="AG306" s="1947" t="s">
        <v>122</v>
      </c>
    </row>
    <row r="307" spans="3:33">
      <c r="C307" s="3091" t="s">
        <v>2870</v>
      </c>
      <c r="D307" s="569" t="s">
        <v>2274</v>
      </c>
      <c r="E307" s="1578" t="s">
        <v>2873</v>
      </c>
      <c r="F307" s="2883">
        <v>911401816087</v>
      </c>
      <c r="G307" s="93">
        <v>8720169754324</v>
      </c>
      <c r="H307" s="246" t="s">
        <v>68</v>
      </c>
      <c r="I307" s="218" t="s">
        <v>69</v>
      </c>
      <c r="J307" s="394">
        <v>25</v>
      </c>
      <c r="K307" s="1146">
        <v>4000</v>
      </c>
      <c r="L307" s="394" t="s">
        <v>53</v>
      </c>
      <c r="M307" s="331">
        <v>50000</v>
      </c>
      <c r="N307" s="353">
        <v>5</v>
      </c>
      <c r="O307" s="394"/>
      <c r="P307" s="659">
        <v>2450</v>
      </c>
      <c r="Q307" s="518"/>
      <c r="R307" s="1946" t="s">
        <v>54</v>
      </c>
      <c r="S307" s="394" t="s">
        <v>55</v>
      </c>
      <c r="T307" s="394" t="s">
        <v>3134</v>
      </c>
      <c r="U307" s="394"/>
      <c r="V307" s="394" t="s">
        <v>131</v>
      </c>
      <c r="W307" s="312" t="s">
        <v>210</v>
      </c>
      <c r="X307" s="312">
        <v>160</v>
      </c>
      <c r="Y307" s="332">
        <v>80</v>
      </c>
      <c r="Z307" s="332">
        <v>665</v>
      </c>
      <c r="AA307" s="332">
        <v>76</v>
      </c>
      <c r="AB307" s="394" t="s">
        <v>143</v>
      </c>
      <c r="AC307" s="353" t="s">
        <v>3227</v>
      </c>
      <c r="AD307" s="2327"/>
      <c r="AE307" s="2609">
        <v>14.5</v>
      </c>
      <c r="AF307" s="2327">
        <v>1</v>
      </c>
      <c r="AG307" s="1947" t="s">
        <v>122</v>
      </c>
    </row>
    <row r="308" spans="3:33">
      <c r="C308" s="3091" t="s">
        <v>2870</v>
      </c>
      <c r="D308" s="569" t="s">
        <v>2274</v>
      </c>
      <c r="E308" s="1578" t="s">
        <v>2873</v>
      </c>
      <c r="F308" s="2884">
        <v>910505100044</v>
      </c>
      <c r="G308" s="94">
        <v>8718696883075</v>
      </c>
      <c r="H308" s="206" t="s">
        <v>795</v>
      </c>
      <c r="I308" s="218" t="s">
        <v>69</v>
      </c>
      <c r="J308" s="394">
        <v>22</v>
      </c>
      <c r="K308" s="1146">
        <v>2700</v>
      </c>
      <c r="L308" s="394" t="s">
        <v>53</v>
      </c>
      <c r="M308" s="331">
        <v>50000</v>
      </c>
      <c r="N308" s="375">
        <v>5</v>
      </c>
      <c r="O308" s="394"/>
      <c r="P308" s="659">
        <v>2450</v>
      </c>
      <c r="Q308" s="518"/>
      <c r="R308" s="1946" t="s">
        <v>785</v>
      </c>
      <c r="S308" s="394" t="s">
        <v>55</v>
      </c>
      <c r="T308" s="394" t="s">
        <v>3143</v>
      </c>
      <c r="U308" s="394"/>
      <c r="V308" s="394" t="s">
        <v>131</v>
      </c>
      <c r="W308" s="312" t="s">
        <v>210</v>
      </c>
      <c r="X308" s="312">
        <v>122</v>
      </c>
      <c r="Y308" s="332">
        <v>80</v>
      </c>
      <c r="Z308" s="332">
        <v>1215</v>
      </c>
      <c r="AA308" s="332">
        <v>76</v>
      </c>
      <c r="AB308" s="394" t="s">
        <v>143</v>
      </c>
      <c r="AC308" s="353" t="s">
        <v>3227</v>
      </c>
      <c r="AD308" s="332"/>
      <c r="AE308" s="2609">
        <v>14.5</v>
      </c>
      <c r="AF308" s="332">
        <v>1</v>
      </c>
      <c r="AG308" s="1947" t="s">
        <v>122</v>
      </c>
    </row>
    <row r="309" spans="3:33">
      <c r="C309" s="3091" t="s">
        <v>2870</v>
      </c>
      <c r="D309" s="569" t="s">
        <v>2274</v>
      </c>
      <c r="E309" s="1578" t="s">
        <v>2873</v>
      </c>
      <c r="F309" s="2884">
        <v>910505100053</v>
      </c>
      <c r="G309" s="94">
        <v>8718696883099</v>
      </c>
      <c r="H309" s="206" t="s">
        <v>796</v>
      </c>
      <c r="I309" s="218" t="s">
        <v>69</v>
      </c>
      <c r="J309" s="394">
        <v>30</v>
      </c>
      <c r="K309" s="1146">
        <v>4000</v>
      </c>
      <c r="L309" s="394" t="s">
        <v>53</v>
      </c>
      <c r="M309" s="331">
        <v>50000</v>
      </c>
      <c r="N309" s="375">
        <v>5</v>
      </c>
      <c r="O309" s="394"/>
      <c r="P309" s="659">
        <v>2600</v>
      </c>
      <c r="Q309" s="518"/>
      <c r="R309" s="1946" t="s">
        <v>785</v>
      </c>
      <c r="S309" s="394" t="s">
        <v>55</v>
      </c>
      <c r="T309" s="394" t="s">
        <v>3134</v>
      </c>
      <c r="U309" s="394"/>
      <c r="V309" s="394" t="s">
        <v>131</v>
      </c>
      <c r="W309" s="312" t="s">
        <v>210</v>
      </c>
      <c r="X309" s="312">
        <v>133</v>
      </c>
      <c r="Y309" s="332">
        <v>80</v>
      </c>
      <c r="Z309" s="332">
        <v>1215</v>
      </c>
      <c r="AA309" s="332">
        <v>76</v>
      </c>
      <c r="AB309" s="394" t="s">
        <v>143</v>
      </c>
      <c r="AC309" s="353" t="s">
        <v>3227</v>
      </c>
      <c r="AD309" s="332"/>
      <c r="AE309" s="2609">
        <v>14.5</v>
      </c>
      <c r="AF309" s="332">
        <v>1</v>
      </c>
      <c r="AG309" s="1947" t="s">
        <v>122</v>
      </c>
    </row>
    <row r="310" spans="3:33">
      <c r="C310" s="3091" t="s">
        <v>2870</v>
      </c>
      <c r="D310" s="569" t="s">
        <v>2274</v>
      </c>
      <c r="E310" s="1578" t="s">
        <v>2873</v>
      </c>
      <c r="F310" s="2884">
        <v>911401816187</v>
      </c>
      <c r="G310" s="218">
        <v>8720169754331</v>
      </c>
      <c r="H310" s="206" t="s">
        <v>70</v>
      </c>
      <c r="I310" s="218" t="s">
        <v>69</v>
      </c>
      <c r="J310" s="394">
        <v>37.5</v>
      </c>
      <c r="K310" s="1146">
        <v>6000</v>
      </c>
      <c r="L310" s="394" t="s">
        <v>53</v>
      </c>
      <c r="M310" s="331">
        <v>50000</v>
      </c>
      <c r="N310" s="375">
        <v>5</v>
      </c>
      <c r="O310" s="394"/>
      <c r="P310" s="659">
        <v>2750</v>
      </c>
      <c r="Q310" s="518"/>
      <c r="R310" s="1946" t="s">
        <v>54</v>
      </c>
      <c r="S310" s="394" t="s">
        <v>55</v>
      </c>
      <c r="T310" s="394" t="s">
        <v>3145</v>
      </c>
      <c r="U310" s="394"/>
      <c r="V310" s="394" t="s">
        <v>131</v>
      </c>
      <c r="W310" s="312" t="s">
        <v>210</v>
      </c>
      <c r="X310" s="312">
        <v>160</v>
      </c>
      <c r="Y310" s="332">
        <v>80</v>
      </c>
      <c r="Z310" s="332">
        <v>1215</v>
      </c>
      <c r="AA310" s="332">
        <v>76</v>
      </c>
      <c r="AB310" s="394" t="s">
        <v>143</v>
      </c>
      <c r="AC310" s="353" t="s">
        <v>3227</v>
      </c>
      <c r="AD310" s="332"/>
      <c r="AE310" s="2609">
        <v>14.5</v>
      </c>
      <c r="AF310" s="332">
        <v>1</v>
      </c>
      <c r="AG310" s="1947" t="s">
        <v>122</v>
      </c>
    </row>
    <row r="311" spans="3:33">
      <c r="C311" s="3091" t="s">
        <v>2870</v>
      </c>
      <c r="D311" s="569" t="s">
        <v>2274</v>
      </c>
      <c r="E311" s="1578" t="s">
        <v>2873</v>
      </c>
      <c r="F311" s="2886">
        <v>911401816287</v>
      </c>
      <c r="G311" s="75">
        <v>8720169754348</v>
      </c>
      <c r="H311" s="1003" t="s">
        <v>71</v>
      </c>
      <c r="I311" s="218" t="s">
        <v>69</v>
      </c>
      <c r="J311" s="394">
        <v>50</v>
      </c>
      <c r="K311" s="1146">
        <v>8000</v>
      </c>
      <c r="L311" s="394" t="s">
        <v>53</v>
      </c>
      <c r="M311" s="331">
        <v>50000</v>
      </c>
      <c r="N311" s="417">
        <v>5</v>
      </c>
      <c r="O311" s="394"/>
      <c r="P311" s="659">
        <v>2900</v>
      </c>
      <c r="Q311" s="518"/>
      <c r="R311" s="1946" t="s">
        <v>54</v>
      </c>
      <c r="S311" s="394" t="s">
        <v>55</v>
      </c>
      <c r="T311" s="394" t="s">
        <v>3146</v>
      </c>
      <c r="U311" s="394"/>
      <c r="V311" s="394" t="s">
        <v>131</v>
      </c>
      <c r="W311" s="312" t="s">
        <v>210</v>
      </c>
      <c r="X311" s="312">
        <v>160</v>
      </c>
      <c r="Y311" s="332">
        <v>80</v>
      </c>
      <c r="Z311" s="332">
        <v>1215</v>
      </c>
      <c r="AA311" s="332">
        <v>76</v>
      </c>
      <c r="AB311" s="394" t="s">
        <v>143</v>
      </c>
      <c r="AC311" s="534" t="s">
        <v>3227</v>
      </c>
      <c r="AD311" s="332"/>
      <c r="AE311" s="2637">
        <v>14.5</v>
      </c>
      <c r="AF311" s="332">
        <v>1</v>
      </c>
      <c r="AG311" s="1947" t="s">
        <v>122</v>
      </c>
    </row>
    <row r="312" spans="3:33">
      <c r="C312" s="3091" t="s">
        <v>2870</v>
      </c>
      <c r="D312" s="569" t="s">
        <v>2274</v>
      </c>
      <c r="E312" s="1578" t="s">
        <v>2873</v>
      </c>
      <c r="F312" s="2884">
        <v>910505100061</v>
      </c>
      <c r="G312" s="218">
        <v>8718696883082</v>
      </c>
      <c r="H312" s="206" t="s">
        <v>797</v>
      </c>
      <c r="I312" s="218" t="s">
        <v>69</v>
      </c>
      <c r="J312" s="394">
        <v>26</v>
      </c>
      <c r="K312" s="1146">
        <v>3400</v>
      </c>
      <c r="L312" s="394" t="s">
        <v>53</v>
      </c>
      <c r="M312" s="331">
        <v>50000</v>
      </c>
      <c r="N312" s="375">
        <v>5</v>
      </c>
      <c r="O312" s="394"/>
      <c r="P312" s="659">
        <v>2900</v>
      </c>
      <c r="Q312" s="518"/>
      <c r="R312" s="1946" t="s">
        <v>785</v>
      </c>
      <c r="S312" s="394" t="s">
        <v>55</v>
      </c>
      <c r="T312" s="394" t="s">
        <v>3144</v>
      </c>
      <c r="U312" s="394"/>
      <c r="V312" s="394" t="s">
        <v>131</v>
      </c>
      <c r="W312" s="312" t="s">
        <v>210</v>
      </c>
      <c r="X312" s="312">
        <v>130</v>
      </c>
      <c r="Y312" s="332">
        <v>80</v>
      </c>
      <c r="Z312" s="332">
        <v>1515</v>
      </c>
      <c r="AA312" s="332">
        <v>76</v>
      </c>
      <c r="AB312" s="394" t="s">
        <v>143</v>
      </c>
      <c r="AC312" s="353" t="s">
        <v>3227</v>
      </c>
      <c r="AD312" s="332"/>
      <c r="AE312" s="2609">
        <v>14.5</v>
      </c>
      <c r="AF312" s="332">
        <v>1</v>
      </c>
      <c r="AG312" s="1947" t="s">
        <v>122</v>
      </c>
    </row>
    <row r="313" spans="3:33">
      <c r="C313" s="3091" t="s">
        <v>2870</v>
      </c>
      <c r="D313" s="569" t="s">
        <v>2274</v>
      </c>
      <c r="E313" s="1578" t="s">
        <v>2873</v>
      </c>
      <c r="F313" s="2884">
        <v>910505100072</v>
      </c>
      <c r="G313" s="63">
        <v>8718696883105</v>
      </c>
      <c r="H313" s="206" t="s">
        <v>798</v>
      </c>
      <c r="I313" s="218" t="s">
        <v>69</v>
      </c>
      <c r="J313" s="347">
        <v>45</v>
      </c>
      <c r="K313" s="1146">
        <v>6000</v>
      </c>
      <c r="L313" s="394" t="s">
        <v>53</v>
      </c>
      <c r="M313" s="314">
        <v>50000</v>
      </c>
      <c r="N313" s="375">
        <v>5</v>
      </c>
      <c r="O313" s="394"/>
      <c r="P313" s="659">
        <v>3050</v>
      </c>
      <c r="Q313" s="518"/>
      <c r="R313" s="1946" t="s">
        <v>785</v>
      </c>
      <c r="S313" s="394" t="s">
        <v>55</v>
      </c>
      <c r="T313" s="394" t="s">
        <v>3145</v>
      </c>
      <c r="U313" s="394"/>
      <c r="V313" s="394" t="s">
        <v>131</v>
      </c>
      <c r="W313" s="312" t="s">
        <v>210</v>
      </c>
      <c r="X313" s="312">
        <v>133</v>
      </c>
      <c r="Y313" s="332">
        <v>80</v>
      </c>
      <c r="Z313" s="332">
        <v>1515</v>
      </c>
      <c r="AA313" s="332">
        <v>76</v>
      </c>
      <c r="AB313" s="394" t="s">
        <v>143</v>
      </c>
      <c r="AC313" s="353" t="s">
        <v>3227</v>
      </c>
      <c r="AD313" s="332"/>
      <c r="AE313" s="2609">
        <v>14.5</v>
      </c>
      <c r="AF313" s="332">
        <v>1</v>
      </c>
      <c r="AG313" s="1947" t="s">
        <v>122</v>
      </c>
    </row>
    <row r="314" spans="3:33">
      <c r="C314" s="3091" t="s">
        <v>2870</v>
      </c>
      <c r="D314" s="569" t="s">
        <v>2274</v>
      </c>
      <c r="E314" s="1578" t="s">
        <v>2873</v>
      </c>
      <c r="F314" s="2884">
        <v>910505100079</v>
      </c>
      <c r="G314" s="63">
        <v>8718699409296</v>
      </c>
      <c r="H314" s="206" t="s">
        <v>799</v>
      </c>
      <c r="I314" s="218" t="s">
        <v>69</v>
      </c>
      <c r="J314" s="394">
        <v>61</v>
      </c>
      <c r="K314" s="1146">
        <v>8000</v>
      </c>
      <c r="L314" s="394" t="s">
        <v>53</v>
      </c>
      <c r="M314" s="314">
        <v>50000</v>
      </c>
      <c r="N314" s="375">
        <v>5</v>
      </c>
      <c r="O314" s="394"/>
      <c r="P314" s="659">
        <v>3200</v>
      </c>
      <c r="Q314" s="518"/>
      <c r="R314" s="1946" t="s">
        <v>785</v>
      </c>
      <c r="S314" s="394" t="s">
        <v>55</v>
      </c>
      <c r="T314" s="394" t="s">
        <v>3146</v>
      </c>
      <c r="U314" s="394"/>
      <c r="V314" s="394" t="s">
        <v>131</v>
      </c>
      <c r="W314" s="312" t="s">
        <v>210</v>
      </c>
      <c r="X314" s="312">
        <v>131</v>
      </c>
      <c r="Y314" s="332">
        <v>80</v>
      </c>
      <c r="Z314" s="332">
        <v>1515</v>
      </c>
      <c r="AA314" s="332">
        <v>76</v>
      </c>
      <c r="AB314" s="394" t="s">
        <v>143</v>
      </c>
      <c r="AC314" s="353" t="s">
        <v>3227</v>
      </c>
      <c r="AD314" s="332"/>
      <c r="AE314" s="2609">
        <v>14.5</v>
      </c>
      <c r="AF314" s="332">
        <v>1</v>
      </c>
      <c r="AG314" s="1947" t="s">
        <v>122</v>
      </c>
    </row>
    <row r="315" spans="3:33">
      <c r="C315" s="3091" t="s">
        <v>2870</v>
      </c>
      <c r="D315" s="569" t="s">
        <v>2274</v>
      </c>
      <c r="E315" s="1578" t="s">
        <v>2873</v>
      </c>
      <c r="F315" s="2886">
        <v>911401816387</v>
      </c>
      <c r="G315" s="75">
        <v>8720169754355</v>
      </c>
      <c r="H315" s="1003" t="s">
        <v>72</v>
      </c>
      <c r="I315" s="218" t="s">
        <v>69</v>
      </c>
      <c r="J315" s="394">
        <v>62</v>
      </c>
      <c r="K315" s="1146">
        <v>10000</v>
      </c>
      <c r="L315" s="394" t="s">
        <v>53</v>
      </c>
      <c r="M315" s="2538">
        <v>50000</v>
      </c>
      <c r="N315" s="417">
        <v>5</v>
      </c>
      <c r="O315" s="394"/>
      <c r="P315" s="659">
        <v>3400</v>
      </c>
      <c r="Q315" s="518"/>
      <c r="R315" s="1946" t="s">
        <v>54</v>
      </c>
      <c r="S315" s="394" t="s">
        <v>55</v>
      </c>
      <c r="T315" s="394" t="s">
        <v>3149</v>
      </c>
      <c r="U315" s="394"/>
      <c r="V315" s="394" t="s">
        <v>131</v>
      </c>
      <c r="W315" s="312" t="s">
        <v>210</v>
      </c>
      <c r="X315" s="312">
        <v>161</v>
      </c>
      <c r="Y315" s="332">
        <v>80</v>
      </c>
      <c r="Z315" s="332">
        <v>1515</v>
      </c>
      <c r="AA315" s="332">
        <v>76</v>
      </c>
      <c r="AB315" s="394" t="s">
        <v>143</v>
      </c>
      <c r="AC315" s="534" t="s">
        <v>3227</v>
      </c>
      <c r="AD315" s="332"/>
      <c r="AE315" s="2637">
        <v>14.5</v>
      </c>
      <c r="AF315" s="332">
        <v>1</v>
      </c>
      <c r="AG315" s="1947" t="s">
        <v>122</v>
      </c>
    </row>
    <row r="316" spans="3:33">
      <c r="C316" s="3080" t="s">
        <v>2870</v>
      </c>
      <c r="D316" s="855" t="s">
        <v>2274</v>
      </c>
      <c r="E316" s="1599" t="s">
        <v>2873</v>
      </c>
      <c r="F316" s="2885">
        <v>911401816487</v>
      </c>
      <c r="G316" s="49">
        <v>8720169754362</v>
      </c>
      <c r="H316" s="208" t="s">
        <v>73</v>
      </c>
      <c r="I316" s="221" t="s">
        <v>69</v>
      </c>
      <c r="J316" s="440">
        <v>75</v>
      </c>
      <c r="K316" s="1144">
        <v>12000</v>
      </c>
      <c r="L316" s="440" t="s">
        <v>53</v>
      </c>
      <c r="M316" s="454">
        <v>50000</v>
      </c>
      <c r="N316" s="468">
        <v>5</v>
      </c>
      <c r="O316" s="440"/>
      <c r="P316" s="657">
        <v>3600</v>
      </c>
      <c r="Q316" s="518"/>
      <c r="R316" s="1952" t="s">
        <v>54</v>
      </c>
      <c r="S316" s="440" t="s">
        <v>55</v>
      </c>
      <c r="T316" s="440" t="s">
        <v>3149</v>
      </c>
      <c r="U316" s="440"/>
      <c r="V316" s="440" t="s">
        <v>131</v>
      </c>
      <c r="W316" s="2453" t="s">
        <v>210</v>
      </c>
      <c r="X316" s="2453">
        <v>160</v>
      </c>
      <c r="Y316" s="463">
        <v>80</v>
      </c>
      <c r="Z316" s="463">
        <v>1515</v>
      </c>
      <c r="AA316" s="463">
        <v>76</v>
      </c>
      <c r="AB316" s="440" t="s">
        <v>143</v>
      </c>
      <c r="AC316" s="483" t="s">
        <v>3227</v>
      </c>
      <c r="AD316" s="463"/>
      <c r="AE316" s="2613">
        <v>14.5</v>
      </c>
      <c r="AF316" s="463">
        <v>1</v>
      </c>
      <c r="AG316" s="1953" t="s">
        <v>122</v>
      </c>
    </row>
    <row r="317" spans="3:33">
      <c r="C317" s="3233" t="s">
        <v>2870</v>
      </c>
      <c r="D317" s="853" t="s">
        <v>2274</v>
      </c>
      <c r="E317" s="1606"/>
      <c r="F317" s="946">
        <v>911401816587</v>
      </c>
      <c r="G317" s="242">
        <v>8720169755154</v>
      </c>
      <c r="H317" s="242" t="s">
        <v>2592</v>
      </c>
      <c r="I317" s="246" t="s">
        <v>3389</v>
      </c>
      <c r="J317" s="394"/>
      <c r="K317" s="1146"/>
      <c r="L317" s="394"/>
      <c r="M317" s="2538"/>
      <c r="N317" s="417">
        <v>2</v>
      </c>
      <c r="O317" s="394"/>
      <c r="P317" s="659">
        <v>910</v>
      </c>
      <c r="Q317" s="518"/>
      <c r="R317" s="1946"/>
      <c r="S317" s="394"/>
      <c r="T317" s="394"/>
      <c r="U317" s="394"/>
      <c r="V317" s="394"/>
      <c r="W317" s="312">
        <v>450</v>
      </c>
      <c r="X317" s="312"/>
      <c r="Y317" s="332">
        <v>30</v>
      </c>
      <c r="Z317" s="332">
        <v>550</v>
      </c>
      <c r="AA317" s="332">
        <v>18</v>
      </c>
      <c r="AB317" s="394"/>
      <c r="AC317" s="534"/>
      <c r="AD317" s="332"/>
      <c r="AE317" s="2637">
        <v>5</v>
      </c>
      <c r="AF317" s="332">
        <v>1</v>
      </c>
      <c r="AG317" s="1947" t="s">
        <v>122</v>
      </c>
    </row>
    <row r="318" spans="3:33">
      <c r="C318" s="3091" t="s">
        <v>2870</v>
      </c>
      <c r="D318" s="569" t="s">
        <v>2274</v>
      </c>
      <c r="E318" s="1578"/>
      <c r="F318" s="946">
        <v>911401816687</v>
      </c>
      <c r="G318" s="242">
        <v>8720169755161</v>
      </c>
      <c r="H318" s="242" t="s">
        <v>2593</v>
      </c>
      <c r="I318" s="246" t="s">
        <v>3390</v>
      </c>
      <c r="J318" s="394"/>
      <c r="K318" s="1146"/>
      <c r="L318" s="394"/>
      <c r="M318" s="2538"/>
      <c r="N318" s="417">
        <v>2</v>
      </c>
      <c r="O318" s="394"/>
      <c r="P318" s="659">
        <v>1310</v>
      </c>
      <c r="Q318" s="518"/>
      <c r="R318" s="1946"/>
      <c r="S318" s="394"/>
      <c r="T318" s="394"/>
      <c r="U318" s="394"/>
      <c r="V318" s="394"/>
      <c r="W318" s="312">
        <v>450</v>
      </c>
      <c r="X318" s="312"/>
      <c r="Y318" s="332">
        <v>50</v>
      </c>
      <c r="Z318" s="332">
        <v>550</v>
      </c>
      <c r="AA318" s="332">
        <v>18</v>
      </c>
      <c r="AB318" s="394"/>
      <c r="AC318" s="534"/>
      <c r="AD318" s="332"/>
      <c r="AE318" s="2637">
        <v>5</v>
      </c>
      <c r="AF318" s="332">
        <v>1</v>
      </c>
      <c r="AG318" s="1947" t="s">
        <v>122</v>
      </c>
    </row>
    <row r="319" spans="3:33">
      <c r="C319" s="3091" t="s">
        <v>2870</v>
      </c>
      <c r="D319" s="569" t="s">
        <v>2274</v>
      </c>
      <c r="E319" s="1578"/>
      <c r="F319" s="946">
        <v>911401816787</v>
      </c>
      <c r="G319" s="242">
        <v>8720169755178</v>
      </c>
      <c r="H319" s="242" t="s">
        <v>2594</v>
      </c>
      <c r="I319" s="246" t="s">
        <v>3391</v>
      </c>
      <c r="J319" s="394"/>
      <c r="K319" s="1146"/>
      <c r="L319" s="394"/>
      <c r="M319" s="2538"/>
      <c r="N319" s="417">
        <v>2</v>
      </c>
      <c r="O319" s="394"/>
      <c r="P319" s="659">
        <v>1420</v>
      </c>
      <c r="Q319" s="518"/>
      <c r="R319" s="1946"/>
      <c r="S319" s="394"/>
      <c r="T319" s="394"/>
      <c r="U319" s="394"/>
      <c r="V319" s="394"/>
      <c r="W319" s="312">
        <v>450</v>
      </c>
      <c r="X319" s="312"/>
      <c r="Y319" s="332">
        <v>30</v>
      </c>
      <c r="Z319" s="332">
        <v>1035</v>
      </c>
      <c r="AA319" s="332">
        <v>18</v>
      </c>
      <c r="AB319" s="394"/>
      <c r="AC319" s="534"/>
      <c r="AD319" s="332"/>
      <c r="AE319" s="2637">
        <v>5</v>
      </c>
      <c r="AF319" s="332">
        <v>1</v>
      </c>
      <c r="AG319" s="1947" t="s">
        <v>122</v>
      </c>
    </row>
    <row r="320" spans="3:33">
      <c r="C320" s="3091" t="s">
        <v>2870</v>
      </c>
      <c r="D320" s="569" t="s">
        <v>2274</v>
      </c>
      <c r="E320" s="1578"/>
      <c r="F320" s="946">
        <v>911401816887</v>
      </c>
      <c r="G320" s="242">
        <v>8720169755185</v>
      </c>
      <c r="H320" s="242" t="s">
        <v>2595</v>
      </c>
      <c r="I320" s="246" t="s">
        <v>3392</v>
      </c>
      <c r="J320" s="394"/>
      <c r="K320" s="1146"/>
      <c r="L320" s="394"/>
      <c r="M320" s="2538"/>
      <c r="N320" s="417">
        <v>2</v>
      </c>
      <c r="O320" s="394"/>
      <c r="P320" s="659">
        <v>2100</v>
      </c>
      <c r="Q320" s="518"/>
      <c r="R320" s="1946"/>
      <c r="S320" s="394"/>
      <c r="T320" s="394"/>
      <c r="U320" s="394"/>
      <c r="V320" s="394"/>
      <c r="W320" s="312">
        <v>450</v>
      </c>
      <c r="X320" s="312"/>
      <c r="Y320" s="332">
        <v>50</v>
      </c>
      <c r="Z320" s="332">
        <v>1035</v>
      </c>
      <c r="AA320" s="332">
        <v>18</v>
      </c>
      <c r="AB320" s="394"/>
      <c r="AC320" s="534"/>
      <c r="AD320" s="332"/>
      <c r="AE320" s="2637">
        <v>5</v>
      </c>
      <c r="AF320" s="332">
        <v>1</v>
      </c>
      <c r="AG320" s="1947" t="s">
        <v>122</v>
      </c>
    </row>
    <row r="321" spans="3:33">
      <c r="C321" s="3091" t="s">
        <v>2870</v>
      </c>
      <c r="D321" s="569" t="s">
        <v>2274</v>
      </c>
      <c r="E321" s="1578"/>
      <c r="F321" s="946">
        <v>911401816987</v>
      </c>
      <c r="G321" s="242">
        <v>8720169755192</v>
      </c>
      <c r="H321" s="242" t="s">
        <v>2596</v>
      </c>
      <c r="I321" s="246" t="s">
        <v>3393</v>
      </c>
      <c r="J321" s="394"/>
      <c r="K321" s="1146"/>
      <c r="L321" s="394"/>
      <c r="M321" s="2538"/>
      <c r="N321" s="417">
        <v>2</v>
      </c>
      <c r="O321" s="394"/>
      <c r="P321" s="659">
        <v>1700</v>
      </c>
      <c r="Q321" s="518"/>
      <c r="R321" s="1946"/>
      <c r="S321" s="394"/>
      <c r="T321" s="394"/>
      <c r="U321" s="394"/>
      <c r="V321" s="394"/>
      <c r="W321" s="312">
        <v>450</v>
      </c>
      <c r="X321" s="312"/>
      <c r="Y321" s="332">
        <v>30</v>
      </c>
      <c r="Z321" s="332">
        <v>1325</v>
      </c>
      <c r="AA321" s="332">
        <v>18</v>
      </c>
      <c r="AB321" s="394"/>
      <c r="AC321" s="534"/>
      <c r="AD321" s="332"/>
      <c r="AE321" s="2637">
        <v>5</v>
      </c>
      <c r="AF321" s="332">
        <v>1</v>
      </c>
      <c r="AG321" s="1947" t="s">
        <v>122</v>
      </c>
    </row>
    <row r="322" spans="3:33">
      <c r="C322" s="3080" t="s">
        <v>2870</v>
      </c>
      <c r="D322" s="855" t="s">
        <v>2274</v>
      </c>
      <c r="E322" s="1599"/>
      <c r="F322" s="948">
        <v>911401817087</v>
      </c>
      <c r="G322" s="230">
        <v>8720169755208</v>
      </c>
      <c r="H322" s="230" t="s">
        <v>2597</v>
      </c>
      <c r="I322" s="208" t="s">
        <v>3394</v>
      </c>
      <c r="J322" s="453"/>
      <c r="K322" s="1144"/>
      <c r="L322" s="453"/>
      <c r="M322" s="454"/>
      <c r="N322" s="468">
        <v>2</v>
      </c>
      <c r="O322" s="453"/>
      <c r="P322" s="657">
        <v>2610</v>
      </c>
      <c r="Q322" s="518"/>
      <c r="R322" s="1955"/>
      <c r="S322" s="453"/>
      <c r="T322" s="453"/>
      <c r="U322" s="453"/>
      <c r="V322" s="453"/>
      <c r="W322" s="2455">
        <v>450</v>
      </c>
      <c r="X322" s="2455"/>
      <c r="Y322" s="769">
        <v>50</v>
      </c>
      <c r="Z322" s="769">
        <v>1325</v>
      </c>
      <c r="AA322" s="769">
        <v>18</v>
      </c>
      <c r="AB322" s="453"/>
      <c r="AC322" s="483"/>
      <c r="AD322" s="769"/>
      <c r="AE322" s="2613">
        <v>5</v>
      </c>
      <c r="AF322" s="769">
        <v>1</v>
      </c>
      <c r="AG322" s="1956" t="s">
        <v>122</v>
      </c>
    </row>
    <row r="323" spans="3:33">
      <c r="C323" s="3079" t="s">
        <v>2870</v>
      </c>
      <c r="D323" s="1576" t="s">
        <v>2274</v>
      </c>
      <c r="E323" s="1577" t="s">
        <v>2873</v>
      </c>
      <c r="F323" s="2887">
        <v>911401828084</v>
      </c>
      <c r="G323" s="95">
        <v>8719514947375</v>
      </c>
      <c r="H323" s="242" t="s">
        <v>801</v>
      </c>
      <c r="I323" s="2556" t="s">
        <v>802</v>
      </c>
      <c r="J323" s="394">
        <v>39</v>
      </c>
      <c r="K323" s="1613">
        <v>5000</v>
      </c>
      <c r="L323" s="359" t="s">
        <v>53</v>
      </c>
      <c r="M323" s="1643">
        <v>50000</v>
      </c>
      <c r="N323" s="1643">
        <v>5</v>
      </c>
      <c r="O323" s="359"/>
      <c r="P323" s="658">
        <v>2350</v>
      </c>
      <c r="Q323" s="518"/>
      <c r="R323" s="1946" t="s">
        <v>62</v>
      </c>
      <c r="S323" s="394" t="s">
        <v>803</v>
      </c>
      <c r="T323" s="394" t="s">
        <v>3134</v>
      </c>
      <c r="U323" s="394"/>
      <c r="V323" s="394" t="s">
        <v>131</v>
      </c>
      <c r="W323" s="312" t="s">
        <v>210</v>
      </c>
      <c r="X323" s="312">
        <v>128</v>
      </c>
      <c r="Y323" s="332">
        <v>82.5</v>
      </c>
      <c r="Z323" s="332">
        <v>1315</v>
      </c>
      <c r="AA323" s="332">
        <v>82.5</v>
      </c>
      <c r="AB323" s="394" t="s">
        <v>122</v>
      </c>
      <c r="AC323" s="312" t="s">
        <v>3227</v>
      </c>
      <c r="AD323" s="332"/>
      <c r="AE323" s="461">
        <v>14.5</v>
      </c>
      <c r="AF323" s="332">
        <v>1</v>
      </c>
      <c r="AG323" s="1947" t="s">
        <v>122</v>
      </c>
    </row>
    <row r="324" spans="3:33">
      <c r="C324" s="3091" t="s">
        <v>2870</v>
      </c>
      <c r="D324" s="569" t="s">
        <v>2274</v>
      </c>
      <c r="E324" s="1578" t="s">
        <v>2873</v>
      </c>
      <c r="F324" s="2884">
        <v>911401828184</v>
      </c>
      <c r="G324" s="218">
        <v>8719514947382</v>
      </c>
      <c r="H324" s="242" t="s">
        <v>804</v>
      </c>
      <c r="I324" s="2556" t="s">
        <v>802</v>
      </c>
      <c r="J324" s="394">
        <v>54</v>
      </c>
      <c r="K324" s="1146">
        <v>7000</v>
      </c>
      <c r="L324" s="394" t="s">
        <v>53</v>
      </c>
      <c r="M324" s="331">
        <v>50000</v>
      </c>
      <c r="N324" s="331">
        <v>5</v>
      </c>
      <c r="O324" s="394"/>
      <c r="P324" s="659">
        <v>2800</v>
      </c>
      <c r="Q324" s="518"/>
      <c r="R324" s="1946" t="s">
        <v>62</v>
      </c>
      <c r="S324" s="394" t="s">
        <v>803</v>
      </c>
      <c r="T324" s="394" t="s">
        <v>3145</v>
      </c>
      <c r="U324" s="394"/>
      <c r="V324" s="394" t="s">
        <v>131</v>
      </c>
      <c r="W324" s="312" t="s">
        <v>210</v>
      </c>
      <c r="X324" s="312">
        <v>129</v>
      </c>
      <c r="Y324" s="332">
        <v>82.5</v>
      </c>
      <c r="Z324" s="332">
        <v>1615</v>
      </c>
      <c r="AA324" s="332">
        <v>82.5</v>
      </c>
      <c r="AB324" s="394" t="s">
        <v>122</v>
      </c>
      <c r="AC324" s="312" t="s">
        <v>3227</v>
      </c>
      <c r="AD324" s="332"/>
      <c r="AE324" s="461">
        <v>14.5</v>
      </c>
      <c r="AF324" s="332">
        <v>1</v>
      </c>
      <c r="AG324" s="1947" t="s">
        <v>122</v>
      </c>
    </row>
    <row r="325" spans="3:33">
      <c r="C325" s="3091" t="s">
        <v>2870</v>
      </c>
      <c r="D325" s="569" t="s">
        <v>2274</v>
      </c>
      <c r="E325" s="1578" t="s">
        <v>2873</v>
      </c>
      <c r="F325" s="2884">
        <v>911401827884</v>
      </c>
      <c r="G325" s="218">
        <v>8719514947351</v>
      </c>
      <c r="H325" s="242" t="s">
        <v>805</v>
      </c>
      <c r="I325" s="2556" t="s">
        <v>2401</v>
      </c>
      <c r="J325" s="394">
        <v>39</v>
      </c>
      <c r="K325" s="1146">
        <v>5000</v>
      </c>
      <c r="L325" s="394" t="s">
        <v>53</v>
      </c>
      <c r="M325" s="331">
        <v>50000</v>
      </c>
      <c r="N325" s="331">
        <v>5</v>
      </c>
      <c r="O325" s="394"/>
      <c r="P325" s="659">
        <v>2450</v>
      </c>
      <c r="Q325" s="518"/>
      <c r="R325" s="1946" t="s">
        <v>62</v>
      </c>
      <c r="S325" s="394" t="s">
        <v>3182</v>
      </c>
      <c r="T325" s="394" t="s">
        <v>3134</v>
      </c>
      <c r="U325" s="394"/>
      <c r="V325" s="394" t="s">
        <v>131</v>
      </c>
      <c r="W325" s="312" t="s">
        <v>210</v>
      </c>
      <c r="X325" s="312">
        <v>128</v>
      </c>
      <c r="Y325" s="332">
        <v>69</v>
      </c>
      <c r="Z325" s="332">
        <v>1340</v>
      </c>
      <c r="AA325" s="332">
        <v>69</v>
      </c>
      <c r="AB325" s="394" t="s">
        <v>122</v>
      </c>
      <c r="AC325" s="312" t="s">
        <v>3227</v>
      </c>
      <c r="AD325" s="332"/>
      <c r="AE325" s="461">
        <v>14.5</v>
      </c>
      <c r="AF325" s="332">
        <v>1</v>
      </c>
      <c r="AG325" s="1947" t="s">
        <v>122</v>
      </c>
    </row>
    <row r="326" spans="3:33">
      <c r="C326" s="3091" t="s">
        <v>2870</v>
      </c>
      <c r="D326" s="569" t="s">
        <v>2274</v>
      </c>
      <c r="E326" s="1578" t="s">
        <v>2873</v>
      </c>
      <c r="F326" s="2884">
        <v>911401860284</v>
      </c>
      <c r="G326" s="218">
        <v>8719514953857</v>
      </c>
      <c r="H326" s="242" t="s">
        <v>806</v>
      </c>
      <c r="I326" s="2556" t="s">
        <v>2401</v>
      </c>
      <c r="J326" s="394">
        <v>28</v>
      </c>
      <c r="K326" s="1146">
        <v>3900</v>
      </c>
      <c r="L326" s="1012" t="s">
        <v>53</v>
      </c>
      <c r="M326" s="3267">
        <v>50000</v>
      </c>
      <c r="N326" s="331">
        <v>5</v>
      </c>
      <c r="O326" s="1012"/>
      <c r="P326" s="659">
        <v>2450</v>
      </c>
      <c r="Q326" s="518"/>
      <c r="R326" s="1957" t="s">
        <v>62</v>
      </c>
      <c r="S326" s="1012" t="s">
        <v>3182</v>
      </c>
      <c r="T326" s="1012" t="s">
        <v>3144</v>
      </c>
      <c r="U326" s="1012"/>
      <c r="V326" s="1012" t="s">
        <v>131</v>
      </c>
      <c r="W326" s="2456" t="s">
        <v>210</v>
      </c>
      <c r="X326" s="2456">
        <v>139</v>
      </c>
      <c r="Y326" s="2328">
        <v>69</v>
      </c>
      <c r="Z326" s="2328">
        <v>1640</v>
      </c>
      <c r="AA326" s="2328">
        <v>69</v>
      </c>
      <c r="AB326" s="1012" t="s">
        <v>122</v>
      </c>
      <c r="AC326" s="312" t="s">
        <v>3227</v>
      </c>
      <c r="AD326" s="2328"/>
      <c r="AE326" s="461">
        <v>14.5</v>
      </c>
      <c r="AF326" s="2328">
        <v>1</v>
      </c>
      <c r="AG326" s="1958" t="s">
        <v>122</v>
      </c>
    </row>
    <row r="327" spans="3:33">
      <c r="C327" s="3080" t="s">
        <v>2870</v>
      </c>
      <c r="D327" s="855" t="s">
        <v>2274</v>
      </c>
      <c r="E327" s="1599" t="s">
        <v>2873</v>
      </c>
      <c r="F327" s="2886">
        <v>911401827984</v>
      </c>
      <c r="G327" s="75">
        <v>8719514947368</v>
      </c>
      <c r="H327" s="736" t="s">
        <v>807</v>
      </c>
      <c r="I327" s="2557" t="s">
        <v>2401</v>
      </c>
      <c r="J327" s="1121">
        <v>54</v>
      </c>
      <c r="K327" s="2537">
        <v>7000</v>
      </c>
      <c r="L327" s="1121" t="s">
        <v>53</v>
      </c>
      <c r="M327" s="2538">
        <v>50000</v>
      </c>
      <c r="N327" s="2538">
        <v>5</v>
      </c>
      <c r="O327" s="1121"/>
      <c r="P327" s="988">
        <v>2900</v>
      </c>
      <c r="Q327" s="518"/>
      <c r="R327" s="1969" t="s">
        <v>62</v>
      </c>
      <c r="S327" s="1121" t="s">
        <v>3182</v>
      </c>
      <c r="T327" s="1121" t="s">
        <v>3145</v>
      </c>
      <c r="U327" s="1121"/>
      <c r="V327" s="1121" t="s">
        <v>131</v>
      </c>
      <c r="W327" s="2457" t="s">
        <v>210</v>
      </c>
      <c r="X327" s="2457">
        <v>129</v>
      </c>
      <c r="Y327" s="2329">
        <v>69</v>
      </c>
      <c r="Z327" s="2329">
        <v>1640</v>
      </c>
      <c r="AA327" s="2329">
        <v>69</v>
      </c>
      <c r="AB327" s="1121" t="s">
        <v>122</v>
      </c>
      <c r="AC327" s="2457" t="s">
        <v>3227</v>
      </c>
      <c r="AD327" s="2329"/>
      <c r="AE327" s="2638">
        <v>14.5</v>
      </c>
      <c r="AF327" s="2329">
        <v>1</v>
      </c>
      <c r="AG327" s="1970" t="s">
        <v>122</v>
      </c>
    </row>
    <row r="328" spans="3:33">
      <c r="C328" s="3233" t="s">
        <v>2870</v>
      </c>
      <c r="D328" s="853" t="s">
        <v>2274</v>
      </c>
      <c r="E328" s="1606"/>
      <c r="F328" s="2887">
        <v>911401867784</v>
      </c>
      <c r="G328" s="1104">
        <v>8719514956100</v>
      </c>
      <c r="H328" s="2539" t="s">
        <v>808</v>
      </c>
      <c r="I328" s="1104" t="s">
        <v>809</v>
      </c>
      <c r="J328" s="359"/>
      <c r="K328" s="1613"/>
      <c r="L328" s="359"/>
      <c r="M328" s="1643"/>
      <c r="N328" s="1643">
        <v>5</v>
      </c>
      <c r="O328" s="359"/>
      <c r="P328" s="2540">
        <v>220</v>
      </c>
      <c r="Q328" s="518"/>
      <c r="R328" s="1971"/>
      <c r="S328" s="359"/>
      <c r="T328" s="359"/>
      <c r="U328" s="359"/>
      <c r="V328" s="359"/>
      <c r="W328" s="2458"/>
      <c r="X328" s="2458"/>
      <c r="Y328" s="338"/>
      <c r="Z328" s="338"/>
      <c r="AA328" s="338"/>
      <c r="AB328" s="359"/>
      <c r="AC328" s="2458"/>
      <c r="AD328" s="338"/>
      <c r="AE328" s="2639">
        <v>0</v>
      </c>
      <c r="AF328" s="338">
        <v>1</v>
      </c>
      <c r="AG328" s="1972" t="s">
        <v>122</v>
      </c>
    </row>
    <row r="329" spans="3:33">
      <c r="C329" s="3080" t="s">
        <v>2870</v>
      </c>
      <c r="D329" s="855" t="s">
        <v>2274</v>
      </c>
      <c r="E329" s="1599"/>
      <c r="F329" s="2885">
        <v>911401867884</v>
      </c>
      <c r="G329" s="49">
        <v>8719514956117</v>
      </c>
      <c r="H329" s="737" t="s">
        <v>810</v>
      </c>
      <c r="I329" s="221" t="s">
        <v>811</v>
      </c>
      <c r="J329" s="440"/>
      <c r="K329" s="1144"/>
      <c r="L329" s="440"/>
      <c r="M329" s="454"/>
      <c r="N329" s="454">
        <v>5</v>
      </c>
      <c r="O329" s="440"/>
      <c r="P329" s="2397">
        <v>385</v>
      </c>
      <c r="Q329" s="518"/>
      <c r="R329" s="1952"/>
      <c r="S329" s="440"/>
      <c r="T329" s="440"/>
      <c r="U329" s="440"/>
      <c r="V329" s="440"/>
      <c r="W329" s="2453"/>
      <c r="X329" s="2453"/>
      <c r="Y329" s="463"/>
      <c r="Z329" s="463"/>
      <c r="AA329" s="463"/>
      <c r="AB329" s="440"/>
      <c r="AC329" s="2453"/>
      <c r="AD329" s="463"/>
      <c r="AE329" s="2640">
        <v>0</v>
      </c>
      <c r="AF329" s="463">
        <v>1</v>
      </c>
      <c r="AG329" s="1953" t="s">
        <v>122</v>
      </c>
    </row>
    <row r="330" spans="3:33">
      <c r="C330" s="3233" t="s">
        <v>2870</v>
      </c>
      <c r="D330" s="853" t="s">
        <v>2274</v>
      </c>
      <c r="E330" s="1606" t="s">
        <v>2873</v>
      </c>
      <c r="F330" s="2883">
        <v>911401812187</v>
      </c>
      <c r="G330" s="70">
        <v>8720169753242</v>
      </c>
      <c r="H330" s="246" t="s">
        <v>99</v>
      </c>
      <c r="I330" s="745" t="s">
        <v>100</v>
      </c>
      <c r="J330" s="394"/>
      <c r="K330" s="1146"/>
      <c r="L330" s="394"/>
      <c r="M330" s="331"/>
      <c r="N330" s="418">
        <v>5</v>
      </c>
      <c r="O330" s="394"/>
      <c r="P330" s="2398">
        <v>295</v>
      </c>
      <c r="Q330" s="518"/>
      <c r="R330" s="1946"/>
      <c r="S330" s="394" t="s">
        <v>55</v>
      </c>
      <c r="T330" s="394"/>
      <c r="U330" s="394"/>
      <c r="V330" s="394"/>
      <c r="W330" s="312" t="s">
        <v>210</v>
      </c>
      <c r="X330" s="312"/>
      <c r="Y330" s="332">
        <v>69</v>
      </c>
      <c r="Z330" s="332">
        <v>670</v>
      </c>
      <c r="AA330" s="332">
        <v>70</v>
      </c>
      <c r="AB330" s="394"/>
      <c r="AC330" s="362"/>
      <c r="AD330" s="332"/>
      <c r="AE330" s="2612">
        <v>1</v>
      </c>
      <c r="AF330" s="332">
        <v>1</v>
      </c>
      <c r="AG330" s="1947" t="s">
        <v>122</v>
      </c>
    </row>
    <row r="331" spans="3:33">
      <c r="C331" s="3091" t="s">
        <v>2870</v>
      </c>
      <c r="D331" s="569" t="s">
        <v>2274</v>
      </c>
      <c r="E331" s="1578" t="s">
        <v>2873</v>
      </c>
      <c r="F331" s="2883">
        <v>911401812287</v>
      </c>
      <c r="G331" s="70">
        <v>8720169753259</v>
      </c>
      <c r="H331" s="246" t="s">
        <v>101</v>
      </c>
      <c r="I331" s="218" t="s">
        <v>102</v>
      </c>
      <c r="J331" s="394"/>
      <c r="K331" s="1146"/>
      <c r="L331" s="394"/>
      <c r="M331" s="331"/>
      <c r="N331" s="418">
        <v>5</v>
      </c>
      <c r="O331" s="394"/>
      <c r="P331" s="2398">
        <v>340</v>
      </c>
      <c r="Q331" s="518"/>
      <c r="R331" s="1946"/>
      <c r="S331" s="394" t="s">
        <v>55</v>
      </c>
      <c r="T331" s="394"/>
      <c r="U331" s="394"/>
      <c r="V331" s="394"/>
      <c r="W331" s="312" t="s">
        <v>210</v>
      </c>
      <c r="X331" s="312"/>
      <c r="Y331" s="332">
        <v>93</v>
      </c>
      <c r="Z331" s="332">
        <v>670</v>
      </c>
      <c r="AA331" s="332">
        <v>70</v>
      </c>
      <c r="AB331" s="394"/>
      <c r="AC331" s="362"/>
      <c r="AD331" s="332"/>
      <c r="AE331" s="2612">
        <v>1</v>
      </c>
      <c r="AF331" s="332">
        <v>1</v>
      </c>
      <c r="AG331" s="1947" t="s">
        <v>122</v>
      </c>
    </row>
    <row r="332" spans="3:33">
      <c r="C332" s="3091" t="s">
        <v>2870</v>
      </c>
      <c r="D332" s="569" t="s">
        <v>2274</v>
      </c>
      <c r="E332" s="1578" t="s">
        <v>2873</v>
      </c>
      <c r="F332" s="2883">
        <v>911401807381</v>
      </c>
      <c r="G332" s="70">
        <v>8710163366029</v>
      </c>
      <c r="H332" s="246" t="s">
        <v>813</v>
      </c>
      <c r="I332" s="738" t="s">
        <v>100</v>
      </c>
      <c r="J332" s="333"/>
      <c r="K332" s="1142"/>
      <c r="L332" s="333"/>
      <c r="M332" s="296"/>
      <c r="N332" s="418">
        <v>5</v>
      </c>
      <c r="O332" s="333"/>
      <c r="P332" s="2396">
        <v>450</v>
      </c>
      <c r="Q332" s="518"/>
      <c r="R332" s="1876"/>
      <c r="S332" s="333" t="s">
        <v>55</v>
      </c>
      <c r="T332" s="333"/>
      <c r="U332" s="333"/>
      <c r="V332" s="333"/>
      <c r="W332" s="293" t="s">
        <v>210</v>
      </c>
      <c r="X332" s="293"/>
      <c r="Y332" s="292">
        <v>69</v>
      </c>
      <c r="Z332" s="292">
        <v>1280</v>
      </c>
      <c r="AA332" s="292">
        <v>70</v>
      </c>
      <c r="AB332" s="333"/>
      <c r="AC332" s="362"/>
      <c r="AD332" s="292"/>
      <c r="AE332" s="2612">
        <v>14.5</v>
      </c>
      <c r="AF332" s="292">
        <v>1</v>
      </c>
      <c r="AG332" s="1877" t="s">
        <v>122</v>
      </c>
    </row>
    <row r="333" spans="3:33">
      <c r="C333" s="3091" t="s">
        <v>2870</v>
      </c>
      <c r="D333" s="569" t="s">
        <v>2274</v>
      </c>
      <c r="E333" s="1578" t="s">
        <v>2873</v>
      </c>
      <c r="F333" s="2884">
        <v>911401807481</v>
      </c>
      <c r="G333" s="63">
        <v>8710163366036</v>
      </c>
      <c r="H333" s="206" t="s">
        <v>814</v>
      </c>
      <c r="I333" s="116" t="s">
        <v>102</v>
      </c>
      <c r="J333" s="333"/>
      <c r="K333" s="1142"/>
      <c r="L333" s="333"/>
      <c r="M333" s="296"/>
      <c r="N333" s="418">
        <v>5</v>
      </c>
      <c r="O333" s="333"/>
      <c r="P333" s="2396">
        <v>495</v>
      </c>
      <c r="Q333" s="518"/>
      <c r="R333" s="1876"/>
      <c r="S333" s="333" t="s">
        <v>55</v>
      </c>
      <c r="T333" s="333"/>
      <c r="U333" s="333"/>
      <c r="V333" s="333"/>
      <c r="W333" s="293" t="s">
        <v>210</v>
      </c>
      <c r="X333" s="293"/>
      <c r="Y333" s="292">
        <v>93</v>
      </c>
      <c r="Z333" s="292">
        <v>1280</v>
      </c>
      <c r="AA333" s="292">
        <v>70</v>
      </c>
      <c r="AB333" s="333"/>
      <c r="AC333" s="362"/>
      <c r="AD333" s="292"/>
      <c r="AE333" s="2612">
        <v>14.5</v>
      </c>
      <c r="AF333" s="292">
        <v>1</v>
      </c>
      <c r="AG333" s="1877" t="s">
        <v>122</v>
      </c>
    </row>
    <row r="334" spans="3:33">
      <c r="C334" s="3091" t="s">
        <v>2870</v>
      </c>
      <c r="D334" s="569" t="s">
        <v>2274</v>
      </c>
      <c r="E334" s="1578" t="s">
        <v>2873</v>
      </c>
      <c r="F334" s="2884">
        <v>911401807581</v>
      </c>
      <c r="G334" s="116">
        <v>8710163366043</v>
      </c>
      <c r="H334" s="206" t="s">
        <v>815</v>
      </c>
      <c r="I334" s="116" t="s">
        <v>100</v>
      </c>
      <c r="J334" s="333"/>
      <c r="K334" s="1142"/>
      <c r="L334" s="333"/>
      <c r="M334" s="296"/>
      <c r="N334" s="418">
        <v>5</v>
      </c>
      <c r="O334" s="333"/>
      <c r="P334" s="2396">
        <v>505</v>
      </c>
      <c r="Q334" s="518"/>
      <c r="R334" s="1876"/>
      <c r="S334" s="333" t="s">
        <v>55</v>
      </c>
      <c r="T334" s="333"/>
      <c r="U334" s="333"/>
      <c r="V334" s="333"/>
      <c r="W334" s="293" t="s">
        <v>210</v>
      </c>
      <c r="X334" s="293"/>
      <c r="Y334" s="292">
        <v>69</v>
      </c>
      <c r="Z334" s="292">
        <v>1580</v>
      </c>
      <c r="AA334" s="292">
        <v>70</v>
      </c>
      <c r="AB334" s="333"/>
      <c r="AC334" s="362"/>
      <c r="AD334" s="292"/>
      <c r="AE334" s="2612">
        <v>14.5</v>
      </c>
      <c r="AF334" s="292">
        <v>1</v>
      </c>
      <c r="AG334" s="1877" t="s">
        <v>122</v>
      </c>
    </row>
    <row r="335" spans="3:33">
      <c r="C335" s="3080" t="s">
        <v>2870</v>
      </c>
      <c r="D335" s="855" t="s">
        <v>2274</v>
      </c>
      <c r="E335" s="1599" t="s">
        <v>2873</v>
      </c>
      <c r="F335" s="2885">
        <v>911401807681</v>
      </c>
      <c r="G335" s="49">
        <v>8710163366050</v>
      </c>
      <c r="H335" s="208" t="s">
        <v>816</v>
      </c>
      <c r="I335" s="508" t="s">
        <v>102</v>
      </c>
      <c r="J335" s="462"/>
      <c r="K335" s="1139"/>
      <c r="L335" s="462"/>
      <c r="M335" s="1634"/>
      <c r="N335" s="468">
        <v>5</v>
      </c>
      <c r="O335" s="462"/>
      <c r="P335" s="2397">
        <v>550</v>
      </c>
      <c r="Q335" s="518"/>
      <c r="R335" s="1959"/>
      <c r="S335" s="462" t="s">
        <v>55</v>
      </c>
      <c r="T335" s="462"/>
      <c r="U335" s="462"/>
      <c r="V335" s="462"/>
      <c r="W335" s="1593" t="s">
        <v>210</v>
      </c>
      <c r="X335" s="1593"/>
      <c r="Y335" s="297">
        <v>93</v>
      </c>
      <c r="Z335" s="297">
        <v>1580</v>
      </c>
      <c r="AA335" s="297">
        <v>70</v>
      </c>
      <c r="AB335" s="462"/>
      <c r="AC335" s="483"/>
      <c r="AD335" s="297"/>
      <c r="AE335" s="2613">
        <v>14.5</v>
      </c>
      <c r="AF335" s="297">
        <v>1</v>
      </c>
      <c r="AG335" s="1960" t="s">
        <v>122</v>
      </c>
    </row>
    <row r="336" spans="3:33">
      <c r="C336" s="3079" t="s">
        <v>2870</v>
      </c>
      <c r="D336" s="1576" t="s">
        <v>2274</v>
      </c>
      <c r="E336" s="1577" t="s">
        <v>2873</v>
      </c>
      <c r="F336" s="175">
        <v>911401841882</v>
      </c>
      <c r="G336" s="95">
        <v>8719514527850</v>
      </c>
      <c r="H336" s="95" t="s">
        <v>819</v>
      </c>
      <c r="I336" s="614" t="s">
        <v>820</v>
      </c>
      <c r="J336" s="615">
        <v>5</v>
      </c>
      <c r="K336" s="1613">
        <v>480</v>
      </c>
      <c r="L336" s="615" t="s">
        <v>79</v>
      </c>
      <c r="M336" s="431">
        <v>50000</v>
      </c>
      <c r="N336" s="516">
        <v>5</v>
      </c>
      <c r="O336" s="615"/>
      <c r="P336" s="658">
        <v>195</v>
      </c>
      <c r="Q336" s="518"/>
      <c r="R336" s="1927" t="s">
        <v>573</v>
      </c>
      <c r="S336" s="615" t="s">
        <v>113</v>
      </c>
      <c r="T336" s="615" t="s">
        <v>3239</v>
      </c>
      <c r="U336" s="615"/>
      <c r="V336" s="615" t="s">
        <v>158</v>
      </c>
      <c r="W336" s="529" t="s">
        <v>210</v>
      </c>
      <c r="X336" s="529">
        <v>96</v>
      </c>
      <c r="Y336" s="516">
        <v>28.4</v>
      </c>
      <c r="Z336" s="516">
        <v>326</v>
      </c>
      <c r="AA336" s="516">
        <v>35.700000000000003</v>
      </c>
      <c r="AB336" s="615" t="s">
        <v>122</v>
      </c>
      <c r="AC336" s="529" t="s">
        <v>3227</v>
      </c>
      <c r="AD336" s="516"/>
      <c r="AE336" s="2634">
        <v>0.5</v>
      </c>
      <c r="AF336" s="516">
        <v>1</v>
      </c>
      <c r="AG336" s="1961" t="s">
        <v>122</v>
      </c>
    </row>
    <row r="337" spans="3:33">
      <c r="C337" s="3091" t="s">
        <v>2870</v>
      </c>
      <c r="D337" s="569" t="s">
        <v>2274</v>
      </c>
      <c r="E337" s="1578" t="s">
        <v>2873</v>
      </c>
      <c r="F337" s="155">
        <v>911401841782</v>
      </c>
      <c r="G337" s="94">
        <v>8719514527843</v>
      </c>
      <c r="H337" s="94" t="s">
        <v>821</v>
      </c>
      <c r="I337" s="100" t="s">
        <v>820</v>
      </c>
      <c r="J337" s="455">
        <v>5</v>
      </c>
      <c r="K337" s="1146">
        <v>540</v>
      </c>
      <c r="L337" s="455" t="s">
        <v>53</v>
      </c>
      <c r="M337" s="398">
        <v>50000</v>
      </c>
      <c r="N337" s="418">
        <v>5</v>
      </c>
      <c r="O337" s="455"/>
      <c r="P337" s="1401">
        <v>230</v>
      </c>
      <c r="Q337" s="518"/>
      <c r="R337" s="1925" t="s">
        <v>573</v>
      </c>
      <c r="S337" s="455" t="s">
        <v>113</v>
      </c>
      <c r="T337" s="455" t="s">
        <v>3239</v>
      </c>
      <c r="U337" s="455"/>
      <c r="V337" s="455" t="s">
        <v>131</v>
      </c>
      <c r="W337" s="362" t="s">
        <v>210</v>
      </c>
      <c r="X337" s="362">
        <v>108</v>
      </c>
      <c r="Y337" s="418">
        <v>28.4</v>
      </c>
      <c r="Z337" s="418">
        <v>326</v>
      </c>
      <c r="AA337" s="418">
        <v>35.700000000000003</v>
      </c>
      <c r="AB337" s="455" t="s">
        <v>122</v>
      </c>
      <c r="AC337" s="362" t="s">
        <v>3227</v>
      </c>
      <c r="AD337" s="418"/>
      <c r="AE337" s="2612">
        <v>0.5</v>
      </c>
      <c r="AF337" s="418">
        <v>1</v>
      </c>
      <c r="AG337" s="1962" t="s">
        <v>122</v>
      </c>
    </row>
    <row r="338" spans="3:33">
      <c r="C338" s="3091" t="s">
        <v>2870</v>
      </c>
      <c r="D338" s="569" t="s">
        <v>2274</v>
      </c>
      <c r="E338" s="1578" t="s">
        <v>2873</v>
      </c>
      <c r="F338" s="155">
        <v>911401842082</v>
      </c>
      <c r="G338" s="94">
        <v>8719514527874</v>
      </c>
      <c r="H338" s="94" t="s">
        <v>822</v>
      </c>
      <c r="I338" s="100" t="s">
        <v>823</v>
      </c>
      <c r="J338" s="455">
        <v>10</v>
      </c>
      <c r="K338" s="1146">
        <v>960</v>
      </c>
      <c r="L338" s="455" t="s">
        <v>79</v>
      </c>
      <c r="M338" s="398">
        <v>50000</v>
      </c>
      <c r="N338" s="418">
        <v>5</v>
      </c>
      <c r="O338" s="455"/>
      <c r="P338" s="1401">
        <v>260</v>
      </c>
      <c r="Q338" s="518"/>
      <c r="R338" s="1925" t="s">
        <v>573</v>
      </c>
      <c r="S338" s="455" t="s">
        <v>113</v>
      </c>
      <c r="T338" s="455" t="s">
        <v>3240</v>
      </c>
      <c r="U338" s="455"/>
      <c r="V338" s="455" t="s">
        <v>158</v>
      </c>
      <c r="W338" s="362" t="s">
        <v>210</v>
      </c>
      <c r="X338" s="362">
        <v>96</v>
      </c>
      <c r="Y338" s="418">
        <v>28.4</v>
      </c>
      <c r="Z338" s="418">
        <v>586</v>
      </c>
      <c r="AA338" s="418">
        <v>35.700000000000003</v>
      </c>
      <c r="AB338" s="455" t="s">
        <v>122</v>
      </c>
      <c r="AC338" s="362" t="s">
        <v>3227</v>
      </c>
      <c r="AD338" s="418"/>
      <c r="AE338" s="2612">
        <v>0.5</v>
      </c>
      <c r="AF338" s="418">
        <v>1</v>
      </c>
      <c r="AG338" s="1962" t="s">
        <v>122</v>
      </c>
    </row>
    <row r="339" spans="3:33">
      <c r="C339" s="3091" t="s">
        <v>2870</v>
      </c>
      <c r="D339" s="569" t="s">
        <v>2274</v>
      </c>
      <c r="E339" s="1578" t="s">
        <v>2873</v>
      </c>
      <c r="F339" s="155">
        <v>911401841982</v>
      </c>
      <c r="G339" s="94">
        <v>8719514527867</v>
      </c>
      <c r="H339" s="94" t="s">
        <v>824</v>
      </c>
      <c r="I339" s="100" t="s">
        <v>823</v>
      </c>
      <c r="J339" s="455">
        <v>10</v>
      </c>
      <c r="K339" s="1146">
        <v>1050</v>
      </c>
      <c r="L339" s="455" t="s">
        <v>53</v>
      </c>
      <c r="M339" s="398">
        <v>50000</v>
      </c>
      <c r="N339" s="418">
        <v>5</v>
      </c>
      <c r="O339" s="455"/>
      <c r="P339" s="1401">
        <v>270</v>
      </c>
      <c r="Q339" s="518"/>
      <c r="R339" s="1925" t="s">
        <v>573</v>
      </c>
      <c r="S339" s="455" t="s">
        <v>113</v>
      </c>
      <c r="T339" s="455" t="s">
        <v>3240</v>
      </c>
      <c r="U339" s="455"/>
      <c r="V339" s="455" t="s">
        <v>131</v>
      </c>
      <c r="W339" s="362" t="s">
        <v>210</v>
      </c>
      <c r="X339" s="362">
        <v>105</v>
      </c>
      <c r="Y339" s="418">
        <v>28.4</v>
      </c>
      <c r="Z339" s="418">
        <v>586</v>
      </c>
      <c r="AA339" s="418">
        <v>35.700000000000003</v>
      </c>
      <c r="AB339" s="455" t="s">
        <v>122</v>
      </c>
      <c r="AC339" s="362" t="s">
        <v>3227</v>
      </c>
      <c r="AD339" s="418"/>
      <c r="AE339" s="2612">
        <v>0.5</v>
      </c>
      <c r="AF339" s="418">
        <v>1</v>
      </c>
      <c r="AG339" s="1962" t="s">
        <v>122</v>
      </c>
    </row>
    <row r="340" spans="3:33">
      <c r="C340" s="3091" t="s">
        <v>2870</v>
      </c>
      <c r="D340" s="569" t="s">
        <v>2274</v>
      </c>
      <c r="E340" s="1578" t="s">
        <v>2873</v>
      </c>
      <c r="F340" s="155">
        <v>911401842282</v>
      </c>
      <c r="G340" s="94">
        <v>8719514527898</v>
      </c>
      <c r="H340" s="94" t="s">
        <v>825</v>
      </c>
      <c r="I340" s="100" t="s">
        <v>826</v>
      </c>
      <c r="J340" s="455">
        <v>15</v>
      </c>
      <c r="K340" s="1146">
        <v>1450</v>
      </c>
      <c r="L340" s="455" t="s">
        <v>79</v>
      </c>
      <c r="M340" s="398">
        <v>50000</v>
      </c>
      <c r="N340" s="418">
        <v>5</v>
      </c>
      <c r="O340" s="455"/>
      <c r="P340" s="1401">
        <v>310</v>
      </c>
      <c r="Q340" s="518"/>
      <c r="R340" s="1925" t="s">
        <v>573</v>
      </c>
      <c r="S340" s="455" t="s">
        <v>113</v>
      </c>
      <c r="T340" s="455" t="s">
        <v>3241</v>
      </c>
      <c r="U340" s="455"/>
      <c r="V340" s="455" t="s">
        <v>158</v>
      </c>
      <c r="W340" s="362" t="s">
        <v>210</v>
      </c>
      <c r="X340" s="362">
        <v>96</v>
      </c>
      <c r="Y340" s="418">
        <v>28.4</v>
      </c>
      <c r="Z340" s="418">
        <v>886</v>
      </c>
      <c r="AA340" s="418">
        <v>35.700000000000003</v>
      </c>
      <c r="AB340" s="455" t="s">
        <v>122</v>
      </c>
      <c r="AC340" s="362" t="s">
        <v>3227</v>
      </c>
      <c r="AD340" s="418"/>
      <c r="AE340" s="2612">
        <v>0.5</v>
      </c>
      <c r="AF340" s="418">
        <v>1</v>
      </c>
      <c r="AG340" s="1962" t="s">
        <v>122</v>
      </c>
    </row>
    <row r="341" spans="3:33">
      <c r="C341" s="3091" t="s">
        <v>2870</v>
      </c>
      <c r="D341" s="569" t="s">
        <v>2274</v>
      </c>
      <c r="E341" s="1578" t="s">
        <v>2873</v>
      </c>
      <c r="F341" s="154">
        <v>911401842182</v>
      </c>
      <c r="G341" s="218">
        <v>8719514527881</v>
      </c>
      <c r="H341" s="93" t="s">
        <v>827</v>
      </c>
      <c r="I341" s="100" t="s">
        <v>826</v>
      </c>
      <c r="J341" s="455">
        <v>15</v>
      </c>
      <c r="K341" s="1146">
        <v>1600</v>
      </c>
      <c r="L341" s="455" t="s">
        <v>53</v>
      </c>
      <c r="M341" s="398">
        <v>50000</v>
      </c>
      <c r="N341" s="418">
        <v>5</v>
      </c>
      <c r="O341" s="455"/>
      <c r="P341" s="1401">
        <v>310</v>
      </c>
      <c r="Q341" s="518"/>
      <c r="R341" s="1925" t="s">
        <v>573</v>
      </c>
      <c r="S341" s="455" t="s">
        <v>113</v>
      </c>
      <c r="T341" s="455" t="s">
        <v>3241</v>
      </c>
      <c r="U341" s="455"/>
      <c r="V341" s="455" t="s">
        <v>131</v>
      </c>
      <c r="W341" s="362" t="s">
        <v>210</v>
      </c>
      <c r="X341" s="362">
        <v>106</v>
      </c>
      <c r="Y341" s="418">
        <v>28.4</v>
      </c>
      <c r="Z341" s="418">
        <v>886</v>
      </c>
      <c r="AA341" s="418">
        <v>35.700000000000003</v>
      </c>
      <c r="AB341" s="455" t="s">
        <v>122</v>
      </c>
      <c r="AC341" s="362" t="s">
        <v>3227</v>
      </c>
      <c r="AD341" s="418"/>
      <c r="AE341" s="2612">
        <v>0.5</v>
      </c>
      <c r="AF341" s="418">
        <v>1</v>
      </c>
      <c r="AG341" s="1962" t="s">
        <v>122</v>
      </c>
    </row>
    <row r="342" spans="3:33">
      <c r="C342" s="3091" t="s">
        <v>2870</v>
      </c>
      <c r="D342" s="569" t="s">
        <v>2274</v>
      </c>
      <c r="E342" s="1578" t="s">
        <v>2873</v>
      </c>
      <c r="F342" s="155">
        <v>911401842482</v>
      </c>
      <c r="G342" s="94">
        <v>8719514527911</v>
      </c>
      <c r="H342" s="94" t="s">
        <v>828</v>
      </c>
      <c r="I342" s="100" t="s">
        <v>829</v>
      </c>
      <c r="J342" s="455">
        <v>20</v>
      </c>
      <c r="K342" s="1146">
        <v>1900</v>
      </c>
      <c r="L342" s="455" t="s">
        <v>79</v>
      </c>
      <c r="M342" s="398">
        <v>50000</v>
      </c>
      <c r="N342" s="418">
        <v>5</v>
      </c>
      <c r="O342" s="455"/>
      <c r="P342" s="1401">
        <v>360</v>
      </c>
      <c r="Q342" s="518"/>
      <c r="R342" s="1925" t="s">
        <v>573</v>
      </c>
      <c r="S342" s="455" t="s">
        <v>113</v>
      </c>
      <c r="T342" s="455" t="s">
        <v>3242</v>
      </c>
      <c r="U342" s="455"/>
      <c r="V342" s="455" t="s">
        <v>158</v>
      </c>
      <c r="W342" s="362" t="s">
        <v>210</v>
      </c>
      <c r="X342" s="362">
        <v>95</v>
      </c>
      <c r="Y342" s="418">
        <v>28.4</v>
      </c>
      <c r="Z342" s="418">
        <v>1186</v>
      </c>
      <c r="AA342" s="418">
        <v>35.700000000000003</v>
      </c>
      <c r="AB342" s="455" t="s">
        <v>122</v>
      </c>
      <c r="AC342" s="362" t="s">
        <v>3227</v>
      </c>
      <c r="AD342" s="418"/>
      <c r="AE342" s="2612">
        <v>0.5</v>
      </c>
      <c r="AF342" s="418">
        <v>1</v>
      </c>
      <c r="AG342" s="1962" t="s">
        <v>122</v>
      </c>
    </row>
    <row r="343" spans="3:33">
      <c r="C343" s="3091" t="s">
        <v>2870</v>
      </c>
      <c r="D343" s="569" t="s">
        <v>2274</v>
      </c>
      <c r="E343" s="1578" t="s">
        <v>2873</v>
      </c>
      <c r="F343" s="155">
        <v>911401842382</v>
      </c>
      <c r="G343" s="94">
        <v>8719514527904</v>
      </c>
      <c r="H343" s="94" t="s">
        <v>830</v>
      </c>
      <c r="I343" s="100" t="s">
        <v>829</v>
      </c>
      <c r="J343" s="455">
        <v>20</v>
      </c>
      <c r="K343" s="1146">
        <v>2100</v>
      </c>
      <c r="L343" s="455" t="s">
        <v>53</v>
      </c>
      <c r="M343" s="398">
        <v>50000</v>
      </c>
      <c r="N343" s="418">
        <v>5</v>
      </c>
      <c r="O343" s="455"/>
      <c r="P343" s="1401">
        <v>360</v>
      </c>
      <c r="Q343" s="518"/>
      <c r="R343" s="1925" t="s">
        <v>573</v>
      </c>
      <c r="S343" s="455" t="s">
        <v>113</v>
      </c>
      <c r="T343" s="455" t="s">
        <v>3242</v>
      </c>
      <c r="U343" s="455"/>
      <c r="V343" s="455" t="s">
        <v>131</v>
      </c>
      <c r="W343" s="362" t="s">
        <v>210</v>
      </c>
      <c r="X343" s="362">
        <v>105</v>
      </c>
      <c r="Y343" s="418">
        <v>28.4</v>
      </c>
      <c r="Z343" s="418">
        <v>1186</v>
      </c>
      <c r="AA343" s="418">
        <v>35.700000000000003</v>
      </c>
      <c r="AB343" s="455" t="s">
        <v>122</v>
      </c>
      <c r="AC343" s="362" t="s">
        <v>3227</v>
      </c>
      <c r="AD343" s="418"/>
      <c r="AE343" s="2612">
        <v>0.5</v>
      </c>
      <c r="AF343" s="418">
        <v>1</v>
      </c>
      <c r="AG343" s="1962" t="s">
        <v>122</v>
      </c>
    </row>
    <row r="344" spans="3:33">
      <c r="C344" s="3091" t="s">
        <v>2870</v>
      </c>
      <c r="D344" s="569" t="s">
        <v>2274</v>
      </c>
      <c r="E344" s="1578" t="s">
        <v>2873</v>
      </c>
      <c r="F344" s="2888">
        <v>911401842682</v>
      </c>
      <c r="G344" s="272">
        <v>8719514527935</v>
      </c>
      <c r="H344" s="272" t="s">
        <v>831</v>
      </c>
      <c r="I344" s="267" t="s">
        <v>832</v>
      </c>
      <c r="J344" s="390">
        <v>24</v>
      </c>
      <c r="K344" s="1154">
        <v>2400</v>
      </c>
      <c r="L344" s="390" t="s">
        <v>79</v>
      </c>
      <c r="M344" s="447">
        <v>50000</v>
      </c>
      <c r="N344" s="418">
        <v>5</v>
      </c>
      <c r="O344" s="390"/>
      <c r="P344" s="1401">
        <v>420</v>
      </c>
      <c r="Q344" s="518"/>
      <c r="R344" s="1963" t="s">
        <v>573</v>
      </c>
      <c r="S344" s="390" t="s">
        <v>113</v>
      </c>
      <c r="T344" s="390" t="s">
        <v>3243</v>
      </c>
      <c r="U344" s="390"/>
      <c r="V344" s="390" t="s">
        <v>158</v>
      </c>
      <c r="W344" s="534" t="s">
        <v>210</v>
      </c>
      <c r="X344" s="534">
        <v>100</v>
      </c>
      <c r="Y344" s="417">
        <v>28.4</v>
      </c>
      <c r="Z344" s="417">
        <v>1486</v>
      </c>
      <c r="AA344" s="417">
        <v>35.700000000000003</v>
      </c>
      <c r="AB344" s="390" t="s">
        <v>122</v>
      </c>
      <c r="AC344" s="362" t="s">
        <v>3227</v>
      </c>
      <c r="AD344" s="417"/>
      <c r="AE344" s="2612">
        <v>0.5</v>
      </c>
      <c r="AF344" s="417">
        <v>1</v>
      </c>
      <c r="AG344" s="1964" t="s">
        <v>122</v>
      </c>
    </row>
    <row r="345" spans="3:33">
      <c r="C345" s="3080" t="s">
        <v>2870</v>
      </c>
      <c r="D345" s="855" t="s">
        <v>2274</v>
      </c>
      <c r="E345" s="1599" t="s">
        <v>2873</v>
      </c>
      <c r="F345" s="194">
        <v>911401842582</v>
      </c>
      <c r="G345" s="200">
        <v>8719514527928</v>
      </c>
      <c r="H345" s="49" t="s">
        <v>833</v>
      </c>
      <c r="I345" s="258" t="s">
        <v>832</v>
      </c>
      <c r="J345" s="445">
        <v>24</v>
      </c>
      <c r="K345" s="1144">
        <v>2600</v>
      </c>
      <c r="L345" s="445" t="s">
        <v>53</v>
      </c>
      <c r="M345" s="439">
        <v>50000</v>
      </c>
      <c r="N345" s="597">
        <v>5</v>
      </c>
      <c r="O345" s="445"/>
      <c r="P345" s="1403">
        <v>420</v>
      </c>
      <c r="Q345" s="518"/>
      <c r="R345" s="1923" t="s">
        <v>573</v>
      </c>
      <c r="S345" s="445" t="s">
        <v>113</v>
      </c>
      <c r="T345" s="445" t="s">
        <v>3243</v>
      </c>
      <c r="U345" s="445"/>
      <c r="V345" s="445" t="s">
        <v>131</v>
      </c>
      <c r="W345" s="483" t="s">
        <v>210</v>
      </c>
      <c r="X345" s="483">
        <v>108</v>
      </c>
      <c r="Y345" s="468">
        <v>28.4</v>
      </c>
      <c r="Z345" s="468">
        <v>1486</v>
      </c>
      <c r="AA345" s="468">
        <v>35.700000000000003</v>
      </c>
      <c r="AB345" s="445" t="s">
        <v>122</v>
      </c>
      <c r="AC345" s="2459" t="s">
        <v>3227</v>
      </c>
      <c r="AD345" s="468"/>
      <c r="AE345" s="2611">
        <v>0.5</v>
      </c>
      <c r="AF345" s="468">
        <v>1</v>
      </c>
      <c r="AG345" s="1965" t="s">
        <v>122</v>
      </c>
    </row>
    <row r="346" spans="3:33">
      <c r="C346" s="3233" t="s">
        <v>2870</v>
      </c>
      <c r="D346" s="853" t="s">
        <v>2274</v>
      </c>
      <c r="E346" s="1606" t="s">
        <v>2873</v>
      </c>
      <c r="F346" s="2889">
        <v>911401833584</v>
      </c>
      <c r="G346" s="1047">
        <v>8719514948747</v>
      </c>
      <c r="H346" s="1047" t="s">
        <v>388</v>
      </c>
      <c r="I346" s="1232" t="s">
        <v>834</v>
      </c>
      <c r="J346" s="1098">
        <v>17</v>
      </c>
      <c r="K346" s="1224">
        <v>2200</v>
      </c>
      <c r="L346" s="1098" t="s">
        <v>53</v>
      </c>
      <c r="M346" s="1039">
        <v>50000</v>
      </c>
      <c r="N346" s="1096">
        <v>5</v>
      </c>
      <c r="O346" s="1098"/>
      <c r="P346" s="1400">
        <v>850</v>
      </c>
      <c r="Q346" s="518"/>
      <c r="R346" s="1929" t="s">
        <v>54</v>
      </c>
      <c r="S346" s="1098" t="s">
        <v>113</v>
      </c>
      <c r="T346" s="1098" t="s">
        <v>3233</v>
      </c>
      <c r="U346" s="1098"/>
      <c r="V346" s="1098" t="s">
        <v>131</v>
      </c>
      <c r="W346" s="1035" t="s">
        <v>210</v>
      </c>
      <c r="X346" s="1035">
        <v>129</v>
      </c>
      <c r="Y346" s="1096">
        <v>65</v>
      </c>
      <c r="Z346" s="1096">
        <v>600</v>
      </c>
      <c r="AA346" s="1096">
        <v>65</v>
      </c>
      <c r="AB346" s="1098" t="s">
        <v>122</v>
      </c>
      <c r="AC346" s="1035" t="s">
        <v>3227</v>
      </c>
      <c r="AD346" s="1096"/>
      <c r="AE346" s="2610">
        <v>14.5</v>
      </c>
      <c r="AF346" s="1096">
        <v>1</v>
      </c>
      <c r="AG346" s="1966" t="s">
        <v>122</v>
      </c>
    </row>
    <row r="347" spans="3:33">
      <c r="C347" s="3091" t="s">
        <v>2870</v>
      </c>
      <c r="D347" s="569" t="s">
        <v>2274</v>
      </c>
      <c r="E347" s="1578" t="s">
        <v>2873</v>
      </c>
      <c r="F347" s="2890">
        <v>911401850487</v>
      </c>
      <c r="G347" s="1358">
        <v>8720169768390</v>
      </c>
      <c r="H347" s="195" t="s">
        <v>2643</v>
      </c>
      <c r="I347" s="1359" t="s">
        <v>2850</v>
      </c>
      <c r="J347" s="455" t="s">
        <v>2611</v>
      </c>
      <c r="K347" s="331" t="s">
        <v>2508</v>
      </c>
      <c r="L347" s="455" t="s">
        <v>2487</v>
      </c>
      <c r="M347" s="398">
        <v>50000</v>
      </c>
      <c r="N347" s="418">
        <v>5</v>
      </c>
      <c r="O347" s="455"/>
      <c r="P347" s="1402">
        <v>1000</v>
      </c>
      <c r="Q347" s="518"/>
      <c r="R347" s="1925" t="s">
        <v>62</v>
      </c>
      <c r="S347" s="455" t="s">
        <v>3180</v>
      </c>
      <c r="T347" s="455" t="s">
        <v>3234</v>
      </c>
      <c r="U347" s="455"/>
      <c r="V347" s="455" t="s">
        <v>3122</v>
      </c>
      <c r="W347" s="362" t="s">
        <v>210</v>
      </c>
      <c r="X347" s="362">
        <v>141</v>
      </c>
      <c r="Y347" s="418">
        <v>65</v>
      </c>
      <c r="Z347" s="418">
        <v>600</v>
      </c>
      <c r="AA347" s="418">
        <v>65</v>
      </c>
      <c r="AB347" s="455" t="s">
        <v>122</v>
      </c>
      <c r="AC347" s="362">
        <v>80</v>
      </c>
      <c r="AD347" s="418"/>
      <c r="AE347" s="2612">
        <v>14.5</v>
      </c>
      <c r="AF347" s="418">
        <v>1</v>
      </c>
      <c r="AG347" s="1962" t="s">
        <v>122</v>
      </c>
    </row>
    <row r="348" spans="3:33">
      <c r="C348" s="3091" t="s">
        <v>2870</v>
      </c>
      <c r="D348" s="569" t="s">
        <v>2274</v>
      </c>
      <c r="E348" s="1578" t="s">
        <v>2873</v>
      </c>
      <c r="F348" s="2889">
        <v>911401834084</v>
      </c>
      <c r="G348" s="1047">
        <v>8719514948792</v>
      </c>
      <c r="H348" s="1047" t="s">
        <v>394</v>
      </c>
      <c r="I348" s="1232" t="s">
        <v>2851</v>
      </c>
      <c r="J348" s="1098">
        <v>31</v>
      </c>
      <c r="K348" s="1224">
        <v>3800</v>
      </c>
      <c r="L348" s="1098" t="s">
        <v>79</v>
      </c>
      <c r="M348" s="1039">
        <v>50000</v>
      </c>
      <c r="N348" s="1096">
        <v>5</v>
      </c>
      <c r="O348" s="1098"/>
      <c r="P348" s="1400">
        <v>1200</v>
      </c>
      <c r="Q348" s="518"/>
      <c r="R348" s="1929" t="s">
        <v>54</v>
      </c>
      <c r="S348" s="1098" t="s">
        <v>113</v>
      </c>
      <c r="T348" s="1098" t="s">
        <v>3235</v>
      </c>
      <c r="U348" s="1098"/>
      <c r="V348" s="1098" t="s">
        <v>158</v>
      </c>
      <c r="W348" s="1035" t="s">
        <v>210</v>
      </c>
      <c r="X348" s="1035">
        <v>122</v>
      </c>
      <c r="Y348" s="1096">
        <v>65</v>
      </c>
      <c r="Z348" s="1096">
        <v>1135</v>
      </c>
      <c r="AA348" s="1096">
        <v>65</v>
      </c>
      <c r="AB348" s="1098" t="s">
        <v>122</v>
      </c>
      <c r="AC348" s="1035" t="s">
        <v>3227</v>
      </c>
      <c r="AD348" s="1096"/>
      <c r="AE348" s="2610">
        <v>14.5</v>
      </c>
      <c r="AF348" s="1096">
        <v>1</v>
      </c>
      <c r="AG348" s="1966" t="s">
        <v>122</v>
      </c>
    </row>
    <row r="349" spans="3:33">
      <c r="C349" s="3091" t="s">
        <v>2870</v>
      </c>
      <c r="D349" s="569" t="s">
        <v>2274</v>
      </c>
      <c r="E349" s="1578" t="s">
        <v>2873</v>
      </c>
      <c r="F349" s="2891">
        <v>911401833984</v>
      </c>
      <c r="G349" s="940">
        <v>8719514948785</v>
      </c>
      <c r="H349" s="1097" t="s">
        <v>396</v>
      </c>
      <c r="I349" s="1232" t="s">
        <v>2851</v>
      </c>
      <c r="J349" s="1098">
        <v>31</v>
      </c>
      <c r="K349" s="1224">
        <v>4100</v>
      </c>
      <c r="L349" s="1098" t="s">
        <v>53</v>
      </c>
      <c r="M349" s="1039">
        <v>50000</v>
      </c>
      <c r="N349" s="1096">
        <v>5</v>
      </c>
      <c r="O349" s="1098"/>
      <c r="P349" s="1400">
        <v>1200</v>
      </c>
      <c r="Q349" s="518"/>
      <c r="R349" s="1929" t="s">
        <v>54</v>
      </c>
      <c r="S349" s="1098" t="s">
        <v>113</v>
      </c>
      <c r="T349" s="1098" t="s">
        <v>3235</v>
      </c>
      <c r="U349" s="1098"/>
      <c r="V349" s="1098" t="s">
        <v>131</v>
      </c>
      <c r="W349" s="1035" t="s">
        <v>210</v>
      </c>
      <c r="X349" s="1035">
        <v>132</v>
      </c>
      <c r="Y349" s="1096">
        <v>65</v>
      </c>
      <c r="Z349" s="1096">
        <v>1135</v>
      </c>
      <c r="AA349" s="1096">
        <v>65</v>
      </c>
      <c r="AB349" s="1098" t="s">
        <v>122</v>
      </c>
      <c r="AC349" s="1035" t="s">
        <v>3227</v>
      </c>
      <c r="AD349" s="1096"/>
      <c r="AE349" s="2610">
        <v>14.5</v>
      </c>
      <c r="AF349" s="1096">
        <v>1</v>
      </c>
      <c r="AG349" s="1966" t="s">
        <v>122</v>
      </c>
    </row>
    <row r="350" spans="3:33">
      <c r="C350" s="3091" t="s">
        <v>2870</v>
      </c>
      <c r="D350" s="569" t="s">
        <v>2274</v>
      </c>
      <c r="E350" s="1578" t="s">
        <v>2873</v>
      </c>
      <c r="F350" s="154">
        <v>911401850587</v>
      </c>
      <c r="G350" s="218">
        <v>8720169768406</v>
      </c>
      <c r="H350" s="93" t="s">
        <v>2644</v>
      </c>
      <c r="I350" s="100" t="s">
        <v>2852</v>
      </c>
      <c r="J350" s="455" t="s">
        <v>2612</v>
      </c>
      <c r="K350" s="331" t="s">
        <v>2509</v>
      </c>
      <c r="L350" s="455" t="s">
        <v>2487</v>
      </c>
      <c r="M350" s="398">
        <v>50000</v>
      </c>
      <c r="N350" s="418">
        <v>5</v>
      </c>
      <c r="O350" s="455"/>
      <c r="P350" s="1401">
        <v>1400</v>
      </c>
      <c r="Q350" s="518"/>
      <c r="R350" s="1925" t="s">
        <v>62</v>
      </c>
      <c r="S350" s="455" t="s">
        <v>3180</v>
      </c>
      <c r="T350" s="455" t="s">
        <v>3236</v>
      </c>
      <c r="U350" s="455"/>
      <c r="V350" s="455" t="s">
        <v>3122</v>
      </c>
      <c r="W350" s="362" t="s">
        <v>210</v>
      </c>
      <c r="X350" s="362">
        <v>138</v>
      </c>
      <c r="Y350" s="418">
        <v>65</v>
      </c>
      <c r="Z350" s="418">
        <v>1135</v>
      </c>
      <c r="AA350" s="418">
        <v>65</v>
      </c>
      <c r="AB350" s="455" t="s">
        <v>122</v>
      </c>
      <c r="AC350" s="362">
        <v>80</v>
      </c>
      <c r="AD350" s="418"/>
      <c r="AE350" s="2612">
        <v>14.5</v>
      </c>
      <c r="AF350" s="418">
        <v>1</v>
      </c>
      <c r="AG350" s="1962" t="s">
        <v>122</v>
      </c>
    </row>
    <row r="351" spans="3:33">
      <c r="C351" s="3091" t="s">
        <v>2870</v>
      </c>
      <c r="D351" s="569" t="s">
        <v>2274</v>
      </c>
      <c r="E351" s="1578" t="s">
        <v>2873</v>
      </c>
      <c r="F351" s="154">
        <v>911401834184</v>
      </c>
      <c r="G351" s="218">
        <v>8719514948808</v>
      </c>
      <c r="H351" s="93" t="s">
        <v>400</v>
      </c>
      <c r="I351" s="100" t="s">
        <v>2851</v>
      </c>
      <c r="J351" s="455">
        <v>49</v>
      </c>
      <c r="K351" s="331">
        <v>6400</v>
      </c>
      <c r="L351" s="455" t="s">
        <v>53</v>
      </c>
      <c r="M351" s="398">
        <v>50000</v>
      </c>
      <c r="N351" s="418">
        <v>5</v>
      </c>
      <c r="O351" s="455"/>
      <c r="P351" s="1401">
        <v>1500</v>
      </c>
      <c r="Q351" s="518"/>
      <c r="R351" s="1925" t="s">
        <v>54</v>
      </c>
      <c r="S351" s="455" t="s">
        <v>113</v>
      </c>
      <c r="T351" s="455" t="s">
        <v>3237</v>
      </c>
      <c r="U351" s="455"/>
      <c r="V351" s="455" t="s">
        <v>131</v>
      </c>
      <c r="W351" s="362" t="s">
        <v>210</v>
      </c>
      <c r="X351" s="362">
        <v>130</v>
      </c>
      <c r="Y351" s="418">
        <v>65</v>
      </c>
      <c r="Z351" s="418">
        <v>1135</v>
      </c>
      <c r="AA351" s="418">
        <v>65</v>
      </c>
      <c r="AB351" s="455" t="s">
        <v>122</v>
      </c>
      <c r="AC351" s="362" t="s">
        <v>3227</v>
      </c>
      <c r="AD351" s="418"/>
      <c r="AE351" s="2612">
        <v>14.5</v>
      </c>
      <c r="AF351" s="418">
        <v>1</v>
      </c>
      <c r="AG351" s="1962" t="s">
        <v>122</v>
      </c>
    </row>
    <row r="352" spans="3:33">
      <c r="C352" s="3080" t="s">
        <v>2870</v>
      </c>
      <c r="D352" s="855" t="s">
        <v>2274</v>
      </c>
      <c r="E352" s="1599" t="s">
        <v>2873</v>
      </c>
      <c r="F352" s="194">
        <v>911401850287</v>
      </c>
      <c r="G352" s="221">
        <v>8720169768376</v>
      </c>
      <c r="H352" s="200" t="s">
        <v>2645</v>
      </c>
      <c r="I352" s="258" t="s">
        <v>2853</v>
      </c>
      <c r="J352" s="445">
        <v>45.5</v>
      </c>
      <c r="K352" s="1144">
        <v>6400</v>
      </c>
      <c r="L352" s="445" t="s">
        <v>2487</v>
      </c>
      <c r="M352" s="439">
        <v>50000</v>
      </c>
      <c r="N352" s="468">
        <v>5</v>
      </c>
      <c r="O352" s="445"/>
      <c r="P352" s="1403">
        <v>2500</v>
      </c>
      <c r="Q352" s="518"/>
      <c r="R352" s="1923" t="s">
        <v>62</v>
      </c>
      <c r="S352" s="445" t="s">
        <v>3180</v>
      </c>
      <c r="T352" s="445" t="s">
        <v>3237</v>
      </c>
      <c r="U352" s="445"/>
      <c r="V352" s="445" t="s">
        <v>3122</v>
      </c>
      <c r="W352" s="483" t="s">
        <v>210</v>
      </c>
      <c r="X352" s="483">
        <v>140</v>
      </c>
      <c r="Y352" s="468">
        <v>65</v>
      </c>
      <c r="Z352" s="468">
        <v>1135</v>
      </c>
      <c r="AA352" s="468">
        <v>65</v>
      </c>
      <c r="AB352" s="445" t="s">
        <v>143</v>
      </c>
      <c r="AC352" s="483">
        <v>80</v>
      </c>
      <c r="AD352" s="468"/>
      <c r="AE352" s="2613">
        <v>14.5</v>
      </c>
      <c r="AF352" s="468">
        <v>1</v>
      </c>
      <c r="AG352" s="1965" t="s">
        <v>122</v>
      </c>
    </row>
    <row r="353" spans="3:33">
      <c r="C353" s="3233" t="s">
        <v>2870</v>
      </c>
      <c r="D353" s="853" t="s">
        <v>2274</v>
      </c>
      <c r="E353" s="1606" t="s">
        <v>2873</v>
      </c>
      <c r="F353" s="155">
        <v>911401834584</v>
      </c>
      <c r="G353" s="94">
        <v>8719514948846</v>
      </c>
      <c r="H353" s="70" t="s">
        <v>408</v>
      </c>
      <c r="I353" s="100" t="s">
        <v>2854</v>
      </c>
      <c r="J353" s="455">
        <v>40</v>
      </c>
      <c r="K353" s="1146">
        <v>5200</v>
      </c>
      <c r="L353" s="455" t="s">
        <v>53</v>
      </c>
      <c r="M353" s="398">
        <v>50000</v>
      </c>
      <c r="N353" s="418">
        <v>5</v>
      </c>
      <c r="O353" s="455"/>
      <c r="P353" s="659">
        <v>1650</v>
      </c>
      <c r="Q353" s="518"/>
      <c r="R353" s="1925" t="s">
        <v>54</v>
      </c>
      <c r="S353" s="455" t="s">
        <v>113</v>
      </c>
      <c r="T353" s="455" t="s">
        <v>3237</v>
      </c>
      <c r="U353" s="455"/>
      <c r="V353" s="455" t="s">
        <v>131</v>
      </c>
      <c r="W353" s="362" t="s">
        <v>210</v>
      </c>
      <c r="X353" s="362">
        <v>130</v>
      </c>
      <c r="Y353" s="418">
        <v>65</v>
      </c>
      <c r="Z353" s="418">
        <v>1450</v>
      </c>
      <c r="AA353" s="418">
        <v>65</v>
      </c>
      <c r="AB353" s="455" t="s">
        <v>122</v>
      </c>
      <c r="AC353" s="362" t="s">
        <v>3227</v>
      </c>
      <c r="AD353" s="418"/>
      <c r="AE353" s="2612">
        <v>14.5</v>
      </c>
      <c r="AF353" s="418">
        <v>1</v>
      </c>
      <c r="AG353" s="1962" t="s">
        <v>122</v>
      </c>
    </row>
    <row r="354" spans="3:33">
      <c r="C354" s="3091" t="s">
        <v>2870</v>
      </c>
      <c r="D354" s="569" t="s">
        <v>2274</v>
      </c>
      <c r="E354" s="1578" t="s">
        <v>2873</v>
      </c>
      <c r="F354" s="155">
        <v>911401850687</v>
      </c>
      <c r="G354" s="94">
        <v>8720169768413</v>
      </c>
      <c r="H354" s="70" t="s">
        <v>2646</v>
      </c>
      <c r="I354" s="100" t="s">
        <v>2855</v>
      </c>
      <c r="J354" s="1375" t="s">
        <v>2613</v>
      </c>
      <c r="K354" s="331" t="s">
        <v>2510</v>
      </c>
      <c r="L354" s="455" t="s">
        <v>2487</v>
      </c>
      <c r="M354" s="398">
        <v>50000</v>
      </c>
      <c r="N354" s="418">
        <v>5</v>
      </c>
      <c r="O354" s="455"/>
      <c r="P354" s="659">
        <v>1800</v>
      </c>
      <c r="Q354" s="518"/>
      <c r="R354" s="1925" t="s">
        <v>62</v>
      </c>
      <c r="S354" s="455" t="s">
        <v>3180</v>
      </c>
      <c r="T354" s="455" t="s">
        <v>3238</v>
      </c>
      <c r="U354" s="455"/>
      <c r="V354" s="455" t="s">
        <v>3122</v>
      </c>
      <c r="W354" s="362" t="s">
        <v>210</v>
      </c>
      <c r="X354" s="362">
        <v>140</v>
      </c>
      <c r="Y354" s="418">
        <v>65</v>
      </c>
      <c r="Z354" s="418">
        <v>1450</v>
      </c>
      <c r="AA354" s="418">
        <v>65</v>
      </c>
      <c r="AB354" s="455" t="s">
        <v>122</v>
      </c>
      <c r="AC354" s="362">
        <v>80</v>
      </c>
      <c r="AD354" s="418"/>
      <c r="AE354" s="2612">
        <v>14.5</v>
      </c>
      <c r="AF354" s="418">
        <v>1</v>
      </c>
      <c r="AG354" s="1962" t="s">
        <v>122</v>
      </c>
    </row>
    <row r="355" spans="3:33">
      <c r="C355" s="3091" t="s">
        <v>2870</v>
      </c>
      <c r="D355" s="569" t="s">
        <v>2274</v>
      </c>
      <c r="E355" s="1578" t="s">
        <v>2873</v>
      </c>
      <c r="F355" s="155">
        <v>911401850387</v>
      </c>
      <c r="G355" s="94">
        <v>8720169768383</v>
      </c>
      <c r="H355" s="70" t="s">
        <v>2647</v>
      </c>
      <c r="I355" s="100" t="s">
        <v>2856</v>
      </c>
      <c r="J355" s="455">
        <v>57</v>
      </c>
      <c r="K355" s="1146">
        <v>8000</v>
      </c>
      <c r="L355" s="455" t="s">
        <v>2487</v>
      </c>
      <c r="M355" s="398">
        <v>50000</v>
      </c>
      <c r="N355" s="418">
        <v>5</v>
      </c>
      <c r="O355" s="455"/>
      <c r="P355" s="659">
        <v>2800</v>
      </c>
      <c r="Q355" s="518"/>
      <c r="R355" s="1925" t="s">
        <v>62</v>
      </c>
      <c r="S355" s="455" t="s">
        <v>3180</v>
      </c>
      <c r="T355" s="455" t="s">
        <v>3244</v>
      </c>
      <c r="U355" s="455"/>
      <c r="V355" s="455" t="s">
        <v>3122</v>
      </c>
      <c r="W355" s="362" t="s">
        <v>210</v>
      </c>
      <c r="X355" s="362">
        <v>140</v>
      </c>
      <c r="Y355" s="418">
        <v>65</v>
      </c>
      <c r="Z355" s="418">
        <v>1450</v>
      </c>
      <c r="AA355" s="418">
        <v>65</v>
      </c>
      <c r="AB355" s="455" t="s">
        <v>143</v>
      </c>
      <c r="AC355" s="362">
        <v>80</v>
      </c>
      <c r="AD355" s="418"/>
      <c r="AE355" s="2612">
        <v>14.5</v>
      </c>
      <c r="AF355" s="418">
        <v>1</v>
      </c>
      <c r="AG355" s="1962" t="s">
        <v>122</v>
      </c>
    </row>
    <row r="356" spans="3:33">
      <c r="C356" s="3080" t="s">
        <v>2870</v>
      </c>
      <c r="D356" s="855" t="s">
        <v>2274</v>
      </c>
      <c r="E356" s="1599" t="s">
        <v>2873</v>
      </c>
      <c r="F356" s="194">
        <v>911401834784</v>
      </c>
      <c r="G356" s="200">
        <v>8719514948860</v>
      </c>
      <c r="H356" s="49" t="s">
        <v>412</v>
      </c>
      <c r="I356" s="100" t="s">
        <v>2854</v>
      </c>
      <c r="J356" s="455">
        <v>59</v>
      </c>
      <c r="K356" s="1146">
        <v>8000</v>
      </c>
      <c r="L356" s="468" t="s">
        <v>53</v>
      </c>
      <c r="M356" s="398">
        <v>50000</v>
      </c>
      <c r="N356" s="418">
        <v>5</v>
      </c>
      <c r="O356" s="468"/>
      <c r="P356" s="657">
        <v>1800</v>
      </c>
      <c r="Q356" s="518"/>
      <c r="R356" s="1967" t="s">
        <v>54</v>
      </c>
      <c r="S356" s="468" t="s">
        <v>113</v>
      </c>
      <c r="T356" s="468" t="s">
        <v>3244</v>
      </c>
      <c r="U356" s="468"/>
      <c r="V356" s="468" t="s">
        <v>131</v>
      </c>
      <c r="W356" s="483" t="s">
        <v>210</v>
      </c>
      <c r="X356" s="483">
        <v>135</v>
      </c>
      <c r="Y356" s="468">
        <v>65</v>
      </c>
      <c r="Z356" s="468">
        <v>1450</v>
      </c>
      <c r="AA356" s="468">
        <v>65</v>
      </c>
      <c r="AB356" s="468" t="s">
        <v>122</v>
      </c>
      <c r="AC356" s="362" t="s">
        <v>3227</v>
      </c>
      <c r="AD356" s="468"/>
      <c r="AE356" s="2612">
        <v>14.5</v>
      </c>
      <c r="AF356" s="468">
        <v>1</v>
      </c>
      <c r="AG356" s="1968" t="s">
        <v>122</v>
      </c>
    </row>
    <row r="357" spans="3:33">
      <c r="C357" s="3079" t="s">
        <v>2870</v>
      </c>
      <c r="D357" s="1576" t="s">
        <v>2274</v>
      </c>
      <c r="E357" s="1577" t="s">
        <v>2873</v>
      </c>
      <c r="F357" s="2869">
        <v>911401835184</v>
      </c>
      <c r="G357" s="1556">
        <v>8719514948907</v>
      </c>
      <c r="H357" s="1603" t="s">
        <v>420</v>
      </c>
      <c r="I357" s="1233" t="s">
        <v>2857</v>
      </c>
      <c r="J357" s="1228">
        <v>75</v>
      </c>
      <c r="K357" s="1032">
        <v>10000</v>
      </c>
      <c r="L357" s="1229" t="s">
        <v>53</v>
      </c>
      <c r="M357" s="1720">
        <v>50000</v>
      </c>
      <c r="N357" s="1229">
        <v>5</v>
      </c>
      <c r="O357" s="1229"/>
      <c r="P357" s="2394">
        <v>2050</v>
      </c>
      <c r="Q357" s="518"/>
      <c r="R357" s="3124" t="s">
        <v>54</v>
      </c>
      <c r="S357" s="1229" t="s">
        <v>113</v>
      </c>
      <c r="T357" s="1229" t="s">
        <v>3245</v>
      </c>
      <c r="U357" s="1229"/>
      <c r="V357" s="1229" t="s">
        <v>131</v>
      </c>
      <c r="W357" s="1033" t="s">
        <v>210</v>
      </c>
      <c r="X357" s="1033">
        <v>133</v>
      </c>
      <c r="Y357" s="1229">
        <v>65</v>
      </c>
      <c r="Z357" s="1229">
        <v>1750</v>
      </c>
      <c r="AA357" s="1229">
        <v>65</v>
      </c>
      <c r="AB357" s="1229" t="s">
        <v>122</v>
      </c>
      <c r="AC357" s="1033" t="s">
        <v>3227</v>
      </c>
      <c r="AD357" s="1229"/>
      <c r="AE357" s="2608">
        <v>14.5</v>
      </c>
      <c r="AF357" s="1229">
        <v>1</v>
      </c>
      <c r="AG357" s="3125" t="s">
        <v>122</v>
      </c>
    </row>
    <row r="358" spans="3:33">
      <c r="C358" s="3080" t="s">
        <v>2870</v>
      </c>
      <c r="D358" s="855" t="s">
        <v>2274</v>
      </c>
      <c r="E358" s="1599" t="s">
        <v>2873</v>
      </c>
      <c r="F358" s="190">
        <v>911401850787</v>
      </c>
      <c r="G358" s="172">
        <v>8720169768420</v>
      </c>
      <c r="H358" s="172" t="s">
        <v>2648</v>
      </c>
      <c r="I358" s="270" t="s">
        <v>2858</v>
      </c>
      <c r="J358" s="723" t="s">
        <v>2614</v>
      </c>
      <c r="K358" s="1360" t="s">
        <v>2511</v>
      </c>
      <c r="L358" s="445" t="s">
        <v>2487</v>
      </c>
      <c r="M358" s="448">
        <v>50000</v>
      </c>
      <c r="N358" s="597">
        <v>5</v>
      </c>
      <c r="O358" s="445"/>
      <c r="P358" s="657">
        <v>2200</v>
      </c>
      <c r="Q358" s="518"/>
      <c r="R358" s="1923" t="s">
        <v>62</v>
      </c>
      <c r="S358" s="445" t="s">
        <v>3180</v>
      </c>
      <c r="T358" s="445" t="s">
        <v>3246</v>
      </c>
      <c r="U358" s="445"/>
      <c r="V358" s="445" t="s">
        <v>3122</v>
      </c>
      <c r="W358" s="483" t="s">
        <v>210</v>
      </c>
      <c r="X358" s="483">
        <v>140</v>
      </c>
      <c r="Y358" s="468">
        <v>65</v>
      </c>
      <c r="Z358" s="468">
        <v>1750</v>
      </c>
      <c r="AA358" s="468">
        <v>65</v>
      </c>
      <c r="AB358" s="445" t="s">
        <v>122</v>
      </c>
      <c r="AC358" s="2459">
        <v>80</v>
      </c>
      <c r="AD358" s="468"/>
      <c r="AE358" s="2611">
        <v>14.5</v>
      </c>
      <c r="AF358" s="468">
        <v>1</v>
      </c>
      <c r="AG358" s="1965" t="s">
        <v>122</v>
      </c>
    </row>
    <row r="359" spans="3:33">
      <c r="C359" s="3233" t="s">
        <v>2870</v>
      </c>
      <c r="D359" s="853" t="s">
        <v>2274</v>
      </c>
      <c r="E359" s="1606"/>
      <c r="F359" s="155">
        <v>911401853487</v>
      </c>
      <c r="G359" s="94">
        <v>8720169749368</v>
      </c>
      <c r="H359" s="70" t="s">
        <v>2406</v>
      </c>
      <c r="I359" s="100" t="s">
        <v>2841</v>
      </c>
      <c r="J359" s="455"/>
      <c r="K359" s="1146"/>
      <c r="L359" s="455"/>
      <c r="M359" s="398"/>
      <c r="N359" s="418">
        <v>2</v>
      </c>
      <c r="O359" s="455"/>
      <c r="P359" s="659">
        <v>110</v>
      </c>
      <c r="Q359" s="518"/>
      <c r="R359" s="1925"/>
      <c r="S359" s="455"/>
      <c r="T359" s="455"/>
      <c r="U359" s="455"/>
      <c r="V359" s="455"/>
      <c r="W359" s="362">
        <v>450</v>
      </c>
      <c r="X359" s="362"/>
      <c r="Y359" s="418">
        <v>40</v>
      </c>
      <c r="Z359" s="418">
        <v>160</v>
      </c>
      <c r="AA359" s="418">
        <v>20</v>
      </c>
      <c r="AB359" s="455"/>
      <c r="AC359" s="362"/>
      <c r="AD359" s="418"/>
      <c r="AE359" s="2612">
        <v>0.5</v>
      </c>
      <c r="AF359" s="418">
        <v>1</v>
      </c>
      <c r="AG359" s="1962" t="s">
        <v>122</v>
      </c>
    </row>
    <row r="360" spans="3:33">
      <c r="C360" s="3080" t="s">
        <v>2870</v>
      </c>
      <c r="D360" s="855" t="s">
        <v>2274</v>
      </c>
      <c r="E360" s="1599"/>
      <c r="F360" s="194">
        <v>912401483603</v>
      </c>
      <c r="G360" s="200">
        <v>8718699799861</v>
      </c>
      <c r="H360" s="49" t="s">
        <v>2840</v>
      </c>
      <c r="I360" s="258" t="s">
        <v>2839</v>
      </c>
      <c r="J360" s="1550"/>
      <c r="K360" s="454"/>
      <c r="L360" s="445"/>
      <c r="M360" s="439"/>
      <c r="N360" s="468">
        <v>2</v>
      </c>
      <c r="O360" s="445"/>
      <c r="P360" s="657">
        <v>1500</v>
      </c>
      <c r="Q360" s="518"/>
      <c r="R360" s="1923"/>
      <c r="S360" s="445" t="s">
        <v>113</v>
      </c>
      <c r="T360" s="445"/>
      <c r="U360" s="445"/>
      <c r="V360" s="445"/>
      <c r="W360" s="483" t="s">
        <v>210</v>
      </c>
      <c r="X360" s="483"/>
      <c r="Y360" s="468">
        <v>42</v>
      </c>
      <c r="Z360" s="468">
        <v>220</v>
      </c>
      <c r="AA360" s="468">
        <v>28</v>
      </c>
      <c r="AB360" s="445"/>
      <c r="AC360" s="483"/>
      <c r="AD360" s="468"/>
      <c r="AE360" s="2613">
        <v>0.5</v>
      </c>
      <c r="AF360" s="468">
        <v>1</v>
      </c>
      <c r="AG360" s="1965" t="s">
        <v>122</v>
      </c>
    </row>
    <row r="361" spans="3:33">
      <c r="C361" s="3079" t="s">
        <v>2870</v>
      </c>
      <c r="D361" s="1576" t="s">
        <v>2274</v>
      </c>
      <c r="E361" s="1577" t="s">
        <v>2873</v>
      </c>
      <c r="F361" s="2892">
        <v>911401565044</v>
      </c>
      <c r="G361" s="822">
        <v>8720169761353</v>
      </c>
      <c r="H361" s="1551" t="s">
        <v>2191</v>
      </c>
      <c r="I361" s="1614" t="s">
        <v>838</v>
      </c>
      <c r="J361" s="392">
        <v>70</v>
      </c>
      <c r="K361" s="1131">
        <v>10500</v>
      </c>
      <c r="L361" s="392" t="s">
        <v>53</v>
      </c>
      <c r="M361" s="431">
        <v>50000</v>
      </c>
      <c r="N361" s="370">
        <v>5</v>
      </c>
      <c r="O361" s="392"/>
      <c r="P361" s="658">
        <v>2400</v>
      </c>
      <c r="Q361" s="518"/>
      <c r="R361" s="1866" t="s">
        <v>62</v>
      </c>
      <c r="S361" s="392" t="s">
        <v>55</v>
      </c>
      <c r="T361" s="392" t="s">
        <v>3150</v>
      </c>
      <c r="U361" s="392"/>
      <c r="V361" s="392" t="s">
        <v>131</v>
      </c>
      <c r="W361" s="370" t="s">
        <v>210</v>
      </c>
      <c r="X361" s="370">
        <v>150</v>
      </c>
      <c r="Y361" s="410">
        <v>273</v>
      </c>
      <c r="Z361" s="410">
        <v>273</v>
      </c>
      <c r="AA361" s="410">
        <v>93</v>
      </c>
      <c r="AB361" s="392" t="s">
        <v>122</v>
      </c>
      <c r="AC361" s="370">
        <v>80</v>
      </c>
      <c r="AD361" s="410"/>
      <c r="AE361" s="2617">
        <v>4</v>
      </c>
      <c r="AF361" s="410">
        <v>1</v>
      </c>
      <c r="AG361" s="1867" t="s">
        <v>122</v>
      </c>
    </row>
    <row r="362" spans="3:33">
      <c r="C362" s="3091" t="s">
        <v>2870</v>
      </c>
      <c r="D362" s="569" t="s">
        <v>2274</v>
      </c>
      <c r="E362" s="1578" t="s">
        <v>2873</v>
      </c>
      <c r="F362" s="2893">
        <v>911401565144</v>
      </c>
      <c r="G362" s="261">
        <v>8720169761360</v>
      </c>
      <c r="H362" s="50" t="s">
        <v>2193</v>
      </c>
      <c r="I362" s="262" t="s">
        <v>838</v>
      </c>
      <c r="J362" s="357">
        <v>133</v>
      </c>
      <c r="K362" s="1127">
        <v>20000</v>
      </c>
      <c r="L362" s="357" t="s">
        <v>53</v>
      </c>
      <c r="M362" s="348">
        <v>50000</v>
      </c>
      <c r="N362" s="351">
        <v>5</v>
      </c>
      <c r="O362" s="357"/>
      <c r="P362" s="659">
        <v>2950</v>
      </c>
      <c r="Q362" s="518"/>
      <c r="R362" s="1868" t="s">
        <v>62</v>
      </c>
      <c r="S362" s="357" t="s">
        <v>55</v>
      </c>
      <c r="T362" s="357" t="s">
        <v>3151</v>
      </c>
      <c r="U362" s="357"/>
      <c r="V362" s="357" t="s">
        <v>131</v>
      </c>
      <c r="W362" s="351" t="s">
        <v>210</v>
      </c>
      <c r="X362" s="351">
        <v>150</v>
      </c>
      <c r="Y362" s="350">
        <v>319</v>
      </c>
      <c r="Z362" s="350">
        <v>319</v>
      </c>
      <c r="AA362" s="350">
        <v>93</v>
      </c>
      <c r="AB362" s="357" t="s">
        <v>122</v>
      </c>
      <c r="AC362" s="351">
        <v>80</v>
      </c>
      <c r="AD362" s="350"/>
      <c r="AE362" s="2615">
        <v>4</v>
      </c>
      <c r="AF362" s="350">
        <v>1</v>
      </c>
      <c r="AG362" s="1869" t="s">
        <v>122</v>
      </c>
    </row>
    <row r="363" spans="3:33">
      <c r="C363" s="3091" t="s">
        <v>2870</v>
      </c>
      <c r="D363" s="569" t="s">
        <v>2274</v>
      </c>
      <c r="E363" s="1578" t="s">
        <v>2873</v>
      </c>
      <c r="F363" s="2893">
        <v>911401565244</v>
      </c>
      <c r="G363" s="261">
        <v>8720169761377</v>
      </c>
      <c r="H363" s="50" t="s">
        <v>2192</v>
      </c>
      <c r="I363" s="262" t="s">
        <v>838</v>
      </c>
      <c r="J363" s="357">
        <v>185</v>
      </c>
      <c r="K363" s="1127">
        <v>28000</v>
      </c>
      <c r="L363" s="357" t="s">
        <v>53</v>
      </c>
      <c r="M363" s="348">
        <v>50000</v>
      </c>
      <c r="N363" s="351">
        <v>5</v>
      </c>
      <c r="O363" s="357"/>
      <c r="P363" s="659">
        <v>3500</v>
      </c>
      <c r="Q363" s="518"/>
      <c r="R363" s="1868" t="s">
        <v>62</v>
      </c>
      <c r="S363" s="357" t="s">
        <v>55</v>
      </c>
      <c r="T363" s="357" t="s">
        <v>3152</v>
      </c>
      <c r="U363" s="357"/>
      <c r="V363" s="357" t="s">
        <v>131</v>
      </c>
      <c r="W363" s="351" t="s">
        <v>210</v>
      </c>
      <c r="X363" s="351">
        <v>151</v>
      </c>
      <c r="Y363" s="350">
        <v>355</v>
      </c>
      <c r="Z363" s="350">
        <v>355</v>
      </c>
      <c r="AA363" s="350">
        <v>93</v>
      </c>
      <c r="AB363" s="357" t="s">
        <v>122</v>
      </c>
      <c r="AC363" s="351">
        <v>80</v>
      </c>
      <c r="AD363" s="350"/>
      <c r="AE363" s="2615">
        <v>4</v>
      </c>
      <c r="AF363" s="350">
        <v>1</v>
      </c>
      <c r="AG363" s="1869" t="s">
        <v>122</v>
      </c>
    </row>
    <row r="364" spans="3:33">
      <c r="C364" s="3091" t="s">
        <v>2870</v>
      </c>
      <c r="D364" s="569" t="s">
        <v>2274</v>
      </c>
      <c r="E364" s="1578" t="s">
        <v>2873</v>
      </c>
      <c r="F364" s="2893">
        <v>911401822687</v>
      </c>
      <c r="G364" s="261">
        <v>8720169758971</v>
      </c>
      <c r="H364" s="50" t="s">
        <v>2195</v>
      </c>
      <c r="I364" s="262" t="s">
        <v>2598</v>
      </c>
      <c r="J364" s="357" t="s">
        <v>2780</v>
      </c>
      <c r="K364" s="1127" t="s">
        <v>2781</v>
      </c>
      <c r="L364" s="357" t="s">
        <v>2599</v>
      </c>
      <c r="M364" s="348">
        <v>50000</v>
      </c>
      <c r="N364" s="351">
        <v>5</v>
      </c>
      <c r="O364" s="357"/>
      <c r="P364" s="659">
        <v>4300</v>
      </c>
      <c r="Q364" s="518"/>
      <c r="R364" s="1868" t="s">
        <v>62</v>
      </c>
      <c r="S364" s="357" t="s">
        <v>55</v>
      </c>
      <c r="T364" s="357" t="s">
        <v>3152</v>
      </c>
      <c r="U364" s="357"/>
      <c r="V364" s="357" t="s">
        <v>3122</v>
      </c>
      <c r="W364" s="351" t="s">
        <v>210</v>
      </c>
      <c r="X364" s="351">
        <v>143</v>
      </c>
      <c r="Y364" s="350">
        <v>320</v>
      </c>
      <c r="Z364" s="350">
        <v>320</v>
      </c>
      <c r="AA364" s="350">
        <v>119</v>
      </c>
      <c r="AB364" s="357" t="s">
        <v>122</v>
      </c>
      <c r="AC364" s="351" t="s">
        <v>3227</v>
      </c>
      <c r="AD364" s="350"/>
      <c r="AE364" s="2615">
        <v>4</v>
      </c>
      <c r="AF364" s="350">
        <v>1</v>
      </c>
      <c r="AG364" s="1869" t="s">
        <v>122</v>
      </c>
    </row>
    <row r="365" spans="3:33">
      <c r="C365" s="3091" t="s">
        <v>2870</v>
      </c>
      <c r="D365" s="569" t="s">
        <v>2274</v>
      </c>
      <c r="E365" s="1578"/>
      <c r="F365" s="2893">
        <v>911401813287</v>
      </c>
      <c r="G365" s="261">
        <v>8720169756779</v>
      </c>
      <c r="H365" s="50" t="s">
        <v>2345</v>
      </c>
      <c r="I365" s="262" t="s">
        <v>2318</v>
      </c>
      <c r="J365" s="357"/>
      <c r="K365" s="1127" t="s">
        <v>50</v>
      </c>
      <c r="L365" s="357"/>
      <c r="M365" s="348"/>
      <c r="N365" s="350">
        <v>2</v>
      </c>
      <c r="O365" s="357"/>
      <c r="P365" s="659">
        <v>400</v>
      </c>
      <c r="Q365" s="518"/>
      <c r="R365" s="1868"/>
      <c r="S365" s="357"/>
      <c r="T365" s="357"/>
      <c r="U365" s="357"/>
      <c r="V365" s="357"/>
      <c r="W365" s="351"/>
      <c r="X365" s="351"/>
      <c r="Y365" s="350"/>
      <c r="Z365" s="350"/>
      <c r="AA365" s="350"/>
      <c r="AB365" s="357"/>
      <c r="AC365" s="351"/>
      <c r="AD365" s="350"/>
      <c r="AE365" s="2615">
        <v>0.5</v>
      </c>
      <c r="AF365" s="350">
        <v>1</v>
      </c>
      <c r="AG365" s="1869" t="s">
        <v>122</v>
      </c>
    </row>
    <row r="366" spans="3:33">
      <c r="C366" s="3091" t="s">
        <v>2870</v>
      </c>
      <c r="D366" s="569" t="s">
        <v>2274</v>
      </c>
      <c r="E366" s="1578"/>
      <c r="F366" s="2893">
        <v>911401813187</v>
      </c>
      <c r="G366" s="261">
        <v>8720169753839</v>
      </c>
      <c r="H366" s="50" t="s">
        <v>2346</v>
      </c>
      <c r="I366" s="262" t="s">
        <v>2319</v>
      </c>
      <c r="J366" s="357"/>
      <c r="K366" s="1127" t="s">
        <v>50</v>
      </c>
      <c r="L366" s="357"/>
      <c r="M366" s="348"/>
      <c r="N366" s="350">
        <v>2</v>
      </c>
      <c r="O366" s="357"/>
      <c r="P366" s="659">
        <v>900</v>
      </c>
      <c r="Q366" s="518"/>
      <c r="R366" s="1868"/>
      <c r="S366" s="357"/>
      <c r="T366" s="357"/>
      <c r="U366" s="357"/>
      <c r="V366" s="357"/>
      <c r="W366" s="351"/>
      <c r="X366" s="351"/>
      <c r="Y366" s="350"/>
      <c r="Z366" s="350"/>
      <c r="AA366" s="350"/>
      <c r="AB366" s="357"/>
      <c r="AC366" s="351"/>
      <c r="AD366" s="350"/>
      <c r="AE366" s="2615">
        <v>0.5</v>
      </c>
      <c r="AF366" s="350">
        <v>1</v>
      </c>
      <c r="AG366" s="1869" t="s">
        <v>122</v>
      </c>
    </row>
    <row r="367" spans="3:33">
      <c r="C367" s="3091" t="s">
        <v>2870</v>
      </c>
      <c r="D367" s="569" t="s">
        <v>2274</v>
      </c>
      <c r="E367" s="1578"/>
      <c r="F367" s="2893">
        <v>911401657907</v>
      </c>
      <c r="G367" s="261">
        <v>8719514530171</v>
      </c>
      <c r="H367" s="50" t="s">
        <v>2160</v>
      </c>
      <c r="I367" s="262" t="s">
        <v>2349</v>
      </c>
      <c r="J367" s="357" t="s">
        <v>50</v>
      </c>
      <c r="K367" s="1127" t="s">
        <v>50</v>
      </c>
      <c r="L367" s="357"/>
      <c r="M367" s="348"/>
      <c r="N367" s="350">
        <v>2</v>
      </c>
      <c r="O367" s="357"/>
      <c r="P367" s="659">
        <v>990</v>
      </c>
      <c r="Q367" s="518"/>
      <c r="R367" s="1868"/>
      <c r="S367" s="357"/>
      <c r="T367" s="357"/>
      <c r="U367" s="357"/>
      <c r="V367" s="357"/>
      <c r="W367" s="351"/>
      <c r="X367" s="351"/>
      <c r="Y367" s="350">
        <v>382</v>
      </c>
      <c r="Z367" s="350">
        <v>382</v>
      </c>
      <c r="AA367" s="350">
        <v>156</v>
      </c>
      <c r="AB367" s="357"/>
      <c r="AC367" s="351"/>
      <c r="AD367" s="350"/>
      <c r="AE367" s="2615">
        <v>0</v>
      </c>
      <c r="AF367" s="350">
        <v>1</v>
      </c>
      <c r="AG367" s="1869" t="s">
        <v>122</v>
      </c>
    </row>
    <row r="368" spans="3:33">
      <c r="C368" s="3091" t="s">
        <v>2870</v>
      </c>
      <c r="D368" s="569" t="s">
        <v>2274</v>
      </c>
      <c r="E368" s="1578"/>
      <c r="F368" s="2893">
        <v>911401658007</v>
      </c>
      <c r="G368" s="261">
        <v>8719514530164</v>
      </c>
      <c r="H368" s="50" t="s">
        <v>2161</v>
      </c>
      <c r="I368" s="262" t="s">
        <v>2348</v>
      </c>
      <c r="J368" s="357" t="s">
        <v>50</v>
      </c>
      <c r="K368" s="1127" t="s">
        <v>50</v>
      </c>
      <c r="L368" s="357"/>
      <c r="M368" s="348"/>
      <c r="N368" s="350">
        <v>2</v>
      </c>
      <c r="O368" s="357"/>
      <c r="P368" s="659">
        <v>1290</v>
      </c>
      <c r="Q368" s="518"/>
      <c r="R368" s="1868"/>
      <c r="S368" s="357"/>
      <c r="T368" s="357"/>
      <c r="U368" s="357"/>
      <c r="V368" s="357"/>
      <c r="W368" s="351"/>
      <c r="X368" s="351"/>
      <c r="Y368" s="350">
        <v>480</v>
      </c>
      <c r="Z368" s="350">
        <v>480</v>
      </c>
      <c r="AA368" s="350">
        <v>194</v>
      </c>
      <c r="AB368" s="357"/>
      <c r="AC368" s="351"/>
      <c r="AD368" s="350"/>
      <c r="AE368" s="2615">
        <v>0</v>
      </c>
      <c r="AF368" s="350">
        <v>1</v>
      </c>
      <c r="AG368" s="1869" t="s">
        <v>122</v>
      </c>
    </row>
    <row r="369" spans="3:33">
      <c r="C369" s="3091" t="s">
        <v>2870</v>
      </c>
      <c r="D369" s="569" t="s">
        <v>2274</v>
      </c>
      <c r="E369" s="1578"/>
      <c r="F369" s="2893">
        <v>911401565644</v>
      </c>
      <c r="G369" s="261">
        <v>8720169761414</v>
      </c>
      <c r="H369" s="50" t="s">
        <v>2194</v>
      </c>
      <c r="I369" s="262" t="s">
        <v>2350</v>
      </c>
      <c r="J369" s="357"/>
      <c r="K369" s="1127" t="s">
        <v>50</v>
      </c>
      <c r="L369" s="357"/>
      <c r="M369" s="348"/>
      <c r="N369" s="350">
        <v>2</v>
      </c>
      <c r="O369" s="357"/>
      <c r="P369" s="659">
        <v>1190</v>
      </c>
      <c r="Q369" s="518"/>
      <c r="R369" s="1868"/>
      <c r="S369" s="357"/>
      <c r="T369" s="357"/>
      <c r="U369" s="357"/>
      <c r="V369" s="357"/>
      <c r="W369" s="351"/>
      <c r="X369" s="351"/>
      <c r="Y369" s="350">
        <v>442</v>
      </c>
      <c r="Z369" s="350">
        <v>442</v>
      </c>
      <c r="AA369" s="350">
        <v>174</v>
      </c>
      <c r="AB369" s="357"/>
      <c r="AC369" s="351"/>
      <c r="AD369" s="350"/>
      <c r="AE369" s="2615">
        <v>0</v>
      </c>
      <c r="AF369" s="350">
        <v>1</v>
      </c>
      <c r="AG369" s="1869" t="s">
        <v>122</v>
      </c>
    </row>
    <row r="370" spans="3:33">
      <c r="C370" s="3091" t="s">
        <v>2870</v>
      </c>
      <c r="D370" s="569" t="s">
        <v>2274</v>
      </c>
      <c r="E370" s="1578"/>
      <c r="F370" s="2893">
        <v>911401812987</v>
      </c>
      <c r="G370" s="261">
        <v>8720169753792</v>
      </c>
      <c r="H370" s="50" t="s">
        <v>2600</v>
      </c>
      <c r="I370" s="262" t="s">
        <v>2351</v>
      </c>
      <c r="J370" s="357"/>
      <c r="K370" s="1127" t="s">
        <v>50</v>
      </c>
      <c r="L370" s="357"/>
      <c r="M370" s="348"/>
      <c r="N370" s="350">
        <v>2</v>
      </c>
      <c r="O370" s="357"/>
      <c r="P370" s="659">
        <v>890</v>
      </c>
      <c r="Q370" s="518"/>
      <c r="R370" s="1868"/>
      <c r="S370" s="357"/>
      <c r="T370" s="357"/>
      <c r="U370" s="357"/>
      <c r="V370" s="357"/>
      <c r="W370" s="351"/>
      <c r="X370" s="351"/>
      <c r="Y370" s="350">
        <v>437</v>
      </c>
      <c r="Z370" s="350">
        <v>437</v>
      </c>
      <c r="AA370" s="350">
        <v>150</v>
      </c>
      <c r="AB370" s="357"/>
      <c r="AC370" s="351"/>
      <c r="AD370" s="350"/>
      <c r="AE370" s="2615">
        <v>0</v>
      </c>
      <c r="AF370" s="350">
        <v>1</v>
      </c>
      <c r="AG370" s="1869" t="s">
        <v>122</v>
      </c>
    </row>
    <row r="371" spans="3:33">
      <c r="C371" s="3080" t="s">
        <v>2870</v>
      </c>
      <c r="D371" s="855" t="s">
        <v>2274</v>
      </c>
      <c r="E371" s="1599"/>
      <c r="F371" s="2894">
        <v>911401813087</v>
      </c>
      <c r="G371" s="979">
        <v>8720169753808</v>
      </c>
      <c r="H371" s="1122" t="s">
        <v>2347</v>
      </c>
      <c r="I371" s="265" t="s">
        <v>2320</v>
      </c>
      <c r="J371" s="442"/>
      <c r="K371" s="1129" t="s">
        <v>50</v>
      </c>
      <c r="L371" s="442"/>
      <c r="M371" s="439"/>
      <c r="N371" s="438">
        <v>2</v>
      </c>
      <c r="O371" s="442"/>
      <c r="P371" s="657">
        <v>250</v>
      </c>
      <c r="Q371" s="518"/>
      <c r="R371" s="1884"/>
      <c r="S371" s="442"/>
      <c r="T371" s="442"/>
      <c r="U371" s="442"/>
      <c r="V371" s="442"/>
      <c r="W371" s="466"/>
      <c r="X371" s="466"/>
      <c r="Y371" s="438">
        <v>35</v>
      </c>
      <c r="Z371" s="438">
        <v>123.5</v>
      </c>
      <c r="AA371" s="438">
        <v>97</v>
      </c>
      <c r="AB371" s="442"/>
      <c r="AC371" s="466"/>
      <c r="AD371" s="438"/>
      <c r="AE371" s="2616">
        <v>0</v>
      </c>
      <c r="AF371" s="438">
        <v>1</v>
      </c>
      <c r="AG371" s="1885" t="s">
        <v>122</v>
      </c>
    </row>
    <row r="372" spans="3:33">
      <c r="C372" s="3233" t="s">
        <v>2870</v>
      </c>
      <c r="D372" s="853" t="s">
        <v>2274</v>
      </c>
      <c r="E372" s="1606" t="s">
        <v>2873</v>
      </c>
      <c r="F372" s="44">
        <v>911401671107</v>
      </c>
      <c r="G372" s="70">
        <v>8719514542983</v>
      </c>
      <c r="H372" s="70" t="s">
        <v>841</v>
      </c>
      <c r="I372" s="51" t="s">
        <v>842</v>
      </c>
      <c r="J372" s="333">
        <v>77</v>
      </c>
      <c r="K372" s="1163">
        <v>10500</v>
      </c>
      <c r="L372" s="394" t="s">
        <v>53</v>
      </c>
      <c r="M372" s="296">
        <v>50000</v>
      </c>
      <c r="N372" s="292">
        <v>5</v>
      </c>
      <c r="O372" s="394"/>
      <c r="P372" s="659">
        <v>3800</v>
      </c>
      <c r="Q372" s="518"/>
      <c r="R372" s="1946" t="s">
        <v>54</v>
      </c>
      <c r="S372" s="394" t="s">
        <v>55</v>
      </c>
      <c r="T372" s="394" t="s">
        <v>3150</v>
      </c>
      <c r="U372" s="394"/>
      <c r="V372" s="394" t="s">
        <v>131</v>
      </c>
      <c r="W372" s="312" t="s">
        <v>210</v>
      </c>
      <c r="X372" s="312">
        <v>136</v>
      </c>
      <c r="Y372" s="332">
        <v>278</v>
      </c>
      <c r="Z372" s="332">
        <v>278</v>
      </c>
      <c r="AA372" s="332">
        <v>89</v>
      </c>
      <c r="AB372" s="394" t="s">
        <v>122</v>
      </c>
      <c r="AC372" s="293" t="s">
        <v>3227</v>
      </c>
      <c r="AD372" s="332"/>
      <c r="AE372" s="2624">
        <v>4</v>
      </c>
      <c r="AF372" s="332">
        <v>1</v>
      </c>
      <c r="AG372" s="1947" t="s">
        <v>122</v>
      </c>
    </row>
    <row r="373" spans="3:33">
      <c r="C373" s="3091" t="s">
        <v>2870</v>
      </c>
      <c r="D373" s="569" t="s">
        <v>2274</v>
      </c>
      <c r="E373" s="1578" t="s">
        <v>2873</v>
      </c>
      <c r="F373" s="2870">
        <v>911401646207</v>
      </c>
      <c r="G373" s="63">
        <v>8719514529212</v>
      </c>
      <c r="H373" s="66" t="s">
        <v>843</v>
      </c>
      <c r="I373" s="65" t="s">
        <v>842</v>
      </c>
      <c r="J373" s="334">
        <v>154</v>
      </c>
      <c r="K373" s="1164">
        <v>20500</v>
      </c>
      <c r="L373" s="347" t="s">
        <v>53</v>
      </c>
      <c r="M373" s="296">
        <v>50000</v>
      </c>
      <c r="N373" s="292">
        <v>5</v>
      </c>
      <c r="O373" s="347"/>
      <c r="P373" s="659">
        <v>4650</v>
      </c>
      <c r="Q373" s="518"/>
      <c r="R373" s="1950" t="s">
        <v>54</v>
      </c>
      <c r="S373" s="347" t="s">
        <v>55</v>
      </c>
      <c r="T373" s="347" t="s">
        <v>3151</v>
      </c>
      <c r="U373" s="347"/>
      <c r="V373" s="347" t="s">
        <v>131</v>
      </c>
      <c r="W373" s="311" t="s">
        <v>210</v>
      </c>
      <c r="X373" s="311">
        <v>133</v>
      </c>
      <c r="Y373" s="330">
        <v>305</v>
      </c>
      <c r="Z373" s="330">
        <v>305</v>
      </c>
      <c r="AA373" s="330">
        <v>99</v>
      </c>
      <c r="AB373" s="347" t="s">
        <v>122</v>
      </c>
      <c r="AC373" s="293" t="s">
        <v>3227</v>
      </c>
      <c r="AD373" s="330"/>
      <c r="AE373" s="2624">
        <v>4</v>
      </c>
      <c r="AF373" s="330">
        <v>1</v>
      </c>
      <c r="AG373" s="1951" t="s">
        <v>122</v>
      </c>
    </row>
    <row r="374" spans="3:33">
      <c r="C374" s="3080" t="s">
        <v>2870</v>
      </c>
      <c r="D374" s="855" t="s">
        <v>2274</v>
      </c>
      <c r="E374" s="1599" t="s">
        <v>2873</v>
      </c>
      <c r="F374" s="46">
        <v>911401646307</v>
      </c>
      <c r="G374" s="47">
        <v>8719514529229</v>
      </c>
      <c r="H374" s="47" t="s">
        <v>844</v>
      </c>
      <c r="I374" s="59" t="s">
        <v>842</v>
      </c>
      <c r="J374" s="1121">
        <v>187</v>
      </c>
      <c r="K374" s="1166">
        <v>25500</v>
      </c>
      <c r="L374" s="1121" t="s">
        <v>53</v>
      </c>
      <c r="M374" s="437">
        <v>50000</v>
      </c>
      <c r="N374" s="295">
        <v>5</v>
      </c>
      <c r="O374" s="1121"/>
      <c r="P374" s="1403">
        <v>5750</v>
      </c>
      <c r="Q374" s="518"/>
      <c r="R374" s="1969" t="s">
        <v>54</v>
      </c>
      <c r="S374" s="1121" t="s">
        <v>55</v>
      </c>
      <c r="T374" s="1121" t="s">
        <v>3152</v>
      </c>
      <c r="U374" s="1121"/>
      <c r="V374" s="1121" t="s">
        <v>131</v>
      </c>
      <c r="W374" s="2457" t="s">
        <v>210</v>
      </c>
      <c r="X374" s="2457">
        <v>136</v>
      </c>
      <c r="Y374" s="2329">
        <v>358</v>
      </c>
      <c r="Z374" s="2329">
        <v>358</v>
      </c>
      <c r="AA374" s="2329">
        <v>99</v>
      </c>
      <c r="AB374" s="1121" t="s">
        <v>122</v>
      </c>
      <c r="AC374" s="1598" t="s">
        <v>3227</v>
      </c>
      <c r="AD374" s="2329"/>
      <c r="AE374" s="2641">
        <v>4</v>
      </c>
      <c r="AF374" s="2329">
        <v>1</v>
      </c>
      <c r="AG374" s="1970" t="s">
        <v>122</v>
      </c>
    </row>
    <row r="375" spans="3:33">
      <c r="C375" s="3233" t="s">
        <v>2870</v>
      </c>
      <c r="D375" s="853" t="s">
        <v>2274</v>
      </c>
      <c r="E375" s="1606"/>
      <c r="F375" s="43">
        <v>911401676807</v>
      </c>
      <c r="G375" s="39">
        <v>8719514546028</v>
      </c>
      <c r="H375" s="39" t="s">
        <v>2157</v>
      </c>
      <c r="I375" s="52" t="s">
        <v>2299</v>
      </c>
      <c r="J375" s="359"/>
      <c r="K375" s="1161" t="s">
        <v>50</v>
      </c>
      <c r="L375" s="359"/>
      <c r="M375" s="431"/>
      <c r="N375" s="279">
        <v>2</v>
      </c>
      <c r="O375" s="359"/>
      <c r="P375" s="659">
        <v>790</v>
      </c>
      <c r="Q375" s="518"/>
      <c r="R375" s="1971"/>
      <c r="S375" s="359"/>
      <c r="T375" s="359"/>
      <c r="U375" s="359"/>
      <c r="V375" s="359"/>
      <c r="W375" s="2458"/>
      <c r="X375" s="2458"/>
      <c r="Y375" s="338">
        <v>50</v>
      </c>
      <c r="Z375" s="338">
        <v>236</v>
      </c>
      <c r="AA375" s="338">
        <v>209</v>
      </c>
      <c r="AB375" s="359"/>
      <c r="AC375" s="305"/>
      <c r="AD375" s="338"/>
      <c r="AE375" s="2626">
        <v>0</v>
      </c>
      <c r="AF375" s="338">
        <v>1</v>
      </c>
      <c r="AG375" s="1972" t="s">
        <v>122</v>
      </c>
    </row>
    <row r="376" spans="3:33">
      <c r="C376" s="3091" t="s">
        <v>2870</v>
      </c>
      <c r="D376" s="569" t="s">
        <v>2274</v>
      </c>
      <c r="E376" s="1578"/>
      <c r="F376" s="44">
        <v>911401677107</v>
      </c>
      <c r="G376" s="70">
        <v>8719514545830</v>
      </c>
      <c r="H376" s="70" t="s">
        <v>2158</v>
      </c>
      <c r="I376" s="65" t="s">
        <v>2352</v>
      </c>
      <c r="J376" s="347"/>
      <c r="K376" s="1163" t="s">
        <v>50</v>
      </c>
      <c r="L376" s="347"/>
      <c r="M376" s="296"/>
      <c r="N376" s="292">
        <v>2</v>
      </c>
      <c r="O376" s="347"/>
      <c r="P376" s="659">
        <v>1190</v>
      </c>
      <c r="Q376" s="518"/>
      <c r="R376" s="1950"/>
      <c r="S376" s="347"/>
      <c r="T376" s="347"/>
      <c r="U376" s="347"/>
      <c r="V376" s="347"/>
      <c r="W376" s="311"/>
      <c r="X376" s="311"/>
      <c r="Y376" s="330">
        <v>474</v>
      </c>
      <c r="Z376" s="330">
        <v>474</v>
      </c>
      <c r="AA376" s="330">
        <v>141</v>
      </c>
      <c r="AB376" s="347"/>
      <c r="AC376" s="293"/>
      <c r="AD376" s="330"/>
      <c r="AE376" s="2624">
        <v>0</v>
      </c>
      <c r="AF376" s="330">
        <v>1</v>
      </c>
      <c r="AG376" s="1951" t="s">
        <v>122</v>
      </c>
    </row>
    <row r="377" spans="3:33">
      <c r="C377" s="3080" t="s">
        <v>2870</v>
      </c>
      <c r="D377" s="855" t="s">
        <v>2274</v>
      </c>
      <c r="E377" s="1599"/>
      <c r="F377" s="23">
        <v>911401677207</v>
      </c>
      <c r="G377" s="45">
        <v>8719514545847</v>
      </c>
      <c r="H377" s="45" t="s">
        <v>2159</v>
      </c>
      <c r="I377" s="259" t="s">
        <v>2353</v>
      </c>
      <c r="J377" s="440"/>
      <c r="K377" s="1165" t="s">
        <v>50</v>
      </c>
      <c r="L377" s="440"/>
      <c r="M377" s="1634"/>
      <c r="N377" s="297">
        <v>2</v>
      </c>
      <c r="O377" s="440"/>
      <c r="P377" s="1403">
        <v>1490</v>
      </c>
      <c r="Q377" s="518"/>
      <c r="R377" s="1952"/>
      <c r="S377" s="440"/>
      <c r="T377" s="440"/>
      <c r="U377" s="440"/>
      <c r="V377" s="440"/>
      <c r="W377" s="2453"/>
      <c r="X377" s="2453"/>
      <c r="Y377" s="463">
        <v>543</v>
      </c>
      <c r="Z377" s="463">
        <v>543</v>
      </c>
      <c r="AA377" s="463">
        <v>153</v>
      </c>
      <c r="AB377" s="440"/>
      <c r="AC377" s="1593"/>
      <c r="AD377" s="463"/>
      <c r="AE377" s="2642">
        <v>0</v>
      </c>
      <c r="AF377" s="463">
        <v>1</v>
      </c>
      <c r="AG377" s="1953" t="s">
        <v>122</v>
      </c>
    </row>
    <row r="378" spans="3:33">
      <c r="C378" s="3233" t="s">
        <v>2870</v>
      </c>
      <c r="D378" s="853" t="s">
        <v>2274</v>
      </c>
      <c r="E378" s="1606" t="s">
        <v>2873</v>
      </c>
      <c r="F378" s="630">
        <v>911401629208</v>
      </c>
      <c r="G378" s="70">
        <v>8719514955660</v>
      </c>
      <c r="H378" s="70" t="s">
        <v>422</v>
      </c>
      <c r="I378" s="51" t="s">
        <v>846</v>
      </c>
      <c r="J378" s="394">
        <v>67</v>
      </c>
      <c r="K378" s="1163">
        <v>10500</v>
      </c>
      <c r="L378" s="394" t="s">
        <v>53</v>
      </c>
      <c r="M378" s="296">
        <v>100000</v>
      </c>
      <c r="N378" s="292">
        <v>5</v>
      </c>
      <c r="O378" s="394"/>
      <c r="P378" s="1401">
        <v>4200</v>
      </c>
      <c r="Q378" s="518"/>
      <c r="R378" s="1946" t="s">
        <v>785</v>
      </c>
      <c r="S378" s="394" t="s">
        <v>55</v>
      </c>
      <c r="T378" s="394" t="s">
        <v>3150</v>
      </c>
      <c r="U378" s="394"/>
      <c r="V378" s="394" t="s">
        <v>131</v>
      </c>
      <c r="W378" s="312" t="s">
        <v>210</v>
      </c>
      <c r="X378" s="312">
        <v>156</v>
      </c>
      <c r="Y378" s="332">
        <v>290</v>
      </c>
      <c r="Z378" s="332">
        <v>290</v>
      </c>
      <c r="AA378" s="332">
        <v>90</v>
      </c>
      <c r="AB378" s="394" t="s">
        <v>122</v>
      </c>
      <c r="AC378" s="293" t="s">
        <v>3227</v>
      </c>
      <c r="AD378" s="332"/>
      <c r="AE378" s="2624">
        <v>4</v>
      </c>
      <c r="AF378" s="332">
        <v>1</v>
      </c>
      <c r="AG378" s="1947" t="s">
        <v>122</v>
      </c>
    </row>
    <row r="379" spans="3:33">
      <c r="C379" s="3091" t="s">
        <v>2870</v>
      </c>
      <c r="D379" s="569" t="s">
        <v>2274</v>
      </c>
      <c r="E379" s="1578" t="s">
        <v>2873</v>
      </c>
      <c r="F379" s="630">
        <v>911401629308</v>
      </c>
      <c r="G379" s="70">
        <v>8719514955677</v>
      </c>
      <c r="H379" s="70" t="s">
        <v>424</v>
      </c>
      <c r="I379" s="65" t="s">
        <v>847</v>
      </c>
      <c r="J379" s="347">
        <v>67</v>
      </c>
      <c r="K379" s="1164">
        <v>10500</v>
      </c>
      <c r="L379" s="347" t="s">
        <v>53</v>
      </c>
      <c r="M379" s="296">
        <v>100000</v>
      </c>
      <c r="N379" s="292">
        <v>5</v>
      </c>
      <c r="O379" s="347"/>
      <c r="P379" s="659">
        <v>4200</v>
      </c>
      <c r="Q379" s="518"/>
      <c r="R379" s="1950" t="s">
        <v>785</v>
      </c>
      <c r="S379" s="347" t="s">
        <v>55</v>
      </c>
      <c r="T379" s="347" t="s">
        <v>3150</v>
      </c>
      <c r="U379" s="347"/>
      <c r="V379" s="347" t="s">
        <v>131</v>
      </c>
      <c r="W379" s="311" t="s">
        <v>210</v>
      </c>
      <c r="X379" s="311">
        <v>156</v>
      </c>
      <c r="Y379" s="330">
        <v>290</v>
      </c>
      <c r="Z379" s="330">
        <v>290</v>
      </c>
      <c r="AA379" s="330">
        <v>90</v>
      </c>
      <c r="AB379" s="347" t="s">
        <v>122</v>
      </c>
      <c r="AC379" s="293" t="s">
        <v>3227</v>
      </c>
      <c r="AD379" s="330"/>
      <c r="AE379" s="2624">
        <v>4</v>
      </c>
      <c r="AF379" s="330">
        <v>1</v>
      </c>
      <c r="AG379" s="1951" t="s">
        <v>122</v>
      </c>
    </row>
    <row r="380" spans="3:33">
      <c r="C380" s="3091" t="s">
        <v>2870</v>
      </c>
      <c r="D380" s="569" t="s">
        <v>2274</v>
      </c>
      <c r="E380" s="1578" t="s">
        <v>2873</v>
      </c>
      <c r="F380" s="223">
        <v>911401630008</v>
      </c>
      <c r="G380" s="63">
        <v>8719514955745</v>
      </c>
      <c r="H380" s="63" t="s">
        <v>848</v>
      </c>
      <c r="I380" s="65" t="s">
        <v>846</v>
      </c>
      <c r="J380" s="347">
        <v>67</v>
      </c>
      <c r="K380" s="1164">
        <v>10500</v>
      </c>
      <c r="L380" s="347" t="s">
        <v>75</v>
      </c>
      <c r="M380" s="282">
        <v>100000</v>
      </c>
      <c r="N380" s="281">
        <v>5</v>
      </c>
      <c r="O380" s="347"/>
      <c r="P380" s="1402">
        <v>4200</v>
      </c>
      <c r="Q380" s="518"/>
      <c r="R380" s="1950" t="s">
        <v>785</v>
      </c>
      <c r="S380" s="347" t="s">
        <v>55</v>
      </c>
      <c r="T380" s="347" t="s">
        <v>3150</v>
      </c>
      <c r="U380" s="347"/>
      <c r="V380" s="347" t="s">
        <v>161</v>
      </c>
      <c r="W380" s="311" t="s">
        <v>210</v>
      </c>
      <c r="X380" s="311">
        <v>156</v>
      </c>
      <c r="Y380" s="330">
        <v>290</v>
      </c>
      <c r="Z380" s="330">
        <v>290</v>
      </c>
      <c r="AA380" s="330">
        <v>90</v>
      </c>
      <c r="AB380" s="347" t="s">
        <v>122</v>
      </c>
      <c r="AC380" s="301" t="s">
        <v>3227</v>
      </c>
      <c r="AD380" s="330"/>
      <c r="AE380" s="2627">
        <v>4</v>
      </c>
      <c r="AF380" s="330">
        <v>1</v>
      </c>
      <c r="AG380" s="1951" t="s">
        <v>122</v>
      </c>
    </row>
    <row r="381" spans="3:33">
      <c r="C381" s="3080" t="s">
        <v>2870</v>
      </c>
      <c r="D381" s="855" t="s">
        <v>2274</v>
      </c>
      <c r="E381" s="1599" t="s">
        <v>2873</v>
      </c>
      <c r="F381" s="2895">
        <v>911401630108</v>
      </c>
      <c r="G381" s="45">
        <v>8719514955752</v>
      </c>
      <c r="H381" s="45" t="s">
        <v>438</v>
      </c>
      <c r="I381" s="259" t="s">
        <v>847</v>
      </c>
      <c r="J381" s="440">
        <v>67</v>
      </c>
      <c r="K381" s="1165">
        <v>10500</v>
      </c>
      <c r="L381" s="440" t="s">
        <v>75</v>
      </c>
      <c r="M381" s="1634">
        <v>100000</v>
      </c>
      <c r="N381" s="297">
        <v>5</v>
      </c>
      <c r="O381" s="440"/>
      <c r="P381" s="1405">
        <v>4200</v>
      </c>
      <c r="Q381" s="518"/>
      <c r="R381" s="1952" t="s">
        <v>785</v>
      </c>
      <c r="S381" s="440" t="s">
        <v>55</v>
      </c>
      <c r="T381" s="440" t="s">
        <v>3150</v>
      </c>
      <c r="U381" s="440"/>
      <c r="V381" s="440" t="s">
        <v>161</v>
      </c>
      <c r="W381" s="2453" t="s">
        <v>210</v>
      </c>
      <c r="X381" s="2453">
        <v>156</v>
      </c>
      <c r="Y381" s="463">
        <v>290</v>
      </c>
      <c r="Z381" s="463">
        <v>290</v>
      </c>
      <c r="AA381" s="463">
        <v>90</v>
      </c>
      <c r="AB381" s="440" t="s">
        <v>122</v>
      </c>
      <c r="AC381" s="1593" t="s">
        <v>3227</v>
      </c>
      <c r="AD381" s="463"/>
      <c r="AE381" s="2642">
        <v>4</v>
      </c>
      <c r="AF381" s="463">
        <v>1</v>
      </c>
      <c r="AG381" s="1953" t="s">
        <v>122</v>
      </c>
    </row>
    <row r="382" spans="3:33">
      <c r="C382" s="3233" t="s">
        <v>2870</v>
      </c>
      <c r="D382" s="853" t="s">
        <v>2274</v>
      </c>
      <c r="E382" s="1606" t="s">
        <v>2873</v>
      </c>
      <c r="F382" s="2896">
        <v>911401629608</v>
      </c>
      <c r="G382" s="93">
        <v>8719514955700</v>
      </c>
      <c r="H382" s="93" t="s">
        <v>430</v>
      </c>
      <c r="I382" s="65" t="s">
        <v>855</v>
      </c>
      <c r="J382" s="347">
        <v>72</v>
      </c>
      <c r="K382" s="1164">
        <v>10500</v>
      </c>
      <c r="L382" s="347" t="s">
        <v>53</v>
      </c>
      <c r="M382" s="282">
        <v>100000</v>
      </c>
      <c r="N382" s="281">
        <v>5</v>
      </c>
      <c r="O382" s="347"/>
      <c r="P382" s="1402">
        <v>5200</v>
      </c>
      <c r="Q382" s="518"/>
      <c r="R382" s="1950" t="s">
        <v>785</v>
      </c>
      <c r="S382" s="347" t="s">
        <v>55</v>
      </c>
      <c r="T382" s="347" t="s">
        <v>3150</v>
      </c>
      <c r="U382" s="347"/>
      <c r="V382" s="347" t="s">
        <v>131</v>
      </c>
      <c r="W382" s="311" t="s">
        <v>210</v>
      </c>
      <c r="X382" s="311">
        <v>145</v>
      </c>
      <c r="Y382" s="330">
        <v>330</v>
      </c>
      <c r="Z382" s="330">
        <v>330</v>
      </c>
      <c r="AA382" s="330">
        <v>99</v>
      </c>
      <c r="AB382" s="347" t="s">
        <v>143</v>
      </c>
      <c r="AC382" s="301" t="s">
        <v>3227</v>
      </c>
      <c r="AD382" s="330"/>
      <c r="AE382" s="2627">
        <v>4</v>
      </c>
      <c r="AF382" s="330">
        <v>1</v>
      </c>
      <c r="AG382" s="1951" t="s">
        <v>122</v>
      </c>
    </row>
    <row r="383" spans="3:33">
      <c r="C383" s="3091" t="s">
        <v>2870</v>
      </c>
      <c r="D383" s="569" t="s">
        <v>2274</v>
      </c>
      <c r="E383" s="1578" t="s">
        <v>2873</v>
      </c>
      <c r="F383" s="630">
        <v>911401629708</v>
      </c>
      <c r="G383" s="70">
        <v>8719514955714</v>
      </c>
      <c r="H383" s="70" t="s">
        <v>432</v>
      </c>
      <c r="I383" s="65" t="s">
        <v>849</v>
      </c>
      <c r="J383" s="347">
        <v>72</v>
      </c>
      <c r="K383" s="1164">
        <v>10500</v>
      </c>
      <c r="L383" s="347" t="s">
        <v>53</v>
      </c>
      <c r="M383" s="296">
        <v>100000</v>
      </c>
      <c r="N383" s="292">
        <v>5</v>
      </c>
      <c r="O383" s="347"/>
      <c r="P383" s="659">
        <v>5200</v>
      </c>
      <c r="Q383" s="518"/>
      <c r="R383" s="1950" t="s">
        <v>785</v>
      </c>
      <c r="S383" s="347" t="s">
        <v>55</v>
      </c>
      <c r="T383" s="347" t="s">
        <v>3150</v>
      </c>
      <c r="U383" s="347"/>
      <c r="V383" s="347" t="s">
        <v>131</v>
      </c>
      <c r="W383" s="311" t="s">
        <v>210</v>
      </c>
      <c r="X383" s="311">
        <v>145</v>
      </c>
      <c r="Y383" s="330">
        <v>330</v>
      </c>
      <c r="Z383" s="330">
        <v>330</v>
      </c>
      <c r="AA383" s="330">
        <v>99</v>
      </c>
      <c r="AB383" s="347" t="s">
        <v>143</v>
      </c>
      <c r="AC383" s="293" t="s">
        <v>3227</v>
      </c>
      <c r="AD383" s="330"/>
      <c r="AE383" s="2624">
        <v>4</v>
      </c>
      <c r="AF383" s="330">
        <v>1</v>
      </c>
      <c r="AG383" s="1951" t="s">
        <v>122</v>
      </c>
    </row>
    <row r="384" spans="3:33">
      <c r="C384" s="3091" t="s">
        <v>2870</v>
      </c>
      <c r="D384" s="569" t="s">
        <v>2274</v>
      </c>
      <c r="E384" s="1578" t="s">
        <v>2873</v>
      </c>
      <c r="F384" s="223">
        <v>911401630408</v>
      </c>
      <c r="G384" s="63">
        <v>8719514955783</v>
      </c>
      <c r="H384" s="63" t="s">
        <v>850</v>
      </c>
      <c r="I384" s="65" t="s">
        <v>855</v>
      </c>
      <c r="J384" s="347">
        <v>72</v>
      </c>
      <c r="K384" s="1164">
        <v>10500</v>
      </c>
      <c r="L384" s="347" t="s">
        <v>75</v>
      </c>
      <c r="M384" s="282">
        <v>100000</v>
      </c>
      <c r="N384" s="281">
        <v>5</v>
      </c>
      <c r="O384" s="347"/>
      <c r="P384" s="1402">
        <v>5200</v>
      </c>
      <c r="Q384" s="518"/>
      <c r="R384" s="1950" t="s">
        <v>785</v>
      </c>
      <c r="S384" s="347" t="s">
        <v>55</v>
      </c>
      <c r="T384" s="347" t="s">
        <v>3150</v>
      </c>
      <c r="U384" s="347"/>
      <c r="V384" s="347" t="s">
        <v>161</v>
      </c>
      <c r="W384" s="311" t="s">
        <v>210</v>
      </c>
      <c r="X384" s="311">
        <v>145</v>
      </c>
      <c r="Y384" s="330">
        <v>330</v>
      </c>
      <c r="Z384" s="330">
        <v>330</v>
      </c>
      <c r="AA384" s="330">
        <v>99</v>
      </c>
      <c r="AB384" s="347" t="s">
        <v>143</v>
      </c>
      <c r="AC384" s="301" t="s">
        <v>3227</v>
      </c>
      <c r="AD384" s="330"/>
      <c r="AE384" s="2627">
        <v>4</v>
      </c>
      <c r="AF384" s="330">
        <v>1</v>
      </c>
      <c r="AG384" s="1951" t="s">
        <v>122</v>
      </c>
    </row>
    <row r="385" spans="3:33">
      <c r="C385" s="3080" t="s">
        <v>2870</v>
      </c>
      <c r="D385" s="855" t="s">
        <v>2274</v>
      </c>
      <c r="E385" s="1599" t="s">
        <v>2873</v>
      </c>
      <c r="F385" s="2895">
        <v>911401630508</v>
      </c>
      <c r="G385" s="45">
        <v>8719514955790</v>
      </c>
      <c r="H385" s="45" t="s">
        <v>851</v>
      </c>
      <c r="I385" s="259" t="s">
        <v>849</v>
      </c>
      <c r="J385" s="440">
        <v>72</v>
      </c>
      <c r="K385" s="1165">
        <v>10500</v>
      </c>
      <c r="L385" s="440" t="s">
        <v>75</v>
      </c>
      <c r="M385" s="1634">
        <v>100000</v>
      </c>
      <c r="N385" s="297">
        <v>5</v>
      </c>
      <c r="O385" s="440"/>
      <c r="P385" s="1405">
        <v>5200</v>
      </c>
      <c r="Q385" s="518"/>
      <c r="R385" s="1952" t="s">
        <v>785</v>
      </c>
      <c r="S385" s="440" t="s">
        <v>55</v>
      </c>
      <c r="T385" s="440" t="s">
        <v>3150</v>
      </c>
      <c r="U385" s="440"/>
      <c r="V385" s="440" t="s">
        <v>161</v>
      </c>
      <c r="W385" s="2453" t="s">
        <v>210</v>
      </c>
      <c r="X385" s="2453">
        <v>145</v>
      </c>
      <c r="Y385" s="463">
        <v>330</v>
      </c>
      <c r="Z385" s="463">
        <v>330</v>
      </c>
      <c r="AA385" s="463">
        <v>99</v>
      </c>
      <c r="AB385" s="440" t="s">
        <v>143</v>
      </c>
      <c r="AC385" s="1593" t="s">
        <v>3227</v>
      </c>
      <c r="AD385" s="463"/>
      <c r="AE385" s="2642">
        <v>4</v>
      </c>
      <c r="AF385" s="463">
        <v>1</v>
      </c>
      <c r="AG385" s="1953" t="s">
        <v>122</v>
      </c>
    </row>
    <row r="386" spans="3:33">
      <c r="C386" s="3233" t="s">
        <v>2870</v>
      </c>
      <c r="D386" s="853" t="s">
        <v>2274</v>
      </c>
      <c r="E386" s="1606" t="s">
        <v>2873</v>
      </c>
      <c r="F386" s="630">
        <v>911401632208</v>
      </c>
      <c r="G386" s="70">
        <v>8719514955967</v>
      </c>
      <c r="H386" s="70" t="s">
        <v>852</v>
      </c>
      <c r="I386" s="51" t="s">
        <v>846</v>
      </c>
      <c r="J386" s="394">
        <v>95</v>
      </c>
      <c r="K386" s="1163">
        <v>15000</v>
      </c>
      <c r="L386" s="394" t="s">
        <v>53</v>
      </c>
      <c r="M386" s="296">
        <v>100000</v>
      </c>
      <c r="N386" s="292">
        <v>5</v>
      </c>
      <c r="O386" s="394"/>
      <c r="P386" s="659">
        <v>4750</v>
      </c>
      <c r="Q386" s="518"/>
      <c r="R386" s="1946" t="s">
        <v>785</v>
      </c>
      <c r="S386" s="394" t="s">
        <v>55</v>
      </c>
      <c r="T386" s="394" t="s">
        <v>3153</v>
      </c>
      <c r="U386" s="394"/>
      <c r="V386" s="394" t="s">
        <v>131</v>
      </c>
      <c r="W386" s="312" t="s">
        <v>210</v>
      </c>
      <c r="X386" s="312">
        <v>157</v>
      </c>
      <c r="Y386" s="332">
        <v>290</v>
      </c>
      <c r="Z386" s="332">
        <v>290</v>
      </c>
      <c r="AA386" s="332">
        <v>90</v>
      </c>
      <c r="AB386" s="394" t="s">
        <v>122</v>
      </c>
      <c r="AC386" s="293" t="s">
        <v>3227</v>
      </c>
      <c r="AD386" s="332"/>
      <c r="AE386" s="2624">
        <v>4</v>
      </c>
      <c r="AF386" s="332">
        <v>1</v>
      </c>
      <c r="AG386" s="1947" t="s">
        <v>122</v>
      </c>
    </row>
    <row r="387" spans="3:33">
      <c r="C387" s="3080" t="s">
        <v>2870</v>
      </c>
      <c r="D387" s="855" t="s">
        <v>2274</v>
      </c>
      <c r="E387" s="1599" t="s">
        <v>2873</v>
      </c>
      <c r="F387" s="544">
        <v>911401632308</v>
      </c>
      <c r="G387" s="49">
        <v>8719514955974</v>
      </c>
      <c r="H387" s="49" t="s">
        <v>853</v>
      </c>
      <c r="I387" s="259" t="s">
        <v>847</v>
      </c>
      <c r="J387" s="440">
        <v>95</v>
      </c>
      <c r="K387" s="1165">
        <v>15000</v>
      </c>
      <c r="L387" s="440" t="s">
        <v>53</v>
      </c>
      <c r="M387" s="284">
        <v>100000</v>
      </c>
      <c r="N387" s="283">
        <v>5</v>
      </c>
      <c r="O387" s="440"/>
      <c r="P387" s="1403">
        <v>4750</v>
      </c>
      <c r="Q387" s="518"/>
      <c r="R387" s="1952" t="s">
        <v>785</v>
      </c>
      <c r="S387" s="440" t="s">
        <v>55</v>
      </c>
      <c r="T387" s="440" t="s">
        <v>3153</v>
      </c>
      <c r="U387" s="440"/>
      <c r="V387" s="440" t="s">
        <v>131</v>
      </c>
      <c r="W387" s="2453" t="s">
        <v>210</v>
      </c>
      <c r="X387" s="2453">
        <v>157</v>
      </c>
      <c r="Y387" s="463">
        <v>290</v>
      </c>
      <c r="Z387" s="463">
        <v>290</v>
      </c>
      <c r="AA387" s="463">
        <v>90</v>
      </c>
      <c r="AB387" s="440" t="s">
        <v>122</v>
      </c>
      <c r="AC387" s="294" t="s">
        <v>3227</v>
      </c>
      <c r="AD387" s="463"/>
      <c r="AE387" s="2623">
        <v>4</v>
      </c>
      <c r="AF387" s="463">
        <v>1</v>
      </c>
      <c r="AG387" s="1953" t="s">
        <v>122</v>
      </c>
    </row>
    <row r="388" spans="3:33">
      <c r="C388" s="3233" t="s">
        <v>2870</v>
      </c>
      <c r="D388" s="853" t="s">
        <v>2274</v>
      </c>
      <c r="E388" s="1606" t="s">
        <v>2873</v>
      </c>
      <c r="F388" s="223">
        <v>911401632408</v>
      </c>
      <c r="G388" s="63">
        <v>8719514955981</v>
      </c>
      <c r="H388" s="63" t="s">
        <v>854</v>
      </c>
      <c r="I388" s="51" t="s">
        <v>855</v>
      </c>
      <c r="J388" s="347">
        <v>102</v>
      </c>
      <c r="K388" s="1163">
        <v>15000</v>
      </c>
      <c r="L388" s="347" t="s">
        <v>53</v>
      </c>
      <c r="M388" s="282">
        <v>100000</v>
      </c>
      <c r="N388" s="281">
        <v>5</v>
      </c>
      <c r="O388" s="347"/>
      <c r="P388" s="659">
        <v>5950</v>
      </c>
      <c r="Q388" s="518"/>
      <c r="R388" s="1950" t="s">
        <v>785</v>
      </c>
      <c r="S388" s="347" t="s">
        <v>55</v>
      </c>
      <c r="T388" s="347" t="s">
        <v>3153</v>
      </c>
      <c r="U388" s="347"/>
      <c r="V388" s="347" t="s">
        <v>131</v>
      </c>
      <c r="W388" s="311" t="s">
        <v>210</v>
      </c>
      <c r="X388" s="311">
        <v>147</v>
      </c>
      <c r="Y388" s="330">
        <v>330</v>
      </c>
      <c r="Z388" s="330">
        <v>330</v>
      </c>
      <c r="AA388" s="330">
        <v>99</v>
      </c>
      <c r="AB388" s="347" t="s">
        <v>143</v>
      </c>
      <c r="AC388" s="301" t="s">
        <v>3227</v>
      </c>
      <c r="AD388" s="330"/>
      <c r="AE388" s="2627">
        <v>4</v>
      </c>
      <c r="AF388" s="330">
        <v>1</v>
      </c>
      <c r="AG388" s="1951" t="s">
        <v>122</v>
      </c>
    </row>
    <row r="389" spans="3:33">
      <c r="C389" s="3080" t="s">
        <v>2870</v>
      </c>
      <c r="D389" s="855" t="s">
        <v>2274</v>
      </c>
      <c r="E389" s="1599" t="s">
        <v>2873</v>
      </c>
      <c r="F389" s="544">
        <v>911401632508</v>
      </c>
      <c r="G389" s="49">
        <v>8719514955998</v>
      </c>
      <c r="H389" s="49" t="s">
        <v>856</v>
      </c>
      <c r="I389" s="259" t="s">
        <v>849</v>
      </c>
      <c r="J389" s="440">
        <v>102</v>
      </c>
      <c r="K389" s="1162">
        <v>15000</v>
      </c>
      <c r="L389" s="440" t="s">
        <v>53</v>
      </c>
      <c r="M389" s="284">
        <v>100000</v>
      </c>
      <c r="N389" s="283">
        <v>5</v>
      </c>
      <c r="O389" s="440"/>
      <c r="P389" s="1403">
        <v>5950</v>
      </c>
      <c r="Q389" s="518"/>
      <c r="R389" s="1952" t="s">
        <v>785</v>
      </c>
      <c r="S389" s="440" t="s">
        <v>55</v>
      </c>
      <c r="T389" s="440" t="s">
        <v>3153</v>
      </c>
      <c r="U389" s="440"/>
      <c r="V389" s="440" t="s">
        <v>131</v>
      </c>
      <c r="W389" s="2453" t="s">
        <v>210</v>
      </c>
      <c r="X389" s="2453">
        <v>147</v>
      </c>
      <c r="Y389" s="463">
        <v>330</v>
      </c>
      <c r="Z389" s="463">
        <v>330</v>
      </c>
      <c r="AA389" s="463">
        <v>99</v>
      </c>
      <c r="AB389" s="440" t="s">
        <v>143</v>
      </c>
      <c r="AC389" s="294" t="s">
        <v>3227</v>
      </c>
      <c r="AD389" s="463"/>
      <c r="AE389" s="2623">
        <v>4</v>
      </c>
      <c r="AF389" s="463">
        <v>1</v>
      </c>
      <c r="AG389" s="1953" t="s">
        <v>122</v>
      </c>
    </row>
    <row r="390" spans="3:33">
      <c r="C390" s="3233" t="s">
        <v>2870</v>
      </c>
      <c r="D390" s="853" t="s">
        <v>2274</v>
      </c>
      <c r="E390" s="1606" t="s">
        <v>2873</v>
      </c>
      <c r="F390" s="630">
        <v>911401629408</v>
      </c>
      <c r="G390" s="70">
        <v>8719514955684</v>
      </c>
      <c r="H390" s="70" t="s">
        <v>426</v>
      </c>
      <c r="I390" s="51" t="s">
        <v>846</v>
      </c>
      <c r="J390" s="347">
        <v>125</v>
      </c>
      <c r="K390" s="1163">
        <v>20000</v>
      </c>
      <c r="L390" s="347" t="s">
        <v>53</v>
      </c>
      <c r="M390" s="296">
        <v>100000</v>
      </c>
      <c r="N390" s="292">
        <v>5</v>
      </c>
      <c r="O390" s="347"/>
      <c r="P390" s="659">
        <v>5300</v>
      </c>
      <c r="Q390" s="518"/>
      <c r="R390" s="1950" t="s">
        <v>785</v>
      </c>
      <c r="S390" s="347" t="s">
        <v>55</v>
      </c>
      <c r="T390" s="347" t="s">
        <v>3151</v>
      </c>
      <c r="U390" s="347"/>
      <c r="V390" s="347" t="s">
        <v>131</v>
      </c>
      <c r="W390" s="311" t="s">
        <v>210</v>
      </c>
      <c r="X390" s="311">
        <v>160</v>
      </c>
      <c r="Y390" s="330">
        <v>330</v>
      </c>
      <c r="Z390" s="330">
        <v>330</v>
      </c>
      <c r="AA390" s="330">
        <v>99</v>
      </c>
      <c r="AB390" s="347" t="s">
        <v>122</v>
      </c>
      <c r="AC390" s="293" t="s">
        <v>3227</v>
      </c>
      <c r="AD390" s="330"/>
      <c r="AE390" s="2624">
        <v>4</v>
      </c>
      <c r="AF390" s="330">
        <v>1</v>
      </c>
      <c r="AG390" s="1951" t="s">
        <v>122</v>
      </c>
    </row>
    <row r="391" spans="3:33">
      <c r="C391" s="3091" t="s">
        <v>2870</v>
      </c>
      <c r="D391" s="569" t="s">
        <v>2274</v>
      </c>
      <c r="E391" s="1578" t="s">
        <v>2873</v>
      </c>
      <c r="F391" s="630">
        <v>911401629508</v>
      </c>
      <c r="G391" s="70">
        <v>8719514955691</v>
      </c>
      <c r="H391" s="70" t="s">
        <v>428</v>
      </c>
      <c r="I391" s="65" t="s">
        <v>847</v>
      </c>
      <c r="J391" s="347">
        <v>125</v>
      </c>
      <c r="K391" s="1163">
        <v>20000</v>
      </c>
      <c r="L391" s="347" t="s">
        <v>53</v>
      </c>
      <c r="M391" s="296">
        <v>100000</v>
      </c>
      <c r="N391" s="292">
        <v>5</v>
      </c>
      <c r="O391" s="347"/>
      <c r="P391" s="659">
        <v>5300</v>
      </c>
      <c r="Q391" s="518"/>
      <c r="R391" s="1950" t="s">
        <v>785</v>
      </c>
      <c r="S391" s="347" t="s">
        <v>55</v>
      </c>
      <c r="T391" s="347" t="s">
        <v>3151</v>
      </c>
      <c r="U391" s="347"/>
      <c r="V391" s="347" t="s">
        <v>131</v>
      </c>
      <c r="W391" s="311" t="s">
        <v>210</v>
      </c>
      <c r="X391" s="311">
        <v>160</v>
      </c>
      <c r="Y391" s="330">
        <v>330</v>
      </c>
      <c r="Z391" s="330">
        <v>330</v>
      </c>
      <c r="AA391" s="330">
        <v>99</v>
      </c>
      <c r="AB391" s="347" t="s">
        <v>122</v>
      </c>
      <c r="AC391" s="293" t="s">
        <v>3227</v>
      </c>
      <c r="AD391" s="330"/>
      <c r="AE391" s="2624">
        <v>4</v>
      </c>
      <c r="AF391" s="330">
        <v>1</v>
      </c>
      <c r="AG391" s="1951" t="s">
        <v>122</v>
      </c>
    </row>
    <row r="392" spans="3:33">
      <c r="C392" s="3091" t="s">
        <v>2870</v>
      </c>
      <c r="D392" s="569" t="s">
        <v>2274</v>
      </c>
      <c r="E392" s="1578" t="s">
        <v>2873</v>
      </c>
      <c r="F392" s="223">
        <v>911401630208</v>
      </c>
      <c r="G392" s="63">
        <v>8719514955769</v>
      </c>
      <c r="H392" s="63" t="s">
        <v>857</v>
      </c>
      <c r="I392" s="51" t="s">
        <v>846</v>
      </c>
      <c r="J392" s="347">
        <v>125</v>
      </c>
      <c r="K392" s="1163">
        <v>20000</v>
      </c>
      <c r="L392" s="347" t="s">
        <v>75</v>
      </c>
      <c r="M392" s="282">
        <v>100000</v>
      </c>
      <c r="N392" s="281">
        <v>5</v>
      </c>
      <c r="O392" s="347"/>
      <c r="P392" s="2399">
        <v>5300</v>
      </c>
      <c r="Q392" s="518"/>
      <c r="R392" s="1950" t="s">
        <v>785</v>
      </c>
      <c r="S392" s="347" t="s">
        <v>55</v>
      </c>
      <c r="T392" s="347" t="s">
        <v>3151</v>
      </c>
      <c r="U392" s="347"/>
      <c r="V392" s="347" t="s">
        <v>161</v>
      </c>
      <c r="W392" s="311" t="s">
        <v>210</v>
      </c>
      <c r="X392" s="311">
        <v>160</v>
      </c>
      <c r="Y392" s="330">
        <v>330</v>
      </c>
      <c r="Z392" s="330">
        <v>330</v>
      </c>
      <c r="AA392" s="330">
        <v>99</v>
      </c>
      <c r="AB392" s="347" t="s">
        <v>122</v>
      </c>
      <c r="AC392" s="301" t="s">
        <v>3227</v>
      </c>
      <c r="AD392" s="330"/>
      <c r="AE392" s="2627">
        <v>4</v>
      </c>
      <c r="AF392" s="330">
        <v>1</v>
      </c>
      <c r="AG392" s="1951" t="s">
        <v>122</v>
      </c>
    </row>
    <row r="393" spans="3:33">
      <c r="C393" s="3080" t="s">
        <v>2870</v>
      </c>
      <c r="D393" s="855" t="s">
        <v>2274</v>
      </c>
      <c r="E393" s="1599" t="s">
        <v>2873</v>
      </c>
      <c r="F393" s="2895">
        <v>911401630308</v>
      </c>
      <c r="G393" s="45">
        <v>8719514955776</v>
      </c>
      <c r="H393" s="45" t="s">
        <v>440</v>
      </c>
      <c r="I393" s="259" t="s">
        <v>847</v>
      </c>
      <c r="J393" s="440">
        <v>125</v>
      </c>
      <c r="K393" s="1162">
        <v>20000</v>
      </c>
      <c r="L393" s="440" t="s">
        <v>75</v>
      </c>
      <c r="M393" s="1634">
        <v>100000</v>
      </c>
      <c r="N393" s="297">
        <v>5</v>
      </c>
      <c r="O393" s="440"/>
      <c r="P393" s="1403">
        <v>5300</v>
      </c>
      <c r="Q393" s="518"/>
      <c r="R393" s="1952" t="s">
        <v>785</v>
      </c>
      <c r="S393" s="440" t="s">
        <v>55</v>
      </c>
      <c r="T393" s="440" t="s">
        <v>3151</v>
      </c>
      <c r="U393" s="440"/>
      <c r="V393" s="440" t="s">
        <v>161</v>
      </c>
      <c r="W393" s="2453" t="s">
        <v>210</v>
      </c>
      <c r="X393" s="2453">
        <v>160</v>
      </c>
      <c r="Y393" s="463">
        <v>330</v>
      </c>
      <c r="Z393" s="463">
        <v>330</v>
      </c>
      <c r="AA393" s="463">
        <v>99</v>
      </c>
      <c r="AB393" s="440" t="s">
        <v>122</v>
      </c>
      <c r="AC393" s="1593" t="s">
        <v>3227</v>
      </c>
      <c r="AD393" s="463"/>
      <c r="AE393" s="2642">
        <v>4</v>
      </c>
      <c r="AF393" s="463">
        <v>1</v>
      </c>
      <c r="AG393" s="1953" t="s">
        <v>122</v>
      </c>
    </row>
    <row r="394" spans="3:33">
      <c r="C394" s="3233" t="s">
        <v>2870</v>
      </c>
      <c r="D394" s="853" t="s">
        <v>2274</v>
      </c>
      <c r="E394" s="1606" t="s">
        <v>2873</v>
      </c>
      <c r="F394" s="630">
        <v>911401629808</v>
      </c>
      <c r="G394" s="70">
        <v>8719514955721</v>
      </c>
      <c r="H394" s="70" t="s">
        <v>434</v>
      </c>
      <c r="I394" s="52" t="s">
        <v>855</v>
      </c>
      <c r="J394" s="394">
        <v>134</v>
      </c>
      <c r="K394" s="1163">
        <v>20000</v>
      </c>
      <c r="L394" s="394" t="s">
        <v>53</v>
      </c>
      <c r="M394" s="296">
        <v>100000</v>
      </c>
      <c r="N394" s="292">
        <v>5</v>
      </c>
      <c r="O394" s="394"/>
      <c r="P394" s="659">
        <v>6300</v>
      </c>
      <c r="Q394" s="518"/>
      <c r="R394" s="1946" t="s">
        <v>785</v>
      </c>
      <c r="S394" s="394" t="s">
        <v>55</v>
      </c>
      <c r="T394" s="394" t="s">
        <v>3151</v>
      </c>
      <c r="U394" s="394"/>
      <c r="V394" s="394" t="s">
        <v>131</v>
      </c>
      <c r="W394" s="312" t="s">
        <v>210</v>
      </c>
      <c r="X394" s="312">
        <v>149</v>
      </c>
      <c r="Y394" s="332">
        <v>330</v>
      </c>
      <c r="Z394" s="332">
        <v>330</v>
      </c>
      <c r="AA394" s="332">
        <v>99</v>
      </c>
      <c r="AB394" s="394" t="s">
        <v>143</v>
      </c>
      <c r="AC394" s="293" t="s">
        <v>3227</v>
      </c>
      <c r="AD394" s="332"/>
      <c r="AE394" s="2624">
        <v>4</v>
      </c>
      <c r="AF394" s="332">
        <v>1</v>
      </c>
      <c r="AG394" s="1947" t="s">
        <v>122</v>
      </c>
    </row>
    <row r="395" spans="3:33">
      <c r="C395" s="3091" t="s">
        <v>2870</v>
      </c>
      <c r="D395" s="569" t="s">
        <v>2274</v>
      </c>
      <c r="E395" s="1578" t="s">
        <v>2873</v>
      </c>
      <c r="F395" s="223">
        <v>911401629908</v>
      </c>
      <c r="G395" s="63">
        <v>8719514955738</v>
      </c>
      <c r="H395" s="63" t="s">
        <v>436</v>
      </c>
      <c r="I395" s="65" t="s">
        <v>849</v>
      </c>
      <c r="J395" s="347">
        <v>134</v>
      </c>
      <c r="K395" s="1163">
        <v>20000</v>
      </c>
      <c r="L395" s="347" t="s">
        <v>53</v>
      </c>
      <c r="M395" s="282">
        <v>100000</v>
      </c>
      <c r="N395" s="281">
        <v>5</v>
      </c>
      <c r="O395" s="347"/>
      <c r="P395" s="659">
        <v>6300</v>
      </c>
      <c r="Q395" s="518"/>
      <c r="R395" s="1950" t="s">
        <v>785</v>
      </c>
      <c r="S395" s="347" t="s">
        <v>55</v>
      </c>
      <c r="T395" s="347" t="s">
        <v>3151</v>
      </c>
      <c r="U395" s="347"/>
      <c r="V395" s="347" t="s">
        <v>131</v>
      </c>
      <c r="W395" s="311" t="s">
        <v>210</v>
      </c>
      <c r="X395" s="311">
        <v>149</v>
      </c>
      <c r="Y395" s="330">
        <v>330</v>
      </c>
      <c r="Z395" s="330">
        <v>330</v>
      </c>
      <c r="AA395" s="330">
        <v>99</v>
      </c>
      <c r="AB395" s="347" t="s">
        <v>143</v>
      </c>
      <c r="AC395" s="301" t="s">
        <v>3227</v>
      </c>
      <c r="AD395" s="330"/>
      <c r="AE395" s="2627">
        <v>4</v>
      </c>
      <c r="AF395" s="330">
        <v>1</v>
      </c>
      <c r="AG395" s="1951" t="s">
        <v>122</v>
      </c>
    </row>
    <row r="396" spans="3:33">
      <c r="C396" s="3091" t="s">
        <v>2870</v>
      </c>
      <c r="D396" s="569" t="s">
        <v>2274</v>
      </c>
      <c r="E396" s="1578" t="s">
        <v>2873</v>
      </c>
      <c r="F396" s="223">
        <v>911401630608</v>
      </c>
      <c r="G396" s="63">
        <v>8719514955806</v>
      </c>
      <c r="H396" s="63" t="s">
        <v>858</v>
      </c>
      <c r="I396" s="51" t="s">
        <v>855</v>
      </c>
      <c r="J396" s="347">
        <v>134</v>
      </c>
      <c r="K396" s="1163">
        <v>20000</v>
      </c>
      <c r="L396" s="347" t="s">
        <v>75</v>
      </c>
      <c r="M396" s="282">
        <v>100000</v>
      </c>
      <c r="N396" s="281">
        <v>5</v>
      </c>
      <c r="O396" s="347"/>
      <c r="P396" s="2399">
        <v>6300</v>
      </c>
      <c r="Q396" s="518"/>
      <c r="R396" s="1950" t="s">
        <v>785</v>
      </c>
      <c r="S396" s="347" t="s">
        <v>55</v>
      </c>
      <c r="T396" s="347" t="s">
        <v>3151</v>
      </c>
      <c r="U396" s="347"/>
      <c r="V396" s="347" t="s">
        <v>161</v>
      </c>
      <c r="W396" s="311" t="s">
        <v>210</v>
      </c>
      <c r="X396" s="311">
        <v>149</v>
      </c>
      <c r="Y396" s="330">
        <v>330</v>
      </c>
      <c r="Z396" s="330">
        <v>330</v>
      </c>
      <c r="AA396" s="330">
        <v>99</v>
      </c>
      <c r="AB396" s="347" t="s">
        <v>143</v>
      </c>
      <c r="AC396" s="301" t="s">
        <v>3227</v>
      </c>
      <c r="AD396" s="330"/>
      <c r="AE396" s="2627">
        <v>4</v>
      </c>
      <c r="AF396" s="330">
        <v>1</v>
      </c>
      <c r="AG396" s="1951" t="s">
        <v>122</v>
      </c>
    </row>
    <row r="397" spans="3:33">
      <c r="C397" s="3080" t="s">
        <v>2870</v>
      </c>
      <c r="D397" s="855" t="s">
        <v>2274</v>
      </c>
      <c r="E397" s="1599" t="s">
        <v>2873</v>
      </c>
      <c r="F397" s="544">
        <v>911401630708</v>
      </c>
      <c r="G397" s="49">
        <v>8719514955813</v>
      </c>
      <c r="H397" s="49" t="s">
        <v>859</v>
      </c>
      <c r="I397" s="259" t="s">
        <v>849</v>
      </c>
      <c r="J397" s="440">
        <v>134</v>
      </c>
      <c r="K397" s="1162">
        <v>20000</v>
      </c>
      <c r="L397" s="440" t="s">
        <v>75</v>
      </c>
      <c r="M397" s="284">
        <v>100000</v>
      </c>
      <c r="N397" s="283">
        <v>5</v>
      </c>
      <c r="O397" s="440"/>
      <c r="P397" s="1403">
        <v>6300</v>
      </c>
      <c r="Q397" s="518"/>
      <c r="R397" s="1952" t="s">
        <v>785</v>
      </c>
      <c r="S397" s="440" t="s">
        <v>55</v>
      </c>
      <c r="T397" s="440" t="s">
        <v>3151</v>
      </c>
      <c r="U397" s="440"/>
      <c r="V397" s="440" t="s">
        <v>161</v>
      </c>
      <c r="W397" s="2453" t="s">
        <v>210</v>
      </c>
      <c r="X397" s="2453">
        <v>149</v>
      </c>
      <c r="Y397" s="463">
        <v>330</v>
      </c>
      <c r="Z397" s="463">
        <v>330</v>
      </c>
      <c r="AA397" s="463">
        <v>99</v>
      </c>
      <c r="AB397" s="440" t="s">
        <v>143</v>
      </c>
      <c r="AC397" s="294" t="s">
        <v>3227</v>
      </c>
      <c r="AD397" s="463"/>
      <c r="AE397" s="2623">
        <v>4</v>
      </c>
      <c r="AF397" s="463">
        <v>1</v>
      </c>
      <c r="AG397" s="1953" t="s">
        <v>122</v>
      </c>
    </row>
    <row r="398" spans="3:33">
      <c r="C398" s="3233" t="s">
        <v>2870</v>
      </c>
      <c r="D398" s="853" t="s">
        <v>2274</v>
      </c>
      <c r="E398" s="1606" t="s">
        <v>2873</v>
      </c>
      <c r="F398" s="630">
        <v>911401630808</v>
      </c>
      <c r="G398" s="70">
        <v>8719514955820</v>
      </c>
      <c r="H398" s="70" t="s">
        <v>442</v>
      </c>
      <c r="I398" s="51" t="s">
        <v>846</v>
      </c>
      <c r="J398" s="347">
        <v>157</v>
      </c>
      <c r="K398" s="1163">
        <v>25000</v>
      </c>
      <c r="L398" s="347" t="s">
        <v>53</v>
      </c>
      <c r="M398" s="296">
        <v>100000</v>
      </c>
      <c r="N398" s="292">
        <v>5</v>
      </c>
      <c r="O398" s="347"/>
      <c r="P398" s="659">
        <v>6900</v>
      </c>
      <c r="Q398" s="518"/>
      <c r="R398" s="1950" t="s">
        <v>785</v>
      </c>
      <c r="S398" s="347" t="s">
        <v>55</v>
      </c>
      <c r="T398" s="347" t="s">
        <v>3152</v>
      </c>
      <c r="U398" s="347"/>
      <c r="V398" s="347" t="s">
        <v>131</v>
      </c>
      <c r="W398" s="311" t="s">
        <v>210</v>
      </c>
      <c r="X398" s="311">
        <v>159</v>
      </c>
      <c r="Y398" s="330">
        <v>393</v>
      </c>
      <c r="Z398" s="330">
        <v>393</v>
      </c>
      <c r="AA398" s="330">
        <v>99</v>
      </c>
      <c r="AB398" s="347" t="s">
        <v>122</v>
      </c>
      <c r="AC398" s="293" t="s">
        <v>3227</v>
      </c>
      <c r="AD398" s="330"/>
      <c r="AE398" s="2624">
        <v>4</v>
      </c>
      <c r="AF398" s="330">
        <v>1</v>
      </c>
      <c r="AG398" s="1951" t="s">
        <v>122</v>
      </c>
    </row>
    <row r="399" spans="3:33">
      <c r="C399" s="3091" t="s">
        <v>2870</v>
      </c>
      <c r="D399" s="569" t="s">
        <v>2274</v>
      </c>
      <c r="E399" s="1578" t="s">
        <v>2873</v>
      </c>
      <c r="F399" s="630">
        <v>911401630908</v>
      </c>
      <c r="G399" s="70">
        <v>8719514955837</v>
      </c>
      <c r="H399" s="70" t="s">
        <v>444</v>
      </c>
      <c r="I399" s="65" t="s">
        <v>847</v>
      </c>
      <c r="J399" s="347">
        <v>157</v>
      </c>
      <c r="K399" s="1163">
        <v>25000</v>
      </c>
      <c r="L399" s="347" t="s">
        <v>53</v>
      </c>
      <c r="M399" s="296">
        <v>100000</v>
      </c>
      <c r="N399" s="292">
        <v>5</v>
      </c>
      <c r="O399" s="347"/>
      <c r="P399" s="659">
        <v>6900</v>
      </c>
      <c r="Q399" s="518"/>
      <c r="R399" s="1950" t="s">
        <v>785</v>
      </c>
      <c r="S399" s="347" t="s">
        <v>55</v>
      </c>
      <c r="T399" s="347" t="s">
        <v>3152</v>
      </c>
      <c r="U399" s="347"/>
      <c r="V399" s="347" t="s">
        <v>131</v>
      </c>
      <c r="W399" s="311" t="s">
        <v>210</v>
      </c>
      <c r="X399" s="311">
        <v>159</v>
      </c>
      <c r="Y399" s="330">
        <v>393</v>
      </c>
      <c r="Z399" s="330">
        <v>393</v>
      </c>
      <c r="AA399" s="330">
        <v>99</v>
      </c>
      <c r="AB399" s="347" t="s">
        <v>122</v>
      </c>
      <c r="AC399" s="293" t="s">
        <v>3227</v>
      </c>
      <c r="AD399" s="330"/>
      <c r="AE399" s="2624">
        <v>4</v>
      </c>
      <c r="AF399" s="330">
        <v>1</v>
      </c>
      <c r="AG399" s="1951" t="s">
        <v>122</v>
      </c>
    </row>
    <row r="400" spans="3:33">
      <c r="C400" s="3091" t="s">
        <v>2870</v>
      </c>
      <c r="D400" s="569" t="s">
        <v>2274</v>
      </c>
      <c r="E400" s="1578" t="s">
        <v>2873</v>
      </c>
      <c r="F400" s="223">
        <v>911401631008</v>
      </c>
      <c r="G400" s="63">
        <v>8719514955844</v>
      </c>
      <c r="H400" s="63" t="s">
        <v>860</v>
      </c>
      <c r="I400" s="51" t="s">
        <v>846</v>
      </c>
      <c r="J400" s="347">
        <v>157</v>
      </c>
      <c r="K400" s="1163">
        <v>25000</v>
      </c>
      <c r="L400" s="347" t="s">
        <v>75</v>
      </c>
      <c r="M400" s="282">
        <v>100000</v>
      </c>
      <c r="N400" s="281">
        <v>5</v>
      </c>
      <c r="O400" s="347"/>
      <c r="P400" s="2399">
        <v>6900</v>
      </c>
      <c r="Q400" s="518"/>
      <c r="R400" s="1950" t="s">
        <v>785</v>
      </c>
      <c r="S400" s="347" t="s">
        <v>55</v>
      </c>
      <c r="T400" s="347" t="s">
        <v>3152</v>
      </c>
      <c r="U400" s="347"/>
      <c r="V400" s="347" t="s">
        <v>161</v>
      </c>
      <c r="W400" s="311" t="s">
        <v>210</v>
      </c>
      <c r="X400" s="311">
        <v>159</v>
      </c>
      <c r="Y400" s="330">
        <v>393</v>
      </c>
      <c r="Z400" s="330">
        <v>393</v>
      </c>
      <c r="AA400" s="330">
        <v>99</v>
      </c>
      <c r="AB400" s="347" t="s">
        <v>122</v>
      </c>
      <c r="AC400" s="301" t="s">
        <v>3227</v>
      </c>
      <c r="AD400" s="330"/>
      <c r="AE400" s="2627">
        <v>4</v>
      </c>
      <c r="AF400" s="330">
        <v>1</v>
      </c>
      <c r="AG400" s="1951" t="s">
        <v>122</v>
      </c>
    </row>
    <row r="401" spans="3:33">
      <c r="C401" s="3080" t="s">
        <v>2870</v>
      </c>
      <c r="D401" s="855" t="s">
        <v>2274</v>
      </c>
      <c r="E401" s="1599" t="s">
        <v>2873</v>
      </c>
      <c r="F401" s="2895">
        <v>911401631108</v>
      </c>
      <c r="G401" s="45">
        <v>8719514955851</v>
      </c>
      <c r="H401" s="45" t="s">
        <v>446</v>
      </c>
      <c r="I401" s="259" t="s">
        <v>847</v>
      </c>
      <c r="J401" s="440">
        <v>157</v>
      </c>
      <c r="K401" s="1165">
        <v>25000</v>
      </c>
      <c r="L401" s="440" t="s">
        <v>75</v>
      </c>
      <c r="M401" s="1634">
        <v>100000</v>
      </c>
      <c r="N401" s="297">
        <v>5</v>
      </c>
      <c r="O401" s="440"/>
      <c r="P401" s="1403">
        <v>6900</v>
      </c>
      <c r="Q401" s="518"/>
      <c r="R401" s="1952" t="s">
        <v>785</v>
      </c>
      <c r="S401" s="440" t="s">
        <v>55</v>
      </c>
      <c r="T401" s="440" t="s">
        <v>3152</v>
      </c>
      <c r="U401" s="440"/>
      <c r="V401" s="440" t="s">
        <v>161</v>
      </c>
      <c r="W401" s="2453" t="s">
        <v>210</v>
      </c>
      <c r="X401" s="2453">
        <v>159</v>
      </c>
      <c r="Y401" s="463">
        <v>393</v>
      </c>
      <c r="Z401" s="463">
        <v>393</v>
      </c>
      <c r="AA401" s="463">
        <v>99</v>
      </c>
      <c r="AB401" s="440" t="s">
        <v>122</v>
      </c>
      <c r="AC401" s="1593" t="s">
        <v>3227</v>
      </c>
      <c r="AD401" s="463"/>
      <c r="AE401" s="2642">
        <v>4</v>
      </c>
      <c r="AF401" s="463">
        <v>1</v>
      </c>
      <c r="AG401" s="1953" t="s">
        <v>122</v>
      </c>
    </row>
    <row r="402" spans="3:33">
      <c r="C402" s="3233" t="s">
        <v>2870</v>
      </c>
      <c r="D402" s="853" t="s">
        <v>2274</v>
      </c>
      <c r="E402" s="1606" t="s">
        <v>2873</v>
      </c>
      <c r="F402" s="630">
        <v>911401631208</v>
      </c>
      <c r="G402" s="70">
        <v>8719514955868</v>
      </c>
      <c r="H402" s="70" t="s">
        <v>448</v>
      </c>
      <c r="I402" s="51" t="s">
        <v>855</v>
      </c>
      <c r="J402" s="394">
        <v>168</v>
      </c>
      <c r="K402" s="1163">
        <v>25000</v>
      </c>
      <c r="L402" s="394" t="s">
        <v>53</v>
      </c>
      <c r="M402" s="296">
        <v>100000</v>
      </c>
      <c r="N402" s="292">
        <v>5</v>
      </c>
      <c r="O402" s="394"/>
      <c r="P402" s="659">
        <v>8500</v>
      </c>
      <c r="Q402" s="518"/>
      <c r="R402" s="1946" t="s">
        <v>785</v>
      </c>
      <c r="S402" s="394" t="s">
        <v>55</v>
      </c>
      <c r="T402" s="394" t="s">
        <v>3152</v>
      </c>
      <c r="U402" s="394"/>
      <c r="V402" s="394" t="s">
        <v>131</v>
      </c>
      <c r="W402" s="312" t="s">
        <v>210</v>
      </c>
      <c r="X402" s="312">
        <v>148</v>
      </c>
      <c r="Y402" s="332">
        <v>393</v>
      </c>
      <c r="Z402" s="332">
        <v>393</v>
      </c>
      <c r="AA402" s="332">
        <v>126</v>
      </c>
      <c r="AB402" s="394" t="s">
        <v>143</v>
      </c>
      <c r="AC402" s="293" t="s">
        <v>3227</v>
      </c>
      <c r="AD402" s="332"/>
      <c r="AE402" s="2624">
        <v>4</v>
      </c>
      <c r="AF402" s="332">
        <v>1</v>
      </c>
      <c r="AG402" s="1947" t="s">
        <v>122</v>
      </c>
    </row>
    <row r="403" spans="3:33">
      <c r="C403" s="3091" t="s">
        <v>2870</v>
      </c>
      <c r="D403" s="569" t="s">
        <v>2274</v>
      </c>
      <c r="E403" s="1578" t="s">
        <v>2873</v>
      </c>
      <c r="F403" s="630">
        <v>911401631308</v>
      </c>
      <c r="G403" s="70">
        <v>8719514955875</v>
      </c>
      <c r="H403" s="70" t="s">
        <v>450</v>
      </c>
      <c r="I403" s="65" t="s">
        <v>849</v>
      </c>
      <c r="J403" s="347">
        <v>168</v>
      </c>
      <c r="K403" s="1163">
        <v>25000</v>
      </c>
      <c r="L403" s="347" t="s">
        <v>53</v>
      </c>
      <c r="M403" s="296">
        <v>100000</v>
      </c>
      <c r="N403" s="292">
        <v>5</v>
      </c>
      <c r="O403" s="347"/>
      <c r="P403" s="659">
        <v>8500</v>
      </c>
      <c r="Q403" s="518"/>
      <c r="R403" s="1950" t="s">
        <v>785</v>
      </c>
      <c r="S403" s="347" t="s">
        <v>55</v>
      </c>
      <c r="T403" s="347" t="s">
        <v>3152</v>
      </c>
      <c r="U403" s="347"/>
      <c r="V403" s="347" t="s">
        <v>131</v>
      </c>
      <c r="W403" s="311" t="s">
        <v>210</v>
      </c>
      <c r="X403" s="311">
        <v>148</v>
      </c>
      <c r="Y403" s="330">
        <v>393</v>
      </c>
      <c r="Z403" s="330">
        <v>393</v>
      </c>
      <c r="AA403" s="330">
        <v>126</v>
      </c>
      <c r="AB403" s="347" t="s">
        <v>143</v>
      </c>
      <c r="AC403" s="293" t="s">
        <v>3227</v>
      </c>
      <c r="AD403" s="330"/>
      <c r="AE403" s="2624">
        <v>4</v>
      </c>
      <c r="AF403" s="330">
        <v>1</v>
      </c>
      <c r="AG403" s="1951" t="s">
        <v>122</v>
      </c>
    </row>
    <row r="404" spans="3:33">
      <c r="C404" s="3091" t="s">
        <v>2870</v>
      </c>
      <c r="D404" s="569" t="s">
        <v>2274</v>
      </c>
      <c r="E404" s="1578" t="s">
        <v>2873</v>
      </c>
      <c r="F404" s="223">
        <v>911401631408</v>
      </c>
      <c r="G404" s="63">
        <v>8719514955882</v>
      </c>
      <c r="H404" s="630" t="s">
        <v>861</v>
      </c>
      <c r="I404" s="51" t="s">
        <v>855</v>
      </c>
      <c r="J404" s="347">
        <v>168</v>
      </c>
      <c r="K404" s="1163">
        <v>25000</v>
      </c>
      <c r="L404" s="347" t="s">
        <v>75</v>
      </c>
      <c r="M404" s="296">
        <v>100000</v>
      </c>
      <c r="N404" s="292">
        <v>5</v>
      </c>
      <c r="O404" s="347"/>
      <c r="P404" s="2399">
        <v>8500</v>
      </c>
      <c r="Q404" s="518"/>
      <c r="R404" s="1950" t="s">
        <v>785</v>
      </c>
      <c r="S404" s="347" t="s">
        <v>55</v>
      </c>
      <c r="T404" s="347" t="s">
        <v>3152</v>
      </c>
      <c r="U404" s="347"/>
      <c r="V404" s="347" t="s">
        <v>161</v>
      </c>
      <c r="W404" s="311" t="s">
        <v>210</v>
      </c>
      <c r="X404" s="311">
        <v>148</v>
      </c>
      <c r="Y404" s="330">
        <v>393</v>
      </c>
      <c r="Z404" s="330">
        <v>393</v>
      </c>
      <c r="AA404" s="330">
        <v>126</v>
      </c>
      <c r="AB404" s="347" t="s">
        <v>143</v>
      </c>
      <c r="AC404" s="293" t="s">
        <v>3227</v>
      </c>
      <c r="AD404" s="330"/>
      <c r="AE404" s="2624">
        <v>4</v>
      </c>
      <c r="AF404" s="330">
        <v>1</v>
      </c>
      <c r="AG404" s="1951" t="s">
        <v>122</v>
      </c>
    </row>
    <row r="405" spans="3:33">
      <c r="C405" s="3080" t="s">
        <v>2870</v>
      </c>
      <c r="D405" s="855" t="s">
        <v>2274</v>
      </c>
      <c r="E405" s="1599" t="s">
        <v>2873</v>
      </c>
      <c r="F405" s="2895">
        <v>911401631508</v>
      </c>
      <c r="G405" s="45">
        <v>8719514955899</v>
      </c>
      <c r="H405" s="630" t="s">
        <v>862</v>
      </c>
      <c r="I405" s="65" t="s">
        <v>849</v>
      </c>
      <c r="J405" s="394">
        <v>168</v>
      </c>
      <c r="K405" s="1163">
        <v>25000</v>
      </c>
      <c r="L405" s="347" t="s">
        <v>75</v>
      </c>
      <c r="M405" s="296">
        <v>100000</v>
      </c>
      <c r="N405" s="292">
        <v>5</v>
      </c>
      <c r="O405" s="347"/>
      <c r="P405" s="1403">
        <v>8500</v>
      </c>
      <c r="Q405" s="518"/>
      <c r="R405" s="1950" t="s">
        <v>785</v>
      </c>
      <c r="S405" s="347" t="s">
        <v>55</v>
      </c>
      <c r="T405" s="347" t="s">
        <v>3152</v>
      </c>
      <c r="U405" s="347"/>
      <c r="V405" s="347" t="s">
        <v>161</v>
      </c>
      <c r="W405" s="311" t="s">
        <v>210</v>
      </c>
      <c r="X405" s="311">
        <v>148</v>
      </c>
      <c r="Y405" s="330">
        <v>393</v>
      </c>
      <c r="Z405" s="330">
        <v>393</v>
      </c>
      <c r="AA405" s="330">
        <v>126</v>
      </c>
      <c r="AB405" s="347" t="s">
        <v>143</v>
      </c>
      <c r="AC405" s="293" t="s">
        <v>3227</v>
      </c>
      <c r="AD405" s="330"/>
      <c r="AE405" s="2624">
        <v>4</v>
      </c>
      <c r="AF405" s="330">
        <v>1</v>
      </c>
      <c r="AG405" s="1951" t="s">
        <v>122</v>
      </c>
    </row>
    <row r="406" spans="3:33">
      <c r="C406" s="3233" t="s">
        <v>2870</v>
      </c>
      <c r="D406" s="853" t="s">
        <v>2274</v>
      </c>
      <c r="E406" s="1606" t="s">
        <v>2873</v>
      </c>
      <c r="F406" s="2897">
        <v>911401632608</v>
      </c>
      <c r="G406" s="70">
        <v>8719514956001</v>
      </c>
      <c r="H406" s="39" t="s">
        <v>863</v>
      </c>
      <c r="I406" s="52" t="s">
        <v>846</v>
      </c>
      <c r="J406" s="359">
        <v>192</v>
      </c>
      <c r="K406" s="1161">
        <v>30000</v>
      </c>
      <c r="L406" s="359" t="s">
        <v>53</v>
      </c>
      <c r="M406" s="280">
        <v>100000</v>
      </c>
      <c r="N406" s="279">
        <v>5</v>
      </c>
      <c r="O406" s="359"/>
      <c r="P406" s="1401">
        <v>7500</v>
      </c>
      <c r="Q406" s="518"/>
      <c r="R406" s="1971" t="s">
        <v>785</v>
      </c>
      <c r="S406" s="359" t="s">
        <v>55</v>
      </c>
      <c r="T406" s="359" t="s">
        <v>3152</v>
      </c>
      <c r="U406" s="359"/>
      <c r="V406" s="359" t="s">
        <v>131</v>
      </c>
      <c r="W406" s="2458" t="s">
        <v>210</v>
      </c>
      <c r="X406" s="2458">
        <v>156</v>
      </c>
      <c r="Y406" s="338">
        <v>393</v>
      </c>
      <c r="Z406" s="338">
        <v>393</v>
      </c>
      <c r="AA406" s="338">
        <v>99</v>
      </c>
      <c r="AB406" s="359" t="s">
        <v>122</v>
      </c>
      <c r="AC406" s="305" t="s">
        <v>3227</v>
      </c>
      <c r="AD406" s="338"/>
      <c r="AE406" s="2626">
        <v>4</v>
      </c>
      <c r="AF406" s="338">
        <v>1</v>
      </c>
      <c r="AG406" s="1972" t="s">
        <v>122</v>
      </c>
    </row>
    <row r="407" spans="3:33">
      <c r="C407" s="3091" t="s">
        <v>2870</v>
      </c>
      <c r="D407" s="569" t="s">
        <v>2274</v>
      </c>
      <c r="E407" s="1578" t="s">
        <v>2873</v>
      </c>
      <c r="F407" s="2898">
        <v>911401632708</v>
      </c>
      <c r="G407" s="70">
        <v>8719514956018</v>
      </c>
      <c r="H407" s="63" t="s">
        <v>864</v>
      </c>
      <c r="I407" s="65" t="s">
        <v>847</v>
      </c>
      <c r="J407" s="347">
        <v>192</v>
      </c>
      <c r="K407" s="1164">
        <v>30000</v>
      </c>
      <c r="L407" s="347" t="s">
        <v>53</v>
      </c>
      <c r="M407" s="282">
        <v>100000</v>
      </c>
      <c r="N407" s="281">
        <v>5</v>
      </c>
      <c r="O407" s="347"/>
      <c r="P407" s="1401">
        <v>7500</v>
      </c>
      <c r="Q407" s="518"/>
      <c r="R407" s="1950" t="s">
        <v>785</v>
      </c>
      <c r="S407" s="347" t="s">
        <v>55</v>
      </c>
      <c r="T407" s="347" t="s">
        <v>3152</v>
      </c>
      <c r="U407" s="347"/>
      <c r="V407" s="347" t="s">
        <v>131</v>
      </c>
      <c r="W407" s="311" t="s">
        <v>210</v>
      </c>
      <c r="X407" s="311">
        <v>156</v>
      </c>
      <c r="Y407" s="330">
        <v>393</v>
      </c>
      <c r="Z407" s="330">
        <v>393</v>
      </c>
      <c r="AA407" s="330">
        <v>99</v>
      </c>
      <c r="AB407" s="347" t="s">
        <v>122</v>
      </c>
      <c r="AC407" s="301" t="s">
        <v>3227</v>
      </c>
      <c r="AD407" s="330"/>
      <c r="AE407" s="2627">
        <v>4</v>
      </c>
      <c r="AF407" s="330">
        <v>1</v>
      </c>
      <c r="AG407" s="1951" t="s">
        <v>122</v>
      </c>
    </row>
    <row r="408" spans="3:33">
      <c r="C408" s="3091" t="s">
        <v>2870</v>
      </c>
      <c r="D408" s="569" t="s">
        <v>2274</v>
      </c>
      <c r="E408" s="1578" t="s">
        <v>2873</v>
      </c>
      <c r="F408" s="2899">
        <v>911401632808</v>
      </c>
      <c r="G408" s="47">
        <v>8719514956025</v>
      </c>
      <c r="H408" s="63" t="s">
        <v>865</v>
      </c>
      <c r="I408" s="65" t="s">
        <v>855</v>
      </c>
      <c r="J408" s="347">
        <v>205</v>
      </c>
      <c r="K408" s="1164">
        <v>30000</v>
      </c>
      <c r="L408" s="347" t="s">
        <v>53</v>
      </c>
      <c r="M408" s="282">
        <v>100000</v>
      </c>
      <c r="N408" s="281">
        <v>5</v>
      </c>
      <c r="O408" s="347"/>
      <c r="P408" s="2399">
        <v>9100</v>
      </c>
      <c r="Q408" s="518"/>
      <c r="R408" s="1950" t="s">
        <v>785</v>
      </c>
      <c r="S408" s="347" t="s">
        <v>55</v>
      </c>
      <c r="T408" s="347" t="s">
        <v>3152</v>
      </c>
      <c r="U408" s="347"/>
      <c r="V408" s="347" t="s">
        <v>131</v>
      </c>
      <c r="W408" s="311" t="s">
        <v>210</v>
      </c>
      <c r="X408" s="311">
        <v>146</v>
      </c>
      <c r="Y408" s="330">
        <v>393</v>
      </c>
      <c r="Z408" s="330">
        <v>393</v>
      </c>
      <c r="AA408" s="330">
        <v>126</v>
      </c>
      <c r="AB408" s="347" t="s">
        <v>143</v>
      </c>
      <c r="AC408" s="301" t="s">
        <v>3227</v>
      </c>
      <c r="AD408" s="330"/>
      <c r="AE408" s="2627">
        <v>4</v>
      </c>
      <c r="AF408" s="330">
        <v>1</v>
      </c>
      <c r="AG408" s="1951" t="s">
        <v>122</v>
      </c>
    </row>
    <row r="409" spans="3:33">
      <c r="C409" s="3080" t="s">
        <v>2870</v>
      </c>
      <c r="D409" s="855" t="s">
        <v>2274</v>
      </c>
      <c r="E409" s="1599" t="s">
        <v>2873</v>
      </c>
      <c r="F409" s="2900">
        <v>911401632908</v>
      </c>
      <c r="G409" s="49">
        <v>8719514956032</v>
      </c>
      <c r="H409" s="544" t="s">
        <v>866</v>
      </c>
      <c r="I409" s="259" t="s">
        <v>849</v>
      </c>
      <c r="J409" s="440">
        <v>205</v>
      </c>
      <c r="K409" s="1165">
        <v>30000</v>
      </c>
      <c r="L409" s="440" t="s">
        <v>53</v>
      </c>
      <c r="M409" s="284">
        <v>100000</v>
      </c>
      <c r="N409" s="283">
        <v>5</v>
      </c>
      <c r="O409" s="440"/>
      <c r="P409" s="1403">
        <v>9100</v>
      </c>
      <c r="Q409" s="518"/>
      <c r="R409" s="1952" t="s">
        <v>785</v>
      </c>
      <c r="S409" s="440" t="s">
        <v>55</v>
      </c>
      <c r="T409" s="440" t="s">
        <v>3152</v>
      </c>
      <c r="U409" s="440"/>
      <c r="V409" s="440" t="s">
        <v>131</v>
      </c>
      <c r="W409" s="2453" t="s">
        <v>210</v>
      </c>
      <c r="X409" s="2453">
        <v>146</v>
      </c>
      <c r="Y409" s="463">
        <v>393</v>
      </c>
      <c r="Z409" s="463">
        <v>393</v>
      </c>
      <c r="AA409" s="463">
        <v>126</v>
      </c>
      <c r="AB409" s="440" t="s">
        <v>143</v>
      </c>
      <c r="AC409" s="294" t="s">
        <v>3227</v>
      </c>
      <c r="AD409" s="463"/>
      <c r="AE409" s="2623">
        <v>4</v>
      </c>
      <c r="AF409" s="463">
        <v>1</v>
      </c>
      <c r="AG409" s="1953" t="s">
        <v>122</v>
      </c>
    </row>
    <row r="410" spans="3:33">
      <c r="C410" s="3233"/>
      <c r="D410" s="853"/>
      <c r="E410" s="1606"/>
      <c r="F410" s="630">
        <v>911401565101</v>
      </c>
      <c r="G410" s="630">
        <v>911401565101</v>
      </c>
      <c r="H410" s="70" t="s">
        <v>867</v>
      </c>
      <c r="I410" s="51" t="s">
        <v>868</v>
      </c>
      <c r="J410" s="394"/>
      <c r="K410" s="1163"/>
      <c r="L410" s="394"/>
      <c r="M410" s="296"/>
      <c r="N410" s="292">
        <v>5</v>
      </c>
      <c r="O410" s="394"/>
      <c r="P410" s="2399">
        <v>120</v>
      </c>
      <c r="Q410" s="518"/>
      <c r="R410" s="1946"/>
      <c r="S410" s="394"/>
      <c r="T410" s="394"/>
      <c r="U410" s="394"/>
      <c r="V410" s="394"/>
      <c r="W410" s="312"/>
      <c r="X410" s="312"/>
      <c r="Y410" s="332"/>
      <c r="Z410" s="332"/>
      <c r="AA410" s="332"/>
      <c r="AB410" s="394"/>
      <c r="AC410" s="293"/>
      <c r="AD410" s="332"/>
      <c r="AE410" s="2624">
        <v>0</v>
      </c>
      <c r="AF410" s="332">
        <v>1</v>
      </c>
      <c r="AG410" s="1947" t="s">
        <v>122</v>
      </c>
    </row>
    <row r="411" spans="3:33">
      <c r="C411" s="3080" t="s">
        <v>2870</v>
      </c>
      <c r="D411" s="855" t="s">
        <v>2274</v>
      </c>
      <c r="E411" s="1599"/>
      <c r="F411" s="2895">
        <v>911401633208</v>
      </c>
      <c r="G411" s="45">
        <v>8719514956063</v>
      </c>
      <c r="H411" s="45" t="s">
        <v>869</v>
      </c>
      <c r="I411" s="724" t="s">
        <v>2299</v>
      </c>
      <c r="J411" s="453"/>
      <c r="K411" s="1162"/>
      <c r="L411" s="453"/>
      <c r="M411" s="1634"/>
      <c r="N411" s="297">
        <v>5</v>
      </c>
      <c r="O411" s="453"/>
      <c r="P411" s="1403">
        <v>1000</v>
      </c>
      <c r="Q411" s="518"/>
      <c r="R411" s="1955"/>
      <c r="S411" s="453"/>
      <c r="T411" s="453"/>
      <c r="U411" s="453"/>
      <c r="V411" s="453"/>
      <c r="W411" s="2455"/>
      <c r="X411" s="2455"/>
      <c r="Y411" s="769">
        <v>180</v>
      </c>
      <c r="Z411" s="769">
        <v>227</v>
      </c>
      <c r="AA411" s="769">
        <v>46</v>
      </c>
      <c r="AB411" s="453"/>
      <c r="AC411" s="1593"/>
      <c r="AD411" s="769"/>
      <c r="AE411" s="2642">
        <v>0</v>
      </c>
      <c r="AF411" s="769">
        <v>1</v>
      </c>
      <c r="AG411" s="1956" t="s">
        <v>122</v>
      </c>
    </row>
    <row r="412" spans="3:33">
      <c r="C412" s="3233" t="s">
        <v>2870</v>
      </c>
      <c r="D412" s="853" t="s">
        <v>2274</v>
      </c>
      <c r="E412" s="1606" t="s">
        <v>2873</v>
      </c>
      <c r="F412" s="2897">
        <v>911401553345</v>
      </c>
      <c r="G412" s="70">
        <v>8721103306371</v>
      </c>
      <c r="H412" s="39" t="s">
        <v>2725</v>
      </c>
      <c r="I412" s="52" t="s">
        <v>2752</v>
      </c>
      <c r="J412" s="359">
        <v>51</v>
      </c>
      <c r="K412" s="1161">
        <v>10000</v>
      </c>
      <c r="L412" s="359" t="s">
        <v>53</v>
      </c>
      <c r="M412" s="280">
        <v>100000</v>
      </c>
      <c r="N412" s="279">
        <v>5</v>
      </c>
      <c r="O412" s="359"/>
      <c r="P412" s="1401">
        <v>5600</v>
      </c>
      <c r="Q412" s="518"/>
      <c r="R412" s="1971" t="s">
        <v>54</v>
      </c>
      <c r="S412" s="359" t="s">
        <v>764</v>
      </c>
      <c r="T412" s="359" t="s">
        <v>3251</v>
      </c>
      <c r="U412" s="359"/>
      <c r="V412" s="359" t="s">
        <v>131</v>
      </c>
      <c r="W412" s="2458" t="s">
        <v>3186</v>
      </c>
      <c r="X412" s="2458">
        <v>196</v>
      </c>
      <c r="Y412" s="338">
        <v>350</v>
      </c>
      <c r="Z412" s="338">
        <v>350</v>
      </c>
      <c r="AA412" s="338">
        <v>95</v>
      </c>
      <c r="AB412" s="359" t="s">
        <v>122</v>
      </c>
      <c r="AC412" s="305" t="s">
        <v>3227</v>
      </c>
      <c r="AD412" s="338"/>
      <c r="AE412" s="2626">
        <v>4</v>
      </c>
      <c r="AF412" s="338">
        <v>1</v>
      </c>
      <c r="AG412" s="1972" t="s">
        <v>122</v>
      </c>
    </row>
    <row r="413" spans="3:33">
      <c r="C413" s="3091" t="s">
        <v>2870</v>
      </c>
      <c r="D413" s="569" t="s">
        <v>2274</v>
      </c>
      <c r="E413" s="1578" t="s">
        <v>2873</v>
      </c>
      <c r="F413" s="2893">
        <v>911401553645</v>
      </c>
      <c r="G413" s="261">
        <v>8721103306364</v>
      </c>
      <c r="H413" s="50" t="s">
        <v>2729</v>
      </c>
      <c r="I413" s="262" t="s">
        <v>3247</v>
      </c>
      <c r="J413" s="357">
        <v>51</v>
      </c>
      <c r="K413" s="1127">
        <v>10000</v>
      </c>
      <c r="L413" s="357" t="s">
        <v>53</v>
      </c>
      <c r="M413" s="348">
        <v>100000</v>
      </c>
      <c r="N413" s="351">
        <v>5</v>
      </c>
      <c r="O413" s="357"/>
      <c r="P413" s="659">
        <v>5600</v>
      </c>
      <c r="Q413" s="518"/>
      <c r="R413" s="1868" t="s">
        <v>54</v>
      </c>
      <c r="S413" s="357" t="s">
        <v>764</v>
      </c>
      <c r="T413" s="357" t="s">
        <v>3251</v>
      </c>
      <c r="U413" s="357"/>
      <c r="V413" s="357" t="s">
        <v>131</v>
      </c>
      <c r="W413" s="351" t="s">
        <v>3186</v>
      </c>
      <c r="X413" s="351">
        <v>196</v>
      </c>
      <c r="Y413" s="350">
        <v>350</v>
      </c>
      <c r="Z413" s="350">
        <v>350</v>
      </c>
      <c r="AA413" s="350">
        <v>95</v>
      </c>
      <c r="AB413" s="357" t="s">
        <v>122</v>
      </c>
      <c r="AC413" s="351" t="s">
        <v>3227</v>
      </c>
      <c r="AD413" s="350"/>
      <c r="AE413" s="2615">
        <v>4</v>
      </c>
      <c r="AF413" s="350">
        <v>1</v>
      </c>
      <c r="AG413" s="1869" t="s">
        <v>122</v>
      </c>
    </row>
    <row r="414" spans="3:33">
      <c r="C414" s="3091" t="s">
        <v>2870</v>
      </c>
      <c r="D414" s="569" t="s">
        <v>2274</v>
      </c>
      <c r="E414" s="1578" t="s">
        <v>2873</v>
      </c>
      <c r="F414" s="2893">
        <v>911401553945</v>
      </c>
      <c r="G414" s="261">
        <v>8721103306395</v>
      </c>
      <c r="H414" s="50" t="s">
        <v>2749</v>
      </c>
      <c r="I414" s="262" t="s">
        <v>2752</v>
      </c>
      <c r="J414" s="357">
        <v>78</v>
      </c>
      <c r="K414" s="1127">
        <v>15000</v>
      </c>
      <c r="L414" s="357" t="s">
        <v>53</v>
      </c>
      <c r="M414" s="348">
        <v>100000</v>
      </c>
      <c r="N414" s="351">
        <v>5</v>
      </c>
      <c r="O414" s="357"/>
      <c r="P414" s="659">
        <v>6150</v>
      </c>
      <c r="Q414" s="518"/>
      <c r="R414" s="1868" t="s">
        <v>54</v>
      </c>
      <c r="S414" s="357" t="s">
        <v>764</v>
      </c>
      <c r="T414" s="357" t="s">
        <v>3251</v>
      </c>
      <c r="U414" s="357"/>
      <c r="V414" s="357" t="s">
        <v>131</v>
      </c>
      <c r="W414" s="351" t="s">
        <v>3186</v>
      </c>
      <c r="X414" s="351">
        <v>192</v>
      </c>
      <c r="Y414" s="350">
        <v>350</v>
      </c>
      <c r="Z414" s="350">
        <v>350</v>
      </c>
      <c r="AA414" s="350">
        <v>95</v>
      </c>
      <c r="AB414" s="357" t="s">
        <v>122</v>
      </c>
      <c r="AC414" s="351" t="s">
        <v>3227</v>
      </c>
      <c r="AD414" s="350"/>
      <c r="AE414" s="2615">
        <v>4</v>
      </c>
      <c r="AF414" s="350">
        <v>1</v>
      </c>
      <c r="AG414" s="1869" t="s">
        <v>122</v>
      </c>
    </row>
    <row r="415" spans="3:33">
      <c r="C415" s="3091" t="s">
        <v>2870</v>
      </c>
      <c r="D415" s="569" t="s">
        <v>2274</v>
      </c>
      <c r="E415" s="1578" t="s">
        <v>2873</v>
      </c>
      <c r="F415" s="2893">
        <v>911401554245</v>
      </c>
      <c r="G415" s="261">
        <v>8721103306388</v>
      </c>
      <c r="H415" s="50" t="s">
        <v>2745</v>
      </c>
      <c r="I415" s="262" t="s">
        <v>3247</v>
      </c>
      <c r="J415" s="357">
        <v>78</v>
      </c>
      <c r="K415" s="1127">
        <v>15000</v>
      </c>
      <c r="L415" s="357" t="s">
        <v>53</v>
      </c>
      <c r="M415" s="348">
        <v>100000</v>
      </c>
      <c r="N415" s="351">
        <v>5</v>
      </c>
      <c r="O415" s="357"/>
      <c r="P415" s="659">
        <v>6150</v>
      </c>
      <c r="Q415" s="518"/>
      <c r="R415" s="1868" t="s">
        <v>54</v>
      </c>
      <c r="S415" s="357" t="s">
        <v>764</v>
      </c>
      <c r="T415" s="357" t="s">
        <v>3251</v>
      </c>
      <c r="U415" s="357"/>
      <c r="V415" s="357" t="s">
        <v>131</v>
      </c>
      <c r="W415" s="351" t="s">
        <v>3186</v>
      </c>
      <c r="X415" s="351">
        <v>192</v>
      </c>
      <c r="Y415" s="350">
        <v>350</v>
      </c>
      <c r="Z415" s="350">
        <v>350</v>
      </c>
      <c r="AA415" s="350">
        <v>95</v>
      </c>
      <c r="AB415" s="357" t="s">
        <v>122</v>
      </c>
      <c r="AC415" s="351" t="s">
        <v>3227</v>
      </c>
      <c r="AD415" s="350"/>
      <c r="AE415" s="2615">
        <v>4</v>
      </c>
      <c r="AF415" s="350">
        <v>1</v>
      </c>
      <c r="AG415" s="1869" t="s">
        <v>122</v>
      </c>
    </row>
    <row r="416" spans="3:33">
      <c r="C416" s="3091" t="s">
        <v>2870</v>
      </c>
      <c r="D416" s="569" t="s">
        <v>2274</v>
      </c>
      <c r="E416" s="1578" t="s">
        <v>2873</v>
      </c>
      <c r="F416" s="2893">
        <v>911401554545</v>
      </c>
      <c r="G416" s="261">
        <v>8721103306418</v>
      </c>
      <c r="H416" s="50" t="s">
        <v>2724</v>
      </c>
      <c r="I416" s="262" t="s">
        <v>2752</v>
      </c>
      <c r="J416" s="357">
        <v>105</v>
      </c>
      <c r="K416" s="1127">
        <v>20000</v>
      </c>
      <c r="L416" s="357" t="s">
        <v>53</v>
      </c>
      <c r="M416" s="348">
        <v>100000</v>
      </c>
      <c r="N416" s="351">
        <v>5</v>
      </c>
      <c r="O416" s="357"/>
      <c r="P416" s="659">
        <v>6700</v>
      </c>
      <c r="Q416" s="518"/>
      <c r="R416" s="1868" t="s">
        <v>54</v>
      </c>
      <c r="S416" s="357" t="s">
        <v>764</v>
      </c>
      <c r="T416" s="357" t="s">
        <v>3252</v>
      </c>
      <c r="U416" s="357"/>
      <c r="V416" s="357" t="s">
        <v>131</v>
      </c>
      <c r="W416" s="351" t="s">
        <v>3186</v>
      </c>
      <c r="X416" s="351">
        <v>190</v>
      </c>
      <c r="Y416" s="350">
        <v>350</v>
      </c>
      <c r="Z416" s="350">
        <v>350</v>
      </c>
      <c r="AA416" s="350">
        <v>95</v>
      </c>
      <c r="AB416" s="357" t="s">
        <v>122</v>
      </c>
      <c r="AC416" s="351" t="s">
        <v>3227</v>
      </c>
      <c r="AD416" s="350"/>
      <c r="AE416" s="2615">
        <v>4</v>
      </c>
      <c r="AF416" s="350">
        <v>1</v>
      </c>
      <c r="AG416" s="1869" t="s">
        <v>122</v>
      </c>
    </row>
    <row r="417" spans="3:33">
      <c r="C417" s="3091" t="s">
        <v>2870</v>
      </c>
      <c r="D417" s="569" t="s">
        <v>2274</v>
      </c>
      <c r="E417" s="1578" t="s">
        <v>2873</v>
      </c>
      <c r="F417" s="2893">
        <v>911401554845</v>
      </c>
      <c r="G417" s="261">
        <v>8721103306401</v>
      </c>
      <c r="H417" s="50" t="s">
        <v>2738</v>
      </c>
      <c r="I417" s="262" t="s">
        <v>3247</v>
      </c>
      <c r="J417" s="357">
        <v>105</v>
      </c>
      <c r="K417" s="1127">
        <v>20000</v>
      </c>
      <c r="L417" s="357" t="s">
        <v>53</v>
      </c>
      <c r="M417" s="348">
        <v>100000</v>
      </c>
      <c r="N417" s="351">
        <v>5</v>
      </c>
      <c r="O417" s="357"/>
      <c r="P417" s="659">
        <v>6700</v>
      </c>
      <c r="Q417" s="518"/>
      <c r="R417" s="1868" t="s">
        <v>54</v>
      </c>
      <c r="S417" s="357" t="s">
        <v>764</v>
      </c>
      <c r="T417" s="357" t="s">
        <v>3252</v>
      </c>
      <c r="U417" s="357"/>
      <c r="V417" s="357" t="s">
        <v>131</v>
      </c>
      <c r="W417" s="351" t="s">
        <v>3186</v>
      </c>
      <c r="X417" s="351">
        <v>190</v>
      </c>
      <c r="Y417" s="350">
        <v>350</v>
      </c>
      <c r="Z417" s="350">
        <v>350</v>
      </c>
      <c r="AA417" s="350">
        <v>95</v>
      </c>
      <c r="AB417" s="357" t="s">
        <v>122</v>
      </c>
      <c r="AC417" s="351" t="s">
        <v>3227</v>
      </c>
      <c r="AD417" s="350"/>
      <c r="AE417" s="2615">
        <v>4</v>
      </c>
      <c r="AF417" s="350">
        <v>1</v>
      </c>
      <c r="AG417" s="1869" t="s">
        <v>122</v>
      </c>
    </row>
    <row r="418" spans="3:33">
      <c r="C418" s="3091" t="s">
        <v>2870</v>
      </c>
      <c r="D418" s="569" t="s">
        <v>2274</v>
      </c>
      <c r="E418" s="1578" t="s">
        <v>2873</v>
      </c>
      <c r="F418" s="2893">
        <v>911401555145</v>
      </c>
      <c r="G418" s="261">
        <v>8721103306432</v>
      </c>
      <c r="H418" s="50" t="s">
        <v>2726</v>
      </c>
      <c r="I418" s="262" t="s">
        <v>2752</v>
      </c>
      <c r="J418" s="357">
        <v>130</v>
      </c>
      <c r="K418" s="1127">
        <v>25000</v>
      </c>
      <c r="L418" s="357" t="s">
        <v>53</v>
      </c>
      <c r="M418" s="348">
        <v>100000</v>
      </c>
      <c r="N418" s="351">
        <v>5</v>
      </c>
      <c r="O418" s="357"/>
      <c r="P418" s="659">
        <v>8000</v>
      </c>
      <c r="Q418" s="518"/>
      <c r="R418" s="1868" t="s">
        <v>54</v>
      </c>
      <c r="S418" s="357" t="s">
        <v>764</v>
      </c>
      <c r="T418" s="357" t="s">
        <v>3252</v>
      </c>
      <c r="U418" s="357"/>
      <c r="V418" s="357" t="s">
        <v>131</v>
      </c>
      <c r="W418" s="351" t="s">
        <v>3186</v>
      </c>
      <c r="X418" s="351">
        <v>192</v>
      </c>
      <c r="Y418" s="350">
        <v>430</v>
      </c>
      <c r="Z418" s="350">
        <v>430</v>
      </c>
      <c r="AA418" s="350">
        <v>95</v>
      </c>
      <c r="AB418" s="357" t="s">
        <v>122</v>
      </c>
      <c r="AC418" s="351" t="s">
        <v>3227</v>
      </c>
      <c r="AD418" s="350"/>
      <c r="AE418" s="2615">
        <v>4</v>
      </c>
      <c r="AF418" s="350">
        <v>1</v>
      </c>
      <c r="AG418" s="1869" t="s">
        <v>122</v>
      </c>
    </row>
    <row r="419" spans="3:33">
      <c r="C419" s="3091" t="s">
        <v>2870</v>
      </c>
      <c r="D419" s="569" t="s">
        <v>2274</v>
      </c>
      <c r="E419" s="1578" t="s">
        <v>2873</v>
      </c>
      <c r="F419" s="2893">
        <v>911401555445</v>
      </c>
      <c r="G419" s="261">
        <v>8721103306425</v>
      </c>
      <c r="H419" s="50" t="s">
        <v>2730</v>
      </c>
      <c r="I419" s="262" t="s">
        <v>3247</v>
      </c>
      <c r="J419" s="357">
        <v>130</v>
      </c>
      <c r="K419" s="1127">
        <v>25000</v>
      </c>
      <c r="L419" s="357" t="s">
        <v>53</v>
      </c>
      <c r="M419" s="348">
        <v>100000</v>
      </c>
      <c r="N419" s="351">
        <v>5</v>
      </c>
      <c r="O419" s="357"/>
      <c r="P419" s="659">
        <v>8000</v>
      </c>
      <c r="Q419" s="518"/>
      <c r="R419" s="1868" t="s">
        <v>54</v>
      </c>
      <c r="S419" s="357" t="s">
        <v>764</v>
      </c>
      <c r="T419" s="357" t="s">
        <v>3252</v>
      </c>
      <c r="U419" s="357"/>
      <c r="V419" s="357" t="s">
        <v>131</v>
      </c>
      <c r="W419" s="351" t="s">
        <v>3186</v>
      </c>
      <c r="X419" s="351">
        <v>192</v>
      </c>
      <c r="Y419" s="350">
        <v>430</v>
      </c>
      <c r="Z419" s="350">
        <v>430</v>
      </c>
      <c r="AA419" s="350">
        <v>95</v>
      </c>
      <c r="AB419" s="357" t="s">
        <v>122</v>
      </c>
      <c r="AC419" s="351" t="s">
        <v>3227</v>
      </c>
      <c r="AD419" s="350"/>
      <c r="AE419" s="2615">
        <v>4</v>
      </c>
      <c r="AF419" s="350">
        <v>1</v>
      </c>
      <c r="AG419" s="1869" t="s">
        <v>122</v>
      </c>
    </row>
    <row r="420" spans="3:33">
      <c r="C420" s="3091" t="s">
        <v>2870</v>
      </c>
      <c r="D420" s="569" t="s">
        <v>2274</v>
      </c>
      <c r="E420" s="1578" t="s">
        <v>2873</v>
      </c>
      <c r="F420" s="2893">
        <v>911401556145</v>
      </c>
      <c r="G420" s="261">
        <v>8721103306456</v>
      </c>
      <c r="H420" s="50" t="s">
        <v>2728</v>
      </c>
      <c r="I420" s="262" t="s">
        <v>2752</v>
      </c>
      <c r="J420" s="357">
        <v>155</v>
      </c>
      <c r="K420" s="1127">
        <v>30000</v>
      </c>
      <c r="L420" s="357" t="s">
        <v>53</v>
      </c>
      <c r="M420" s="348">
        <v>100000</v>
      </c>
      <c r="N420" s="351">
        <v>5</v>
      </c>
      <c r="O420" s="357"/>
      <c r="P420" s="659">
        <v>8500</v>
      </c>
      <c r="Q420" s="518"/>
      <c r="R420" s="1868" t="s">
        <v>54</v>
      </c>
      <c r="S420" s="357" t="s">
        <v>764</v>
      </c>
      <c r="T420" s="357" t="s">
        <v>3253</v>
      </c>
      <c r="U420" s="357"/>
      <c r="V420" s="357" t="s">
        <v>131</v>
      </c>
      <c r="W420" s="351" t="s">
        <v>3186</v>
      </c>
      <c r="X420" s="351">
        <v>193</v>
      </c>
      <c r="Y420" s="350">
        <v>430</v>
      </c>
      <c r="Z420" s="350">
        <v>430</v>
      </c>
      <c r="AA420" s="350">
        <v>95</v>
      </c>
      <c r="AB420" s="357" t="s">
        <v>122</v>
      </c>
      <c r="AC420" s="351" t="s">
        <v>3227</v>
      </c>
      <c r="AD420" s="350"/>
      <c r="AE420" s="2615">
        <v>4</v>
      </c>
      <c r="AF420" s="350">
        <v>1</v>
      </c>
      <c r="AG420" s="1869" t="s">
        <v>122</v>
      </c>
    </row>
    <row r="421" spans="3:33">
      <c r="C421" s="3091" t="s">
        <v>2870</v>
      </c>
      <c r="D421" s="569" t="s">
        <v>2274</v>
      </c>
      <c r="E421" s="1578" t="s">
        <v>2873</v>
      </c>
      <c r="F421" s="2893">
        <v>911401556245</v>
      </c>
      <c r="G421" s="261">
        <v>8721103306449</v>
      </c>
      <c r="H421" s="50" t="s">
        <v>2741</v>
      </c>
      <c r="I421" s="262" t="s">
        <v>3247</v>
      </c>
      <c r="J421" s="357">
        <v>155</v>
      </c>
      <c r="K421" s="1127">
        <v>30000</v>
      </c>
      <c r="L421" s="357" t="s">
        <v>53</v>
      </c>
      <c r="M421" s="348">
        <v>100000</v>
      </c>
      <c r="N421" s="351">
        <v>5</v>
      </c>
      <c r="O421" s="357"/>
      <c r="P421" s="659">
        <v>8500</v>
      </c>
      <c r="Q421" s="518"/>
      <c r="R421" s="1868" t="s">
        <v>54</v>
      </c>
      <c r="S421" s="357" t="s">
        <v>764</v>
      </c>
      <c r="T421" s="357" t="s">
        <v>3253</v>
      </c>
      <c r="U421" s="357"/>
      <c r="V421" s="357" t="s">
        <v>131</v>
      </c>
      <c r="W421" s="351" t="s">
        <v>3186</v>
      </c>
      <c r="X421" s="351">
        <v>193</v>
      </c>
      <c r="Y421" s="350">
        <v>430</v>
      </c>
      <c r="Z421" s="350">
        <v>430</v>
      </c>
      <c r="AA421" s="350">
        <v>95</v>
      </c>
      <c r="AB421" s="357" t="s">
        <v>122</v>
      </c>
      <c r="AC421" s="351" t="s">
        <v>3227</v>
      </c>
      <c r="AD421" s="350"/>
      <c r="AE421" s="2615">
        <v>4</v>
      </c>
      <c r="AF421" s="350">
        <v>1</v>
      </c>
      <c r="AG421" s="1869" t="s">
        <v>122</v>
      </c>
    </row>
    <row r="422" spans="3:33">
      <c r="C422" s="3091" t="s">
        <v>2870</v>
      </c>
      <c r="D422" s="569" t="s">
        <v>2274</v>
      </c>
      <c r="E422" s="1578" t="s">
        <v>2873</v>
      </c>
      <c r="F422" s="2893">
        <v>911401556345</v>
      </c>
      <c r="G422" s="261">
        <v>8721103306470</v>
      </c>
      <c r="H422" s="50" t="s">
        <v>2735</v>
      </c>
      <c r="I422" s="262" t="s">
        <v>2752</v>
      </c>
      <c r="J422" s="357">
        <v>184</v>
      </c>
      <c r="K422" s="1127">
        <v>35000</v>
      </c>
      <c r="L422" s="357" t="s">
        <v>53</v>
      </c>
      <c r="M422" s="348">
        <v>100000</v>
      </c>
      <c r="N422" s="351">
        <v>5</v>
      </c>
      <c r="O422" s="357"/>
      <c r="P422" s="659">
        <v>9000</v>
      </c>
      <c r="Q422" s="518"/>
      <c r="R422" s="1868" t="s">
        <v>54</v>
      </c>
      <c r="S422" s="357" t="s">
        <v>764</v>
      </c>
      <c r="T422" s="357" t="s">
        <v>3253</v>
      </c>
      <c r="U422" s="357"/>
      <c r="V422" s="357" t="s">
        <v>131</v>
      </c>
      <c r="W422" s="351" t="s">
        <v>3186</v>
      </c>
      <c r="X422" s="351">
        <v>190</v>
      </c>
      <c r="Y422" s="350">
        <v>480</v>
      </c>
      <c r="Z422" s="350">
        <v>480</v>
      </c>
      <c r="AA422" s="350">
        <v>109</v>
      </c>
      <c r="AB422" s="357" t="s">
        <v>122</v>
      </c>
      <c r="AC422" s="351" t="s">
        <v>3227</v>
      </c>
      <c r="AD422" s="350"/>
      <c r="AE422" s="2615">
        <v>4</v>
      </c>
      <c r="AF422" s="350">
        <v>1</v>
      </c>
      <c r="AG422" s="1869" t="s">
        <v>122</v>
      </c>
    </row>
    <row r="423" spans="3:33">
      <c r="C423" s="3091" t="s">
        <v>2870</v>
      </c>
      <c r="D423" s="569" t="s">
        <v>2274</v>
      </c>
      <c r="E423" s="1578" t="s">
        <v>2873</v>
      </c>
      <c r="F423" s="2893">
        <v>911401556645</v>
      </c>
      <c r="G423" s="261">
        <v>8721103306463</v>
      </c>
      <c r="H423" s="50" t="s">
        <v>2739</v>
      </c>
      <c r="I423" s="262" t="s">
        <v>3247</v>
      </c>
      <c r="J423" s="357">
        <v>184</v>
      </c>
      <c r="K423" s="1127">
        <v>35000</v>
      </c>
      <c r="L423" s="357" t="s">
        <v>53</v>
      </c>
      <c r="M423" s="348">
        <v>100000</v>
      </c>
      <c r="N423" s="351">
        <v>5</v>
      </c>
      <c r="O423" s="357"/>
      <c r="P423" s="659">
        <v>9000</v>
      </c>
      <c r="Q423" s="518"/>
      <c r="R423" s="1868" t="s">
        <v>54</v>
      </c>
      <c r="S423" s="357" t="s">
        <v>764</v>
      </c>
      <c r="T423" s="357" t="s">
        <v>3253</v>
      </c>
      <c r="U423" s="357"/>
      <c r="V423" s="357" t="s">
        <v>131</v>
      </c>
      <c r="W423" s="351" t="s">
        <v>3186</v>
      </c>
      <c r="X423" s="351">
        <v>190</v>
      </c>
      <c r="Y423" s="350">
        <v>480</v>
      </c>
      <c r="Z423" s="350">
        <v>480</v>
      </c>
      <c r="AA423" s="350">
        <v>109</v>
      </c>
      <c r="AB423" s="357" t="s">
        <v>122</v>
      </c>
      <c r="AC423" s="351" t="s">
        <v>3227</v>
      </c>
      <c r="AD423" s="350"/>
      <c r="AE423" s="2615">
        <v>4</v>
      </c>
      <c r="AF423" s="350">
        <v>1</v>
      </c>
      <c r="AG423" s="1869" t="s">
        <v>122</v>
      </c>
    </row>
    <row r="424" spans="3:33">
      <c r="C424" s="3091" t="s">
        <v>2870</v>
      </c>
      <c r="D424" s="569" t="s">
        <v>2274</v>
      </c>
      <c r="E424" s="1578" t="s">
        <v>2873</v>
      </c>
      <c r="F424" s="2893">
        <v>911401556945</v>
      </c>
      <c r="G424" s="261">
        <v>8721103306494</v>
      </c>
      <c r="H424" s="50" t="s">
        <v>2731</v>
      </c>
      <c r="I424" s="262" t="s">
        <v>2752</v>
      </c>
      <c r="J424" s="357">
        <v>210</v>
      </c>
      <c r="K424" s="1127">
        <v>40000</v>
      </c>
      <c r="L424" s="357" t="s">
        <v>53</v>
      </c>
      <c r="M424" s="348">
        <v>100000</v>
      </c>
      <c r="N424" s="351">
        <v>5</v>
      </c>
      <c r="O424" s="357"/>
      <c r="P424" s="659">
        <v>9500</v>
      </c>
      <c r="Q424" s="518"/>
      <c r="R424" s="1868" t="s">
        <v>54</v>
      </c>
      <c r="S424" s="357" t="s">
        <v>764</v>
      </c>
      <c r="T424" s="357" t="s">
        <v>3253</v>
      </c>
      <c r="U424" s="357"/>
      <c r="V424" s="357" t="s">
        <v>131</v>
      </c>
      <c r="W424" s="351" t="s">
        <v>3186</v>
      </c>
      <c r="X424" s="351">
        <v>190</v>
      </c>
      <c r="Y424" s="350">
        <v>480</v>
      </c>
      <c r="Z424" s="350">
        <v>480</v>
      </c>
      <c r="AA424" s="350">
        <v>109</v>
      </c>
      <c r="AB424" s="357" t="s">
        <v>122</v>
      </c>
      <c r="AC424" s="351" t="s">
        <v>3227</v>
      </c>
      <c r="AD424" s="350"/>
      <c r="AE424" s="2615">
        <v>4</v>
      </c>
      <c r="AF424" s="350">
        <v>1</v>
      </c>
      <c r="AG424" s="1869" t="s">
        <v>122</v>
      </c>
    </row>
    <row r="425" spans="3:33">
      <c r="C425" s="3080" t="s">
        <v>2870</v>
      </c>
      <c r="D425" s="855" t="s">
        <v>2274</v>
      </c>
      <c r="E425" s="1599" t="s">
        <v>2873</v>
      </c>
      <c r="F425" s="2894">
        <v>911401557245</v>
      </c>
      <c r="G425" s="979">
        <v>8721103306487</v>
      </c>
      <c r="H425" s="1122" t="s">
        <v>2733</v>
      </c>
      <c r="I425" s="265" t="s">
        <v>3247</v>
      </c>
      <c r="J425" s="442">
        <v>210</v>
      </c>
      <c r="K425" s="1129">
        <v>40000</v>
      </c>
      <c r="L425" s="442" t="s">
        <v>53</v>
      </c>
      <c r="M425" s="439">
        <v>100000</v>
      </c>
      <c r="N425" s="466">
        <v>5</v>
      </c>
      <c r="O425" s="442"/>
      <c r="P425" s="657">
        <v>9500</v>
      </c>
      <c r="Q425" s="518"/>
      <c r="R425" s="1884" t="s">
        <v>54</v>
      </c>
      <c r="S425" s="442" t="s">
        <v>764</v>
      </c>
      <c r="T425" s="442" t="s">
        <v>3253</v>
      </c>
      <c r="U425" s="442"/>
      <c r="V425" s="442" t="s">
        <v>131</v>
      </c>
      <c r="W425" s="466" t="s">
        <v>3186</v>
      </c>
      <c r="X425" s="466">
        <v>190</v>
      </c>
      <c r="Y425" s="438">
        <v>480</v>
      </c>
      <c r="Z425" s="438">
        <v>480</v>
      </c>
      <c r="AA425" s="438">
        <v>109</v>
      </c>
      <c r="AB425" s="442" t="s">
        <v>122</v>
      </c>
      <c r="AC425" s="466" t="s">
        <v>3227</v>
      </c>
      <c r="AD425" s="438"/>
      <c r="AE425" s="2616">
        <v>4</v>
      </c>
      <c r="AF425" s="438">
        <v>1</v>
      </c>
      <c r="AG425" s="1885" t="s">
        <v>122</v>
      </c>
    </row>
    <row r="426" spans="3:33">
      <c r="C426" s="3233" t="s">
        <v>2870</v>
      </c>
      <c r="D426" s="853" t="s">
        <v>2274</v>
      </c>
      <c r="E426" s="1606" t="s">
        <v>2873</v>
      </c>
      <c r="F426" s="2901">
        <v>911401553445</v>
      </c>
      <c r="G426" s="264">
        <v>8721103306517</v>
      </c>
      <c r="H426" s="133" t="s">
        <v>2750</v>
      </c>
      <c r="I426" s="266" t="s">
        <v>2753</v>
      </c>
      <c r="J426" s="443">
        <v>55</v>
      </c>
      <c r="K426" s="1142">
        <v>10000</v>
      </c>
      <c r="L426" s="443" t="s">
        <v>53</v>
      </c>
      <c r="M426" s="398">
        <v>100000</v>
      </c>
      <c r="N426" s="352">
        <v>5</v>
      </c>
      <c r="O426" s="443"/>
      <c r="P426" s="659">
        <v>6600</v>
      </c>
      <c r="Q426" s="518"/>
      <c r="R426" s="1874" t="s">
        <v>54</v>
      </c>
      <c r="S426" s="443" t="s">
        <v>764</v>
      </c>
      <c r="T426" s="443" t="s">
        <v>3253</v>
      </c>
      <c r="U426" s="443"/>
      <c r="V426" s="443" t="s">
        <v>131</v>
      </c>
      <c r="W426" s="352" t="s">
        <v>210</v>
      </c>
      <c r="X426" s="352">
        <v>181</v>
      </c>
      <c r="Y426" s="374">
        <v>350</v>
      </c>
      <c r="Z426" s="374">
        <v>350</v>
      </c>
      <c r="AA426" s="374">
        <v>95</v>
      </c>
      <c r="AB426" s="443" t="s">
        <v>143</v>
      </c>
      <c r="AC426" s="352" t="s">
        <v>3227</v>
      </c>
      <c r="AD426" s="374"/>
      <c r="AE426" s="2614">
        <v>4</v>
      </c>
      <c r="AF426" s="374">
        <v>1</v>
      </c>
      <c r="AG426" s="1875" t="s">
        <v>122</v>
      </c>
    </row>
    <row r="427" spans="3:33">
      <c r="C427" s="3091" t="s">
        <v>2870</v>
      </c>
      <c r="D427" s="569" t="s">
        <v>2274</v>
      </c>
      <c r="E427" s="1578" t="s">
        <v>2873</v>
      </c>
      <c r="F427" s="2893">
        <v>911401553745</v>
      </c>
      <c r="G427" s="261">
        <v>8721103306500</v>
      </c>
      <c r="H427" s="50" t="s">
        <v>2742</v>
      </c>
      <c r="I427" s="262" t="s">
        <v>3248</v>
      </c>
      <c r="J427" s="357">
        <v>55</v>
      </c>
      <c r="K427" s="1127">
        <v>10000</v>
      </c>
      <c r="L427" s="357" t="s">
        <v>53</v>
      </c>
      <c r="M427" s="348">
        <v>100000</v>
      </c>
      <c r="N427" s="351">
        <v>5</v>
      </c>
      <c r="O427" s="357"/>
      <c r="P427" s="659">
        <v>6600</v>
      </c>
      <c r="Q427" s="518"/>
      <c r="R427" s="1868" t="s">
        <v>54</v>
      </c>
      <c r="S427" s="357" t="s">
        <v>764</v>
      </c>
      <c r="T427" s="357" t="s">
        <v>3253</v>
      </c>
      <c r="U427" s="357"/>
      <c r="V427" s="357" t="s">
        <v>131</v>
      </c>
      <c r="W427" s="351" t="s">
        <v>210</v>
      </c>
      <c r="X427" s="351">
        <v>181</v>
      </c>
      <c r="Y427" s="350">
        <v>350</v>
      </c>
      <c r="Z427" s="350">
        <v>350</v>
      </c>
      <c r="AA427" s="350">
        <v>95</v>
      </c>
      <c r="AB427" s="357" t="s">
        <v>143</v>
      </c>
      <c r="AC427" s="351" t="s">
        <v>3227</v>
      </c>
      <c r="AD427" s="350"/>
      <c r="AE427" s="2615">
        <v>4</v>
      </c>
      <c r="AF427" s="350">
        <v>1</v>
      </c>
      <c r="AG427" s="1869" t="s">
        <v>122</v>
      </c>
    </row>
    <row r="428" spans="3:33">
      <c r="C428" s="3091" t="s">
        <v>2870</v>
      </c>
      <c r="D428" s="569" t="s">
        <v>2274</v>
      </c>
      <c r="E428" s="1578" t="s">
        <v>2873</v>
      </c>
      <c r="F428" s="2893">
        <v>911401554045</v>
      </c>
      <c r="G428" s="261">
        <v>8721103306531</v>
      </c>
      <c r="H428" s="50" t="s">
        <v>2748</v>
      </c>
      <c r="I428" s="262" t="s">
        <v>2753</v>
      </c>
      <c r="J428" s="357">
        <v>82</v>
      </c>
      <c r="K428" s="1127">
        <v>15000</v>
      </c>
      <c r="L428" s="357" t="s">
        <v>53</v>
      </c>
      <c r="M428" s="348">
        <v>100000</v>
      </c>
      <c r="N428" s="351">
        <v>5</v>
      </c>
      <c r="O428" s="357"/>
      <c r="P428" s="659">
        <v>7350</v>
      </c>
      <c r="Q428" s="518"/>
      <c r="R428" s="1868" t="s">
        <v>54</v>
      </c>
      <c r="S428" s="357" t="s">
        <v>764</v>
      </c>
      <c r="T428" s="357" t="s">
        <v>3254</v>
      </c>
      <c r="U428" s="357"/>
      <c r="V428" s="357" t="s">
        <v>131</v>
      </c>
      <c r="W428" s="351" t="s">
        <v>210</v>
      </c>
      <c r="X428" s="351">
        <v>182</v>
      </c>
      <c r="Y428" s="350">
        <v>350</v>
      </c>
      <c r="Z428" s="350">
        <v>350</v>
      </c>
      <c r="AA428" s="350">
        <v>95</v>
      </c>
      <c r="AB428" s="357" t="s">
        <v>143</v>
      </c>
      <c r="AC428" s="351" t="s">
        <v>3227</v>
      </c>
      <c r="AD428" s="350"/>
      <c r="AE428" s="2615">
        <v>4</v>
      </c>
      <c r="AF428" s="350">
        <v>1</v>
      </c>
      <c r="AG428" s="1869" t="s">
        <v>122</v>
      </c>
    </row>
    <row r="429" spans="3:33">
      <c r="C429" s="3091" t="s">
        <v>2870</v>
      </c>
      <c r="D429" s="569" t="s">
        <v>2274</v>
      </c>
      <c r="E429" s="1578" t="s">
        <v>2873</v>
      </c>
      <c r="F429" s="2893">
        <v>911401554345</v>
      </c>
      <c r="G429" s="261">
        <v>8721103306524</v>
      </c>
      <c r="H429" s="50" t="s">
        <v>2747</v>
      </c>
      <c r="I429" s="262" t="s">
        <v>3248</v>
      </c>
      <c r="J429" s="357">
        <v>82</v>
      </c>
      <c r="K429" s="1127">
        <v>15000</v>
      </c>
      <c r="L429" s="357" t="s">
        <v>53</v>
      </c>
      <c r="M429" s="348">
        <v>100000</v>
      </c>
      <c r="N429" s="351">
        <v>5</v>
      </c>
      <c r="O429" s="357"/>
      <c r="P429" s="659">
        <v>7350</v>
      </c>
      <c r="Q429" s="518"/>
      <c r="R429" s="1868" t="s">
        <v>54</v>
      </c>
      <c r="S429" s="357" t="s">
        <v>764</v>
      </c>
      <c r="T429" s="357" t="s">
        <v>3254</v>
      </c>
      <c r="U429" s="357"/>
      <c r="V429" s="357" t="s">
        <v>131</v>
      </c>
      <c r="W429" s="351" t="s">
        <v>210</v>
      </c>
      <c r="X429" s="351">
        <v>182</v>
      </c>
      <c r="Y429" s="350">
        <v>350</v>
      </c>
      <c r="Z429" s="350">
        <v>350</v>
      </c>
      <c r="AA429" s="350">
        <v>95</v>
      </c>
      <c r="AB429" s="357" t="s">
        <v>143</v>
      </c>
      <c r="AC429" s="351" t="s">
        <v>3227</v>
      </c>
      <c r="AD429" s="350"/>
      <c r="AE429" s="2615">
        <v>4</v>
      </c>
      <c r="AF429" s="350">
        <v>1</v>
      </c>
      <c r="AG429" s="1869" t="s">
        <v>122</v>
      </c>
    </row>
    <row r="430" spans="3:33">
      <c r="C430" s="3091" t="s">
        <v>2870</v>
      </c>
      <c r="D430" s="569" t="s">
        <v>2274</v>
      </c>
      <c r="E430" s="1578" t="s">
        <v>2873</v>
      </c>
      <c r="F430" s="2893">
        <v>911401554645</v>
      </c>
      <c r="G430" s="261">
        <v>8721103306555</v>
      </c>
      <c r="H430" s="50" t="s">
        <v>2751</v>
      </c>
      <c r="I430" s="262" t="s">
        <v>2753</v>
      </c>
      <c r="J430" s="357">
        <v>110</v>
      </c>
      <c r="K430" s="1127">
        <v>20000</v>
      </c>
      <c r="L430" s="357" t="s">
        <v>53</v>
      </c>
      <c r="M430" s="348">
        <v>100000</v>
      </c>
      <c r="N430" s="351">
        <v>5</v>
      </c>
      <c r="O430" s="357"/>
      <c r="P430" s="659">
        <v>8100</v>
      </c>
      <c r="Q430" s="518"/>
      <c r="R430" s="1868" t="s">
        <v>54</v>
      </c>
      <c r="S430" s="357" t="s">
        <v>764</v>
      </c>
      <c r="T430" s="357" t="s">
        <v>3254</v>
      </c>
      <c r="U430" s="357"/>
      <c r="V430" s="357" t="s">
        <v>131</v>
      </c>
      <c r="W430" s="351" t="s">
        <v>210</v>
      </c>
      <c r="X430" s="351">
        <v>181</v>
      </c>
      <c r="Y430" s="350">
        <v>350</v>
      </c>
      <c r="Z430" s="350">
        <v>350</v>
      </c>
      <c r="AA430" s="350">
        <v>95</v>
      </c>
      <c r="AB430" s="357" t="s">
        <v>143</v>
      </c>
      <c r="AC430" s="351" t="s">
        <v>3227</v>
      </c>
      <c r="AD430" s="350"/>
      <c r="AE430" s="2615">
        <v>4</v>
      </c>
      <c r="AF430" s="350">
        <v>1</v>
      </c>
      <c r="AG430" s="1869" t="s">
        <v>122</v>
      </c>
    </row>
    <row r="431" spans="3:33">
      <c r="C431" s="3091" t="s">
        <v>2870</v>
      </c>
      <c r="D431" s="569" t="s">
        <v>2274</v>
      </c>
      <c r="E431" s="1578" t="s">
        <v>2873</v>
      </c>
      <c r="F431" s="2893">
        <v>911401554945</v>
      </c>
      <c r="G431" s="261">
        <v>8721103306548</v>
      </c>
      <c r="H431" s="50" t="s">
        <v>2732</v>
      </c>
      <c r="I431" s="262" t="s">
        <v>3248</v>
      </c>
      <c r="J431" s="357">
        <v>110</v>
      </c>
      <c r="K431" s="1127">
        <v>20000</v>
      </c>
      <c r="L431" s="357" t="s">
        <v>53</v>
      </c>
      <c r="M431" s="348">
        <v>100000</v>
      </c>
      <c r="N431" s="351">
        <v>5</v>
      </c>
      <c r="O431" s="357"/>
      <c r="P431" s="659">
        <v>8100</v>
      </c>
      <c r="Q431" s="518"/>
      <c r="R431" s="1868" t="s">
        <v>54</v>
      </c>
      <c r="S431" s="357" t="s">
        <v>764</v>
      </c>
      <c r="T431" s="357" t="s">
        <v>3254</v>
      </c>
      <c r="U431" s="357"/>
      <c r="V431" s="357" t="s">
        <v>131</v>
      </c>
      <c r="W431" s="351" t="s">
        <v>210</v>
      </c>
      <c r="X431" s="351">
        <v>181</v>
      </c>
      <c r="Y431" s="350">
        <v>350</v>
      </c>
      <c r="Z431" s="350">
        <v>350</v>
      </c>
      <c r="AA431" s="350">
        <v>95</v>
      </c>
      <c r="AB431" s="357" t="s">
        <v>143</v>
      </c>
      <c r="AC431" s="351" t="s">
        <v>3227</v>
      </c>
      <c r="AD431" s="350"/>
      <c r="AE431" s="2615">
        <v>4</v>
      </c>
      <c r="AF431" s="350">
        <v>1</v>
      </c>
      <c r="AG431" s="1869" t="s">
        <v>122</v>
      </c>
    </row>
    <row r="432" spans="3:33">
      <c r="C432" s="3091" t="s">
        <v>2870</v>
      </c>
      <c r="D432" s="569" t="s">
        <v>2274</v>
      </c>
      <c r="E432" s="1578" t="s">
        <v>2873</v>
      </c>
      <c r="F432" s="2893">
        <v>911401555245</v>
      </c>
      <c r="G432" s="261">
        <v>8721103306579</v>
      </c>
      <c r="H432" s="50" t="s">
        <v>2727</v>
      </c>
      <c r="I432" s="262" t="s">
        <v>2753</v>
      </c>
      <c r="J432" s="357">
        <v>137</v>
      </c>
      <c r="K432" s="1127">
        <v>25000</v>
      </c>
      <c r="L432" s="357" t="s">
        <v>53</v>
      </c>
      <c r="M432" s="348">
        <v>100000</v>
      </c>
      <c r="N432" s="351">
        <v>5</v>
      </c>
      <c r="O432" s="357"/>
      <c r="P432" s="659">
        <v>8850</v>
      </c>
      <c r="Q432" s="518"/>
      <c r="R432" s="1868" t="s">
        <v>54</v>
      </c>
      <c r="S432" s="357" t="s">
        <v>764</v>
      </c>
      <c r="T432" s="357" t="s">
        <v>3249</v>
      </c>
      <c r="U432" s="357"/>
      <c r="V432" s="357" t="s">
        <v>131</v>
      </c>
      <c r="W432" s="351" t="s">
        <v>210</v>
      </c>
      <c r="X432" s="351">
        <v>182</v>
      </c>
      <c r="Y432" s="350">
        <v>430</v>
      </c>
      <c r="Z432" s="350">
        <v>430</v>
      </c>
      <c r="AA432" s="350">
        <v>95</v>
      </c>
      <c r="AB432" s="357" t="s">
        <v>143</v>
      </c>
      <c r="AC432" s="351" t="s">
        <v>3227</v>
      </c>
      <c r="AD432" s="350"/>
      <c r="AE432" s="2615">
        <v>4</v>
      </c>
      <c r="AF432" s="350">
        <v>1</v>
      </c>
      <c r="AG432" s="1869" t="s">
        <v>122</v>
      </c>
    </row>
    <row r="433" spans="3:33">
      <c r="C433" s="3091" t="s">
        <v>2870</v>
      </c>
      <c r="D433" s="569" t="s">
        <v>2274</v>
      </c>
      <c r="E433" s="1578" t="s">
        <v>2873</v>
      </c>
      <c r="F433" s="2893">
        <v>911401555545</v>
      </c>
      <c r="G433" s="261">
        <v>8721103306562</v>
      </c>
      <c r="H433" s="50" t="s">
        <v>2734</v>
      </c>
      <c r="I433" s="262" t="s">
        <v>3248</v>
      </c>
      <c r="J433" s="357">
        <v>137</v>
      </c>
      <c r="K433" s="1127">
        <v>25000</v>
      </c>
      <c r="L433" s="357" t="s">
        <v>53</v>
      </c>
      <c r="M433" s="348">
        <v>100000</v>
      </c>
      <c r="N433" s="351">
        <v>5</v>
      </c>
      <c r="O433" s="357"/>
      <c r="P433" s="659">
        <v>8850</v>
      </c>
      <c r="Q433" s="518"/>
      <c r="R433" s="1868" t="s">
        <v>54</v>
      </c>
      <c r="S433" s="357" t="s">
        <v>764</v>
      </c>
      <c r="T433" s="357" t="s">
        <v>3249</v>
      </c>
      <c r="U433" s="357"/>
      <c r="V433" s="357" t="s">
        <v>131</v>
      </c>
      <c r="W433" s="351" t="s">
        <v>210</v>
      </c>
      <c r="X433" s="351">
        <v>182</v>
      </c>
      <c r="Y433" s="350">
        <v>430</v>
      </c>
      <c r="Z433" s="350">
        <v>430</v>
      </c>
      <c r="AA433" s="350">
        <v>95</v>
      </c>
      <c r="AB433" s="357" t="s">
        <v>143</v>
      </c>
      <c r="AC433" s="351" t="s">
        <v>3227</v>
      </c>
      <c r="AD433" s="350"/>
      <c r="AE433" s="2615">
        <v>4</v>
      </c>
      <c r="AF433" s="350">
        <v>1</v>
      </c>
      <c r="AG433" s="1869" t="s">
        <v>122</v>
      </c>
    </row>
    <row r="434" spans="3:33">
      <c r="C434" s="3091" t="s">
        <v>2870</v>
      </c>
      <c r="D434" s="569" t="s">
        <v>2274</v>
      </c>
      <c r="E434" s="1578" t="s">
        <v>2873</v>
      </c>
      <c r="F434" s="2893">
        <v>911401555745</v>
      </c>
      <c r="G434" s="261">
        <v>8721103306746</v>
      </c>
      <c r="H434" s="50" t="s">
        <v>2746</v>
      </c>
      <c r="I434" s="262" t="s">
        <v>2753</v>
      </c>
      <c r="J434" s="357">
        <v>153</v>
      </c>
      <c r="K434" s="1127">
        <v>28000</v>
      </c>
      <c r="L434" s="357" t="s">
        <v>53</v>
      </c>
      <c r="M434" s="348">
        <v>100000</v>
      </c>
      <c r="N434" s="351">
        <v>5</v>
      </c>
      <c r="O434" s="357"/>
      <c r="P434" s="659">
        <v>9300</v>
      </c>
      <c r="Q434" s="518"/>
      <c r="R434" s="1868" t="s">
        <v>54</v>
      </c>
      <c r="S434" s="357" t="s">
        <v>764</v>
      </c>
      <c r="T434" s="357" t="s">
        <v>3249</v>
      </c>
      <c r="U434" s="357"/>
      <c r="V434" s="357" t="s">
        <v>131</v>
      </c>
      <c r="W434" s="351" t="s">
        <v>210</v>
      </c>
      <c r="X434" s="351">
        <v>183</v>
      </c>
      <c r="Y434" s="350">
        <v>430</v>
      </c>
      <c r="Z434" s="350">
        <v>430</v>
      </c>
      <c r="AA434" s="350">
        <v>95</v>
      </c>
      <c r="AB434" s="357" t="s">
        <v>143</v>
      </c>
      <c r="AC434" s="351" t="s">
        <v>3227</v>
      </c>
      <c r="AD434" s="350"/>
      <c r="AE434" s="2615">
        <v>4</v>
      </c>
      <c r="AF434" s="350">
        <v>1</v>
      </c>
      <c r="AG434" s="1869" t="s">
        <v>122</v>
      </c>
    </row>
    <row r="435" spans="3:33">
      <c r="C435" s="3091" t="s">
        <v>2870</v>
      </c>
      <c r="D435" s="569" t="s">
        <v>2274</v>
      </c>
      <c r="E435" s="1578" t="s">
        <v>2873</v>
      </c>
      <c r="F435" s="2893">
        <v>911401555945</v>
      </c>
      <c r="G435" s="261">
        <v>8721103306753</v>
      </c>
      <c r="H435" s="50" t="s">
        <v>2736</v>
      </c>
      <c r="I435" s="262" t="s">
        <v>3248</v>
      </c>
      <c r="J435" s="357">
        <v>153</v>
      </c>
      <c r="K435" s="1127">
        <v>28000</v>
      </c>
      <c r="L435" s="357" t="s">
        <v>53</v>
      </c>
      <c r="M435" s="348">
        <v>100000</v>
      </c>
      <c r="N435" s="351">
        <v>5</v>
      </c>
      <c r="O435" s="357"/>
      <c r="P435" s="659">
        <v>9300</v>
      </c>
      <c r="Q435" s="518"/>
      <c r="R435" s="1868" t="s">
        <v>54</v>
      </c>
      <c r="S435" s="357" t="s">
        <v>764</v>
      </c>
      <c r="T435" s="357" t="s">
        <v>3249</v>
      </c>
      <c r="U435" s="357"/>
      <c r="V435" s="357" t="s">
        <v>131</v>
      </c>
      <c r="W435" s="351" t="s">
        <v>210</v>
      </c>
      <c r="X435" s="351">
        <v>183</v>
      </c>
      <c r="Y435" s="350">
        <v>430</v>
      </c>
      <c r="Z435" s="350">
        <v>430</v>
      </c>
      <c r="AA435" s="350">
        <v>95</v>
      </c>
      <c r="AB435" s="357" t="s">
        <v>143</v>
      </c>
      <c r="AC435" s="351" t="s">
        <v>3227</v>
      </c>
      <c r="AD435" s="350"/>
      <c r="AE435" s="2615">
        <v>4</v>
      </c>
      <c r="AF435" s="350">
        <v>1</v>
      </c>
      <c r="AG435" s="1869" t="s">
        <v>122</v>
      </c>
    </row>
    <row r="436" spans="3:33">
      <c r="C436" s="3091" t="s">
        <v>2870</v>
      </c>
      <c r="D436" s="569" t="s">
        <v>2274</v>
      </c>
      <c r="E436" s="1578" t="s">
        <v>2873</v>
      </c>
      <c r="F436" s="2893">
        <v>911401556445</v>
      </c>
      <c r="G436" s="261">
        <v>8721103306593</v>
      </c>
      <c r="H436" s="50" t="s">
        <v>2743</v>
      </c>
      <c r="I436" s="262" t="s">
        <v>2753</v>
      </c>
      <c r="J436" s="357">
        <v>196</v>
      </c>
      <c r="K436" s="1127">
        <v>35000</v>
      </c>
      <c r="L436" s="357" t="s">
        <v>53</v>
      </c>
      <c r="M436" s="348">
        <v>100000</v>
      </c>
      <c r="N436" s="351">
        <v>5</v>
      </c>
      <c r="O436" s="357"/>
      <c r="P436" s="659">
        <v>11000</v>
      </c>
      <c r="Q436" s="518"/>
      <c r="R436" s="1868" t="s">
        <v>54</v>
      </c>
      <c r="S436" s="357" t="s">
        <v>764</v>
      </c>
      <c r="T436" s="357" t="s">
        <v>3250</v>
      </c>
      <c r="U436" s="357"/>
      <c r="V436" s="357" t="s">
        <v>131</v>
      </c>
      <c r="W436" s="351" t="s">
        <v>210</v>
      </c>
      <c r="X436" s="351">
        <v>178</v>
      </c>
      <c r="Y436" s="350">
        <v>480</v>
      </c>
      <c r="Z436" s="350">
        <v>480</v>
      </c>
      <c r="AA436" s="350">
        <v>109</v>
      </c>
      <c r="AB436" s="357" t="s">
        <v>143</v>
      </c>
      <c r="AC436" s="351" t="s">
        <v>3227</v>
      </c>
      <c r="AD436" s="350"/>
      <c r="AE436" s="2615">
        <v>4</v>
      </c>
      <c r="AF436" s="350">
        <v>1</v>
      </c>
      <c r="AG436" s="1869" t="s">
        <v>122</v>
      </c>
    </row>
    <row r="437" spans="3:33">
      <c r="C437" s="3091" t="s">
        <v>2870</v>
      </c>
      <c r="D437" s="569" t="s">
        <v>2274</v>
      </c>
      <c r="E437" s="1578" t="s">
        <v>2873</v>
      </c>
      <c r="F437" s="2893">
        <v>911401556745</v>
      </c>
      <c r="G437" s="261">
        <v>8721103306586</v>
      </c>
      <c r="H437" s="50" t="s">
        <v>2740</v>
      </c>
      <c r="I437" s="262" t="s">
        <v>3248</v>
      </c>
      <c r="J437" s="357">
        <v>196</v>
      </c>
      <c r="K437" s="1127">
        <v>35000</v>
      </c>
      <c r="L437" s="357" t="s">
        <v>53</v>
      </c>
      <c r="M437" s="348">
        <v>100000</v>
      </c>
      <c r="N437" s="351">
        <v>5</v>
      </c>
      <c r="O437" s="357"/>
      <c r="P437" s="659">
        <v>11000</v>
      </c>
      <c r="Q437" s="518"/>
      <c r="R437" s="1868" t="s">
        <v>54</v>
      </c>
      <c r="S437" s="357" t="s">
        <v>764</v>
      </c>
      <c r="T437" s="357" t="s">
        <v>3250</v>
      </c>
      <c r="U437" s="357"/>
      <c r="V437" s="357" t="s">
        <v>131</v>
      </c>
      <c r="W437" s="351" t="s">
        <v>210</v>
      </c>
      <c r="X437" s="351">
        <v>178</v>
      </c>
      <c r="Y437" s="350">
        <v>480</v>
      </c>
      <c r="Z437" s="350">
        <v>480</v>
      </c>
      <c r="AA437" s="350">
        <v>109</v>
      </c>
      <c r="AB437" s="357" t="s">
        <v>143</v>
      </c>
      <c r="AC437" s="351" t="s">
        <v>3227</v>
      </c>
      <c r="AD437" s="350"/>
      <c r="AE437" s="2615">
        <v>4</v>
      </c>
      <c r="AF437" s="350">
        <v>1</v>
      </c>
      <c r="AG437" s="1869" t="s">
        <v>122</v>
      </c>
    </row>
    <row r="438" spans="3:33">
      <c r="C438" s="3091" t="s">
        <v>2870</v>
      </c>
      <c r="D438" s="569" t="s">
        <v>2274</v>
      </c>
      <c r="E438" s="1578" t="s">
        <v>2873</v>
      </c>
      <c r="F438" s="2893">
        <v>911401557045</v>
      </c>
      <c r="G438" s="261">
        <v>8721103306616</v>
      </c>
      <c r="H438" s="50" t="s">
        <v>2744</v>
      </c>
      <c r="I438" s="262" t="s">
        <v>2753</v>
      </c>
      <c r="J438" s="357">
        <v>222</v>
      </c>
      <c r="K438" s="1127">
        <v>40000</v>
      </c>
      <c r="L438" s="357" t="s">
        <v>53</v>
      </c>
      <c r="M438" s="348">
        <v>100000</v>
      </c>
      <c r="N438" s="351">
        <v>5</v>
      </c>
      <c r="O438" s="357"/>
      <c r="P438" s="659">
        <v>11800</v>
      </c>
      <c r="Q438" s="518"/>
      <c r="R438" s="1868" t="s">
        <v>54</v>
      </c>
      <c r="S438" s="357" t="s">
        <v>764</v>
      </c>
      <c r="T438" s="357" t="s">
        <v>3250</v>
      </c>
      <c r="U438" s="357"/>
      <c r="V438" s="357" t="s">
        <v>131</v>
      </c>
      <c r="W438" s="351" t="s">
        <v>210</v>
      </c>
      <c r="X438" s="351">
        <v>180</v>
      </c>
      <c r="Y438" s="350">
        <v>480</v>
      </c>
      <c r="Z438" s="350">
        <v>480</v>
      </c>
      <c r="AA438" s="350">
        <v>109</v>
      </c>
      <c r="AB438" s="357" t="s">
        <v>143</v>
      </c>
      <c r="AC438" s="351" t="s">
        <v>3227</v>
      </c>
      <c r="AD438" s="350"/>
      <c r="AE438" s="2615">
        <v>4</v>
      </c>
      <c r="AF438" s="350">
        <v>1</v>
      </c>
      <c r="AG438" s="1869" t="s">
        <v>122</v>
      </c>
    </row>
    <row r="439" spans="3:33">
      <c r="C439" s="3080" t="s">
        <v>2870</v>
      </c>
      <c r="D439" s="855" t="s">
        <v>2274</v>
      </c>
      <c r="E439" s="1599" t="s">
        <v>2873</v>
      </c>
      <c r="F439" s="2894">
        <v>911401557345</v>
      </c>
      <c r="G439" s="979">
        <v>8721103306609</v>
      </c>
      <c r="H439" s="1122" t="s">
        <v>2737</v>
      </c>
      <c r="I439" s="265" t="s">
        <v>3248</v>
      </c>
      <c r="J439" s="442">
        <v>222</v>
      </c>
      <c r="K439" s="1129">
        <v>40000</v>
      </c>
      <c r="L439" s="442" t="s">
        <v>53</v>
      </c>
      <c r="M439" s="439">
        <v>100000</v>
      </c>
      <c r="N439" s="466">
        <v>5</v>
      </c>
      <c r="O439" s="442"/>
      <c r="P439" s="657">
        <v>11800</v>
      </c>
      <c r="Q439" s="518"/>
      <c r="R439" s="1884" t="s">
        <v>54</v>
      </c>
      <c r="S439" s="442" t="s">
        <v>764</v>
      </c>
      <c r="T439" s="442" t="s">
        <v>3250</v>
      </c>
      <c r="U439" s="442"/>
      <c r="V439" s="442" t="s">
        <v>131</v>
      </c>
      <c r="W439" s="466" t="s">
        <v>210</v>
      </c>
      <c r="X439" s="466">
        <v>180</v>
      </c>
      <c r="Y439" s="438">
        <v>480</v>
      </c>
      <c r="Z439" s="438">
        <v>480</v>
      </c>
      <c r="AA439" s="438">
        <v>109</v>
      </c>
      <c r="AB439" s="442" t="s">
        <v>143</v>
      </c>
      <c r="AC439" s="466" t="s">
        <v>3227</v>
      </c>
      <c r="AD439" s="438"/>
      <c r="AE439" s="2616">
        <v>4</v>
      </c>
      <c r="AF439" s="438">
        <v>1</v>
      </c>
      <c r="AG439" s="1885" t="s">
        <v>122</v>
      </c>
    </row>
    <row r="440" spans="3:33">
      <c r="C440" s="3234" t="s">
        <v>2870</v>
      </c>
      <c r="D440" s="911" t="s">
        <v>2274</v>
      </c>
      <c r="E440" s="1579"/>
      <c r="F440" s="2895">
        <v>911401558745</v>
      </c>
      <c r="G440" s="45">
        <v>8721103324139</v>
      </c>
      <c r="H440" s="45" t="s">
        <v>2768</v>
      </c>
      <c r="I440" s="724" t="s">
        <v>2299</v>
      </c>
      <c r="J440" s="453"/>
      <c r="K440" s="1162"/>
      <c r="L440" s="453"/>
      <c r="M440" s="1634"/>
      <c r="N440" s="297">
        <v>5</v>
      </c>
      <c r="O440" s="453"/>
      <c r="P440" s="657">
        <v>1000</v>
      </c>
      <c r="Q440" s="518"/>
      <c r="R440" s="1955"/>
      <c r="S440" s="453"/>
      <c r="T440" s="453"/>
      <c r="U440" s="453"/>
      <c r="V440" s="453"/>
      <c r="W440" s="2455"/>
      <c r="X440" s="2455"/>
      <c r="Y440" s="769">
        <v>50</v>
      </c>
      <c r="Z440" s="769">
        <v>175</v>
      </c>
      <c r="AA440" s="769">
        <v>300</v>
      </c>
      <c r="AB440" s="453"/>
      <c r="AC440" s="1593"/>
      <c r="AD440" s="769"/>
      <c r="AE440" s="2642">
        <v>0</v>
      </c>
      <c r="AF440" s="769">
        <v>1</v>
      </c>
      <c r="AG440" s="1956" t="s">
        <v>122</v>
      </c>
    </row>
    <row r="441" spans="3:33">
      <c r="C441" s="3079" t="s">
        <v>2870</v>
      </c>
      <c r="D441" s="1576" t="s">
        <v>2274</v>
      </c>
      <c r="E441" s="1577" t="s">
        <v>2873</v>
      </c>
      <c r="F441" s="2902">
        <v>911401871386</v>
      </c>
      <c r="G441" s="879">
        <v>8720169736016</v>
      </c>
      <c r="H441" s="1551" t="s">
        <v>2677</v>
      </c>
      <c r="I441" s="1614" t="s">
        <v>3342</v>
      </c>
      <c r="J441" s="392">
        <v>10</v>
      </c>
      <c r="K441" s="1167" t="s">
        <v>3330</v>
      </c>
      <c r="L441" s="615" t="s">
        <v>2487</v>
      </c>
      <c r="M441" s="431">
        <v>50000</v>
      </c>
      <c r="N441" s="516">
        <v>5</v>
      </c>
      <c r="O441" s="615"/>
      <c r="P441" s="1404">
        <v>355</v>
      </c>
      <c r="Q441" s="518"/>
      <c r="R441" s="1927" t="s">
        <v>62</v>
      </c>
      <c r="S441" s="615" t="s">
        <v>55</v>
      </c>
      <c r="T441" s="615" t="s">
        <v>3154</v>
      </c>
      <c r="U441" s="615"/>
      <c r="V441" s="615" t="s">
        <v>3122</v>
      </c>
      <c r="W441" s="529" t="s">
        <v>210</v>
      </c>
      <c r="X441" s="529">
        <v>120</v>
      </c>
      <c r="Y441" s="516">
        <v>85</v>
      </c>
      <c r="Z441" s="516">
        <v>130</v>
      </c>
      <c r="AA441" s="516">
        <v>31</v>
      </c>
      <c r="AB441" s="615" t="s">
        <v>122</v>
      </c>
      <c r="AC441" s="529" t="s">
        <v>3227</v>
      </c>
      <c r="AD441" s="516"/>
      <c r="AE441" s="2634">
        <v>0.5</v>
      </c>
      <c r="AF441" s="516">
        <v>1</v>
      </c>
      <c r="AG441" s="1961" t="s">
        <v>122</v>
      </c>
    </row>
    <row r="442" spans="3:33">
      <c r="C442" s="3091" t="s">
        <v>2870</v>
      </c>
      <c r="D442" s="569" t="s">
        <v>2274</v>
      </c>
      <c r="E442" s="1578" t="s">
        <v>2873</v>
      </c>
      <c r="F442" s="193">
        <v>911401872386</v>
      </c>
      <c r="G442" s="733">
        <v>8720169736023</v>
      </c>
      <c r="H442" s="50" t="s">
        <v>2678</v>
      </c>
      <c r="I442" s="262" t="s">
        <v>3342</v>
      </c>
      <c r="J442" s="357">
        <v>20</v>
      </c>
      <c r="K442" s="1138" t="s">
        <v>3331</v>
      </c>
      <c r="L442" s="455" t="s">
        <v>2487</v>
      </c>
      <c r="M442" s="398">
        <v>50000</v>
      </c>
      <c r="N442" s="418">
        <v>5</v>
      </c>
      <c r="O442" s="455"/>
      <c r="P442" s="1401">
        <v>455</v>
      </c>
      <c r="Q442" s="518"/>
      <c r="R442" s="1925" t="s">
        <v>62</v>
      </c>
      <c r="S442" s="455" t="s">
        <v>55</v>
      </c>
      <c r="T442" s="455" t="s">
        <v>3155</v>
      </c>
      <c r="U442" s="455"/>
      <c r="V442" s="455" t="s">
        <v>3122</v>
      </c>
      <c r="W442" s="362" t="s">
        <v>210</v>
      </c>
      <c r="X442" s="362">
        <v>120</v>
      </c>
      <c r="Y442" s="418">
        <v>97</v>
      </c>
      <c r="Z442" s="418">
        <v>149</v>
      </c>
      <c r="AA442" s="418">
        <v>31</v>
      </c>
      <c r="AB442" s="455" t="s">
        <v>122</v>
      </c>
      <c r="AC442" s="362" t="s">
        <v>3227</v>
      </c>
      <c r="AD442" s="418"/>
      <c r="AE442" s="2612">
        <v>1</v>
      </c>
      <c r="AF442" s="418">
        <v>1</v>
      </c>
      <c r="AG442" s="1962" t="s">
        <v>122</v>
      </c>
    </row>
    <row r="443" spans="3:33">
      <c r="C443" s="3091" t="s">
        <v>2870</v>
      </c>
      <c r="D443" s="569" t="s">
        <v>2274</v>
      </c>
      <c r="E443" s="1578" t="s">
        <v>2873</v>
      </c>
      <c r="F443" s="193">
        <v>911401873386</v>
      </c>
      <c r="G443" s="733">
        <v>8720169736030</v>
      </c>
      <c r="H443" s="50" t="s">
        <v>2679</v>
      </c>
      <c r="I443" s="262" t="s">
        <v>3342</v>
      </c>
      <c r="J443" s="357">
        <v>30</v>
      </c>
      <c r="K443" s="881" t="s">
        <v>3332</v>
      </c>
      <c r="L443" s="455" t="s">
        <v>2487</v>
      </c>
      <c r="M443" s="398">
        <v>50000</v>
      </c>
      <c r="N443" s="418">
        <v>5</v>
      </c>
      <c r="O443" s="455"/>
      <c r="P443" s="1401">
        <v>610</v>
      </c>
      <c r="Q443" s="518"/>
      <c r="R443" s="1925" t="s">
        <v>62</v>
      </c>
      <c r="S443" s="455" t="s">
        <v>55</v>
      </c>
      <c r="T443" s="455" t="s">
        <v>3155</v>
      </c>
      <c r="U443" s="455"/>
      <c r="V443" s="455" t="s">
        <v>3122</v>
      </c>
      <c r="W443" s="362" t="s">
        <v>210</v>
      </c>
      <c r="X443" s="362">
        <v>120</v>
      </c>
      <c r="Y443" s="418">
        <v>133</v>
      </c>
      <c r="Z443" s="418">
        <v>182</v>
      </c>
      <c r="AA443" s="418">
        <v>29</v>
      </c>
      <c r="AB443" s="455" t="s">
        <v>122</v>
      </c>
      <c r="AC443" s="362" t="s">
        <v>3227</v>
      </c>
      <c r="AD443" s="418"/>
      <c r="AE443" s="2612">
        <v>4</v>
      </c>
      <c r="AF443" s="418">
        <v>1</v>
      </c>
      <c r="AG443" s="1962" t="s">
        <v>122</v>
      </c>
    </row>
    <row r="444" spans="3:33">
      <c r="C444" s="3091" t="s">
        <v>2870</v>
      </c>
      <c r="D444" s="569" t="s">
        <v>2274</v>
      </c>
      <c r="E444" s="1578" t="s">
        <v>2873</v>
      </c>
      <c r="F444" s="193">
        <v>911401874386</v>
      </c>
      <c r="G444" s="733">
        <v>8720169736047</v>
      </c>
      <c r="H444" s="50" t="s">
        <v>2680</v>
      </c>
      <c r="I444" s="262" t="s">
        <v>3342</v>
      </c>
      <c r="J444" s="357">
        <v>50</v>
      </c>
      <c r="K444" s="1138" t="s">
        <v>3333</v>
      </c>
      <c r="L444" s="455" t="s">
        <v>2487</v>
      </c>
      <c r="M444" s="398">
        <v>50000</v>
      </c>
      <c r="N444" s="418">
        <v>5</v>
      </c>
      <c r="O444" s="455"/>
      <c r="P444" s="1401">
        <v>850</v>
      </c>
      <c r="Q444" s="518"/>
      <c r="R444" s="1925" t="s">
        <v>62</v>
      </c>
      <c r="S444" s="455" t="s">
        <v>55</v>
      </c>
      <c r="T444" s="455" t="s">
        <v>3156</v>
      </c>
      <c r="U444" s="455"/>
      <c r="V444" s="455" t="s">
        <v>3122</v>
      </c>
      <c r="W444" s="362" t="s">
        <v>210</v>
      </c>
      <c r="X444" s="362">
        <v>120</v>
      </c>
      <c r="Y444" s="418">
        <v>173</v>
      </c>
      <c r="Z444" s="418">
        <v>232</v>
      </c>
      <c r="AA444" s="418">
        <v>30</v>
      </c>
      <c r="AB444" s="455" t="s">
        <v>122</v>
      </c>
      <c r="AC444" s="362" t="s">
        <v>3227</v>
      </c>
      <c r="AD444" s="418"/>
      <c r="AE444" s="2612">
        <v>4</v>
      </c>
      <c r="AF444" s="418">
        <v>1</v>
      </c>
      <c r="AG444" s="1962" t="s">
        <v>122</v>
      </c>
    </row>
    <row r="445" spans="3:33">
      <c r="C445" s="3080" t="s">
        <v>2870</v>
      </c>
      <c r="D445" s="855" t="s">
        <v>2274</v>
      </c>
      <c r="E445" s="1599" t="s">
        <v>2873</v>
      </c>
      <c r="F445" s="2903">
        <v>911401875386</v>
      </c>
      <c r="G445" s="907">
        <v>8720169736054</v>
      </c>
      <c r="H445" s="970" t="s">
        <v>2681</v>
      </c>
      <c r="I445" s="572" t="s">
        <v>3342</v>
      </c>
      <c r="J445" s="827">
        <v>70</v>
      </c>
      <c r="K445" s="1137" t="s">
        <v>3334</v>
      </c>
      <c r="L445" s="723" t="s">
        <v>2487</v>
      </c>
      <c r="M445" s="448">
        <v>50000</v>
      </c>
      <c r="N445" s="597">
        <v>5</v>
      </c>
      <c r="O445" s="723"/>
      <c r="P445" s="1405">
        <v>1350</v>
      </c>
      <c r="Q445" s="518"/>
      <c r="R445" s="1973" t="s">
        <v>62</v>
      </c>
      <c r="S445" s="723" t="s">
        <v>55</v>
      </c>
      <c r="T445" s="723" t="s">
        <v>3157</v>
      </c>
      <c r="U445" s="723"/>
      <c r="V445" s="723" t="s">
        <v>3122</v>
      </c>
      <c r="W445" s="2459" t="s">
        <v>210</v>
      </c>
      <c r="X445" s="2459">
        <v>120</v>
      </c>
      <c r="Y445" s="597">
        <v>203</v>
      </c>
      <c r="Z445" s="597">
        <v>286</v>
      </c>
      <c r="AA445" s="597">
        <v>33</v>
      </c>
      <c r="AB445" s="723" t="s">
        <v>122</v>
      </c>
      <c r="AC445" s="2459" t="s">
        <v>3227</v>
      </c>
      <c r="AD445" s="597"/>
      <c r="AE445" s="2611">
        <v>4</v>
      </c>
      <c r="AF445" s="597">
        <v>1</v>
      </c>
      <c r="AG445" s="1974" t="s">
        <v>122</v>
      </c>
    </row>
    <row r="446" spans="3:33">
      <c r="C446" s="3079" t="s">
        <v>2870</v>
      </c>
      <c r="D446" s="1576" t="s">
        <v>2274</v>
      </c>
      <c r="E446" s="1577" t="s">
        <v>2873</v>
      </c>
      <c r="F446" s="2902">
        <v>911401891386</v>
      </c>
      <c r="G446" s="879">
        <v>8720169736153</v>
      </c>
      <c r="H446" s="1551" t="s">
        <v>2682</v>
      </c>
      <c r="I446" s="1614" t="s">
        <v>3395</v>
      </c>
      <c r="J446" s="392">
        <v>10</v>
      </c>
      <c r="K446" s="1167" t="s">
        <v>3330</v>
      </c>
      <c r="L446" s="615" t="s">
        <v>2487</v>
      </c>
      <c r="M446" s="431">
        <v>50000</v>
      </c>
      <c r="N446" s="516">
        <v>5</v>
      </c>
      <c r="O446" s="615"/>
      <c r="P446" s="1404">
        <v>730</v>
      </c>
      <c r="Q446" s="518"/>
      <c r="R446" s="1927" t="s">
        <v>62</v>
      </c>
      <c r="S446" s="615" t="s">
        <v>55</v>
      </c>
      <c r="T446" s="615" t="s">
        <v>3154</v>
      </c>
      <c r="U446" s="615"/>
      <c r="V446" s="615" t="s">
        <v>3122</v>
      </c>
      <c r="W446" s="529" t="s">
        <v>210</v>
      </c>
      <c r="X446" s="529">
        <v>120</v>
      </c>
      <c r="Y446" s="516">
        <v>85</v>
      </c>
      <c r="Z446" s="516">
        <v>162</v>
      </c>
      <c r="AA446" s="516">
        <v>56</v>
      </c>
      <c r="AB446" s="615" t="s">
        <v>122</v>
      </c>
      <c r="AC446" s="529" t="s">
        <v>3227</v>
      </c>
      <c r="AD446" s="516"/>
      <c r="AE446" s="2634">
        <v>1</v>
      </c>
      <c r="AF446" s="516">
        <v>1</v>
      </c>
      <c r="AG446" s="1961" t="s">
        <v>122</v>
      </c>
    </row>
    <row r="447" spans="3:33">
      <c r="C447" s="3091" t="s">
        <v>2870</v>
      </c>
      <c r="D447" s="569" t="s">
        <v>2274</v>
      </c>
      <c r="E447" s="1578" t="s">
        <v>2873</v>
      </c>
      <c r="F447" s="193">
        <v>911401892386</v>
      </c>
      <c r="G447" s="733">
        <v>8720169736160</v>
      </c>
      <c r="H447" s="50" t="s">
        <v>2683</v>
      </c>
      <c r="I447" s="262" t="s">
        <v>3395</v>
      </c>
      <c r="J447" s="357">
        <v>20</v>
      </c>
      <c r="K447" s="1138" t="s">
        <v>3331</v>
      </c>
      <c r="L447" s="455" t="s">
        <v>2487</v>
      </c>
      <c r="M447" s="398">
        <v>50000</v>
      </c>
      <c r="N447" s="418">
        <v>5</v>
      </c>
      <c r="O447" s="455"/>
      <c r="P447" s="1401">
        <v>850</v>
      </c>
      <c r="Q447" s="518"/>
      <c r="R447" s="1925" t="s">
        <v>62</v>
      </c>
      <c r="S447" s="455" t="s">
        <v>55</v>
      </c>
      <c r="T447" s="455" t="s">
        <v>3155</v>
      </c>
      <c r="U447" s="455"/>
      <c r="V447" s="455" t="s">
        <v>3122</v>
      </c>
      <c r="W447" s="362" t="s">
        <v>210</v>
      </c>
      <c r="X447" s="362">
        <v>120</v>
      </c>
      <c r="Y447" s="418">
        <v>97</v>
      </c>
      <c r="Z447" s="418">
        <v>181</v>
      </c>
      <c r="AA447" s="418">
        <v>56</v>
      </c>
      <c r="AB447" s="455" t="s">
        <v>122</v>
      </c>
      <c r="AC447" s="362" t="s">
        <v>3227</v>
      </c>
      <c r="AD447" s="418"/>
      <c r="AE447" s="2612">
        <v>1</v>
      </c>
      <c r="AF447" s="418">
        <v>1</v>
      </c>
      <c r="AG447" s="1962" t="s">
        <v>122</v>
      </c>
    </row>
    <row r="448" spans="3:33">
      <c r="C448" s="3091" t="s">
        <v>2870</v>
      </c>
      <c r="D448" s="569" t="s">
        <v>2274</v>
      </c>
      <c r="E448" s="1578" t="s">
        <v>2873</v>
      </c>
      <c r="F448" s="193">
        <v>911401893386</v>
      </c>
      <c r="G448" s="733">
        <v>8720169736177</v>
      </c>
      <c r="H448" s="50" t="s">
        <v>2684</v>
      </c>
      <c r="I448" s="262" t="s">
        <v>3395</v>
      </c>
      <c r="J448" s="357">
        <v>30</v>
      </c>
      <c r="K448" s="1138" t="s">
        <v>3332</v>
      </c>
      <c r="L448" s="455" t="s">
        <v>2487</v>
      </c>
      <c r="M448" s="398">
        <v>50000</v>
      </c>
      <c r="N448" s="418">
        <v>5</v>
      </c>
      <c r="O448" s="455"/>
      <c r="P448" s="1401">
        <v>1000</v>
      </c>
      <c r="Q448" s="518"/>
      <c r="R448" s="1925" t="s">
        <v>62</v>
      </c>
      <c r="S448" s="455" t="s">
        <v>55</v>
      </c>
      <c r="T448" s="455" t="s">
        <v>3155</v>
      </c>
      <c r="U448" s="455"/>
      <c r="V448" s="455" t="s">
        <v>3122</v>
      </c>
      <c r="W448" s="362" t="s">
        <v>210</v>
      </c>
      <c r="X448" s="362">
        <v>120</v>
      </c>
      <c r="Y448" s="418">
        <v>133</v>
      </c>
      <c r="Z448" s="418">
        <v>220</v>
      </c>
      <c r="AA448" s="418">
        <v>56</v>
      </c>
      <c r="AB448" s="455" t="s">
        <v>122</v>
      </c>
      <c r="AC448" s="362" t="s">
        <v>3227</v>
      </c>
      <c r="AD448" s="418"/>
      <c r="AE448" s="2612">
        <v>4</v>
      </c>
      <c r="AF448" s="418">
        <v>1</v>
      </c>
      <c r="AG448" s="1962" t="s">
        <v>122</v>
      </c>
    </row>
    <row r="449" spans="3:33">
      <c r="C449" s="3091" t="s">
        <v>2870</v>
      </c>
      <c r="D449" s="569" t="s">
        <v>2274</v>
      </c>
      <c r="E449" s="1578" t="s">
        <v>2873</v>
      </c>
      <c r="F449" s="193">
        <v>911401894386</v>
      </c>
      <c r="G449" s="733">
        <v>8720169736184</v>
      </c>
      <c r="H449" s="50" t="s">
        <v>2685</v>
      </c>
      <c r="I449" s="262" t="s">
        <v>3395</v>
      </c>
      <c r="J449" s="357">
        <v>50</v>
      </c>
      <c r="K449" s="1138" t="s">
        <v>3333</v>
      </c>
      <c r="L449" s="455" t="s">
        <v>2487</v>
      </c>
      <c r="M449" s="398">
        <v>50000</v>
      </c>
      <c r="N449" s="418">
        <v>5</v>
      </c>
      <c r="O449" s="455"/>
      <c r="P449" s="1401">
        <v>1175</v>
      </c>
      <c r="Q449" s="518"/>
      <c r="R449" s="1925" t="s">
        <v>62</v>
      </c>
      <c r="S449" s="455" t="s">
        <v>55</v>
      </c>
      <c r="T449" s="455" t="s">
        <v>3156</v>
      </c>
      <c r="U449" s="455"/>
      <c r="V449" s="455" t="s">
        <v>3122</v>
      </c>
      <c r="W449" s="362" t="s">
        <v>210</v>
      </c>
      <c r="X449" s="362">
        <v>120</v>
      </c>
      <c r="Y449" s="418">
        <v>173</v>
      </c>
      <c r="Z449" s="418">
        <v>264</v>
      </c>
      <c r="AA449" s="418">
        <v>57</v>
      </c>
      <c r="AB449" s="455" t="s">
        <v>122</v>
      </c>
      <c r="AC449" s="362" t="s">
        <v>3227</v>
      </c>
      <c r="AD449" s="418"/>
      <c r="AE449" s="2612">
        <v>4</v>
      </c>
      <c r="AF449" s="418">
        <v>1</v>
      </c>
      <c r="AG449" s="1962" t="s">
        <v>122</v>
      </c>
    </row>
    <row r="450" spans="3:33">
      <c r="C450" s="3080" t="s">
        <v>2870</v>
      </c>
      <c r="D450" s="855" t="s">
        <v>2274</v>
      </c>
      <c r="E450" s="1599" t="s">
        <v>2873</v>
      </c>
      <c r="F450" s="2903">
        <v>911401883386</v>
      </c>
      <c r="G450" s="907">
        <v>8720169736115</v>
      </c>
      <c r="H450" s="970" t="s">
        <v>2686</v>
      </c>
      <c r="I450" s="572" t="s">
        <v>3396</v>
      </c>
      <c r="J450" s="827">
        <v>65</v>
      </c>
      <c r="K450" s="2546" t="s">
        <v>3335</v>
      </c>
      <c r="L450" s="723" t="s">
        <v>2487</v>
      </c>
      <c r="M450" s="448">
        <v>50000</v>
      </c>
      <c r="N450" s="597">
        <v>5</v>
      </c>
      <c r="O450" s="723"/>
      <c r="P450" s="1405">
        <v>1400</v>
      </c>
      <c r="Q450" s="518"/>
      <c r="R450" s="1973" t="s">
        <v>62</v>
      </c>
      <c r="S450" s="723" t="s">
        <v>55</v>
      </c>
      <c r="T450" s="723" t="s">
        <v>3157</v>
      </c>
      <c r="U450" s="723"/>
      <c r="V450" s="723" t="s">
        <v>3122</v>
      </c>
      <c r="W450" s="2459" t="s">
        <v>210</v>
      </c>
      <c r="X450" s="2459">
        <v>113</v>
      </c>
      <c r="Y450" s="597">
        <v>203</v>
      </c>
      <c r="Z450" s="597">
        <v>286</v>
      </c>
      <c r="AA450" s="597">
        <v>33</v>
      </c>
      <c r="AB450" s="723" t="s">
        <v>122</v>
      </c>
      <c r="AC450" s="2459" t="s">
        <v>3227</v>
      </c>
      <c r="AD450" s="597"/>
      <c r="AE450" s="2611">
        <v>4</v>
      </c>
      <c r="AF450" s="597">
        <v>1</v>
      </c>
      <c r="AG450" s="1974" t="s">
        <v>122</v>
      </c>
    </row>
    <row r="451" spans="3:33">
      <c r="C451" s="3079" t="s">
        <v>2870</v>
      </c>
      <c r="D451" s="1576" t="s">
        <v>2274</v>
      </c>
      <c r="E451" s="1577" t="s">
        <v>2873</v>
      </c>
      <c r="F451" s="2902">
        <v>911401884386</v>
      </c>
      <c r="G451" s="879">
        <v>8720169736122</v>
      </c>
      <c r="H451" s="1615" t="s">
        <v>2687</v>
      </c>
      <c r="I451" s="1612" t="s">
        <v>3397</v>
      </c>
      <c r="J451" s="1112">
        <v>90</v>
      </c>
      <c r="K451" s="1167" t="s">
        <v>3336</v>
      </c>
      <c r="L451" s="615" t="s">
        <v>2487</v>
      </c>
      <c r="M451" s="431">
        <v>50000</v>
      </c>
      <c r="N451" s="516">
        <v>5</v>
      </c>
      <c r="O451" s="615"/>
      <c r="P451" s="1404">
        <v>1700</v>
      </c>
      <c r="Q451" s="518"/>
      <c r="R451" s="1927" t="s">
        <v>62</v>
      </c>
      <c r="S451" s="615" t="s">
        <v>55</v>
      </c>
      <c r="T451" s="615" t="s">
        <v>3158</v>
      </c>
      <c r="U451" s="615"/>
      <c r="V451" s="615" t="s">
        <v>3122</v>
      </c>
      <c r="W451" s="529" t="s">
        <v>210</v>
      </c>
      <c r="X451" s="529">
        <v>116</v>
      </c>
      <c r="Y451" s="516">
        <v>220</v>
      </c>
      <c r="Z451" s="516">
        <v>304</v>
      </c>
      <c r="AA451" s="516">
        <v>36</v>
      </c>
      <c r="AB451" s="615" t="s">
        <v>122</v>
      </c>
      <c r="AC451" s="529" t="s">
        <v>3227</v>
      </c>
      <c r="AD451" s="516"/>
      <c r="AE451" s="2634">
        <v>4</v>
      </c>
      <c r="AF451" s="516">
        <v>1</v>
      </c>
      <c r="AG451" s="1961" t="s">
        <v>122</v>
      </c>
    </row>
    <row r="452" spans="3:33">
      <c r="C452" s="3091" t="s">
        <v>2870</v>
      </c>
      <c r="D452" s="569" t="s">
        <v>2274</v>
      </c>
      <c r="E452" s="1578" t="s">
        <v>2873</v>
      </c>
      <c r="F452" s="193">
        <v>911401876386</v>
      </c>
      <c r="G452" s="733">
        <v>8720169736061</v>
      </c>
      <c r="H452" s="928" t="s">
        <v>2688</v>
      </c>
      <c r="I452" s="246" t="s">
        <v>3398</v>
      </c>
      <c r="J452" s="452">
        <v>100</v>
      </c>
      <c r="K452" s="1138" t="s">
        <v>3337</v>
      </c>
      <c r="L452" s="455" t="s">
        <v>2487</v>
      </c>
      <c r="M452" s="398">
        <v>50000</v>
      </c>
      <c r="N452" s="418">
        <v>5</v>
      </c>
      <c r="O452" s="455"/>
      <c r="P452" s="1401">
        <v>1700</v>
      </c>
      <c r="Q452" s="518"/>
      <c r="R452" s="1925" t="s">
        <v>62</v>
      </c>
      <c r="S452" s="455" t="s">
        <v>55</v>
      </c>
      <c r="T452" s="455" t="s">
        <v>3158</v>
      </c>
      <c r="U452" s="455"/>
      <c r="V452" s="455" t="s">
        <v>3122</v>
      </c>
      <c r="W452" s="362" t="s">
        <v>210</v>
      </c>
      <c r="X452" s="362">
        <v>120</v>
      </c>
      <c r="Y452" s="418">
        <v>220</v>
      </c>
      <c r="Z452" s="418">
        <v>304</v>
      </c>
      <c r="AA452" s="418">
        <v>36</v>
      </c>
      <c r="AB452" s="455" t="s">
        <v>122</v>
      </c>
      <c r="AC452" s="362" t="s">
        <v>3227</v>
      </c>
      <c r="AD452" s="418"/>
      <c r="AE452" s="2612">
        <v>4</v>
      </c>
      <c r="AF452" s="418">
        <v>1</v>
      </c>
      <c r="AG452" s="1962" t="s">
        <v>122</v>
      </c>
    </row>
    <row r="453" spans="3:33">
      <c r="C453" s="3091" t="s">
        <v>2870</v>
      </c>
      <c r="D453" s="569" t="s">
        <v>2274</v>
      </c>
      <c r="E453" s="1578" t="s">
        <v>2873</v>
      </c>
      <c r="F453" s="193">
        <v>911401885386</v>
      </c>
      <c r="G453" s="733">
        <v>8720169736139</v>
      </c>
      <c r="H453" s="928" t="s">
        <v>2689</v>
      </c>
      <c r="I453" s="246" t="s">
        <v>3397</v>
      </c>
      <c r="J453" s="385">
        <v>135</v>
      </c>
      <c r="K453" s="1138" t="s">
        <v>3338</v>
      </c>
      <c r="L453" s="455" t="s">
        <v>2487</v>
      </c>
      <c r="M453" s="398">
        <v>50000</v>
      </c>
      <c r="N453" s="418">
        <v>5</v>
      </c>
      <c r="O453" s="455"/>
      <c r="P453" s="1401">
        <v>2400</v>
      </c>
      <c r="Q453" s="518"/>
      <c r="R453" s="1925" t="s">
        <v>62</v>
      </c>
      <c r="S453" s="455" t="s">
        <v>55</v>
      </c>
      <c r="T453" s="455" t="s">
        <v>3159</v>
      </c>
      <c r="U453" s="455"/>
      <c r="V453" s="455" t="s">
        <v>3122</v>
      </c>
      <c r="W453" s="362" t="s">
        <v>210</v>
      </c>
      <c r="X453" s="362">
        <v>116</v>
      </c>
      <c r="Y453" s="418">
        <v>282</v>
      </c>
      <c r="Z453" s="418">
        <v>401</v>
      </c>
      <c r="AA453" s="418">
        <v>37</v>
      </c>
      <c r="AB453" s="455" t="s">
        <v>122</v>
      </c>
      <c r="AC453" s="362" t="s">
        <v>3227</v>
      </c>
      <c r="AD453" s="418"/>
      <c r="AE453" s="2612">
        <v>4</v>
      </c>
      <c r="AF453" s="418">
        <v>1</v>
      </c>
      <c r="AG453" s="1962" t="s">
        <v>122</v>
      </c>
    </row>
    <row r="454" spans="3:33">
      <c r="C454" s="3091" t="s">
        <v>2870</v>
      </c>
      <c r="D454" s="569" t="s">
        <v>2274</v>
      </c>
      <c r="E454" s="1578" t="s">
        <v>2873</v>
      </c>
      <c r="F454" s="193">
        <v>911401877386</v>
      </c>
      <c r="G454" s="733">
        <v>8720169736078</v>
      </c>
      <c r="H454" s="928" t="s">
        <v>2690</v>
      </c>
      <c r="I454" s="246" t="s">
        <v>3398</v>
      </c>
      <c r="J454" s="385">
        <v>150</v>
      </c>
      <c r="K454" s="1138" t="s">
        <v>3339</v>
      </c>
      <c r="L454" s="455" t="s">
        <v>2487</v>
      </c>
      <c r="M454" s="398">
        <v>50000</v>
      </c>
      <c r="N454" s="418">
        <v>5</v>
      </c>
      <c r="O454" s="455"/>
      <c r="P454" s="1401">
        <v>2400</v>
      </c>
      <c r="Q454" s="518"/>
      <c r="R454" s="1925" t="s">
        <v>62</v>
      </c>
      <c r="S454" s="455" t="s">
        <v>55</v>
      </c>
      <c r="T454" s="455" t="s">
        <v>3159</v>
      </c>
      <c r="U454" s="455"/>
      <c r="V454" s="455" t="s">
        <v>3122</v>
      </c>
      <c r="W454" s="362" t="s">
        <v>210</v>
      </c>
      <c r="X454" s="362">
        <v>120</v>
      </c>
      <c r="Y454" s="418">
        <v>282</v>
      </c>
      <c r="Z454" s="418">
        <v>401</v>
      </c>
      <c r="AA454" s="418">
        <v>37</v>
      </c>
      <c r="AB454" s="455" t="s">
        <v>122</v>
      </c>
      <c r="AC454" s="362" t="s">
        <v>3227</v>
      </c>
      <c r="AD454" s="418"/>
      <c r="AE454" s="2612">
        <v>4</v>
      </c>
      <c r="AF454" s="418">
        <v>1</v>
      </c>
      <c r="AG454" s="1962" t="s">
        <v>122</v>
      </c>
    </row>
    <row r="455" spans="3:33">
      <c r="C455" s="3091" t="s">
        <v>2870</v>
      </c>
      <c r="D455" s="569" t="s">
        <v>2274</v>
      </c>
      <c r="E455" s="1578" t="s">
        <v>2873</v>
      </c>
      <c r="F455" s="193">
        <v>911401886386</v>
      </c>
      <c r="G455" s="733">
        <v>8720169736146</v>
      </c>
      <c r="H455" s="928" t="s">
        <v>2691</v>
      </c>
      <c r="I455" s="246" t="s">
        <v>3397</v>
      </c>
      <c r="J455" s="385">
        <v>180</v>
      </c>
      <c r="K455" s="1138" t="s">
        <v>3340</v>
      </c>
      <c r="L455" s="455" t="s">
        <v>2487</v>
      </c>
      <c r="M455" s="398">
        <v>50000</v>
      </c>
      <c r="N455" s="418">
        <v>5</v>
      </c>
      <c r="O455" s="455"/>
      <c r="P455" s="1401">
        <v>3200</v>
      </c>
      <c r="Q455" s="518"/>
      <c r="R455" s="1925" t="s">
        <v>62</v>
      </c>
      <c r="S455" s="455" t="s">
        <v>55</v>
      </c>
      <c r="T455" s="455" t="s">
        <v>3160</v>
      </c>
      <c r="U455" s="455"/>
      <c r="V455" s="455" t="s">
        <v>3122</v>
      </c>
      <c r="W455" s="362" t="s">
        <v>210</v>
      </c>
      <c r="X455" s="362">
        <v>116</v>
      </c>
      <c r="Y455" s="418">
        <v>336</v>
      </c>
      <c r="Z455" s="418">
        <v>474</v>
      </c>
      <c r="AA455" s="418">
        <v>41</v>
      </c>
      <c r="AB455" s="455" t="s">
        <v>122</v>
      </c>
      <c r="AC455" s="362" t="s">
        <v>3227</v>
      </c>
      <c r="AD455" s="418"/>
      <c r="AE455" s="2612">
        <v>4</v>
      </c>
      <c r="AF455" s="418">
        <v>1</v>
      </c>
      <c r="AG455" s="1962" t="s">
        <v>122</v>
      </c>
    </row>
    <row r="456" spans="3:33">
      <c r="C456" s="3080" t="s">
        <v>2870</v>
      </c>
      <c r="D456" s="855" t="s">
        <v>2274</v>
      </c>
      <c r="E456" s="1599" t="s">
        <v>2873</v>
      </c>
      <c r="F456" s="2903">
        <v>911401878386</v>
      </c>
      <c r="G456" s="907">
        <v>8720169736085</v>
      </c>
      <c r="H456" s="1616" t="s">
        <v>2692</v>
      </c>
      <c r="I456" s="927" t="s">
        <v>3398</v>
      </c>
      <c r="J456" s="827">
        <v>200</v>
      </c>
      <c r="K456" s="1137" t="s">
        <v>3341</v>
      </c>
      <c r="L456" s="723" t="s">
        <v>2487</v>
      </c>
      <c r="M456" s="448">
        <v>50000</v>
      </c>
      <c r="N456" s="597">
        <v>5</v>
      </c>
      <c r="O456" s="723"/>
      <c r="P456" s="1405">
        <v>3200</v>
      </c>
      <c r="Q456" s="518"/>
      <c r="R456" s="1973" t="s">
        <v>62</v>
      </c>
      <c r="S456" s="723" t="s">
        <v>55</v>
      </c>
      <c r="T456" s="723" t="s">
        <v>3160</v>
      </c>
      <c r="U456" s="723"/>
      <c r="V456" s="723" t="s">
        <v>3122</v>
      </c>
      <c r="W456" s="2459" t="s">
        <v>210</v>
      </c>
      <c r="X456" s="2459">
        <v>120</v>
      </c>
      <c r="Y456" s="597">
        <v>336</v>
      </c>
      <c r="Z456" s="597">
        <v>474</v>
      </c>
      <c r="AA456" s="597">
        <v>41</v>
      </c>
      <c r="AB456" s="723" t="s">
        <v>122</v>
      </c>
      <c r="AC456" s="2459" t="s">
        <v>3227</v>
      </c>
      <c r="AD456" s="597"/>
      <c r="AE456" s="2611">
        <v>4</v>
      </c>
      <c r="AF456" s="597">
        <v>1</v>
      </c>
      <c r="AG456" s="1974" t="s">
        <v>122</v>
      </c>
    </row>
    <row r="457" spans="3:33">
      <c r="C457" s="3233" t="s">
        <v>2870</v>
      </c>
      <c r="D457" s="853" t="s">
        <v>2274</v>
      </c>
      <c r="E457" s="1606" t="s">
        <v>2873</v>
      </c>
      <c r="F457" s="2904">
        <v>912300060470</v>
      </c>
      <c r="G457" s="264">
        <v>8720169557352</v>
      </c>
      <c r="H457" s="171" t="s">
        <v>872</v>
      </c>
      <c r="I457" s="1483" t="s">
        <v>192</v>
      </c>
      <c r="J457" s="443">
        <v>31</v>
      </c>
      <c r="K457" s="1142">
        <v>4263</v>
      </c>
      <c r="L457" s="333" t="s">
        <v>53</v>
      </c>
      <c r="M457" s="398">
        <v>100000</v>
      </c>
      <c r="N457" s="292">
        <v>5</v>
      </c>
      <c r="O457" s="333"/>
      <c r="P457" s="659">
        <v>5000</v>
      </c>
      <c r="Q457" s="518"/>
      <c r="R457" s="1876" t="s">
        <v>62</v>
      </c>
      <c r="S457" s="333" t="s">
        <v>764</v>
      </c>
      <c r="T457" s="333" t="s">
        <v>3171</v>
      </c>
      <c r="U457" s="333"/>
      <c r="V457" s="333" t="s">
        <v>131</v>
      </c>
      <c r="W457" s="293" t="s">
        <v>210</v>
      </c>
      <c r="X457" s="293">
        <v>137</v>
      </c>
      <c r="Y457" s="292">
        <v>211.5</v>
      </c>
      <c r="Z457" s="292">
        <v>286.89999999999998</v>
      </c>
      <c r="AA457" s="292">
        <v>64</v>
      </c>
      <c r="AB457" s="333" t="s">
        <v>122</v>
      </c>
      <c r="AC457" s="293">
        <v>70</v>
      </c>
      <c r="AD457" s="292"/>
      <c r="AE457" s="2624">
        <v>4</v>
      </c>
      <c r="AF457" s="292">
        <v>1</v>
      </c>
      <c r="AG457" s="1877" t="s">
        <v>122</v>
      </c>
    </row>
    <row r="458" spans="3:33">
      <c r="C458" s="3091" t="s">
        <v>2870</v>
      </c>
      <c r="D458" s="569" t="s">
        <v>2274</v>
      </c>
      <c r="E458" s="1578" t="s">
        <v>2873</v>
      </c>
      <c r="F458" s="2905">
        <v>912300060467</v>
      </c>
      <c r="G458" s="261">
        <v>8720169556805</v>
      </c>
      <c r="H458" s="102" t="s">
        <v>873</v>
      </c>
      <c r="I458" s="260" t="s">
        <v>192</v>
      </c>
      <c r="J458" s="357">
        <v>31</v>
      </c>
      <c r="K458" s="1127">
        <v>4437</v>
      </c>
      <c r="L458" s="334" t="s">
        <v>53</v>
      </c>
      <c r="M458" s="348">
        <v>100000</v>
      </c>
      <c r="N458" s="292">
        <v>5</v>
      </c>
      <c r="O458" s="334"/>
      <c r="P458" s="659">
        <v>5000</v>
      </c>
      <c r="Q458" s="518"/>
      <c r="R458" s="1870" t="s">
        <v>62</v>
      </c>
      <c r="S458" s="334" t="s">
        <v>764</v>
      </c>
      <c r="T458" s="334" t="s">
        <v>3171</v>
      </c>
      <c r="U458" s="334"/>
      <c r="V458" s="334" t="s">
        <v>131</v>
      </c>
      <c r="W458" s="301" t="s">
        <v>210</v>
      </c>
      <c r="X458" s="301">
        <v>143</v>
      </c>
      <c r="Y458" s="281">
        <v>211.5</v>
      </c>
      <c r="Z458" s="281">
        <v>286.89999999999998</v>
      </c>
      <c r="AA458" s="281">
        <v>64</v>
      </c>
      <c r="AB458" s="334" t="s">
        <v>122</v>
      </c>
      <c r="AC458" s="293">
        <v>70</v>
      </c>
      <c r="AD458" s="281"/>
      <c r="AE458" s="2624">
        <v>4</v>
      </c>
      <c r="AF458" s="281">
        <v>1</v>
      </c>
      <c r="AG458" s="1871" t="s">
        <v>122</v>
      </c>
    </row>
    <row r="459" spans="3:33">
      <c r="C459" s="3091" t="s">
        <v>2870</v>
      </c>
      <c r="D459" s="569" t="s">
        <v>2274</v>
      </c>
      <c r="E459" s="1578" t="s">
        <v>2873</v>
      </c>
      <c r="F459" s="2905">
        <v>912300060468</v>
      </c>
      <c r="G459" s="261">
        <v>8720169556812</v>
      </c>
      <c r="H459" s="102" t="s">
        <v>874</v>
      </c>
      <c r="I459" s="260" t="s">
        <v>196</v>
      </c>
      <c r="J459" s="357">
        <v>31</v>
      </c>
      <c r="K459" s="1127">
        <v>4263</v>
      </c>
      <c r="L459" s="334" t="s">
        <v>53</v>
      </c>
      <c r="M459" s="348">
        <v>100000</v>
      </c>
      <c r="N459" s="292">
        <v>5</v>
      </c>
      <c r="O459" s="334"/>
      <c r="P459" s="659">
        <v>5000</v>
      </c>
      <c r="Q459" s="518"/>
      <c r="R459" s="1870" t="s">
        <v>62</v>
      </c>
      <c r="S459" s="334" t="s">
        <v>764</v>
      </c>
      <c r="T459" s="334" t="s">
        <v>3171</v>
      </c>
      <c r="U459" s="334"/>
      <c r="V459" s="334" t="s">
        <v>131</v>
      </c>
      <c r="W459" s="301" t="s">
        <v>210</v>
      </c>
      <c r="X459" s="301">
        <v>137</v>
      </c>
      <c r="Y459" s="281">
        <v>211.5</v>
      </c>
      <c r="Z459" s="281">
        <v>286.89999999999998</v>
      </c>
      <c r="AA459" s="281">
        <v>64</v>
      </c>
      <c r="AB459" s="334" t="s">
        <v>122</v>
      </c>
      <c r="AC459" s="293">
        <v>70</v>
      </c>
      <c r="AD459" s="281"/>
      <c r="AE459" s="2624">
        <v>4</v>
      </c>
      <c r="AF459" s="281">
        <v>1</v>
      </c>
      <c r="AG459" s="1871" t="s">
        <v>122</v>
      </c>
    </row>
    <row r="460" spans="3:33">
      <c r="C460" s="3091" t="s">
        <v>2870</v>
      </c>
      <c r="D460" s="569" t="s">
        <v>2274</v>
      </c>
      <c r="E460" s="1578" t="s">
        <v>2873</v>
      </c>
      <c r="F460" s="2905">
        <v>912300060466</v>
      </c>
      <c r="G460" s="261">
        <v>8720169556799</v>
      </c>
      <c r="H460" s="102" t="s">
        <v>875</v>
      </c>
      <c r="I460" s="260" t="s">
        <v>196</v>
      </c>
      <c r="J460" s="357">
        <v>31</v>
      </c>
      <c r="K460" s="1127">
        <v>4437</v>
      </c>
      <c r="L460" s="334" t="s">
        <v>53</v>
      </c>
      <c r="M460" s="348">
        <v>100000</v>
      </c>
      <c r="N460" s="292">
        <v>5</v>
      </c>
      <c r="O460" s="334"/>
      <c r="P460" s="659">
        <v>5000</v>
      </c>
      <c r="Q460" s="518"/>
      <c r="R460" s="1870" t="s">
        <v>62</v>
      </c>
      <c r="S460" s="334" t="s">
        <v>764</v>
      </c>
      <c r="T460" s="334" t="s">
        <v>3171</v>
      </c>
      <c r="U460" s="334"/>
      <c r="V460" s="334" t="s">
        <v>131</v>
      </c>
      <c r="W460" s="301" t="s">
        <v>210</v>
      </c>
      <c r="X460" s="301">
        <v>143</v>
      </c>
      <c r="Y460" s="281">
        <v>211.5</v>
      </c>
      <c r="Z460" s="281">
        <v>286.89999999999998</v>
      </c>
      <c r="AA460" s="281">
        <v>64</v>
      </c>
      <c r="AB460" s="334" t="s">
        <v>122</v>
      </c>
      <c r="AC460" s="293">
        <v>70</v>
      </c>
      <c r="AD460" s="281"/>
      <c r="AE460" s="2624">
        <v>4</v>
      </c>
      <c r="AF460" s="281">
        <v>1</v>
      </c>
      <c r="AG460" s="1871" t="s">
        <v>122</v>
      </c>
    </row>
    <row r="461" spans="3:33">
      <c r="C461" s="3080" t="s">
        <v>2870</v>
      </c>
      <c r="D461" s="855" t="s">
        <v>2274</v>
      </c>
      <c r="E461" s="1599" t="s">
        <v>2873</v>
      </c>
      <c r="F461" s="2906">
        <v>912300060469</v>
      </c>
      <c r="G461" s="979">
        <v>8720169556829</v>
      </c>
      <c r="H461" s="172" t="s">
        <v>876</v>
      </c>
      <c r="I461" s="572" t="s">
        <v>196</v>
      </c>
      <c r="J461" s="442">
        <v>43</v>
      </c>
      <c r="K461" s="1129" t="s">
        <v>877</v>
      </c>
      <c r="L461" s="441" t="s">
        <v>53</v>
      </c>
      <c r="M461" s="439">
        <v>100000</v>
      </c>
      <c r="N461" s="283">
        <v>5</v>
      </c>
      <c r="O461" s="441"/>
      <c r="P461" s="657">
        <v>5000</v>
      </c>
      <c r="Q461" s="518"/>
      <c r="R461" s="1872" t="s">
        <v>62</v>
      </c>
      <c r="S461" s="441" t="s">
        <v>764</v>
      </c>
      <c r="T461" s="441" t="s">
        <v>3171</v>
      </c>
      <c r="U461" s="441"/>
      <c r="V461" s="441" t="s">
        <v>131</v>
      </c>
      <c r="W461" s="294" t="s">
        <v>210</v>
      </c>
      <c r="X461" s="294">
        <v>146</v>
      </c>
      <c r="Y461" s="283">
        <v>211.5</v>
      </c>
      <c r="Z461" s="283">
        <v>286.89999999999998</v>
      </c>
      <c r="AA461" s="283">
        <v>64</v>
      </c>
      <c r="AB461" s="441" t="s">
        <v>122</v>
      </c>
      <c r="AC461" s="294">
        <v>70</v>
      </c>
      <c r="AD461" s="283"/>
      <c r="AE461" s="2623">
        <v>4</v>
      </c>
      <c r="AF461" s="283">
        <v>1</v>
      </c>
      <c r="AG461" s="1873" t="s">
        <v>122</v>
      </c>
    </row>
    <row r="462" spans="3:33">
      <c r="C462" s="3233" t="s">
        <v>2870</v>
      </c>
      <c r="D462" s="853" t="s">
        <v>2274</v>
      </c>
      <c r="E462" s="1606" t="s">
        <v>2873</v>
      </c>
      <c r="F462" s="2901">
        <v>912300024002</v>
      </c>
      <c r="G462" s="263">
        <v>8718699455880</v>
      </c>
      <c r="H462" s="133" t="s">
        <v>879</v>
      </c>
      <c r="I462" s="266" t="s">
        <v>880</v>
      </c>
      <c r="J462" s="443">
        <v>63</v>
      </c>
      <c r="K462" s="1142">
        <v>8000</v>
      </c>
      <c r="L462" s="443" t="s">
        <v>53</v>
      </c>
      <c r="M462" s="398">
        <v>100000</v>
      </c>
      <c r="N462" s="374">
        <v>5</v>
      </c>
      <c r="O462" s="443"/>
      <c r="P462" s="659">
        <v>6340</v>
      </c>
      <c r="Q462" s="518"/>
      <c r="R462" s="1874" t="s">
        <v>62</v>
      </c>
      <c r="S462" s="443" t="s">
        <v>764</v>
      </c>
      <c r="T462" s="443" t="s">
        <v>3158</v>
      </c>
      <c r="U462" s="443"/>
      <c r="V462" s="443" t="s">
        <v>131</v>
      </c>
      <c r="W462" s="352" t="s">
        <v>210</v>
      </c>
      <c r="X462" s="352">
        <v>126</v>
      </c>
      <c r="Y462" s="374">
        <v>265</v>
      </c>
      <c r="Z462" s="374">
        <v>340.5</v>
      </c>
      <c r="AA462" s="374">
        <v>67.400000000000006</v>
      </c>
      <c r="AB462" s="443" t="s">
        <v>122</v>
      </c>
      <c r="AC462" s="352">
        <v>70</v>
      </c>
      <c r="AD462" s="374"/>
      <c r="AE462" s="2614">
        <v>4</v>
      </c>
      <c r="AF462" s="374">
        <v>1</v>
      </c>
      <c r="AG462" s="1875" t="s">
        <v>122</v>
      </c>
    </row>
    <row r="463" spans="3:33">
      <c r="C463" s="3091" t="s">
        <v>2870</v>
      </c>
      <c r="D463" s="569" t="s">
        <v>2274</v>
      </c>
      <c r="E463" s="1578" t="s">
        <v>2873</v>
      </c>
      <c r="F463" s="2893">
        <v>912300024004</v>
      </c>
      <c r="G463" s="261">
        <v>8718699455903</v>
      </c>
      <c r="H463" s="50" t="s">
        <v>881</v>
      </c>
      <c r="I463" s="262" t="s">
        <v>882</v>
      </c>
      <c r="J463" s="357">
        <v>63</v>
      </c>
      <c r="K463" s="1127">
        <v>8000</v>
      </c>
      <c r="L463" s="357" t="s">
        <v>53</v>
      </c>
      <c r="M463" s="348">
        <v>100000</v>
      </c>
      <c r="N463" s="350">
        <v>5</v>
      </c>
      <c r="O463" s="357"/>
      <c r="P463" s="659">
        <v>6340</v>
      </c>
      <c r="Q463" s="518"/>
      <c r="R463" s="1868" t="s">
        <v>62</v>
      </c>
      <c r="S463" s="357" t="s">
        <v>764</v>
      </c>
      <c r="T463" s="357" t="s">
        <v>3158</v>
      </c>
      <c r="U463" s="357"/>
      <c r="V463" s="357" t="s">
        <v>131</v>
      </c>
      <c r="W463" s="351" t="s">
        <v>210</v>
      </c>
      <c r="X463" s="351">
        <v>126</v>
      </c>
      <c r="Y463" s="350">
        <v>265</v>
      </c>
      <c r="Z463" s="350">
        <v>340.5</v>
      </c>
      <c r="AA463" s="350">
        <v>67.400000000000006</v>
      </c>
      <c r="AB463" s="357" t="s">
        <v>122</v>
      </c>
      <c r="AC463" s="351">
        <v>70</v>
      </c>
      <c r="AD463" s="350"/>
      <c r="AE463" s="2615">
        <v>4</v>
      </c>
      <c r="AF463" s="350">
        <v>1</v>
      </c>
      <c r="AG463" s="1869" t="s">
        <v>122</v>
      </c>
    </row>
    <row r="464" spans="3:33">
      <c r="C464" s="3091" t="s">
        <v>2870</v>
      </c>
      <c r="D464" s="569" t="s">
        <v>2274</v>
      </c>
      <c r="E464" s="1578" t="s">
        <v>2873</v>
      </c>
      <c r="F464" s="2893">
        <v>912300024001</v>
      </c>
      <c r="G464" s="261">
        <v>8718699455873</v>
      </c>
      <c r="H464" s="50" t="s">
        <v>883</v>
      </c>
      <c r="I464" s="262" t="s">
        <v>880</v>
      </c>
      <c r="J464" s="357">
        <v>95</v>
      </c>
      <c r="K464" s="1127">
        <v>12000</v>
      </c>
      <c r="L464" s="357" t="s">
        <v>53</v>
      </c>
      <c r="M464" s="348">
        <v>100000</v>
      </c>
      <c r="N464" s="350">
        <v>5</v>
      </c>
      <c r="O464" s="357"/>
      <c r="P464" s="659">
        <v>6860</v>
      </c>
      <c r="Q464" s="518"/>
      <c r="R464" s="1868" t="s">
        <v>62</v>
      </c>
      <c r="S464" s="357" t="s">
        <v>764</v>
      </c>
      <c r="T464" s="357" t="s">
        <v>3172</v>
      </c>
      <c r="U464" s="357"/>
      <c r="V464" s="357" t="s">
        <v>131</v>
      </c>
      <c r="W464" s="351" t="s">
        <v>210</v>
      </c>
      <c r="X464" s="351">
        <v>126</v>
      </c>
      <c r="Y464" s="350">
        <v>265</v>
      </c>
      <c r="Z464" s="350">
        <v>340.5</v>
      </c>
      <c r="AA464" s="350">
        <v>67.400000000000006</v>
      </c>
      <c r="AB464" s="357" t="s">
        <v>122</v>
      </c>
      <c r="AC464" s="351">
        <v>70</v>
      </c>
      <c r="AD464" s="350"/>
      <c r="AE464" s="2615">
        <v>4</v>
      </c>
      <c r="AF464" s="350">
        <v>1</v>
      </c>
      <c r="AG464" s="1869" t="s">
        <v>122</v>
      </c>
    </row>
    <row r="465" spans="3:33">
      <c r="C465" s="3091" t="s">
        <v>2870</v>
      </c>
      <c r="D465" s="569" t="s">
        <v>2274</v>
      </c>
      <c r="E465" s="1578" t="s">
        <v>2873</v>
      </c>
      <c r="F465" s="2893">
        <v>912300024003</v>
      </c>
      <c r="G465" s="261">
        <v>8718699455897</v>
      </c>
      <c r="H465" s="50" t="s">
        <v>884</v>
      </c>
      <c r="I465" s="262" t="s">
        <v>882</v>
      </c>
      <c r="J465" s="357">
        <v>95</v>
      </c>
      <c r="K465" s="1127">
        <v>12000</v>
      </c>
      <c r="L465" s="357" t="s">
        <v>53</v>
      </c>
      <c r="M465" s="348">
        <v>100000</v>
      </c>
      <c r="N465" s="350">
        <v>5</v>
      </c>
      <c r="O465" s="357"/>
      <c r="P465" s="659">
        <v>6860</v>
      </c>
      <c r="Q465" s="518"/>
      <c r="R465" s="1868" t="s">
        <v>62</v>
      </c>
      <c r="S465" s="357" t="s">
        <v>764</v>
      </c>
      <c r="T465" s="357" t="s">
        <v>3172</v>
      </c>
      <c r="U465" s="357"/>
      <c r="V465" s="357" t="s">
        <v>131</v>
      </c>
      <c r="W465" s="351" t="s">
        <v>210</v>
      </c>
      <c r="X465" s="351">
        <v>126</v>
      </c>
      <c r="Y465" s="350">
        <v>265</v>
      </c>
      <c r="Z465" s="350">
        <v>340.5</v>
      </c>
      <c r="AA465" s="350">
        <v>67.400000000000006</v>
      </c>
      <c r="AB465" s="357" t="s">
        <v>122</v>
      </c>
      <c r="AC465" s="351">
        <v>70</v>
      </c>
      <c r="AD465" s="350"/>
      <c r="AE465" s="2615">
        <v>4</v>
      </c>
      <c r="AF465" s="350">
        <v>1</v>
      </c>
      <c r="AG465" s="1869" t="s">
        <v>122</v>
      </c>
    </row>
    <row r="466" spans="3:33">
      <c r="C466" s="3091" t="s">
        <v>2870</v>
      </c>
      <c r="D466" s="569" t="s">
        <v>2274</v>
      </c>
      <c r="E466" s="1578" t="s">
        <v>2873</v>
      </c>
      <c r="F466" s="2893">
        <v>912300060474</v>
      </c>
      <c r="G466" s="261">
        <v>8720169558960</v>
      </c>
      <c r="H466" s="50" t="s">
        <v>2434</v>
      </c>
      <c r="I466" s="262" t="s">
        <v>880</v>
      </c>
      <c r="J466" s="357">
        <v>117</v>
      </c>
      <c r="K466" s="1127">
        <v>16000</v>
      </c>
      <c r="L466" s="357" t="s">
        <v>53</v>
      </c>
      <c r="M466" s="348">
        <v>100000</v>
      </c>
      <c r="N466" s="350">
        <v>5</v>
      </c>
      <c r="O466" s="357"/>
      <c r="P466" s="659">
        <v>8400</v>
      </c>
      <c r="Q466" s="518"/>
      <c r="R466" s="1868" t="s">
        <v>2390</v>
      </c>
      <c r="S466" s="357" t="s">
        <v>764</v>
      </c>
      <c r="T466" s="357" t="s">
        <v>3161</v>
      </c>
      <c r="U466" s="357"/>
      <c r="V466" s="357" t="s">
        <v>131</v>
      </c>
      <c r="W466" s="351" t="s">
        <v>210</v>
      </c>
      <c r="X466" s="351">
        <v>136</v>
      </c>
      <c r="Y466" s="350">
        <v>265</v>
      </c>
      <c r="Z466" s="350">
        <v>340.5</v>
      </c>
      <c r="AA466" s="350">
        <v>67.400000000000006</v>
      </c>
      <c r="AB466" s="357" t="s">
        <v>122</v>
      </c>
      <c r="AC466" s="351">
        <v>70</v>
      </c>
      <c r="AD466" s="350"/>
      <c r="AE466" s="2615">
        <v>4</v>
      </c>
      <c r="AF466" s="350">
        <v>1</v>
      </c>
      <c r="AG466" s="1869" t="s">
        <v>122</v>
      </c>
    </row>
    <row r="467" spans="3:33">
      <c r="C467" s="3091" t="s">
        <v>2870</v>
      </c>
      <c r="D467" s="569" t="s">
        <v>2274</v>
      </c>
      <c r="E467" s="1578" t="s">
        <v>2873</v>
      </c>
      <c r="F467" s="2901">
        <v>912300060475</v>
      </c>
      <c r="G467" s="261">
        <v>8720169558977</v>
      </c>
      <c r="H467" s="133" t="s">
        <v>2435</v>
      </c>
      <c r="I467" s="262" t="s">
        <v>882</v>
      </c>
      <c r="J467" s="443">
        <v>117</v>
      </c>
      <c r="K467" s="1142">
        <v>16000</v>
      </c>
      <c r="L467" s="443" t="s">
        <v>53</v>
      </c>
      <c r="M467" s="348">
        <v>100000</v>
      </c>
      <c r="N467" s="374">
        <v>5</v>
      </c>
      <c r="O467" s="443"/>
      <c r="P467" s="659">
        <v>8400</v>
      </c>
      <c r="Q467" s="518"/>
      <c r="R467" s="1874" t="s">
        <v>2390</v>
      </c>
      <c r="S467" s="443" t="s">
        <v>764</v>
      </c>
      <c r="T467" s="443" t="s">
        <v>3161</v>
      </c>
      <c r="U467" s="443"/>
      <c r="V467" s="443" t="s">
        <v>131</v>
      </c>
      <c r="W467" s="352" t="s">
        <v>210</v>
      </c>
      <c r="X467" s="352">
        <v>136</v>
      </c>
      <c r="Y467" s="374">
        <v>265</v>
      </c>
      <c r="Z467" s="374">
        <v>340.5</v>
      </c>
      <c r="AA467" s="374">
        <v>67.400000000000006</v>
      </c>
      <c r="AB467" s="443" t="s">
        <v>122</v>
      </c>
      <c r="AC467" s="352">
        <v>70</v>
      </c>
      <c r="AD467" s="374"/>
      <c r="AE467" s="2614">
        <v>4</v>
      </c>
      <c r="AF467" s="374">
        <v>1</v>
      </c>
      <c r="AG467" s="1875" t="s">
        <v>122</v>
      </c>
    </row>
    <row r="468" spans="3:33">
      <c r="C468" s="3091" t="s">
        <v>2870</v>
      </c>
      <c r="D468" s="569" t="s">
        <v>2274</v>
      </c>
      <c r="E468" s="1578" t="s">
        <v>2873</v>
      </c>
      <c r="F468" s="2901">
        <v>912300023662</v>
      </c>
      <c r="G468" s="261">
        <v>8718699096410</v>
      </c>
      <c r="H468" s="31" t="s">
        <v>2698</v>
      </c>
      <c r="I468" s="262" t="s">
        <v>886</v>
      </c>
      <c r="J468" s="443">
        <v>120</v>
      </c>
      <c r="K468" s="1142">
        <v>16000</v>
      </c>
      <c r="L468" s="443" t="s">
        <v>53</v>
      </c>
      <c r="M468" s="348">
        <v>100000</v>
      </c>
      <c r="N468" s="374">
        <v>5</v>
      </c>
      <c r="O468" s="443"/>
      <c r="P468" s="659">
        <v>9700</v>
      </c>
      <c r="Q468" s="518"/>
      <c r="R468" s="1874" t="s">
        <v>62</v>
      </c>
      <c r="S468" s="443" t="s">
        <v>764</v>
      </c>
      <c r="T468" s="443" t="s">
        <v>3161</v>
      </c>
      <c r="U468" s="443"/>
      <c r="V468" s="443" t="s">
        <v>131</v>
      </c>
      <c r="W468" s="352" t="s">
        <v>210</v>
      </c>
      <c r="X468" s="352">
        <v>133</v>
      </c>
      <c r="Y468" s="374">
        <v>422</v>
      </c>
      <c r="Z468" s="374">
        <v>340.5</v>
      </c>
      <c r="AA468" s="374">
        <v>67.400000000000006</v>
      </c>
      <c r="AB468" s="443" t="s">
        <v>122</v>
      </c>
      <c r="AC468" s="352">
        <v>70</v>
      </c>
      <c r="AD468" s="374"/>
      <c r="AE468" s="2614">
        <v>4</v>
      </c>
      <c r="AF468" s="374">
        <v>1</v>
      </c>
      <c r="AG468" s="1875" t="s">
        <v>122</v>
      </c>
    </row>
    <row r="469" spans="3:33">
      <c r="C469" s="3091" t="s">
        <v>2870</v>
      </c>
      <c r="D469" s="569" t="s">
        <v>2274</v>
      </c>
      <c r="E469" s="1578" t="s">
        <v>2873</v>
      </c>
      <c r="F469" s="2904">
        <v>912300023665</v>
      </c>
      <c r="G469" s="264">
        <v>8718699096441</v>
      </c>
      <c r="H469" s="171" t="s">
        <v>887</v>
      </c>
      <c r="I469" s="262" t="s">
        <v>888</v>
      </c>
      <c r="J469" s="443">
        <v>120</v>
      </c>
      <c r="K469" s="1142">
        <v>16000</v>
      </c>
      <c r="L469" s="443" t="s">
        <v>53</v>
      </c>
      <c r="M469" s="348">
        <v>100000</v>
      </c>
      <c r="N469" s="374">
        <v>5</v>
      </c>
      <c r="O469" s="443"/>
      <c r="P469" s="659">
        <v>9700</v>
      </c>
      <c r="Q469" s="518"/>
      <c r="R469" s="1874" t="s">
        <v>62</v>
      </c>
      <c r="S469" s="443" t="s">
        <v>764</v>
      </c>
      <c r="T469" s="443" t="s">
        <v>3161</v>
      </c>
      <c r="U469" s="443"/>
      <c r="V469" s="443" t="s">
        <v>131</v>
      </c>
      <c r="W469" s="352" t="s">
        <v>210</v>
      </c>
      <c r="X469" s="352">
        <v>133</v>
      </c>
      <c r="Y469" s="374">
        <v>422</v>
      </c>
      <c r="Z469" s="374">
        <v>340.5</v>
      </c>
      <c r="AA469" s="374">
        <v>67.400000000000006</v>
      </c>
      <c r="AB469" s="443" t="s">
        <v>122</v>
      </c>
      <c r="AC469" s="352">
        <v>70</v>
      </c>
      <c r="AD469" s="374"/>
      <c r="AE469" s="2614">
        <v>4</v>
      </c>
      <c r="AF469" s="374">
        <v>1</v>
      </c>
      <c r="AG469" s="1875" t="s">
        <v>122</v>
      </c>
    </row>
    <row r="470" spans="3:33">
      <c r="C470" s="3091" t="s">
        <v>2870</v>
      </c>
      <c r="D470" s="569" t="s">
        <v>2274</v>
      </c>
      <c r="E470" s="1578" t="s">
        <v>2873</v>
      </c>
      <c r="F470" s="2904">
        <v>912300023661</v>
      </c>
      <c r="G470" s="264">
        <v>8718699096403</v>
      </c>
      <c r="H470" s="171" t="s">
        <v>2699</v>
      </c>
      <c r="I470" s="262" t="s">
        <v>886</v>
      </c>
      <c r="J470" s="443">
        <v>162</v>
      </c>
      <c r="K470" s="1142">
        <v>21000</v>
      </c>
      <c r="L470" s="443" t="s">
        <v>53</v>
      </c>
      <c r="M470" s="348">
        <v>100000</v>
      </c>
      <c r="N470" s="374">
        <v>5</v>
      </c>
      <c r="O470" s="443"/>
      <c r="P470" s="659">
        <v>11020</v>
      </c>
      <c r="Q470" s="518"/>
      <c r="R470" s="1874" t="s">
        <v>62</v>
      </c>
      <c r="S470" s="443" t="s">
        <v>764</v>
      </c>
      <c r="T470" s="443" t="s">
        <v>3162</v>
      </c>
      <c r="U470" s="443"/>
      <c r="V470" s="443" t="s">
        <v>131</v>
      </c>
      <c r="W470" s="352" t="s">
        <v>210</v>
      </c>
      <c r="X470" s="352">
        <v>129</v>
      </c>
      <c r="Y470" s="374">
        <v>422</v>
      </c>
      <c r="Z470" s="374">
        <v>340.5</v>
      </c>
      <c r="AA470" s="374">
        <v>67.400000000000006</v>
      </c>
      <c r="AB470" s="443" t="s">
        <v>122</v>
      </c>
      <c r="AC470" s="352">
        <v>70</v>
      </c>
      <c r="AD470" s="374"/>
      <c r="AE470" s="2614">
        <v>4</v>
      </c>
      <c r="AF470" s="374">
        <v>1</v>
      </c>
      <c r="AG470" s="1875" t="s">
        <v>122</v>
      </c>
    </row>
    <row r="471" spans="3:33">
      <c r="C471" s="3091" t="s">
        <v>2870</v>
      </c>
      <c r="D471" s="569" t="s">
        <v>2274</v>
      </c>
      <c r="E471" s="1578" t="s">
        <v>2873</v>
      </c>
      <c r="F471" s="2904">
        <v>912300023664</v>
      </c>
      <c r="G471" s="264">
        <v>8718699096434</v>
      </c>
      <c r="H471" s="171" t="s">
        <v>889</v>
      </c>
      <c r="I471" s="262" t="s">
        <v>888</v>
      </c>
      <c r="J471" s="443">
        <v>162</v>
      </c>
      <c r="K471" s="1142">
        <v>21000</v>
      </c>
      <c r="L471" s="443" t="s">
        <v>53</v>
      </c>
      <c r="M471" s="348">
        <v>100000</v>
      </c>
      <c r="N471" s="374">
        <v>5</v>
      </c>
      <c r="O471" s="443"/>
      <c r="P471" s="659">
        <v>11020</v>
      </c>
      <c r="Q471" s="518"/>
      <c r="R471" s="1874" t="s">
        <v>62</v>
      </c>
      <c r="S471" s="443" t="s">
        <v>764</v>
      </c>
      <c r="T471" s="443" t="s">
        <v>3162</v>
      </c>
      <c r="U471" s="443"/>
      <c r="V471" s="443" t="s">
        <v>131</v>
      </c>
      <c r="W471" s="352" t="s">
        <v>210</v>
      </c>
      <c r="X471" s="352">
        <v>129</v>
      </c>
      <c r="Y471" s="374">
        <v>422</v>
      </c>
      <c r="Z471" s="374">
        <v>340.5</v>
      </c>
      <c r="AA471" s="374">
        <v>67.400000000000006</v>
      </c>
      <c r="AB471" s="443" t="s">
        <v>122</v>
      </c>
      <c r="AC471" s="352">
        <v>70</v>
      </c>
      <c r="AD471" s="374"/>
      <c r="AE471" s="2614">
        <v>4</v>
      </c>
      <c r="AF471" s="374">
        <v>1</v>
      </c>
      <c r="AG471" s="1875" t="s">
        <v>122</v>
      </c>
    </row>
    <row r="472" spans="3:33">
      <c r="C472" s="3091" t="s">
        <v>2870</v>
      </c>
      <c r="D472" s="569" t="s">
        <v>2274</v>
      </c>
      <c r="E472" s="1578" t="s">
        <v>2873</v>
      </c>
      <c r="F472" s="2893">
        <v>912300023660</v>
      </c>
      <c r="G472" s="224">
        <v>8718699096397</v>
      </c>
      <c r="H472" s="42" t="s">
        <v>2700</v>
      </c>
      <c r="I472" s="262" t="s">
        <v>886</v>
      </c>
      <c r="J472" s="357">
        <v>217</v>
      </c>
      <c r="K472" s="1127">
        <v>26000</v>
      </c>
      <c r="L472" s="357" t="s">
        <v>53</v>
      </c>
      <c r="M472" s="348">
        <v>100000</v>
      </c>
      <c r="N472" s="350">
        <v>5</v>
      </c>
      <c r="O472" s="357"/>
      <c r="P472" s="659">
        <v>13000</v>
      </c>
      <c r="Q472" s="518"/>
      <c r="R472" s="1868" t="s">
        <v>62</v>
      </c>
      <c r="S472" s="357" t="s">
        <v>764</v>
      </c>
      <c r="T472" s="357" t="s">
        <v>3152</v>
      </c>
      <c r="U472" s="357"/>
      <c r="V472" s="357" t="s">
        <v>131</v>
      </c>
      <c r="W472" s="351" t="s">
        <v>210</v>
      </c>
      <c r="X472" s="351">
        <v>119</v>
      </c>
      <c r="Y472" s="350">
        <v>422</v>
      </c>
      <c r="Z472" s="350">
        <v>340.5</v>
      </c>
      <c r="AA472" s="350">
        <v>67.400000000000006</v>
      </c>
      <c r="AB472" s="357" t="s">
        <v>122</v>
      </c>
      <c r="AC472" s="351">
        <v>70</v>
      </c>
      <c r="AD472" s="350"/>
      <c r="AE472" s="2615">
        <v>4</v>
      </c>
      <c r="AF472" s="350">
        <v>1</v>
      </c>
      <c r="AG472" s="1869" t="s">
        <v>122</v>
      </c>
    </row>
    <row r="473" spans="3:33">
      <c r="C473" s="3080" t="s">
        <v>2870</v>
      </c>
      <c r="D473" s="855" t="s">
        <v>2274</v>
      </c>
      <c r="E473" s="1599" t="s">
        <v>2873</v>
      </c>
      <c r="F473" s="2894">
        <v>912300023663</v>
      </c>
      <c r="G473" s="1395">
        <v>8718699096427</v>
      </c>
      <c r="H473" s="57" t="s">
        <v>890</v>
      </c>
      <c r="I473" s="265" t="s">
        <v>888</v>
      </c>
      <c r="J473" s="442">
        <v>217</v>
      </c>
      <c r="K473" s="1129">
        <v>26000</v>
      </c>
      <c r="L473" s="442" t="s">
        <v>53</v>
      </c>
      <c r="M473" s="439">
        <v>100000</v>
      </c>
      <c r="N473" s="438">
        <v>5</v>
      </c>
      <c r="O473" s="442"/>
      <c r="P473" s="657">
        <v>13000</v>
      </c>
      <c r="Q473" s="518"/>
      <c r="R473" s="1884" t="s">
        <v>62</v>
      </c>
      <c r="S473" s="442" t="s">
        <v>764</v>
      </c>
      <c r="T473" s="442" t="s">
        <v>3152</v>
      </c>
      <c r="U473" s="442"/>
      <c r="V473" s="442" t="s">
        <v>131</v>
      </c>
      <c r="W473" s="466" t="s">
        <v>210</v>
      </c>
      <c r="X473" s="466">
        <v>119</v>
      </c>
      <c r="Y473" s="438">
        <v>422</v>
      </c>
      <c r="Z473" s="438">
        <v>340.5</v>
      </c>
      <c r="AA473" s="438">
        <v>67.400000000000006</v>
      </c>
      <c r="AB473" s="442" t="s">
        <v>122</v>
      </c>
      <c r="AC473" s="466">
        <v>70</v>
      </c>
      <c r="AD473" s="438"/>
      <c r="AE473" s="2616">
        <v>4</v>
      </c>
      <c r="AF473" s="438">
        <v>1</v>
      </c>
      <c r="AG473" s="1885" t="s">
        <v>122</v>
      </c>
    </row>
    <row r="474" spans="3:33">
      <c r="C474" s="3079" t="s">
        <v>2870</v>
      </c>
      <c r="D474" s="1576" t="s">
        <v>2274</v>
      </c>
      <c r="E474" s="1577" t="s">
        <v>2873</v>
      </c>
      <c r="F474" s="2902">
        <v>911401881602</v>
      </c>
      <c r="G474" s="879">
        <v>8720169751989</v>
      </c>
      <c r="H474" s="879" t="s">
        <v>893</v>
      </c>
      <c r="I474" s="1612" t="s">
        <v>894</v>
      </c>
      <c r="J474" s="1618">
        <v>6.5</v>
      </c>
      <c r="K474" s="1131">
        <v>900</v>
      </c>
      <c r="L474" s="1619" t="s">
        <v>53</v>
      </c>
      <c r="M474" s="431">
        <v>30000</v>
      </c>
      <c r="N474" s="516">
        <v>2</v>
      </c>
      <c r="O474" s="1619"/>
      <c r="P474" s="1404">
        <v>1550</v>
      </c>
      <c r="Q474" s="518"/>
      <c r="R474" s="1975" t="s">
        <v>54</v>
      </c>
      <c r="S474" s="1619" t="s">
        <v>55</v>
      </c>
      <c r="T474" s="1619"/>
      <c r="U474" s="1619"/>
      <c r="V474" s="1619" t="s">
        <v>131</v>
      </c>
      <c r="W474" s="1826">
        <v>3</v>
      </c>
      <c r="X474" s="1826">
        <v>138</v>
      </c>
      <c r="Y474" s="1619">
        <v>232</v>
      </c>
      <c r="Z474" s="1619">
        <v>220</v>
      </c>
      <c r="AA474" s="1619">
        <v>60.4</v>
      </c>
      <c r="AB474" s="1619" t="s">
        <v>143</v>
      </c>
      <c r="AC474" s="529" t="s">
        <v>3227</v>
      </c>
      <c r="AD474" s="1619"/>
      <c r="AE474" s="2634">
        <v>8.5</v>
      </c>
      <c r="AF474" s="1619">
        <v>1</v>
      </c>
      <c r="AG474" s="1976" t="s">
        <v>122</v>
      </c>
    </row>
    <row r="475" spans="3:33">
      <c r="C475" s="3091" t="s">
        <v>2870</v>
      </c>
      <c r="D475" s="569" t="s">
        <v>2274</v>
      </c>
      <c r="E475" s="1578" t="s">
        <v>2873</v>
      </c>
      <c r="F475" s="193">
        <v>911401881702</v>
      </c>
      <c r="G475" s="733">
        <v>8720169751996</v>
      </c>
      <c r="H475" s="733" t="s">
        <v>895</v>
      </c>
      <c r="I475" s="246" t="s">
        <v>894</v>
      </c>
      <c r="J475" s="1014">
        <v>13</v>
      </c>
      <c r="K475" s="1127">
        <v>1700</v>
      </c>
      <c r="L475" s="852" t="s">
        <v>79</v>
      </c>
      <c r="M475" s="398">
        <v>30000</v>
      </c>
      <c r="N475" s="418">
        <v>2</v>
      </c>
      <c r="O475" s="852"/>
      <c r="P475" s="1401">
        <v>2600</v>
      </c>
      <c r="Q475" s="518"/>
      <c r="R475" s="1888" t="s">
        <v>54</v>
      </c>
      <c r="S475" s="852" t="s">
        <v>55</v>
      </c>
      <c r="T475" s="852"/>
      <c r="U475" s="852"/>
      <c r="V475" s="852" t="s">
        <v>158</v>
      </c>
      <c r="W475" s="2436">
        <v>3</v>
      </c>
      <c r="X475" s="2436">
        <v>130</v>
      </c>
      <c r="Y475" s="852">
        <v>232</v>
      </c>
      <c r="Z475" s="852">
        <v>220</v>
      </c>
      <c r="AA475" s="852">
        <v>60.4</v>
      </c>
      <c r="AB475" s="852" t="s">
        <v>143</v>
      </c>
      <c r="AC475" s="362" t="s">
        <v>3227</v>
      </c>
      <c r="AD475" s="852"/>
      <c r="AE475" s="2612">
        <v>8.5</v>
      </c>
      <c r="AF475" s="852">
        <v>1</v>
      </c>
      <c r="AG475" s="1889" t="s">
        <v>122</v>
      </c>
    </row>
    <row r="476" spans="3:33">
      <c r="C476" s="3091" t="s">
        <v>2870</v>
      </c>
      <c r="D476" s="569" t="s">
        <v>2274</v>
      </c>
      <c r="E476" s="1578" t="s">
        <v>2873</v>
      </c>
      <c r="F476" s="193">
        <v>911401881802</v>
      </c>
      <c r="G476" s="733">
        <v>8720169752009</v>
      </c>
      <c r="H476" s="733" t="s">
        <v>896</v>
      </c>
      <c r="I476" s="246" t="s">
        <v>894</v>
      </c>
      <c r="J476" s="1014">
        <v>13</v>
      </c>
      <c r="K476" s="1127">
        <v>1800</v>
      </c>
      <c r="L476" s="852" t="s">
        <v>53</v>
      </c>
      <c r="M476" s="398">
        <v>30000</v>
      </c>
      <c r="N476" s="418">
        <v>2</v>
      </c>
      <c r="O476" s="852"/>
      <c r="P476" s="1401">
        <v>2600</v>
      </c>
      <c r="Q476" s="518"/>
      <c r="R476" s="1888" t="s">
        <v>54</v>
      </c>
      <c r="S476" s="852" t="s">
        <v>55</v>
      </c>
      <c r="T476" s="852"/>
      <c r="U476" s="852"/>
      <c r="V476" s="852" t="s">
        <v>131</v>
      </c>
      <c r="W476" s="2436">
        <v>3</v>
      </c>
      <c r="X476" s="2436">
        <v>138</v>
      </c>
      <c r="Y476" s="852">
        <v>232</v>
      </c>
      <c r="Z476" s="852">
        <v>220</v>
      </c>
      <c r="AA476" s="852">
        <v>60.4</v>
      </c>
      <c r="AB476" s="852" t="s">
        <v>143</v>
      </c>
      <c r="AC476" s="362" t="s">
        <v>3227</v>
      </c>
      <c r="AD476" s="852"/>
      <c r="AE476" s="2612">
        <v>8.5</v>
      </c>
      <c r="AF476" s="852">
        <v>1</v>
      </c>
      <c r="AG476" s="1889" t="s">
        <v>122</v>
      </c>
    </row>
    <row r="477" spans="3:33">
      <c r="C477" s="3091" t="s">
        <v>2870</v>
      </c>
      <c r="D477" s="569" t="s">
        <v>2274</v>
      </c>
      <c r="E477" s="1578" t="s">
        <v>2873</v>
      </c>
      <c r="F477" s="193">
        <v>911401881902</v>
      </c>
      <c r="G477" s="733">
        <v>8720169752016</v>
      </c>
      <c r="H477" s="733" t="s">
        <v>897</v>
      </c>
      <c r="I477" s="246" t="s">
        <v>894</v>
      </c>
      <c r="J477" s="1014">
        <v>20</v>
      </c>
      <c r="K477" s="1127">
        <v>2600</v>
      </c>
      <c r="L477" s="852" t="s">
        <v>79</v>
      </c>
      <c r="M477" s="398">
        <v>30000</v>
      </c>
      <c r="N477" s="418">
        <v>2</v>
      </c>
      <c r="O477" s="852"/>
      <c r="P477" s="1401">
        <v>3600</v>
      </c>
      <c r="Q477" s="518"/>
      <c r="R477" s="1888" t="s">
        <v>54</v>
      </c>
      <c r="S477" s="852" t="s">
        <v>55</v>
      </c>
      <c r="T477" s="852"/>
      <c r="U477" s="852"/>
      <c r="V477" s="852" t="s">
        <v>158</v>
      </c>
      <c r="W477" s="2436">
        <v>10</v>
      </c>
      <c r="X477" s="2436">
        <v>130</v>
      </c>
      <c r="Y477" s="852">
        <v>342</v>
      </c>
      <c r="Z477" s="852">
        <v>220</v>
      </c>
      <c r="AA477" s="852">
        <v>63.5</v>
      </c>
      <c r="AB477" s="852" t="s">
        <v>143</v>
      </c>
      <c r="AC477" s="362" t="s">
        <v>3227</v>
      </c>
      <c r="AD477" s="852"/>
      <c r="AE477" s="2612">
        <v>8.5</v>
      </c>
      <c r="AF477" s="852">
        <v>1</v>
      </c>
      <c r="AG477" s="1889" t="s">
        <v>122</v>
      </c>
    </row>
    <row r="478" spans="3:33">
      <c r="C478" s="3091" t="s">
        <v>2870</v>
      </c>
      <c r="D478" s="569" t="s">
        <v>2274</v>
      </c>
      <c r="E478" s="1578" t="s">
        <v>2873</v>
      </c>
      <c r="F478" s="193">
        <v>911401882002</v>
      </c>
      <c r="G478" s="733">
        <v>8720169752023</v>
      </c>
      <c r="H478" s="171" t="s">
        <v>898</v>
      </c>
      <c r="I478" s="262" t="s">
        <v>894</v>
      </c>
      <c r="J478" s="1014">
        <v>20</v>
      </c>
      <c r="K478" s="1127">
        <v>2800</v>
      </c>
      <c r="L478" s="852" t="s">
        <v>53</v>
      </c>
      <c r="M478" s="398">
        <v>30000</v>
      </c>
      <c r="N478" s="418">
        <v>2</v>
      </c>
      <c r="O478" s="852"/>
      <c r="P478" s="1401">
        <v>3600</v>
      </c>
      <c r="Q478" s="518"/>
      <c r="R478" s="1888" t="s">
        <v>54</v>
      </c>
      <c r="S478" s="852" t="s">
        <v>55</v>
      </c>
      <c r="T478" s="852"/>
      <c r="U478" s="852"/>
      <c r="V478" s="852" t="s">
        <v>131</v>
      </c>
      <c r="W478" s="2436">
        <v>10</v>
      </c>
      <c r="X478" s="2436">
        <v>140</v>
      </c>
      <c r="Y478" s="852">
        <v>342</v>
      </c>
      <c r="Z478" s="852">
        <v>220</v>
      </c>
      <c r="AA478" s="852">
        <v>63.5</v>
      </c>
      <c r="AB478" s="852" t="s">
        <v>143</v>
      </c>
      <c r="AC478" s="362" t="s">
        <v>3227</v>
      </c>
      <c r="AD478" s="852"/>
      <c r="AE478" s="2612">
        <v>8.5</v>
      </c>
      <c r="AF478" s="852">
        <v>1</v>
      </c>
      <c r="AG478" s="1889" t="s">
        <v>122</v>
      </c>
    </row>
    <row r="479" spans="3:33">
      <c r="C479" s="3091" t="s">
        <v>2870</v>
      </c>
      <c r="D479" s="569" t="s">
        <v>2274</v>
      </c>
      <c r="E479" s="1578" t="s">
        <v>2873</v>
      </c>
      <c r="F479" s="193">
        <v>911401882102</v>
      </c>
      <c r="G479" s="733">
        <v>8720169752030</v>
      </c>
      <c r="H479" s="42" t="s">
        <v>899</v>
      </c>
      <c r="I479" s="262" t="s">
        <v>894</v>
      </c>
      <c r="J479" s="1015">
        <v>32</v>
      </c>
      <c r="K479" s="1142">
        <v>4200</v>
      </c>
      <c r="L479" s="852" t="s">
        <v>79</v>
      </c>
      <c r="M479" s="398">
        <v>30000</v>
      </c>
      <c r="N479" s="418">
        <v>2</v>
      </c>
      <c r="O479" s="852"/>
      <c r="P479" s="1401">
        <v>4600</v>
      </c>
      <c r="Q479" s="518"/>
      <c r="R479" s="1888" t="s">
        <v>54</v>
      </c>
      <c r="S479" s="852" t="s">
        <v>55</v>
      </c>
      <c r="T479" s="852"/>
      <c r="U479" s="852"/>
      <c r="V479" s="852" t="s">
        <v>158</v>
      </c>
      <c r="W479" s="2436">
        <v>10</v>
      </c>
      <c r="X479" s="2436">
        <v>131</v>
      </c>
      <c r="Y479" s="852">
        <v>342</v>
      </c>
      <c r="Z479" s="852">
        <v>220</v>
      </c>
      <c r="AA479" s="852">
        <v>63.5</v>
      </c>
      <c r="AB479" s="852" t="s">
        <v>143</v>
      </c>
      <c r="AC479" s="362" t="s">
        <v>3227</v>
      </c>
      <c r="AD479" s="852"/>
      <c r="AE479" s="2612">
        <v>8.5</v>
      </c>
      <c r="AF479" s="852">
        <v>1</v>
      </c>
      <c r="AG479" s="1889" t="s">
        <v>122</v>
      </c>
    </row>
    <row r="480" spans="3:33">
      <c r="C480" s="3080" t="s">
        <v>2870</v>
      </c>
      <c r="D480" s="855" t="s">
        <v>2274</v>
      </c>
      <c r="E480" s="1599" t="s">
        <v>2873</v>
      </c>
      <c r="F480" s="2903">
        <v>911401882202</v>
      </c>
      <c r="G480" s="907">
        <v>8720169752047</v>
      </c>
      <c r="H480" s="57" t="s">
        <v>900</v>
      </c>
      <c r="I480" s="265" t="s">
        <v>894</v>
      </c>
      <c r="J480" s="827">
        <v>32</v>
      </c>
      <c r="K480" s="1129">
        <v>4480</v>
      </c>
      <c r="L480" s="571" t="s">
        <v>53</v>
      </c>
      <c r="M480" s="439">
        <v>30000</v>
      </c>
      <c r="N480" s="597">
        <v>2</v>
      </c>
      <c r="O480" s="571"/>
      <c r="P480" s="1405">
        <v>4600</v>
      </c>
      <c r="Q480" s="518"/>
      <c r="R480" s="1977" t="s">
        <v>54</v>
      </c>
      <c r="S480" s="571" t="s">
        <v>55</v>
      </c>
      <c r="T480" s="571"/>
      <c r="U480" s="571"/>
      <c r="V480" s="571" t="s">
        <v>131</v>
      </c>
      <c r="W480" s="2438">
        <v>10</v>
      </c>
      <c r="X480" s="2438">
        <v>140</v>
      </c>
      <c r="Y480" s="571">
        <v>342</v>
      </c>
      <c r="Z480" s="571">
        <v>220</v>
      </c>
      <c r="AA480" s="571">
        <v>63.5</v>
      </c>
      <c r="AB480" s="571" t="s">
        <v>143</v>
      </c>
      <c r="AC480" s="2459" t="s">
        <v>3227</v>
      </c>
      <c r="AD480" s="571"/>
      <c r="AE480" s="2611">
        <v>8.5</v>
      </c>
      <c r="AF480" s="571">
        <v>1</v>
      </c>
      <c r="AG480" s="1978" t="s">
        <v>122</v>
      </c>
    </row>
    <row r="481" spans="3:33">
      <c r="C481" s="3079"/>
      <c r="D481" s="1576"/>
      <c r="E481" s="1577"/>
      <c r="F481" s="43">
        <v>919515898466</v>
      </c>
      <c r="G481" s="95">
        <v>8720169517226</v>
      </c>
      <c r="H481" s="3026" t="s">
        <v>2187</v>
      </c>
      <c r="I481" s="1614" t="s">
        <v>3399</v>
      </c>
      <c r="J481" s="336">
        <v>27</v>
      </c>
      <c r="K481" s="1613">
        <v>3128</v>
      </c>
      <c r="L481" s="336" t="s">
        <v>79</v>
      </c>
      <c r="M481" s="280">
        <v>50000</v>
      </c>
      <c r="N481" s="410">
        <v>5</v>
      </c>
      <c r="O481" s="336"/>
      <c r="P481" s="658">
        <v>2200</v>
      </c>
      <c r="Q481" s="518"/>
      <c r="R481" s="1878" t="s">
        <v>62</v>
      </c>
      <c r="S481" s="336" t="s">
        <v>55</v>
      </c>
      <c r="T481" s="336" t="s">
        <v>905</v>
      </c>
      <c r="U481" s="336"/>
      <c r="V481" s="336" t="s">
        <v>158</v>
      </c>
      <c r="W481" s="305" t="s">
        <v>3184</v>
      </c>
      <c r="X481" s="305">
        <v>115</v>
      </c>
      <c r="Y481" s="279">
        <v>141</v>
      </c>
      <c r="Z481" s="279">
        <v>421</v>
      </c>
      <c r="AA481" s="279">
        <v>78</v>
      </c>
      <c r="AB481" s="336" t="s">
        <v>122</v>
      </c>
      <c r="AC481" s="370">
        <v>70</v>
      </c>
      <c r="AD481" s="279"/>
      <c r="AE481" s="2617">
        <v>4</v>
      </c>
      <c r="AF481" s="279">
        <v>1</v>
      </c>
      <c r="AG481" s="1879" t="s">
        <v>122</v>
      </c>
    </row>
    <row r="482" spans="3:33">
      <c r="C482" s="3091"/>
      <c r="D482" s="569"/>
      <c r="E482" s="1578"/>
      <c r="F482" s="44">
        <v>919515898469</v>
      </c>
      <c r="G482" s="93">
        <v>8720169517257</v>
      </c>
      <c r="H482" s="3027" t="s">
        <v>2189</v>
      </c>
      <c r="I482" s="266" t="s">
        <v>3399</v>
      </c>
      <c r="J482" s="333">
        <v>27</v>
      </c>
      <c r="K482" s="1142">
        <v>3230</v>
      </c>
      <c r="L482" s="333" t="s">
        <v>53</v>
      </c>
      <c r="M482" s="296">
        <v>50000</v>
      </c>
      <c r="N482" s="465">
        <v>5</v>
      </c>
      <c r="O482" s="333"/>
      <c r="P482" s="659">
        <v>2200</v>
      </c>
      <c r="Q482" s="518"/>
      <c r="R482" s="1876" t="s">
        <v>62</v>
      </c>
      <c r="S482" s="333" t="s">
        <v>55</v>
      </c>
      <c r="T482" s="333" t="s">
        <v>905</v>
      </c>
      <c r="U482" s="333"/>
      <c r="V482" s="333" t="s">
        <v>131</v>
      </c>
      <c r="W482" s="293" t="s">
        <v>3184</v>
      </c>
      <c r="X482" s="293">
        <v>119</v>
      </c>
      <c r="Y482" s="292">
        <v>141</v>
      </c>
      <c r="Z482" s="292">
        <v>421</v>
      </c>
      <c r="AA482" s="292">
        <v>78</v>
      </c>
      <c r="AB482" s="333" t="s">
        <v>122</v>
      </c>
      <c r="AC482" s="581">
        <v>70</v>
      </c>
      <c r="AD482" s="292"/>
      <c r="AE482" s="2618">
        <v>4</v>
      </c>
      <c r="AF482" s="292">
        <v>1</v>
      </c>
      <c r="AG482" s="1877" t="s">
        <v>122</v>
      </c>
    </row>
    <row r="483" spans="3:33">
      <c r="C483" s="3091" t="s">
        <v>2870</v>
      </c>
      <c r="D483" s="569" t="s">
        <v>2274</v>
      </c>
      <c r="E483" s="1578" t="s">
        <v>2873</v>
      </c>
      <c r="F483" s="2856">
        <v>919515814269</v>
      </c>
      <c r="G483" s="931">
        <v>8719514512122</v>
      </c>
      <c r="H483" s="3028" t="s">
        <v>902</v>
      </c>
      <c r="I483" s="932" t="s">
        <v>3399</v>
      </c>
      <c r="J483" s="933">
        <v>42</v>
      </c>
      <c r="K483" s="1043">
        <v>4650</v>
      </c>
      <c r="L483" s="933" t="s">
        <v>79</v>
      </c>
      <c r="M483" s="3269">
        <v>50000</v>
      </c>
      <c r="N483" s="935">
        <v>5</v>
      </c>
      <c r="O483" s="933"/>
      <c r="P483" s="1400">
        <v>2700</v>
      </c>
      <c r="Q483" s="518"/>
      <c r="R483" s="1979" t="s">
        <v>62</v>
      </c>
      <c r="S483" s="933" t="s">
        <v>55</v>
      </c>
      <c r="T483" s="933" t="s">
        <v>903</v>
      </c>
      <c r="U483" s="933"/>
      <c r="V483" s="933" t="s">
        <v>158</v>
      </c>
      <c r="W483" s="2460" t="s">
        <v>210</v>
      </c>
      <c r="X483" s="2460">
        <v>110</v>
      </c>
      <c r="Y483" s="2332">
        <v>141</v>
      </c>
      <c r="Z483" s="2332">
        <v>421</v>
      </c>
      <c r="AA483" s="2332">
        <v>78</v>
      </c>
      <c r="AB483" s="933" t="s">
        <v>122</v>
      </c>
      <c r="AC483" s="1072">
        <v>70</v>
      </c>
      <c r="AD483" s="2332"/>
      <c r="AE483" s="2643">
        <v>4</v>
      </c>
      <c r="AF483" s="2332">
        <v>1</v>
      </c>
      <c r="AG483" s="1980" t="s">
        <v>122</v>
      </c>
    </row>
    <row r="484" spans="3:33">
      <c r="C484" s="3091"/>
      <c r="D484" s="569"/>
      <c r="E484" s="1578"/>
      <c r="F484" s="630">
        <v>919515898468</v>
      </c>
      <c r="G484" s="93">
        <v>8720169517240</v>
      </c>
      <c r="H484" s="3029" t="s">
        <v>2188</v>
      </c>
      <c r="I484" s="266" t="s">
        <v>3399</v>
      </c>
      <c r="J484" s="333">
        <v>54</v>
      </c>
      <c r="K484" s="1127">
        <v>6281</v>
      </c>
      <c r="L484" s="333" t="s">
        <v>79</v>
      </c>
      <c r="M484" s="296">
        <v>50000</v>
      </c>
      <c r="N484" s="465">
        <v>5</v>
      </c>
      <c r="O484" s="333"/>
      <c r="P484" s="660">
        <v>3200</v>
      </c>
      <c r="Q484" s="518"/>
      <c r="R484" s="1876" t="s">
        <v>62</v>
      </c>
      <c r="S484" s="333" t="s">
        <v>55</v>
      </c>
      <c r="T484" s="333" t="s">
        <v>204</v>
      </c>
      <c r="U484" s="333"/>
      <c r="V484" s="333" t="s">
        <v>158</v>
      </c>
      <c r="W484" s="293" t="s">
        <v>3184</v>
      </c>
      <c r="X484" s="293">
        <v>116</v>
      </c>
      <c r="Y484" s="292">
        <v>165</v>
      </c>
      <c r="Z484" s="292">
        <v>473</v>
      </c>
      <c r="AA484" s="292">
        <v>80</v>
      </c>
      <c r="AB484" s="333" t="s">
        <v>122</v>
      </c>
      <c r="AC484" s="581">
        <v>70</v>
      </c>
      <c r="AD484" s="292"/>
      <c r="AE484" s="2618">
        <v>4</v>
      </c>
      <c r="AF484" s="292">
        <v>1</v>
      </c>
      <c r="AG484" s="1877" t="s">
        <v>122</v>
      </c>
    </row>
    <row r="485" spans="3:33">
      <c r="C485" s="3080"/>
      <c r="D485" s="855"/>
      <c r="E485" s="1599"/>
      <c r="F485" s="61">
        <v>919515898471</v>
      </c>
      <c r="G485" s="49">
        <v>8720169517271</v>
      </c>
      <c r="H485" s="3030" t="s">
        <v>2190</v>
      </c>
      <c r="I485" s="265" t="s">
        <v>3399</v>
      </c>
      <c r="J485" s="441">
        <v>54</v>
      </c>
      <c r="K485" s="454">
        <v>6630</v>
      </c>
      <c r="L485" s="441" t="s">
        <v>53</v>
      </c>
      <c r="M485" s="284">
        <v>50000</v>
      </c>
      <c r="N485" s="438">
        <v>5</v>
      </c>
      <c r="O485" s="441"/>
      <c r="P485" s="657">
        <v>3200</v>
      </c>
      <c r="Q485" s="518"/>
      <c r="R485" s="1872" t="s">
        <v>62</v>
      </c>
      <c r="S485" s="441" t="s">
        <v>55</v>
      </c>
      <c r="T485" s="441" t="s">
        <v>204</v>
      </c>
      <c r="U485" s="441"/>
      <c r="V485" s="441" t="s">
        <v>131</v>
      </c>
      <c r="W485" s="294" t="s">
        <v>3184</v>
      </c>
      <c r="X485" s="294">
        <v>122</v>
      </c>
      <c r="Y485" s="283">
        <v>165</v>
      </c>
      <c r="Z485" s="283">
        <v>473</v>
      </c>
      <c r="AA485" s="283">
        <v>80</v>
      </c>
      <c r="AB485" s="441" t="s">
        <v>122</v>
      </c>
      <c r="AC485" s="466">
        <v>70</v>
      </c>
      <c r="AD485" s="283"/>
      <c r="AE485" s="2616">
        <v>4</v>
      </c>
      <c r="AF485" s="283">
        <v>1</v>
      </c>
      <c r="AG485" s="1873" t="s">
        <v>122</v>
      </c>
    </row>
    <row r="486" spans="3:33">
      <c r="C486" s="3233" t="s">
        <v>2870</v>
      </c>
      <c r="D486" s="853" t="s">
        <v>2274</v>
      </c>
      <c r="E486" s="1606"/>
      <c r="F486" s="2870">
        <v>910925868646</v>
      </c>
      <c r="G486" s="63">
        <v>8719514627079</v>
      </c>
      <c r="H486" s="3031" t="s">
        <v>906</v>
      </c>
      <c r="I486" s="262" t="s">
        <v>2602</v>
      </c>
      <c r="J486" s="334"/>
      <c r="K486" s="1127"/>
      <c r="L486" s="334"/>
      <c r="M486" s="282"/>
      <c r="N486" s="350">
        <v>2</v>
      </c>
      <c r="O486" s="334"/>
      <c r="P486" s="660">
        <v>850</v>
      </c>
      <c r="Q486" s="518"/>
      <c r="R486" s="1870"/>
      <c r="S486" s="334"/>
      <c r="T486" s="334"/>
      <c r="U486" s="334"/>
      <c r="V486" s="334"/>
      <c r="W486" s="301"/>
      <c r="X486" s="301"/>
      <c r="Y486" s="281">
        <v>91</v>
      </c>
      <c r="Z486" s="281">
        <v>275</v>
      </c>
      <c r="AA486" s="281">
        <v>76</v>
      </c>
      <c r="AB486" s="334"/>
      <c r="AC486" s="351"/>
      <c r="AD486" s="281"/>
      <c r="AE486" s="2615">
        <v>0</v>
      </c>
      <c r="AF486" s="281">
        <v>1</v>
      </c>
      <c r="AG486" s="1871" t="s">
        <v>122</v>
      </c>
    </row>
    <row r="487" spans="3:33">
      <c r="C487" s="3080" t="s">
        <v>2870</v>
      </c>
      <c r="D487" s="855" t="s">
        <v>2274</v>
      </c>
      <c r="E487" s="1599" t="s">
        <v>2873</v>
      </c>
      <c r="F487" s="544">
        <v>910925227912</v>
      </c>
      <c r="G487" s="49">
        <v>8727900621341</v>
      </c>
      <c r="H487" s="3032" t="s">
        <v>907</v>
      </c>
      <c r="I487" s="265" t="s">
        <v>908</v>
      </c>
      <c r="J487" s="533"/>
      <c r="K487" s="1170"/>
      <c r="L487" s="533"/>
      <c r="M487" s="3270"/>
      <c r="N487" s="438">
        <v>2</v>
      </c>
      <c r="O487" s="533"/>
      <c r="P487" s="657">
        <v>430</v>
      </c>
      <c r="Q487" s="518"/>
      <c r="R487" s="1981"/>
      <c r="S487" s="533"/>
      <c r="T487" s="533"/>
      <c r="U487" s="533"/>
      <c r="V487" s="533"/>
      <c r="W487" s="2461"/>
      <c r="X487" s="2461"/>
      <c r="Y487" s="2333"/>
      <c r="Z487" s="2333"/>
      <c r="AA487" s="2333"/>
      <c r="AB487" s="533"/>
      <c r="AC487" s="466"/>
      <c r="AD487" s="2333"/>
      <c r="AE487" s="2616">
        <v>0</v>
      </c>
      <c r="AF487" s="2333">
        <v>1</v>
      </c>
      <c r="AG487" s="1982" t="s">
        <v>122</v>
      </c>
    </row>
    <row r="488" spans="3:33">
      <c r="C488" s="3233" t="s">
        <v>2870</v>
      </c>
      <c r="D488" s="853" t="s">
        <v>2274</v>
      </c>
      <c r="E488" s="1606" t="s">
        <v>2873</v>
      </c>
      <c r="F488" s="630">
        <v>910925869868</v>
      </c>
      <c r="G488" s="70">
        <v>8720169471979</v>
      </c>
      <c r="H488" s="3027" t="s">
        <v>227</v>
      </c>
      <c r="I488" s="266" t="s">
        <v>3402</v>
      </c>
      <c r="J488" s="333">
        <v>28</v>
      </c>
      <c r="K488" s="1142">
        <v>3528</v>
      </c>
      <c r="L488" s="333" t="s">
        <v>79</v>
      </c>
      <c r="M488" s="296">
        <v>100000</v>
      </c>
      <c r="N488" s="406">
        <v>5</v>
      </c>
      <c r="O488" s="333"/>
      <c r="P488" s="659">
        <v>3120</v>
      </c>
      <c r="Q488" s="518"/>
      <c r="R488" s="1876" t="s">
        <v>62</v>
      </c>
      <c r="S488" s="333" t="s">
        <v>55</v>
      </c>
      <c r="T488" s="333" t="s">
        <v>905</v>
      </c>
      <c r="U488" s="333"/>
      <c r="V488" s="333" t="s">
        <v>158</v>
      </c>
      <c r="W488" s="293" t="s">
        <v>210</v>
      </c>
      <c r="X488" s="293">
        <v>126</v>
      </c>
      <c r="Y488" s="292">
        <v>197</v>
      </c>
      <c r="Z488" s="292">
        <v>333</v>
      </c>
      <c r="AA488" s="292">
        <v>78</v>
      </c>
      <c r="AB488" s="333" t="s">
        <v>122</v>
      </c>
      <c r="AC488" s="2439">
        <v>70</v>
      </c>
      <c r="AD488" s="292"/>
      <c r="AE488" s="2644">
        <v>4</v>
      </c>
      <c r="AF488" s="292">
        <v>1</v>
      </c>
      <c r="AG488" s="1877" t="s">
        <v>122</v>
      </c>
    </row>
    <row r="489" spans="3:33">
      <c r="C489" s="3091" t="s">
        <v>2870</v>
      </c>
      <c r="D489" s="569" t="s">
        <v>2274</v>
      </c>
      <c r="E489" s="1578" t="s">
        <v>2873</v>
      </c>
      <c r="F489" s="630">
        <v>910925869856</v>
      </c>
      <c r="G489" s="70">
        <v>8720169471856</v>
      </c>
      <c r="H489" s="3027" t="s">
        <v>229</v>
      </c>
      <c r="I489" s="266" t="s">
        <v>3402</v>
      </c>
      <c r="J489" s="333">
        <v>28</v>
      </c>
      <c r="K489" s="1142">
        <v>3780</v>
      </c>
      <c r="L489" s="333" t="s">
        <v>53</v>
      </c>
      <c r="M489" s="296">
        <v>100000</v>
      </c>
      <c r="N489" s="465">
        <v>5</v>
      </c>
      <c r="O489" s="333"/>
      <c r="P489" s="659">
        <v>3120</v>
      </c>
      <c r="Q489" s="518"/>
      <c r="R489" s="1876" t="s">
        <v>62</v>
      </c>
      <c r="S489" s="333" t="s">
        <v>55</v>
      </c>
      <c r="T489" s="333" t="s">
        <v>905</v>
      </c>
      <c r="U489" s="333"/>
      <c r="V489" s="333" t="s">
        <v>131</v>
      </c>
      <c r="W489" s="293" t="s">
        <v>210</v>
      </c>
      <c r="X489" s="293">
        <v>135</v>
      </c>
      <c r="Y489" s="292">
        <v>217</v>
      </c>
      <c r="Z489" s="292">
        <v>333</v>
      </c>
      <c r="AA489" s="292">
        <v>78</v>
      </c>
      <c r="AB489" s="333" t="s">
        <v>122</v>
      </c>
      <c r="AC489" s="581">
        <v>70</v>
      </c>
      <c r="AD489" s="292"/>
      <c r="AE489" s="2618">
        <v>4</v>
      </c>
      <c r="AF489" s="292">
        <v>1</v>
      </c>
      <c r="AG489" s="1877" t="s">
        <v>122</v>
      </c>
    </row>
    <row r="490" spans="3:33">
      <c r="C490" s="3091" t="s">
        <v>2870</v>
      </c>
      <c r="D490" s="569" t="s">
        <v>2274</v>
      </c>
      <c r="E490" s="1578" t="s">
        <v>2873</v>
      </c>
      <c r="F490" s="630">
        <v>910925869870</v>
      </c>
      <c r="G490" s="70">
        <v>8720169471993</v>
      </c>
      <c r="H490" s="3029" t="s">
        <v>231</v>
      </c>
      <c r="I490" s="266" t="s">
        <v>3402</v>
      </c>
      <c r="J490" s="333">
        <v>37</v>
      </c>
      <c r="K490" s="1142">
        <v>4921</v>
      </c>
      <c r="L490" s="333" t="s">
        <v>79</v>
      </c>
      <c r="M490" s="296">
        <v>100000</v>
      </c>
      <c r="N490" s="465">
        <v>5</v>
      </c>
      <c r="O490" s="333"/>
      <c r="P490" s="659">
        <v>3850</v>
      </c>
      <c r="Q490" s="518"/>
      <c r="R490" s="1876" t="s">
        <v>62</v>
      </c>
      <c r="S490" s="333" t="s">
        <v>55</v>
      </c>
      <c r="T490" s="333" t="s">
        <v>903</v>
      </c>
      <c r="U490" s="333"/>
      <c r="V490" s="333" t="s">
        <v>158</v>
      </c>
      <c r="W490" s="293" t="s">
        <v>210</v>
      </c>
      <c r="X490" s="293">
        <v>133</v>
      </c>
      <c r="Y490" s="292">
        <v>217</v>
      </c>
      <c r="Z490" s="292">
        <v>493</v>
      </c>
      <c r="AA490" s="292">
        <v>79</v>
      </c>
      <c r="AB490" s="333" t="s">
        <v>122</v>
      </c>
      <c r="AC490" s="581">
        <v>70</v>
      </c>
      <c r="AD490" s="292"/>
      <c r="AE490" s="2618">
        <v>4</v>
      </c>
      <c r="AF490" s="292">
        <v>1</v>
      </c>
      <c r="AG490" s="1877" t="s">
        <v>122</v>
      </c>
    </row>
    <row r="491" spans="3:33">
      <c r="C491" s="3091" t="s">
        <v>2870</v>
      </c>
      <c r="D491" s="569" t="s">
        <v>2274</v>
      </c>
      <c r="E491" s="1578" t="s">
        <v>2873</v>
      </c>
      <c r="F491" s="630">
        <v>910925869860</v>
      </c>
      <c r="G491" s="70">
        <v>8720169471894</v>
      </c>
      <c r="H491" s="3029" t="s">
        <v>233</v>
      </c>
      <c r="I491" s="266" t="s">
        <v>3402</v>
      </c>
      <c r="J491" s="333">
        <v>37</v>
      </c>
      <c r="K491" s="1142">
        <v>5180</v>
      </c>
      <c r="L491" s="333" t="s">
        <v>53</v>
      </c>
      <c r="M491" s="296">
        <v>100000</v>
      </c>
      <c r="N491" s="465">
        <v>5</v>
      </c>
      <c r="O491" s="333"/>
      <c r="P491" s="659">
        <v>3850</v>
      </c>
      <c r="Q491" s="518"/>
      <c r="R491" s="1876" t="s">
        <v>62</v>
      </c>
      <c r="S491" s="333" t="s">
        <v>55</v>
      </c>
      <c r="T491" s="333" t="s">
        <v>903</v>
      </c>
      <c r="U491" s="333"/>
      <c r="V491" s="333" t="s">
        <v>131</v>
      </c>
      <c r="W491" s="293" t="s">
        <v>210</v>
      </c>
      <c r="X491" s="293">
        <v>140</v>
      </c>
      <c r="Y491" s="292">
        <v>217</v>
      </c>
      <c r="Z491" s="292">
        <v>493</v>
      </c>
      <c r="AA491" s="292">
        <v>79</v>
      </c>
      <c r="AB491" s="333" t="s">
        <v>122</v>
      </c>
      <c r="AC491" s="581">
        <v>70</v>
      </c>
      <c r="AD491" s="292"/>
      <c r="AE491" s="2618">
        <v>4</v>
      </c>
      <c r="AF491" s="292">
        <v>1</v>
      </c>
      <c r="AG491" s="1877" t="s">
        <v>122</v>
      </c>
    </row>
    <row r="492" spans="3:33">
      <c r="C492" s="3091" t="s">
        <v>2870</v>
      </c>
      <c r="D492" s="569" t="s">
        <v>2274</v>
      </c>
      <c r="E492" s="1578" t="s">
        <v>2873</v>
      </c>
      <c r="F492" s="630">
        <v>910925869871</v>
      </c>
      <c r="G492" s="70">
        <v>8720169472006</v>
      </c>
      <c r="H492" s="3029" t="s">
        <v>234</v>
      </c>
      <c r="I492" s="266" t="s">
        <v>3402</v>
      </c>
      <c r="J492" s="333">
        <v>46.5</v>
      </c>
      <c r="K492" s="1142">
        <v>6138</v>
      </c>
      <c r="L492" s="333" t="s">
        <v>79</v>
      </c>
      <c r="M492" s="296">
        <v>100000</v>
      </c>
      <c r="N492" s="465">
        <v>5</v>
      </c>
      <c r="O492" s="333"/>
      <c r="P492" s="659">
        <v>4160</v>
      </c>
      <c r="Q492" s="518"/>
      <c r="R492" s="1876" t="s">
        <v>62</v>
      </c>
      <c r="S492" s="333" t="s">
        <v>55</v>
      </c>
      <c r="T492" s="333" t="s">
        <v>204</v>
      </c>
      <c r="U492" s="333"/>
      <c r="V492" s="333" t="s">
        <v>158</v>
      </c>
      <c r="W492" s="293" t="s">
        <v>210</v>
      </c>
      <c r="X492" s="293">
        <v>132</v>
      </c>
      <c r="Y492" s="292">
        <v>217</v>
      </c>
      <c r="Z492" s="292">
        <v>493</v>
      </c>
      <c r="AA492" s="292">
        <v>79</v>
      </c>
      <c r="AB492" s="333" t="s">
        <v>122</v>
      </c>
      <c r="AC492" s="581">
        <v>70</v>
      </c>
      <c r="AD492" s="292"/>
      <c r="AE492" s="2618">
        <v>4</v>
      </c>
      <c r="AF492" s="292">
        <v>1</v>
      </c>
      <c r="AG492" s="1877" t="s">
        <v>122</v>
      </c>
    </row>
    <row r="493" spans="3:33">
      <c r="C493" s="3091" t="s">
        <v>2870</v>
      </c>
      <c r="D493" s="569" t="s">
        <v>2274</v>
      </c>
      <c r="E493" s="1578" t="s">
        <v>2873</v>
      </c>
      <c r="F493" s="630">
        <v>910925869862</v>
      </c>
      <c r="G493" s="70">
        <v>8720169471917</v>
      </c>
      <c r="H493" s="3029" t="s">
        <v>235</v>
      </c>
      <c r="I493" s="266" t="s">
        <v>3402</v>
      </c>
      <c r="J493" s="334">
        <v>46.5</v>
      </c>
      <c r="K493" s="1127">
        <v>6510</v>
      </c>
      <c r="L493" s="333" t="s">
        <v>53</v>
      </c>
      <c r="M493" s="296">
        <v>100000</v>
      </c>
      <c r="N493" s="465">
        <v>5</v>
      </c>
      <c r="O493" s="333"/>
      <c r="P493" s="659">
        <v>4160</v>
      </c>
      <c r="Q493" s="518"/>
      <c r="R493" s="1876" t="s">
        <v>62</v>
      </c>
      <c r="S493" s="333" t="s">
        <v>55</v>
      </c>
      <c r="T493" s="333" t="s">
        <v>204</v>
      </c>
      <c r="U493" s="333"/>
      <c r="V493" s="333" t="s">
        <v>131</v>
      </c>
      <c r="W493" s="293" t="s">
        <v>210</v>
      </c>
      <c r="X493" s="293">
        <v>140</v>
      </c>
      <c r="Y493" s="292">
        <v>217</v>
      </c>
      <c r="Z493" s="292">
        <v>493</v>
      </c>
      <c r="AA493" s="292">
        <v>79</v>
      </c>
      <c r="AB493" s="333" t="s">
        <v>122</v>
      </c>
      <c r="AC493" s="581">
        <v>70</v>
      </c>
      <c r="AD493" s="292"/>
      <c r="AE493" s="2618">
        <v>4</v>
      </c>
      <c r="AF493" s="292">
        <v>1</v>
      </c>
      <c r="AG493" s="1877" t="s">
        <v>122</v>
      </c>
    </row>
    <row r="494" spans="3:33">
      <c r="C494" s="3091" t="s">
        <v>2870</v>
      </c>
      <c r="D494" s="569" t="s">
        <v>2274</v>
      </c>
      <c r="E494" s="1578" t="s">
        <v>2873</v>
      </c>
      <c r="F494" s="630">
        <v>910925869875</v>
      </c>
      <c r="G494" s="70">
        <v>8720169472044</v>
      </c>
      <c r="H494" s="3029" t="s">
        <v>236</v>
      </c>
      <c r="I494" s="266" t="s">
        <v>3402</v>
      </c>
      <c r="J494" s="334">
        <v>69</v>
      </c>
      <c r="K494" s="1127">
        <v>9246</v>
      </c>
      <c r="L494" s="333" t="s">
        <v>79</v>
      </c>
      <c r="M494" s="296">
        <v>100000</v>
      </c>
      <c r="N494" s="465">
        <v>5</v>
      </c>
      <c r="O494" s="333"/>
      <c r="P494" s="660">
        <v>4580</v>
      </c>
      <c r="Q494" s="518"/>
      <c r="R494" s="1876" t="s">
        <v>62</v>
      </c>
      <c r="S494" s="333" t="s">
        <v>55</v>
      </c>
      <c r="T494" s="333" t="s">
        <v>3173</v>
      </c>
      <c r="U494" s="333"/>
      <c r="V494" s="333" t="s">
        <v>158</v>
      </c>
      <c r="W494" s="293" t="s">
        <v>210</v>
      </c>
      <c r="X494" s="293">
        <v>134</v>
      </c>
      <c r="Y494" s="292">
        <v>217</v>
      </c>
      <c r="Z494" s="292">
        <v>493</v>
      </c>
      <c r="AA494" s="292">
        <v>79</v>
      </c>
      <c r="AB494" s="333" t="s">
        <v>122</v>
      </c>
      <c r="AC494" s="581">
        <v>70</v>
      </c>
      <c r="AD494" s="292"/>
      <c r="AE494" s="2618">
        <v>4</v>
      </c>
      <c r="AF494" s="292">
        <v>1</v>
      </c>
      <c r="AG494" s="1877" t="s">
        <v>122</v>
      </c>
    </row>
    <row r="495" spans="3:33">
      <c r="C495" s="3080" t="s">
        <v>2870</v>
      </c>
      <c r="D495" s="855" t="s">
        <v>2274</v>
      </c>
      <c r="E495" s="1599" t="s">
        <v>2873</v>
      </c>
      <c r="F495" s="61">
        <v>910925869864</v>
      </c>
      <c r="G495" s="49">
        <v>8720169471931</v>
      </c>
      <c r="H495" s="3030" t="s">
        <v>205</v>
      </c>
      <c r="I495" s="265" t="s">
        <v>3402</v>
      </c>
      <c r="J495" s="441">
        <v>69</v>
      </c>
      <c r="K495" s="1129">
        <v>9660</v>
      </c>
      <c r="L495" s="441" t="s">
        <v>53</v>
      </c>
      <c r="M495" s="284">
        <v>100000</v>
      </c>
      <c r="N495" s="438">
        <v>5</v>
      </c>
      <c r="O495" s="441"/>
      <c r="P495" s="657">
        <v>4580</v>
      </c>
      <c r="Q495" s="518"/>
      <c r="R495" s="1872" t="s">
        <v>62</v>
      </c>
      <c r="S495" s="441" t="s">
        <v>55</v>
      </c>
      <c r="T495" s="441" t="s">
        <v>3173</v>
      </c>
      <c r="U495" s="441"/>
      <c r="V495" s="441" t="s">
        <v>131</v>
      </c>
      <c r="W495" s="294" t="s">
        <v>210</v>
      </c>
      <c r="X495" s="294">
        <v>140</v>
      </c>
      <c r="Y495" s="283">
        <v>217</v>
      </c>
      <c r="Z495" s="283">
        <v>493</v>
      </c>
      <c r="AA495" s="283">
        <v>79</v>
      </c>
      <c r="AB495" s="441" t="s">
        <v>122</v>
      </c>
      <c r="AC495" s="466">
        <v>70</v>
      </c>
      <c r="AD495" s="283"/>
      <c r="AE495" s="2616">
        <v>4</v>
      </c>
      <c r="AF495" s="283">
        <v>1</v>
      </c>
      <c r="AG495" s="1873" t="s">
        <v>122</v>
      </c>
    </row>
    <row r="496" spans="3:33">
      <c r="C496" s="3233"/>
      <c r="D496" s="853"/>
      <c r="E496" s="1606"/>
      <c r="F496" s="44">
        <v>910770214101</v>
      </c>
      <c r="G496" s="70">
        <v>8719514161375</v>
      </c>
      <c r="H496" s="794" t="s">
        <v>910</v>
      </c>
      <c r="I496" s="51" t="s">
        <v>3400</v>
      </c>
      <c r="J496" s="333">
        <v>16.2</v>
      </c>
      <c r="K496" s="1142">
        <v>2175</v>
      </c>
      <c r="L496" s="333" t="s">
        <v>53</v>
      </c>
      <c r="M496" s="3271">
        <v>100000</v>
      </c>
      <c r="N496" s="292">
        <v>5</v>
      </c>
      <c r="O496" s="333"/>
      <c r="P496" s="659">
        <v>6000</v>
      </c>
      <c r="Q496" s="518"/>
      <c r="R496" s="1876" t="s">
        <v>911</v>
      </c>
      <c r="S496" s="333" t="s">
        <v>764</v>
      </c>
      <c r="T496" s="333" t="s">
        <v>3163</v>
      </c>
      <c r="U496" s="333"/>
      <c r="V496" s="333" t="s">
        <v>131</v>
      </c>
      <c r="W496" s="293" t="s">
        <v>210</v>
      </c>
      <c r="X496" s="293">
        <v>134</v>
      </c>
      <c r="Y496" s="292"/>
      <c r="Z496" s="292"/>
      <c r="AA496" s="292"/>
      <c r="AB496" s="333"/>
      <c r="AC496" s="293"/>
      <c r="AD496" s="292"/>
      <c r="AE496" s="2624">
        <v>4</v>
      </c>
      <c r="AF496" s="292">
        <v>1</v>
      </c>
      <c r="AG496" s="1877" t="s">
        <v>122</v>
      </c>
    </row>
    <row r="497" spans="3:33">
      <c r="C497" s="3091"/>
      <c r="D497" s="569"/>
      <c r="E497" s="1578"/>
      <c r="F497" s="44">
        <v>910770214102</v>
      </c>
      <c r="G497" s="70">
        <v>8719514161382</v>
      </c>
      <c r="H497" s="94" t="s">
        <v>912</v>
      </c>
      <c r="I497" s="65" t="s">
        <v>3400</v>
      </c>
      <c r="J497" s="334">
        <v>19.600000000000001</v>
      </c>
      <c r="K497" s="1127">
        <v>2610</v>
      </c>
      <c r="L497" s="334" t="s">
        <v>53</v>
      </c>
      <c r="M497" s="3272">
        <v>100000</v>
      </c>
      <c r="N497" s="292">
        <v>5</v>
      </c>
      <c r="O497" s="334"/>
      <c r="P497" s="659">
        <v>6200</v>
      </c>
      <c r="Q497" s="518"/>
      <c r="R497" s="1870" t="s">
        <v>891</v>
      </c>
      <c r="S497" s="334" t="s">
        <v>764</v>
      </c>
      <c r="T497" s="334" t="s">
        <v>3164</v>
      </c>
      <c r="U497" s="334"/>
      <c r="V497" s="334" t="s">
        <v>131</v>
      </c>
      <c r="W497" s="301" t="s">
        <v>210</v>
      </c>
      <c r="X497" s="301">
        <v>133</v>
      </c>
      <c r="Y497" s="281"/>
      <c r="Z497" s="281"/>
      <c r="AA497" s="281"/>
      <c r="AB497" s="334"/>
      <c r="AC497" s="293"/>
      <c r="AD497" s="281"/>
      <c r="AE497" s="2624">
        <v>4</v>
      </c>
      <c r="AF497" s="281">
        <v>1</v>
      </c>
      <c r="AG497" s="1871" t="s">
        <v>122</v>
      </c>
    </row>
    <row r="498" spans="3:33">
      <c r="C498" s="3091"/>
      <c r="D498" s="569"/>
      <c r="E498" s="1578"/>
      <c r="F498" s="44">
        <v>910770213944</v>
      </c>
      <c r="G498" s="70">
        <v>8719514159822</v>
      </c>
      <c r="H498" s="93" t="s">
        <v>2136</v>
      </c>
      <c r="I498" s="51" t="s">
        <v>3400</v>
      </c>
      <c r="J498" s="333">
        <v>23</v>
      </c>
      <c r="K498" s="1142">
        <v>3045</v>
      </c>
      <c r="L498" s="333" t="s">
        <v>79</v>
      </c>
      <c r="M498" s="3271">
        <v>100000</v>
      </c>
      <c r="N498" s="292">
        <v>5</v>
      </c>
      <c r="O498" s="333"/>
      <c r="P498" s="659">
        <v>6400</v>
      </c>
      <c r="Q498" s="518"/>
      <c r="R498" s="1876" t="s">
        <v>911</v>
      </c>
      <c r="S498" s="333" t="s">
        <v>764</v>
      </c>
      <c r="T498" s="333" t="s">
        <v>905</v>
      </c>
      <c r="U498" s="333"/>
      <c r="V498" s="333" t="s">
        <v>158</v>
      </c>
      <c r="W498" s="293" t="s">
        <v>210</v>
      </c>
      <c r="X498" s="293">
        <v>132</v>
      </c>
      <c r="Y498" s="292"/>
      <c r="Z498" s="292"/>
      <c r="AA498" s="292"/>
      <c r="AB498" s="333"/>
      <c r="AC498" s="293"/>
      <c r="AD498" s="292"/>
      <c r="AE498" s="2624">
        <v>4</v>
      </c>
      <c r="AF498" s="292">
        <v>1</v>
      </c>
      <c r="AG498" s="1877" t="s">
        <v>122</v>
      </c>
    </row>
    <row r="499" spans="3:33">
      <c r="C499" s="3091"/>
      <c r="D499" s="569"/>
      <c r="E499" s="1578"/>
      <c r="F499" s="44">
        <v>910770214103</v>
      </c>
      <c r="G499" s="70">
        <v>8719514161399</v>
      </c>
      <c r="H499" s="795" t="s">
        <v>913</v>
      </c>
      <c r="I499" s="65" t="s">
        <v>3400</v>
      </c>
      <c r="J499" s="334">
        <v>21.5</v>
      </c>
      <c r="K499" s="1127">
        <v>3045</v>
      </c>
      <c r="L499" s="334" t="s">
        <v>53</v>
      </c>
      <c r="M499" s="3272">
        <v>100000</v>
      </c>
      <c r="N499" s="292">
        <v>5</v>
      </c>
      <c r="O499" s="334"/>
      <c r="P499" s="659">
        <v>6400</v>
      </c>
      <c r="Q499" s="518"/>
      <c r="R499" s="1870" t="s">
        <v>911</v>
      </c>
      <c r="S499" s="334" t="s">
        <v>764</v>
      </c>
      <c r="T499" s="334" t="s">
        <v>905</v>
      </c>
      <c r="U499" s="334"/>
      <c r="V499" s="334" t="s">
        <v>131</v>
      </c>
      <c r="W499" s="301" t="s">
        <v>210</v>
      </c>
      <c r="X499" s="301">
        <v>141</v>
      </c>
      <c r="Y499" s="281"/>
      <c r="Z499" s="281"/>
      <c r="AA499" s="281"/>
      <c r="AB499" s="334"/>
      <c r="AC499" s="293"/>
      <c r="AD499" s="281"/>
      <c r="AE499" s="2624">
        <v>4</v>
      </c>
      <c r="AF499" s="281">
        <v>1</v>
      </c>
      <c r="AG499" s="1871" t="s">
        <v>122</v>
      </c>
    </row>
    <row r="500" spans="3:33">
      <c r="C500" s="3091"/>
      <c r="D500" s="569"/>
      <c r="E500" s="1578"/>
      <c r="F500" s="44">
        <v>910770209256</v>
      </c>
      <c r="G500" s="70">
        <v>8718699816919</v>
      </c>
      <c r="H500" s="93" t="s">
        <v>914</v>
      </c>
      <c r="I500" s="65" t="s">
        <v>3400</v>
      </c>
      <c r="J500" s="333">
        <v>28</v>
      </c>
      <c r="K500" s="1142">
        <v>3915</v>
      </c>
      <c r="L500" s="333" t="s">
        <v>53</v>
      </c>
      <c r="M500" s="3271">
        <v>100000</v>
      </c>
      <c r="N500" s="292">
        <v>5</v>
      </c>
      <c r="O500" s="333"/>
      <c r="P500" s="659">
        <v>6800</v>
      </c>
      <c r="Q500" s="518"/>
      <c r="R500" s="1876" t="s">
        <v>911</v>
      </c>
      <c r="S500" s="333" t="s">
        <v>764</v>
      </c>
      <c r="T500" s="333" t="s">
        <v>3174</v>
      </c>
      <c r="U500" s="333"/>
      <c r="V500" s="333" t="s">
        <v>131</v>
      </c>
      <c r="W500" s="293" t="s">
        <v>210</v>
      </c>
      <c r="X500" s="293">
        <v>139</v>
      </c>
      <c r="Y500" s="292"/>
      <c r="Z500" s="292"/>
      <c r="AA500" s="292"/>
      <c r="AB500" s="333"/>
      <c r="AC500" s="293"/>
      <c r="AD500" s="292"/>
      <c r="AE500" s="2624">
        <v>4</v>
      </c>
      <c r="AF500" s="292">
        <v>1</v>
      </c>
      <c r="AG500" s="1877" t="s">
        <v>122</v>
      </c>
    </row>
    <row r="501" spans="3:33">
      <c r="C501" s="3091"/>
      <c r="D501" s="569"/>
      <c r="E501" s="1578"/>
      <c r="F501" s="44">
        <v>910770213945</v>
      </c>
      <c r="G501" s="70">
        <v>8719514159839</v>
      </c>
      <c r="H501" s="63" t="s">
        <v>2137</v>
      </c>
      <c r="I501" s="65" t="s">
        <v>3400</v>
      </c>
      <c r="J501" s="334">
        <v>36</v>
      </c>
      <c r="K501" s="1127">
        <v>4698</v>
      </c>
      <c r="L501" s="334" t="s">
        <v>79</v>
      </c>
      <c r="M501" s="282">
        <v>100000</v>
      </c>
      <c r="N501" s="292">
        <v>5</v>
      </c>
      <c r="O501" s="334"/>
      <c r="P501" s="659">
        <v>6800</v>
      </c>
      <c r="Q501" s="518"/>
      <c r="R501" s="1870" t="s">
        <v>891</v>
      </c>
      <c r="S501" s="334" t="s">
        <v>764</v>
      </c>
      <c r="T501" s="334" t="s">
        <v>903</v>
      </c>
      <c r="U501" s="334"/>
      <c r="V501" s="334" t="s">
        <v>158</v>
      </c>
      <c r="W501" s="301" t="s">
        <v>210</v>
      </c>
      <c r="X501" s="301">
        <v>130</v>
      </c>
      <c r="Y501" s="281"/>
      <c r="Z501" s="281"/>
      <c r="AA501" s="281"/>
      <c r="AB501" s="334"/>
      <c r="AC501" s="293"/>
      <c r="AD501" s="281"/>
      <c r="AE501" s="2624">
        <v>4</v>
      </c>
      <c r="AF501" s="281">
        <v>1</v>
      </c>
      <c r="AG501" s="1871" t="s">
        <v>122</v>
      </c>
    </row>
    <row r="502" spans="3:33">
      <c r="C502" s="3091"/>
      <c r="D502" s="569"/>
      <c r="E502" s="1578"/>
      <c r="F502" s="44">
        <v>910770205641</v>
      </c>
      <c r="G502" s="70">
        <v>8718699431310</v>
      </c>
      <c r="H502" s="93" t="s">
        <v>915</v>
      </c>
      <c r="I502" s="51" t="s">
        <v>3400</v>
      </c>
      <c r="J502" s="333">
        <v>33.5</v>
      </c>
      <c r="K502" s="1142">
        <v>4698</v>
      </c>
      <c r="L502" s="333" t="s">
        <v>53</v>
      </c>
      <c r="M502" s="3271">
        <v>100000</v>
      </c>
      <c r="N502" s="292">
        <v>5</v>
      </c>
      <c r="O502" s="333"/>
      <c r="P502" s="659">
        <v>6800</v>
      </c>
      <c r="Q502" s="518"/>
      <c r="R502" s="1876" t="s">
        <v>891</v>
      </c>
      <c r="S502" s="333" t="s">
        <v>764</v>
      </c>
      <c r="T502" s="333" t="s">
        <v>903</v>
      </c>
      <c r="U502" s="333"/>
      <c r="V502" s="333" t="s">
        <v>131</v>
      </c>
      <c r="W502" s="293" t="s">
        <v>210</v>
      </c>
      <c r="X502" s="293">
        <v>140</v>
      </c>
      <c r="Y502" s="292"/>
      <c r="Z502" s="292"/>
      <c r="AA502" s="292"/>
      <c r="AB502" s="333"/>
      <c r="AC502" s="293"/>
      <c r="AD502" s="292"/>
      <c r="AE502" s="2624">
        <v>4</v>
      </c>
      <c r="AF502" s="292">
        <v>1</v>
      </c>
      <c r="AG502" s="1877" t="s">
        <v>122</v>
      </c>
    </row>
    <row r="503" spans="3:33">
      <c r="C503" s="3091"/>
      <c r="D503" s="569"/>
      <c r="E503" s="1578"/>
      <c r="F503" s="44">
        <v>910770206664</v>
      </c>
      <c r="G503" s="70">
        <v>8718699447199</v>
      </c>
      <c r="H503" s="93" t="s">
        <v>916</v>
      </c>
      <c r="I503" s="51" t="s">
        <v>3400</v>
      </c>
      <c r="J503" s="333">
        <v>40.5</v>
      </c>
      <c r="K503" s="1142">
        <v>6090</v>
      </c>
      <c r="L503" s="333" t="s">
        <v>53</v>
      </c>
      <c r="M503" s="3271">
        <v>100000</v>
      </c>
      <c r="N503" s="292">
        <v>5</v>
      </c>
      <c r="O503" s="333"/>
      <c r="P503" s="659">
        <v>7200</v>
      </c>
      <c r="Q503" s="518"/>
      <c r="R503" s="1876" t="s">
        <v>911</v>
      </c>
      <c r="S503" s="333" t="s">
        <v>764</v>
      </c>
      <c r="T503" s="333" t="s">
        <v>3175</v>
      </c>
      <c r="U503" s="333"/>
      <c r="V503" s="333" t="s">
        <v>131</v>
      </c>
      <c r="W503" s="293" t="s">
        <v>210</v>
      </c>
      <c r="X503" s="293">
        <v>150</v>
      </c>
      <c r="Y503" s="292"/>
      <c r="Z503" s="292"/>
      <c r="AA503" s="292"/>
      <c r="AB503" s="333"/>
      <c r="AC503" s="293"/>
      <c r="AD503" s="292"/>
      <c r="AE503" s="2624">
        <v>4</v>
      </c>
      <c r="AF503" s="292">
        <v>1</v>
      </c>
      <c r="AG503" s="1877" t="s">
        <v>122</v>
      </c>
    </row>
    <row r="504" spans="3:33">
      <c r="C504" s="3091"/>
      <c r="D504" s="569"/>
      <c r="E504" s="1578"/>
      <c r="F504" s="44">
        <v>910770213946</v>
      </c>
      <c r="G504" s="70">
        <v>8719514159846</v>
      </c>
      <c r="H504" s="63" t="s">
        <v>2138</v>
      </c>
      <c r="I504" s="65" t="s">
        <v>3400</v>
      </c>
      <c r="J504" s="334">
        <v>53</v>
      </c>
      <c r="K504" s="1127">
        <v>7308</v>
      </c>
      <c r="L504" s="334" t="s">
        <v>79</v>
      </c>
      <c r="M504" s="282">
        <v>100000</v>
      </c>
      <c r="N504" s="292">
        <v>5</v>
      </c>
      <c r="O504" s="334"/>
      <c r="P504" s="659">
        <v>7200</v>
      </c>
      <c r="Q504" s="518"/>
      <c r="R504" s="1870" t="s">
        <v>911</v>
      </c>
      <c r="S504" s="334" t="s">
        <v>764</v>
      </c>
      <c r="T504" s="334" t="s">
        <v>204</v>
      </c>
      <c r="U504" s="334"/>
      <c r="V504" s="334" t="s">
        <v>158</v>
      </c>
      <c r="W504" s="301" t="s">
        <v>210</v>
      </c>
      <c r="X504" s="301">
        <v>137</v>
      </c>
      <c r="Y504" s="281"/>
      <c r="Z504" s="281"/>
      <c r="AA504" s="281"/>
      <c r="AB504" s="334"/>
      <c r="AC504" s="293"/>
      <c r="AD504" s="281"/>
      <c r="AE504" s="2624">
        <v>4</v>
      </c>
      <c r="AF504" s="281">
        <v>1</v>
      </c>
      <c r="AG504" s="1871" t="s">
        <v>122</v>
      </c>
    </row>
    <row r="505" spans="3:33">
      <c r="C505" s="3091"/>
      <c r="D505" s="569"/>
      <c r="E505" s="1578"/>
      <c r="F505" s="44">
        <v>910770214105</v>
      </c>
      <c r="G505" s="70">
        <v>8719514161412</v>
      </c>
      <c r="H505" s="63" t="s">
        <v>917</v>
      </c>
      <c r="I505" s="65" t="s">
        <v>3400</v>
      </c>
      <c r="J505" s="334">
        <v>49.5</v>
      </c>
      <c r="K505" s="1127">
        <v>7308</v>
      </c>
      <c r="L505" s="334" t="s">
        <v>53</v>
      </c>
      <c r="M505" s="282">
        <v>100000</v>
      </c>
      <c r="N505" s="292">
        <v>5</v>
      </c>
      <c r="O505" s="334"/>
      <c r="P505" s="659">
        <v>7200</v>
      </c>
      <c r="Q505" s="518"/>
      <c r="R505" s="1870" t="s">
        <v>911</v>
      </c>
      <c r="S505" s="334" t="s">
        <v>764</v>
      </c>
      <c r="T505" s="334" t="s">
        <v>204</v>
      </c>
      <c r="U505" s="334"/>
      <c r="V505" s="334" t="s">
        <v>131</v>
      </c>
      <c r="W505" s="301" t="s">
        <v>210</v>
      </c>
      <c r="X505" s="301">
        <v>147</v>
      </c>
      <c r="Y505" s="281"/>
      <c r="Z505" s="281"/>
      <c r="AA505" s="281"/>
      <c r="AB505" s="334"/>
      <c r="AC505" s="293"/>
      <c r="AD505" s="281"/>
      <c r="AE505" s="2624">
        <v>4</v>
      </c>
      <c r="AF505" s="281">
        <v>1</v>
      </c>
      <c r="AG505" s="1871" t="s">
        <v>122</v>
      </c>
    </row>
    <row r="506" spans="3:33">
      <c r="C506" s="3091"/>
      <c r="D506" s="569"/>
      <c r="E506" s="1578"/>
      <c r="F506" s="44">
        <v>910770205642</v>
      </c>
      <c r="G506" s="70">
        <v>8718699431327</v>
      </c>
      <c r="H506" s="63" t="s">
        <v>918</v>
      </c>
      <c r="I506" s="65" t="s">
        <v>3400</v>
      </c>
      <c r="J506" s="334">
        <v>59</v>
      </c>
      <c r="K506" s="1127">
        <v>8600</v>
      </c>
      <c r="L506" s="334" t="s">
        <v>53</v>
      </c>
      <c r="M506" s="282">
        <v>100000</v>
      </c>
      <c r="N506" s="292">
        <v>5</v>
      </c>
      <c r="O506" s="334"/>
      <c r="P506" s="659">
        <v>7200</v>
      </c>
      <c r="Q506" s="518"/>
      <c r="R506" s="1870" t="s">
        <v>891</v>
      </c>
      <c r="S506" s="334" t="s">
        <v>764</v>
      </c>
      <c r="T506" s="334" t="s">
        <v>3176</v>
      </c>
      <c r="U506" s="334"/>
      <c r="V506" s="334" t="s">
        <v>131</v>
      </c>
      <c r="W506" s="301" t="s">
        <v>210</v>
      </c>
      <c r="X506" s="301">
        <v>145</v>
      </c>
      <c r="Y506" s="281"/>
      <c r="Z506" s="281"/>
      <c r="AA506" s="281"/>
      <c r="AB506" s="334"/>
      <c r="AC506" s="293"/>
      <c r="AD506" s="281"/>
      <c r="AE506" s="2624">
        <v>4</v>
      </c>
      <c r="AF506" s="281">
        <v>1</v>
      </c>
      <c r="AG506" s="1871" t="s">
        <v>122</v>
      </c>
    </row>
    <row r="507" spans="3:33">
      <c r="C507" s="3091"/>
      <c r="D507" s="569"/>
      <c r="E507" s="1578"/>
      <c r="F507" s="44">
        <v>910770214106</v>
      </c>
      <c r="G507" s="70">
        <v>8719514161429</v>
      </c>
      <c r="H507" s="93" t="s">
        <v>919</v>
      </c>
      <c r="I507" s="51" t="s">
        <v>3400</v>
      </c>
      <c r="J507" s="333">
        <v>65</v>
      </c>
      <c r="K507" s="1142">
        <v>9460</v>
      </c>
      <c r="L507" s="333" t="s">
        <v>53</v>
      </c>
      <c r="M507" s="3271">
        <v>100000</v>
      </c>
      <c r="N507" s="292">
        <v>5</v>
      </c>
      <c r="O507" s="333"/>
      <c r="P507" s="659">
        <v>7400</v>
      </c>
      <c r="Q507" s="518"/>
      <c r="R507" s="1876" t="s">
        <v>891</v>
      </c>
      <c r="S507" s="333" t="s">
        <v>764</v>
      </c>
      <c r="T507" s="333" t="s">
        <v>3173</v>
      </c>
      <c r="U507" s="333"/>
      <c r="V507" s="333" t="s">
        <v>131</v>
      </c>
      <c r="W507" s="293" t="s">
        <v>210</v>
      </c>
      <c r="X507" s="293">
        <v>145</v>
      </c>
      <c r="Y507" s="292"/>
      <c r="Z507" s="292"/>
      <c r="AA507" s="292"/>
      <c r="AB507" s="333"/>
      <c r="AC507" s="293"/>
      <c r="AD507" s="292"/>
      <c r="AE507" s="2624">
        <v>4</v>
      </c>
      <c r="AF507" s="292">
        <v>1</v>
      </c>
      <c r="AG507" s="1877" t="s">
        <v>122</v>
      </c>
    </row>
    <row r="508" spans="3:33">
      <c r="C508" s="3091"/>
      <c r="D508" s="569"/>
      <c r="E508" s="1578"/>
      <c r="F508" s="46">
        <v>910770213947</v>
      </c>
      <c r="G508" s="75">
        <v>8719514159853</v>
      </c>
      <c r="H508" s="75" t="s">
        <v>2139</v>
      </c>
      <c r="I508" s="59" t="s">
        <v>3400</v>
      </c>
      <c r="J508" s="340">
        <v>77</v>
      </c>
      <c r="K508" s="1141">
        <v>10080</v>
      </c>
      <c r="L508" s="340" t="s">
        <v>79</v>
      </c>
      <c r="M508" s="322">
        <v>100000</v>
      </c>
      <c r="N508" s="281">
        <v>5</v>
      </c>
      <c r="O508" s="340"/>
      <c r="P508" s="656">
        <v>7600</v>
      </c>
      <c r="Q508" s="518"/>
      <c r="R508" s="1983" t="s">
        <v>920</v>
      </c>
      <c r="S508" s="340" t="s">
        <v>764</v>
      </c>
      <c r="T508" s="340" t="s">
        <v>3165</v>
      </c>
      <c r="U508" s="340"/>
      <c r="V508" s="340" t="s">
        <v>158</v>
      </c>
      <c r="W508" s="315" t="s">
        <v>210</v>
      </c>
      <c r="X508" s="315">
        <v>130</v>
      </c>
      <c r="Y508" s="341"/>
      <c r="Z508" s="341"/>
      <c r="AA508" s="341"/>
      <c r="AB508" s="340"/>
      <c r="AC508" s="301"/>
      <c r="AD508" s="341"/>
      <c r="AE508" s="2627">
        <v>4</v>
      </c>
      <c r="AF508" s="341">
        <v>1</v>
      </c>
      <c r="AG508" s="1984" t="s">
        <v>122</v>
      </c>
    </row>
    <row r="509" spans="3:33">
      <c r="C509" s="3080"/>
      <c r="D509" s="855"/>
      <c r="E509" s="1599"/>
      <c r="F509" s="61">
        <v>910770213943</v>
      </c>
      <c r="G509" s="49">
        <v>8719514159815</v>
      </c>
      <c r="H509" s="49" t="s">
        <v>921</v>
      </c>
      <c r="I509" s="259" t="s">
        <v>3400</v>
      </c>
      <c r="J509" s="441">
        <v>72</v>
      </c>
      <c r="K509" s="1129">
        <v>10200</v>
      </c>
      <c r="L509" s="441" t="s">
        <v>53</v>
      </c>
      <c r="M509" s="284">
        <v>100000</v>
      </c>
      <c r="N509" s="297">
        <v>5</v>
      </c>
      <c r="O509" s="441"/>
      <c r="P509" s="657">
        <v>7600</v>
      </c>
      <c r="Q509" s="518"/>
      <c r="R509" s="1872" t="s">
        <v>891</v>
      </c>
      <c r="S509" s="441" t="s">
        <v>764</v>
      </c>
      <c r="T509" s="441" t="s">
        <v>3165</v>
      </c>
      <c r="U509" s="441"/>
      <c r="V509" s="441" t="s">
        <v>131</v>
      </c>
      <c r="W509" s="294" t="s">
        <v>210</v>
      </c>
      <c r="X509" s="294">
        <v>141</v>
      </c>
      <c r="Y509" s="283"/>
      <c r="Z509" s="283"/>
      <c r="AA509" s="283"/>
      <c r="AB509" s="441"/>
      <c r="AC509" s="1593"/>
      <c r="AD509" s="283"/>
      <c r="AE509" s="2642">
        <v>4</v>
      </c>
      <c r="AF509" s="283">
        <v>1</v>
      </c>
      <c r="AG509" s="1873" t="s">
        <v>122</v>
      </c>
    </row>
    <row r="510" spans="3:33">
      <c r="C510" s="3233"/>
      <c r="D510" s="853"/>
      <c r="E510" s="1606"/>
      <c r="F510" s="2862">
        <v>910770234489</v>
      </c>
      <c r="G510" s="1534">
        <v>8720169427433</v>
      </c>
      <c r="H510" s="147" t="s">
        <v>923</v>
      </c>
      <c r="I510" s="1535" t="s">
        <v>3400</v>
      </c>
      <c r="J510" s="1536">
        <v>27.5</v>
      </c>
      <c r="K510" s="1537">
        <v>3735</v>
      </c>
      <c r="L510" s="1538" t="s">
        <v>53</v>
      </c>
      <c r="M510" s="1683">
        <v>100000</v>
      </c>
      <c r="N510" s="1451">
        <v>5</v>
      </c>
      <c r="O510" s="1538"/>
      <c r="P510" s="1001">
        <v>6300</v>
      </c>
      <c r="Q510" s="518"/>
      <c r="R510" s="1985" t="s">
        <v>911</v>
      </c>
      <c r="S510" s="1538" t="s">
        <v>764</v>
      </c>
      <c r="T510" s="1538" t="s">
        <v>905</v>
      </c>
      <c r="U510" s="1538"/>
      <c r="V510" s="1538" t="s">
        <v>131</v>
      </c>
      <c r="W510" s="2462" t="s">
        <v>210</v>
      </c>
      <c r="X510" s="2462">
        <v>135</v>
      </c>
      <c r="Y510" s="2334"/>
      <c r="Z510" s="2334"/>
      <c r="AA510" s="2334"/>
      <c r="AB510" s="1538"/>
      <c r="AC510" s="2477"/>
      <c r="AD510" s="2334"/>
      <c r="AE510" s="2645">
        <v>4</v>
      </c>
      <c r="AF510" s="2334">
        <v>1</v>
      </c>
      <c r="AG510" s="1986" t="s">
        <v>122</v>
      </c>
    </row>
    <row r="511" spans="3:33">
      <c r="C511" s="3091"/>
      <c r="D511" s="569"/>
      <c r="E511" s="1578"/>
      <c r="F511" s="154">
        <v>910770234490</v>
      </c>
      <c r="G511" s="93">
        <v>8720169427440</v>
      </c>
      <c r="H511" s="70" t="s">
        <v>924</v>
      </c>
      <c r="I511" s="267" t="s">
        <v>3400</v>
      </c>
      <c r="J511" s="394">
        <v>38</v>
      </c>
      <c r="K511" s="1169">
        <v>4800</v>
      </c>
      <c r="L511" s="461" t="s">
        <v>53</v>
      </c>
      <c r="M511" s="331">
        <v>100000</v>
      </c>
      <c r="N511" s="292">
        <v>5</v>
      </c>
      <c r="O511" s="461"/>
      <c r="P511" s="659">
        <v>7150</v>
      </c>
      <c r="Q511" s="518"/>
      <c r="R511" s="1987" t="s">
        <v>891</v>
      </c>
      <c r="S511" s="461" t="s">
        <v>764</v>
      </c>
      <c r="T511" s="461" t="s">
        <v>903</v>
      </c>
      <c r="U511" s="461"/>
      <c r="V511" s="461" t="s">
        <v>131</v>
      </c>
      <c r="W511" s="312" t="s">
        <v>210</v>
      </c>
      <c r="X511" s="312">
        <v>126</v>
      </c>
      <c r="Y511" s="332"/>
      <c r="Z511" s="332"/>
      <c r="AA511" s="332"/>
      <c r="AB511" s="461"/>
      <c r="AC511" s="293"/>
      <c r="AD511" s="332"/>
      <c r="AE511" s="2624">
        <v>4</v>
      </c>
      <c r="AF511" s="332">
        <v>1</v>
      </c>
      <c r="AG511" s="760" t="s">
        <v>122</v>
      </c>
    </row>
    <row r="512" spans="3:33">
      <c r="C512" s="3091"/>
      <c r="D512" s="569"/>
      <c r="E512" s="1578"/>
      <c r="F512" s="154">
        <v>910770234491</v>
      </c>
      <c r="G512" s="93">
        <v>8720169427457</v>
      </c>
      <c r="H512" s="70" t="s">
        <v>925</v>
      </c>
      <c r="I512" s="267" t="s">
        <v>3400</v>
      </c>
      <c r="J512" s="394">
        <v>55</v>
      </c>
      <c r="K512" s="1169">
        <v>7310</v>
      </c>
      <c r="L512" s="461" t="s">
        <v>53</v>
      </c>
      <c r="M512" s="331">
        <v>100000</v>
      </c>
      <c r="N512" s="292">
        <v>5</v>
      </c>
      <c r="O512" s="461"/>
      <c r="P512" s="659">
        <v>7300</v>
      </c>
      <c r="Q512" s="518"/>
      <c r="R512" s="1987" t="s">
        <v>920</v>
      </c>
      <c r="S512" s="461" t="s">
        <v>764</v>
      </c>
      <c r="T512" s="461" t="s">
        <v>204</v>
      </c>
      <c r="U512" s="461"/>
      <c r="V512" s="461" t="s">
        <v>131</v>
      </c>
      <c r="W512" s="312" t="s">
        <v>210</v>
      </c>
      <c r="X512" s="312">
        <v>132</v>
      </c>
      <c r="Y512" s="332"/>
      <c r="Z512" s="332"/>
      <c r="AA512" s="332"/>
      <c r="AB512" s="461"/>
      <c r="AC512" s="293"/>
      <c r="AD512" s="332"/>
      <c r="AE512" s="2624">
        <v>14.5</v>
      </c>
      <c r="AF512" s="332">
        <v>1</v>
      </c>
      <c r="AG512" s="760" t="s">
        <v>122</v>
      </c>
    </row>
    <row r="513" spans="3:33">
      <c r="C513" s="3091"/>
      <c r="D513" s="569"/>
      <c r="E513" s="1578"/>
      <c r="F513" s="154">
        <v>910770234492</v>
      </c>
      <c r="G513" s="93">
        <v>8720169427464</v>
      </c>
      <c r="H513" s="70" t="s">
        <v>926</v>
      </c>
      <c r="I513" s="267" t="s">
        <v>3400</v>
      </c>
      <c r="J513" s="394">
        <v>73</v>
      </c>
      <c r="K513" s="1169">
        <v>10320</v>
      </c>
      <c r="L513" s="461" t="s">
        <v>53</v>
      </c>
      <c r="M513" s="331">
        <v>100000</v>
      </c>
      <c r="N513" s="292">
        <v>5</v>
      </c>
      <c r="O513" s="461"/>
      <c r="P513" s="656">
        <v>8150</v>
      </c>
      <c r="Q513" s="518"/>
      <c r="R513" s="1987" t="s">
        <v>891</v>
      </c>
      <c r="S513" s="461" t="s">
        <v>803</v>
      </c>
      <c r="T513" s="461" t="s">
        <v>3165</v>
      </c>
      <c r="U513" s="461"/>
      <c r="V513" s="461" t="s">
        <v>131</v>
      </c>
      <c r="W513" s="312" t="s">
        <v>210</v>
      </c>
      <c r="X513" s="312">
        <v>141</v>
      </c>
      <c r="Y513" s="332"/>
      <c r="Z513" s="332"/>
      <c r="AA513" s="332"/>
      <c r="AB513" s="461"/>
      <c r="AC513" s="293"/>
      <c r="AD513" s="332"/>
      <c r="AE513" s="2624">
        <v>14.5</v>
      </c>
      <c r="AF513" s="332">
        <v>1</v>
      </c>
      <c r="AG513" s="760" t="s">
        <v>122</v>
      </c>
    </row>
    <row r="514" spans="3:33">
      <c r="C514" s="3080"/>
      <c r="D514" s="855"/>
      <c r="E514" s="1599"/>
      <c r="F514" s="194">
        <v>910770234493</v>
      </c>
      <c r="G514" s="200">
        <v>8720169427471</v>
      </c>
      <c r="H514" s="49" t="s">
        <v>927</v>
      </c>
      <c r="I514" s="258" t="s">
        <v>3400</v>
      </c>
      <c r="J514" s="453">
        <v>108</v>
      </c>
      <c r="K514" s="1139">
        <v>14280</v>
      </c>
      <c r="L514" s="768" t="s">
        <v>53</v>
      </c>
      <c r="M514" s="454">
        <v>100000</v>
      </c>
      <c r="N514" s="297">
        <v>5</v>
      </c>
      <c r="O514" s="768"/>
      <c r="P514" s="657">
        <v>8500</v>
      </c>
      <c r="Q514" s="518"/>
      <c r="R514" s="1988" t="s">
        <v>928</v>
      </c>
      <c r="S514" s="768" t="s">
        <v>764</v>
      </c>
      <c r="T514" s="768" t="s">
        <v>3166</v>
      </c>
      <c r="U514" s="768"/>
      <c r="V514" s="768" t="s">
        <v>131</v>
      </c>
      <c r="W514" s="2455" t="s">
        <v>210</v>
      </c>
      <c r="X514" s="2455">
        <v>132</v>
      </c>
      <c r="Y514" s="769"/>
      <c r="Z514" s="769"/>
      <c r="AA514" s="769"/>
      <c r="AB514" s="768"/>
      <c r="AC514" s="1593"/>
      <c r="AD514" s="769"/>
      <c r="AE514" s="2642">
        <v>14.5</v>
      </c>
      <c r="AF514" s="769">
        <v>1</v>
      </c>
      <c r="AG514" s="1652" t="s">
        <v>122</v>
      </c>
    </row>
    <row r="515" spans="3:33">
      <c r="C515" s="3233"/>
      <c r="D515" s="853"/>
      <c r="E515" s="1606"/>
      <c r="F515" s="154">
        <v>910770212534</v>
      </c>
      <c r="G515" s="70">
        <v>8719514118287</v>
      </c>
      <c r="H515" s="39" t="s">
        <v>930</v>
      </c>
      <c r="I515" s="29" t="s">
        <v>3401</v>
      </c>
      <c r="J515" s="333">
        <v>40.5</v>
      </c>
      <c r="K515" s="1169">
        <v>6052</v>
      </c>
      <c r="L515" s="333" t="s">
        <v>931</v>
      </c>
      <c r="M515" s="3271">
        <v>100000</v>
      </c>
      <c r="N515" s="292">
        <v>5</v>
      </c>
      <c r="O515" s="333"/>
      <c r="P515" s="659">
        <v>10920</v>
      </c>
      <c r="Q515" s="518"/>
      <c r="R515" s="1876" t="s">
        <v>62</v>
      </c>
      <c r="S515" s="333" t="s">
        <v>764</v>
      </c>
      <c r="T515" s="333" t="s">
        <v>905</v>
      </c>
      <c r="U515" s="333"/>
      <c r="V515" s="333" t="s">
        <v>1875</v>
      </c>
      <c r="W515" s="293" t="s">
        <v>210</v>
      </c>
      <c r="X515" s="293">
        <v>149</v>
      </c>
      <c r="Y515" s="292"/>
      <c r="Z515" s="292"/>
      <c r="AA515" s="292"/>
      <c r="AB515" s="333"/>
      <c r="AC515" s="293"/>
      <c r="AD515" s="292"/>
      <c r="AE515" s="2624">
        <v>14.5</v>
      </c>
      <c r="AF515" s="292">
        <v>1</v>
      </c>
      <c r="AG515" s="1877" t="s">
        <v>122</v>
      </c>
    </row>
    <row r="516" spans="3:33">
      <c r="C516" s="3091"/>
      <c r="D516" s="569"/>
      <c r="E516" s="1578"/>
      <c r="F516" s="154">
        <v>910770212535</v>
      </c>
      <c r="G516" s="70">
        <v>8719514118294</v>
      </c>
      <c r="H516" s="70" t="s">
        <v>932</v>
      </c>
      <c r="I516" s="59" t="s">
        <v>3401</v>
      </c>
      <c r="J516" s="333">
        <v>49</v>
      </c>
      <c r="K516" s="1169">
        <v>7120</v>
      </c>
      <c r="L516" s="333" t="s">
        <v>931</v>
      </c>
      <c r="M516" s="3271">
        <v>100000</v>
      </c>
      <c r="N516" s="292">
        <v>5</v>
      </c>
      <c r="O516" s="333"/>
      <c r="P516" s="659">
        <v>11130</v>
      </c>
      <c r="Q516" s="518"/>
      <c r="R516" s="1876" t="s">
        <v>62</v>
      </c>
      <c r="S516" s="333" t="s">
        <v>764</v>
      </c>
      <c r="T516" s="333" t="s">
        <v>903</v>
      </c>
      <c r="U516" s="333"/>
      <c r="V516" s="333" t="s">
        <v>1875</v>
      </c>
      <c r="W516" s="293" t="s">
        <v>210</v>
      </c>
      <c r="X516" s="293">
        <v>145</v>
      </c>
      <c r="Y516" s="292"/>
      <c r="Z516" s="292"/>
      <c r="AA516" s="292"/>
      <c r="AB516" s="333"/>
      <c r="AC516" s="293"/>
      <c r="AD516" s="292"/>
      <c r="AE516" s="2624">
        <v>14.5</v>
      </c>
      <c r="AF516" s="292">
        <v>1</v>
      </c>
      <c r="AG516" s="1877" t="s">
        <v>122</v>
      </c>
    </row>
    <row r="517" spans="3:33">
      <c r="C517" s="3091"/>
      <c r="D517" s="569"/>
      <c r="E517" s="1578"/>
      <c r="F517" s="154">
        <v>910770212536</v>
      </c>
      <c r="G517" s="70">
        <v>8719514118300</v>
      </c>
      <c r="H517" s="70" t="s">
        <v>933</v>
      </c>
      <c r="I517" s="65" t="s">
        <v>3401</v>
      </c>
      <c r="J517" s="333">
        <v>56</v>
      </c>
      <c r="K517" s="1169">
        <v>8010</v>
      </c>
      <c r="L517" s="333" t="s">
        <v>931</v>
      </c>
      <c r="M517" s="3271">
        <v>100000</v>
      </c>
      <c r="N517" s="292">
        <v>5</v>
      </c>
      <c r="O517" s="333"/>
      <c r="P517" s="659">
        <v>11230</v>
      </c>
      <c r="Q517" s="518"/>
      <c r="R517" s="1876" t="s">
        <v>62</v>
      </c>
      <c r="S517" s="333" t="s">
        <v>764</v>
      </c>
      <c r="T517" s="333" t="s">
        <v>204</v>
      </c>
      <c r="U517" s="333"/>
      <c r="V517" s="333" t="s">
        <v>1875</v>
      </c>
      <c r="W517" s="293" t="s">
        <v>210</v>
      </c>
      <c r="X517" s="293">
        <v>143</v>
      </c>
      <c r="Y517" s="292"/>
      <c r="Z517" s="292"/>
      <c r="AA517" s="292"/>
      <c r="AB517" s="333"/>
      <c r="AC517" s="293"/>
      <c r="AD517" s="292"/>
      <c r="AE517" s="2624">
        <v>14.5</v>
      </c>
      <c r="AF517" s="292">
        <v>1</v>
      </c>
      <c r="AG517" s="1877" t="s">
        <v>122</v>
      </c>
    </row>
    <row r="518" spans="3:33">
      <c r="C518" s="3091"/>
      <c r="D518" s="569"/>
      <c r="E518" s="1578"/>
      <c r="F518" s="155">
        <v>910770212537</v>
      </c>
      <c r="G518" s="63">
        <v>8719514118317</v>
      </c>
      <c r="H518" s="70" t="s">
        <v>934</v>
      </c>
      <c r="I518" s="51" t="s">
        <v>3401</v>
      </c>
      <c r="J518" s="333">
        <v>70</v>
      </c>
      <c r="K518" s="1169">
        <v>10120</v>
      </c>
      <c r="L518" s="333" t="s">
        <v>931</v>
      </c>
      <c r="M518" s="3271">
        <v>100000</v>
      </c>
      <c r="N518" s="292">
        <v>5</v>
      </c>
      <c r="O518" s="333"/>
      <c r="P518" s="656">
        <v>11450</v>
      </c>
      <c r="Q518" s="518"/>
      <c r="R518" s="1876" t="s">
        <v>62</v>
      </c>
      <c r="S518" s="333" t="s">
        <v>764</v>
      </c>
      <c r="T518" s="333" t="s">
        <v>3165</v>
      </c>
      <c r="U518" s="333"/>
      <c r="V518" s="333" t="s">
        <v>1875</v>
      </c>
      <c r="W518" s="293" t="s">
        <v>210</v>
      </c>
      <c r="X518" s="293">
        <v>144</v>
      </c>
      <c r="Y518" s="292"/>
      <c r="Z518" s="292"/>
      <c r="AA518" s="292"/>
      <c r="AB518" s="333"/>
      <c r="AC518" s="293"/>
      <c r="AD518" s="292"/>
      <c r="AE518" s="2624">
        <v>14.5</v>
      </c>
      <c r="AF518" s="292">
        <v>1</v>
      </c>
      <c r="AG518" s="1877" t="s">
        <v>122</v>
      </c>
    </row>
    <row r="519" spans="3:33">
      <c r="C519" s="3080"/>
      <c r="D519" s="855"/>
      <c r="E519" s="1599"/>
      <c r="F519" s="23">
        <v>910770212538</v>
      </c>
      <c r="G519" s="45">
        <v>8719514118324</v>
      </c>
      <c r="H519" s="45" t="s">
        <v>935</v>
      </c>
      <c r="I519" s="259" t="s">
        <v>3401</v>
      </c>
      <c r="J519" s="462">
        <v>76</v>
      </c>
      <c r="K519" s="1139">
        <v>11000</v>
      </c>
      <c r="L519" s="462" t="s">
        <v>931</v>
      </c>
      <c r="M519" s="3273">
        <v>100000</v>
      </c>
      <c r="N519" s="283">
        <v>5</v>
      </c>
      <c r="O519" s="462"/>
      <c r="P519" s="657">
        <v>11550</v>
      </c>
      <c r="Q519" s="518"/>
      <c r="R519" s="1959" t="s">
        <v>62</v>
      </c>
      <c r="S519" s="462" t="s">
        <v>764</v>
      </c>
      <c r="T519" s="462" t="s">
        <v>3166</v>
      </c>
      <c r="U519" s="462"/>
      <c r="V519" s="462" t="s">
        <v>1875</v>
      </c>
      <c r="W519" s="1593" t="s">
        <v>210</v>
      </c>
      <c r="X519" s="1593">
        <v>144</v>
      </c>
      <c r="Y519" s="297"/>
      <c r="Z519" s="297"/>
      <c r="AA519" s="297"/>
      <c r="AB519" s="462"/>
      <c r="AC519" s="294"/>
      <c r="AD519" s="297"/>
      <c r="AE519" s="2623">
        <v>14.5</v>
      </c>
      <c r="AF519" s="297">
        <v>1</v>
      </c>
      <c r="AG519" s="1960" t="s">
        <v>122</v>
      </c>
    </row>
    <row r="520" spans="3:33">
      <c r="C520" s="3079" t="s">
        <v>2870</v>
      </c>
      <c r="D520" s="1576" t="s">
        <v>2274</v>
      </c>
      <c r="E520" s="1577" t="s">
        <v>2873</v>
      </c>
      <c r="F520" s="43">
        <v>911401663503</v>
      </c>
      <c r="G520" s="39">
        <v>8710163311012</v>
      </c>
      <c r="H520" s="39" t="s">
        <v>937</v>
      </c>
      <c r="I520" s="2435" t="s">
        <v>938</v>
      </c>
      <c r="J520" s="336">
        <v>27</v>
      </c>
      <c r="K520" s="1131">
        <v>2300</v>
      </c>
      <c r="L520" s="336" t="s">
        <v>79</v>
      </c>
      <c r="M520" s="280">
        <v>80000</v>
      </c>
      <c r="N520" s="279">
        <v>3</v>
      </c>
      <c r="O520" s="336"/>
      <c r="P520" s="996">
        <v>9165</v>
      </c>
      <c r="Q520" s="518"/>
      <c r="R520" s="1876" t="s">
        <v>62</v>
      </c>
      <c r="S520" s="333" t="s">
        <v>55</v>
      </c>
      <c r="T520" s="333" t="s">
        <v>3167</v>
      </c>
      <c r="U520" s="333"/>
      <c r="V520" s="333" t="s">
        <v>158</v>
      </c>
      <c r="W520" s="293" t="s">
        <v>210</v>
      </c>
      <c r="X520" s="293">
        <v>85</v>
      </c>
      <c r="Y520" s="292">
        <v>578</v>
      </c>
      <c r="Z520" s="292">
        <v>578</v>
      </c>
      <c r="AA520" s="292">
        <v>265</v>
      </c>
      <c r="AB520" s="333" t="s">
        <v>122</v>
      </c>
      <c r="AC520" s="293">
        <v>80</v>
      </c>
      <c r="AD520" s="292"/>
      <c r="AE520" s="2624">
        <v>14.5</v>
      </c>
      <c r="AF520" s="292">
        <v>1</v>
      </c>
      <c r="AG520" s="1877" t="s">
        <v>122</v>
      </c>
    </row>
    <row r="521" spans="3:33">
      <c r="C521" s="3080" t="s">
        <v>2870</v>
      </c>
      <c r="D521" s="855" t="s">
        <v>2274</v>
      </c>
      <c r="E521" s="1599" t="s">
        <v>2873</v>
      </c>
      <c r="F521" s="61">
        <v>911401663403</v>
      </c>
      <c r="G521" s="49">
        <v>8710163311005</v>
      </c>
      <c r="H521" s="49" t="s">
        <v>939</v>
      </c>
      <c r="I521" s="49" t="s">
        <v>938</v>
      </c>
      <c r="J521" s="441">
        <v>27</v>
      </c>
      <c r="K521" s="1129">
        <v>2500</v>
      </c>
      <c r="L521" s="441" t="s">
        <v>53</v>
      </c>
      <c r="M521" s="284">
        <v>80000</v>
      </c>
      <c r="N521" s="283">
        <v>3</v>
      </c>
      <c r="O521" s="441"/>
      <c r="P521" s="718">
        <v>9165</v>
      </c>
      <c r="Q521" s="518"/>
      <c r="R521" s="1872" t="s">
        <v>62</v>
      </c>
      <c r="S521" s="441" t="s">
        <v>55</v>
      </c>
      <c r="T521" s="441" t="s">
        <v>3167</v>
      </c>
      <c r="U521" s="441"/>
      <c r="V521" s="441" t="s">
        <v>131</v>
      </c>
      <c r="W521" s="294" t="s">
        <v>210</v>
      </c>
      <c r="X521" s="294">
        <v>92</v>
      </c>
      <c r="Y521" s="283">
        <v>578</v>
      </c>
      <c r="Z521" s="283">
        <v>578</v>
      </c>
      <c r="AA521" s="283">
        <v>265</v>
      </c>
      <c r="AB521" s="441" t="s">
        <v>122</v>
      </c>
      <c r="AC521" s="294">
        <v>70</v>
      </c>
      <c r="AD521" s="283"/>
      <c r="AE521" s="2623">
        <v>14.5</v>
      </c>
      <c r="AF521" s="283">
        <v>1</v>
      </c>
      <c r="AG521" s="1873" t="s">
        <v>122</v>
      </c>
    </row>
    <row r="522" spans="3:33">
      <c r="C522" s="3233" t="s">
        <v>2870</v>
      </c>
      <c r="D522" s="853" t="s">
        <v>2274</v>
      </c>
      <c r="E522" s="1606" t="s">
        <v>2873</v>
      </c>
      <c r="F522" s="77">
        <v>912300024254</v>
      </c>
      <c r="G522" s="31">
        <v>8718699864910</v>
      </c>
      <c r="H522" s="31" t="s">
        <v>940</v>
      </c>
      <c r="I522" s="754" t="s">
        <v>941</v>
      </c>
      <c r="J522" s="443">
        <v>24</v>
      </c>
      <c r="K522" s="1169">
        <v>2808</v>
      </c>
      <c r="L522" s="443" t="s">
        <v>53</v>
      </c>
      <c r="M522" s="398">
        <v>100000</v>
      </c>
      <c r="N522" s="374">
        <v>5</v>
      </c>
      <c r="O522" s="443"/>
      <c r="P522" s="659">
        <v>9620</v>
      </c>
      <c r="Q522" s="518"/>
      <c r="R522" s="1874" t="s">
        <v>911</v>
      </c>
      <c r="S522" s="443" t="s">
        <v>764</v>
      </c>
      <c r="T522" s="443" t="s">
        <v>3167</v>
      </c>
      <c r="U522" s="443"/>
      <c r="V522" s="443" t="s">
        <v>131</v>
      </c>
      <c r="W522" s="352" t="s">
        <v>210</v>
      </c>
      <c r="X522" s="352">
        <v>117</v>
      </c>
      <c r="Y522" s="374">
        <v>477</v>
      </c>
      <c r="Z522" s="374">
        <v>477</v>
      </c>
      <c r="AA522" s="374">
        <v>187</v>
      </c>
      <c r="AB522" s="443" t="s">
        <v>122</v>
      </c>
      <c r="AC522" s="352">
        <v>70</v>
      </c>
      <c r="AD522" s="374"/>
      <c r="AE522" s="2614">
        <v>4</v>
      </c>
      <c r="AF522" s="374">
        <v>1</v>
      </c>
      <c r="AG522" s="1875" t="s">
        <v>122</v>
      </c>
    </row>
    <row r="523" spans="3:33">
      <c r="C523" s="3091"/>
      <c r="D523" s="569"/>
      <c r="E523" s="1578"/>
      <c r="F523" s="77">
        <v>910771129775</v>
      </c>
      <c r="G523" s="31">
        <v>8719514209398</v>
      </c>
      <c r="H523" s="31" t="s">
        <v>2693</v>
      </c>
      <c r="I523" s="754" t="s">
        <v>941</v>
      </c>
      <c r="J523" s="443">
        <v>33</v>
      </c>
      <c r="K523" s="1169">
        <v>3550</v>
      </c>
      <c r="L523" s="443" t="s">
        <v>79</v>
      </c>
      <c r="M523" s="398">
        <v>100000</v>
      </c>
      <c r="N523" s="374">
        <v>5</v>
      </c>
      <c r="O523" s="443"/>
      <c r="P523" s="659">
        <v>10450</v>
      </c>
      <c r="Q523" s="518"/>
      <c r="R523" s="1874" t="s">
        <v>891</v>
      </c>
      <c r="S523" s="443" t="s">
        <v>764</v>
      </c>
      <c r="T523" s="443" t="s">
        <v>905</v>
      </c>
      <c r="U523" s="443"/>
      <c r="V523" s="443" t="s">
        <v>158</v>
      </c>
      <c r="W523" s="352" t="s">
        <v>210</v>
      </c>
      <c r="X523" s="352">
        <v>107</v>
      </c>
      <c r="Y523" s="374">
        <v>477</v>
      </c>
      <c r="Z523" s="374">
        <v>477</v>
      </c>
      <c r="AA523" s="374">
        <v>187</v>
      </c>
      <c r="AB523" s="443" t="s">
        <v>122</v>
      </c>
      <c r="AC523" s="352">
        <v>70</v>
      </c>
      <c r="AD523" s="374"/>
      <c r="AE523" s="2614">
        <v>4</v>
      </c>
      <c r="AF523" s="374">
        <v>1</v>
      </c>
      <c r="AG523" s="1875" t="s">
        <v>122</v>
      </c>
    </row>
    <row r="524" spans="3:33">
      <c r="C524" s="3091" t="s">
        <v>2870</v>
      </c>
      <c r="D524" s="569" t="s">
        <v>2274</v>
      </c>
      <c r="E524" s="1578" t="s">
        <v>2873</v>
      </c>
      <c r="F524" s="133">
        <v>912300024260</v>
      </c>
      <c r="G524" s="31">
        <v>8718699864972</v>
      </c>
      <c r="H524" s="31" t="s">
        <v>942</v>
      </c>
      <c r="I524" s="754" t="s">
        <v>941</v>
      </c>
      <c r="J524" s="443">
        <v>31</v>
      </c>
      <c r="K524" s="1169">
        <v>3550</v>
      </c>
      <c r="L524" s="443" t="s">
        <v>53</v>
      </c>
      <c r="M524" s="398">
        <v>100000</v>
      </c>
      <c r="N524" s="374">
        <v>5</v>
      </c>
      <c r="O524" s="443"/>
      <c r="P524" s="659">
        <v>9830</v>
      </c>
      <c r="Q524" s="518"/>
      <c r="R524" s="1874" t="s">
        <v>911</v>
      </c>
      <c r="S524" s="443" t="s">
        <v>764</v>
      </c>
      <c r="T524" s="443" t="s">
        <v>905</v>
      </c>
      <c r="U524" s="443"/>
      <c r="V524" s="443" t="s">
        <v>131</v>
      </c>
      <c r="W524" s="352" t="s">
        <v>210</v>
      </c>
      <c r="X524" s="352">
        <v>114</v>
      </c>
      <c r="Y524" s="374">
        <v>477</v>
      </c>
      <c r="Z524" s="374">
        <v>477</v>
      </c>
      <c r="AA524" s="374">
        <v>187</v>
      </c>
      <c r="AB524" s="443" t="s">
        <v>122</v>
      </c>
      <c r="AC524" s="352">
        <v>70</v>
      </c>
      <c r="AD524" s="374"/>
      <c r="AE524" s="2614">
        <v>4</v>
      </c>
      <c r="AF524" s="374">
        <v>1</v>
      </c>
      <c r="AG524" s="1875" t="s">
        <v>122</v>
      </c>
    </row>
    <row r="525" spans="3:33">
      <c r="C525" s="3091"/>
      <c r="D525" s="569"/>
      <c r="E525" s="1578"/>
      <c r="F525" s="77">
        <v>910771129776</v>
      </c>
      <c r="G525" s="31">
        <v>8719514209404</v>
      </c>
      <c r="H525" s="31" t="s">
        <v>2694</v>
      </c>
      <c r="I525" s="754" t="s">
        <v>941</v>
      </c>
      <c r="J525" s="443">
        <v>46</v>
      </c>
      <c r="K525" s="1169">
        <v>5180</v>
      </c>
      <c r="L525" s="443" t="s">
        <v>79</v>
      </c>
      <c r="M525" s="398">
        <v>100000</v>
      </c>
      <c r="N525" s="374">
        <v>5</v>
      </c>
      <c r="O525" s="443"/>
      <c r="P525" s="659">
        <v>10250</v>
      </c>
      <c r="Q525" s="518"/>
      <c r="R525" s="1874" t="s">
        <v>911</v>
      </c>
      <c r="S525" s="443" t="s">
        <v>764</v>
      </c>
      <c r="T525" s="443" t="s">
        <v>3176</v>
      </c>
      <c r="U525" s="443"/>
      <c r="V525" s="443" t="s">
        <v>158</v>
      </c>
      <c r="W525" s="352" t="s">
        <v>210</v>
      </c>
      <c r="X525" s="352">
        <v>112</v>
      </c>
      <c r="Y525" s="374">
        <v>477</v>
      </c>
      <c r="Z525" s="374">
        <v>477</v>
      </c>
      <c r="AA525" s="374">
        <v>187</v>
      </c>
      <c r="AB525" s="443" t="s">
        <v>122</v>
      </c>
      <c r="AC525" s="352">
        <v>70</v>
      </c>
      <c r="AD525" s="374"/>
      <c r="AE525" s="2614">
        <v>4</v>
      </c>
      <c r="AF525" s="374">
        <v>1</v>
      </c>
      <c r="AG525" s="1875" t="s">
        <v>122</v>
      </c>
    </row>
    <row r="526" spans="3:33">
      <c r="C526" s="3080" t="s">
        <v>2870</v>
      </c>
      <c r="D526" s="855" t="s">
        <v>2274</v>
      </c>
      <c r="E526" s="1599" t="s">
        <v>2873</v>
      </c>
      <c r="F526" s="55">
        <v>912300024266</v>
      </c>
      <c r="G526" s="57">
        <v>8718699865030</v>
      </c>
      <c r="H526" s="57" t="s">
        <v>943</v>
      </c>
      <c r="I526" s="967" t="s">
        <v>941</v>
      </c>
      <c r="J526" s="856">
        <v>43</v>
      </c>
      <c r="K526" s="1168">
        <v>5254</v>
      </c>
      <c r="L526" s="856" t="s">
        <v>53</v>
      </c>
      <c r="M526" s="448">
        <v>100000</v>
      </c>
      <c r="N526" s="438">
        <v>5</v>
      </c>
      <c r="O526" s="856"/>
      <c r="P526" s="657">
        <v>10250</v>
      </c>
      <c r="Q526" s="518"/>
      <c r="R526" s="1989" t="s">
        <v>911</v>
      </c>
      <c r="S526" s="856" t="s">
        <v>764</v>
      </c>
      <c r="T526" s="856" t="s">
        <v>3176</v>
      </c>
      <c r="U526" s="856"/>
      <c r="V526" s="856" t="s">
        <v>131</v>
      </c>
      <c r="W526" s="1276" t="s">
        <v>210</v>
      </c>
      <c r="X526" s="1276">
        <v>122</v>
      </c>
      <c r="Y526" s="464">
        <v>477</v>
      </c>
      <c r="Z526" s="464">
        <v>477</v>
      </c>
      <c r="AA526" s="464">
        <v>187</v>
      </c>
      <c r="AB526" s="856" t="s">
        <v>122</v>
      </c>
      <c r="AC526" s="466">
        <v>70</v>
      </c>
      <c r="AD526" s="464"/>
      <c r="AE526" s="2616">
        <v>4</v>
      </c>
      <c r="AF526" s="464">
        <v>1</v>
      </c>
      <c r="AG526" s="1990" t="s">
        <v>122</v>
      </c>
    </row>
    <row r="527" spans="3:33">
      <c r="C527" s="3079" t="s">
        <v>2870</v>
      </c>
      <c r="D527" s="1576"/>
      <c r="E527" s="1577" t="s">
        <v>2873</v>
      </c>
      <c r="F527" s="43">
        <v>915005778323</v>
      </c>
      <c r="G527" s="214">
        <v>8727900967807</v>
      </c>
      <c r="H527" s="229" t="s">
        <v>944</v>
      </c>
      <c r="I527" s="115" t="s">
        <v>945</v>
      </c>
      <c r="J527" s="1132">
        <v>10</v>
      </c>
      <c r="K527" s="1131">
        <v>1100</v>
      </c>
      <c r="L527" s="279" t="s">
        <v>53</v>
      </c>
      <c r="M527" s="280">
        <v>15000</v>
      </c>
      <c r="N527" s="279">
        <v>2</v>
      </c>
      <c r="O527" s="279"/>
      <c r="P527" s="2400">
        <v>300</v>
      </c>
      <c r="Q527" s="71"/>
      <c r="R527" s="1991" t="s">
        <v>54</v>
      </c>
      <c r="S527" s="279" t="s">
        <v>113</v>
      </c>
      <c r="T527" s="279" t="s">
        <v>3256</v>
      </c>
      <c r="U527" s="279"/>
      <c r="V527" s="279" t="s">
        <v>131</v>
      </c>
      <c r="W527" s="305" t="s">
        <v>210</v>
      </c>
      <c r="X527" s="305">
        <v>110</v>
      </c>
      <c r="Y527" s="279">
        <v>250</v>
      </c>
      <c r="Z527" s="279">
        <v>250</v>
      </c>
      <c r="AA527" s="279">
        <v>68</v>
      </c>
      <c r="AB527" s="279" t="s">
        <v>122</v>
      </c>
      <c r="AC527" s="305">
        <v>80</v>
      </c>
      <c r="AD527" s="279"/>
      <c r="AE527" s="2646">
        <v>0.5</v>
      </c>
      <c r="AF527" s="279">
        <v>12</v>
      </c>
      <c r="AG527" s="1992" t="s">
        <v>122</v>
      </c>
    </row>
    <row r="528" spans="3:33">
      <c r="C528" s="3080" t="s">
        <v>2870</v>
      </c>
      <c r="D528" s="855"/>
      <c r="E528" s="1599" t="s">
        <v>2873</v>
      </c>
      <c r="F528" s="61">
        <v>915005778923</v>
      </c>
      <c r="G528" s="151">
        <v>8727900967821</v>
      </c>
      <c r="H528" s="2535" t="s">
        <v>946</v>
      </c>
      <c r="I528" s="56" t="s">
        <v>947</v>
      </c>
      <c r="J528" s="1130">
        <v>17</v>
      </c>
      <c r="K528" s="1129">
        <v>1900</v>
      </c>
      <c r="L528" s="283" t="s">
        <v>53</v>
      </c>
      <c r="M528" s="284">
        <v>15000</v>
      </c>
      <c r="N528" s="283">
        <v>2</v>
      </c>
      <c r="O528" s="283"/>
      <c r="P528" s="682">
        <v>440</v>
      </c>
      <c r="Q528" s="71"/>
      <c r="R528" s="1993" t="s">
        <v>54</v>
      </c>
      <c r="S528" s="283" t="s">
        <v>113</v>
      </c>
      <c r="T528" s="283" t="s">
        <v>3259</v>
      </c>
      <c r="U528" s="283"/>
      <c r="V528" s="283" t="s">
        <v>131</v>
      </c>
      <c r="W528" s="294" t="s">
        <v>210</v>
      </c>
      <c r="X528" s="294">
        <v>111</v>
      </c>
      <c r="Y528" s="283">
        <v>320</v>
      </c>
      <c r="Z528" s="283">
        <v>320</v>
      </c>
      <c r="AA528" s="283">
        <v>68</v>
      </c>
      <c r="AB528" s="283" t="s">
        <v>122</v>
      </c>
      <c r="AC528" s="294">
        <v>80</v>
      </c>
      <c r="AD528" s="283"/>
      <c r="AE528" s="2647">
        <v>1</v>
      </c>
      <c r="AF528" s="283">
        <v>10</v>
      </c>
      <c r="AG528" s="1994" t="s">
        <v>122</v>
      </c>
    </row>
    <row r="529" spans="3:33">
      <c r="C529" s="3233"/>
      <c r="D529" s="853"/>
      <c r="E529" s="1606"/>
      <c r="F529" s="43">
        <v>929004100723</v>
      </c>
      <c r="G529" s="214">
        <v>8727900974331</v>
      </c>
      <c r="H529" s="229" t="s">
        <v>948</v>
      </c>
      <c r="I529" s="115" t="s">
        <v>949</v>
      </c>
      <c r="J529" s="1132">
        <v>10</v>
      </c>
      <c r="K529" s="1131">
        <v>820</v>
      </c>
      <c r="L529" s="279" t="s">
        <v>79</v>
      </c>
      <c r="M529" s="280">
        <v>20000</v>
      </c>
      <c r="N529" s="279">
        <v>2</v>
      </c>
      <c r="O529" s="279"/>
      <c r="P529" s="681">
        <v>300</v>
      </c>
      <c r="Q529" s="71"/>
      <c r="R529" s="1991" t="s">
        <v>54</v>
      </c>
      <c r="S529" s="279" t="s">
        <v>106</v>
      </c>
      <c r="T529" s="279" t="s">
        <v>3255</v>
      </c>
      <c r="U529" s="279"/>
      <c r="V529" s="279" t="s">
        <v>158</v>
      </c>
      <c r="W529" s="305" t="s">
        <v>210</v>
      </c>
      <c r="X529" s="305">
        <v>82</v>
      </c>
      <c r="Y529" s="279">
        <v>240</v>
      </c>
      <c r="Z529" s="279">
        <v>240</v>
      </c>
      <c r="AA529" s="279">
        <v>50</v>
      </c>
      <c r="AB529" s="279" t="s">
        <v>122</v>
      </c>
      <c r="AC529" s="305">
        <v>80</v>
      </c>
      <c r="AD529" s="279"/>
      <c r="AE529" s="2648">
        <v>0.5</v>
      </c>
      <c r="AF529" s="279">
        <v>12</v>
      </c>
      <c r="AG529" s="1992" t="s">
        <v>122</v>
      </c>
    </row>
    <row r="530" spans="3:33">
      <c r="C530" s="3091"/>
      <c r="D530" s="569"/>
      <c r="E530" s="1578"/>
      <c r="F530" s="2907">
        <v>929004100823</v>
      </c>
      <c r="G530" s="846">
        <v>8727900974355</v>
      </c>
      <c r="H530" s="2543" t="s">
        <v>950</v>
      </c>
      <c r="I530" s="209" t="s">
        <v>949</v>
      </c>
      <c r="J530" s="341">
        <v>10</v>
      </c>
      <c r="K530" s="1141">
        <v>880</v>
      </c>
      <c r="L530" s="341" t="s">
        <v>53</v>
      </c>
      <c r="M530" s="322">
        <v>20000</v>
      </c>
      <c r="N530" s="341">
        <v>2</v>
      </c>
      <c r="O530" s="341"/>
      <c r="P530" s="681">
        <v>300</v>
      </c>
      <c r="Q530" s="71"/>
      <c r="R530" s="1995" t="s">
        <v>54</v>
      </c>
      <c r="S530" s="341" t="s">
        <v>106</v>
      </c>
      <c r="T530" s="341" t="s">
        <v>3255</v>
      </c>
      <c r="U530" s="341"/>
      <c r="V530" s="341" t="s">
        <v>131</v>
      </c>
      <c r="W530" s="315" t="s">
        <v>210</v>
      </c>
      <c r="X530" s="315">
        <v>88</v>
      </c>
      <c r="Y530" s="341">
        <v>240</v>
      </c>
      <c r="Z530" s="341">
        <v>240</v>
      </c>
      <c r="AA530" s="341">
        <v>50</v>
      </c>
      <c r="AB530" s="341" t="s">
        <v>122</v>
      </c>
      <c r="AC530" s="315">
        <v>80</v>
      </c>
      <c r="AD530" s="341"/>
      <c r="AE530" s="2649">
        <v>0.5</v>
      </c>
      <c r="AF530" s="341">
        <v>12</v>
      </c>
      <c r="AG530" s="1996" t="s">
        <v>122</v>
      </c>
    </row>
    <row r="531" spans="3:33">
      <c r="C531" s="3091"/>
      <c r="D531" s="569"/>
      <c r="E531" s="1578"/>
      <c r="F531" s="2870">
        <v>929004100923</v>
      </c>
      <c r="G531" s="72">
        <v>8727900974379</v>
      </c>
      <c r="H531" s="252" t="s">
        <v>951</v>
      </c>
      <c r="I531" s="209" t="s">
        <v>953</v>
      </c>
      <c r="J531" s="1128">
        <v>24</v>
      </c>
      <c r="K531" s="1127">
        <v>2100</v>
      </c>
      <c r="L531" s="281" t="s">
        <v>79</v>
      </c>
      <c r="M531" s="322">
        <v>20000</v>
      </c>
      <c r="N531" s="281">
        <v>2</v>
      </c>
      <c r="O531" s="281"/>
      <c r="P531" s="681">
        <v>540</v>
      </c>
      <c r="Q531" s="71"/>
      <c r="R531" s="1997" t="s">
        <v>54</v>
      </c>
      <c r="S531" s="281" t="s">
        <v>106</v>
      </c>
      <c r="T531" s="281" t="s">
        <v>3259</v>
      </c>
      <c r="U531" s="281"/>
      <c r="V531" s="281" t="s">
        <v>158</v>
      </c>
      <c r="W531" s="301" t="s">
        <v>210</v>
      </c>
      <c r="X531" s="301">
        <v>87</v>
      </c>
      <c r="Y531" s="281">
        <v>380</v>
      </c>
      <c r="Z531" s="281">
        <v>380</v>
      </c>
      <c r="AA531" s="281">
        <v>50</v>
      </c>
      <c r="AB531" s="281" t="s">
        <v>122</v>
      </c>
      <c r="AC531" s="301">
        <v>80</v>
      </c>
      <c r="AD531" s="281"/>
      <c r="AE531" s="2650">
        <v>4</v>
      </c>
      <c r="AF531" s="281">
        <v>8</v>
      </c>
      <c r="AG531" s="1998" t="s">
        <v>122</v>
      </c>
    </row>
    <row r="532" spans="3:33">
      <c r="C532" s="3080"/>
      <c r="D532" s="855"/>
      <c r="E532" s="1599"/>
      <c r="F532" s="61">
        <v>929004101023</v>
      </c>
      <c r="G532" s="151">
        <v>8727900974393</v>
      </c>
      <c r="H532" s="2535" t="s">
        <v>952</v>
      </c>
      <c r="I532" s="56" t="s">
        <v>953</v>
      </c>
      <c r="J532" s="1130">
        <v>24</v>
      </c>
      <c r="K532" s="1129">
        <v>2200</v>
      </c>
      <c r="L532" s="283" t="s">
        <v>53</v>
      </c>
      <c r="M532" s="284">
        <v>20000</v>
      </c>
      <c r="N532" s="283">
        <v>2</v>
      </c>
      <c r="O532" s="283"/>
      <c r="P532" s="682">
        <v>540</v>
      </c>
      <c r="Q532" s="71"/>
      <c r="R532" s="1993" t="s">
        <v>54</v>
      </c>
      <c r="S532" s="283" t="s">
        <v>106</v>
      </c>
      <c r="T532" s="283" t="s">
        <v>3259</v>
      </c>
      <c r="U532" s="283"/>
      <c r="V532" s="283" t="s">
        <v>131</v>
      </c>
      <c r="W532" s="294" t="s">
        <v>210</v>
      </c>
      <c r="X532" s="294">
        <v>91</v>
      </c>
      <c r="Y532" s="283">
        <v>380</v>
      </c>
      <c r="Z532" s="283">
        <v>380</v>
      </c>
      <c r="AA532" s="283">
        <v>50</v>
      </c>
      <c r="AB532" s="283" t="s">
        <v>122</v>
      </c>
      <c r="AC532" s="294">
        <v>80</v>
      </c>
      <c r="AD532" s="283"/>
      <c r="AE532" s="2647">
        <v>4</v>
      </c>
      <c r="AF532" s="283">
        <v>8</v>
      </c>
      <c r="AG532" s="1994" t="s">
        <v>122</v>
      </c>
    </row>
    <row r="533" spans="3:33">
      <c r="C533" s="3233"/>
      <c r="D533" s="853"/>
      <c r="E533" s="1606"/>
      <c r="F533" s="2907">
        <v>929004100323</v>
      </c>
      <c r="G533" s="846">
        <v>8727900974256</v>
      </c>
      <c r="H533" s="2543" t="s">
        <v>104</v>
      </c>
      <c r="I533" s="209" t="s">
        <v>105</v>
      </c>
      <c r="J533" s="341">
        <v>12</v>
      </c>
      <c r="K533" s="1141">
        <v>1250</v>
      </c>
      <c r="L533" s="341" t="s">
        <v>79</v>
      </c>
      <c r="M533" s="3274">
        <v>20000</v>
      </c>
      <c r="N533" s="341">
        <v>2</v>
      </c>
      <c r="O533" s="341"/>
      <c r="P533" s="681">
        <v>530</v>
      </c>
      <c r="Q533" s="71"/>
      <c r="R533" s="1995" t="s">
        <v>54</v>
      </c>
      <c r="S533" s="341" t="s">
        <v>106</v>
      </c>
      <c r="T533" s="341" t="s">
        <v>3257</v>
      </c>
      <c r="U533" s="341"/>
      <c r="V533" s="341" t="s">
        <v>158</v>
      </c>
      <c r="W533" s="315" t="s">
        <v>210</v>
      </c>
      <c r="X533" s="315">
        <v>104</v>
      </c>
      <c r="Y533" s="341">
        <v>245</v>
      </c>
      <c r="Z533" s="341">
        <v>245</v>
      </c>
      <c r="AA533" s="341">
        <v>63</v>
      </c>
      <c r="AB533" s="341" t="s">
        <v>122</v>
      </c>
      <c r="AC533" s="315">
        <v>80</v>
      </c>
      <c r="AD533" s="341"/>
      <c r="AE533" s="2649">
        <v>1</v>
      </c>
      <c r="AF533" s="341">
        <v>12</v>
      </c>
      <c r="AG533" s="1996" t="s">
        <v>122</v>
      </c>
    </row>
    <row r="534" spans="3:33">
      <c r="C534" s="3091"/>
      <c r="D534" s="569"/>
      <c r="E534" s="1578"/>
      <c r="F534" s="2907">
        <v>929004100423</v>
      </c>
      <c r="G534" s="846">
        <v>8727900974270</v>
      </c>
      <c r="H534" s="2543" t="s">
        <v>107</v>
      </c>
      <c r="I534" s="209" t="s">
        <v>105</v>
      </c>
      <c r="J534" s="341">
        <v>12</v>
      </c>
      <c r="K534" s="1141">
        <v>1300</v>
      </c>
      <c r="L534" s="341" t="s">
        <v>53</v>
      </c>
      <c r="M534" s="322">
        <v>20000</v>
      </c>
      <c r="N534" s="341">
        <v>2</v>
      </c>
      <c r="O534" s="341"/>
      <c r="P534" s="681">
        <v>530</v>
      </c>
      <c r="Q534" s="71"/>
      <c r="R534" s="1995" t="s">
        <v>54</v>
      </c>
      <c r="S534" s="341" t="s">
        <v>106</v>
      </c>
      <c r="T534" s="341" t="s">
        <v>3257</v>
      </c>
      <c r="U534" s="341"/>
      <c r="V534" s="341" t="s">
        <v>131</v>
      </c>
      <c r="W534" s="315" t="s">
        <v>210</v>
      </c>
      <c r="X534" s="315">
        <v>108</v>
      </c>
      <c r="Y534" s="341">
        <v>245</v>
      </c>
      <c r="Z534" s="341">
        <v>245</v>
      </c>
      <c r="AA534" s="341">
        <v>63</v>
      </c>
      <c r="AB534" s="341" t="s">
        <v>122</v>
      </c>
      <c r="AC534" s="315">
        <v>80</v>
      </c>
      <c r="AD534" s="341"/>
      <c r="AE534" s="2649">
        <v>1</v>
      </c>
      <c r="AF534" s="341">
        <v>12</v>
      </c>
      <c r="AG534" s="1996" t="s">
        <v>122</v>
      </c>
    </row>
    <row r="535" spans="3:33">
      <c r="C535" s="3091"/>
      <c r="D535" s="569"/>
      <c r="E535" s="1578"/>
      <c r="F535" s="2907">
        <v>929004100523</v>
      </c>
      <c r="G535" s="846">
        <v>8727900974294</v>
      </c>
      <c r="H535" s="2543" t="s">
        <v>108</v>
      </c>
      <c r="I535" s="209" t="s">
        <v>109</v>
      </c>
      <c r="J535" s="341">
        <v>21</v>
      </c>
      <c r="K535" s="1141">
        <v>2200</v>
      </c>
      <c r="L535" s="341" t="s">
        <v>79</v>
      </c>
      <c r="M535" s="322">
        <v>20000</v>
      </c>
      <c r="N535" s="341">
        <v>2</v>
      </c>
      <c r="O535" s="341"/>
      <c r="P535" s="681">
        <v>705</v>
      </c>
      <c r="Q535" s="71"/>
      <c r="R535" s="1995" t="s">
        <v>54</v>
      </c>
      <c r="S535" s="341" t="s">
        <v>106</v>
      </c>
      <c r="T535" s="341" t="s">
        <v>3259</v>
      </c>
      <c r="U535" s="341"/>
      <c r="V535" s="341" t="s">
        <v>158</v>
      </c>
      <c r="W535" s="315" t="s">
        <v>210</v>
      </c>
      <c r="X535" s="315">
        <v>104</v>
      </c>
      <c r="Y535" s="341">
        <v>345</v>
      </c>
      <c r="Z535" s="341">
        <v>345</v>
      </c>
      <c r="AA535" s="341">
        <v>71</v>
      </c>
      <c r="AB535" s="341" t="s">
        <v>122</v>
      </c>
      <c r="AC535" s="315">
        <v>80</v>
      </c>
      <c r="AD535" s="341"/>
      <c r="AE535" s="2649">
        <v>4</v>
      </c>
      <c r="AF535" s="341">
        <v>8</v>
      </c>
      <c r="AG535" s="1996" t="s">
        <v>122</v>
      </c>
    </row>
    <row r="536" spans="3:33">
      <c r="C536" s="3080"/>
      <c r="D536" s="855"/>
      <c r="E536" s="1599"/>
      <c r="F536" s="61">
        <v>929004100623</v>
      </c>
      <c r="G536" s="151">
        <v>8727900974317</v>
      </c>
      <c r="H536" s="2535" t="s">
        <v>110</v>
      </c>
      <c r="I536" s="56" t="s">
        <v>109</v>
      </c>
      <c r="J536" s="283">
        <v>21</v>
      </c>
      <c r="K536" s="1129">
        <v>2300</v>
      </c>
      <c r="L536" s="283" t="s">
        <v>53</v>
      </c>
      <c r="M536" s="284">
        <v>20000</v>
      </c>
      <c r="N536" s="283">
        <v>2</v>
      </c>
      <c r="O536" s="283"/>
      <c r="P536" s="682">
        <v>705</v>
      </c>
      <c r="Q536" s="71"/>
      <c r="R536" s="1993" t="s">
        <v>54</v>
      </c>
      <c r="S536" s="283" t="s">
        <v>106</v>
      </c>
      <c r="T536" s="283" t="s">
        <v>3259</v>
      </c>
      <c r="U536" s="283"/>
      <c r="V536" s="283" t="s">
        <v>131</v>
      </c>
      <c r="W536" s="294" t="s">
        <v>210</v>
      </c>
      <c r="X536" s="294">
        <v>109</v>
      </c>
      <c r="Y536" s="283">
        <v>345</v>
      </c>
      <c r="Z536" s="283">
        <v>345</v>
      </c>
      <c r="AA536" s="283">
        <v>71</v>
      </c>
      <c r="AB536" s="283" t="s">
        <v>122</v>
      </c>
      <c r="AC536" s="294">
        <v>80</v>
      </c>
      <c r="AD536" s="283"/>
      <c r="AE536" s="2647">
        <v>4</v>
      </c>
      <c r="AF536" s="283">
        <v>8</v>
      </c>
      <c r="AG536" s="1994" t="s">
        <v>122</v>
      </c>
    </row>
    <row r="537" spans="3:33">
      <c r="C537" s="3233" t="s">
        <v>2870</v>
      </c>
      <c r="D537" s="853" t="s">
        <v>2274</v>
      </c>
      <c r="E537" s="1606" t="s">
        <v>2873</v>
      </c>
      <c r="F537" s="44">
        <v>911401774752</v>
      </c>
      <c r="G537" s="147">
        <v>8710163364421</v>
      </c>
      <c r="H537" s="256" t="s">
        <v>954</v>
      </c>
      <c r="I537" s="249" t="s">
        <v>3326</v>
      </c>
      <c r="J537" s="1189">
        <v>12</v>
      </c>
      <c r="K537" s="1142">
        <v>1000</v>
      </c>
      <c r="L537" s="292" t="s">
        <v>53</v>
      </c>
      <c r="M537" s="296">
        <v>35000</v>
      </c>
      <c r="N537" s="292">
        <v>2</v>
      </c>
      <c r="O537" s="292"/>
      <c r="P537" s="659">
        <v>270</v>
      </c>
      <c r="Q537" s="71"/>
      <c r="R537" s="1999" t="s">
        <v>54</v>
      </c>
      <c r="S537" s="292" t="s">
        <v>955</v>
      </c>
      <c r="T537" s="292" t="s">
        <v>3256</v>
      </c>
      <c r="U537" s="292"/>
      <c r="V537" s="292" t="s">
        <v>131</v>
      </c>
      <c r="W537" s="293" t="s">
        <v>210</v>
      </c>
      <c r="X537" s="293">
        <v>83</v>
      </c>
      <c r="Y537" s="292">
        <v>170</v>
      </c>
      <c r="Z537" s="292">
        <v>170</v>
      </c>
      <c r="AA537" s="292">
        <v>50</v>
      </c>
      <c r="AB537" s="292" t="s">
        <v>122</v>
      </c>
      <c r="AC537" s="293" t="s">
        <v>3227</v>
      </c>
      <c r="AD537" s="292"/>
      <c r="AE537" s="2648">
        <v>0.5</v>
      </c>
      <c r="AF537" s="292">
        <v>20</v>
      </c>
      <c r="AG537" s="2000" t="s">
        <v>122</v>
      </c>
    </row>
    <row r="538" spans="3:33">
      <c r="C538" s="3080" t="s">
        <v>2870</v>
      </c>
      <c r="D538" s="855" t="s">
        <v>2274</v>
      </c>
      <c r="E538" s="1599" t="s">
        <v>2873</v>
      </c>
      <c r="F538" s="544">
        <v>911401774762</v>
      </c>
      <c r="G538" s="151">
        <v>8710163364438</v>
      </c>
      <c r="H538" s="2535" t="s">
        <v>956</v>
      </c>
      <c r="I538" s="56" t="s">
        <v>3327</v>
      </c>
      <c r="J538" s="1130">
        <v>20</v>
      </c>
      <c r="K538" s="1129">
        <v>1600</v>
      </c>
      <c r="L538" s="283" t="s">
        <v>53</v>
      </c>
      <c r="M538" s="284">
        <v>35000</v>
      </c>
      <c r="N538" s="283">
        <v>2</v>
      </c>
      <c r="O538" s="283"/>
      <c r="P538" s="656">
        <v>375</v>
      </c>
      <c r="Q538" s="71"/>
      <c r="R538" s="1993" t="s">
        <v>54</v>
      </c>
      <c r="S538" s="283" t="s">
        <v>955</v>
      </c>
      <c r="T538" s="283" t="s">
        <v>3258</v>
      </c>
      <c r="U538" s="283"/>
      <c r="V538" s="283" t="s">
        <v>131</v>
      </c>
      <c r="W538" s="294" t="s">
        <v>210</v>
      </c>
      <c r="X538" s="294">
        <v>80</v>
      </c>
      <c r="Y538" s="283">
        <v>200</v>
      </c>
      <c r="Z538" s="283">
        <v>200</v>
      </c>
      <c r="AA538" s="283">
        <v>55</v>
      </c>
      <c r="AB538" s="283" t="s">
        <v>122</v>
      </c>
      <c r="AC538" s="294" t="s">
        <v>3227</v>
      </c>
      <c r="AD538" s="283"/>
      <c r="AE538" s="2651">
        <v>0.5</v>
      </c>
      <c r="AF538" s="283">
        <v>20</v>
      </c>
      <c r="AG538" s="1994" t="s">
        <v>122</v>
      </c>
    </row>
    <row r="539" spans="3:33">
      <c r="C539" s="3233" t="s">
        <v>2870</v>
      </c>
      <c r="D539" s="853" t="s">
        <v>2274</v>
      </c>
      <c r="E539" s="1606"/>
      <c r="F539" s="2908">
        <v>911401735132</v>
      </c>
      <c r="G539" s="214">
        <v>8710163335100</v>
      </c>
      <c r="H539" s="229" t="s">
        <v>957</v>
      </c>
      <c r="I539" s="115" t="s">
        <v>958</v>
      </c>
      <c r="J539" s="1132">
        <v>15</v>
      </c>
      <c r="K539" s="1131">
        <v>1300</v>
      </c>
      <c r="L539" s="279" t="s">
        <v>53</v>
      </c>
      <c r="M539" s="280">
        <v>35000</v>
      </c>
      <c r="N539" s="279">
        <v>2</v>
      </c>
      <c r="O539" s="279"/>
      <c r="P539" s="658">
        <v>500</v>
      </c>
      <c r="Q539" s="36"/>
      <c r="R539" s="1991" t="s">
        <v>54</v>
      </c>
      <c r="S539" s="279" t="s">
        <v>55</v>
      </c>
      <c r="T539" s="279" t="s">
        <v>3257</v>
      </c>
      <c r="U539" s="279"/>
      <c r="V539" s="279" t="s">
        <v>131</v>
      </c>
      <c r="W539" s="305" t="s">
        <v>210</v>
      </c>
      <c r="X539" s="305">
        <v>86</v>
      </c>
      <c r="Y539" s="279">
        <v>133</v>
      </c>
      <c r="Z539" s="279">
        <v>223</v>
      </c>
      <c r="AA539" s="279">
        <v>68</v>
      </c>
      <c r="AB539" s="279" t="s">
        <v>122</v>
      </c>
      <c r="AC539" s="305" t="s">
        <v>3226</v>
      </c>
      <c r="AD539" s="279"/>
      <c r="AE539" s="2646">
        <v>1</v>
      </c>
      <c r="AF539" s="279">
        <v>20</v>
      </c>
      <c r="AG539" s="1992" t="s">
        <v>122</v>
      </c>
    </row>
    <row r="540" spans="3:33">
      <c r="C540" s="3091" t="s">
        <v>2870</v>
      </c>
      <c r="D540" s="569" t="s">
        <v>2274</v>
      </c>
      <c r="E540" s="1578" t="s">
        <v>2873</v>
      </c>
      <c r="F540" s="2909">
        <v>911401735142</v>
      </c>
      <c r="G540" s="1086">
        <v>8710163335117</v>
      </c>
      <c r="H540" s="2558" t="s">
        <v>959</v>
      </c>
      <c r="I540" s="1223" t="s">
        <v>960</v>
      </c>
      <c r="J540" s="1090">
        <v>15</v>
      </c>
      <c r="K540" s="1091">
        <v>1300</v>
      </c>
      <c r="L540" s="1090" t="s">
        <v>53</v>
      </c>
      <c r="M540" s="1091">
        <v>35000</v>
      </c>
      <c r="N540" s="1090">
        <v>2</v>
      </c>
      <c r="O540" s="1090"/>
      <c r="P540" s="1400">
        <v>550</v>
      </c>
      <c r="Q540" s="17"/>
      <c r="R540" s="2001" t="s">
        <v>54</v>
      </c>
      <c r="S540" s="1090" t="s">
        <v>955</v>
      </c>
      <c r="T540" s="1090" t="s">
        <v>3257</v>
      </c>
      <c r="U540" s="1090"/>
      <c r="V540" s="1090" t="s">
        <v>131</v>
      </c>
      <c r="W540" s="2463" t="s">
        <v>210</v>
      </c>
      <c r="X540" s="2463">
        <v>86</v>
      </c>
      <c r="Y540" s="1090">
        <v>182</v>
      </c>
      <c r="Z540" s="1090">
        <v>182</v>
      </c>
      <c r="AA540" s="1090">
        <v>66</v>
      </c>
      <c r="AB540" s="1090" t="s">
        <v>122</v>
      </c>
      <c r="AC540" s="2463" t="s">
        <v>3227</v>
      </c>
      <c r="AD540" s="1090"/>
      <c r="AE540" s="2652">
        <v>1</v>
      </c>
      <c r="AF540" s="1090">
        <v>20</v>
      </c>
      <c r="AG540" s="2002" t="s">
        <v>122</v>
      </c>
    </row>
    <row r="541" spans="3:33">
      <c r="C541" s="3080" t="s">
        <v>2870</v>
      </c>
      <c r="D541" s="855"/>
      <c r="E541" s="1599" t="s">
        <v>2873</v>
      </c>
      <c r="F541" s="61">
        <v>911401892787</v>
      </c>
      <c r="G541" s="151">
        <v>8721103315861</v>
      </c>
      <c r="H541" s="2535" t="s">
        <v>2436</v>
      </c>
      <c r="I541" s="56" t="s">
        <v>960</v>
      </c>
      <c r="J541" s="283">
        <v>15</v>
      </c>
      <c r="K541" s="1129">
        <v>1400</v>
      </c>
      <c r="L541" s="283" t="s">
        <v>53</v>
      </c>
      <c r="M541" s="454">
        <v>30000</v>
      </c>
      <c r="N541" s="283">
        <v>2</v>
      </c>
      <c r="O541" s="283"/>
      <c r="P541" s="682">
        <v>690</v>
      </c>
      <c r="Q541" s="518"/>
      <c r="R541" s="1993" t="s">
        <v>54</v>
      </c>
      <c r="S541" s="283" t="s">
        <v>55</v>
      </c>
      <c r="T541" s="283" t="s">
        <v>3257</v>
      </c>
      <c r="U541" s="283"/>
      <c r="V541" s="283" t="s">
        <v>131</v>
      </c>
      <c r="W541" s="294" t="s">
        <v>210</v>
      </c>
      <c r="X541" s="294">
        <v>93</v>
      </c>
      <c r="Y541" s="283">
        <v>182</v>
      </c>
      <c r="Z541" s="283">
        <v>182</v>
      </c>
      <c r="AA541" s="283">
        <v>66</v>
      </c>
      <c r="AB541" s="283" t="s">
        <v>122</v>
      </c>
      <c r="AC541" s="294">
        <v>80</v>
      </c>
      <c r="AD541" s="283"/>
      <c r="AE541" s="2647">
        <v>1</v>
      </c>
      <c r="AF541" s="283">
        <v>20</v>
      </c>
      <c r="AG541" s="1994" t="s">
        <v>122</v>
      </c>
    </row>
    <row r="542" spans="3:33">
      <c r="C542" s="3079"/>
      <c r="D542" s="1576"/>
      <c r="E542" s="1577"/>
      <c r="F542" s="2910">
        <v>929003279882</v>
      </c>
      <c r="G542" s="1622">
        <v>8727900974416</v>
      </c>
      <c r="H542" s="2542" t="s">
        <v>111</v>
      </c>
      <c r="I542" s="1612" t="s">
        <v>112</v>
      </c>
      <c r="J542" s="1623">
        <v>13</v>
      </c>
      <c r="K542" s="1131">
        <v>1200</v>
      </c>
      <c r="L542" s="1623" t="s">
        <v>79</v>
      </c>
      <c r="M542" s="1628">
        <v>20000</v>
      </c>
      <c r="N542" s="1623">
        <v>2</v>
      </c>
      <c r="O542" s="1623"/>
      <c r="P542" s="2400">
        <v>185</v>
      </c>
      <c r="Q542" s="71"/>
      <c r="R542" s="2003" t="s">
        <v>54</v>
      </c>
      <c r="S542" s="1623" t="s">
        <v>113</v>
      </c>
      <c r="T542" s="1623" t="s">
        <v>3260</v>
      </c>
      <c r="U542" s="1623"/>
      <c r="V542" s="1623" t="s">
        <v>158</v>
      </c>
      <c r="W542" s="2464" t="s">
        <v>210</v>
      </c>
      <c r="X542" s="2464">
        <v>92</v>
      </c>
      <c r="Y542" s="1623">
        <v>165</v>
      </c>
      <c r="Z542" s="1623">
        <v>165</v>
      </c>
      <c r="AA542" s="1623">
        <v>35</v>
      </c>
      <c r="AB542" s="1623" t="s">
        <v>122</v>
      </c>
      <c r="AC542" s="2464">
        <v>80</v>
      </c>
      <c r="AD542" s="1623"/>
      <c r="AE542" s="2646">
        <v>0.5</v>
      </c>
      <c r="AF542" s="1623">
        <v>30</v>
      </c>
      <c r="AG542" s="2004" t="s">
        <v>122</v>
      </c>
    </row>
    <row r="543" spans="3:33">
      <c r="C543" s="3091"/>
      <c r="D543" s="569"/>
      <c r="E543" s="1578"/>
      <c r="F543" s="2907">
        <v>929003279982</v>
      </c>
      <c r="G543" s="846">
        <v>8727900974430</v>
      </c>
      <c r="H543" s="2543" t="s">
        <v>114</v>
      </c>
      <c r="I543" s="246" t="s">
        <v>112</v>
      </c>
      <c r="J543" s="341">
        <v>13</v>
      </c>
      <c r="K543" s="1141">
        <v>1200</v>
      </c>
      <c r="L543" s="341" t="s">
        <v>53</v>
      </c>
      <c r="M543" s="322">
        <v>20000</v>
      </c>
      <c r="N543" s="341">
        <v>2</v>
      </c>
      <c r="O543" s="341"/>
      <c r="P543" s="760">
        <v>185</v>
      </c>
      <c r="Q543" s="71"/>
      <c r="R543" s="1995" t="s">
        <v>54</v>
      </c>
      <c r="S543" s="341" t="s">
        <v>113</v>
      </c>
      <c r="T543" s="341" t="s">
        <v>3260</v>
      </c>
      <c r="U543" s="341"/>
      <c r="V543" s="341" t="s">
        <v>131</v>
      </c>
      <c r="W543" s="315" t="s">
        <v>210</v>
      </c>
      <c r="X543" s="315">
        <v>92</v>
      </c>
      <c r="Y543" s="341">
        <v>165</v>
      </c>
      <c r="Z543" s="341">
        <v>165</v>
      </c>
      <c r="AA543" s="341">
        <v>35</v>
      </c>
      <c r="AB543" s="341" t="s">
        <v>122</v>
      </c>
      <c r="AC543" s="315">
        <v>80</v>
      </c>
      <c r="AD543" s="341"/>
      <c r="AE543" s="2649">
        <v>0.5</v>
      </c>
      <c r="AF543" s="341">
        <v>30</v>
      </c>
      <c r="AG543" s="1996" t="s">
        <v>122</v>
      </c>
    </row>
    <row r="544" spans="3:33">
      <c r="C544" s="3091"/>
      <c r="D544" s="569"/>
      <c r="E544" s="1578"/>
      <c r="F544" s="2907">
        <v>929003280482</v>
      </c>
      <c r="G544" s="846">
        <v>8727900974454</v>
      </c>
      <c r="H544" s="2543" t="s">
        <v>115</v>
      </c>
      <c r="I544" s="246" t="s">
        <v>116</v>
      </c>
      <c r="J544" s="341">
        <v>20</v>
      </c>
      <c r="K544" s="1141">
        <v>2000</v>
      </c>
      <c r="L544" s="341" t="s">
        <v>79</v>
      </c>
      <c r="M544" s="322">
        <v>20000</v>
      </c>
      <c r="N544" s="341">
        <v>2</v>
      </c>
      <c r="O544" s="341"/>
      <c r="P544" s="760">
        <v>265</v>
      </c>
      <c r="Q544" s="71"/>
      <c r="R544" s="1995" t="s">
        <v>54</v>
      </c>
      <c r="S544" s="341" t="s">
        <v>113</v>
      </c>
      <c r="T544" s="341" t="s">
        <v>3261</v>
      </c>
      <c r="U544" s="341"/>
      <c r="V544" s="341" t="s">
        <v>158</v>
      </c>
      <c r="W544" s="315" t="s">
        <v>210</v>
      </c>
      <c r="X544" s="315">
        <v>100</v>
      </c>
      <c r="Y544" s="341">
        <v>225</v>
      </c>
      <c r="Z544" s="341">
        <v>225</v>
      </c>
      <c r="AA544" s="341">
        <v>35</v>
      </c>
      <c r="AB544" s="341" t="s">
        <v>122</v>
      </c>
      <c r="AC544" s="315">
        <v>80</v>
      </c>
      <c r="AD544" s="341"/>
      <c r="AE544" s="2650">
        <v>0.5</v>
      </c>
      <c r="AF544" s="341">
        <v>30</v>
      </c>
      <c r="AG544" s="1996" t="s">
        <v>122</v>
      </c>
    </row>
    <row r="545" spans="3:33">
      <c r="C545" s="3080"/>
      <c r="D545" s="855"/>
      <c r="E545" s="1599"/>
      <c r="F545" s="61">
        <v>929003280582</v>
      </c>
      <c r="G545" s="151">
        <v>8727900974478</v>
      </c>
      <c r="H545" s="2535" t="s">
        <v>117</v>
      </c>
      <c r="I545" s="208" t="s">
        <v>116</v>
      </c>
      <c r="J545" s="283">
        <v>20</v>
      </c>
      <c r="K545" s="1129">
        <v>2000</v>
      </c>
      <c r="L545" s="283" t="s">
        <v>53</v>
      </c>
      <c r="M545" s="284">
        <v>20000</v>
      </c>
      <c r="N545" s="283">
        <v>2</v>
      </c>
      <c r="O545" s="283"/>
      <c r="P545" s="682">
        <v>265</v>
      </c>
      <c r="Q545" s="71"/>
      <c r="R545" s="1993" t="s">
        <v>54</v>
      </c>
      <c r="S545" s="283" t="s">
        <v>113</v>
      </c>
      <c r="T545" s="283" t="s">
        <v>3261</v>
      </c>
      <c r="U545" s="283"/>
      <c r="V545" s="283" t="s">
        <v>131</v>
      </c>
      <c r="W545" s="294" t="s">
        <v>210</v>
      </c>
      <c r="X545" s="294">
        <v>100</v>
      </c>
      <c r="Y545" s="283">
        <v>225</v>
      </c>
      <c r="Z545" s="283">
        <v>225</v>
      </c>
      <c r="AA545" s="283">
        <v>35</v>
      </c>
      <c r="AB545" s="283" t="s">
        <v>122</v>
      </c>
      <c r="AC545" s="294">
        <v>80</v>
      </c>
      <c r="AD545" s="283"/>
      <c r="AE545" s="2647">
        <v>0.5</v>
      </c>
      <c r="AF545" s="283">
        <v>30</v>
      </c>
      <c r="AG545" s="1994" t="s">
        <v>122</v>
      </c>
    </row>
    <row r="546" spans="3:33">
      <c r="C546" s="3079" t="s">
        <v>2870</v>
      </c>
      <c r="D546" s="1576"/>
      <c r="E546" s="1577" t="s">
        <v>2873</v>
      </c>
      <c r="F546" s="2911">
        <v>911401801180</v>
      </c>
      <c r="G546" s="1624">
        <v>8710163340173</v>
      </c>
      <c r="H546" s="3034" t="s">
        <v>2169</v>
      </c>
      <c r="I546" s="1625" t="s">
        <v>2303</v>
      </c>
      <c r="J546" s="1230">
        <v>14</v>
      </c>
      <c r="K546" s="1626">
        <v>1200</v>
      </c>
      <c r="L546" s="1230" t="s">
        <v>53</v>
      </c>
      <c r="M546" s="1626">
        <v>35000</v>
      </c>
      <c r="N546" s="1230">
        <v>2</v>
      </c>
      <c r="O546" s="1230"/>
      <c r="P546" s="2394">
        <v>425</v>
      </c>
      <c r="Q546" s="518"/>
      <c r="R546" s="2005" t="s">
        <v>964</v>
      </c>
      <c r="S546" s="1230" t="s">
        <v>113</v>
      </c>
      <c r="T546" s="1230" t="s">
        <v>3262</v>
      </c>
      <c r="U546" s="1230"/>
      <c r="V546" s="1230" t="s">
        <v>131</v>
      </c>
      <c r="W546" s="2465" t="s">
        <v>210</v>
      </c>
      <c r="X546" s="2465">
        <v>85</v>
      </c>
      <c r="Y546" s="1230">
        <v>295</v>
      </c>
      <c r="Z546" s="1230">
        <v>295</v>
      </c>
      <c r="AA546" s="1230">
        <v>34</v>
      </c>
      <c r="AB546" s="1230" t="s">
        <v>122</v>
      </c>
      <c r="AC546" s="2465" t="s">
        <v>3227</v>
      </c>
      <c r="AD546" s="1230"/>
      <c r="AE546" s="2653">
        <v>4</v>
      </c>
      <c r="AF546" s="1230">
        <v>4</v>
      </c>
      <c r="AG546" s="2006" t="s">
        <v>122</v>
      </c>
    </row>
    <row r="547" spans="3:33" ht="15.5">
      <c r="C547" s="3091" t="s">
        <v>2870</v>
      </c>
      <c r="D547" s="569" t="s">
        <v>2274</v>
      </c>
      <c r="E547" s="1578" t="s">
        <v>2873</v>
      </c>
      <c r="F547" s="2912">
        <v>911401879584</v>
      </c>
      <c r="G547" s="220">
        <v>8719514959972</v>
      </c>
      <c r="H547" s="2543" t="s">
        <v>456</v>
      </c>
      <c r="I547" s="209" t="s">
        <v>963</v>
      </c>
      <c r="J547" s="341">
        <v>40</v>
      </c>
      <c r="K547" s="322">
        <v>4000</v>
      </c>
      <c r="L547" s="341" t="s">
        <v>53</v>
      </c>
      <c r="M547" s="322">
        <v>35000</v>
      </c>
      <c r="N547" s="341">
        <v>2</v>
      </c>
      <c r="O547" s="341"/>
      <c r="P547" s="988">
        <v>690</v>
      </c>
      <c r="Q547" s="628"/>
      <c r="R547" s="1995" t="s">
        <v>964</v>
      </c>
      <c r="S547" s="341" t="s">
        <v>113</v>
      </c>
      <c r="T547" s="341" t="s">
        <v>3263</v>
      </c>
      <c r="U547" s="341"/>
      <c r="V547" s="341" t="s">
        <v>131</v>
      </c>
      <c r="W547" s="315" t="s">
        <v>210</v>
      </c>
      <c r="X547" s="315">
        <v>100</v>
      </c>
      <c r="Y547" s="341">
        <v>595</v>
      </c>
      <c r="Z547" s="341">
        <v>595</v>
      </c>
      <c r="AA547" s="341">
        <v>34</v>
      </c>
      <c r="AB547" s="341" t="s">
        <v>122</v>
      </c>
      <c r="AC547" s="315" t="s">
        <v>3227</v>
      </c>
      <c r="AD547" s="341"/>
      <c r="AE547" s="2649">
        <v>14.5</v>
      </c>
      <c r="AF547" s="341">
        <v>4</v>
      </c>
      <c r="AG547" s="1996" t="s">
        <v>122</v>
      </c>
    </row>
    <row r="548" spans="3:33" ht="15.5">
      <c r="C548" s="3080" t="s">
        <v>2870</v>
      </c>
      <c r="D548" s="855" t="s">
        <v>2274</v>
      </c>
      <c r="E548" s="1599" t="s">
        <v>2873</v>
      </c>
      <c r="F548" s="2913">
        <v>911401879684</v>
      </c>
      <c r="G548" s="57">
        <v>8719514959989</v>
      </c>
      <c r="H548" s="2535" t="s">
        <v>458</v>
      </c>
      <c r="I548" s="56" t="s">
        <v>965</v>
      </c>
      <c r="J548" s="283">
        <v>40</v>
      </c>
      <c r="K548" s="1129">
        <v>4000</v>
      </c>
      <c r="L548" s="283" t="s">
        <v>53</v>
      </c>
      <c r="M548" s="284">
        <v>35000</v>
      </c>
      <c r="N548" s="283">
        <v>2</v>
      </c>
      <c r="O548" s="283"/>
      <c r="P548" s="657">
        <v>765</v>
      </c>
      <c r="Q548" s="628"/>
      <c r="R548" s="1993" t="s">
        <v>964</v>
      </c>
      <c r="S548" s="283" t="s">
        <v>113</v>
      </c>
      <c r="T548" s="283" t="s">
        <v>3263</v>
      </c>
      <c r="U548" s="283"/>
      <c r="V548" s="283" t="s">
        <v>131</v>
      </c>
      <c r="W548" s="294" t="s">
        <v>210</v>
      </c>
      <c r="X548" s="294">
        <v>100</v>
      </c>
      <c r="Y548" s="283">
        <v>595</v>
      </c>
      <c r="Z548" s="283">
        <v>595</v>
      </c>
      <c r="AA548" s="283">
        <v>35</v>
      </c>
      <c r="AB548" s="283" t="s">
        <v>122</v>
      </c>
      <c r="AC548" s="294" t="s">
        <v>3227</v>
      </c>
      <c r="AD548" s="283"/>
      <c r="AE548" s="2647">
        <v>14.5</v>
      </c>
      <c r="AF548" s="283">
        <v>4</v>
      </c>
      <c r="AG548" s="1994" t="s">
        <v>122</v>
      </c>
    </row>
    <row r="549" spans="3:33">
      <c r="C549" s="3091"/>
      <c r="D549" s="569"/>
      <c r="E549" s="1578"/>
      <c r="F549" s="2909">
        <v>911401866982</v>
      </c>
      <c r="G549" s="1088">
        <v>8719514532366</v>
      </c>
      <c r="H549" s="2558" t="s">
        <v>978</v>
      </c>
      <c r="I549" s="1089" t="s">
        <v>2880</v>
      </c>
      <c r="J549" s="1090"/>
      <c r="K549" s="1091"/>
      <c r="L549" s="1090"/>
      <c r="M549" s="1091"/>
      <c r="N549" s="1090">
        <v>2</v>
      </c>
      <c r="O549" s="1090"/>
      <c r="P549" s="2401">
        <v>195</v>
      </c>
      <c r="Q549" s="14"/>
      <c r="R549" s="2001"/>
      <c r="S549" s="1090"/>
      <c r="T549" s="1090"/>
      <c r="U549" s="1090"/>
      <c r="V549" s="1090"/>
      <c r="W549" s="2463"/>
      <c r="X549" s="2463"/>
      <c r="Y549" s="1090">
        <v>40</v>
      </c>
      <c r="Z549" s="1090">
        <v>1000</v>
      </c>
      <c r="AA549" s="1090">
        <v>40</v>
      </c>
      <c r="AB549" s="1090"/>
      <c r="AC549" s="2463"/>
      <c r="AD549" s="1090"/>
      <c r="AE549" s="2652">
        <v>0</v>
      </c>
      <c r="AF549" s="1090">
        <v>10</v>
      </c>
      <c r="AG549" s="2002" t="s">
        <v>122</v>
      </c>
    </row>
    <row r="550" spans="3:33">
      <c r="C550" s="3080"/>
      <c r="D550" s="855"/>
      <c r="E550" s="1599"/>
      <c r="F550" s="2914">
        <v>911401866882</v>
      </c>
      <c r="G550" s="1092">
        <v>8719514532359</v>
      </c>
      <c r="H550" s="3035" t="s">
        <v>979</v>
      </c>
      <c r="I550" s="1093" t="s">
        <v>2881</v>
      </c>
      <c r="J550" s="1094"/>
      <c r="K550" s="1095"/>
      <c r="L550" s="1094"/>
      <c r="M550" s="1095"/>
      <c r="N550" s="1094">
        <v>2</v>
      </c>
      <c r="O550" s="1094"/>
      <c r="P550" s="2402">
        <v>90</v>
      </c>
      <c r="Q550" s="14"/>
      <c r="R550" s="2007"/>
      <c r="S550" s="1094"/>
      <c r="T550" s="1094"/>
      <c r="U550" s="1094"/>
      <c r="V550" s="1094"/>
      <c r="W550" s="2466"/>
      <c r="X550" s="2466"/>
      <c r="Y550" s="1094">
        <v>25</v>
      </c>
      <c r="Z550" s="1094">
        <v>36</v>
      </c>
      <c r="AA550" s="1094">
        <v>34.4</v>
      </c>
      <c r="AB550" s="1094"/>
      <c r="AC550" s="2466"/>
      <c r="AD550" s="1094"/>
      <c r="AE550" s="2654">
        <v>0</v>
      </c>
      <c r="AF550" s="1094">
        <v>20</v>
      </c>
      <c r="AG550" s="2008" t="s">
        <v>122</v>
      </c>
    </row>
    <row r="551" spans="3:33">
      <c r="C551" s="3079" t="s">
        <v>2870</v>
      </c>
      <c r="D551" s="1576"/>
      <c r="E551" s="1577" t="s">
        <v>2873</v>
      </c>
      <c r="F551" s="2915">
        <v>911401853087</v>
      </c>
      <c r="G551" s="1627">
        <v>8720169753174</v>
      </c>
      <c r="H551" s="2542" t="s">
        <v>2339</v>
      </c>
      <c r="I551" s="624" t="s">
        <v>2342</v>
      </c>
      <c r="J551" s="1623">
        <v>19</v>
      </c>
      <c r="K551" s="1628">
        <v>2400</v>
      </c>
      <c r="L551" s="1623" t="s">
        <v>53</v>
      </c>
      <c r="M551" s="1628">
        <v>35000</v>
      </c>
      <c r="N551" s="1623">
        <v>2</v>
      </c>
      <c r="O551" s="1623"/>
      <c r="P551" s="2400">
        <v>415</v>
      </c>
      <c r="Q551" s="518"/>
      <c r="R551" s="2003" t="s">
        <v>573</v>
      </c>
      <c r="S551" s="1623" t="s">
        <v>55</v>
      </c>
      <c r="T551" s="1623" t="s">
        <v>3233</v>
      </c>
      <c r="U551" s="1623"/>
      <c r="V551" s="1623" t="s">
        <v>131</v>
      </c>
      <c r="W551" s="2464" t="s">
        <v>210</v>
      </c>
      <c r="X551" s="2464">
        <v>126</v>
      </c>
      <c r="Y551" s="1623">
        <v>35.5</v>
      </c>
      <c r="Z551" s="1623">
        <v>598</v>
      </c>
      <c r="AA551" s="1623">
        <v>44.5</v>
      </c>
      <c r="AB551" s="1623" t="s">
        <v>122</v>
      </c>
      <c r="AC551" s="2464">
        <v>80</v>
      </c>
      <c r="AD551" s="1623"/>
      <c r="AE551" s="2655">
        <v>0.5</v>
      </c>
      <c r="AF551" s="1623">
        <v>24</v>
      </c>
      <c r="AG551" s="2004" t="s">
        <v>122</v>
      </c>
    </row>
    <row r="552" spans="3:33">
      <c r="C552" s="3091" t="s">
        <v>2870</v>
      </c>
      <c r="D552" s="569"/>
      <c r="E552" s="1578" t="s">
        <v>2873</v>
      </c>
      <c r="F552" s="2916">
        <v>911401853187</v>
      </c>
      <c r="G552" s="75">
        <v>8720169753181</v>
      </c>
      <c r="H552" s="2543" t="s">
        <v>2340</v>
      </c>
      <c r="I552" s="59" t="s">
        <v>2343</v>
      </c>
      <c r="J552" s="341">
        <v>38</v>
      </c>
      <c r="K552" s="322">
        <v>4800</v>
      </c>
      <c r="L552" s="341" t="s">
        <v>53</v>
      </c>
      <c r="M552" s="322">
        <v>35000</v>
      </c>
      <c r="N552" s="341">
        <v>2</v>
      </c>
      <c r="O552" s="341"/>
      <c r="P552" s="681">
        <v>570</v>
      </c>
      <c r="Q552" s="518"/>
      <c r="R552" s="1995" t="s">
        <v>573</v>
      </c>
      <c r="S552" s="341" t="s">
        <v>55</v>
      </c>
      <c r="T552" s="341" t="s">
        <v>3235</v>
      </c>
      <c r="U552" s="341"/>
      <c r="V552" s="341" t="s">
        <v>131</v>
      </c>
      <c r="W552" s="315" t="s">
        <v>210</v>
      </c>
      <c r="X552" s="315">
        <v>126</v>
      </c>
      <c r="Y552" s="341">
        <v>35.5</v>
      </c>
      <c r="Z552" s="341">
        <v>1198</v>
      </c>
      <c r="AA552" s="341">
        <v>44.5</v>
      </c>
      <c r="AB552" s="341" t="s">
        <v>122</v>
      </c>
      <c r="AC552" s="315">
        <v>80</v>
      </c>
      <c r="AD552" s="341"/>
      <c r="AE552" s="2649">
        <v>1</v>
      </c>
      <c r="AF552" s="341">
        <v>24</v>
      </c>
      <c r="AG552" s="1996" t="s">
        <v>122</v>
      </c>
    </row>
    <row r="553" spans="3:33">
      <c r="C553" s="3080" t="s">
        <v>2870</v>
      </c>
      <c r="D553" s="855"/>
      <c r="E553" s="1599" t="s">
        <v>2873</v>
      </c>
      <c r="F553" s="2913">
        <v>911401853287</v>
      </c>
      <c r="G553" s="57">
        <v>8720169753198</v>
      </c>
      <c r="H553" s="2535" t="s">
        <v>2341</v>
      </c>
      <c r="I553" s="56" t="s">
        <v>2344</v>
      </c>
      <c r="J553" s="283">
        <v>54</v>
      </c>
      <c r="K553" s="1129">
        <v>6800</v>
      </c>
      <c r="L553" s="283" t="s">
        <v>53</v>
      </c>
      <c r="M553" s="284">
        <v>35000</v>
      </c>
      <c r="N553" s="283">
        <v>2</v>
      </c>
      <c r="O553" s="283"/>
      <c r="P553" s="682">
        <v>725</v>
      </c>
      <c r="Q553" s="518"/>
      <c r="R553" s="1993" t="s">
        <v>573</v>
      </c>
      <c r="S553" s="283" t="s">
        <v>55</v>
      </c>
      <c r="T553" s="283" t="s">
        <v>3237</v>
      </c>
      <c r="U553" s="283"/>
      <c r="V553" s="283" t="s">
        <v>131</v>
      </c>
      <c r="W553" s="294" t="s">
        <v>210</v>
      </c>
      <c r="X553" s="294">
        <v>125</v>
      </c>
      <c r="Y553" s="283">
        <v>35.5</v>
      </c>
      <c r="Z553" s="283">
        <v>1498</v>
      </c>
      <c r="AA553" s="283">
        <v>44.5</v>
      </c>
      <c r="AB553" s="283" t="s">
        <v>122</v>
      </c>
      <c r="AC553" s="294">
        <v>80</v>
      </c>
      <c r="AD553" s="283"/>
      <c r="AE553" s="2647">
        <v>1</v>
      </c>
      <c r="AF553" s="283">
        <v>24</v>
      </c>
      <c r="AG553" s="1994" t="s">
        <v>122</v>
      </c>
    </row>
    <row r="554" spans="3:33">
      <c r="C554" s="3233" t="s">
        <v>2870</v>
      </c>
      <c r="D554" s="853"/>
      <c r="E554" s="1606"/>
      <c r="F554" s="2917">
        <v>911401813685</v>
      </c>
      <c r="G554" s="195">
        <v>8719514964907</v>
      </c>
      <c r="H554" s="2544" t="s">
        <v>966</v>
      </c>
      <c r="I554" s="251" t="s">
        <v>967</v>
      </c>
      <c r="J554" s="295">
        <v>18</v>
      </c>
      <c r="K554" s="1140">
        <v>2000</v>
      </c>
      <c r="L554" s="295" t="s">
        <v>53</v>
      </c>
      <c r="M554" s="3274">
        <v>35000</v>
      </c>
      <c r="N554" s="295">
        <v>2</v>
      </c>
      <c r="O554" s="295"/>
      <c r="P554" s="656">
        <v>370</v>
      </c>
      <c r="Q554" s="575"/>
      <c r="R554" s="2009" t="s">
        <v>573</v>
      </c>
      <c r="S554" s="295" t="s">
        <v>55</v>
      </c>
      <c r="T554" s="295" t="s">
        <v>3233</v>
      </c>
      <c r="U554" s="295"/>
      <c r="V554" s="295" t="s">
        <v>131</v>
      </c>
      <c r="W554" s="1598" t="s">
        <v>210</v>
      </c>
      <c r="X554" s="1598">
        <v>111</v>
      </c>
      <c r="Y554" s="295">
        <v>60</v>
      </c>
      <c r="Z554" s="295">
        <v>565</v>
      </c>
      <c r="AA554" s="295">
        <v>60</v>
      </c>
      <c r="AB554" s="295" t="s">
        <v>122</v>
      </c>
      <c r="AC554" s="1598" t="s">
        <v>3227</v>
      </c>
      <c r="AD554" s="295"/>
      <c r="AE554" s="2651">
        <v>1</v>
      </c>
      <c r="AF554" s="295">
        <v>12</v>
      </c>
      <c r="AG554" s="2010" t="s">
        <v>122</v>
      </c>
    </row>
    <row r="555" spans="3:33">
      <c r="C555" s="3091" t="s">
        <v>2870</v>
      </c>
      <c r="D555" s="569"/>
      <c r="E555" s="1578"/>
      <c r="F555" s="2916">
        <v>911401813785</v>
      </c>
      <c r="G555" s="75">
        <v>8719514964914</v>
      </c>
      <c r="H555" s="2543" t="s">
        <v>968</v>
      </c>
      <c r="I555" s="59" t="s">
        <v>969</v>
      </c>
      <c r="J555" s="341">
        <v>36</v>
      </c>
      <c r="K555" s="322">
        <v>4000</v>
      </c>
      <c r="L555" s="341" t="s">
        <v>53</v>
      </c>
      <c r="M555" s="322">
        <v>35000</v>
      </c>
      <c r="N555" s="341">
        <v>2</v>
      </c>
      <c r="O555" s="341"/>
      <c r="P555" s="2392">
        <v>500</v>
      </c>
      <c r="Q555" s="575"/>
      <c r="R555" s="1995" t="s">
        <v>573</v>
      </c>
      <c r="S555" s="341" t="s">
        <v>55</v>
      </c>
      <c r="T555" s="341" t="s">
        <v>3235</v>
      </c>
      <c r="U555" s="341"/>
      <c r="V555" s="341" t="s">
        <v>131</v>
      </c>
      <c r="W555" s="315" t="s">
        <v>210</v>
      </c>
      <c r="X555" s="315">
        <v>111</v>
      </c>
      <c r="Y555" s="341">
        <v>60</v>
      </c>
      <c r="Z555" s="341">
        <v>1170</v>
      </c>
      <c r="AA555" s="341">
        <v>60</v>
      </c>
      <c r="AB555" s="341" t="s">
        <v>122</v>
      </c>
      <c r="AC555" s="315" t="s">
        <v>3227</v>
      </c>
      <c r="AD555" s="341"/>
      <c r="AE555" s="2649">
        <v>14.5</v>
      </c>
      <c r="AF555" s="341">
        <v>12</v>
      </c>
      <c r="AG555" s="1996" t="s">
        <v>122</v>
      </c>
    </row>
    <row r="556" spans="3:33">
      <c r="C556" s="3091" t="s">
        <v>2870</v>
      </c>
      <c r="D556" s="569"/>
      <c r="E556" s="1578"/>
      <c r="F556" s="2918">
        <v>911401813885</v>
      </c>
      <c r="G556" s="220">
        <v>8719514964921</v>
      </c>
      <c r="H556" s="2543" t="s">
        <v>970</v>
      </c>
      <c r="I556" s="209" t="s">
        <v>971</v>
      </c>
      <c r="J556" s="341">
        <v>53</v>
      </c>
      <c r="K556" s="322">
        <v>6000</v>
      </c>
      <c r="L556" s="341" t="s">
        <v>53</v>
      </c>
      <c r="M556" s="322">
        <v>35000</v>
      </c>
      <c r="N556" s="341">
        <v>2</v>
      </c>
      <c r="O556" s="341"/>
      <c r="P556" s="988">
        <v>655</v>
      </c>
      <c r="Q556" s="575"/>
      <c r="R556" s="1995" t="s">
        <v>573</v>
      </c>
      <c r="S556" s="341" t="s">
        <v>55</v>
      </c>
      <c r="T556" s="341" t="s">
        <v>3237</v>
      </c>
      <c r="U556" s="341"/>
      <c r="V556" s="341" t="s">
        <v>131</v>
      </c>
      <c r="W556" s="315" t="s">
        <v>210</v>
      </c>
      <c r="X556" s="315">
        <v>113</v>
      </c>
      <c r="Y556" s="341">
        <v>60</v>
      </c>
      <c r="Z556" s="341">
        <v>1470</v>
      </c>
      <c r="AA556" s="341">
        <v>60</v>
      </c>
      <c r="AB556" s="341" t="s">
        <v>122</v>
      </c>
      <c r="AC556" s="315" t="s">
        <v>3227</v>
      </c>
      <c r="AD556" s="341"/>
      <c r="AE556" s="2649">
        <v>14.5</v>
      </c>
      <c r="AF556" s="341">
        <v>12</v>
      </c>
      <c r="AG556" s="1996" t="s">
        <v>122</v>
      </c>
    </row>
    <row r="557" spans="3:33">
      <c r="C557" s="3091" t="s">
        <v>2870</v>
      </c>
      <c r="D557" s="569"/>
      <c r="E557" s="1578"/>
      <c r="F557" s="2916">
        <v>911401813985</v>
      </c>
      <c r="G557" s="75">
        <v>8719514964938</v>
      </c>
      <c r="H557" s="2543" t="s">
        <v>972</v>
      </c>
      <c r="I557" s="59" t="s">
        <v>973</v>
      </c>
      <c r="J557" s="341">
        <v>18</v>
      </c>
      <c r="K557" s="322">
        <v>2000</v>
      </c>
      <c r="L557" s="341" t="s">
        <v>53</v>
      </c>
      <c r="M557" s="322">
        <v>35000</v>
      </c>
      <c r="N557" s="341">
        <v>2</v>
      </c>
      <c r="O557" s="341"/>
      <c r="P557" s="2392">
        <v>415</v>
      </c>
      <c r="Q557" s="575"/>
      <c r="R557" s="1995" t="s">
        <v>573</v>
      </c>
      <c r="S557" s="341" t="s">
        <v>55</v>
      </c>
      <c r="T557" s="341" t="s">
        <v>3233</v>
      </c>
      <c r="U557" s="341"/>
      <c r="V557" s="341" t="s">
        <v>131</v>
      </c>
      <c r="W557" s="315" t="s">
        <v>210</v>
      </c>
      <c r="X557" s="315">
        <v>111</v>
      </c>
      <c r="Y557" s="341">
        <v>60</v>
      </c>
      <c r="Z557" s="341">
        <v>580</v>
      </c>
      <c r="AA557" s="341">
        <v>60</v>
      </c>
      <c r="AB557" s="341" t="s">
        <v>122</v>
      </c>
      <c r="AC557" s="315" t="s">
        <v>3227</v>
      </c>
      <c r="AD557" s="341"/>
      <c r="AE557" s="2649">
        <v>1</v>
      </c>
      <c r="AF557" s="341">
        <v>12</v>
      </c>
      <c r="AG557" s="1996" t="s">
        <v>122</v>
      </c>
    </row>
    <row r="558" spans="3:33">
      <c r="C558" s="3091" t="s">
        <v>2870</v>
      </c>
      <c r="D558" s="569"/>
      <c r="E558" s="1578"/>
      <c r="F558" s="2918">
        <v>911401814085</v>
      </c>
      <c r="G558" s="220">
        <v>8719514964945</v>
      </c>
      <c r="H558" s="2543" t="s">
        <v>974</v>
      </c>
      <c r="I558" s="209" t="s">
        <v>975</v>
      </c>
      <c r="J558" s="341">
        <v>36</v>
      </c>
      <c r="K558" s="322">
        <v>4000</v>
      </c>
      <c r="L558" s="341" t="s">
        <v>53</v>
      </c>
      <c r="M558" s="322">
        <v>35000</v>
      </c>
      <c r="N558" s="341">
        <v>2</v>
      </c>
      <c r="O558" s="341"/>
      <c r="P558" s="988">
        <v>585</v>
      </c>
      <c r="Q558" s="575"/>
      <c r="R558" s="1995" t="s">
        <v>573</v>
      </c>
      <c r="S558" s="341" t="s">
        <v>55</v>
      </c>
      <c r="T558" s="341" t="s">
        <v>3235</v>
      </c>
      <c r="U558" s="341"/>
      <c r="V558" s="341" t="s">
        <v>131</v>
      </c>
      <c r="W558" s="315" t="s">
        <v>210</v>
      </c>
      <c r="X558" s="315">
        <v>111</v>
      </c>
      <c r="Y558" s="341">
        <v>60</v>
      </c>
      <c r="Z558" s="341">
        <v>1185</v>
      </c>
      <c r="AA558" s="341">
        <v>60</v>
      </c>
      <c r="AB558" s="341" t="s">
        <v>122</v>
      </c>
      <c r="AC558" s="315" t="s">
        <v>3227</v>
      </c>
      <c r="AD558" s="341"/>
      <c r="AE558" s="2649">
        <v>14.5</v>
      </c>
      <c r="AF558" s="341">
        <v>12</v>
      </c>
      <c r="AG558" s="1996" t="s">
        <v>122</v>
      </c>
    </row>
    <row r="559" spans="3:33">
      <c r="C559" s="3080" t="s">
        <v>2870</v>
      </c>
      <c r="D559" s="855"/>
      <c r="E559" s="1599"/>
      <c r="F559" s="2913">
        <v>911401814185</v>
      </c>
      <c r="G559" s="57">
        <v>8719514964952</v>
      </c>
      <c r="H559" s="2535" t="s">
        <v>976</v>
      </c>
      <c r="I559" s="56" t="s">
        <v>977</v>
      </c>
      <c r="J559" s="283">
        <v>53</v>
      </c>
      <c r="K559" s="1129">
        <v>6000</v>
      </c>
      <c r="L559" s="283" t="s">
        <v>53</v>
      </c>
      <c r="M559" s="284">
        <v>35000</v>
      </c>
      <c r="N559" s="283">
        <v>2</v>
      </c>
      <c r="O559" s="283"/>
      <c r="P559" s="657">
        <v>745</v>
      </c>
      <c r="Q559" s="575"/>
      <c r="R559" s="1993" t="s">
        <v>573</v>
      </c>
      <c r="S559" s="283" t="s">
        <v>55</v>
      </c>
      <c r="T559" s="283" t="s">
        <v>3237</v>
      </c>
      <c r="U559" s="283"/>
      <c r="V559" s="283" t="s">
        <v>131</v>
      </c>
      <c r="W559" s="294" t="s">
        <v>210</v>
      </c>
      <c r="X559" s="294">
        <v>113</v>
      </c>
      <c r="Y559" s="283">
        <v>60</v>
      </c>
      <c r="Z559" s="283">
        <v>1485</v>
      </c>
      <c r="AA559" s="283">
        <v>60</v>
      </c>
      <c r="AB559" s="283" t="s">
        <v>122</v>
      </c>
      <c r="AC559" s="294" t="s">
        <v>3227</v>
      </c>
      <c r="AD559" s="283"/>
      <c r="AE559" s="2647">
        <v>14.5</v>
      </c>
      <c r="AF559" s="283">
        <v>12</v>
      </c>
      <c r="AG559" s="1994" t="s">
        <v>122</v>
      </c>
    </row>
    <row r="560" spans="3:33">
      <c r="C560" s="3081"/>
      <c r="D560" s="1487"/>
      <c r="E560" s="1617"/>
      <c r="F560" s="526">
        <v>911401829687</v>
      </c>
      <c r="G560" s="527">
        <v>8720169761056</v>
      </c>
      <c r="H560" s="2541" t="s">
        <v>2423</v>
      </c>
      <c r="I560" s="1629" t="s">
        <v>980</v>
      </c>
      <c r="J560" s="1325">
        <v>40</v>
      </c>
      <c r="K560" s="1630">
        <v>4000</v>
      </c>
      <c r="L560" s="1325" t="s">
        <v>53</v>
      </c>
      <c r="M560" s="1630">
        <v>30000</v>
      </c>
      <c r="N560" s="1631">
        <v>2</v>
      </c>
      <c r="O560" s="1325"/>
      <c r="P560" s="2403">
        <v>270</v>
      </c>
      <c r="Q560" s="525"/>
      <c r="R560" s="2011" t="s">
        <v>54</v>
      </c>
      <c r="S560" s="1325" t="s">
        <v>113</v>
      </c>
      <c r="T560" s="1325" t="s">
        <v>3235</v>
      </c>
      <c r="U560" s="1325"/>
      <c r="V560" s="1325" t="s">
        <v>131</v>
      </c>
      <c r="W560" s="2467" t="s">
        <v>210</v>
      </c>
      <c r="X560" s="2467">
        <v>100</v>
      </c>
      <c r="Y560" s="1325">
        <v>70</v>
      </c>
      <c r="Z560" s="1325">
        <v>1200</v>
      </c>
      <c r="AA560" s="1325">
        <v>27</v>
      </c>
      <c r="AB560" s="1325" t="s">
        <v>122</v>
      </c>
      <c r="AC560" s="1445" t="s">
        <v>3227</v>
      </c>
      <c r="AD560" s="1325"/>
      <c r="AE560" s="2656">
        <v>0.5</v>
      </c>
      <c r="AF560" s="1325">
        <v>40</v>
      </c>
      <c r="AG560" s="2012" t="s">
        <v>122</v>
      </c>
    </row>
    <row r="561" spans="3:33">
      <c r="C561" s="3079"/>
      <c r="D561" s="1576"/>
      <c r="E561" s="1577" t="s">
        <v>2873</v>
      </c>
      <c r="F561" s="214">
        <v>911401877884</v>
      </c>
      <c r="G561" s="214">
        <v>8719514958630</v>
      </c>
      <c r="H561" s="229" t="s">
        <v>982</v>
      </c>
      <c r="I561" s="624" t="s">
        <v>3403</v>
      </c>
      <c r="J561" s="279">
        <v>100</v>
      </c>
      <c r="K561" s="1632">
        <v>10000</v>
      </c>
      <c r="L561" s="279" t="s">
        <v>53</v>
      </c>
      <c r="M561" s="280">
        <v>30000</v>
      </c>
      <c r="N561" s="279">
        <v>2</v>
      </c>
      <c r="O561" s="279"/>
      <c r="P561" s="2404">
        <v>1480</v>
      </c>
      <c r="Q561" s="14"/>
      <c r="R561" s="1991" t="s">
        <v>54</v>
      </c>
      <c r="S561" s="279" t="s">
        <v>55</v>
      </c>
      <c r="T561" s="279" t="s">
        <v>3251</v>
      </c>
      <c r="U561" s="279"/>
      <c r="V561" s="279" t="s">
        <v>131</v>
      </c>
      <c r="W561" s="305" t="s">
        <v>210</v>
      </c>
      <c r="X561" s="305">
        <v>100</v>
      </c>
      <c r="Y561" s="279">
        <v>220</v>
      </c>
      <c r="Z561" s="279">
        <v>220</v>
      </c>
      <c r="AA561" s="279">
        <v>50</v>
      </c>
      <c r="AB561" s="279" t="s">
        <v>122</v>
      </c>
      <c r="AC561" s="305" t="s">
        <v>3227</v>
      </c>
      <c r="AD561" s="279"/>
      <c r="AE561" s="2655">
        <v>4</v>
      </c>
      <c r="AF561" s="279">
        <v>1</v>
      </c>
      <c r="AG561" s="1992" t="s">
        <v>122</v>
      </c>
    </row>
    <row r="562" spans="3:33">
      <c r="C562" s="3091"/>
      <c r="D562" s="569"/>
      <c r="E562" s="1578" t="s">
        <v>2873</v>
      </c>
      <c r="F562" s="2919">
        <v>911401877984</v>
      </c>
      <c r="G562" s="147">
        <v>8719514958647</v>
      </c>
      <c r="H562" s="256" t="s">
        <v>452</v>
      </c>
      <c r="I562" s="59" t="s">
        <v>3403</v>
      </c>
      <c r="J562" s="292">
        <v>150</v>
      </c>
      <c r="K562" s="1141">
        <v>15000</v>
      </c>
      <c r="L562" s="292" t="s">
        <v>53</v>
      </c>
      <c r="M562" s="296">
        <v>30000</v>
      </c>
      <c r="N562" s="292">
        <v>2</v>
      </c>
      <c r="O562" s="292"/>
      <c r="P562" s="681">
        <v>1895</v>
      </c>
      <c r="Q562" s="14"/>
      <c r="R562" s="1999" t="s">
        <v>54</v>
      </c>
      <c r="S562" s="292" t="s">
        <v>55</v>
      </c>
      <c r="T562" s="292" t="s">
        <v>3251</v>
      </c>
      <c r="U562" s="292"/>
      <c r="V562" s="292" t="s">
        <v>131</v>
      </c>
      <c r="W562" s="293" t="s">
        <v>210</v>
      </c>
      <c r="X562" s="293">
        <v>100</v>
      </c>
      <c r="Y562" s="292">
        <v>260</v>
      </c>
      <c r="Z562" s="292">
        <v>260</v>
      </c>
      <c r="AA562" s="292">
        <v>50</v>
      </c>
      <c r="AB562" s="292" t="s">
        <v>122</v>
      </c>
      <c r="AC562" s="293" t="s">
        <v>3227</v>
      </c>
      <c r="AD562" s="292"/>
      <c r="AE562" s="2649">
        <v>4</v>
      </c>
      <c r="AF562" s="292">
        <v>1</v>
      </c>
      <c r="AG562" s="2000" t="s">
        <v>122</v>
      </c>
    </row>
    <row r="563" spans="3:33">
      <c r="C563" s="3080"/>
      <c r="D563" s="855"/>
      <c r="E563" s="1599" t="s">
        <v>2873</v>
      </c>
      <c r="F563" s="151">
        <v>911401878084</v>
      </c>
      <c r="G563" s="151">
        <v>8719514958654</v>
      </c>
      <c r="H563" s="254" t="s">
        <v>454</v>
      </c>
      <c r="I563" s="56" t="s">
        <v>3403</v>
      </c>
      <c r="J563" s="297">
        <v>200</v>
      </c>
      <c r="K563" s="1129">
        <v>20000</v>
      </c>
      <c r="L563" s="297" t="s">
        <v>53</v>
      </c>
      <c r="M563" s="1634">
        <v>30000</v>
      </c>
      <c r="N563" s="297">
        <v>2</v>
      </c>
      <c r="O563" s="297"/>
      <c r="P563" s="682">
        <v>2275</v>
      </c>
      <c r="R563" s="2013" t="s">
        <v>54</v>
      </c>
      <c r="S563" s="297" t="s">
        <v>55</v>
      </c>
      <c r="T563" s="297" t="s">
        <v>3252</v>
      </c>
      <c r="U563" s="297"/>
      <c r="V563" s="297" t="s">
        <v>131</v>
      </c>
      <c r="W563" s="1593" t="s">
        <v>210</v>
      </c>
      <c r="X563" s="1593">
        <v>100</v>
      </c>
      <c r="Y563" s="297">
        <v>300</v>
      </c>
      <c r="Z563" s="297">
        <v>300</v>
      </c>
      <c r="AA563" s="297">
        <v>50</v>
      </c>
      <c r="AB563" s="297" t="s">
        <v>122</v>
      </c>
      <c r="AC563" s="1593" t="s">
        <v>3227</v>
      </c>
      <c r="AD563" s="297"/>
      <c r="AE563" s="2647">
        <v>4</v>
      </c>
      <c r="AF563" s="297">
        <v>1</v>
      </c>
      <c r="AG563" s="2014" t="s">
        <v>122</v>
      </c>
    </row>
    <row r="564" spans="3:33">
      <c r="C564" s="3079" t="s">
        <v>2870</v>
      </c>
      <c r="D564" s="1576" t="s">
        <v>2274</v>
      </c>
      <c r="E564" s="1577" t="s">
        <v>2873</v>
      </c>
      <c r="F564" s="43">
        <v>911401810583</v>
      </c>
      <c r="G564" s="214">
        <v>8719514533042</v>
      </c>
      <c r="H564" s="229" t="s">
        <v>984</v>
      </c>
      <c r="I564" s="115" t="s">
        <v>985</v>
      </c>
      <c r="J564" s="279">
        <v>10</v>
      </c>
      <c r="K564" s="1632">
        <v>900</v>
      </c>
      <c r="L564" s="279" t="s">
        <v>79</v>
      </c>
      <c r="M564" s="280">
        <v>35000</v>
      </c>
      <c r="N564" s="279">
        <v>2</v>
      </c>
      <c r="O564" s="279"/>
      <c r="P564" s="2400">
        <v>195</v>
      </c>
      <c r="Q564" s="14"/>
      <c r="R564" s="1991" t="s">
        <v>54</v>
      </c>
      <c r="S564" s="279" t="s">
        <v>55</v>
      </c>
      <c r="T564" s="279" t="s">
        <v>3264</v>
      </c>
      <c r="U564" s="279"/>
      <c r="V564" s="279" t="s">
        <v>158</v>
      </c>
      <c r="W564" s="305" t="s">
        <v>210</v>
      </c>
      <c r="X564" s="305">
        <v>90</v>
      </c>
      <c r="Y564" s="279">
        <v>102</v>
      </c>
      <c r="Z564" s="279">
        <v>107</v>
      </c>
      <c r="AA564" s="279">
        <v>28</v>
      </c>
      <c r="AB564" s="279" t="s">
        <v>122</v>
      </c>
      <c r="AC564" s="305" t="s">
        <v>3227</v>
      </c>
      <c r="AD564" s="279"/>
      <c r="AE564" s="2646">
        <v>0.5</v>
      </c>
      <c r="AF564" s="279">
        <v>36</v>
      </c>
      <c r="AG564" s="1992" t="s">
        <v>122</v>
      </c>
    </row>
    <row r="565" spans="3:33">
      <c r="C565" s="3091" t="s">
        <v>2870</v>
      </c>
      <c r="D565" s="569" t="s">
        <v>2274</v>
      </c>
      <c r="E565" s="1578" t="s">
        <v>2873</v>
      </c>
      <c r="F565" s="2870">
        <v>911401820583</v>
      </c>
      <c r="G565" s="72">
        <v>8719514532984</v>
      </c>
      <c r="H565" s="252" t="s">
        <v>986</v>
      </c>
      <c r="I565" s="54" t="s">
        <v>985</v>
      </c>
      <c r="J565" s="281">
        <v>10</v>
      </c>
      <c r="K565" s="1127">
        <v>950</v>
      </c>
      <c r="L565" s="281" t="s">
        <v>53</v>
      </c>
      <c r="M565" s="282">
        <v>35000</v>
      </c>
      <c r="N565" s="281">
        <v>2</v>
      </c>
      <c r="O565" s="281"/>
      <c r="P565" s="681">
        <v>195</v>
      </c>
      <c r="R565" s="1997" t="s">
        <v>54</v>
      </c>
      <c r="S565" s="281" t="s">
        <v>55</v>
      </c>
      <c r="T565" s="281" t="s">
        <v>3264</v>
      </c>
      <c r="U565" s="281"/>
      <c r="V565" s="281" t="s">
        <v>131</v>
      </c>
      <c r="W565" s="301" t="s">
        <v>210</v>
      </c>
      <c r="X565" s="301">
        <v>95</v>
      </c>
      <c r="Y565" s="281">
        <v>102</v>
      </c>
      <c r="Z565" s="281">
        <v>107</v>
      </c>
      <c r="AA565" s="281">
        <v>28</v>
      </c>
      <c r="AB565" s="281" t="s">
        <v>122</v>
      </c>
      <c r="AC565" s="301" t="s">
        <v>3227</v>
      </c>
      <c r="AD565" s="281"/>
      <c r="AE565" s="2650">
        <v>0.5</v>
      </c>
      <c r="AF565" s="281">
        <v>36</v>
      </c>
      <c r="AG565" s="1998" t="s">
        <v>122</v>
      </c>
    </row>
    <row r="566" spans="3:33">
      <c r="C566" s="3091" t="s">
        <v>2870</v>
      </c>
      <c r="D566" s="569" t="s">
        <v>2274</v>
      </c>
      <c r="E566" s="1578" t="s">
        <v>2873</v>
      </c>
      <c r="F566" s="2870">
        <v>911401811583</v>
      </c>
      <c r="G566" s="72">
        <v>8719514533035</v>
      </c>
      <c r="H566" s="2534" t="s">
        <v>987</v>
      </c>
      <c r="I566" s="54" t="s">
        <v>985</v>
      </c>
      <c r="J566" s="281">
        <v>20</v>
      </c>
      <c r="K566" s="1127">
        <v>1800</v>
      </c>
      <c r="L566" s="281" t="s">
        <v>79</v>
      </c>
      <c r="M566" s="282">
        <v>35000</v>
      </c>
      <c r="N566" s="281">
        <v>2</v>
      </c>
      <c r="O566" s="281"/>
      <c r="P566" s="988">
        <v>300</v>
      </c>
      <c r="Q566" s="14"/>
      <c r="R566" s="1997" t="s">
        <v>54</v>
      </c>
      <c r="S566" s="281" t="s">
        <v>55</v>
      </c>
      <c r="T566" s="281" t="s">
        <v>3265</v>
      </c>
      <c r="U566" s="281"/>
      <c r="V566" s="281" t="s">
        <v>158</v>
      </c>
      <c r="W566" s="301" t="s">
        <v>210</v>
      </c>
      <c r="X566" s="301">
        <v>90</v>
      </c>
      <c r="Y566" s="281">
        <v>125</v>
      </c>
      <c r="Z566" s="281">
        <v>140</v>
      </c>
      <c r="AA566" s="281">
        <v>29</v>
      </c>
      <c r="AB566" s="281" t="s">
        <v>122</v>
      </c>
      <c r="AC566" s="301" t="s">
        <v>3227</v>
      </c>
      <c r="AD566" s="281"/>
      <c r="AE566" s="2649">
        <v>1</v>
      </c>
      <c r="AF566" s="281">
        <v>36</v>
      </c>
      <c r="AG566" s="1998" t="s">
        <v>122</v>
      </c>
    </row>
    <row r="567" spans="3:33">
      <c r="C567" s="3091" t="s">
        <v>2870</v>
      </c>
      <c r="D567" s="569" t="s">
        <v>2274</v>
      </c>
      <c r="E567" s="1578" t="s">
        <v>2873</v>
      </c>
      <c r="F567" s="2870">
        <v>911401821583</v>
      </c>
      <c r="G567" s="72">
        <v>8719514532977</v>
      </c>
      <c r="H567" s="252" t="s">
        <v>988</v>
      </c>
      <c r="I567" s="54" t="s">
        <v>985</v>
      </c>
      <c r="J567" s="281">
        <v>20</v>
      </c>
      <c r="K567" s="1127">
        <v>1900</v>
      </c>
      <c r="L567" s="281" t="s">
        <v>53</v>
      </c>
      <c r="M567" s="282">
        <v>35000</v>
      </c>
      <c r="N567" s="281">
        <v>2</v>
      </c>
      <c r="O567" s="281"/>
      <c r="P567" s="988">
        <v>300</v>
      </c>
      <c r="R567" s="1997" t="s">
        <v>54</v>
      </c>
      <c r="S567" s="281" t="s">
        <v>55</v>
      </c>
      <c r="T567" s="281" t="s">
        <v>3265</v>
      </c>
      <c r="U567" s="281"/>
      <c r="V567" s="281" t="s">
        <v>131</v>
      </c>
      <c r="W567" s="301" t="s">
        <v>210</v>
      </c>
      <c r="X567" s="301">
        <v>95</v>
      </c>
      <c r="Y567" s="281">
        <v>125</v>
      </c>
      <c r="Z567" s="281">
        <v>140</v>
      </c>
      <c r="AA567" s="281">
        <v>29</v>
      </c>
      <c r="AB567" s="281" t="s">
        <v>122</v>
      </c>
      <c r="AC567" s="301" t="s">
        <v>3227</v>
      </c>
      <c r="AD567" s="281"/>
      <c r="AE567" s="2649">
        <v>1</v>
      </c>
      <c r="AF567" s="281">
        <v>36</v>
      </c>
      <c r="AG567" s="1998" t="s">
        <v>122</v>
      </c>
    </row>
    <row r="568" spans="3:33">
      <c r="C568" s="3091" t="s">
        <v>2870</v>
      </c>
      <c r="D568" s="569" t="s">
        <v>2274</v>
      </c>
      <c r="E568" s="1578" t="s">
        <v>2873</v>
      </c>
      <c r="F568" s="2870">
        <v>911401814583</v>
      </c>
      <c r="G568" s="72">
        <v>8719514533011</v>
      </c>
      <c r="H568" s="252" t="s">
        <v>989</v>
      </c>
      <c r="I568" s="54" t="s">
        <v>985</v>
      </c>
      <c r="J568" s="281">
        <v>50</v>
      </c>
      <c r="K568" s="1127">
        <v>4500</v>
      </c>
      <c r="L568" s="281" t="s">
        <v>79</v>
      </c>
      <c r="M568" s="282">
        <v>35000</v>
      </c>
      <c r="N568" s="281">
        <v>2</v>
      </c>
      <c r="O568" s="281"/>
      <c r="P568" s="681">
        <v>610</v>
      </c>
      <c r="Q568" s="14"/>
      <c r="R568" s="1997" t="s">
        <v>54</v>
      </c>
      <c r="S568" s="281" t="s">
        <v>55</v>
      </c>
      <c r="T568" s="281" t="s">
        <v>3266</v>
      </c>
      <c r="U568" s="281"/>
      <c r="V568" s="281" t="s">
        <v>158</v>
      </c>
      <c r="W568" s="301" t="s">
        <v>210</v>
      </c>
      <c r="X568" s="301">
        <v>90</v>
      </c>
      <c r="Y568" s="281">
        <v>183</v>
      </c>
      <c r="Z568" s="281">
        <v>223</v>
      </c>
      <c r="AA568" s="281">
        <v>31</v>
      </c>
      <c r="AB568" s="281" t="s">
        <v>122</v>
      </c>
      <c r="AC568" s="301" t="s">
        <v>3227</v>
      </c>
      <c r="AD568" s="281"/>
      <c r="AE568" s="2650">
        <v>4</v>
      </c>
      <c r="AF568" s="281">
        <v>24</v>
      </c>
      <c r="AG568" s="1998" t="s">
        <v>122</v>
      </c>
    </row>
    <row r="569" spans="3:33">
      <c r="C569" s="3091" t="s">
        <v>2870</v>
      </c>
      <c r="D569" s="569" t="s">
        <v>2274</v>
      </c>
      <c r="E569" s="1578" t="s">
        <v>2873</v>
      </c>
      <c r="F569" s="2870">
        <v>911401824583</v>
      </c>
      <c r="G569" s="72">
        <v>8719514532953</v>
      </c>
      <c r="H569" s="2534" t="s">
        <v>990</v>
      </c>
      <c r="I569" s="54" t="s">
        <v>985</v>
      </c>
      <c r="J569" s="281">
        <v>50</v>
      </c>
      <c r="K569" s="1127">
        <v>4750</v>
      </c>
      <c r="L569" s="281" t="s">
        <v>53</v>
      </c>
      <c r="M569" s="282">
        <v>35000</v>
      </c>
      <c r="N569" s="281">
        <v>2</v>
      </c>
      <c r="O569" s="281"/>
      <c r="P569" s="681">
        <v>610</v>
      </c>
      <c r="R569" s="1997" t="s">
        <v>54</v>
      </c>
      <c r="S569" s="281" t="s">
        <v>55</v>
      </c>
      <c r="T569" s="281" t="s">
        <v>3266</v>
      </c>
      <c r="U569" s="281"/>
      <c r="V569" s="281" t="s">
        <v>131</v>
      </c>
      <c r="W569" s="301" t="s">
        <v>210</v>
      </c>
      <c r="X569" s="301">
        <v>95</v>
      </c>
      <c r="Y569" s="281">
        <v>183</v>
      </c>
      <c r="Z569" s="281">
        <v>223</v>
      </c>
      <c r="AA569" s="281">
        <v>31</v>
      </c>
      <c r="AB569" s="281" t="s">
        <v>122</v>
      </c>
      <c r="AC569" s="301" t="s">
        <v>3227</v>
      </c>
      <c r="AD569" s="281"/>
      <c r="AE569" s="2650">
        <v>4</v>
      </c>
      <c r="AF569" s="281">
        <v>24</v>
      </c>
      <c r="AG569" s="1998" t="s">
        <v>122</v>
      </c>
    </row>
    <row r="570" spans="3:33">
      <c r="C570" s="3091" t="s">
        <v>2870</v>
      </c>
      <c r="D570" s="569" t="s">
        <v>2274</v>
      </c>
      <c r="E570" s="1578" t="s">
        <v>2873</v>
      </c>
      <c r="F570" s="2870">
        <v>911401826583</v>
      </c>
      <c r="G570" s="72">
        <v>8719514532946</v>
      </c>
      <c r="H570" s="252" t="s">
        <v>991</v>
      </c>
      <c r="I570" s="54" t="s">
        <v>985</v>
      </c>
      <c r="J570" s="281">
        <v>100</v>
      </c>
      <c r="K570" s="1127">
        <v>9500</v>
      </c>
      <c r="L570" s="281" t="s">
        <v>53</v>
      </c>
      <c r="M570" s="282">
        <v>35000</v>
      </c>
      <c r="N570" s="281">
        <v>2</v>
      </c>
      <c r="O570" s="281"/>
      <c r="P570" s="681">
        <v>1580</v>
      </c>
      <c r="Q570" s="14"/>
      <c r="R570" s="1997" t="s">
        <v>54</v>
      </c>
      <c r="S570" s="281" t="s">
        <v>55</v>
      </c>
      <c r="T570" s="281" t="s">
        <v>3158</v>
      </c>
      <c r="U570" s="281"/>
      <c r="V570" s="281" t="s">
        <v>131</v>
      </c>
      <c r="W570" s="301" t="s">
        <v>210</v>
      </c>
      <c r="X570" s="301">
        <v>95</v>
      </c>
      <c r="Y570" s="281">
        <v>256</v>
      </c>
      <c r="Z570" s="281">
        <v>324</v>
      </c>
      <c r="AA570" s="281">
        <v>38</v>
      </c>
      <c r="AB570" s="281" t="s">
        <v>122</v>
      </c>
      <c r="AC570" s="301" t="s">
        <v>3227</v>
      </c>
      <c r="AD570" s="281"/>
      <c r="AE570" s="2650">
        <v>4</v>
      </c>
      <c r="AF570" s="281">
        <v>12</v>
      </c>
      <c r="AG570" s="1998" t="s">
        <v>122</v>
      </c>
    </row>
    <row r="571" spans="3:33">
      <c r="C571" s="3080" t="s">
        <v>2870</v>
      </c>
      <c r="D571" s="855" t="s">
        <v>2274</v>
      </c>
      <c r="E571" s="1599" t="s">
        <v>2873</v>
      </c>
      <c r="F571" s="61">
        <v>911401828583</v>
      </c>
      <c r="G571" s="151">
        <v>8719514532939</v>
      </c>
      <c r="H571" s="2535" t="s">
        <v>992</v>
      </c>
      <c r="I571" s="56" t="s">
        <v>985</v>
      </c>
      <c r="J571" s="283">
        <v>200</v>
      </c>
      <c r="K571" s="1129">
        <v>19000</v>
      </c>
      <c r="L571" s="283" t="s">
        <v>53</v>
      </c>
      <c r="M571" s="284">
        <v>35000</v>
      </c>
      <c r="N571" s="283">
        <v>2</v>
      </c>
      <c r="O571" s="283"/>
      <c r="P571" s="681">
        <v>2765</v>
      </c>
      <c r="R571" s="1993" t="s">
        <v>54</v>
      </c>
      <c r="S571" s="283" t="s">
        <v>55</v>
      </c>
      <c r="T571" s="283" t="s">
        <v>3267</v>
      </c>
      <c r="U571" s="283"/>
      <c r="V571" s="283" t="s">
        <v>131</v>
      </c>
      <c r="W571" s="294" t="s">
        <v>210</v>
      </c>
      <c r="X571" s="294">
        <v>95</v>
      </c>
      <c r="Y571" s="283">
        <v>342</v>
      </c>
      <c r="Z571" s="283">
        <v>452</v>
      </c>
      <c r="AA571" s="283">
        <v>45</v>
      </c>
      <c r="AB571" s="283" t="s">
        <v>122</v>
      </c>
      <c r="AC571" s="294" t="s">
        <v>3227</v>
      </c>
      <c r="AD571" s="283"/>
      <c r="AE571" s="2649">
        <v>4</v>
      </c>
      <c r="AF571" s="283">
        <v>6</v>
      </c>
      <c r="AG571" s="1994" t="s">
        <v>122</v>
      </c>
    </row>
    <row r="572" spans="3:33">
      <c r="C572" s="3233" t="s">
        <v>2870</v>
      </c>
      <c r="D572" s="853" t="s">
        <v>2274</v>
      </c>
      <c r="E572" s="1606"/>
      <c r="F572" s="43">
        <v>911401874983</v>
      </c>
      <c r="G572" s="214">
        <v>8719514534612</v>
      </c>
      <c r="H572" s="229" t="s">
        <v>993</v>
      </c>
      <c r="I572" s="115" t="s">
        <v>994</v>
      </c>
      <c r="J572" s="279">
        <v>20</v>
      </c>
      <c r="K572" s="1131">
        <v>1900</v>
      </c>
      <c r="L572" s="279" t="s">
        <v>53</v>
      </c>
      <c r="M572" s="280">
        <v>35000</v>
      </c>
      <c r="N572" s="279">
        <v>2</v>
      </c>
      <c r="O572" s="279"/>
      <c r="P572" s="658">
        <v>815</v>
      </c>
      <c r="Q572" s="14"/>
      <c r="R572" s="1991" t="s">
        <v>54</v>
      </c>
      <c r="S572" s="279" t="s">
        <v>55</v>
      </c>
      <c r="T572" s="279" t="s">
        <v>3265</v>
      </c>
      <c r="U572" s="279"/>
      <c r="V572" s="279" t="s">
        <v>131</v>
      </c>
      <c r="W572" s="305" t="s">
        <v>210</v>
      </c>
      <c r="X572" s="305">
        <v>95</v>
      </c>
      <c r="Y572" s="279">
        <v>153</v>
      </c>
      <c r="Z572" s="279">
        <v>140</v>
      </c>
      <c r="AA572" s="279">
        <v>54</v>
      </c>
      <c r="AB572" s="279" t="s">
        <v>122</v>
      </c>
      <c r="AC572" s="305" t="s">
        <v>3227</v>
      </c>
      <c r="AD572" s="279"/>
      <c r="AE572" s="2646">
        <v>1</v>
      </c>
      <c r="AF572" s="279">
        <v>36</v>
      </c>
      <c r="AG572" s="1992" t="s">
        <v>122</v>
      </c>
    </row>
    <row r="573" spans="3:33">
      <c r="C573" s="3080" t="s">
        <v>2870</v>
      </c>
      <c r="D573" s="855" t="s">
        <v>2274</v>
      </c>
      <c r="E573" s="1599"/>
      <c r="F573" s="61">
        <v>911401875583</v>
      </c>
      <c r="G573" s="151">
        <v>8719514534575</v>
      </c>
      <c r="H573" s="2535" t="s">
        <v>995</v>
      </c>
      <c r="I573" s="56" t="s">
        <v>994</v>
      </c>
      <c r="J573" s="283">
        <v>50</v>
      </c>
      <c r="K573" s="1129">
        <v>4750</v>
      </c>
      <c r="L573" s="283" t="s">
        <v>53</v>
      </c>
      <c r="M573" s="284">
        <v>35000</v>
      </c>
      <c r="N573" s="283">
        <v>2</v>
      </c>
      <c r="O573" s="283"/>
      <c r="P573" s="718">
        <v>1130</v>
      </c>
      <c r="R573" s="1993" t="s">
        <v>54</v>
      </c>
      <c r="S573" s="283" t="s">
        <v>55</v>
      </c>
      <c r="T573" s="283" t="s">
        <v>3266</v>
      </c>
      <c r="U573" s="283"/>
      <c r="V573" s="283" t="s">
        <v>131</v>
      </c>
      <c r="W573" s="294" t="s">
        <v>210</v>
      </c>
      <c r="X573" s="294">
        <v>95</v>
      </c>
      <c r="Y573" s="283">
        <v>210</v>
      </c>
      <c r="Z573" s="283">
        <v>223</v>
      </c>
      <c r="AA573" s="283">
        <v>57</v>
      </c>
      <c r="AB573" s="283" t="s">
        <v>122</v>
      </c>
      <c r="AC573" s="294" t="s">
        <v>3227</v>
      </c>
      <c r="AD573" s="283"/>
      <c r="AE573" s="2657">
        <v>4</v>
      </c>
      <c r="AF573" s="283">
        <v>24</v>
      </c>
      <c r="AG573" s="1994" t="s">
        <v>122</v>
      </c>
    </row>
    <row r="574" spans="3:33">
      <c r="C574" s="3079" t="s">
        <v>2870</v>
      </c>
      <c r="D574" s="1576" t="s">
        <v>2274</v>
      </c>
      <c r="E574" s="1577" t="s">
        <v>2873</v>
      </c>
      <c r="F574" s="39">
        <v>929003677132</v>
      </c>
      <c r="G574" s="39">
        <v>8720169374195</v>
      </c>
      <c r="H574" s="52" t="s">
        <v>1364</v>
      </c>
      <c r="I574" s="52"/>
      <c r="J574" s="305">
        <v>19</v>
      </c>
      <c r="K574" s="305">
        <v>3600</v>
      </c>
      <c r="L574" s="305" t="s">
        <v>3121</v>
      </c>
      <c r="M574" s="280">
        <v>50000</v>
      </c>
      <c r="N574" s="319">
        <v>5</v>
      </c>
      <c r="O574" s="305" t="s">
        <v>163</v>
      </c>
      <c r="P574" s="2405">
        <v>1800</v>
      </c>
      <c r="Q574" s="518"/>
      <c r="R574" s="2015" t="s">
        <v>54</v>
      </c>
      <c r="S574" s="305"/>
      <c r="T574" s="305" t="s">
        <v>1365</v>
      </c>
      <c r="U574" s="305" t="s">
        <v>121</v>
      </c>
      <c r="V574" s="305" t="s">
        <v>126</v>
      </c>
      <c r="W574" s="305" t="s">
        <v>210</v>
      </c>
      <c r="X574" s="305">
        <v>189</v>
      </c>
      <c r="Y574" s="279">
        <v>47</v>
      </c>
      <c r="Z574" s="279"/>
      <c r="AA574" s="279">
        <v>227</v>
      </c>
      <c r="AB574" s="305" t="s">
        <v>122</v>
      </c>
      <c r="AC574" s="319">
        <v>70</v>
      </c>
      <c r="AD574" s="279">
        <v>2096240</v>
      </c>
      <c r="AE574" s="2658">
        <v>4</v>
      </c>
      <c r="AF574" s="279">
        <v>6</v>
      </c>
      <c r="AG574" s="2016" t="s">
        <v>122</v>
      </c>
    </row>
    <row r="575" spans="3:33">
      <c r="C575" s="3091" t="s">
        <v>2870</v>
      </c>
      <c r="D575" s="569" t="s">
        <v>2274</v>
      </c>
      <c r="E575" s="1578" t="s">
        <v>2873</v>
      </c>
      <c r="F575" s="70">
        <v>929003677232</v>
      </c>
      <c r="G575" s="70">
        <v>8720169374218</v>
      </c>
      <c r="H575" s="559" t="s">
        <v>1367</v>
      </c>
      <c r="I575" s="559"/>
      <c r="J575" s="293">
        <v>19</v>
      </c>
      <c r="K575" s="293">
        <v>4000</v>
      </c>
      <c r="L575" s="293" t="s">
        <v>53</v>
      </c>
      <c r="M575" s="296">
        <v>50000</v>
      </c>
      <c r="N575" s="299">
        <v>5</v>
      </c>
      <c r="O575" s="2366" t="s">
        <v>180</v>
      </c>
      <c r="P575" s="1408">
        <v>1800</v>
      </c>
      <c r="Q575" s="518"/>
      <c r="R575" s="2017" t="s">
        <v>54</v>
      </c>
      <c r="S575" s="293"/>
      <c r="T575" s="293" t="s">
        <v>1365</v>
      </c>
      <c r="U575" s="293" t="s">
        <v>121</v>
      </c>
      <c r="V575" s="293" t="s">
        <v>131</v>
      </c>
      <c r="W575" s="293" t="s">
        <v>210</v>
      </c>
      <c r="X575" s="293">
        <v>210</v>
      </c>
      <c r="Y575" s="292">
        <v>47</v>
      </c>
      <c r="Z575" s="292"/>
      <c r="AA575" s="292">
        <v>227</v>
      </c>
      <c r="AB575" s="293" t="s">
        <v>122</v>
      </c>
      <c r="AC575" s="299">
        <v>70</v>
      </c>
      <c r="AD575" s="292">
        <v>2096243</v>
      </c>
      <c r="AE575" s="2659">
        <v>4</v>
      </c>
      <c r="AF575" s="292">
        <v>6</v>
      </c>
      <c r="AG575" s="2018" t="s">
        <v>122</v>
      </c>
    </row>
    <row r="576" spans="3:33">
      <c r="C576" s="3091" t="s">
        <v>2870</v>
      </c>
      <c r="D576" s="569" t="s">
        <v>2274</v>
      </c>
      <c r="E576" s="1578" t="s">
        <v>2873</v>
      </c>
      <c r="F576" s="70">
        <v>929003677332</v>
      </c>
      <c r="G576" s="70">
        <v>8720169374232</v>
      </c>
      <c r="H576" s="51" t="s">
        <v>1369</v>
      </c>
      <c r="I576" s="51"/>
      <c r="J576" s="333">
        <v>28.5</v>
      </c>
      <c r="K576" s="293">
        <v>5400</v>
      </c>
      <c r="L576" s="293" t="s">
        <v>3121</v>
      </c>
      <c r="M576" s="296">
        <v>50000</v>
      </c>
      <c r="N576" s="299">
        <v>5</v>
      </c>
      <c r="O576" s="293" t="s">
        <v>163</v>
      </c>
      <c r="P576" s="1408">
        <v>2200</v>
      </c>
      <c r="Q576" s="518"/>
      <c r="R576" s="2017" t="s">
        <v>54</v>
      </c>
      <c r="S576" s="293"/>
      <c r="T576" s="293" t="s">
        <v>1370</v>
      </c>
      <c r="U576" s="293" t="s">
        <v>121</v>
      </c>
      <c r="V576" s="293" t="s">
        <v>126</v>
      </c>
      <c r="W576" s="293" t="s">
        <v>210</v>
      </c>
      <c r="X576" s="293">
        <v>189</v>
      </c>
      <c r="Y576" s="292">
        <v>47</v>
      </c>
      <c r="Z576" s="292"/>
      <c r="AA576" s="292">
        <v>227</v>
      </c>
      <c r="AB576" s="293" t="s">
        <v>122</v>
      </c>
      <c r="AC576" s="299">
        <v>70</v>
      </c>
      <c r="AD576" s="292">
        <v>2096241</v>
      </c>
      <c r="AE576" s="2659">
        <v>4</v>
      </c>
      <c r="AF576" s="292">
        <v>6</v>
      </c>
      <c r="AG576" s="2018" t="s">
        <v>122</v>
      </c>
    </row>
    <row r="577" spans="3:33">
      <c r="C577" s="3091" t="s">
        <v>2870</v>
      </c>
      <c r="D577" s="569" t="s">
        <v>2274</v>
      </c>
      <c r="E577" s="1578" t="s">
        <v>2873</v>
      </c>
      <c r="F577" s="70">
        <v>929003677432</v>
      </c>
      <c r="G577" s="70">
        <v>8720169374256</v>
      </c>
      <c r="H577" s="51" t="s">
        <v>1372</v>
      </c>
      <c r="I577" s="51"/>
      <c r="J577" s="333">
        <v>28.5</v>
      </c>
      <c r="K577" s="293">
        <v>6000</v>
      </c>
      <c r="L577" s="293" t="s">
        <v>53</v>
      </c>
      <c r="M577" s="296">
        <v>50000</v>
      </c>
      <c r="N577" s="299">
        <v>5</v>
      </c>
      <c r="O577" s="2366" t="s">
        <v>180</v>
      </c>
      <c r="P577" s="1408">
        <v>2200</v>
      </c>
      <c r="Q577" s="518"/>
      <c r="R577" s="2017" t="s">
        <v>54</v>
      </c>
      <c r="S577" s="293"/>
      <c r="T577" s="293" t="s">
        <v>1370</v>
      </c>
      <c r="U577" s="293" t="s">
        <v>121</v>
      </c>
      <c r="V577" s="293" t="s">
        <v>131</v>
      </c>
      <c r="W577" s="293" t="s">
        <v>210</v>
      </c>
      <c r="X577" s="293">
        <v>210</v>
      </c>
      <c r="Y577" s="292">
        <v>47</v>
      </c>
      <c r="Z577" s="292"/>
      <c r="AA577" s="292">
        <v>227</v>
      </c>
      <c r="AB577" s="293" t="s">
        <v>122</v>
      </c>
      <c r="AC577" s="299">
        <v>70</v>
      </c>
      <c r="AD577" s="292">
        <v>2096238</v>
      </c>
      <c r="AE577" s="2659">
        <v>4</v>
      </c>
      <c r="AF577" s="292">
        <v>6</v>
      </c>
      <c r="AG577" s="2018" t="s">
        <v>122</v>
      </c>
    </row>
    <row r="578" spans="3:33">
      <c r="C578" s="3091" t="s">
        <v>2870</v>
      </c>
      <c r="D578" s="569" t="s">
        <v>2274</v>
      </c>
      <c r="E578" s="1578"/>
      <c r="F578" s="63">
        <v>929003677502</v>
      </c>
      <c r="G578" s="70">
        <v>8720169240377</v>
      </c>
      <c r="H578" s="63" t="s">
        <v>1374</v>
      </c>
      <c r="I578" s="63"/>
      <c r="J578" s="301">
        <v>40</v>
      </c>
      <c r="K578" s="1208">
        <v>8000</v>
      </c>
      <c r="L578" s="293" t="s">
        <v>3121</v>
      </c>
      <c r="M578" s="296">
        <v>50000</v>
      </c>
      <c r="N578" s="299">
        <v>5</v>
      </c>
      <c r="O578" s="293" t="s">
        <v>163</v>
      </c>
      <c r="P578" s="991">
        <v>2860</v>
      </c>
      <c r="Q578" s="14"/>
      <c r="R578" s="2017" t="s">
        <v>54</v>
      </c>
      <c r="S578" s="293"/>
      <c r="T578" s="293" t="s">
        <v>1375</v>
      </c>
      <c r="U578" s="293" t="s">
        <v>146</v>
      </c>
      <c r="V578" s="293" t="s">
        <v>126</v>
      </c>
      <c r="W578" s="293" t="s">
        <v>210</v>
      </c>
      <c r="X578" s="293">
        <v>200</v>
      </c>
      <c r="Y578" s="292">
        <v>53.5</v>
      </c>
      <c r="Z578" s="292"/>
      <c r="AA578" s="292">
        <v>236</v>
      </c>
      <c r="AB578" s="293" t="s">
        <v>122</v>
      </c>
      <c r="AC578" s="299">
        <v>70</v>
      </c>
      <c r="AD578" s="292">
        <v>1593368</v>
      </c>
      <c r="AE578" s="2659">
        <v>4</v>
      </c>
      <c r="AF578" s="292">
        <v>6</v>
      </c>
      <c r="AG578" s="2018" t="s">
        <v>122</v>
      </c>
    </row>
    <row r="579" spans="3:33">
      <c r="C579" s="3080" t="s">
        <v>2870</v>
      </c>
      <c r="D579" s="855" t="s">
        <v>2274</v>
      </c>
      <c r="E579" s="1599"/>
      <c r="F579" s="49">
        <v>929003677602</v>
      </c>
      <c r="G579" s="49">
        <v>8720169240391</v>
      </c>
      <c r="H579" s="259" t="s">
        <v>1376</v>
      </c>
      <c r="I579" s="259"/>
      <c r="J579" s="294">
        <v>42.8</v>
      </c>
      <c r="K579" s="1635">
        <v>9000</v>
      </c>
      <c r="L579" s="294" t="s">
        <v>53</v>
      </c>
      <c r="M579" s="284">
        <v>50000</v>
      </c>
      <c r="N579" s="490">
        <v>5</v>
      </c>
      <c r="O579" s="2367" t="s">
        <v>180</v>
      </c>
      <c r="P579" s="2406">
        <v>2860</v>
      </c>
      <c r="Q579" s="14"/>
      <c r="R579" s="2019" t="s">
        <v>54</v>
      </c>
      <c r="S579" s="294"/>
      <c r="T579" s="294" t="s">
        <v>1375</v>
      </c>
      <c r="U579" s="294" t="s">
        <v>146</v>
      </c>
      <c r="V579" s="294" t="s">
        <v>131</v>
      </c>
      <c r="W579" s="294" t="s">
        <v>210</v>
      </c>
      <c r="X579" s="294">
        <v>210</v>
      </c>
      <c r="Y579" s="283">
        <v>53.5</v>
      </c>
      <c r="Z579" s="283"/>
      <c r="AA579" s="283">
        <v>236</v>
      </c>
      <c r="AB579" s="294" t="s">
        <v>122</v>
      </c>
      <c r="AC579" s="490">
        <v>70</v>
      </c>
      <c r="AD579" s="283">
        <v>1552689</v>
      </c>
      <c r="AE579" s="2660">
        <v>4</v>
      </c>
      <c r="AF579" s="283">
        <v>6</v>
      </c>
      <c r="AG579" s="2020" t="s">
        <v>122</v>
      </c>
    </row>
    <row r="580" spans="3:33">
      <c r="C580" s="3079" t="s">
        <v>2870</v>
      </c>
      <c r="D580" s="1576" t="s">
        <v>2274</v>
      </c>
      <c r="E580" s="1577"/>
      <c r="F580" s="2920">
        <v>929003730802</v>
      </c>
      <c r="G580" s="806">
        <v>8720169267718</v>
      </c>
      <c r="H580" s="226" t="s">
        <v>1378</v>
      </c>
      <c r="I580" s="226"/>
      <c r="J580" s="279">
        <v>17</v>
      </c>
      <c r="K580" s="1131">
        <v>2700</v>
      </c>
      <c r="L580" s="1770" t="s">
        <v>3121</v>
      </c>
      <c r="M580" s="280">
        <v>25000</v>
      </c>
      <c r="N580" s="305">
        <v>3</v>
      </c>
      <c r="O580" s="1770" t="s">
        <v>135</v>
      </c>
      <c r="P580" s="1102">
        <v>650</v>
      </c>
      <c r="Q580" s="14"/>
      <c r="R580" s="2021" t="s">
        <v>54</v>
      </c>
      <c r="S580" s="1770"/>
      <c r="T580" s="1770" t="s">
        <v>905</v>
      </c>
      <c r="U580" s="1770" t="s">
        <v>121</v>
      </c>
      <c r="V580" s="1770" t="s">
        <v>126</v>
      </c>
      <c r="W580" s="305" t="s">
        <v>210</v>
      </c>
      <c r="X580" s="305">
        <v>158</v>
      </c>
      <c r="Y580" s="279">
        <v>38.5</v>
      </c>
      <c r="Z580" s="279"/>
      <c r="AA580" s="279">
        <v>168</v>
      </c>
      <c r="AB580" s="1770" t="s">
        <v>122</v>
      </c>
      <c r="AC580" s="305">
        <v>70</v>
      </c>
      <c r="AD580" s="279">
        <v>1617386</v>
      </c>
      <c r="AE580" s="2626">
        <v>4</v>
      </c>
      <c r="AF580" s="279">
        <v>6</v>
      </c>
      <c r="AG580" s="2022" t="s">
        <v>122</v>
      </c>
    </row>
    <row r="581" spans="3:33">
      <c r="C581" s="3091" t="s">
        <v>2870</v>
      </c>
      <c r="D581" s="569" t="s">
        <v>2274</v>
      </c>
      <c r="E581" s="1578"/>
      <c r="F581" s="63">
        <v>929002484802</v>
      </c>
      <c r="G581" s="63">
        <v>8719514316256</v>
      </c>
      <c r="H581" s="65" t="s">
        <v>1379</v>
      </c>
      <c r="I581" s="65"/>
      <c r="J581" s="301">
        <v>17</v>
      </c>
      <c r="K581" s="1127">
        <v>2800</v>
      </c>
      <c r="L581" s="301" t="s">
        <v>79</v>
      </c>
      <c r="M581" s="282">
        <v>25000</v>
      </c>
      <c r="N581" s="299">
        <v>3</v>
      </c>
      <c r="O581" s="301" t="s">
        <v>1380</v>
      </c>
      <c r="P581" s="991">
        <v>650</v>
      </c>
      <c r="Q581" s="14"/>
      <c r="R581" s="2023" t="s">
        <v>54</v>
      </c>
      <c r="S581" s="301"/>
      <c r="T581" s="301" t="s">
        <v>905</v>
      </c>
      <c r="U581" s="301" t="s">
        <v>121</v>
      </c>
      <c r="V581" s="301" t="s">
        <v>158</v>
      </c>
      <c r="W581" s="301" t="s">
        <v>210</v>
      </c>
      <c r="X581" s="301">
        <v>164</v>
      </c>
      <c r="Y581" s="281">
        <v>38.5</v>
      </c>
      <c r="Z581" s="281"/>
      <c r="AA581" s="281">
        <v>168</v>
      </c>
      <c r="AB581" s="301" t="s">
        <v>122</v>
      </c>
      <c r="AC581" s="299">
        <v>70</v>
      </c>
      <c r="AD581" s="281">
        <v>574355</v>
      </c>
      <c r="AE581" s="2659">
        <v>4</v>
      </c>
      <c r="AF581" s="281">
        <v>6</v>
      </c>
      <c r="AG581" s="2024" t="s">
        <v>122</v>
      </c>
    </row>
    <row r="582" spans="3:33">
      <c r="C582" s="3091" t="s">
        <v>2870</v>
      </c>
      <c r="D582" s="569" t="s">
        <v>2274</v>
      </c>
      <c r="E582" s="1578"/>
      <c r="F582" s="63">
        <v>929002484902</v>
      </c>
      <c r="G582" s="63">
        <v>8719514316270</v>
      </c>
      <c r="H582" s="65" t="s">
        <v>1381</v>
      </c>
      <c r="I582" s="65"/>
      <c r="J582" s="301">
        <v>17</v>
      </c>
      <c r="K582" s="1127">
        <v>3000</v>
      </c>
      <c r="L582" s="301" t="s">
        <v>53</v>
      </c>
      <c r="M582" s="282">
        <v>25000</v>
      </c>
      <c r="N582" s="299">
        <v>3</v>
      </c>
      <c r="O582" s="301" t="s">
        <v>1380</v>
      </c>
      <c r="P582" s="991">
        <v>650</v>
      </c>
      <c r="Q582" s="14"/>
      <c r="R582" s="2023" t="s">
        <v>54</v>
      </c>
      <c r="S582" s="301"/>
      <c r="T582" s="301" t="s">
        <v>905</v>
      </c>
      <c r="U582" s="301" t="s">
        <v>121</v>
      </c>
      <c r="V582" s="301" t="s">
        <v>131</v>
      </c>
      <c r="W582" s="301" t="s">
        <v>210</v>
      </c>
      <c r="X582" s="301">
        <v>176</v>
      </c>
      <c r="Y582" s="281">
        <v>38.5</v>
      </c>
      <c r="Z582" s="281"/>
      <c r="AA582" s="281">
        <v>168</v>
      </c>
      <c r="AB582" s="301" t="s">
        <v>122</v>
      </c>
      <c r="AC582" s="299">
        <v>70</v>
      </c>
      <c r="AD582" s="281">
        <v>574356</v>
      </c>
      <c r="AE582" s="2659">
        <v>4</v>
      </c>
      <c r="AF582" s="281">
        <v>6</v>
      </c>
      <c r="AG582" s="2024" t="s">
        <v>122</v>
      </c>
    </row>
    <row r="583" spans="3:33">
      <c r="C583" s="3091" t="s">
        <v>2870</v>
      </c>
      <c r="D583" s="569" t="s">
        <v>2274</v>
      </c>
      <c r="E583" s="1578"/>
      <c r="F583" s="2921">
        <v>929003730902</v>
      </c>
      <c r="G583" s="116">
        <v>8720169267732</v>
      </c>
      <c r="H583" s="237" t="s">
        <v>1382</v>
      </c>
      <c r="I583" s="237"/>
      <c r="J583" s="301">
        <v>26</v>
      </c>
      <c r="K583" s="1127">
        <v>4000</v>
      </c>
      <c r="L583" s="318" t="s">
        <v>3121</v>
      </c>
      <c r="M583" s="282">
        <v>25000</v>
      </c>
      <c r="N583" s="299">
        <v>3</v>
      </c>
      <c r="O583" s="318" t="s">
        <v>135</v>
      </c>
      <c r="P583" s="991">
        <v>870</v>
      </c>
      <c r="Q583" s="14"/>
      <c r="R583" s="2025" t="s">
        <v>54</v>
      </c>
      <c r="S583" s="318"/>
      <c r="T583" s="318" t="s">
        <v>903</v>
      </c>
      <c r="U583" s="318" t="s">
        <v>121</v>
      </c>
      <c r="V583" s="318" t="s">
        <v>126</v>
      </c>
      <c r="W583" s="301" t="s">
        <v>210</v>
      </c>
      <c r="X583" s="301">
        <v>153</v>
      </c>
      <c r="Y583" s="281">
        <v>38.5</v>
      </c>
      <c r="Z583" s="281"/>
      <c r="AA583" s="281">
        <v>214</v>
      </c>
      <c r="AB583" s="318" t="s">
        <v>122</v>
      </c>
      <c r="AC583" s="299">
        <v>70</v>
      </c>
      <c r="AD583" s="281">
        <v>1617393</v>
      </c>
      <c r="AE583" s="2659">
        <v>4</v>
      </c>
      <c r="AF583" s="281">
        <v>6</v>
      </c>
      <c r="AG583" s="2026" t="s">
        <v>122</v>
      </c>
    </row>
    <row r="584" spans="3:33">
      <c r="C584" s="3091" t="s">
        <v>2870</v>
      </c>
      <c r="D584" s="569" t="s">
        <v>2274</v>
      </c>
      <c r="E584" s="1578"/>
      <c r="F584" s="63">
        <v>929002485002</v>
      </c>
      <c r="G584" s="63">
        <v>8719514316294</v>
      </c>
      <c r="H584" s="65" t="s">
        <v>1383</v>
      </c>
      <c r="I584" s="65"/>
      <c r="J584" s="301">
        <v>26</v>
      </c>
      <c r="K584" s="1127">
        <v>4200</v>
      </c>
      <c r="L584" s="301" t="s">
        <v>79</v>
      </c>
      <c r="M584" s="282">
        <v>25000</v>
      </c>
      <c r="N584" s="299">
        <v>3</v>
      </c>
      <c r="O584" s="301" t="s">
        <v>1380</v>
      </c>
      <c r="P584" s="991">
        <v>870</v>
      </c>
      <c r="Q584" s="14"/>
      <c r="R584" s="2023" t="s">
        <v>54</v>
      </c>
      <c r="S584" s="301"/>
      <c r="T584" s="301" t="s">
        <v>903</v>
      </c>
      <c r="U584" s="301" t="s">
        <v>121</v>
      </c>
      <c r="V584" s="301" t="s">
        <v>158</v>
      </c>
      <c r="W584" s="301" t="s">
        <v>210</v>
      </c>
      <c r="X584" s="301">
        <v>161</v>
      </c>
      <c r="Y584" s="281">
        <v>38.5</v>
      </c>
      <c r="Z584" s="281"/>
      <c r="AA584" s="281">
        <v>213</v>
      </c>
      <c r="AB584" s="301" t="s">
        <v>122</v>
      </c>
      <c r="AC584" s="299">
        <v>70</v>
      </c>
      <c r="AD584" s="281">
        <v>574357</v>
      </c>
      <c r="AE584" s="2659">
        <v>4</v>
      </c>
      <c r="AF584" s="281">
        <v>6</v>
      </c>
      <c r="AG584" s="2024" t="s">
        <v>122</v>
      </c>
    </row>
    <row r="585" spans="3:33">
      <c r="C585" s="3091" t="s">
        <v>2870</v>
      </c>
      <c r="D585" s="569" t="s">
        <v>2274</v>
      </c>
      <c r="E585" s="1578"/>
      <c r="F585" s="63">
        <v>929002485102</v>
      </c>
      <c r="G585" s="63">
        <v>8719514316317</v>
      </c>
      <c r="H585" s="65" t="s">
        <v>1384</v>
      </c>
      <c r="I585" s="65"/>
      <c r="J585" s="301">
        <v>26</v>
      </c>
      <c r="K585" s="1127">
        <v>4500</v>
      </c>
      <c r="L585" s="301" t="s">
        <v>53</v>
      </c>
      <c r="M585" s="282">
        <v>25000</v>
      </c>
      <c r="N585" s="299">
        <v>3</v>
      </c>
      <c r="O585" s="301" t="s">
        <v>1380</v>
      </c>
      <c r="P585" s="991">
        <v>870</v>
      </c>
      <c r="Q585" s="14"/>
      <c r="R585" s="2023" t="s">
        <v>54</v>
      </c>
      <c r="S585" s="301"/>
      <c r="T585" s="301" t="s">
        <v>903</v>
      </c>
      <c r="U585" s="301" t="s">
        <v>121</v>
      </c>
      <c r="V585" s="301" t="s">
        <v>131</v>
      </c>
      <c r="W585" s="301" t="s">
        <v>210</v>
      </c>
      <c r="X585" s="301">
        <v>173</v>
      </c>
      <c r="Y585" s="281">
        <v>38.5</v>
      </c>
      <c r="Z585" s="281"/>
      <c r="AA585" s="281">
        <v>213</v>
      </c>
      <c r="AB585" s="301" t="s">
        <v>122</v>
      </c>
      <c r="AC585" s="299">
        <v>70</v>
      </c>
      <c r="AD585" s="281">
        <v>574358</v>
      </c>
      <c r="AE585" s="2659">
        <v>4</v>
      </c>
      <c r="AF585" s="281">
        <v>6</v>
      </c>
      <c r="AG585" s="2024" t="s">
        <v>122</v>
      </c>
    </row>
    <row r="586" spans="3:33">
      <c r="C586" s="3091" t="s">
        <v>2870</v>
      </c>
      <c r="D586" s="569" t="s">
        <v>2274</v>
      </c>
      <c r="E586" s="1578"/>
      <c r="F586" s="2921">
        <v>929003731002</v>
      </c>
      <c r="G586" s="116">
        <v>8720169267756</v>
      </c>
      <c r="H586" s="237" t="s">
        <v>1385</v>
      </c>
      <c r="I586" s="237"/>
      <c r="J586" s="301">
        <v>40</v>
      </c>
      <c r="K586" s="1127">
        <v>6500</v>
      </c>
      <c r="L586" s="318" t="s">
        <v>3121</v>
      </c>
      <c r="M586" s="282">
        <v>25000</v>
      </c>
      <c r="N586" s="299">
        <v>3</v>
      </c>
      <c r="O586" s="318" t="s">
        <v>1380</v>
      </c>
      <c r="P586" s="991">
        <v>1250</v>
      </c>
      <c r="Q586" s="14"/>
      <c r="R586" s="2025" t="s">
        <v>54</v>
      </c>
      <c r="S586" s="318"/>
      <c r="T586" s="318" t="s">
        <v>204</v>
      </c>
      <c r="U586" s="318" t="s">
        <v>146</v>
      </c>
      <c r="V586" s="318" t="s">
        <v>126</v>
      </c>
      <c r="W586" s="301" t="s">
        <v>210</v>
      </c>
      <c r="X586" s="301">
        <v>162</v>
      </c>
      <c r="Y586" s="281">
        <v>47</v>
      </c>
      <c r="Z586" s="281"/>
      <c r="AA586" s="281">
        <v>229</v>
      </c>
      <c r="AB586" s="318" t="s">
        <v>122</v>
      </c>
      <c r="AC586" s="299">
        <v>70</v>
      </c>
      <c r="AD586" s="281">
        <v>1617389</v>
      </c>
      <c r="AE586" s="2659">
        <v>4</v>
      </c>
      <c r="AF586" s="281">
        <v>6</v>
      </c>
      <c r="AG586" s="2026" t="s">
        <v>122</v>
      </c>
    </row>
    <row r="587" spans="3:33">
      <c r="C587" s="3091" t="s">
        <v>2870</v>
      </c>
      <c r="D587" s="569" t="s">
        <v>2274</v>
      </c>
      <c r="E587" s="1578"/>
      <c r="F587" s="63">
        <v>929002485202</v>
      </c>
      <c r="G587" s="63">
        <v>8719514316331</v>
      </c>
      <c r="H587" s="65" t="s">
        <v>1386</v>
      </c>
      <c r="I587" s="65"/>
      <c r="J587" s="301">
        <v>40</v>
      </c>
      <c r="K587" s="1127">
        <v>7200</v>
      </c>
      <c r="L587" s="301" t="s">
        <v>79</v>
      </c>
      <c r="M587" s="282">
        <v>25000</v>
      </c>
      <c r="N587" s="299">
        <v>3</v>
      </c>
      <c r="O587" s="301" t="s">
        <v>1380</v>
      </c>
      <c r="P587" s="991">
        <v>1250</v>
      </c>
      <c r="Q587" s="14"/>
      <c r="R587" s="2023" t="s">
        <v>54</v>
      </c>
      <c r="S587" s="301"/>
      <c r="T587" s="301" t="s">
        <v>204</v>
      </c>
      <c r="U587" s="301" t="s">
        <v>146</v>
      </c>
      <c r="V587" s="301" t="s">
        <v>158</v>
      </c>
      <c r="W587" s="301" t="s">
        <v>210</v>
      </c>
      <c r="X587" s="301">
        <v>180</v>
      </c>
      <c r="Y587" s="281">
        <v>46</v>
      </c>
      <c r="Z587" s="281"/>
      <c r="AA587" s="281">
        <v>225</v>
      </c>
      <c r="AB587" s="301" t="s">
        <v>122</v>
      </c>
      <c r="AC587" s="299">
        <v>70</v>
      </c>
      <c r="AD587" s="281">
        <v>574359</v>
      </c>
      <c r="AE587" s="2659">
        <v>4</v>
      </c>
      <c r="AF587" s="281">
        <v>6</v>
      </c>
      <c r="AG587" s="2024" t="s">
        <v>122</v>
      </c>
    </row>
    <row r="588" spans="3:33">
      <c r="C588" s="3091" t="s">
        <v>2870</v>
      </c>
      <c r="D588" s="569" t="s">
        <v>2274</v>
      </c>
      <c r="E588" s="1578"/>
      <c r="F588" s="63">
        <v>929002485302</v>
      </c>
      <c r="G588" s="63">
        <v>8719514316355</v>
      </c>
      <c r="H588" s="65" t="s">
        <v>1387</v>
      </c>
      <c r="I588" s="65"/>
      <c r="J588" s="301">
        <v>40</v>
      </c>
      <c r="K588" s="1127">
        <v>7500</v>
      </c>
      <c r="L588" s="301" t="s">
        <v>53</v>
      </c>
      <c r="M588" s="282">
        <v>25000</v>
      </c>
      <c r="N588" s="299">
        <v>3</v>
      </c>
      <c r="O588" s="301" t="s">
        <v>163</v>
      </c>
      <c r="P588" s="991">
        <v>1250</v>
      </c>
      <c r="Q588" s="14"/>
      <c r="R588" s="2023" t="s">
        <v>54</v>
      </c>
      <c r="S588" s="301"/>
      <c r="T588" s="301" t="s">
        <v>204</v>
      </c>
      <c r="U588" s="301" t="s">
        <v>146</v>
      </c>
      <c r="V588" s="301" t="s">
        <v>131</v>
      </c>
      <c r="W588" s="301" t="s">
        <v>210</v>
      </c>
      <c r="X588" s="301">
        <v>187</v>
      </c>
      <c r="Y588" s="281">
        <v>46</v>
      </c>
      <c r="Z588" s="281"/>
      <c r="AA588" s="281">
        <v>225</v>
      </c>
      <c r="AB588" s="301" t="s">
        <v>122</v>
      </c>
      <c r="AC588" s="299">
        <v>70</v>
      </c>
      <c r="AD588" s="281">
        <v>574360</v>
      </c>
      <c r="AE588" s="2659">
        <v>4</v>
      </c>
      <c r="AF588" s="281">
        <v>6</v>
      </c>
      <c r="AG588" s="2024" t="s">
        <v>122</v>
      </c>
    </row>
    <row r="589" spans="3:33">
      <c r="C589" s="3091" t="s">
        <v>2870</v>
      </c>
      <c r="D589" s="569" t="s">
        <v>2274</v>
      </c>
      <c r="E589" s="1578" t="s">
        <v>2873</v>
      </c>
      <c r="F589" s="2921">
        <v>929003775602</v>
      </c>
      <c r="G589" s="116">
        <v>8720169297432</v>
      </c>
      <c r="H589" s="237" t="s">
        <v>1388</v>
      </c>
      <c r="I589" s="237"/>
      <c r="J589" s="301">
        <v>45</v>
      </c>
      <c r="K589" s="1127">
        <v>8800</v>
      </c>
      <c r="L589" s="318" t="s">
        <v>3121</v>
      </c>
      <c r="M589" s="282">
        <v>25000</v>
      </c>
      <c r="N589" s="299">
        <v>3</v>
      </c>
      <c r="O589" s="318" t="s">
        <v>163</v>
      </c>
      <c r="P589" s="989">
        <v>1900</v>
      </c>
      <c r="Q589" s="938"/>
      <c r="R589" s="2025" t="s">
        <v>54</v>
      </c>
      <c r="S589" s="318"/>
      <c r="T589" s="318" t="s">
        <v>3165</v>
      </c>
      <c r="U589" s="318" t="s">
        <v>146</v>
      </c>
      <c r="V589" s="318" t="s">
        <v>126</v>
      </c>
      <c r="W589" s="301" t="s">
        <v>210</v>
      </c>
      <c r="X589" s="301">
        <v>195</v>
      </c>
      <c r="Y589" s="281">
        <v>53.5</v>
      </c>
      <c r="Z589" s="281"/>
      <c r="AA589" s="281">
        <v>232</v>
      </c>
      <c r="AB589" s="318" t="s">
        <v>122</v>
      </c>
      <c r="AC589" s="299">
        <v>70</v>
      </c>
      <c r="AD589" s="281">
        <v>1825282</v>
      </c>
      <c r="AE589" s="2659">
        <v>4</v>
      </c>
      <c r="AF589" s="281">
        <v>6</v>
      </c>
      <c r="AG589" s="2026" t="s">
        <v>122</v>
      </c>
    </row>
    <row r="590" spans="3:33">
      <c r="C590" s="3091" t="s">
        <v>2870</v>
      </c>
      <c r="D590" s="569" t="s">
        <v>2274</v>
      </c>
      <c r="E590" s="1578" t="s">
        <v>2873</v>
      </c>
      <c r="F590" s="63">
        <v>929003778802</v>
      </c>
      <c r="G590" s="63">
        <v>8720169297470</v>
      </c>
      <c r="H590" s="65" t="s">
        <v>1390</v>
      </c>
      <c r="I590" s="65"/>
      <c r="J590" s="301">
        <v>45</v>
      </c>
      <c r="K590" s="1127">
        <v>8800</v>
      </c>
      <c r="L590" s="301" t="s">
        <v>79</v>
      </c>
      <c r="M590" s="282">
        <v>25000</v>
      </c>
      <c r="N590" s="299">
        <v>3</v>
      </c>
      <c r="O590" s="301" t="s">
        <v>163</v>
      </c>
      <c r="P590" s="991">
        <v>1900</v>
      </c>
      <c r="Q590" s="14"/>
      <c r="R590" s="2023" t="s">
        <v>54</v>
      </c>
      <c r="S590" s="301"/>
      <c r="T590" s="301" t="s">
        <v>3165</v>
      </c>
      <c r="U590" s="301" t="s">
        <v>146</v>
      </c>
      <c r="V590" s="301" t="s">
        <v>158</v>
      </c>
      <c r="W590" s="301" t="s">
        <v>210</v>
      </c>
      <c r="X590" s="301">
        <v>195</v>
      </c>
      <c r="Y590" s="281">
        <v>53.5</v>
      </c>
      <c r="Z590" s="281"/>
      <c r="AA590" s="281">
        <v>232</v>
      </c>
      <c r="AB590" s="301" t="s">
        <v>122</v>
      </c>
      <c r="AC590" s="299">
        <v>70</v>
      </c>
      <c r="AD590" s="281">
        <v>1825284</v>
      </c>
      <c r="AE590" s="2659">
        <v>4</v>
      </c>
      <c r="AF590" s="281">
        <v>6</v>
      </c>
      <c r="AG590" s="2024" t="s">
        <v>122</v>
      </c>
    </row>
    <row r="591" spans="3:33">
      <c r="C591" s="3080" t="s">
        <v>2870</v>
      </c>
      <c r="D591" s="855" t="s">
        <v>2274</v>
      </c>
      <c r="E591" s="1599" t="s">
        <v>2873</v>
      </c>
      <c r="F591" s="2922">
        <v>929003775702</v>
      </c>
      <c r="G591" s="508">
        <v>8720169297456</v>
      </c>
      <c r="H591" s="238" t="s">
        <v>1389</v>
      </c>
      <c r="I591" s="238"/>
      <c r="J591" s="294">
        <v>49</v>
      </c>
      <c r="K591" s="1129">
        <v>10000</v>
      </c>
      <c r="L591" s="1823" t="s">
        <v>53</v>
      </c>
      <c r="M591" s="284">
        <v>25000</v>
      </c>
      <c r="N591" s="490">
        <v>3</v>
      </c>
      <c r="O591" s="1823" t="s">
        <v>163</v>
      </c>
      <c r="P591" s="2408">
        <v>1900</v>
      </c>
      <c r="Q591" s="938"/>
      <c r="R591" s="2039" t="s">
        <v>54</v>
      </c>
      <c r="S591" s="1823"/>
      <c r="T591" s="1823" t="s">
        <v>3165</v>
      </c>
      <c r="U591" s="1823" t="s">
        <v>146</v>
      </c>
      <c r="V591" s="1823" t="s">
        <v>131</v>
      </c>
      <c r="W591" s="294" t="s">
        <v>210</v>
      </c>
      <c r="X591" s="294">
        <v>204</v>
      </c>
      <c r="Y591" s="283">
        <v>53.5</v>
      </c>
      <c r="Z591" s="283"/>
      <c r="AA591" s="283">
        <v>232</v>
      </c>
      <c r="AB591" s="1823" t="s">
        <v>122</v>
      </c>
      <c r="AC591" s="490">
        <v>70</v>
      </c>
      <c r="AD591" s="283">
        <v>1825283</v>
      </c>
      <c r="AE591" s="2660">
        <v>4</v>
      </c>
      <c r="AF591" s="283">
        <v>6</v>
      </c>
      <c r="AG591" s="2040" t="s">
        <v>122</v>
      </c>
    </row>
    <row r="592" spans="3:33">
      <c r="C592" s="3079" t="s">
        <v>2870</v>
      </c>
      <c r="D592" s="1576" t="s">
        <v>2274</v>
      </c>
      <c r="E592" s="1577" t="s">
        <v>2873</v>
      </c>
      <c r="F592" s="95">
        <v>929003467012</v>
      </c>
      <c r="G592" s="95">
        <v>8719514448872</v>
      </c>
      <c r="H592" s="1636" t="s">
        <v>1392</v>
      </c>
      <c r="I592" s="1636"/>
      <c r="J592" s="305" t="s">
        <v>1393</v>
      </c>
      <c r="K592" s="1131" t="s">
        <v>1366</v>
      </c>
      <c r="L592" s="305" t="s">
        <v>3121</v>
      </c>
      <c r="M592" s="280">
        <v>70000</v>
      </c>
      <c r="N592" s="2363">
        <v>8</v>
      </c>
      <c r="O592" s="305" t="s">
        <v>1394</v>
      </c>
      <c r="P592" s="2407">
        <v>2150</v>
      </c>
      <c r="Q592" s="14"/>
      <c r="R592" s="2015" t="s">
        <v>54</v>
      </c>
      <c r="S592" s="305"/>
      <c r="T592" s="305" t="s">
        <v>1365</v>
      </c>
      <c r="U592" s="305" t="s">
        <v>121</v>
      </c>
      <c r="V592" s="305" t="s">
        <v>126</v>
      </c>
      <c r="W592" s="305" t="s">
        <v>3188</v>
      </c>
      <c r="X592" s="305">
        <v>156</v>
      </c>
      <c r="Y592" s="279">
        <v>61</v>
      </c>
      <c r="Z592" s="279"/>
      <c r="AA592" s="279">
        <v>200</v>
      </c>
      <c r="AB592" s="305" t="s">
        <v>122</v>
      </c>
      <c r="AC592" s="319">
        <v>70</v>
      </c>
      <c r="AD592" s="279">
        <v>1077800</v>
      </c>
      <c r="AE592" s="2658">
        <v>4</v>
      </c>
      <c r="AF592" s="279">
        <v>6</v>
      </c>
      <c r="AG592" s="2016" t="s">
        <v>122</v>
      </c>
    </row>
    <row r="593" spans="3:33">
      <c r="C593" s="3091" t="s">
        <v>2870</v>
      </c>
      <c r="D593" s="569" t="s">
        <v>2274</v>
      </c>
      <c r="E593" s="1578" t="s">
        <v>2873</v>
      </c>
      <c r="F593" s="93">
        <v>929003467112</v>
      </c>
      <c r="G593" s="94">
        <v>8719514448896</v>
      </c>
      <c r="H593" s="51" t="s">
        <v>1395</v>
      </c>
      <c r="I593" s="51"/>
      <c r="J593" s="293" t="s">
        <v>1393</v>
      </c>
      <c r="K593" s="1209" t="s">
        <v>1368</v>
      </c>
      <c r="L593" s="293" t="s">
        <v>53</v>
      </c>
      <c r="M593" s="296">
        <v>70000</v>
      </c>
      <c r="N593" s="2364">
        <v>8</v>
      </c>
      <c r="O593" s="293" t="s">
        <v>1396</v>
      </c>
      <c r="P593" s="989">
        <v>2150</v>
      </c>
      <c r="Q593" s="14"/>
      <c r="R593" s="2017" t="s">
        <v>54</v>
      </c>
      <c r="S593" s="293"/>
      <c r="T593" s="293" t="s">
        <v>1365</v>
      </c>
      <c r="U593" s="293" t="s">
        <v>121</v>
      </c>
      <c r="V593" s="293" t="s">
        <v>131</v>
      </c>
      <c r="W593" s="293" t="s">
        <v>3188</v>
      </c>
      <c r="X593" s="293">
        <v>173</v>
      </c>
      <c r="Y593" s="292">
        <v>61</v>
      </c>
      <c r="Z593" s="292"/>
      <c r="AA593" s="292">
        <v>200</v>
      </c>
      <c r="AB593" s="293" t="s">
        <v>122</v>
      </c>
      <c r="AC593" s="299">
        <v>70</v>
      </c>
      <c r="AD593" s="292">
        <v>1077792</v>
      </c>
      <c r="AE593" s="2659">
        <v>4</v>
      </c>
      <c r="AF593" s="292">
        <v>6</v>
      </c>
      <c r="AG593" s="2018" t="s">
        <v>122</v>
      </c>
    </row>
    <row r="594" spans="3:33">
      <c r="C594" s="3091" t="s">
        <v>2870</v>
      </c>
      <c r="D594" s="569" t="s">
        <v>2274</v>
      </c>
      <c r="E594" s="1578" t="s">
        <v>2873</v>
      </c>
      <c r="F594" s="94">
        <v>929003467212</v>
      </c>
      <c r="G594" s="94">
        <v>8719514448919</v>
      </c>
      <c r="H594" s="163" t="s">
        <v>1397</v>
      </c>
      <c r="I594" s="163"/>
      <c r="J594" s="301" t="s">
        <v>1398</v>
      </c>
      <c r="K594" s="1208" t="s">
        <v>1371</v>
      </c>
      <c r="L594" s="301" t="s">
        <v>3121</v>
      </c>
      <c r="M594" s="296">
        <v>70000</v>
      </c>
      <c r="N594" s="2364">
        <v>8</v>
      </c>
      <c r="O594" s="301" t="s">
        <v>1394</v>
      </c>
      <c r="P594" s="989">
        <v>2410</v>
      </c>
      <c r="Q594" s="14"/>
      <c r="R594" s="2023" t="s">
        <v>54</v>
      </c>
      <c r="S594" s="301"/>
      <c r="T594" s="301" t="s">
        <v>1370</v>
      </c>
      <c r="U594" s="301" t="s">
        <v>121</v>
      </c>
      <c r="V594" s="301" t="s">
        <v>126</v>
      </c>
      <c r="W594" s="301" t="s">
        <v>3189</v>
      </c>
      <c r="X594" s="301">
        <v>158</v>
      </c>
      <c r="Y594" s="281">
        <v>61</v>
      </c>
      <c r="Z594" s="281"/>
      <c r="AA594" s="281">
        <v>200</v>
      </c>
      <c r="AB594" s="301" t="s">
        <v>122</v>
      </c>
      <c r="AC594" s="299">
        <v>70</v>
      </c>
      <c r="AD594" s="281">
        <v>1077801</v>
      </c>
      <c r="AE594" s="2659">
        <v>4</v>
      </c>
      <c r="AF594" s="281">
        <v>6</v>
      </c>
      <c r="AG594" s="2024" t="s">
        <v>122</v>
      </c>
    </row>
    <row r="595" spans="3:33">
      <c r="C595" s="3091" t="s">
        <v>2870</v>
      </c>
      <c r="D595" s="569" t="s">
        <v>2274</v>
      </c>
      <c r="E595" s="1578" t="s">
        <v>2873</v>
      </c>
      <c r="F595" s="93">
        <v>929003467312</v>
      </c>
      <c r="G595" s="70">
        <v>8719514448933</v>
      </c>
      <c r="H595" s="51" t="s">
        <v>1399</v>
      </c>
      <c r="I595" s="51"/>
      <c r="J595" s="293" t="s">
        <v>1398</v>
      </c>
      <c r="K595" s="1209" t="s">
        <v>1373</v>
      </c>
      <c r="L595" s="293" t="s">
        <v>53</v>
      </c>
      <c r="M595" s="296">
        <v>70000</v>
      </c>
      <c r="N595" s="2364">
        <v>8</v>
      </c>
      <c r="O595" s="293" t="s">
        <v>1396</v>
      </c>
      <c r="P595" s="989">
        <v>2410</v>
      </c>
      <c r="Q595" s="14"/>
      <c r="R595" s="2017" t="s">
        <v>54</v>
      </c>
      <c r="S595" s="293"/>
      <c r="T595" s="293" t="s">
        <v>1370</v>
      </c>
      <c r="U595" s="293" t="s">
        <v>121</v>
      </c>
      <c r="V595" s="293" t="s">
        <v>131</v>
      </c>
      <c r="W595" s="293" t="s">
        <v>3189</v>
      </c>
      <c r="X595" s="293">
        <v>176</v>
      </c>
      <c r="Y595" s="292">
        <v>61</v>
      </c>
      <c r="Z595" s="292"/>
      <c r="AA595" s="292">
        <v>200</v>
      </c>
      <c r="AB595" s="293" t="s">
        <v>122</v>
      </c>
      <c r="AC595" s="299">
        <v>70</v>
      </c>
      <c r="AD595" s="292">
        <v>1077795</v>
      </c>
      <c r="AE595" s="2659">
        <v>4</v>
      </c>
      <c r="AF595" s="292">
        <v>6</v>
      </c>
      <c r="AG595" s="2018" t="s">
        <v>122</v>
      </c>
    </row>
    <row r="596" spans="3:33">
      <c r="C596" s="3091" t="s">
        <v>2870</v>
      </c>
      <c r="D596" s="569" t="s">
        <v>2274</v>
      </c>
      <c r="E596" s="1578" t="s">
        <v>2873</v>
      </c>
      <c r="F596" s="93">
        <v>929003467412</v>
      </c>
      <c r="G596" s="70">
        <v>8719514448957</v>
      </c>
      <c r="H596" s="51" t="s">
        <v>1400</v>
      </c>
      <c r="I596" s="51"/>
      <c r="J596" s="293" t="s">
        <v>1401</v>
      </c>
      <c r="K596" s="1209" t="s">
        <v>1402</v>
      </c>
      <c r="L596" s="301" t="s">
        <v>3121</v>
      </c>
      <c r="M596" s="296">
        <v>70000</v>
      </c>
      <c r="N596" s="2364">
        <v>8</v>
      </c>
      <c r="O596" s="301" t="s">
        <v>1394</v>
      </c>
      <c r="P596" s="989">
        <v>3855</v>
      </c>
      <c r="Q596" s="14"/>
      <c r="R596" s="2023" t="s">
        <v>54</v>
      </c>
      <c r="S596" s="301"/>
      <c r="T596" s="301" t="s">
        <v>1375</v>
      </c>
      <c r="U596" s="301" t="s">
        <v>146</v>
      </c>
      <c r="V596" s="301" t="s">
        <v>126</v>
      </c>
      <c r="W596" s="301" t="s">
        <v>3190</v>
      </c>
      <c r="X596" s="301">
        <v>162</v>
      </c>
      <c r="Y596" s="281">
        <v>71</v>
      </c>
      <c r="Z596" s="281"/>
      <c r="AA596" s="281">
        <v>262</v>
      </c>
      <c r="AB596" s="301" t="s">
        <v>122</v>
      </c>
      <c r="AC596" s="299">
        <v>70</v>
      </c>
      <c r="AD596" s="281">
        <v>1077790</v>
      </c>
      <c r="AE596" s="2659">
        <v>4</v>
      </c>
      <c r="AF596" s="281">
        <v>6</v>
      </c>
      <c r="AG596" s="2024" t="s">
        <v>122</v>
      </c>
    </row>
    <row r="597" spans="3:33">
      <c r="C597" s="3091" t="s">
        <v>2870</v>
      </c>
      <c r="D597" s="569" t="s">
        <v>2274</v>
      </c>
      <c r="E597" s="1578" t="s">
        <v>2873</v>
      </c>
      <c r="F597" s="94">
        <v>929003467512</v>
      </c>
      <c r="G597" s="70">
        <v>8719514448971</v>
      </c>
      <c r="H597" s="94" t="s">
        <v>1403</v>
      </c>
      <c r="I597" s="94"/>
      <c r="J597" s="301" t="s">
        <v>1401</v>
      </c>
      <c r="K597" s="1208" t="s">
        <v>1404</v>
      </c>
      <c r="L597" s="293" t="s">
        <v>53</v>
      </c>
      <c r="M597" s="296">
        <v>70000</v>
      </c>
      <c r="N597" s="2364">
        <v>8</v>
      </c>
      <c r="O597" s="293" t="s">
        <v>1396</v>
      </c>
      <c r="P597" s="989">
        <v>3855</v>
      </c>
      <c r="Q597" s="14"/>
      <c r="R597" s="2017" t="s">
        <v>54</v>
      </c>
      <c r="S597" s="293"/>
      <c r="T597" s="293" t="s">
        <v>1375</v>
      </c>
      <c r="U597" s="293" t="s">
        <v>146</v>
      </c>
      <c r="V597" s="293" t="s">
        <v>131</v>
      </c>
      <c r="W597" s="293" t="s">
        <v>3190</v>
      </c>
      <c r="X597" s="293">
        <v>180</v>
      </c>
      <c r="Y597" s="292">
        <v>71</v>
      </c>
      <c r="Z597" s="292"/>
      <c r="AA597" s="292">
        <v>262</v>
      </c>
      <c r="AB597" s="293" t="s">
        <v>122</v>
      </c>
      <c r="AC597" s="299">
        <v>70</v>
      </c>
      <c r="AD597" s="292">
        <v>1077806</v>
      </c>
      <c r="AE597" s="2659">
        <v>4</v>
      </c>
      <c r="AF597" s="292">
        <v>6</v>
      </c>
      <c r="AG597" s="2018" t="s">
        <v>122</v>
      </c>
    </row>
    <row r="598" spans="3:33">
      <c r="C598" s="3091" t="s">
        <v>2870</v>
      </c>
      <c r="D598" s="569" t="s">
        <v>2274</v>
      </c>
      <c r="E598" s="1578" t="s">
        <v>2873</v>
      </c>
      <c r="F598" s="93">
        <v>929003467612</v>
      </c>
      <c r="G598" s="70">
        <v>8719514448995</v>
      </c>
      <c r="H598" s="70" t="s">
        <v>1405</v>
      </c>
      <c r="I598" s="70"/>
      <c r="J598" s="293" t="s">
        <v>1406</v>
      </c>
      <c r="K598" s="1209" t="s">
        <v>1408</v>
      </c>
      <c r="L598" s="301" t="s">
        <v>3121</v>
      </c>
      <c r="M598" s="296">
        <v>70000</v>
      </c>
      <c r="N598" s="2364">
        <v>8</v>
      </c>
      <c r="O598" s="301" t="s">
        <v>1394</v>
      </c>
      <c r="P598" s="989">
        <v>4860</v>
      </c>
      <c r="Q598" s="14"/>
      <c r="R598" s="2023" t="s">
        <v>54</v>
      </c>
      <c r="S598" s="301"/>
      <c r="T598" s="301" t="s">
        <v>1407</v>
      </c>
      <c r="U598" s="301" t="s">
        <v>146</v>
      </c>
      <c r="V598" s="301" t="s">
        <v>126</v>
      </c>
      <c r="W598" s="301" t="s">
        <v>3191</v>
      </c>
      <c r="X598" s="301">
        <v>166</v>
      </c>
      <c r="Y598" s="281">
        <v>71</v>
      </c>
      <c r="Z598" s="281"/>
      <c r="AA598" s="281">
        <v>262</v>
      </c>
      <c r="AB598" s="301" t="s">
        <v>122</v>
      </c>
      <c r="AC598" s="299">
        <v>70</v>
      </c>
      <c r="AD598" s="281">
        <v>1077807</v>
      </c>
      <c r="AE598" s="2659">
        <v>4</v>
      </c>
      <c r="AF598" s="281">
        <v>6</v>
      </c>
      <c r="AG598" s="2024" t="s">
        <v>122</v>
      </c>
    </row>
    <row r="599" spans="3:33">
      <c r="C599" s="3080" t="s">
        <v>2870</v>
      </c>
      <c r="D599" s="855" t="s">
        <v>2274</v>
      </c>
      <c r="E599" s="1599" t="s">
        <v>2873</v>
      </c>
      <c r="F599" s="2923">
        <v>929003467712</v>
      </c>
      <c r="G599" s="45">
        <v>8719514449015</v>
      </c>
      <c r="H599" s="45" t="s">
        <v>1409</v>
      </c>
      <c r="I599" s="45"/>
      <c r="J599" s="1593" t="s">
        <v>1406</v>
      </c>
      <c r="K599" s="1633" t="s">
        <v>1410</v>
      </c>
      <c r="L599" s="1593" t="s">
        <v>53</v>
      </c>
      <c r="M599" s="1634">
        <v>70000</v>
      </c>
      <c r="N599" s="2365">
        <v>8</v>
      </c>
      <c r="O599" s="1593" t="s">
        <v>1396</v>
      </c>
      <c r="P599" s="2408">
        <v>4860</v>
      </c>
      <c r="Q599" s="14"/>
      <c r="R599" s="2027" t="s">
        <v>54</v>
      </c>
      <c r="S599" s="1593"/>
      <c r="T599" s="1593" t="s">
        <v>1407</v>
      </c>
      <c r="U599" s="1593" t="s">
        <v>146</v>
      </c>
      <c r="V599" s="1593" t="s">
        <v>131</v>
      </c>
      <c r="W599" s="1593" t="s">
        <v>3191</v>
      </c>
      <c r="X599" s="1593">
        <v>184</v>
      </c>
      <c r="Y599" s="297">
        <v>71</v>
      </c>
      <c r="Z599" s="297"/>
      <c r="AA599" s="297">
        <v>262</v>
      </c>
      <c r="AB599" s="1593" t="s">
        <v>122</v>
      </c>
      <c r="AC599" s="490">
        <v>70</v>
      </c>
      <c r="AD599" s="297">
        <v>1077791</v>
      </c>
      <c r="AE599" s="2660">
        <v>4</v>
      </c>
      <c r="AF599" s="297">
        <v>6</v>
      </c>
      <c r="AG599" s="2028" t="s">
        <v>122</v>
      </c>
    </row>
    <row r="600" spans="3:33">
      <c r="C600" s="3079" t="s">
        <v>2870</v>
      </c>
      <c r="D600" s="1576" t="s">
        <v>2274</v>
      </c>
      <c r="E600" s="1577"/>
      <c r="F600" s="2924">
        <v>929003731102</v>
      </c>
      <c r="G600" s="806">
        <v>8720169267770</v>
      </c>
      <c r="H600" s="226" t="s">
        <v>1411</v>
      </c>
      <c r="I600" s="226"/>
      <c r="J600" s="305">
        <v>13</v>
      </c>
      <c r="K600" s="1131">
        <v>1800</v>
      </c>
      <c r="L600" s="1770" t="s">
        <v>3121</v>
      </c>
      <c r="M600" s="280">
        <v>25000</v>
      </c>
      <c r="N600" s="319">
        <v>3</v>
      </c>
      <c r="O600" s="1770" t="s">
        <v>135</v>
      </c>
      <c r="P600" s="1102">
        <v>450</v>
      </c>
      <c r="Q600" s="14"/>
      <c r="R600" s="2021" t="s">
        <v>54</v>
      </c>
      <c r="S600" s="1770"/>
      <c r="T600" s="1770" t="s">
        <v>1412</v>
      </c>
      <c r="U600" s="1770" t="s">
        <v>121</v>
      </c>
      <c r="V600" s="1770" t="s">
        <v>126</v>
      </c>
      <c r="W600" s="305" t="s">
        <v>210</v>
      </c>
      <c r="X600" s="305">
        <v>138</v>
      </c>
      <c r="Y600" s="279">
        <v>76</v>
      </c>
      <c r="Z600" s="279"/>
      <c r="AA600" s="279">
        <v>183</v>
      </c>
      <c r="AB600" s="1770" t="s">
        <v>122</v>
      </c>
      <c r="AC600" s="319">
        <v>80</v>
      </c>
      <c r="AD600" s="279">
        <v>1617388</v>
      </c>
      <c r="AE600" s="2658">
        <v>4</v>
      </c>
      <c r="AF600" s="279">
        <v>6</v>
      </c>
      <c r="AG600" s="2022" t="s">
        <v>122</v>
      </c>
    </row>
    <row r="601" spans="3:33">
      <c r="C601" s="3091" t="s">
        <v>2870</v>
      </c>
      <c r="D601" s="569" t="s">
        <v>2274</v>
      </c>
      <c r="E601" s="1578"/>
      <c r="F601" s="2870">
        <v>929002349702</v>
      </c>
      <c r="G601" s="63">
        <v>8718699750251</v>
      </c>
      <c r="H601" s="161" t="s">
        <v>1413</v>
      </c>
      <c r="I601" s="161"/>
      <c r="J601" s="301">
        <v>13</v>
      </c>
      <c r="K601" s="1127">
        <v>2000</v>
      </c>
      <c r="L601" s="301" t="s">
        <v>79</v>
      </c>
      <c r="M601" s="282">
        <v>25000</v>
      </c>
      <c r="N601" s="299">
        <v>3</v>
      </c>
      <c r="O601" s="301" t="s">
        <v>135</v>
      </c>
      <c r="P601" s="991">
        <v>450</v>
      </c>
      <c r="Q601" s="14"/>
      <c r="R601" s="2023" t="s">
        <v>54</v>
      </c>
      <c r="S601" s="301"/>
      <c r="T601" s="301" t="s">
        <v>1412</v>
      </c>
      <c r="U601" s="301" t="s">
        <v>121</v>
      </c>
      <c r="V601" s="301" t="s">
        <v>158</v>
      </c>
      <c r="W601" s="301" t="s">
        <v>210</v>
      </c>
      <c r="X601" s="301">
        <v>153</v>
      </c>
      <c r="Y601" s="281">
        <v>76</v>
      </c>
      <c r="Z601" s="281"/>
      <c r="AA601" s="281">
        <v>183</v>
      </c>
      <c r="AB601" s="301" t="s">
        <v>122</v>
      </c>
      <c r="AC601" s="299">
        <v>80</v>
      </c>
      <c r="AD601" s="281">
        <v>403618</v>
      </c>
      <c r="AE601" s="2659">
        <v>4</v>
      </c>
      <c r="AF601" s="281">
        <v>6</v>
      </c>
      <c r="AG601" s="2024" t="s">
        <v>122</v>
      </c>
    </row>
    <row r="602" spans="3:33">
      <c r="C602" s="3091" t="s">
        <v>2870</v>
      </c>
      <c r="D602" s="569" t="s">
        <v>2274</v>
      </c>
      <c r="E602" s="1578"/>
      <c r="F602" s="2870">
        <v>929002349802</v>
      </c>
      <c r="G602" s="63">
        <v>8718699750275</v>
      </c>
      <c r="H602" s="65" t="s">
        <v>1414</v>
      </c>
      <c r="I602" s="65"/>
      <c r="J602" s="301">
        <v>13</v>
      </c>
      <c r="K602" s="1127">
        <v>2000</v>
      </c>
      <c r="L602" s="301" t="s">
        <v>53</v>
      </c>
      <c r="M602" s="282">
        <v>25000</v>
      </c>
      <c r="N602" s="299">
        <v>3</v>
      </c>
      <c r="O602" s="301" t="s">
        <v>135</v>
      </c>
      <c r="P602" s="991">
        <v>450</v>
      </c>
      <c r="Q602" s="14"/>
      <c r="R602" s="2023" t="s">
        <v>54</v>
      </c>
      <c r="S602" s="301"/>
      <c r="T602" s="301" t="s">
        <v>1412</v>
      </c>
      <c r="U602" s="301" t="s">
        <v>121</v>
      </c>
      <c r="V602" s="301" t="s">
        <v>131</v>
      </c>
      <c r="W602" s="301" t="s">
        <v>210</v>
      </c>
      <c r="X602" s="301">
        <v>153</v>
      </c>
      <c r="Y602" s="281">
        <v>76</v>
      </c>
      <c r="Z602" s="281"/>
      <c r="AA602" s="281">
        <v>183</v>
      </c>
      <c r="AB602" s="301" t="s">
        <v>122</v>
      </c>
      <c r="AC602" s="299">
        <v>80</v>
      </c>
      <c r="AD602" s="281">
        <v>403619</v>
      </c>
      <c r="AE602" s="2659">
        <v>4</v>
      </c>
      <c r="AF602" s="281">
        <v>6</v>
      </c>
      <c r="AG602" s="2024" t="s">
        <v>122</v>
      </c>
    </row>
    <row r="603" spans="3:33">
      <c r="C603" s="3091" t="s">
        <v>2870</v>
      </c>
      <c r="D603" s="569" t="s">
        <v>2274</v>
      </c>
      <c r="E603" s="1578"/>
      <c r="F603" s="2925">
        <v>929003731202</v>
      </c>
      <c r="G603" s="116">
        <v>8720169267794</v>
      </c>
      <c r="H603" s="237" t="s">
        <v>1415</v>
      </c>
      <c r="I603" s="237"/>
      <c r="J603" s="301">
        <v>18</v>
      </c>
      <c r="K603" s="1127">
        <v>2600</v>
      </c>
      <c r="L603" s="318" t="s">
        <v>3121</v>
      </c>
      <c r="M603" s="282">
        <v>25000</v>
      </c>
      <c r="N603" s="299">
        <v>3</v>
      </c>
      <c r="O603" s="318" t="s">
        <v>135</v>
      </c>
      <c r="P603" s="991">
        <v>490</v>
      </c>
      <c r="Q603" s="14"/>
      <c r="R603" s="2025" t="s">
        <v>54</v>
      </c>
      <c r="S603" s="318"/>
      <c r="T603" s="318" t="s">
        <v>1416</v>
      </c>
      <c r="U603" s="318" t="s">
        <v>121</v>
      </c>
      <c r="V603" s="318" t="s">
        <v>126</v>
      </c>
      <c r="W603" s="301" t="s">
        <v>210</v>
      </c>
      <c r="X603" s="301">
        <v>144</v>
      </c>
      <c r="Y603" s="281">
        <v>76</v>
      </c>
      <c r="Z603" s="281"/>
      <c r="AA603" s="281">
        <v>183</v>
      </c>
      <c r="AB603" s="318" t="s">
        <v>122</v>
      </c>
      <c r="AC603" s="299">
        <v>80</v>
      </c>
      <c r="AD603" s="281">
        <v>1617391</v>
      </c>
      <c r="AE603" s="2659">
        <v>4</v>
      </c>
      <c r="AF603" s="281">
        <v>6</v>
      </c>
      <c r="AG603" s="2026" t="s">
        <v>122</v>
      </c>
    </row>
    <row r="604" spans="3:33">
      <c r="C604" s="3091" t="s">
        <v>2870</v>
      </c>
      <c r="D604" s="569" t="s">
        <v>2274</v>
      </c>
      <c r="E604" s="1578"/>
      <c r="F604" s="2870">
        <v>929002349902</v>
      </c>
      <c r="G604" s="63">
        <v>8718699750299</v>
      </c>
      <c r="H604" s="161" t="s">
        <v>1417</v>
      </c>
      <c r="I604" s="161"/>
      <c r="J604" s="301">
        <v>18</v>
      </c>
      <c r="K604" s="1127">
        <v>3000</v>
      </c>
      <c r="L604" s="301" t="s">
        <v>79</v>
      </c>
      <c r="M604" s="282">
        <v>25000</v>
      </c>
      <c r="N604" s="299">
        <v>3</v>
      </c>
      <c r="O604" s="301" t="s">
        <v>1380</v>
      </c>
      <c r="P604" s="991">
        <v>490</v>
      </c>
      <c r="Q604" s="14"/>
      <c r="R604" s="2023" t="s">
        <v>54</v>
      </c>
      <c r="S604" s="301"/>
      <c r="T604" s="301" t="s">
        <v>1416</v>
      </c>
      <c r="U604" s="301" t="s">
        <v>121</v>
      </c>
      <c r="V604" s="301" t="s">
        <v>158</v>
      </c>
      <c r="W604" s="301" t="s">
        <v>210</v>
      </c>
      <c r="X604" s="301">
        <v>166</v>
      </c>
      <c r="Y604" s="281">
        <v>76</v>
      </c>
      <c r="Z604" s="281"/>
      <c r="AA604" s="281">
        <v>183</v>
      </c>
      <c r="AB604" s="301" t="s">
        <v>122</v>
      </c>
      <c r="AC604" s="299">
        <v>80</v>
      </c>
      <c r="AD604" s="281">
        <v>403620</v>
      </c>
      <c r="AE604" s="2659">
        <v>4</v>
      </c>
      <c r="AF604" s="281">
        <v>6</v>
      </c>
      <c r="AG604" s="2024" t="s">
        <v>122</v>
      </c>
    </row>
    <row r="605" spans="3:33">
      <c r="C605" s="3091" t="s">
        <v>2870</v>
      </c>
      <c r="D605" s="569" t="s">
        <v>2274</v>
      </c>
      <c r="E605" s="1578"/>
      <c r="F605" s="2870">
        <v>929002350002</v>
      </c>
      <c r="G605" s="63">
        <v>8718699750312</v>
      </c>
      <c r="H605" s="65" t="s">
        <v>1418</v>
      </c>
      <c r="I605" s="65"/>
      <c r="J605" s="301">
        <v>18</v>
      </c>
      <c r="K605" s="1127">
        <v>3000</v>
      </c>
      <c r="L605" s="301" t="s">
        <v>53</v>
      </c>
      <c r="M605" s="282">
        <v>25000</v>
      </c>
      <c r="N605" s="299">
        <v>3</v>
      </c>
      <c r="O605" s="301" t="s">
        <v>1380</v>
      </c>
      <c r="P605" s="991">
        <v>490</v>
      </c>
      <c r="Q605" s="14"/>
      <c r="R605" s="2023" t="s">
        <v>54</v>
      </c>
      <c r="S605" s="301"/>
      <c r="T605" s="301" t="s">
        <v>1416</v>
      </c>
      <c r="U605" s="301" t="s">
        <v>121</v>
      </c>
      <c r="V605" s="301" t="s">
        <v>131</v>
      </c>
      <c r="W605" s="301" t="s">
        <v>210</v>
      </c>
      <c r="X605" s="301">
        <v>166</v>
      </c>
      <c r="Y605" s="281">
        <v>76</v>
      </c>
      <c r="Z605" s="281"/>
      <c r="AA605" s="281">
        <v>183</v>
      </c>
      <c r="AB605" s="301" t="s">
        <v>122</v>
      </c>
      <c r="AC605" s="299">
        <v>80</v>
      </c>
      <c r="AD605" s="281">
        <v>403621</v>
      </c>
      <c r="AE605" s="2659">
        <v>4</v>
      </c>
      <c r="AF605" s="281">
        <v>6</v>
      </c>
      <c r="AG605" s="2024" t="s">
        <v>122</v>
      </c>
    </row>
    <row r="606" spans="3:33">
      <c r="C606" s="3091" t="s">
        <v>2870</v>
      </c>
      <c r="D606" s="569" t="s">
        <v>2274</v>
      </c>
      <c r="E606" s="1578"/>
      <c r="F606" s="2884">
        <v>929003731302</v>
      </c>
      <c r="G606" s="116">
        <v>8720169267817</v>
      </c>
      <c r="H606" s="237" t="s">
        <v>1419</v>
      </c>
      <c r="I606" s="237"/>
      <c r="J606" s="1460">
        <v>26</v>
      </c>
      <c r="K606" s="1539">
        <v>3600</v>
      </c>
      <c r="L606" s="1820" t="s">
        <v>3121</v>
      </c>
      <c r="M606" s="1539">
        <v>25000</v>
      </c>
      <c r="N606" s="1461">
        <v>3</v>
      </c>
      <c r="O606" s="1820" t="s">
        <v>135</v>
      </c>
      <c r="P606" s="991">
        <v>795</v>
      </c>
      <c r="Q606" s="14"/>
      <c r="R606" s="2029" t="s">
        <v>54</v>
      </c>
      <c r="S606" s="1820"/>
      <c r="T606" s="1820" t="s">
        <v>1420</v>
      </c>
      <c r="U606" s="1820" t="s">
        <v>121</v>
      </c>
      <c r="V606" s="1820" t="s">
        <v>126</v>
      </c>
      <c r="W606" s="1460" t="s">
        <v>210</v>
      </c>
      <c r="X606" s="1460">
        <v>138</v>
      </c>
      <c r="Y606" s="1540">
        <v>91.5</v>
      </c>
      <c r="Z606" s="1540"/>
      <c r="AA606" s="1540">
        <v>248</v>
      </c>
      <c r="AB606" s="1820" t="s">
        <v>122</v>
      </c>
      <c r="AC606" s="1461">
        <v>80</v>
      </c>
      <c r="AD606" s="1540">
        <v>1617387</v>
      </c>
      <c r="AE606" s="2661">
        <v>4</v>
      </c>
      <c r="AF606" s="1540">
        <v>6</v>
      </c>
      <c r="AG606" s="2030" t="s">
        <v>122</v>
      </c>
    </row>
    <row r="607" spans="3:33">
      <c r="C607" s="3091" t="s">
        <v>2870</v>
      </c>
      <c r="D607" s="569" t="s">
        <v>2274</v>
      </c>
      <c r="E607" s="1578" t="s">
        <v>2873</v>
      </c>
      <c r="F607" s="2870">
        <v>929003836502</v>
      </c>
      <c r="G607" s="63">
        <v>8720169336339</v>
      </c>
      <c r="H607" s="161" t="s">
        <v>2359</v>
      </c>
      <c r="I607" s="161"/>
      <c r="J607" s="301">
        <v>24.5</v>
      </c>
      <c r="K607" s="1127">
        <v>4000</v>
      </c>
      <c r="L607" s="301" t="s">
        <v>79</v>
      </c>
      <c r="M607" s="282">
        <v>25000</v>
      </c>
      <c r="N607" s="299">
        <v>3</v>
      </c>
      <c r="O607" s="301" t="s">
        <v>1380</v>
      </c>
      <c r="P607" s="991">
        <v>795</v>
      </c>
      <c r="Q607" s="1004"/>
      <c r="R607" s="2023" t="s">
        <v>54</v>
      </c>
      <c r="S607" s="301"/>
      <c r="T607" s="301" t="s">
        <v>1420</v>
      </c>
      <c r="U607" s="301" t="s">
        <v>121</v>
      </c>
      <c r="V607" s="301" t="s">
        <v>158</v>
      </c>
      <c r="W607" s="301" t="s">
        <v>210</v>
      </c>
      <c r="X607" s="301">
        <v>163</v>
      </c>
      <c r="Y607" s="281">
        <v>91.5</v>
      </c>
      <c r="Z607" s="281"/>
      <c r="AA607" s="281">
        <v>218</v>
      </c>
      <c r="AB607" s="301" t="s">
        <v>122</v>
      </c>
      <c r="AC607" s="299">
        <v>80</v>
      </c>
      <c r="AD607" s="281">
        <v>1962813</v>
      </c>
      <c r="AE607" s="2659">
        <v>4</v>
      </c>
      <c r="AF607" s="281">
        <v>6</v>
      </c>
      <c r="AG607" s="2024" t="s">
        <v>122</v>
      </c>
    </row>
    <row r="608" spans="3:33">
      <c r="C608" s="3091" t="s">
        <v>2870</v>
      </c>
      <c r="D608" s="569" t="s">
        <v>2274</v>
      </c>
      <c r="E608" s="1578" t="s">
        <v>2873</v>
      </c>
      <c r="F608" s="2870">
        <v>929003836602</v>
      </c>
      <c r="G608" s="63">
        <v>8720169336353</v>
      </c>
      <c r="H608" s="65" t="s">
        <v>2360</v>
      </c>
      <c r="I608" s="65"/>
      <c r="J608" s="301">
        <v>24.5</v>
      </c>
      <c r="K608" s="1127">
        <v>4000</v>
      </c>
      <c r="L608" s="301" t="s">
        <v>53</v>
      </c>
      <c r="M608" s="282">
        <v>25000</v>
      </c>
      <c r="N608" s="299">
        <v>3</v>
      </c>
      <c r="O608" s="301" t="s">
        <v>1380</v>
      </c>
      <c r="P608" s="991">
        <v>795</v>
      </c>
      <c r="Q608" s="1004"/>
      <c r="R608" s="2023" t="s">
        <v>54</v>
      </c>
      <c r="S608" s="301"/>
      <c r="T608" s="301" t="s">
        <v>1420</v>
      </c>
      <c r="U608" s="301" t="s">
        <v>121</v>
      </c>
      <c r="V608" s="301" t="s">
        <v>131</v>
      </c>
      <c r="W608" s="301" t="s">
        <v>210</v>
      </c>
      <c r="X608" s="301">
        <v>163</v>
      </c>
      <c r="Y608" s="281">
        <v>91.5</v>
      </c>
      <c r="Z608" s="281"/>
      <c r="AA608" s="281">
        <v>218</v>
      </c>
      <c r="AB608" s="301" t="s">
        <v>122</v>
      </c>
      <c r="AC608" s="299">
        <v>80</v>
      </c>
      <c r="AD608" s="281">
        <v>1962815</v>
      </c>
      <c r="AE608" s="2659">
        <v>4</v>
      </c>
      <c r="AF608" s="281">
        <v>6</v>
      </c>
      <c r="AG608" s="2024" t="s">
        <v>122</v>
      </c>
    </row>
    <row r="609" spans="3:33">
      <c r="C609" s="3091" t="s">
        <v>2870</v>
      </c>
      <c r="D609" s="569" t="s">
        <v>2274</v>
      </c>
      <c r="E609" s="1578"/>
      <c r="F609" s="2925">
        <v>929003731402</v>
      </c>
      <c r="G609" s="116">
        <v>8720169267831</v>
      </c>
      <c r="H609" s="237" t="s">
        <v>1421</v>
      </c>
      <c r="I609" s="237"/>
      <c r="J609" s="301">
        <v>36</v>
      </c>
      <c r="K609" s="1127">
        <v>5300</v>
      </c>
      <c r="L609" s="318" t="s">
        <v>3121</v>
      </c>
      <c r="M609" s="282">
        <v>25000</v>
      </c>
      <c r="N609" s="299">
        <v>3</v>
      </c>
      <c r="O609" s="318" t="s">
        <v>135</v>
      </c>
      <c r="P609" s="991">
        <v>1050</v>
      </c>
      <c r="Q609" s="14"/>
      <c r="R609" s="2025" t="s">
        <v>54</v>
      </c>
      <c r="S609" s="318"/>
      <c r="T609" s="318" t="s">
        <v>1422</v>
      </c>
      <c r="U609" s="318" t="s">
        <v>121</v>
      </c>
      <c r="V609" s="318" t="s">
        <v>126</v>
      </c>
      <c r="W609" s="301" t="s">
        <v>210</v>
      </c>
      <c r="X609" s="301">
        <v>147</v>
      </c>
      <c r="Y609" s="281">
        <v>91.5</v>
      </c>
      <c r="Z609" s="281"/>
      <c r="AA609" s="281">
        <v>249</v>
      </c>
      <c r="AB609" s="318" t="s">
        <v>122</v>
      </c>
      <c r="AC609" s="299">
        <v>80</v>
      </c>
      <c r="AD609" s="281">
        <v>1617392</v>
      </c>
      <c r="AE609" s="2659">
        <v>4</v>
      </c>
      <c r="AF609" s="281">
        <v>6</v>
      </c>
      <c r="AG609" s="2026" t="s">
        <v>122</v>
      </c>
    </row>
    <row r="610" spans="3:33">
      <c r="C610" s="3091" t="s">
        <v>2870</v>
      </c>
      <c r="D610" s="569" t="s">
        <v>2274</v>
      </c>
      <c r="E610" s="1578"/>
      <c r="F610" s="2870">
        <v>929002481202</v>
      </c>
      <c r="G610" s="63">
        <v>8719514299276</v>
      </c>
      <c r="H610" s="65" t="s">
        <v>1423</v>
      </c>
      <c r="I610" s="65"/>
      <c r="J610" s="301">
        <v>36</v>
      </c>
      <c r="K610" s="1127">
        <v>5500</v>
      </c>
      <c r="L610" s="301" t="s">
        <v>79</v>
      </c>
      <c r="M610" s="282">
        <v>25000</v>
      </c>
      <c r="N610" s="299">
        <v>3</v>
      </c>
      <c r="O610" s="301" t="s">
        <v>135</v>
      </c>
      <c r="P610" s="991">
        <v>1050</v>
      </c>
      <c r="Q610" s="14"/>
      <c r="R610" s="2023" t="s">
        <v>54</v>
      </c>
      <c r="S610" s="301"/>
      <c r="T610" s="301" t="s">
        <v>1422</v>
      </c>
      <c r="U610" s="301" t="s">
        <v>121</v>
      </c>
      <c r="V610" s="301" t="s">
        <v>158</v>
      </c>
      <c r="W610" s="301" t="s">
        <v>210</v>
      </c>
      <c r="X610" s="301">
        <v>152</v>
      </c>
      <c r="Y610" s="281">
        <v>91.5</v>
      </c>
      <c r="Z610" s="281"/>
      <c r="AA610" s="281">
        <v>249</v>
      </c>
      <c r="AB610" s="301" t="s">
        <v>122</v>
      </c>
      <c r="AC610" s="299">
        <v>80</v>
      </c>
      <c r="AD610" s="281">
        <v>403654</v>
      </c>
      <c r="AE610" s="2659">
        <v>4</v>
      </c>
      <c r="AF610" s="281">
        <v>6</v>
      </c>
      <c r="AG610" s="2024" t="s">
        <v>122</v>
      </c>
    </row>
    <row r="611" spans="3:33">
      <c r="C611" s="3091" t="s">
        <v>2870</v>
      </c>
      <c r="D611" s="569" t="s">
        <v>2274</v>
      </c>
      <c r="E611" s="1578"/>
      <c r="F611" s="2870">
        <v>929002481302</v>
      </c>
      <c r="G611" s="63">
        <v>8719514299290</v>
      </c>
      <c r="H611" s="161" t="s">
        <v>1424</v>
      </c>
      <c r="I611" s="161"/>
      <c r="J611" s="301">
        <v>36</v>
      </c>
      <c r="K611" s="1127">
        <v>6000</v>
      </c>
      <c r="L611" s="301" t="s">
        <v>53</v>
      </c>
      <c r="M611" s="282">
        <v>25000</v>
      </c>
      <c r="N611" s="299">
        <v>3</v>
      </c>
      <c r="O611" s="301" t="s">
        <v>1380</v>
      </c>
      <c r="P611" s="991">
        <v>1050</v>
      </c>
      <c r="Q611" s="14"/>
      <c r="R611" s="2023" t="s">
        <v>54</v>
      </c>
      <c r="S611" s="301"/>
      <c r="T611" s="301" t="s">
        <v>1422</v>
      </c>
      <c r="U611" s="301" t="s">
        <v>121</v>
      </c>
      <c r="V611" s="301" t="s">
        <v>131</v>
      </c>
      <c r="W611" s="301" t="s">
        <v>210</v>
      </c>
      <c r="X611" s="301">
        <v>166</v>
      </c>
      <c r="Y611" s="281">
        <v>91.5</v>
      </c>
      <c r="Z611" s="281"/>
      <c r="AA611" s="281">
        <v>249</v>
      </c>
      <c r="AB611" s="301" t="s">
        <v>122</v>
      </c>
      <c r="AC611" s="299">
        <v>80</v>
      </c>
      <c r="AD611" s="281">
        <v>403655</v>
      </c>
      <c r="AE611" s="2659">
        <v>4</v>
      </c>
      <c r="AF611" s="281">
        <v>6</v>
      </c>
      <c r="AG611" s="2024" t="s">
        <v>122</v>
      </c>
    </row>
    <row r="612" spans="3:33">
      <c r="C612" s="3091" t="s">
        <v>2870</v>
      </c>
      <c r="D612" s="569" t="s">
        <v>2274</v>
      </c>
      <c r="E612" s="1578"/>
      <c r="F612" s="2925">
        <v>929003731502</v>
      </c>
      <c r="G612" s="116">
        <v>8720169267855</v>
      </c>
      <c r="H612" s="237" t="s">
        <v>1425</v>
      </c>
      <c r="I612" s="237"/>
      <c r="J612" s="301">
        <v>36</v>
      </c>
      <c r="K612" s="1127">
        <v>5300</v>
      </c>
      <c r="L612" s="318" t="s">
        <v>3121</v>
      </c>
      <c r="M612" s="282">
        <v>25000</v>
      </c>
      <c r="N612" s="299">
        <v>3</v>
      </c>
      <c r="O612" s="318" t="s">
        <v>135</v>
      </c>
      <c r="P612" s="991">
        <v>1050</v>
      </c>
      <c r="Q612" s="14"/>
      <c r="R612" s="2025" t="s">
        <v>54</v>
      </c>
      <c r="S612" s="318"/>
      <c r="T612" s="318" t="s">
        <v>1422</v>
      </c>
      <c r="U612" s="318" t="s">
        <v>146</v>
      </c>
      <c r="V612" s="318" t="s">
        <v>126</v>
      </c>
      <c r="W612" s="301" t="s">
        <v>210</v>
      </c>
      <c r="X612" s="301">
        <v>147</v>
      </c>
      <c r="Y612" s="281">
        <v>91.5</v>
      </c>
      <c r="Z612" s="281"/>
      <c r="AA612" s="281">
        <v>234</v>
      </c>
      <c r="AB612" s="318" t="s">
        <v>122</v>
      </c>
      <c r="AC612" s="299">
        <v>80</v>
      </c>
      <c r="AD612" s="281">
        <v>1617390</v>
      </c>
      <c r="AE612" s="2659">
        <v>4</v>
      </c>
      <c r="AF612" s="281">
        <v>6</v>
      </c>
      <c r="AG612" s="2026" t="s">
        <v>122</v>
      </c>
    </row>
    <row r="613" spans="3:33">
      <c r="C613" s="3091" t="s">
        <v>2870</v>
      </c>
      <c r="D613" s="569" t="s">
        <v>2274</v>
      </c>
      <c r="E613" s="1578"/>
      <c r="F613" s="2870">
        <v>929002481402</v>
      </c>
      <c r="G613" s="63">
        <v>8719514299313</v>
      </c>
      <c r="H613" s="65" t="s">
        <v>1426</v>
      </c>
      <c r="I613" s="65"/>
      <c r="J613" s="301">
        <v>36</v>
      </c>
      <c r="K613" s="1127">
        <v>5500</v>
      </c>
      <c r="L613" s="301" t="s">
        <v>79</v>
      </c>
      <c r="M613" s="282">
        <v>25000</v>
      </c>
      <c r="N613" s="299">
        <v>3</v>
      </c>
      <c r="O613" s="301" t="s">
        <v>135</v>
      </c>
      <c r="P613" s="991">
        <v>1050</v>
      </c>
      <c r="Q613" s="14"/>
      <c r="R613" s="2023" t="s">
        <v>54</v>
      </c>
      <c r="S613" s="301"/>
      <c r="T613" s="301" t="s">
        <v>1422</v>
      </c>
      <c r="U613" s="301" t="s">
        <v>146</v>
      </c>
      <c r="V613" s="301" t="s">
        <v>158</v>
      </c>
      <c r="W613" s="301" t="s">
        <v>210</v>
      </c>
      <c r="X613" s="301">
        <v>152</v>
      </c>
      <c r="Y613" s="281">
        <v>91.5</v>
      </c>
      <c r="Z613" s="281"/>
      <c r="AA613" s="281">
        <v>234</v>
      </c>
      <c r="AB613" s="301" t="s">
        <v>122</v>
      </c>
      <c r="AC613" s="299">
        <v>80</v>
      </c>
      <c r="AD613" s="281">
        <v>403656</v>
      </c>
      <c r="AE613" s="2659">
        <v>4</v>
      </c>
      <c r="AF613" s="281">
        <v>6</v>
      </c>
      <c r="AG613" s="2024" t="s">
        <v>122</v>
      </c>
    </row>
    <row r="614" spans="3:33">
      <c r="C614" s="3080" t="s">
        <v>2870</v>
      </c>
      <c r="D614" s="855" t="s">
        <v>2274</v>
      </c>
      <c r="E614" s="1599"/>
      <c r="F614" s="61">
        <v>929002481502</v>
      </c>
      <c r="G614" s="49">
        <v>8719514299337</v>
      </c>
      <c r="H614" s="493" t="s">
        <v>1427</v>
      </c>
      <c r="I614" s="493"/>
      <c r="J614" s="294">
        <v>36</v>
      </c>
      <c r="K614" s="1129">
        <v>6000</v>
      </c>
      <c r="L614" s="294" t="s">
        <v>53</v>
      </c>
      <c r="M614" s="284">
        <v>25000</v>
      </c>
      <c r="N614" s="490">
        <v>3</v>
      </c>
      <c r="O614" s="294" t="s">
        <v>1380</v>
      </c>
      <c r="P614" s="2406">
        <v>1050</v>
      </c>
      <c r="Q614" s="14"/>
      <c r="R614" s="2019" t="s">
        <v>54</v>
      </c>
      <c r="S614" s="294"/>
      <c r="T614" s="294" t="s">
        <v>1422</v>
      </c>
      <c r="U614" s="294" t="s">
        <v>146</v>
      </c>
      <c r="V614" s="294" t="s">
        <v>131</v>
      </c>
      <c r="W614" s="294" t="s">
        <v>210</v>
      </c>
      <c r="X614" s="294">
        <v>166</v>
      </c>
      <c r="Y614" s="283">
        <v>91.5</v>
      </c>
      <c r="Z614" s="283"/>
      <c r="AA614" s="283">
        <v>234</v>
      </c>
      <c r="AB614" s="294" t="s">
        <v>122</v>
      </c>
      <c r="AC614" s="490">
        <v>80</v>
      </c>
      <c r="AD614" s="283">
        <v>403657</v>
      </c>
      <c r="AE614" s="2660">
        <v>4</v>
      </c>
      <c r="AF614" s="283">
        <v>6</v>
      </c>
      <c r="AG614" s="2020" t="s">
        <v>122</v>
      </c>
    </row>
    <row r="615" spans="3:33">
      <c r="C615" s="3079" t="s">
        <v>2870</v>
      </c>
      <c r="D615" s="1576" t="s">
        <v>2274</v>
      </c>
      <c r="E615" s="1577"/>
      <c r="F615" s="95">
        <v>929003530702</v>
      </c>
      <c r="G615" s="95">
        <v>8719514451933</v>
      </c>
      <c r="H615" s="1636" t="s">
        <v>1429</v>
      </c>
      <c r="I615" s="1636"/>
      <c r="J615" s="336">
        <v>19</v>
      </c>
      <c r="K615" s="280">
        <v>2850</v>
      </c>
      <c r="L615" s="305" t="s">
        <v>79</v>
      </c>
      <c r="M615" s="1643">
        <v>50000</v>
      </c>
      <c r="N615" s="319">
        <v>5</v>
      </c>
      <c r="O615" s="305" t="s">
        <v>135</v>
      </c>
      <c r="P615" s="2407">
        <v>1150</v>
      </c>
      <c r="Q615" s="14"/>
      <c r="R615" s="2015" t="s">
        <v>54</v>
      </c>
      <c r="S615" s="305"/>
      <c r="T615" s="305" t="s">
        <v>1430</v>
      </c>
      <c r="U615" s="305" t="s">
        <v>121</v>
      </c>
      <c r="V615" s="305" t="s">
        <v>158</v>
      </c>
      <c r="W615" s="305" t="s">
        <v>210</v>
      </c>
      <c r="X615" s="305">
        <v>150</v>
      </c>
      <c r="Y615" s="279">
        <v>71</v>
      </c>
      <c r="Z615" s="279"/>
      <c r="AA615" s="279">
        <v>186</v>
      </c>
      <c r="AB615" s="305" t="s">
        <v>122</v>
      </c>
      <c r="AC615" s="319">
        <v>80</v>
      </c>
      <c r="AD615" s="279">
        <v>1363715</v>
      </c>
      <c r="AE615" s="2658">
        <v>4</v>
      </c>
      <c r="AF615" s="279">
        <v>6</v>
      </c>
      <c r="AG615" s="2016" t="s">
        <v>122</v>
      </c>
    </row>
    <row r="616" spans="3:33">
      <c r="C616" s="3091" t="s">
        <v>2870</v>
      </c>
      <c r="D616" s="569" t="s">
        <v>2274</v>
      </c>
      <c r="E616" s="1578"/>
      <c r="F616" s="93">
        <v>929003530802</v>
      </c>
      <c r="G616" s="70">
        <v>8719514451957</v>
      </c>
      <c r="H616" s="51" t="s">
        <v>1431</v>
      </c>
      <c r="I616" s="51"/>
      <c r="J616" s="333">
        <v>19</v>
      </c>
      <c r="K616" s="1142">
        <v>3100</v>
      </c>
      <c r="L616" s="293" t="s">
        <v>53</v>
      </c>
      <c r="M616" s="331">
        <v>50000</v>
      </c>
      <c r="N616" s="299">
        <v>5</v>
      </c>
      <c r="O616" s="293" t="s">
        <v>1380</v>
      </c>
      <c r="P616" s="989">
        <v>1150</v>
      </c>
      <c r="Q616" s="14"/>
      <c r="R616" s="2017" t="s">
        <v>54</v>
      </c>
      <c r="S616" s="293"/>
      <c r="T616" s="293" t="s">
        <v>1430</v>
      </c>
      <c r="U616" s="293" t="s">
        <v>121</v>
      </c>
      <c r="V616" s="293" t="s">
        <v>131</v>
      </c>
      <c r="W616" s="293" t="s">
        <v>210</v>
      </c>
      <c r="X616" s="293">
        <v>163</v>
      </c>
      <c r="Y616" s="292">
        <v>71</v>
      </c>
      <c r="Z616" s="292"/>
      <c r="AA616" s="292">
        <v>186</v>
      </c>
      <c r="AB616" s="293" t="s">
        <v>122</v>
      </c>
      <c r="AC616" s="299">
        <v>80</v>
      </c>
      <c r="AD616" s="292">
        <v>1363719</v>
      </c>
      <c r="AE616" s="2659">
        <v>4</v>
      </c>
      <c r="AF616" s="292">
        <v>6</v>
      </c>
      <c r="AG616" s="2018" t="s">
        <v>122</v>
      </c>
    </row>
    <row r="617" spans="3:33">
      <c r="C617" s="3091" t="s">
        <v>2870</v>
      </c>
      <c r="D617" s="569" t="s">
        <v>2274</v>
      </c>
      <c r="E617" s="1578"/>
      <c r="F617" s="93">
        <v>929003530902</v>
      </c>
      <c r="G617" s="70">
        <v>8719514451971</v>
      </c>
      <c r="H617" s="51" t="s">
        <v>1432</v>
      </c>
      <c r="I617" s="51"/>
      <c r="J617" s="334">
        <v>24</v>
      </c>
      <c r="K617" s="282">
        <v>3850</v>
      </c>
      <c r="L617" s="301" t="s">
        <v>79</v>
      </c>
      <c r="M617" s="331">
        <v>50000</v>
      </c>
      <c r="N617" s="299">
        <v>5</v>
      </c>
      <c r="O617" s="301" t="s">
        <v>1380</v>
      </c>
      <c r="P617" s="989">
        <v>1520</v>
      </c>
      <c r="Q617" s="14"/>
      <c r="R617" s="2023" t="s">
        <v>54</v>
      </c>
      <c r="S617" s="301"/>
      <c r="T617" s="301" t="s">
        <v>1433</v>
      </c>
      <c r="U617" s="301" t="s">
        <v>121</v>
      </c>
      <c r="V617" s="301" t="s">
        <v>158</v>
      </c>
      <c r="W617" s="301" t="s">
        <v>210</v>
      </c>
      <c r="X617" s="301">
        <v>160</v>
      </c>
      <c r="Y617" s="281">
        <v>91</v>
      </c>
      <c r="Z617" s="281"/>
      <c r="AA617" s="281">
        <v>249</v>
      </c>
      <c r="AB617" s="301" t="s">
        <v>122</v>
      </c>
      <c r="AC617" s="299">
        <v>80</v>
      </c>
      <c r="AD617" s="281">
        <v>1363717</v>
      </c>
      <c r="AE617" s="2659">
        <v>4</v>
      </c>
      <c r="AF617" s="281">
        <v>6</v>
      </c>
      <c r="AG617" s="2024" t="s">
        <v>122</v>
      </c>
    </row>
    <row r="618" spans="3:33">
      <c r="C618" s="3091" t="s">
        <v>2870</v>
      </c>
      <c r="D618" s="569" t="s">
        <v>2274</v>
      </c>
      <c r="E618" s="1578"/>
      <c r="F618" s="94">
        <v>929003531002</v>
      </c>
      <c r="G618" s="94">
        <v>8719514451995</v>
      </c>
      <c r="H618" s="163" t="s">
        <v>1434</v>
      </c>
      <c r="I618" s="170"/>
      <c r="J618" s="333">
        <v>24</v>
      </c>
      <c r="K618" s="1142">
        <v>4000</v>
      </c>
      <c r="L618" s="293" t="s">
        <v>53</v>
      </c>
      <c r="M618" s="331">
        <v>50000</v>
      </c>
      <c r="N618" s="299">
        <v>5</v>
      </c>
      <c r="O618" s="293" t="s">
        <v>1380</v>
      </c>
      <c r="P618" s="989">
        <v>1520</v>
      </c>
      <c r="Q618" s="14"/>
      <c r="R618" s="2017" t="s">
        <v>54</v>
      </c>
      <c r="S618" s="293"/>
      <c r="T618" s="293" t="s">
        <v>1435</v>
      </c>
      <c r="U618" s="293" t="s">
        <v>121</v>
      </c>
      <c r="V618" s="293" t="s">
        <v>131</v>
      </c>
      <c r="W618" s="293" t="s">
        <v>210</v>
      </c>
      <c r="X618" s="293">
        <v>166</v>
      </c>
      <c r="Y618" s="292">
        <v>91</v>
      </c>
      <c r="Z618" s="292"/>
      <c r="AA618" s="292">
        <v>249</v>
      </c>
      <c r="AB618" s="293" t="s">
        <v>122</v>
      </c>
      <c r="AC618" s="299">
        <v>80</v>
      </c>
      <c r="AD618" s="292">
        <v>1363718</v>
      </c>
      <c r="AE618" s="2659">
        <v>4</v>
      </c>
      <c r="AF618" s="292">
        <v>6</v>
      </c>
      <c r="AG618" s="2018" t="s">
        <v>122</v>
      </c>
    </row>
    <row r="619" spans="3:33">
      <c r="C619" s="3091" t="s">
        <v>2870</v>
      </c>
      <c r="D619" s="569" t="s">
        <v>2274</v>
      </c>
      <c r="E619" s="1578"/>
      <c r="F619" s="93">
        <v>929003531102</v>
      </c>
      <c r="G619" s="70">
        <v>8719514452015</v>
      </c>
      <c r="H619" s="51" t="s">
        <v>1436</v>
      </c>
      <c r="I619" s="51"/>
      <c r="J619" s="301">
        <v>33.5</v>
      </c>
      <c r="K619" s="282">
        <v>5600</v>
      </c>
      <c r="L619" s="301" t="s">
        <v>79</v>
      </c>
      <c r="M619" s="331">
        <v>50000</v>
      </c>
      <c r="N619" s="299">
        <v>5</v>
      </c>
      <c r="O619" s="301" t="s">
        <v>1380</v>
      </c>
      <c r="P619" s="989">
        <v>1985</v>
      </c>
      <c r="Q619" s="14"/>
      <c r="R619" s="2023" t="s">
        <v>54</v>
      </c>
      <c r="S619" s="301"/>
      <c r="T619" s="301" t="s">
        <v>1437</v>
      </c>
      <c r="U619" s="301" t="s">
        <v>121</v>
      </c>
      <c r="V619" s="301" t="s">
        <v>158</v>
      </c>
      <c r="W619" s="301" t="s">
        <v>210</v>
      </c>
      <c r="X619" s="301">
        <v>167</v>
      </c>
      <c r="Y619" s="281">
        <v>91</v>
      </c>
      <c r="Z619" s="281"/>
      <c r="AA619" s="281">
        <v>249</v>
      </c>
      <c r="AB619" s="301" t="s">
        <v>122</v>
      </c>
      <c r="AC619" s="299">
        <v>80</v>
      </c>
      <c r="AD619" s="281">
        <v>1363713</v>
      </c>
      <c r="AE619" s="2659">
        <v>4</v>
      </c>
      <c r="AF619" s="281">
        <v>6</v>
      </c>
      <c r="AG619" s="2024" t="s">
        <v>122</v>
      </c>
    </row>
    <row r="620" spans="3:33">
      <c r="C620" s="3091" t="s">
        <v>2870</v>
      </c>
      <c r="D620" s="569" t="s">
        <v>2274</v>
      </c>
      <c r="E620" s="1578"/>
      <c r="F620" s="94">
        <v>929003531202</v>
      </c>
      <c r="G620" s="94">
        <v>8719514452039</v>
      </c>
      <c r="H620" s="163" t="s">
        <v>1438</v>
      </c>
      <c r="I620" s="163"/>
      <c r="J620" s="301">
        <v>33.5</v>
      </c>
      <c r="K620" s="1142">
        <v>6000</v>
      </c>
      <c r="L620" s="293" t="s">
        <v>53</v>
      </c>
      <c r="M620" s="331">
        <v>50000</v>
      </c>
      <c r="N620" s="299">
        <v>5</v>
      </c>
      <c r="O620" s="293" t="s">
        <v>1380</v>
      </c>
      <c r="P620" s="989">
        <v>1985</v>
      </c>
      <c r="Q620" s="14"/>
      <c r="R620" s="2017" t="s">
        <v>54</v>
      </c>
      <c r="S620" s="293"/>
      <c r="T620" s="293" t="s">
        <v>1437</v>
      </c>
      <c r="U620" s="293" t="s">
        <v>121</v>
      </c>
      <c r="V620" s="293" t="s">
        <v>131</v>
      </c>
      <c r="W620" s="293" t="s">
        <v>210</v>
      </c>
      <c r="X620" s="293">
        <v>179</v>
      </c>
      <c r="Y620" s="292">
        <v>91</v>
      </c>
      <c r="Z620" s="292"/>
      <c r="AA620" s="292">
        <v>249</v>
      </c>
      <c r="AB620" s="293" t="s">
        <v>122</v>
      </c>
      <c r="AC620" s="299">
        <v>80</v>
      </c>
      <c r="AD620" s="292">
        <v>1363716</v>
      </c>
      <c r="AE620" s="2659">
        <v>4</v>
      </c>
      <c r="AF620" s="292">
        <v>6</v>
      </c>
      <c r="AG620" s="2018" t="s">
        <v>122</v>
      </c>
    </row>
    <row r="621" spans="3:33">
      <c r="C621" s="3091" t="s">
        <v>2870</v>
      </c>
      <c r="D621" s="569" t="s">
        <v>2274</v>
      </c>
      <c r="E621" s="1578"/>
      <c r="F621" s="94">
        <v>929003531302</v>
      </c>
      <c r="G621" s="94">
        <v>8719514452053</v>
      </c>
      <c r="H621" s="163" t="s">
        <v>1439</v>
      </c>
      <c r="I621" s="163"/>
      <c r="J621" s="301">
        <v>33.5</v>
      </c>
      <c r="K621" s="1142">
        <v>5600</v>
      </c>
      <c r="L621" s="301" t="s">
        <v>79</v>
      </c>
      <c r="M621" s="331">
        <v>50000</v>
      </c>
      <c r="N621" s="299">
        <v>5</v>
      </c>
      <c r="O621" s="301" t="s">
        <v>1380</v>
      </c>
      <c r="P621" s="989">
        <v>1985</v>
      </c>
      <c r="Q621" s="14"/>
      <c r="R621" s="2023" t="s">
        <v>54</v>
      </c>
      <c r="S621" s="301"/>
      <c r="T621" s="301" t="s">
        <v>1437</v>
      </c>
      <c r="U621" s="301" t="s">
        <v>146</v>
      </c>
      <c r="V621" s="301" t="s">
        <v>158</v>
      </c>
      <c r="W621" s="301" t="s">
        <v>210</v>
      </c>
      <c r="X621" s="301">
        <v>167</v>
      </c>
      <c r="Y621" s="281">
        <v>91</v>
      </c>
      <c r="Z621" s="281"/>
      <c r="AA621" s="281">
        <v>238</v>
      </c>
      <c r="AB621" s="301" t="s">
        <v>122</v>
      </c>
      <c r="AC621" s="299">
        <v>80</v>
      </c>
      <c r="AD621" s="281">
        <v>1363714</v>
      </c>
      <c r="AE621" s="2659">
        <v>4</v>
      </c>
      <c r="AF621" s="281">
        <v>6</v>
      </c>
      <c r="AG621" s="2024" t="s">
        <v>122</v>
      </c>
    </row>
    <row r="622" spans="3:33">
      <c r="C622" s="3080" t="s">
        <v>2870</v>
      </c>
      <c r="D622" s="855" t="s">
        <v>2274</v>
      </c>
      <c r="E622" s="1599"/>
      <c r="F622" s="2923">
        <v>929003531402</v>
      </c>
      <c r="G622" s="45">
        <v>8719514452077</v>
      </c>
      <c r="H622" s="724" t="s">
        <v>1440</v>
      </c>
      <c r="I622" s="724"/>
      <c r="J622" s="294">
        <v>33.5</v>
      </c>
      <c r="K622" s="284">
        <v>6000</v>
      </c>
      <c r="L622" s="1593" t="s">
        <v>53</v>
      </c>
      <c r="M622" s="1419">
        <v>50000</v>
      </c>
      <c r="N622" s="490">
        <v>5</v>
      </c>
      <c r="O622" s="1593" t="s">
        <v>1380</v>
      </c>
      <c r="P622" s="2408">
        <v>1985</v>
      </c>
      <c r="Q622" s="14"/>
      <c r="R622" s="2027" t="s">
        <v>54</v>
      </c>
      <c r="S622" s="1593"/>
      <c r="T622" s="1593" t="s">
        <v>1437</v>
      </c>
      <c r="U622" s="1593" t="s">
        <v>146</v>
      </c>
      <c r="V622" s="1593" t="s">
        <v>131</v>
      </c>
      <c r="W622" s="1593" t="s">
        <v>210</v>
      </c>
      <c r="X622" s="1593">
        <v>179</v>
      </c>
      <c r="Y622" s="297">
        <v>91</v>
      </c>
      <c r="Z622" s="297"/>
      <c r="AA622" s="297">
        <v>238</v>
      </c>
      <c r="AB622" s="1593" t="s">
        <v>122</v>
      </c>
      <c r="AC622" s="490">
        <v>80</v>
      </c>
      <c r="AD622" s="297">
        <v>1363720</v>
      </c>
      <c r="AE622" s="2660">
        <v>4</v>
      </c>
      <c r="AF622" s="297">
        <v>6</v>
      </c>
      <c r="AG622" s="2028" t="s">
        <v>122</v>
      </c>
    </row>
    <row r="623" spans="3:33">
      <c r="C623" s="3079" t="s">
        <v>2870</v>
      </c>
      <c r="D623" s="1576" t="s">
        <v>2274</v>
      </c>
      <c r="E623" s="1577" t="s">
        <v>2873</v>
      </c>
      <c r="F623" s="95">
        <v>929002006102</v>
      </c>
      <c r="G623" s="95">
        <v>8718699638146</v>
      </c>
      <c r="H623" s="1636" t="s">
        <v>1441</v>
      </c>
      <c r="I623" s="1636"/>
      <c r="J623" s="336">
        <v>21</v>
      </c>
      <c r="K623" s="1131">
        <v>2850</v>
      </c>
      <c r="L623" s="1770" t="s">
        <v>79</v>
      </c>
      <c r="M623" s="280">
        <v>50000</v>
      </c>
      <c r="N623" s="319">
        <v>5</v>
      </c>
      <c r="O623" s="1770" t="s">
        <v>135</v>
      </c>
      <c r="P623" s="2407">
        <v>1170</v>
      </c>
      <c r="Q623" s="14"/>
      <c r="R623" s="2021" t="s">
        <v>54</v>
      </c>
      <c r="S623" s="1770"/>
      <c r="T623" s="1770" t="s">
        <v>1416</v>
      </c>
      <c r="U623" s="1770" t="s">
        <v>121</v>
      </c>
      <c r="V623" s="1770" t="s">
        <v>158</v>
      </c>
      <c r="W623" s="305" t="s">
        <v>210</v>
      </c>
      <c r="X623" s="305">
        <v>135</v>
      </c>
      <c r="Y623" s="279">
        <v>75</v>
      </c>
      <c r="Z623" s="279"/>
      <c r="AA623" s="279">
        <v>178</v>
      </c>
      <c r="AB623" s="1770" t="s">
        <v>122</v>
      </c>
      <c r="AC623" s="319">
        <v>80</v>
      </c>
      <c r="AD623" s="279">
        <v>403568</v>
      </c>
      <c r="AE623" s="2658">
        <v>4</v>
      </c>
      <c r="AF623" s="279">
        <v>6</v>
      </c>
      <c r="AG623" s="2022" t="s">
        <v>122</v>
      </c>
    </row>
    <row r="624" spans="3:33">
      <c r="C624" s="3091" t="s">
        <v>2870</v>
      </c>
      <c r="D624" s="569" t="s">
        <v>2274</v>
      </c>
      <c r="E624" s="1578" t="s">
        <v>2873</v>
      </c>
      <c r="F624" s="93">
        <v>929002006202</v>
      </c>
      <c r="G624" s="70">
        <v>8718699638160</v>
      </c>
      <c r="H624" s="51" t="s">
        <v>1442</v>
      </c>
      <c r="I624" s="51"/>
      <c r="J624" s="333">
        <v>21</v>
      </c>
      <c r="K624" s="1142">
        <v>3000</v>
      </c>
      <c r="L624" s="310" t="s">
        <v>53</v>
      </c>
      <c r="M624" s="296">
        <v>50000</v>
      </c>
      <c r="N624" s="299">
        <v>5</v>
      </c>
      <c r="O624" s="310" t="s">
        <v>135</v>
      </c>
      <c r="P624" s="989">
        <v>1170</v>
      </c>
      <c r="Q624" s="14"/>
      <c r="R624" s="2031" t="s">
        <v>54</v>
      </c>
      <c r="S624" s="310"/>
      <c r="T624" s="310" t="s">
        <v>1416</v>
      </c>
      <c r="U624" s="310" t="s">
        <v>121</v>
      </c>
      <c r="V624" s="310" t="s">
        <v>131</v>
      </c>
      <c r="W624" s="293" t="s">
        <v>210</v>
      </c>
      <c r="X624" s="293">
        <v>142</v>
      </c>
      <c r="Y624" s="292">
        <v>75</v>
      </c>
      <c r="Z624" s="292"/>
      <c r="AA624" s="292">
        <v>178</v>
      </c>
      <c r="AB624" s="310" t="s">
        <v>122</v>
      </c>
      <c r="AC624" s="299">
        <v>80</v>
      </c>
      <c r="AD624" s="292">
        <v>403569</v>
      </c>
      <c r="AE624" s="2659">
        <v>4</v>
      </c>
      <c r="AF624" s="292">
        <v>6</v>
      </c>
      <c r="AG624" s="2032" t="s">
        <v>122</v>
      </c>
    </row>
    <row r="625" spans="3:33">
      <c r="C625" s="3091" t="s">
        <v>2870</v>
      </c>
      <c r="D625" s="569" t="s">
        <v>2274</v>
      </c>
      <c r="E625" s="1578" t="s">
        <v>2873</v>
      </c>
      <c r="F625" s="93">
        <v>929002006302</v>
      </c>
      <c r="G625" s="70">
        <v>8718699638184</v>
      </c>
      <c r="H625" s="51" t="s">
        <v>1443</v>
      </c>
      <c r="I625" s="51"/>
      <c r="J625" s="394">
        <v>28</v>
      </c>
      <c r="K625" s="1146">
        <v>3800</v>
      </c>
      <c r="L625" s="1821" t="s">
        <v>79</v>
      </c>
      <c r="M625" s="331">
        <v>50000</v>
      </c>
      <c r="N625" s="299">
        <v>5</v>
      </c>
      <c r="O625" s="1821" t="s">
        <v>135</v>
      </c>
      <c r="P625" s="989">
        <v>1305</v>
      </c>
      <c r="Q625" s="14"/>
      <c r="R625" s="2033" t="s">
        <v>54</v>
      </c>
      <c r="S625" s="1821"/>
      <c r="T625" s="1821" t="s">
        <v>1420</v>
      </c>
      <c r="U625" s="1821" t="s">
        <v>121</v>
      </c>
      <c r="V625" s="1821" t="s">
        <v>158</v>
      </c>
      <c r="W625" s="312" t="s">
        <v>210</v>
      </c>
      <c r="X625" s="312">
        <v>135</v>
      </c>
      <c r="Y625" s="332">
        <v>75</v>
      </c>
      <c r="Z625" s="332"/>
      <c r="AA625" s="332">
        <v>178</v>
      </c>
      <c r="AB625" s="1821" t="s">
        <v>122</v>
      </c>
      <c r="AC625" s="299">
        <v>80</v>
      </c>
      <c r="AD625" s="332">
        <v>403570</v>
      </c>
      <c r="AE625" s="2659">
        <v>4</v>
      </c>
      <c r="AF625" s="332">
        <v>6</v>
      </c>
      <c r="AG625" s="2034" t="s">
        <v>122</v>
      </c>
    </row>
    <row r="626" spans="3:33">
      <c r="C626" s="3091" t="s">
        <v>2870</v>
      </c>
      <c r="D626" s="569" t="s">
        <v>2274</v>
      </c>
      <c r="E626" s="1578" t="s">
        <v>2873</v>
      </c>
      <c r="F626" s="93">
        <v>929002006402</v>
      </c>
      <c r="G626" s="70">
        <v>8718699638207</v>
      </c>
      <c r="H626" s="51" t="s">
        <v>1444</v>
      </c>
      <c r="I626" s="51"/>
      <c r="J626" s="394">
        <v>28</v>
      </c>
      <c r="K626" s="1146">
        <v>4000</v>
      </c>
      <c r="L626" s="1821" t="s">
        <v>53</v>
      </c>
      <c r="M626" s="331">
        <v>50000</v>
      </c>
      <c r="N626" s="299">
        <v>5</v>
      </c>
      <c r="O626" s="1821" t="s">
        <v>135</v>
      </c>
      <c r="P626" s="989">
        <v>1305</v>
      </c>
      <c r="Q626" s="14"/>
      <c r="R626" s="2033" t="s">
        <v>54</v>
      </c>
      <c r="S626" s="1821"/>
      <c r="T626" s="1821" t="s">
        <v>1420</v>
      </c>
      <c r="U626" s="1821" t="s">
        <v>121</v>
      </c>
      <c r="V626" s="1821" t="s">
        <v>131</v>
      </c>
      <c r="W626" s="312" t="s">
        <v>210</v>
      </c>
      <c r="X626" s="312">
        <v>142</v>
      </c>
      <c r="Y626" s="332">
        <v>75</v>
      </c>
      <c r="Z626" s="332"/>
      <c r="AA626" s="332">
        <v>178</v>
      </c>
      <c r="AB626" s="1821" t="s">
        <v>122</v>
      </c>
      <c r="AC626" s="299">
        <v>80</v>
      </c>
      <c r="AD626" s="332">
        <v>403571</v>
      </c>
      <c r="AE626" s="2659">
        <v>4</v>
      </c>
      <c r="AF626" s="332">
        <v>6</v>
      </c>
      <c r="AG626" s="2034" t="s">
        <v>122</v>
      </c>
    </row>
    <row r="627" spans="3:33">
      <c r="C627" s="3091" t="s">
        <v>2870</v>
      </c>
      <c r="D627" s="569" t="s">
        <v>2274</v>
      </c>
      <c r="E627" s="1578" t="s">
        <v>2873</v>
      </c>
      <c r="F627" s="93">
        <v>929002006502</v>
      </c>
      <c r="G627" s="70">
        <v>8718699638221</v>
      </c>
      <c r="H627" s="51" t="s">
        <v>1445</v>
      </c>
      <c r="I627" s="51"/>
      <c r="J627" s="333">
        <v>42</v>
      </c>
      <c r="K627" s="1142">
        <v>5700</v>
      </c>
      <c r="L627" s="310" t="s">
        <v>79</v>
      </c>
      <c r="M627" s="296">
        <v>50000</v>
      </c>
      <c r="N627" s="299">
        <v>5</v>
      </c>
      <c r="O627" s="310" t="s">
        <v>135</v>
      </c>
      <c r="P627" s="989">
        <v>1710</v>
      </c>
      <c r="Q627" s="14"/>
      <c r="R627" s="2031" t="s">
        <v>54</v>
      </c>
      <c r="S627" s="310"/>
      <c r="T627" s="310" t="s">
        <v>1446</v>
      </c>
      <c r="U627" s="310" t="s">
        <v>121</v>
      </c>
      <c r="V627" s="310" t="s">
        <v>158</v>
      </c>
      <c r="W627" s="293" t="s">
        <v>210</v>
      </c>
      <c r="X627" s="293">
        <v>135</v>
      </c>
      <c r="Y627" s="292">
        <v>84</v>
      </c>
      <c r="Z627" s="292"/>
      <c r="AA627" s="292">
        <v>178</v>
      </c>
      <c r="AB627" s="310" t="s">
        <v>122</v>
      </c>
      <c r="AC627" s="299">
        <v>80</v>
      </c>
      <c r="AD627" s="292">
        <v>403603</v>
      </c>
      <c r="AE627" s="2659">
        <v>4</v>
      </c>
      <c r="AF627" s="292">
        <v>6</v>
      </c>
      <c r="AG627" s="2032" t="s">
        <v>122</v>
      </c>
    </row>
    <row r="628" spans="3:33">
      <c r="C628" s="3091" t="s">
        <v>2870</v>
      </c>
      <c r="D628" s="569" t="s">
        <v>2274</v>
      </c>
      <c r="E628" s="1578" t="s">
        <v>2873</v>
      </c>
      <c r="F628" s="93">
        <v>929002006602</v>
      </c>
      <c r="G628" s="70">
        <v>8718699638245</v>
      </c>
      <c r="H628" s="51" t="s">
        <v>1447</v>
      </c>
      <c r="I628" s="51"/>
      <c r="J628" s="394">
        <v>42</v>
      </c>
      <c r="K628" s="1146">
        <v>6000</v>
      </c>
      <c r="L628" s="1821" t="s">
        <v>53</v>
      </c>
      <c r="M628" s="296">
        <v>50000</v>
      </c>
      <c r="N628" s="299">
        <v>5</v>
      </c>
      <c r="O628" s="1821" t="s">
        <v>135</v>
      </c>
      <c r="P628" s="989">
        <v>1710</v>
      </c>
      <c r="Q628" s="14"/>
      <c r="R628" s="2033" t="s">
        <v>54</v>
      </c>
      <c r="S628" s="1821"/>
      <c r="T628" s="1821" t="s">
        <v>1446</v>
      </c>
      <c r="U628" s="1821" t="s">
        <v>121</v>
      </c>
      <c r="V628" s="1821" t="s">
        <v>131</v>
      </c>
      <c r="W628" s="312" t="s">
        <v>210</v>
      </c>
      <c r="X628" s="312">
        <v>142</v>
      </c>
      <c r="Y628" s="332">
        <v>84</v>
      </c>
      <c r="Z628" s="332"/>
      <c r="AA628" s="332">
        <v>178</v>
      </c>
      <c r="AB628" s="1821" t="s">
        <v>122</v>
      </c>
      <c r="AC628" s="299">
        <v>80</v>
      </c>
      <c r="AD628" s="332">
        <v>403604</v>
      </c>
      <c r="AE628" s="2659">
        <v>4</v>
      </c>
      <c r="AF628" s="332">
        <v>6</v>
      </c>
      <c r="AG628" s="2034" t="s">
        <v>122</v>
      </c>
    </row>
    <row r="629" spans="3:33">
      <c r="C629" s="3091" t="s">
        <v>2870</v>
      </c>
      <c r="D629" s="569" t="s">
        <v>2274</v>
      </c>
      <c r="E629" s="1578" t="s">
        <v>2873</v>
      </c>
      <c r="F629" s="93">
        <v>929002006702</v>
      </c>
      <c r="G629" s="70">
        <v>8718699638269</v>
      </c>
      <c r="H629" s="51" t="s">
        <v>1448</v>
      </c>
      <c r="I629" s="51"/>
      <c r="J629" s="394">
        <v>42</v>
      </c>
      <c r="K629" s="1146">
        <v>5700</v>
      </c>
      <c r="L629" s="1821" t="s">
        <v>79</v>
      </c>
      <c r="M629" s="296">
        <v>50000</v>
      </c>
      <c r="N629" s="299">
        <v>5</v>
      </c>
      <c r="O629" s="1821" t="s">
        <v>135</v>
      </c>
      <c r="P629" s="989">
        <v>1710</v>
      </c>
      <c r="Q629" s="14"/>
      <c r="R629" s="2033" t="s">
        <v>54</v>
      </c>
      <c r="S629" s="1821"/>
      <c r="T629" s="1821" t="s">
        <v>1446</v>
      </c>
      <c r="U629" s="1821" t="s">
        <v>146</v>
      </c>
      <c r="V629" s="1821" t="s">
        <v>158</v>
      </c>
      <c r="W629" s="312" t="s">
        <v>210</v>
      </c>
      <c r="X629" s="312">
        <v>135</v>
      </c>
      <c r="Y629" s="332">
        <v>84</v>
      </c>
      <c r="Z629" s="332"/>
      <c r="AA629" s="332">
        <v>191</v>
      </c>
      <c r="AB629" s="1821" t="s">
        <v>122</v>
      </c>
      <c r="AC629" s="299">
        <v>80</v>
      </c>
      <c r="AD629" s="332">
        <v>403605</v>
      </c>
      <c r="AE629" s="2659">
        <v>4</v>
      </c>
      <c r="AF629" s="332">
        <v>6</v>
      </c>
      <c r="AG629" s="2034" t="s">
        <v>122</v>
      </c>
    </row>
    <row r="630" spans="3:33">
      <c r="C630" s="3080" t="s">
        <v>2870</v>
      </c>
      <c r="D630" s="855" t="s">
        <v>2274</v>
      </c>
      <c r="E630" s="1599" t="s">
        <v>2873</v>
      </c>
      <c r="F630" s="200">
        <v>929002006802</v>
      </c>
      <c r="G630" s="49">
        <v>8718699638283</v>
      </c>
      <c r="H630" s="258" t="s">
        <v>1449</v>
      </c>
      <c r="I630" s="258"/>
      <c r="J630" s="441">
        <v>42</v>
      </c>
      <c r="K630" s="284">
        <v>6000</v>
      </c>
      <c r="L630" s="1771" t="s">
        <v>53</v>
      </c>
      <c r="M630" s="1634">
        <v>50000</v>
      </c>
      <c r="N630" s="490">
        <v>5</v>
      </c>
      <c r="O630" s="1771" t="s">
        <v>135</v>
      </c>
      <c r="P630" s="2408">
        <v>1710</v>
      </c>
      <c r="Q630" s="14"/>
      <c r="R630" s="2035" t="s">
        <v>54</v>
      </c>
      <c r="S630" s="1771"/>
      <c r="T630" s="1771" t="s">
        <v>1446</v>
      </c>
      <c r="U630" s="1771" t="s">
        <v>146</v>
      </c>
      <c r="V630" s="1771" t="s">
        <v>131</v>
      </c>
      <c r="W630" s="1593" t="s">
        <v>210</v>
      </c>
      <c r="X630" s="1593">
        <v>142</v>
      </c>
      <c r="Y630" s="297">
        <v>84</v>
      </c>
      <c r="Z630" s="297"/>
      <c r="AA630" s="297">
        <v>191</v>
      </c>
      <c r="AB630" s="1771" t="s">
        <v>122</v>
      </c>
      <c r="AC630" s="490">
        <v>80</v>
      </c>
      <c r="AD630" s="297">
        <v>403606</v>
      </c>
      <c r="AE630" s="2660">
        <v>4</v>
      </c>
      <c r="AF630" s="297">
        <v>6</v>
      </c>
      <c r="AG630" s="2036" t="s">
        <v>122</v>
      </c>
    </row>
    <row r="631" spans="3:33">
      <c r="C631" s="3079" t="s">
        <v>2870</v>
      </c>
      <c r="D631" s="1576" t="s">
        <v>2274</v>
      </c>
      <c r="E631" s="1577"/>
      <c r="F631" s="95">
        <v>929004604802</v>
      </c>
      <c r="G631" s="95">
        <v>8721103064172</v>
      </c>
      <c r="H631" s="614" t="s">
        <v>3358</v>
      </c>
      <c r="I631" s="614"/>
      <c r="J631" s="336">
        <v>20</v>
      </c>
      <c r="K631" s="1131">
        <v>2050</v>
      </c>
      <c r="L631" s="2548" t="s">
        <v>79</v>
      </c>
      <c r="M631" s="280">
        <v>15000</v>
      </c>
      <c r="N631" s="319">
        <v>1</v>
      </c>
      <c r="O631" s="2548" t="s">
        <v>127</v>
      </c>
      <c r="P631" s="2407">
        <v>210</v>
      </c>
      <c r="Q631" s="518" t="s">
        <v>2405</v>
      </c>
      <c r="R631" s="2549" t="s">
        <v>54</v>
      </c>
      <c r="S631" s="2548"/>
      <c r="T631" s="2548" t="s">
        <v>3355</v>
      </c>
      <c r="U631" s="2548" t="s">
        <v>121</v>
      </c>
      <c r="V631" s="2548" t="s">
        <v>158</v>
      </c>
      <c r="W631" s="2458" t="s">
        <v>210</v>
      </c>
      <c r="X631" s="2458">
        <v>102</v>
      </c>
      <c r="Y631" s="338">
        <v>70</v>
      </c>
      <c r="Z631" s="338"/>
      <c r="AA631" s="338">
        <v>122</v>
      </c>
      <c r="AB631" s="2548" t="s">
        <v>122</v>
      </c>
      <c r="AC631" s="319">
        <v>80</v>
      </c>
      <c r="AD631" s="338">
        <v>2364482</v>
      </c>
      <c r="AE631" s="2658">
        <v>4</v>
      </c>
      <c r="AF631" s="338">
        <v>6</v>
      </c>
      <c r="AG631" s="2550" t="s">
        <v>122</v>
      </c>
    </row>
    <row r="632" spans="3:33">
      <c r="C632" s="3091" t="s">
        <v>2870</v>
      </c>
      <c r="D632" s="569" t="s">
        <v>2274</v>
      </c>
      <c r="E632" s="1578"/>
      <c r="F632" s="94">
        <v>929002405702</v>
      </c>
      <c r="G632" s="94">
        <v>8718699781019</v>
      </c>
      <c r="H632" s="100" t="s">
        <v>1451</v>
      </c>
      <c r="I632" s="100"/>
      <c r="J632" s="334">
        <v>20</v>
      </c>
      <c r="K632" s="1127">
        <v>2600</v>
      </c>
      <c r="L632" s="318" t="s">
        <v>79</v>
      </c>
      <c r="M632" s="282">
        <v>15000</v>
      </c>
      <c r="N632" s="299">
        <v>2</v>
      </c>
      <c r="O632" s="318" t="s">
        <v>129</v>
      </c>
      <c r="P632" s="989">
        <v>260</v>
      </c>
      <c r="Q632" s="14"/>
      <c r="R632" s="2025" t="s">
        <v>54</v>
      </c>
      <c r="S632" s="318"/>
      <c r="T632" s="318" t="s">
        <v>1452</v>
      </c>
      <c r="U632" s="318" t="s">
        <v>121</v>
      </c>
      <c r="V632" s="318" t="s">
        <v>158</v>
      </c>
      <c r="W632" s="301" t="s">
        <v>210</v>
      </c>
      <c r="X632" s="301">
        <v>130</v>
      </c>
      <c r="Y632" s="281">
        <v>80</v>
      </c>
      <c r="Z632" s="281"/>
      <c r="AA632" s="281">
        <v>139</v>
      </c>
      <c r="AB632" s="318" t="s">
        <v>122</v>
      </c>
      <c r="AC632" s="299">
        <v>80</v>
      </c>
      <c r="AD632" s="281">
        <v>403628</v>
      </c>
      <c r="AE632" s="2659">
        <v>4</v>
      </c>
      <c r="AF632" s="330">
        <v>6</v>
      </c>
      <c r="AG632" s="2026" t="s">
        <v>122</v>
      </c>
    </row>
    <row r="633" spans="3:33">
      <c r="C633" s="3091" t="s">
        <v>2870</v>
      </c>
      <c r="D633" s="569" t="s">
        <v>2274</v>
      </c>
      <c r="E633" s="1578"/>
      <c r="F633" s="94">
        <v>929002405802</v>
      </c>
      <c r="G633" s="94">
        <v>8718699781033</v>
      </c>
      <c r="H633" s="100" t="s">
        <v>1453</v>
      </c>
      <c r="I633" s="100"/>
      <c r="J633" s="334">
        <v>20</v>
      </c>
      <c r="K633" s="1127">
        <v>2700</v>
      </c>
      <c r="L633" s="1822" t="s">
        <v>53</v>
      </c>
      <c r="M633" s="282">
        <v>15000</v>
      </c>
      <c r="N633" s="299">
        <v>2</v>
      </c>
      <c r="O633" s="1822" t="s">
        <v>135</v>
      </c>
      <c r="P633" s="989">
        <v>260</v>
      </c>
      <c r="Q633" s="14"/>
      <c r="R633" s="2037" t="s">
        <v>54</v>
      </c>
      <c r="S633" s="1822"/>
      <c r="T633" s="1822" t="s">
        <v>1452</v>
      </c>
      <c r="U633" s="1822" t="s">
        <v>121</v>
      </c>
      <c r="V633" s="1822" t="s">
        <v>131</v>
      </c>
      <c r="W633" s="311" t="s">
        <v>210</v>
      </c>
      <c r="X633" s="311">
        <v>135</v>
      </c>
      <c r="Y633" s="330">
        <v>80</v>
      </c>
      <c r="Z633" s="330"/>
      <c r="AA633" s="330">
        <v>139</v>
      </c>
      <c r="AB633" s="1822" t="s">
        <v>122</v>
      </c>
      <c r="AC633" s="299">
        <v>80</v>
      </c>
      <c r="AD633" s="330">
        <v>403629</v>
      </c>
      <c r="AE633" s="2659">
        <v>4</v>
      </c>
      <c r="AF633" s="330">
        <v>6</v>
      </c>
      <c r="AG633" s="2038" t="s">
        <v>122</v>
      </c>
    </row>
    <row r="634" spans="3:33">
      <c r="C634" s="3091" t="s">
        <v>2870</v>
      </c>
      <c r="D634" s="569" t="s">
        <v>2274</v>
      </c>
      <c r="E634" s="1578"/>
      <c r="F634" s="94">
        <v>929004605202</v>
      </c>
      <c r="G634" s="94">
        <v>8721103064257</v>
      </c>
      <c r="H634" s="100" t="s">
        <v>3356</v>
      </c>
      <c r="I634" s="100"/>
      <c r="J634" s="334">
        <v>30</v>
      </c>
      <c r="K634" s="1127">
        <v>3200</v>
      </c>
      <c r="L634" s="318" t="s">
        <v>79</v>
      </c>
      <c r="M634" s="282">
        <v>15000</v>
      </c>
      <c r="N634" s="299">
        <v>1</v>
      </c>
      <c r="O634" s="318" t="s">
        <v>127</v>
      </c>
      <c r="P634" s="989">
        <v>320</v>
      </c>
      <c r="Q634" s="518" t="s">
        <v>2405</v>
      </c>
      <c r="R634" s="2025" t="s">
        <v>54</v>
      </c>
      <c r="S634" s="318"/>
      <c r="T634" s="318" t="s">
        <v>1416</v>
      </c>
      <c r="U634" s="318" t="s">
        <v>121</v>
      </c>
      <c r="V634" s="318" t="s">
        <v>158</v>
      </c>
      <c r="W634" s="301" t="s">
        <v>210</v>
      </c>
      <c r="X634" s="301">
        <v>106</v>
      </c>
      <c r="Y634" s="281">
        <v>100</v>
      </c>
      <c r="Z634" s="281"/>
      <c r="AA634" s="281">
        <v>171</v>
      </c>
      <c r="AB634" s="318" t="s">
        <v>122</v>
      </c>
      <c r="AC634" s="299">
        <v>80</v>
      </c>
      <c r="AD634" s="281">
        <v>2364476</v>
      </c>
      <c r="AE634" s="2659">
        <v>4</v>
      </c>
      <c r="AF634" s="330">
        <v>6</v>
      </c>
      <c r="AG634" s="2026" t="s">
        <v>122</v>
      </c>
    </row>
    <row r="635" spans="3:33">
      <c r="C635" s="3091" t="s">
        <v>2870</v>
      </c>
      <c r="D635" s="569" t="s">
        <v>2274</v>
      </c>
      <c r="E635" s="1578"/>
      <c r="F635" s="94">
        <v>929002406302</v>
      </c>
      <c r="G635" s="94">
        <v>8718699780951</v>
      </c>
      <c r="H635" s="100" t="s">
        <v>1454</v>
      </c>
      <c r="I635" s="100"/>
      <c r="J635" s="334">
        <v>30</v>
      </c>
      <c r="K635" s="1127">
        <v>3700</v>
      </c>
      <c r="L635" s="318" t="s">
        <v>79</v>
      </c>
      <c r="M635" s="282">
        <v>15000</v>
      </c>
      <c r="N635" s="299">
        <v>2</v>
      </c>
      <c r="O635" s="318" t="s">
        <v>129</v>
      </c>
      <c r="P635" s="989">
        <v>400</v>
      </c>
      <c r="Q635" s="14"/>
      <c r="R635" s="2025" t="s">
        <v>54</v>
      </c>
      <c r="S635" s="318"/>
      <c r="T635" s="318" t="s">
        <v>1455</v>
      </c>
      <c r="U635" s="318" t="s">
        <v>121</v>
      </c>
      <c r="V635" s="318" t="s">
        <v>158</v>
      </c>
      <c r="W635" s="301" t="s">
        <v>210</v>
      </c>
      <c r="X635" s="301">
        <v>123</v>
      </c>
      <c r="Y635" s="281">
        <v>100</v>
      </c>
      <c r="Z635" s="281"/>
      <c r="AA635" s="281">
        <v>165</v>
      </c>
      <c r="AB635" s="318" t="s">
        <v>122</v>
      </c>
      <c r="AC635" s="299">
        <v>80</v>
      </c>
      <c r="AD635" s="281">
        <v>403630</v>
      </c>
      <c r="AE635" s="2659">
        <v>4</v>
      </c>
      <c r="AF635" s="330">
        <v>6</v>
      </c>
      <c r="AG635" s="2026" t="s">
        <v>122</v>
      </c>
    </row>
    <row r="636" spans="3:33">
      <c r="C636" s="3091" t="s">
        <v>2870</v>
      </c>
      <c r="D636" s="569" t="s">
        <v>2274</v>
      </c>
      <c r="E636" s="1578"/>
      <c r="F636" s="94">
        <v>929002406402</v>
      </c>
      <c r="G636" s="94">
        <v>8718699780975</v>
      </c>
      <c r="H636" s="100" t="s">
        <v>1456</v>
      </c>
      <c r="I636" s="100"/>
      <c r="J636" s="334">
        <v>30</v>
      </c>
      <c r="K636" s="1127">
        <v>4000</v>
      </c>
      <c r="L636" s="318" t="s">
        <v>53</v>
      </c>
      <c r="M636" s="282">
        <v>15000</v>
      </c>
      <c r="N636" s="299">
        <v>2</v>
      </c>
      <c r="O636" s="318" t="s">
        <v>129</v>
      </c>
      <c r="P636" s="989">
        <v>400</v>
      </c>
      <c r="Q636" s="14"/>
      <c r="R636" s="2025" t="s">
        <v>54</v>
      </c>
      <c r="S636" s="318"/>
      <c r="T636" s="318" t="s">
        <v>1455</v>
      </c>
      <c r="U636" s="318" t="s">
        <v>121</v>
      </c>
      <c r="V636" s="318" t="s">
        <v>131</v>
      </c>
      <c r="W636" s="301" t="s">
        <v>210</v>
      </c>
      <c r="X636" s="301">
        <v>133</v>
      </c>
      <c r="Y636" s="281">
        <v>100</v>
      </c>
      <c r="Z636" s="281"/>
      <c r="AA636" s="281">
        <v>165</v>
      </c>
      <c r="AB636" s="318" t="s">
        <v>122</v>
      </c>
      <c r="AC636" s="299">
        <v>80</v>
      </c>
      <c r="AD636" s="281">
        <v>403631</v>
      </c>
      <c r="AE636" s="2659">
        <v>4</v>
      </c>
      <c r="AF636" s="330">
        <v>6</v>
      </c>
      <c r="AG636" s="2026" t="s">
        <v>122</v>
      </c>
    </row>
    <row r="637" spans="3:33">
      <c r="C637" s="3091" t="s">
        <v>2870</v>
      </c>
      <c r="D637" s="569" t="s">
        <v>2274</v>
      </c>
      <c r="E637" s="1578"/>
      <c r="F637" s="272">
        <v>929004605402</v>
      </c>
      <c r="G637" s="272">
        <v>8721103064295</v>
      </c>
      <c r="H637" s="267" t="s">
        <v>3357</v>
      </c>
      <c r="I637" s="267"/>
      <c r="J637" s="340">
        <v>40</v>
      </c>
      <c r="K637" s="1141">
        <v>4300</v>
      </c>
      <c r="L637" s="1834" t="s">
        <v>79</v>
      </c>
      <c r="M637" s="322">
        <v>15000</v>
      </c>
      <c r="N637" s="422">
        <v>1</v>
      </c>
      <c r="O637" s="1834" t="s">
        <v>127</v>
      </c>
      <c r="P637" s="3065">
        <v>430</v>
      </c>
      <c r="Q637" s="518" t="s">
        <v>2405</v>
      </c>
      <c r="R637" s="2085" t="s">
        <v>54</v>
      </c>
      <c r="S637" s="1834"/>
      <c r="T637" s="1834" t="s">
        <v>1455</v>
      </c>
      <c r="U637" s="1834" t="s">
        <v>121</v>
      </c>
      <c r="V637" s="1834" t="s">
        <v>158</v>
      </c>
      <c r="W637" s="315" t="s">
        <v>210</v>
      </c>
      <c r="X637" s="315">
        <v>107</v>
      </c>
      <c r="Y637" s="341">
        <v>119</v>
      </c>
      <c r="Z637" s="341"/>
      <c r="AA637" s="341">
        <v>195</v>
      </c>
      <c r="AB637" s="1834" t="s">
        <v>122</v>
      </c>
      <c r="AC637" s="422">
        <v>80</v>
      </c>
      <c r="AD637" s="341">
        <v>2364483</v>
      </c>
      <c r="AE637" s="2701">
        <v>4</v>
      </c>
      <c r="AF637" s="2329">
        <v>6</v>
      </c>
      <c r="AG637" s="2086" t="s">
        <v>122</v>
      </c>
    </row>
    <row r="638" spans="3:33">
      <c r="C638" s="3079" t="s">
        <v>2870</v>
      </c>
      <c r="D638" s="1576" t="s">
        <v>2274</v>
      </c>
      <c r="E638" s="1577" t="s">
        <v>2873</v>
      </c>
      <c r="F638" s="95">
        <v>929002350702</v>
      </c>
      <c r="G638" s="39">
        <v>8718699753672</v>
      </c>
      <c r="H638" s="52" t="s">
        <v>1460</v>
      </c>
      <c r="I638" s="52"/>
      <c r="J638" s="336">
        <v>95</v>
      </c>
      <c r="K638" s="280">
        <v>13000</v>
      </c>
      <c r="L638" s="1770" t="s">
        <v>53</v>
      </c>
      <c r="M638" s="280">
        <v>50000</v>
      </c>
      <c r="N638" s="319">
        <v>5</v>
      </c>
      <c r="O638" s="1770" t="s">
        <v>127</v>
      </c>
      <c r="P638" s="2407">
        <v>3600</v>
      </c>
      <c r="Q638" s="14"/>
      <c r="R638" s="2021" t="s">
        <v>54</v>
      </c>
      <c r="S638" s="1770"/>
      <c r="T638" s="1770" t="s">
        <v>1461</v>
      </c>
      <c r="U638" s="1770" t="s">
        <v>146</v>
      </c>
      <c r="V638" s="1770" t="s">
        <v>131</v>
      </c>
      <c r="W638" s="305" t="s">
        <v>210</v>
      </c>
      <c r="X638" s="305">
        <v>136</v>
      </c>
      <c r="Y638" s="279">
        <v>250</v>
      </c>
      <c r="Z638" s="279"/>
      <c r="AA638" s="279">
        <v>290</v>
      </c>
      <c r="AB638" s="1770" t="s">
        <v>122</v>
      </c>
      <c r="AC638" s="319">
        <v>80</v>
      </c>
      <c r="AD638" s="279">
        <v>403624</v>
      </c>
      <c r="AE638" s="2658">
        <v>4</v>
      </c>
      <c r="AF638" s="279">
        <v>3</v>
      </c>
      <c r="AG638" s="2022" t="s">
        <v>122</v>
      </c>
    </row>
    <row r="639" spans="3:33">
      <c r="C639" s="3091" t="s">
        <v>2870</v>
      </c>
      <c r="D639" s="569" t="s">
        <v>2274</v>
      </c>
      <c r="E639" s="1578" t="s">
        <v>2873</v>
      </c>
      <c r="F639" s="94">
        <v>929002350802</v>
      </c>
      <c r="G639" s="63">
        <v>8718699753696</v>
      </c>
      <c r="H639" s="65" t="s">
        <v>1462</v>
      </c>
      <c r="I639" s="65"/>
      <c r="J639" s="334">
        <v>95</v>
      </c>
      <c r="K639" s="282">
        <v>13000</v>
      </c>
      <c r="L639" s="318" t="s">
        <v>53</v>
      </c>
      <c r="M639" s="282">
        <v>50000</v>
      </c>
      <c r="N639" s="299">
        <v>5</v>
      </c>
      <c r="O639" s="318" t="s">
        <v>129</v>
      </c>
      <c r="P639" s="989">
        <v>3600</v>
      </c>
      <c r="Q639" s="14"/>
      <c r="R639" s="2025" t="s">
        <v>54</v>
      </c>
      <c r="S639" s="318"/>
      <c r="T639" s="318" t="s">
        <v>1461</v>
      </c>
      <c r="U639" s="318" t="s">
        <v>146</v>
      </c>
      <c r="V639" s="318" t="s">
        <v>131</v>
      </c>
      <c r="W639" s="301" t="s">
        <v>210</v>
      </c>
      <c r="X639" s="301">
        <v>136</v>
      </c>
      <c r="Y639" s="281">
        <v>250</v>
      </c>
      <c r="Z639" s="281"/>
      <c r="AA639" s="281">
        <v>290</v>
      </c>
      <c r="AB639" s="318" t="s">
        <v>122</v>
      </c>
      <c r="AC639" s="299">
        <v>80</v>
      </c>
      <c r="AD639" s="281">
        <v>403625</v>
      </c>
      <c r="AE639" s="2659">
        <v>4</v>
      </c>
      <c r="AF639" s="281">
        <v>3</v>
      </c>
      <c r="AG639" s="2026" t="s">
        <v>122</v>
      </c>
    </row>
    <row r="640" spans="3:33">
      <c r="C640" s="3091" t="s">
        <v>2870</v>
      </c>
      <c r="D640" s="569" t="s">
        <v>2274</v>
      </c>
      <c r="E640" s="1578" t="s">
        <v>2873</v>
      </c>
      <c r="F640" s="94">
        <v>929002350902</v>
      </c>
      <c r="G640" s="63">
        <v>8718699753719</v>
      </c>
      <c r="H640" s="65" t="s">
        <v>1463</v>
      </c>
      <c r="I640" s="65"/>
      <c r="J640" s="334">
        <v>95</v>
      </c>
      <c r="K640" s="282">
        <v>20000</v>
      </c>
      <c r="L640" s="318" t="s">
        <v>53</v>
      </c>
      <c r="M640" s="282">
        <v>50000</v>
      </c>
      <c r="N640" s="299">
        <v>5</v>
      </c>
      <c r="O640" s="318" t="s">
        <v>129</v>
      </c>
      <c r="P640" s="989">
        <v>3950</v>
      </c>
      <c r="Q640" s="14"/>
      <c r="R640" s="2025" t="s">
        <v>54</v>
      </c>
      <c r="S640" s="318"/>
      <c r="T640" s="318" t="s">
        <v>1464</v>
      </c>
      <c r="U640" s="318" t="s">
        <v>146</v>
      </c>
      <c r="V640" s="318" t="s">
        <v>131</v>
      </c>
      <c r="W640" s="301" t="s">
        <v>210</v>
      </c>
      <c r="X640" s="301">
        <v>210</v>
      </c>
      <c r="Y640" s="281">
        <v>250</v>
      </c>
      <c r="Z640" s="281"/>
      <c r="AA640" s="281">
        <v>290</v>
      </c>
      <c r="AB640" s="318" t="s">
        <v>122</v>
      </c>
      <c r="AC640" s="299">
        <v>80</v>
      </c>
      <c r="AD640" s="281">
        <v>403626</v>
      </c>
      <c r="AE640" s="2659">
        <v>4</v>
      </c>
      <c r="AF640" s="281">
        <v>3</v>
      </c>
      <c r="AG640" s="2026" t="s">
        <v>122</v>
      </c>
    </row>
    <row r="641" spans="3:33">
      <c r="C641" s="3080" t="s">
        <v>2870</v>
      </c>
      <c r="D641" s="855" t="s">
        <v>2274</v>
      </c>
      <c r="E641" s="1599" t="s">
        <v>2873</v>
      </c>
      <c r="F641" s="200">
        <v>929002351002</v>
      </c>
      <c r="G641" s="49">
        <v>8718699753733</v>
      </c>
      <c r="H641" s="259" t="s">
        <v>1465</v>
      </c>
      <c r="I641" s="259"/>
      <c r="J641" s="441">
        <v>95</v>
      </c>
      <c r="K641" s="284">
        <v>20000</v>
      </c>
      <c r="L641" s="1823" t="s">
        <v>53</v>
      </c>
      <c r="M641" s="284">
        <v>50000</v>
      </c>
      <c r="N641" s="490">
        <v>5</v>
      </c>
      <c r="O641" s="1823" t="s">
        <v>135</v>
      </c>
      <c r="P641" s="2408">
        <v>3950</v>
      </c>
      <c r="Q641" s="14"/>
      <c r="R641" s="2039" t="s">
        <v>54</v>
      </c>
      <c r="S641" s="1823"/>
      <c r="T641" s="1823" t="s">
        <v>1464</v>
      </c>
      <c r="U641" s="1823" t="s">
        <v>146</v>
      </c>
      <c r="V641" s="1823" t="s">
        <v>131</v>
      </c>
      <c r="W641" s="294" t="s">
        <v>210</v>
      </c>
      <c r="X641" s="294">
        <v>210</v>
      </c>
      <c r="Y641" s="283">
        <v>250</v>
      </c>
      <c r="Z641" s="283"/>
      <c r="AA641" s="283">
        <v>290</v>
      </c>
      <c r="AB641" s="1823" t="s">
        <v>122</v>
      </c>
      <c r="AC641" s="490">
        <v>80</v>
      </c>
      <c r="AD641" s="283">
        <v>403627</v>
      </c>
      <c r="AE641" s="2660">
        <v>4</v>
      </c>
      <c r="AF641" s="283">
        <v>3</v>
      </c>
      <c r="AG641" s="2040" t="s">
        <v>122</v>
      </c>
    </row>
    <row r="642" spans="3:33">
      <c r="C642" s="3079" t="s">
        <v>2870</v>
      </c>
      <c r="D642" s="1576" t="s">
        <v>2274</v>
      </c>
      <c r="E642" s="1577" t="s">
        <v>2873</v>
      </c>
      <c r="F642" s="95">
        <v>929003756602</v>
      </c>
      <c r="G642" s="164">
        <v>8720169286542</v>
      </c>
      <c r="H642" s="164" t="s">
        <v>1470</v>
      </c>
      <c r="I642" s="164"/>
      <c r="J642" s="336">
        <v>3.5</v>
      </c>
      <c r="K642" s="1131">
        <v>360</v>
      </c>
      <c r="L642" s="1824" t="s">
        <v>79</v>
      </c>
      <c r="M642" s="324">
        <v>30000</v>
      </c>
      <c r="N642" s="512">
        <v>3</v>
      </c>
      <c r="O642" s="1824" t="s">
        <v>127</v>
      </c>
      <c r="P642" s="2400">
        <v>210</v>
      </c>
      <c r="Q642" s="938"/>
      <c r="R642" s="2041" t="s">
        <v>54</v>
      </c>
      <c r="S642" s="1824"/>
      <c r="T642" s="1824" t="s">
        <v>1472</v>
      </c>
      <c r="U642" s="1824" t="s">
        <v>1471</v>
      </c>
      <c r="V642" s="1824" t="s">
        <v>158</v>
      </c>
      <c r="W642" s="370" t="s">
        <v>210</v>
      </c>
      <c r="X642" s="370">
        <v>102</v>
      </c>
      <c r="Y642" s="410">
        <v>31</v>
      </c>
      <c r="Z642" s="410"/>
      <c r="AA642" s="410">
        <v>137</v>
      </c>
      <c r="AB642" s="1824" t="s">
        <v>122</v>
      </c>
      <c r="AC642" s="1680">
        <v>82</v>
      </c>
      <c r="AD642" s="410">
        <v>1820624</v>
      </c>
      <c r="AE642" s="2646">
        <v>4</v>
      </c>
      <c r="AF642" s="410">
        <v>20</v>
      </c>
      <c r="AG642" s="2042" t="s">
        <v>122</v>
      </c>
    </row>
    <row r="643" spans="3:33">
      <c r="C643" s="3091" t="s">
        <v>2870</v>
      </c>
      <c r="D643" s="569" t="s">
        <v>2274</v>
      </c>
      <c r="E643" s="1578" t="s">
        <v>2873</v>
      </c>
      <c r="F643" s="94">
        <v>929003756702</v>
      </c>
      <c r="G643" s="64">
        <v>8720169286566</v>
      </c>
      <c r="H643" s="64" t="s">
        <v>1473</v>
      </c>
      <c r="I643" s="64"/>
      <c r="J643" s="334">
        <v>3.5</v>
      </c>
      <c r="K643" s="1189">
        <v>390</v>
      </c>
      <c r="L643" s="354" t="s">
        <v>53</v>
      </c>
      <c r="M643" s="317">
        <v>30000</v>
      </c>
      <c r="N643" s="420">
        <v>3</v>
      </c>
      <c r="O643" s="354" t="s">
        <v>129</v>
      </c>
      <c r="P643" s="989">
        <v>210</v>
      </c>
      <c r="Q643" s="938"/>
      <c r="R643" s="2043" t="s">
        <v>54</v>
      </c>
      <c r="S643" s="354"/>
      <c r="T643" s="354" t="s">
        <v>1472</v>
      </c>
      <c r="U643" s="354" t="s">
        <v>1471</v>
      </c>
      <c r="V643" s="354" t="s">
        <v>131</v>
      </c>
      <c r="W643" s="352" t="s">
        <v>210</v>
      </c>
      <c r="X643" s="352">
        <v>111</v>
      </c>
      <c r="Y643" s="374">
        <v>31</v>
      </c>
      <c r="Z643" s="374"/>
      <c r="AA643" s="374">
        <v>137</v>
      </c>
      <c r="AB643" s="354" t="s">
        <v>122</v>
      </c>
      <c r="AC643" s="1592">
        <v>82</v>
      </c>
      <c r="AD643" s="374">
        <v>1820626</v>
      </c>
      <c r="AE643" s="2650">
        <v>4</v>
      </c>
      <c r="AF643" s="374">
        <v>20</v>
      </c>
      <c r="AG643" s="2044" t="s">
        <v>122</v>
      </c>
    </row>
    <row r="644" spans="3:33">
      <c r="C644" s="3091" t="s">
        <v>2870</v>
      </c>
      <c r="D644" s="569" t="s">
        <v>2274</v>
      </c>
      <c r="E644" s="1578" t="s">
        <v>2873</v>
      </c>
      <c r="F644" s="94">
        <v>929003756802</v>
      </c>
      <c r="G644" s="64">
        <v>8720169286580</v>
      </c>
      <c r="H644" s="64" t="s">
        <v>1474</v>
      </c>
      <c r="I644" s="64"/>
      <c r="J644" s="334">
        <v>5</v>
      </c>
      <c r="K644" s="1189">
        <v>520</v>
      </c>
      <c r="L644" s="354" t="s">
        <v>79</v>
      </c>
      <c r="M644" s="317">
        <v>30000</v>
      </c>
      <c r="N644" s="420">
        <v>3</v>
      </c>
      <c r="O644" s="354" t="s">
        <v>127</v>
      </c>
      <c r="P644" s="989">
        <v>220</v>
      </c>
      <c r="Q644" s="938"/>
      <c r="R644" s="2043" t="s">
        <v>54</v>
      </c>
      <c r="S644" s="354"/>
      <c r="T644" s="354" t="s">
        <v>1475</v>
      </c>
      <c r="U644" s="354" t="s">
        <v>1471</v>
      </c>
      <c r="V644" s="354" t="s">
        <v>158</v>
      </c>
      <c r="W644" s="352" t="s">
        <v>210</v>
      </c>
      <c r="X644" s="352">
        <v>104</v>
      </c>
      <c r="Y644" s="374">
        <v>31</v>
      </c>
      <c r="Z644" s="374"/>
      <c r="AA644" s="374">
        <v>166</v>
      </c>
      <c r="AB644" s="354" t="s">
        <v>122</v>
      </c>
      <c r="AC644" s="1592">
        <v>82</v>
      </c>
      <c r="AD644" s="374">
        <v>1820625</v>
      </c>
      <c r="AE644" s="2650">
        <v>4</v>
      </c>
      <c r="AF644" s="374">
        <v>20</v>
      </c>
      <c r="AG644" s="2044" t="s">
        <v>122</v>
      </c>
    </row>
    <row r="645" spans="3:33">
      <c r="C645" s="3080" t="s">
        <v>2870</v>
      </c>
      <c r="D645" s="855" t="s">
        <v>2274</v>
      </c>
      <c r="E645" s="1599" t="s">
        <v>2873</v>
      </c>
      <c r="F645" s="200">
        <v>929003756902</v>
      </c>
      <c r="G645" s="274">
        <v>8720169286603</v>
      </c>
      <c r="H645" s="274" t="s">
        <v>1476</v>
      </c>
      <c r="I645" s="274"/>
      <c r="J645" s="441">
        <v>5</v>
      </c>
      <c r="K645" s="1644">
        <v>550</v>
      </c>
      <c r="L645" s="1825" t="s">
        <v>53</v>
      </c>
      <c r="M645" s="489">
        <v>30000</v>
      </c>
      <c r="N645" s="488">
        <v>3</v>
      </c>
      <c r="O645" s="1825" t="s">
        <v>129</v>
      </c>
      <c r="P645" s="2408">
        <v>220</v>
      </c>
      <c r="Q645" s="938"/>
      <c r="R645" s="2045" t="s">
        <v>54</v>
      </c>
      <c r="S645" s="1825"/>
      <c r="T645" s="1825" t="s">
        <v>1475</v>
      </c>
      <c r="U645" s="1825" t="s">
        <v>1471</v>
      </c>
      <c r="V645" s="1825" t="s">
        <v>131</v>
      </c>
      <c r="W645" s="1276" t="s">
        <v>210</v>
      </c>
      <c r="X645" s="1276">
        <v>110</v>
      </c>
      <c r="Y645" s="464">
        <v>31</v>
      </c>
      <c r="Z645" s="464"/>
      <c r="AA645" s="464">
        <v>166</v>
      </c>
      <c r="AB645" s="1825" t="s">
        <v>122</v>
      </c>
      <c r="AC645" s="1594">
        <v>82</v>
      </c>
      <c r="AD645" s="464">
        <v>1820623</v>
      </c>
      <c r="AE645" s="2647">
        <v>4</v>
      </c>
      <c r="AF645" s="464">
        <v>20</v>
      </c>
      <c r="AG645" s="2046" t="s">
        <v>122</v>
      </c>
    </row>
    <row r="646" spans="3:33">
      <c r="C646" s="3079" t="s">
        <v>2870</v>
      </c>
      <c r="D646" s="1576" t="s">
        <v>2274</v>
      </c>
      <c r="E646" s="1577" t="s">
        <v>2873</v>
      </c>
      <c r="F646" s="95">
        <v>929003757002</v>
      </c>
      <c r="G646" s="164">
        <v>8720169287501</v>
      </c>
      <c r="H646" s="164" t="s">
        <v>42</v>
      </c>
      <c r="I646" s="164"/>
      <c r="J646" s="336">
        <v>5.9</v>
      </c>
      <c r="K646" s="279">
        <v>600</v>
      </c>
      <c r="L646" s="1824" t="s">
        <v>79</v>
      </c>
      <c r="M646" s="324">
        <v>30000</v>
      </c>
      <c r="N646" s="512">
        <v>3</v>
      </c>
      <c r="O646" s="1824" t="s">
        <v>127</v>
      </c>
      <c r="P646" s="2407">
        <v>185</v>
      </c>
      <c r="Q646" s="938"/>
      <c r="R646" s="2041" t="s">
        <v>54</v>
      </c>
      <c r="S646" s="1824"/>
      <c r="T646" s="1824" t="s">
        <v>168</v>
      </c>
      <c r="U646" s="1824" t="s">
        <v>1477</v>
      </c>
      <c r="V646" s="1824" t="s">
        <v>158</v>
      </c>
      <c r="W646" s="370" t="s">
        <v>210</v>
      </c>
      <c r="X646" s="370">
        <v>101</v>
      </c>
      <c r="Y646" s="410">
        <v>34</v>
      </c>
      <c r="Z646" s="410"/>
      <c r="AA646" s="410">
        <v>138</v>
      </c>
      <c r="AB646" s="1824" t="s">
        <v>122</v>
      </c>
      <c r="AC646" s="1680">
        <v>82</v>
      </c>
      <c r="AD646" s="410">
        <v>1820629</v>
      </c>
      <c r="AE646" s="2646">
        <v>4</v>
      </c>
      <c r="AF646" s="410">
        <v>10</v>
      </c>
      <c r="AG646" s="2042" t="s">
        <v>122</v>
      </c>
    </row>
    <row r="647" spans="3:33">
      <c r="C647" s="3091" t="s">
        <v>2870</v>
      </c>
      <c r="D647" s="569" t="s">
        <v>2274</v>
      </c>
      <c r="E647" s="1578" t="s">
        <v>2873</v>
      </c>
      <c r="F647" s="94">
        <v>929003757102</v>
      </c>
      <c r="G647" s="64">
        <v>8720169287525</v>
      </c>
      <c r="H647" s="64" t="s">
        <v>276</v>
      </c>
      <c r="I647" s="64"/>
      <c r="J647" s="334">
        <v>5.9</v>
      </c>
      <c r="K647" s="1209">
        <v>660</v>
      </c>
      <c r="L647" s="354" t="s">
        <v>53</v>
      </c>
      <c r="M647" s="317">
        <v>30000</v>
      </c>
      <c r="N647" s="420">
        <v>3</v>
      </c>
      <c r="O647" s="354" t="s">
        <v>129</v>
      </c>
      <c r="P647" s="989">
        <v>185</v>
      </c>
      <c r="Q647" s="938"/>
      <c r="R647" s="2043" t="s">
        <v>54</v>
      </c>
      <c r="S647" s="354"/>
      <c r="T647" s="354" t="s">
        <v>168</v>
      </c>
      <c r="U647" s="354" t="s">
        <v>1477</v>
      </c>
      <c r="V647" s="354" t="s">
        <v>131</v>
      </c>
      <c r="W647" s="352" t="s">
        <v>210</v>
      </c>
      <c r="X647" s="352">
        <v>111</v>
      </c>
      <c r="Y647" s="374">
        <v>34</v>
      </c>
      <c r="Z647" s="374"/>
      <c r="AA647" s="374">
        <v>138</v>
      </c>
      <c r="AB647" s="354" t="s">
        <v>122</v>
      </c>
      <c r="AC647" s="1592">
        <v>82</v>
      </c>
      <c r="AD647" s="374">
        <v>1820632</v>
      </c>
      <c r="AE647" s="2650">
        <v>4</v>
      </c>
      <c r="AF647" s="374">
        <v>10</v>
      </c>
      <c r="AG647" s="2044" t="s">
        <v>122</v>
      </c>
    </row>
    <row r="648" spans="3:33">
      <c r="C648" s="3091" t="s">
        <v>2870</v>
      </c>
      <c r="D648" s="569" t="s">
        <v>2274</v>
      </c>
      <c r="E648" s="1578" t="s">
        <v>2873</v>
      </c>
      <c r="F648" s="94">
        <v>929003757202</v>
      </c>
      <c r="G648" s="64">
        <v>8720169287549</v>
      </c>
      <c r="H648" s="64" t="s">
        <v>278</v>
      </c>
      <c r="I648" s="64"/>
      <c r="J648" s="334">
        <v>6.9</v>
      </c>
      <c r="K648" s="1209">
        <v>700</v>
      </c>
      <c r="L648" s="354" t="s">
        <v>79</v>
      </c>
      <c r="M648" s="317">
        <v>30000</v>
      </c>
      <c r="N648" s="420">
        <v>3</v>
      </c>
      <c r="O648" s="354" t="s">
        <v>127</v>
      </c>
      <c r="P648" s="989">
        <v>195</v>
      </c>
      <c r="Q648" s="938"/>
      <c r="R648" s="2043" t="s">
        <v>54</v>
      </c>
      <c r="S648" s="354"/>
      <c r="T648" s="354" t="s">
        <v>172</v>
      </c>
      <c r="U648" s="354" t="s">
        <v>1478</v>
      </c>
      <c r="V648" s="354" t="s">
        <v>158</v>
      </c>
      <c r="W648" s="352" t="s">
        <v>210</v>
      </c>
      <c r="X648" s="352">
        <v>101</v>
      </c>
      <c r="Y648" s="374">
        <v>34</v>
      </c>
      <c r="Z648" s="374"/>
      <c r="AA648" s="374">
        <v>148</v>
      </c>
      <c r="AB648" s="354" t="s">
        <v>122</v>
      </c>
      <c r="AC648" s="1592">
        <v>82</v>
      </c>
      <c r="AD648" s="374">
        <v>1820631</v>
      </c>
      <c r="AE648" s="2650">
        <v>4</v>
      </c>
      <c r="AF648" s="374">
        <v>10</v>
      </c>
      <c r="AG648" s="2044" t="s">
        <v>122</v>
      </c>
    </row>
    <row r="649" spans="3:33">
      <c r="C649" s="3091" t="s">
        <v>2870</v>
      </c>
      <c r="D649" s="569" t="s">
        <v>2274</v>
      </c>
      <c r="E649" s="1578" t="s">
        <v>2873</v>
      </c>
      <c r="F649" s="94">
        <v>929003757302</v>
      </c>
      <c r="G649" s="64">
        <v>8720169287563</v>
      </c>
      <c r="H649" s="64" t="s">
        <v>280</v>
      </c>
      <c r="I649" s="64"/>
      <c r="J649" s="334">
        <v>6.9</v>
      </c>
      <c r="K649" s="292">
        <v>770</v>
      </c>
      <c r="L649" s="354" t="s">
        <v>53</v>
      </c>
      <c r="M649" s="317">
        <v>30000</v>
      </c>
      <c r="N649" s="420">
        <v>3</v>
      </c>
      <c r="O649" s="354" t="s">
        <v>129</v>
      </c>
      <c r="P649" s="989">
        <v>195</v>
      </c>
      <c r="Q649" s="938"/>
      <c r="R649" s="2043" t="s">
        <v>54</v>
      </c>
      <c r="S649" s="354"/>
      <c r="T649" s="354" t="s">
        <v>172</v>
      </c>
      <c r="U649" s="354" t="s">
        <v>1478</v>
      </c>
      <c r="V649" s="354" t="s">
        <v>131</v>
      </c>
      <c r="W649" s="352" t="s">
        <v>210</v>
      </c>
      <c r="X649" s="352">
        <v>111</v>
      </c>
      <c r="Y649" s="374">
        <v>34</v>
      </c>
      <c r="Z649" s="374"/>
      <c r="AA649" s="374">
        <v>148</v>
      </c>
      <c r="AB649" s="354" t="s">
        <v>122</v>
      </c>
      <c r="AC649" s="1592">
        <v>82</v>
      </c>
      <c r="AD649" s="374">
        <v>1820628</v>
      </c>
      <c r="AE649" s="2650">
        <v>4</v>
      </c>
      <c r="AF649" s="374">
        <v>10</v>
      </c>
      <c r="AG649" s="2044" t="s">
        <v>122</v>
      </c>
    </row>
    <row r="650" spans="3:33">
      <c r="C650" s="3091" t="s">
        <v>2870</v>
      </c>
      <c r="D650" s="569" t="s">
        <v>2274</v>
      </c>
      <c r="E650" s="1578" t="s">
        <v>2873</v>
      </c>
      <c r="F650" s="94">
        <v>929003757402</v>
      </c>
      <c r="G650" s="64">
        <v>8720169287587</v>
      </c>
      <c r="H650" s="64" t="s">
        <v>282</v>
      </c>
      <c r="I650" s="64"/>
      <c r="J650" s="334">
        <v>8.9</v>
      </c>
      <c r="K650" s="292">
        <v>990</v>
      </c>
      <c r="L650" s="354" t="s">
        <v>79</v>
      </c>
      <c r="M650" s="317">
        <v>30000</v>
      </c>
      <c r="N650" s="420">
        <v>3</v>
      </c>
      <c r="O650" s="354" t="s">
        <v>129</v>
      </c>
      <c r="P650" s="989">
        <v>215</v>
      </c>
      <c r="Q650" s="938"/>
      <c r="R650" s="2043" t="s">
        <v>54</v>
      </c>
      <c r="S650" s="354"/>
      <c r="T650" s="354" t="s">
        <v>176</v>
      </c>
      <c r="U650" s="354" t="s">
        <v>1479</v>
      </c>
      <c r="V650" s="354" t="s">
        <v>158</v>
      </c>
      <c r="W650" s="352" t="s">
        <v>210</v>
      </c>
      <c r="X650" s="352">
        <v>111</v>
      </c>
      <c r="Y650" s="374">
        <v>34</v>
      </c>
      <c r="Z650" s="374"/>
      <c r="AA650" s="374">
        <v>171</v>
      </c>
      <c r="AB650" s="354" t="s">
        <v>122</v>
      </c>
      <c r="AC650" s="1592">
        <v>82</v>
      </c>
      <c r="AD650" s="374">
        <v>1820627</v>
      </c>
      <c r="AE650" s="2650">
        <v>4</v>
      </c>
      <c r="AF650" s="374">
        <v>10</v>
      </c>
      <c r="AG650" s="2044" t="s">
        <v>122</v>
      </c>
    </row>
    <row r="651" spans="3:33">
      <c r="C651" s="3080" t="s">
        <v>2870</v>
      </c>
      <c r="D651" s="855" t="s">
        <v>2274</v>
      </c>
      <c r="E651" s="1599" t="s">
        <v>2873</v>
      </c>
      <c r="F651" s="200">
        <v>929003757502</v>
      </c>
      <c r="G651" s="274">
        <v>8720169287600</v>
      </c>
      <c r="H651" s="274" t="s">
        <v>284</v>
      </c>
      <c r="I651" s="274"/>
      <c r="J651" s="441">
        <v>8.9</v>
      </c>
      <c r="K651" s="297">
        <v>1100</v>
      </c>
      <c r="L651" s="1825" t="s">
        <v>53</v>
      </c>
      <c r="M651" s="489">
        <v>30000</v>
      </c>
      <c r="N651" s="488">
        <v>3</v>
      </c>
      <c r="O651" s="1825" t="s">
        <v>129</v>
      </c>
      <c r="P651" s="2408">
        <v>215</v>
      </c>
      <c r="Q651" s="938"/>
      <c r="R651" s="2045" t="s">
        <v>54</v>
      </c>
      <c r="S651" s="1825"/>
      <c r="T651" s="1825" t="s">
        <v>176</v>
      </c>
      <c r="U651" s="1825" t="s">
        <v>1479</v>
      </c>
      <c r="V651" s="1825" t="s">
        <v>131</v>
      </c>
      <c r="W651" s="1276" t="s">
        <v>210</v>
      </c>
      <c r="X651" s="1276">
        <v>123</v>
      </c>
      <c r="Y651" s="464">
        <v>34</v>
      </c>
      <c r="Z651" s="464"/>
      <c r="AA651" s="464">
        <v>171</v>
      </c>
      <c r="AB651" s="1825" t="s">
        <v>122</v>
      </c>
      <c r="AC651" s="1594">
        <v>82</v>
      </c>
      <c r="AD651" s="464">
        <v>1820630</v>
      </c>
      <c r="AE651" s="2647">
        <v>4</v>
      </c>
      <c r="AF651" s="464">
        <v>10</v>
      </c>
      <c r="AG651" s="2046" t="s">
        <v>122</v>
      </c>
    </row>
    <row r="652" spans="3:33">
      <c r="C652" s="3079" t="s">
        <v>2870</v>
      </c>
      <c r="D652" s="1576" t="s">
        <v>2274</v>
      </c>
      <c r="E652" s="1577" t="s">
        <v>2873</v>
      </c>
      <c r="F652" s="95">
        <v>929004252802</v>
      </c>
      <c r="G652" s="164">
        <v>8721103035011</v>
      </c>
      <c r="H652" s="164" t="s">
        <v>2754</v>
      </c>
      <c r="I652" s="164" t="s">
        <v>2896</v>
      </c>
      <c r="J652" s="336">
        <v>5.9</v>
      </c>
      <c r="K652" s="279" t="s">
        <v>2758</v>
      </c>
      <c r="L652" s="1824" t="s">
        <v>2761</v>
      </c>
      <c r="M652" s="324">
        <v>30000</v>
      </c>
      <c r="N652" s="512">
        <v>3</v>
      </c>
      <c r="O652" s="1824" t="s">
        <v>135</v>
      </c>
      <c r="P652" s="1404">
        <v>275</v>
      </c>
      <c r="Q652" s="518"/>
      <c r="R652" s="2041" t="s">
        <v>54</v>
      </c>
      <c r="S652" s="1824"/>
      <c r="T652" s="1824" t="s">
        <v>168</v>
      </c>
      <c r="U652" s="1824" t="s">
        <v>2757</v>
      </c>
      <c r="V652" s="1824" t="s">
        <v>3122</v>
      </c>
      <c r="W652" s="370" t="s">
        <v>210</v>
      </c>
      <c r="X652" s="370">
        <v>144</v>
      </c>
      <c r="Y652" s="410">
        <v>35</v>
      </c>
      <c r="Z652" s="410"/>
      <c r="AA652" s="410">
        <v>137</v>
      </c>
      <c r="AB652" s="1824" t="s">
        <v>122</v>
      </c>
      <c r="AC652" s="1680">
        <v>82</v>
      </c>
      <c r="AD652" s="410">
        <v>2154071</v>
      </c>
      <c r="AE652" s="2646">
        <v>4</v>
      </c>
      <c r="AF652" s="410">
        <v>10</v>
      </c>
      <c r="AG652" s="2042" t="s">
        <v>122</v>
      </c>
    </row>
    <row r="653" spans="3:33">
      <c r="C653" s="3091" t="s">
        <v>2870</v>
      </c>
      <c r="D653" s="569" t="s">
        <v>2274</v>
      </c>
      <c r="E653" s="1578" t="s">
        <v>2873</v>
      </c>
      <c r="F653" s="94">
        <v>929004252902</v>
      </c>
      <c r="G653" s="64">
        <v>8721103035035</v>
      </c>
      <c r="H653" s="64" t="s">
        <v>2755</v>
      </c>
      <c r="I653" s="64" t="s">
        <v>2896</v>
      </c>
      <c r="J653" s="334">
        <v>6.9</v>
      </c>
      <c r="K653" s="1209" t="s">
        <v>2759</v>
      </c>
      <c r="L653" s="354" t="s">
        <v>2761</v>
      </c>
      <c r="M653" s="317">
        <v>30000</v>
      </c>
      <c r="N653" s="420">
        <v>3</v>
      </c>
      <c r="O653" s="354" t="s">
        <v>135</v>
      </c>
      <c r="P653" s="659">
        <v>290</v>
      </c>
      <c r="Q653" s="518"/>
      <c r="R653" s="2043" t="s">
        <v>54</v>
      </c>
      <c r="S653" s="354"/>
      <c r="T653" s="354" t="s">
        <v>172</v>
      </c>
      <c r="U653" s="354" t="s">
        <v>2757</v>
      </c>
      <c r="V653" s="354" t="s">
        <v>3122</v>
      </c>
      <c r="W653" s="352" t="s">
        <v>210</v>
      </c>
      <c r="X653" s="352">
        <v>144</v>
      </c>
      <c r="Y653" s="374">
        <v>35</v>
      </c>
      <c r="Z653" s="374"/>
      <c r="AA653" s="374">
        <v>142</v>
      </c>
      <c r="AB653" s="354" t="s">
        <v>122</v>
      </c>
      <c r="AC653" s="1592">
        <v>82</v>
      </c>
      <c r="AD653" s="374">
        <v>2154072</v>
      </c>
      <c r="AE653" s="2650">
        <v>4</v>
      </c>
      <c r="AF653" s="374">
        <v>10</v>
      </c>
      <c r="AG653" s="2044" t="s">
        <v>122</v>
      </c>
    </row>
    <row r="654" spans="3:33">
      <c r="C654" s="3080" t="s">
        <v>2870</v>
      </c>
      <c r="D654" s="855" t="s">
        <v>2274</v>
      </c>
      <c r="E654" s="1599" t="s">
        <v>2873</v>
      </c>
      <c r="F654" s="200">
        <v>929004253002</v>
      </c>
      <c r="G654" s="274">
        <v>8721103035059</v>
      </c>
      <c r="H654" s="274" t="s">
        <v>2756</v>
      </c>
      <c r="I654" s="274" t="s">
        <v>2896</v>
      </c>
      <c r="J654" s="441">
        <v>8.9</v>
      </c>
      <c r="K654" s="1633" t="s">
        <v>2760</v>
      </c>
      <c r="L654" s="1825" t="s">
        <v>2761</v>
      </c>
      <c r="M654" s="489">
        <v>30000</v>
      </c>
      <c r="N654" s="488">
        <v>3</v>
      </c>
      <c r="O654" s="1825" t="s">
        <v>135</v>
      </c>
      <c r="P654" s="718">
        <v>300</v>
      </c>
      <c r="Q654" s="518"/>
      <c r="R654" s="2045" t="s">
        <v>54</v>
      </c>
      <c r="S654" s="1825"/>
      <c r="T654" s="1825" t="s">
        <v>176</v>
      </c>
      <c r="U654" s="1825" t="s">
        <v>2757</v>
      </c>
      <c r="V654" s="1825" t="s">
        <v>3122</v>
      </c>
      <c r="W654" s="1276" t="s">
        <v>210</v>
      </c>
      <c r="X654" s="1276">
        <v>144</v>
      </c>
      <c r="Y654" s="464">
        <v>35</v>
      </c>
      <c r="Z654" s="464"/>
      <c r="AA654" s="464">
        <v>172</v>
      </c>
      <c r="AB654" s="1825" t="s">
        <v>122</v>
      </c>
      <c r="AC654" s="1594">
        <v>82</v>
      </c>
      <c r="AD654" s="464">
        <v>2154073</v>
      </c>
      <c r="AE654" s="2647">
        <v>4</v>
      </c>
      <c r="AF654" s="464">
        <v>10</v>
      </c>
      <c r="AG654" s="2046" t="s">
        <v>122</v>
      </c>
    </row>
    <row r="655" spans="3:33">
      <c r="C655" s="3079" t="s">
        <v>2870</v>
      </c>
      <c r="D655" s="1576" t="s">
        <v>2274</v>
      </c>
      <c r="E655" s="1577" t="s">
        <v>2873</v>
      </c>
      <c r="F655" s="95">
        <v>929003757602</v>
      </c>
      <c r="G655" s="1647">
        <v>8720169290419</v>
      </c>
      <c r="H655" s="1648" t="s">
        <v>166</v>
      </c>
      <c r="I655" s="1648"/>
      <c r="J655" s="1112">
        <v>5.5</v>
      </c>
      <c r="K655" s="1649">
        <v>600</v>
      </c>
      <c r="L655" s="1619" t="s">
        <v>79</v>
      </c>
      <c r="M655" s="431">
        <v>30000</v>
      </c>
      <c r="N655" s="1650">
        <v>3</v>
      </c>
      <c r="O655" s="1619" t="s">
        <v>127</v>
      </c>
      <c r="P655" s="2400">
        <v>245</v>
      </c>
      <c r="Q655" s="525"/>
      <c r="R655" s="1975" t="s">
        <v>54</v>
      </c>
      <c r="S655" s="1619"/>
      <c r="T655" s="1619" t="s">
        <v>168</v>
      </c>
      <c r="U655" s="1619" t="s">
        <v>167</v>
      </c>
      <c r="V655" s="1619" t="s">
        <v>158</v>
      </c>
      <c r="W655" s="1826" t="s">
        <v>210</v>
      </c>
      <c r="X655" s="1826">
        <v>109</v>
      </c>
      <c r="Y655" s="1619">
        <v>34</v>
      </c>
      <c r="Z655" s="1619"/>
      <c r="AA655" s="1619">
        <v>144</v>
      </c>
      <c r="AB655" s="1619" t="s">
        <v>122</v>
      </c>
      <c r="AC655" s="1650">
        <v>82</v>
      </c>
      <c r="AD655" s="1619">
        <v>1945441</v>
      </c>
      <c r="AE655" s="2662">
        <v>4</v>
      </c>
      <c r="AF655" s="1619">
        <v>10</v>
      </c>
      <c r="AG655" s="1976" t="s">
        <v>122</v>
      </c>
    </row>
    <row r="656" spans="3:33">
      <c r="C656" s="3091" t="s">
        <v>2870</v>
      </c>
      <c r="D656" s="569" t="s">
        <v>2274</v>
      </c>
      <c r="E656" s="1578" t="s">
        <v>2873</v>
      </c>
      <c r="F656" s="94">
        <v>929003757702</v>
      </c>
      <c r="G656" s="585">
        <v>8720169290433</v>
      </c>
      <c r="H656" s="1100" t="s">
        <v>169</v>
      </c>
      <c r="I656" s="1100"/>
      <c r="J656" s="385">
        <v>5.5</v>
      </c>
      <c r="K656" s="1210">
        <v>660</v>
      </c>
      <c r="L656" s="852" t="s">
        <v>53</v>
      </c>
      <c r="M656" s="398">
        <v>30000</v>
      </c>
      <c r="N656" s="325">
        <v>3</v>
      </c>
      <c r="O656" s="852" t="s">
        <v>129</v>
      </c>
      <c r="P656" s="760">
        <v>245</v>
      </c>
      <c r="Q656" s="525"/>
      <c r="R656" s="1888" t="s">
        <v>54</v>
      </c>
      <c r="S656" s="852"/>
      <c r="T656" s="852" t="s">
        <v>168</v>
      </c>
      <c r="U656" s="852" t="s">
        <v>167</v>
      </c>
      <c r="V656" s="852" t="s">
        <v>131</v>
      </c>
      <c r="W656" s="2436" t="s">
        <v>210</v>
      </c>
      <c r="X656" s="2436">
        <v>120</v>
      </c>
      <c r="Y656" s="852">
        <v>34</v>
      </c>
      <c r="Z656" s="852"/>
      <c r="AA656" s="852">
        <v>144</v>
      </c>
      <c r="AB656" s="852" t="s">
        <v>122</v>
      </c>
      <c r="AC656" s="325">
        <v>82</v>
      </c>
      <c r="AD656" s="852">
        <v>1945439</v>
      </c>
      <c r="AE656" s="2663">
        <v>4</v>
      </c>
      <c r="AF656" s="852">
        <v>10</v>
      </c>
      <c r="AG656" s="1889" t="s">
        <v>122</v>
      </c>
    </row>
    <row r="657" spans="3:33">
      <c r="C657" s="3091" t="s">
        <v>2870</v>
      </c>
      <c r="D657" s="569" t="s">
        <v>2274</v>
      </c>
      <c r="E657" s="1578" t="s">
        <v>2873</v>
      </c>
      <c r="F657" s="94">
        <v>929003757802</v>
      </c>
      <c r="G657" s="585">
        <v>8720169290457</v>
      </c>
      <c r="H657" s="237" t="s">
        <v>170</v>
      </c>
      <c r="I657" s="237"/>
      <c r="J657" s="385">
        <v>6.5</v>
      </c>
      <c r="K657" s="1210">
        <v>700</v>
      </c>
      <c r="L657" s="852" t="s">
        <v>79</v>
      </c>
      <c r="M657" s="398">
        <v>30000</v>
      </c>
      <c r="N657" s="325">
        <v>3</v>
      </c>
      <c r="O657" s="852" t="s">
        <v>127</v>
      </c>
      <c r="P657" s="760">
        <v>270</v>
      </c>
      <c r="Q657" s="525"/>
      <c r="R657" s="1888" t="s">
        <v>54</v>
      </c>
      <c r="S657" s="852"/>
      <c r="T657" s="852" t="s">
        <v>172</v>
      </c>
      <c r="U657" s="852" t="s">
        <v>171</v>
      </c>
      <c r="V657" s="852" t="s">
        <v>158</v>
      </c>
      <c r="W657" s="2436" t="s">
        <v>210</v>
      </c>
      <c r="X657" s="2436">
        <v>107</v>
      </c>
      <c r="Y657" s="852">
        <v>34</v>
      </c>
      <c r="Z657" s="852"/>
      <c r="AA657" s="852">
        <v>144</v>
      </c>
      <c r="AB657" s="852" t="s">
        <v>122</v>
      </c>
      <c r="AC657" s="325">
        <v>82</v>
      </c>
      <c r="AD657" s="852">
        <v>1945438</v>
      </c>
      <c r="AE657" s="2663">
        <v>4</v>
      </c>
      <c r="AF657" s="852">
        <v>10</v>
      </c>
      <c r="AG657" s="1889" t="s">
        <v>122</v>
      </c>
    </row>
    <row r="658" spans="3:33">
      <c r="C658" s="3091" t="s">
        <v>2870</v>
      </c>
      <c r="D658" s="569" t="s">
        <v>2274</v>
      </c>
      <c r="E658" s="1578" t="s">
        <v>2873</v>
      </c>
      <c r="F658" s="94">
        <v>929003757902</v>
      </c>
      <c r="G658" s="585">
        <v>8720169290471</v>
      </c>
      <c r="H658" s="237" t="s">
        <v>173</v>
      </c>
      <c r="I658" s="237"/>
      <c r="J658" s="385">
        <v>6.5</v>
      </c>
      <c r="K658" s="1210">
        <v>770</v>
      </c>
      <c r="L658" s="852" t="s">
        <v>53</v>
      </c>
      <c r="M658" s="398">
        <v>30000</v>
      </c>
      <c r="N658" s="325">
        <v>3</v>
      </c>
      <c r="O658" s="852" t="s">
        <v>129</v>
      </c>
      <c r="P658" s="760">
        <v>270</v>
      </c>
      <c r="Q658" s="525"/>
      <c r="R658" s="1888" t="s">
        <v>54</v>
      </c>
      <c r="S658" s="852"/>
      <c r="T658" s="852" t="s">
        <v>172</v>
      </c>
      <c r="U658" s="852" t="s">
        <v>171</v>
      </c>
      <c r="V658" s="852" t="s">
        <v>131</v>
      </c>
      <c r="W658" s="2436" t="s">
        <v>210</v>
      </c>
      <c r="X658" s="2436">
        <v>118</v>
      </c>
      <c r="Y658" s="852">
        <v>34</v>
      </c>
      <c r="Z658" s="852"/>
      <c r="AA658" s="852">
        <v>144</v>
      </c>
      <c r="AB658" s="852" t="s">
        <v>122</v>
      </c>
      <c r="AC658" s="325">
        <v>82</v>
      </c>
      <c r="AD658" s="852">
        <v>1945437</v>
      </c>
      <c r="AE658" s="2663">
        <v>4</v>
      </c>
      <c r="AF658" s="852">
        <v>10</v>
      </c>
      <c r="AG658" s="1889" t="s">
        <v>122</v>
      </c>
    </row>
    <row r="659" spans="3:33">
      <c r="C659" s="3091" t="s">
        <v>2870</v>
      </c>
      <c r="D659" s="569" t="s">
        <v>2274</v>
      </c>
      <c r="E659" s="1578" t="s">
        <v>2873</v>
      </c>
      <c r="F659" s="94">
        <v>929003758002</v>
      </c>
      <c r="G659" s="585">
        <v>8720169290495</v>
      </c>
      <c r="H659" s="237" t="s">
        <v>174</v>
      </c>
      <c r="I659" s="237"/>
      <c r="J659" s="385">
        <v>9.5</v>
      </c>
      <c r="K659" s="1210">
        <v>990</v>
      </c>
      <c r="L659" s="852" t="s">
        <v>79</v>
      </c>
      <c r="M659" s="398">
        <v>30000</v>
      </c>
      <c r="N659" s="325">
        <v>3</v>
      </c>
      <c r="O659" s="852" t="s">
        <v>127</v>
      </c>
      <c r="P659" s="760">
        <v>295</v>
      </c>
      <c r="Q659" s="525"/>
      <c r="R659" s="1888" t="s">
        <v>54</v>
      </c>
      <c r="S659" s="852"/>
      <c r="T659" s="852" t="s">
        <v>176</v>
      </c>
      <c r="U659" s="852" t="s">
        <v>175</v>
      </c>
      <c r="V659" s="852" t="s">
        <v>158</v>
      </c>
      <c r="W659" s="2436" t="s">
        <v>210</v>
      </c>
      <c r="X659" s="2436">
        <v>104</v>
      </c>
      <c r="Y659" s="852">
        <v>34</v>
      </c>
      <c r="Z659" s="852"/>
      <c r="AA659" s="852">
        <v>164</v>
      </c>
      <c r="AB659" s="852" t="s">
        <v>122</v>
      </c>
      <c r="AC659" s="325">
        <v>82</v>
      </c>
      <c r="AD659" s="852">
        <v>1945436</v>
      </c>
      <c r="AE659" s="2663">
        <v>4</v>
      </c>
      <c r="AF659" s="852">
        <v>10</v>
      </c>
      <c r="AG659" s="1889" t="s">
        <v>122</v>
      </c>
    </row>
    <row r="660" spans="3:33">
      <c r="C660" s="3080" t="s">
        <v>2870</v>
      </c>
      <c r="D660" s="855" t="s">
        <v>2274</v>
      </c>
      <c r="E660" s="1599" t="s">
        <v>2873</v>
      </c>
      <c r="F660" s="200">
        <v>929003758102</v>
      </c>
      <c r="G660" s="274">
        <v>8720169290518</v>
      </c>
      <c r="H660" s="274" t="s">
        <v>177</v>
      </c>
      <c r="I660" s="274"/>
      <c r="J660" s="441">
        <v>9.5</v>
      </c>
      <c r="K660" s="1651">
        <v>1100</v>
      </c>
      <c r="L660" s="691" t="s">
        <v>53</v>
      </c>
      <c r="M660" s="489">
        <v>30000</v>
      </c>
      <c r="N660" s="488">
        <v>3</v>
      </c>
      <c r="O660" s="691" t="s">
        <v>129</v>
      </c>
      <c r="P660" s="1652">
        <v>295</v>
      </c>
      <c r="Q660" s="525"/>
      <c r="R660" s="2047" t="s">
        <v>54</v>
      </c>
      <c r="S660" s="691"/>
      <c r="T660" s="691" t="s">
        <v>176</v>
      </c>
      <c r="U660" s="691" t="s">
        <v>175</v>
      </c>
      <c r="V660" s="691" t="s">
        <v>131</v>
      </c>
      <c r="W660" s="691" t="s">
        <v>210</v>
      </c>
      <c r="X660" s="691">
        <v>115</v>
      </c>
      <c r="Y660" s="690">
        <v>34</v>
      </c>
      <c r="Z660" s="690"/>
      <c r="AA660" s="690">
        <v>164</v>
      </c>
      <c r="AB660" s="691" t="s">
        <v>122</v>
      </c>
      <c r="AC660" s="1594">
        <v>82</v>
      </c>
      <c r="AD660" s="690">
        <v>1945440</v>
      </c>
      <c r="AE660" s="2647">
        <v>4</v>
      </c>
      <c r="AF660" s="690">
        <v>10</v>
      </c>
      <c r="AG660" s="2048" t="s">
        <v>122</v>
      </c>
    </row>
    <row r="661" spans="3:33">
      <c r="C661" s="3079" t="s">
        <v>2870</v>
      </c>
      <c r="D661" s="1576" t="s">
        <v>2274</v>
      </c>
      <c r="E661" s="1577" t="s">
        <v>2873</v>
      </c>
      <c r="F661" s="95">
        <v>929003578802</v>
      </c>
      <c r="G661" s="164">
        <v>8719514486768</v>
      </c>
      <c r="H661" s="164" t="s">
        <v>1480</v>
      </c>
      <c r="I661" s="164"/>
      <c r="J661" s="336">
        <v>8</v>
      </c>
      <c r="K661" s="1332">
        <v>960</v>
      </c>
      <c r="L661" s="1824" t="s">
        <v>79</v>
      </c>
      <c r="M661" s="324">
        <v>30000</v>
      </c>
      <c r="N661" s="512">
        <v>3</v>
      </c>
      <c r="O661" s="1824" t="s">
        <v>129</v>
      </c>
      <c r="P661" s="2400">
        <v>405</v>
      </c>
      <c r="Q661" s="14"/>
      <c r="R661" s="2041" t="s">
        <v>54</v>
      </c>
      <c r="S661" s="1824"/>
      <c r="T661" s="1824" t="s">
        <v>1482</v>
      </c>
      <c r="U661" s="1824" t="s">
        <v>1481</v>
      </c>
      <c r="V661" s="1824" t="s">
        <v>158</v>
      </c>
      <c r="W661" s="370" t="s">
        <v>3193</v>
      </c>
      <c r="X661" s="370">
        <v>120</v>
      </c>
      <c r="Y661" s="410">
        <v>38</v>
      </c>
      <c r="Z661" s="410"/>
      <c r="AA661" s="410">
        <v>224</v>
      </c>
      <c r="AB661" s="1824" t="s">
        <v>122</v>
      </c>
      <c r="AC661" s="1680">
        <v>80</v>
      </c>
      <c r="AD661" s="410">
        <v>1370819</v>
      </c>
      <c r="AE661" s="2646">
        <v>4</v>
      </c>
      <c r="AF661" s="410">
        <v>10</v>
      </c>
      <c r="AG661" s="2042" t="s">
        <v>122</v>
      </c>
    </row>
    <row r="662" spans="3:33">
      <c r="C662" s="3091" t="s">
        <v>2870</v>
      </c>
      <c r="D662" s="569" t="s">
        <v>2274</v>
      </c>
      <c r="E662" s="1578" t="s">
        <v>2873</v>
      </c>
      <c r="F662" s="94">
        <v>929003578902</v>
      </c>
      <c r="G662" s="64">
        <v>8719514486782</v>
      </c>
      <c r="H662" s="64" t="s">
        <v>1483</v>
      </c>
      <c r="I662" s="64"/>
      <c r="J662" s="334">
        <v>8</v>
      </c>
      <c r="K662" s="1210">
        <v>1000</v>
      </c>
      <c r="L662" s="354" t="s">
        <v>53</v>
      </c>
      <c r="M662" s="317">
        <v>30000</v>
      </c>
      <c r="N662" s="420">
        <v>3</v>
      </c>
      <c r="O662" s="354" t="s">
        <v>129</v>
      </c>
      <c r="P662" s="760">
        <v>405</v>
      </c>
      <c r="Q662" s="14"/>
      <c r="R662" s="2043" t="s">
        <v>54</v>
      </c>
      <c r="S662" s="354"/>
      <c r="T662" s="354" t="s">
        <v>1484</v>
      </c>
      <c r="U662" s="354" t="s">
        <v>1481</v>
      </c>
      <c r="V662" s="354" t="s">
        <v>131</v>
      </c>
      <c r="W662" s="352" t="s">
        <v>3193</v>
      </c>
      <c r="X662" s="352">
        <v>125</v>
      </c>
      <c r="Y662" s="374">
        <v>38</v>
      </c>
      <c r="Z662" s="374"/>
      <c r="AA662" s="374">
        <v>224</v>
      </c>
      <c r="AB662" s="354" t="s">
        <v>122</v>
      </c>
      <c r="AC662" s="1592">
        <v>80</v>
      </c>
      <c r="AD662" s="374">
        <v>1370820</v>
      </c>
      <c r="AE662" s="2650">
        <v>4</v>
      </c>
      <c r="AF662" s="374">
        <v>10</v>
      </c>
      <c r="AG662" s="2044" t="s">
        <v>122</v>
      </c>
    </row>
    <row r="663" spans="3:33">
      <c r="C663" s="3091" t="s">
        <v>2870</v>
      </c>
      <c r="D663" s="569" t="s">
        <v>2274</v>
      </c>
      <c r="E663" s="1578" t="s">
        <v>2873</v>
      </c>
      <c r="F663" s="94">
        <v>929003579002</v>
      </c>
      <c r="G663" s="64">
        <v>8719514486805</v>
      </c>
      <c r="H663" s="64" t="s">
        <v>1485</v>
      </c>
      <c r="I663" s="64"/>
      <c r="J663" s="334">
        <v>12</v>
      </c>
      <c r="K663" s="1210">
        <v>1440</v>
      </c>
      <c r="L663" s="373" t="s">
        <v>79</v>
      </c>
      <c r="M663" s="317">
        <v>30000</v>
      </c>
      <c r="N663" s="420">
        <v>3</v>
      </c>
      <c r="O663" s="373" t="s">
        <v>129</v>
      </c>
      <c r="P663" s="760">
        <v>420</v>
      </c>
      <c r="Q663" s="14"/>
      <c r="R663" s="2049" t="s">
        <v>54</v>
      </c>
      <c r="S663" s="373"/>
      <c r="T663" s="373" t="s">
        <v>1486</v>
      </c>
      <c r="U663" s="373" t="s">
        <v>1481</v>
      </c>
      <c r="V663" s="373" t="s">
        <v>158</v>
      </c>
      <c r="W663" s="373" t="s">
        <v>3193</v>
      </c>
      <c r="X663" s="373">
        <v>120</v>
      </c>
      <c r="Y663" s="285">
        <v>38</v>
      </c>
      <c r="Z663" s="285"/>
      <c r="AA663" s="285">
        <v>319</v>
      </c>
      <c r="AB663" s="373" t="s">
        <v>122</v>
      </c>
      <c r="AC663" s="1592">
        <v>80</v>
      </c>
      <c r="AD663" s="285">
        <v>1370821</v>
      </c>
      <c r="AE663" s="2650">
        <v>4</v>
      </c>
      <c r="AF663" s="285">
        <v>10</v>
      </c>
      <c r="AG663" s="2050" t="s">
        <v>122</v>
      </c>
    </row>
    <row r="664" spans="3:33">
      <c r="C664" s="3091" t="s">
        <v>2870</v>
      </c>
      <c r="D664" s="569" t="s">
        <v>2274</v>
      </c>
      <c r="E664" s="1578" t="s">
        <v>2873</v>
      </c>
      <c r="F664" s="94">
        <v>929003579102</v>
      </c>
      <c r="G664" s="64">
        <v>8719514486829</v>
      </c>
      <c r="H664" s="64" t="s">
        <v>1487</v>
      </c>
      <c r="I664" s="64"/>
      <c r="J664" s="334">
        <v>12</v>
      </c>
      <c r="K664" s="1210">
        <v>1500</v>
      </c>
      <c r="L664" s="373" t="s">
        <v>53</v>
      </c>
      <c r="M664" s="317">
        <v>30000</v>
      </c>
      <c r="N664" s="420">
        <v>3</v>
      </c>
      <c r="O664" s="373" t="s">
        <v>129</v>
      </c>
      <c r="P664" s="760">
        <v>420</v>
      </c>
      <c r="Q664" s="14"/>
      <c r="R664" s="2049" t="s">
        <v>54</v>
      </c>
      <c r="S664" s="373"/>
      <c r="T664" s="373" t="s">
        <v>1486</v>
      </c>
      <c r="U664" s="373" t="s">
        <v>1481</v>
      </c>
      <c r="V664" s="373" t="s">
        <v>131</v>
      </c>
      <c r="W664" s="373" t="s">
        <v>3193</v>
      </c>
      <c r="X664" s="373">
        <v>125</v>
      </c>
      <c r="Y664" s="285">
        <v>38</v>
      </c>
      <c r="Z664" s="285"/>
      <c r="AA664" s="285">
        <v>319</v>
      </c>
      <c r="AB664" s="373" t="s">
        <v>122</v>
      </c>
      <c r="AC664" s="1592">
        <v>80</v>
      </c>
      <c r="AD664" s="285">
        <v>1370822</v>
      </c>
      <c r="AE664" s="2650">
        <v>4</v>
      </c>
      <c r="AF664" s="285">
        <v>10</v>
      </c>
      <c r="AG664" s="2050" t="s">
        <v>122</v>
      </c>
    </row>
    <row r="665" spans="3:33">
      <c r="C665" s="3091" t="s">
        <v>2870</v>
      </c>
      <c r="D665" s="569" t="s">
        <v>2274</v>
      </c>
      <c r="E665" s="1578" t="s">
        <v>2873</v>
      </c>
      <c r="F665" s="94">
        <v>929001381502</v>
      </c>
      <c r="G665" s="64">
        <v>8718696739662</v>
      </c>
      <c r="H665" s="64" t="s">
        <v>1488</v>
      </c>
      <c r="I665" s="64"/>
      <c r="J665" s="334">
        <v>16.5</v>
      </c>
      <c r="K665" s="1210">
        <v>2000</v>
      </c>
      <c r="L665" s="354" t="s">
        <v>79</v>
      </c>
      <c r="M665" s="317">
        <v>30000</v>
      </c>
      <c r="N665" s="420">
        <v>3</v>
      </c>
      <c r="O665" s="354" t="s">
        <v>129</v>
      </c>
      <c r="P665" s="760">
        <v>525</v>
      </c>
      <c r="Q665" s="14"/>
      <c r="R665" s="2043" t="s">
        <v>54</v>
      </c>
      <c r="S665" s="354"/>
      <c r="T665" s="354" t="s">
        <v>1489</v>
      </c>
      <c r="U665" s="354" t="s">
        <v>1481</v>
      </c>
      <c r="V665" s="354" t="s">
        <v>158</v>
      </c>
      <c r="W665" s="352" t="s">
        <v>3194</v>
      </c>
      <c r="X665" s="352">
        <v>121</v>
      </c>
      <c r="Y665" s="374">
        <v>38</v>
      </c>
      <c r="Z665" s="374"/>
      <c r="AA665" s="374">
        <v>412</v>
      </c>
      <c r="AB665" s="354" t="s">
        <v>122</v>
      </c>
      <c r="AC665" s="1592">
        <v>83</v>
      </c>
      <c r="AD665" s="374">
        <v>387352</v>
      </c>
      <c r="AE665" s="2650">
        <v>4</v>
      </c>
      <c r="AF665" s="374">
        <v>10</v>
      </c>
      <c r="AG665" s="2044" t="s">
        <v>122</v>
      </c>
    </row>
    <row r="666" spans="3:33">
      <c r="C666" s="3091" t="s">
        <v>2870</v>
      </c>
      <c r="D666" s="569" t="s">
        <v>2274</v>
      </c>
      <c r="E666" s="1578" t="s">
        <v>2873</v>
      </c>
      <c r="F666" s="94">
        <v>929001381602</v>
      </c>
      <c r="G666" s="64">
        <v>8718696739747</v>
      </c>
      <c r="H666" s="64" t="s">
        <v>1490</v>
      </c>
      <c r="I666" s="64"/>
      <c r="J666" s="334">
        <v>16.5</v>
      </c>
      <c r="K666" s="1210">
        <v>2100</v>
      </c>
      <c r="L666" s="354" t="s">
        <v>53</v>
      </c>
      <c r="M666" s="317">
        <v>30000</v>
      </c>
      <c r="N666" s="420">
        <v>3</v>
      </c>
      <c r="O666" s="354" t="s">
        <v>129</v>
      </c>
      <c r="P666" s="760">
        <v>525</v>
      </c>
      <c r="Q666" s="14"/>
      <c r="R666" s="2043" t="s">
        <v>54</v>
      </c>
      <c r="S666" s="354"/>
      <c r="T666" s="354" t="s">
        <v>1489</v>
      </c>
      <c r="U666" s="354" t="s">
        <v>1481</v>
      </c>
      <c r="V666" s="354" t="s">
        <v>131</v>
      </c>
      <c r="W666" s="352" t="s">
        <v>3194</v>
      </c>
      <c r="X666" s="352">
        <v>127</v>
      </c>
      <c r="Y666" s="374">
        <v>38</v>
      </c>
      <c r="Z666" s="374"/>
      <c r="AA666" s="374">
        <v>412</v>
      </c>
      <c r="AB666" s="354" t="s">
        <v>122</v>
      </c>
      <c r="AC666" s="1592">
        <v>83</v>
      </c>
      <c r="AD666" s="374">
        <v>387353</v>
      </c>
      <c r="AE666" s="2650">
        <v>4</v>
      </c>
      <c r="AF666" s="374">
        <v>10</v>
      </c>
      <c r="AG666" s="2044" t="s">
        <v>122</v>
      </c>
    </row>
    <row r="667" spans="3:33">
      <c r="C667" s="3091" t="s">
        <v>2870</v>
      </c>
      <c r="D667" s="569" t="s">
        <v>2274</v>
      </c>
      <c r="E667" s="1578" t="s">
        <v>2873</v>
      </c>
      <c r="F667" s="94">
        <v>929001920402</v>
      </c>
      <c r="G667" s="64">
        <v>8718696828397</v>
      </c>
      <c r="H667" s="64" t="s">
        <v>1491</v>
      </c>
      <c r="I667" s="64"/>
      <c r="J667" s="334">
        <v>24</v>
      </c>
      <c r="K667" s="1210">
        <v>3200</v>
      </c>
      <c r="L667" s="373" t="s">
        <v>79</v>
      </c>
      <c r="M667" s="317">
        <v>30000</v>
      </c>
      <c r="N667" s="420">
        <v>3</v>
      </c>
      <c r="O667" s="373" t="s">
        <v>129</v>
      </c>
      <c r="P667" s="760">
        <v>615</v>
      </c>
      <c r="Q667" s="14"/>
      <c r="R667" s="2049" t="s">
        <v>54</v>
      </c>
      <c r="S667" s="373"/>
      <c r="T667" s="373" t="s">
        <v>1492</v>
      </c>
      <c r="U667" s="373" t="s">
        <v>1481</v>
      </c>
      <c r="V667" s="373" t="s">
        <v>158</v>
      </c>
      <c r="W667" s="373" t="s">
        <v>3194</v>
      </c>
      <c r="X667" s="373">
        <v>133</v>
      </c>
      <c r="Y667" s="285">
        <v>37.6</v>
      </c>
      <c r="Z667" s="285"/>
      <c r="AA667" s="285">
        <v>535.1</v>
      </c>
      <c r="AB667" s="373" t="s">
        <v>122</v>
      </c>
      <c r="AC667" s="1592">
        <v>83</v>
      </c>
      <c r="AD667" s="285">
        <v>387355</v>
      </c>
      <c r="AE667" s="2650">
        <v>4</v>
      </c>
      <c r="AF667" s="285">
        <v>10</v>
      </c>
      <c r="AG667" s="2050" t="s">
        <v>122</v>
      </c>
    </row>
    <row r="668" spans="3:33">
      <c r="C668" s="3080" t="s">
        <v>2870</v>
      </c>
      <c r="D668" s="855" t="s">
        <v>2274</v>
      </c>
      <c r="E668" s="1599" t="s">
        <v>2873</v>
      </c>
      <c r="F668" s="200">
        <v>929001920502</v>
      </c>
      <c r="G668" s="274">
        <v>8718696828410</v>
      </c>
      <c r="H668" s="274" t="s">
        <v>1493</v>
      </c>
      <c r="I668" s="274"/>
      <c r="J668" s="441">
        <v>24</v>
      </c>
      <c r="K668" s="1651">
        <v>3400</v>
      </c>
      <c r="L668" s="691" t="s">
        <v>53</v>
      </c>
      <c r="M668" s="489">
        <v>30000</v>
      </c>
      <c r="N668" s="488">
        <v>3</v>
      </c>
      <c r="O668" s="691" t="s">
        <v>129</v>
      </c>
      <c r="P668" s="1652">
        <v>615</v>
      </c>
      <c r="Q668" s="14"/>
      <c r="R668" s="2047" t="s">
        <v>54</v>
      </c>
      <c r="S668" s="691"/>
      <c r="T668" s="691" t="s">
        <v>1492</v>
      </c>
      <c r="U668" s="691" t="s">
        <v>1481</v>
      </c>
      <c r="V668" s="691" t="s">
        <v>131</v>
      </c>
      <c r="W668" s="691" t="s">
        <v>3194</v>
      </c>
      <c r="X668" s="691">
        <v>141</v>
      </c>
      <c r="Y668" s="690">
        <v>37.6</v>
      </c>
      <c r="Z668" s="690"/>
      <c r="AA668" s="690">
        <v>535.1</v>
      </c>
      <c r="AB668" s="691" t="s">
        <v>122</v>
      </c>
      <c r="AC668" s="1594">
        <v>83</v>
      </c>
      <c r="AD668" s="690">
        <v>387356</v>
      </c>
      <c r="AE668" s="2647">
        <v>4</v>
      </c>
      <c r="AF668" s="690">
        <v>10</v>
      </c>
      <c r="AG668" s="2048" t="s">
        <v>122</v>
      </c>
    </row>
    <row r="669" spans="3:33">
      <c r="C669" s="3079" t="s">
        <v>2870</v>
      </c>
      <c r="D669" s="1576" t="s">
        <v>2274</v>
      </c>
      <c r="E669" s="1577" t="s">
        <v>2873</v>
      </c>
      <c r="F669" s="95">
        <v>929003592202</v>
      </c>
      <c r="G669" s="164">
        <v>8720169156999</v>
      </c>
      <c r="H669" s="164" t="s">
        <v>1494</v>
      </c>
      <c r="I669" s="164"/>
      <c r="J669" s="336">
        <v>8</v>
      </c>
      <c r="K669" s="1161">
        <v>960</v>
      </c>
      <c r="L669" s="1824" t="s">
        <v>79</v>
      </c>
      <c r="M669" s="324">
        <v>30000</v>
      </c>
      <c r="N669" s="512">
        <v>3</v>
      </c>
      <c r="O669" s="1824" t="s">
        <v>129</v>
      </c>
      <c r="P669" s="2407">
        <v>290</v>
      </c>
      <c r="Q669" s="14"/>
      <c r="R669" s="2041" t="s">
        <v>54</v>
      </c>
      <c r="S669" s="1824"/>
      <c r="T669" s="1824" t="s">
        <v>1482</v>
      </c>
      <c r="U669" s="1824" t="s">
        <v>1481</v>
      </c>
      <c r="V669" s="1824" t="s">
        <v>158</v>
      </c>
      <c r="W669" s="370" t="s">
        <v>210</v>
      </c>
      <c r="X669" s="370">
        <v>120</v>
      </c>
      <c r="Y669" s="410">
        <v>38</v>
      </c>
      <c r="Z669" s="410"/>
      <c r="AA669" s="410">
        <v>224</v>
      </c>
      <c r="AB669" s="1824" t="s">
        <v>122</v>
      </c>
      <c r="AC669" s="1680">
        <v>80</v>
      </c>
      <c r="AD669" s="410">
        <v>1370823</v>
      </c>
      <c r="AE669" s="2646">
        <v>4</v>
      </c>
      <c r="AF669" s="410">
        <v>10</v>
      </c>
      <c r="AG669" s="2042" t="s">
        <v>122</v>
      </c>
    </row>
    <row r="670" spans="3:33">
      <c r="C670" s="3091" t="s">
        <v>2870</v>
      </c>
      <c r="D670" s="569" t="s">
        <v>2274</v>
      </c>
      <c r="E670" s="1578" t="s">
        <v>2873</v>
      </c>
      <c r="F670" s="94">
        <v>929003592302</v>
      </c>
      <c r="G670" s="64">
        <v>8720169157019</v>
      </c>
      <c r="H670" s="64" t="s">
        <v>1495</v>
      </c>
      <c r="I670" s="64"/>
      <c r="J670" s="334">
        <v>8</v>
      </c>
      <c r="K670" s="1189">
        <v>1000</v>
      </c>
      <c r="L670" s="354" t="s">
        <v>53</v>
      </c>
      <c r="M670" s="317">
        <v>30000</v>
      </c>
      <c r="N670" s="420">
        <v>3</v>
      </c>
      <c r="O670" s="354" t="s">
        <v>129</v>
      </c>
      <c r="P670" s="989">
        <v>290</v>
      </c>
      <c r="Q670" s="14"/>
      <c r="R670" s="2043" t="s">
        <v>54</v>
      </c>
      <c r="S670" s="354"/>
      <c r="T670" s="354" t="s">
        <v>1482</v>
      </c>
      <c r="U670" s="354" t="s">
        <v>1481</v>
      </c>
      <c r="V670" s="354" t="s">
        <v>131</v>
      </c>
      <c r="W670" s="352" t="s">
        <v>210</v>
      </c>
      <c r="X670" s="352">
        <v>125</v>
      </c>
      <c r="Y670" s="374">
        <v>38</v>
      </c>
      <c r="Z670" s="374"/>
      <c r="AA670" s="374">
        <v>224</v>
      </c>
      <c r="AB670" s="354" t="s">
        <v>122</v>
      </c>
      <c r="AC670" s="1592">
        <v>80</v>
      </c>
      <c r="AD670" s="374">
        <v>1370824</v>
      </c>
      <c r="AE670" s="2650">
        <v>4</v>
      </c>
      <c r="AF670" s="374">
        <v>10</v>
      </c>
      <c r="AG670" s="2044" t="s">
        <v>122</v>
      </c>
    </row>
    <row r="671" spans="3:33">
      <c r="C671" s="3091" t="s">
        <v>2870</v>
      </c>
      <c r="D671" s="569" t="s">
        <v>2274</v>
      </c>
      <c r="E671" s="1578" t="s">
        <v>2873</v>
      </c>
      <c r="F671" s="94">
        <v>929003592402</v>
      </c>
      <c r="G671" s="64">
        <v>8720169157033</v>
      </c>
      <c r="H671" s="64" t="s">
        <v>1496</v>
      </c>
      <c r="I671" s="64"/>
      <c r="J671" s="334">
        <v>12</v>
      </c>
      <c r="K671" s="1189">
        <v>1440</v>
      </c>
      <c r="L671" s="373" t="s">
        <v>79</v>
      </c>
      <c r="M671" s="317">
        <v>30000</v>
      </c>
      <c r="N671" s="420">
        <v>3</v>
      </c>
      <c r="O671" s="373" t="s">
        <v>129</v>
      </c>
      <c r="P671" s="989">
        <v>310</v>
      </c>
      <c r="Q671" s="14"/>
      <c r="R671" s="2049" t="s">
        <v>54</v>
      </c>
      <c r="S671" s="373"/>
      <c r="T671" s="373" t="s">
        <v>1486</v>
      </c>
      <c r="U671" s="373" t="s">
        <v>1481</v>
      </c>
      <c r="V671" s="373" t="s">
        <v>158</v>
      </c>
      <c r="W671" s="373" t="s">
        <v>210</v>
      </c>
      <c r="X671" s="373">
        <v>120</v>
      </c>
      <c r="Y671" s="285">
        <v>38</v>
      </c>
      <c r="Z671" s="285"/>
      <c r="AA671" s="285">
        <v>319</v>
      </c>
      <c r="AB671" s="373" t="s">
        <v>122</v>
      </c>
      <c r="AC671" s="1592">
        <v>80</v>
      </c>
      <c r="AD671" s="285">
        <v>1370825</v>
      </c>
      <c r="AE671" s="2650">
        <v>4</v>
      </c>
      <c r="AF671" s="285">
        <v>10</v>
      </c>
      <c r="AG671" s="2050" t="s">
        <v>122</v>
      </c>
    </row>
    <row r="672" spans="3:33">
      <c r="C672" s="3091" t="s">
        <v>2870</v>
      </c>
      <c r="D672" s="569" t="s">
        <v>2274</v>
      </c>
      <c r="E672" s="1578" t="s">
        <v>2873</v>
      </c>
      <c r="F672" s="94">
        <v>929003592502</v>
      </c>
      <c r="G672" s="64">
        <v>8720169157057</v>
      </c>
      <c r="H672" s="64" t="s">
        <v>1497</v>
      </c>
      <c r="I672" s="64"/>
      <c r="J672" s="334">
        <v>12</v>
      </c>
      <c r="K672" s="1189">
        <v>1500</v>
      </c>
      <c r="L672" s="373" t="s">
        <v>53</v>
      </c>
      <c r="M672" s="317">
        <v>30000</v>
      </c>
      <c r="N672" s="420">
        <v>3</v>
      </c>
      <c r="O672" s="373" t="s">
        <v>129</v>
      </c>
      <c r="P672" s="989">
        <v>310</v>
      </c>
      <c r="Q672" s="14"/>
      <c r="R672" s="2049" t="s">
        <v>54</v>
      </c>
      <c r="S672" s="373"/>
      <c r="T672" s="373" t="s">
        <v>1486</v>
      </c>
      <c r="U672" s="373" t="s">
        <v>1481</v>
      </c>
      <c r="V672" s="373" t="s">
        <v>131</v>
      </c>
      <c r="W672" s="373" t="s">
        <v>210</v>
      </c>
      <c r="X672" s="373">
        <v>125</v>
      </c>
      <c r="Y672" s="285">
        <v>38</v>
      </c>
      <c r="Z672" s="285"/>
      <c r="AA672" s="285">
        <v>319</v>
      </c>
      <c r="AB672" s="373" t="s">
        <v>122</v>
      </c>
      <c r="AC672" s="1592">
        <v>80</v>
      </c>
      <c r="AD672" s="285">
        <v>1370826</v>
      </c>
      <c r="AE672" s="2650">
        <v>4</v>
      </c>
      <c r="AF672" s="285">
        <v>10</v>
      </c>
      <c r="AG672" s="2050" t="s">
        <v>122</v>
      </c>
    </row>
    <row r="673" spans="3:33">
      <c r="C673" s="3091" t="s">
        <v>2870</v>
      </c>
      <c r="D673" s="569" t="s">
        <v>2274</v>
      </c>
      <c r="E673" s="1578" t="s">
        <v>2873</v>
      </c>
      <c r="F673" s="94">
        <v>929003592602</v>
      </c>
      <c r="G673" s="64">
        <v>8720169157071</v>
      </c>
      <c r="H673" s="64" t="s">
        <v>1498</v>
      </c>
      <c r="I673" s="64"/>
      <c r="J673" s="334">
        <v>16.5</v>
      </c>
      <c r="K673" s="1189">
        <v>2000</v>
      </c>
      <c r="L673" s="354" t="s">
        <v>79</v>
      </c>
      <c r="M673" s="317">
        <v>30000</v>
      </c>
      <c r="N673" s="420">
        <v>3</v>
      </c>
      <c r="O673" s="354" t="s">
        <v>129</v>
      </c>
      <c r="P673" s="989">
        <v>340</v>
      </c>
      <c r="Q673" s="14"/>
      <c r="R673" s="2043" t="s">
        <v>54</v>
      </c>
      <c r="S673" s="354"/>
      <c r="T673" s="354" t="s">
        <v>1489</v>
      </c>
      <c r="U673" s="354" t="s">
        <v>1481</v>
      </c>
      <c r="V673" s="354" t="s">
        <v>158</v>
      </c>
      <c r="W673" s="352" t="s">
        <v>210</v>
      </c>
      <c r="X673" s="352">
        <v>121</v>
      </c>
      <c r="Y673" s="374">
        <v>38</v>
      </c>
      <c r="Z673" s="374"/>
      <c r="AA673" s="374">
        <v>412</v>
      </c>
      <c r="AB673" s="354" t="s">
        <v>122</v>
      </c>
      <c r="AC673" s="1592">
        <v>80</v>
      </c>
      <c r="AD673" s="374">
        <v>1370827</v>
      </c>
      <c r="AE673" s="2650">
        <v>4</v>
      </c>
      <c r="AF673" s="374">
        <v>10</v>
      </c>
      <c r="AG673" s="2044" t="s">
        <v>122</v>
      </c>
    </row>
    <row r="674" spans="3:33">
      <c r="C674" s="3091" t="s">
        <v>2870</v>
      </c>
      <c r="D674" s="569" t="s">
        <v>2274</v>
      </c>
      <c r="E674" s="1578" t="s">
        <v>2873</v>
      </c>
      <c r="F674" s="94">
        <v>929003592702</v>
      </c>
      <c r="G674" s="64">
        <v>8720169157095</v>
      </c>
      <c r="H674" s="64" t="s">
        <v>1499</v>
      </c>
      <c r="I674" s="64"/>
      <c r="J674" s="334">
        <v>16.5</v>
      </c>
      <c r="K674" s="1189">
        <v>2100</v>
      </c>
      <c r="L674" s="354" t="s">
        <v>53</v>
      </c>
      <c r="M674" s="317">
        <v>30000</v>
      </c>
      <c r="N674" s="420">
        <v>3</v>
      </c>
      <c r="O674" s="354" t="s">
        <v>129</v>
      </c>
      <c r="P674" s="989">
        <v>340</v>
      </c>
      <c r="Q674" s="14"/>
      <c r="R674" s="2043" t="s">
        <v>54</v>
      </c>
      <c r="S674" s="354"/>
      <c r="T674" s="354" t="s">
        <v>1489</v>
      </c>
      <c r="U674" s="354" t="s">
        <v>1481</v>
      </c>
      <c r="V674" s="354" t="s">
        <v>131</v>
      </c>
      <c r="W674" s="352" t="s">
        <v>210</v>
      </c>
      <c r="X674" s="352">
        <v>127</v>
      </c>
      <c r="Y674" s="374">
        <v>38</v>
      </c>
      <c r="Z674" s="374"/>
      <c r="AA674" s="374">
        <v>412</v>
      </c>
      <c r="AB674" s="354" t="s">
        <v>122</v>
      </c>
      <c r="AC674" s="1592">
        <v>80</v>
      </c>
      <c r="AD674" s="374">
        <v>1370828</v>
      </c>
      <c r="AE674" s="2650">
        <v>4</v>
      </c>
      <c r="AF674" s="374">
        <v>10</v>
      </c>
      <c r="AG674" s="2044" t="s">
        <v>122</v>
      </c>
    </row>
    <row r="675" spans="3:33">
      <c r="C675" s="3091" t="s">
        <v>2870</v>
      </c>
      <c r="D675" s="569" t="s">
        <v>2274</v>
      </c>
      <c r="E675" s="1578" t="s">
        <v>2873</v>
      </c>
      <c r="F675" s="94">
        <v>929003592802</v>
      </c>
      <c r="G675" s="64">
        <v>8720169157118</v>
      </c>
      <c r="H675" s="64" t="s">
        <v>1500</v>
      </c>
      <c r="I675" s="64"/>
      <c r="J675" s="334">
        <v>24</v>
      </c>
      <c r="K675" s="1189">
        <v>3200</v>
      </c>
      <c r="L675" s="373" t="s">
        <v>79</v>
      </c>
      <c r="M675" s="317">
        <v>30000</v>
      </c>
      <c r="N675" s="420">
        <v>3</v>
      </c>
      <c r="O675" s="373" t="s">
        <v>129</v>
      </c>
      <c r="P675" s="989">
        <v>410</v>
      </c>
      <c r="Q675" s="14"/>
      <c r="R675" s="2049" t="s">
        <v>54</v>
      </c>
      <c r="S675" s="373"/>
      <c r="T675" s="373" t="s">
        <v>1492</v>
      </c>
      <c r="U675" s="373" t="s">
        <v>1481</v>
      </c>
      <c r="V675" s="373" t="s">
        <v>158</v>
      </c>
      <c r="W675" s="373" t="s">
        <v>210</v>
      </c>
      <c r="X675" s="373">
        <v>133</v>
      </c>
      <c r="Y675" s="285">
        <v>38</v>
      </c>
      <c r="Z675" s="285"/>
      <c r="AA675" s="285">
        <v>535</v>
      </c>
      <c r="AB675" s="373" t="s">
        <v>122</v>
      </c>
      <c r="AC675" s="1592">
        <v>80</v>
      </c>
      <c r="AD675" s="285">
        <v>1370829</v>
      </c>
      <c r="AE675" s="2650">
        <v>4</v>
      </c>
      <c r="AF675" s="285">
        <v>10</v>
      </c>
      <c r="AG675" s="2050" t="s">
        <v>122</v>
      </c>
    </row>
    <row r="676" spans="3:33">
      <c r="C676" s="3080" t="s">
        <v>2870</v>
      </c>
      <c r="D676" s="855" t="s">
        <v>2274</v>
      </c>
      <c r="E676" s="1599" t="s">
        <v>2873</v>
      </c>
      <c r="F676" s="200">
        <v>929003592902</v>
      </c>
      <c r="G676" s="274">
        <v>8720169157132</v>
      </c>
      <c r="H676" s="274" t="s">
        <v>1501</v>
      </c>
      <c r="I676" s="274"/>
      <c r="J676" s="441">
        <v>24</v>
      </c>
      <c r="K676" s="1644">
        <v>3400</v>
      </c>
      <c r="L676" s="691" t="s">
        <v>53</v>
      </c>
      <c r="M676" s="489">
        <v>30000</v>
      </c>
      <c r="N676" s="488">
        <v>3</v>
      </c>
      <c r="O676" s="691" t="s">
        <v>135</v>
      </c>
      <c r="P676" s="2408">
        <v>410</v>
      </c>
      <c r="Q676" s="14"/>
      <c r="R676" s="2047" t="s">
        <v>54</v>
      </c>
      <c r="S676" s="691"/>
      <c r="T676" s="691" t="s">
        <v>1492</v>
      </c>
      <c r="U676" s="691" t="s">
        <v>1481</v>
      </c>
      <c r="V676" s="691" t="s">
        <v>131</v>
      </c>
      <c r="W676" s="691" t="s">
        <v>210</v>
      </c>
      <c r="X676" s="691">
        <v>141</v>
      </c>
      <c r="Y676" s="690">
        <v>38</v>
      </c>
      <c r="Z676" s="690"/>
      <c r="AA676" s="690">
        <v>535</v>
      </c>
      <c r="AB676" s="691" t="s">
        <v>122</v>
      </c>
      <c r="AC676" s="1594">
        <v>80</v>
      </c>
      <c r="AD676" s="690">
        <v>1370830</v>
      </c>
      <c r="AE676" s="2647">
        <v>4</v>
      </c>
      <c r="AF676" s="690">
        <v>10</v>
      </c>
      <c r="AG676" s="2048" t="s">
        <v>122</v>
      </c>
    </row>
    <row r="677" spans="3:33">
      <c r="C677" s="3079" t="s">
        <v>2870</v>
      </c>
      <c r="D677" s="1576" t="s">
        <v>2274</v>
      </c>
      <c r="E677" s="1577" t="s">
        <v>2873</v>
      </c>
      <c r="F677" s="95">
        <v>929003758202</v>
      </c>
      <c r="G677" s="203">
        <v>8720169287167</v>
      </c>
      <c r="H677" s="1653" t="s">
        <v>1503</v>
      </c>
      <c r="I677" s="1653"/>
      <c r="J677" s="1112">
        <v>13</v>
      </c>
      <c r="K677" s="1132">
        <v>1520</v>
      </c>
      <c r="L677" s="1826" t="s">
        <v>79</v>
      </c>
      <c r="M677" s="431">
        <v>30000</v>
      </c>
      <c r="N677" s="512">
        <v>3</v>
      </c>
      <c r="O677" s="1824" t="s">
        <v>129</v>
      </c>
      <c r="P677" s="2407">
        <v>450</v>
      </c>
      <c r="Q677" s="938"/>
      <c r="R677" s="2051" t="s">
        <v>54</v>
      </c>
      <c r="S677" s="1826"/>
      <c r="T677" s="1826" t="s">
        <v>1486</v>
      </c>
      <c r="U677" s="1826" t="s">
        <v>1481</v>
      </c>
      <c r="V677" s="1826" t="s">
        <v>158</v>
      </c>
      <c r="W677" s="1826" t="s">
        <v>210</v>
      </c>
      <c r="X677" s="1826">
        <v>116</v>
      </c>
      <c r="Y677" s="1619">
        <v>37</v>
      </c>
      <c r="Z677" s="1619"/>
      <c r="AA677" s="1619">
        <v>321</v>
      </c>
      <c r="AB677" s="1826" t="s">
        <v>122</v>
      </c>
      <c r="AC677" s="1680">
        <v>80</v>
      </c>
      <c r="AD677" s="410">
        <v>1826742</v>
      </c>
      <c r="AE677" s="2646">
        <v>4</v>
      </c>
      <c r="AF677" s="410">
        <v>10</v>
      </c>
      <c r="AG677" s="2052" t="s">
        <v>122</v>
      </c>
    </row>
    <row r="678" spans="3:33">
      <c r="C678" s="3091" t="s">
        <v>2870</v>
      </c>
      <c r="D678" s="569" t="s">
        <v>2274</v>
      </c>
      <c r="E678" s="1578" t="s">
        <v>2873</v>
      </c>
      <c r="F678" s="94">
        <v>929003758302</v>
      </c>
      <c r="G678" s="204">
        <v>8720169287181</v>
      </c>
      <c r="H678" s="807" t="s">
        <v>1504</v>
      </c>
      <c r="I678" s="807"/>
      <c r="J678" s="385">
        <v>13</v>
      </c>
      <c r="K678" s="1206">
        <v>1600</v>
      </c>
      <c r="L678" s="852" t="s">
        <v>53</v>
      </c>
      <c r="M678" s="398">
        <v>30000</v>
      </c>
      <c r="N678" s="420">
        <v>3</v>
      </c>
      <c r="O678" s="354" t="s">
        <v>129</v>
      </c>
      <c r="P678" s="989">
        <v>450</v>
      </c>
      <c r="Q678" s="938"/>
      <c r="R678" s="1888" t="s">
        <v>54</v>
      </c>
      <c r="S678" s="852"/>
      <c r="T678" s="852" t="s">
        <v>1486</v>
      </c>
      <c r="U678" s="852" t="s">
        <v>1481</v>
      </c>
      <c r="V678" s="852" t="s">
        <v>131</v>
      </c>
      <c r="W678" s="2436" t="s">
        <v>210</v>
      </c>
      <c r="X678" s="2436">
        <v>123</v>
      </c>
      <c r="Y678" s="852">
        <v>37</v>
      </c>
      <c r="Z678" s="852"/>
      <c r="AA678" s="852">
        <v>321</v>
      </c>
      <c r="AB678" s="852" t="s">
        <v>122</v>
      </c>
      <c r="AC678" s="1592">
        <v>80</v>
      </c>
      <c r="AD678" s="374">
        <v>1826743</v>
      </c>
      <c r="AE678" s="2650">
        <v>4</v>
      </c>
      <c r="AF678" s="374">
        <v>10</v>
      </c>
      <c r="AG678" s="1889" t="s">
        <v>122</v>
      </c>
    </row>
    <row r="679" spans="3:33">
      <c r="C679" s="3091" t="s">
        <v>2870</v>
      </c>
      <c r="D679" s="569" t="s">
        <v>2274</v>
      </c>
      <c r="E679" s="1578" t="s">
        <v>2873</v>
      </c>
      <c r="F679" s="94">
        <v>929003758402</v>
      </c>
      <c r="G679" s="204">
        <v>8720169287204</v>
      </c>
      <c r="H679" s="807" t="s">
        <v>1505</v>
      </c>
      <c r="I679" s="807"/>
      <c r="J679" s="385">
        <v>18</v>
      </c>
      <c r="K679" s="1206">
        <v>2100</v>
      </c>
      <c r="L679" s="1827" t="s">
        <v>79</v>
      </c>
      <c r="M679" s="398">
        <v>30000</v>
      </c>
      <c r="N679" s="420">
        <v>3</v>
      </c>
      <c r="O679" s="373" t="s">
        <v>129</v>
      </c>
      <c r="P679" s="989">
        <v>560</v>
      </c>
      <c r="Q679" s="938"/>
      <c r="R679" s="2053" t="s">
        <v>54</v>
      </c>
      <c r="S679" s="1827"/>
      <c r="T679" s="1827" t="s">
        <v>1489</v>
      </c>
      <c r="U679" s="1827" t="s">
        <v>1481</v>
      </c>
      <c r="V679" s="1827" t="s">
        <v>158</v>
      </c>
      <c r="W679" s="1827" t="s">
        <v>210</v>
      </c>
      <c r="X679" s="1827">
        <v>116</v>
      </c>
      <c r="Y679" s="1362">
        <v>37</v>
      </c>
      <c r="Z679" s="1362"/>
      <c r="AA679" s="1362">
        <v>416</v>
      </c>
      <c r="AB679" s="1827" t="s">
        <v>122</v>
      </c>
      <c r="AC679" s="1592">
        <v>80</v>
      </c>
      <c r="AD679" s="285">
        <v>1826744</v>
      </c>
      <c r="AE679" s="2650">
        <v>4</v>
      </c>
      <c r="AF679" s="285">
        <v>10</v>
      </c>
      <c r="AG679" s="2054" t="s">
        <v>122</v>
      </c>
    </row>
    <row r="680" spans="3:33">
      <c r="C680" s="3080" t="s">
        <v>2870</v>
      </c>
      <c r="D680" s="855" t="s">
        <v>2274</v>
      </c>
      <c r="E680" s="1599" t="s">
        <v>2873</v>
      </c>
      <c r="F680" s="200">
        <v>929003758502</v>
      </c>
      <c r="G680" s="274">
        <v>8720169287228</v>
      </c>
      <c r="H680" s="274" t="s">
        <v>1506</v>
      </c>
      <c r="I680" s="274"/>
      <c r="J680" s="441">
        <v>18</v>
      </c>
      <c r="K680" s="297">
        <v>2300</v>
      </c>
      <c r="L680" s="691" t="s">
        <v>53</v>
      </c>
      <c r="M680" s="489">
        <v>30000</v>
      </c>
      <c r="N680" s="488">
        <v>3</v>
      </c>
      <c r="O680" s="691" t="s">
        <v>129</v>
      </c>
      <c r="P680" s="2408">
        <v>560</v>
      </c>
      <c r="Q680" s="938"/>
      <c r="R680" s="2047" t="s">
        <v>54</v>
      </c>
      <c r="S680" s="691"/>
      <c r="T680" s="691" t="s">
        <v>1489</v>
      </c>
      <c r="U680" s="691" t="s">
        <v>1481</v>
      </c>
      <c r="V680" s="691" t="s">
        <v>131</v>
      </c>
      <c r="W680" s="691" t="s">
        <v>210</v>
      </c>
      <c r="X680" s="691">
        <v>127</v>
      </c>
      <c r="Y680" s="690">
        <v>37</v>
      </c>
      <c r="Z680" s="690"/>
      <c r="AA680" s="690">
        <v>416</v>
      </c>
      <c r="AB680" s="691" t="s">
        <v>122</v>
      </c>
      <c r="AC680" s="1594">
        <v>80</v>
      </c>
      <c r="AD680" s="690">
        <v>1826745</v>
      </c>
      <c r="AE680" s="2647">
        <v>4</v>
      </c>
      <c r="AF680" s="690">
        <v>10</v>
      </c>
      <c r="AG680" s="2048" t="s">
        <v>122</v>
      </c>
    </row>
    <row r="681" spans="3:33">
      <c r="C681" s="3079" t="s">
        <v>2870</v>
      </c>
      <c r="D681" s="1576" t="s">
        <v>2274</v>
      </c>
      <c r="E681" s="1577" t="s">
        <v>2873</v>
      </c>
      <c r="F681" s="95">
        <v>929003576302</v>
      </c>
      <c r="G681" s="164">
        <v>8719514487765</v>
      </c>
      <c r="H681" s="164" t="s">
        <v>1507</v>
      </c>
      <c r="I681" s="164"/>
      <c r="J681" s="336">
        <v>6.5</v>
      </c>
      <c r="K681" s="279">
        <v>720</v>
      </c>
      <c r="L681" s="1824" t="s">
        <v>79</v>
      </c>
      <c r="M681" s="324">
        <v>30000</v>
      </c>
      <c r="N681" s="512">
        <v>3</v>
      </c>
      <c r="O681" s="1824" t="s">
        <v>127</v>
      </c>
      <c r="P681" s="2407">
        <v>340</v>
      </c>
      <c r="Q681" s="14"/>
      <c r="R681" s="2041" t="s">
        <v>54</v>
      </c>
      <c r="S681" s="1824"/>
      <c r="T681" s="1824" t="s">
        <v>1509</v>
      </c>
      <c r="U681" s="1824" t="s">
        <v>1508</v>
      </c>
      <c r="V681" s="1824" t="s">
        <v>158</v>
      </c>
      <c r="W681" s="370" t="s">
        <v>3193</v>
      </c>
      <c r="X681" s="370">
        <v>110</v>
      </c>
      <c r="Y681" s="410">
        <v>42</v>
      </c>
      <c r="Z681" s="410"/>
      <c r="AA681" s="410">
        <v>119</v>
      </c>
      <c r="AB681" s="1824" t="s">
        <v>122</v>
      </c>
      <c r="AC681" s="1680">
        <v>82</v>
      </c>
      <c r="AD681" s="410">
        <v>1361420</v>
      </c>
      <c r="AE681" s="2646">
        <v>4</v>
      </c>
      <c r="AF681" s="410">
        <v>20</v>
      </c>
      <c r="AG681" s="2042" t="s">
        <v>122</v>
      </c>
    </row>
    <row r="682" spans="3:33">
      <c r="C682" s="3091" t="s">
        <v>2870</v>
      </c>
      <c r="D682" s="569" t="s">
        <v>2274</v>
      </c>
      <c r="E682" s="1578" t="s">
        <v>2873</v>
      </c>
      <c r="F682" s="94">
        <v>929003576402</v>
      </c>
      <c r="G682" s="64">
        <v>8719514487789</v>
      </c>
      <c r="H682" s="64" t="s">
        <v>1510</v>
      </c>
      <c r="I682" s="64"/>
      <c r="J682" s="334">
        <v>6.5</v>
      </c>
      <c r="K682" s="292">
        <v>800</v>
      </c>
      <c r="L682" s="354" t="s">
        <v>53</v>
      </c>
      <c r="M682" s="317">
        <v>30000</v>
      </c>
      <c r="N682" s="420">
        <v>3</v>
      </c>
      <c r="O682" s="354" t="s">
        <v>129</v>
      </c>
      <c r="P682" s="989">
        <v>340</v>
      </c>
      <c r="Q682" s="14"/>
      <c r="R682" s="2043" t="s">
        <v>54</v>
      </c>
      <c r="S682" s="354"/>
      <c r="T682" s="354" t="s">
        <v>1509</v>
      </c>
      <c r="U682" s="354" t="s">
        <v>1508</v>
      </c>
      <c r="V682" s="354" t="s">
        <v>131</v>
      </c>
      <c r="W682" s="352" t="s">
        <v>3193</v>
      </c>
      <c r="X682" s="352">
        <v>123</v>
      </c>
      <c r="Y682" s="374">
        <v>42</v>
      </c>
      <c r="Z682" s="374"/>
      <c r="AA682" s="374">
        <v>119</v>
      </c>
      <c r="AB682" s="354" t="s">
        <v>122</v>
      </c>
      <c r="AC682" s="1592">
        <v>82</v>
      </c>
      <c r="AD682" s="374">
        <v>1361421</v>
      </c>
      <c r="AE682" s="2650">
        <v>4</v>
      </c>
      <c r="AF682" s="374">
        <v>20</v>
      </c>
      <c r="AG682" s="2044" t="s">
        <v>122</v>
      </c>
    </row>
    <row r="683" spans="3:33">
      <c r="C683" s="3091" t="s">
        <v>2870</v>
      </c>
      <c r="D683" s="569" t="s">
        <v>2274</v>
      </c>
      <c r="E683" s="1578" t="s">
        <v>2873</v>
      </c>
      <c r="F683" s="94">
        <v>929003576502</v>
      </c>
      <c r="G683" s="64">
        <v>8719514487802</v>
      </c>
      <c r="H683" s="64" t="s">
        <v>1511</v>
      </c>
      <c r="I683" s="64"/>
      <c r="J683" s="334">
        <v>9</v>
      </c>
      <c r="K683" s="292">
        <v>990</v>
      </c>
      <c r="L683" s="373" t="s">
        <v>79</v>
      </c>
      <c r="M683" s="317">
        <v>30000</v>
      </c>
      <c r="N683" s="420">
        <v>3</v>
      </c>
      <c r="O683" s="373" t="s">
        <v>127</v>
      </c>
      <c r="P683" s="989">
        <v>400</v>
      </c>
      <c r="Q683" s="14"/>
      <c r="R683" s="2049" t="s">
        <v>54</v>
      </c>
      <c r="S683" s="373"/>
      <c r="T683" s="373" t="s">
        <v>1513</v>
      </c>
      <c r="U683" s="373" t="s">
        <v>1512</v>
      </c>
      <c r="V683" s="373" t="s">
        <v>158</v>
      </c>
      <c r="W683" s="373" t="s">
        <v>3193</v>
      </c>
      <c r="X683" s="373">
        <v>110</v>
      </c>
      <c r="Y683" s="285">
        <v>42</v>
      </c>
      <c r="Z683" s="285"/>
      <c r="AA683" s="285">
        <v>142</v>
      </c>
      <c r="AB683" s="373" t="s">
        <v>122</v>
      </c>
      <c r="AC683" s="1592">
        <v>82</v>
      </c>
      <c r="AD683" s="285">
        <v>1361422</v>
      </c>
      <c r="AE683" s="2650">
        <v>4</v>
      </c>
      <c r="AF683" s="285">
        <v>20</v>
      </c>
      <c r="AG683" s="2050" t="s">
        <v>122</v>
      </c>
    </row>
    <row r="684" spans="3:33">
      <c r="C684" s="3091" t="s">
        <v>2870</v>
      </c>
      <c r="D684" s="569" t="s">
        <v>2274</v>
      </c>
      <c r="E684" s="1578" t="s">
        <v>2873</v>
      </c>
      <c r="F684" s="94">
        <v>929003576602</v>
      </c>
      <c r="G684" s="64">
        <v>8719514487826</v>
      </c>
      <c r="H684" s="64" t="s">
        <v>1514</v>
      </c>
      <c r="I684" s="64"/>
      <c r="J684" s="334">
        <v>9</v>
      </c>
      <c r="K684" s="292">
        <v>1100</v>
      </c>
      <c r="L684" s="373" t="s">
        <v>53</v>
      </c>
      <c r="M684" s="317">
        <v>30000</v>
      </c>
      <c r="N684" s="420">
        <v>3</v>
      </c>
      <c r="O684" s="373" t="s">
        <v>129</v>
      </c>
      <c r="P684" s="989">
        <v>400</v>
      </c>
      <c r="Q684" s="14"/>
      <c r="R684" s="2049" t="s">
        <v>54</v>
      </c>
      <c r="S684" s="373"/>
      <c r="T684" s="373" t="s">
        <v>1513</v>
      </c>
      <c r="U684" s="373" t="s">
        <v>1512</v>
      </c>
      <c r="V684" s="373" t="s">
        <v>131</v>
      </c>
      <c r="W684" s="373" t="s">
        <v>3193</v>
      </c>
      <c r="X684" s="373">
        <v>122</v>
      </c>
      <c r="Y684" s="285">
        <v>42</v>
      </c>
      <c r="Z684" s="285"/>
      <c r="AA684" s="285">
        <v>142</v>
      </c>
      <c r="AB684" s="373" t="s">
        <v>122</v>
      </c>
      <c r="AC684" s="1592">
        <v>82</v>
      </c>
      <c r="AD684" s="285">
        <v>1361423</v>
      </c>
      <c r="AE684" s="2650">
        <v>4</v>
      </c>
      <c r="AF684" s="285">
        <v>20</v>
      </c>
      <c r="AG684" s="2050" t="s">
        <v>122</v>
      </c>
    </row>
    <row r="685" spans="3:33">
      <c r="C685" s="3091" t="s">
        <v>2870</v>
      </c>
      <c r="D685" s="569" t="s">
        <v>2274</v>
      </c>
      <c r="E685" s="1578" t="s">
        <v>2873</v>
      </c>
      <c r="F685" s="94">
        <v>929003576702</v>
      </c>
      <c r="G685" s="64">
        <v>8719514487840</v>
      </c>
      <c r="H685" s="64" t="s">
        <v>1515</v>
      </c>
      <c r="I685" s="64"/>
      <c r="J685" s="334">
        <v>15</v>
      </c>
      <c r="K685" s="292">
        <v>1620</v>
      </c>
      <c r="L685" s="354" t="s">
        <v>79</v>
      </c>
      <c r="M685" s="317">
        <v>30000</v>
      </c>
      <c r="N685" s="420">
        <v>3</v>
      </c>
      <c r="O685" s="354" t="s">
        <v>127</v>
      </c>
      <c r="P685" s="989">
        <v>425</v>
      </c>
      <c r="Q685" s="14"/>
      <c r="R685" s="2043" t="s">
        <v>54</v>
      </c>
      <c r="S685" s="354"/>
      <c r="T685" s="354" t="s">
        <v>1516</v>
      </c>
      <c r="U685" s="354" t="s">
        <v>1512</v>
      </c>
      <c r="V685" s="354" t="s">
        <v>158</v>
      </c>
      <c r="W685" s="352" t="s">
        <v>3193</v>
      </c>
      <c r="X685" s="352">
        <v>108</v>
      </c>
      <c r="Y685" s="374">
        <v>42</v>
      </c>
      <c r="Z685" s="374"/>
      <c r="AA685" s="374">
        <v>156</v>
      </c>
      <c r="AB685" s="354" t="s">
        <v>122</v>
      </c>
      <c r="AC685" s="1592">
        <v>82</v>
      </c>
      <c r="AD685" s="374">
        <v>1361424</v>
      </c>
      <c r="AE685" s="2650">
        <v>4</v>
      </c>
      <c r="AF685" s="374">
        <v>20</v>
      </c>
      <c r="AG685" s="2044" t="s">
        <v>122</v>
      </c>
    </row>
    <row r="686" spans="3:33">
      <c r="C686" s="3091" t="s">
        <v>2870</v>
      </c>
      <c r="D686" s="569" t="s">
        <v>2274</v>
      </c>
      <c r="E686" s="1578" t="s">
        <v>2873</v>
      </c>
      <c r="F686" s="94">
        <v>929003576802</v>
      </c>
      <c r="G686" s="64">
        <v>8719514487864</v>
      </c>
      <c r="H686" s="64" t="s">
        <v>1517</v>
      </c>
      <c r="I686" s="64"/>
      <c r="J686" s="334">
        <v>15</v>
      </c>
      <c r="K686" s="292">
        <v>1800</v>
      </c>
      <c r="L686" s="354" t="s">
        <v>53</v>
      </c>
      <c r="M686" s="317">
        <v>30000</v>
      </c>
      <c r="N686" s="420">
        <v>3</v>
      </c>
      <c r="O686" s="354" t="s">
        <v>129</v>
      </c>
      <c r="P686" s="989">
        <v>425</v>
      </c>
      <c r="Q686" s="14"/>
      <c r="R686" s="2043" t="s">
        <v>54</v>
      </c>
      <c r="S686" s="354"/>
      <c r="T686" s="354" t="s">
        <v>1516</v>
      </c>
      <c r="U686" s="354" t="s">
        <v>1512</v>
      </c>
      <c r="V686" s="354" t="s">
        <v>131</v>
      </c>
      <c r="W686" s="352" t="s">
        <v>3193</v>
      </c>
      <c r="X686" s="352">
        <v>120</v>
      </c>
      <c r="Y686" s="374">
        <v>42</v>
      </c>
      <c r="Z686" s="374"/>
      <c r="AA686" s="374">
        <v>156</v>
      </c>
      <c r="AB686" s="354" t="s">
        <v>122</v>
      </c>
      <c r="AC686" s="1592">
        <v>82</v>
      </c>
      <c r="AD686" s="374">
        <v>1361425</v>
      </c>
      <c r="AE686" s="2650">
        <v>4</v>
      </c>
      <c r="AF686" s="374">
        <v>20</v>
      </c>
      <c r="AG686" s="2044" t="s">
        <v>122</v>
      </c>
    </row>
    <row r="687" spans="3:33">
      <c r="C687" s="3091" t="s">
        <v>2870</v>
      </c>
      <c r="D687" s="569" t="s">
        <v>2274</v>
      </c>
      <c r="E687" s="1578" t="s">
        <v>2873</v>
      </c>
      <c r="F687" s="94">
        <v>929003576902</v>
      </c>
      <c r="G687" s="64">
        <v>8719514487888</v>
      </c>
      <c r="H687" s="64" t="s">
        <v>1518</v>
      </c>
      <c r="I687" s="64"/>
      <c r="J687" s="334">
        <v>18.5</v>
      </c>
      <c r="K687" s="292">
        <v>2100</v>
      </c>
      <c r="L687" s="373" t="s">
        <v>79</v>
      </c>
      <c r="M687" s="317">
        <v>30000</v>
      </c>
      <c r="N687" s="420">
        <v>3</v>
      </c>
      <c r="O687" s="373" t="s">
        <v>127</v>
      </c>
      <c r="P687" s="989">
        <v>455</v>
      </c>
      <c r="Q687" s="14"/>
      <c r="R687" s="2049" t="s">
        <v>54</v>
      </c>
      <c r="S687" s="373"/>
      <c r="T687" s="373" t="s">
        <v>1520</v>
      </c>
      <c r="U687" s="373" t="s">
        <v>1519</v>
      </c>
      <c r="V687" s="373" t="s">
        <v>158</v>
      </c>
      <c r="W687" s="373" t="s">
        <v>3193</v>
      </c>
      <c r="X687" s="373">
        <v>113</v>
      </c>
      <c r="Y687" s="285">
        <v>42</v>
      </c>
      <c r="Z687" s="285"/>
      <c r="AA687" s="285">
        <v>166</v>
      </c>
      <c r="AB687" s="373" t="s">
        <v>122</v>
      </c>
      <c r="AC687" s="1592">
        <v>82</v>
      </c>
      <c r="AD687" s="285">
        <v>1361426</v>
      </c>
      <c r="AE687" s="2650">
        <v>4</v>
      </c>
      <c r="AF687" s="285">
        <v>20</v>
      </c>
      <c r="AG687" s="2050" t="s">
        <v>122</v>
      </c>
    </row>
    <row r="688" spans="3:33">
      <c r="C688" s="3080" t="s">
        <v>2870</v>
      </c>
      <c r="D688" s="855" t="s">
        <v>2274</v>
      </c>
      <c r="E688" s="1599" t="s">
        <v>2873</v>
      </c>
      <c r="F688" s="200">
        <v>929003577002</v>
      </c>
      <c r="G688" s="274">
        <v>8719514487901</v>
      </c>
      <c r="H688" s="274" t="s">
        <v>1521</v>
      </c>
      <c r="I688" s="274"/>
      <c r="J688" s="441">
        <v>18.5</v>
      </c>
      <c r="K688" s="297">
        <v>2250</v>
      </c>
      <c r="L688" s="691" t="s">
        <v>53</v>
      </c>
      <c r="M688" s="489">
        <v>30000</v>
      </c>
      <c r="N688" s="488">
        <v>3</v>
      </c>
      <c r="O688" s="691" t="s">
        <v>129</v>
      </c>
      <c r="P688" s="2408">
        <v>455</v>
      </c>
      <c r="Q688" s="14"/>
      <c r="R688" s="2047" t="s">
        <v>54</v>
      </c>
      <c r="S688" s="691"/>
      <c r="T688" s="691" t="s">
        <v>1520</v>
      </c>
      <c r="U688" s="691" t="s">
        <v>1519</v>
      </c>
      <c r="V688" s="691" t="s">
        <v>131</v>
      </c>
      <c r="W688" s="691" t="s">
        <v>3193</v>
      </c>
      <c r="X688" s="691">
        <v>121</v>
      </c>
      <c r="Y688" s="690">
        <v>42</v>
      </c>
      <c r="Z688" s="690"/>
      <c r="AA688" s="690">
        <v>166</v>
      </c>
      <c r="AB688" s="691" t="s">
        <v>122</v>
      </c>
      <c r="AC688" s="1594">
        <v>82</v>
      </c>
      <c r="AD688" s="690">
        <v>1361427</v>
      </c>
      <c r="AE688" s="2647">
        <v>4</v>
      </c>
      <c r="AF688" s="690">
        <v>20</v>
      </c>
      <c r="AG688" s="2048" t="s">
        <v>122</v>
      </c>
    </row>
    <row r="689" spans="3:33">
      <c r="C689" s="3079" t="s">
        <v>2870</v>
      </c>
      <c r="D689" s="1576" t="s">
        <v>2274</v>
      </c>
      <c r="E689" s="1577" t="s">
        <v>2873</v>
      </c>
      <c r="F689" s="2926">
        <v>929003482202</v>
      </c>
      <c r="G689" s="1655">
        <v>8719514431669</v>
      </c>
      <c r="H689" s="1656" t="s">
        <v>1522</v>
      </c>
      <c r="I689" s="1656"/>
      <c r="J689" s="816">
        <v>11.9</v>
      </c>
      <c r="K689" s="1182">
        <v>2500</v>
      </c>
      <c r="L689" s="1828" t="s">
        <v>53</v>
      </c>
      <c r="M689" s="1657">
        <v>100000</v>
      </c>
      <c r="N689" s="1108">
        <v>10</v>
      </c>
      <c r="O689" s="2368" t="s">
        <v>180</v>
      </c>
      <c r="P689" s="2409">
        <v>570</v>
      </c>
      <c r="Q689" s="14"/>
      <c r="R689" s="2055" t="s">
        <v>54</v>
      </c>
      <c r="S689" s="1828"/>
      <c r="T689" s="1828" t="s">
        <v>1584</v>
      </c>
      <c r="U689" s="1828" t="s">
        <v>2829</v>
      </c>
      <c r="V689" s="1828" t="s">
        <v>131</v>
      </c>
      <c r="W689" s="1828" t="s">
        <v>210</v>
      </c>
      <c r="X689" s="1828">
        <v>210</v>
      </c>
      <c r="Y689" s="2336">
        <v>28</v>
      </c>
      <c r="Z689" s="2336"/>
      <c r="AA689" s="2336">
        <v>1213</v>
      </c>
      <c r="AB689" s="1828" t="s">
        <v>122</v>
      </c>
      <c r="AC689" s="1467">
        <v>80</v>
      </c>
      <c r="AD689" s="2336">
        <v>1013082</v>
      </c>
      <c r="AE689" s="2769">
        <v>4</v>
      </c>
      <c r="AF689" s="2336">
        <v>10</v>
      </c>
      <c r="AG689" s="2056" t="s">
        <v>122</v>
      </c>
    </row>
    <row r="690" spans="3:33">
      <c r="C690" s="3091" t="s">
        <v>2870</v>
      </c>
      <c r="D690" s="569" t="s">
        <v>2274</v>
      </c>
      <c r="E690" s="1578" t="s">
        <v>2873</v>
      </c>
      <c r="F690" s="2927">
        <v>929003731802</v>
      </c>
      <c r="G690" s="886">
        <v>8720169269590</v>
      </c>
      <c r="H690" s="882" t="s">
        <v>1523</v>
      </c>
      <c r="I690" s="882"/>
      <c r="J690" s="805">
        <v>11.9</v>
      </c>
      <c r="K690" s="1177">
        <v>2500</v>
      </c>
      <c r="L690" s="883" t="s">
        <v>75</v>
      </c>
      <c r="M690" s="891">
        <v>100000</v>
      </c>
      <c r="N690" s="887">
        <v>10</v>
      </c>
      <c r="O690" s="2369" t="s">
        <v>180</v>
      </c>
      <c r="P690" s="992">
        <v>570</v>
      </c>
      <c r="Q690" s="14"/>
      <c r="R690" s="2057" t="s">
        <v>54</v>
      </c>
      <c r="S690" s="883"/>
      <c r="T690" s="883" t="s">
        <v>1584</v>
      </c>
      <c r="U690" s="883" t="s">
        <v>2829</v>
      </c>
      <c r="V690" s="883" t="s">
        <v>161</v>
      </c>
      <c r="W690" s="883" t="s">
        <v>210</v>
      </c>
      <c r="X690" s="883">
        <v>210</v>
      </c>
      <c r="Y690" s="2337">
        <v>28</v>
      </c>
      <c r="Z690" s="2337"/>
      <c r="AA690" s="2337">
        <v>1213</v>
      </c>
      <c r="AB690" s="883" t="s">
        <v>122</v>
      </c>
      <c r="AC690" s="1459">
        <v>80</v>
      </c>
      <c r="AD690" s="2337">
        <v>1655395</v>
      </c>
      <c r="AE690" s="2771">
        <v>4</v>
      </c>
      <c r="AF690" s="2337">
        <v>10</v>
      </c>
      <c r="AG690" s="2058" t="s">
        <v>122</v>
      </c>
    </row>
    <row r="691" spans="3:33">
      <c r="C691" s="3091" t="s">
        <v>2870</v>
      </c>
      <c r="D691" s="569" t="s">
        <v>2274</v>
      </c>
      <c r="E691" s="1578" t="s">
        <v>2873</v>
      </c>
      <c r="F691" s="2928">
        <v>929003482302</v>
      </c>
      <c r="G691" s="119">
        <v>8719514431683</v>
      </c>
      <c r="H691" s="882" t="s">
        <v>1524</v>
      </c>
      <c r="I691" s="882"/>
      <c r="J691" s="805">
        <v>17.600000000000001</v>
      </c>
      <c r="K691" s="1177">
        <v>3700</v>
      </c>
      <c r="L691" s="883" t="s">
        <v>53</v>
      </c>
      <c r="M691" s="891">
        <v>100000</v>
      </c>
      <c r="N691" s="762">
        <v>10</v>
      </c>
      <c r="O691" s="2369" t="s">
        <v>180</v>
      </c>
      <c r="P691" s="992">
        <v>710</v>
      </c>
      <c r="Q691" s="14"/>
      <c r="R691" s="2057" t="s">
        <v>54</v>
      </c>
      <c r="S691" s="883"/>
      <c r="T691" s="883" t="s">
        <v>1585</v>
      </c>
      <c r="U691" s="883" t="s">
        <v>2829</v>
      </c>
      <c r="V691" s="883" t="s">
        <v>131</v>
      </c>
      <c r="W691" s="883" t="s">
        <v>210</v>
      </c>
      <c r="X691" s="883">
        <v>210</v>
      </c>
      <c r="Y691" s="2337">
        <v>28</v>
      </c>
      <c r="Z691" s="2337"/>
      <c r="AA691" s="2337">
        <v>1514</v>
      </c>
      <c r="AB691" s="883" t="s">
        <v>122</v>
      </c>
      <c r="AC691" s="2513">
        <v>80</v>
      </c>
      <c r="AD691" s="2337">
        <v>1013081</v>
      </c>
      <c r="AE691" s="2772">
        <v>4</v>
      </c>
      <c r="AF691" s="2337">
        <v>10</v>
      </c>
      <c r="AG691" s="2058" t="s">
        <v>122</v>
      </c>
    </row>
    <row r="692" spans="3:33">
      <c r="C692" s="3080" t="s">
        <v>2870</v>
      </c>
      <c r="D692" s="855" t="s">
        <v>2274</v>
      </c>
      <c r="E692" s="1599" t="s">
        <v>2873</v>
      </c>
      <c r="F692" s="2929">
        <v>929003731902</v>
      </c>
      <c r="G692" s="888">
        <v>8720169269613</v>
      </c>
      <c r="H692" s="889" t="s">
        <v>1525</v>
      </c>
      <c r="I692" s="889"/>
      <c r="J692" s="812">
        <v>17.600000000000001</v>
      </c>
      <c r="K692" s="1181">
        <v>3700</v>
      </c>
      <c r="L692" s="1829" t="s">
        <v>75</v>
      </c>
      <c r="M692" s="892">
        <v>100000</v>
      </c>
      <c r="N692" s="890">
        <v>10</v>
      </c>
      <c r="O692" s="2370" t="s">
        <v>180</v>
      </c>
      <c r="P692" s="2410">
        <v>710</v>
      </c>
      <c r="Q692" s="14"/>
      <c r="R692" s="2059" t="s">
        <v>54</v>
      </c>
      <c r="S692" s="1829"/>
      <c r="T692" s="1829" t="s">
        <v>1585</v>
      </c>
      <c r="U692" s="1829" t="s">
        <v>2829</v>
      </c>
      <c r="V692" s="1829" t="s">
        <v>161</v>
      </c>
      <c r="W692" s="1829" t="s">
        <v>210</v>
      </c>
      <c r="X692" s="1829">
        <v>210</v>
      </c>
      <c r="Y692" s="2338">
        <v>28</v>
      </c>
      <c r="Z692" s="2338"/>
      <c r="AA692" s="2338">
        <v>1514</v>
      </c>
      <c r="AB692" s="1829" t="s">
        <v>122</v>
      </c>
      <c r="AC692" s="2514">
        <v>80</v>
      </c>
      <c r="AD692" s="2338">
        <v>1655396</v>
      </c>
      <c r="AE692" s="2770">
        <v>4</v>
      </c>
      <c r="AF692" s="2338">
        <v>10</v>
      </c>
      <c r="AG692" s="2060" t="s">
        <v>122</v>
      </c>
    </row>
    <row r="693" spans="3:33">
      <c r="C693" s="3079" t="s">
        <v>2870</v>
      </c>
      <c r="D693" s="1576" t="s">
        <v>2274</v>
      </c>
      <c r="E693" s="1577" t="s">
        <v>2873</v>
      </c>
      <c r="F693" s="2931">
        <v>929003807402</v>
      </c>
      <c r="G693" s="1104">
        <v>8720169316713</v>
      </c>
      <c r="H693" s="1105" t="s">
        <v>162</v>
      </c>
      <c r="I693" s="1105"/>
      <c r="J693" s="1112">
        <v>14</v>
      </c>
      <c r="K693" s="1131">
        <v>2600</v>
      </c>
      <c r="L693" s="1770" t="s">
        <v>53</v>
      </c>
      <c r="M693" s="280">
        <v>75000</v>
      </c>
      <c r="N693" s="1108">
        <v>5</v>
      </c>
      <c r="O693" s="1770" t="s">
        <v>163</v>
      </c>
      <c r="P693" s="1102">
        <v>300</v>
      </c>
      <c r="Q693" s="525"/>
      <c r="R693" s="2021" t="s">
        <v>54</v>
      </c>
      <c r="S693" s="1770"/>
      <c r="T693" s="1770" t="s">
        <v>1584</v>
      </c>
      <c r="U693" s="1770" t="s">
        <v>149</v>
      </c>
      <c r="V693" s="1770" t="s">
        <v>131</v>
      </c>
      <c r="W693" s="305" t="s">
        <v>210</v>
      </c>
      <c r="X693" s="305">
        <v>185</v>
      </c>
      <c r="Y693" s="279">
        <v>28</v>
      </c>
      <c r="Z693" s="279"/>
      <c r="AA693" s="279">
        <v>1214</v>
      </c>
      <c r="AB693" s="1770" t="s">
        <v>122</v>
      </c>
      <c r="AC693" s="1467">
        <v>80</v>
      </c>
      <c r="AD693" s="279">
        <v>1996489</v>
      </c>
      <c r="AE693" s="2769">
        <v>4</v>
      </c>
      <c r="AF693" s="279">
        <v>20</v>
      </c>
      <c r="AG693" s="2022" t="s">
        <v>122</v>
      </c>
    </row>
    <row r="694" spans="3:33">
      <c r="C694" s="3080" t="s">
        <v>2870</v>
      </c>
      <c r="D694" s="855" t="s">
        <v>2274</v>
      </c>
      <c r="E694" s="1599" t="s">
        <v>2873</v>
      </c>
      <c r="F694" s="2929">
        <v>929003807602</v>
      </c>
      <c r="G694" s="221">
        <v>8720169316751</v>
      </c>
      <c r="H694" s="1103" t="s">
        <v>164</v>
      </c>
      <c r="I694" s="1103"/>
      <c r="J694" s="827">
        <v>22.1</v>
      </c>
      <c r="K694" s="1144">
        <v>4100</v>
      </c>
      <c r="L694" s="1823" t="s">
        <v>53</v>
      </c>
      <c r="M694" s="448">
        <v>75000</v>
      </c>
      <c r="N694" s="890">
        <v>5</v>
      </c>
      <c r="O694" s="1823" t="s">
        <v>163</v>
      </c>
      <c r="P694" s="2406">
        <v>395</v>
      </c>
      <c r="Q694" s="525"/>
      <c r="R694" s="2039" t="s">
        <v>54</v>
      </c>
      <c r="S694" s="1823"/>
      <c r="T694" s="1823" t="s">
        <v>1585</v>
      </c>
      <c r="U694" s="1823" t="s">
        <v>149</v>
      </c>
      <c r="V694" s="1823" t="s">
        <v>131</v>
      </c>
      <c r="W694" s="294" t="s">
        <v>210</v>
      </c>
      <c r="X694" s="294">
        <v>185</v>
      </c>
      <c r="Y694" s="283">
        <v>28</v>
      </c>
      <c r="Z694" s="283"/>
      <c r="AA694" s="283">
        <v>1514</v>
      </c>
      <c r="AB694" s="1823" t="s">
        <v>122</v>
      </c>
      <c r="AC694" s="2514">
        <v>80</v>
      </c>
      <c r="AD694" s="283">
        <v>1996488</v>
      </c>
      <c r="AE694" s="2770">
        <v>4</v>
      </c>
      <c r="AF694" s="283">
        <v>20</v>
      </c>
      <c r="AG694" s="2040" t="s">
        <v>122</v>
      </c>
    </row>
    <row r="695" spans="3:33">
      <c r="C695" s="3079" t="s">
        <v>2870</v>
      </c>
      <c r="D695" s="1576"/>
      <c r="E695" s="1577" t="s">
        <v>2873</v>
      </c>
      <c r="F695" s="175">
        <v>929004270702</v>
      </c>
      <c r="G695" s="39">
        <v>8721103063137</v>
      </c>
      <c r="H695" s="3134" t="s">
        <v>2826</v>
      </c>
      <c r="I695" s="3134"/>
      <c r="J695" s="336">
        <v>15.6</v>
      </c>
      <c r="K695" s="1131">
        <v>2500</v>
      </c>
      <c r="L695" s="1770" t="s">
        <v>53</v>
      </c>
      <c r="M695" s="280">
        <v>75000</v>
      </c>
      <c r="N695" s="305">
        <v>5</v>
      </c>
      <c r="O695" s="1770" t="s">
        <v>1380</v>
      </c>
      <c r="P695" s="2415">
        <v>915</v>
      </c>
      <c r="Q695" s="518"/>
      <c r="R695" s="2021" t="s">
        <v>54</v>
      </c>
      <c r="S695" s="1770"/>
      <c r="T695" s="1770" t="s">
        <v>1584</v>
      </c>
      <c r="U695" s="1770" t="s">
        <v>2829</v>
      </c>
      <c r="V695" s="1770" t="s">
        <v>131</v>
      </c>
      <c r="W695" s="305" t="s">
        <v>210</v>
      </c>
      <c r="X695" s="305">
        <v>160</v>
      </c>
      <c r="Y695" s="279">
        <v>28</v>
      </c>
      <c r="Z695" s="279"/>
      <c r="AA695" s="279">
        <v>1214</v>
      </c>
      <c r="AB695" s="1770" t="s">
        <v>143</v>
      </c>
      <c r="AC695" s="305">
        <v>80</v>
      </c>
      <c r="AD695" s="279">
        <v>2301311</v>
      </c>
      <c r="AE695" s="2626">
        <v>4</v>
      </c>
      <c r="AF695" s="279">
        <v>10</v>
      </c>
      <c r="AG695" s="2022" t="s">
        <v>122</v>
      </c>
    </row>
    <row r="696" spans="3:33">
      <c r="C696" s="3091" t="s">
        <v>2870</v>
      </c>
      <c r="D696" s="569" t="s">
        <v>2274</v>
      </c>
      <c r="E696" s="1578" t="s">
        <v>2873</v>
      </c>
      <c r="F696" s="2933">
        <v>929002210902</v>
      </c>
      <c r="G696" s="72">
        <v>8718699669782</v>
      </c>
      <c r="H696" s="1519" t="s">
        <v>1681</v>
      </c>
      <c r="I696" s="1519"/>
      <c r="J696" s="567">
        <v>25</v>
      </c>
      <c r="K696" s="1127">
        <v>3700</v>
      </c>
      <c r="L696" s="1832" t="s">
        <v>75</v>
      </c>
      <c r="M696" s="538">
        <v>60000</v>
      </c>
      <c r="N696" s="539">
        <v>5</v>
      </c>
      <c r="O696" s="1832" t="s">
        <v>135</v>
      </c>
      <c r="P696" s="989">
        <v>1115</v>
      </c>
      <c r="Q696" s="518"/>
      <c r="R696" s="2067" t="s">
        <v>54</v>
      </c>
      <c r="S696" s="1832"/>
      <c r="T696" s="1832" t="s">
        <v>1585</v>
      </c>
      <c r="U696" s="1832" t="s">
        <v>149</v>
      </c>
      <c r="V696" s="1832" t="s">
        <v>161</v>
      </c>
      <c r="W696" s="539" t="s">
        <v>210</v>
      </c>
      <c r="X696" s="539">
        <v>148</v>
      </c>
      <c r="Y696" s="415">
        <v>28</v>
      </c>
      <c r="Z696" s="415"/>
      <c r="AA696" s="415">
        <v>1514</v>
      </c>
      <c r="AB696" s="1832" t="s">
        <v>143</v>
      </c>
      <c r="AC696" s="539">
        <v>80</v>
      </c>
      <c r="AD696" s="415">
        <v>406203</v>
      </c>
      <c r="AE696" s="2665">
        <v>4</v>
      </c>
      <c r="AF696" s="415">
        <v>10</v>
      </c>
      <c r="AG696" s="2068" t="s">
        <v>122</v>
      </c>
    </row>
    <row r="697" spans="3:33">
      <c r="C697" s="3080" t="s">
        <v>2870</v>
      </c>
      <c r="D697" s="855"/>
      <c r="E697" s="1599" t="s">
        <v>2873</v>
      </c>
      <c r="F697" s="194">
        <v>929004270902</v>
      </c>
      <c r="G697" s="49">
        <v>8721103063175</v>
      </c>
      <c r="H697" s="493" t="s">
        <v>2827</v>
      </c>
      <c r="I697" s="493"/>
      <c r="J697" s="441">
        <v>23.1</v>
      </c>
      <c r="K697" s="1129">
        <v>3700</v>
      </c>
      <c r="L697" s="1823" t="s">
        <v>53</v>
      </c>
      <c r="M697" s="284">
        <v>75000</v>
      </c>
      <c r="N697" s="294">
        <v>5</v>
      </c>
      <c r="O697" s="1823" t="s">
        <v>1380</v>
      </c>
      <c r="P697" s="1552">
        <v>1115</v>
      </c>
      <c r="Q697" s="518"/>
      <c r="R697" s="2039" t="s">
        <v>54</v>
      </c>
      <c r="S697" s="1823"/>
      <c r="T697" s="1823" t="s">
        <v>1585</v>
      </c>
      <c r="U697" s="1823" t="s">
        <v>2829</v>
      </c>
      <c r="V697" s="1823" t="s">
        <v>131</v>
      </c>
      <c r="W697" s="294" t="s">
        <v>210</v>
      </c>
      <c r="X697" s="294">
        <v>160</v>
      </c>
      <c r="Y697" s="283">
        <v>28</v>
      </c>
      <c r="Z697" s="283"/>
      <c r="AA697" s="283">
        <v>1514</v>
      </c>
      <c r="AB697" s="1823" t="s">
        <v>143</v>
      </c>
      <c r="AC697" s="294">
        <v>80</v>
      </c>
      <c r="AD697" s="283">
        <v>2301310</v>
      </c>
      <c r="AE697" s="2623">
        <v>4</v>
      </c>
      <c r="AF697" s="283">
        <v>10</v>
      </c>
      <c r="AG697" s="2040" t="s">
        <v>122</v>
      </c>
    </row>
    <row r="698" spans="3:33">
      <c r="C698" s="3079" t="s">
        <v>2870</v>
      </c>
      <c r="D698" s="1576" t="s">
        <v>2274</v>
      </c>
      <c r="E698" s="1577" t="s">
        <v>2873</v>
      </c>
      <c r="F698" s="1524">
        <v>929004260202</v>
      </c>
      <c r="G698" s="506">
        <v>8721103044150</v>
      </c>
      <c r="H698" s="603" t="s">
        <v>2438</v>
      </c>
      <c r="I698" s="603"/>
      <c r="J698" s="741">
        <v>7.6</v>
      </c>
      <c r="K698" s="456">
        <v>1090</v>
      </c>
      <c r="L698" s="410" t="s">
        <v>79</v>
      </c>
      <c r="M698" s="1284">
        <v>75000</v>
      </c>
      <c r="N698" s="742">
        <v>5</v>
      </c>
      <c r="O698" s="410" t="s">
        <v>135</v>
      </c>
      <c r="P698" s="2409">
        <v>220</v>
      </c>
      <c r="Q698" s="518"/>
      <c r="R698" s="2069" t="s">
        <v>54</v>
      </c>
      <c r="S698" s="410"/>
      <c r="T698" s="410" t="s">
        <v>1583</v>
      </c>
      <c r="U698" s="410" t="s">
        <v>149</v>
      </c>
      <c r="V698" s="410" t="s">
        <v>158</v>
      </c>
      <c r="W698" s="370" t="s">
        <v>210</v>
      </c>
      <c r="X698" s="370">
        <v>143</v>
      </c>
      <c r="Y698" s="410">
        <v>28</v>
      </c>
      <c r="Z698" s="410"/>
      <c r="AA698" s="410">
        <v>604</v>
      </c>
      <c r="AB698" s="410" t="s">
        <v>122</v>
      </c>
      <c r="AC698" s="742">
        <v>80</v>
      </c>
      <c r="AD698" s="410">
        <v>2144208</v>
      </c>
      <c r="AE698" s="2666">
        <v>4</v>
      </c>
      <c r="AF698" s="410">
        <v>10</v>
      </c>
      <c r="AG698" s="2070" t="s">
        <v>122</v>
      </c>
    </row>
    <row r="699" spans="3:33">
      <c r="C699" s="3091" t="s">
        <v>2870</v>
      </c>
      <c r="D699" s="569" t="s">
        <v>2274</v>
      </c>
      <c r="E699" s="1578" t="s">
        <v>2873</v>
      </c>
      <c r="F699" s="2934">
        <v>929001307002</v>
      </c>
      <c r="G699" s="961">
        <v>8718696697474</v>
      </c>
      <c r="H699" s="962" t="s">
        <v>1563</v>
      </c>
      <c r="I699" s="1580"/>
      <c r="J699" s="1085">
        <v>8</v>
      </c>
      <c r="K699" s="1066">
        <v>1000</v>
      </c>
      <c r="L699" s="942" t="s">
        <v>79</v>
      </c>
      <c r="M699" s="1084">
        <v>70000</v>
      </c>
      <c r="N699" s="965">
        <v>5</v>
      </c>
      <c r="O699" s="942" t="s">
        <v>129</v>
      </c>
      <c r="P699" s="2412">
        <v>180</v>
      </c>
      <c r="Q699" s="14"/>
      <c r="R699" s="2071" t="s">
        <v>54</v>
      </c>
      <c r="S699" s="942"/>
      <c r="T699" s="942" t="s">
        <v>1583</v>
      </c>
      <c r="U699" s="942" t="s">
        <v>149</v>
      </c>
      <c r="V699" s="942" t="s">
        <v>158</v>
      </c>
      <c r="W699" s="519" t="s">
        <v>210</v>
      </c>
      <c r="X699" s="519">
        <v>125</v>
      </c>
      <c r="Y699" s="942">
        <v>28</v>
      </c>
      <c r="Z699" s="942"/>
      <c r="AA699" s="942">
        <v>604</v>
      </c>
      <c r="AB699" s="942" t="s">
        <v>122</v>
      </c>
      <c r="AC699" s="965">
        <v>83</v>
      </c>
      <c r="AD699" s="942">
        <v>465198</v>
      </c>
      <c r="AE699" s="2667">
        <v>4</v>
      </c>
      <c r="AF699" s="942">
        <v>10</v>
      </c>
      <c r="AG699" s="2072" t="s">
        <v>122</v>
      </c>
    </row>
    <row r="700" spans="3:33">
      <c r="C700" s="3091" t="s">
        <v>2870</v>
      </c>
      <c r="D700" s="569" t="s">
        <v>2274</v>
      </c>
      <c r="E700" s="1578" t="s">
        <v>2873</v>
      </c>
      <c r="F700" s="896">
        <v>929004260302</v>
      </c>
      <c r="G700" s="107">
        <v>8721103044174</v>
      </c>
      <c r="H700" s="1364" t="s">
        <v>2439</v>
      </c>
      <c r="I700" s="1581"/>
      <c r="J700" s="1363">
        <v>7.6</v>
      </c>
      <c r="K700" s="429">
        <v>1150</v>
      </c>
      <c r="L700" s="374" t="s">
        <v>53</v>
      </c>
      <c r="M700" s="424">
        <v>75000</v>
      </c>
      <c r="N700" s="1365">
        <v>5</v>
      </c>
      <c r="O700" s="374" t="s">
        <v>135</v>
      </c>
      <c r="P700" s="992">
        <v>220</v>
      </c>
      <c r="Q700" s="518"/>
      <c r="R700" s="2073" t="s">
        <v>54</v>
      </c>
      <c r="S700" s="374"/>
      <c r="T700" s="374" t="s">
        <v>1583</v>
      </c>
      <c r="U700" s="374" t="s">
        <v>149</v>
      </c>
      <c r="V700" s="374" t="s">
        <v>131</v>
      </c>
      <c r="W700" s="352" t="s">
        <v>210</v>
      </c>
      <c r="X700" s="352">
        <v>151</v>
      </c>
      <c r="Y700" s="374">
        <v>28</v>
      </c>
      <c r="Z700" s="374"/>
      <c r="AA700" s="374">
        <v>604</v>
      </c>
      <c r="AB700" s="374" t="s">
        <v>122</v>
      </c>
      <c r="AC700" s="1365">
        <v>80</v>
      </c>
      <c r="AD700" s="374">
        <v>2144206</v>
      </c>
      <c r="AE700" s="2668">
        <v>4</v>
      </c>
      <c r="AF700" s="374">
        <v>10</v>
      </c>
      <c r="AG700" s="2074" t="s">
        <v>122</v>
      </c>
    </row>
    <row r="701" spans="3:33">
      <c r="C701" s="3091" t="s">
        <v>2870</v>
      </c>
      <c r="D701" s="569" t="s">
        <v>2274</v>
      </c>
      <c r="E701" s="1578" t="s">
        <v>2873</v>
      </c>
      <c r="F701" s="2934">
        <v>929001307102</v>
      </c>
      <c r="G701" s="961">
        <v>8718696697498</v>
      </c>
      <c r="H701" s="962" t="s">
        <v>1564</v>
      </c>
      <c r="I701" s="1580"/>
      <c r="J701" s="1085">
        <v>8</v>
      </c>
      <c r="K701" s="1066">
        <v>1050</v>
      </c>
      <c r="L701" s="942" t="s">
        <v>53</v>
      </c>
      <c r="M701" s="1084">
        <v>70000</v>
      </c>
      <c r="N701" s="965">
        <v>5</v>
      </c>
      <c r="O701" s="942" t="s">
        <v>129</v>
      </c>
      <c r="P701" s="2412">
        <v>180</v>
      </c>
      <c r="Q701" s="14"/>
      <c r="R701" s="2071" t="s">
        <v>54</v>
      </c>
      <c r="S701" s="942"/>
      <c r="T701" s="942" t="s">
        <v>1583</v>
      </c>
      <c r="U701" s="942" t="s">
        <v>149</v>
      </c>
      <c r="V701" s="942" t="s">
        <v>131</v>
      </c>
      <c r="W701" s="519" t="s">
        <v>210</v>
      </c>
      <c r="X701" s="519">
        <v>131</v>
      </c>
      <c r="Y701" s="942">
        <v>28</v>
      </c>
      <c r="Z701" s="942"/>
      <c r="AA701" s="942">
        <v>604</v>
      </c>
      <c r="AB701" s="942" t="s">
        <v>122</v>
      </c>
      <c r="AC701" s="965">
        <v>83</v>
      </c>
      <c r="AD701" s="942">
        <v>465199</v>
      </c>
      <c r="AE701" s="2667">
        <v>4</v>
      </c>
      <c r="AF701" s="942">
        <v>10</v>
      </c>
      <c r="AG701" s="2072" t="s">
        <v>122</v>
      </c>
    </row>
    <row r="702" spans="3:33">
      <c r="C702" s="3091" t="s">
        <v>2870</v>
      </c>
      <c r="D702" s="569" t="s">
        <v>2274</v>
      </c>
      <c r="E702" s="1578" t="s">
        <v>2873</v>
      </c>
      <c r="F702" s="193">
        <v>929004260402</v>
      </c>
      <c r="G702" s="107">
        <v>8721103044198</v>
      </c>
      <c r="H702" s="1366" t="s">
        <v>2440</v>
      </c>
      <c r="I702" s="1582"/>
      <c r="J702" s="1363">
        <v>7.6</v>
      </c>
      <c r="K702" s="348">
        <v>1150</v>
      </c>
      <c r="L702" s="354" t="s">
        <v>75</v>
      </c>
      <c r="M702" s="424">
        <v>75000</v>
      </c>
      <c r="N702" s="1365">
        <v>5</v>
      </c>
      <c r="O702" s="354" t="s">
        <v>135</v>
      </c>
      <c r="P702" s="992">
        <v>220</v>
      </c>
      <c r="Q702" s="518"/>
      <c r="R702" s="2043" t="s">
        <v>54</v>
      </c>
      <c r="S702" s="354"/>
      <c r="T702" s="354" t="s">
        <v>1583</v>
      </c>
      <c r="U702" s="354" t="s">
        <v>149</v>
      </c>
      <c r="V702" s="354" t="s">
        <v>161</v>
      </c>
      <c r="W702" s="352" t="s">
        <v>210</v>
      </c>
      <c r="X702" s="352">
        <v>151</v>
      </c>
      <c r="Y702" s="374">
        <v>28</v>
      </c>
      <c r="Z702" s="374"/>
      <c r="AA702" s="374">
        <v>604</v>
      </c>
      <c r="AB702" s="354" t="s">
        <v>122</v>
      </c>
      <c r="AC702" s="1365">
        <v>80</v>
      </c>
      <c r="AD702" s="374">
        <v>2144217</v>
      </c>
      <c r="AE702" s="2668">
        <v>4</v>
      </c>
      <c r="AF702" s="374">
        <v>10</v>
      </c>
      <c r="AG702" s="2044" t="s">
        <v>122</v>
      </c>
    </row>
    <row r="703" spans="3:33">
      <c r="C703" s="3091" t="s">
        <v>2870</v>
      </c>
      <c r="D703" s="569" t="s">
        <v>2274</v>
      </c>
      <c r="E703" s="1578" t="s">
        <v>2873</v>
      </c>
      <c r="F703" s="2891">
        <v>929001307202</v>
      </c>
      <c r="G703" s="961">
        <v>8718696697511</v>
      </c>
      <c r="H703" s="1238" t="s">
        <v>1565</v>
      </c>
      <c r="I703" s="1238"/>
      <c r="J703" s="1021">
        <v>8</v>
      </c>
      <c r="K703" s="530">
        <v>1050</v>
      </c>
      <c r="L703" s="1833" t="s">
        <v>75</v>
      </c>
      <c r="M703" s="1084">
        <v>70000</v>
      </c>
      <c r="N703" s="1239">
        <v>5</v>
      </c>
      <c r="O703" s="1833" t="s">
        <v>129</v>
      </c>
      <c r="P703" s="2412">
        <v>180</v>
      </c>
      <c r="Q703" s="14"/>
      <c r="R703" s="2075" t="s">
        <v>54</v>
      </c>
      <c r="S703" s="1833"/>
      <c r="T703" s="1833" t="s">
        <v>1583</v>
      </c>
      <c r="U703" s="1833" t="s">
        <v>149</v>
      </c>
      <c r="V703" s="1833" t="s">
        <v>161</v>
      </c>
      <c r="W703" s="1022" t="s">
        <v>210</v>
      </c>
      <c r="X703" s="1022">
        <v>131</v>
      </c>
      <c r="Y703" s="934">
        <v>28</v>
      </c>
      <c r="Z703" s="934"/>
      <c r="AA703" s="934">
        <v>604</v>
      </c>
      <c r="AB703" s="1833" t="s">
        <v>122</v>
      </c>
      <c r="AC703" s="1239">
        <v>83</v>
      </c>
      <c r="AD703" s="934">
        <v>465200</v>
      </c>
      <c r="AE703" s="2669">
        <v>4</v>
      </c>
      <c r="AF703" s="934">
        <v>10</v>
      </c>
      <c r="AG703" s="2076" t="s">
        <v>122</v>
      </c>
    </row>
    <row r="704" spans="3:33">
      <c r="C704" s="3091" t="s">
        <v>2870</v>
      </c>
      <c r="D704" s="569" t="s">
        <v>2274</v>
      </c>
      <c r="E704" s="1578" t="s">
        <v>2873</v>
      </c>
      <c r="F704" s="154">
        <v>929001298402</v>
      </c>
      <c r="G704" s="107">
        <v>8718696687086</v>
      </c>
      <c r="H704" s="211" t="s">
        <v>1566</v>
      </c>
      <c r="I704" s="211"/>
      <c r="J704" s="334">
        <v>12</v>
      </c>
      <c r="K704" s="1127">
        <v>1575</v>
      </c>
      <c r="L704" s="310" t="s">
        <v>53</v>
      </c>
      <c r="M704" s="368">
        <v>70000</v>
      </c>
      <c r="N704" s="421">
        <v>5</v>
      </c>
      <c r="O704" s="310" t="s">
        <v>129</v>
      </c>
      <c r="P704" s="992">
        <v>265</v>
      </c>
      <c r="Q704" s="14"/>
      <c r="R704" s="2031" t="s">
        <v>54</v>
      </c>
      <c r="S704" s="310"/>
      <c r="T704" s="310" t="s">
        <v>3268</v>
      </c>
      <c r="U704" s="310" t="s">
        <v>149</v>
      </c>
      <c r="V704" s="310" t="s">
        <v>131</v>
      </c>
      <c r="W704" s="293" t="s">
        <v>210</v>
      </c>
      <c r="X704" s="293">
        <v>131</v>
      </c>
      <c r="Y704" s="292">
        <v>28</v>
      </c>
      <c r="Z704" s="292"/>
      <c r="AA704" s="292">
        <v>909</v>
      </c>
      <c r="AB704" s="310" t="s">
        <v>122</v>
      </c>
      <c r="AC704" s="421">
        <v>80</v>
      </c>
      <c r="AD704" s="292">
        <v>403572</v>
      </c>
      <c r="AE704" s="2670">
        <v>4</v>
      </c>
      <c r="AF704" s="292">
        <v>10</v>
      </c>
      <c r="AG704" s="2032" t="s">
        <v>122</v>
      </c>
    </row>
    <row r="705" spans="3:33">
      <c r="C705" s="3091" t="s">
        <v>2870</v>
      </c>
      <c r="D705" s="569" t="s">
        <v>2274</v>
      </c>
      <c r="E705" s="1578" t="s">
        <v>2873</v>
      </c>
      <c r="F705" s="154">
        <v>929001298502</v>
      </c>
      <c r="G705" s="107">
        <v>8718696687109</v>
      </c>
      <c r="H705" s="211" t="s">
        <v>1567</v>
      </c>
      <c r="I705" s="211"/>
      <c r="J705" s="334">
        <v>12</v>
      </c>
      <c r="K705" s="1127">
        <v>1575</v>
      </c>
      <c r="L705" s="310" t="s">
        <v>75</v>
      </c>
      <c r="M705" s="368">
        <v>70000</v>
      </c>
      <c r="N705" s="421">
        <v>5</v>
      </c>
      <c r="O705" s="310" t="s">
        <v>129</v>
      </c>
      <c r="P705" s="992">
        <v>265</v>
      </c>
      <c r="Q705" s="14"/>
      <c r="R705" s="2031" t="s">
        <v>54</v>
      </c>
      <c r="S705" s="310"/>
      <c r="T705" s="310" t="s">
        <v>3268</v>
      </c>
      <c r="U705" s="310" t="s">
        <v>149</v>
      </c>
      <c r="V705" s="310" t="s">
        <v>161</v>
      </c>
      <c r="W705" s="293" t="s">
        <v>210</v>
      </c>
      <c r="X705" s="293">
        <v>131</v>
      </c>
      <c r="Y705" s="292">
        <v>28</v>
      </c>
      <c r="Z705" s="292"/>
      <c r="AA705" s="292">
        <v>909</v>
      </c>
      <c r="AB705" s="310" t="s">
        <v>122</v>
      </c>
      <c r="AC705" s="421">
        <v>80</v>
      </c>
      <c r="AD705" s="292">
        <v>403573</v>
      </c>
      <c r="AE705" s="2670">
        <v>4</v>
      </c>
      <c r="AF705" s="292">
        <v>10</v>
      </c>
      <c r="AG705" s="2032" t="s">
        <v>122</v>
      </c>
    </row>
    <row r="706" spans="3:33">
      <c r="C706" s="3091" t="s">
        <v>2870</v>
      </c>
      <c r="D706" s="569" t="s">
        <v>2274</v>
      </c>
      <c r="E706" s="1578" t="s">
        <v>2873</v>
      </c>
      <c r="F706" s="154">
        <v>929004242402</v>
      </c>
      <c r="G706" s="107">
        <v>8720169388055</v>
      </c>
      <c r="H706" s="211" t="s">
        <v>2441</v>
      </c>
      <c r="I706" s="211"/>
      <c r="J706" s="396">
        <v>11.3</v>
      </c>
      <c r="K706" s="1127">
        <v>2000</v>
      </c>
      <c r="L706" s="310" t="s">
        <v>79</v>
      </c>
      <c r="M706" s="368">
        <v>75000</v>
      </c>
      <c r="N706" s="421">
        <v>5</v>
      </c>
      <c r="O706" s="310" t="s">
        <v>1380</v>
      </c>
      <c r="P706" s="992">
        <v>310</v>
      </c>
      <c r="Q706" s="518"/>
      <c r="R706" s="2031" t="s">
        <v>54</v>
      </c>
      <c r="S706" s="310"/>
      <c r="T706" s="310" t="s">
        <v>1584</v>
      </c>
      <c r="U706" s="310" t="s">
        <v>149</v>
      </c>
      <c r="V706" s="310" t="s">
        <v>158</v>
      </c>
      <c r="W706" s="293" t="s">
        <v>210</v>
      </c>
      <c r="X706" s="293">
        <v>176</v>
      </c>
      <c r="Y706" s="292">
        <v>28</v>
      </c>
      <c r="Z706" s="292"/>
      <c r="AA706" s="292">
        <v>1213</v>
      </c>
      <c r="AB706" s="310" t="s">
        <v>122</v>
      </c>
      <c r="AC706" s="421">
        <v>80</v>
      </c>
      <c r="AD706" s="292">
        <v>2144213</v>
      </c>
      <c r="AE706" s="2670">
        <v>4</v>
      </c>
      <c r="AF706" s="292">
        <v>10</v>
      </c>
      <c r="AG706" s="2032" t="s">
        <v>122</v>
      </c>
    </row>
    <row r="707" spans="3:33">
      <c r="C707" s="3091" t="s">
        <v>2870</v>
      </c>
      <c r="D707" s="569" t="s">
        <v>2274</v>
      </c>
      <c r="E707" s="1578" t="s">
        <v>2873</v>
      </c>
      <c r="F707" s="2891">
        <v>929001922602</v>
      </c>
      <c r="G707" s="961">
        <v>8718699592356</v>
      </c>
      <c r="H707" s="1238" t="s">
        <v>1568</v>
      </c>
      <c r="I707" s="1238"/>
      <c r="J707" s="1021">
        <v>12.5</v>
      </c>
      <c r="K707" s="530">
        <v>2000</v>
      </c>
      <c r="L707" s="1833" t="s">
        <v>79</v>
      </c>
      <c r="M707" s="1084">
        <v>70000</v>
      </c>
      <c r="N707" s="1239">
        <v>5</v>
      </c>
      <c r="O707" s="1833" t="s">
        <v>1380</v>
      </c>
      <c r="P707" s="2412">
        <v>250</v>
      </c>
      <c r="Q707" s="14"/>
      <c r="R707" s="2075" t="s">
        <v>54</v>
      </c>
      <c r="S707" s="1833"/>
      <c r="T707" s="1833" t="s">
        <v>1584</v>
      </c>
      <c r="U707" s="1833" t="s">
        <v>149</v>
      </c>
      <c r="V707" s="1833" t="s">
        <v>158</v>
      </c>
      <c r="W707" s="1022" t="s">
        <v>210</v>
      </c>
      <c r="X707" s="1022">
        <v>160</v>
      </c>
      <c r="Y707" s="934">
        <v>28</v>
      </c>
      <c r="Z707" s="934"/>
      <c r="AA707" s="934">
        <v>1213</v>
      </c>
      <c r="AB707" s="1833" t="s">
        <v>122</v>
      </c>
      <c r="AC707" s="1239">
        <v>83</v>
      </c>
      <c r="AD707" s="934">
        <v>403590</v>
      </c>
      <c r="AE707" s="2669">
        <v>4</v>
      </c>
      <c r="AF707" s="934">
        <v>10</v>
      </c>
      <c r="AG707" s="2076" t="s">
        <v>122</v>
      </c>
    </row>
    <row r="708" spans="3:33">
      <c r="C708" s="3091" t="s">
        <v>2870</v>
      </c>
      <c r="D708" s="569" t="s">
        <v>2274</v>
      </c>
      <c r="E708" s="1578" t="s">
        <v>2873</v>
      </c>
      <c r="F708" s="193">
        <v>929004242502</v>
      </c>
      <c r="G708" s="107">
        <v>8720169388079</v>
      </c>
      <c r="H708" s="1366" t="s">
        <v>2442</v>
      </c>
      <c r="I708" s="1366"/>
      <c r="J708" s="396">
        <v>11.3</v>
      </c>
      <c r="K708" s="348">
        <v>2100</v>
      </c>
      <c r="L708" s="354" t="s">
        <v>53</v>
      </c>
      <c r="M708" s="424">
        <v>75000</v>
      </c>
      <c r="N708" s="1365">
        <v>5</v>
      </c>
      <c r="O708" s="354" t="s">
        <v>163</v>
      </c>
      <c r="P708" s="992">
        <v>310</v>
      </c>
      <c r="Q708" s="518"/>
      <c r="R708" s="2043" t="s">
        <v>54</v>
      </c>
      <c r="S708" s="354"/>
      <c r="T708" s="354" t="s">
        <v>1584</v>
      </c>
      <c r="U708" s="354" t="s">
        <v>149</v>
      </c>
      <c r="V708" s="354" t="s">
        <v>131</v>
      </c>
      <c r="W708" s="352" t="s">
        <v>210</v>
      </c>
      <c r="X708" s="352">
        <v>185</v>
      </c>
      <c r="Y708" s="374">
        <v>28</v>
      </c>
      <c r="Z708" s="374"/>
      <c r="AA708" s="374">
        <v>1213</v>
      </c>
      <c r="AB708" s="354" t="s">
        <v>122</v>
      </c>
      <c r="AC708" s="1365">
        <v>80</v>
      </c>
      <c r="AD708" s="374">
        <v>2144201</v>
      </c>
      <c r="AE708" s="2668">
        <v>4</v>
      </c>
      <c r="AF708" s="374">
        <v>10</v>
      </c>
      <c r="AG708" s="2044" t="s">
        <v>122</v>
      </c>
    </row>
    <row r="709" spans="3:33">
      <c r="C709" s="3091" t="s">
        <v>2870</v>
      </c>
      <c r="D709" s="569" t="s">
        <v>2274</v>
      </c>
      <c r="E709" s="1578" t="s">
        <v>2873</v>
      </c>
      <c r="F709" s="2891">
        <v>929001922702</v>
      </c>
      <c r="G709" s="961">
        <v>8718699592370</v>
      </c>
      <c r="H709" s="1240" t="s">
        <v>1569</v>
      </c>
      <c r="I709" s="1240"/>
      <c r="J709" s="1021">
        <v>12.5</v>
      </c>
      <c r="K709" s="530">
        <v>2100</v>
      </c>
      <c r="L709" s="1041" t="s">
        <v>53</v>
      </c>
      <c r="M709" s="1084">
        <v>70000</v>
      </c>
      <c r="N709" s="966">
        <v>5</v>
      </c>
      <c r="O709" s="1041" t="s">
        <v>1380</v>
      </c>
      <c r="P709" s="2412">
        <v>250</v>
      </c>
      <c r="Q709" s="14"/>
      <c r="R709" s="2077" t="s">
        <v>54</v>
      </c>
      <c r="S709" s="1041"/>
      <c r="T709" s="1041" t="s">
        <v>1584</v>
      </c>
      <c r="U709" s="1041" t="s">
        <v>149</v>
      </c>
      <c r="V709" s="1041" t="s">
        <v>131</v>
      </c>
      <c r="W709" s="519" t="s">
        <v>210</v>
      </c>
      <c r="X709" s="519">
        <v>168</v>
      </c>
      <c r="Y709" s="942">
        <v>28</v>
      </c>
      <c r="Z709" s="942"/>
      <c r="AA709" s="942">
        <v>1213</v>
      </c>
      <c r="AB709" s="1041" t="s">
        <v>122</v>
      </c>
      <c r="AC709" s="2474">
        <v>83</v>
      </c>
      <c r="AD709" s="942">
        <v>403591</v>
      </c>
      <c r="AE709" s="2671">
        <v>4</v>
      </c>
      <c r="AF709" s="942">
        <v>10</v>
      </c>
      <c r="AG709" s="2078" t="s">
        <v>122</v>
      </c>
    </row>
    <row r="710" spans="3:33">
      <c r="C710" s="3091" t="s">
        <v>2870</v>
      </c>
      <c r="D710" s="569" t="s">
        <v>2274</v>
      </c>
      <c r="E710" s="1578" t="s">
        <v>2873</v>
      </c>
      <c r="F710" s="193">
        <v>929004242602</v>
      </c>
      <c r="G710" s="107">
        <v>8720169388093</v>
      </c>
      <c r="H710" s="1367" t="s">
        <v>2443</v>
      </c>
      <c r="I710" s="1367"/>
      <c r="J710" s="396">
        <v>11.3</v>
      </c>
      <c r="K710" s="348">
        <v>2100</v>
      </c>
      <c r="L710" s="558" t="s">
        <v>75</v>
      </c>
      <c r="M710" s="424">
        <v>75000</v>
      </c>
      <c r="N710" s="433">
        <v>5</v>
      </c>
      <c r="O710" s="558" t="s">
        <v>163</v>
      </c>
      <c r="P710" s="992">
        <v>310</v>
      </c>
      <c r="Q710" s="518"/>
      <c r="R710" s="2079" t="s">
        <v>54</v>
      </c>
      <c r="S710" s="558"/>
      <c r="T710" s="558" t="s">
        <v>1584</v>
      </c>
      <c r="U710" s="558" t="s">
        <v>149</v>
      </c>
      <c r="V710" s="558" t="s">
        <v>161</v>
      </c>
      <c r="W710" s="351" t="s">
        <v>210</v>
      </c>
      <c r="X710" s="351">
        <v>185</v>
      </c>
      <c r="Y710" s="350">
        <v>28</v>
      </c>
      <c r="Z710" s="350"/>
      <c r="AA710" s="350">
        <v>1213</v>
      </c>
      <c r="AB710" s="558" t="s">
        <v>122</v>
      </c>
      <c r="AC710" s="693">
        <v>80</v>
      </c>
      <c r="AD710" s="350">
        <v>2144212</v>
      </c>
      <c r="AE710" s="2672">
        <v>4</v>
      </c>
      <c r="AF710" s="350">
        <v>10</v>
      </c>
      <c r="AG710" s="2080" t="s">
        <v>122</v>
      </c>
    </row>
    <row r="711" spans="3:33">
      <c r="C711" s="3091" t="s">
        <v>2870</v>
      </c>
      <c r="D711" s="569" t="s">
        <v>2274</v>
      </c>
      <c r="E711" s="1578" t="s">
        <v>2873</v>
      </c>
      <c r="F711" s="193">
        <v>929004241802</v>
      </c>
      <c r="G711" s="107">
        <v>8720169387935</v>
      </c>
      <c r="H711" s="1367" t="s">
        <v>2444</v>
      </c>
      <c r="I711" s="1583"/>
      <c r="J711" s="443">
        <v>13.5</v>
      </c>
      <c r="K711" s="348">
        <v>2300</v>
      </c>
      <c r="L711" s="558" t="s">
        <v>79</v>
      </c>
      <c r="M711" s="595">
        <v>75000</v>
      </c>
      <c r="N711" s="433">
        <v>5</v>
      </c>
      <c r="O711" s="558" t="s">
        <v>1380</v>
      </c>
      <c r="P711" s="992">
        <v>345</v>
      </c>
      <c r="Q711" s="518"/>
      <c r="R711" s="2079" t="s">
        <v>54</v>
      </c>
      <c r="S711" s="558"/>
      <c r="T711" s="558" t="s">
        <v>1584</v>
      </c>
      <c r="U711" s="558" t="s">
        <v>149</v>
      </c>
      <c r="V711" s="558" t="s">
        <v>158</v>
      </c>
      <c r="W711" s="351" t="s">
        <v>210</v>
      </c>
      <c r="X711" s="351">
        <v>170</v>
      </c>
      <c r="Y711" s="350">
        <v>28</v>
      </c>
      <c r="Z711" s="350"/>
      <c r="AA711" s="350">
        <v>1213</v>
      </c>
      <c r="AB711" s="558" t="s">
        <v>122</v>
      </c>
      <c r="AC711" s="693">
        <v>80</v>
      </c>
      <c r="AD711" s="350">
        <v>2144209</v>
      </c>
      <c r="AE711" s="2672">
        <v>4</v>
      </c>
      <c r="AF711" s="350">
        <v>10</v>
      </c>
      <c r="AG711" s="2080" t="s">
        <v>122</v>
      </c>
    </row>
    <row r="712" spans="3:33">
      <c r="C712" s="3091" t="s">
        <v>2870</v>
      </c>
      <c r="D712" s="569" t="s">
        <v>2274</v>
      </c>
      <c r="E712" s="1578" t="s">
        <v>2873</v>
      </c>
      <c r="F712" s="193">
        <v>929004241902</v>
      </c>
      <c r="G712" s="107">
        <v>8720169387959</v>
      </c>
      <c r="H712" s="1366" t="s">
        <v>2445</v>
      </c>
      <c r="I712" s="1582"/>
      <c r="J712" s="1363">
        <v>13.5</v>
      </c>
      <c r="K712" s="425">
        <v>2500</v>
      </c>
      <c r="L712" s="558" t="s">
        <v>53</v>
      </c>
      <c r="M712" s="429">
        <v>75000</v>
      </c>
      <c r="N712" s="433">
        <v>5</v>
      </c>
      <c r="O712" s="558" t="s">
        <v>163</v>
      </c>
      <c r="P712" s="992">
        <v>345</v>
      </c>
      <c r="Q712" s="518"/>
      <c r="R712" s="2079" t="s">
        <v>54</v>
      </c>
      <c r="S712" s="558"/>
      <c r="T712" s="558" t="s">
        <v>1584</v>
      </c>
      <c r="U712" s="558" t="s">
        <v>149</v>
      </c>
      <c r="V712" s="558" t="s">
        <v>131</v>
      </c>
      <c r="W712" s="351" t="s">
        <v>210</v>
      </c>
      <c r="X712" s="351">
        <v>185</v>
      </c>
      <c r="Y712" s="350">
        <v>28</v>
      </c>
      <c r="Z712" s="350"/>
      <c r="AA712" s="350">
        <v>1213</v>
      </c>
      <c r="AB712" s="558" t="s">
        <v>122</v>
      </c>
      <c r="AC712" s="693">
        <v>80</v>
      </c>
      <c r="AD712" s="350">
        <v>2144211</v>
      </c>
      <c r="AE712" s="2672">
        <v>4</v>
      </c>
      <c r="AF712" s="350">
        <v>10</v>
      </c>
      <c r="AG712" s="2080" t="s">
        <v>122</v>
      </c>
    </row>
    <row r="713" spans="3:33">
      <c r="C713" s="3091" t="s">
        <v>2870</v>
      </c>
      <c r="D713" s="569" t="s">
        <v>2274</v>
      </c>
      <c r="E713" s="1578" t="s">
        <v>2873</v>
      </c>
      <c r="F713" s="2889">
        <v>929002998302</v>
      </c>
      <c r="G713" s="961">
        <v>8719514316584</v>
      </c>
      <c r="H713" s="3037" t="s">
        <v>1572</v>
      </c>
      <c r="I713" s="1584"/>
      <c r="J713" s="1085">
        <v>14.7</v>
      </c>
      <c r="K713" s="521">
        <v>2500</v>
      </c>
      <c r="L713" s="1041" t="s">
        <v>53</v>
      </c>
      <c r="M713" s="1066">
        <v>70000</v>
      </c>
      <c r="N713" s="966">
        <v>5</v>
      </c>
      <c r="O713" s="1041" t="s">
        <v>1380</v>
      </c>
      <c r="P713" s="2412">
        <v>275</v>
      </c>
      <c r="Q713" s="14"/>
      <c r="R713" s="2077" t="s">
        <v>54</v>
      </c>
      <c r="S713" s="1041"/>
      <c r="T713" s="1041" t="s">
        <v>1584</v>
      </c>
      <c r="U713" s="1041" t="s">
        <v>149</v>
      </c>
      <c r="V713" s="1041" t="s">
        <v>131</v>
      </c>
      <c r="W713" s="519" t="s">
        <v>210</v>
      </c>
      <c r="X713" s="519">
        <v>170</v>
      </c>
      <c r="Y713" s="942">
        <v>28</v>
      </c>
      <c r="Z713" s="942"/>
      <c r="AA713" s="942">
        <v>1213</v>
      </c>
      <c r="AB713" s="1041" t="s">
        <v>122</v>
      </c>
      <c r="AC713" s="2474">
        <v>83</v>
      </c>
      <c r="AD713" s="942">
        <v>403671</v>
      </c>
      <c r="AE713" s="2671">
        <v>4</v>
      </c>
      <c r="AF713" s="942">
        <v>10</v>
      </c>
      <c r="AG713" s="2078" t="s">
        <v>122</v>
      </c>
    </row>
    <row r="714" spans="3:33">
      <c r="C714" s="3091" t="s">
        <v>2870</v>
      </c>
      <c r="D714" s="569" t="s">
        <v>2274</v>
      </c>
      <c r="E714" s="1578" t="s">
        <v>2873</v>
      </c>
      <c r="F714" s="193">
        <v>929004242002</v>
      </c>
      <c r="G714" s="107">
        <v>8720169387973</v>
      </c>
      <c r="H714" s="1366" t="s">
        <v>2446</v>
      </c>
      <c r="I714" s="1582"/>
      <c r="J714" s="1363">
        <v>13.5</v>
      </c>
      <c r="K714" s="425">
        <v>2500</v>
      </c>
      <c r="L714" s="558" t="s">
        <v>75</v>
      </c>
      <c r="M714" s="429">
        <v>75000</v>
      </c>
      <c r="N714" s="433">
        <v>5</v>
      </c>
      <c r="O714" s="558" t="s">
        <v>163</v>
      </c>
      <c r="P714" s="992">
        <v>345</v>
      </c>
      <c r="Q714" s="518"/>
      <c r="R714" s="2079" t="s">
        <v>54</v>
      </c>
      <c r="S714" s="558"/>
      <c r="T714" s="558" t="s">
        <v>1584</v>
      </c>
      <c r="U714" s="558" t="s">
        <v>149</v>
      </c>
      <c r="V714" s="558" t="s">
        <v>161</v>
      </c>
      <c r="W714" s="351" t="s">
        <v>210</v>
      </c>
      <c r="X714" s="351">
        <v>185</v>
      </c>
      <c r="Y714" s="350">
        <v>28</v>
      </c>
      <c r="Z714" s="350"/>
      <c r="AA714" s="350">
        <v>1213</v>
      </c>
      <c r="AB714" s="558" t="s">
        <v>122</v>
      </c>
      <c r="AC714" s="693">
        <v>80</v>
      </c>
      <c r="AD714" s="350">
        <v>2144202</v>
      </c>
      <c r="AE714" s="2672">
        <v>4</v>
      </c>
      <c r="AF714" s="350">
        <v>10</v>
      </c>
      <c r="AG714" s="2080" t="s">
        <v>122</v>
      </c>
    </row>
    <row r="715" spans="3:33">
      <c r="C715" s="3091" t="s">
        <v>2870</v>
      </c>
      <c r="D715" s="569" t="s">
        <v>2274</v>
      </c>
      <c r="E715" s="1578" t="s">
        <v>2873</v>
      </c>
      <c r="F715" s="193">
        <v>929004242702</v>
      </c>
      <c r="G715" s="613">
        <v>8720169388116</v>
      </c>
      <c r="H715" s="1366" t="s">
        <v>2447</v>
      </c>
      <c r="I715" s="1582"/>
      <c r="J715" s="1363">
        <v>16.7</v>
      </c>
      <c r="K715" s="425">
        <v>2900</v>
      </c>
      <c r="L715" s="354" t="s">
        <v>79</v>
      </c>
      <c r="M715" s="429">
        <v>75000</v>
      </c>
      <c r="N715" s="1368">
        <v>5</v>
      </c>
      <c r="O715" s="354" t="s">
        <v>1380</v>
      </c>
      <c r="P715" s="992">
        <v>385</v>
      </c>
      <c r="Q715" s="518"/>
      <c r="R715" s="2043" t="s">
        <v>54</v>
      </c>
      <c r="S715" s="354"/>
      <c r="T715" s="354" t="s">
        <v>1585</v>
      </c>
      <c r="U715" s="354" t="s">
        <v>149</v>
      </c>
      <c r="V715" s="354" t="s">
        <v>158</v>
      </c>
      <c r="W715" s="352" t="s">
        <v>210</v>
      </c>
      <c r="X715" s="352">
        <v>173</v>
      </c>
      <c r="Y715" s="374">
        <v>28</v>
      </c>
      <c r="Z715" s="374"/>
      <c r="AA715" s="374">
        <v>1514</v>
      </c>
      <c r="AB715" s="354" t="s">
        <v>122</v>
      </c>
      <c r="AC715" s="2517">
        <v>80</v>
      </c>
      <c r="AD715" s="374">
        <v>2144216</v>
      </c>
      <c r="AE715" s="2673">
        <v>4</v>
      </c>
      <c r="AF715" s="374">
        <v>10</v>
      </c>
      <c r="AG715" s="2044" t="s">
        <v>122</v>
      </c>
    </row>
    <row r="716" spans="3:33">
      <c r="C716" s="3091" t="s">
        <v>2870</v>
      </c>
      <c r="D716" s="569" t="s">
        <v>2274</v>
      </c>
      <c r="E716" s="1578" t="s">
        <v>2873</v>
      </c>
      <c r="F716" s="193">
        <v>929004242802</v>
      </c>
      <c r="G716" s="50">
        <v>8720169388130</v>
      </c>
      <c r="H716" s="1367" t="s">
        <v>2448</v>
      </c>
      <c r="I716" s="1367"/>
      <c r="J716" s="357">
        <v>16.7</v>
      </c>
      <c r="K716" s="348">
        <v>3100</v>
      </c>
      <c r="L716" s="354" t="s">
        <v>53</v>
      </c>
      <c r="M716" s="424">
        <v>75000</v>
      </c>
      <c r="N716" s="1365">
        <v>5</v>
      </c>
      <c r="O716" s="354" t="s">
        <v>163</v>
      </c>
      <c r="P716" s="992">
        <v>385</v>
      </c>
      <c r="Q716" s="518"/>
      <c r="R716" s="2043" t="s">
        <v>54</v>
      </c>
      <c r="S716" s="354"/>
      <c r="T716" s="354" t="s">
        <v>1585</v>
      </c>
      <c r="U716" s="354" t="s">
        <v>149</v>
      </c>
      <c r="V716" s="354" t="s">
        <v>131</v>
      </c>
      <c r="W716" s="352" t="s">
        <v>210</v>
      </c>
      <c r="X716" s="352">
        <v>185</v>
      </c>
      <c r="Y716" s="374">
        <v>28</v>
      </c>
      <c r="Z716" s="374"/>
      <c r="AA716" s="374">
        <v>1514</v>
      </c>
      <c r="AB716" s="354" t="s">
        <v>122</v>
      </c>
      <c r="AC716" s="1365">
        <v>80</v>
      </c>
      <c r="AD716" s="374">
        <v>2144204</v>
      </c>
      <c r="AE716" s="2668">
        <v>4</v>
      </c>
      <c r="AF716" s="374">
        <v>10</v>
      </c>
      <c r="AG716" s="2044" t="s">
        <v>122</v>
      </c>
    </row>
    <row r="717" spans="3:33">
      <c r="C717" s="3091" t="s">
        <v>2870</v>
      </c>
      <c r="D717" s="569" t="s">
        <v>2274</v>
      </c>
      <c r="E717" s="1578" t="s">
        <v>2873</v>
      </c>
      <c r="F717" s="193">
        <v>929004242902</v>
      </c>
      <c r="G717" s="50">
        <v>8720169388154</v>
      </c>
      <c r="H717" s="1367" t="s">
        <v>2449</v>
      </c>
      <c r="I717" s="1367"/>
      <c r="J717" s="357">
        <v>16.7</v>
      </c>
      <c r="K717" s="430">
        <v>3100</v>
      </c>
      <c r="L717" s="1375" t="s">
        <v>75</v>
      </c>
      <c r="M717" s="424">
        <v>75000</v>
      </c>
      <c r="N717" s="1365">
        <v>5</v>
      </c>
      <c r="O717" s="1375" t="s">
        <v>163</v>
      </c>
      <c r="P717" s="992">
        <v>385</v>
      </c>
      <c r="Q717" s="518"/>
      <c r="R717" s="2081" t="s">
        <v>54</v>
      </c>
      <c r="S717" s="1375"/>
      <c r="T717" s="1375" t="s">
        <v>1585</v>
      </c>
      <c r="U717" s="1375" t="s">
        <v>149</v>
      </c>
      <c r="V717" s="1375" t="s">
        <v>161</v>
      </c>
      <c r="W717" s="362" t="s">
        <v>210</v>
      </c>
      <c r="X717" s="362">
        <v>185</v>
      </c>
      <c r="Y717" s="418">
        <v>28</v>
      </c>
      <c r="Z717" s="418"/>
      <c r="AA717" s="418">
        <v>1514</v>
      </c>
      <c r="AB717" s="1375" t="s">
        <v>122</v>
      </c>
      <c r="AC717" s="1365">
        <v>80</v>
      </c>
      <c r="AD717" s="418">
        <v>2144207</v>
      </c>
      <c r="AE717" s="2668">
        <v>4</v>
      </c>
      <c r="AF717" s="418">
        <v>10</v>
      </c>
      <c r="AG717" s="2082" t="s">
        <v>122</v>
      </c>
    </row>
    <row r="718" spans="3:33">
      <c r="C718" s="3091" t="s">
        <v>2870</v>
      </c>
      <c r="D718" s="569" t="s">
        <v>2274</v>
      </c>
      <c r="E718" s="1578" t="s">
        <v>2873</v>
      </c>
      <c r="F718" s="193">
        <v>929004242102</v>
      </c>
      <c r="G718" s="50">
        <v>8720169387997</v>
      </c>
      <c r="H718" s="1367" t="s">
        <v>2450</v>
      </c>
      <c r="I718" s="1583"/>
      <c r="J718" s="455">
        <v>20</v>
      </c>
      <c r="K718" s="430">
        <v>3400</v>
      </c>
      <c r="L718" s="1375" t="s">
        <v>79</v>
      </c>
      <c r="M718" s="595">
        <v>75000</v>
      </c>
      <c r="N718" s="1365">
        <v>5</v>
      </c>
      <c r="O718" s="1375" t="s">
        <v>1380</v>
      </c>
      <c r="P718" s="992">
        <v>415</v>
      </c>
      <c r="Q718" s="518"/>
      <c r="R718" s="2081" t="s">
        <v>54</v>
      </c>
      <c r="S718" s="1375"/>
      <c r="T718" s="1375" t="s">
        <v>1585</v>
      </c>
      <c r="U718" s="1375" t="s">
        <v>149</v>
      </c>
      <c r="V718" s="1375" t="s">
        <v>158</v>
      </c>
      <c r="W718" s="362" t="s">
        <v>210</v>
      </c>
      <c r="X718" s="362">
        <v>170</v>
      </c>
      <c r="Y718" s="418">
        <v>28</v>
      </c>
      <c r="Z718" s="418"/>
      <c r="AA718" s="418">
        <v>1514</v>
      </c>
      <c r="AB718" s="1375" t="s">
        <v>122</v>
      </c>
      <c r="AC718" s="1365">
        <v>80</v>
      </c>
      <c r="AD718" s="418">
        <v>2144203</v>
      </c>
      <c r="AE718" s="2668">
        <v>4</v>
      </c>
      <c r="AF718" s="418">
        <v>10</v>
      </c>
      <c r="AG718" s="2082" t="s">
        <v>122</v>
      </c>
    </row>
    <row r="719" spans="3:33">
      <c r="C719" s="3091" t="s">
        <v>2870</v>
      </c>
      <c r="D719" s="569" t="s">
        <v>2274</v>
      </c>
      <c r="E719" s="1578" t="s">
        <v>2873</v>
      </c>
      <c r="F719" s="896">
        <v>929004242202</v>
      </c>
      <c r="G719" s="107">
        <v>8720169388017</v>
      </c>
      <c r="H719" s="1369" t="s">
        <v>2451</v>
      </c>
      <c r="I719" s="1585"/>
      <c r="J719" s="1363">
        <v>20</v>
      </c>
      <c r="K719" s="425">
        <v>3700</v>
      </c>
      <c r="L719" s="558" t="s">
        <v>53</v>
      </c>
      <c r="M719" s="429">
        <v>75000</v>
      </c>
      <c r="N719" s="1365">
        <v>5</v>
      </c>
      <c r="O719" s="558" t="s">
        <v>163</v>
      </c>
      <c r="P719" s="992">
        <v>415</v>
      </c>
      <c r="Q719" s="518"/>
      <c r="R719" s="2079" t="s">
        <v>54</v>
      </c>
      <c r="S719" s="558"/>
      <c r="T719" s="558" t="s">
        <v>1585</v>
      </c>
      <c r="U719" s="558" t="s">
        <v>149</v>
      </c>
      <c r="V719" s="558" t="s">
        <v>131</v>
      </c>
      <c r="W719" s="351" t="s">
        <v>210</v>
      </c>
      <c r="X719" s="351">
        <v>185</v>
      </c>
      <c r="Y719" s="350">
        <v>28</v>
      </c>
      <c r="Z719" s="350"/>
      <c r="AA719" s="350">
        <v>1514</v>
      </c>
      <c r="AB719" s="558" t="s">
        <v>122</v>
      </c>
      <c r="AC719" s="1365">
        <v>80</v>
      </c>
      <c r="AD719" s="350">
        <v>2144210</v>
      </c>
      <c r="AE719" s="2668">
        <v>4</v>
      </c>
      <c r="AF719" s="350">
        <v>10</v>
      </c>
      <c r="AG719" s="2080" t="s">
        <v>122</v>
      </c>
    </row>
    <row r="720" spans="3:33">
      <c r="C720" s="3091" t="s">
        <v>2870</v>
      </c>
      <c r="D720" s="569" t="s">
        <v>2274</v>
      </c>
      <c r="E720" s="1578" t="s">
        <v>2873</v>
      </c>
      <c r="F720" s="193">
        <v>929004242302</v>
      </c>
      <c r="G720" s="107">
        <v>8720169388031</v>
      </c>
      <c r="H720" s="1366" t="s">
        <v>2452</v>
      </c>
      <c r="I720" s="1582"/>
      <c r="J720" s="1363">
        <v>20</v>
      </c>
      <c r="K720" s="425">
        <v>3700</v>
      </c>
      <c r="L720" s="558" t="s">
        <v>75</v>
      </c>
      <c r="M720" s="429">
        <v>75000</v>
      </c>
      <c r="N720" s="1365">
        <v>5</v>
      </c>
      <c r="O720" s="558" t="s">
        <v>163</v>
      </c>
      <c r="P720" s="992">
        <v>415</v>
      </c>
      <c r="Q720" s="518"/>
      <c r="R720" s="2079" t="s">
        <v>54</v>
      </c>
      <c r="S720" s="558"/>
      <c r="T720" s="558" t="s">
        <v>1585</v>
      </c>
      <c r="U720" s="558" t="s">
        <v>149</v>
      </c>
      <c r="V720" s="558" t="s">
        <v>161</v>
      </c>
      <c r="W720" s="351" t="s">
        <v>210</v>
      </c>
      <c r="X720" s="351">
        <v>185</v>
      </c>
      <c r="Y720" s="350">
        <v>28</v>
      </c>
      <c r="Z720" s="350"/>
      <c r="AA720" s="350">
        <v>1514</v>
      </c>
      <c r="AB720" s="558" t="s">
        <v>122</v>
      </c>
      <c r="AC720" s="1365">
        <v>80</v>
      </c>
      <c r="AD720" s="350">
        <v>2144200</v>
      </c>
      <c r="AE720" s="2668">
        <v>4</v>
      </c>
      <c r="AF720" s="350">
        <v>10</v>
      </c>
      <c r="AG720" s="2080" t="s">
        <v>122</v>
      </c>
    </row>
    <row r="721" spans="3:33">
      <c r="C721" s="3080" t="s">
        <v>2870</v>
      </c>
      <c r="D721" s="855" t="s">
        <v>2274</v>
      </c>
      <c r="E721" s="1599"/>
      <c r="F721" s="194">
        <v>929003481702</v>
      </c>
      <c r="G721" s="683">
        <v>8719514485372</v>
      </c>
      <c r="H721" s="1813" t="s">
        <v>490</v>
      </c>
      <c r="I721" s="1813" t="s">
        <v>1580</v>
      </c>
      <c r="J721" s="492"/>
      <c r="K721" s="492"/>
      <c r="L721" s="492"/>
      <c r="M721" s="684"/>
      <c r="N721" s="674">
        <v>2</v>
      </c>
      <c r="O721" s="492"/>
      <c r="P721" s="2408">
        <v>21</v>
      </c>
      <c r="Q721" s="14"/>
      <c r="R721" s="2083" t="s">
        <v>54</v>
      </c>
      <c r="S721" s="492"/>
      <c r="T721" s="492"/>
      <c r="U721" s="492"/>
      <c r="V721" s="492"/>
      <c r="W721" s="2468" t="s">
        <v>210</v>
      </c>
      <c r="X721" s="2468"/>
      <c r="Y721" s="492"/>
      <c r="Z721" s="492"/>
      <c r="AA721" s="492"/>
      <c r="AB721" s="492" t="s">
        <v>122</v>
      </c>
      <c r="AC721" s="674"/>
      <c r="AD721" s="492"/>
      <c r="AE721" s="2674">
        <v>0.5</v>
      </c>
      <c r="AF721" s="492">
        <v>10</v>
      </c>
      <c r="AG721" s="2084" t="s">
        <v>122</v>
      </c>
    </row>
    <row r="722" spans="3:33">
      <c r="C722" s="3233" t="s">
        <v>2870</v>
      </c>
      <c r="D722" s="853" t="s">
        <v>2274</v>
      </c>
      <c r="E722" s="1606" t="s">
        <v>2873</v>
      </c>
      <c r="F722" s="2936">
        <v>929002021102</v>
      </c>
      <c r="G722" s="117">
        <v>8718699646790</v>
      </c>
      <c r="H722" s="841" t="s">
        <v>1548</v>
      </c>
      <c r="I722" s="1581"/>
      <c r="J722" s="1428">
        <v>8</v>
      </c>
      <c r="K722" s="1180">
        <v>1000</v>
      </c>
      <c r="L722" s="292" t="s">
        <v>79</v>
      </c>
      <c r="M722" s="316">
        <v>60000</v>
      </c>
      <c r="N722" s="300">
        <v>5</v>
      </c>
      <c r="O722" s="292" t="s">
        <v>129</v>
      </c>
      <c r="P722" s="1425">
        <v>155</v>
      </c>
      <c r="Q722" s="14"/>
      <c r="R722" s="1999" t="s">
        <v>54</v>
      </c>
      <c r="S722" s="292"/>
      <c r="T722" s="292" t="s">
        <v>1583</v>
      </c>
      <c r="U722" s="292" t="s">
        <v>149</v>
      </c>
      <c r="V722" s="292" t="s">
        <v>158</v>
      </c>
      <c r="W722" s="293" t="s">
        <v>210</v>
      </c>
      <c r="X722" s="293">
        <v>125</v>
      </c>
      <c r="Y722" s="292">
        <v>28</v>
      </c>
      <c r="Z722" s="292"/>
      <c r="AA722" s="292">
        <v>604</v>
      </c>
      <c r="AB722" s="292" t="s">
        <v>122</v>
      </c>
      <c r="AC722" s="300">
        <v>83</v>
      </c>
      <c r="AD722" s="292">
        <v>403609</v>
      </c>
      <c r="AE722" s="2670">
        <v>4</v>
      </c>
      <c r="AF722" s="292">
        <v>10</v>
      </c>
      <c r="AG722" s="2000" t="s">
        <v>122</v>
      </c>
    </row>
    <row r="723" spans="3:33">
      <c r="C723" s="3091" t="s">
        <v>2870</v>
      </c>
      <c r="D723" s="569" t="s">
        <v>2274</v>
      </c>
      <c r="E723" s="1578" t="s">
        <v>2873</v>
      </c>
      <c r="F723" s="1339">
        <v>929002021202</v>
      </c>
      <c r="G723" s="107">
        <v>8718699646813</v>
      </c>
      <c r="H723" s="108" t="s">
        <v>1549</v>
      </c>
      <c r="I723" s="841"/>
      <c r="J723" s="386">
        <v>8</v>
      </c>
      <c r="K723" s="1163">
        <v>1050</v>
      </c>
      <c r="L723" s="281" t="s">
        <v>53</v>
      </c>
      <c r="M723" s="368">
        <v>60000</v>
      </c>
      <c r="N723" s="300">
        <v>5</v>
      </c>
      <c r="O723" s="281" t="s">
        <v>129</v>
      </c>
      <c r="P723" s="992">
        <v>155</v>
      </c>
      <c r="Q723" s="14"/>
      <c r="R723" s="1997" t="s">
        <v>54</v>
      </c>
      <c r="S723" s="281"/>
      <c r="T723" s="281" t="s">
        <v>1583</v>
      </c>
      <c r="U723" s="281" t="s">
        <v>149</v>
      </c>
      <c r="V723" s="281" t="s">
        <v>131</v>
      </c>
      <c r="W723" s="301" t="s">
        <v>210</v>
      </c>
      <c r="X723" s="301">
        <v>131</v>
      </c>
      <c r="Y723" s="281">
        <v>28</v>
      </c>
      <c r="Z723" s="281"/>
      <c r="AA723" s="281">
        <v>604</v>
      </c>
      <c r="AB723" s="281" t="s">
        <v>122</v>
      </c>
      <c r="AC723" s="300">
        <v>83</v>
      </c>
      <c r="AD723" s="281">
        <v>403610</v>
      </c>
      <c r="AE723" s="2675">
        <v>4</v>
      </c>
      <c r="AF723" s="281">
        <v>10</v>
      </c>
      <c r="AG723" s="1998" t="s">
        <v>122</v>
      </c>
    </row>
    <row r="724" spans="3:33">
      <c r="C724" s="3091" t="s">
        <v>2870</v>
      </c>
      <c r="D724" s="569" t="s">
        <v>2274</v>
      </c>
      <c r="E724" s="1578" t="s">
        <v>2873</v>
      </c>
      <c r="F724" s="1339">
        <v>929002021302</v>
      </c>
      <c r="G724" s="107">
        <v>8718699646837</v>
      </c>
      <c r="H724" s="108" t="s">
        <v>1550</v>
      </c>
      <c r="I724" s="841"/>
      <c r="J724" s="386">
        <v>8</v>
      </c>
      <c r="K724" s="1163">
        <v>1050</v>
      </c>
      <c r="L724" s="281" t="s">
        <v>75</v>
      </c>
      <c r="M724" s="368">
        <v>60000</v>
      </c>
      <c r="N724" s="300">
        <v>5</v>
      </c>
      <c r="O724" s="281" t="s">
        <v>129</v>
      </c>
      <c r="P724" s="992">
        <v>155</v>
      </c>
      <c r="Q724" s="14"/>
      <c r="R724" s="1997" t="s">
        <v>54</v>
      </c>
      <c r="S724" s="281"/>
      <c r="T724" s="281" t="s">
        <v>1583</v>
      </c>
      <c r="U724" s="281" t="s">
        <v>149</v>
      </c>
      <c r="V724" s="281" t="s">
        <v>161</v>
      </c>
      <c r="W724" s="301" t="s">
        <v>210</v>
      </c>
      <c r="X724" s="301">
        <v>131</v>
      </c>
      <c r="Y724" s="281">
        <v>28</v>
      </c>
      <c r="Z724" s="281"/>
      <c r="AA724" s="281">
        <v>604</v>
      </c>
      <c r="AB724" s="281" t="s">
        <v>122</v>
      </c>
      <c r="AC724" s="300">
        <v>83</v>
      </c>
      <c r="AD724" s="281">
        <v>403611</v>
      </c>
      <c r="AE724" s="2675">
        <v>4</v>
      </c>
      <c r="AF724" s="281">
        <v>10</v>
      </c>
      <c r="AG724" s="1998" t="s">
        <v>122</v>
      </c>
    </row>
    <row r="725" spans="3:33">
      <c r="C725" s="3091" t="s">
        <v>2870</v>
      </c>
      <c r="D725" s="569" t="s">
        <v>2274</v>
      </c>
      <c r="E725" s="1578" t="s">
        <v>2873</v>
      </c>
      <c r="F725" s="2896">
        <v>929002021402</v>
      </c>
      <c r="G725" s="107">
        <v>8718699646851</v>
      </c>
      <c r="H725" s="211" t="s">
        <v>1551</v>
      </c>
      <c r="I725" s="211"/>
      <c r="J725" s="334">
        <v>14</v>
      </c>
      <c r="K725" s="1127">
        <v>2000</v>
      </c>
      <c r="L725" s="318" t="s">
        <v>79</v>
      </c>
      <c r="M725" s="368">
        <v>60000</v>
      </c>
      <c r="N725" s="433">
        <v>5</v>
      </c>
      <c r="O725" s="318" t="s">
        <v>135</v>
      </c>
      <c r="P725" s="992">
        <v>195</v>
      </c>
      <c r="Q725" s="14"/>
      <c r="R725" s="2025" t="s">
        <v>54</v>
      </c>
      <c r="S725" s="318"/>
      <c r="T725" s="318" t="s">
        <v>1584</v>
      </c>
      <c r="U725" s="318" t="s">
        <v>149</v>
      </c>
      <c r="V725" s="318" t="s">
        <v>158</v>
      </c>
      <c r="W725" s="301" t="s">
        <v>210</v>
      </c>
      <c r="X725" s="301">
        <v>142</v>
      </c>
      <c r="Y725" s="281">
        <v>28</v>
      </c>
      <c r="Z725" s="281"/>
      <c r="AA725" s="281">
        <v>1213</v>
      </c>
      <c r="AB725" s="318" t="s">
        <v>122</v>
      </c>
      <c r="AC725" s="693">
        <v>83</v>
      </c>
      <c r="AD725" s="281">
        <v>403612</v>
      </c>
      <c r="AE725" s="2672">
        <v>4</v>
      </c>
      <c r="AF725" s="281">
        <v>10</v>
      </c>
      <c r="AG725" s="2026" t="s">
        <v>122</v>
      </c>
    </row>
    <row r="726" spans="3:33">
      <c r="C726" s="3091" t="s">
        <v>2870</v>
      </c>
      <c r="D726" s="569" t="s">
        <v>2274</v>
      </c>
      <c r="E726" s="1578" t="s">
        <v>2873</v>
      </c>
      <c r="F726" s="2896">
        <v>929002021502</v>
      </c>
      <c r="G726" s="107">
        <v>8718699646875</v>
      </c>
      <c r="H726" s="196" t="s">
        <v>1552</v>
      </c>
      <c r="I726" s="196"/>
      <c r="J726" s="334">
        <v>14</v>
      </c>
      <c r="K726" s="1127">
        <v>2100</v>
      </c>
      <c r="L726" s="318" t="s">
        <v>53</v>
      </c>
      <c r="M726" s="368">
        <v>60000</v>
      </c>
      <c r="N726" s="433">
        <v>5</v>
      </c>
      <c r="O726" s="318" t="s">
        <v>135</v>
      </c>
      <c r="P726" s="992">
        <v>195</v>
      </c>
      <c r="Q726" s="14"/>
      <c r="R726" s="2025" t="s">
        <v>54</v>
      </c>
      <c r="S726" s="318"/>
      <c r="T726" s="318" t="s">
        <v>1584</v>
      </c>
      <c r="U726" s="318" t="s">
        <v>149</v>
      </c>
      <c r="V726" s="318" t="s">
        <v>131</v>
      </c>
      <c r="W726" s="301" t="s">
        <v>210</v>
      </c>
      <c r="X726" s="301">
        <v>150</v>
      </c>
      <c r="Y726" s="281">
        <v>28</v>
      </c>
      <c r="Z726" s="281"/>
      <c r="AA726" s="281">
        <v>1213</v>
      </c>
      <c r="AB726" s="318" t="s">
        <v>122</v>
      </c>
      <c r="AC726" s="693">
        <v>83</v>
      </c>
      <c r="AD726" s="281">
        <v>403613</v>
      </c>
      <c r="AE726" s="2672">
        <v>4</v>
      </c>
      <c r="AF726" s="281">
        <v>10</v>
      </c>
      <c r="AG726" s="2026" t="s">
        <v>122</v>
      </c>
    </row>
    <row r="727" spans="3:33">
      <c r="C727" s="3091" t="s">
        <v>2870</v>
      </c>
      <c r="D727" s="569" t="s">
        <v>2274</v>
      </c>
      <c r="E727" s="1578" t="s">
        <v>2873</v>
      </c>
      <c r="F727" s="2896">
        <v>929002021602</v>
      </c>
      <c r="G727" s="107">
        <v>8718699646899</v>
      </c>
      <c r="H727" s="196" t="s">
        <v>1553</v>
      </c>
      <c r="I727" s="196"/>
      <c r="J727" s="334">
        <v>14</v>
      </c>
      <c r="K727" s="1127">
        <v>2100</v>
      </c>
      <c r="L727" s="318" t="s">
        <v>75</v>
      </c>
      <c r="M727" s="368">
        <v>60000</v>
      </c>
      <c r="N727" s="433">
        <v>5</v>
      </c>
      <c r="O727" s="318" t="s">
        <v>135</v>
      </c>
      <c r="P727" s="992">
        <v>195</v>
      </c>
      <c r="Q727" s="14"/>
      <c r="R727" s="2025" t="s">
        <v>54</v>
      </c>
      <c r="S727" s="318"/>
      <c r="T727" s="318" t="s">
        <v>1584</v>
      </c>
      <c r="U727" s="318" t="s">
        <v>149</v>
      </c>
      <c r="V727" s="318" t="s">
        <v>161</v>
      </c>
      <c r="W727" s="301" t="s">
        <v>210</v>
      </c>
      <c r="X727" s="301">
        <v>150</v>
      </c>
      <c r="Y727" s="281">
        <v>28</v>
      </c>
      <c r="Z727" s="281"/>
      <c r="AA727" s="281">
        <v>1213</v>
      </c>
      <c r="AB727" s="318" t="s">
        <v>122</v>
      </c>
      <c r="AC727" s="693">
        <v>83</v>
      </c>
      <c r="AD727" s="281">
        <v>403614</v>
      </c>
      <c r="AE727" s="2672">
        <v>4</v>
      </c>
      <c r="AF727" s="281">
        <v>10</v>
      </c>
      <c r="AG727" s="2026" t="s">
        <v>122</v>
      </c>
    </row>
    <row r="728" spans="3:33">
      <c r="C728" s="3091" t="s">
        <v>2870</v>
      </c>
      <c r="D728" s="569" t="s">
        <v>2274</v>
      </c>
      <c r="E728" s="1578" t="s">
        <v>2873</v>
      </c>
      <c r="F728" s="2896">
        <v>929002997602</v>
      </c>
      <c r="G728" s="107">
        <v>8719514316805</v>
      </c>
      <c r="H728" s="196" t="s">
        <v>1554</v>
      </c>
      <c r="I728" s="196"/>
      <c r="J728" s="334">
        <v>15.5</v>
      </c>
      <c r="K728" s="1127">
        <v>2300</v>
      </c>
      <c r="L728" s="318" t="s">
        <v>79</v>
      </c>
      <c r="M728" s="596">
        <v>60000</v>
      </c>
      <c r="N728" s="433">
        <v>5</v>
      </c>
      <c r="O728" s="318" t="s">
        <v>135</v>
      </c>
      <c r="P728" s="992">
        <v>210</v>
      </c>
      <c r="Q728" s="14"/>
      <c r="R728" s="2025" t="s">
        <v>54</v>
      </c>
      <c r="S728" s="318"/>
      <c r="T728" s="318" t="s">
        <v>1584</v>
      </c>
      <c r="U728" s="318" t="s">
        <v>149</v>
      </c>
      <c r="V728" s="318" t="s">
        <v>158</v>
      </c>
      <c r="W728" s="301" t="s">
        <v>210</v>
      </c>
      <c r="X728" s="301">
        <v>148</v>
      </c>
      <c r="Y728" s="281">
        <v>28</v>
      </c>
      <c r="Z728" s="281"/>
      <c r="AA728" s="281">
        <v>1213</v>
      </c>
      <c r="AB728" s="318" t="s">
        <v>122</v>
      </c>
      <c r="AC728" s="693">
        <v>83</v>
      </c>
      <c r="AD728" s="281">
        <v>403664</v>
      </c>
      <c r="AE728" s="2672">
        <v>4</v>
      </c>
      <c r="AF728" s="281">
        <v>10</v>
      </c>
      <c r="AG728" s="2026" t="s">
        <v>122</v>
      </c>
    </row>
    <row r="729" spans="3:33">
      <c r="C729" s="3091" t="s">
        <v>2870</v>
      </c>
      <c r="D729" s="569" t="s">
        <v>2274</v>
      </c>
      <c r="E729" s="1578" t="s">
        <v>2873</v>
      </c>
      <c r="F729" s="2896">
        <v>929002997702</v>
      </c>
      <c r="G729" s="107">
        <v>8719514316829</v>
      </c>
      <c r="H729" s="196" t="s">
        <v>1555</v>
      </c>
      <c r="I729" s="196"/>
      <c r="J729" s="334">
        <v>15.5</v>
      </c>
      <c r="K729" s="1127">
        <v>2500</v>
      </c>
      <c r="L729" s="318" t="s">
        <v>53</v>
      </c>
      <c r="M729" s="316">
        <v>60000</v>
      </c>
      <c r="N729" s="433">
        <v>5</v>
      </c>
      <c r="O729" s="318" t="s">
        <v>1380</v>
      </c>
      <c r="P729" s="992">
        <v>210</v>
      </c>
      <c r="Q729" s="14"/>
      <c r="R729" s="2025" t="s">
        <v>54</v>
      </c>
      <c r="S729" s="318"/>
      <c r="T729" s="318" t="s">
        <v>1584</v>
      </c>
      <c r="U729" s="318" t="s">
        <v>149</v>
      </c>
      <c r="V729" s="318" t="s">
        <v>131</v>
      </c>
      <c r="W729" s="301" t="s">
        <v>210</v>
      </c>
      <c r="X729" s="301">
        <v>161</v>
      </c>
      <c r="Y729" s="281">
        <v>28</v>
      </c>
      <c r="Z729" s="281"/>
      <c r="AA729" s="281">
        <v>1213</v>
      </c>
      <c r="AB729" s="318" t="s">
        <v>122</v>
      </c>
      <c r="AC729" s="693">
        <v>83</v>
      </c>
      <c r="AD729" s="281">
        <v>403665</v>
      </c>
      <c r="AE729" s="2672">
        <v>4</v>
      </c>
      <c r="AF729" s="281">
        <v>10</v>
      </c>
      <c r="AG729" s="2026" t="s">
        <v>122</v>
      </c>
    </row>
    <row r="730" spans="3:33">
      <c r="C730" s="3091" t="s">
        <v>2870</v>
      </c>
      <c r="D730" s="569" t="s">
        <v>2274</v>
      </c>
      <c r="E730" s="1578" t="s">
        <v>2873</v>
      </c>
      <c r="F730" s="2896">
        <v>929002997802</v>
      </c>
      <c r="G730" s="107">
        <v>8719514316843</v>
      </c>
      <c r="H730" s="211" t="s">
        <v>1556</v>
      </c>
      <c r="I730" s="211"/>
      <c r="J730" s="334">
        <v>15.5</v>
      </c>
      <c r="K730" s="1127">
        <v>2500</v>
      </c>
      <c r="L730" s="318" t="s">
        <v>75</v>
      </c>
      <c r="M730" s="316">
        <v>60000</v>
      </c>
      <c r="N730" s="433">
        <v>5</v>
      </c>
      <c r="O730" s="318" t="s">
        <v>1380</v>
      </c>
      <c r="P730" s="992">
        <v>210</v>
      </c>
      <c r="Q730" s="14"/>
      <c r="R730" s="2025" t="s">
        <v>54</v>
      </c>
      <c r="S730" s="318"/>
      <c r="T730" s="318" t="s">
        <v>1584</v>
      </c>
      <c r="U730" s="318" t="s">
        <v>149</v>
      </c>
      <c r="V730" s="318" t="s">
        <v>161</v>
      </c>
      <c r="W730" s="301" t="s">
        <v>210</v>
      </c>
      <c r="X730" s="301">
        <v>161</v>
      </c>
      <c r="Y730" s="281">
        <v>28</v>
      </c>
      <c r="Z730" s="281"/>
      <c r="AA730" s="281">
        <v>1213</v>
      </c>
      <c r="AB730" s="318" t="s">
        <v>122</v>
      </c>
      <c r="AC730" s="693">
        <v>83</v>
      </c>
      <c r="AD730" s="281">
        <v>403666</v>
      </c>
      <c r="AE730" s="2672">
        <v>4</v>
      </c>
      <c r="AF730" s="281">
        <v>10</v>
      </c>
      <c r="AG730" s="2026" t="s">
        <v>122</v>
      </c>
    </row>
    <row r="731" spans="3:33">
      <c r="C731" s="3091" t="s">
        <v>2870</v>
      </c>
      <c r="D731" s="569" t="s">
        <v>2274</v>
      </c>
      <c r="E731" s="1578" t="s">
        <v>2873</v>
      </c>
      <c r="F731" s="2896">
        <v>929002021702</v>
      </c>
      <c r="G731" s="107">
        <v>8718699646912</v>
      </c>
      <c r="H731" s="211" t="s">
        <v>1557</v>
      </c>
      <c r="I731" s="211"/>
      <c r="J731" s="301">
        <v>20.5</v>
      </c>
      <c r="K731" s="1127">
        <v>2900</v>
      </c>
      <c r="L731" s="310" t="s">
        <v>79</v>
      </c>
      <c r="M731" s="368">
        <v>60000</v>
      </c>
      <c r="N731" s="421">
        <v>5</v>
      </c>
      <c r="O731" s="310" t="s">
        <v>135</v>
      </c>
      <c r="P731" s="992">
        <v>245</v>
      </c>
      <c r="Q731" s="14"/>
      <c r="R731" s="2031" t="s">
        <v>54</v>
      </c>
      <c r="S731" s="310"/>
      <c r="T731" s="310" t="s">
        <v>1585</v>
      </c>
      <c r="U731" s="310" t="s">
        <v>149</v>
      </c>
      <c r="V731" s="310" t="s">
        <v>158</v>
      </c>
      <c r="W731" s="293" t="s">
        <v>210</v>
      </c>
      <c r="X731" s="293">
        <v>141</v>
      </c>
      <c r="Y731" s="292">
        <v>28</v>
      </c>
      <c r="Z731" s="292"/>
      <c r="AA731" s="292">
        <v>1514</v>
      </c>
      <c r="AB731" s="310" t="s">
        <v>122</v>
      </c>
      <c r="AC731" s="421">
        <v>83</v>
      </c>
      <c r="AD731" s="292">
        <v>403615</v>
      </c>
      <c r="AE731" s="2670">
        <v>4</v>
      </c>
      <c r="AF731" s="292">
        <v>10</v>
      </c>
      <c r="AG731" s="2032" t="s">
        <v>122</v>
      </c>
    </row>
    <row r="732" spans="3:33">
      <c r="C732" s="3091" t="s">
        <v>2870</v>
      </c>
      <c r="D732" s="569" t="s">
        <v>2274</v>
      </c>
      <c r="E732" s="1578" t="s">
        <v>2873</v>
      </c>
      <c r="F732" s="2896">
        <v>929002021802</v>
      </c>
      <c r="G732" s="107">
        <v>8718699646936</v>
      </c>
      <c r="H732" s="196" t="s">
        <v>1558</v>
      </c>
      <c r="I732" s="196"/>
      <c r="J732" s="311">
        <v>20.5</v>
      </c>
      <c r="K732" s="1145">
        <v>3100</v>
      </c>
      <c r="L732" s="1821" t="s">
        <v>53</v>
      </c>
      <c r="M732" s="368">
        <v>60000</v>
      </c>
      <c r="N732" s="421">
        <v>5</v>
      </c>
      <c r="O732" s="1821" t="s">
        <v>135</v>
      </c>
      <c r="P732" s="992">
        <v>245</v>
      </c>
      <c r="Q732" s="14"/>
      <c r="R732" s="2033" t="s">
        <v>54</v>
      </c>
      <c r="S732" s="1821"/>
      <c r="T732" s="1821" t="s">
        <v>1585</v>
      </c>
      <c r="U732" s="1821" t="s">
        <v>149</v>
      </c>
      <c r="V732" s="1821" t="s">
        <v>131</v>
      </c>
      <c r="W732" s="312" t="s">
        <v>210</v>
      </c>
      <c r="X732" s="312">
        <v>151</v>
      </c>
      <c r="Y732" s="332">
        <v>28</v>
      </c>
      <c r="Z732" s="332"/>
      <c r="AA732" s="332">
        <v>1514</v>
      </c>
      <c r="AB732" s="1821" t="s">
        <v>122</v>
      </c>
      <c r="AC732" s="421">
        <v>83</v>
      </c>
      <c r="AD732" s="332">
        <v>403616</v>
      </c>
      <c r="AE732" s="2670">
        <v>4</v>
      </c>
      <c r="AF732" s="332">
        <v>10</v>
      </c>
      <c r="AG732" s="2034" t="s">
        <v>122</v>
      </c>
    </row>
    <row r="733" spans="3:33">
      <c r="C733" s="3091" t="s">
        <v>2870</v>
      </c>
      <c r="D733" s="569" t="s">
        <v>2274</v>
      </c>
      <c r="E733" s="1578" t="s">
        <v>2873</v>
      </c>
      <c r="F733" s="2896">
        <v>929002021902</v>
      </c>
      <c r="G733" s="107">
        <v>8718699646950</v>
      </c>
      <c r="H733" s="196" t="s">
        <v>1559</v>
      </c>
      <c r="I733" s="196"/>
      <c r="J733" s="311">
        <v>20.5</v>
      </c>
      <c r="K733" s="1145">
        <v>3100</v>
      </c>
      <c r="L733" s="1821" t="s">
        <v>75</v>
      </c>
      <c r="M733" s="368">
        <v>60000</v>
      </c>
      <c r="N733" s="421">
        <v>5</v>
      </c>
      <c r="O733" s="1821" t="s">
        <v>135</v>
      </c>
      <c r="P733" s="992">
        <v>245</v>
      </c>
      <c r="Q733" s="14"/>
      <c r="R733" s="2033" t="s">
        <v>54</v>
      </c>
      <c r="S733" s="1821"/>
      <c r="T733" s="1821" t="s">
        <v>1585</v>
      </c>
      <c r="U733" s="1821" t="s">
        <v>149</v>
      </c>
      <c r="V733" s="1821" t="s">
        <v>161</v>
      </c>
      <c r="W733" s="312" t="s">
        <v>210</v>
      </c>
      <c r="X733" s="312">
        <v>151</v>
      </c>
      <c r="Y733" s="332">
        <v>28</v>
      </c>
      <c r="Z733" s="332"/>
      <c r="AA733" s="332">
        <v>1514</v>
      </c>
      <c r="AB733" s="1821" t="s">
        <v>122</v>
      </c>
      <c r="AC733" s="421">
        <v>83</v>
      </c>
      <c r="AD733" s="332">
        <v>403617</v>
      </c>
      <c r="AE733" s="2670">
        <v>4</v>
      </c>
      <c r="AF733" s="332">
        <v>10</v>
      </c>
      <c r="AG733" s="2034" t="s">
        <v>122</v>
      </c>
    </row>
    <row r="734" spans="3:33">
      <c r="C734" s="3091" t="s">
        <v>2870</v>
      </c>
      <c r="D734" s="569" t="s">
        <v>2274</v>
      </c>
      <c r="E734" s="1578" t="s">
        <v>2873</v>
      </c>
      <c r="F734" s="2896">
        <v>929002997902</v>
      </c>
      <c r="G734" s="223">
        <v>8719514316867</v>
      </c>
      <c r="H734" s="196" t="s">
        <v>1560</v>
      </c>
      <c r="I734" s="196"/>
      <c r="J734" s="396">
        <v>23</v>
      </c>
      <c r="K734" s="1212">
        <v>3400</v>
      </c>
      <c r="L734" s="318" t="s">
        <v>79</v>
      </c>
      <c r="M734" s="596">
        <v>60000</v>
      </c>
      <c r="N734" s="433">
        <v>5</v>
      </c>
      <c r="O734" s="318" t="s">
        <v>135</v>
      </c>
      <c r="P734" s="992">
        <v>275</v>
      </c>
      <c r="Q734" s="14"/>
      <c r="R734" s="2025" t="s">
        <v>54</v>
      </c>
      <c r="S734" s="318"/>
      <c r="T734" s="318" t="s">
        <v>1585</v>
      </c>
      <c r="U734" s="318" t="s">
        <v>149</v>
      </c>
      <c r="V734" s="318" t="s">
        <v>158</v>
      </c>
      <c r="W734" s="301" t="s">
        <v>210</v>
      </c>
      <c r="X734" s="301">
        <v>147</v>
      </c>
      <c r="Y734" s="281">
        <v>28</v>
      </c>
      <c r="Z734" s="281"/>
      <c r="AA734" s="281">
        <v>1514</v>
      </c>
      <c r="AB734" s="318" t="s">
        <v>122</v>
      </c>
      <c r="AC734" s="693">
        <v>83</v>
      </c>
      <c r="AD734" s="281">
        <v>403667</v>
      </c>
      <c r="AE734" s="2672">
        <v>4</v>
      </c>
      <c r="AF734" s="281">
        <v>10</v>
      </c>
      <c r="AG734" s="2026" t="s">
        <v>122</v>
      </c>
    </row>
    <row r="735" spans="3:33">
      <c r="C735" s="3091" t="s">
        <v>2870</v>
      </c>
      <c r="D735" s="569" t="s">
        <v>2274</v>
      </c>
      <c r="E735" s="1578" t="s">
        <v>2873</v>
      </c>
      <c r="F735" s="2896">
        <v>929002998002</v>
      </c>
      <c r="G735" s="223">
        <v>8719514316881</v>
      </c>
      <c r="H735" s="196" t="s">
        <v>1561</v>
      </c>
      <c r="I735" s="196"/>
      <c r="J735" s="396">
        <v>23</v>
      </c>
      <c r="K735" s="1212">
        <v>3700</v>
      </c>
      <c r="L735" s="318" t="s">
        <v>53</v>
      </c>
      <c r="M735" s="596">
        <v>60000</v>
      </c>
      <c r="N735" s="433">
        <v>5</v>
      </c>
      <c r="O735" s="318" t="s">
        <v>1380</v>
      </c>
      <c r="P735" s="992">
        <v>275</v>
      </c>
      <c r="Q735" s="14"/>
      <c r="R735" s="2025" t="s">
        <v>54</v>
      </c>
      <c r="S735" s="318"/>
      <c r="T735" s="318" t="s">
        <v>1585</v>
      </c>
      <c r="U735" s="318" t="s">
        <v>149</v>
      </c>
      <c r="V735" s="318" t="s">
        <v>131</v>
      </c>
      <c r="W735" s="301" t="s">
        <v>210</v>
      </c>
      <c r="X735" s="301">
        <v>160</v>
      </c>
      <c r="Y735" s="281">
        <v>28</v>
      </c>
      <c r="Z735" s="281"/>
      <c r="AA735" s="281">
        <v>1514</v>
      </c>
      <c r="AB735" s="318" t="s">
        <v>122</v>
      </c>
      <c r="AC735" s="693">
        <v>83</v>
      </c>
      <c r="AD735" s="281">
        <v>403668</v>
      </c>
      <c r="AE735" s="2672">
        <v>4</v>
      </c>
      <c r="AF735" s="281">
        <v>10</v>
      </c>
      <c r="AG735" s="2026" t="s">
        <v>122</v>
      </c>
    </row>
    <row r="736" spans="3:33">
      <c r="C736" s="3235" t="s">
        <v>2870</v>
      </c>
      <c r="D736" s="1664" t="s">
        <v>2274</v>
      </c>
      <c r="E736" s="1665" t="s">
        <v>2873</v>
      </c>
      <c r="F736" s="2937">
        <v>929002998102</v>
      </c>
      <c r="G736" s="1666">
        <v>8719514316904</v>
      </c>
      <c r="H736" s="1667" t="s">
        <v>1562</v>
      </c>
      <c r="I736" s="1667"/>
      <c r="J736" s="1668">
        <v>23</v>
      </c>
      <c r="K736" s="1669">
        <v>3700</v>
      </c>
      <c r="L736" s="1834" t="s">
        <v>75</v>
      </c>
      <c r="M736" s="320">
        <v>60000</v>
      </c>
      <c r="N736" s="1670">
        <v>5</v>
      </c>
      <c r="O736" s="1834" t="s">
        <v>1380</v>
      </c>
      <c r="P736" s="2413">
        <v>275</v>
      </c>
      <c r="Q736" s="14"/>
      <c r="R736" s="2085" t="s">
        <v>54</v>
      </c>
      <c r="S736" s="1834"/>
      <c r="T736" s="1834" t="s">
        <v>1585</v>
      </c>
      <c r="U736" s="1834" t="s">
        <v>149</v>
      </c>
      <c r="V736" s="1834" t="s">
        <v>161</v>
      </c>
      <c r="W736" s="315" t="s">
        <v>210</v>
      </c>
      <c r="X736" s="315">
        <v>160</v>
      </c>
      <c r="Y736" s="341">
        <v>28</v>
      </c>
      <c r="Z736" s="341"/>
      <c r="AA736" s="341">
        <v>1514</v>
      </c>
      <c r="AB736" s="1834" t="s">
        <v>122</v>
      </c>
      <c r="AC736" s="2518">
        <v>83</v>
      </c>
      <c r="AD736" s="341">
        <v>403669</v>
      </c>
      <c r="AE736" s="2676">
        <v>4</v>
      </c>
      <c r="AF736" s="341">
        <v>10</v>
      </c>
      <c r="AG736" s="2086" t="s">
        <v>122</v>
      </c>
    </row>
    <row r="737" spans="3:33">
      <c r="C737" s="3079" t="s">
        <v>2870</v>
      </c>
      <c r="D737" s="1576" t="s">
        <v>2274</v>
      </c>
      <c r="E737" s="1577" t="s">
        <v>2873</v>
      </c>
      <c r="F737" s="1277">
        <v>929003577132</v>
      </c>
      <c r="G737" s="164">
        <v>8719514486386</v>
      </c>
      <c r="H737" s="1671" t="s">
        <v>1537</v>
      </c>
      <c r="I737" s="1671"/>
      <c r="J737" s="392">
        <v>8</v>
      </c>
      <c r="K737" s="1672">
        <v>750</v>
      </c>
      <c r="L737" s="1835" t="s">
        <v>79</v>
      </c>
      <c r="M737" s="324">
        <v>50000</v>
      </c>
      <c r="N737" s="319">
        <v>3</v>
      </c>
      <c r="O737" s="1835" t="s">
        <v>127</v>
      </c>
      <c r="P737" s="2409">
        <v>115</v>
      </c>
      <c r="Q737" s="14"/>
      <c r="R737" s="2087" t="s">
        <v>54</v>
      </c>
      <c r="S737" s="1835"/>
      <c r="T737" s="1835" t="s">
        <v>1583</v>
      </c>
      <c r="U737" s="1835" t="s">
        <v>149</v>
      </c>
      <c r="V737" s="1835" t="s">
        <v>158</v>
      </c>
      <c r="W737" s="2469" t="s">
        <v>210</v>
      </c>
      <c r="X737" s="2469">
        <v>93</v>
      </c>
      <c r="Y737" s="1835">
        <v>28</v>
      </c>
      <c r="Z737" s="1835"/>
      <c r="AA737" s="1835">
        <v>604</v>
      </c>
      <c r="AB737" s="1835" t="s">
        <v>122</v>
      </c>
      <c r="AC737" s="319">
        <v>80</v>
      </c>
      <c r="AD737" s="1835">
        <v>1288990</v>
      </c>
      <c r="AE737" s="2658">
        <v>4</v>
      </c>
      <c r="AF737" s="1835">
        <v>20</v>
      </c>
      <c r="AG737" s="2088" t="s">
        <v>122</v>
      </c>
    </row>
    <row r="738" spans="3:33">
      <c r="C738" s="3091" t="s">
        <v>2870</v>
      </c>
      <c r="D738" s="569" t="s">
        <v>2274</v>
      </c>
      <c r="E738" s="1578" t="s">
        <v>2873</v>
      </c>
      <c r="F738" s="2938">
        <v>929003547202</v>
      </c>
      <c r="G738" s="107">
        <v>8719514459779</v>
      </c>
      <c r="H738" s="108" t="s">
        <v>555</v>
      </c>
      <c r="I738" s="841"/>
      <c r="J738" s="386">
        <v>8</v>
      </c>
      <c r="K738" s="1163">
        <v>800</v>
      </c>
      <c r="L738" s="281" t="s">
        <v>53</v>
      </c>
      <c r="M738" s="317">
        <v>50000</v>
      </c>
      <c r="N738" s="300">
        <v>3</v>
      </c>
      <c r="O738" s="281" t="s">
        <v>127</v>
      </c>
      <c r="P738" s="992">
        <v>115</v>
      </c>
      <c r="Q738" s="14"/>
      <c r="R738" s="1997" t="s">
        <v>54</v>
      </c>
      <c r="S738" s="281"/>
      <c r="T738" s="281" t="s">
        <v>1583</v>
      </c>
      <c r="U738" s="281" t="s">
        <v>149</v>
      </c>
      <c r="V738" s="281" t="s">
        <v>131</v>
      </c>
      <c r="W738" s="301" t="s">
        <v>210</v>
      </c>
      <c r="X738" s="301">
        <v>100</v>
      </c>
      <c r="Y738" s="281">
        <v>28</v>
      </c>
      <c r="Z738" s="281"/>
      <c r="AA738" s="281">
        <v>604</v>
      </c>
      <c r="AB738" s="281" t="s">
        <v>122</v>
      </c>
      <c r="AC738" s="300">
        <v>80</v>
      </c>
      <c r="AD738" s="281">
        <v>1183841</v>
      </c>
      <c r="AE738" s="2675">
        <v>4</v>
      </c>
      <c r="AF738" s="281">
        <v>20</v>
      </c>
      <c r="AG738" s="1998" t="s">
        <v>122</v>
      </c>
    </row>
    <row r="739" spans="3:33">
      <c r="C739" s="3091" t="s">
        <v>2870</v>
      </c>
      <c r="D739" s="569" t="s">
        <v>2274</v>
      </c>
      <c r="E739" s="1578" t="s">
        <v>2873</v>
      </c>
      <c r="F739" s="2938">
        <v>929003547302</v>
      </c>
      <c r="G739" s="107">
        <v>8719514459793</v>
      </c>
      <c r="H739" s="108" t="s">
        <v>557</v>
      </c>
      <c r="I739" s="841"/>
      <c r="J739" s="386">
        <v>8</v>
      </c>
      <c r="K739" s="1163">
        <v>800</v>
      </c>
      <c r="L739" s="281" t="s">
        <v>75</v>
      </c>
      <c r="M739" s="317">
        <v>50000</v>
      </c>
      <c r="N739" s="300">
        <v>3</v>
      </c>
      <c r="O739" s="281" t="s">
        <v>127</v>
      </c>
      <c r="P739" s="992">
        <v>115</v>
      </c>
      <c r="Q739" s="14"/>
      <c r="R739" s="1997" t="s">
        <v>54</v>
      </c>
      <c r="S739" s="281"/>
      <c r="T739" s="281" t="s">
        <v>1583</v>
      </c>
      <c r="U739" s="281" t="s">
        <v>149</v>
      </c>
      <c r="V739" s="281" t="s">
        <v>161</v>
      </c>
      <c r="W739" s="301" t="s">
        <v>210</v>
      </c>
      <c r="X739" s="301">
        <v>100</v>
      </c>
      <c r="Y739" s="281">
        <v>28</v>
      </c>
      <c r="Z739" s="281"/>
      <c r="AA739" s="281">
        <v>604</v>
      </c>
      <c r="AB739" s="281" t="s">
        <v>122</v>
      </c>
      <c r="AC739" s="300">
        <v>80</v>
      </c>
      <c r="AD739" s="281">
        <v>1183843</v>
      </c>
      <c r="AE739" s="2675">
        <v>4</v>
      </c>
      <c r="AF739" s="281">
        <v>20</v>
      </c>
      <c r="AG739" s="1998" t="s">
        <v>122</v>
      </c>
    </row>
    <row r="740" spans="3:33">
      <c r="C740" s="3091" t="s">
        <v>2870</v>
      </c>
      <c r="D740" s="569" t="s">
        <v>2274</v>
      </c>
      <c r="E740" s="1578" t="s">
        <v>2873</v>
      </c>
      <c r="F740" s="2938">
        <v>929003577402</v>
      </c>
      <c r="G740" s="107">
        <v>8719514486447</v>
      </c>
      <c r="H740" s="108" t="s">
        <v>1538</v>
      </c>
      <c r="I740" s="841"/>
      <c r="J740" s="443">
        <v>8</v>
      </c>
      <c r="K740" s="1216">
        <v>850</v>
      </c>
      <c r="L740" s="432" t="s">
        <v>79</v>
      </c>
      <c r="M740" s="317">
        <v>50000</v>
      </c>
      <c r="N740" s="300">
        <v>3</v>
      </c>
      <c r="O740" s="432" t="s">
        <v>127</v>
      </c>
      <c r="P740" s="992">
        <v>130</v>
      </c>
      <c r="Q740" s="14"/>
      <c r="R740" s="2089" t="s">
        <v>54</v>
      </c>
      <c r="S740" s="432"/>
      <c r="T740" s="432" t="s">
        <v>1583</v>
      </c>
      <c r="U740" s="432" t="s">
        <v>149</v>
      </c>
      <c r="V740" s="432" t="s">
        <v>158</v>
      </c>
      <c r="W740" s="2470" t="s">
        <v>210</v>
      </c>
      <c r="X740" s="2470">
        <v>106</v>
      </c>
      <c r="Y740" s="432">
        <v>28</v>
      </c>
      <c r="Z740" s="432"/>
      <c r="AA740" s="432">
        <v>604</v>
      </c>
      <c r="AB740" s="432" t="s">
        <v>122</v>
      </c>
      <c r="AC740" s="300">
        <v>80</v>
      </c>
      <c r="AD740" s="432">
        <v>1288991</v>
      </c>
      <c r="AE740" s="2675">
        <v>4</v>
      </c>
      <c r="AF740" s="432">
        <v>20</v>
      </c>
      <c r="AG740" s="2090" t="s">
        <v>122</v>
      </c>
    </row>
    <row r="741" spans="3:33">
      <c r="C741" s="3091" t="s">
        <v>2870</v>
      </c>
      <c r="D741" s="569" t="s">
        <v>2274</v>
      </c>
      <c r="E741" s="1578" t="s">
        <v>2873</v>
      </c>
      <c r="F741" s="1136">
        <v>929003158602</v>
      </c>
      <c r="G741" s="103">
        <v>8719514421035</v>
      </c>
      <c r="H741" s="663" t="s">
        <v>1539</v>
      </c>
      <c r="I741" s="1424"/>
      <c r="J741" s="386">
        <v>8</v>
      </c>
      <c r="K741" s="1215">
        <v>900</v>
      </c>
      <c r="L741" s="432" t="s">
        <v>53</v>
      </c>
      <c r="M741" s="317">
        <v>50000</v>
      </c>
      <c r="N741" s="300">
        <v>3</v>
      </c>
      <c r="O741" s="432" t="s">
        <v>129</v>
      </c>
      <c r="P741" s="992">
        <v>130</v>
      </c>
      <c r="Q741" s="14"/>
      <c r="R741" s="2089" t="s">
        <v>54</v>
      </c>
      <c r="S741" s="432"/>
      <c r="T741" s="432" t="s">
        <v>1583</v>
      </c>
      <c r="U741" s="432" t="s">
        <v>149</v>
      </c>
      <c r="V741" s="432" t="s">
        <v>131</v>
      </c>
      <c r="W741" s="2470" t="s">
        <v>210</v>
      </c>
      <c r="X741" s="2470">
        <v>112</v>
      </c>
      <c r="Y741" s="432">
        <v>28</v>
      </c>
      <c r="Z741" s="432"/>
      <c r="AA741" s="432">
        <v>604</v>
      </c>
      <c r="AB741" s="432" t="s">
        <v>122</v>
      </c>
      <c r="AC741" s="300">
        <v>80</v>
      </c>
      <c r="AD741" s="432">
        <v>1037552</v>
      </c>
      <c r="AE741" s="2675">
        <v>4</v>
      </c>
      <c r="AF741" s="432">
        <v>20</v>
      </c>
      <c r="AG741" s="2090" t="s">
        <v>122</v>
      </c>
    </row>
    <row r="742" spans="3:33">
      <c r="C742" s="3080" t="s">
        <v>2870</v>
      </c>
      <c r="D742" s="855" t="s">
        <v>2274</v>
      </c>
      <c r="E742" s="1599" t="s">
        <v>2873</v>
      </c>
      <c r="F742" s="1278">
        <v>929003158702</v>
      </c>
      <c r="G742" s="635">
        <v>8719514421059</v>
      </c>
      <c r="H742" s="1426" t="s">
        <v>1540</v>
      </c>
      <c r="I742" s="1426"/>
      <c r="J742" s="445">
        <v>8</v>
      </c>
      <c r="K742" s="1523">
        <v>900</v>
      </c>
      <c r="L742" s="491" t="s">
        <v>75</v>
      </c>
      <c r="M742" s="489">
        <v>50000</v>
      </c>
      <c r="N742" s="490">
        <v>3</v>
      </c>
      <c r="O742" s="491" t="s">
        <v>129</v>
      </c>
      <c r="P742" s="2410">
        <v>130</v>
      </c>
      <c r="Q742" s="14"/>
      <c r="R742" s="2091" t="s">
        <v>54</v>
      </c>
      <c r="S742" s="491"/>
      <c r="T742" s="491" t="s">
        <v>1583</v>
      </c>
      <c r="U742" s="491" t="s">
        <v>149</v>
      </c>
      <c r="V742" s="491" t="s">
        <v>161</v>
      </c>
      <c r="W742" s="2471" t="s">
        <v>210</v>
      </c>
      <c r="X742" s="2471">
        <v>112</v>
      </c>
      <c r="Y742" s="491">
        <v>28</v>
      </c>
      <c r="Z742" s="491"/>
      <c r="AA742" s="491">
        <v>604</v>
      </c>
      <c r="AB742" s="491" t="s">
        <v>122</v>
      </c>
      <c r="AC742" s="490">
        <v>80</v>
      </c>
      <c r="AD742" s="491">
        <v>1037551</v>
      </c>
      <c r="AE742" s="2660">
        <v>4</v>
      </c>
      <c r="AF742" s="491">
        <v>20</v>
      </c>
      <c r="AG742" s="2092" t="s">
        <v>122</v>
      </c>
    </row>
    <row r="743" spans="3:33">
      <c r="C743" s="3079" t="s">
        <v>2870</v>
      </c>
      <c r="D743" s="1576" t="s">
        <v>2274</v>
      </c>
      <c r="E743" s="1577" t="s">
        <v>2873</v>
      </c>
      <c r="F743" s="1277">
        <v>929003577232</v>
      </c>
      <c r="G743" s="1673">
        <v>8719514486409</v>
      </c>
      <c r="H743" s="1671" t="s">
        <v>1541</v>
      </c>
      <c r="I743" s="1671"/>
      <c r="J743" s="515">
        <v>15.5</v>
      </c>
      <c r="K743" s="1674">
        <v>1700</v>
      </c>
      <c r="L743" s="1835" t="s">
        <v>79</v>
      </c>
      <c r="M743" s="324">
        <v>50000</v>
      </c>
      <c r="N743" s="319">
        <v>3</v>
      </c>
      <c r="O743" s="1835" t="s">
        <v>127</v>
      </c>
      <c r="P743" s="2409">
        <v>145</v>
      </c>
      <c r="Q743" s="14"/>
      <c r="R743" s="2087" t="s">
        <v>54</v>
      </c>
      <c r="S743" s="1835"/>
      <c r="T743" s="1835" t="s">
        <v>1584</v>
      </c>
      <c r="U743" s="1835" t="s">
        <v>149</v>
      </c>
      <c r="V743" s="1835" t="s">
        <v>158</v>
      </c>
      <c r="W743" s="2469" t="s">
        <v>210</v>
      </c>
      <c r="X743" s="2469">
        <v>109</v>
      </c>
      <c r="Y743" s="1835">
        <v>28</v>
      </c>
      <c r="Z743" s="1835"/>
      <c r="AA743" s="1835">
        <v>1214</v>
      </c>
      <c r="AB743" s="1835" t="s">
        <v>122</v>
      </c>
      <c r="AC743" s="319">
        <v>80</v>
      </c>
      <c r="AD743" s="1835">
        <v>1288988</v>
      </c>
      <c r="AE743" s="2658">
        <v>4</v>
      </c>
      <c r="AF743" s="1835">
        <v>20</v>
      </c>
      <c r="AG743" s="2088" t="s">
        <v>122</v>
      </c>
    </row>
    <row r="744" spans="3:33">
      <c r="C744" s="3091" t="s">
        <v>2870</v>
      </c>
      <c r="D744" s="569" t="s">
        <v>2274</v>
      </c>
      <c r="E744" s="1578" t="s">
        <v>2873</v>
      </c>
      <c r="F744" s="1136">
        <v>929003519702</v>
      </c>
      <c r="G744" s="103">
        <v>8719514448070</v>
      </c>
      <c r="H744" s="663" t="s">
        <v>551</v>
      </c>
      <c r="I744" s="1424"/>
      <c r="J744" s="386">
        <v>15.5</v>
      </c>
      <c r="K744" s="1163">
        <v>1800</v>
      </c>
      <c r="L744" s="281" t="s">
        <v>53</v>
      </c>
      <c r="M744" s="317">
        <v>50000</v>
      </c>
      <c r="N744" s="300">
        <v>3</v>
      </c>
      <c r="O744" s="281" t="s">
        <v>129</v>
      </c>
      <c r="P744" s="992">
        <v>145</v>
      </c>
      <c r="Q744" s="14"/>
      <c r="R744" s="1997" t="s">
        <v>54</v>
      </c>
      <c r="S744" s="281"/>
      <c r="T744" s="281" t="s">
        <v>1584</v>
      </c>
      <c r="U744" s="281" t="s">
        <v>149</v>
      </c>
      <c r="V744" s="281" t="s">
        <v>131</v>
      </c>
      <c r="W744" s="301" t="s">
        <v>210</v>
      </c>
      <c r="X744" s="301">
        <v>116</v>
      </c>
      <c r="Y744" s="281">
        <v>28</v>
      </c>
      <c r="Z744" s="281"/>
      <c r="AA744" s="281">
        <v>1214</v>
      </c>
      <c r="AB744" s="281" t="s">
        <v>122</v>
      </c>
      <c r="AC744" s="300">
        <v>80</v>
      </c>
      <c r="AD744" s="281">
        <v>1183844</v>
      </c>
      <c r="AE744" s="2675">
        <v>4</v>
      </c>
      <c r="AF744" s="281">
        <v>20</v>
      </c>
      <c r="AG744" s="1998" t="s">
        <v>122</v>
      </c>
    </row>
    <row r="745" spans="3:33">
      <c r="C745" s="3091" t="s">
        <v>2870</v>
      </c>
      <c r="D745" s="569" t="s">
        <v>2274</v>
      </c>
      <c r="E745" s="1578" t="s">
        <v>2873</v>
      </c>
      <c r="F745" s="1136">
        <v>929003519802</v>
      </c>
      <c r="G745" s="103">
        <v>8719514448094</v>
      </c>
      <c r="H745" s="663" t="s">
        <v>553</v>
      </c>
      <c r="I745" s="1424"/>
      <c r="J745" s="386">
        <v>15.5</v>
      </c>
      <c r="K745" s="1163">
        <v>1800</v>
      </c>
      <c r="L745" s="281" t="s">
        <v>75</v>
      </c>
      <c r="M745" s="317">
        <v>50000</v>
      </c>
      <c r="N745" s="300">
        <v>3</v>
      </c>
      <c r="O745" s="281" t="s">
        <v>129</v>
      </c>
      <c r="P745" s="992">
        <v>145</v>
      </c>
      <c r="Q745" s="14"/>
      <c r="R745" s="1997" t="s">
        <v>54</v>
      </c>
      <c r="S745" s="281"/>
      <c r="T745" s="281" t="s">
        <v>1584</v>
      </c>
      <c r="U745" s="281" t="s">
        <v>149</v>
      </c>
      <c r="V745" s="281" t="s">
        <v>161</v>
      </c>
      <c r="W745" s="301" t="s">
        <v>210</v>
      </c>
      <c r="X745" s="301">
        <v>116</v>
      </c>
      <c r="Y745" s="281">
        <v>28</v>
      </c>
      <c r="Z745" s="281"/>
      <c r="AA745" s="281">
        <v>1214</v>
      </c>
      <c r="AB745" s="281" t="s">
        <v>122</v>
      </c>
      <c r="AC745" s="300">
        <v>80</v>
      </c>
      <c r="AD745" s="281">
        <v>1183845</v>
      </c>
      <c r="AE745" s="2675">
        <v>4</v>
      </c>
      <c r="AF745" s="281">
        <v>20</v>
      </c>
      <c r="AG745" s="1998" t="s">
        <v>122</v>
      </c>
    </row>
    <row r="746" spans="3:33">
      <c r="C746" s="3091" t="s">
        <v>2870</v>
      </c>
      <c r="D746" s="569" t="s">
        <v>2274</v>
      </c>
      <c r="E746" s="1578" t="s">
        <v>2873</v>
      </c>
      <c r="F746" s="1136">
        <v>929003577532</v>
      </c>
      <c r="G746" s="103">
        <v>8719514486461</v>
      </c>
      <c r="H746" s="663" t="s">
        <v>1542</v>
      </c>
      <c r="I746" s="1424"/>
      <c r="J746" s="393">
        <v>18</v>
      </c>
      <c r="K746" s="1163">
        <v>1850</v>
      </c>
      <c r="L746" s="281" t="s">
        <v>79</v>
      </c>
      <c r="M746" s="317">
        <v>50000</v>
      </c>
      <c r="N746" s="300">
        <v>3</v>
      </c>
      <c r="O746" s="281" t="s">
        <v>127</v>
      </c>
      <c r="P746" s="992">
        <v>165</v>
      </c>
      <c r="Q746" s="14"/>
      <c r="R746" s="1997" t="s">
        <v>54</v>
      </c>
      <c r="S746" s="281"/>
      <c r="T746" s="281" t="s">
        <v>1584</v>
      </c>
      <c r="U746" s="281" t="s">
        <v>149</v>
      </c>
      <c r="V746" s="281" t="s">
        <v>158</v>
      </c>
      <c r="W746" s="301" t="s">
        <v>210</v>
      </c>
      <c r="X746" s="301">
        <v>102</v>
      </c>
      <c r="Y746" s="281">
        <v>28</v>
      </c>
      <c r="Z746" s="281"/>
      <c r="AA746" s="281">
        <v>1214</v>
      </c>
      <c r="AB746" s="281" t="s">
        <v>122</v>
      </c>
      <c r="AC746" s="300">
        <v>80</v>
      </c>
      <c r="AD746" s="281">
        <v>1288987</v>
      </c>
      <c r="AE746" s="2675">
        <v>4</v>
      </c>
      <c r="AF746" s="281">
        <v>20</v>
      </c>
      <c r="AG746" s="1998" t="s">
        <v>122</v>
      </c>
    </row>
    <row r="747" spans="3:33">
      <c r="C747" s="3091" t="s">
        <v>2870</v>
      </c>
      <c r="D747" s="569" t="s">
        <v>2274</v>
      </c>
      <c r="E747" s="1578" t="s">
        <v>2873</v>
      </c>
      <c r="F747" s="1136">
        <v>929001874932</v>
      </c>
      <c r="G747" s="103">
        <v>8719514469587</v>
      </c>
      <c r="H747" s="663" t="s">
        <v>562</v>
      </c>
      <c r="I747" s="1424"/>
      <c r="J747" s="393">
        <v>18</v>
      </c>
      <c r="K747" s="1214">
        <v>2000</v>
      </c>
      <c r="L747" s="281" t="s">
        <v>53</v>
      </c>
      <c r="M747" s="317">
        <v>50000</v>
      </c>
      <c r="N747" s="300">
        <v>3</v>
      </c>
      <c r="O747" s="281" t="s">
        <v>129</v>
      </c>
      <c r="P747" s="992">
        <v>165</v>
      </c>
      <c r="Q747" s="14"/>
      <c r="R747" s="1997" t="s">
        <v>54</v>
      </c>
      <c r="S747" s="281"/>
      <c r="T747" s="281" t="s">
        <v>1584</v>
      </c>
      <c r="U747" s="281" t="s">
        <v>149</v>
      </c>
      <c r="V747" s="281" t="s">
        <v>131</v>
      </c>
      <c r="W747" s="301" t="s">
        <v>210</v>
      </c>
      <c r="X747" s="301">
        <v>111</v>
      </c>
      <c r="Y747" s="281">
        <v>28</v>
      </c>
      <c r="Z747" s="281"/>
      <c r="AA747" s="281">
        <v>1214</v>
      </c>
      <c r="AB747" s="281" t="s">
        <v>122</v>
      </c>
      <c r="AC747" s="300">
        <v>80</v>
      </c>
      <c r="AD747" s="281">
        <v>1183855</v>
      </c>
      <c r="AE747" s="2675">
        <v>4</v>
      </c>
      <c r="AF747" s="281">
        <v>20</v>
      </c>
      <c r="AG747" s="1998" t="s">
        <v>122</v>
      </c>
    </row>
    <row r="748" spans="3:33">
      <c r="C748" s="3091" t="s">
        <v>2870</v>
      </c>
      <c r="D748" s="569" t="s">
        <v>2274</v>
      </c>
      <c r="E748" s="1578" t="s">
        <v>2873</v>
      </c>
      <c r="F748" s="1136">
        <v>929001874832</v>
      </c>
      <c r="G748" s="103">
        <v>8719514475588</v>
      </c>
      <c r="H748" s="663" t="s">
        <v>564</v>
      </c>
      <c r="I748" s="1424"/>
      <c r="J748" s="393">
        <v>18</v>
      </c>
      <c r="K748" s="1214">
        <v>2000</v>
      </c>
      <c r="L748" s="281" t="s">
        <v>75</v>
      </c>
      <c r="M748" s="317">
        <v>50000</v>
      </c>
      <c r="N748" s="300">
        <v>3</v>
      </c>
      <c r="O748" s="281" t="s">
        <v>129</v>
      </c>
      <c r="P748" s="992">
        <v>165</v>
      </c>
      <c r="Q748" s="14"/>
      <c r="R748" s="1997" t="s">
        <v>54</v>
      </c>
      <c r="S748" s="281"/>
      <c r="T748" s="281" t="s">
        <v>1584</v>
      </c>
      <c r="U748" s="281" t="s">
        <v>149</v>
      </c>
      <c r="V748" s="281" t="s">
        <v>161</v>
      </c>
      <c r="W748" s="301" t="s">
        <v>210</v>
      </c>
      <c r="X748" s="301">
        <v>111</v>
      </c>
      <c r="Y748" s="281">
        <v>28</v>
      </c>
      <c r="Z748" s="281"/>
      <c r="AA748" s="281">
        <v>1214</v>
      </c>
      <c r="AB748" s="281" t="s">
        <v>122</v>
      </c>
      <c r="AC748" s="300">
        <v>80</v>
      </c>
      <c r="AD748" s="281">
        <v>1183858</v>
      </c>
      <c r="AE748" s="2675">
        <v>4</v>
      </c>
      <c r="AF748" s="281">
        <v>20</v>
      </c>
      <c r="AG748" s="1998" t="s">
        <v>122</v>
      </c>
    </row>
    <row r="749" spans="3:33">
      <c r="C749" s="3091" t="s">
        <v>2870</v>
      </c>
      <c r="D749" s="569" t="s">
        <v>2274</v>
      </c>
      <c r="E749" s="1578" t="s">
        <v>2873</v>
      </c>
      <c r="F749" s="2939">
        <v>929003746102</v>
      </c>
      <c r="G749" s="772">
        <v>8720169278585</v>
      </c>
      <c r="H749" s="773" t="s">
        <v>148</v>
      </c>
      <c r="I749" s="773"/>
      <c r="J749" s="589">
        <v>17.7</v>
      </c>
      <c r="K749" s="1213">
        <v>2250</v>
      </c>
      <c r="L749" s="1836" t="s">
        <v>79</v>
      </c>
      <c r="M749" s="771">
        <v>50000</v>
      </c>
      <c r="N749" s="434">
        <v>3</v>
      </c>
      <c r="O749" s="1836" t="s">
        <v>129</v>
      </c>
      <c r="P749" s="989">
        <v>180</v>
      </c>
      <c r="Q749" s="525"/>
      <c r="R749" s="2093" t="s">
        <v>54</v>
      </c>
      <c r="S749" s="1836"/>
      <c r="T749" s="1836" t="s">
        <v>1584</v>
      </c>
      <c r="U749" s="1836" t="s">
        <v>149</v>
      </c>
      <c r="V749" s="1836" t="s">
        <v>158</v>
      </c>
      <c r="W749" s="2472" t="s">
        <v>210</v>
      </c>
      <c r="X749" s="2472">
        <v>127</v>
      </c>
      <c r="Y749" s="1836">
        <v>28</v>
      </c>
      <c r="Z749" s="1836"/>
      <c r="AA749" s="1836">
        <v>1214</v>
      </c>
      <c r="AB749" s="1836" t="s">
        <v>122</v>
      </c>
      <c r="AC749" s="2473">
        <v>80</v>
      </c>
      <c r="AD749" s="1836">
        <v>1827722</v>
      </c>
      <c r="AE749" s="2677">
        <v>4</v>
      </c>
      <c r="AF749" s="1836">
        <v>20</v>
      </c>
      <c r="AG749" s="2094" t="s">
        <v>122</v>
      </c>
    </row>
    <row r="750" spans="3:33">
      <c r="C750" s="3091" t="s">
        <v>2870</v>
      </c>
      <c r="D750" s="569" t="s">
        <v>2274</v>
      </c>
      <c r="E750" s="1578" t="s">
        <v>2873</v>
      </c>
      <c r="F750" s="2940">
        <v>929003746202</v>
      </c>
      <c r="G750" s="64">
        <v>8720169278608</v>
      </c>
      <c r="H750" s="111" t="s">
        <v>150</v>
      </c>
      <c r="I750" s="111"/>
      <c r="J750" s="323">
        <v>17.7</v>
      </c>
      <c r="K750" s="1164">
        <v>2400</v>
      </c>
      <c r="L750" s="804" t="s">
        <v>53</v>
      </c>
      <c r="M750" s="596">
        <v>50000</v>
      </c>
      <c r="N750" s="434">
        <v>3</v>
      </c>
      <c r="O750" s="804" t="s">
        <v>135</v>
      </c>
      <c r="P750" s="989">
        <v>180</v>
      </c>
      <c r="Q750" s="525"/>
      <c r="R750" s="2095" t="s">
        <v>54</v>
      </c>
      <c r="S750" s="804"/>
      <c r="T750" s="804" t="s">
        <v>1584</v>
      </c>
      <c r="U750" s="804" t="s">
        <v>149</v>
      </c>
      <c r="V750" s="804" t="s">
        <v>131</v>
      </c>
      <c r="W750" s="436" t="s">
        <v>210</v>
      </c>
      <c r="X750" s="436">
        <v>135</v>
      </c>
      <c r="Y750" s="804">
        <v>28</v>
      </c>
      <c r="Z750" s="804"/>
      <c r="AA750" s="804">
        <v>1214</v>
      </c>
      <c r="AB750" s="804" t="s">
        <v>122</v>
      </c>
      <c r="AC750" s="2473">
        <v>80</v>
      </c>
      <c r="AD750" s="804">
        <v>1827720</v>
      </c>
      <c r="AE750" s="2678">
        <v>4</v>
      </c>
      <c r="AF750" s="804">
        <v>20</v>
      </c>
      <c r="AG750" s="2096" t="s">
        <v>122</v>
      </c>
    </row>
    <row r="751" spans="3:33">
      <c r="C751" s="3080" t="s">
        <v>2870</v>
      </c>
      <c r="D751" s="855" t="s">
        <v>2274</v>
      </c>
      <c r="E751" s="1599" t="s">
        <v>2873</v>
      </c>
      <c r="F751" s="2941">
        <v>929003746302</v>
      </c>
      <c r="G751" s="274">
        <v>8720169278622</v>
      </c>
      <c r="H751" s="494" t="s">
        <v>151</v>
      </c>
      <c r="I751" s="494"/>
      <c r="J751" s="485">
        <v>17.7</v>
      </c>
      <c r="K751" s="1165">
        <v>2400</v>
      </c>
      <c r="L751" s="810" t="s">
        <v>75</v>
      </c>
      <c r="M751" s="629">
        <v>50000</v>
      </c>
      <c r="N751" s="491">
        <v>3</v>
      </c>
      <c r="O751" s="810" t="s">
        <v>135</v>
      </c>
      <c r="P751" s="2408">
        <v>180</v>
      </c>
      <c r="Q751" s="525"/>
      <c r="R751" s="2097" t="s">
        <v>54</v>
      </c>
      <c r="S751" s="810"/>
      <c r="T751" s="810" t="s">
        <v>1584</v>
      </c>
      <c r="U751" s="810" t="s">
        <v>149</v>
      </c>
      <c r="V751" s="810" t="s">
        <v>161</v>
      </c>
      <c r="W751" s="486" t="s">
        <v>210</v>
      </c>
      <c r="X751" s="486">
        <v>135</v>
      </c>
      <c r="Y751" s="810">
        <v>28</v>
      </c>
      <c r="Z751" s="810"/>
      <c r="AA751" s="810">
        <v>1214</v>
      </c>
      <c r="AB751" s="810" t="s">
        <v>122</v>
      </c>
      <c r="AC751" s="2471">
        <v>80</v>
      </c>
      <c r="AD751" s="810">
        <v>1827718</v>
      </c>
      <c r="AE751" s="2679">
        <v>4</v>
      </c>
      <c r="AF751" s="810">
        <v>20</v>
      </c>
      <c r="AG751" s="2098" t="s">
        <v>122</v>
      </c>
    </row>
    <row r="752" spans="3:33">
      <c r="C752" s="3079" t="s">
        <v>2870</v>
      </c>
      <c r="D752" s="1576" t="s">
        <v>2274</v>
      </c>
      <c r="E752" s="1577" t="s">
        <v>2873</v>
      </c>
      <c r="F752" s="2942">
        <v>929003577332</v>
      </c>
      <c r="G752" s="506">
        <v>8719514486423</v>
      </c>
      <c r="H752" s="603" t="s">
        <v>1544</v>
      </c>
      <c r="I752" s="1675"/>
      <c r="J752" s="1282">
        <v>20</v>
      </c>
      <c r="K752" s="1674">
        <v>2050</v>
      </c>
      <c r="L752" s="1835" t="s">
        <v>79</v>
      </c>
      <c r="M752" s="324">
        <v>50000</v>
      </c>
      <c r="N752" s="319">
        <v>3</v>
      </c>
      <c r="O752" s="1835" t="s">
        <v>127</v>
      </c>
      <c r="P752" s="2409">
        <v>180</v>
      </c>
      <c r="Q752" s="14"/>
      <c r="R752" s="2087" t="s">
        <v>54</v>
      </c>
      <c r="S752" s="1835"/>
      <c r="T752" s="1835" t="s">
        <v>1585</v>
      </c>
      <c r="U752" s="1835" t="s">
        <v>149</v>
      </c>
      <c r="V752" s="1835" t="s">
        <v>158</v>
      </c>
      <c r="W752" s="2469" t="s">
        <v>210</v>
      </c>
      <c r="X752" s="2469">
        <v>102</v>
      </c>
      <c r="Y752" s="1835">
        <v>28</v>
      </c>
      <c r="Z752" s="1835"/>
      <c r="AA752" s="1835">
        <v>1514</v>
      </c>
      <c r="AB752" s="1835" t="s">
        <v>122</v>
      </c>
      <c r="AC752" s="319">
        <v>80</v>
      </c>
      <c r="AD752" s="1835">
        <v>1288994</v>
      </c>
      <c r="AE752" s="2680">
        <v>4</v>
      </c>
      <c r="AF752" s="1835">
        <v>20</v>
      </c>
      <c r="AG752" s="2088" t="s">
        <v>122</v>
      </c>
    </row>
    <row r="753" spans="3:33">
      <c r="C753" s="3091" t="s">
        <v>2870</v>
      </c>
      <c r="D753" s="569" t="s">
        <v>2274</v>
      </c>
      <c r="E753" s="1578" t="s">
        <v>2873</v>
      </c>
      <c r="F753" s="2938">
        <v>929003547402</v>
      </c>
      <c r="G753" s="107">
        <v>8719514459816</v>
      </c>
      <c r="H753" s="108" t="s">
        <v>559</v>
      </c>
      <c r="I753" s="1364"/>
      <c r="J753" s="395">
        <v>20</v>
      </c>
      <c r="K753" s="1177">
        <v>2200</v>
      </c>
      <c r="L753" s="281" t="s">
        <v>53</v>
      </c>
      <c r="M753" s="317">
        <v>50000</v>
      </c>
      <c r="N753" s="300">
        <v>3</v>
      </c>
      <c r="O753" s="281" t="s">
        <v>129</v>
      </c>
      <c r="P753" s="992">
        <v>180</v>
      </c>
      <c r="Q753" s="14"/>
      <c r="R753" s="1997" t="s">
        <v>54</v>
      </c>
      <c r="S753" s="281"/>
      <c r="T753" s="281" t="s">
        <v>1585</v>
      </c>
      <c r="U753" s="281" t="s">
        <v>149</v>
      </c>
      <c r="V753" s="281" t="s">
        <v>131</v>
      </c>
      <c r="W753" s="301" t="s">
        <v>210</v>
      </c>
      <c r="X753" s="301">
        <v>110</v>
      </c>
      <c r="Y753" s="281">
        <v>28</v>
      </c>
      <c r="Z753" s="281"/>
      <c r="AA753" s="281">
        <v>1514</v>
      </c>
      <c r="AB753" s="281" t="s">
        <v>122</v>
      </c>
      <c r="AC753" s="300">
        <v>80</v>
      </c>
      <c r="AD753" s="281">
        <v>1183842</v>
      </c>
      <c r="AE753" s="2670">
        <v>4</v>
      </c>
      <c r="AF753" s="281">
        <v>20</v>
      </c>
      <c r="AG753" s="1998" t="s">
        <v>122</v>
      </c>
    </row>
    <row r="754" spans="3:33">
      <c r="C754" s="3091" t="s">
        <v>2870</v>
      </c>
      <c r="D754" s="569" t="s">
        <v>2274</v>
      </c>
      <c r="E754" s="1578" t="s">
        <v>2873</v>
      </c>
      <c r="F754" s="2938">
        <v>929003547502</v>
      </c>
      <c r="G754" s="107">
        <v>8719514459830</v>
      </c>
      <c r="H754" s="108" t="s">
        <v>561</v>
      </c>
      <c r="I754" s="1364"/>
      <c r="J754" s="395">
        <v>20</v>
      </c>
      <c r="K754" s="1177">
        <v>2200</v>
      </c>
      <c r="L754" s="281" t="s">
        <v>75</v>
      </c>
      <c r="M754" s="317">
        <v>50000</v>
      </c>
      <c r="N754" s="300">
        <v>3</v>
      </c>
      <c r="O754" s="281" t="s">
        <v>129</v>
      </c>
      <c r="P754" s="992">
        <v>180</v>
      </c>
      <c r="Q754" s="14"/>
      <c r="R754" s="1997" t="s">
        <v>54</v>
      </c>
      <c r="S754" s="281"/>
      <c r="T754" s="281" t="s">
        <v>1585</v>
      </c>
      <c r="U754" s="281" t="s">
        <v>149</v>
      </c>
      <c r="V754" s="281" t="s">
        <v>161</v>
      </c>
      <c r="W754" s="301" t="s">
        <v>210</v>
      </c>
      <c r="X754" s="301">
        <v>110</v>
      </c>
      <c r="Y754" s="281">
        <v>28</v>
      </c>
      <c r="Z754" s="281"/>
      <c r="AA754" s="281">
        <v>1514</v>
      </c>
      <c r="AB754" s="281" t="s">
        <v>122</v>
      </c>
      <c r="AC754" s="300">
        <v>80</v>
      </c>
      <c r="AD754" s="281">
        <v>1183846</v>
      </c>
      <c r="AE754" s="2670">
        <v>4</v>
      </c>
      <c r="AF754" s="281">
        <v>20</v>
      </c>
      <c r="AG754" s="1998" t="s">
        <v>122</v>
      </c>
    </row>
    <row r="755" spans="3:33">
      <c r="C755" s="3091" t="s">
        <v>2870</v>
      </c>
      <c r="D755" s="569" t="s">
        <v>2274</v>
      </c>
      <c r="E755" s="1578" t="s">
        <v>2873</v>
      </c>
      <c r="F755" s="2938">
        <v>929003577632</v>
      </c>
      <c r="G755" s="107">
        <v>8719514486485</v>
      </c>
      <c r="H755" s="108" t="s">
        <v>1545</v>
      </c>
      <c r="I755" s="1364"/>
      <c r="J755" s="395">
        <v>24</v>
      </c>
      <c r="K755" s="1177">
        <v>2500</v>
      </c>
      <c r="L755" s="281" t="s">
        <v>79</v>
      </c>
      <c r="M755" s="317">
        <v>50000</v>
      </c>
      <c r="N755" s="300">
        <v>3</v>
      </c>
      <c r="O755" s="281" t="s">
        <v>127</v>
      </c>
      <c r="P755" s="992">
        <v>215</v>
      </c>
      <c r="Q755" s="14"/>
      <c r="R755" s="1997" t="s">
        <v>54</v>
      </c>
      <c r="S755" s="281"/>
      <c r="T755" s="281" t="s">
        <v>1585</v>
      </c>
      <c r="U755" s="281" t="s">
        <v>149</v>
      </c>
      <c r="V755" s="281" t="s">
        <v>158</v>
      </c>
      <c r="W755" s="301" t="s">
        <v>210</v>
      </c>
      <c r="X755" s="301">
        <v>104</v>
      </c>
      <c r="Y755" s="281">
        <v>28</v>
      </c>
      <c r="Z755" s="281"/>
      <c r="AA755" s="281">
        <v>1514</v>
      </c>
      <c r="AB755" s="281" t="s">
        <v>122</v>
      </c>
      <c r="AC755" s="300">
        <v>80</v>
      </c>
      <c r="AD755" s="281">
        <v>1288989</v>
      </c>
      <c r="AE755" s="2670">
        <v>4</v>
      </c>
      <c r="AF755" s="281">
        <v>20</v>
      </c>
      <c r="AG755" s="1998" t="s">
        <v>122</v>
      </c>
    </row>
    <row r="756" spans="3:33">
      <c r="C756" s="3091" t="s">
        <v>2870</v>
      </c>
      <c r="D756" s="569" t="s">
        <v>2274</v>
      </c>
      <c r="E756" s="1578" t="s">
        <v>2873</v>
      </c>
      <c r="F756" s="867">
        <v>929001875132</v>
      </c>
      <c r="G756" s="107">
        <v>8719514469600</v>
      </c>
      <c r="H756" s="108" t="s">
        <v>563</v>
      </c>
      <c r="I756" s="108"/>
      <c r="J756" s="334">
        <v>24</v>
      </c>
      <c r="K756" s="1127">
        <v>2700</v>
      </c>
      <c r="L756" s="281" t="s">
        <v>53</v>
      </c>
      <c r="M756" s="317">
        <v>50000</v>
      </c>
      <c r="N756" s="300">
        <v>3</v>
      </c>
      <c r="O756" s="281" t="s">
        <v>129</v>
      </c>
      <c r="P756" s="992">
        <v>215</v>
      </c>
      <c r="Q756" s="14"/>
      <c r="R756" s="1997" t="s">
        <v>54</v>
      </c>
      <c r="S756" s="281"/>
      <c r="T756" s="281" t="s">
        <v>1585</v>
      </c>
      <c r="U756" s="281" t="s">
        <v>149</v>
      </c>
      <c r="V756" s="281" t="s">
        <v>131</v>
      </c>
      <c r="W756" s="301" t="s">
        <v>210</v>
      </c>
      <c r="X756" s="301">
        <v>112</v>
      </c>
      <c r="Y756" s="281">
        <v>28</v>
      </c>
      <c r="Z756" s="281"/>
      <c r="AA756" s="281">
        <v>1514</v>
      </c>
      <c r="AB756" s="281" t="s">
        <v>122</v>
      </c>
      <c r="AC756" s="300">
        <v>80</v>
      </c>
      <c r="AD756" s="281">
        <v>1183858</v>
      </c>
      <c r="AE756" s="2675">
        <v>4</v>
      </c>
      <c r="AF756" s="281">
        <v>20</v>
      </c>
      <c r="AG756" s="1998" t="s">
        <v>122</v>
      </c>
    </row>
    <row r="757" spans="3:33">
      <c r="C757" s="3091" t="s">
        <v>2870</v>
      </c>
      <c r="D757" s="569" t="s">
        <v>2274</v>
      </c>
      <c r="E757" s="1578" t="s">
        <v>2873</v>
      </c>
      <c r="F757" s="867">
        <v>929001875032</v>
      </c>
      <c r="G757" s="107">
        <v>8719514475601</v>
      </c>
      <c r="H757" s="108" t="s">
        <v>565</v>
      </c>
      <c r="I757" s="108"/>
      <c r="J757" s="334">
        <v>24</v>
      </c>
      <c r="K757" s="1127">
        <v>2700</v>
      </c>
      <c r="L757" s="281" t="s">
        <v>75</v>
      </c>
      <c r="M757" s="317">
        <v>50000</v>
      </c>
      <c r="N757" s="300">
        <v>3</v>
      </c>
      <c r="O757" s="281" t="s">
        <v>129</v>
      </c>
      <c r="P757" s="992">
        <v>215</v>
      </c>
      <c r="Q757" s="14"/>
      <c r="R757" s="1997" t="s">
        <v>54</v>
      </c>
      <c r="S757" s="281"/>
      <c r="T757" s="281" t="s">
        <v>1585</v>
      </c>
      <c r="U757" s="281" t="s">
        <v>149</v>
      </c>
      <c r="V757" s="281" t="s">
        <v>161</v>
      </c>
      <c r="W757" s="301" t="s">
        <v>210</v>
      </c>
      <c r="X757" s="301">
        <v>112</v>
      </c>
      <c r="Y757" s="281">
        <v>28</v>
      </c>
      <c r="Z757" s="281"/>
      <c r="AA757" s="281">
        <v>1514</v>
      </c>
      <c r="AB757" s="281" t="s">
        <v>122</v>
      </c>
      <c r="AC757" s="300">
        <v>80</v>
      </c>
      <c r="AD757" s="281">
        <v>1233454</v>
      </c>
      <c r="AE757" s="2675">
        <v>4</v>
      </c>
      <c r="AF757" s="281">
        <v>20</v>
      </c>
      <c r="AG757" s="1998" t="s">
        <v>122</v>
      </c>
    </row>
    <row r="758" spans="3:33">
      <c r="C758" s="3091" t="s">
        <v>2870</v>
      </c>
      <c r="D758" s="569" t="s">
        <v>2274</v>
      </c>
      <c r="E758" s="1578" t="s">
        <v>2873</v>
      </c>
      <c r="F758" s="867">
        <v>929003746402</v>
      </c>
      <c r="G758" s="107">
        <v>8720169278646</v>
      </c>
      <c r="H758" s="108" t="s">
        <v>152</v>
      </c>
      <c r="I758" s="108"/>
      <c r="J758" s="334">
        <v>25.9</v>
      </c>
      <c r="K758" s="1127">
        <v>3320</v>
      </c>
      <c r="L758" s="281" t="s">
        <v>79</v>
      </c>
      <c r="M758" s="317">
        <v>50000</v>
      </c>
      <c r="N758" s="300">
        <v>3</v>
      </c>
      <c r="O758" s="281" t="s">
        <v>129</v>
      </c>
      <c r="P758" s="989">
        <v>240</v>
      </c>
      <c r="Q758" s="525"/>
      <c r="R758" s="1997" t="s">
        <v>54</v>
      </c>
      <c r="S758" s="281"/>
      <c r="T758" s="281" t="s">
        <v>1585</v>
      </c>
      <c r="U758" s="281" t="s">
        <v>149</v>
      </c>
      <c r="V758" s="281" t="s">
        <v>158</v>
      </c>
      <c r="W758" s="301" t="s">
        <v>210</v>
      </c>
      <c r="X758" s="301">
        <v>128</v>
      </c>
      <c r="Y758" s="281">
        <v>28</v>
      </c>
      <c r="Z758" s="281"/>
      <c r="AA758" s="281">
        <v>1514</v>
      </c>
      <c r="AB758" s="281" t="s">
        <v>122</v>
      </c>
      <c r="AC758" s="300">
        <v>80</v>
      </c>
      <c r="AD758" s="281">
        <v>1827721</v>
      </c>
      <c r="AE758" s="2675">
        <v>4</v>
      </c>
      <c r="AF758" s="281">
        <v>20</v>
      </c>
      <c r="AG758" s="1998" t="s">
        <v>122</v>
      </c>
    </row>
    <row r="759" spans="3:33">
      <c r="C759" s="3091" t="s">
        <v>2870</v>
      </c>
      <c r="D759" s="569" t="s">
        <v>2274</v>
      </c>
      <c r="E759" s="1578" t="s">
        <v>2873</v>
      </c>
      <c r="F759" s="867">
        <v>929003746502</v>
      </c>
      <c r="G759" s="107">
        <v>8720169278660</v>
      </c>
      <c r="H759" s="108" t="s">
        <v>153</v>
      </c>
      <c r="I759" s="108"/>
      <c r="J759" s="334">
        <v>25.9</v>
      </c>
      <c r="K759" s="1127">
        <v>3500</v>
      </c>
      <c r="L759" s="281" t="s">
        <v>53</v>
      </c>
      <c r="M759" s="317">
        <v>50000</v>
      </c>
      <c r="N759" s="300">
        <v>3</v>
      </c>
      <c r="O759" s="281" t="s">
        <v>135</v>
      </c>
      <c r="P759" s="989">
        <v>240</v>
      </c>
      <c r="Q759" s="525"/>
      <c r="R759" s="1997" t="s">
        <v>54</v>
      </c>
      <c r="S759" s="281"/>
      <c r="T759" s="281" t="s">
        <v>1585</v>
      </c>
      <c r="U759" s="281" t="s">
        <v>149</v>
      </c>
      <c r="V759" s="281" t="s">
        <v>131</v>
      </c>
      <c r="W759" s="301" t="s">
        <v>210</v>
      </c>
      <c r="X759" s="301">
        <v>135</v>
      </c>
      <c r="Y759" s="281">
        <v>28</v>
      </c>
      <c r="Z759" s="281"/>
      <c r="AA759" s="281">
        <v>1514</v>
      </c>
      <c r="AB759" s="281" t="s">
        <v>122</v>
      </c>
      <c r="AC759" s="300">
        <v>80</v>
      </c>
      <c r="AD759" s="281">
        <v>1827719</v>
      </c>
      <c r="AE759" s="2675">
        <v>4</v>
      </c>
      <c r="AF759" s="281">
        <v>20</v>
      </c>
      <c r="AG759" s="1998" t="s">
        <v>122</v>
      </c>
    </row>
    <row r="760" spans="3:33">
      <c r="C760" s="3080" t="s">
        <v>2870</v>
      </c>
      <c r="D760" s="855" t="s">
        <v>2274</v>
      </c>
      <c r="E760" s="1599" t="s">
        <v>2873</v>
      </c>
      <c r="F760" s="868">
        <v>929003746602</v>
      </c>
      <c r="G760" s="478">
        <v>8720169278684</v>
      </c>
      <c r="H760" s="273" t="s">
        <v>154</v>
      </c>
      <c r="I760" s="273"/>
      <c r="J760" s="441">
        <v>25.9</v>
      </c>
      <c r="K760" s="1129">
        <v>3500</v>
      </c>
      <c r="L760" s="283" t="s">
        <v>75</v>
      </c>
      <c r="M760" s="489">
        <v>50000</v>
      </c>
      <c r="N760" s="490">
        <v>3</v>
      </c>
      <c r="O760" s="283" t="s">
        <v>135</v>
      </c>
      <c r="P760" s="2408">
        <v>240</v>
      </c>
      <c r="Q760" s="525"/>
      <c r="R760" s="1993" t="s">
        <v>54</v>
      </c>
      <c r="S760" s="283"/>
      <c r="T760" s="283" t="s">
        <v>1585</v>
      </c>
      <c r="U760" s="283" t="s">
        <v>149</v>
      </c>
      <c r="V760" s="283" t="s">
        <v>161</v>
      </c>
      <c r="W760" s="294" t="s">
        <v>210</v>
      </c>
      <c r="X760" s="294">
        <v>135</v>
      </c>
      <c r="Y760" s="283">
        <v>28</v>
      </c>
      <c r="Z760" s="283"/>
      <c r="AA760" s="283">
        <v>1514</v>
      </c>
      <c r="AB760" s="283" t="s">
        <v>122</v>
      </c>
      <c r="AC760" s="490">
        <v>80</v>
      </c>
      <c r="AD760" s="283">
        <v>1827717</v>
      </c>
      <c r="AE760" s="2660">
        <v>4</v>
      </c>
      <c r="AF760" s="283">
        <v>20</v>
      </c>
      <c r="AG760" s="1994" t="s">
        <v>122</v>
      </c>
    </row>
    <row r="761" spans="3:33">
      <c r="C761" s="3233" t="s">
        <v>2870</v>
      </c>
      <c r="D761" s="853" t="s">
        <v>2274</v>
      </c>
      <c r="E761" s="1606" t="s">
        <v>2873</v>
      </c>
      <c r="F761" s="1522">
        <v>929002445702</v>
      </c>
      <c r="G761" s="7">
        <v>8719514266049</v>
      </c>
      <c r="H761" s="1424" t="s">
        <v>2361</v>
      </c>
      <c r="I761" s="1424"/>
      <c r="J761" s="443">
        <v>9</v>
      </c>
      <c r="K761" s="1189">
        <v>900</v>
      </c>
      <c r="L761" s="434" t="s">
        <v>53</v>
      </c>
      <c r="M761" s="296">
        <v>30000</v>
      </c>
      <c r="N761" s="434">
        <v>2</v>
      </c>
      <c r="O761" s="434" t="s">
        <v>127</v>
      </c>
      <c r="P761" s="1425">
        <v>78</v>
      </c>
      <c r="Q761" s="1004"/>
      <c r="R761" s="2099" t="s">
        <v>54</v>
      </c>
      <c r="S761" s="434"/>
      <c r="T761" s="434" t="s">
        <v>1583</v>
      </c>
      <c r="U761" s="434" t="s">
        <v>149</v>
      </c>
      <c r="V761" s="434" t="s">
        <v>131</v>
      </c>
      <c r="W761" s="2473" t="s">
        <v>210</v>
      </c>
      <c r="X761" s="2473">
        <v>100</v>
      </c>
      <c r="Y761" s="434">
        <v>27.8</v>
      </c>
      <c r="Z761" s="434"/>
      <c r="AA761" s="434">
        <v>602.5</v>
      </c>
      <c r="AB761" s="434" t="s">
        <v>122</v>
      </c>
      <c r="AC761" s="2473">
        <v>80</v>
      </c>
      <c r="AD761" s="434">
        <v>491853</v>
      </c>
      <c r="AE761" s="2677">
        <v>4</v>
      </c>
      <c r="AF761" s="434">
        <v>20</v>
      </c>
      <c r="AG761" s="2100" t="s">
        <v>122</v>
      </c>
    </row>
    <row r="762" spans="3:33">
      <c r="C762" s="3091" t="s">
        <v>2870</v>
      </c>
      <c r="D762" s="569" t="s">
        <v>2274</v>
      </c>
      <c r="E762" s="1578" t="s">
        <v>2873</v>
      </c>
      <c r="F762" s="1136">
        <v>929002445802</v>
      </c>
      <c r="G762" s="64">
        <v>8719514266063</v>
      </c>
      <c r="H762" s="663" t="s">
        <v>2362</v>
      </c>
      <c r="I762" s="663"/>
      <c r="J762" s="357">
        <v>9</v>
      </c>
      <c r="K762" s="1211">
        <v>900</v>
      </c>
      <c r="L762" s="432" t="s">
        <v>75</v>
      </c>
      <c r="M762" s="282">
        <v>30000</v>
      </c>
      <c r="N762" s="432">
        <v>2</v>
      </c>
      <c r="O762" s="432" t="s">
        <v>127</v>
      </c>
      <c r="P762" s="992">
        <v>78</v>
      </c>
      <c r="Q762" s="1004"/>
      <c r="R762" s="2089" t="s">
        <v>54</v>
      </c>
      <c r="S762" s="432"/>
      <c r="T762" s="432" t="s">
        <v>1583</v>
      </c>
      <c r="U762" s="432" t="s">
        <v>149</v>
      </c>
      <c r="V762" s="432" t="s">
        <v>161</v>
      </c>
      <c r="W762" s="2470" t="s">
        <v>210</v>
      </c>
      <c r="X762" s="2470">
        <v>100</v>
      </c>
      <c r="Y762" s="432">
        <v>27.8</v>
      </c>
      <c r="Z762" s="432"/>
      <c r="AA762" s="432">
        <v>602.5</v>
      </c>
      <c r="AB762" s="432" t="s">
        <v>122</v>
      </c>
      <c r="AC762" s="2470">
        <v>80</v>
      </c>
      <c r="AD762" s="432">
        <v>491857</v>
      </c>
      <c r="AE762" s="2677">
        <v>4</v>
      </c>
      <c r="AF762" s="432">
        <v>20</v>
      </c>
      <c r="AG762" s="2090" t="s">
        <v>122</v>
      </c>
    </row>
    <row r="763" spans="3:33">
      <c r="C763" s="3091" t="s">
        <v>2870</v>
      </c>
      <c r="D763" s="569" t="s">
        <v>2274</v>
      </c>
      <c r="E763" s="1578" t="s">
        <v>2873</v>
      </c>
      <c r="F763" s="1136">
        <v>929002446002</v>
      </c>
      <c r="G763" s="64">
        <v>8719514266087</v>
      </c>
      <c r="H763" s="663" t="s">
        <v>2363</v>
      </c>
      <c r="I763" s="663"/>
      <c r="J763" s="357">
        <v>18</v>
      </c>
      <c r="K763" s="1211">
        <v>1800</v>
      </c>
      <c r="L763" s="432" t="s">
        <v>53</v>
      </c>
      <c r="M763" s="282">
        <v>30000</v>
      </c>
      <c r="N763" s="432">
        <v>2</v>
      </c>
      <c r="O763" s="432" t="s">
        <v>127</v>
      </c>
      <c r="P763" s="992">
        <v>90</v>
      </c>
      <c r="Q763" s="1004"/>
      <c r="R763" s="2089" t="s">
        <v>54</v>
      </c>
      <c r="S763" s="432"/>
      <c r="T763" s="432" t="s">
        <v>1584</v>
      </c>
      <c r="U763" s="432" t="s">
        <v>149</v>
      </c>
      <c r="V763" s="432" t="s">
        <v>131</v>
      </c>
      <c r="W763" s="2470" t="s">
        <v>210</v>
      </c>
      <c r="X763" s="2470">
        <v>100</v>
      </c>
      <c r="Y763" s="432">
        <v>27.8</v>
      </c>
      <c r="Z763" s="432"/>
      <c r="AA763" s="432">
        <v>1212</v>
      </c>
      <c r="AB763" s="432" t="s">
        <v>122</v>
      </c>
      <c r="AC763" s="2470">
        <v>80</v>
      </c>
      <c r="AD763" s="432">
        <v>491846</v>
      </c>
      <c r="AE763" s="2677">
        <v>4</v>
      </c>
      <c r="AF763" s="432">
        <v>20</v>
      </c>
      <c r="AG763" s="2090" t="s">
        <v>122</v>
      </c>
    </row>
    <row r="764" spans="3:33">
      <c r="C764" s="3091" t="s">
        <v>2870</v>
      </c>
      <c r="D764" s="569" t="s">
        <v>2274</v>
      </c>
      <c r="E764" s="1578" t="s">
        <v>2873</v>
      </c>
      <c r="F764" s="1136">
        <v>929002446102</v>
      </c>
      <c r="G764" s="64">
        <v>8719514266100</v>
      </c>
      <c r="H764" s="663" t="s">
        <v>2364</v>
      </c>
      <c r="I764" s="663"/>
      <c r="J764" s="357">
        <v>18</v>
      </c>
      <c r="K764" s="1211">
        <v>1800</v>
      </c>
      <c r="L764" s="432" t="s">
        <v>75</v>
      </c>
      <c r="M764" s="282">
        <v>30000</v>
      </c>
      <c r="N764" s="432">
        <v>2</v>
      </c>
      <c r="O764" s="432" t="s">
        <v>127</v>
      </c>
      <c r="P764" s="992">
        <v>90</v>
      </c>
      <c r="Q764" s="1004"/>
      <c r="R764" s="2089" t="s">
        <v>54</v>
      </c>
      <c r="S764" s="432"/>
      <c r="T764" s="432" t="s">
        <v>1584</v>
      </c>
      <c r="U764" s="432" t="s">
        <v>149</v>
      </c>
      <c r="V764" s="432" t="s">
        <v>161</v>
      </c>
      <c r="W764" s="2470" t="s">
        <v>210</v>
      </c>
      <c r="X764" s="2470">
        <v>100</v>
      </c>
      <c r="Y764" s="432">
        <v>27.8</v>
      </c>
      <c r="Z764" s="432"/>
      <c r="AA764" s="432">
        <v>1212</v>
      </c>
      <c r="AB764" s="432" t="s">
        <v>122</v>
      </c>
      <c r="AC764" s="2470">
        <v>80</v>
      </c>
      <c r="AD764" s="432">
        <v>491855</v>
      </c>
      <c r="AE764" s="2677">
        <v>4</v>
      </c>
      <c r="AF764" s="432">
        <v>20</v>
      </c>
      <c r="AG764" s="2090" t="s">
        <v>122</v>
      </c>
    </row>
    <row r="765" spans="3:33">
      <c r="C765" s="3091" t="s">
        <v>2870</v>
      </c>
      <c r="D765" s="569" t="s">
        <v>2274</v>
      </c>
      <c r="E765" s="1578" t="s">
        <v>2873</v>
      </c>
      <c r="F765" s="1136">
        <v>929002446302</v>
      </c>
      <c r="G765" s="64">
        <v>8719514266124</v>
      </c>
      <c r="H765" s="663" t="s">
        <v>2365</v>
      </c>
      <c r="I765" s="663"/>
      <c r="J765" s="357">
        <v>23</v>
      </c>
      <c r="K765" s="1211">
        <v>2300</v>
      </c>
      <c r="L765" s="432" t="s">
        <v>53</v>
      </c>
      <c r="M765" s="282">
        <v>30000</v>
      </c>
      <c r="N765" s="432">
        <v>2</v>
      </c>
      <c r="O765" s="432" t="s">
        <v>127</v>
      </c>
      <c r="P765" s="992">
        <v>120</v>
      </c>
      <c r="Q765" s="1004"/>
      <c r="R765" s="2089" t="s">
        <v>54</v>
      </c>
      <c r="S765" s="432"/>
      <c r="T765" s="432" t="s">
        <v>1585</v>
      </c>
      <c r="U765" s="432" t="s">
        <v>149</v>
      </c>
      <c r="V765" s="432" t="s">
        <v>131</v>
      </c>
      <c r="W765" s="2470" t="s">
        <v>210</v>
      </c>
      <c r="X765" s="2470">
        <v>100</v>
      </c>
      <c r="Y765" s="432">
        <v>27.8</v>
      </c>
      <c r="Z765" s="432"/>
      <c r="AA765" s="432">
        <v>1513</v>
      </c>
      <c r="AB765" s="432" t="s">
        <v>122</v>
      </c>
      <c r="AC765" s="2470">
        <v>80</v>
      </c>
      <c r="AD765" s="432">
        <v>491863</v>
      </c>
      <c r="AE765" s="2677">
        <v>4</v>
      </c>
      <c r="AF765" s="432">
        <v>20</v>
      </c>
      <c r="AG765" s="2090" t="s">
        <v>122</v>
      </c>
    </row>
    <row r="766" spans="3:33">
      <c r="C766" s="3080" t="s">
        <v>2870</v>
      </c>
      <c r="D766" s="855" t="s">
        <v>2274</v>
      </c>
      <c r="E766" s="1599" t="s">
        <v>2873</v>
      </c>
      <c r="F766" s="1278">
        <v>929002446402</v>
      </c>
      <c r="G766" s="274">
        <v>8719514266148</v>
      </c>
      <c r="H766" s="1426" t="s">
        <v>2366</v>
      </c>
      <c r="I766" s="1426"/>
      <c r="J766" s="442">
        <v>23</v>
      </c>
      <c r="K766" s="1427">
        <v>2300</v>
      </c>
      <c r="L766" s="491" t="s">
        <v>75</v>
      </c>
      <c r="M766" s="284">
        <v>30000</v>
      </c>
      <c r="N766" s="491">
        <v>2</v>
      </c>
      <c r="O766" s="491" t="s">
        <v>127</v>
      </c>
      <c r="P766" s="2410">
        <v>120</v>
      </c>
      <c r="Q766" s="1004"/>
      <c r="R766" s="2091" t="s">
        <v>54</v>
      </c>
      <c r="S766" s="491"/>
      <c r="T766" s="491" t="s">
        <v>1585</v>
      </c>
      <c r="U766" s="491" t="s">
        <v>149</v>
      </c>
      <c r="V766" s="491" t="s">
        <v>161</v>
      </c>
      <c r="W766" s="2471" t="s">
        <v>210</v>
      </c>
      <c r="X766" s="2471">
        <v>100</v>
      </c>
      <c r="Y766" s="491">
        <v>27.8</v>
      </c>
      <c r="Z766" s="491"/>
      <c r="AA766" s="491">
        <v>1513</v>
      </c>
      <c r="AB766" s="491" t="s">
        <v>122</v>
      </c>
      <c r="AC766" s="2471">
        <v>80</v>
      </c>
      <c r="AD766" s="491">
        <v>491850</v>
      </c>
      <c r="AE766" s="2681">
        <v>4</v>
      </c>
      <c r="AF766" s="491">
        <v>20</v>
      </c>
      <c r="AG766" s="2092" t="s">
        <v>122</v>
      </c>
    </row>
    <row r="767" spans="3:33">
      <c r="C767" s="3079" t="s">
        <v>2870</v>
      </c>
      <c r="D767" s="1576"/>
      <c r="E767" s="1577"/>
      <c r="F767" s="2931">
        <v>929002445732</v>
      </c>
      <c r="G767" s="3166">
        <v>8727900975390</v>
      </c>
      <c r="H767" s="3166" t="s">
        <v>2417</v>
      </c>
      <c r="I767" s="3166"/>
      <c r="J767" s="381">
        <v>9</v>
      </c>
      <c r="K767" s="369">
        <v>900</v>
      </c>
      <c r="L767" s="369" t="s">
        <v>53</v>
      </c>
      <c r="M767" s="369">
        <v>20000</v>
      </c>
      <c r="N767" s="370">
        <v>2</v>
      </c>
      <c r="O767" s="369" t="s">
        <v>127</v>
      </c>
      <c r="P767" s="2409">
        <v>68</v>
      </c>
      <c r="Q767" s="518"/>
      <c r="R767" s="2206" t="s">
        <v>54</v>
      </c>
      <c r="S767" s="369"/>
      <c r="T767" s="369" t="s">
        <v>1583</v>
      </c>
      <c r="U767" s="369" t="s">
        <v>149</v>
      </c>
      <c r="V767" s="369" t="s">
        <v>131</v>
      </c>
      <c r="W767" s="382" t="s">
        <v>210</v>
      </c>
      <c r="X767" s="382">
        <v>100</v>
      </c>
      <c r="Y767" s="1757">
        <v>28</v>
      </c>
      <c r="Z767" s="1757"/>
      <c r="AA767" s="1757">
        <v>604</v>
      </c>
      <c r="AB767" s="369" t="s">
        <v>122</v>
      </c>
      <c r="AC767" s="370">
        <v>80</v>
      </c>
      <c r="AD767" s="1757">
        <v>2121943</v>
      </c>
      <c r="AE767" s="2617">
        <v>4</v>
      </c>
      <c r="AF767" s="1757">
        <v>20</v>
      </c>
      <c r="AG767" s="2207" t="s">
        <v>122</v>
      </c>
    </row>
    <row r="768" spans="3:33">
      <c r="C768" s="3091" t="s">
        <v>2870</v>
      </c>
      <c r="D768" s="569"/>
      <c r="E768" s="1578"/>
      <c r="F768" s="2928">
        <v>929002445832</v>
      </c>
      <c r="G768" s="1343">
        <v>8727900975413</v>
      </c>
      <c r="H768" s="1343" t="s">
        <v>2418</v>
      </c>
      <c r="I768" s="1343"/>
      <c r="J768" s="343">
        <v>9</v>
      </c>
      <c r="K768" s="345">
        <v>900</v>
      </c>
      <c r="L768" s="350" t="s">
        <v>75</v>
      </c>
      <c r="M768" s="364">
        <v>20000</v>
      </c>
      <c r="N768" s="352">
        <v>2</v>
      </c>
      <c r="O768" s="350" t="s">
        <v>127</v>
      </c>
      <c r="P768" s="992">
        <v>68</v>
      </c>
      <c r="Q768" s="518"/>
      <c r="R768" s="2105" t="s">
        <v>54</v>
      </c>
      <c r="S768" s="350"/>
      <c r="T768" s="350" t="s">
        <v>1583</v>
      </c>
      <c r="U768" s="350" t="s">
        <v>149</v>
      </c>
      <c r="V768" s="350" t="s">
        <v>161</v>
      </c>
      <c r="W768" s="351" t="s">
        <v>210</v>
      </c>
      <c r="X768" s="351">
        <v>100</v>
      </c>
      <c r="Y768" s="350">
        <v>28</v>
      </c>
      <c r="Z768" s="350"/>
      <c r="AA768" s="350">
        <v>604</v>
      </c>
      <c r="AB768" s="350" t="s">
        <v>122</v>
      </c>
      <c r="AC768" s="352">
        <v>80</v>
      </c>
      <c r="AD768" s="350">
        <v>2121938</v>
      </c>
      <c r="AE768" s="2614">
        <v>4</v>
      </c>
      <c r="AF768" s="350">
        <v>20</v>
      </c>
      <c r="AG768" s="2106" t="s">
        <v>122</v>
      </c>
    </row>
    <row r="769" spans="3:33">
      <c r="C769" s="3091" t="s">
        <v>2870</v>
      </c>
      <c r="D769" s="569"/>
      <c r="E769" s="1578"/>
      <c r="F769" s="2928">
        <v>929002446032</v>
      </c>
      <c r="G769" s="1343">
        <v>8727900975437</v>
      </c>
      <c r="H769" s="1343" t="s">
        <v>2419</v>
      </c>
      <c r="I769" s="1343"/>
      <c r="J769" s="343">
        <v>17.5</v>
      </c>
      <c r="K769" s="345">
        <v>1800</v>
      </c>
      <c r="L769" s="345" t="s">
        <v>53</v>
      </c>
      <c r="M769" s="364">
        <v>20000</v>
      </c>
      <c r="N769" s="352">
        <v>2</v>
      </c>
      <c r="O769" s="345" t="s">
        <v>127</v>
      </c>
      <c r="P769" s="992">
        <v>86</v>
      </c>
      <c r="Q769" s="518"/>
      <c r="R769" s="2103" t="s">
        <v>54</v>
      </c>
      <c r="S769" s="345"/>
      <c r="T769" s="345" t="s">
        <v>1584</v>
      </c>
      <c r="U769" s="345" t="s">
        <v>149</v>
      </c>
      <c r="V769" s="345" t="s">
        <v>131</v>
      </c>
      <c r="W769" s="373" t="s">
        <v>210</v>
      </c>
      <c r="X769" s="373">
        <v>102</v>
      </c>
      <c r="Y769" s="285">
        <v>28</v>
      </c>
      <c r="Z769" s="285"/>
      <c r="AA769" s="285">
        <v>1214</v>
      </c>
      <c r="AB769" s="345" t="s">
        <v>122</v>
      </c>
      <c r="AC769" s="352">
        <v>80</v>
      </c>
      <c r="AD769" s="285">
        <v>2121939</v>
      </c>
      <c r="AE769" s="2614">
        <v>4</v>
      </c>
      <c r="AF769" s="285">
        <v>20</v>
      </c>
      <c r="AG769" s="2104" t="s">
        <v>122</v>
      </c>
    </row>
    <row r="770" spans="3:33">
      <c r="C770" s="3091" t="s">
        <v>2870</v>
      </c>
      <c r="D770" s="569"/>
      <c r="E770" s="1578"/>
      <c r="F770" s="2928">
        <v>929002446132</v>
      </c>
      <c r="G770" s="1343">
        <v>8727900975451</v>
      </c>
      <c r="H770" s="1343" t="s">
        <v>2420</v>
      </c>
      <c r="I770" s="1343"/>
      <c r="J770" s="343">
        <v>17.5</v>
      </c>
      <c r="K770" s="345">
        <v>1800</v>
      </c>
      <c r="L770" s="350" t="s">
        <v>75</v>
      </c>
      <c r="M770" s="364">
        <v>20000</v>
      </c>
      <c r="N770" s="352">
        <v>2</v>
      </c>
      <c r="O770" s="350" t="s">
        <v>127</v>
      </c>
      <c r="P770" s="992">
        <v>86</v>
      </c>
      <c r="Q770" s="518"/>
      <c r="R770" s="2105" t="s">
        <v>54</v>
      </c>
      <c r="S770" s="350"/>
      <c r="T770" s="350" t="s">
        <v>1584</v>
      </c>
      <c r="U770" s="350" t="s">
        <v>149</v>
      </c>
      <c r="V770" s="350" t="s">
        <v>161</v>
      </c>
      <c r="W770" s="351" t="s">
        <v>210</v>
      </c>
      <c r="X770" s="351">
        <v>102</v>
      </c>
      <c r="Y770" s="350">
        <v>28</v>
      </c>
      <c r="Z770" s="350"/>
      <c r="AA770" s="350">
        <v>1214</v>
      </c>
      <c r="AB770" s="350" t="s">
        <v>122</v>
      </c>
      <c r="AC770" s="352">
        <v>80</v>
      </c>
      <c r="AD770" s="350">
        <v>2121940</v>
      </c>
      <c r="AE770" s="2614">
        <v>4</v>
      </c>
      <c r="AF770" s="350">
        <v>20</v>
      </c>
      <c r="AG770" s="2106" t="s">
        <v>122</v>
      </c>
    </row>
    <row r="771" spans="3:33">
      <c r="C771" s="3091" t="s">
        <v>2870</v>
      </c>
      <c r="D771" s="569"/>
      <c r="E771" s="1578"/>
      <c r="F771" s="2928">
        <v>929002446332</v>
      </c>
      <c r="G771" s="1343">
        <v>8727900975475</v>
      </c>
      <c r="H771" s="1343" t="s">
        <v>2421</v>
      </c>
      <c r="I771" s="1343"/>
      <c r="J771" s="343">
        <v>22.3</v>
      </c>
      <c r="K771" s="345">
        <v>2300</v>
      </c>
      <c r="L771" s="345" t="s">
        <v>53</v>
      </c>
      <c r="M771" s="364">
        <v>20000</v>
      </c>
      <c r="N771" s="352">
        <v>2</v>
      </c>
      <c r="O771" s="345" t="s">
        <v>127</v>
      </c>
      <c r="P771" s="992">
        <v>110</v>
      </c>
      <c r="Q771" s="518"/>
      <c r="R771" s="2103" t="s">
        <v>54</v>
      </c>
      <c r="S771" s="345"/>
      <c r="T771" s="345" t="s">
        <v>1585</v>
      </c>
      <c r="U771" s="345" t="s">
        <v>149</v>
      </c>
      <c r="V771" s="345" t="s">
        <v>131</v>
      </c>
      <c r="W771" s="373" t="s">
        <v>210</v>
      </c>
      <c r="X771" s="373">
        <v>103</v>
      </c>
      <c r="Y771" s="285">
        <v>28</v>
      </c>
      <c r="Z771" s="285"/>
      <c r="AA771" s="285">
        <v>1514</v>
      </c>
      <c r="AB771" s="345" t="s">
        <v>122</v>
      </c>
      <c r="AC771" s="352">
        <v>80</v>
      </c>
      <c r="AD771" s="285">
        <v>2121942</v>
      </c>
      <c r="AE771" s="2614">
        <v>4</v>
      </c>
      <c r="AF771" s="285">
        <v>20</v>
      </c>
      <c r="AG771" s="2104" t="s">
        <v>122</v>
      </c>
    </row>
    <row r="772" spans="3:33">
      <c r="C772" s="3091" t="s">
        <v>2870</v>
      </c>
      <c r="D772" s="569"/>
      <c r="E772" s="1578"/>
      <c r="F772" s="2943">
        <v>929002446432</v>
      </c>
      <c r="G772" s="1344">
        <v>8727900975499</v>
      </c>
      <c r="H772" s="1344" t="s">
        <v>2422</v>
      </c>
      <c r="I772" s="1344"/>
      <c r="J772" s="495">
        <v>22.3</v>
      </c>
      <c r="K772" s="500">
        <v>2300</v>
      </c>
      <c r="L772" s="438" t="s">
        <v>75</v>
      </c>
      <c r="M772" s="500">
        <v>20000</v>
      </c>
      <c r="N772" s="466">
        <v>2</v>
      </c>
      <c r="O772" s="438" t="s">
        <v>127</v>
      </c>
      <c r="P772" s="2410">
        <v>110</v>
      </c>
      <c r="Q772" s="518"/>
      <c r="R772" s="2107" t="s">
        <v>54</v>
      </c>
      <c r="S772" s="438"/>
      <c r="T772" s="438" t="s">
        <v>1585</v>
      </c>
      <c r="U772" s="438" t="s">
        <v>149</v>
      </c>
      <c r="V772" s="438" t="s">
        <v>161</v>
      </c>
      <c r="W772" s="466" t="s">
        <v>210</v>
      </c>
      <c r="X772" s="466">
        <v>103</v>
      </c>
      <c r="Y772" s="438">
        <v>28</v>
      </c>
      <c r="Z772" s="438"/>
      <c r="AA772" s="438">
        <v>1514</v>
      </c>
      <c r="AB772" s="438" t="s">
        <v>122</v>
      </c>
      <c r="AC772" s="466">
        <v>80</v>
      </c>
      <c r="AD772" s="438">
        <v>2121941</v>
      </c>
      <c r="AE772" s="2616">
        <v>4</v>
      </c>
      <c r="AF772" s="438">
        <v>20</v>
      </c>
      <c r="AG772" s="2108" t="s">
        <v>122</v>
      </c>
    </row>
    <row r="773" spans="3:33">
      <c r="C773" s="3091" t="s">
        <v>2870</v>
      </c>
      <c r="D773" s="569"/>
      <c r="E773" s="1578"/>
      <c r="F773" s="2928">
        <v>929002997782</v>
      </c>
      <c r="G773" s="119">
        <v>8727900975338</v>
      </c>
      <c r="H773" s="119" t="s">
        <v>2198</v>
      </c>
      <c r="I773" s="119"/>
      <c r="J773" s="377">
        <v>15.5</v>
      </c>
      <c r="K773" s="1180">
        <v>2500</v>
      </c>
      <c r="L773" s="292" t="s">
        <v>53</v>
      </c>
      <c r="M773" s="364">
        <v>40000</v>
      </c>
      <c r="N773" s="352">
        <v>2</v>
      </c>
      <c r="O773" s="292" t="s">
        <v>1380</v>
      </c>
      <c r="P773" s="2414">
        <v>155</v>
      </c>
      <c r="Q773" s="1004"/>
      <c r="R773" s="1999" t="s">
        <v>54</v>
      </c>
      <c r="S773" s="292"/>
      <c r="T773" s="292" t="s">
        <v>1584</v>
      </c>
      <c r="U773" s="292" t="s">
        <v>149</v>
      </c>
      <c r="V773" s="292" t="s">
        <v>131</v>
      </c>
      <c r="W773" s="293" t="s">
        <v>210</v>
      </c>
      <c r="X773" s="293">
        <v>161</v>
      </c>
      <c r="Y773" s="292">
        <v>28</v>
      </c>
      <c r="Z773" s="292"/>
      <c r="AA773" s="292">
        <v>1213</v>
      </c>
      <c r="AB773" s="292" t="s">
        <v>122</v>
      </c>
      <c r="AC773" s="352">
        <v>80</v>
      </c>
      <c r="AD773" s="292">
        <v>2091273</v>
      </c>
      <c r="AE773" s="2614">
        <v>4</v>
      </c>
      <c r="AF773" s="292">
        <v>20</v>
      </c>
      <c r="AG773" s="2000" t="s">
        <v>122</v>
      </c>
    </row>
    <row r="774" spans="3:33">
      <c r="C774" s="3080" t="s">
        <v>2870</v>
      </c>
      <c r="D774" s="855"/>
      <c r="E774" s="1599"/>
      <c r="F774" s="2943">
        <v>929002998082</v>
      </c>
      <c r="G774" s="872">
        <v>8727900975352</v>
      </c>
      <c r="H774" s="872" t="s">
        <v>2199</v>
      </c>
      <c r="I774" s="872"/>
      <c r="J774" s="495">
        <v>23</v>
      </c>
      <c r="K774" s="1181">
        <v>3700</v>
      </c>
      <c r="L774" s="283" t="s">
        <v>53</v>
      </c>
      <c r="M774" s="500">
        <v>40000</v>
      </c>
      <c r="N774" s="466">
        <v>2</v>
      </c>
      <c r="O774" s="283" t="s">
        <v>1380</v>
      </c>
      <c r="P774" s="2408">
        <v>190</v>
      </c>
      <c r="Q774" s="1004"/>
      <c r="R774" s="1993" t="s">
        <v>54</v>
      </c>
      <c r="S774" s="283"/>
      <c r="T774" s="283" t="s">
        <v>1585</v>
      </c>
      <c r="U774" s="283" t="s">
        <v>149</v>
      </c>
      <c r="V774" s="283" t="s">
        <v>131</v>
      </c>
      <c r="W774" s="294" t="s">
        <v>210</v>
      </c>
      <c r="X774" s="294">
        <v>160</v>
      </c>
      <c r="Y774" s="283">
        <v>28</v>
      </c>
      <c r="Z774" s="283"/>
      <c r="AA774" s="283">
        <v>1514</v>
      </c>
      <c r="AB774" s="283" t="s">
        <v>122</v>
      </c>
      <c r="AC774" s="466">
        <v>80</v>
      </c>
      <c r="AD774" s="283">
        <v>2091272</v>
      </c>
      <c r="AE774" s="2616">
        <v>4</v>
      </c>
      <c r="AF774" s="283">
        <v>20</v>
      </c>
      <c r="AG774" s="1994" t="s">
        <v>122</v>
      </c>
    </row>
    <row r="775" spans="3:33">
      <c r="C775" s="3079" t="s">
        <v>2870</v>
      </c>
      <c r="D775" s="1576" t="s">
        <v>2274</v>
      </c>
      <c r="E775" s="1577" t="s">
        <v>2873</v>
      </c>
      <c r="F775" s="2944">
        <v>929001393132</v>
      </c>
      <c r="G775" s="1677">
        <v>8719514466401</v>
      </c>
      <c r="H775" s="1679" t="s">
        <v>1582</v>
      </c>
      <c r="I775" s="1679"/>
      <c r="J775" s="1678">
        <v>8</v>
      </c>
      <c r="K775" s="1161">
        <v>1000</v>
      </c>
      <c r="L775" s="1770" t="s">
        <v>79</v>
      </c>
      <c r="M775" s="324">
        <v>75000</v>
      </c>
      <c r="N775" s="1676">
        <v>5</v>
      </c>
      <c r="O775" s="1770" t="s">
        <v>129</v>
      </c>
      <c r="P775" s="2409">
        <v>310</v>
      </c>
      <c r="Q775" s="14"/>
      <c r="R775" s="2021" t="s">
        <v>54</v>
      </c>
      <c r="S775" s="1770"/>
      <c r="T775" s="1770" t="s">
        <v>1583</v>
      </c>
      <c r="U775" s="1770" t="s">
        <v>149</v>
      </c>
      <c r="V775" s="1770" t="s">
        <v>158</v>
      </c>
      <c r="W775" s="305" t="s">
        <v>3195</v>
      </c>
      <c r="X775" s="305">
        <v>125</v>
      </c>
      <c r="Y775" s="279">
        <v>28</v>
      </c>
      <c r="Z775" s="279"/>
      <c r="AA775" s="279">
        <v>603</v>
      </c>
      <c r="AB775" s="1770" t="s">
        <v>122</v>
      </c>
      <c r="AC775" s="1676">
        <v>80</v>
      </c>
      <c r="AD775" s="279">
        <v>1251109</v>
      </c>
      <c r="AE775" s="2680">
        <v>4</v>
      </c>
      <c r="AF775" s="279">
        <v>20</v>
      </c>
      <c r="AG775" s="2022" t="s">
        <v>122</v>
      </c>
    </row>
    <row r="776" spans="3:33">
      <c r="C776" s="3091" t="s">
        <v>2870</v>
      </c>
      <c r="D776" s="569" t="s">
        <v>2274</v>
      </c>
      <c r="E776" s="1578" t="s">
        <v>2873</v>
      </c>
      <c r="F776" s="2940">
        <v>929001393232</v>
      </c>
      <c r="G776" s="111">
        <v>8719514466425</v>
      </c>
      <c r="H776" s="62" t="s">
        <v>532</v>
      </c>
      <c r="I776" s="62"/>
      <c r="J776" s="537">
        <v>8</v>
      </c>
      <c r="K776" s="1212">
        <v>1050</v>
      </c>
      <c r="L776" s="318" t="s">
        <v>53</v>
      </c>
      <c r="M776" s="316">
        <v>75000</v>
      </c>
      <c r="N776" s="421">
        <v>5</v>
      </c>
      <c r="O776" s="318" t="s">
        <v>129</v>
      </c>
      <c r="P776" s="992">
        <v>310</v>
      </c>
      <c r="Q776" s="14"/>
      <c r="R776" s="2025" t="s">
        <v>54</v>
      </c>
      <c r="S776" s="318"/>
      <c r="T776" s="318" t="s">
        <v>1583</v>
      </c>
      <c r="U776" s="318" t="s">
        <v>149</v>
      </c>
      <c r="V776" s="318" t="s">
        <v>131</v>
      </c>
      <c r="W776" s="301" t="s">
        <v>3195</v>
      </c>
      <c r="X776" s="301">
        <v>131</v>
      </c>
      <c r="Y776" s="281">
        <v>28</v>
      </c>
      <c r="Z776" s="281"/>
      <c r="AA776" s="281">
        <v>603</v>
      </c>
      <c r="AB776" s="318" t="s">
        <v>122</v>
      </c>
      <c r="AC776" s="421">
        <v>80</v>
      </c>
      <c r="AD776" s="281">
        <v>1251110</v>
      </c>
      <c r="AE776" s="2670">
        <v>4</v>
      </c>
      <c r="AF776" s="281">
        <v>20</v>
      </c>
      <c r="AG776" s="2026" t="s">
        <v>122</v>
      </c>
    </row>
    <row r="777" spans="3:33">
      <c r="C777" s="3091" t="s">
        <v>2870</v>
      </c>
      <c r="D777" s="569" t="s">
        <v>2274</v>
      </c>
      <c r="E777" s="1578" t="s">
        <v>2873</v>
      </c>
      <c r="F777" s="2940">
        <v>929001393332</v>
      </c>
      <c r="G777" s="111">
        <v>8719514466449</v>
      </c>
      <c r="H777" s="62" t="s">
        <v>534</v>
      </c>
      <c r="I777" s="62"/>
      <c r="J777" s="537">
        <v>8</v>
      </c>
      <c r="K777" s="1212">
        <v>1050</v>
      </c>
      <c r="L777" s="318" t="s">
        <v>75</v>
      </c>
      <c r="M777" s="316">
        <v>75000</v>
      </c>
      <c r="N777" s="421">
        <v>5</v>
      </c>
      <c r="O777" s="318" t="s">
        <v>129</v>
      </c>
      <c r="P777" s="992">
        <v>310</v>
      </c>
      <c r="Q777" s="14"/>
      <c r="R777" s="2025" t="s">
        <v>54</v>
      </c>
      <c r="S777" s="318"/>
      <c r="T777" s="318" t="s">
        <v>1583</v>
      </c>
      <c r="U777" s="318" t="s">
        <v>149</v>
      </c>
      <c r="V777" s="318" t="s">
        <v>161</v>
      </c>
      <c r="W777" s="301" t="s">
        <v>3195</v>
      </c>
      <c r="X777" s="301">
        <v>131</v>
      </c>
      <c r="Y777" s="281">
        <v>28</v>
      </c>
      <c r="Z777" s="281"/>
      <c r="AA777" s="281">
        <v>603</v>
      </c>
      <c r="AB777" s="318" t="s">
        <v>122</v>
      </c>
      <c r="AC777" s="421">
        <v>80</v>
      </c>
      <c r="AD777" s="281">
        <v>1251111</v>
      </c>
      <c r="AE777" s="2670">
        <v>4</v>
      </c>
      <c r="AF777" s="281">
        <v>20</v>
      </c>
      <c r="AG777" s="2026" t="s">
        <v>122</v>
      </c>
    </row>
    <row r="778" spans="3:33">
      <c r="C778" s="3091" t="s">
        <v>2870</v>
      </c>
      <c r="D778" s="569" t="s">
        <v>2274</v>
      </c>
      <c r="E778" s="1578" t="s">
        <v>2873</v>
      </c>
      <c r="F778" s="2940">
        <v>929003553402</v>
      </c>
      <c r="G778" s="111">
        <v>8719514466883</v>
      </c>
      <c r="H778" s="62" t="s">
        <v>538</v>
      </c>
      <c r="I778" s="62"/>
      <c r="J778" s="537">
        <v>14</v>
      </c>
      <c r="K778" s="1212">
        <v>2000</v>
      </c>
      <c r="L778" s="318" t="s">
        <v>79</v>
      </c>
      <c r="M778" s="316">
        <v>75000</v>
      </c>
      <c r="N778" s="421">
        <v>5</v>
      </c>
      <c r="O778" s="318" t="s">
        <v>129</v>
      </c>
      <c r="P778" s="992">
        <v>380</v>
      </c>
      <c r="Q778" s="14"/>
      <c r="R778" s="2025" t="s">
        <v>54</v>
      </c>
      <c r="S778" s="318"/>
      <c r="T778" s="318" t="s">
        <v>1584</v>
      </c>
      <c r="U778" s="318" t="s">
        <v>149</v>
      </c>
      <c r="V778" s="318" t="s">
        <v>158</v>
      </c>
      <c r="W778" s="301" t="s">
        <v>3196</v>
      </c>
      <c r="X778" s="301">
        <v>142</v>
      </c>
      <c r="Y778" s="281">
        <v>28</v>
      </c>
      <c r="Z778" s="281"/>
      <c r="AA778" s="281">
        <v>1212</v>
      </c>
      <c r="AB778" s="318" t="s">
        <v>143</v>
      </c>
      <c r="AC778" s="421">
        <v>80</v>
      </c>
      <c r="AD778" s="281">
        <v>1165513</v>
      </c>
      <c r="AE778" s="2670">
        <v>4</v>
      </c>
      <c r="AF778" s="281">
        <v>20</v>
      </c>
      <c r="AG778" s="2026" t="s">
        <v>122</v>
      </c>
    </row>
    <row r="779" spans="3:33">
      <c r="C779" s="3091" t="s">
        <v>2870</v>
      </c>
      <c r="D779" s="569" t="s">
        <v>2274</v>
      </c>
      <c r="E779" s="1578" t="s">
        <v>2873</v>
      </c>
      <c r="F779" s="2940">
        <v>929003553502</v>
      </c>
      <c r="G779" s="111">
        <v>8719514466845</v>
      </c>
      <c r="H779" s="62" t="s">
        <v>536</v>
      </c>
      <c r="I779" s="62"/>
      <c r="J779" s="386">
        <v>14</v>
      </c>
      <c r="K779" s="1212">
        <v>2100</v>
      </c>
      <c r="L779" s="318" t="s">
        <v>53</v>
      </c>
      <c r="M779" s="316">
        <v>75000</v>
      </c>
      <c r="N779" s="421">
        <v>5</v>
      </c>
      <c r="O779" s="318" t="s">
        <v>135</v>
      </c>
      <c r="P779" s="992">
        <v>380</v>
      </c>
      <c r="Q779" s="14"/>
      <c r="R779" s="2025" t="s">
        <v>54</v>
      </c>
      <c r="S779" s="318"/>
      <c r="T779" s="318" t="s">
        <v>1584</v>
      </c>
      <c r="U779" s="318" t="s">
        <v>149</v>
      </c>
      <c r="V779" s="318" t="s">
        <v>131</v>
      </c>
      <c r="W779" s="301" t="s">
        <v>3196</v>
      </c>
      <c r="X779" s="301">
        <v>150</v>
      </c>
      <c r="Y779" s="281">
        <v>28</v>
      </c>
      <c r="Z779" s="281"/>
      <c r="AA779" s="281">
        <v>1212</v>
      </c>
      <c r="AB779" s="318" t="s">
        <v>143</v>
      </c>
      <c r="AC779" s="421">
        <v>80</v>
      </c>
      <c r="AD779" s="281">
        <v>1165509</v>
      </c>
      <c r="AE779" s="2670">
        <v>4</v>
      </c>
      <c r="AF779" s="281">
        <v>20</v>
      </c>
      <c r="AG779" s="2026" t="s">
        <v>122</v>
      </c>
    </row>
    <row r="780" spans="3:33">
      <c r="C780" s="3091" t="s">
        <v>2870</v>
      </c>
      <c r="D780" s="569" t="s">
        <v>2274</v>
      </c>
      <c r="E780" s="1578" t="s">
        <v>2873</v>
      </c>
      <c r="F780" s="2940">
        <v>929003553602</v>
      </c>
      <c r="G780" s="111">
        <v>8719514466869</v>
      </c>
      <c r="H780" s="62" t="s">
        <v>537</v>
      </c>
      <c r="I780" s="62"/>
      <c r="J780" s="537">
        <v>14</v>
      </c>
      <c r="K780" s="1212">
        <v>2100</v>
      </c>
      <c r="L780" s="318" t="s">
        <v>75</v>
      </c>
      <c r="M780" s="316">
        <v>75000</v>
      </c>
      <c r="N780" s="421">
        <v>5</v>
      </c>
      <c r="O780" s="318" t="s">
        <v>135</v>
      </c>
      <c r="P780" s="992">
        <v>380</v>
      </c>
      <c r="Q780" s="14"/>
      <c r="R780" s="2025" t="s">
        <v>54</v>
      </c>
      <c r="S780" s="318"/>
      <c r="T780" s="318" t="s">
        <v>1584</v>
      </c>
      <c r="U780" s="318" t="s">
        <v>149</v>
      </c>
      <c r="V780" s="318" t="s">
        <v>161</v>
      </c>
      <c r="W780" s="301" t="s">
        <v>3196</v>
      </c>
      <c r="X780" s="301">
        <v>150</v>
      </c>
      <c r="Y780" s="281">
        <v>28</v>
      </c>
      <c r="Z780" s="281"/>
      <c r="AA780" s="281">
        <v>1212</v>
      </c>
      <c r="AB780" s="318" t="s">
        <v>143</v>
      </c>
      <c r="AC780" s="421">
        <v>80</v>
      </c>
      <c r="AD780" s="281">
        <v>1165510</v>
      </c>
      <c r="AE780" s="2670">
        <v>4</v>
      </c>
      <c r="AF780" s="281">
        <v>20</v>
      </c>
      <c r="AG780" s="2026" t="s">
        <v>122</v>
      </c>
    </row>
    <row r="781" spans="3:33">
      <c r="C781" s="3091" t="s">
        <v>2870</v>
      </c>
      <c r="D781" s="569" t="s">
        <v>2274</v>
      </c>
      <c r="E781" s="1578" t="s">
        <v>2873</v>
      </c>
      <c r="F781" s="2940">
        <v>929003554002</v>
      </c>
      <c r="G781" s="111">
        <v>8719514467002</v>
      </c>
      <c r="H781" s="62" t="s">
        <v>546</v>
      </c>
      <c r="I781" s="62"/>
      <c r="J781" s="537">
        <v>16</v>
      </c>
      <c r="K781" s="1212">
        <v>2350</v>
      </c>
      <c r="L781" s="318" t="s">
        <v>79</v>
      </c>
      <c r="M781" s="316">
        <v>75000</v>
      </c>
      <c r="N781" s="421">
        <v>5</v>
      </c>
      <c r="O781" s="318" t="s">
        <v>135</v>
      </c>
      <c r="P781" s="992">
        <v>415</v>
      </c>
      <c r="Q781" s="14"/>
      <c r="R781" s="2025" t="s">
        <v>54</v>
      </c>
      <c r="S781" s="318"/>
      <c r="T781" s="318" t="s">
        <v>1584</v>
      </c>
      <c r="U781" s="318" t="s">
        <v>149</v>
      </c>
      <c r="V781" s="318" t="s">
        <v>158</v>
      </c>
      <c r="W781" s="301" t="s">
        <v>3196</v>
      </c>
      <c r="X781" s="301">
        <v>146</v>
      </c>
      <c r="Y781" s="281">
        <v>28</v>
      </c>
      <c r="Z781" s="281"/>
      <c r="AA781" s="281">
        <v>1212</v>
      </c>
      <c r="AB781" s="318" t="s">
        <v>143</v>
      </c>
      <c r="AC781" s="421">
        <v>80</v>
      </c>
      <c r="AD781" s="281">
        <v>1165504</v>
      </c>
      <c r="AE781" s="2670">
        <v>4</v>
      </c>
      <c r="AF781" s="281">
        <v>20</v>
      </c>
      <c r="AG781" s="2026" t="s">
        <v>122</v>
      </c>
    </row>
    <row r="782" spans="3:33">
      <c r="C782" s="3091" t="s">
        <v>2870</v>
      </c>
      <c r="D782" s="569" t="s">
        <v>2274</v>
      </c>
      <c r="E782" s="1578" t="s">
        <v>2873</v>
      </c>
      <c r="F782" s="2940">
        <v>929003554102</v>
      </c>
      <c r="G782" s="111">
        <v>8719514466968</v>
      </c>
      <c r="H782" s="62" t="s">
        <v>544</v>
      </c>
      <c r="I782" s="62"/>
      <c r="J782" s="537">
        <v>16</v>
      </c>
      <c r="K782" s="1212">
        <v>2500</v>
      </c>
      <c r="L782" s="318" t="s">
        <v>53</v>
      </c>
      <c r="M782" s="316">
        <v>75000</v>
      </c>
      <c r="N782" s="421">
        <v>5</v>
      </c>
      <c r="O782" s="318" t="s">
        <v>135</v>
      </c>
      <c r="P782" s="992">
        <v>415</v>
      </c>
      <c r="Q782" s="14"/>
      <c r="R782" s="2025" t="s">
        <v>54</v>
      </c>
      <c r="S782" s="318"/>
      <c r="T782" s="318" t="s">
        <v>1584</v>
      </c>
      <c r="U782" s="318" t="s">
        <v>149</v>
      </c>
      <c r="V782" s="318" t="s">
        <v>131</v>
      </c>
      <c r="W782" s="301" t="s">
        <v>3196</v>
      </c>
      <c r="X782" s="301">
        <v>156</v>
      </c>
      <c r="Y782" s="281">
        <v>28</v>
      </c>
      <c r="Z782" s="281"/>
      <c r="AA782" s="281">
        <v>1212</v>
      </c>
      <c r="AB782" s="318" t="s">
        <v>143</v>
      </c>
      <c r="AC782" s="421">
        <v>80</v>
      </c>
      <c r="AD782" s="281">
        <v>1165514</v>
      </c>
      <c r="AE782" s="2670">
        <v>4</v>
      </c>
      <c r="AF782" s="281">
        <v>20</v>
      </c>
      <c r="AG782" s="2026" t="s">
        <v>122</v>
      </c>
    </row>
    <row r="783" spans="3:33">
      <c r="C783" s="3091" t="s">
        <v>2870</v>
      </c>
      <c r="D783" s="569" t="s">
        <v>2274</v>
      </c>
      <c r="E783" s="1578" t="s">
        <v>2873</v>
      </c>
      <c r="F783" s="2940">
        <v>929003554202</v>
      </c>
      <c r="G783" s="111">
        <v>8719514466982</v>
      </c>
      <c r="H783" s="62" t="s">
        <v>545</v>
      </c>
      <c r="I783" s="62"/>
      <c r="J783" s="386">
        <v>16</v>
      </c>
      <c r="K783" s="1212">
        <v>2500</v>
      </c>
      <c r="L783" s="318" t="s">
        <v>75</v>
      </c>
      <c r="M783" s="316">
        <v>75000</v>
      </c>
      <c r="N783" s="421">
        <v>5</v>
      </c>
      <c r="O783" s="318" t="s">
        <v>135</v>
      </c>
      <c r="P783" s="992">
        <v>415</v>
      </c>
      <c r="Q783" s="14"/>
      <c r="R783" s="2025" t="s">
        <v>54</v>
      </c>
      <c r="S783" s="318"/>
      <c r="T783" s="318" t="s">
        <v>1584</v>
      </c>
      <c r="U783" s="318" t="s">
        <v>149</v>
      </c>
      <c r="V783" s="318" t="s">
        <v>161</v>
      </c>
      <c r="W783" s="301" t="s">
        <v>3196</v>
      </c>
      <c r="X783" s="301">
        <v>156</v>
      </c>
      <c r="Y783" s="281">
        <v>28</v>
      </c>
      <c r="Z783" s="281"/>
      <c r="AA783" s="281">
        <v>1212</v>
      </c>
      <c r="AB783" s="318" t="s">
        <v>143</v>
      </c>
      <c r="AC783" s="421">
        <v>80</v>
      </c>
      <c r="AD783" s="281">
        <v>1165507</v>
      </c>
      <c r="AE783" s="2670">
        <v>4</v>
      </c>
      <c r="AF783" s="281">
        <v>20</v>
      </c>
      <c r="AG783" s="2026" t="s">
        <v>122</v>
      </c>
    </row>
    <row r="784" spans="3:33">
      <c r="C784" s="3091" t="s">
        <v>2870</v>
      </c>
      <c r="D784" s="569" t="s">
        <v>2274</v>
      </c>
      <c r="E784" s="1578" t="s">
        <v>2873</v>
      </c>
      <c r="F784" s="2940">
        <v>929003553702</v>
      </c>
      <c r="G784" s="111">
        <v>8719514466944</v>
      </c>
      <c r="H784" s="62" t="s">
        <v>542</v>
      </c>
      <c r="I784" s="62"/>
      <c r="J784" s="386">
        <v>20</v>
      </c>
      <c r="K784" s="1212">
        <v>2900</v>
      </c>
      <c r="L784" s="318" t="s">
        <v>79</v>
      </c>
      <c r="M784" s="316">
        <v>75000</v>
      </c>
      <c r="N784" s="421">
        <v>5</v>
      </c>
      <c r="O784" s="318" t="s">
        <v>129</v>
      </c>
      <c r="P784" s="992">
        <v>465</v>
      </c>
      <c r="Q784" s="14"/>
      <c r="R784" s="2025" t="s">
        <v>54</v>
      </c>
      <c r="S784" s="318"/>
      <c r="T784" s="318" t="s">
        <v>1585</v>
      </c>
      <c r="U784" s="318" t="s">
        <v>149</v>
      </c>
      <c r="V784" s="318" t="s">
        <v>158</v>
      </c>
      <c r="W784" s="301" t="s">
        <v>3196</v>
      </c>
      <c r="X784" s="301">
        <v>145</v>
      </c>
      <c r="Y784" s="281">
        <v>28</v>
      </c>
      <c r="Z784" s="281"/>
      <c r="AA784" s="281">
        <v>1513</v>
      </c>
      <c r="AB784" s="318" t="s">
        <v>143</v>
      </c>
      <c r="AC784" s="421">
        <v>80</v>
      </c>
      <c r="AD784" s="281">
        <v>1165503</v>
      </c>
      <c r="AE784" s="2670">
        <v>4</v>
      </c>
      <c r="AF784" s="281">
        <v>20</v>
      </c>
      <c r="AG784" s="2026" t="s">
        <v>122</v>
      </c>
    </row>
    <row r="785" spans="3:33">
      <c r="C785" s="3091" t="s">
        <v>2870</v>
      </c>
      <c r="D785" s="569" t="s">
        <v>2274</v>
      </c>
      <c r="E785" s="1578" t="s">
        <v>2873</v>
      </c>
      <c r="F785" s="2940">
        <v>929003553802</v>
      </c>
      <c r="G785" s="111">
        <v>8719514466906</v>
      </c>
      <c r="H785" s="62" t="s">
        <v>540</v>
      </c>
      <c r="I785" s="62"/>
      <c r="J785" s="537">
        <v>20</v>
      </c>
      <c r="K785" s="1212">
        <v>3100</v>
      </c>
      <c r="L785" s="318" t="s">
        <v>53</v>
      </c>
      <c r="M785" s="316">
        <v>75000</v>
      </c>
      <c r="N785" s="421">
        <v>5</v>
      </c>
      <c r="O785" s="318" t="s">
        <v>135</v>
      </c>
      <c r="P785" s="992">
        <v>465</v>
      </c>
      <c r="Q785" s="14"/>
      <c r="R785" s="2025" t="s">
        <v>54</v>
      </c>
      <c r="S785" s="318"/>
      <c r="T785" s="318" t="s">
        <v>1585</v>
      </c>
      <c r="U785" s="318" t="s">
        <v>149</v>
      </c>
      <c r="V785" s="318" t="s">
        <v>131</v>
      </c>
      <c r="W785" s="301" t="s">
        <v>3196</v>
      </c>
      <c r="X785" s="301">
        <v>155</v>
      </c>
      <c r="Y785" s="281">
        <v>28</v>
      </c>
      <c r="Z785" s="281"/>
      <c r="AA785" s="281">
        <v>1513</v>
      </c>
      <c r="AB785" s="318" t="s">
        <v>143</v>
      </c>
      <c r="AC785" s="421">
        <v>80</v>
      </c>
      <c r="AD785" s="281">
        <v>1165505</v>
      </c>
      <c r="AE785" s="2670">
        <v>4</v>
      </c>
      <c r="AF785" s="281">
        <v>20</v>
      </c>
      <c r="AG785" s="2026" t="s">
        <v>122</v>
      </c>
    </row>
    <row r="786" spans="3:33">
      <c r="C786" s="3091" t="s">
        <v>2870</v>
      </c>
      <c r="D786" s="569" t="s">
        <v>2274</v>
      </c>
      <c r="E786" s="1578" t="s">
        <v>2873</v>
      </c>
      <c r="F786" s="2940">
        <v>929003553902</v>
      </c>
      <c r="G786" s="111">
        <v>8719514466920</v>
      </c>
      <c r="H786" s="62" t="s">
        <v>541</v>
      </c>
      <c r="I786" s="62"/>
      <c r="J786" s="537">
        <v>20</v>
      </c>
      <c r="K786" s="1212">
        <v>3100</v>
      </c>
      <c r="L786" s="318" t="s">
        <v>75</v>
      </c>
      <c r="M786" s="316">
        <v>75000</v>
      </c>
      <c r="N786" s="421">
        <v>5</v>
      </c>
      <c r="O786" s="318" t="s">
        <v>135</v>
      </c>
      <c r="P786" s="992">
        <v>465</v>
      </c>
      <c r="Q786" s="14"/>
      <c r="R786" s="2025" t="s">
        <v>54</v>
      </c>
      <c r="S786" s="318"/>
      <c r="T786" s="318" t="s">
        <v>1585</v>
      </c>
      <c r="U786" s="318" t="s">
        <v>149</v>
      </c>
      <c r="V786" s="318" t="s">
        <v>161</v>
      </c>
      <c r="W786" s="301" t="s">
        <v>3196</v>
      </c>
      <c r="X786" s="301">
        <v>155</v>
      </c>
      <c r="Y786" s="281">
        <v>28</v>
      </c>
      <c r="Z786" s="281"/>
      <c r="AA786" s="281">
        <v>1513</v>
      </c>
      <c r="AB786" s="318" t="s">
        <v>143</v>
      </c>
      <c r="AC786" s="421">
        <v>80</v>
      </c>
      <c r="AD786" s="281">
        <v>1165515</v>
      </c>
      <c r="AE786" s="2670">
        <v>4</v>
      </c>
      <c r="AF786" s="281">
        <v>20</v>
      </c>
      <c r="AG786" s="2026" t="s">
        <v>122</v>
      </c>
    </row>
    <row r="787" spans="3:33">
      <c r="C787" s="3091" t="s">
        <v>2870</v>
      </c>
      <c r="D787" s="569" t="s">
        <v>2274</v>
      </c>
      <c r="E787" s="1578" t="s">
        <v>2873</v>
      </c>
      <c r="F787" s="2940">
        <v>929003554302</v>
      </c>
      <c r="G787" s="111">
        <v>8719514467064</v>
      </c>
      <c r="H787" s="62" t="s">
        <v>549</v>
      </c>
      <c r="I787" s="62"/>
      <c r="J787" s="537">
        <v>24</v>
      </c>
      <c r="K787" s="1212">
        <v>3500</v>
      </c>
      <c r="L787" s="318" t="s">
        <v>79</v>
      </c>
      <c r="M787" s="316">
        <v>75000</v>
      </c>
      <c r="N787" s="421">
        <v>5</v>
      </c>
      <c r="O787" s="318" t="s">
        <v>135</v>
      </c>
      <c r="P787" s="992">
        <v>500</v>
      </c>
      <c r="Q787" s="14"/>
      <c r="R787" s="2025" t="s">
        <v>54</v>
      </c>
      <c r="S787" s="318"/>
      <c r="T787" s="318" t="s">
        <v>1585</v>
      </c>
      <c r="U787" s="318" t="s">
        <v>149</v>
      </c>
      <c r="V787" s="318" t="s">
        <v>158</v>
      </c>
      <c r="W787" s="301" t="s">
        <v>3196</v>
      </c>
      <c r="X787" s="301">
        <v>145</v>
      </c>
      <c r="Y787" s="281">
        <v>28</v>
      </c>
      <c r="Z787" s="281"/>
      <c r="AA787" s="281">
        <v>1513</v>
      </c>
      <c r="AB787" s="318" t="s">
        <v>143</v>
      </c>
      <c r="AC787" s="421">
        <v>80</v>
      </c>
      <c r="AD787" s="281">
        <v>1165506</v>
      </c>
      <c r="AE787" s="2670">
        <v>4</v>
      </c>
      <c r="AF787" s="281">
        <v>20</v>
      </c>
      <c r="AG787" s="2026" t="s">
        <v>122</v>
      </c>
    </row>
    <row r="788" spans="3:33">
      <c r="C788" s="3091" t="s">
        <v>2870</v>
      </c>
      <c r="D788" s="569" t="s">
        <v>2274</v>
      </c>
      <c r="E788" s="1578" t="s">
        <v>2873</v>
      </c>
      <c r="F788" s="2940">
        <v>929003554402</v>
      </c>
      <c r="G788" s="111">
        <v>8719514467026</v>
      </c>
      <c r="H788" s="62" t="s">
        <v>547</v>
      </c>
      <c r="I788" s="62"/>
      <c r="J788" s="537">
        <v>24</v>
      </c>
      <c r="K788" s="1212">
        <v>3700</v>
      </c>
      <c r="L788" s="318" t="s">
        <v>53</v>
      </c>
      <c r="M788" s="316">
        <v>75000</v>
      </c>
      <c r="N788" s="421">
        <v>5</v>
      </c>
      <c r="O788" s="318" t="s">
        <v>135</v>
      </c>
      <c r="P788" s="992">
        <v>500</v>
      </c>
      <c r="Q788" s="14"/>
      <c r="R788" s="2025" t="s">
        <v>54</v>
      </c>
      <c r="S788" s="318"/>
      <c r="T788" s="318" t="s">
        <v>1585</v>
      </c>
      <c r="U788" s="318" t="s">
        <v>149</v>
      </c>
      <c r="V788" s="318" t="s">
        <v>131</v>
      </c>
      <c r="W788" s="301" t="s">
        <v>3196</v>
      </c>
      <c r="X788" s="301">
        <v>154</v>
      </c>
      <c r="Y788" s="281">
        <v>28</v>
      </c>
      <c r="Z788" s="281"/>
      <c r="AA788" s="281">
        <v>1513</v>
      </c>
      <c r="AB788" s="318" t="s">
        <v>143</v>
      </c>
      <c r="AC788" s="421">
        <v>80</v>
      </c>
      <c r="AD788" s="281">
        <v>1165512</v>
      </c>
      <c r="AE788" s="2670">
        <v>4</v>
      </c>
      <c r="AF788" s="281">
        <v>20</v>
      </c>
      <c r="AG788" s="2026" t="s">
        <v>122</v>
      </c>
    </row>
    <row r="789" spans="3:33">
      <c r="C789" s="3080" t="s">
        <v>2870</v>
      </c>
      <c r="D789" s="855" t="s">
        <v>2274</v>
      </c>
      <c r="E789" s="1599" t="s">
        <v>2873</v>
      </c>
      <c r="F789" s="2941">
        <v>929003554502</v>
      </c>
      <c r="G789" s="494">
        <v>8719514467040</v>
      </c>
      <c r="H789" s="843" t="s">
        <v>548</v>
      </c>
      <c r="I789" s="843"/>
      <c r="J789" s="1429">
        <v>24</v>
      </c>
      <c r="K789" s="1217">
        <v>3700</v>
      </c>
      <c r="L789" s="1823" t="s">
        <v>75</v>
      </c>
      <c r="M789" s="489">
        <v>75000</v>
      </c>
      <c r="N789" s="674">
        <v>5</v>
      </c>
      <c r="O789" s="1823" t="s">
        <v>135</v>
      </c>
      <c r="P789" s="2410">
        <v>500</v>
      </c>
      <c r="Q789" s="14"/>
      <c r="R789" s="2039" t="s">
        <v>54</v>
      </c>
      <c r="S789" s="1823"/>
      <c r="T789" s="1823" t="s">
        <v>1585</v>
      </c>
      <c r="U789" s="1823" t="s">
        <v>149</v>
      </c>
      <c r="V789" s="1823" t="s">
        <v>161</v>
      </c>
      <c r="W789" s="294" t="s">
        <v>3196</v>
      </c>
      <c r="X789" s="294">
        <v>154</v>
      </c>
      <c r="Y789" s="283">
        <v>28</v>
      </c>
      <c r="Z789" s="283"/>
      <c r="AA789" s="283">
        <v>1513</v>
      </c>
      <c r="AB789" s="1823" t="s">
        <v>143</v>
      </c>
      <c r="AC789" s="674">
        <v>80</v>
      </c>
      <c r="AD789" s="283">
        <v>1165516</v>
      </c>
      <c r="AE789" s="2674">
        <v>4</v>
      </c>
      <c r="AF789" s="283">
        <v>20</v>
      </c>
      <c r="AG789" s="2040" t="s">
        <v>122</v>
      </c>
    </row>
    <row r="790" spans="3:33">
      <c r="C790" s="3079" t="s">
        <v>2870</v>
      </c>
      <c r="D790" s="1576" t="s">
        <v>2274</v>
      </c>
      <c r="E790" s="1577" t="s">
        <v>2873</v>
      </c>
      <c r="F790" s="1277">
        <v>929002997002</v>
      </c>
      <c r="G790" s="164">
        <v>8719514316683</v>
      </c>
      <c r="H790" s="1679" t="s">
        <v>1601</v>
      </c>
      <c r="I790" s="1679"/>
      <c r="J790" s="336">
        <v>15.5</v>
      </c>
      <c r="K790" s="1131">
        <v>2300</v>
      </c>
      <c r="L790" s="808" t="s">
        <v>79</v>
      </c>
      <c r="M790" s="280">
        <v>60000</v>
      </c>
      <c r="N790" s="305">
        <v>5</v>
      </c>
      <c r="O790" s="808" t="s">
        <v>135</v>
      </c>
      <c r="P790" s="2407">
        <v>510</v>
      </c>
      <c r="Q790" s="14"/>
      <c r="R790" s="2109" t="s">
        <v>54</v>
      </c>
      <c r="S790" s="808"/>
      <c r="T790" s="808" t="s">
        <v>1584</v>
      </c>
      <c r="U790" s="808" t="s">
        <v>149</v>
      </c>
      <c r="V790" s="808" t="s">
        <v>158</v>
      </c>
      <c r="W790" s="793" t="s">
        <v>210</v>
      </c>
      <c r="X790" s="793">
        <v>148</v>
      </c>
      <c r="Y790" s="808">
        <v>28</v>
      </c>
      <c r="Z790" s="808"/>
      <c r="AA790" s="808">
        <v>1213</v>
      </c>
      <c r="AB790" s="808" t="s">
        <v>122</v>
      </c>
      <c r="AC790" s="305">
        <v>80</v>
      </c>
      <c r="AD790" s="808">
        <v>403658</v>
      </c>
      <c r="AE790" s="2646">
        <v>4</v>
      </c>
      <c r="AF790" s="808">
        <v>10</v>
      </c>
      <c r="AG790" s="2110" t="s">
        <v>122</v>
      </c>
    </row>
    <row r="791" spans="3:33">
      <c r="C791" s="3091" t="s">
        <v>2870</v>
      </c>
      <c r="D791" s="569" t="s">
        <v>2274</v>
      </c>
      <c r="E791" s="1578" t="s">
        <v>2873</v>
      </c>
      <c r="F791" s="1136">
        <v>929002997102</v>
      </c>
      <c r="G791" s="64">
        <v>8719514316706</v>
      </c>
      <c r="H791" s="62" t="s">
        <v>1602</v>
      </c>
      <c r="I791" s="62"/>
      <c r="J791" s="334">
        <v>15.5</v>
      </c>
      <c r="K791" s="1127">
        <v>2500</v>
      </c>
      <c r="L791" s="804" t="s">
        <v>53</v>
      </c>
      <c r="M791" s="282">
        <v>60000</v>
      </c>
      <c r="N791" s="301">
        <v>5</v>
      </c>
      <c r="O791" s="804" t="s">
        <v>1380</v>
      </c>
      <c r="P791" s="989">
        <v>510</v>
      </c>
      <c r="Q791" s="14"/>
      <c r="R791" s="2095" t="s">
        <v>54</v>
      </c>
      <c r="S791" s="804"/>
      <c r="T791" s="804" t="s">
        <v>1584</v>
      </c>
      <c r="U791" s="804" t="s">
        <v>149</v>
      </c>
      <c r="V791" s="804" t="s">
        <v>131</v>
      </c>
      <c r="W791" s="436" t="s">
        <v>210</v>
      </c>
      <c r="X791" s="436">
        <v>161</v>
      </c>
      <c r="Y791" s="804">
        <v>28</v>
      </c>
      <c r="Z791" s="804"/>
      <c r="AA791" s="804">
        <v>1213</v>
      </c>
      <c r="AB791" s="804" t="s">
        <v>122</v>
      </c>
      <c r="AC791" s="301">
        <v>80</v>
      </c>
      <c r="AD791" s="804">
        <v>403659</v>
      </c>
      <c r="AE791" s="2650">
        <v>4</v>
      </c>
      <c r="AF791" s="804">
        <v>10</v>
      </c>
      <c r="AG791" s="2096" t="s">
        <v>122</v>
      </c>
    </row>
    <row r="792" spans="3:33">
      <c r="C792" s="3080" t="s">
        <v>2870</v>
      </c>
      <c r="D792" s="855" t="s">
        <v>2274</v>
      </c>
      <c r="E792" s="1599" t="s">
        <v>2873</v>
      </c>
      <c r="F792" s="1278">
        <v>929002997202</v>
      </c>
      <c r="G792" s="274">
        <v>8719514316720</v>
      </c>
      <c r="H792" s="843" t="s">
        <v>1603</v>
      </c>
      <c r="I792" s="843"/>
      <c r="J792" s="441">
        <v>15.5</v>
      </c>
      <c r="K792" s="1129">
        <v>2500</v>
      </c>
      <c r="L792" s="810" t="s">
        <v>75</v>
      </c>
      <c r="M792" s="284">
        <v>60000</v>
      </c>
      <c r="N792" s="294">
        <v>5</v>
      </c>
      <c r="O792" s="810" t="s">
        <v>1380</v>
      </c>
      <c r="P792" s="2408">
        <v>510</v>
      </c>
      <c r="Q792" s="14"/>
      <c r="R792" s="2097" t="s">
        <v>54</v>
      </c>
      <c r="S792" s="810"/>
      <c r="T792" s="810" t="s">
        <v>1584</v>
      </c>
      <c r="U792" s="810" t="s">
        <v>149</v>
      </c>
      <c r="V792" s="810" t="s">
        <v>161</v>
      </c>
      <c r="W792" s="486" t="s">
        <v>210</v>
      </c>
      <c r="X792" s="486">
        <v>161</v>
      </c>
      <c r="Y792" s="810">
        <v>28</v>
      </c>
      <c r="Z792" s="810"/>
      <c r="AA792" s="810">
        <v>1213</v>
      </c>
      <c r="AB792" s="810" t="s">
        <v>122</v>
      </c>
      <c r="AC792" s="294">
        <v>80</v>
      </c>
      <c r="AD792" s="810">
        <v>403660</v>
      </c>
      <c r="AE792" s="2657">
        <v>4</v>
      </c>
      <c r="AF792" s="810">
        <v>10</v>
      </c>
      <c r="AG792" s="2098" t="s">
        <v>122</v>
      </c>
    </row>
    <row r="793" spans="3:33">
      <c r="C793" s="3233" t="s">
        <v>2870</v>
      </c>
      <c r="D793" s="853" t="s">
        <v>2274</v>
      </c>
      <c r="E793" s="1606" t="s">
        <v>2873</v>
      </c>
      <c r="F793" s="154">
        <v>929002997302</v>
      </c>
      <c r="G793" s="70">
        <v>8719514316744</v>
      </c>
      <c r="H793" s="559" t="s">
        <v>1604</v>
      </c>
      <c r="I793" s="559"/>
      <c r="J793" s="333">
        <v>23</v>
      </c>
      <c r="K793" s="1142">
        <v>3400</v>
      </c>
      <c r="L793" s="814" t="s">
        <v>79</v>
      </c>
      <c r="M793" s="296">
        <v>60000</v>
      </c>
      <c r="N793" s="293">
        <v>5</v>
      </c>
      <c r="O793" s="814" t="s">
        <v>135</v>
      </c>
      <c r="P793" s="2414">
        <v>610</v>
      </c>
      <c r="Q793" s="14"/>
      <c r="R793" s="2111" t="s">
        <v>54</v>
      </c>
      <c r="S793" s="814"/>
      <c r="T793" s="814" t="s">
        <v>1585</v>
      </c>
      <c r="U793" s="814" t="s">
        <v>149</v>
      </c>
      <c r="V793" s="814" t="s">
        <v>158</v>
      </c>
      <c r="W793" s="399" t="s">
        <v>210</v>
      </c>
      <c r="X793" s="399">
        <v>147</v>
      </c>
      <c r="Y793" s="814">
        <v>28</v>
      </c>
      <c r="Z793" s="814"/>
      <c r="AA793" s="814">
        <v>1514</v>
      </c>
      <c r="AB793" s="814" t="s">
        <v>122</v>
      </c>
      <c r="AC793" s="293">
        <v>80</v>
      </c>
      <c r="AD793" s="814">
        <v>403661</v>
      </c>
      <c r="AE793" s="2624">
        <v>4</v>
      </c>
      <c r="AF793" s="814">
        <v>10</v>
      </c>
      <c r="AG793" s="2112" t="s">
        <v>122</v>
      </c>
    </row>
    <row r="794" spans="3:33">
      <c r="C794" s="3091" t="s">
        <v>2870</v>
      </c>
      <c r="D794" s="569" t="s">
        <v>2274</v>
      </c>
      <c r="E794" s="1578" t="s">
        <v>2873</v>
      </c>
      <c r="F794" s="155">
        <v>929002997402</v>
      </c>
      <c r="G794" s="63">
        <v>8719514316768</v>
      </c>
      <c r="H794" s="161" t="s">
        <v>1605</v>
      </c>
      <c r="I794" s="161"/>
      <c r="J794" s="334">
        <v>23</v>
      </c>
      <c r="K794" s="1127">
        <v>3700</v>
      </c>
      <c r="L794" s="804" t="s">
        <v>53</v>
      </c>
      <c r="M794" s="282">
        <v>60000</v>
      </c>
      <c r="N794" s="301">
        <v>5</v>
      </c>
      <c r="O794" s="804" t="s">
        <v>1380</v>
      </c>
      <c r="P794" s="989">
        <v>610</v>
      </c>
      <c r="Q794" s="14"/>
      <c r="R794" s="2095" t="s">
        <v>54</v>
      </c>
      <c r="S794" s="804"/>
      <c r="T794" s="804" t="s">
        <v>1585</v>
      </c>
      <c r="U794" s="804" t="s">
        <v>149</v>
      </c>
      <c r="V794" s="804" t="s">
        <v>131</v>
      </c>
      <c r="W794" s="436" t="s">
        <v>210</v>
      </c>
      <c r="X794" s="436">
        <v>160</v>
      </c>
      <c r="Y794" s="804">
        <v>28</v>
      </c>
      <c r="Z794" s="804"/>
      <c r="AA794" s="804">
        <v>1514</v>
      </c>
      <c r="AB794" s="804" t="s">
        <v>122</v>
      </c>
      <c r="AC794" s="301">
        <v>80</v>
      </c>
      <c r="AD794" s="804">
        <v>403662</v>
      </c>
      <c r="AE794" s="2627">
        <v>4</v>
      </c>
      <c r="AF794" s="804">
        <v>10</v>
      </c>
      <c r="AG794" s="2096" t="s">
        <v>122</v>
      </c>
    </row>
    <row r="795" spans="3:33">
      <c r="C795" s="3080" t="s">
        <v>2870</v>
      </c>
      <c r="D795" s="855" t="s">
        <v>2274</v>
      </c>
      <c r="E795" s="1599" t="s">
        <v>2873</v>
      </c>
      <c r="F795" s="2941">
        <v>929002997502</v>
      </c>
      <c r="G795" s="64">
        <v>8719514316782</v>
      </c>
      <c r="H795" s="111" t="s">
        <v>1606</v>
      </c>
      <c r="I795" s="111"/>
      <c r="J795" s="334">
        <v>23</v>
      </c>
      <c r="K795" s="1164">
        <v>3700</v>
      </c>
      <c r="L795" s="804" t="s">
        <v>75</v>
      </c>
      <c r="M795" s="282">
        <v>60000</v>
      </c>
      <c r="N795" s="301">
        <v>5</v>
      </c>
      <c r="O795" s="804" t="s">
        <v>1380</v>
      </c>
      <c r="P795" s="989">
        <v>610</v>
      </c>
      <c r="Q795" s="14"/>
      <c r="R795" s="2095" t="s">
        <v>54</v>
      </c>
      <c r="S795" s="804"/>
      <c r="T795" s="804" t="s">
        <v>1585</v>
      </c>
      <c r="U795" s="804" t="s">
        <v>149</v>
      </c>
      <c r="V795" s="804" t="s">
        <v>161</v>
      </c>
      <c r="W795" s="436" t="s">
        <v>210</v>
      </c>
      <c r="X795" s="436">
        <v>160</v>
      </c>
      <c r="Y795" s="804">
        <v>28</v>
      </c>
      <c r="Z795" s="804"/>
      <c r="AA795" s="804">
        <v>1514</v>
      </c>
      <c r="AB795" s="804" t="s">
        <v>122</v>
      </c>
      <c r="AC795" s="301">
        <v>80</v>
      </c>
      <c r="AD795" s="804">
        <v>403663</v>
      </c>
      <c r="AE795" s="2648">
        <v>4</v>
      </c>
      <c r="AF795" s="804">
        <v>10</v>
      </c>
      <c r="AG795" s="2096" t="s">
        <v>122</v>
      </c>
    </row>
    <row r="796" spans="3:33">
      <c r="C796" s="3233" t="s">
        <v>2870</v>
      </c>
      <c r="D796" s="853" t="s">
        <v>2274</v>
      </c>
      <c r="E796" s="1606" t="s">
        <v>2873</v>
      </c>
      <c r="F796" s="2945">
        <v>929002419802</v>
      </c>
      <c r="G796" s="739">
        <v>8718699782771</v>
      </c>
      <c r="H796" s="740" t="s">
        <v>1586</v>
      </c>
      <c r="I796" s="740"/>
      <c r="J796" s="741">
        <v>8</v>
      </c>
      <c r="K796" s="1131">
        <v>850</v>
      </c>
      <c r="L796" s="1757" t="s">
        <v>79</v>
      </c>
      <c r="M796" s="431">
        <v>50000</v>
      </c>
      <c r="N796" s="743">
        <v>3</v>
      </c>
      <c r="O796" s="1757" t="s">
        <v>127</v>
      </c>
      <c r="P796" s="2415">
        <v>300</v>
      </c>
      <c r="Q796" s="14"/>
      <c r="R796" s="2113" t="s">
        <v>54</v>
      </c>
      <c r="S796" s="1757"/>
      <c r="T796" s="1757" t="s">
        <v>1583</v>
      </c>
      <c r="U796" s="1757" t="s">
        <v>149</v>
      </c>
      <c r="V796" s="1757" t="s">
        <v>158</v>
      </c>
      <c r="W796" s="382" t="s">
        <v>210</v>
      </c>
      <c r="X796" s="382">
        <v>106</v>
      </c>
      <c r="Y796" s="1757">
        <v>28</v>
      </c>
      <c r="Z796" s="1757"/>
      <c r="AA796" s="1757">
        <v>603</v>
      </c>
      <c r="AB796" s="1757" t="s">
        <v>122</v>
      </c>
      <c r="AC796" s="2519">
        <v>83</v>
      </c>
      <c r="AD796" s="1757">
        <v>403634</v>
      </c>
      <c r="AE796" s="2682">
        <v>4</v>
      </c>
      <c r="AF796" s="1757">
        <v>10</v>
      </c>
      <c r="AG796" s="2114" t="s">
        <v>122</v>
      </c>
    </row>
    <row r="797" spans="3:33">
      <c r="C797" s="3091" t="s">
        <v>2870</v>
      </c>
      <c r="D797" s="569" t="s">
        <v>2274</v>
      </c>
      <c r="E797" s="1578" t="s">
        <v>2873</v>
      </c>
      <c r="F797" s="895">
        <v>929002419902</v>
      </c>
      <c r="G797" s="609">
        <v>8718699782795</v>
      </c>
      <c r="H797" s="619" t="s">
        <v>1587</v>
      </c>
      <c r="I797" s="619"/>
      <c r="J797" s="391">
        <v>8</v>
      </c>
      <c r="K797" s="1127">
        <v>900</v>
      </c>
      <c r="L797" s="285" t="s">
        <v>53</v>
      </c>
      <c r="M797" s="348">
        <v>50000</v>
      </c>
      <c r="N797" s="433">
        <v>3</v>
      </c>
      <c r="O797" s="285" t="s">
        <v>129</v>
      </c>
      <c r="P797" s="990">
        <v>300</v>
      </c>
      <c r="Q797" s="14"/>
      <c r="R797" s="2115" t="s">
        <v>54</v>
      </c>
      <c r="S797" s="285"/>
      <c r="T797" s="285" t="s">
        <v>1583</v>
      </c>
      <c r="U797" s="285" t="s">
        <v>149</v>
      </c>
      <c r="V797" s="285" t="s">
        <v>131</v>
      </c>
      <c r="W797" s="373" t="s">
        <v>210</v>
      </c>
      <c r="X797" s="373">
        <v>112</v>
      </c>
      <c r="Y797" s="285">
        <v>28</v>
      </c>
      <c r="Z797" s="285"/>
      <c r="AA797" s="285">
        <v>603</v>
      </c>
      <c r="AB797" s="285" t="s">
        <v>122</v>
      </c>
      <c r="AC797" s="693">
        <v>83</v>
      </c>
      <c r="AD797" s="285">
        <v>403635</v>
      </c>
      <c r="AE797" s="2672">
        <v>4</v>
      </c>
      <c r="AF797" s="285">
        <v>10</v>
      </c>
      <c r="AG797" s="2116" t="s">
        <v>122</v>
      </c>
    </row>
    <row r="798" spans="3:33">
      <c r="C798" s="3080" t="s">
        <v>2870</v>
      </c>
      <c r="D798" s="855" t="s">
        <v>2274</v>
      </c>
      <c r="E798" s="1599" t="s">
        <v>2873</v>
      </c>
      <c r="F798" s="61">
        <v>929002420002</v>
      </c>
      <c r="G798" s="49">
        <v>8718699782818</v>
      </c>
      <c r="H798" s="493" t="s">
        <v>1588</v>
      </c>
      <c r="I798" s="493"/>
      <c r="J798" s="441">
        <v>8</v>
      </c>
      <c r="K798" s="1129">
        <v>900</v>
      </c>
      <c r="L798" s="1823" t="s">
        <v>75</v>
      </c>
      <c r="M798" s="284">
        <v>50000</v>
      </c>
      <c r="N798" s="294">
        <v>3</v>
      </c>
      <c r="O798" s="1823" t="s">
        <v>129</v>
      </c>
      <c r="P798" s="1409">
        <v>300</v>
      </c>
      <c r="Q798" s="14"/>
      <c r="R798" s="2039" t="s">
        <v>54</v>
      </c>
      <c r="S798" s="1823"/>
      <c r="T798" s="1823" t="s">
        <v>1583</v>
      </c>
      <c r="U798" s="1823" t="s">
        <v>149</v>
      </c>
      <c r="V798" s="1823" t="s">
        <v>161</v>
      </c>
      <c r="W798" s="294" t="s">
        <v>210</v>
      </c>
      <c r="X798" s="294">
        <v>112</v>
      </c>
      <c r="Y798" s="283">
        <v>28</v>
      </c>
      <c r="Z798" s="283"/>
      <c r="AA798" s="283">
        <v>603</v>
      </c>
      <c r="AB798" s="1823" t="s">
        <v>122</v>
      </c>
      <c r="AC798" s="294">
        <v>83</v>
      </c>
      <c r="AD798" s="283">
        <v>403636</v>
      </c>
      <c r="AE798" s="2642">
        <v>4</v>
      </c>
      <c r="AF798" s="283">
        <v>10</v>
      </c>
      <c r="AG798" s="2040" t="s">
        <v>122</v>
      </c>
    </row>
    <row r="799" spans="3:33">
      <c r="C799" s="3233" t="s">
        <v>2870</v>
      </c>
      <c r="D799" s="853" t="s">
        <v>2274</v>
      </c>
      <c r="E799" s="1606" t="s">
        <v>2873</v>
      </c>
      <c r="F799" s="44">
        <v>929001869202</v>
      </c>
      <c r="G799" s="31">
        <v>8718696801666</v>
      </c>
      <c r="H799" s="740" t="s">
        <v>1589</v>
      </c>
      <c r="I799" s="740"/>
      <c r="J799" s="443">
        <v>18</v>
      </c>
      <c r="K799" s="1131">
        <v>1850</v>
      </c>
      <c r="L799" s="354" t="s">
        <v>79</v>
      </c>
      <c r="M799" s="296">
        <v>50000</v>
      </c>
      <c r="N799" s="352">
        <v>3</v>
      </c>
      <c r="O799" s="354" t="s">
        <v>127</v>
      </c>
      <c r="P799" s="1407">
        <v>340</v>
      </c>
      <c r="Q799" s="14"/>
      <c r="R799" s="2043" t="s">
        <v>54</v>
      </c>
      <c r="S799" s="354"/>
      <c r="T799" s="354" t="s">
        <v>1584</v>
      </c>
      <c r="U799" s="354" t="s">
        <v>149</v>
      </c>
      <c r="V799" s="354" t="s">
        <v>158</v>
      </c>
      <c r="W799" s="352" t="s">
        <v>210</v>
      </c>
      <c r="X799" s="352">
        <v>102</v>
      </c>
      <c r="Y799" s="374">
        <v>28</v>
      </c>
      <c r="Z799" s="374"/>
      <c r="AA799" s="374">
        <v>1213</v>
      </c>
      <c r="AB799" s="354" t="s">
        <v>122</v>
      </c>
      <c r="AC799" s="352">
        <v>80</v>
      </c>
      <c r="AD799" s="374">
        <v>403580</v>
      </c>
      <c r="AE799" s="2614">
        <v>4</v>
      </c>
      <c r="AF799" s="374">
        <v>10</v>
      </c>
      <c r="AG799" s="2044" t="s">
        <v>122</v>
      </c>
    </row>
    <row r="800" spans="3:33">
      <c r="C800" s="3091" t="s">
        <v>2870</v>
      </c>
      <c r="D800" s="569" t="s">
        <v>2274</v>
      </c>
      <c r="E800" s="1578" t="s">
        <v>2873</v>
      </c>
      <c r="F800" s="2940">
        <v>929001869302</v>
      </c>
      <c r="G800" s="111">
        <v>8718696801680</v>
      </c>
      <c r="H800" s="619" t="s">
        <v>1590</v>
      </c>
      <c r="I800" s="619"/>
      <c r="J800" s="386">
        <v>18</v>
      </c>
      <c r="K800" s="1212">
        <v>2000</v>
      </c>
      <c r="L800" s="318" t="s">
        <v>53</v>
      </c>
      <c r="M800" s="316">
        <v>50000</v>
      </c>
      <c r="N800" s="421">
        <v>3</v>
      </c>
      <c r="O800" s="318" t="s">
        <v>129</v>
      </c>
      <c r="P800" s="992">
        <v>340</v>
      </c>
      <c r="Q800" s="14"/>
      <c r="R800" s="2025" t="s">
        <v>54</v>
      </c>
      <c r="S800" s="318"/>
      <c r="T800" s="318" t="s">
        <v>1584</v>
      </c>
      <c r="U800" s="318" t="s">
        <v>149</v>
      </c>
      <c r="V800" s="318" t="s">
        <v>131</v>
      </c>
      <c r="W800" s="301" t="s">
        <v>210</v>
      </c>
      <c r="X800" s="301">
        <v>111</v>
      </c>
      <c r="Y800" s="281">
        <v>28</v>
      </c>
      <c r="Z800" s="281"/>
      <c r="AA800" s="281">
        <v>1213</v>
      </c>
      <c r="AB800" s="318" t="s">
        <v>122</v>
      </c>
      <c r="AC800" s="421">
        <v>80</v>
      </c>
      <c r="AD800" s="281">
        <v>403581</v>
      </c>
      <c r="AE800" s="2670">
        <v>4</v>
      </c>
      <c r="AF800" s="281">
        <v>10</v>
      </c>
      <c r="AG800" s="2026" t="s">
        <v>122</v>
      </c>
    </row>
    <row r="801" spans="3:33">
      <c r="C801" s="3091" t="s">
        <v>2870</v>
      </c>
      <c r="D801" s="569" t="s">
        <v>2274</v>
      </c>
      <c r="E801" s="1578" t="s">
        <v>2873</v>
      </c>
      <c r="F801" s="2940">
        <v>929001869402</v>
      </c>
      <c r="G801" s="111">
        <v>8718696801703</v>
      </c>
      <c r="H801" s="619" t="s">
        <v>1591</v>
      </c>
      <c r="I801" s="619"/>
      <c r="J801" s="537">
        <v>18</v>
      </c>
      <c r="K801" s="1212">
        <v>2000</v>
      </c>
      <c r="L801" s="318" t="s">
        <v>75</v>
      </c>
      <c r="M801" s="316">
        <v>50000</v>
      </c>
      <c r="N801" s="421">
        <v>3</v>
      </c>
      <c r="O801" s="318" t="s">
        <v>129</v>
      </c>
      <c r="P801" s="992">
        <v>340</v>
      </c>
      <c r="Q801" s="14"/>
      <c r="R801" s="2025" t="s">
        <v>54</v>
      </c>
      <c r="S801" s="318"/>
      <c r="T801" s="318" t="s">
        <v>1584</v>
      </c>
      <c r="U801" s="318" t="s">
        <v>149</v>
      </c>
      <c r="V801" s="318" t="s">
        <v>161</v>
      </c>
      <c r="W801" s="301" t="s">
        <v>210</v>
      </c>
      <c r="X801" s="301">
        <v>111</v>
      </c>
      <c r="Y801" s="281">
        <v>28</v>
      </c>
      <c r="Z801" s="281"/>
      <c r="AA801" s="281">
        <v>1213</v>
      </c>
      <c r="AB801" s="318" t="s">
        <v>122</v>
      </c>
      <c r="AC801" s="421">
        <v>80</v>
      </c>
      <c r="AD801" s="281">
        <v>403582</v>
      </c>
      <c r="AE801" s="2670">
        <v>4</v>
      </c>
      <c r="AF801" s="281">
        <v>10</v>
      </c>
      <c r="AG801" s="2026" t="s">
        <v>122</v>
      </c>
    </row>
    <row r="802" spans="3:33">
      <c r="C802" s="3091" t="s">
        <v>2870</v>
      </c>
      <c r="D802" s="569" t="s">
        <v>2274</v>
      </c>
      <c r="E802" s="1578"/>
      <c r="F802" s="2925">
        <v>929003648202</v>
      </c>
      <c r="G802" s="116">
        <v>8720169199989</v>
      </c>
      <c r="H802" s="237" t="s">
        <v>1593</v>
      </c>
      <c r="I802" s="237"/>
      <c r="J802" s="334">
        <v>15.5</v>
      </c>
      <c r="K802" s="1127">
        <v>2400</v>
      </c>
      <c r="L802" s="318" t="s">
        <v>53</v>
      </c>
      <c r="M802" s="282">
        <v>50000</v>
      </c>
      <c r="N802" s="301">
        <v>3</v>
      </c>
      <c r="O802" s="318" t="s">
        <v>135</v>
      </c>
      <c r="P802" s="1408">
        <v>400</v>
      </c>
      <c r="Q802" s="14"/>
      <c r="R802" s="2025" t="s">
        <v>54</v>
      </c>
      <c r="S802" s="318"/>
      <c r="T802" s="318" t="s">
        <v>1584</v>
      </c>
      <c r="U802" s="318" t="s">
        <v>149</v>
      </c>
      <c r="V802" s="318" t="s">
        <v>131</v>
      </c>
      <c r="W802" s="301" t="s">
        <v>210</v>
      </c>
      <c r="X802" s="301">
        <v>154</v>
      </c>
      <c r="Y802" s="281">
        <v>28</v>
      </c>
      <c r="Z802" s="281"/>
      <c r="AA802" s="281">
        <v>1213</v>
      </c>
      <c r="AB802" s="318" t="s">
        <v>122</v>
      </c>
      <c r="AC802" s="301">
        <v>80</v>
      </c>
      <c r="AD802" s="281">
        <v>1552694</v>
      </c>
      <c r="AE802" s="2627">
        <v>4</v>
      </c>
      <c r="AF802" s="281">
        <v>20</v>
      </c>
      <c r="AG802" s="2026" t="s">
        <v>122</v>
      </c>
    </row>
    <row r="803" spans="3:33">
      <c r="C803" s="3233" t="s">
        <v>2870</v>
      </c>
      <c r="D803" s="853" t="s">
        <v>2274</v>
      </c>
      <c r="E803" s="1606" t="s">
        <v>2873</v>
      </c>
      <c r="F803" s="58">
        <v>929001869502</v>
      </c>
      <c r="G803" s="30">
        <v>8718696801727</v>
      </c>
      <c r="H803" s="842" t="s">
        <v>1595</v>
      </c>
      <c r="I803" s="842"/>
      <c r="J803" s="392">
        <v>23</v>
      </c>
      <c r="K803" s="1131">
        <v>2500</v>
      </c>
      <c r="L803" s="1824" t="s">
        <v>79</v>
      </c>
      <c r="M803" s="431">
        <v>50000</v>
      </c>
      <c r="N803" s="370">
        <v>3</v>
      </c>
      <c r="O803" s="1824" t="s">
        <v>127</v>
      </c>
      <c r="P803" s="2415">
        <v>445</v>
      </c>
      <c r="Q803" s="14"/>
      <c r="R803" s="2041" t="s">
        <v>54</v>
      </c>
      <c r="S803" s="1824"/>
      <c r="T803" s="1824" t="s">
        <v>1585</v>
      </c>
      <c r="U803" s="1824" t="s">
        <v>149</v>
      </c>
      <c r="V803" s="1824" t="s">
        <v>158</v>
      </c>
      <c r="W803" s="370" t="s">
        <v>210</v>
      </c>
      <c r="X803" s="370">
        <v>108</v>
      </c>
      <c r="Y803" s="410">
        <v>28</v>
      </c>
      <c r="Z803" s="410"/>
      <c r="AA803" s="410">
        <v>1514</v>
      </c>
      <c r="AB803" s="1824" t="s">
        <v>122</v>
      </c>
      <c r="AC803" s="370">
        <v>80</v>
      </c>
      <c r="AD803" s="410">
        <v>403583</v>
      </c>
      <c r="AE803" s="2617">
        <v>4</v>
      </c>
      <c r="AF803" s="410">
        <v>10</v>
      </c>
      <c r="AG803" s="2042" t="s">
        <v>122</v>
      </c>
    </row>
    <row r="804" spans="3:33">
      <c r="C804" s="3091" t="s">
        <v>2870</v>
      </c>
      <c r="D804" s="569" t="s">
        <v>2274</v>
      </c>
      <c r="E804" s="1578" t="s">
        <v>2873</v>
      </c>
      <c r="F804" s="53">
        <v>929001869602</v>
      </c>
      <c r="G804" s="42">
        <v>8718696801741</v>
      </c>
      <c r="H804" s="557" t="s">
        <v>1596</v>
      </c>
      <c r="I804" s="557"/>
      <c r="J804" s="357">
        <v>23</v>
      </c>
      <c r="K804" s="1127">
        <v>2700</v>
      </c>
      <c r="L804" s="558" t="s">
        <v>53</v>
      </c>
      <c r="M804" s="348">
        <v>50000</v>
      </c>
      <c r="N804" s="351">
        <v>3</v>
      </c>
      <c r="O804" s="558" t="s">
        <v>129</v>
      </c>
      <c r="P804" s="990">
        <v>445</v>
      </c>
      <c r="Q804" s="14"/>
      <c r="R804" s="2079" t="s">
        <v>54</v>
      </c>
      <c r="S804" s="558"/>
      <c r="T804" s="558" t="s">
        <v>1585</v>
      </c>
      <c r="U804" s="558" t="s">
        <v>149</v>
      </c>
      <c r="V804" s="558" t="s">
        <v>131</v>
      </c>
      <c r="W804" s="351" t="s">
        <v>210</v>
      </c>
      <c r="X804" s="351">
        <v>117</v>
      </c>
      <c r="Y804" s="350">
        <v>28</v>
      </c>
      <c r="Z804" s="350"/>
      <c r="AA804" s="350">
        <v>1514</v>
      </c>
      <c r="AB804" s="558" t="s">
        <v>122</v>
      </c>
      <c r="AC804" s="351">
        <v>80</v>
      </c>
      <c r="AD804" s="350">
        <v>403584</v>
      </c>
      <c r="AE804" s="2615">
        <v>4</v>
      </c>
      <c r="AF804" s="350">
        <v>10</v>
      </c>
      <c r="AG804" s="2080" t="s">
        <v>122</v>
      </c>
    </row>
    <row r="805" spans="3:33">
      <c r="C805" s="3091" t="s">
        <v>2870</v>
      </c>
      <c r="D805" s="569" t="s">
        <v>2274</v>
      </c>
      <c r="E805" s="1578" t="s">
        <v>2873</v>
      </c>
      <c r="F805" s="2940">
        <v>929001869702</v>
      </c>
      <c r="G805" s="111">
        <v>8718696801765</v>
      </c>
      <c r="H805" s="619" t="s">
        <v>1597</v>
      </c>
      <c r="I805" s="619"/>
      <c r="J805" s="537">
        <v>23</v>
      </c>
      <c r="K805" s="1212">
        <v>2700</v>
      </c>
      <c r="L805" s="318" t="s">
        <v>75</v>
      </c>
      <c r="M805" s="316">
        <v>50000</v>
      </c>
      <c r="N805" s="421">
        <v>3</v>
      </c>
      <c r="O805" s="318" t="s">
        <v>129</v>
      </c>
      <c r="P805" s="992">
        <v>445</v>
      </c>
      <c r="Q805" s="14"/>
      <c r="R805" s="2025" t="s">
        <v>54</v>
      </c>
      <c r="S805" s="318"/>
      <c r="T805" s="318" t="s">
        <v>1585</v>
      </c>
      <c r="U805" s="318" t="s">
        <v>149</v>
      </c>
      <c r="V805" s="318" t="s">
        <v>161</v>
      </c>
      <c r="W805" s="301" t="s">
        <v>210</v>
      </c>
      <c r="X805" s="301">
        <v>117</v>
      </c>
      <c r="Y805" s="281">
        <v>28</v>
      </c>
      <c r="Z805" s="281"/>
      <c r="AA805" s="281">
        <v>1514</v>
      </c>
      <c r="AB805" s="318" t="s">
        <v>122</v>
      </c>
      <c r="AC805" s="421">
        <v>80</v>
      </c>
      <c r="AD805" s="281">
        <v>403585</v>
      </c>
      <c r="AE805" s="2670">
        <v>4</v>
      </c>
      <c r="AF805" s="281">
        <v>10</v>
      </c>
      <c r="AG805" s="2026" t="s">
        <v>122</v>
      </c>
    </row>
    <row r="806" spans="3:33">
      <c r="C806" s="3091" t="s">
        <v>2870</v>
      </c>
      <c r="D806" s="569" t="s">
        <v>2274</v>
      </c>
      <c r="E806" s="1578"/>
      <c r="F806" s="2947">
        <v>929003648402</v>
      </c>
      <c r="G806" s="2559">
        <v>8720169200029</v>
      </c>
      <c r="H806" s="2560" t="s">
        <v>1598</v>
      </c>
      <c r="I806" s="2560"/>
      <c r="J806" s="1085">
        <v>23</v>
      </c>
      <c r="K806" s="2561">
        <v>3200</v>
      </c>
      <c r="L806" s="1843" t="s">
        <v>79</v>
      </c>
      <c r="M806" s="2562">
        <v>50000</v>
      </c>
      <c r="N806" s="2563">
        <v>3</v>
      </c>
      <c r="O806" s="1843" t="s">
        <v>135</v>
      </c>
      <c r="P806" s="2412">
        <v>480</v>
      </c>
      <c r="Q806" s="525"/>
      <c r="R806" s="2126" t="s">
        <v>54</v>
      </c>
      <c r="S806" s="1843"/>
      <c r="T806" s="1843" t="s">
        <v>1585</v>
      </c>
      <c r="U806" s="1843" t="s">
        <v>149</v>
      </c>
      <c r="V806" s="1843" t="s">
        <v>158</v>
      </c>
      <c r="W806" s="958" t="s">
        <v>210</v>
      </c>
      <c r="X806" s="958">
        <v>139</v>
      </c>
      <c r="Y806" s="1052">
        <v>28</v>
      </c>
      <c r="Z806" s="1052"/>
      <c r="AA806" s="1052">
        <v>1514</v>
      </c>
      <c r="AB806" s="1843" t="s">
        <v>122</v>
      </c>
      <c r="AC806" s="2563">
        <v>80</v>
      </c>
      <c r="AD806" s="1052">
        <v>1552696</v>
      </c>
      <c r="AE806" s="2683">
        <v>4</v>
      </c>
      <c r="AF806" s="1052">
        <v>20</v>
      </c>
      <c r="AG806" s="2127" t="s">
        <v>122</v>
      </c>
    </row>
    <row r="807" spans="3:33">
      <c r="C807" s="3091" t="s">
        <v>2870</v>
      </c>
      <c r="D807" s="569" t="s">
        <v>2274</v>
      </c>
      <c r="E807" s="1578"/>
      <c r="F807" s="2925">
        <v>929003648502</v>
      </c>
      <c r="G807" s="116">
        <v>8720169200043</v>
      </c>
      <c r="H807" s="237" t="s">
        <v>1599</v>
      </c>
      <c r="I807" s="237"/>
      <c r="J807" s="334">
        <v>23</v>
      </c>
      <c r="K807" s="1127">
        <v>3500</v>
      </c>
      <c r="L807" s="318" t="s">
        <v>53</v>
      </c>
      <c r="M807" s="282">
        <v>50000</v>
      </c>
      <c r="N807" s="301">
        <v>3</v>
      </c>
      <c r="O807" s="318" t="s">
        <v>135</v>
      </c>
      <c r="P807" s="1408">
        <v>480</v>
      </c>
      <c r="Q807" s="14"/>
      <c r="R807" s="2025" t="s">
        <v>54</v>
      </c>
      <c r="S807" s="318"/>
      <c r="T807" s="318" t="s">
        <v>1585</v>
      </c>
      <c r="U807" s="318" t="s">
        <v>149</v>
      </c>
      <c r="V807" s="318" t="s">
        <v>131</v>
      </c>
      <c r="W807" s="301" t="s">
        <v>210</v>
      </c>
      <c r="X807" s="301">
        <v>152</v>
      </c>
      <c r="Y807" s="281">
        <v>28</v>
      </c>
      <c r="Z807" s="281"/>
      <c r="AA807" s="281">
        <v>1514</v>
      </c>
      <c r="AB807" s="318" t="s">
        <v>122</v>
      </c>
      <c r="AC807" s="301">
        <v>80</v>
      </c>
      <c r="AD807" s="281">
        <v>1552697</v>
      </c>
      <c r="AE807" s="2627">
        <v>4</v>
      </c>
      <c r="AF807" s="281">
        <v>20</v>
      </c>
      <c r="AG807" s="2026" t="s">
        <v>122</v>
      </c>
    </row>
    <row r="808" spans="3:33">
      <c r="C808" s="3080" t="s">
        <v>2870</v>
      </c>
      <c r="D808" s="855" t="s">
        <v>2274</v>
      </c>
      <c r="E808" s="1599"/>
      <c r="F808" s="2948">
        <v>929003648602</v>
      </c>
      <c r="G808" s="2564">
        <v>8720169200067</v>
      </c>
      <c r="H808" s="2565" t="s">
        <v>1600</v>
      </c>
      <c r="I808" s="2565"/>
      <c r="J808" s="1530">
        <v>23</v>
      </c>
      <c r="K808" s="1095">
        <v>3500</v>
      </c>
      <c r="L808" s="2566" t="s">
        <v>75</v>
      </c>
      <c r="M808" s="1095">
        <v>50000</v>
      </c>
      <c r="N808" s="2466">
        <v>3</v>
      </c>
      <c r="O808" s="2566" t="s">
        <v>135</v>
      </c>
      <c r="P808" s="2567">
        <v>480</v>
      </c>
      <c r="Q808" s="525"/>
      <c r="R808" s="2568" t="s">
        <v>54</v>
      </c>
      <c r="S808" s="2566"/>
      <c r="T808" s="2566" t="s">
        <v>1585</v>
      </c>
      <c r="U808" s="2566" t="s">
        <v>149</v>
      </c>
      <c r="V808" s="2566" t="s">
        <v>161</v>
      </c>
      <c r="W808" s="2466" t="s">
        <v>210</v>
      </c>
      <c r="X808" s="2466">
        <v>152</v>
      </c>
      <c r="Y808" s="1094">
        <v>28</v>
      </c>
      <c r="Z808" s="1094"/>
      <c r="AA808" s="1094">
        <v>1514</v>
      </c>
      <c r="AB808" s="2566" t="s">
        <v>122</v>
      </c>
      <c r="AC808" s="2466">
        <v>80</v>
      </c>
      <c r="AD808" s="1094">
        <v>1552698</v>
      </c>
      <c r="AE808" s="2684">
        <v>4</v>
      </c>
      <c r="AF808" s="1094">
        <v>20</v>
      </c>
      <c r="AG808" s="2569" t="s">
        <v>122</v>
      </c>
    </row>
    <row r="809" spans="3:33">
      <c r="C809" s="3079" t="s">
        <v>2870</v>
      </c>
      <c r="D809" s="1576" t="s">
        <v>2274</v>
      </c>
      <c r="E809" s="1577" t="s">
        <v>2873</v>
      </c>
      <c r="F809" s="2949">
        <v>929003795402</v>
      </c>
      <c r="G809" s="806">
        <v>8720169311695</v>
      </c>
      <c r="H809" s="226" t="s">
        <v>156</v>
      </c>
      <c r="I809" s="226"/>
      <c r="J809" s="336">
        <v>7</v>
      </c>
      <c r="K809" s="1131">
        <v>1000</v>
      </c>
      <c r="L809" s="1770" t="s">
        <v>79</v>
      </c>
      <c r="M809" s="280">
        <v>50000</v>
      </c>
      <c r="N809" s="305">
        <v>5</v>
      </c>
      <c r="O809" s="1770" t="s">
        <v>135</v>
      </c>
      <c r="P809" s="1102">
        <v>220</v>
      </c>
      <c r="Q809" s="525"/>
      <c r="R809" s="2021" t="s">
        <v>54</v>
      </c>
      <c r="S809" s="1770"/>
      <c r="T809" s="1770" t="s">
        <v>157</v>
      </c>
      <c r="U809" s="1770" t="s">
        <v>147</v>
      </c>
      <c r="V809" s="1770" t="s">
        <v>158</v>
      </c>
      <c r="W809" s="305" t="s">
        <v>210</v>
      </c>
      <c r="X809" s="305">
        <v>142</v>
      </c>
      <c r="Y809" s="279">
        <v>19</v>
      </c>
      <c r="Z809" s="279"/>
      <c r="AA809" s="279">
        <v>563</v>
      </c>
      <c r="AB809" s="1770" t="s">
        <v>122</v>
      </c>
      <c r="AC809" s="305">
        <v>80</v>
      </c>
      <c r="AD809" s="279">
        <v>1826568</v>
      </c>
      <c r="AE809" s="2626">
        <v>4</v>
      </c>
      <c r="AF809" s="279">
        <v>10</v>
      </c>
      <c r="AG809" s="2022" t="s">
        <v>122</v>
      </c>
    </row>
    <row r="810" spans="3:33">
      <c r="C810" s="3091" t="s">
        <v>2870</v>
      </c>
      <c r="D810" s="569" t="s">
        <v>2274</v>
      </c>
      <c r="E810" s="1578" t="s">
        <v>2873</v>
      </c>
      <c r="F810" s="2950">
        <v>929003795502</v>
      </c>
      <c r="G810" s="116">
        <v>8720169306820</v>
      </c>
      <c r="H810" s="237" t="s">
        <v>159</v>
      </c>
      <c r="I810" s="237"/>
      <c r="J810" s="334">
        <v>7</v>
      </c>
      <c r="K810" s="1127">
        <v>1050</v>
      </c>
      <c r="L810" s="318" t="s">
        <v>53</v>
      </c>
      <c r="M810" s="282">
        <v>50000</v>
      </c>
      <c r="N810" s="301">
        <v>5</v>
      </c>
      <c r="O810" s="318" t="s">
        <v>135</v>
      </c>
      <c r="P810" s="991">
        <v>220</v>
      </c>
      <c r="Q810" s="525"/>
      <c r="R810" s="2025" t="s">
        <v>54</v>
      </c>
      <c r="S810" s="318"/>
      <c r="T810" s="318" t="s">
        <v>157</v>
      </c>
      <c r="U810" s="318" t="s">
        <v>147</v>
      </c>
      <c r="V810" s="318" t="s">
        <v>131</v>
      </c>
      <c r="W810" s="301" t="s">
        <v>210</v>
      </c>
      <c r="X810" s="301">
        <v>150</v>
      </c>
      <c r="Y810" s="281">
        <v>19</v>
      </c>
      <c r="Z810" s="281"/>
      <c r="AA810" s="281">
        <v>563</v>
      </c>
      <c r="AB810" s="318" t="s">
        <v>122</v>
      </c>
      <c r="AC810" s="301">
        <v>80</v>
      </c>
      <c r="AD810" s="281">
        <v>1840374</v>
      </c>
      <c r="AE810" s="2627">
        <v>4</v>
      </c>
      <c r="AF810" s="281">
        <v>10</v>
      </c>
      <c r="AG810" s="2026" t="s">
        <v>122</v>
      </c>
    </row>
    <row r="811" spans="3:33">
      <c r="C811" s="3091" t="s">
        <v>2870</v>
      </c>
      <c r="D811" s="569" t="s">
        <v>2274</v>
      </c>
      <c r="E811" s="1578" t="s">
        <v>2873</v>
      </c>
      <c r="F811" s="2940">
        <v>929003795602</v>
      </c>
      <c r="G811" s="111">
        <v>8720169306844</v>
      </c>
      <c r="H811" s="237" t="s">
        <v>160</v>
      </c>
      <c r="I811" s="237"/>
      <c r="J811" s="537">
        <v>7</v>
      </c>
      <c r="K811" s="1212">
        <v>1050</v>
      </c>
      <c r="L811" s="318" t="s">
        <v>75</v>
      </c>
      <c r="M811" s="316">
        <v>50000</v>
      </c>
      <c r="N811" s="421">
        <v>5</v>
      </c>
      <c r="O811" s="318" t="s">
        <v>135</v>
      </c>
      <c r="P811" s="2414">
        <v>220</v>
      </c>
      <c r="Q811" s="525"/>
      <c r="R811" s="2025" t="s">
        <v>54</v>
      </c>
      <c r="S811" s="318"/>
      <c r="T811" s="318" t="s">
        <v>157</v>
      </c>
      <c r="U811" s="318" t="s">
        <v>147</v>
      </c>
      <c r="V811" s="318" t="s">
        <v>161</v>
      </c>
      <c r="W811" s="301" t="s">
        <v>210</v>
      </c>
      <c r="X811" s="301">
        <v>150</v>
      </c>
      <c r="Y811" s="281">
        <v>19</v>
      </c>
      <c r="Z811" s="281"/>
      <c r="AA811" s="281">
        <v>563</v>
      </c>
      <c r="AB811" s="318" t="s">
        <v>122</v>
      </c>
      <c r="AC811" s="421">
        <v>80</v>
      </c>
      <c r="AD811" s="281">
        <v>1840375</v>
      </c>
      <c r="AE811" s="2670">
        <v>4</v>
      </c>
      <c r="AF811" s="281">
        <v>10</v>
      </c>
      <c r="AG811" s="2026" t="s">
        <v>122</v>
      </c>
    </row>
    <row r="812" spans="3:33">
      <c r="C812" s="3091" t="s">
        <v>2870</v>
      </c>
      <c r="D812" s="569" t="s">
        <v>2274</v>
      </c>
      <c r="E812" s="1578"/>
      <c r="F812" s="2940">
        <v>929003734302</v>
      </c>
      <c r="G812" s="111">
        <v>8720169275218</v>
      </c>
      <c r="H812" s="237" t="s">
        <v>1663</v>
      </c>
      <c r="I812" s="237"/>
      <c r="J812" s="386">
        <v>10.5</v>
      </c>
      <c r="K812" s="1212">
        <v>1500</v>
      </c>
      <c r="L812" s="318" t="s">
        <v>79</v>
      </c>
      <c r="M812" s="316">
        <v>50000</v>
      </c>
      <c r="N812" s="421">
        <v>5</v>
      </c>
      <c r="O812" s="318" t="s">
        <v>135</v>
      </c>
      <c r="P812" s="989">
        <v>320</v>
      </c>
      <c r="Q812" s="14"/>
      <c r="R812" s="2025" t="s">
        <v>54</v>
      </c>
      <c r="S812" s="318"/>
      <c r="T812" s="318" t="s">
        <v>1630</v>
      </c>
      <c r="U812" s="318" t="s">
        <v>147</v>
      </c>
      <c r="V812" s="318" t="s">
        <v>158</v>
      </c>
      <c r="W812" s="301" t="s">
        <v>210</v>
      </c>
      <c r="X812" s="301">
        <v>142</v>
      </c>
      <c r="Y812" s="281">
        <v>19</v>
      </c>
      <c r="Z812" s="281"/>
      <c r="AA812" s="281">
        <v>563</v>
      </c>
      <c r="AB812" s="318" t="s">
        <v>122</v>
      </c>
      <c r="AC812" s="421">
        <v>80</v>
      </c>
      <c r="AD812" s="281">
        <v>1590874</v>
      </c>
      <c r="AE812" s="2670">
        <v>4</v>
      </c>
      <c r="AF812" s="281">
        <v>10</v>
      </c>
      <c r="AG812" s="2026" t="s">
        <v>122</v>
      </c>
    </row>
    <row r="813" spans="3:33">
      <c r="C813" s="3091" t="s">
        <v>2870</v>
      </c>
      <c r="D813" s="569" t="s">
        <v>2274</v>
      </c>
      <c r="E813" s="1578"/>
      <c r="F813" s="2950">
        <v>929003734402</v>
      </c>
      <c r="G813" s="116">
        <v>8720169275317</v>
      </c>
      <c r="H813" s="237" t="s">
        <v>1664</v>
      </c>
      <c r="I813" s="237"/>
      <c r="J813" s="918">
        <v>10.5</v>
      </c>
      <c r="K813" s="1127">
        <v>1600</v>
      </c>
      <c r="L813" s="318" t="s">
        <v>53</v>
      </c>
      <c r="M813" s="282">
        <v>50000</v>
      </c>
      <c r="N813" s="301">
        <v>5</v>
      </c>
      <c r="O813" s="318" t="s">
        <v>135</v>
      </c>
      <c r="P813" s="991">
        <v>320</v>
      </c>
      <c r="Q813" s="14"/>
      <c r="R813" s="2025" t="s">
        <v>54</v>
      </c>
      <c r="S813" s="318"/>
      <c r="T813" s="318" t="s">
        <v>1630</v>
      </c>
      <c r="U813" s="318" t="s">
        <v>147</v>
      </c>
      <c r="V813" s="318" t="s">
        <v>131</v>
      </c>
      <c r="W813" s="301" t="s">
        <v>210</v>
      </c>
      <c r="X813" s="301">
        <v>152</v>
      </c>
      <c r="Y813" s="281">
        <v>19</v>
      </c>
      <c r="Z813" s="281"/>
      <c r="AA813" s="281">
        <v>563</v>
      </c>
      <c r="AB813" s="318" t="s">
        <v>122</v>
      </c>
      <c r="AC813" s="301">
        <v>80</v>
      </c>
      <c r="AD813" s="281">
        <v>1590872</v>
      </c>
      <c r="AE813" s="2627">
        <v>4</v>
      </c>
      <c r="AF813" s="281">
        <v>10</v>
      </c>
      <c r="AG813" s="2026" t="s">
        <v>122</v>
      </c>
    </row>
    <row r="814" spans="3:33">
      <c r="C814" s="3080" t="s">
        <v>2870</v>
      </c>
      <c r="D814" s="855" t="s">
        <v>2274</v>
      </c>
      <c r="E814" s="1599"/>
      <c r="F814" s="2951">
        <v>929003734502</v>
      </c>
      <c r="G814" s="821">
        <v>8720169275232</v>
      </c>
      <c r="H814" s="829" t="s">
        <v>1665</v>
      </c>
      <c r="I814" s="829"/>
      <c r="J814" s="3310">
        <v>10.5</v>
      </c>
      <c r="K814" s="1129">
        <v>1600</v>
      </c>
      <c r="L814" s="1834" t="s">
        <v>75</v>
      </c>
      <c r="M814" s="322">
        <v>50000</v>
      </c>
      <c r="N814" s="315">
        <v>5</v>
      </c>
      <c r="O814" s="1834" t="s">
        <v>135</v>
      </c>
      <c r="P814" s="2417">
        <v>320</v>
      </c>
      <c r="Q814" s="14"/>
      <c r="R814" s="2085" t="s">
        <v>54</v>
      </c>
      <c r="S814" s="1834"/>
      <c r="T814" s="1834" t="s">
        <v>1630</v>
      </c>
      <c r="U814" s="1834" t="s">
        <v>147</v>
      </c>
      <c r="V814" s="1834" t="s">
        <v>161</v>
      </c>
      <c r="W814" s="315" t="s">
        <v>210</v>
      </c>
      <c r="X814" s="315">
        <v>152</v>
      </c>
      <c r="Y814" s="341">
        <v>19</v>
      </c>
      <c r="Z814" s="341"/>
      <c r="AA814" s="341">
        <v>563</v>
      </c>
      <c r="AB814" s="1834" t="s">
        <v>122</v>
      </c>
      <c r="AC814" s="315">
        <v>80</v>
      </c>
      <c r="AD814" s="341">
        <v>1590873</v>
      </c>
      <c r="AE814" s="2636">
        <v>4</v>
      </c>
      <c r="AF814" s="341">
        <v>10</v>
      </c>
      <c r="AG814" s="2086" t="s">
        <v>122</v>
      </c>
    </row>
    <row r="815" spans="3:33">
      <c r="C815" s="3233" t="s">
        <v>2870</v>
      </c>
      <c r="D815" s="853" t="s">
        <v>2274</v>
      </c>
      <c r="E815" s="1606"/>
      <c r="F815" s="2949">
        <v>929003734002</v>
      </c>
      <c r="G815" s="806">
        <v>8720169270626</v>
      </c>
      <c r="H815" s="226" t="s">
        <v>1654</v>
      </c>
      <c r="I815" s="226"/>
      <c r="J815" s="336">
        <v>11.5</v>
      </c>
      <c r="K815" s="1127">
        <v>1600</v>
      </c>
      <c r="L815" s="1770" t="s">
        <v>79</v>
      </c>
      <c r="M815" s="280">
        <v>50000</v>
      </c>
      <c r="N815" s="305">
        <v>5</v>
      </c>
      <c r="O815" s="1770" t="s">
        <v>135</v>
      </c>
      <c r="P815" s="1102">
        <v>300</v>
      </c>
      <c r="Q815" s="14"/>
      <c r="R815" s="2021" t="s">
        <v>54</v>
      </c>
      <c r="S815" s="1770"/>
      <c r="T815" s="1770" t="s">
        <v>1634</v>
      </c>
      <c r="U815" s="1770" t="s">
        <v>147</v>
      </c>
      <c r="V815" s="1770" t="s">
        <v>158</v>
      </c>
      <c r="W815" s="305" t="s">
        <v>210</v>
      </c>
      <c r="X815" s="305">
        <v>139</v>
      </c>
      <c r="Y815" s="279">
        <v>19</v>
      </c>
      <c r="Z815" s="279"/>
      <c r="AA815" s="279">
        <v>863</v>
      </c>
      <c r="AB815" s="1770" t="s">
        <v>122</v>
      </c>
      <c r="AC815" s="305">
        <v>80</v>
      </c>
      <c r="AD815" s="279">
        <v>1587455</v>
      </c>
      <c r="AE815" s="2626">
        <v>4</v>
      </c>
      <c r="AF815" s="279">
        <v>10</v>
      </c>
      <c r="AG815" s="2022" t="s">
        <v>122</v>
      </c>
    </row>
    <row r="816" spans="3:33">
      <c r="C816" s="3091" t="s">
        <v>2870</v>
      </c>
      <c r="D816" s="569" t="s">
        <v>2274</v>
      </c>
      <c r="E816" s="1578"/>
      <c r="F816" s="2950">
        <v>929003734102</v>
      </c>
      <c r="G816" s="116">
        <v>8720169270640</v>
      </c>
      <c r="H816" s="237" t="s">
        <v>1655</v>
      </c>
      <c r="I816" s="237"/>
      <c r="J816" s="334">
        <v>11.5</v>
      </c>
      <c r="K816" s="1127">
        <v>1700</v>
      </c>
      <c r="L816" s="318" t="s">
        <v>53</v>
      </c>
      <c r="M816" s="282">
        <v>50000</v>
      </c>
      <c r="N816" s="301">
        <v>5</v>
      </c>
      <c r="O816" s="318" t="s">
        <v>135</v>
      </c>
      <c r="P816" s="991">
        <v>300</v>
      </c>
      <c r="Q816" s="14"/>
      <c r="R816" s="2025" t="s">
        <v>54</v>
      </c>
      <c r="S816" s="318"/>
      <c r="T816" s="318" t="s">
        <v>1634</v>
      </c>
      <c r="U816" s="318" t="s">
        <v>147</v>
      </c>
      <c r="V816" s="318" t="s">
        <v>131</v>
      </c>
      <c r="W816" s="301" t="s">
        <v>210</v>
      </c>
      <c r="X816" s="301">
        <v>147</v>
      </c>
      <c r="Y816" s="281">
        <v>19</v>
      </c>
      <c r="Z816" s="281"/>
      <c r="AA816" s="281">
        <v>863</v>
      </c>
      <c r="AB816" s="318" t="s">
        <v>122</v>
      </c>
      <c r="AC816" s="301">
        <v>80</v>
      </c>
      <c r="AD816" s="281">
        <v>1587456</v>
      </c>
      <c r="AE816" s="2627">
        <v>4</v>
      </c>
      <c r="AF816" s="281">
        <v>10</v>
      </c>
      <c r="AG816" s="2026" t="s">
        <v>122</v>
      </c>
    </row>
    <row r="817" spans="3:33">
      <c r="C817" s="3091" t="s">
        <v>2870</v>
      </c>
      <c r="D817" s="569" t="s">
        <v>2274</v>
      </c>
      <c r="E817" s="1578"/>
      <c r="F817" s="2940">
        <v>929003734202</v>
      </c>
      <c r="G817" s="111">
        <v>8720169270664</v>
      </c>
      <c r="H817" s="237" t="s">
        <v>1656</v>
      </c>
      <c r="I817" s="237"/>
      <c r="J817" s="537">
        <v>11.5</v>
      </c>
      <c r="K817" s="1212">
        <v>1700</v>
      </c>
      <c r="L817" s="318" t="s">
        <v>75</v>
      </c>
      <c r="M817" s="316">
        <v>50000</v>
      </c>
      <c r="N817" s="421">
        <v>5</v>
      </c>
      <c r="O817" s="318" t="s">
        <v>135</v>
      </c>
      <c r="P817" s="2414">
        <v>300</v>
      </c>
      <c r="Q817" s="14"/>
      <c r="R817" s="2025" t="s">
        <v>54</v>
      </c>
      <c r="S817" s="318"/>
      <c r="T817" s="318" t="s">
        <v>1634</v>
      </c>
      <c r="U817" s="318" t="s">
        <v>147</v>
      </c>
      <c r="V817" s="318" t="s">
        <v>161</v>
      </c>
      <c r="W817" s="301" t="s">
        <v>210</v>
      </c>
      <c r="X817" s="301">
        <v>147</v>
      </c>
      <c r="Y817" s="281">
        <v>19</v>
      </c>
      <c r="Z817" s="281"/>
      <c r="AA817" s="281">
        <v>863</v>
      </c>
      <c r="AB817" s="318" t="s">
        <v>122</v>
      </c>
      <c r="AC817" s="421">
        <v>80</v>
      </c>
      <c r="AD817" s="281">
        <v>1587454</v>
      </c>
      <c r="AE817" s="2670">
        <v>4</v>
      </c>
      <c r="AF817" s="281">
        <v>10</v>
      </c>
      <c r="AG817" s="2026" t="s">
        <v>122</v>
      </c>
    </row>
    <row r="818" spans="3:33">
      <c r="C818" s="3091" t="s">
        <v>2870</v>
      </c>
      <c r="D818" s="569" t="s">
        <v>2274</v>
      </c>
      <c r="E818" s="1578"/>
      <c r="F818" s="2940">
        <v>929003734602</v>
      </c>
      <c r="G818" s="111">
        <v>8720169275256</v>
      </c>
      <c r="H818" s="237" t="s">
        <v>1666</v>
      </c>
      <c r="I818" s="237"/>
      <c r="J818" s="386">
        <v>18.5</v>
      </c>
      <c r="K818" s="1212">
        <v>2600</v>
      </c>
      <c r="L818" s="318" t="s">
        <v>79</v>
      </c>
      <c r="M818" s="316">
        <v>50000</v>
      </c>
      <c r="N818" s="421">
        <v>5</v>
      </c>
      <c r="O818" s="318" t="s">
        <v>135</v>
      </c>
      <c r="P818" s="989">
        <v>410</v>
      </c>
      <c r="Q818" s="14"/>
      <c r="R818" s="2025" t="s">
        <v>54</v>
      </c>
      <c r="S818" s="318"/>
      <c r="T818" s="318" t="s">
        <v>1638</v>
      </c>
      <c r="U818" s="318" t="s">
        <v>147</v>
      </c>
      <c r="V818" s="318" t="s">
        <v>158</v>
      </c>
      <c r="W818" s="301" t="s">
        <v>210</v>
      </c>
      <c r="X818" s="301">
        <v>140</v>
      </c>
      <c r="Y818" s="281">
        <v>19</v>
      </c>
      <c r="Z818" s="281"/>
      <c r="AA818" s="281">
        <v>863</v>
      </c>
      <c r="AB818" s="318" t="s">
        <v>122</v>
      </c>
      <c r="AC818" s="421">
        <v>80</v>
      </c>
      <c r="AD818" s="281">
        <v>1590870</v>
      </c>
      <c r="AE818" s="2670">
        <v>4</v>
      </c>
      <c r="AF818" s="281">
        <v>10</v>
      </c>
      <c r="AG818" s="2026" t="s">
        <v>122</v>
      </c>
    </row>
    <row r="819" spans="3:33">
      <c r="C819" s="3091" t="s">
        <v>2870</v>
      </c>
      <c r="D819" s="569" t="s">
        <v>2274</v>
      </c>
      <c r="E819" s="1578"/>
      <c r="F819" s="2950">
        <v>929003734702</v>
      </c>
      <c r="G819" s="116">
        <v>8720169275270</v>
      </c>
      <c r="H819" s="237" t="s">
        <v>1667</v>
      </c>
      <c r="I819" s="237"/>
      <c r="J819" s="918">
        <v>18.5</v>
      </c>
      <c r="K819" s="1127">
        <v>2800</v>
      </c>
      <c r="L819" s="318" t="s">
        <v>53</v>
      </c>
      <c r="M819" s="282">
        <v>50000</v>
      </c>
      <c r="N819" s="301">
        <v>5</v>
      </c>
      <c r="O819" s="318" t="s">
        <v>135</v>
      </c>
      <c r="P819" s="991">
        <v>410</v>
      </c>
      <c r="Q819" s="14"/>
      <c r="R819" s="2025" t="s">
        <v>54</v>
      </c>
      <c r="S819" s="318"/>
      <c r="T819" s="318" t="s">
        <v>1638</v>
      </c>
      <c r="U819" s="318" t="s">
        <v>147</v>
      </c>
      <c r="V819" s="318" t="s">
        <v>131</v>
      </c>
      <c r="W819" s="301" t="s">
        <v>210</v>
      </c>
      <c r="X819" s="301">
        <v>151</v>
      </c>
      <c r="Y819" s="281">
        <v>19</v>
      </c>
      <c r="Z819" s="281"/>
      <c r="AA819" s="281">
        <v>863</v>
      </c>
      <c r="AB819" s="318" t="s">
        <v>122</v>
      </c>
      <c r="AC819" s="301">
        <v>80</v>
      </c>
      <c r="AD819" s="281">
        <v>1590869</v>
      </c>
      <c r="AE819" s="2627">
        <v>4</v>
      </c>
      <c r="AF819" s="281">
        <v>10</v>
      </c>
      <c r="AG819" s="2026" t="s">
        <v>122</v>
      </c>
    </row>
    <row r="820" spans="3:33">
      <c r="C820" s="3080" t="s">
        <v>2870</v>
      </c>
      <c r="D820" s="855" t="s">
        <v>2274</v>
      </c>
      <c r="E820" s="1599"/>
      <c r="F820" s="2952">
        <v>929003734802</v>
      </c>
      <c r="G820" s="508">
        <v>8720169275294</v>
      </c>
      <c r="H820" s="238" t="s">
        <v>1668</v>
      </c>
      <c r="I820" s="238"/>
      <c r="J820" s="929">
        <v>18.5</v>
      </c>
      <c r="K820" s="1129">
        <v>2800</v>
      </c>
      <c r="L820" s="1823" t="s">
        <v>75</v>
      </c>
      <c r="M820" s="284">
        <v>50000</v>
      </c>
      <c r="N820" s="294">
        <v>5</v>
      </c>
      <c r="O820" s="1823" t="s">
        <v>135</v>
      </c>
      <c r="P820" s="2406">
        <v>410</v>
      </c>
      <c r="Q820" s="14"/>
      <c r="R820" s="2039" t="s">
        <v>54</v>
      </c>
      <c r="S820" s="1823"/>
      <c r="T820" s="1823" t="s">
        <v>1638</v>
      </c>
      <c r="U820" s="1823" t="s">
        <v>147</v>
      </c>
      <c r="V820" s="1823" t="s">
        <v>161</v>
      </c>
      <c r="W820" s="294" t="s">
        <v>210</v>
      </c>
      <c r="X820" s="294">
        <v>151</v>
      </c>
      <c r="Y820" s="283">
        <v>19</v>
      </c>
      <c r="Z820" s="283"/>
      <c r="AA820" s="283">
        <v>863</v>
      </c>
      <c r="AB820" s="1823" t="s">
        <v>122</v>
      </c>
      <c r="AC820" s="294">
        <v>80</v>
      </c>
      <c r="AD820" s="283">
        <v>1590871</v>
      </c>
      <c r="AE820" s="2623">
        <v>4</v>
      </c>
      <c r="AF820" s="283">
        <v>10</v>
      </c>
      <c r="AG820" s="2040" t="s">
        <v>122</v>
      </c>
    </row>
    <row r="821" spans="3:33">
      <c r="C821" s="3233" t="s">
        <v>2870</v>
      </c>
      <c r="D821" s="853" t="s">
        <v>2274</v>
      </c>
      <c r="E821" s="1606" t="s">
        <v>2873</v>
      </c>
      <c r="F821" s="2953">
        <v>929003044402</v>
      </c>
      <c r="G821" s="47">
        <v>8719514334311</v>
      </c>
      <c r="H821" s="606" t="s">
        <v>1657</v>
      </c>
      <c r="I821" s="606"/>
      <c r="J821" s="333">
        <v>16.5</v>
      </c>
      <c r="K821" s="1127">
        <v>2300</v>
      </c>
      <c r="L821" s="310" t="s">
        <v>79</v>
      </c>
      <c r="M821" s="296">
        <v>50000</v>
      </c>
      <c r="N821" s="293">
        <v>5</v>
      </c>
      <c r="O821" s="310" t="s">
        <v>135</v>
      </c>
      <c r="P821" s="2414">
        <v>345</v>
      </c>
      <c r="Q821" s="14"/>
      <c r="R821" s="2031" t="s">
        <v>54</v>
      </c>
      <c r="S821" s="310"/>
      <c r="T821" s="310" t="s">
        <v>1612</v>
      </c>
      <c r="U821" s="310" t="s">
        <v>147</v>
      </c>
      <c r="V821" s="310" t="s">
        <v>158</v>
      </c>
      <c r="W821" s="293" t="s">
        <v>210</v>
      </c>
      <c r="X821" s="293">
        <v>139</v>
      </c>
      <c r="Y821" s="292">
        <v>19</v>
      </c>
      <c r="Z821" s="292"/>
      <c r="AA821" s="292">
        <v>1163</v>
      </c>
      <c r="AB821" s="310" t="s">
        <v>122</v>
      </c>
      <c r="AC821" s="293">
        <v>80</v>
      </c>
      <c r="AD821" s="292">
        <v>467300</v>
      </c>
      <c r="AE821" s="2624">
        <v>4</v>
      </c>
      <c r="AF821" s="292">
        <v>10</v>
      </c>
      <c r="AG821" s="2032" t="s">
        <v>122</v>
      </c>
    </row>
    <row r="822" spans="3:33">
      <c r="C822" s="3091" t="s">
        <v>2870</v>
      </c>
      <c r="D822" s="569" t="s">
        <v>2274</v>
      </c>
      <c r="E822" s="1578" t="s">
        <v>2873</v>
      </c>
      <c r="F822" s="2888">
        <v>929003044502</v>
      </c>
      <c r="G822" s="75">
        <v>8719514334335</v>
      </c>
      <c r="H822" s="237" t="s">
        <v>1658</v>
      </c>
      <c r="I822" s="237"/>
      <c r="J822" s="334">
        <v>16.5</v>
      </c>
      <c r="K822" s="1127">
        <v>2500</v>
      </c>
      <c r="L822" s="318" t="s">
        <v>53</v>
      </c>
      <c r="M822" s="282">
        <v>50000</v>
      </c>
      <c r="N822" s="301">
        <v>5</v>
      </c>
      <c r="O822" s="318" t="s">
        <v>135</v>
      </c>
      <c r="P822" s="989">
        <v>345</v>
      </c>
      <c r="Q822" s="14"/>
      <c r="R822" s="2025" t="s">
        <v>54</v>
      </c>
      <c r="S822" s="318"/>
      <c r="T822" s="318" t="s">
        <v>1612</v>
      </c>
      <c r="U822" s="318" t="s">
        <v>147</v>
      </c>
      <c r="V822" s="318" t="s">
        <v>131</v>
      </c>
      <c r="W822" s="301" t="s">
        <v>210</v>
      </c>
      <c r="X822" s="301">
        <v>151</v>
      </c>
      <c r="Y822" s="281">
        <v>19</v>
      </c>
      <c r="Z822" s="281"/>
      <c r="AA822" s="281">
        <v>1163</v>
      </c>
      <c r="AB822" s="318" t="s">
        <v>122</v>
      </c>
      <c r="AC822" s="301">
        <v>80</v>
      </c>
      <c r="AD822" s="281">
        <v>467303</v>
      </c>
      <c r="AE822" s="2627">
        <v>4</v>
      </c>
      <c r="AF822" s="281">
        <v>10</v>
      </c>
      <c r="AG822" s="2026" t="s">
        <v>122</v>
      </c>
    </row>
    <row r="823" spans="3:33">
      <c r="C823" s="3091" t="s">
        <v>2870</v>
      </c>
      <c r="D823" s="569" t="s">
        <v>2274</v>
      </c>
      <c r="E823" s="1578" t="s">
        <v>2873</v>
      </c>
      <c r="F823" s="2940">
        <v>929003044602</v>
      </c>
      <c r="G823" s="111">
        <v>8719514334359</v>
      </c>
      <c r="H823" s="237" t="s">
        <v>1659</v>
      </c>
      <c r="I823" s="237"/>
      <c r="J823" s="537">
        <v>16.5</v>
      </c>
      <c r="K823" s="1212">
        <v>2500</v>
      </c>
      <c r="L823" s="318" t="s">
        <v>75</v>
      </c>
      <c r="M823" s="316">
        <v>50000</v>
      </c>
      <c r="N823" s="421">
        <v>5</v>
      </c>
      <c r="O823" s="318" t="s">
        <v>135</v>
      </c>
      <c r="P823" s="2414">
        <v>345</v>
      </c>
      <c r="Q823" s="14"/>
      <c r="R823" s="2025" t="s">
        <v>54</v>
      </c>
      <c r="S823" s="318"/>
      <c r="T823" s="318" t="s">
        <v>1612</v>
      </c>
      <c r="U823" s="318" t="s">
        <v>147</v>
      </c>
      <c r="V823" s="318" t="s">
        <v>161</v>
      </c>
      <c r="W823" s="301" t="s">
        <v>210</v>
      </c>
      <c r="X823" s="301">
        <v>151</v>
      </c>
      <c r="Y823" s="281">
        <v>19</v>
      </c>
      <c r="Z823" s="281"/>
      <c r="AA823" s="281">
        <v>1163</v>
      </c>
      <c r="AB823" s="318" t="s">
        <v>122</v>
      </c>
      <c r="AC823" s="421">
        <v>80</v>
      </c>
      <c r="AD823" s="281">
        <v>467299</v>
      </c>
      <c r="AE823" s="2670">
        <v>4</v>
      </c>
      <c r="AF823" s="281">
        <v>10</v>
      </c>
      <c r="AG823" s="2026" t="s">
        <v>122</v>
      </c>
    </row>
    <row r="824" spans="3:33">
      <c r="C824" s="3091" t="s">
        <v>2870</v>
      </c>
      <c r="D824" s="569" t="s">
        <v>2274</v>
      </c>
      <c r="E824" s="1578" t="s">
        <v>2873</v>
      </c>
      <c r="F824" s="2940">
        <v>929001908502</v>
      </c>
      <c r="G824" s="111">
        <v>8718696819210</v>
      </c>
      <c r="H824" s="237" t="s">
        <v>1672</v>
      </c>
      <c r="I824" s="237"/>
      <c r="J824" s="386">
        <v>26</v>
      </c>
      <c r="K824" s="1212">
        <v>3600</v>
      </c>
      <c r="L824" s="318" t="s">
        <v>79</v>
      </c>
      <c r="M824" s="316">
        <v>50000</v>
      </c>
      <c r="N824" s="421">
        <v>5</v>
      </c>
      <c r="O824" s="318" t="s">
        <v>135</v>
      </c>
      <c r="P824" s="989">
        <v>425</v>
      </c>
      <c r="Q824" s="14"/>
      <c r="R824" s="2025" t="s">
        <v>54</v>
      </c>
      <c r="S824" s="318"/>
      <c r="T824" s="318" t="s">
        <v>1624</v>
      </c>
      <c r="U824" s="318" t="s">
        <v>147</v>
      </c>
      <c r="V824" s="318" t="s">
        <v>158</v>
      </c>
      <c r="W824" s="301" t="s">
        <v>210</v>
      </c>
      <c r="X824" s="301">
        <v>138</v>
      </c>
      <c r="Y824" s="281">
        <v>17</v>
      </c>
      <c r="Z824" s="281"/>
      <c r="AA824" s="281">
        <v>1163</v>
      </c>
      <c r="AB824" s="318" t="s">
        <v>122</v>
      </c>
      <c r="AC824" s="421">
        <v>80</v>
      </c>
      <c r="AD824" s="281">
        <v>652790</v>
      </c>
      <c r="AE824" s="2670">
        <v>4</v>
      </c>
      <c r="AF824" s="281">
        <v>10</v>
      </c>
      <c r="AG824" s="2026" t="s">
        <v>122</v>
      </c>
    </row>
    <row r="825" spans="3:33">
      <c r="C825" s="3091" t="s">
        <v>2870</v>
      </c>
      <c r="D825" s="569" t="s">
        <v>2274</v>
      </c>
      <c r="E825" s="1578" t="s">
        <v>2873</v>
      </c>
      <c r="F825" s="155">
        <v>929001908602</v>
      </c>
      <c r="G825" s="63">
        <v>8718696819234</v>
      </c>
      <c r="H825" s="161" t="s">
        <v>1673</v>
      </c>
      <c r="I825" s="161"/>
      <c r="J825" s="334">
        <v>26</v>
      </c>
      <c r="K825" s="1127">
        <v>3900</v>
      </c>
      <c r="L825" s="318" t="s">
        <v>53</v>
      </c>
      <c r="M825" s="282">
        <v>50000</v>
      </c>
      <c r="N825" s="301">
        <v>5</v>
      </c>
      <c r="O825" s="318" t="s">
        <v>135</v>
      </c>
      <c r="P825" s="989">
        <v>425</v>
      </c>
      <c r="Q825" s="14"/>
      <c r="R825" s="2025" t="s">
        <v>54</v>
      </c>
      <c r="S825" s="318"/>
      <c r="T825" s="318" t="s">
        <v>1624</v>
      </c>
      <c r="U825" s="318" t="s">
        <v>147</v>
      </c>
      <c r="V825" s="318" t="s">
        <v>131</v>
      </c>
      <c r="W825" s="301" t="s">
        <v>210</v>
      </c>
      <c r="X825" s="301">
        <v>150</v>
      </c>
      <c r="Y825" s="281">
        <v>17</v>
      </c>
      <c r="Z825" s="281"/>
      <c r="AA825" s="281">
        <v>1163</v>
      </c>
      <c r="AB825" s="318" t="s">
        <v>122</v>
      </c>
      <c r="AC825" s="301">
        <v>80</v>
      </c>
      <c r="AD825" s="281">
        <v>652789</v>
      </c>
      <c r="AE825" s="2624">
        <v>4</v>
      </c>
      <c r="AF825" s="281">
        <v>10</v>
      </c>
      <c r="AG825" s="2026" t="s">
        <v>122</v>
      </c>
    </row>
    <row r="826" spans="3:33">
      <c r="C826" s="3080" t="s">
        <v>2870</v>
      </c>
      <c r="D826" s="855" t="s">
        <v>2274</v>
      </c>
      <c r="E826" s="1599" t="s">
        <v>2873</v>
      </c>
      <c r="F826" s="194">
        <v>929001908702</v>
      </c>
      <c r="G826" s="49">
        <v>8718696819258</v>
      </c>
      <c r="H826" s="493" t="s">
        <v>1674</v>
      </c>
      <c r="I826" s="493"/>
      <c r="J826" s="441">
        <v>26</v>
      </c>
      <c r="K826" s="1129">
        <v>3900</v>
      </c>
      <c r="L826" s="1823" t="s">
        <v>75</v>
      </c>
      <c r="M826" s="284">
        <v>50000</v>
      </c>
      <c r="N826" s="294">
        <v>5</v>
      </c>
      <c r="O826" s="1823" t="s">
        <v>135</v>
      </c>
      <c r="P826" s="2408">
        <v>425</v>
      </c>
      <c r="Q826" s="14"/>
      <c r="R826" s="2039" t="s">
        <v>54</v>
      </c>
      <c r="S826" s="1823"/>
      <c r="T826" s="1823" t="s">
        <v>1624</v>
      </c>
      <c r="U826" s="1823" t="s">
        <v>147</v>
      </c>
      <c r="V826" s="1823" t="s">
        <v>161</v>
      </c>
      <c r="W826" s="294" t="s">
        <v>210</v>
      </c>
      <c r="X826" s="294">
        <v>150</v>
      </c>
      <c r="Y826" s="283">
        <v>17</v>
      </c>
      <c r="Z826" s="283"/>
      <c r="AA826" s="283">
        <v>1163</v>
      </c>
      <c r="AB826" s="1823" t="s">
        <v>122</v>
      </c>
      <c r="AC826" s="294">
        <v>80</v>
      </c>
      <c r="AD826" s="283">
        <v>652787</v>
      </c>
      <c r="AE826" s="2647">
        <v>4</v>
      </c>
      <c r="AF826" s="283">
        <v>10</v>
      </c>
      <c r="AG826" s="2040" t="s">
        <v>122</v>
      </c>
    </row>
    <row r="827" spans="3:33">
      <c r="C827" s="3233" t="s">
        <v>2870</v>
      </c>
      <c r="D827" s="853" t="s">
        <v>2274</v>
      </c>
      <c r="E827" s="1606" t="s">
        <v>2873</v>
      </c>
      <c r="F827" s="155">
        <v>929002421202</v>
      </c>
      <c r="G827" s="63">
        <v>8719514334373</v>
      </c>
      <c r="H827" s="161" t="s">
        <v>1660</v>
      </c>
      <c r="I827" s="161"/>
      <c r="J827" s="334">
        <v>20</v>
      </c>
      <c r="K827" s="1127">
        <v>2800</v>
      </c>
      <c r="L827" s="318" t="s">
        <v>79</v>
      </c>
      <c r="M827" s="282">
        <v>50000</v>
      </c>
      <c r="N827" s="301">
        <v>5</v>
      </c>
      <c r="O827" s="318" t="s">
        <v>135</v>
      </c>
      <c r="P827" s="2414">
        <v>385</v>
      </c>
      <c r="Q827" s="14"/>
      <c r="R827" s="2025" t="s">
        <v>54</v>
      </c>
      <c r="S827" s="318"/>
      <c r="T827" s="318" t="s">
        <v>1616</v>
      </c>
      <c r="U827" s="318" t="s">
        <v>147</v>
      </c>
      <c r="V827" s="318" t="s">
        <v>158</v>
      </c>
      <c r="W827" s="301" t="s">
        <v>210</v>
      </c>
      <c r="X827" s="301">
        <v>140</v>
      </c>
      <c r="Y827" s="281">
        <v>19</v>
      </c>
      <c r="Z827" s="281"/>
      <c r="AA827" s="281">
        <v>1463</v>
      </c>
      <c r="AB827" s="318" t="s">
        <v>122</v>
      </c>
      <c r="AC827" s="301">
        <v>80</v>
      </c>
      <c r="AD827" s="281">
        <v>467354</v>
      </c>
      <c r="AE827" s="2627">
        <v>4</v>
      </c>
      <c r="AF827" s="281">
        <v>10</v>
      </c>
      <c r="AG827" s="2026" t="s">
        <v>122</v>
      </c>
    </row>
    <row r="828" spans="3:33">
      <c r="C828" s="3091" t="s">
        <v>2870</v>
      </c>
      <c r="D828" s="569" t="s">
        <v>2274</v>
      </c>
      <c r="E828" s="1578" t="s">
        <v>2873</v>
      </c>
      <c r="F828" s="155">
        <v>929002421302</v>
      </c>
      <c r="G828" s="63">
        <v>8719514334397</v>
      </c>
      <c r="H828" s="161" t="s">
        <v>1661</v>
      </c>
      <c r="I828" s="161"/>
      <c r="J828" s="334">
        <v>20</v>
      </c>
      <c r="K828" s="1127">
        <v>3000</v>
      </c>
      <c r="L828" s="318" t="s">
        <v>53</v>
      </c>
      <c r="M828" s="282">
        <v>50000</v>
      </c>
      <c r="N828" s="301">
        <v>5</v>
      </c>
      <c r="O828" s="318" t="s">
        <v>135</v>
      </c>
      <c r="P828" s="989">
        <v>385</v>
      </c>
      <c r="Q828" s="14"/>
      <c r="R828" s="2025" t="s">
        <v>54</v>
      </c>
      <c r="S828" s="318"/>
      <c r="T828" s="318" t="s">
        <v>1616</v>
      </c>
      <c r="U828" s="318" t="s">
        <v>147</v>
      </c>
      <c r="V828" s="318" t="s">
        <v>131</v>
      </c>
      <c r="W828" s="301" t="s">
        <v>210</v>
      </c>
      <c r="X828" s="301">
        <v>150</v>
      </c>
      <c r="Y828" s="281">
        <v>19</v>
      </c>
      <c r="Z828" s="281"/>
      <c r="AA828" s="281">
        <v>1463</v>
      </c>
      <c r="AB828" s="318" t="s">
        <v>122</v>
      </c>
      <c r="AC828" s="301">
        <v>80</v>
      </c>
      <c r="AD828" s="281">
        <v>467355</v>
      </c>
      <c r="AE828" s="2627">
        <v>4</v>
      </c>
      <c r="AF828" s="281">
        <v>10</v>
      </c>
      <c r="AG828" s="2026" t="s">
        <v>122</v>
      </c>
    </row>
    <row r="829" spans="3:33">
      <c r="C829" s="3091" t="s">
        <v>2870</v>
      </c>
      <c r="D829" s="569" t="s">
        <v>2274</v>
      </c>
      <c r="E829" s="1578" t="s">
        <v>2873</v>
      </c>
      <c r="F829" s="2940">
        <v>929002421402</v>
      </c>
      <c r="G829" s="111">
        <v>8719514334410</v>
      </c>
      <c r="H829" s="237" t="s">
        <v>1662</v>
      </c>
      <c r="I829" s="237"/>
      <c r="J829" s="537">
        <v>20</v>
      </c>
      <c r="K829" s="1212">
        <v>3000</v>
      </c>
      <c r="L829" s="318" t="s">
        <v>75</v>
      </c>
      <c r="M829" s="316">
        <v>50000</v>
      </c>
      <c r="N829" s="421">
        <v>5</v>
      </c>
      <c r="O829" s="318" t="s">
        <v>135</v>
      </c>
      <c r="P829" s="2414">
        <v>385</v>
      </c>
      <c r="Q829" s="14"/>
      <c r="R829" s="2025" t="s">
        <v>54</v>
      </c>
      <c r="S829" s="318"/>
      <c r="T829" s="318" t="s">
        <v>1616</v>
      </c>
      <c r="U829" s="318" t="s">
        <v>147</v>
      </c>
      <c r="V829" s="318" t="s">
        <v>161</v>
      </c>
      <c r="W829" s="301" t="s">
        <v>210</v>
      </c>
      <c r="X829" s="301">
        <v>150</v>
      </c>
      <c r="Y829" s="281">
        <v>19</v>
      </c>
      <c r="Z829" s="281"/>
      <c r="AA829" s="281">
        <v>1463</v>
      </c>
      <c r="AB829" s="318" t="s">
        <v>122</v>
      </c>
      <c r="AC829" s="421">
        <v>80</v>
      </c>
      <c r="AD829" s="281">
        <v>467356</v>
      </c>
      <c r="AE829" s="2670">
        <v>4</v>
      </c>
      <c r="AF829" s="281">
        <v>10</v>
      </c>
      <c r="AG829" s="2026" t="s">
        <v>122</v>
      </c>
    </row>
    <row r="830" spans="3:33">
      <c r="C830" s="3091" t="s">
        <v>2870</v>
      </c>
      <c r="D830" s="569" t="s">
        <v>2274</v>
      </c>
      <c r="E830" s="1578" t="s">
        <v>2873</v>
      </c>
      <c r="F830" s="2940">
        <v>929001908802</v>
      </c>
      <c r="G830" s="111">
        <v>8718696819296</v>
      </c>
      <c r="H830" s="237" t="s">
        <v>1669</v>
      </c>
      <c r="I830" s="237"/>
      <c r="J830" s="386">
        <v>26</v>
      </c>
      <c r="K830" s="1212">
        <v>3600</v>
      </c>
      <c r="L830" s="318" t="s">
        <v>79</v>
      </c>
      <c r="M830" s="316">
        <v>50000</v>
      </c>
      <c r="N830" s="421">
        <v>5</v>
      </c>
      <c r="O830" s="318" t="s">
        <v>135</v>
      </c>
      <c r="P830" s="989">
        <v>440</v>
      </c>
      <c r="Q830" s="14"/>
      <c r="R830" s="2025" t="s">
        <v>54</v>
      </c>
      <c r="S830" s="318"/>
      <c r="T830" s="318" t="s">
        <v>1620</v>
      </c>
      <c r="U830" s="318" t="s">
        <v>147</v>
      </c>
      <c r="V830" s="318" t="s">
        <v>158</v>
      </c>
      <c r="W830" s="301" t="s">
        <v>210</v>
      </c>
      <c r="X830" s="301">
        <v>138</v>
      </c>
      <c r="Y830" s="281">
        <v>17</v>
      </c>
      <c r="Z830" s="281"/>
      <c r="AA830" s="281">
        <v>1463</v>
      </c>
      <c r="AB830" s="318" t="s">
        <v>122</v>
      </c>
      <c r="AC830" s="421">
        <v>80</v>
      </c>
      <c r="AD830" s="281">
        <v>652785</v>
      </c>
      <c r="AE830" s="2670">
        <v>4</v>
      </c>
      <c r="AF830" s="281">
        <v>10</v>
      </c>
      <c r="AG830" s="2026" t="s">
        <v>122</v>
      </c>
    </row>
    <row r="831" spans="3:33">
      <c r="C831" s="3091" t="s">
        <v>2870</v>
      </c>
      <c r="D831" s="569" t="s">
        <v>2274</v>
      </c>
      <c r="E831" s="1578" t="s">
        <v>2873</v>
      </c>
      <c r="F831" s="155">
        <v>929001908902</v>
      </c>
      <c r="G831" s="63">
        <v>8718696819319</v>
      </c>
      <c r="H831" s="237" t="s">
        <v>1670</v>
      </c>
      <c r="I831" s="237"/>
      <c r="J831" s="334">
        <v>26</v>
      </c>
      <c r="K831" s="1127">
        <v>3900</v>
      </c>
      <c r="L831" s="318" t="s">
        <v>53</v>
      </c>
      <c r="M831" s="282">
        <v>50000</v>
      </c>
      <c r="N831" s="301">
        <v>5</v>
      </c>
      <c r="O831" s="318" t="s">
        <v>135</v>
      </c>
      <c r="P831" s="989">
        <v>440</v>
      </c>
      <c r="Q831" s="14"/>
      <c r="R831" s="2025" t="s">
        <v>54</v>
      </c>
      <c r="S831" s="318"/>
      <c r="T831" s="318" t="s">
        <v>1620</v>
      </c>
      <c r="U831" s="318" t="s">
        <v>147</v>
      </c>
      <c r="V831" s="318" t="s">
        <v>131</v>
      </c>
      <c r="W831" s="301" t="s">
        <v>210</v>
      </c>
      <c r="X831" s="301">
        <v>150</v>
      </c>
      <c r="Y831" s="281">
        <v>17</v>
      </c>
      <c r="Z831" s="281"/>
      <c r="AA831" s="281">
        <v>1463</v>
      </c>
      <c r="AB831" s="318" t="s">
        <v>122</v>
      </c>
      <c r="AC831" s="301">
        <v>80</v>
      </c>
      <c r="AD831" s="281">
        <v>652788</v>
      </c>
      <c r="AE831" s="2627">
        <v>4</v>
      </c>
      <c r="AF831" s="281">
        <v>10</v>
      </c>
      <c r="AG831" s="2026" t="s">
        <v>122</v>
      </c>
    </row>
    <row r="832" spans="3:33">
      <c r="C832" s="3091" t="s">
        <v>2870</v>
      </c>
      <c r="D832" s="569" t="s">
        <v>2274</v>
      </c>
      <c r="E832" s="1578" t="s">
        <v>2873</v>
      </c>
      <c r="F832" s="2940">
        <v>929001909002</v>
      </c>
      <c r="G832" s="111">
        <v>8718696819333</v>
      </c>
      <c r="H832" s="237" t="s">
        <v>1671</v>
      </c>
      <c r="I832" s="237"/>
      <c r="J832" s="537">
        <v>26</v>
      </c>
      <c r="K832" s="1212">
        <v>3900</v>
      </c>
      <c r="L832" s="318" t="s">
        <v>75</v>
      </c>
      <c r="M832" s="316">
        <v>50000</v>
      </c>
      <c r="N832" s="421">
        <v>5</v>
      </c>
      <c r="O832" s="318" t="s">
        <v>135</v>
      </c>
      <c r="P832" s="2414">
        <v>440</v>
      </c>
      <c r="Q832" s="14"/>
      <c r="R832" s="2025" t="s">
        <v>54</v>
      </c>
      <c r="S832" s="318"/>
      <c r="T832" s="318" t="s">
        <v>1620</v>
      </c>
      <c r="U832" s="318" t="s">
        <v>147</v>
      </c>
      <c r="V832" s="318" t="s">
        <v>161</v>
      </c>
      <c r="W832" s="301" t="s">
        <v>210</v>
      </c>
      <c r="X832" s="301">
        <v>150</v>
      </c>
      <c r="Y832" s="281">
        <v>17</v>
      </c>
      <c r="Z832" s="281"/>
      <c r="AA832" s="281">
        <v>1463</v>
      </c>
      <c r="AB832" s="318" t="s">
        <v>122</v>
      </c>
      <c r="AC832" s="421">
        <v>80</v>
      </c>
      <c r="AD832" s="281">
        <v>652786</v>
      </c>
      <c r="AE832" s="2670">
        <v>4</v>
      </c>
      <c r="AF832" s="281">
        <v>10</v>
      </c>
      <c r="AG832" s="2026" t="s">
        <v>122</v>
      </c>
    </row>
    <row r="833" spans="3:33">
      <c r="C833" s="3091" t="s">
        <v>2870</v>
      </c>
      <c r="D833" s="569" t="s">
        <v>2274</v>
      </c>
      <c r="E833" s="1578" t="s">
        <v>2873</v>
      </c>
      <c r="F833" s="2940">
        <v>929002474802</v>
      </c>
      <c r="G833" s="111">
        <v>8719514290501</v>
      </c>
      <c r="H833" s="237" t="s">
        <v>1675</v>
      </c>
      <c r="I833" s="237"/>
      <c r="J833" s="386">
        <v>36</v>
      </c>
      <c r="K833" s="1212">
        <v>5200</v>
      </c>
      <c r="L833" s="318" t="s">
        <v>79</v>
      </c>
      <c r="M833" s="316">
        <v>50000</v>
      </c>
      <c r="N833" s="421">
        <v>5</v>
      </c>
      <c r="O833" s="318" t="s">
        <v>135</v>
      </c>
      <c r="P833" s="989">
        <v>660</v>
      </c>
      <c r="Q833" s="14"/>
      <c r="R833" s="2025" t="s">
        <v>54</v>
      </c>
      <c r="S833" s="318"/>
      <c r="T833" s="318" t="s">
        <v>1650</v>
      </c>
      <c r="U833" s="318" t="s">
        <v>147</v>
      </c>
      <c r="V833" s="318" t="s">
        <v>158</v>
      </c>
      <c r="W833" s="301" t="s">
        <v>210</v>
      </c>
      <c r="X833" s="301">
        <v>144</v>
      </c>
      <c r="Y833" s="281">
        <v>19</v>
      </c>
      <c r="Z833" s="281"/>
      <c r="AA833" s="281">
        <v>1463</v>
      </c>
      <c r="AB833" s="318" t="s">
        <v>122</v>
      </c>
      <c r="AC833" s="421">
        <v>80</v>
      </c>
      <c r="AD833" s="281">
        <v>403646</v>
      </c>
      <c r="AE833" s="2670">
        <v>4</v>
      </c>
      <c r="AF833" s="281">
        <v>10</v>
      </c>
      <c r="AG833" s="2026" t="s">
        <v>122</v>
      </c>
    </row>
    <row r="834" spans="3:33">
      <c r="C834" s="3091" t="s">
        <v>2870</v>
      </c>
      <c r="D834" s="569" t="s">
        <v>2274</v>
      </c>
      <c r="E834" s="1578" t="s">
        <v>2873</v>
      </c>
      <c r="F834" s="155">
        <v>929002474902</v>
      </c>
      <c r="G834" s="63">
        <v>8719514290525</v>
      </c>
      <c r="H834" s="161" t="s">
        <v>1676</v>
      </c>
      <c r="I834" s="161"/>
      <c r="J834" s="334">
        <v>36</v>
      </c>
      <c r="K834" s="1127">
        <v>5600</v>
      </c>
      <c r="L834" s="318" t="s">
        <v>53</v>
      </c>
      <c r="M834" s="282">
        <v>50000</v>
      </c>
      <c r="N834" s="301">
        <v>5</v>
      </c>
      <c r="O834" s="318" t="s">
        <v>135</v>
      </c>
      <c r="P834" s="989">
        <v>660</v>
      </c>
      <c r="Q834" s="14"/>
      <c r="R834" s="2025" t="s">
        <v>54</v>
      </c>
      <c r="S834" s="318"/>
      <c r="T834" s="318" t="s">
        <v>1650</v>
      </c>
      <c r="U834" s="318" t="s">
        <v>147</v>
      </c>
      <c r="V834" s="318" t="s">
        <v>131</v>
      </c>
      <c r="W834" s="301" t="s">
        <v>210</v>
      </c>
      <c r="X834" s="301">
        <v>155</v>
      </c>
      <c r="Y834" s="281">
        <v>19</v>
      </c>
      <c r="Z834" s="281"/>
      <c r="AA834" s="281">
        <v>1463</v>
      </c>
      <c r="AB834" s="318" t="s">
        <v>122</v>
      </c>
      <c r="AC834" s="301">
        <v>80</v>
      </c>
      <c r="AD834" s="281">
        <v>403647</v>
      </c>
      <c r="AE834" s="2627">
        <v>4</v>
      </c>
      <c r="AF834" s="281">
        <v>10</v>
      </c>
      <c r="AG834" s="2026" t="s">
        <v>122</v>
      </c>
    </row>
    <row r="835" spans="3:33">
      <c r="C835" s="3080" t="s">
        <v>2870</v>
      </c>
      <c r="D835" s="855" t="s">
        <v>2274</v>
      </c>
      <c r="E835" s="1599" t="s">
        <v>2873</v>
      </c>
      <c r="F835" s="194">
        <v>929002475002</v>
      </c>
      <c r="G835" s="49">
        <v>8719514290549</v>
      </c>
      <c r="H835" s="493" t="s">
        <v>1677</v>
      </c>
      <c r="I835" s="493"/>
      <c r="J835" s="441">
        <v>36</v>
      </c>
      <c r="K835" s="1129">
        <v>5600</v>
      </c>
      <c r="L835" s="1823" t="s">
        <v>75</v>
      </c>
      <c r="M835" s="284">
        <v>50000</v>
      </c>
      <c r="N835" s="294">
        <v>5</v>
      </c>
      <c r="O835" s="1823" t="s">
        <v>135</v>
      </c>
      <c r="P835" s="2408">
        <v>660</v>
      </c>
      <c r="Q835" s="14"/>
      <c r="R835" s="2039" t="s">
        <v>54</v>
      </c>
      <c r="S835" s="1823"/>
      <c r="T835" s="1823" t="s">
        <v>1650</v>
      </c>
      <c r="U835" s="1823" t="s">
        <v>147</v>
      </c>
      <c r="V835" s="1823" t="s">
        <v>161</v>
      </c>
      <c r="W835" s="294" t="s">
        <v>210</v>
      </c>
      <c r="X835" s="294">
        <v>155</v>
      </c>
      <c r="Y835" s="283">
        <v>19</v>
      </c>
      <c r="Z835" s="283"/>
      <c r="AA835" s="283">
        <v>1463</v>
      </c>
      <c r="AB835" s="1823" t="s">
        <v>122</v>
      </c>
      <c r="AC835" s="294">
        <v>80</v>
      </c>
      <c r="AD835" s="283">
        <v>403648</v>
      </c>
      <c r="AE835" s="2657">
        <v>4</v>
      </c>
      <c r="AF835" s="283">
        <v>10</v>
      </c>
      <c r="AG835" s="2040" t="s">
        <v>122</v>
      </c>
    </row>
    <row r="836" spans="3:33">
      <c r="C836" s="3079" t="s">
        <v>2870</v>
      </c>
      <c r="D836" s="1576" t="s">
        <v>2274</v>
      </c>
      <c r="E836" s="1577" t="s">
        <v>2873</v>
      </c>
      <c r="F836" s="2945">
        <v>929003795102</v>
      </c>
      <c r="G836" s="1346">
        <v>8720169309661</v>
      </c>
      <c r="H836" s="1346" t="s">
        <v>2310</v>
      </c>
      <c r="I836" s="1346"/>
      <c r="J836" s="741">
        <v>7</v>
      </c>
      <c r="K836" s="1161">
        <v>1000</v>
      </c>
      <c r="L836" s="1757" t="s">
        <v>79</v>
      </c>
      <c r="M836" s="1284">
        <v>60000</v>
      </c>
      <c r="N836" s="743">
        <v>5</v>
      </c>
      <c r="O836" s="1757" t="s">
        <v>129</v>
      </c>
      <c r="P836" s="2407">
        <v>355</v>
      </c>
      <c r="Q836" s="518"/>
      <c r="R836" s="2113" t="s">
        <v>54</v>
      </c>
      <c r="S836" s="1757"/>
      <c r="T836" s="1757" t="s">
        <v>157</v>
      </c>
      <c r="U836" s="1757" t="s">
        <v>147</v>
      </c>
      <c r="V836" s="1757" t="s">
        <v>158</v>
      </c>
      <c r="W836" s="382" t="s">
        <v>3197</v>
      </c>
      <c r="X836" s="382">
        <v>142</v>
      </c>
      <c r="Y836" s="1757">
        <v>19</v>
      </c>
      <c r="Z836" s="1757"/>
      <c r="AA836" s="1757">
        <v>563</v>
      </c>
      <c r="AB836" s="1757" t="s">
        <v>143</v>
      </c>
      <c r="AC836" s="2519">
        <v>80</v>
      </c>
      <c r="AD836" s="1757">
        <v>1936620</v>
      </c>
      <c r="AE836" s="2682">
        <v>4</v>
      </c>
      <c r="AF836" s="1757">
        <v>10</v>
      </c>
      <c r="AG836" s="2114" t="s">
        <v>122</v>
      </c>
    </row>
    <row r="837" spans="3:33">
      <c r="C837" s="3091" t="s">
        <v>2870</v>
      </c>
      <c r="D837" s="569" t="s">
        <v>2274</v>
      </c>
      <c r="E837" s="1578" t="s">
        <v>2873</v>
      </c>
      <c r="F837" s="895">
        <v>929003795202</v>
      </c>
      <c r="G837" s="609">
        <v>8720169309685</v>
      </c>
      <c r="H837" s="609" t="s">
        <v>37</v>
      </c>
      <c r="I837" s="609"/>
      <c r="J837" s="391">
        <v>7</v>
      </c>
      <c r="K837" s="1164">
        <v>1050</v>
      </c>
      <c r="L837" s="285" t="s">
        <v>53</v>
      </c>
      <c r="M837" s="424">
        <v>60000</v>
      </c>
      <c r="N837" s="433">
        <v>5</v>
      </c>
      <c r="O837" s="285" t="s">
        <v>135</v>
      </c>
      <c r="P837" s="990">
        <v>355</v>
      </c>
      <c r="Q837" s="525"/>
      <c r="R837" s="2115" t="s">
        <v>54</v>
      </c>
      <c r="S837" s="285"/>
      <c r="T837" s="285" t="s">
        <v>157</v>
      </c>
      <c r="U837" s="285" t="s">
        <v>147</v>
      </c>
      <c r="V837" s="285" t="s">
        <v>131</v>
      </c>
      <c r="W837" s="373" t="s">
        <v>3197</v>
      </c>
      <c r="X837" s="373">
        <v>150</v>
      </c>
      <c r="Y837" s="285">
        <v>19</v>
      </c>
      <c r="Z837" s="285"/>
      <c r="AA837" s="285">
        <v>563</v>
      </c>
      <c r="AB837" s="285" t="s">
        <v>143</v>
      </c>
      <c r="AC837" s="693">
        <v>80</v>
      </c>
      <c r="AD837" s="285">
        <v>1936619</v>
      </c>
      <c r="AE837" s="2672">
        <v>4</v>
      </c>
      <c r="AF837" s="285">
        <v>10</v>
      </c>
      <c r="AG837" s="2116" t="s">
        <v>122</v>
      </c>
    </row>
    <row r="838" spans="3:33">
      <c r="C838" s="3091" t="s">
        <v>2870</v>
      </c>
      <c r="D838" s="569" t="s">
        <v>2274</v>
      </c>
      <c r="E838" s="1578" t="s">
        <v>2873</v>
      </c>
      <c r="F838" s="2940">
        <v>929003795302</v>
      </c>
      <c r="G838" s="64">
        <v>8720169309708</v>
      </c>
      <c r="H838" s="64" t="s">
        <v>2311</v>
      </c>
      <c r="I838" s="64"/>
      <c r="J838" s="323">
        <v>7</v>
      </c>
      <c r="K838" s="1164">
        <v>1050</v>
      </c>
      <c r="L838" s="804" t="s">
        <v>75</v>
      </c>
      <c r="M838" s="424">
        <v>60000</v>
      </c>
      <c r="N838" s="432">
        <v>5</v>
      </c>
      <c r="O838" s="804" t="s">
        <v>135</v>
      </c>
      <c r="P838" s="989">
        <v>355</v>
      </c>
      <c r="Q838" s="518"/>
      <c r="R838" s="2095" t="s">
        <v>54</v>
      </c>
      <c r="S838" s="804"/>
      <c r="T838" s="804" t="s">
        <v>157</v>
      </c>
      <c r="U838" s="804" t="s">
        <v>147</v>
      </c>
      <c r="V838" s="804" t="s">
        <v>161</v>
      </c>
      <c r="W838" s="436" t="s">
        <v>3197</v>
      </c>
      <c r="X838" s="436">
        <v>150</v>
      </c>
      <c r="Y838" s="804">
        <v>19</v>
      </c>
      <c r="Z838" s="804"/>
      <c r="AA838" s="804">
        <v>563</v>
      </c>
      <c r="AB838" s="804" t="s">
        <v>143</v>
      </c>
      <c r="AC838" s="2470">
        <v>80</v>
      </c>
      <c r="AD838" s="804">
        <v>1936618</v>
      </c>
      <c r="AE838" s="2685">
        <v>4</v>
      </c>
      <c r="AF838" s="804">
        <v>10</v>
      </c>
      <c r="AG838" s="2096" t="s">
        <v>122</v>
      </c>
    </row>
    <row r="839" spans="3:33">
      <c r="C839" s="3091" t="s">
        <v>2870</v>
      </c>
      <c r="D839" s="569" t="s">
        <v>2274</v>
      </c>
      <c r="E839" s="1578"/>
      <c r="F839" s="2940">
        <v>929003596202</v>
      </c>
      <c r="G839" s="64">
        <v>8720169163072</v>
      </c>
      <c r="H839" s="64" t="s">
        <v>1629</v>
      </c>
      <c r="I839" s="64"/>
      <c r="J839" s="323">
        <v>10.5</v>
      </c>
      <c r="K839" s="1164">
        <v>1500</v>
      </c>
      <c r="L839" s="804" t="s">
        <v>79</v>
      </c>
      <c r="M839" s="368">
        <v>60000</v>
      </c>
      <c r="N839" s="432">
        <v>5</v>
      </c>
      <c r="O839" s="804" t="s">
        <v>129</v>
      </c>
      <c r="P839" s="989">
        <v>390</v>
      </c>
      <c r="Q839" s="14"/>
      <c r="R839" s="2095" t="s">
        <v>54</v>
      </c>
      <c r="S839" s="804"/>
      <c r="T839" s="804" t="s">
        <v>1630</v>
      </c>
      <c r="U839" s="804" t="s">
        <v>147</v>
      </c>
      <c r="V839" s="804" t="s">
        <v>158</v>
      </c>
      <c r="W839" s="436" t="s">
        <v>3198</v>
      </c>
      <c r="X839" s="436">
        <v>142</v>
      </c>
      <c r="Y839" s="804">
        <v>19</v>
      </c>
      <c r="Z839" s="804"/>
      <c r="AA839" s="804">
        <v>563</v>
      </c>
      <c r="AB839" s="804" t="s">
        <v>143</v>
      </c>
      <c r="AC839" s="2470">
        <v>80</v>
      </c>
      <c r="AD839" s="804">
        <v>1407666</v>
      </c>
      <c r="AE839" s="2685">
        <v>4</v>
      </c>
      <c r="AF839" s="804">
        <v>10</v>
      </c>
      <c r="AG839" s="2096" t="s">
        <v>122</v>
      </c>
    </row>
    <row r="840" spans="3:33">
      <c r="C840" s="3091" t="s">
        <v>2870</v>
      </c>
      <c r="D840" s="569" t="s">
        <v>2274</v>
      </c>
      <c r="E840" s="1578"/>
      <c r="F840" s="2940">
        <v>929003596302</v>
      </c>
      <c r="G840" s="64">
        <v>8720169163096</v>
      </c>
      <c r="H840" s="64" t="s">
        <v>1631</v>
      </c>
      <c r="I840" s="64"/>
      <c r="J840" s="323">
        <v>10.5</v>
      </c>
      <c r="K840" s="1164">
        <v>1600</v>
      </c>
      <c r="L840" s="804" t="s">
        <v>53</v>
      </c>
      <c r="M840" s="368">
        <v>60000</v>
      </c>
      <c r="N840" s="432">
        <v>5</v>
      </c>
      <c r="O840" s="804" t="s">
        <v>135</v>
      </c>
      <c r="P840" s="989">
        <v>390</v>
      </c>
      <c r="Q840" s="14"/>
      <c r="R840" s="2095" t="s">
        <v>54</v>
      </c>
      <c r="S840" s="804"/>
      <c r="T840" s="804" t="s">
        <v>1630</v>
      </c>
      <c r="U840" s="804" t="s">
        <v>147</v>
      </c>
      <c r="V840" s="804" t="s">
        <v>131</v>
      </c>
      <c r="W840" s="436" t="s">
        <v>3198</v>
      </c>
      <c r="X840" s="436">
        <v>152</v>
      </c>
      <c r="Y840" s="804">
        <v>19</v>
      </c>
      <c r="Z840" s="804"/>
      <c r="AA840" s="804">
        <v>563</v>
      </c>
      <c r="AB840" s="804" t="s">
        <v>143</v>
      </c>
      <c r="AC840" s="2470">
        <v>80</v>
      </c>
      <c r="AD840" s="804">
        <v>1407658</v>
      </c>
      <c r="AE840" s="2685">
        <v>4</v>
      </c>
      <c r="AF840" s="804">
        <v>10</v>
      </c>
      <c r="AG840" s="2096" t="s">
        <v>122</v>
      </c>
    </row>
    <row r="841" spans="3:33">
      <c r="C841" s="3080" t="s">
        <v>2870</v>
      </c>
      <c r="D841" s="855" t="s">
        <v>2274</v>
      </c>
      <c r="E841" s="1599"/>
      <c r="F841" s="2941">
        <v>929003596402</v>
      </c>
      <c r="G841" s="274">
        <v>8720169163119</v>
      </c>
      <c r="H841" s="274" t="s">
        <v>1632</v>
      </c>
      <c r="I841" s="274"/>
      <c r="J841" s="485">
        <v>10.5</v>
      </c>
      <c r="K841" s="1165">
        <v>1600</v>
      </c>
      <c r="L841" s="810" t="s">
        <v>75</v>
      </c>
      <c r="M841" s="629">
        <v>60000</v>
      </c>
      <c r="N841" s="491">
        <v>5</v>
      </c>
      <c r="O841" s="810" t="s">
        <v>135</v>
      </c>
      <c r="P841" s="2408">
        <v>390</v>
      </c>
      <c r="Q841" s="14"/>
      <c r="R841" s="2097" t="s">
        <v>54</v>
      </c>
      <c r="S841" s="810"/>
      <c r="T841" s="810" t="s">
        <v>1630</v>
      </c>
      <c r="U841" s="810" t="s">
        <v>147</v>
      </c>
      <c r="V841" s="810" t="s">
        <v>161</v>
      </c>
      <c r="W841" s="486" t="s">
        <v>3198</v>
      </c>
      <c r="X841" s="486">
        <v>152</v>
      </c>
      <c r="Y841" s="810">
        <v>19</v>
      </c>
      <c r="Z841" s="810"/>
      <c r="AA841" s="810">
        <v>563</v>
      </c>
      <c r="AB841" s="810" t="s">
        <v>143</v>
      </c>
      <c r="AC841" s="2471">
        <v>80</v>
      </c>
      <c r="AD841" s="810">
        <v>1407659</v>
      </c>
      <c r="AE841" s="2681">
        <v>4</v>
      </c>
      <c r="AF841" s="810">
        <v>10</v>
      </c>
      <c r="AG841" s="2098" t="s">
        <v>122</v>
      </c>
    </row>
    <row r="842" spans="3:33">
      <c r="C842" s="3233" t="s">
        <v>2870</v>
      </c>
      <c r="D842" s="853" t="s">
        <v>2274</v>
      </c>
      <c r="E842" s="1606"/>
      <c r="F842" s="2954">
        <v>929003596802</v>
      </c>
      <c r="G842" s="7">
        <v>8720169163195</v>
      </c>
      <c r="H842" s="7" t="s">
        <v>1633</v>
      </c>
      <c r="I842" s="7"/>
      <c r="J842" s="386">
        <v>11.5</v>
      </c>
      <c r="K842" s="1163">
        <v>1600</v>
      </c>
      <c r="L842" s="814" t="s">
        <v>79</v>
      </c>
      <c r="M842" s="596">
        <v>60000</v>
      </c>
      <c r="N842" s="434">
        <v>5</v>
      </c>
      <c r="O842" s="814" t="s">
        <v>129</v>
      </c>
      <c r="P842" s="2414">
        <v>440</v>
      </c>
      <c r="Q842" s="14"/>
      <c r="R842" s="2111" t="s">
        <v>54</v>
      </c>
      <c r="S842" s="814"/>
      <c r="T842" s="814" t="s">
        <v>1634</v>
      </c>
      <c r="U842" s="814" t="s">
        <v>147</v>
      </c>
      <c r="V842" s="814" t="s">
        <v>158</v>
      </c>
      <c r="W842" s="399" t="s">
        <v>3199</v>
      </c>
      <c r="X842" s="399">
        <v>139</v>
      </c>
      <c r="Y842" s="814">
        <v>19</v>
      </c>
      <c r="Z842" s="814"/>
      <c r="AA842" s="814">
        <v>863</v>
      </c>
      <c r="AB842" s="814" t="s">
        <v>143</v>
      </c>
      <c r="AC842" s="2473">
        <v>80</v>
      </c>
      <c r="AD842" s="814">
        <v>1407663</v>
      </c>
      <c r="AE842" s="2677">
        <v>4</v>
      </c>
      <c r="AF842" s="814">
        <v>10</v>
      </c>
      <c r="AG842" s="2112" t="s">
        <v>122</v>
      </c>
    </row>
    <row r="843" spans="3:33">
      <c r="C843" s="3091" t="s">
        <v>2870</v>
      </c>
      <c r="D843" s="569" t="s">
        <v>2274</v>
      </c>
      <c r="E843" s="1578"/>
      <c r="F843" s="2940">
        <v>929003596902</v>
      </c>
      <c r="G843" s="64">
        <v>8720169163218</v>
      </c>
      <c r="H843" s="64" t="s">
        <v>1635</v>
      </c>
      <c r="I843" s="64"/>
      <c r="J843" s="323">
        <v>11.5</v>
      </c>
      <c r="K843" s="1164">
        <v>1700</v>
      </c>
      <c r="L843" s="804" t="s">
        <v>53</v>
      </c>
      <c r="M843" s="368">
        <v>60000</v>
      </c>
      <c r="N843" s="432">
        <v>5</v>
      </c>
      <c r="O843" s="804" t="s">
        <v>129</v>
      </c>
      <c r="P843" s="989">
        <v>440</v>
      </c>
      <c r="Q843" s="14"/>
      <c r="R843" s="2095" t="s">
        <v>54</v>
      </c>
      <c r="S843" s="804"/>
      <c r="T843" s="804" t="s">
        <v>1634</v>
      </c>
      <c r="U843" s="804" t="s">
        <v>147</v>
      </c>
      <c r="V843" s="804" t="s">
        <v>131</v>
      </c>
      <c r="W843" s="436" t="s">
        <v>3199</v>
      </c>
      <c r="X843" s="436">
        <v>147</v>
      </c>
      <c r="Y843" s="804">
        <v>19</v>
      </c>
      <c r="Z843" s="804"/>
      <c r="AA843" s="804">
        <v>863</v>
      </c>
      <c r="AB843" s="804" t="s">
        <v>143</v>
      </c>
      <c r="AC843" s="2470">
        <v>80</v>
      </c>
      <c r="AD843" s="804">
        <v>1407664</v>
      </c>
      <c r="AE843" s="2685">
        <v>4</v>
      </c>
      <c r="AF843" s="804">
        <v>10</v>
      </c>
      <c r="AG843" s="2096" t="s">
        <v>122</v>
      </c>
    </row>
    <row r="844" spans="3:33">
      <c r="C844" s="3091" t="s">
        <v>2870</v>
      </c>
      <c r="D844" s="569" t="s">
        <v>2274</v>
      </c>
      <c r="E844" s="1578"/>
      <c r="F844" s="2940">
        <v>929003597002</v>
      </c>
      <c r="G844" s="64">
        <v>8720169163232</v>
      </c>
      <c r="H844" s="64" t="s">
        <v>1636</v>
      </c>
      <c r="I844" s="64"/>
      <c r="J844" s="323">
        <v>11.5</v>
      </c>
      <c r="K844" s="1164">
        <v>1700</v>
      </c>
      <c r="L844" s="804" t="s">
        <v>75</v>
      </c>
      <c r="M844" s="368">
        <v>60000</v>
      </c>
      <c r="N844" s="432">
        <v>5</v>
      </c>
      <c r="O844" s="804" t="s">
        <v>129</v>
      </c>
      <c r="P844" s="989">
        <v>440</v>
      </c>
      <c r="Q844" s="14"/>
      <c r="R844" s="2095" t="s">
        <v>54</v>
      </c>
      <c r="S844" s="804"/>
      <c r="T844" s="804" t="s">
        <v>1634</v>
      </c>
      <c r="U844" s="804" t="s">
        <v>147</v>
      </c>
      <c r="V844" s="804" t="s">
        <v>161</v>
      </c>
      <c r="W844" s="436" t="s">
        <v>3199</v>
      </c>
      <c r="X844" s="436">
        <v>147</v>
      </c>
      <c r="Y844" s="804">
        <v>19</v>
      </c>
      <c r="Z844" s="804"/>
      <c r="AA844" s="804">
        <v>863</v>
      </c>
      <c r="AB844" s="804" t="s">
        <v>143</v>
      </c>
      <c r="AC844" s="2470">
        <v>80</v>
      </c>
      <c r="AD844" s="804">
        <v>1407665</v>
      </c>
      <c r="AE844" s="2685">
        <v>4</v>
      </c>
      <c r="AF844" s="804">
        <v>10</v>
      </c>
      <c r="AG844" s="2096" t="s">
        <v>122</v>
      </c>
    </row>
    <row r="845" spans="3:33">
      <c r="C845" s="3091" t="s">
        <v>2870</v>
      </c>
      <c r="D845" s="569" t="s">
        <v>2274</v>
      </c>
      <c r="E845" s="1578"/>
      <c r="F845" s="2940">
        <v>929003596502</v>
      </c>
      <c r="G845" s="64">
        <v>8720169163133</v>
      </c>
      <c r="H845" s="64" t="s">
        <v>1637</v>
      </c>
      <c r="I845" s="64"/>
      <c r="J845" s="323">
        <v>18.5</v>
      </c>
      <c r="K845" s="1164">
        <v>2600</v>
      </c>
      <c r="L845" s="804" t="s">
        <v>79</v>
      </c>
      <c r="M845" s="368">
        <v>60000</v>
      </c>
      <c r="N845" s="432">
        <v>5</v>
      </c>
      <c r="O845" s="804" t="s">
        <v>129</v>
      </c>
      <c r="P845" s="989">
        <v>475</v>
      </c>
      <c r="Q845" s="14"/>
      <c r="R845" s="2095" t="s">
        <v>54</v>
      </c>
      <c r="S845" s="804"/>
      <c r="T845" s="804" t="s">
        <v>1638</v>
      </c>
      <c r="U845" s="804" t="s">
        <v>147</v>
      </c>
      <c r="V845" s="804" t="s">
        <v>158</v>
      </c>
      <c r="W845" s="436" t="s">
        <v>3199</v>
      </c>
      <c r="X845" s="436">
        <v>140</v>
      </c>
      <c r="Y845" s="804">
        <v>19</v>
      </c>
      <c r="Z845" s="804"/>
      <c r="AA845" s="804">
        <v>863</v>
      </c>
      <c r="AB845" s="804" t="s">
        <v>143</v>
      </c>
      <c r="AC845" s="2470">
        <v>80</v>
      </c>
      <c r="AD845" s="804">
        <v>1407660</v>
      </c>
      <c r="AE845" s="2685">
        <v>4</v>
      </c>
      <c r="AF845" s="804">
        <v>10</v>
      </c>
      <c r="AG845" s="2096" t="s">
        <v>122</v>
      </c>
    </row>
    <row r="846" spans="3:33">
      <c r="C846" s="3091" t="s">
        <v>2870</v>
      </c>
      <c r="D846" s="569" t="s">
        <v>2274</v>
      </c>
      <c r="E846" s="1578"/>
      <c r="F846" s="2940">
        <v>929003596602</v>
      </c>
      <c r="G846" s="64">
        <v>8720169163157</v>
      </c>
      <c r="H846" s="64" t="s">
        <v>1639</v>
      </c>
      <c r="I846" s="64"/>
      <c r="J846" s="323">
        <v>18.5</v>
      </c>
      <c r="K846" s="1164">
        <v>2800</v>
      </c>
      <c r="L846" s="804" t="s">
        <v>53</v>
      </c>
      <c r="M846" s="368">
        <v>60000</v>
      </c>
      <c r="N846" s="432">
        <v>5</v>
      </c>
      <c r="O846" s="804" t="s">
        <v>135</v>
      </c>
      <c r="P846" s="989">
        <v>475</v>
      </c>
      <c r="Q846" s="14"/>
      <c r="R846" s="2095" t="s">
        <v>54</v>
      </c>
      <c r="S846" s="804"/>
      <c r="T846" s="804" t="s">
        <v>1638</v>
      </c>
      <c r="U846" s="804" t="s">
        <v>147</v>
      </c>
      <c r="V846" s="804" t="s">
        <v>131</v>
      </c>
      <c r="W846" s="436" t="s">
        <v>3199</v>
      </c>
      <c r="X846" s="436">
        <v>151</v>
      </c>
      <c r="Y846" s="804">
        <v>19</v>
      </c>
      <c r="Z846" s="804"/>
      <c r="AA846" s="804">
        <v>863</v>
      </c>
      <c r="AB846" s="804" t="s">
        <v>143</v>
      </c>
      <c r="AC846" s="2470">
        <v>80</v>
      </c>
      <c r="AD846" s="804">
        <v>1407661</v>
      </c>
      <c r="AE846" s="2685">
        <v>4</v>
      </c>
      <c r="AF846" s="804">
        <v>10</v>
      </c>
      <c r="AG846" s="2096" t="s">
        <v>122</v>
      </c>
    </row>
    <row r="847" spans="3:33">
      <c r="C847" s="3080" t="s">
        <v>2870</v>
      </c>
      <c r="D847" s="855" t="s">
        <v>2274</v>
      </c>
      <c r="E847" s="1599"/>
      <c r="F847" s="2941">
        <v>929003596702</v>
      </c>
      <c r="G847" s="274">
        <v>8720169163171</v>
      </c>
      <c r="H847" s="274" t="s">
        <v>1640</v>
      </c>
      <c r="I847" s="274"/>
      <c r="J847" s="485">
        <v>18.5</v>
      </c>
      <c r="K847" s="1165">
        <v>2800</v>
      </c>
      <c r="L847" s="810" t="s">
        <v>75</v>
      </c>
      <c r="M847" s="629">
        <v>60000</v>
      </c>
      <c r="N847" s="491">
        <v>5</v>
      </c>
      <c r="O847" s="810" t="s">
        <v>135</v>
      </c>
      <c r="P847" s="2408">
        <v>475</v>
      </c>
      <c r="Q847" s="14"/>
      <c r="R847" s="2097" t="s">
        <v>54</v>
      </c>
      <c r="S847" s="810"/>
      <c r="T847" s="810" t="s">
        <v>1638</v>
      </c>
      <c r="U847" s="810" t="s">
        <v>147</v>
      </c>
      <c r="V847" s="810" t="s">
        <v>161</v>
      </c>
      <c r="W847" s="486" t="s">
        <v>3199</v>
      </c>
      <c r="X847" s="486">
        <v>151</v>
      </c>
      <c r="Y847" s="810">
        <v>19</v>
      </c>
      <c r="Z847" s="810"/>
      <c r="AA847" s="810">
        <v>863</v>
      </c>
      <c r="AB847" s="810" t="s">
        <v>143</v>
      </c>
      <c r="AC847" s="2471">
        <v>80</v>
      </c>
      <c r="AD847" s="810">
        <v>1407662</v>
      </c>
      <c r="AE847" s="2681">
        <v>4</v>
      </c>
      <c r="AF847" s="810">
        <v>10</v>
      </c>
      <c r="AG847" s="2098" t="s">
        <v>122</v>
      </c>
    </row>
    <row r="848" spans="3:33">
      <c r="C848" s="3233" t="s">
        <v>2870</v>
      </c>
      <c r="D848" s="853" t="s">
        <v>2274</v>
      </c>
      <c r="E848" s="1606" t="s">
        <v>2873</v>
      </c>
      <c r="F848" s="2954">
        <v>929001391002</v>
      </c>
      <c r="G848" s="7">
        <v>8718696743294</v>
      </c>
      <c r="H848" s="7" t="s">
        <v>2830</v>
      </c>
      <c r="I848" s="7"/>
      <c r="J848" s="386">
        <v>16.5</v>
      </c>
      <c r="K848" s="1163">
        <v>2300</v>
      </c>
      <c r="L848" s="814" t="s">
        <v>79</v>
      </c>
      <c r="M848" s="596">
        <v>60000</v>
      </c>
      <c r="N848" s="434">
        <v>5</v>
      </c>
      <c r="O848" s="814" t="s">
        <v>129</v>
      </c>
      <c r="P848" s="2414">
        <v>465</v>
      </c>
      <c r="Q848" s="525"/>
      <c r="R848" s="2111" t="s">
        <v>54</v>
      </c>
      <c r="S848" s="814"/>
      <c r="T848" s="814" t="s">
        <v>1612</v>
      </c>
      <c r="U848" s="814" t="s">
        <v>147</v>
      </c>
      <c r="V848" s="814" t="s">
        <v>158</v>
      </c>
      <c r="W848" s="399" t="s">
        <v>3200</v>
      </c>
      <c r="X848" s="399">
        <v>139</v>
      </c>
      <c r="Y848" s="814">
        <v>19</v>
      </c>
      <c r="Z848" s="814"/>
      <c r="AA848" s="814">
        <v>1163</v>
      </c>
      <c r="AB848" s="814" t="s">
        <v>143</v>
      </c>
      <c r="AC848" s="2473">
        <v>80</v>
      </c>
      <c r="AD848" s="814">
        <v>406186</v>
      </c>
      <c r="AE848" s="2677">
        <v>4</v>
      </c>
      <c r="AF848" s="814">
        <v>10</v>
      </c>
      <c r="AG848" s="2112" t="s">
        <v>122</v>
      </c>
    </row>
    <row r="849" spans="3:33">
      <c r="C849" s="3091" t="s">
        <v>2870</v>
      </c>
      <c r="D849" s="569" t="s">
        <v>2274</v>
      </c>
      <c r="E849" s="1578" t="s">
        <v>2873</v>
      </c>
      <c r="F849" s="2940">
        <v>929001391102</v>
      </c>
      <c r="G849" s="64">
        <v>8718696743317</v>
      </c>
      <c r="H849" s="64" t="s">
        <v>2831</v>
      </c>
      <c r="I849" s="64"/>
      <c r="J849" s="323">
        <v>16.5</v>
      </c>
      <c r="K849" s="1164">
        <v>2500</v>
      </c>
      <c r="L849" s="804" t="s">
        <v>53</v>
      </c>
      <c r="M849" s="368">
        <v>60000</v>
      </c>
      <c r="N849" s="432">
        <v>5</v>
      </c>
      <c r="O849" s="804" t="s">
        <v>135</v>
      </c>
      <c r="P849" s="989">
        <v>465</v>
      </c>
      <c r="Q849" s="14"/>
      <c r="R849" s="2095" t="s">
        <v>54</v>
      </c>
      <c r="S849" s="804"/>
      <c r="T849" s="804" t="s">
        <v>1612</v>
      </c>
      <c r="U849" s="804" t="s">
        <v>147</v>
      </c>
      <c r="V849" s="804" t="s">
        <v>131</v>
      </c>
      <c r="W849" s="436" t="s">
        <v>3200</v>
      </c>
      <c r="X849" s="436">
        <v>151</v>
      </c>
      <c r="Y849" s="804">
        <v>19</v>
      </c>
      <c r="Z849" s="804"/>
      <c r="AA849" s="804">
        <v>1163</v>
      </c>
      <c r="AB849" s="804" t="s">
        <v>143</v>
      </c>
      <c r="AC849" s="2470">
        <v>80</v>
      </c>
      <c r="AD849" s="804">
        <v>406187</v>
      </c>
      <c r="AE849" s="2685">
        <v>4</v>
      </c>
      <c r="AF849" s="804">
        <v>10</v>
      </c>
      <c r="AG849" s="2096" t="s">
        <v>122</v>
      </c>
    </row>
    <row r="850" spans="3:33">
      <c r="C850" s="3091" t="s">
        <v>2870</v>
      </c>
      <c r="D850" s="569" t="s">
        <v>2274</v>
      </c>
      <c r="E850" s="1578" t="s">
        <v>2873</v>
      </c>
      <c r="F850" s="2940">
        <v>929001391202</v>
      </c>
      <c r="G850" s="64">
        <v>8718696743331</v>
      </c>
      <c r="H850" s="64" t="s">
        <v>2832</v>
      </c>
      <c r="I850" s="64"/>
      <c r="J850" s="323">
        <v>16.5</v>
      </c>
      <c r="K850" s="1164">
        <v>2500</v>
      </c>
      <c r="L850" s="804" t="s">
        <v>75</v>
      </c>
      <c r="M850" s="368">
        <v>60000</v>
      </c>
      <c r="N850" s="432">
        <v>5</v>
      </c>
      <c r="O850" s="804" t="s">
        <v>135</v>
      </c>
      <c r="P850" s="989">
        <v>465</v>
      </c>
      <c r="Q850" s="14"/>
      <c r="R850" s="2095" t="s">
        <v>54</v>
      </c>
      <c r="S850" s="804"/>
      <c r="T850" s="804" t="s">
        <v>1612</v>
      </c>
      <c r="U850" s="804" t="s">
        <v>147</v>
      </c>
      <c r="V850" s="804" t="s">
        <v>161</v>
      </c>
      <c r="W850" s="436" t="s">
        <v>3200</v>
      </c>
      <c r="X850" s="436">
        <v>151</v>
      </c>
      <c r="Y850" s="804">
        <v>19</v>
      </c>
      <c r="Z850" s="804"/>
      <c r="AA850" s="804">
        <v>1163</v>
      </c>
      <c r="AB850" s="804" t="s">
        <v>143</v>
      </c>
      <c r="AC850" s="2470">
        <v>80</v>
      </c>
      <c r="AD850" s="804">
        <v>406188</v>
      </c>
      <c r="AE850" s="2685">
        <v>4</v>
      </c>
      <c r="AF850" s="804">
        <v>10</v>
      </c>
      <c r="AG850" s="2096" t="s">
        <v>122</v>
      </c>
    </row>
    <row r="851" spans="3:33">
      <c r="C851" s="3091" t="s">
        <v>2870</v>
      </c>
      <c r="D851" s="569" t="s">
        <v>2274</v>
      </c>
      <c r="E851" s="1578" t="s">
        <v>2873</v>
      </c>
      <c r="F851" s="2940">
        <v>929002352002</v>
      </c>
      <c r="G851" s="64">
        <v>8718699749514</v>
      </c>
      <c r="H851" s="64" t="s">
        <v>1646</v>
      </c>
      <c r="I851" s="64"/>
      <c r="J851" s="323">
        <v>26</v>
      </c>
      <c r="K851" s="1164">
        <v>3700</v>
      </c>
      <c r="L851" s="804" t="s">
        <v>79</v>
      </c>
      <c r="M851" s="368">
        <v>60000</v>
      </c>
      <c r="N851" s="432">
        <v>5</v>
      </c>
      <c r="O851" s="804" t="s">
        <v>129</v>
      </c>
      <c r="P851" s="989">
        <v>490</v>
      </c>
      <c r="Q851" s="14"/>
      <c r="R851" s="2095" t="s">
        <v>54</v>
      </c>
      <c r="S851" s="804"/>
      <c r="T851" s="804" t="s">
        <v>1624</v>
      </c>
      <c r="U851" s="804" t="s">
        <v>147</v>
      </c>
      <c r="V851" s="804" t="s">
        <v>158</v>
      </c>
      <c r="W851" s="436" t="s">
        <v>3201</v>
      </c>
      <c r="X851" s="436">
        <v>142</v>
      </c>
      <c r="Y851" s="804">
        <v>19</v>
      </c>
      <c r="Z851" s="804"/>
      <c r="AA851" s="804">
        <v>1163</v>
      </c>
      <c r="AB851" s="804" t="s">
        <v>143</v>
      </c>
      <c r="AC851" s="2470">
        <v>80</v>
      </c>
      <c r="AD851" s="804">
        <v>406209</v>
      </c>
      <c r="AE851" s="2685">
        <v>4</v>
      </c>
      <c r="AF851" s="804">
        <v>10</v>
      </c>
      <c r="AG851" s="2096" t="s">
        <v>122</v>
      </c>
    </row>
    <row r="852" spans="3:33">
      <c r="C852" s="3091" t="s">
        <v>2870</v>
      </c>
      <c r="D852" s="569" t="s">
        <v>2274</v>
      </c>
      <c r="E852" s="1578" t="s">
        <v>2873</v>
      </c>
      <c r="F852" s="2940">
        <v>929002352102</v>
      </c>
      <c r="G852" s="64">
        <v>8718699749538</v>
      </c>
      <c r="H852" s="62" t="s">
        <v>1647</v>
      </c>
      <c r="I852" s="62"/>
      <c r="J852" s="323">
        <v>26</v>
      </c>
      <c r="K852" s="1164">
        <v>3900</v>
      </c>
      <c r="L852" s="804" t="s">
        <v>53</v>
      </c>
      <c r="M852" s="368">
        <v>60000</v>
      </c>
      <c r="N852" s="432">
        <v>5</v>
      </c>
      <c r="O852" s="804" t="s">
        <v>135</v>
      </c>
      <c r="P852" s="989">
        <v>490</v>
      </c>
      <c r="Q852" s="14"/>
      <c r="R852" s="2095" t="s">
        <v>54</v>
      </c>
      <c r="S852" s="804"/>
      <c r="T852" s="804" t="s">
        <v>1624</v>
      </c>
      <c r="U852" s="804" t="s">
        <v>147</v>
      </c>
      <c r="V852" s="804" t="s">
        <v>131</v>
      </c>
      <c r="W852" s="436" t="s">
        <v>3201</v>
      </c>
      <c r="X852" s="436">
        <v>150</v>
      </c>
      <c r="Y852" s="804">
        <v>19</v>
      </c>
      <c r="Z852" s="804"/>
      <c r="AA852" s="804">
        <v>1163</v>
      </c>
      <c r="AB852" s="804" t="s">
        <v>143</v>
      </c>
      <c r="AC852" s="2470">
        <v>80</v>
      </c>
      <c r="AD852" s="804">
        <v>406210</v>
      </c>
      <c r="AE852" s="2685">
        <v>4</v>
      </c>
      <c r="AF852" s="804">
        <v>10</v>
      </c>
      <c r="AG852" s="2096" t="s">
        <v>122</v>
      </c>
    </row>
    <row r="853" spans="3:33">
      <c r="C853" s="3080" t="s">
        <v>2870</v>
      </c>
      <c r="D853" s="855" t="s">
        <v>2274</v>
      </c>
      <c r="E853" s="1599" t="s">
        <v>2873</v>
      </c>
      <c r="F853" s="2941">
        <v>929002352202</v>
      </c>
      <c r="G853" s="274">
        <v>8718699749552</v>
      </c>
      <c r="H853" s="274" t="s">
        <v>1648</v>
      </c>
      <c r="I853" s="274"/>
      <c r="J853" s="485">
        <v>26</v>
      </c>
      <c r="K853" s="1165">
        <v>3900</v>
      </c>
      <c r="L853" s="810" t="s">
        <v>75</v>
      </c>
      <c r="M853" s="629">
        <v>60000</v>
      </c>
      <c r="N853" s="491">
        <v>5</v>
      </c>
      <c r="O853" s="810" t="s">
        <v>135</v>
      </c>
      <c r="P853" s="2408">
        <v>490</v>
      </c>
      <c r="Q853" s="14"/>
      <c r="R853" s="2097" t="s">
        <v>54</v>
      </c>
      <c r="S853" s="810"/>
      <c r="T853" s="810" t="s">
        <v>1624</v>
      </c>
      <c r="U853" s="810" t="s">
        <v>147</v>
      </c>
      <c r="V853" s="810" t="s">
        <v>161</v>
      </c>
      <c r="W853" s="486" t="s">
        <v>3201</v>
      </c>
      <c r="X853" s="486">
        <v>150</v>
      </c>
      <c r="Y853" s="810">
        <v>19</v>
      </c>
      <c r="Z853" s="810"/>
      <c r="AA853" s="810">
        <v>1163</v>
      </c>
      <c r="AB853" s="810" t="s">
        <v>143</v>
      </c>
      <c r="AC853" s="2471">
        <v>80</v>
      </c>
      <c r="AD853" s="810">
        <v>406211</v>
      </c>
      <c r="AE853" s="2681">
        <v>4</v>
      </c>
      <c r="AF853" s="810">
        <v>10</v>
      </c>
      <c r="AG853" s="2098" t="s">
        <v>122</v>
      </c>
    </row>
    <row r="854" spans="3:33">
      <c r="C854" s="3233" t="s">
        <v>2870</v>
      </c>
      <c r="D854" s="853" t="s">
        <v>2274</v>
      </c>
      <c r="E854" s="1606" t="s">
        <v>2873</v>
      </c>
      <c r="F854" s="2954">
        <v>929001391302</v>
      </c>
      <c r="G854" s="7">
        <v>8718696743355</v>
      </c>
      <c r="H854" s="729" t="s">
        <v>1641</v>
      </c>
      <c r="I854" s="729"/>
      <c r="J854" s="386">
        <v>20</v>
      </c>
      <c r="K854" s="1163">
        <v>2800</v>
      </c>
      <c r="L854" s="814" t="s">
        <v>79</v>
      </c>
      <c r="M854" s="596">
        <v>60000</v>
      </c>
      <c r="N854" s="434">
        <v>5</v>
      </c>
      <c r="O854" s="814" t="s">
        <v>129</v>
      </c>
      <c r="P854" s="2414">
        <v>535</v>
      </c>
      <c r="Q854" s="14"/>
      <c r="R854" s="2111" t="s">
        <v>54</v>
      </c>
      <c r="S854" s="814"/>
      <c r="T854" s="814" t="s">
        <v>1616</v>
      </c>
      <c r="U854" s="814" t="s">
        <v>147</v>
      </c>
      <c r="V854" s="814" t="s">
        <v>158</v>
      </c>
      <c r="W854" s="399" t="s">
        <v>3202</v>
      </c>
      <c r="X854" s="399">
        <v>140</v>
      </c>
      <c r="Y854" s="814">
        <v>19</v>
      </c>
      <c r="Z854" s="814"/>
      <c r="AA854" s="814">
        <v>1463</v>
      </c>
      <c r="AB854" s="814" t="s">
        <v>143</v>
      </c>
      <c r="AC854" s="2473">
        <v>80</v>
      </c>
      <c r="AD854" s="814">
        <v>406189</v>
      </c>
      <c r="AE854" s="2677">
        <v>4</v>
      </c>
      <c r="AF854" s="814">
        <v>10</v>
      </c>
      <c r="AG854" s="2112" t="s">
        <v>122</v>
      </c>
    </row>
    <row r="855" spans="3:33">
      <c r="C855" s="3091" t="s">
        <v>2870</v>
      </c>
      <c r="D855" s="569" t="s">
        <v>2274</v>
      </c>
      <c r="E855" s="1578" t="s">
        <v>2873</v>
      </c>
      <c r="F855" s="2940">
        <v>929001391402</v>
      </c>
      <c r="G855" s="64">
        <v>8718696743379</v>
      </c>
      <c r="H855" s="64" t="s">
        <v>1642</v>
      </c>
      <c r="I855" s="64"/>
      <c r="J855" s="323">
        <v>20</v>
      </c>
      <c r="K855" s="1164">
        <v>3000</v>
      </c>
      <c r="L855" s="804" t="s">
        <v>53</v>
      </c>
      <c r="M855" s="368">
        <v>60000</v>
      </c>
      <c r="N855" s="432">
        <v>5</v>
      </c>
      <c r="O855" s="804" t="s">
        <v>135</v>
      </c>
      <c r="P855" s="989">
        <v>535</v>
      </c>
      <c r="Q855" s="14"/>
      <c r="R855" s="2095" t="s">
        <v>54</v>
      </c>
      <c r="S855" s="804"/>
      <c r="T855" s="804" t="s">
        <v>1616</v>
      </c>
      <c r="U855" s="804" t="s">
        <v>147</v>
      </c>
      <c r="V855" s="804" t="s">
        <v>131</v>
      </c>
      <c r="W855" s="436" t="s">
        <v>3202</v>
      </c>
      <c r="X855" s="436">
        <v>150</v>
      </c>
      <c r="Y855" s="804">
        <v>19</v>
      </c>
      <c r="Z855" s="804"/>
      <c r="AA855" s="804">
        <v>1463</v>
      </c>
      <c r="AB855" s="804" t="s">
        <v>143</v>
      </c>
      <c r="AC855" s="2470">
        <v>80</v>
      </c>
      <c r="AD855" s="804">
        <v>406190</v>
      </c>
      <c r="AE855" s="2685">
        <v>4</v>
      </c>
      <c r="AF855" s="804">
        <v>10</v>
      </c>
      <c r="AG855" s="2096" t="s">
        <v>122</v>
      </c>
    </row>
    <row r="856" spans="3:33">
      <c r="C856" s="3091" t="s">
        <v>2870</v>
      </c>
      <c r="D856" s="569" t="s">
        <v>2274</v>
      </c>
      <c r="E856" s="1578" t="s">
        <v>2873</v>
      </c>
      <c r="F856" s="2940">
        <v>929001391502</v>
      </c>
      <c r="G856" s="64">
        <v>8718696743393</v>
      </c>
      <c r="H856" s="64" t="s">
        <v>2828</v>
      </c>
      <c r="I856" s="64"/>
      <c r="J856" s="323">
        <v>20</v>
      </c>
      <c r="K856" s="1164">
        <v>3000</v>
      </c>
      <c r="L856" s="804" t="s">
        <v>75</v>
      </c>
      <c r="M856" s="368">
        <v>60000</v>
      </c>
      <c r="N856" s="432">
        <v>5</v>
      </c>
      <c r="O856" s="804" t="s">
        <v>135</v>
      </c>
      <c r="P856" s="989">
        <v>535</v>
      </c>
      <c r="Q856" s="518"/>
      <c r="R856" s="2095" t="s">
        <v>54</v>
      </c>
      <c r="S856" s="804"/>
      <c r="T856" s="804" t="s">
        <v>1616</v>
      </c>
      <c r="U856" s="804" t="s">
        <v>147</v>
      </c>
      <c r="V856" s="804" t="s">
        <v>161</v>
      </c>
      <c r="W856" s="436" t="s">
        <v>3202</v>
      </c>
      <c r="X856" s="436">
        <v>150</v>
      </c>
      <c r="Y856" s="804">
        <v>19</v>
      </c>
      <c r="Z856" s="804"/>
      <c r="AA856" s="804">
        <v>1463</v>
      </c>
      <c r="AB856" s="804" t="s">
        <v>143</v>
      </c>
      <c r="AC856" s="2470">
        <v>80</v>
      </c>
      <c r="AD856" s="804">
        <v>1384139</v>
      </c>
      <c r="AE856" s="2685">
        <v>4</v>
      </c>
      <c r="AF856" s="804">
        <v>10</v>
      </c>
      <c r="AG856" s="2096" t="s">
        <v>122</v>
      </c>
    </row>
    <row r="857" spans="3:33">
      <c r="C857" s="3091" t="s">
        <v>2870</v>
      </c>
      <c r="D857" s="569" t="s">
        <v>2274</v>
      </c>
      <c r="E857" s="1578" t="s">
        <v>2873</v>
      </c>
      <c r="F857" s="2940">
        <v>929002352302</v>
      </c>
      <c r="G857" s="64">
        <v>8718699749576</v>
      </c>
      <c r="H857" s="64" t="s">
        <v>1643</v>
      </c>
      <c r="I857" s="64"/>
      <c r="J857" s="323">
        <v>26</v>
      </c>
      <c r="K857" s="1164">
        <v>3700</v>
      </c>
      <c r="L857" s="804" t="s">
        <v>79</v>
      </c>
      <c r="M857" s="368">
        <v>60000</v>
      </c>
      <c r="N857" s="432">
        <v>5</v>
      </c>
      <c r="O857" s="804" t="s">
        <v>129</v>
      </c>
      <c r="P857" s="989">
        <v>565</v>
      </c>
      <c r="Q857" s="14"/>
      <c r="R857" s="2095" t="s">
        <v>54</v>
      </c>
      <c r="S857" s="804"/>
      <c r="T857" s="804" t="s">
        <v>1620</v>
      </c>
      <c r="U857" s="804" t="s">
        <v>147</v>
      </c>
      <c r="V857" s="804" t="s">
        <v>158</v>
      </c>
      <c r="W857" s="436" t="s">
        <v>3203</v>
      </c>
      <c r="X857" s="436">
        <v>142</v>
      </c>
      <c r="Y857" s="804">
        <v>19</v>
      </c>
      <c r="Z857" s="804"/>
      <c r="AA857" s="804">
        <v>1463</v>
      </c>
      <c r="AB857" s="804" t="s">
        <v>143</v>
      </c>
      <c r="AC857" s="2470">
        <v>80</v>
      </c>
      <c r="AD857" s="804">
        <v>406212</v>
      </c>
      <c r="AE857" s="2685">
        <v>4</v>
      </c>
      <c r="AF857" s="804">
        <v>10</v>
      </c>
      <c r="AG857" s="2096" t="s">
        <v>122</v>
      </c>
    </row>
    <row r="858" spans="3:33">
      <c r="C858" s="3091" t="s">
        <v>2870</v>
      </c>
      <c r="D858" s="569" t="s">
        <v>2274</v>
      </c>
      <c r="E858" s="1578" t="s">
        <v>2873</v>
      </c>
      <c r="F858" s="2940">
        <v>929002352402</v>
      </c>
      <c r="G858" s="64">
        <v>8718699749590</v>
      </c>
      <c r="H858" s="64" t="s">
        <v>1644</v>
      </c>
      <c r="I858" s="64"/>
      <c r="J858" s="323">
        <v>26</v>
      </c>
      <c r="K858" s="1164">
        <v>3900</v>
      </c>
      <c r="L858" s="804" t="s">
        <v>53</v>
      </c>
      <c r="M858" s="368">
        <v>60000</v>
      </c>
      <c r="N858" s="432">
        <v>5</v>
      </c>
      <c r="O858" s="804" t="s">
        <v>135</v>
      </c>
      <c r="P858" s="989">
        <v>565</v>
      </c>
      <c r="Q858" s="14"/>
      <c r="R858" s="2095" t="s">
        <v>54</v>
      </c>
      <c r="S858" s="804"/>
      <c r="T858" s="804" t="s">
        <v>1620</v>
      </c>
      <c r="U858" s="804" t="s">
        <v>147</v>
      </c>
      <c r="V858" s="804" t="s">
        <v>131</v>
      </c>
      <c r="W858" s="436" t="s">
        <v>3203</v>
      </c>
      <c r="X858" s="436">
        <v>150</v>
      </c>
      <c r="Y858" s="804">
        <v>19</v>
      </c>
      <c r="Z858" s="804"/>
      <c r="AA858" s="804">
        <v>1463</v>
      </c>
      <c r="AB858" s="804" t="s">
        <v>143</v>
      </c>
      <c r="AC858" s="2470">
        <v>80</v>
      </c>
      <c r="AD858" s="804">
        <v>406213</v>
      </c>
      <c r="AE858" s="2685">
        <v>4</v>
      </c>
      <c r="AF858" s="804">
        <v>10</v>
      </c>
      <c r="AG858" s="2096" t="s">
        <v>122</v>
      </c>
    </row>
    <row r="859" spans="3:33">
      <c r="C859" s="3091" t="s">
        <v>2870</v>
      </c>
      <c r="D859" s="569" t="s">
        <v>2274</v>
      </c>
      <c r="E859" s="1578" t="s">
        <v>2873</v>
      </c>
      <c r="F859" s="2940">
        <v>929002352502</v>
      </c>
      <c r="G859" s="64">
        <v>8718699749613</v>
      </c>
      <c r="H859" s="64" t="s">
        <v>1645</v>
      </c>
      <c r="I859" s="64"/>
      <c r="J859" s="323">
        <v>26</v>
      </c>
      <c r="K859" s="1164">
        <v>3900</v>
      </c>
      <c r="L859" s="804" t="s">
        <v>75</v>
      </c>
      <c r="M859" s="368">
        <v>60000</v>
      </c>
      <c r="N859" s="432">
        <v>5</v>
      </c>
      <c r="O859" s="804" t="s">
        <v>135</v>
      </c>
      <c r="P859" s="989">
        <v>565</v>
      </c>
      <c r="Q859" s="14"/>
      <c r="R859" s="2095" t="s">
        <v>54</v>
      </c>
      <c r="S859" s="804"/>
      <c r="T859" s="804" t="s">
        <v>1620</v>
      </c>
      <c r="U859" s="804" t="s">
        <v>147</v>
      </c>
      <c r="V859" s="804" t="s">
        <v>161</v>
      </c>
      <c r="W859" s="436" t="s">
        <v>3203</v>
      </c>
      <c r="X859" s="436">
        <v>150</v>
      </c>
      <c r="Y859" s="804">
        <v>19</v>
      </c>
      <c r="Z859" s="804"/>
      <c r="AA859" s="804">
        <v>1463</v>
      </c>
      <c r="AB859" s="804" t="s">
        <v>143</v>
      </c>
      <c r="AC859" s="2470">
        <v>80</v>
      </c>
      <c r="AD859" s="804">
        <v>406214</v>
      </c>
      <c r="AE859" s="2685">
        <v>4</v>
      </c>
      <c r="AF859" s="804">
        <v>10</v>
      </c>
      <c r="AG859" s="2096" t="s">
        <v>122</v>
      </c>
    </row>
    <row r="860" spans="3:33">
      <c r="C860" s="3091" t="s">
        <v>2870</v>
      </c>
      <c r="D860" s="569" t="s">
        <v>2274</v>
      </c>
      <c r="E860" s="1578" t="s">
        <v>2873</v>
      </c>
      <c r="F860" s="2940">
        <v>929003153902</v>
      </c>
      <c r="G860" s="64">
        <v>8719514419056</v>
      </c>
      <c r="H860" s="64" t="s">
        <v>1649</v>
      </c>
      <c r="I860" s="64"/>
      <c r="J860" s="323">
        <v>36</v>
      </c>
      <c r="K860" s="1164">
        <v>5200</v>
      </c>
      <c r="L860" s="804" t="s">
        <v>79</v>
      </c>
      <c r="M860" s="368">
        <v>60000</v>
      </c>
      <c r="N860" s="432">
        <v>5</v>
      </c>
      <c r="O860" s="804" t="s">
        <v>129</v>
      </c>
      <c r="P860" s="989">
        <v>660</v>
      </c>
      <c r="Q860" s="14"/>
      <c r="R860" s="2095" t="s">
        <v>54</v>
      </c>
      <c r="S860" s="804"/>
      <c r="T860" s="804" t="s">
        <v>1650</v>
      </c>
      <c r="U860" s="804" t="s">
        <v>147</v>
      </c>
      <c r="V860" s="804" t="s">
        <v>158</v>
      </c>
      <c r="W860" s="436" t="s">
        <v>3204</v>
      </c>
      <c r="X860" s="436">
        <v>144</v>
      </c>
      <c r="Y860" s="804">
        <v>19</v>
      </c>
      <c r="Z860" s="804"/>
      <c r="AA860" s="804">
        <v>1463</v>
      </c>
      <c r="AB860" s="804" t="s">
        <v>143</v>
      </c>
      <c r="AC860" s="2470">
        <v>80</v>
      </c>
      <c r="AD860" s="804">
        <v>989222</v>
      </c>
      <c r="AE860" s="2685">
        <v>4</v>
      </c>
      <c r="AF860" s="804">
        <v>10</v>
      </c>
      <c r="AG860" s="2096" t="s">
        <v>122</v>
      </c>
    </row>
    <row r="861" spans="3:33">
      <c r="C861" s="3091" t="s">
        <v>2870</v>
      </c>
      <c r="D861" s="569" t="s">
        <v>2274</v>
      </c>
      <c r="E861" s="1578" t="s">
        <v>2873</v>
      </c>
      <c r="F861" s="2940">
        <v>929003154002</v>
      </c>
      <c r="G861" s="64">
        <v>8719514419070</v>
      </c>
      <c r="H861" s="62" t="s">
        <v>1651</v>
      </c>
      <c r="I861" s="62"/>
      <c r="J861" s="323">
        <v>36</v>
      </c>
      <c r="K861" s="1164">
        <v>5600</v>
      </c>
      <c r="L861" s="804" t="s">
        <v>53</v>
      </c>
      <c r="M861" s="368">
        <v>60000</v>
      </c>
      <c r="N861" s="432">
        <v>5</v>
      </c>
      <c r="O861" s="804" t="s">
        <v>135</v>
      </c>
      <c r="P861" s="989">
        <v>660</v>
      </c>
      <c r="Q861" s="14"/>
      <c r="R861" s="2095" t="s">
        <v>54</v>
      </c>
      <c r="S861" s="804"/>
      <c r="T861" s="804" t="s">
        <v>1650</v>
      </c>
      <c r="U861" s="804" t="s">
        <v>147</v>
      </c>
      <c r="V861" s="804" t="s">
        <v>131</v>
      </c>
      <c r="W861" s="436" t="s">
        <v>3204</v>
      </c>
      <c r="X861" s="436">
        <v>155</v>
      </c>
      <c r="Y861" s="804">
        <v>19</v>
      </c>
      <c r="Z861" s="804"/>
      <c r="AA861" s="804">
        <v>1463</v>
      </c>
      <c r="AB861" s="804" t="s">
        <v>143</v>
      </c>
      <c r="AC861" s="2470">
        <v>80</v>
      </c>
      <c r="AD861" s="804">
        <v>989223</v>
      </c>
      <c r="AE861" s="2685">
        <v>4</v>
      </c>
      <c r="AF861" s="804">
        <v>10</v>
      </c>
      <c r="AG861" s="2096" t="s">
        <v>122</v>
      </c>
    </row>
    <row r="862" spans="3:33">
      <c r="C862" s="3080" t="s">
        <v>2870</v>
      </c>
      <c r="D862" s="855" t="s">
        <v>2274</v>
      </c>
      <c r="E862" s="1599" t="s">
        <v>2873</v>
      </c>
      <c r="F862" s="2941">
        <v>929003154102</v>
      </c>
      <c r="G862" s="274">
        <v>8719514419094</v>
      </c>
      <c r="H862" s="274" t="s">
        <v>1652</v>
      </c>
      <c r="I862" s="274"/>
      <c r="J862" s="485">
        <v>36</v>
      </c>
      <c r="K862" s="1165">
        <v>5600</v>
      </c>
      <c r="L862" s="810" t="s">
        <v>75</v>
      </c>
      <c r="M862" s="629">
        <v>60000</v>
      </c>
      <c r="N862" s="491">
        <v>5</v>
      </c>
      <c r="O862" s="810" t="s">
        <v>135</v>
      </c>
      <c r="P862" s="2408">
        <v>660</v>
      </c>
      <c r="Q862" s="14"/>
      <c r="R862" s="2097" t="s">
        <v>54</v>
      </c>
      <c r="S862" s="810"/>
      <c r="T862" s="810" t="s">
        <v>1650</v>
      </c>
      <c r="U862" s="810" t="s">
        <v>147</v>
      </c>
      <c r="V862" s="810" t="s">
        <v>161</v>
      </c>
      <c r="W862" s="486" t="s">
        <v>3204</v>
      </c>
      <c r="X862" s="486">
        <v>155</v>
      </c>
      <c r="Y862" s="810">
        <v>19</v>
      </c>
      <c r="Z862" s="810"/>
      <c r="AA862" s="810">
        <v>1463</v>
      </c>
      <c r="AB862" s="810" t="s">
        <v>143</v>
      </c>
      <c r="AC862" s="2471">
        <v>80</v>
      </c>
      <c r="AD862" s="810">
        <v>989224</v>
      </c>
      <c r="AE862" s="2681">
        <v>4</v>
      </c>
      <c r="AF862" s="810">
        <v>10</v>
      </c>
      <c r="AG862" s="2098" t="s">
        <v>122</v>
      </c>
    </row>
    <row r="863" spans="3:33">
      <c r="C863" s="3079" t="s">
        <v>2870</v>
      </c>
      <c r="D863" s="1576" t="s">
        <v>2274</v>
      </c>
      <c r="E863" s="1577" t="s">
        <v>2873</v>
      </c>
      <c r="F863" s="2944">
        <v>929003774102</v>
      </c>
      <c r="G863" s="1677">
        <v>8720169295407</v>
      </c>
      <c r="H863" s="1346" t="s">
        <v>1608</v>
      </c>
      <c r="I863" s="1346"/>
      <c r="J863" s="515">
        <v>7.1</v>
      </c>
      <c r="K863" s="1131">
        <v>1000</v>
      </c>
      <c r="L863" s="1770" t="s">
        <v>79</v>
      </c>
      <c r="M863" s="324">
        <v>50000</v>
      </c>
      <c r="N863" s="1676">
        <v>3</v>
      </c>
      <c r="O863" s="1770" t="s">
        <v>129</v>
      </c>
      <c r="P863" s="2407">
        <v>285</v>
      </c>
      <c r="Q863" s="938"/>
      <c r="R863" s="2021" t="s">
        <v>54</v>
      </c>
      <c r="S863" s="1770"/>
      <c r="T863" s="1770" t="s">
        <v>157</v>
      </c>
      <c r="U863" s="1770" t="s">
        <v>147</v>
      </c>
      <c r="V863" s="1770" t="s">
        <v>158</v>
      </c>
      <c r="W863" s="305" t="s">
        <v>3197</v>
      </c>
      <c r="X863" s="305">
        <v>140</v>
      </c>
      <c r="Y863" s="279">
        <v>19</v>
      </c>
      <c r="Z863" s="279"/>
      <c r="AA863" s="279">
        <v>563</v>
      </c>
      <c r="AB863" s="1770" t="s">
        <v>122</v>
      </c>
      <c r="AC863" s="1676">
        <v>80</v>
      </c>
      <c r="AD863" s="279">
        <v>1880103</v>
      </c>
      <c r="AE863" s="2680">
        <v>4</v>
      </c>
      <c r="AF863" s="279">
        <v>10</v>
      </c>
      <c r="AG863" s="2022" t="s">
        <v>122</v>
      </c>
    </row>
    <row r="864" spans="3:33">
      <c r="C864" s="3091" t="s">
        <v>2870</v>
      </c>
      <c r="D864" s="569" t="s">
        <v>2274</v>
      </c>
      <c r="E864" s="1578" t="s">
        <v>2873</v>
      </c>
      <c r="F864" s="2940">
        <v>929003774202</v>
      </c>
      <c r="G864" s="111">
        <v>8720169295421</v>
      </c>
      <c r="H864" s="609" t="s">
        <v>1609</v>
      </c>
      <c r="I864" s="609"/>
      <c r="J864" s="537">
        <v>7.1</v>
      </c>
      <c r="K864" s="1212">
        <v>1050</v>
      </c>
      <c r="L864" s="318" t="s">
        <v>53</v>
      </c>
      <c r="M864" s="316">
        <v>50000</v>
      </c>
      <c r="N864" s="421">
        <v>3</v>
      </c>
      <c r="O864" s="318" t="s">
        <v>135</v>
      </c>
      <c r="P864" s="989">
        <v>285</v>
      </c>
      <c r="Q864" s="938"/>
      <c r="R864" s="2025" t="s">
        <v>54</v>
      </c>
      <c r="S864" s="318"/>
      <c r="T864" s="318" t="s">
        <v>157</v>
      </c>
      <c r="U864" s="318" t="s">
        <v>147</v>
      </c>
      <c r="V864" s="318" t="s">
        <v>131</v>
      </c>
      <c r="W864" s="301" t="s">
        <v>3197</v>
      </c>
      <c r="X864" s="301">
        <v>147</v>
      </c>
      <c r="Y864" s="281">
        <v>19</v>
      </c>
      <c r="Z864" s="281"/>
      <c r="AA864" s="281">
        <v>563</v>
      </c>
      <c r="AB864" s="318" t="s">
        <v>122</v>
      </c>
      <c r="AC864" s="421">
        <v>80</v>
      </c>
      <c r="AD864" s="281">
        <v>1880102</v>
      </c>
      <c r="AE864" s="2670">
        <v>4</v>
      </c>
      <c r="AF864" s="281">
        <v>10</v>
      </c>
      <c r="AG864" s="2026" t="s">
        <v>122</v>
      </c>
    </row>
    <row r="865" spans="3:33">
      <c r="C865" s="3080" t="s">
        <v>2870</v>
      </c>
      <c r="D865" s="855" t="s">
        <v>2274</v>
      </c>
      <c r="E865" s="1599" t="s">
        <v>2873</v>
      </c>
      <c r="F865" s="2941">
        <v>929003774302</v>
      </c>
      <c r="G865" s="494">
        <v>8720169295445</v>
      </c>
      <c r="H865" s="274" t="s">
        <v>1610</v>
      </c>
      <c r="I865" s="274"/>
      <c r="J865" s="1429">
        <v>7.1</v>
      </c>
      <c r="K865" s="1217">
        <v>1050</v>
      </c>
      <c r="L865" s="1823" t="s">
        <v>75</v>
      </c>
      <c r="M865" s="489">
        <v>50000</v>
      </c>
      <c r="N865" s="674">
        <v>3</v>
      </c>
      <c r="O865" s="1823" t="s">
        <v>135</v>
      </c>
      <c r="P865" s="2408">
        <v>285</v>
      </c>
      <c r="Q865" s="938"/>
      <c r="R865" s="2039" t="s">
        <v>54</v>
      </c>
      <c r="S865" s="1823"/>
      <c r="T865" s="1823" t="s">
        <v>157</v>
      </c>
      <c r="U865" s="1823" t="s">
        <v>147</v>
      </c>
      <c r="V865" s="1823" t="s">
        <v>161</v>
      </c>
      <c r="W865" s="294" t="s">
        <v>3197</v>
      </c>
      <c r="X865" s="294">
        <v>147</v>
      </c>
      <c r="Y865" s="283">
        <v>19</v>
      </c>
      <c r="Z865" s="283"/>
      <c r="AA865" s="283">
        <v>563</v>
      </c>
      <c r="AB865" s="1823" t="s">
        <v>122</v>
      </c>
      <c r="AC865" s="674">
        <v>80</v>
      </c>
      <c r="AD865" s="283">
        <v>1880098</v>
      </c>
      <c r="AE865" s="2674">
        <v>4</v>
      </c>
      <c r="AF865" s="283">
        <v>10</v>
      </c>
      <c r="AG865" s="2040" t="s">
        <v>122</v>
      </c>
    </row>
    <row r="866" spans="3:33">
      <c r="C866" s="3079" t="s">
        <v>2870</v>
      </c>
      <c r="D866" s="1576" t="s">
        <v>2274</v>
      </c>
      <c r="E866" s="1577" t="s">
        <v>2873</v>
      </c>
      <c r="F866" s="2944">
        <v>929003774402</v>
      </c>
      <c r="G866" s="1677">
        <v>8720169295469</v>
      </c>
      <c r="H866" s="1346" t="s">
        <v>1611</v>
      </c>
      <c r="I866" s="1346"/>
      <c r="J866" s="1678">
        <v>17.100000000000001</v>
      </c>
      <c r="K866" s="2590">
        <v>2300</v>
      </c>
      <c r="L866" s="1770" t="s">
        <v>79</v>
      </c>
      <c r="M866" s="324">
        <v>50000</v>
      </c>
      <c r="N866" s="1676">
        <v>3</v>
      </c>
      <c r="O866" s="1770" t="s">
        <v>129</v>
      </c>
      <c r="P866" s="2407">
        <v>355</v>
      </c>
      <c r="Q866" s="938"/>
      <c r="R866" s="2031" t="s">
        <v>54</v>
      </c>
      <c r="S866" s="310"/>
      <c r="T866" s="310" t="s">
        <v>1612</v>
      </c>
      <c r="U866" s="310" t="s">
        <v>147</v>
      </c>
      <c r="V866" s="310" t="s">
        <v>158</v>
      </c>
      <c r="W866" s="293" t="s">
        <v>3200</v>
      </c>
      <c r="X866" s="293">
        <v>134</v>
      </c>
      <c r="Y866" s="292">
        <v>19</v>
      </c>
      <c r="Z866" s="292"/>
      <c r="AA866" s="292">
        <v>1163</v>
      </c>
      <c r="AB866" s="310" t="s">
        <v>122</v>
      </c>
      <c r="AC866" s="421">
        <v>80</v>
      </c>
      <c r="AD866" s="292">
        <v>1880104</v>
      </c>
      <c r="AE866" s="2670">
        <v>4</v>
      </c>
      <c r="AF866" s="292">
        <v>10</v>
      </c>
      <c r="AG866" s="2032" t="s">
        <v>122</v>
      </c>
    </row>
    <row r="867" spans="3:33">
      <c r="C867" s="3091" t="s">
        <v>2870</v>
      </c>
      <c r="D867" s="569" t="s">
        <v>2274</v>
      </c>
      <c r="E867" s="1578" t="s">
        <v>2873</v>
      </c>
      <c r="F867" s="2940">
        <v>929003774502</v>
      </c>
      <c r="G867" s="111">
        <v>8720169295483</v>
      </c>
      <c r="H867" s="609" t="s">
        <v>1613</v>
      </c>
      <c r="I867" s="609"/>
      <c r="J867" s="537">
        <v>17.100000000000001</v>
      </c>
      <c r="K867" s="1212">
        <v>2500</v>
      </c>
      <c r="L867" s="318" t="s">
        <v>53</v>
      </c>
      <c r="M867" s="316">
        <v>50000</v>
      </c>
      <c r="N867" s="421">
        <v>3</v>
      </c>
      <c r="O867" s="318" t="s">
        <v>135</v>
      </c>
      <c r="P867" s="989">
        <v>355</v>
      </c>
      <c r="Q867" s="938"/>
      <c r="R867" s="2025" t="s">
        <v>54</v>
      </c>
      <c r="S867" s="318"/>
      <c r="T867" s="318" t="s">
        <v>1612</v>
      </c>
      <c r="U867" s="318" t="s">
        <v>147</v>
      </c>
      <c r="V867" s="318" t="s">
        <v>131</v>
      </c>
      <c r="W867" s="301" t="s">
        <v>3200</v>
      </c>
      <c r="X867" s="301">
        <v>146</v>
      </c>
      <c r="Y867" s="281">
        <v>19</v>
      </c>
      <c r="Z867" s="281"/>
      <c r="AA867" s="281">
        <v>1163</v>
      </c>
      <c r="AB867" s="318" t="s">
        <v>122</v>
      </c>
      <c r="AC867" s="421">
        <v>80</v>
      </c>
      <c r="AD867" s="281">
        <v>1880099</v>
      </c>
      <c r="AE867" s="2670">
        <v>4</v>
      </c>
      <c r="AF867" s="281">
        <v>10</v>
      </c>
      <c r="AG867" s="2026" t="s">
        <v>122</v>
      </c>
    </row>
    <row r="868" spans="3:33">
      <c r="C868" s="3091" t="s">
        <v>2870</v>
      </c>
      <c r="D868" s="569" t="s">
        <v>2274</v>
      </c>
      <c r="E868" s="1578" t="s">
        <v>2873</v>
      </c>
      <c r="F868" s="2940">
        <v>929003774602</v>
      </c>
      <c r="G868" s="111">
        <v>8720169295506</v>
      </c>
      <c r="H868" s="64" t="s">
        <v>1614</v>
      </c>
      <c r="I868" s="64"/>
      <c r="J868" s="537">
        <v>17.100000000000001</v>
      </c>
      <c r="K868" s="1212">
        <v>2500</v>
      </c>
      <c r="L868" s="318" t="s">
        <v>75</v>
      </c>
      <c r="M868" s="316">
        <v>50000</v>
      </c>
      <c r="N868" s="421">
        <v>3</v>
      </c>
      <c r="O868" s="318" t="s">
        <v>135</v>
      </c>
      <c r="P868" s="989">
        <v>355</v>
      </c>
      <c r="Q868" s="938"/>
      <c r="R868" s="2025" t="s">
        <v>54</v>
      </c>
      <c r="S868" s="318"/>
      <c r="T868" s="318" t="s">
        <v>1612</v>
      </c>
      <c r="U868" s="318" t="s">
        <v>147</v>
      </c>
      <c r="V868" s="318" t="s">
        <v>161</v>
      </c>
      <c r="W868" s="301" t="s">
        <v>3200</v>
      </c>
      <c r="X868" s="301">
        <v>146</v>
      </c>
      <c r="Y868" s="281">
        <v>19</v>
      </c>
      <c r="Z868" s="281"/>
      <c r="AA868" s="281">
        <v>1163</v>
      </c>
      <c r="AB868" s="318" t="s">
        <v>122</v>
      </c>
      <c r="AC868" s="421">
        <v>80</v>
      </c>
      <c r="AD868" s="281">
        <v>1880100</v>
      </c>
      <c r="AE868" s="2670">
        <v>4</v>
      </c>
      <c r="AF868" s="281">
        <v>10</v>
      </c>
      <c r="AG868" s="2026" t="s">
        <v>122</v>
      </c>
    </row>
    <row r="869" spans="3:33">
      <c r="C869" s="3091" t="s">
        <v>2870</v>
      </c>
      <c r="D869" s="569" t="s">
        <v>2274</v>
      </c>
      <c r="E869" s="1578" t="s">
        <v>2873</v>
      </c>
      <c r="F869" s="2940">
        <v>929003775002</v>
      </c>
      <c r="G869" s="111">
        <v>8720169295582</v>
      </c>
      <c r="H869" s="64" t="s">
        <v>1623</v>
      </c>
      <c r="I869" s="64"/>
      <c r="J869" s="537">
        <v>26.7</v>
      </c>
      <c r="K869" s="1212">
        <v>3700</v>
      </c>
      <c r="L869" s="318" t="s">
        <v>79</v>
      </c>
      <c r="M869" s="316">
        <v>50000</v>
      </c>
      <c r="N869" s="421">
        <v>3</v>
      </c>
      <c r="O869" s="318" t="s">
        <v>129</v>
      </c>
      <c r="P869" s="989">
        <v>395</v>
      </c>
      <c r="Q869" s="938"/>
      <c r="R869" s="2025" t="s">
        <v>54</v>
      </c>
      <c r="S869" s="318"/>
      <c r="T869" s="318" t="s">
        <v>1624</v>
      </c>
      <c r="U869" s="318" t="s">
        <v>147</v>
      </c>
      <c r="V869" s="318" t="s">
        <v>158</v>
      </c>
      <c r="W869" s="301" t="s">
        <v>3201</v>
      </c>
      <c r="X869" s="301">
        <v>138</v>
      </c>
      <c r="Y869" s="281">
        <v>19</v>
      </c>
      <c r="Z869" s="281"/>
      <c r="AA869" s="281">
        <v>1163</v>
      </c>
      <c r="AB869" s="318" t="s">
        <v>122</v>
      </c>
      <c r="AC869" s="421">
        <v>80</v>
      </c>
      <c r="AD869" s="281">
        <v>1857688</v>
      </c>
      <c r="AE869" s="2670">
        <v>4</v>
      </c>
      <c r="AF869" s="281">
        <v>10</v>
      </c>
      <c r="AG869" s="2026" t="s">
        <v>122</v>
      </c>
    </row>
    <row r="870" spans="3:33">
      <c r="C870" s="3091" t="s">
        <v>2870</v>
      </c>
      <c r="D870" s="569" t="s">
        <v>2274</v>
      </c>
      <c r="E870" s="1578" t="s">
        <v>2873</v>
      </c>
      <c r="F870" s="2940">
        <v>929003775102</v>
      </c>
      <c r="G870" s="111">
        <v>8720169295605</v>
      </c>
      <c r="H870" s="609" t="s">
        <v>1625</v>
      </c>
      <c r="I870" s="609"/>
      <c r="J870" s="386">
        <v>26.7</v>
      </c>
      <c r="K870" s="1212">
        <v>3900</v>
      </c>
      <c r="L870" s="318" t="s">
        <v>53</v>
      </c>
      <c r="M870" s="316">
        <v>50000</v>
      </c>
      <c r="N870" s="421">
        <v>3</v>
      </c>
      <c r="O870" s="318" t="s">
        <v>135</v>
      </c>
      <c r="P870" s="989">
        <v>395</v>
      </c>
      <c r="Q870" s="938"/>
      <c r="R870" s="2025" t="s">
        <v>54</v>
      </c>
      <c r="S870" s="318"/>
      <c r="T870" s="318" t="s">
        <v>1624</v>
      </c>
      <c r="U870" s="318" t="s">
        <v>147</v>
      </c>
      <c r="V870" s="318" t="s">
        <v>131</v>
      </c>
      <c r="W870" s="301" t="s">
        <v>3201</v>
      </c>
      <c r="X870" s="301">
        <v>146</v>
      </c>
      <c r="Y870" s="281">
        <v>19</v>
      </c>
      <c r="Z870" s="281"/>
      <c r="AA870" s="281">
        <v>1163</v>
      </c>
      <c r="AB870" s="318" t="s">
        <v>122</v>
      </c>
      <c r="AC870" s="421">
        <v>80</v>
      </c>
      <c r="AD870" s="281">
        <v>1857691</v>
      </c>
      <c r="AE870" s="2670">
        <v>4</v>
      </c>
      <c r="AF870" s="281">
        <v>10</v>
      </c>
      <c r="AG870" s="2026" t="s">
        <v>122</v>
      </c>
    </row>
    <row r="871" spans="3:33">
      <c r="C871" s="3080" t="s">
        <v>2870</v>
      </c>
      <c r="D871" s="855" t="s">
        <v>2274</v>
      </c>
      <c r="E871" s="1599" t="s">
        <v>2873</v>
      </c>
      <c r="F871" s="2941">
        <v>929003775202</v>
      </c>
      <c r="G871" s="494">
        <v>8720169295629</v>
      </c>
      <c r="H871" s="274" t="s">
        <v>1626</v>
      </c>
      <c r="I871" s="274"/>
      <c r="J871" s="1429">
        <v>26.7</v>
      </c>
      <c r="K871" s="1217">
        <v>3900</v>
      </c>
      <c r="L871" s="1823" t="s">
        <v>75</v>
      </c>
      <c r="M871" s="489">
        <v>50000</v>
      </c>
      <c r="N871" s="674">
        <v>3</v>
      </c>
      <c r="O871" s="1823" t="s">
        <v>135</v>
      </c>
      <c r="P871" s="2408">
        <v>395</v>
      </c>
      <c r="Q871" s="938"/>
      <c r="R871" s="2039" t="s">
        <v>54</v>
      </c>
      <c r="S871" s="1823"/>
      <c r="T871" s="1823" t="s">
        <v>1624</v>
      </c>
      <c r="U871" s="1823" t="s">
        <v>147</v>
      </c>
      <c r="V871" s="1823" t="s">
        <v>161</v>
      </c>
      <c r="W871" s="294" t="s">
        <v>3201</v>
      </c>
      <c r="X871" s="294">
        <v>146</v>
      </c>
      <c r="Y871" s="283">
        <v>19</v>
      </c>
      <c r="Z871" s="283"/>
      <c r="AA871" s="283">
        <v>1163</v>
      </c>
      <c r="AB871" s="1823" t="s">
        <v>122</v>
      </c>
      <c r="AC871" s="674">
        <v>80</v>
      </c>
      <c r="AD871" s="283">
        <v>1857690</v>
      </c>
      <c r="AE871" s="2674">
        <v>4</v>
      </c>
      <c r="AF871" s="283">
        <v>10</v>
      </c>
      <c r="AG871" s="2040" t="s">
        <v>122</v>
      </c>
    </row>
    <row r="872" spans="3:33">
      <c r="C872" s="3233" t="s">
        <v>2870</v>
      </c>
      <c r="D872" s="853" t="s">
        <v>2274</v>
      </c>
      <c r="E872" s="1606" t="s">
        <v>2873</v>
      </c>
      <c r="F872" s="2954">
        <v>929003774702</v>
      </c>
      <c r="G872" s="222">
        <v>8720169295520</v>
      </c>
      <c r="H872" s="1346" t="s">
        <v>1615</v>
      </c>
      <c r="I872" s="1346"/>
      <c r="J872" s="537">
        <v>20.5</v>
      </c>
      <c r="K872" s="1430">
        <v>2800</v>
      </c>
      <c r="L872" s="310" t="s">
        <v>79</v>
      </c>
      <c r="M872" s="316">
        <v>50000</v>
      </c>
      <c r="N872" s="421">
        <v>3</v>
      </c>
      <c r="O872" s="310" t="s">
        <v>129</v>
      </c>
      <c r="P872" s="760">
        <v>420</v>
      </c>
      <c r="Q872" s="938"/>
      <c r="R872" s="2031" t="s">
        <v>54</v>
      </c>
      <c r="S872" s="310"/>
      <c r="T872" s="310" t="s">
        <v>1616</v>
      </c>
      <c r="U872" s="310" t="s">
        <v>147</v>
      </c>
      <c r="V872" s="310" t="s">
        <v>158</v>
      </c>
      <c r="W872" s="293" t="s">
        <v>3202</v>
      </c>
      <c r="X872" s="293">
        <v>136</v>
      </c>
      <c r="Y872" s="292">
        <v>19</v>
      </c>
      <c r="Z872" s="292"/>
      <c r="AA872" s="292">
        <v>1463</v>
      </c>
      <c r="AB872" s="310" t="s">
        <v>122</v>
      </c>
      <c r="AC872" s="421">
        <v>80</v>
      </c>
      <c r="AD872" s="292">
        <v>1880101</v>
      </c>
      <c r="AE872" s="2670">
        <v>4</v>
      </c>
      <c r="AF872" s="292">
        <v>10</v>
      </c>
      <c r="AG872" s="2032" t="s">
        <v>122</v>
      </c>
    </row>
    <row r="873" spans="3:33">
      <c r="C873" s="3091" t="s">
        <v>2870</v>
      </c>
      <c r="D873" s="569" t="s">
        <v>2274</v>
      </c>
      <c r="E873" s="1578" t="s">
        <v>2873</v>
      </c>
      <c r="F873" s="2940">
        <v>929003774802</v>
      </c>
      <c r="G873" s="111">
        <v>8720169295544</v>
      </c>
      <c r="H873" s="609" t="s">
        <v>1617</v>
      </c>
      <c r="I873" s="609"/>
      <c r="J873" s="537">
        <v>20.5</v>
      </c>
      <c r="K873" s="1212">
        <v>3000</v>
      </c>
      <c r="L873" s="318" t="s">
        <v>53</v>
      </c>
      <c r="M873" s="316">
        <v>50000</v>
      </c>
      <c r="N873" s="421">
        <v>3</v>
      </c>
      <c r="O873" s="318" t="s">
        <v>135</v>
      </c>
      <c r="P873" s="2414">
        <v>420</v>
      </c>
      <c r="Q873" s="938"/>
      <c r="R873" s="2025" t="s">
        <v>54</v>
      </c>
      <c r="S873" s="318"/>
      <c r="T873" s="318" t="s">
        <v>1616</v>
      </c>
      <c r="U873" s="318" t="s">
        <v>147</v>
      </c>
      <c r="V873" s="318" t="s">
        <v>131</v>
      </c>
      <c r="W873" s="301" t="s">
        <v>3202</v>
      </c>
      <c r="X873" s="301">
        <v>146</v>
      </c>
      <c r="Y873" s="281">
        <v>19</v>
      </c>
      <c r="Z873" s="281"/>
      <c r="AA873" s="281">
        <v>1463</v>
      </c>
      <c r="AB873" s="318" t="s">
        <v>122</v>
      </c>
      <c r="AC873" s="421">
        <v>80</v>
      </c>
      <c r="AD873" s="281">
        <v>1880097</v>
      </c>
      <c r="AE873" s="2670">
        <v>4</v>
      </c>
      <c r="AF873" s="281">
        <v>10</v>
      </c>
      <c r="AG873" s="2026" t="s">
        <v>122</v>
      </c>
    </row>
    <row r="874" spans="3:33">
      <c r="C874" s="3091" t="s">
        <v>2870</v>
      </c>
      <c r="D874" s="569" t="s">
        <v>2274</v>
      </c>
      <c r="E874" s="1578" t="s">
        <v>2873</v>
      </c>
      <c r="F874" s="2940">
        <v>929003774902</v>
      </c>
      <c r="G874" s="111">
        <v>8720169295568</v>
      </c>
      <c r="H874" s="64" t="s">
        <v>1618</v>
      </c>
      <c r="I874" s="64"/>
      <c r="J874" s="537">
        <v>20.5</v>
      </c>
      <c r="K874" s="1212">
        <v>3000</v>
      </c>
      <c r="L874" s="318" t="s">
        <v>75</v>
      </c>
      <c r="M874" s="316">
        <v>50000</v>
      </c>
      <c r="N874" s="421">
        <v>3</v>
      </c>
      <c r="O874" s="318" t="s">
        <v>135</v>
      </c>
      <c r="P874" s="2414">
        <v>420</v>
      </c>
      <c r="Q874" s="938"/>
      <c r="R874" s="2025" t="s">
        <v>54</v>
      </c>
      <c r="S874" s="318"/>
      <c r="T874" s="318" t="s">
        <v>1616</v>
      </c>
      <c r="U874" s="318" t="s">
        <v>147</v>
      </c>
      <c r="V874" s="318" t="s">
        <v>161</v>
      </c>
      <c r="W874" s="301" t="s">
        <v>3202</v>
      </c>
      <c r="X874" s="301">
        <v>146</v>
      </c>
      <c r="Y874" s="281">
        <v>19</v>
      </c>
      <c r="Z874" s="281"/>
      <c r="AA874" s="281">
        <v>1463</v>
      </c>
      <c r="AB874" s="318" t="s">
        <v>122</v>
      </c>
      <c r="AC874" s="421">
        <v>80</v>
      </c>
      <c r="AD874" s="281">
        <v>1880105</v>
      </c>
      <c r="AE874" s="2670">
        <v>4</v>
      </c>
      <c r="AF874" s="281">
        <v>10</v>
      </c>
      <c r="AG874" s="2026" t="s">
        <v>122</v>
      </c>
    </row>
    <row r="875" spans="3:33">
      <c r="C875" s="3091" t="s">
        <v>2870</v>
      </c>
      <c r="D875" s="569" t="s">
        <v>2274</v>
      </c>
      <c r="E875" s="1578" t="s">
        <v>2873</v>
      </c>
      <c r="F875" s="2940">
        <v>929003775302</v>
      </c>
      <c r="G875" s="111">
        <v>8720169295643</v>
      </c>
      <c r="H875" s="64" t="s">
        <v>1619</v>
      </c>
      <c r="I875" s="64"/>
      <c r="J875" s="386">
        <v>26.7</v>
      </c>
      <c r="K875" s="1212">
        <v>3700</v>
      </c>
      <c r="L875" s="318" t="s">
        <v>79</v>
      </c>
      <c r="M875" s="316">
        <v>50000</v>
      </c>
      <c r="N875" s="421">
        <v>3</v>
      </c>
      <c r="O875" s="318" t="s">
        <v>129</v>
      </c>
      <c r="P875" s="989">
        <v>450</v>
      </c>
      <c r="Q875" s="938"/>
      <c r="R875" s="2025" t="s">
        <v>54</v>
      </c>
      <c r="S875" s="318"/>
      <c r="T875" s="318" t="s">
        <v>1620</v>
      </c>
      <c r="U875" s="318" t="s">
        <v>147</v>
      </c>
      <c r="V875" s="318" t="s">
        <v>158</v>
      </c>
      <c r="W875" s="301" t="s">
        <v>3203</v>
      </c>
      <c r="X875" s="301">
        <v>138</v>
      </c>
      <c r="Y875" s="281">
        <v>19</v>
      </c>
      <c r="Z875" s="281"/>
      <c r="AA875" s="281">
        <v>1463</v>
      </c>
      <c r="AB875" s="318" t="s">
        <v>122</v>
      </c>
      <c r="AC875" s="421">
        <v>80</v>
      </c>
      <c r="AD875" s="281">
        <v>1857687</v>
      </c>
      <c r="AE875" s="2670">
        <v>4</v>
      </c>
      <c r="AF875" s="281">
        <v>10</v>
      </c>
      <c r="AG875" s="2026" t="s">
        <v>122</v>
      </c>
    </row>
    <row r="876" spans="3:33">
      <c r="C876" s="3091" t="s">
        <v>2870</v>
      </c>
      <c r="D876" s="569" t="s">
        <v>2274</v>
      </c>
      <c r="E876" s="1578" t="s">
        <v>2873</v>
      </c>
      <c r="F876" s="2940">
        <v>929003775402</v>
      </c>
      <c r="G876" s="111">
        <v>8720169295667</v>
      </c>
      <c r="H876" s="609" t="s">
        <v>1621</v>
      </c>
      <c r="I876" s="609"/>
      <c r="J876" s="537">
        <v>26.7</v>
      </c>
      <c r="K876" s="1212">
        <v>3900</v>
      </c>
      <c r="L876" s="318" t="s">
        <v>53</v>
      </c>
      <c r="M876" s="316">
        <v>50000</v>
      </c>
      <c r="N876" s="421">
        <v>3</v>
      </c>
      <c r="O876" s="318" t="s">
        <v>135</v>
      </c>
      <c r="P876" s="2846">
        <v>450</v>
      </c>
      <c r="Q876" s="938"/>
      <c r="R876" s="2025" t="s">
        <v>54</v>
      </c>
      <c r="S876" s="318"/>
      <c r="T876" s="318" t="s">
        <v>1620</v>
      </c>
      <c r="U876" s="318" t="s">
        <v>147</v>
      </c>
      <c r="V876" s="318" t="s">
        <v>131</v>
      </c>
      <c r="W876" s="301" t="s">
        <v>3203</v>
      </c>
      <c r="X876" s="301">
        <v>146</v>
      </c>
      <c r="Y876" s="281">
        <v>19</v>
      </c>
      <c r="Z876" s="281"/>
      <c r="AA876" s="281">
        <v>1463</v>
      </c>
      <c r="AB876" s="318" t="s">
        <v>122</v>
      </c>
      <c r="AC876" s="421">
        <v>80</v>
      </c>
      <c r="AD876" s="281">
        <v>1857686</v>
      </c>
      <c r="AE876" s="2670">
        <v>4</v>
      </c>
      <c r="AF876" s="281">
        <v>10</v>
      </c>
      <c r="AG876" s="2026" t="s">
        <v>122</v>
      </c>
    </row>
    <row r="877" spans="3:33">
      <c r="C877" s="3080" t="s">
        <v>2870</v>
      </c>
      <c r="D877" s="855" t="s">
        <v>2274</v>
      </c>
      <c r="E877" s="1599" t="s">
        <v>2873</v>
      </c>
      <c r="F877" s="2941">
        <v>929003775502</v>
      </c>
      <c r="G877" s="494">
        <v>8720169295681</v>
      </c>
      <c r="H877" s="274" t="s">
        <v>1622</v>
      </c>
      <c r="I877" s="274"/>
      <c r="J877" s="1429">
        <v>26.7</v>
      </c>
      <c r="K877" s="1217">
        <v>3900</v>
      </c>
      <c r="L877" s="1823" t="s">
        <v>75</v>
      </c>
      <c r="M877" s="489">
        <v>50000</v>
      </c>
      <c r="N877" s="674">
        <v>3</v>
      </c>
      <c r="O877" s="1823" t="s">
        <v>135</v>
      </c>
      <c r="P877" s="2408">
        <v>450</v>
      </c>
      <c r="Q877" s="938"/>
      <c r="R877" s="2039" t="s">
        <v>54</v>
      </c>
      <c r="S877" s="1823"/>
      <c r="T877" s="1823" t="s">
        <v>1620</v>
      </c>
      <c r="U877" s="1823" t="s">
        <v>147</v>
      </c>
      <c r="V877" s="1823" t="s">
        <v>161</v>
      </c>
      <c r="W877" s="294" t="s">
        <v>3203</v>
      </c>
      <c r="X877" s="294">
        <v>146</v>
      </c>
      <c r="Y877" s="283">
        <v>19</v>
      </c>
      <c r="Z877" s="283"/>
      <c r="AA877" s="283">
        <v>1463</v>
      </c>
      <c r="AB877" s="1823" t="s">
        <v>122</v>
      </c>
      <c r="AC877" s="674">
        <v>80</v>
      </c>
      <c r="AD877" s="283">
        <v>1857689</v>
      </c>
      <c r="AE877" s="2674">
        <v>4</v>
      </c>
      <c r="AF877" s="283">
        <v>10</v>
      </c>
      <c r="AG877" s="2040" t="s">
        <v>122</v>
      </c>
    </row>
    <row r="878" spans="3:33">
      <c r="C878" s="3079" t="s">
        <v>2870</v>
      </c>
      <c r="D878" s="1576" t="s">
        <v>2274</v>
      </c>
      <c r="E878" s="1577" t="s">
        <v>2873</v>
      </c>
      <c r="F878" s="2902">
        <v>929002696302</v>
      </c>
      <c r="G878" s="203">
        <v>8719514344327</v>
      </c>
      <c r="H878" s="1653" t="s">
        <v>1683</v>
      </c>
      <c r="I878" s="1653"/>
      <c r="J878" s="1846" t="s">
        <v>1684</v>
      </c>
      <c r="K878" s="1681" t="s">
        <v>1685</v>
      </c>
      <c r="L878" s="1619" t="s">
        <v>3121</v>
      </c>
      <c r="M878" s="431">
        <v>60000</v>
      </c>
      <c r="N878" s="1650">
        <v>5</v>
      </c>
      <c r="O878" s="1619" t="s">
        <v>127</v>
      </c>
      <c r="P878" s="2407">
        <v>875</v>
      </c>
      <c r="Q878" s="938"/>
      <c r="R878" s="1975" t="s">
        <v>54</v>
      </c>
      <c r="S878" s="1619" t="s">
        <v>113</v>
      </c>
      <c r="T878" s="1619" t="s">
        <v>3269</v>
      </c>
      <c r="U878" s="1619"/>
      <c r="V878" s="1619" t="s">
        <v>126</v>
      </c>
      <c r="W878" s="1826">
        <v>24</v>
      </c>
      <c r="X878" s="1826" t="s">
        <v>3343</v>
      </c>
      <c r="Y878" s="1619">
        <v>8</v>
      </c>
      <c r="Z878" s="1619">
        <v>1.3</v>
      </c>
      <c r="AA878" s="1619">
        <v>5000</v>
      </c>
      <c r="AB878" s="1619" t="s">
        <v>143</v>
      </c>
      <c r="AC878" s="1650">
        <v>90</v>
      </c>
      <c r="AD878" s="1619">
        <v>620703</v>
      </c>
      <c r="AE878" s="2662">
        <v>20</v>
      </c>
      <c r="AF878" s="1619">
        <v>10</v>
      </c>
      <c r="AG878" s="1976" t="s">
        <v>122</v>
      </c>
    </row>
    <row r="879" spans="3:33">
      <c r="C879" s="3091" t="s">
        <v>2870</v>
      </c>
      <c r="D879" s="569" t="s">
        <v>2274</v>
      </c>
      <c r="E879" s="1578" t="s">
        <v>2873</v>
      </c>
      <c r="F879" s="193">
        <v>929002696402</v>
      </c>
      <c r="G879" s="232">
        <v>8719514344341</v>
      </c>
      <c r="H879" s="807" t="s">
        <v>1686</v>
      </c>
      <c r="I879" s="807"/>
      <c r="J879" s="918" t="s">
        <v>1684</v>
      </c>
      <c r="K879" s="851" t="s">
        <v>1685</v>
      </c>
      <c r="L879" s="1827" t="s">
        <v>79</v>
      </c>
      <c r="M879" s="398">
        <v>60000</v>
      </c>
      <c r="N879" s="325">
        <v>5</v>
      </c>
      <c r="O879" s="1827" t="s">
        <v>127</v>
      </c>
      <c r="P879" s="991">
        <v>875</v>
      </c>
      <c r="Q879" s="938"/>
      <c r="R879" s="2053" t="s">
        <v>54</v>
      </c>
      <c r="S879" s="1827" t="s">
        <v>113</v>
      </c>
      <c r="T879" s="1827" t="s">
        <v>3269</v>
      </c>
      <c r="U879" s="1827"/>
      <c r="V879" s="1827" t="s">
        <v>158</v>
      </c>
      <c r="W879" s="1827">
        <v>24</v>
      </c>
      <c r="X879" s="1827" t="s">
        <v>3343</v>
      </c>
      <c r="Y879" s="1362">
        <v>8</v>
      </c>
      <c r="Z879" s="1362">
        <v>1.3</v>
      </c>
      <c r="AA879" s="1362">
        <v>5000</v>
      </c>
      <c r="AB879" s="1827" t="s">
        <v>143</v>
      </c>
      <c r="AC879" s="325">
        <v>90</v>
      </c>
      <c r="AD879" s="1362">
        <v>620730</v>
      </c>
      <c r="AE879" s="2663">
        <v>20</v>
      </c>
      <c r="AF879" s="1362">
        <v>10</v>
      </c>
      <c r="AG879" s="2054" t="s">
        <v>122</v>
      </c>
    </row>
    <row r="880" spans="3:33">
      <c r="C880" s="3091" t="s">
        <v>2870</v>
      </c>
      <c r="D880" s="569" t="s">
        <v>2274</v>
      </c>
      <c r="E880" s="1578" t="s">
        <v>2873</v>
      </c>
      <c r="F880" s="193">
        <v>929002696502</v>
      </c>
      <c r="G880" s="232">
        <v>8719514344365</v>
      </c>
      <c r="H880" s="807" t="s">
        <v>1687</v>
      </c>
      <c r="I880" s="807"/>
      <c r="J880" s="918" t="s">
        <v>1684</v>
      </c>
      <c r="K880" s="851" t="s">
        <v>1688</v>
      </c>
      <c r="L880" s="852" t="s">
        <v>53</v>
      </c>
      <c r="M880" s="398">
        <v>60000</v>
      </c>
      <c r="N880" s="325">
        <v>5</v>
      </c>
      <c r="O880" s="852" t="s">
        <v>127</v>
      </c>
      <c r="P880" s="991">
        <v>875</v>
      </c>
      <c r="Q880" s="938"/>
      <c r="R880" s="1888" t="s">
        <v>54</v>
      </c>
      <c r="S880" s="852" t="s">
        <v>113</v>
      </c>
      <c r="T880" s="852" t="s">
        <v>3269</v>
      </c>
      <c r="U880" s="852"/>
      <c r="V880" s="852" t="s">
        <v>131</v>
      </c>
      <c r="W880" s="2436">
        <v>24</v>
      </c>
      <c r="X880" s="2436" t="s">
        <v>3344</v>
      </c>
      <c r="Y880" s="852">
        <v>8</v>
      </c>
      <c r="Z880" s="852">
        <v>1.3</v>
      </c>
      <c r="AA880" s="852">
        <v>5000</v>
      </c>
      <c r="AB880" s="852" t="s">
        <v>143</v>
      </c>
      <c r="AC880" s="325">
        <v>90</v>
      </c>
      <c r="AD880" s="852">
        <v>620714</v>
      </c>
      <c r="AE880" s="2663">
        <v>20</v>
      </c>
      <c r="AF880" s="852">
        <v>10</v>
      </c>
      <c r="AG880" s="1889" t="s">
        <v>122</v>
      </c>
    </row>
    <row r="881" spans="3:33">
      <c r="C881" s="3091" t="s">
        <v>2870</v>
      </c>
      <c r="D881" s="569" t="s">
        <v>2274</v>
      </c>
      <c r="E881" s="1578" t="s">
        <v>2873</v>
      </c>
      <c r="F881" s="193">
        <v>929002696602</v>
      </c>
      <c r="G881" s="232">
        <v>8719514344389</v>
      </c>
      <c r="H881" s="807" t="s">
        <v>1689</v>
      </c>
      <c r="I881" s="807"/>
      <c r="J881" s="918" t="s">
        <v>1684</v>
      </c>
      <c r="K881" s="851" t="s">
        <v>1688</v>
      </c>
      <c r="L881" s="852" t="s">
        <v>75</v>
      </c>
      <c r="M881" s="398">
        <v>60000</v>
      </c>
      <c r="N881" s="325">
        <v>5</v>
      </c>
      <c r="O881" s="852" t="s">
        <v>127</v>
      </c>
      <c r="P881" s="991">
        <v>875</v>
      </c>
      <c r="Q881" s="938"/>
      <c r="R881" s="1888" t="s">
        <v>54</v>
      </c>
      <c r="S881" s="852" t="s">
        <v>113</v>
      </c>
      <c r="T881" s="852" t="s">
        <v>3269</v>
      </c>
      <c r="U881" s="852"/>
      <c r="V881" s="852" t="s">
        <v>161</v>
      </c>
      <c r="W881" s="2436">
        <v>24</v>
      </c>
      <c r="X881" s="2436" t="s">
        <v>3344</v>
      </c>
      <c r="Y881" s="852">
        <v>8</v>
      </c>
      <c r="Z881" s="852">
        <v>1.3</v>
      </c>
      <c r="AA881" s="852">
        <v>5000</v>
      </c>
      <c r="AB881" s="852" t="s">
        <v>143</v>
      </c>
      <c r="AC881" s="325">
        <v>90</v>
      </c>
      <c r="AD881" s="852">
        <v>620716</v>
      </c>
      <c r="AE881" s="2663">
        <v>20</v>
      </c>
      <c r="AF881" s="852">
        <v>10</v>
      </c>
      <c r="AG881" s="1889" t="s">
        <v>122</v>
      </c>
    </row>
    <row r="882" spans="3:33">
      <c r="C882" s="3091" t="s">
        <v>2870</v>
      </c>
      <c r="D882" s="569" t="s">
        <v>2274</v>
      </c>
      <c r="E882" s="1578" t="s">
        <v>2873</v>
      </c>
      <c r="F882" s="193">
        <v>929002696702</v>
      </c>
      <c r="G882" s="232">
        <v>8719514344402</v>
      </c>
      <c r="H882" s="807" t="s">
        <v>1690</v>
      </c>
      <c r="I882" s="807"/>
      <c r="J882" s="918" t="s">
        <v>1691</v>
      </c>
      <c r="K882" s="851" t="s">
        <v>1692</v>
      </c>
      <c r="L882" s="852" t="s">
        <v>3121</v>
      </c>
      <c r="M882" s="398">
        <v>60000</v>
      </c>
      <c r="N882" s="325">
        <v>5</v>
      </c>
      <c r="O882" s="852" t="s">
        <v>127</v>
      </c>
      <c r="P882" s="991">
        <v>915</v>
      </c>
      <c r="Q882" s="938"/>
      <c r="R882" s="1888" t="s">
        <v>54</v>
      </c>
      <c r="S882" s="852" t="s">
        <v>113</v>
      </c>
      <c r="T882" s="852" t="s">
        <v>3270</v>
      </c>
      <c r="U882" s="852"/>
      <c r="V882" s="852" t="s">
        <v>126</v>
      </c>
      <c r="W882" s="2436">
        <v>24</v>
      </c>
      <c r="X882" s="2436" t="s">
        <v>3343</v>
      </c>
      <c r="Y882" s="852">
        <v>8</v>
      </c>
      <c r="Z882" s="852">
        <v>1.3</v>
      </c>
      <c r="AA882" s="852">
        <v>5000</v>
      </c>
      <c r="AB882" s="852" t="s">
        <v>143</v>
      </c>
      <c r="AC882" s="325">
        <v>90</v>
      </c>
      <c r="AD882" s="852">
        <v>620707</v>
      </c>
      <c r="AE882" s="2663">
        <v>20</v>
      </c>
      <c r="AF882" s="852">
        <v>10</v>
      </c>
      <c r="AG882" s="1889" t="s">
        <v>122</v>
      </c>
    </row>
    <row r="883" spans="3:33">
      <c r="C883" s="3091" t="s">
        <v>2870</v>
      </c>
      <c r="D883" s="569" t="s">
        <v>2274</v>
      </c>
      <c r="E883" s="1578" t="s">
        <v>2873</v>
      </c>
      <c r="F883" s="193">
        <v>929002696802</v>
      </c>
      <c r="G883" s="232">
        <v>8719514344426</v>
      </c>
      <c r="H883" s="807" t="s">
        <v>1693</v>
      </c>
      <c r="I883" s="807"/>
      <c r="J883" s="918" t="s">
        <v>1691</v>
      </c>
      <c r="K883" s="851" t="s">
        <v>1692</v>
      </c>
      <c r="L883" s="1827" t="s">
        <v>79</v>
      </c>
      <c r="M883" s="398">
        <v>60000</v>
      </c>
      <c r="N883" s="325">
        <v>5</v>
      </c>
      <c r="O883" s="1827" t="s">
        <v>127</v>
      </c>
      <c r="P883" s="991">
        <v>915</v>
      </c>
      <c r="Q883" s="938"/>
      <c r="R883" s="2053" t="s">
        <v>54</v>
      </c>
      <c r="S883" s="1827" t="s">
        <v>113</v>
      </c>
      <c r="T883" s="1827" t="s">
        <v>3270</v>
      </c>
      <c r="U883" s="1827"/>
      <c r="V883" s="1827" t="s">
        <v>158</v>
      </c>
      <c r="W883" s="1827">
        <v>24</v>
      </c>
      <c r="X883" s="1827" t="s">
        <v>3343</v>
      </c>
      <c r="Y883" s="1362">
        <v>8</v>
      </c>
      <c r="Z883" s="1362">
        <v>1.3</v>
      </c>
      <c r="AA883" s="1362">
        <v>5000</v>
      </c>
      <c r="AB883" s="1827" t="s">
        <v>143</v>
      </c>
      <c r="AC883" s="325">
        <v>90</v>
      </c>
      <c r="AD883" s="1362">
        <v>620699</v>
      </c>
      <c r="AE883" s="2663">
        <v>20</v>
      </c>
      <c r="AF883" s="1362">
        <v>10</v>
      </c>
      <c r="AG883" s="2054" t="s">
        <v>122</v>
      </c>
    </row>
    <row r="884" spans="3:33">
      <c r="C884" s="3091" t="s">
        <v>2870</v>
      </c>
      <c r="D884" s="569" t="s">
        <v>2274</v>
      </c>
      <c r="E884" s="1578" t="s">
        <v>2873</v>
      </c>
      <c r="F884" s="193">
        <v>929002696902</v>
      </c>
      <c r="G884" s="232">
        <v>8719514344440</v>
      </c>
      <c r="H884" s="807" t="s">
        <v>1694</v>
      </c>
      <c r="I884" s="807"/>
      <c r="J884" s="918" t="s">
        <v>1691</v>
      </c>
      <c r="K884" s="851" t="s">
        <v>1695</v>
      </c>
      <c r="L884" s="852" t="s">
        <v>53</v>
      </c>
      <c r="M884" s="398">
        <v>60000</v>
      </c>
      <c r="N884" s="325">
        <v>5</v>
      </c>
      <c r="O884" s="852" t="s">
        <v>129</v>
      </c>
      <c r="P884" s="991">
        <v>915</v>
      </c>
      <c r="Q884" s="938"/>
      <c r="R884" s="1888" t="s">
        <v>54</v>
      </c>
      <c r="S884" s="852" t="s">
        <v>113</v>
      </c>
      <c r="T884" s="852" t="s">
        <v>3270</v>
      </c>
      <c r="U884" s="852"/>
      <c r="V884" s="852" t="s">
        <v>131</v>
      </c>
      <c r="W884" s="2436">
        <v>24</v>
      </c>
      <c r="X884" s="2436" t="s">
        <v>3345</v>
      </c>
      <c r="Y884" s="852">
        <v>8</v>
      </c>
      <c r="Z884" s="852">
        <v>1.3</v>
      </c>
      <c r="AA884" s="852">
        <v>5000</v>
      </c>
      <c r="AB884" s="852" t="s">
        <v>143</v>
      </c>
      <c r="AC884" s="325">
        <v>90</v>
      </c>
      <c r="AD884" s="852">
        <v>620727</v>
      </c>
      <c r="AE884" s="2663">
        <v>20</v>
      </c>
      <c r="AF884" s="852">
        <v>10</v>
      </c>
      <c r="AG884" s="1889" t="s">
        <v>122</v>
      </c>
    </row>
    <row r="885" spans="3:33">
      <c r="C885" s="3091" t="s">
        <v>2870</v>
      </c>
      <c r="D885" s="569" t="s">
        <v>2274</v>
      </c>
      <c r="E885" s="1578" t="s">
        <v>2873</v>
      </c>
      <c r="F885" s="193">
        <v>929002697002</v>
      </c>
      <c r="G885" s="232">
        <v>8719514344464</v>
      </c>
      <c r="H885" s="807" t="s">
        <v>1696</v>
      </c>
      <c r="I885" s="807"/>
      <c r="J885" s="918" t="s">
        <v>1691</v>
      </c>
      <c r="K885" s="851" t="s">
        <v>1697</v>
      </c>
      <c r="L885" s="852" t="s">
        <v>75</v>
      </c>
      <c r="M885" s="398">
        <v>60000</v>
      </c>
      <c r="N885" s="325">
        <v>5</v>
      </c>
      <c r="O885" s="852" t="s">
        <v>127</v>
      </c>
      <c r="P885" s="991">
        <v>915</v>
      </c>
      <c r="Q885" s="938"/>
      <c r="R885" s="1888" t="s">
        <v>54</v>
      </c>
      <c r="S885" s="852" t="s">
        <v>113</v>
      </c>
      <c r="T885" s="852" t="s">
        <v>3270</v>
      </c>
      <c r="U885" s="852"/>
      <c r="V885" s="852" t="s">
        <v>161</v>
      </c>
      <c r="W885" s="2436">
        <v>24</v>
      </c>
      <c r="X885" s="2436" t="s">
        <v>3346</v>
      </c>
      <c r="Y885" s="852">
        <v>8</v>
      </c>
      <c r="Z885" s="852">
        <v>1.3</v>
      </c>
      <c r="AA885" s="852">
        <v>5000</v>
      </c>
      <c r="AB885" s="852" t="s">
        <v>143</v>
      </c>
      <c r="AC885" s="325">
        <v>90</v>
      </c>
      <c r="AD885" s="852">
        <v>620726</v>
      </c>
      <c r="AE885" s="2663">
        <v>20</v>
      </c>
      <c r="AF885" s="852">
        <v>10</v>
      </c>
      <c r="AG885" s="1889" t="s">
        <v>122</v>
      </c>
    </row>
    <row r="886" spans="3:33">
      <c r="C886" s="3091" t="s">
        <v>2870</v>
      </c>
      <c r="D886" s="569" t="s">
        <v>2274</v>
      </c>
      <c r="E886" s="1578" t="s">
        <v>2873</v>
      </c>
      <c r="F886" s="193">
        <v>929002697102</v>
      </c>
      <c r="G886" s="232">
        <v>8719514344488</v>
      </c>
      <c r="H886" s="807" t="s">
        <v>1698</v>
      </c>
      <c r="I886" s="807"/>
      <c r="J886" s="918" t="s">
        <v>1699</v>
      </c>
      <c r="K886" s="851" t="s">
        <v>1700</v>
      </c>
      <c r="L886" s="852" t="s">
        <v>3121</v>
      </c>
      <c r="M886" s="398">
        <v>60000</v>
      </c>
      <c r="N886" s="325">
        <v>5</v>
      </c>
      <c r="O886" s="852" t="s">
        <v>127</v>
      </c>
      <c r="P886" s="991">
        <v>960</v>
      </c>
      <c r="Q886" s="938"/>
      <c r="R886" s="1888" t="s">
        <v>54</v>
      </c>
      <c r="S886" s="852" t="s">
        <v>113</v>
      </c>
      <c r="T886" s="852" t="s">
        <v>3271</v>
      </c>
      <c r="U886" s="852"/>
      <c r="V886" s="852" t="s">
        <v>126</v>
      </c>
      <c r="W886" s="2436">
        <v>24</v>
      </c>
      <c r="X886" s="2436" t="s">
        <v>3343</v>
      </c>
      <c r="Y886" s="852">
        <v>8</v>
      </c>
      <c r="Z886" s="852">
        <v>1.3</v>
      </c>
      <c r="AA886" s="852">
        <v>5000</v>
      </c>
      <c r="AB886" s="852" t="s">
        <v>143</v>
      </c>
      <c r="AC886" s="325">
        <v>90</v>
      </c>
      <c r="AD886" s="852">
        <v>620705</v>
      </c>
      <c r="AE886" s="2663">
        <v>20</v>
      </c>
      <c r="AF886" s="852">
        <v>10</v>
      </c>
      <c r="AG886" s="1889" t="s">
        <v>122</v>
      </c>
    </row>
    <row r="887" spans="3:33">
      <c r="C887" s="3091" t="s">
        <v>2870</v>
      </c>
      <c r="D887" s="569" t="s">
        <v>2274</v>
      </c>
      <c r="E887" s="1578" t="s">
        <v>2873</v>
      </c>
      <c r="F887" s="193">
        <v>929002697202</v>
      </c>
      <c r="G887" s="232">
        <v>8719514344501</v>
      </c>
      <c r="H887" s="807" t="s">
        <v>1701</v>
      </c>
      <c r="I887" s="807"/>
      <c r="J887" s="918" t="s">
        <v>1699</v>
      </c>
      <c r="K887" s="851" t="s">
        <v>1700</v>
      </c>
      <c r="L887" s="1827" t="s">
        <v>79</v>
      </c>
      <c r="M887" s="398">
        <v>60000</v>
      </c>
      <c r="N887" s="325">
        <v>5</v>
      </c>
      <c r="O887" s="1827" t="s">
        <v>127</v>
      </c>
      <c r="P887" s="991">
        <v>960</v>
      </c>
      <c r="Q887" s="938"/>
      <c r="R887" s="2053" t="s">
        <v>54</v>
      </c>
      <c r="S887" s="1827" t="s">
        <v>113</v>
      </c>
      <c r="T887" s="1827" t="s">
        <v>3271</v>
      </c>
      <c r="U887" s="1827"/>
      <c r="V887" s="1827" t="s">
        <v>158</v>
      </c>
      <c r="W887" s="1827">
        <v>24</v>
      </c>
      <c r="X887" s="1827" t="s">
        <v>3343</v>
      </c>
      <c r="Y887" s="1362">
        <v>8</v>
      </c>
      <c r="Z887" s="1362">
        <v>1.3</v>
      </c>
      <c r="AA887" s="1362">
        <v>5000</v>
      </c>
      <c r="AB887" s="1827" t="s">
        <v>143</v>
      </c>
      <c r="AC887" s="325">
        <v>90</v>
      </c>
      <c r="AD887" s="1362">
        <v>620702</v>
      </c>
      <c r="AE887" s="2663">
        <v>20</v>
      </c>
      <c r="AF887" s="1362">
        <v>10</v>
      </c>
      <c r="AG887" s="2054" t="s">
        <v>122</v>
      </c>
    </row>
    <row r="888" spans="3:33">
      <c r="C888" s="3091" t="s">
        <v>2870</v>
      </c>
      <c r="D888" s="569" t="s">
        <v>2274</v>
      </c>
      <c r="E888" s="1578" t="s">
        <v>2873</v>
      </c>
      <c r="F888" s="193">
        <v>929002697302</v>
      </c>
      <c r="G888" s="232">
        <v>8719514344525</v>
      </c>
      <c r="H888" s="807" t="s">
        <v>1702</v>
      </c>
      <c r="I888" s="807"/>
      <c r="J888" s="918" t="s">
        <v>1699</v>
      </c>
      <c r="K888" s="851" t="s">
        <v>1703</v>
      </c>
      <c r="L888" s="852" t="s">
        <v>53</v>
      </c>
      <c r="M888" s="398">
        <v>60000</v>
      </c>
      <c r="N888" s="325">
        <v>5</v>
      </c>
      <c r="O888" s="852" t="s">
        <v>129</v>
      </c>
      <c r="P888" s="991">
        <v>960</v>
      </c>
      <c r="Q888" s="938"/>
      <c r="R888" s="1888" t="s">
        <v>54</v>
      </c>
      <c r="S888" s="852" t="s">
        <v>113</v>
      </c>
      <c r="T888" s="852" t="s">
        <v>3271</v>
      </c>
      <c r="U888" s="852"/>
      <c r="V888" s="852" t="s">
        <v>131</v>
      </c>
      <c r="W888" s="2436">
        <v>24</v>
      </c>
      <c r="X888" s="2436" t="s">
        <v>3345</v>
      </c>
      <c r="Y888" s="852">
        <v>8</v>
      </c>
      <c r="Z888" s="852">
        <v>1.3</v>
      </c>
      <c r="AA888" s="852">
        <v>5000</v>
      </c>
      <c r="AB888" s="852" t="s">
        <v>143</v>
      </c>
      <c r="AC888" s="325">
        <v>90</v>
      </c>
      <c r="AD888" s="852">
        <v>620722</v>
      </c>
      <c r="AE888" s="2663">
        <v>20</v>
      </c>
      <c r="AF888" s="852">
        <v>10</v>
      </c>
      <c r="AG888" s="1889" t="s">
        <v>122</v>
      </c>
    </row>
    <row r="889" spans="3:33">
      <c r="C889" s="3091" t="s">
        <v>2870</v>
      </c>
      <c r="D889" s="569" t="s">
        <v>2274</v>
      </c>
      <c r="E889" s="1578" t="s">
        <v>2873</v>
      </c>
      <c r="F889" s="193">
        <v>929002697402</v>
      </c>
      <c r="G889" s="232">
        <v>8719514344549</v>
      </c>
      <c r="H889" s="807" t="s">
        <v>1704</v>
      </c>
      <c r="I889" s="807"/>
      <c r="J889" s="918" t="s">
        <v>1699</v>
      </c>
      <c r="K889" s="851" t="s">
        <v>1705</v>
      </c>
      <c r="L889" s="852" t="s">
        <v>75</v>
      </c>
      <c r="M889" s="398">
        <v>60000</v>
      </c>
      <c r="N889" s="325">
        <v>5</v>
      </c>
      <c r="O889" s="852" t="s">
        <v>127</v>
      </c>
      <c r="P889" s="991">
        <v>960</v>
      </c>
      <c r="Q889" s="938"/>
      <c r="R889" s="1888" t="s">
        <v>54</v>
      </c>
      <c r="S889" s="852" t="s">
        <v>113</v>
      </c>
      <c r="T889" s="852" t="s">
        <v>3271</v>
      </c>
      <c r="U889" s="852"/>
      <c r="V889" s="852" t="s">
        <v>161</v>
      </c>
      <c r="W889" s="2436">
        <v>24</v>
      </c>
      <c r="X889" s="2436" t="s">
        <v>3344</v>
      </c>
      <c r="Y889" s="852">
        <v>8</v>
      </c>
      <c r="Z889" s="852">
        <v>1.3</v>
      </c>
      <c r="AA889" s="852">
        <v>5000</v>
      </c>
      <c r="AB889" s="852" t="s">
        <v>143</v>
      </c>
      <c r="AC889" s="325">
        <v>90</v>
      </c>
      <c r="AD889" s="852">
        <v>620712</v>
      </c>
      <c r="AE889" s="2663">
        <v>20</v>
      </c>
      <c r="AF889" s="852">
        <v>10</v>
      </c>
      <c r="AG889" s="1889" t="s">
        <v>122</v>
      </c>
    </row>
    <row r="890" spans="3:33">
      <c r="C890" s="3091" t="s">
        <v>2870</v>
      </c>
      <c r="D890" s="569" t="s">
        <v>2274</v>
      </c>
      <c r="E890" s="1578" t="s">
        <v>2873</v>
      </c>
      <c r="F890" s="193">
        <v>929002697502</v>
      </c>
      <c r="G890" s="232">
        <v>8719514344563</v>
      </c>
      <c r="H890" s="807" t="s">
        <v>1706</v>
      </c>
      <c r="I890" s="807"/>
      <c r="J890" s="918" t="s">
        <v>1707</v>
      </c>
      <c r="K890" s="851" t="s">
        <v>1708</v>
      </c>
      <c r="L890" s="852" t="s">
        <v>3121</v>
      </c>
      <c r="M890" s="398">
        <v>60000</v>
      </c>
      <c r="N890" s="325">
        <v>5</v>
      </c>
      <c r="O890" s="852" t="s">
        <v>127</v>
      </c>
      <c r="P890" s="991">
        <v>1010</v>
      </c>
      <c r="Q890" s="938"/>
      <c r="R890" s="1888" t="s">
        <v>54</v>
      </c>
      <c r="S890" s="852" t="s">
        <v>113</v>
      </c>
      <c r="T890" s="852" t="s">
        <v>3272</v>
      </c>
      <c r="U890" s="852"/>
      <c r="V890" s="852" t="s">
        <v>126</v>
      </c>
      <c r="W890" s="2436">
        <v>24</v>
      </c>
      <c r="X890" s="2436" t="s">
        <v>3343</v>
      </c>
      <c r="Y890" s="852">
        <v>8</v>
      </c>
      <c r="Z890" s="852">
        <v>1.3</v>
      </c>
      <c r="AA890" s="852">
        <v>5000</v>
      </c>
      <c r="AB890" s="852" t="s">
        <v>143</v>
      </c>
      <c r="AC890" s="325">
        <v>90</v>
      </c>
      <c r="AD890" s="852">
        <v>620708</v>
      </c>
      <c r="AE890" s="2663">
        <v>20</v>
      </c>
      <c r="AF890" s="852">
        <v>10</v>
      </c>
      <c r="AG890" s="1889" t="s">
        <v>122</v>
      </c>
    </row>
    <row r="891" spans="3:33">
      <c r="C891" s="3091" t="s">
        <v>2870</v>
      </c>
      <c r="D891" s="569" t="s">
        <v>2274</v>
      </c>
      <c r="E891" s="1578" t="s">
        <v>2873</v>
      </c>
      <c r="F891" s="193">
        <v>929002697602</v>
      </c>
      <c r="G891" s="232">
        <v>8719514344587</v>
      </c>
      <c r="H891" s="807" t="s">
        <v>1709</v>
      </c>
      <c r="I891" s="807"/>
      <c r="J891" s="918" t="s">
        <v>1707</v>
      </c>
      <c r="K891" s="851" t="s">
        <v>1708</v>
      </c>
      <c r="L891" s="1827" t="s">
        <v>79</v>
      </c>
      <c r="M891" s="398">
        <v>60000</v>
      </c>
      <c r="N891" s="325">
        <v>5</v>
      </c>
      <c r="O891" s="1827" t="s">
        <v>127</v>
      </c>
      <c r="P891" s="991">
        <v>1010</v>
      </c>
      <c r="Q891" s="938"/>
      <c r="R891" s="2053" t="s">
        <v>54</v>
      </c>
      <c r="S891" s="1827" t="s">
        <v>113</v>
      </c>
      <c r="T891" s="1827" t="s">
        <v>3272</v>
      </c>
      <c r="U891" s="1827"/>
      <c r="V891" s="1827" t="s">
        <v>158</v>
      </c>
      <c r="W891" s="1827">
        <v>24</v>
      </c>
      <c r="X891" s="1827" t="s">
        <v>3343</v>
      </c>
      <c r="Y891" s="1362">
        <v>8</v>
      </c>
      <c r="Z891" s="1362">
        <v>1.3</v>
      </c>
      <c r="AA891" s="1362">
        <v>5000</v>
      </c>
      <c r="AB891" s="1827" t="s">
        <v>143</v>
      </c>
      <c r="AC891" s="325">
        <v>90</v>
      </c>
      <c r="AD891" s="1362">
        <v>620731</v>
      </c>
      <c r="AE891" s="2663">
        <v>20</v>
      </c>
      <c r="AF891" s="1362">
        <v>10</v>
      </c>
      <c r="AG891" s="2054" t="s">
        <v>122</v>
      </c>
    </row>
    <row r="892" spans="3:33">
      <c r="C892" s="3091" t="s">
        <v>2870</v>
      </c>
      <c r="D892" s="569" t="s">
        <v>2274</v>
      </c>
      <c r="E892" s="1578" t="s">
        <v>2873</v>
      </c>
      <c r="F892" s="193">
        <v>929002697702</v>
      </c>
      <c r="G892" s="232">
        <v>8719514344600</v>
      </c>
      <c r="H892" s="807" t="s">
        <v>1710</v>
      </c>
      <c r="I892" s="807"/>
      <c r="J892" s="918" t="s">
        <v>1707</v>
      </c>
      <c r="K892" s="851" t="s">
        <v>1711</v>
      </c>
      <c r="L892" s="852" t="s">
        <v>53</v>
      </c>
      <c r="M892" s="398">
        <v>60000</v>
      </c>
      <c r="N892" s="325">
        <v>5</v>
      </c>
      <c r="O892" s="852" t="s">
        <v>129</v>
      </c>
      <c r="P892" s="991">
        <v>1010</v>
      </c>
      <c r="Q892" s="938"/>
      <c r="R892" s="1888" t="s">
        <v>54</v>
      </c>
      <c r="S892" s="852" t="s">
        <v>113</v>
      </c>
      <c r="T892" s="852" t="s">
        <v>3272</v>
      </c>
      <c r="U892" s="852"/>
      <c r="V892" s="852" t="s">
        <v>131</v>
      </c>
      <c r="W892" s="2436">
        <v>24</v>
      </c>
      <c r="X892" s="2436" t="s">
        <v>3345</v>
      </c>
      <c r="Y892" s="852">
        <v>8</v>
      </c>
      <c r="Z892" s="852">
        <v>1.3</v>
      </c>
      <c r="AA892" s="852">
        <v>5000</v>
      </c>
      <c r="AB892" s="852" t="s">
        <v>143</v>
      </c>
      <c r="AC892" s="325">
        <v>90</v>
      </c>
      <c r="AD892" s="852">
        <v>620723</v>
      </c>
      <c r="AE892" s="2663">
        <v>20</v>
      </c>
      <c r="AF892" s="852">
        <v>10</v>
      </c>
      <c r="AG892" s="1889" t="s">
        <v>122</v>
      </c>
    </row>
    <row r="893" spans="3:33">
      <c r="C893" s="3091" t="s">
        <v>2870</v>
      </c>
      <c r="D893" s="569" t="s">
        <v>2274</v>
      </c>
      <c r="E893" s="1578" t="s">
        <v>2873</v>
      </c>
      <c r="F893" s="193">
        <v>929002697802</v>
      </c>
      <c r="G893" s="232">
        <v>8719514344624</v>
      </c>
      <c r="H893" s="807" t="s">
        <v>1712</v>
      </c>
      <c r="I893" s="807"/>
      <c r="J893" s="918" t="s">
        <v>1707</v>
      </c>
      <c r="K893" s="851" t="s">
        <v>1711</v>
      </c>
      <c r="L893" s="852" t="s">
        <v>75</v>
      </c>
      <c r="M893" s="398">
        <v>60000</v>
      </c>
      <c r="N893" s="325">
        <v>5</v>
      </c>
      <c r="O893" s="852" t="s">
        <v>129</v>
      </c>
      <c r="P893" s="991">
        <v>1010</v>
      </c>
      <c r="Q893" s="938"/>
      <c r="R893" s="1888" t="s">
        <v>54</v>
      </c>
      <c r="S893" s="852" t="s">
        <v>113</v>
      </c>
      <c r="T893" s="852" t="s">
        <v>3272</v>
      </c>
      <c r="U893" s="852"/>
      <c r="V893" s="852" t="s">
        <v>161</v>
      </c>
      <c r="W893" s="2436">
        <v>24</v>
      </c>
      <c r="X893" s="2436" t="s">
        <v>3345</v>
      </c>
      <c r="Y893" s="852">
        <v>8</v>
      </c>
      <c r="Z893" s="852">
        <v>1.3</v>
      </c>
      <c r="AA893" s="852">
        <v>5000</v>
      </c>
      <c r="AB893" s="852" t="s">
        <v>143</v>
      </c>
      <c r="AC893" s="325">
        <v>90</v>
      </c>
      <c r="AD893" s="852">
        <v>620732</v>
      </c>
      <c r="AE893" s="2663">
        <v>20</v>
      </c>
      <c r="AF893" s="852">
        <v>10</v>
      </c>
      <c r="AG893" s="1889" t="s">
        <v>122</v>
      </c>
    </row>
    <row r="894" spans="3:33">
      <c r="C894" s="3091" t="s">
        <v>2870</v>
      </c>
      <c r="D894" s="569" t="s">
        <v>2274</v>
      </c>
      <c r="E894" s="1578" t="s">
        <v>2873</v>
      </c>
      <c r="F894" s="193">
        <v>929002697902</v>
      </c>
      <c r="G894" s="232">
        <v>8719514344648</v>
      </c>
      <c r="H894" s="807" t="s">
        <v>1713</v>
      </c>
      <c r="I894" s="807"/>
      <c r="J894" s="918" t="s">
        <v>1714</v>
      </c>
      <c r="K894" s="851" t="s">
        <v>1715</v>
      </c>
      <c r="L894" s="852" t="s">
        <v>3121</v>
      </c>
      <c r="M894" s="398">
        <v>60000</v>
      </c>
      <c r="N894" s="325">
        <v>5</v>
      </c>
      <c r="O894" s="852" t="s">
        <v>127</v>
      </c>
      <c r="P894" s="991">
        <v>1060</v>
      </c>
      <c r="Q894" s="938"/>
      <c r="R894" s="1888" t="s">
        <v>54</v>
      </c>
      <c r="S894" s="852" t="s">
        <v>113</v>
      </c>
      <c r="T894" s="852" t="s">
        <v>3273</v>
      </c>
      <c r="U894" s="852"/>
      <c r="V894" s="852" t="s">
        <v>126</v>
      </c>
      <c r="W894" s="2436">
        <v>24</v>
      </c>
      <c r="X894" s="2436" t="s">
        <v>3347</v>
      </c>
      <c r="Y894" s="852">
        <v>8</v>
      </c>
      <c r="Z894" s="852">
        <v>1.3</v>
      </c>
      <c r="AA894" s="852">
        <v>5000</v>
      </c>
      <c r="AB894" s="852" t="s">
        <v>143</v>
      </c>
      <c r="AC894" s="325">
        <v>90</v>
      </c>
      <c r="AD894" s="852">
        <v>620700</v>
      </c>
      <c r="AE894" s="2663">
        <v>20</v>
      </c>
      <c r="AF894" s="852">
        <v>10</v>
      </c>
      <c r="AG894" s="1889" t="s">
        <v>122</v>
      </c>
    </row>
    <row r="895" spans="3:33">
      <c r="C895" s="3091" t="s">
        <v>2870</v>
      </c>
      <c r="D895" s="569" t="s">
        <v>2274</v>
      </c>
      <c r="E895" s="1578" t="s">
        <v>2873</v>
      </c>
      <c r="F895" s="193">
        <v>929002698002</v>
      </c>
      <c r="G895" s="232">
        <v>8719514344662</v>
      </c>
      <c r="H895" s="807" t="s">
        <v>1716</v>
      </c>
      <c r="I895" s="807"/>
      <c r="J895" s="918" t="s">
        <v>1714</v>
      </c>
      <c r="K895" s="851" t="s">
        <v>1715</v>
      </c>
      <c r="L895" s="1827" t="s">
        <v>79</v>
      </c>
      <c r="M895" s="398">
        <v>60000</v>
      </c>
      <c r="N895" s="325">
        <v>5</v>
      </c>
      <c r="O895" s="1827" t="s">
        <v>127</v>
      </c>
      <c r="P895" s="991">
        <v>1060</v>
      </c>
      <c r="Q895" s="938"/>
      <c r="R895" s="2053" t="s">
        <v>54</v>
      </c>
      <c r="S895" s="1827" t="s">
        <v>113</v>
      </c>
      <c r="T895" s="1827" t="s">
        <v>3273</v>
      </c>
      <c r="U895" s="1827"/>
      <c r="V895" s="1827" t="s">
        <v>158</v>
      </c>
      <c r="W895" s="1827">
        <v>24</v>
      </c>
      <c r="X895" s="1827" t="s">
        <v>3347</v>
      </c>
      <c r="Y895" s="1362">
        <v>8</v>
      </c>
      <c r="Z895" s="1362">
        <v>1.3</v>
      </c>
      <c r="AA895" s="1362">
        <v>5000</v>
      </c>
      <c r="AB895" s="1827" t="s">
        <v>143</v>
      </c>
      <c r="AC895" s="325">
        <v>90</v>
      </c>
      <c r="AD895" s="1362">
        <v>620717</v>
      </c>
      <c r="AE895" s="2663">
        <v>20</v>
      </c>
      <c r="AF895" s="1362">
        <v>10</v>
      </c>
      <c r="AG895" s="2054" t="s">
        <v>122</v>
      </c>
    </row>
    <row r="896" spans="3:33">
      <c r="C896" s="3091" t="s">
        <v>2870</v>
      </c>
      <c r="D896" s="569" t="s">
        <v>2274</v>
      </c>
      <c r="E896" s="1578" t="s">
        <v>2873</v>
      </c>
      <c r="F896" s="193">
        <v>929002698102</v>
      </c>
      <c r="G896" s="232">
        <v>8719514344686</v>
      </c>
      <c r="H896" s="807" t="s">
        <v>1717</v>
      </c>
      <c r="I896" s="807"/>
      <c r="J896" s="918" t="s">
        <v>1714</v>
      </c>
      <c r="K896" s="851" t="s">
        <v>1718</v>
      </c>
      <c r="L896" s="852" t="s">
        <v>53</v>
      </c>
      <c r="M896" s="398">
        <v>60000</v>
      </c>
      <c r="N896" s="325">
        <v>5</v>
      </c>
      <c r="O896" s="852" t="s">
        <v>127</v>
      </c>
      <c r="P896" s="991">
        <v>1060</v>
      </c>
      <c r="Q896" s="938"/>
      <c r="R896" s="2053" t="s">
        <v>54</v>
      </c>
      <c r="S896" s="1827" t="s">
        <v>113</v>
      </c>
      <c r="T896" s="1827" t="s">
        <v>3273</v>
      </c>
      <c r="U896" s="1827"/>
      <c r="V896" s="1827" t="s">
        <v>131</v>
      </c>
      <c r="W896" s="1827">
        <v>24</v>
      </c>
      <c r="X896" s="1827" t="s">
        <v>3348</v>
      </c>
      <c r="Y896" s="1362">
        <v>8</v>
      </c>
      <c r="Z896" s="1362">
        <v>1.3</v>
      </c>
      <c r="AA896" s="1362">
        <v>5000</v>
      </c>
      <c r="AB896" s="1827" t="s">
        <v>143</v>
      </c>
      <c r="AC896" s="325">
        <v>90</v>
      </c>
      <c r="AD896" s="1362">
        <v>620698</v>
      </c>
      <c r="AE896" s="2663">
        <v>20</v>
      </c>
      <c r="AF896" s="1362">
        <v>10</v>
      </c>
      <c r="AG896" s="2054" t="s">
        <v>122</v>
      </c>
    </row>
    <row r="897" spans="3:33">
      <c r="C897" s="3080" t="s">
        <v>2870</v>
      </c>
      <c r="D897" s="855" t="s">
        <v>2274</v>
      </c>
      <c r="E897" s="1599" t="s">
        <v>2873</v>
      </c>
      <c r="F897" s="2903">
        <v>929002698202</v>
      </c>
      <c r="G897" s="910">
        <v>8719514344709</v>
      </c>
      <c r="H897" s="849" t="s">
        <v>1719</v>
      </c>
      <c r="I897" s="849"/>
      <c r="J897" s="929" t="s">
        <v>1714</v>
      </c>
      <c r="K897" s="912" t="s">
        <v>1720</v>
      </c>
      <c r="L897" s="1837" t="s">
        <v>75</v>
      </c>
      <c r="M897" s="448">
        <v>60000</v>
      </c>
      <c r="N897" s="921">
        <v>5</v>
      </c>
      <c r="O897" s="1837" t="s">
        <v>127</v>
      </c>
      <c r="P897" s="2406">
        <v>1060</v>
      </c>
      <c r="Q897" s="938"/>
      <c r="R897" s="1890" t="s">
        <v>54</v>
      </c>
      <c r="S897" s="1819" t="s">
        <v>113</v>
      </c>
      <c r="T897" s="1819" t="s">
        <v>3273</v>
      </c>
      <c r="U897" s="1819"/>
      <c r="V897" s="1819" t="s">
        <v>161</v>
      </c>
      <c r="W897" s="2437">
        <v>24</v>
      </c>
      <c r="X897" s="2437" t="s">
        <v>3349</v>
      </c>
      <c r="Y897" s="1819">
        <v>8</v>
      </c>
      <c r="Z897" s="1819">
        <v>1.3</v>
      </c>
      <c r="AA897" s="1819">
        <v>5000</v>
      </c>
      <c r="AB897" s="1819" t="s">
        <v>143</v>
      </c>
      <c r="AC897" s="921">
        <v>90</v>
      </c>
      <c r="AD897" s="1819">
        <v>620724</v>
      </c>
      <c r="AE897" s="2686">
        <v>20</v>
      </c>
      <c r="AF897" s="1819">
        <v>10</v>
      </c>
      <c r="AG897" s="1891" t="s">
        <v>122</v>
      </c>
    </row>
    <row r="898" spans="3:33">
      <c r="C898" s="3079" t="s">
        <v>2870</v>
      </c>
      <c r="D898" s="1576" t="s">
        <v>2274</v>
      </c>
      <c r="E898" s="1577" t="s">
        <v>2873</v>
      </c>
      <c r="F898" s="2902">
        <v>929002694702</v>
      </c>
      <c r="G898" s="203">
        <v>8719514344006</v>
      </c>
      <c r="H898" s="1653" t="s">
        <v>1722</v>
      </c>
      <c r="I898" s="1653"/>
      <c r="J898" s="1846" t="s">
        <v>1723</v>
      </c>
      <c r="K898" s="1681" t="s">
        <v>1724</v>
      </c>
      <c r="L898" s="1619" t="s">
        <v>3121</v>
      </c>
      <c r="M898" s="431">
        <v>35000</v>
      </c>
      <c r="N898" s="1650">
        <v>3</v>
      </c>
      <c r="O898" s="1619" t="s">
        <v>127</v>
      </c>
      <c r="P898" s="1102">
        <v>540</v>
      </c>
      <c r="Q898" s="938"/>
      <c r="R898" s="1975" t="s">
        <v>54</v>
      </c>
      <c r="S898" s="1619" t="s">
        <v>113</v>
      </c>
      <c r="T898" s="1619" t="s">
        <v>3269</v>
      </c>
      <c r="U898" s="1619"/>
      <c r="V898" s="1619" t="s">
        <v>126</v>
      </c>
      <c r="W898" s="1826">
        <v>24</v>
      </c>
      <c r="X898" s="1826" t="s">
        <v>3348</v>
      </c>
      <c r="Y898" s="1619">
        <v>8</v>
      </c>
      <c r="Z898" s="1619">
        <v>1.3</v>
      </c>
      <c r="AA898" s="1619">
        <v>5000</v>
      </c>
      <c r="AB898" s="1619" t="s">
        <v>143</v>
      </c>
      <c r="AC898" s="1650">
        <v>80</v>
      </c>
      <c r="AD898" s="1619">
        <v>620713</v>
      </c>
      <c r="AE898" s="2662">
        <v>20</v>
      </c>
      <c r="AF898" s="1619">
        <v>10</v>
      </c>
      <c r="AG898" s="1976" t="s">
        <v>122</v>
      </c>
    </row>
    <row r="899" spans="3:33">
      <c r="C899" s="3091" t="s">
        <v>2870</v>
      </c>
      <c r="D899" s="569" t="s">
        <v>2274</v>
      </c>
      <c r="E899" s="1578" t="s">
        <v>2873</v>
      </c>
      <c r="F899" s="193">
        <v>929002694802</v>
      </c>
      <c r="G899" s="232">
        <v>8719514344020</v>
      </c>
      <c r="H899" s="807" t="s">
        <v>1725</v>
      </c>
      <c r="I899" s="807"/>
      <c r="J899" s="918" t="s">
        <v>1723</v>
      </c>
      <c r="K899" s="851" t="s">
        <v>1724</v>
      </c>
      <c r="L899" s="1827" t="s">
        <v>79</v>
      </c>
      <c r="M899" s="398">
        <v>35000</v>
      </c>
      <c r="N899" s="325">
        <v>3</v>
      </c>
      <c r="O899" s="1827" t="s">
        <v>127</v>
      </c>
      <c r="P899" s="760">
        <v>540</v>
      </c>
      <c r="Q899" s="938"/>
      <c r="R899" s="2053" t="s">
        <v>54</v>
      </c>
      <c r="S899" s="1827" t="s">
        <v>113</v>
      </c>
      <c r="T899" s="1827" t="s">
        <v>3269</v>
      </c>
      <c r="U899" s="1827"/>
      <c r="V899" s="1827" t="s">
        <v>158</v>
      </c>
      <c r="W899" s="1827">
        <v>24</v>
      </c>
      <c r="X899" s="1827" t="s">
        <v>3348</v>
      </c>
      <c r="Y899" s="1362">
        <v>8</v>
      </c>
      <c r="Z899" s="1362">
        <v>1.3</v>
      </c>
      <c r="AA899" s="1362">
        <v>5000</v>
      </c>
      <c r="AB899" s="1827" t="s">
        <v>143</v>
      </c>
      <c r="AC899" s="325">
        <v>80</v>
      </c>
      <c r="AD899" s="1362">
        <v>620697</v>
      </c>
      <c r="AE899" s="2663">
        <v>20</v>
      </c>
      <c r="AF899" s="1362">
        <v>10</v>
      </c>
      <c r="AG899" s="2054" t="s">
        <v>122</v>
      </c>
    </row>
    <row r="900" spans="3:33">
      <c r="C900" s="3091" t="s">
        <v>2870</v>
      </c>
      <c r="D900" s="569" t="s">
        <v>2274</v>
      </c>
      <c r="E900" s="1578" t="s">
        <v>2873</v>
      </c>
      <c r="F900" s="193">
        <v>929002694902</v>
      </c>
      <c r="G900" s="232">
        <v>8719514344044</v>
      </c>
      <c r="H900" s="807" t="s">
        <v>1726</v>
      </c>
      <c r="I900" s="807"/>
      <c r="J900" s="918" t="s">
        <v>1723</v>
      </c>
      <c r="K900" s="851" t="s">
        <v>1727</v>
      </c>
      <c r="L900" s="852" t="s">
        <v>53</v>
      </c>
      <c r="M900" s="398">
        <v>35000</v>
      </c>
      <c r="N900" s="325">
        <v>3</v>
      </c>
      <c r="O900" s="852" t="s">
        <v>129</v>
      </c>
      <c r="P900" s="760">
        <v>540</v>
      </c>
      <c r="Q900" s="938"/>
      <c r="R900" s="1888" t="s">
        <v>54</v>
      </c>
      <c r="S900" s="852" t="s">
        <v>113</v>
      </c>
      <c r="T900" s="852" t="s">
        <v>3269</v>
      </c>
      <c r="U900" s="852"/>
      <c r="V900" s="852" t="s">
        <v>131</v>
      </c>
      <c r="W900" s="2436">
        <v>24</v>
      </c>
      <c r="X900" s="2436" t="s">
        <v>3350</v>
      </c>
      <c r="Y900" s="852">
        <v>8</v>
      </c>
      <c r="Z900" s="852">
        <v>1.3</v>
      </c>
      <c r="AA900" s="852">
        <v>5000</v>
      </c>
      <c r="AB900" s="852" t="s">
        <v>143</v>
      </c>
      <c r="AC900" s="325">
        <v>80</v>
      </c>
      <c r="AD900" s="852">
        <v>620719</v>
      </c>
      <c r="AE900" s="2663">
        <v>20</v>
      </c>
      <c r="AF900" s="852">
        <v>10</v>
      </c>
      <c r="AG900" s="1889" t="s">
        <v>122</v>
      </c>
    </row>
    <row r="901" spans="3:33">
      <c r="C901" s="3091" t="s">
        <v>2870</v>
      </c>
      <c r="D901" s="569" t="s">
        <v>2274</v>
      </c>
      <c r="E901" s="1578" t="s">
        <v>2873</v>
      </c>
      <c r="F901" s="193">
        <v>929002695002</v>
      </c>
      <c r="G901" s="232">
        <v>8719514344068</v>
      </c>
      <c r="H901" s="807" t="s">
        <v>1728</v>
      </c>
      <c r="I901" s="807"/>
      <c r="J901" s="918" t="s">
        <v>1723</v>
      </c>
      <c r="K901" s="851" t="s">
        <v>1727</v>
      </c>
      <c r="L901" s="852" t="s">
        <v>75</v>
      </c>
      <c r="M901" s="398">
        <v>35000</v>
      </c>
      <c r="N901" s="325">
        <v>3</v>
      </c>
      <c r="O901" s="852" t="s">
        <v>129</v>
      </c>
      <c r="P901" s="760">
        <v>540</v>
      </c>
      <c r="Q901" s="938"/>
      <c r="R901" s="1888" t="s">
        <v>54</v>
      </c>
      <c r="S901" s="852" t="s">
        <v>113</v>
      </c>
      <c r="T901" s="852" t="s">
        <v>3269</v>
      </c>
      <c r="U901" s="852"/>
      <c r="V901" s="852" t="s">
        <v>161</v>
      </c>
      <c r="W901" s="2436">
        <v>24</v>
      </c>
      <c r="X901" s="2436" t="s">
        <v>3350</v>
      </c>
      <c r="Y901" s="852">
        <v>8</v>
      </c>
      <c r="Z901" s="852">
        <v>1.3</v>
      </c>
      <c r="AA901" s="852">
        <v>5000</v>
      </c>
      <c r="AB901" s="852" t="s">
        <v>143</v>
      </c>
      <c r="AC901" s="325">
        <v>80</v>
      </c>
      <c r="AD901" s="852">
        <v>620720</v>
      </c>
      <c r="AE901" s="2663">
        <v>20</v>
      </c>
      <c r="AF901" s="852">
        <v>10</v>
      </c>
      <c r="AG901" s="1889" t="s">
        <v>122</v>
      </c>
    </row>
    <row r="902" spans="3:33">
      <c r="C902" s="3091" t="s">
        <v>2870</v>
      </c>
      <c r="D902" s="569" t="s">
        <v>2274</v>
      </c>
      <c r="E902" s="1578" t="s">
        <v>2873</v>
      </c>
      <c r="F902" s="193">
        <v>929002695102</v>
      </c>
      <c r="G902" s="232">
        <v>8719514344082</v>
      </c>
      <c r="H902" s="807" t="s">
        <v>1729</v>
      </c>
      <c r="I902" s="807"/>
      <c r="J902" s="918" t="s">
        <v>1730</v>
      </c>
      <c r="K902" s="851" t="s">
        <v>1731</v>
      </c>
      <c r="L902" s="852" t="s">
        <v>3121</v>
      </c>
      <c r="M902" s="398">
        <v>35000</v>
      </c>
      <c r="N902" s="325">
        <v>3</v>
      </c>
      <c r="O902" s="852" t="s">
        <v>129</v>
      </c>
      <c r="P902" s="760">
        <v>565</v>
      </c>
      <c r="Q902" s="938"/>
      <c r="R902" s="1888" t="s">
        <v>54</v>
      </c>
      <c r="S902" s="852" t="s">
        <v>113</v>
      </c>
      <c r="T902" s="852" t="s">
        <v>3274</v>
      </c>
      <c r="U902" s="852"/>
      <c r="V902" s="852" t="s">
        <v>126</v>
      </c>
      <c r="W902" s="2436">
        <v>24</v>
      </c>
      <c r="X902" s="2436" t="s">
        <v>3351</v>
      </c>
      <c r="Y902" s="852">
        <v>8</v>
      </c>
      <c r="Z902" s="852">
        <v>1.3</v>
      </c>
      <c r="AA902" s="852">
        <v>5000</v>
      </c>
      <c r="AB902" s="852" t="s">
        <v>143</v>
      </c>
      <c r="AC902" s="325">
        <v>80</v>
      </c>
      <c r="AD902" s="852">
        <v>620718</v>
      </c>
      <c r="AE902" s="2663">
        <v>20</v>
      </c>
      <c r="AF902" s="852">
        <v>10</v>
      </c>
      <c r="AG902" s="1889" t="s">
        <v>122</v>
      </c>
    </row>
    <row r="903" spans="3:33">
      <c r="C903" s="3091" t="s">
        <v>2870</v>
      </c>
      <c r="D903" s="569" t="s">
        <v>2274</v>
      </c>
      <c r="E903" s="1578" t="s">
        <v>2873</v>
      </c>
      <c r="F903" s="193">
        <v>929002695202</v>
      </c>
      <c r="G903" s="232">
        <v>8719514344105</v>
      </c>
      <c r="H903" s="807" t="s">
        <v>1732</v>
      </c>
      <c r="I903" s="807"/>
      <c r="J903" s="918" t="s">
        <v>1730</v>
      </c>
      <c r="K903" s="851" t="s">
        <v>1731</v>
      </c>
      <c r="L903" s="1827" t="s">
        <v>79</v>
      </c>
      <c r="M903" s="398">
        <v>35000</v>
      </c>
      <c r="N903" s="325">
        <v>3</v>
      </c>
      <c r="O903" s="1827" t="s">
        <v>129</v>
      </c>
      <c r="P903" s="760">
        <v>565</v>
      </c>
      <c r="Q903" s="938"/>
      <c r="R903" s="2053" t="s">
        <v>54</v>
      </c>
      <c r="S903" s="1827" t="s">
        <v>113</v>
      </c>
      <c r="T903" s="1827" t="s">
        <v>3274</v>
      </c>
      <c r="U903" s="1827"/>
      <c r="V903" s="1827" t="s">
        <v>158</v>
      </c>
      <c r="W903" s="1827">
        <v>24</v>
      </c>
      <c r="X903" s="1827" t="s">
        <v>3351</v>
      </c>
      <c r="Y903" s="1362">
        <v>8</v>
      </c>
      <c r="Z903" s="1362">
        <v>1.3</v>
      </c>
      <c r="AA903" s="1362">
        <v>5000</v>
      </c>
      <c r="AB903" s="1827" t="s">
        <v>143</v>
      </c>
      <c r="AC903" s="325">
        <v>80</v>
      </c>
      <c r="AD903" s="1362">
        <v>620715</v>
      </c>
      <c r="AE903" s="2663">
        <v>20</v>
      </c>
      <c r="AF903" s="1362">
        <v>10</v>
      </c>
      <c r="AG903" s="2054" t="s">
        <v>122</v>
      </c>
    </row>
    <row r="904" spans="3:33">
      <c r="C904" s="3091" t="s">
        <v>2870</v>
      </c>
      <c r="D904" s="569" t="s">
        <v>2274</v>
      </c>
      <c r="E904" s="1578" t="s">
        <v>2873</v>
      </c>
      <c r="F904" s="193">
        <v>929002695302</v>
      </c>
      <c r="G904" s="232">
        <v>8719514344129</v>
      </c>
      <c r="H904" s="807" t="s">
        <v>1733</v>
      </c>
      <c r="I904" s="807"/>
      <c r="J904" s="918" t="s">
        <v>1730</v>
      </c>
      <c r="K904" s="851" t="s">
        <v>1734</v>
      </c>
      <c r="L904" s="852" t="s">
        <v>53</v>
      </c>
      <c r="M904" s="398">
        <v>35000</v>
      </c>
      <c r="N904" s="325">
        <v>3</v>
      </c>
      <c r="O904" s="852" t="s">
        <v>129</v>
      </c>
      <c r="P904" s="760">
        <v>565</v>
      </c>
      <c r="Q904" s="938"/>
      <c r="R904" s="1888" t="s">
        <v>54</v>
      </c>
      <c r="S904" s="852" t="s">
        <v>113</v>
      </c>
      <c r="T904" s="852" t="s">
        <v>3274</v>
      </c>
      <c r="U904" s="852"/>
      <c r="V904" s="852" t="s">
        <v>131</v>
      </c>
      <c r="W904" s="2436">
        <v>24</v>
      </c>
      <c r="X904" s="2436" t="s">
        <v>3352</v>
      </c>
      <c r="Y904" s="852">
        <v>8</v>
      </c>
      <c r="Z904" s="852">
        <v>1.3</v>
      </c>
      <c r="AA904" s="852">
        <v>5000</v>
      </c>
      <c r="AB904" s="852" t="s">
        <v>143</v>
      </c>
      <c r="AC904" s="325">
        <v>80</v>
      </c>
      <c r="AD904" s="852">
        <v>620710</v>
      </c>
      <c r="AE904" s="2663">
        <v>20</v>
      </c>
      <c r="AF904" s="852">
        <v>10</v>
      </c>
      <c r="AG904" s="1889" t="s">
        <v>122</v>
      </c>
    </row>
    <row r="905" spans="3:33">
      <c r="C905" s="3091" t="s">
        <v>2870</v>
      </c>
      <c r="D905" s="569" t="s">
        <v>2274</v>
      </c>
      <c r="E905" s="1578" t="s">
        <v>2873</v>
      </c>
      <c r="F905" s="193">
        <v>929002695402</v>
      </c>
      <c r="G905" s="232">
        <v>8719514344143</v>
      </c>
      <c r="H905" s="807" t="s">
        <v>1735</v>
      </c>
      <c r="I905" s="807"/>
      <c r="J905" s="918" t="s">
        <v>1730</v>
      </c>
      <c r="K905" s="851" t="s">
        <v>1736</v>
      </c>
      <c r="L905" s="852" t="s">
        <v>75</v>
      </c>
      <c r="M905" s="398">
        <v>35000</v>
      </c>
      <c r="N905" s="325">
        <v>3</v>
      </c>
      <c r="O905" s="852" t="s">
        <v>129</v>
      </c>
      <c r="P905" s="760">
        <v>565</v>
      </c>
      <c r="Q905" s="938"/>
      <c r="R905" s="1888" t="s">
        <v>54</v>
      </c>
      <c r="S905" s="852" t="s">
        <v>113</v>
      </c>
      <c r="T905" s="852" t="s">
        <v>3274</v>
      </c>
      <c r="U905" s="852"/>
      <c r="V905" s="852" t="s">
        <v>161</v>
      </c>
      <c r="W905" s="2436">
        <v>24</v>
      </c>
      <c r="X905" s="2436" t="s">
        <v>3350</v>
      </c>
      <c r="Y905" s="852">
        <v>8</v>
      </c>
      <c r="Z905" s="852">
        <v>1.3</v>
      </c>
      <c r="AA905" s="852">
        <v>5000</v>
      </c>
      <c r="AB905" s="852" t="s">
        <v>143</v>
      </c>
      <c r="AC905" s="325">
        <v>80</v>
      </c>
      <c r="AD905" s="852">
        <v>620721</v>
      </c>
      <c r="AE905" s="2663">
        <v>20</v>
      </c>
      <c r="AF905" s="852">
        <v>10</v>
      </c>
      <c r="AG905" s="1889" t="s">
        <v>122</v>
      </c>
    </row>
    <row r="906" spans="3:33">
      <c r="C906" s="3091" t="s">
        <v>2870</v>
      </c>
      <c r="D906" s="569" t="s">
        <v>2274</v>
      </c>
      <c r="E906" s="1578" t="s">
        <v>2873</v>
      </c>
      <c r="F906" s="193">
        <v>929002695502</v>
      </c>
      <c r="G906" s="232">
        <v>8719514344167</v>
      </c>
      <c r="H906" s="807" t="s">
        <v>1737</v>
      </c>
      <c r="I906" s="807"/>
      <c r="J906" s="918" t="s">
        <v>1738</v>
      </c>
      <c r="K906" s="851" t="s">
        <v>1739</v>
      </c>
      <c r="L906" s="852" t="s">
        <v>3121</v>
      </c>
      <c r="M906" s="398">
        <v>35000</v>
      </c>
      <c r="N906" s="325">
        <v>3</v>
      </c>
      <c r="O906" s="852" t="s">
        <v>127</v>
      </c>
      <c r="P906" s="760">
        <v>610</v>
      </c>
      <c r="Q906" s="938"/>
      <c r="R906" s="1888" t="s">
        <v>54</v>
      </c>
      <c r="S906" s="852" t="s">
        <v>113</v>
      </c>
      <c r="T906" s="852" t="s">
        <v>3270</v>
      </c>
      <c r="U906" s="852"/>
      <c r="V906" s="852" t="s">
        <v>126</v>
      </c>
      <c r="W906" s="2436">
        <v>24</v>
      </c>
      <c r="X906" s="2436" t="s">
        <v>3348</v>
      </c>
      <c r="Y906" s="852">
        <v>8</v>
      </c>
      <c r="Z906" s="852">
        <v>1.3</v>
      </c>
      <c r="AA906" s="852">
        <v>5000</v>
      </c>
      <c r="AB906" s="852" t="s">
        <v>143</v>
      </c>
      <c r="AC906" s="325">
        <v>80</v>
      </c>
      <c r="AD906" s="852">
        <v>620711</v>
      </c>
      <c r="AE906" s="2663">
        <v>20</v>
      </c>
      <c r="AF906" s="852">
        <v>10</v>
      </c>
      <c r="AG906" s="1889" t="s">
        <v>122</v>
      </c>
    </row>
    <row r="907" spans="3:33">
      <c r="C907" s="3091" t="s">
        <v>2870</v>
      </c>
      <c r="D907" s="569" t="s">
        <v>2274</v>
      </c>
      <c r="E907" s="1578" t="s">
        <v>2873</v>
      </c>
      <c r="F907" s="193">
        <v>929002695602</v>
      </c>
      <c r="G907" s="232">
        <v>8719514344181</v>
      </c>
      <c r="H907" s="807" t="s">
        <v>1740</v>
      </c>
      <c r="I907" s="807"/>
      <c r="J907" s="918" t="s">
        <v>1738</v>
      </c>
      <c r="K907" s="851" t="s">
        <v>1739</v>
      </c>
      <c r="L907" s="1827" t="s">
        <v>79</v>
      </c>
      <c r="M907" s="398">
        <v>35000</v>
      </c>
      <c r="N907" s="325">
        <v>3</v>
      </c>
      <c r="O907" s="1827" t="s">
        <v>127</v>
      </c>
      <c r="P907" s="760">
        <v>610</v>
      </c>
      <c r="Q907" s="938"/>
      <c r="R907" s="2053" t="s">
        <v>54</v>
      </c>
      <c r="S907" s="1827" t="s">
        <v>113</v>
      </c>
      <c r="T907" s="1827" t="s">
        <v>3270</v>
      </c>
      <c r="U907" s="1827"/>
      <c r="V907" s="1827" t="s">
        <v>158</v>
      </c>
      <c r="W907" s="1827">
        <v>24</v>
      </c>
      <c r="X907" s="1827" t="s">
        <v>3348</v>
      </c>
      <c r="Y907" s="1362">
        <v>8</v>
      </c>
      <c r="Z907" s="1362">
        <v>1.3</v>
      </c>
      <c r="AA907" s="1362">
        <v>5000</v>
      </c>
      <c r="AB907" s="1827" t="s">
        <v>143</v>
      </c>
      <c r="AC907" s="325">
        <v>80</v>
      </c>
      <c r="AD907" s="1362">
        <v>620701</v>
      </c>
      <c r="AE907" s="2663">
        <v>20</v>
      </c>
      <c r="AF907" s="1362">
        <v>10</v>
      </c>
      <c r="AG907" s="2054" t="s">
        <v>122</v>
      </c>
    </row>
    <row r="908" spans="3:33">
      <c r="C908" s="3091" t="s">
        <v>2870</v>
      </c>
      <c r="D908" s="569" t="s">
        <v>2274</v>
      </c>
      <c r="E908" s="1578" t="s">
        <v>2873</v>
      </c>
      <c r="F908" s="193">
        <v>929002695702</v>
      </c>
      <c r="G908" s="232">
        <v>8719514344204</v>
      </c>
      <c r="H908" s="807" t="s">
        <v>1741</v>
      </c>
      <c r="I908" s="807"/>
      <c r="J908" s="918" t="s">
        <v>1738</v>
      </c>
      <c r="K908" s="851" t="s">
        <v>1742</v>
      </c>
      <c r="L908" s="852" t="s">
        <v>53</v>
      </c>
      <c r="M908" s="398">
        <v>35000</v>
      </c>
      <c r="N908" s="325">
        <v>3</v>
      </c>
      <c r="O908" s="852" t="s">
        <v>129</v>
      </c>
      <c r="P908" s="760">
        <v>610</v>
      </c>
      <c r="Q908" s="938"/>
      <c r="R908" s="1888" t="s">
        <v>54</v>
      </c>
      <c r="S908" s="852" t="s">
        <v>113</v>
      </c>
      <c r="T908" s="852" t="s">
        <v>3270</v>
      </c>
      <c r="U908" s="852"/>
      <c r="V908" s="852" t="s">
        <v>131</v>
      </c>
      <c r="W908" s="2436">
        <v>24</v>
      </c>
      <c r="X908" s="2436" t="s">
        <v>3350</v>
      </c>
      <c r="Y908" s="852">
        <v>8</v>
      </c>
      <c r="Z908" s="852">
        <v>1.3</v>
      </c>
      <c r="AA908" s="852">
        <v>5000</v>
      </c>
      <c r="AB908" s="852" t="s">
        <v>143</v>
      </c>
      <c r="AC908" s="325">
        <v>80</v>
      </c>
      <c r="AD908" s="852">
        <v>620704</v>
      </c>
      <c r="AE908" s="2663">
        <v>20</v>
      </c>
      <c r="AF908" s="852">
        <v>10</v>
      </c>
      <c r="AG908" s="1889" t="s">
        <v>122</v>
      </c>
    </row>
    <row r="909" spans="3:33">
      <c r="C909" s="3091" t="s">
        <v>2870</v>
      </c>
      <c r="D909" s="569" t="s">
        <v>2274</v>
      </c>
      <c r="E909" s="1578" t="s">
        <v>2873</v>
      </c>
      <c r="F909" s="193">
        <v>929002695802</v>
      </c>
      <c r="G909" s="232">
        <v>8719514344228</v>
      </c>
      <c r="H909" s="807" t="s">
        <v>1743</v>
      </c>
      <c r="I909" s="807"/>
      <c r="J909" s="918" t="s">
        <v>1738</v>
      </c>
      <c r="K909" s="851" t="s">
        <v>1744</v>
      </c>
      <c r="L909" s="852" t="s">
        <v>75</v>
      </c>
      <c r="M909" s="398">
        <v>35000</v>
      </c>
      <c r="N909" s="325">
        <v>3</v>
      </c>
      <c r="O909" s="852" t="s">
        <v>129</v>
      </c>
      <c r="P909" s="760">
        <v>610</v>
      </c>
      <c r="Q909" s="938"/>
      <c r="R909" s="1888" t="s">
        <v>54</v>
      </c>
      <c r="S909" s="852" t="s">
        <v>113</v>
      </c>
      <c r="T909" s="852" t="s">
        <v>3270</v>
      </c>
      <c r="U909" s="852"/>
      <c r="V909" s="852" t="s">
        <v>161</v>
      </c>
      <c r="W909" s="2436">
        <v>24</v>
      </c>
      <c r="X909" s="2436" t="s">
        <v>3353</v>
      </c>
      <c r="Y909" s="852">
        <v>8</v>
      </c>
      <c r="Z909" s="852">
        <v>1.3</v>
      </c>
      <c r="AA909" s="852">
        <v>5000</v>
      </c>
      <c r="AB909" s="852" t="s">
        <v>143</v>
      </c>
      <c r="AC909" s="325">
        <v>80</v>
      </c>
      <c r="AD909" s="852">
        <v>620728</v>
      </c>
      <c r="AE909" s="2663">
        <v>20</v>
      </c>
      <c r="AF909" s="852">
        <v>10</v>
      </c>
      <c r="AG909" s="1889" t="s">
        <v>122</v>
      </c>
    </row>
    <row r="910" spans="3:33">
      <c r="C910" s="3091" t="s">
        <v>2870</v>
      </c>
      <c r="D910" s="569" t="s">
        <v>2274</v>
      </c>
      <c r="E910" s="1578" t="s">
        <v>2873</v>
      </c>
      <c r="F910" s="193">
        <v>929002695902</v>
      </c>
      <c r="G910" s="232">
        <v>8719514344242</v>
      </c>
      <c r="H910" s="807" t="s">
        <v>1745</v>
      </c>
      <c r="I910" s="807"/>
      <c r="J910" s="918" t="s">
        <v>1746</v>
      </c>
      <c r="K910" s="851" t="s">
        <v>1705</v>
      </c>
      <c r="L910" s="852" t="s">
        <v>3121</v>
      </c>
      <c r="M910" s="398">
        <v>35000</v>
      </c>
      <c r="N910" s="325">
        <v>3</v>
      </c>
      <c r="O910" s="852" t="s">
        <v>127</v>
      </c>
      <c r="P910" s="760">
        <v>660</v>
      </c>
      <c r="Q910" s="938"/>
      <c r="R910" s="1888" t="s">
        <v>54</v>
      </c>
      <c r="S910" s="852" t="s">
        <v>113</v>
      </c>
      <c r="T910" s="852" t="s">
        <v>3271</v>
      </c>
      <c r="U910" s="852"/>
      <c r="V910" s="852" t="s">
        <v>126</v>
      </c>
      <c r="W910" s="2436">
        <v>24</v>
      </c>
      <c r="X910" s="2436" t="s">
        <v>3348</v>
      </c>
      <c r="Y910" s="852">
        <v>8</v>
      </c>
      <c r="Z910" s="852">
        <v>1.3</v>
      </c>
      <c r="AA910" s="852">
        <v>5000</v>
      </c>
      <c r="AB910" s="852" t="s">
        <v>143</v>
      </c>
      <c r="AC910" s="325">
        <v>80</v>
      </c>
      <c r="AD910" s="852">
        <v>620709</v>
      </c>
      <c r="AE910" s="2663">
        <v>20</v>
      </c>
      <c r="AF910" s="852">
        <v>10</v>
      </c>
      <c r="AG910" s="1889" t="s">
        <v>122</v>
      </c>
    </row>
    <row r="911" spans="3:33">
      <c r="C911" s="3091" t="s">
        <v>2870</v>
      </c>
      <c r="D911" s="569" t="s">
        <v>2274</v>
      </c>
      <c r="E911" s="1578" t="s">
        <v>2873</v>
      </c>
      <c r="F911" s="193">
        <v>929002696002</v>
      </c>
      <c r="G911" s="232">
        <v>8719514344266</v>
      </c>
      <c r="H911" s="807" t="s">
        <v>1747</v>
      </c>
      <c r="I911" s="807"/>
      <c r="J911" s="918" t="s">
        <v>1746</v>
      </c>
      <c r="K911" s="851" t="s">
        <v>1705</v>
      </c>
      <c r="L911" s="1827" t="s">
        <v>79</v>
      </c>
      <c r="M911" s="398">
        <v>35000</v>
      </c>
      <c r="N911" s="325">
        <v>3</v>
      </c>
      <c r="O911" s="1827" t="s">
        <v>127</v>
      </c>
      <c r="P911" s="760">
        <v>660</v>
      </c>
      <c r="Q911" s="938"/>
      <c r="R911" s="2053" t="s">
        <v>54</v>
      </c>
      <c r="S911" s="1827" t="s">
        <v>113</v>
      </c>
      <c r="T911" s="1827" t="s">
        <v>3271</v>
      </c>
      <c r="U911" s="1827"/>
      <c r="V911" s="1827" t="s">
        <v>158</v>
      </c>
      <c r="W911" s="1827">
        <v>24</v>
      </c>
      <c r="X911" s="1827" t="s">
        <v>3348</v>
      </c>
      <c r="Y911" s="1362">
        <v>8</v>
      </c>
      <c r="Z911" s="1362">
        <v>1.3</v>
      </c>
      <c r="AA911" s="1362">
        <v>5000</v>
      </c>
      <c r="AB911" s="1827" t="s">
        <v>143</v>
      </c>
      <c r="AC911" s="325">
        <v>80</v>
      </c>
      <c r="AD911" s="1362">
        <v>620729</v>
      </c>
      <c r="AE911" s="2663">
        <v>20</v>
      </c>
      <c r="AF911" s="1362">
        <v>10</v>
      </c>
      <c r="AG911" s="2054" t="s">
        <v>122</v>
      </c>
    </row>
    <row r="912" spans="3:33">
      <c r="C912" s="3091" t="s">
        <v>2870</v>
      </c>
      <c r="D912" s="569" t="s">
        <v>2274</v>
      </c>
      <c r="E912" s="1578" t="s">
        <v>2873</v>
      </c>
      <c r="F912" s="193">
        <v>929002696102</v>
      </c>
      <c r="G912" s="232">
        <v>8719514344280</v>
      </c>
      <c r="H912" s="807" t="s">
        <v>1748</v>
      </c>
      <c r="I912" s="807"/>
      <c r="J912" s="918" t="s">
        <v>1746</v>
      </c>
      <c r="K912" s="851" t="s">
        <v>1749</v>
      </c>
      <c r="L912" s="852" t="s">
        <v>53</v>
      </c>
      <c r="M912" s="398">
        <v>35000</v>
      </c>
      <c r="N912" s="325">
        <v>3</v>
      </c>
      <c r="O912" s="852" t="s">
        <v>129</v>
      </c>
      <c r="P912" s="760">
        <v>660</v>
      </c>
      <c r="Q912" s="938"/>
      <c r="R912" s="2053" t="s">
        <v>54</v>
      </c>
      <c r="S912" s="1827" t="s">
        <v>113</v>
      </c>
      <c r="T912" s="1827" t="s">
        <v>3271</v>
      </c>
      <c r="U912" s="1827"/>
      <c r="V912" s="1827" t="s">
        <v>131</v>
      </c>
      <c r="W912" s="1827">
        <v>24</v>
      </c>
      <c r="X912" s="1827" t="s">
        <v>3350</v>
      </c>
      <c r="Y912" s="1362">
        <v>8</v>
      </c>
      <c r="Z912" s="1362">
        <v>1.3</v>
      </c>
      <c r="AA912" s="1362">
        <v>5000</v>
      </c>
      <c r="AB912" s="1827" t="s">
        <v>143</v>
      </c>
      <c r="AC912" s="325">
        <v>80</v>
      </c>
      <c r="AD912" s="1362">
        <v>620725</v>
      </c>
      <c r="AE912" s="2663">
        <v>20</v>
      </c>
      <c r="AF912" s="1362">
        <v>10</v>
      </c>
      <c r="AG912" s="2054" t="s">
        <v>122</v>
      </c>
    </row>
    <row r="913" spans="3:33">
      <c r="C913" s="3080" t="s">
        <v>2870</v>
      </c>
      <c r="D913" s="855" t="s">
        <v>2274</v>
      </c>
      <c r="E913" s="1599" t="s">
        <v>2873</v>
      </c>
      <c r="F913" s="190">
        <v>929002696202</v>
      </c>
      <c r="G913" s="207">
        <v>8719514344303</v>
      </c>
      <c r="H913" s="849" t="s">
        <v>1750</v>
      </c>
      <c r="I913" s="849"/>
      <c r="J913" s="929" t="s">
        <v>1746</v>
      </c>
      <c r="K913" s="912" t="s">
        <v>1751</v>
      </c>
      <c r="L913" s="1837" t="s">
        <v>75</v>
      </c>
      <c r="M913" s="448">
        <v>35000</v>
      </c>
      <c r="N913" s="921">
        <v>3</v>
      </c>
      <c r="O913" s="1837" t="s">
        <v>129</v>
      </c>
      <c r="P913" s="1652">
        <v>660</v>
      </c>
      <c r="Q913" s="938"/>
      <c r="R913" s="1890" t="s">
        <v>54</v>
      </c>
      <c r="S913" s="1819" t="s">
        <v>113</v>
      </c>
      <c r="T913" s="1819" t="s">
        <v>3271</v>
      </c>
      <c r="U913" s="1819"/>
      <c r="V913" s="1819" t="s">
        <v>161</v>
      </c>
      <c r="W913" s="2437">
        <v>24</v>
      </c>
      <c r="X913" s="2437" t="s">
        <v>3353</v>
      </c>
      <c r="Y913" s="1819">
        <v>8</v>
      </c>
      <c r="Z913" s="1819">
        <v>1.3</v>
      </c>
      <c r="AA913" s="1819">
        <v>5000</v>
      </c>
      <c r="AB913" s="1819" t="s">
        <v>143</v>
      </c>
      <c r="AC913" s="921">
        <v>80</v>
      </c>
      <c r="AD913" s="1819">
        <v>620706</v>
      </c>
      <c r="AE913" s="2686">
        <v>20</v>
      </c>
      <c r="AF913" s="1819">
        <v>10</v>
      </c>
      <c r="AG913" s="1891" t="s">
        <v>122</v>
      </c>
    </row>
    <row r="914" spans="3:33">
      <c r="C914" s="3079" t="s">
        <v>2870</v>
      </c>
      <c r="D914" s="1576"/>
      <c r="E914" s="1577"/>
      <c r="F914" s="2955">
        <v>929003463480</v>
      </c>
      <c r="G914" s="203">
        <v>6941970622486</v>
      </c>
      <c r="H914" s="1653" t="s">
        <v>218</v>
      </c>
      <c r="I914" s="1682" t="s">
        <v>184</v>
      </c>
      <c r="J914" s="2386"/>
      <c r="K914" s="2387"/>
      <c r="L914" s="1839"/>
      <c r="M914" s="1683">
        <v>50000</v>
      </c>
      <c r="N914" s="1684">
        <v>5</v>
      </c>
      <c r="O914" s="1839"/>
      <c r="P914" s="1102">
        <v>495</v>
      </c>
      <c r="Q914" s="518"/>
      <c r="R914" s="2117"/>
      <c r="S914" s="1839" t="s">
        <v>113</v>
      </c>
      <c r="T914" s="1839"/>
      <c r="U914" s="1839"/>
      <c r="V914" s="1839"/>
      <c r="W914" s="2475" t="s">
        <v>210</v>
      </c>
      <c r="X914" s="2475"/>
      <c r="Y914" s="1839"/>
      <c r="Z914" s="1839"/>
      <c r="AA914" s="1839"/>
      <c r="AB914" s="1839" t="s">
        <v>122</v>
      </c>
      <c r="AC914" s="1684"/>
      <c r="AD914" s="1839"/>
      <c r="AE914" s="2687">
        <v>0.5</v>
      </c>
      <c r="AF914" s="1839">
        <v>60</v>
      </c>
      <c r="AG914" s="2118" t="s">
        <v>122</v>
      </c>
    </row>
    <row r="915" spans="3:33">
      <c r="C915" s="3091" t="s">
        <v>2870</v>
      </c>
      <c r="D915" s="569"/>
      <c r="E915" s="1578"/>
      <c r="F915" s="193">
        <v>929003463580</v>
      </c>
      <c r="G915" s="232">
        <v>6941970622509</v>
      </c>
      <c r="H915" s="3038" t="s">
        <v>1752</v>
      </c>
      <c r="I915" s="1587" t="s">
        <v>184</v>
      </c>
      <c r="J915" s="2388"/>
      <c r="K915" s="2389"/>
      <c r="L915" s="852"/>
      <c r="M915" s="398">
        <v>50000</v>
      </c>
      <c r="N915" s="409">
        <v>5</v>
      </c>
      <c r="O915" s="852"/>
      <c r="P915" s="2418">
        <v>885</v>
      </c>
      <c r="Q915" s="518"/>
      <c r="R915" s="1888"/>
      <c r="S915" s="852" t="s">
        <v>113</v>
      </c>
      <c r="T915" s="852"/>
      <c r="U915" s="852"/>
      <c r="V915" s="852"/>
      <c r="W915" s="2436" t="s">
        <v>210</v>
      </c>
      <c r="X915" s="2436"/>
      <c r="Y915" s="852"/>
      <c r="Z915" s="852"/>
      <c r="AA915" s="852"/>
      <c r="AB915" s="852" t="s">
        <v>122</v>
      </c>
      <c r="AC915" s="409"/>
      <c r="AD915" s="852"/>
      <c r="AE915" s="2688">
        <v>1</v>
      </c>
      <c r="AF915" s="852">
        <v>36</v>
      </c>
      <c r="AG915" s="1889" t="s">
        <v>122</v>
      </c>
    </row>
    <row r="916" spans="3:33">
      <c r="C916" s="3091" t="s">
        <v>2870</v>
      </c>
      <c r="D916" s="569"/>
      <c r="E916" s="1578"/>
      <c r="F916" s="193">
        <v>929002105580</v>
      </c>
      <c r="G916" s="232">
        <v>8718699775315</v>
      </c>
      <c r="H916" s="807" t="s">
        <v>1753</v>
      </c>
      <c r="I916" s="1586" t="s">
        <v>184</v>
      </c>
      <c r="J916" s="2388"/>
      <c r="K916" s="2389"/>
      <c r="L916" s="852"/>
      <c r="M916" s="398">
        <v>50000</v>
      </c>
      <c r="N916" s="300">
        <v>5</v>
      </c>
      <c r="O916" s="852"/>
      <c r="P916" s="760">
        <v>405</v>
      </c>
      <c r="Q916" s="938"/>
      <c r="R916" s="1888"/>
      <c r="S916" s="852" t="s">
        <v>113</v>
      </c>
      <c r="T916" s="852"/>
      <c r="U916" s="852"/>
      <c r="V916" s="852"/>
      <c r="W916" s="2436" t="s">
        <v>210</v>
      </c>
      <c r="X916" s="2436"/>
      <c r="Y916" s="852"/>
      <c r="Z916" s="852"/>
      <c r="AA916" s="852"/>
      <c r="AB916" s="852" t="s">
        <v>122</v>
      </c>
      <c r="AC916" s="300"/>
      <c r="AD916" s="852"/>
      <c r="AE916" s="2675">
        <v>0.5</v>
      </c>
      <c r="AF916" s="852">
        <v>20</v>
      </c>
      <c r="AG916" s="1889" t="s">
        <v>122</v>
      </c>
    </row>
    <row r="917" spans="3:33">
      <c r="C917" s="3091" t="s">
        <v>2870</v>
      </c>
      <c r="D917" s="569"/>
      <c r="E917" s="1578"/>
      <c r="F917" s="193">
        <v>929002105680</v>
      </c>
      <c r="G917" s="232">
        <v>8718699775322</v>
      </c>
      <c r="H917" s="807" t="s">
        <v>1754</v>
      </c>
      <c r="I917" s="1588" t="s">
        <v>184</v>
      </c>
      <c r="J917" s="2388"/>
      <c r="K917" s="2389"/>
      <c r="L917" s="852"/>
      <c r="M917" s="398">
        <v>50000</v>
      </c>
      <c r="N917" s="300">
        <v>5</v>
      </c>
      <c r="O917" s="852"/>
      <c r="P917" s="760">
        <v>520</v>
      </c>
      <c r="Q917" s="938"/>
      <c r="R917" s="1888"/>
      <c r="S917" s="852" t="s">
        <v>113</v>
      </c>
      <c r="T917" s="852"/>
      <c r="U917" s="852"/>
      <c r="V917" s="852"/>
      <c r="W917" s="2436" t="s">
        <v>210</v>
      </c>
      <c r="X917" s="2436"/>
      <c r="Y917" s="852"/>
      <c r="Z917" s="852"/>
      <c r="AA917" s="852"/>
      <c r="AB917" s="852" t="s">
        <v>122</v>
      </c>
      <c r="AC917" s="300"/>
      <c r="AD917" s="852"/>
      <c r="AE917" s="2675">
        <v>1</v>
      </c>
      <c r="AF917" s="852">
        <v>20</v>
      </c>
      <c r="AG917" s="1889" t="s">
        <v>122</v>
      </c>
    </row>
    <row r="918" spans="3:33">
      <c r="C918" s="3080" t="s">
        <v>2870</v>
      </c>
      <c r="D918" s="855"/>
      <c r="E918" s="1599"/>
      <c r="F918" s="2956">
        <v>929003876480</v>
      </c>
      <c r="G918" s="1113">
        <v>6941970622523</v>
      </c>
      <c r="H918" s="1111" t="s">
        <v>1755</v>
      </c>
      <c r="I918" s="1589" t="s">
        <v>184</v>
      </c>
      <c r="J918" s="2390"/>
      <c r="K918" s="2391"/>
      <c r="L918" s="1840"/>
      <c r="M918" s="1106">
        <v>50000</v>
      </c>
      <c r="N918" s="1381">
        <v>5</v>
      </c>
      <c r="O918" s="1840"/>
      <c r="P918" s="1107">
        <v>1100</v>
      </c>
      <c r="Q918" s="518"/>
      <c r="R918" s="2119"/>
      <c r="S918" s="1840" t="s">
        <v>113</v>
      </c>
      <c r="T918" s="1840"/>
      <c r="U918" s="1840"/>
      <c r="V918" s="1840"/>
      <c r="W918" s="2476" t="s">
        <v>210</v>
      </c>
      <c r="X918" s="2476"/>
      <c r="Y918" s="1840"/>
      <c r="Z918" s="1840"/>
      <c r="AA918" s="1840"/>
      <c r="AB918" s="1840" t="s">
        <v>122</v>
      </c>
      <c r="AC918" s="1381"/>
      <c r="AD918" s="1840"/>
      <c r="AE918" s="2689">
        <v>1</v>
      </c>
      <c r="AF918" s="1840">
        <v>36</v>
      </c>
      <c r="AG918" s="2120" t="s">
        <v>122</v>
      </c>
    </row>
    <row r="919" spans="3:33">
      <c r="C919" s="3233" t="s">
        <v>2870</v>
      </c>
      <c r="D919" s="853" t="s">
        <v>2274</v>
      </c>
      <c r="E919" s="1606"/>
      <c r="F919" s="193">
        <v>929003167602</v>
      </c>
      <c r="G919" s="232">
        <v>8719514354975</v>
      </c>
      <c r="H919" s="919" t="s">
        <v>1756</v>
      </c>
      <c r="I919" s="1586" t="s">
        <v>2860</v>
      </c>
      <c r="J919" s="2386"/>
      <c r="K919" s="2387"/>
      <c r="L919" s="852"/>
      <c r="M919" s="398"/>
      <c r="N919" s="1382"/>
      <c r="O919" s="852"/>
      <c r="P919" s="760">
        <v>215</v>
      </c>
      <c r="Q919" s="938"/>
      <c r="R919" s="1888"/>
      <c r="S919" s="852"/>
      <c r="T919" s="852"/>
      <c r="U919" s="852"/>
      <c r="V919" s="852"/>
      <c r="W919" s="2436"/>
      <c r="X919" s="2436"/>
      <c r="Y919" s="852"/>
      <c r="Z919" s="852"/>
      <c r="AA919" s="852"/>
      <c r="AB919" s="852"/>
      <c r="AC919" s="1382"/>
      <c r="AD919" s="852"/>
      <c r="AE919" s="2690">
        <v>0</v>
      </c>
      <c r="AF919" s="852">
        <v>12</v>
      </c>
      <c r="AG919" s="1889" t="s">
        <v>122</v>
      </c>
    </row>
    <row r="920" spans="3:33">
      <c r="C920" s="3091" t="s">
        <v>2870</v>
      </c>
      <c r="D920" s="569" t="s">
        <v>2274</v>
      </c>
      <c r="E920" s="1578"/>
      <c r="F920" s="152">
        <v>929003167702</v>
      </c>
      <c r="G920" s="204">
        <v>8719514354999</v>
      </c>
      <c r="H920" s="807" t="s">
        <v>1757</v>
      </c>
      <c r="I920" s="1588" t="s">
        <v>2859</v>
      </c>
      <c r="J920" s="2388"/>
      <c r="K920" s="2389"/>
      <c r="L920" s="852"/>
      <c r="M920" s="398"/>
      <c r="N920" s="1382"/>
      <c r="O920" s="852"/>
      <c r="P920" s="760">
        <v>1385</v>
      </c>
      <c r="Q920" s="938"/>
      <c r="R920" s="1888"/>
      <c r="S920" s="852"/>
      <c r="T920" s="852"/>
      <c r="U920" s="852"/>
      <c r="V920" s="852"/>
      <c r="W920" s="2436"/>
      <c r="X920" s="2436"/>
      <c r="Y920" s="852"/>
      <c r="Z920" s="852"/>
      <c r="AA920" s="852"/>
      <c r="AB920" s="852"/>
      <c r="AC920" s="1382"/>
      <c r="AD920" s="852"/>
      <c r="AE920" s="2690">
        <v>25</v>
      </c>
      <c r="AF920" s="852">
        <v>6</v>
      </c>
      <c r="AG920" s="1889" t="s">
        <v>122</v>
      </c>
    </row>
    <row r="921" spans="3:33">
      <c r="C921" s="3091" t="s">
        <v>2870</v>
      </c>
      <c r="D921" s="569" t="s">
        <v>2274</v>
      </c>
      <c r="E921" s="1578"/>
      <c r="F921" s="152">
        <v>929003167802</v>
      </c>
      <c r="G921" s="204">
        <v>8719514355019</v>
      </c>
      <c r="H921" s="807" t="s">
        <v>1758</v>
      </c>
      <c r="I921" s="1588" t="s">
        <v>2861</v>
      </c>
      <c r="J921" s="2388"/>
      <c r="K921" s="2389"/>
      <c r="L921" s="852"/>
      <c r="M921" s="398"/>
      <c r="N921" s="1382"/>
      <c r="O921" s="852"/>
      <c r="P921" s="760">
        <v>615</v>
      </c>
      <c r="Q921" s="938"/>
      <c r="R921" s="1888"/>
      <c r="S921" s="852"/>
      <c r="T921" s="852"/>
      <c r="U921" s="852"/>
      <c r="V921" s="852"/>
      <c r="W921" s="2436"/>
      <c r="X921" s="2436"/>
      <c r="Y921" s="852"/>
      <c r="Z921" s="852"/>
      <c r="AA921" s="852"/>
      <c r="AB921" s="852"/>
      <c r="AC921" s="1382"/>
      <c r="AD921" s="852"/>
      <c r="AE921" s="2690">
        <v>25</v>
      </c>
      <c r="AF921" s="852">
        <v>12</v>
      </c>
      <c r="AG921" s="1889" t="s">
        <v>122</v>
      </c>
    </row>
    <row r="922" spans="3:33">
      <c r="C922" s="3080" t="s">
        <v>2870</v>
      </c>
      <c r="D922" s="855" t="s">
        <v>2274</v>
      </c>
      <c r="E922" s="1599"/>
      <c r="F922" s="190">
        <v>929003167902</v>
      </c>
      <c r="G922" s="207">
        <v>8719514355033</v>
      </c>
      <c r="H922" s="849" t="s">
        <v>1759</v>
      </c>
      <c r="I922" s="1590" t="s">
        <v>2862</v>
      </c>
      <c r="J922" s="2390"/>
      <c r="K922" s="2391"/>
      <c r="L922" s="1841"/>
      <c r="M922" s="439"/>
      <c r="N922" s="490"/>
      <c r="O922" s="1841"/>
      <c r="P922" s="682">
        <v>840</v>
      </c>
      <c r="Q922" s="938"/>
      <c r="R922" s="1977"/>
      <c r="S922" s="1841"/>
      <c r="T922" s="1841"/>
      <c r="U922" s="1841"/>
      <c r="V922" s="1841"/>
      <c r="W922" s="1331"/>
      <c r="X922" s="1331"/>
      <c r="Y922" s="1841"/>
      <c r="Z922" s="1841"/>
      <c r="AA922" s="1841"/>
      <c r="AB922" s="1841"/>
      <c r="AC922" s="490"/>
      <c r="AD922" s="1841"/>
      <c r="AE922" s="2660">
        <v>25</v>
      </c>
      <c r="AF922" s="1841">
        <v>6</v>
      </c>
      <c r="AG922" s="2121" t="s">
        <v>122</v>
      </c>
    </row>
    <row r="923" spans="3:33">
      <c r="C923" s="3233"/>
      <c r="D923" s="853"/>
      <c r="E923" s="1606"/>
      <c r="F923" s="193">
        <v>929003426406</v>
      </c>
      <c r="G923" s="232">
        <v>6947830488032</v>
      </c>
      <c r="H923" s="1370" t="s">
        <v>1760</v>
      </c>
      <c r="I923" s="1370" t="s">
        <v>186</v>
      </c>
      <c r="J923" s="2386"/>
      <c r="K923" s="2387"/>
      <c r="L923" s="852"/>
      <c r="M923" s="398">
        <v>30000</v>
      </c>
      <c r="N923" s="300">
        <v>3</v>
      </c>
      <c r="O923" s="852"/>
      <c r="P923" s="760">
        <v>325</v>
      </c>
      <c r="Q923" s="518"/>
      <c r="R923" s="1888"/>
      <c r="S923" s="852" t="s">
        <v>113</v>
      </c>
      <c r="T923" s="852"/>
      <c r="U923" s="852"/>
      <c r="V923" s="852"/>
      <c r="W923" s="2436"/>
      <c r="X923" s="2436"/>
      <c r="Y923" s="852"/>
      <c r="Z923" s="852"/>
      <c r="AA923" s="852"/>
      <c r="AB923" s="852" t="s">
        <v>122</v>
      </c>
      <c r="AC923" s="300"/>
      <c r="AD923" s="852"/>
      <c r="AE923" s="2675">
        <v>0.5</v>
      </c>
      <c r="AF923" s="852">
        <v>80</v>
      </c>
      <c r="AG923" s="1889" t="s">
        <v>122</v>
      </c>
    </row>
    <row r="924" spans="3:33">
      <c r="C924" s="3091"/>
      <c r="D924" s="569"/>
      <c r="E924" s="1578"/>
      <c r="F924" s="152">
        <v>929003426506</v>
      </c>
      <c r="G924" s="204">
        <v>6947830488056</v>
      </c>
      <c r="H924" s="1371" t="s">
        <v>1761</v>
      </c>
      <c r="I924" s="1371" t="s">
        <v>186</v>
      </c>
      <c r="J924" s="2388"/>
      <c r="K924" s="2389"/>
      <c r="L924" s="852"/>
      <c r="M924" s="398">
        <v>30000</v>
      </c>
      <c r="N924" s="300">
        <v>3</v>
      </c>
      <c r="O924" s="852"/>
      <c r="P924" s="760">
        <v>425</v>
      </c>
      <c r="Q924" s="518"/>
      <c r="R924" s="1888"/>
      <c r="S924" s="852" t="s">
        <v>113</v>
      </c>
      <c r="T924" s="852"/>
      <c r="U924" s="852"/>
      <c r="V924" s="852"/>
      <c r="W924" s="2436"/>
      <c r="X924" s="2436"/>
      <c r="Y924" s="852"/>
      <c r="Z924" s="852"/>
      <c r="AA924" s="852"/>
      <c r="AB924" s="852" t="s">
        <v>122</v>
      </c>
      <c r="AC924" s="300"/>
      <c r="AD924" s="852"/>
      <c r="AE924" s="2675">
        <v>0.5</v>
      </c>
      <c r="AF924" s="852">
        <v>60</v>
      </c>
      <c r="AG924" s="1889" t="s">
        <v>122</v>
      </c>
    </row>
    <row r="925" spans="3:33">
      <c r="C925" s="3091"/>
      <c r="D925" s="569"/>
      <c r="E925" s="1578"/>
      <c r="F925" s="152">
        <v>929003426606</v>
      </c>
      <c r="G925" s="204">
        <v>6947830488070</v>
      </c>
      <c r="H925" s="807" t="s">
        <v>1762</v>
      </c>
      <c r="I925" s="1588" t="s">
        <v>186</v>
      </c>
      <c r="J925" s="2388"/>
      <c r="K925" s="2389"/>
      <c r="L925" s="852"/>
      <c r="M925" s="398">
        <v>30000</v>
      </c>
      <c r="N925" s="1382">
        <v>3</v>
      </c>
      <c r="O925" s="852"/>
      <c r="P925" s="760">
        <v>740</v>
      </c>
      <c r="Q925" s="518"/>
      <c r="R925" s="1888"/>
      <c r="S925" s="852" t="s">
        <v>113</v>
      </c>
      <c r="T925" s="852"/>
      <c r="U925" s="852"/>
      <c r="V925" s="852"/>
      <c r="W925" s="2436"/>
      <c r="X925" s="2436"/>
      <c r="Y925" s="852"/>
      <c r="Z925" s="852"/>
      <c r="AA925" s="852"/>
      <c r="AB925" s="852" t="s">
        <v>122</v>
      </c>
      <c r="AC925" s="1382"/>
      <c r="AD925" s="852"/>
      <c r="AE925" s="2690">
        <v>1</v>
      </c>
      <c r="AF925" s="852">
        <v>36</v>
      </c>
      <c r="AG925" s="1889" t="s">
        <v>122</v>
      </c>
    </row>
    <row r="926" spans="3:33">
      <c r="C926" s="3080"/>
      <c r="D926" s="855"/>
      <c r="E926" s="1599"/>
      <c r="F926" s="190">
        <v>929003426706</v>
      </c>
      <c r="G926" s="207">
        <v>6947830488094</v>
      </c>
      <c r="H926" s="849" t="s">
        <v>185</v>
      </c>
      <c r="I926" s="1590" t="s">
        <v>186</v>
      </c>
      <c r="J926" s="2390"/>
      <c r="K926" s="2391"/>
      <c r="L926" s="1841"/>
      <c r="M926" s="439">
        <v>30000</v>
      </c>
      <c r="N926" s="490">
        <v>3</v>
      </c>
      <c r="O926" s="1841"/>
      <c r="P926" s="682">
        <v>995</v>
      </c>
      <c r="Q926" s="518"/>
      <c r="R926" s="1977"/>
      <c r="S926" s="1841" t="s">
        <v>113</v>
      </c>
      <c r="T926" s="1841"/>
      <c r="U926" s="1841"/>
      <c r="V926" s="1841"/>
      <c r="W926" s="1331"/>
      <c r="X926" s="1331"/>
      <c r="Y926" s="1841"/>
      <c r="Z926" s="1841"/>
      <c r="AA926" s="1841"/>
      <c r="AB926" s="1841" t="s">
        <v>122</v>
      </c>
      <c r="AC926" s="490"/>
      <c r="AD926" s="1841"/>
      <c r="AE926" s="2660">
        <v>1</v>
      </c>
      <c r="AF926" s="1841">
        <v>36</v>
      </c>
      <c r="AG926" s="2121" t="s">
        <v>122</v>
      </c>
    </row>
    <row r="927" spans="3:33">
      <c r="C927" s="3079" t="s">
        <v>2870</v>
      </c>
      <c r="D927" s="1576" t="s">
        <v>2274</v>
      </c>
      <c r="E927" s="1577"/>
      <c r="F927" s="2924">
        <v>929003622702</v>
      </c>
      <c r="G927" s="806">
        <v>8720169188297</v>
      </c>
      <c r="H927" s="226" t="s">
        <v>997</v>
      </c>
      <c r="I927" s="226"/>
      <c r="J927" s="793">
        <v>2.2999999999999998</v>
      </c>
      <c r="K927" s="1172">
        <v>485</v>
      </c>
      <c r="L927" s="1770" t="s">
        <v>3121</v>
      </c>
      <c r="M927" s="809">
        <v>50000</v>
      </c>
      <c r="N927" s="319">
        <v>5</v>
      </c>
      <c r="O927" s="2371" t="s">
        <v>180</v>
      </c>
      <c r="P927" s="1404">
        <v>180</v>
      </c>
      <c r="Q927" s="14"/>
      <c r="R927" s="2021" t="s">
        <v>54</v>
      </c>
      <c r="S927" s="1770"/>
      <c r="T927" s="2536" t="s">
        <v>3275</v>
      </c>
      <c r="U927" s="1770" t="s">
        <v>121</v>
      </c>
      <c r="V927" s="1770" t="s">
        <v>126</v>
      </c>
      <c r="W927" s="305" t="s">
        <v>210</v>
      </c>
      <c r="X927" s="305">
        <v>210</v>
      </c>
      <c r="Y927" s="279">
        <v>60</v>
      </c>
      <c r="Z927" s="279"/>
      <c r="AA927" s="279">
        <v>104</v>
      </c>
      <c r="AB927" s="1770" t="s">
        <v>122</v>
      </c>
      <c r="AC927" s="319">
        <v>80</v>
      </c>
      <c r="AD927" s="279">
        <v>1442600</v>
      </c>
      <c r="AE927" s="2658">
        <v>4</v>
      </c>
      <c r="AF927" s="279">
        <v>10</v>
      </c>
      <c r="AG927" s="2022" t="s">
        <v>122</v>
      </c>
    </row>
    <row r="928" spans="3:33">
      <c r="C928" s="3091" t="s">
        <v>2870</v>
      </c>
      <c r="D928" s="569" t="s">
        <v>2274</v>
      </c>
      <c r="E928" s="1578"/>
      <c r="F928" s="2925">
        <v>929003702502</v>
      </c>
      <c r="G928" s="116">
        <v>8720169254046</v>
      </c>
      <c r="H928" s="237" t="s">
        <v>998</v>
      </c>
      <c r="I928" s="237"/>
      <c r="J928" s="436">
        <v>2.2999999999999998</v>
      </c>
      <c r="K928" s="1174">
        <v>485</v>
      </c>
      <c r="L928" s="918" t="s">
        <v>79</v>
      </c>
      <c r="M928" s="412">
        <v>50000</v>
      </c>
      <c r="N928" s="299">
        <v>5</v>
      </c>
      <c r="O928" s="2372" t="s">
        <v>180</v>
      </c>
      <c r="P928" s="1402">
        <v>180</v>
      </c>
      <c r="Q928" s="14"/>
      <c r="R928" s="2122" t="s">
        <v>54</v>
      </c>
      <c r="S928" s="918"/>
      <c r="T928" s="918" t="s">
        <v>3275</v>
      </c>
      <c r="U928" s="918" t="s">
        <v>121</v>
      </c>
      <c r="V928" s="918" t="s">
        <v>158</v>
      </c>
      <c r="W928" s="918" t="s">
        <v>210</v>
      </c>
      <c r="X928" s="918">
        <v>210</v>
      </c>
      <c r="Y928" s="2325">
        <v>60</v>
      </c>
      <c r="Z928" s="2325"/>
      <c r="AA928" s="2325">
        <v>104</v>
      </c>
      <c r="AB928" s="918" t="s">
        <v>122</v>
      </c>
      <c r="AC928" s="299">
        <v>80</v>
      </c>
      <c r="AD928" s="2325">
        <v>1543851</v>
      </c>
      <c r="AE928" s="2659">
        <v>4</v>
      </c>
      <c r="AF928" s="2325">
        <v>10</v>
      </c>
      <c r="AG928" s="2123" t="s">
        <v>122</v>
      </c>
    </row>
    <row r="929" spans="3:33">
      <c r="C929" s="3080" t="s">
        <v>2870</v>
      </c>
      <c r="D929" s="855" t="s">
        <v>2274</v>
      </c>
      <c r="E929" s="1599"/>
      <c r="F929" s="2946">
        <v>929003623102</v>
      </c>
      <c r="G929" s="508">
        <v>8720169188372</v>
      </c>
      <c r="H929" s="238" t="s">
        <v>999</v>
      </c>
      <c r="I929" s="238"/>
      <c r="J929" s="486">
        <v>2.2999999999999998</v>
      </c>
      <c r="K929" s="1173">
        <v>485</v>
      </c>
      <c r="L929" s="1823" t="s">
        <v>53</v>
      </c>
      <c r="M929" s="811">
        <v>50000</v>
      </c>
      <c r="N929" s="490">
        <v>5</v>
      </c>
      <c r="O929" s="2373" t="s">
        <v>180</v>
      </c>
      <c r="P929" s="1403">
        <v>180</v>
      </c>
      <c r="Q929" s="14"/>
      <c r="R929" s="2039" t="s">
        <v>54</v>
      </c>
      <c r="S929" s="1823"/>
      <c r="T929" s="1823" t="s">
        <v>3275</v>
      </c>
      <c r="U929" s="1823" t="s">
        <v>121</v>
      </c>
      <c r="V929" s="1823" t="s">
        <v>131</v>
      </c>
      <c r="W929" s="294" t="s">
        <v>210</v>
      </c>
      <c r="X929" s="294">
        <v>210</v>
      </c>
      <c r="Y929" s="283">
        <v>60</v>
      </c>
      <c r="Z929" s="283"/>
      <c r="AA929" s="283">
        <v>104</v>
      </c>
      <c r="AB929" s="1823" t="s">
        <v>122</v>
      </c>
      <c r="AC929" s="490">
        <v>80</v>
      </c>
      <c r="AD929" s="283">
        <v>1442605</v>
      </c>
      <c r="AE929" s="2660">
        <v>4</v>
      </c>
      <c r="AF929" s="283">
        <v>10</v>
      </c>
      <c r="AG929" s="2040" t="s">
        <v>122</v>
      </c>
    </row>
    <row r="930" spans="3:33">
      <c r="C930" s="3233" t="s">
        <v>2870</v>
      </c>
      <c r="D930" s="853" t="s">
        <v>2274</v>
      </c>
      <c r="E930" s="1606"/>
      <c r="F930" s="2924">
        <v>929003622902</v>
      </c>
      <c r="G930" s="806">
        <v>8720169188334</v>
      </c>
      <c r="H930" s="226" t="s">
        <v>1000</v>
      </c>
      <c r="I930" s="226"/>
      <c r="J930" s="793">
        <v>2.2999999999999998</v>
      </c>
      <c r="K930" s="1172">
        <v>485</v>
      </c>
      <c r="L930" s="1770" t="s">
        <v>3121</v>
      </c>
      <c r="M930" s="809">
        <v>50000</v>
      </c>
      <c r="N930" s="319">
        <v>5</v>
      </c>
      <c r="O930" s="2371" t="s">
        <v>180</v>
      </c>
      <c r="P930" s="1404">
        <v>180</v>
      </c>
      <c r="Q930" s="14"/>
      <c r="R930" s="2021" t="s">
        <v>54</v>
      </c>
      <c r="S930" s="1770"/>
      <c r="T930" s="1770" t="s">
        <v>3275</v>
      </c>
      <c r="U930" s="1770" t="s">
        <v>121</v>
      </c>
      <c r="V930" s="1770" t="s">
        <v>126</v>
      </c>
      <c r="W930" s="305" t="s">
        <v>210</v>
      </c>
      <c r="X930" s="305">
        <v>210</v>
      </c>
      <c r="Y930" s="279">
        <v>60</v>
      </c>
      <c r="Z930" s="279"/>
      <c r="AA930" s="279">
        <v>104</v>
      </c>
      <c r="AB930" s="1770" t="s">
        <v>122</v>
      </c>
      <c r="AC930" s="319">
        <v>80</v>
      </c>
      <c r="AD930" s="279">
        <v>1442603</v>
      </c>
      <c r="AE930" s="2658">
        <v>4</v>
      </c>
      <c r="AF930" s="279">
        <v>10</v>
      </c>
      <c r="AG930" s="2022" t="s">
        <v>122</v>
      </c>
    </row>
    <row r="931" spans="3:33">
      <c r="C931" s="3080" t="s">
        <v>2870</v>
      </c>
      <c r="D931" s="855" t="s">
        <v>2274</v>
      </c>
      <c r="E931" s="1599"/>
      <c r="F931" s="2948">
        <v>929003623302</v>
      </c>
      <c r="G931" s="2564">
        <v>8720169188419</v>
      </c>
      <c r="H931" s="2565" t="s">
        <v>1002</v>
      </c>
      <c r="I931" s="2565"/>
      <c r="J931" s="2579">
        <v>2.2999999999999998</v>
      </c>
      <c r="K931" s="2579">
        <v>485</v>
      </c>
      <c r="L931" s="2566" t="s">
        <v>53</v>
      </c>
      <c r="M931" s="2580">
        <v>50000</v>
      </c>
      <c r="N931" s="2581">
        <v>5</v>
      </c>
      <c r="O931" s="2566" t="s">
        <v>180</v>
      </c>
      <c r="P931" s="2402">
        <v>180</v>
      </c>
      <c r="Q931" s="14"/>
      <c r="R931" s="2568" t="s">
        <v>54</v>
      </c>
      <c r="S931" s="2566"/>
      <c r="T931" s="2566" t="s">
        <v>3275</v>
      </c>
      <c r="U931" s="2566" t="s">
        <v>121</v>
      </c>
      <c r="V931" s="2566" t="s">
        <v>131</v>
      </c>
      <c r="W931" s="2466" t="s">
        <v>210</v>
      </c>
      <c r="X931" s="2466">
        <v>210</v>
      </c>
      <c r="Y931" s="1094">
        <v>60</v>
      </c>
      <c r="Z931" s="1094"/>
      <c r="AA931" s="1094">
        <v>104</v>
      </c>
      <c r="AB931" s="2566" t="s">
        <v>122</v>
      </c>
      <c r="AC931" s="2581">
        <v>80</v>
      </c>
      <c r="AD931" s="1094">
        <v>1442607</v>
      </c>
      <c r="AE931" s="2691">
        <v>4</v>
      </c>
      <c r="AF931" s="1094">
        <v>10</v>
      </c>
      <c r="AG931" s="2569" t="s">
        <v>122</v>
      </c>
    </row>
    <row r="932" spans="3:33">
      <c r="C932" s="3091" t="s">
        <v>2870</v>
      </c>
      <c r="D932" s="569" t="s">
        <v>2274</v>
      </c>
      <c r="E932" s="1578"/>
      <c r="F932" s="2925">
        <v>929003800102</v>
      </c>
      <c r="G932" s="116">
        <v>8720169310513</v>
      </c>
      <c r="H932" s="237" t="s">
        <v>1003</v>
      </c>
      <c r="I932" s="237"/>
      <c r="J932" s="805">
        <v>4</v>
      </c>
      <c r="K932" s="1174">
        <v>840</v>
      </c>
      <c r="L932" s="318" t="s">
        <v>3121</v>
      </c>
      <c r="M932" s="412">
        <v>50000</v>
      </c>
      <c r="N932" s="299">
        <v>5</v>
      </c>
      <c r="O932" s="2374" t="s">
        <v>180</v>
      </c>
      <c r="P932" s="1408">
        <v>285</v>
      </c>
      <c r="Q932" s="518"/>
      <c r="R932" s="2025" t="s">
        <v>54</v>
      </c>
      <c r="S932" s="318"/>
      <c r="T932" s="318" t="s">
        <v>3276</v>
      </c>
      <c r="U932" s="318" t="s">
        <v>121</v>
      </c>
      <c r="V932" s="318" t="s">
        <v>126</v>
      </c>
      <c r="W932" s="301" t="s">
        <v>210</v>
      </c>
      <c r="X932" s="301">
        <v>210</v>
      </c>
      <c r="Y932" s="281">
        <v>60</v>
      </c>
      <c r="Z932" s="281"/>
      <c r="AA932" s="281">
        <v>108</v>
      </c>
      <c r="AB932" s="318" t="s">
        <v>143</v>
      </c>
      <c r="AC932" s="299">
        <v>80</v>
      </c>
      <c r="AD932" s="281">
        <v>1882027</v>
      </c>
      <c r="AE932" s="2659">
        <v>4</v>
      </c>
      <c r="AF932" s="281">
        <v>10</v>
      </c>
      <c r="AG932" s="2026" t="s">
        <v>122</v>
      </c>
    </row>
    <row r="933" spans="3:33">
      <c r="C933" s="3091" t="s">
        <v>2870</v>
      </c>
      <c r="D933" s="569" t="s">
        <v>2274</v>
      </c>
      <c r="E933" s="1578"/>
      <c r="F933" s="2925">
        <v>929003623502</v>
      </c>
      <c r="G933" s="116">
        <v>8720169188457</v>
      </c>
      <c r="H933" s="237" t="s">
        <v>1004</v>
      </c>
      <c r="I933" s="237"/>
      <c r="J933" s="805">
        <v>4</v>
      </c>
      <c r="K933" s="1174">
        <v>840</v>
      </c>
      <c r="L933" s="318" t="s">
        <v>3121</v>
      </c>
      <c r="M933" s="412">
        <v>50000</v>
      </c>
      <c r="N933" s="299">
        <v>5</v>
      </c>
      <c r="O933" s="2374" t="s">
        <v>180</v>
      </c>
      <c r="P933" s="1408">
        <v>210</v>
      </c>
      <c r="Q933" s="14"/>
      <c r="R933" s="2025" t="s">
        <v>54</v>
      </c>
      <c r="S933" s="318"/>
      <c r="T933" s="318" t="s">
        <v>3276</v>
      </c>
      <c r="U933" s="318" t="s">
        <v>121</v>
      </c>
      <c r="V933" s="318" t="s">
        <v>126</v>
      </c>
      <c r="W933" s="301" t="s">
        <v>210</v>
      </c>
      <c r="X933" s="301">
        <v>210</v>
      </c>
      <c r="Y933" s="281">
        <v>60</v>
      </c>
      <c r="Z933" s="281"/>
      <c r="AA933" s="281">
        <v>104</v>
      </c>
      <c r="AB933" s="318" t="s">
        <v>122</v>
      </c>
      <c r="AC933" s="299">
        <v>80</v>
      </c>
      <c r="AD933" s="281">
        <v>1442609</v>
      </c>
      <c r="AE933" s="2659">
        <v>4</v>
      </c>
      <c r="AF933" s="281">
        <v>10</v>
      </c>
      <c r="AG933" s="2026" t="s">
        <v>122</v>
      </c>
    </row>
    <row r="934" spans="3:33">
      <c r="C934" s="3091" t="s">
        <v>2870</v>
      </c>
      <c r="D934" s="569" t="s">
        <v>2274</v>
      </c>
      <c r="E934" s="1578"/>
      <c r="F934" s="2925">
        <v>929003702902</v>
      </c>
      <c r="G934" s="116">
        <v>8720169254121</v>
      </c>
      <c r="H934" s="237" t="s">
        <v>1006</v>
      </c>
      <c r="I934" s="237"/>
      <c r="J934" s="805">
        <v>4</v>
      </c>
      <c r="K934" s="1174">
        <v>840</v>
      </c>
      <c r="L934" s="918" t="s">
        <v>79</v>
      </c>
      <c r="M934" s="412">
        <v>50000</v>
      </c>
      <c r="N934" s="299">
        <v>5</v>
      </c>
      <c r="O934" s="2372" t="s">
        <v>180</v>
      </c>
      <c r="P934" s="1408">
        <v>210</v>
      </c>
      <c r="Q934" s="14"/>
      <c r="R934" s="2122" t="s">
        <v>54</v>
      </c>
      <c r="S934" s="918"/>
      <c r="T934" s="918" t="s">
        <v>3276</v>
      </c>
      <c r="U934" s="918" t="s">
        <v>121</v>
      </c>
      <c r="V934" s="918" t="s">
        <v>158</v>
      </c>
      <c r="W934" s="918" t="s">
        <v>210</v>
      </c>
      <c r="X934" s="918">
        <v>210</v>
      </c>
      <c r="Y934" s="2325">
        <v>60</v>
      </c>
      <c r="Z934" s="2325"/>
      <c r="AA934" s="2325">
        <v>104</v>
      </c>
      <c r="AB934" s="918" t="s">
        <v>122</v>
      </c>
      <c r="AC934" s="299">
        <v>80</v>
      </c>
      <c r="AD934" s="2325">
        <v>1543855</v>
      </c>
      <c r="AE934" s="2659">
        <v>4</v>
      </c>
      <c r="AF934" s="2325">
        <v>10</v>
      </c>
      <c r="AG934" s="2123" t="s">
        <v>122</v>
      </c>
    </row>
    <row r="935" spans="3:33">
      <c r="C935" s="3080" t="s">
        <v>2870</v>
      </c>
      <c r="D935" s="855" t="s">
        <v>2274</v>
      </c>
      <c r="E935" s="1599"/>
      <c r="F935" s="2946">
        <v>929003623902</v>
      </c>
      <c r="G935" s="508">
        <v>8720169188532</v>
      </c>
      <c r="H935" s="238" t="s">
        <v>1007</v>
      </c>
      <c r="I935" s="238"/>
      <c r="J935" s="812">
        <v>4</v>
      </c>
      <c r="K935" s="1173">
        <v>840</v>
      </c>
      <c r="L935" s="1823" t="s">
        <v>53</v>
      </c>
      <c r="M935" s="811">
        <v>50000</v>
      </c>
      <c r="N935" s="490">
        <v>5</v>
      </c>
      <c r="O935" s="2373" t="s">
        <v>180</v>
      </c>
      <c r="P935" s="2416">
        <v>210</v>
      </c>
      <c r="Q935" s="14"/>
      <c r="R935" s="2039" t="s">
        <v>54</v>
      </c>
      <c r="S935" s="1823"/>
      <c r="T935" s="1823" t="s">
        <v>3276</v>
      </c>
      <c r="U935" s="1823" t="s">
        <v>121</v>
      </c>
      <c r="V935" s="1823" t="s">
        <v>131</v>
      </c>
      <c r="W935" s="294" t="s">
        <v>210</v>
      </c>
      <c r="X935" s="294">
        <v>210</v>
      </c>
      <c r="Y935" s="283">
        <v>60</v>
      </c>
      <c r="Z935" s="283"/>
      <c r="AA935" s="283">
        <v>104</v>
      </c>
      <c r="AB935" s="1823" t="s">
        <v>122</v>
      </c>
      <c r="AC935" s="490">
        <v>80</v>
      </c>
      <c r="AD935" s="283">
        <v>1442613</v>
      </c>
      <c r="AE935" s="2660">
        <v>4</v>
      </c>
      <c r="AF935" s="283">
        <v>10</v>
      </c>
      <c r="AG935" s="2040" t="s">
        <v>122</v>
      </c>
    </row>
    <row r="936" spans="3:33">
      <c r="C936" s="3091" t="s">
        <v>2870</v>
      </c>
      <c r="D936" s="569" t="s">
        <v>2274</v>
      </c>
      <c r="E936" s="1578"/>
      <c r="F936" s="2925">
        <v>929003800202</v>
      </c>
      <c r="G936" s="116">
        <v>8720169310551</v>
      </c>
      <c r="H936" s="237" t="s">
        <v>2784</v>
      </c>
      <c r="I936" s="237"/>
      <c r="J936" s="805">
        <v>4</v>
      </c>
      <c r="K936" s="1174">
        <v>840</v>
      </c>
      <c r="L936" s="918" t="s">
        <v>3121</v>
      </c>
      <c r="M936" s="412">
        <v>50000</v>
      </c>
      <c r="N936" s="299">
        <v>5</v>
      </c>
      <c r="O936" s="2372" t="s">
        <v>180</v>
      </c>
      <c r="P936" s="1408">
        <v>285</v>
      </c>
      <c r="Q936" s="518"/>
      <c r="R936" s="2122" t="s">
        <v>54</v>
      </c>
      <c r="S936" s="918"/>
      <c r="T936" s="918" t="s">
        <v>3276</v>
      </c>
      <c r="U936" s="918" t="s">
        <v>121</v>
      </c>
      <c r="V936" s="918" t="s">
        <v>126</v>
      </c>
      <c r="W936" s="918" t="s">
        <v>210</v>
      </c>
      <c r="X936" s="918">
        <v>210</v>
      </c>
      <c r="Y936" s="2325">
        <v>60</v>
      </c>
      <c r="Z936" s="2325"/>
      <c r="AA936" s="2325">
        <v>108</v>
      </c>
      <c r="AB936" s="918" t="s">
        <v>143</v>
      </c>
      <c r="AC936" s="299">
        <v>80</v>
      </c>
      <c r="AD936" s="2325">
        <v>1882026</v>
      </c>
      <c r="AE936" s="2659">
        <v>4</v>
      </c>
      <c r="AF936" s="2325">
        <v>10</v>
      </c>
      <c r="AG936" s="2123" t="s">
        <v>122</v>
      </c>
    </row>
    <row r="937" spans="3:33">
      <c r="C937" s="3091" t="s">
        <v>2870</v>
      </c>
      <c r="D937" s="569" t="s">
        <v>2274</v>
      </c>
      <c r="E937" s="1578"/>
      <c r="F937" s="2959">
        <v>929003623702</v>
      </c>
      <c r="G937" s="738">
        <v>8720169188495</v>
      </c>
      <c r="H937" s="239" t="s">
        <v>1010</v>
      </c>
      <c r="I937" s="239"/>
      <c r="J937" s="813">
        <v>4</v>
      </c>
      <c r="K937" s="1171">
        <v>840</v>
      </c>
      <c r="L937" s="310" t="s">
        <v>3121</v>
      </c>
      <c r="M937" s="815">
        <v>50000</v>
      </c>
      <c r="N937" s="300">
        <v>5</v>
      </c>
      <c r="O937" s="2375" t="s">
        <v>180</v>
      </c>
      <c r="P937" s="1407">
        <v>210</v>
      </c>
      <c r="Q937" s="14"/>
      <c r="R937" s="2031" t="s">
        <v>54</v>
      </c>
      <c r="S937" s="310"/>
      <c r="T937" s="310" t="s">
        <v>3276</v>
      </c>
      <c r="U937" s="310" t="s">
        <v>121</v>
      </c>
      <c r="V937" s="310" t="s">
        <v>126</v>
      </c>
      <c r="W937" s="293" t="s">
        <v>210</v>
      </c>
      <c r="X937" s="293">
        <v>210</v>
      </c>
      <c r="Y937" s="292">
        <v>60</v>
      </c>
      <c r="Z937" s="292"/>
      <c r="AA937" s="292">
        <v>104</v>
      </c>
      <c r="AB937" s="310" t="s">
        <v>122</v>
      </c>
      <c r="AC937" s="300">
        <v>80</v>
      </c>
      <c r="AD937" s="292">
        <v>1442611</v>
      </c>
      <c r="AE937" s="2675">
        <v>4</v>
      </c>
      <c r="AF937" s="292">
        <v>10</v>
      </c>
      <c r="AG937" s="2032" t="s">
        <v>122</v>
      </c>
    </row>
    <row r="938" spans="3:33">
      <c r="C938" s="3091" t="s">
        <v>2870</v>
      </c>
      <c r="D938" s="569" t="s">
        <v>2274</v>
      </c>
      <c r="E938" s="1578"/>
      <c r="F938" s="2925">
        <v>929003703102</v>
      </c>
      <c r="G938" s="116">
        <v>8720169254169</v>
      </c>
      <c r="H938" s="237" t="s">
        <v>1011</v>
      </c>
      <c r="I938" s="237"/>
      <c r="J938" s="805">
        <v>4</v>
      </c>
      <c r="K938" s="1174">
        <v>840</v>
      </c>
      <c r="L938" s="918" t="s">
        <v>79</v>
      </c>
      <c r="M938" s="412">
        <v>50000</v>
      </c>
      <c r="N938" s="299">
        <v>5</v>
      </c>
      <c r="O938" s="2372" t="s">
        <v>180</v>
      </c>
      <c r="P938" s="1408">
        <v>210</v>
      </c>
      <c r="Q938" s="14"/>
      <c r="R938" s="2122" t="s">
        <v>54</v>
      </c>
      <c r="S938" s="918"/>
      <c r="T938" s="918" t="s">
        <v>3276</v>
      </c>
      <c r="U938" s="918" t="s">
        <v>121</v>
      </c>
      <c r="V938" s="918" t="s">
        <v>158</v>
      </c>
      <c r="W938" s="918" t="s">
        <v>210</v>
      </c>
      <c r="X938" s="918">
        <v>210</v>
      </c>
      <c r="Y938" s="2325">
        <v>60</v>
      </c>
      <c r="Z938" s="2325"/>
      <c r="AA938" s="2325">
        <v>104</v>
      </c>
      <c r="AB938" s="918" t="s">
        <v>122</v>
      </c>
      <c r="AC938" s="299">
        <v>80</v>
      </c>
      <c r="AD938" s="2325">
        <v>1543857</v>
      </c>
      <c r="AE938" s="2659">
        <v>4</v>
      </c>
      <c r="AF938" s="2325">
        <v>10</v>
      </c>
      <c r="AG938" s="2123" t="s">
        <v>122</v>
      </c>
    </row>
    <row r="939" spans="3:33">
      <c r="C939" s="3080" t="s">
        <v>2870</v>
      </c>
      <c r="D939" s="855" t="s">
        <v>2274</v>
      </c>
      <c r="E939" s="1599"/>
      <c r="F939" s="2946">
        <v>929003624102</v>
      </c>
      <c r="G939" s="508">
        <v>8720169284289</v>
      </c>
      <c r="H939" s="238" t="s">
        <v>1013</v>
      </c>
      <c r="I939" s="238"/>
      <c r="J939" s="812">
        <v>4</v>
      </c>
      <c r="K939" s="1173">
        <v>840</v>
      </c>
      <c r="L939" s="1823" t="s">
        <v>53</v>
      </c>
      <c r="M939" s="811">
        <v>50000</v>
      </c>
      <c r="N939" s="490">
        <v>5</v>
      </c>
      <c r="O939" s="2373" t="s">
        <v>180</v>
      </c>
      <c r="P939" s="2416">
        <v>210</v>
      </c>
      <c r="Q939" s="14"/>
      <c r="R939" s="2039" t="s">
        <v>54</v>
      </c>
      <c r="S939" s="1823"/>
      <c r="T939" s="1823" t="s">
        <v>3276</v>
      </c>
      <c r="U939" s="1823" t="s">
        <v>121</v>
      </c>
      <c r="V939" s="1823" t="s">
        <v>131</v>
      </c>
      <c r="W939" s="294" t="s">
        <v>210</v>
      </c>
      <c r="X939" s="294">
        <v>210</v>
      </c>
      <c r="Y939" s="283">
        <v>60</v>
      </c>
      <c r="Z939" s="283"/>
      <c r="AA939" s="283">
        <v>104</v>
      </c>
      <c r="AB939" s="1823" t="s">
        <v>122</v>
      </c>
      <c r="AC939" s="490">
        <v>80</v>
      </c>
      <c r="AD939" s="283">
        <v>1442615</v>
      </c>
      <c r="AE939" s="2660">
        <v>4</v>
      </c>
      <c r="AF939" s="283">
        <v>10</v>
      </c>
      <c r="AG939" s="2040" t="s">
        <v>122</v>
      </c>
    </row>
    <row r="940" spans="3:33">
      <c r="C940" s="3081" t="s">
        <v>2870</v>
      </c>
      <c r="D940" s="1487" t="s">
        <v>2274</v>
      </c>
      <c r="E940" s="1617"/>
      <c r="F940" s="3182">
        <v>929003642502</v>
      </c>
      <c r="G940" s="3174">
        <v>8720169202764</v>
      </c>
      <c r="H940" s="3175" t="s">
        <v>1032</v>
      </c>
      <c r="I940" s="3175"/>
      <c r="J940" s="3183">
        <v>4</v>
      </c>
      <c r="K940" s="1695">
        <v>840</v>
      </c>
      <c r="L940" s="1486" t="s">
        <v>3121</v>
      </c>
      <c r="M940" s="3184">
        <v>50000</v>
      </c>
      <c r="N940" s="1279">
        <v>5</v>
      </c>
      <c r="O940" s="3180" t="s">
        <v>180</v>
      </c>
      <c r="P940" s="3185">
        <v>250</v>
      </c>
      <c r="Q940" s="14"/>
      <c r="R940" s="2122" t="s">
        <v>54</v>
      </c>
      <c r="S940" s="918"/>
      <c r="T940" s="918" t="s">
        <v>3276</v>
      </c>
      <c r="U940" s="918" t="s">
        <v>121</v>
      </c>
      <c r="V940" s="918" t="s">
        <v>126</v>
      </c>
      <c r="W940" s="918" t="s">
        <v>210</v>
      </c>
      <c r="X940" s="918">
        <v>210</v>
      </c>
      <c r="Y940" s="2325">
        <v>95</v>
      </c>
      <c r="Z940" s="2325"/>
      <c r="AA940" s="2325">
        <v>140</v>
      </c>
      <c r="AB940" s="918" t="s">
        <v>122</v>
      </c>
      <c r="AC940" s="299">
        <v>80</v>
      </c>
      <c r="AD940" s="2325">
        <v>1442640</v>
      </c>
      <c r="AE940" s="2659">
        <v>4</v>
      </c>
      <c r="AF940" s="2325">
        <v>6</v>
      </c>
      <c r="AG940" s="2123" t="s">
        <v>122</v>
      </c>
    </row>
    <row r="941" spans="3:33">
      <c r="C941" s="3233" t="s">
        <v>2870</v>
      </c>
      <c r="D941" s="853" t="s">
        <v>2274</v>
      </c>
      <c r="E941" s="1606"/>
      <c r="F941" s="2959">
        <v>929003624302</v>
      </c>
      <c r="G941" s="738">
        <v>8720169188617</v>
      </c>
      <c r="H941" s="239" t="s">
        <v>1016</v>
      </c>
      <c r="I941" s="239"/>
      <c r="J941" s="813">
        <v>5.2</v>
      </c>
      <c r="K941" s="1171">
        <v>1095</v>
      </c>
      <c r="L941" s="310" t="s">
        <v>3121</v>
      </c>
      <c r="M941" s="815">
        <v>50000</v>
      </c>
      <c r="N941" s="300">
        <v>5</v>
      </c>
      <c r="O941" s="2375" t="s">
        <v>180</v>
      </c>
      <c r="P941" s="1407">
        <v>250</v>
      </c>
      <c r="Q941" s="14"/>
      <c r="R941" s="2021" t="s">
        <v>54</v>
      </c>
      <c r="S941" s="1770"/>
      <c r="T941" s="1770" t="s">
        <v>3277</v>
      </c>
      <c r="U941" s="1770" t="s">
        <v>121</v>
      </c>
      <c r="V941" s="1770" t="s">
        <v>126</v>
      </c>
      <c r="W941" s="305" t="s">
        <v>210</v>
      </c>
      <c r="X941" s="305">
        <v>210</v>
      </c>
      <c r="Y941" s="279">
        <v>60</v>
      </c>
      <c r="Z941" s="279"/>
      <c r="AA941" s="279">
        <v>104</v>
      </c>
      <c r="AB941" s="1770" t="s">
        <v>122</v>
      </c>
      <c r="AC941" s="319">
        <v>80</v>
      </c>
      <c r="AD941" s="279">
        <v>1442617</v>
      </c>
      <c r="AE941" s="2658">
        <v>4</v>
      </c>
      <c r="AF941" s="279">
        <v>10</v>
      </c>
      <c r="AG941" s="2022" t="s">
        <v>122</v>
      </c>
    </row>
    <row r="942" spans="3:33">
      <c r="C942" s="3091" t="s">
        <v>2870</v>
      </c>
      <c r="D942" s="569" t="s">
        <v>2274</v>
      </c>
      <c r="E942" s="1578"/>
      <c r="F942" s="2925">
        <v>929003703302</v>
      </c>
      <c r="G942" s="116">
        <v>8720169254206</v>
      </c>
      <c r="H942" s="237" t="s">
        <v>1017</v>
      </c>
      <c r="I942" s="237"/>
      <c r="J942" s="805">
        <v>5.2</v>
      </c>
      <c r="K942" s="1174">
        <v>1095</v>
      </c>
      <c r="L942" s="918" t="s">
        <v>79</v>
      </c>
      <c r="M942" s="412">
        <v>50000</v>
      </c>
      <c r="N942" s="299">
        <v>5</v>
      </c>
      <c r="O942" s="2372" t="s">
        <v>180</v>
      </c>
      <c r="P942" s="1408">
        <v>250</v>
      </c>
      <c r="Q942" s="14"/>
      <c r="R942" s="2122" t="s">
        <v>54</v>
      </c>
      <c r="S942" s="918"/>
      <c r="T942" s="918" t="s">
        <v>3277</v>
      </c>
      <c r="U942" s="918" t="s">
        <v>121</v>
      </c>
      <c r="V942" s="918" t="s">
        <v>158</v>
      </c>
      <c r="W942" s="918" t="s">
        <v>210</v>
      </c>
      <c r="X942" s="918">
        <v>210</v>
      </c>
      <c r="Y942" s="2325">
        <v>60</v>
      </c>
      <c r="Z942" s="2325"/>
      <c r="AA942" s="2325">
        <v>104</v>
      </c>
      <c r="AB942" s="918" t="s">
        <v>122</v>
      </c>
      <c r="AC942" s="299">
        <v>80</v>
      </c>
      <c r="AD942" s="2325">
        <v>1543859</v>
      </c>
      <c r="AE942" s="2659">
        <v>4</v>
      </c>
      <c r="AF942" s="2325">
        <v>10</v>
      </c>
      <c r="AG942" s="2123" t="s">
        <v>122</v>
      </c>
    </row>
    <row r="943" spans="3:33">
      <c r="C943" s="3080" t="s">
        <v>2870</v>
      </c>
      <c r="D943" s="855" t="s">
        <v>2274</v>
      </c>
      <c r="E943" s="1599"/>
      <c r="F943" s="2946">
        <v>929003624702</v>
      </c>
      <c r="G943" s="508">
        <v>8720169188693</v>
      </c>
      <c r="H943" s="238" t="s">
        <v>1018</v>
      </c>
      <c r="I943" s="238"/>
      <c r="J943" s="812">
        <v>5.2</v>
      </c>
      <c r="K943" s="1173">
        <v>1095</v>
      </c>
      <c r="L943" s="1823" t="s">
        <v>53</v>
      </c>
      <c r="M943" s="811">
        <v>50000</v>
      </c>
      <c r="N943" s="490">
        <v>5</v>
      </c>
      <c r="O943" s="2373" t="s">
        <v>180</v>
      </c>
      <c r="P943" s="2416">
        <v>250</v>
      </c>
      <c r="Q943" s="14"/>
      <c r="R943" s="2039" t="s">
        <v>54</v>
      </c>
      <c r="S943" s="1823"/>
      <c r="T943" s="1823" t="s">
        <v>3277</v>
      </c>
      <c r="U943" s="1823" t="s">
        <v>121</v>
      </c>
      <c r="V943" s="1823" t="s">
        <v>131</v>
      </c>
      <c r="W943" s="294" t="s">
        <v>210</v>
      </c>
      <c r="X943" s="294">
        <v>210</v>
      </c>
      <c r="Y943" s="283">
        <v>60</v>
      </c>
      <c r="Z943" s="283"/>
      <c r="AA943" s="283">
        <v>104</v>
      </c>
      <c r="AB943" s="1823" t="s">
        <v>122</v>
      </c>
      <c r="AC943" s="490">
        <v>80</v>
      </c>
      <c r="AD943" s="283">
        <v>1442621</v>
      </c>
      <c r="AE943" s="2660">
        <v>4</v>
      </c>
      <c r="AF943" s="283">
        <v>10</v>
      </c>
      <c r="AG943" s="2040" t="s">
        <v>122</v>
      </c>
    </row>
    <row r="944" spans="3:33">
      <c r="C944" s="3081" t="s">
        <v>2870</v>
      </c>
      <c r="D944" s="1487" t="s">
        <v>2274</v>
      </c>
      <c r="E944" s="1617"/>
      <c r="F944" s="3173">
        <v>929003703502</v>
      </c>
      <c r="G944" s="3174">
        <v>8720169254244</v>
      </c>
      <c r="H944" s="3175" t="s">
        <v>1020</v>
      </c>
      <c r="I944" s="3175"/>
      <c r="J944" s="3176">
        <v>5.2</v>
      </c>
      <c r="K944" s="3177">
        <v>1095</v>
      </c>
      <c r="L944" s="1486" t="s">
        <v>79</v>
      </c>
      <c r="M944" s="3178">
        <v>50000</v>
      </c>
      <c r="N944" s="3179">
        <v>5</v>
      </c>
      <c r="O944" s="3180" t="s">
        <v>180</v>
      </c>
      <c r="P944" s="3181">
        <v>250</v>
      </c>
      <c r="Q944" s="14"/>
      <c r="R944" s="3188" t="s">
        <v>54</v>
      </c>
      <c r="S944" s="1486"/>
      <c r="T944" s="1486" t="s">
        <v>3277</v>
      </c>
      <c r="U944" s="1486" t="s">
        <v>121</v>
      </c>
      <c r="V944" s="1486" t="s">
        <v>158</v>
      </c>
      <c r="W944" s="1486" t="s">
        <v>210</v>
      </c>
      <c r="X944" s="1486">
        <v>210</v>
      </c>
      <c r="Y944" s="3189">
        <v>60</v>
      </c>
      <c r="Z944" s="3189"/>
      <c r="AA944" s="3189">
        <v>104</v>
      </c>
      <c r="AB944" s="1486" t="s">
        <v>122</v>
      </c>
      <c r="AC944" s="3179">
        <v>80</v>
      </c>
      <c r="AD944" s="3189">
        <v>1543861</v>
      </c>
      <c r="AE944" s="3190">
        <v>4</v>
      </c>
      <c r="AF944" s="3189">
        <v>10</v>
      </c>
      <c r="AG944" s="3191" t="s">
        <v>122</v>
      </c>
    </row>
    <row r="945" spans="3:33">
      <c r="C945" s="3233" t="s">
        <v>2870</v>
      </c>
      <c r="D945" s="853" t="s">
        <v>2274</v>
      </c>
      <c r="E945" s="1606"/>
      <c r="F945" s="3169">
        <v>929003480202</v>
      </c>
      <c r="G945" s="3170">
        <v>8719514435834</v>
      </c>
      <c r="H945" s="3171" t="s">
        <v>1023</v>
      </c>
      <c r="I945" s="3171"/>
      <c r="J945" s="813">
        <v>7.3</v>
      </c>
      <c r="K945" s="399">
        <v>1535</v>
      </c>
      <c r="L945" s="399" t="s">
        <v>79</v>
      </c>
      <c r="M945" s="815">
        <v>50000</v>
      </c>
      <c r="N945" s="300">
        <v>5</v>
      </c>
      <c r="O945" s="3172" t="s">
        <v>180</v>
      </c>
      <c r="P945" s="1407">
        <v>260</v>
      </c>
      <c r="Q945" s="14"/>
      <c r="R945" s="3186" t="s">
        <v>54</v>
      </c>
      <c r="S945" s="399"/>
      <c r="T945" s="399" t="s">
        <v>3278</v>
      </c>
      <c r="U945" s="399" t="s">
        <v>121</v>
      </c>
      <c r="V945" s="399" t="s">
        <v>158</v>
      </c>
      <c r="W945" s="399" t="s">
        <v>210</v>
      </c>
      <c r="X945" s="399">
        <v>210</v>
      </c>
      <c r="Y945" s="814">
        <v>70</v>
      </c>
      <c r="Z945" s="814"/>
      <c r="AA945" s="814">
        <v>127</v>
      </c>
      <c r="AB945" s="399" t="s">
        <v>122</v>
      </c>
      <c r="AC945" s="300">
        <v>80</v>
      </c>
      <c r="AD945" s="814">
        <v>1099144</v>
      </c>
      <c r="AE945" s="2675">
        <v>4</v>
      </c>
      <c r="AF945" s="814">
        <v>10</v>
      </c>
      <c r="AG945" s="3187" t="s">
        <v>122</v>
      </c>
    </row>
    <row r="946" spans="3:33">
      <c r="C946" s="3080" t="s">
        <v>2870</v>
      </c>
      <c r="D946" s="855" t="s">
        <v>2274</v>
      </c>
      <c r="E946" s="1599"/>
      <c r="F946" s="2961">
        <v>929003480302</v>
      </c>
      <c r="G946" s="2570">
        <v>8719514435858</v>
      </c>
      <c r="H946" s="2571" t="s">
        <v>1024</v>
      </c>
      <c r="I946" s="2571"/>
      <c r="J946" s="2572">
        <v>7.3</v>
      </c>
      <c r="K946" s="2573">
        <v>1535</v>
      </c>
      <c r="L946" s="2573" t="s">
        <v>53</v>
      </c>
      <c r="M946" s="2574">
        <v>50000</v>
      </c>
      <c r="N946" s="876">
        <v>5</v>
      </c>
      <c r="O946" s="2578" t="s">
        <v>180</v>
      </c>
      <c r="P946" s="1409">
        <v>260</v>
      </c>
      <c r="Q946" s="14"/>
      <c r="R946" s="2575" t="s">
        <v>54</v>
      </c>
      <c r="S946" s="2573"/>
      <c r="T946" s="2573" t="s">
        <v>3278</v>
      </c>
      <c r="U946" s="2573" t="s">
        <v>121</v>
      </c>
      <c r="V946" s="2573" t="s">
        <v>131</v>
      </c>
      <c r="W946" s="2573" t="s">
        <v>210</v>
      </c>
      <c r="X946" s="2573">
        <v>210</v>
      </c>
      <c r="Y946" s="2576">
        <v>70</v>
      </c>
      <c r="Z946" s="2576"/>
      <c r="AA946" s="2576">
        <v>127</v>
      </c>
      <c r="AB946" s="2573" t="s">
        <v>122</v>
      </c>
      <c r="AC946" s="876">
        <v>80</v>
      </c>
      <c r="AD946" s="2576">
        <v>1099143</v>
      </c>
      <c r="AE946" s="2695">
        <v>4</v>
      </c>
      <c r="AF946" s="2576">
        <v>10</v>
      </c>
      <c r="AG946" s="2577" t="s">
        <v>122</v>
      </c>
    </row>
    <row r="947" spans="3:33">
      <c r="C947" s="3233" t="s">
        <v>2870</v>
      </c>
      <c r="D947" s="853" t="s">
        <v>2274</v>
      </c>
      <c r="E947" s="1606"/>
      <c r="F947" s="2924">
        <v>929003625102</v>
      </c>
      <c r="G947" s="806">
        <v>8720169188778</v>
      </c>
      <c r="H947" s="226" t="s">
        <v>1025</v>
      </c>
      <c r="I947" s="226"/>
      <c r="J947" s="816">
        <v>7.3</v>
      </c>
      <c r="K947" s="1172">
        <v>1535</v>
      </c>
      <c r="L947" s="1770" t="s">
        <v>3121</v>
      </c>
      <c r="M947" s="809">
        <v>50000</v>
      </c>
      <c r="N947" s="319">
        <v>5</v>
      </c>
      <c r="O947" s="2376" t="s">
        <v>180</v>
      </c>
      <c r="P947" s="2405">
        <v>305</v>
      </c>
      <c r="Q947" s="14"/>
      <c r="R947" s="2021" t="s">
        <v>54</v>
      </c>
      <c r="S947" s="1770"/>
      <c r="T947" s="1770" t="s">
        <v>3278</v>
      </c>
      <c r="U947" s="1770" t="s">
        <v>121</v>
      </c>
      <c r="V947" s="1770" t="s">
        <v>126</v>
      </c>
      <c r="W947" s="305" t="s">
        <v>210</v>
      </c>
      <c r="X947" s="305">
        <v>210</v>
      </c>
      <c r="Y947" s="279">
        <v>60</v>
      </c>
      <c r="Z947" s="279"/>
      <c r="AA947" s="279">
        <v>104</v>
      </c>
      <c r="AB947" s="1770" t="s">
        <v>122</v>
      </c>
      <c r="AC947" s="319">
        <v>80</v>
      </c>
      <c r="AD947" s="279">
        <v>1442625</v>
      </c>
      <c r="AE947" s="2658">
        <v>4</v>
      </c>
      <c r="AF947" s="279">
        <v>10</v>
      </c>
      <c r="AG947" s="2022" t="s">
        <v>122</v>
      </c>
    </row>
    <row r="948" spans="3:33">
      <c r="C948" s="3091" t="s">
        <v>2870</v>
      </c>
      <c r="D948" s="569" t="s">
        <v>2274</v>
      </c>
      <c r="E948" s="1578"/>
      <c r="F948" s="2925">
        <v>929003703702</v>
      </c>
      <c r="G948" s="116">
        <v>8720169254282</v>
      </c>
      <c r="H948" s="237" t="s">
        <v>1026</v>
      </c>
      <c r="I948" s="237"/>
      <c r="J948" s="805">
        <v>7.3</v>
      </c>
      <c r="K948" s="1174">
        <v>1535</v>
      </c>
      <c r="L948" s="918" t="s">
        <v>79</v>
      </c>
      <c r="M948" s="412">
        <v>50000</v>
      </c>
      <c r="N948" s="299">
        <v>5</v>
      </c>
      <c r="O948" s="2377" t="s">
        <v>180</v>
      </c>
      <c r="P948" s="1114">
        <v>305</v>
      </c>
      <c r="Q948" s="14"/>
      <c r="R948" s="2122" t="s">
        <v>54</v>
      </c>
      <c r="S948" s="918"/>
      <c r="T948" s="918" t="s">
        <v>3278</v>
      </c>
      <c r="U948" s="918" t="s">
        <v>121</v>
      </c>
      <c r="V948" s="918" t="s">
        <v>158</v>
      </c>
      <c r="W948" s="918" t="s">
        <v>210</v>
      </c>
      <c r="X948" s="918">
        <v>210</v>
      </c>
      <c r="Y948" s="2325">
        <v>60</v>
      </c>
      <c r="Z948" s="2325"/>
      <c r="AA948" s="2325">
        <v>104</v>
      </c>
      <c r="AB948" s="918" t="s">
        <v>122</v>
      </c>
      <c r="AC948" s="299">
        <v>80</v>
      </c>
      <c r="AD948" s="2325">
        <v>1543863</v>
      </c>
      <c r="AE948" s="2659">
        <v>4</v>
      </c>
      <c r="AF948" s="2325">
        <v>10</v>
      </c>
      <c r="AG948" s="2123" t="s">
        <v>122</v>
      </c>
    </row>
    <row r="949" spans="3:33">
      <c r="C949" s="3080" t="s">
        <v>2870</v>
      </c>
      <c r="D949" s="855" t="s">
        <v>2274</v>
      </c>
      <c r="E949" s="1599"/>
      <c r="F949" s="2946">
        <v>929003625502</v>
      </c>
      <c r="G949" s="508">
        <v>8720169188853</v>
      </c>
      <c r="H949" s="238" t="s">
        <v>1027</v>
      </c>
      <c r="I949" s="238"/>
      <c r="J949" s="812">
        <v>7.3</v>
      </c>
      <c r="K949" s="1173">
        <v>1535</v>
      </c>
      <c r="L949" s="1823" t="s">
        <v>53</v>
      </c>
      <c r="M949" s="811">
        <v>50000</v>
      </c>
      <c r="N949" s="490">
        <v>5</v>
      </c>
      <c r="O949" s="2378" t="s">
        <v>180</v>
      </c>
      <c r="P949" s="2416">
        <v>305</v>
      </c>
      <c r="Q949" s="14"/>
      <c r="R949" s="2039" t="s">
        <v>54</v>
      </c>
      <c r="S949" s="1823"/>
      <c r="T949" s="1823" t="s">
        <v>3278</v>
      </c>
      <c r="U949" s="1823" t="s">
        <v>121</v>
      </c>
      <c r="V949" s="1823" t="s">
        <v>131</v>
      </c>
      <c r="W949" s="294" t="s">
        <v>210</v>
      </c>
      <c r="X949" s="294">
        <v>210</v>
      </c>
      <c r="Y949" s="283">
        <v>60</v>
      </c>
      <c r="Z949" s="283"/>
      <c r="AA949" s="283">
        <v>104</v>
      </c>
      <c r="AB949" s="1823" t="s">
        <v>122</v>
      </c>
      <c r="AC949" s="490">
        <v>80</v>
      </c>
      <c r="AD949" s="283">
        <v>1442629</v>
      </c>
      <c r="AE949" s="2660">
        <v>4</v>
      </c>
      <c r="AF949" s="283">
        <v>10</v>
      </c>
      <c r="AG949" s="2040" t="s">
        <v>122</v>
      </c>
    </row>
    <row r="950" spans="3:33">
      <c r="C950" s="3233" t="s">
        <v>2870</v>
      </c>
      <c r="D950" s="853" t="s">
        <v>2274</v>
      </c>
      <c r="E950" s="1606"/>
      <c r="F950" s="2924">
        <v>929003703902</v>
      </c>
      <c r="G950" s="806">
        <v>8720169254329</v>
      </c>
      <c r="H950" s="226" t="s">
        <v>1028</v>
      </c>
      <c r="I950" s="226"/>
      <c r="J950" s="816">
        <v>7.3</v>
      </c>
      <c r="K950" s="1172">
        <v>1535</v>
      </c>
      <c r="L950" s="1846" t="s">
        <v>79</v>
      </c>
      <c r="M950" s="809">
        <v>50000</v>
      </c>
      <c r="N950" s="319">
        <v>5</v>
      </c>
      <c r="O950" s="2379" t="s">
        <v>180</v>
      </c>
      <c r="P950" s="2405">
        <v>305</v>
      </c>
      <c r="Q950" s="14"/>
      <c r="R950" s="2132" t="s">
        <v>54</v>
      </c>
      <c r="S950" s="1846"/>
      <c r="T950" s="1846" t="s">
        <v>3278</v>
      </c>
      <c r="U950" s="1846" t="s">
        <v>121</v>
      </c>
      <c r="V950" s="1846" t="s">
        <v>158</v>
      </c>
      <c r="W950" s="1846" t="s">
        <v>210</v>
      </c>
      <c r="X950" s="1846">
        <v>210</v>
      </c>
      <c r="Y950" s="2343">
        <v>60</v>
      </c>
      <c r="Z950" s="2343"/>
      <c r="AA950" s="2343">
        <v>104</v>
      </c>
      <c r="AB950" s="1846" t="s">
        <v>122</v>
      </c>
      <c r="AC950" s="319">
        <v>80</v>
      </c>
      <c r="AD950" s="2343">
        <v>1543865</v>
      </c>
      <c r="AE950" s="2658">
        <v>4</v>
      </c>
      <c r="AF950" s="2343">
        <v>10</v>
      </c>
      <c r="AG950" s="2133" t="s">
        <v>122</v>
      </c>
    </row>
    <row r="951" spans="3:33">
      <c r="C951" s="3091" t="s">
        <v>2870</v>
      </c>
      <c r="D951" s="569" t="s">
        <v>2274</v>
      </c>
      <c r="E951" s="1578"/>
      <c r="F951" s="2925">
        <v>929003625302</v>
      </c>
      <c r="G951" s="116">
        <v>8720169188815</v>
      </c>
      <c r="H951" s="237" t="s">
        <v>1029</v>
      </c>
      <c r="I951" s="237"/>
      <c r="J951" s="805">
        <v>7.3</v>
      </c>
      <c r="K951" s="1174">
        <v>1535</v>
      </c>
      <c r="L951" s="318" t="s">
        <v>3121</v>
      </c>
      <c r="M951" s="412">
        <v>50000</v>
      </c>
      <c r="N951" s="299">
        <v>5</v>
      </c>
      <c r="O951" s="2380" t="s">
        <v>180</v>
      </c>
      <c r="P951" s="1408">
        <v>305</v>
      </c>
      <c r="Q951" s="14"/>
      <c r="R951" s="2025" t="s">
        <v>54</v>
      </c>
      <c r="S951" s="318"/>
      <c r="T951" s="318" t="s">
        <v>3278</v>
      </c>
      <c r="U951" s="318" t="s">
        <v>121</v>
      </c>
      <c r="V951" s="318" t="s">
        <v>126</v>
      </c>
      <c r="W951" s="301" t="s">
        <v>210</v>
      </c>
      <c r="X951" s="301">
        <v>210</v>
      </c>
      <c r="Y951" s="281">
        <v>60</v>
      </c>
      <c r="Z951" s="281"/>
      <c r="AA951" s="281">
        <v>104</v>
      </c>
      <c r="AB951" s="318" t="s">
        <v>122</v>
      </c>
      <c r="AC951" s="299">
        <v>80</v>
      </c>
      <c r="AD951" s="281">
        <v>1442627</v>
      </c>
      <c r="AE951" s="2659">
        <v>4</v>
      </c>
      <c r="AF951" s="281">
        <v>10</v>
      </c>
      <c r="AG951" s="2026" t="s">
        <v>122</v>
      </c>
    </row>
    <row r="952" spans="3:33">
      <c r="C952" s="3080" t="s">
        <v>2870</v>
      </c>
      <c r="D952" s="855" t="s">
        <v>2274</v>
      </c>
      <c r="E952" s="1599"/>
      <c r="F952" s="2946">
        <v>929003625702</v>
      </c>
      <c r="G952" s="508">
        <v>8720169188891</v>
      </c>
      <c r="H952" s="238" t="s">
        <v>1030</v>
      </c>
      <c r="I952" s="238"/>
      <c r="J952" s="812">
        <v>7.3</v>
      </c>
      <c r="K952" s="1173">
        <v>1535</v>
      </c>
      <c r="L952" s="1823" t="s">
        <v>53</v>
      </c>
      <c r="M952" s="811">
        <v>50000</v>
      </c>
      <c r="N952" s="490">
        <v>5</v>
      </c>
      <c r="O952" s="2378" t="s">
        <v>180</v>
      </c>
      <c r="P952" s="2416">
        <v>305</v>
      </c>
      <c r="Q952" s="14"/>
      <c r="R952" s="2039" t="s">
        <v>54</v>
      </c>
      <c r="S952" s="1823"/>
      <c r="T952" s="1823" t="s">
        <v>3278</v>
      </c>
      <c r="U952" s="1823" t="s">
        <v>121</v>
      </c>
      <c r="V952" s="1823" t="s">
        <v>131</v>
      </c>
      <c r="W952" s="294" t="s">
        <v>210</v>
      </c>
      <c r="X952" s="294">
        <v>210</v>
      </c>
      <c r="Y952" s="283">
        <v>60</v>
      </c>
      <c r="Z952" s="283"/>
      <c r="AA952" s="283">
        <v>104</v>
      </c>
      <c r="AB952" s="1823" t="s">
        <v>122</v>
      </c>
      <c r="AC952" s="490">
        <v>80</v>
      </c>
      <c r="AD952" s="283">
        <v>1442631</v>
      </c>
      <c r="AE952" s="2660">
        <v>4</v>
      </c>
      <c r="AF952" s="283">
        <v>10</v>
      </c>
      <c r="AG952" s="2040" t="s">
        <v>122</v>
      </c>
    </row>
    <row r="953" spans="3:33">
      <c r="C953" s="3079" t="s">
        <v>2870</v>
      </c>
      <c r="D953" s="1576" t="s">
        <v>2274</v>
      </c>
      <c r="E953" s="1577"/>
      <c r="F953" s="685">
        <v>929003798902</v>
      </c>
      <c r="G953" s="1685">
        <v>8720169311039</v>
      </c>
      <c r="H953" s="1686" t="s">
        <v>2357</v>
      </c>
      <c r="I953" s="1686"/>
      <c r="J953" s="381">
        <v>3.4</v>
      </c>
      <c r="K953" s="1131">
        <v>470</v>
      </c>
      <c r="L953" s="410" t="s">
        <v>3118</v>
      </c>
      <c r="M953" s="1687">
        <v>25000</v>
      </c>
      <c r="N953" s="410">
        <v>5</v>
      </c>
      <c r="O953" s="410" t="s">
        <v>135</v>
      </c>
      <c r="P953" s="3277">
        <v>120</v>
      </c>
      <c r="Q953" s="1004"/>
      <c r="R953" s="2069" t="s">
        <v>54</v>
      </c>
      <c r="S953" s="410"/>
      <c r="T953" s="410" t="s">
        <v>3275</v>
      </c>
      <c r="U953" s="410" t="s">
        <v>121</v>
      </c>
      <c r="V953" s="410" t="s">
        <v>182</v>
      </c>
      <c r="W953" s="370" t="s">
        <v>210</v>
      </c>
      <c r="X953" s="370">
        <v>138</v>
      </c>
      <c r="Y953" s="410">
        <v>60</v>
      </c>
      <c r="Z953" s="410"/>
      <c r="AA953" s="410">
        <v>108</v>
      </c>
      <c r="AB953" s="410" t="s">
        <v>143</v>
      </c>
      <c r="AC953" s="370">
        <v>95</v>
      </c>
      <c r="AD953" s="410">
        <v>1969960</v>
      </c>
      <c r="AE953" s="2617">
        <v>4</v>
      </c>
      <c r="AF953" s="410">
        <v>10</v>
      </c>
      <c r="AG953" s="2070" t="s">
        <v>122</v>
      </c>
    </row>
    <row r="954" spans="3:33">
      <c r="C954" s="3091" t="s">
        <v>2870</v>
      </c>
      <c r="D954" s="569" t="s">
        <v>2274</v>
      </c>
      <c r="E954" s="1578"/>
      <c r="F954" s="104">
        <v>929003799002</v>
      </c>
      <c r="G954" s="107">
        <v>8720169311053</v>
      </c>
      <c r="H954" s="108" t="s">
        <v>2312</v>
      </c>
      <c r="I954" s="108"/>
      <c r="J954" s="343">
        <v>5.9</v>
      </c>
      <c r="K954" s="1163">
        <v>806</v>
      </c>
      <c r="L954" s="350" t="s">
        <v>3118</v>
      </c>
      <c r="M954" s="425">
        <v>25000</v>
      </c>
      <c r="N954" s="374">
        <v>5</v>
      </c>
      <c r="O954" s="350" t="s">
        <v>135</v>
      </c>
      <c r="P954" s="3278">
        <v>140</v>
      </c>
      <c r="Q954" s="1004"/>
      <c r="R954" s="2105" t="s">
        <v>54</v>
      </c>
      <c r="S954" s="350"/>
      <c r="T954" s="350" t="s">
        <v>3276</v>
      </c>
      <c r="U954" s="350" t="s">
        <v>121</v>
      </c>
      <c r="V954" s="350" t="s">
        <v>182</v>
      </c>
      <c r="W954" s="351" t="s">
        <v>210</v>
      </c>
      <c r="X954" s="351">
        <v>136</v>
      </c>
      <c r="Y954" s="350">
        <v>60</v>
      </c>
      <c r="Z954" s="350"/>
      <c r="AA954" s="350">
        <v>108</v>
      </c>
      <c r="AB954" s="350" t="s">
        <v>143</v>
      </c>
      <c r="AC954" s="352">
        <v>95</v>
      </c>
      <c r="AD954" s="350">
        <v>1969962</v>
      </c>
      <c r="AE954" s="2614">
        <v>4</v>
      </c>
      <c r="AF954" s="350">
        <v>10</v>
      </c>
      <c r="AG954" s="2106" t="s">
        <v>122</v>
      </c>
    </row>
    <row r="955" spans="3:33">
      <c r="C955" s="3091" t="s">
        <v>2870</v>
      </c>
      <c r="D955" s="569" t="s">
        <v>2274</v>
      </c>
      <c r="E955" s="1578"/>
      <c r="F955" s="104">
        <v>929003799102</v>
      </c>
      <c r="G955" s="107">
        <v>8720169311077</v>
      </c>
      <c r="H955" s="108" t="s">
        <v>1110</v>
      </c>
      <c r="I955" s="108"/>
      <c r="J955" s="343">
        <v>7.2</v>
      </c>
      <c r="K955" s="1163">
        <v>1055</v>
      </c>
      <c r="L955" s="350" t="s">
        <v>3118</v>
      </c>
      <c r="M955" s="425">
        <v>25000</v>
      </c>
      <c r="N955" s="374">
        <v>5</v>
      </c>
      <c r="O955" s="350" t="s">
        <v>135</v>
      </c>
      <c r="P955" s="3278">
        <v>167</v>
      </c>
      <c r="Q955" s="518"/>
      <c r="R955" s="2105" t="s">
        <v>54</v>
      </c>
      <c r="S955" s="350"/>
      <c r="T955" s="350" t="s">
        <v>3277</v>
      </c>
      <c r="U955" s="350" t="s">
        <v>121</v>
      </c>
      <c r="V955" s="350" t="s">
        <v>182</v>
      </c>
      <c r="W955" s="351" t="s">
        <v>210</v>
      </c>
      <c r="X955" s="351">
        <v>146</v>
      </c>
      <c r="Y955" s="350">
        <v>60</v>
      </c>
      <c r="Z955" s="350"/>
      <c r="AA955" s="350">
        <v>108</v>
      </c>
      <c r="AB955" s="350" t="s">
        <v>143</v>
      </c>
      <c r="AC955" s="352">
        <v>95</v>
      </c>
      <c r="AD955" s="350">
        <v>1969954</v>
      </c>
      <c r="AE955" s="2614">
        <v>4</v>
      </c>
      <c r="AF955" s="350">
        <v>10</v>
      </c>
      <c r="AG955" s="2106" t="s">
        <v>122</v>
      </c>
    </row>
    <row r="956" spans="3:33">
      <c r="C956" s="3091" t="s">
        <v>2870</v>
      </c>
      <c r="D956" s="569" t="s">
        <v>2274</v>
      </c>
      <c r="E956" s="1578"/>
      <c r="F956" s="104">
        <v>929003799202</v>
      </c>
      <c r="G956" s="107">
        <v>8720169311091</v>
      </c>
      <c r="H956" s="108" t="s">
        <v>2313</v>
      </c>
      <c r="I956" s="108"/>
      <c r="J956" s="343">
        <v>10.5</v>
      </c>
      <c r="K956" s="1163">
        <v>1521</v>
      </c>
      <c r="L956" s="350" t="s">
        <v>3118</v>
      </c>
      <c r="M956" s="425">
        <v>25000</v>
      </c>
      <c r="N956" s="374">
        <v>5</v>
      </c>
      <c r="O956" s="350" t="s">
        <v>135</v>
      </c>
      <c r="P956" s="3278">
        <v>205</v>
      </c>
      <c r="Q956" s="1004"/>
      <c r="R956" s="2105" t="s">
        <v>54</v>
      </c>
      <c r="S956" s="350"/>
      <c r="T956" s="350" t="s">
        <v>3278</v>
      </c>
      <c r="U956" s="350" t="s">
        <v>121</v>
      </c>
      <c r="V956" s="350" t="s">
        <v>182</v>
      </c>
      <c r="W956" s="351" t="s">
        <v>210</v>
      </c>
      <c r="X956" s="351">
        <v>144</v>
      </c>
      <c r="Y956" s="350">
        <v>60</v>
      </c>
      <c r="Z956" s="350"/>
      <c r="AA956" s="350">
        <v>108</v>
      </c>
      <c r="AB956" s="350" t="s">
        <v>143</v>
      </c>
      <c r="AC956" s="352">
        <v>95</v>
      </c>
      <c r="AD956" s="350">
        <v>1969957</v>
      </c>
      <c r="AE956" s="2614">
        <v>4</v>
      </c>
      <c r="AF956" s="350">
        <v>10</v>
      </c>
      <c r="AG956" s="2106" t="s">
        <v>122</v>
      </c>
    </row>
    <row r="957" spans="3:33">
      <c r="C957" s="3091" t="s">
        <v>2870</v>
      </c>
      <c r="D957" s="569" t="s">
        <v>2274</v>
      </c>
      <c r="E957" s="1578"/>
      <c r="F957" s="104">
        <v>929003798502</v>
      </c>
      <c r="G957" s="107">
        <v>8720169310919</v>
      </c>
      <c r="H957" s="108" t="s">
        <v>2314</v>
      </c>
      <c r="I957" s="108"/>
      <c r="J957" s="343">
        <v>3.4</v>
      </c>
      <c r="K957" s="1163">
        <v>470</v>
      </c>
      <c r="L957" s="350" t="s">
        <v>3118</v>
      </c>
      <c r="M957" s="425">
        <v>25000</v>
      </c>
      <c r="N957" s="374">
        <v>5</v>
      </c>
      <c r="O957" s="350" t="s">
        <v>135</v>
      </c>
      <c r="P957" s="3278">
        <v>120</v>
      </c>
      <c r="Q957" s="1004"/>
      <c r="R957" s="2105" t="s">
        <v>54</v>
      </c>
      <c r="S957" s="350"/>
      <c r="T957" s="350" t="s">
        <v>3275</v>
      </c>
      <c r="U957" s="350" t="s">
        <v>121</v>
      </c>
      <c r="V957" s="350" t="s">
        <v>182</v>
      </c>
      <c r="W957" s="351" t="s">
        <v>210</v>
      </c>
      <c r="X957" s="351">
        <v>138</v>
      </c>
      <c r="Y957" s="350">
        <v>60</v>
      </c>
      <c r="Z957" s="350"/>
      <c r="AA957" s="350">
        <v>108</v>
      </c>
      <c r="AB957" s="350" t="s">
        <v>143</v>
      </c>
      <c r="AC957" s="352">
        <v>95</v>
      </c>
      <c r="AD957" s="350">
        <v>1969961</v>
      </c>
      <c r="AE957" s="2614">
        <v>4</v>
      </c>
      <c r="AF957" s="350">
        <v>10</v>
      </c>
      <c r="AG957" s="2106" t="s">
        <v>122</v>
      </c>
    </row>
    <row r="958" spans="3:33">
      <c r="C958" s="3091" t="s">
        <v>2870</v>
      </c>
      <c r="D958" s="569" t="s">
        <v>2274</v>
      </c>
      <c r="E958" s="1578"/>
      <c r="F958" s="511">
        <v>929003798682</v>
      </c>
      <c r="G958" s="225">
        <v>8720169311657</v>
      </c>
      <c r="H958" s="560" t="s">
        <v>2315</v>
      </c>
      <c r="I958" s="560"/>
      <c r="J958" s="343">
        <v>5.9</v>
      </c>
      <c r="K958" s="1127">
        <v>806</v>
      </c>
      <c r="L958" s="350" t="s">
        <v>3118</v>
      </c>
      <c r="M958" s="579">
        <v>25000</v>
      </c>
      <c r="N958" s="350">
        <v>5</v>
      </c>
      <c r="O958" s="350" t="s">
        <v>135</v>
      </c>
      <c r="P958" s="3278">
        <v>140</v>
      </c>
      <c r="Q958" s="518"/>
      <c r="R958" s="2105" t="s">
        <v>54</v>
      </c>
      <c r="S958" s="350"/>
      <c r="T958" s="350" t="s">
        <v>3276</v>
      </c>
      <c r="U958" s="350" t="s">
        <v>121</v>
      </c>
      <c r="V958" s="350" t="s">
        <v>182</v>
      </c>
      <c r="W958" s="351" t="s">
        <v>210</v>
      </c>
      <c r="X958" s="351">
        <v>136</v>
      </c>
      <c r="Y958" s="350">
        <v>60</v>
      </c>
      <c r="Z958" s="350"/>
      <c r="AA958" s="350">
        <v>108</v>
      </c>
      <c r="AB958" s="350" t="s">
        <v>143</v>
      </c>
      <c r="AC958" s="351">
        <v>95</v>
      </c>
      <c r="AD958" s="350">
        <v>1969959</v>
      </c>
      <c r="AE958" s="2615">
        <v>4</v>
      </c>
      <c r="AF958" s="350">
        <v>10</v>
      </c>
      <c r="AG958" s="2106" t="s">
        <v>122</v>
      </c>
    </row>
    <row r="959" spans="3:33">
      <c r="C959" s="3091" t="s">
        <v>2870</v>
      </c>
      <c r="D959" s="569" t="s">
        <v>2274</v>
      </c>
      <c r="E959" s="1578"/>
      <c r="F959" s="104">
        <v>929003798702</v>
      </c>
      <c r="G959" s="107">
        <v>8720169310995</v>
      </c>
      <c r="H959" s="108" t="s">
        <v>2316</v>
      </c>
      <c r="I959" s="108"/>
      <c r="J959" s="343">
        <v>7.2</v>
      </c>
      <c r="K959" s="1163">
        <v>1055</v>
      </c>
      <c r="L959" s="350" t="s">
        <v>3118</v>
      </c>
      <c r="M959" s="425">
        <v>25000</v>
      </c>
      <c r="N959" s="374">
        <v>5</v>
      </c>
      <c r="O959" s="350" t="s">
        <v>135</v>
      </c>
      <c r="P959" s="3278">
        <v>167</v>
      </c>
      <c r="Q959" s="1004"/>
      <c r="R959" s="2105" t="s">
        <v>54</v>
      </c>
      <c r="S959" s="350"/>
      <c r="T959" s="350" t="s">
        <v>3277</v>
      </c>
      <c r="U959" s="350" t="s">
        <v>121</v>
      </c>
      <c r="V959" s="350" t="s">
        <v>182</v>
      </c>
      <c r="W959" s="351" t="s">
        <v>210</v>
      </c>
      <c r="X959" s="351">
        <v>146</v>
      </c>
      <c r="Y959" s="350">
        <v>60</v>
      </c>
      <c r="Z959" s="350"/>
      <c r="AA959" s="350">
        <v>108</v>
      </c>
      <c r="AB959" s="350" t="s">
        <v>143</v>
      </c>
      <c r="AC959" s="352">
        <v>95</v>
      </c>
      <c r="AD959" s="350">
        <v>1969958</v>
      </c>
      <c r="AE959" s="2614">
        <v>4</v>
      </c>
      <c r="AF959" s="350">
        <v>10</v>
      </c>
      <c r="AG959" s="2106" t="s">
        <v>122</v>
      </c>
    </row>
    <row r="960" spans="3:33">
      <c r="C960" s="3080" t="s">
        <v>2870</v>
      </c>
      <c r="D960" s="855" t="s">
        <v>2274</v>
      </c>
      <c r="E960" s="1599"/>
      <c r="F960" s="481">
        <v>929003798802</v>
      </c>
      <c r="G960" s="478">
        <v>8720169311015</v>
      </c>
      <c r="H960" s="273" t="s">
        <v>2317</v>
      </c>
      <c r="I960" s="273"/>
      <c r="J960" s="495">
        <v>10.5</v>
      </c>
      <c r="K960" s="1162">
        <v>1521</v>
      </c>
      <c r="L960" s="438" t="s">
        <v>3118</v>
      </c>
      <c r="M960" s="1297">
        <v>25000</v>
      </c>
      <c r="N960" s="464">
        <v>5</v>
      </c>
      <c r="O960" s="438" t="s">
        <v>135</v>
      </c>
      <c r="P960" s="3279">
        <v>205</v>
      </c>
      <c r="Q960" s="1004"/>
      <c r="R960" s="2107" t="s">
        <v>54</v>
      </c>
      <c r="S960" s="438"/>
      <c r="T960" s="438" t="s">
        <v>3278</v>
      </c>
      <c r="U960" s="438" t="s">
        <v>121</v>
      </c>
      <c r="V960" s="438" t="s">
        <v>182</v>
      </c>
      <c r="W960" s="466" t="s">
        <v>210</v>
      </c>
      <c r="X960" s="466">
        <v>144</v>
      </c>
      <c r="Y960" s="438">
        <v>60</v>
      </c>
      <c r="Z960" s="438"/>
      <c r="AA960" s="438">
        <v>108</v>
      </c>
      <c r="AB960" s="438" t="s">
        <v>143</v>
      </c>
      <c r="AC960" s="1276">
        <v>95</v>
      </c>
      <c r="AD960" s="438">
        <v>1969953</v>
      </c>
      <c r="AE960" s="2622">
        <v>4</v>
      </c>
      <c r="AF960" s="438">
        <v>10</v>
      </c>
      <c r="AG960" s="2108" t="s">
        <v>122</v>
      </c>
    </row>
    <row r="961" spans="3:33">
      <c r="C961" s="3079" t="s">
        <v>2870</v>
      </c>
      <c r="D961" s="1576" t="s">
        <v>2274</v>
      </c>
      <c r="E961" s="1577"/>
      <c r="F961" s="1688">
        <v>929003070502</v>
      </c>
      <c r="G961" s="1688">
        <v>8719514354814</v>
      </c>
      <c r="H961" s="1689" t="s">
        <v>1090</v>
      </c>
      <c r="I961" s="1689"/>
      <c r="J961" s="1549">
        <v>3.4</v>
      </c>
      <c r="K961" s="1131">
        <v>470</v>
      </c>
      <c r="L961" s="565" t="s">
        <v>3121</v>
      </c>
      <c r="M961" s="1690">
        <v>15000</v>
      </c>
      <c r="N961" s="1691">
        <v>2.5</v>
      </c>
      <c r="O961" s="565" t="s">
        <v>135</v>
      </c>
      <c r="P961" s="3281">
        <v>88</v>
      </c>
      <c r="Q961" s="33"/>
      <c r="R961" s="2134" t="s">
        <v>54</v>
      </c>
      <c r="S961" s="565"/>
      <c r="T961" s="565" t="s">
        <v>3275</v>
      </c>
      <c r="U961" s="565" t="s">
        <v>121</v>
      </c>
      <c r="V961" s="565" t="s">
        <v>126</v>
      </c>
      <c r="W961" s="1663" t="s">
        <v>210</v>
      </c>
      <c r="X961" s="1663">
        <v>138</v>
      </c>
      <c r="Y961" s="565">
        <v>60</v>
      </c>
      <c r="Z961" s="565"/>
      <c r="AA961" s="565">
        <v>104</v>
      </c>
      <c r="AB961" s="565" t="s">
        <v>143</v>
      </c>
      <c r="AC961" s="1691">
        <v>90</v>
      </c>
      <c r="AD961" s="565">
        <v>574383</v>
      </c>
      <c r="AE961" s="2696">
        <v>4</v>
      </c>
      <c r="AF961" s="565">
        <v>10</v>
      </c>
      <c r="AG961" s="2135" t="s">
        <v>122</v>
      </c>
    </row>
    <row r="962" spans="3:33">
      <c r="C962" s="3091" t="s">
        <v>2870</v>
      </c>
      <c r="D962" s="569" t="s">
        <v>2274</v>
      </c>
      <c r="E962" s="1578"/>
      <c r="F962" s="2962">
        <v>929003057502</v>
      </c>
      <c r="G962" s="695">
        <v>8719514347847</v>
      </c>
      <c r="H962" s="696" t="s">
        <v>1091</v>
      </c>
      <c r="I962" s="696"/>
      <c r="J962" s="686">
        <v>5.9</v>
      </c>
      <c r="K962" s="1186">
        <v>806</v>
      </c>
      <c r="L962" s="688" t="s">
        <v>3121</v>
      </c>
      <c r="M962" s="697">
        <v>15000</v>
      </c>
      <c r="N962" s="698">
        <v>2.5</v>
      </c>
      <c r="O962" s="688" t="s">
        <v>135</v>
      </c>
      <c r="P962" s="3282">
        <v>100</v>
      </c>
      <c r="Q962" s="33"/>
      <c r="R962" s="2136" t="s">
        <v>54</v>
      </c>
      <c r="S962" s="688"/>
      <c r="T962" s="688" t="s">
        <v>3276</v>
      </c>
      <c r="U962" s="688" t="s">
        <v>121</v>
      </c>
      <c r="V962" s="688" t="s">
        <v>126</v>
      </c>
      <c r="W962" s="688" t="s">
        <v>210</v>
      </c>
      <c r="X962" s="688">
        <v>136</v>
      </c>
      <c r="Y962" s="687">
        <v>60</v>
      </c>
      <c r="Z962" s="687"/>
      <c r="AA962" s="687">
        <v>104</v>
      </c>
      <c r="AB962" s="688" t="s">
        <v>143</v>
      </c>
      <c r="AC962" s="698">
        <v>90</v>
      </c>
      <c r="AD962" s="687">
        <v>574361</v>
      </c>
      <c r="AE962" s="2697">
        <v>4</v>
      </c>
      <c r="AF962" s="687">
        <v>10</v>
      </c>
      <c r="AG962" s="2137" t="s">
        <v>122</v>
      </c>
    </row>
    <row r="963" spans="3:33">
      <c r="C963" s="3091" t="s">
        <v>2870</v>
      </c>
      <c r="D963" s="569" t="s">
        <v>2274</v>
      </c>
      <c r="E963" s="1578"/>
      <c r="F963" s="2962">
        <v>929003057902</v>
      </c>
      <c r="G963" s="695">
        <v>8719514347885</v>
      </c>
      <c r="H963" s="694" t="s">
        <v>1092</v>
      </c>
      <c r="I963" s="694"/>
      <c r="J963" s="686">
        <v>7.8</v>
      </c>
      <c r="K963" s="1186">
        <v>1055</v>
      </c>
      <c r="L963" s="688" t="s">
        <v>3121</v>
      </c>
      <c r="M963" s="697">
        <v>15000</v>
      </c>
      <c r="N963" s="698">
        <v>2.5</v>
      </c>
      <c r="O963" s="688" t="s">
        <v>135</v>
      </c>
      <c r="P963" s="3282">
        <v>128</v>
      </c>
      <c r="Q963" s="33"/>
      <c r="R963" s="2136" t="s">
        <v>54</v>
      </c>
      <c r="S963" s="688"/>
      <c r="T963" s="688" t="s">
        <v>3277</v>
      </c>
      <c r="U963" s="688" t="s">
        <v>121</v>
      </c>
      <c r="V963" s="688" t="s">
        <v>126</v>
      </c>
      <c r="W963" s="688" t="s">
        <v>210</v>
      </c>
      <c r="X963" s="688">
        <v>135</v>
      </c>
      <c r="Y963" s="687">
        <v>60</v>
      </c>
      <c r="Z963" s="687"/>
      <c r="AA963" s="687">
        <v>104</v>
      </c>
      <c r="AB963" s="688" t="s">
        <v>143</v>
      </c>
      <c r="AC963" s="698">
        <v>90</v>
      </c>
      <c r="AD963" s="687">
        <v>574363</v>
      </c>
      <c r="AE963" s="2697">
        <v>4</v>
      </c>
      <c r="AF963" s="687">
        <v>10</v>
      </c>
      <c r="AG963" s="2137" t="s">
        <v>122</v>
      </c>
    </row>
    <row r="964" spans="3:33">
      <c r="C964" s="3080" t="s">
        <v>2870</v>
      </c>
      <c r="D964" s="855" t="s">
        <v>2274</v>
      </c>
      <c r="E964" s="1599"/>
      <c r="F964" s="701">
        <v>929003058302</v>
      </c>
      <c r="G964" s="711">
        <v>8719514347922</v>
      </c>
      <c r="H964" s="712" t="s">
        <v>1093</v>
      </c>
      <c r="I964" s="712"/>
      <c r="J964" s="703">
        <v>11.2</v>
      </c>
      <c r="K964" s="1185">
        <v>1521</v>
      </c>
      <c r="L964" s="715" t="s">
        <v>3121</v>
      </c>
      <c r="M964" s="713">
        <v>15000</v>
      </c>
      <c r="N964" s="717">
        <v>2.5</v>
      </c>
      <c r="O964" s="715" t="s">
        <v>135</v>
      </c>
      <c r="P964" s="3283">
        <v>164</v>
      </c>
      <c r="Q964" s="33"/>
      <c r="R964" s="2138" t="s">
        <v>54</v>
      </c>
      <c r="S964" s="715"/>
      <c r="T964" s="715" t="s">
        <v>3278</v>
      </c>
      <c r="U964" s="715" t="s">
        <v>121</v>
      </c>
      <c r="V964" s="715" t="s">
        <v>126</v>
      </c>
      <c r="W964" s="715" t="s">
        <v>210</v>
      </c>
      <c r="X964" s="715">
        <v>135</v>
      </c>
      <c r="Y964" s="714">
        <v>60</v>
      </c>
      <c r="Z964" s="714"/>
      <c r="AA964" s="714">
        <v>108</v>
      </c>
      <c r="AB964" s="715" t="s">
        <v>143</v>
      </c>
      <c r="AC964" s="717">
        <v>90</v>
      </c>
      <c r="AD964" s="714">
        <v>574365</v>
      </c>
      <c r="AE964" s="2698">
        <v>4</v>
      </c>
      <c r="AF964" s="714">
        <v>10</v>
      </c>
      <c r="AG964" s="2139" t="s">
        <v>122</v>
      </c>
    </row>
    <row r="965" spans="3:33">
      <c r="C965" s="3081" t="s">
        <v>2870</v>
      </c>
      <c r="D965" s="1487" t="s">
        <v>2274</v>
      </c>
      <c r="E965" s="1617"/>
      <c r="F965" s="3197">
        <v>929003526802</v>
      </c>
      <c r="G965" s="3198">
        <v>8719514449855</v>
      </c>
      <c r="H965" s="3199" t="s">
        <v>1096</v>
      </c>
      <c r="I965" s="3199"/>
      <c r="J965" s="3159">
        <v>7.8</v>
      </c>
      <c r="K965" s="1704">
        <v>1055</v>
      </c>
      <c r="L965" s="2354" t="s">
        <v>53</v>
      </c>
      <c r="M965" s="3160">
        <v>15000</v>
      </c>
      <c r="N965" s="1748">
        <v>2.5</v>
      </c>
      <c r="O965" s="2354" t="s">
        <v>135</v>
      </c>
      <c r="P965" s="3200">
        <v>109</v>
      </c>
      <c r="Q965" s="33"/>
      <c r="R965" s="2071" t="s">
        <v>54</v>
      </c>
      <c r="S965" s="942"/>
      <c r="T965" s="942" t="s">
        <v>3277</v>
      </c>
      <c r="U965" s="942" t="s">
        <v>121</v>
      </c>
      <c r="V965" s="942" t="s">
        <v>131</v>
      </c>
      <c r="W965" s="519" t="s">
        <v>210</v>
      </c>
      <c r="X965" s="519">
        <v>135</v>
      </c>
      <c r="Y965" s="942">
        <v>60</v>
      </c>
      <c r="Z965" s="942"/>
      <c r="AA965" s="942">
        <v>104</v>
      </c>
      <c r="AB965" s="942" t="s">
        <v>143</v>
      </c>
      <c r="AC965" s="1243">
        <v>90</v>
      </c>
      <c r="AD965" s="942">
        <v>1189720</v>
      </c>
      <c r="AE965" s="2699">
        <v>4</v>
      </c>
      <c r="AF965" s="942">
        <v>10</v>
      </c>
      <c r="AG965" s="2072" t="s">
        <v>122</v>
      </c>
    </row>
    <row r="966" spans="3:33">
      <c r="C966" s="3233" t="s">
        <v>2870</v>
      </c>
      <c r="D966" s="853" t="s">
        <v>2274</v>
      </c>
      <c r="E966" s="1606"/>
      <c r="F966" s="605">
        <v>929003059402</v>
      </c>
      <c r="G966" s="3201">
        <v>8719514347960</v>
      </c>
      <c r="H966" s="710" t="s">
        <v>1098</v>
      </c>
      <c r="I966" s="710"/>
      <c r="J966" s="3202">
        <v>5.9</v>
      </c>
      <c r="K966" s="3203">
        <v>806</v>
      </c>
      <c r="L966" s="1848" t="s">
        <v>3121</v>
      </c>
      <c r="M966" s="3204">
        <v>15000</v>
      </c>
      <c r="N966" s="1109">
        <v>2.5</v>
      </c>
      <c r="O966" s="1848" t="s">
        <v>135</v>
      </c>
      <c r="P966" s="3284">
        <v>147</v>
      </c>
      <c r="Q966" s="33"/>
      <c r="R966" s="2142" t="s">
        <v>54</v>
      </c>
      <c r="S966" s="1848"/>
      <c r="T966" s="1848" t="s">
        <v>3276</v>
      </c>
      <c r="U966" s="1848" t="s">
        <v>121</v>
      </c>
      <c r="V966" s="1848" t="s">
        <v>126</v>
      </c>
      <c r="W966" s="1848" t="s">
        <v>210</v>
      </c>
      <c r="X966" s="1848">
        <v>136</v>
      </c>
      <c r="Y966" s="2345">
        <v>64</v>
      </c>
      <c r="Z966" s="2345"/>
      <c r="AA966" s="2345">
        <v>140</v>
      </c>
      <c r="AB966" s="1848" t="s">
        <v>143</v>
      </c>
      <c r="AC966" s="422">
        <v>90</v>
      </c>
      <c r="AD966" s="2345">
        <v>574368</v>
      </c>
      <c r="AE966" s="2701">
        <v>4</v>
      </c>
      <c r="AF966" s="2345">
        <v>10</v>
      </c>
      <c r="AG966" s="2143" t="s">
        <v>122</v>
      </c>
    </row>
    <row r="967" spans="3:33">
      <c r="C967" s="3080" t="s">
        <v>2870</v>
      </c>
      <c r="D967" s="855" t="s">
        <v>2274</v>
      </c>
      <c r="E967" s="1599"/>
      <c r="F967" s="701">
        <v>929003059302</v>
      </c>
      <c r="G967" s="1454">
        <v>8719514347984</v>
      </c>
      <c r="H967" s="1455" t="s">
        <v>1099</v>
      </c>
      <c r="I967" s="1455"/>
      <c r="J967" s="703">
        <v>5.9</v>
      </c>
      <c r="K967" s="1183">
        <v>806</v>
      </c>
      <c r="L967" s="502" t="s">
        <v>3121</v>
      </c>
      <c r="M967" s="487">
        <v>15000</v>
      </c>
      <c r="N967" s="717">
        <v>2.5</v>
      </c>
      <c r="O967" s="502" t="s">
        <v>135</v>
      </c>
      <c r="P967" s="3283">
        <v>232</v>
      </c>
      <c r="Q967" s="33"/>
      <c r="R967" s="2144" t="s">
        <v>54</v>
      </c>
      <c r="S967" s="502"/>
      <c r="T967" s="502" t="s">
        <v>3276</v>
      </c>
      <c r="U967" s="502" t="s">
        <v>121</v>
      </c>
      <c r="V967" s="502" t="s">
        <v>126</v>
      </c>
      <c r="W967" s="716" t="s">
        <v>210</v>
      </c>
      <c r="X967" s="716">
        <v>136</v>
      </c>
      <c r="Y967" s="502">
        <v>124</v>
      </c>
      <c r="Z967" s="502"/>
      <c r="AA967" s="502">
        <v>178</v>
      </c>
      <c r="AB967" s="502" t="s">
        <v>143</v>
      </c>
      <c r="AC967" s="717">
        <v>90</v>
      </c>
      <c r="AD967" s="502">
        <v>574367</v>
      </c>
      <c r="AE967" s="2698">
        <v>4</v>
      </c>
      <c r="AF967" s="502">
        <v>6</v>
      </c>
      <c r="AG967" s="2145" t="s">
        <v>122</v>
      </c>
    </row>
    <row r="968" spans="3:33">
      <c r="C968" s="3233" t="s">
        <v>2870</v>
      </c>
      <c r="D968" s="853" t="s">
        <v>2274</v>
      </c>
      <c r="E968" s="1606"/>
      <c r="F968" s="2963">
        <v>929003070702</v>
      </c>
      <c r="G968" s="1447">
        <v>8719514354838</v>
      </c>
      <c r="H968" s="1448" t="s">
        <v>1100</v>
      </c>
      <c r="I968" s="1448"/>
      <c r="J968" s="1449">
        <v>3.4</v>
      </c>
      <c r="K968" s="1450">
        <v>470</v>
      </c>
      <c r="L968" s="1451" t="s">
        <v>3121</v>
      </c>
      <c r="M968" s="1452">
        <v>15000</v>
      </c>
      <c r="N968" s="1453">
        <v>2.5</v>
      </c>
      <c r="O968" s="1451" t="s">
        <v>135</v>
      </c>
      <c r="P968" s="3284">
        <v>88</v>
      </c>
      <c r="Q968" s="33"/>
      <c r="R968" s="2146" t="s">
        <v>54</v>
      </c>
      <c r="S968" s="1451"/>
      <c r="T968" s="1451" t="s">
        <v>3275</v>
      </c>
      <c r="U968" s="1451" t="s">
        <v>121</v>
      </c>
      <c r="V968" s="1451" t="s">
        <v>126</v>
      </c>
      <c r="W968" s="2477" t="s">
        <v>210</v>
      </c>
      <c r="X968" s="2477">
        <v>138</v>
      </c>
      <c r="Y968" s="1451">
        <v>60</v>
      </c>
      <c r="Z968" s="1451"/>
      <c r="AA968" s="1451">
        <v>104</v>
      </c>
      <c r="AB968" s="1451" t="s">
        <v>143</v>
      </c>
      <c r="AC968" s="1453">
        <v>90</v>
      </c>
      <c r="AD968" s="1451">
        <v>574384</v>
      </c>
      <c r="AE968" s="2702">
        <v>4</v>
      </c>
      <c r="AF968" s="1451">
        <v>10</v>
      </c>
      <c r="AG968" s="2147" t="s">
        <v>122</v>
      </c>
    </row>
    <row r="969" spans="3:33">
      <c r="C969" s="3091" t="s">
        <v>2870</v>
      </c>
      <c r="D969" s="569" t="s">
        <v>2274</v>
      </c>
      <c r="E969" s="1578"/>
      <c r="F969" s="2962">
        <v>929003057702</v>
      </c>
      <c r="G969" s="695">
        <v>8719514347861</v>
      </c>
      <c r="H969" s="699" t="s">
        <v>1101</v>
      </c>
      <c r="I969" s="699"/>
      <c r="J969" s="700">
        <v>5.9</v>
      </c>
      <c r="K969" s="1184">
        <v>806</v>
      </c>
      <c r="L969" s="688" t="s">
        <v>3121</v>
      </c>
      <c r="M969" s="697">
        <v>15000</v>
      </c>
      <c r="N969" s="698">
        <v>2.5</v>
      </c>
      <c r="O969" s="688" t="s">
        <v>135</v>
      </c>
      <c r="P969" s="3282">
        <v>100</v>
      </c>
      <c r="Q969" s="33"/>
      <c r="R969" s="2136" t="s">
        <v>54</v>
      </c>
      <c r="S969" s="688"/>
      <c r="T969" s="688" t="s">
        <v>3276</v>
      </c>
      <c r="U969" s="688" t="s">
        <v>121</v>
      </c>
      <c r="V969" s="688" t="s">
        <v>126</v>
      </c>
      <c r="W969" s="688" t="s">
        <v>210</v>
      </c>
      <c r="X969" s="688">
        <v>136</v>
      </c>
      <c r="Y969" s="687">
        <v>60</v>
      </c>
      <c r="Z969" s="687"/>
      <c r="AA969" s="687">
        <v>104</v>
      </c>
      <c r="AB969" s="688" t="s">
        <v>143</v>
      </c>
      <c r="AC969" s="698">
        <v>90</v>
      </c>
      <c r="AD969" s="687">
        <v>574362</v>
      </c>
      <c r="AE969" s="2702">
        <v>4</v>
      </c>
      <c r="AF969" s="687">
        <v>10</v>
      </c>
      <c r="AG969" s="2137" t="s">
        <v>122</v>
      </c>
    </row>
    <row r="970" spans="3:33">
      <c r="C970" s="3091" t="s">
        <v>2870</v>
      </c>
      <c r="D970" s="569" t="s">
        <v>2274</v>
      </c>
      <c r="E970" s="1578"/>
      <c r="F970" s="2964">
        <v>929003058102</v>
      </c>
      <c r="G970" s="692">
        <v>8719514347908</v>
      </c>
      <c r="H970" s="696" t="s">
        <v>1102</v>
      </c>
      <c r="I970" s="696"/>
      <c r="J970" s="686">
        <v>7.8</v>
      </c>
      <c r="K970" s="1186">
        <v>1055</v>
      </c>
      <c r="L970" s="415" t="s">
        <v>3121</v>
      </c>
      <c r="M970" s="413">
        <v>15000</v>
      </c>
      <c r="N970" s="698">
        <v>2.5</v>
      </c>
      <c r="O970" s="415" t="s">
        <v>135</v>
      </c>
      <c r="P970" s="3282">
        <v>128</v>
      </c>
      <c r="Q970" s="33"/>
      <c r="R970" s="2065" t="s">
        <v>54</v>
      </c>
      <c r="S970" s="415"/>
      <c r="T970" s="415" t="s">
        <v>3277</v>
      </c>
      <c r="U970" s="415" t="s">
        <v>121</v>
      </c>
      <c r="V970" s="415" t="s">
        <v>126</v>
      </c>
      <c r="W970" s="539" t="s">
        <v>210</v>
      </c>
      <c r="X970" s="539">
        <v>135</v>
      </c>
      <c r="Y970" s="415">
        <v>60</v>
      </c>
      <c r="Z970" s="415"/>
      <c r="AA970" s="415">
        <v>104</v>
      </c>
      <c r="AB970" s="415" t="s">
        <v>143</v>
      </c>
      <c r="AC970" s="698">
        <v>90</v>
      </c>
      <c r="AD970" s="415">
        <v>574364</v>
      </c>
      <c r="AE970" s="2697">
        <v>4</v>
      </c>
      <c r="AF970" s="415">
        <v>10</v>
      </c>
      <c r="AG970" s="2066" t="s">
        <v>122</v>
      </c>
    </row>
    <row r="971" spans="3:33">
      <c r="C971" s="3080" t="s">
        <v>2870</v>
      </c>
      <c r="D971" s="855" t="s">
        <v>2274</v>
      </c>
      <c r="E971" s="1599"/>
      <c r="F971" s="701">
        <v>929003058502</v>
      </c>
      <c r="G971" s="701">
        <v>8719514347946</v>
      </c>
      <c r="H971" s="702" t="s">
        <v>1103</v>
      </c>
      <c r="I971" s="702"/>
      <c r="J971" s="703">
        <v>11.2</v>
      </c>
      <c r="K971" s="1183">
        <v>1521</v>
      </c>
      <c r="L971" s="502" t="s">
        <v>3121</v>
      </c>
      <c r="M971" s="413">
        <v>15000</v>
      </c>
      <c r="N971" s="678">
        <v>2.5</v>
      </c>
      <c r="O971" s="502" t="s">
        <v>135</v>
      </c>
      <c r="P971" s="3283">
        <v>164</v>
      </c>
      <c r="Q971" s="33"/>
      <c r="R971" s="2144" t="s">
        <v>54</v>
      </c>
      <c r="S971" s="502"/>
      <c r="T971" s="502" t="s">
        <v>3278</v>
      </c>
      <c r="U971" s="502" t="s">
        <v>121</v>
      </c>
      <c r="V971" s="502" t="s">
        <v>126</v>
      </c>
      <c r="W971" s="716" t="s">
        <v>210</v>
      </c>
      <c r="X971" s="716">
        <v>135</v>
      </c>
      <c r="Y971" s="502">
        <v>60</v>
      </c>
      <c r="Z971" s="502"/>
      <c r="AA971" s="502">
        <v>108</v>
      </c>
      <c r="AB971" s="502" t="s">
        <v>143</v>
      </c>
      <c r="AC971" s="678">
        <v>90</v>
      </c>
      <c r="AD971" s="502">
        <v>574366</v>
      </c>
      <c r="AE971" s="2698">
        <v>4</v>
      </c>
      <c r="AF971" s="502">
        <v>10</v>
      </c>
      <c r="AG971" s="2145" t="s">
        <v>122</v>
      </c>
    </row>
    <row r="972" spans="3:33">
      <c r="C972" s="3233" t="s">
        <v>2870</v>
      </c>
      <c r="D972" s="853" t="s">
        <v>2274</v>
      </c>
      <c r="E972" s="1606"/>
      <c r="F972" s="1069">
        <v>929003527002</v>
      </c>
      <c r="G972" s="1070">
        <v>8719514449893</v>
      </c>
      <c r="H972" s="1071" t="s">
        <v>1104</v>
      </c>
      <c r="I972" s="1242"/>
      <c r="J972" s="1234">
        <v>3.4</v>
      </c>
      <c r="K972" s="1078">
        <v>470</v>
      </c>
      <c r="L972" s="942" t="s">
        <v>53</v>
      </c>
      <c r="M972" s="1248">
        <v>15000</v>
      </c>
      <c r="N972" s="1249">
        <v>2.5</v>
      </c>
      <c r="O972" s="942" t="s">
        <v>135</v>
      </c>
      <c r="P972" s="2420">
        <v>75</v>
      </c>
      <c r="Q972" s="33"/>
      <c r="R972" s="2071" t="s">
        <v>54</v>
      </c>
      <c r="S972" s="942"/>
      <c r="T972" s="942" t="s">
        <v>3275</v>
      </c>
      <c r="U972" s="942" t="s">
        <v>121</v>
      </c>
      <c r="V972" s="942" t="s">
        <v>131</v>
      </c>
      <c r="W972" s="519" t="s">
        <v>210</v>
      </c>
      <c r="X972" s="519">
        <v>138</v>
      </c>
      <c r="Y972" s="942">
        <v>60</v>
      </c>
      <c r="Z972" s="942"/>
      <c r="AA972" s="942">
        <v>104</v>
      </c>
      <c r="AB972" s="942" t="s">
        <v>143</v>
      </c>
      <c r="AC972" s="1249">
        <v>90</v>
      </c>
      <c r="AD972" s="942">
        <v>1189713</v>
      </c>
      <c r="AE972" s="2667">
        <v>4</v>
      </c>
      <c r="AF972" s="942">
        <v>10</v>
      </c>
      <c r="AG972" s="2072" t="s">
        <v>122</v>
      </c>
    </row>
    <row r="973" spans="3:33">
      <c r="C973" s="3091" t="s">
        <v>2870</v>
      </c>
      <c r="D973" s="569" t="s">
        <v>2274</v>
      </c>
      <c r="E973" s="1578"/>
      <c r="F973" s="1069">
        <v>929003527202</v>
      </c>
      <c r="G973" s="1070">
        <v>8719514449930</v>
      </c>
      <c r="H973" s="1071" t="s">
        <v>1106</v>
      </c>
      <c r="I973" s="1071"/>
      <c r="J973" s="1065">
        <v>7.8</v>
      </c>
      <c r="K973" s="530">
        <v>1055</v>
      </c>
      <c r="L973" s="942" t="s">
        <v>53</v>
      </c>
      <c r="M973" s="521">
        <v>15000</v>
      </c>
      <c r="N973" s="1243">
        <v>2.5</v>
      </c>
      <c r="O973" s="942" t="s">
        <v>135</v>
      </c>
      <c r="P973" s="2420">
        <v>109</v>
      </c>
      <c r="Q973" s="33"/>
      <c r="R973" s="2071" t="s">
        <v>54</v>
      </c>
      <c r="S973" s="942"/>
      <c r="T973" s="942" t="s">
        <v>3277</v>
      </c>
      <c r="U973" s="942" t="s">
        <v>121</v>
      </c>
      <c r="V973" s="942" t="s">
        <v>131</v>
      </c>
      <c r="W973" s="519" t="s">
        <v>210</v>
      </c>
      <c r="X973" s="519">
        <v>135</v>
      </c>
      <c r="Y973" s="942">
        <v>60</v>
      </c>
      <c r="Z973" s="942"/>
      <c r="AA973" s="942">
        <v>104</v>
      </c>
      <c r="AB973" s="942" t="s">
        <v>143</v>
      </c>
      <c r="AC973" s="1243">
        <v>90</v>
      </c>
      <c r="AD973" s="942">
        <v>1189718</v>
      </c>
      <c r="AE973" s="2699">
        <v>4</v>
      </c>
      <c r="AF973" s="942">
        <v>10</v>
      </c>
      <c r="AG973" s="2072" t="s">
        <v>122</v>
      </c>
    </row>
    <row r="974" spans="3:33">
      <c r="C974" s="3080" t="s">
        <v>2870</v>
      </c>
      <c r="D974" s="855" t="s">
        <v>2274</v>
      </c>
      <c r="E974" s="1599"/>
      <c r="F974" s="481">
        <v>929003527302</v>
      </c>
      <c r="G974" s="481">
        <v>8719514449954</v>
      </c>
      <c r="H974" s="689" t="s">
        <v>1107</v>
      </c>
      <c r="I974" s="689"/>
      <c r="J974" s="495">
        <v>11.2</v>
      </c>
      <c r="K974" s="1129">
        <v>1521</v>
      </c>
      <c r="L974" s="283" t="s">
        <v>53</v>
      </c>
      <c r="M974" s="489">
        <v>15000</v>
      </c>
      <c r="N974" s="490">
        <v>2.5</v>
      </c>
      <c r="O974" s="283" t="s">
        <v>135</v>
      </c>
      <c r="P974" s="3283">
        <v>164</v>
      </c>
      <c r="Q974" s="33"/>
      <c r="R974" s="1993" t="s">
        <v>54</v>
      </c>
      <c r="S974" s="283"/>
      <c r="T974" s="283" t="s">
        <v>3278</v>
      </c>
      <c r="U974" s="283" t="s">
        <v>121</v>
      </c>
      <c r="V974" s="283" t="s">
        <v>131</v>
      </c>
      <c r="W974" s="294" t="s">
        <v>210</v>
      </c>
      <c r="X974" s="294">
        <v>135</v>
      </c>
      <c r="Y974" s="283">
        <v>60</v>
      </c>
      <c r="Z974" s="283"/>
      <c r="AA974" s="283">
        <v>108</v>
      </c>
      <c r="AB974" s="283" t="s">
        <v>143</v>
      </c>
      <c r="AC974" s="490">
        <v>90</v>
      </c>
      <c r="AD974" s="283">
        <v>1189715</v>
      </c>
      <c r="AE974" s="2660">
        <v>4</v>
      </c>
      <c r="AF974" s="283">
        <v>10</v>
      </c>
      <c r="AG974" s="1994" t="s">
        <v>122</v>
      </c>
    </row>
    <row r="975" spans="3:33">
      <c r="C975" s="3079" t="s">
        <v>2870</v>
      </c>
      <c r="D975" s="1576" t="s">
        <v>2274</v>
      </c>
      <c r="E975" s="1577"/>
      <c r="F975" s="2965">
        <v>929001888655</v>
      </c>
      <c r="G975" s="563">
        <v>8718699772130</v>
      </c>
      <c r="H975" s="564" t="s">
        <v>1034</v>
      </c>
      <c r="I975" s="564" t="s">
        <v>2923</v>
      </c>
      <c r="J975" s="382" t="s">
        <v>1035</v>
      </c>
      <c r="K975" s="1172" t="s">
        <v>1036</v>
      </c>
      <c r="L975" s="382" t="s">
        <v>1037</v>
      </c>
      <c r="M975" s="369">
        <v>15000</v>
      </c>
      <c r="N975" s="319">
        <v>2</v>
      </c>
      <c r="O975" s="382" t="s">
        <v>127</v>
      </c>
      <c r="P975" s="2407">
        <v>175</v>
      </c>
      <c r="Q975" s="14"/>
      <c r="R975" s="2148" t="s">
        <v>54</v>
      </c>
      <c r="S975" s="382"/>
      <c r="T975" s="382" t="s">
        <v>3276</v>
      </c>
      <c r="U975" s="382" t="s">
        <v>121</v>
      </c>
      <c r="V975" s="382" t="s">
        <v>3122</v>
      </c>
      <c r="W975" s="382" t="s">
        <v>210</v>
      </c>
      <c r="X975" s="382">
        <v>107</v>
      </c>
      <c r="Y975" s="1757">
        <v>60</v>
      </c>
      <c r="Z975" s="1757"/>
      <c r="AA975" s="1757">
        <v>104</v>
      </c>
      <c r="AB975" s="382" t="s">
        <v>122</v>
      </c>
      <c r="AC975" s="319">
        <v>80</v>
      </c>
      <c r="AD975" s="1757">
        <v>739280</v>
      </c>
      <c r="AE975" s="2658">
        <v>4</v>
      </c>
      <c r="AF975" s="1757">
        <v>4</v>
      </c>
      <c r="AG975" s="2149" t="s">
        <v>122</v>
      </c>
    </row>
    <row r="976" spans="3:33">
      <c r="C976" s="3080" t="s">
        <v>2870</v>
      </c>
      <c r="D976" s="855" t="s">
        <v>2274</v>
      </c>
      <c r="E976" s="1599"/>
      <c r="F976" s="868">
        <v>929002445517</v>
      </c>
      <c r="G976" s="478">
        <v>8719514263963</v>
      </c>
      <c r="H976" s="273" t="s">
        <v>2354</v>
      </c>
      <c r="I976" s="273" t="s">
        <v>2922</v>
      </c>
      <c r="J976" s="495" t="s">
        <v>1035</v>
      </c>
      <c r="K976" s="1181" t="s">
        <v>1036</v>
      </c>
      <c r="L976" s="869" t="s">
        <v>1037</v>
      </c>
      <c r="M976" s="500">
        <v>15000</v>
      </c>
      <c r="N976" s="490">
        <v>2</v>
      </c>
      <c r="O976" s="869" t="s">
        <v>127</v>
      </c>
      <c r="P976" s="1409">
        <v>175</v>
      </c>
      <c r="Q976" s="1004"/>
      <c r="R976" s="2150" t="s">
        <v>54</v>
      </c>
      <c r="S976" s="869"/>
      <c r="T976" s="869" t="s">
        <v>3276</v>
      </c>
      <c r="U976" s="869" t="s">
        <v>121</v>
      </c>
      <c r="V976" s="869" t="s">
        <v>3122</v>
      </c>
      <c r="W976" s="869" t="s">
        <v>210</v>
      </c>
      <c r="X976" s="869">
        <v>107</v>
      </c>
      <c r="Y976" s="2346">
        <v>60</v>
      </c>
      <c r="Z976" s="2346"/>
      <c r="AA976" s="2346">
        <v>104</v>
      </c>
      <c r="AB976" s="869" t="s">
        <v>122</v>
      </c>
      <c r="AC976" s="490">
        <v>80</v>
      </c>
      <c r="AD976" s="2346">
        <v>739282</v>
      </c>
      <c r="AE976" s="2660">
        <v>4</v>
      </c>
      <c r="AF976" s="2346">
        <v>10</v>
      </c>
      <c r="AG976" s="2151" t="s">
        <v>122</v>
      </c>
    </row>
    <row r="977" spans="3:33">
      <c r="C977" s="3079" t="s">
        <v>2870</v>
      </c>
      <c r="D977" s="1576" t="s">
        <v>2274</v>
      </c>
      <c r="E977" s="1577"/>
      <c r="F977" s="2965">
        <v>929001242992</v>
      </c>
      <c r="G977" s="506">
        <v>8719514361300</v>
      </c>
      <c r="H977" s="603" t="s">
        <v>125</v>
      </c>
      <c r="I977" s="603"/>
      <c r="J977" s="381">
        <v>4.5</v>
      </c>
      <c r="K977" s="1182">
        <v>470</v>
      </c>
      <c r="L977" s="1099" t="s">
        <v>3121</v>
      </c>
      <c r="M977" s="369">
        <v>15000</v>
      </c>
      <c r="N977" s="319">
        <v>2</v>
      </c>
      <c r="O977" s="1099" t="s">
        <v>127</v>
      </c>
      <c r="P977" s="2405">
        <v>62</v>
      </c>
      <c r="Q977" s="1004"/>
      <c r="R977" s="2152" t="s">
        <v>54</v>
      </c>
      <c r="S977" s="1099"/>
      <c r="T977" s="1099" t="s">
        <v>3275</v>
      </c>
      <c r="U977" s="1099" t="s">
        <v>121</v>
      </c>
      <c r="V977" s="1099" t="s">
        <v>126</v>
      </c>
      <c r="W977" s="1099" t="s">
        <v>210</v>
      </c>
      <c r="X977" s="1099">
        <v>104</v>
      </c>
      <c r="Y977" s="2347">
        <v>60</v>
      </c>
      <c r="Z977" s="2347"/>
      <c r="AA977" s="2347">
        <v>106</v>
      </c>
      <c r="AB977" s="1099" t="s">
        <v>122</v>
      </c>
      <c r="AC977" s="319">
        <v>80</v>
      </c>
      <c r="AD977" s="2347">
        <v>387365</v>
      </c>
      <c r="AE977" s="2658">
        <v>4</v>
      </c>
      <c r="AF977" s="2347">
        <v>10</v>
      </c>
      <c r="AG977" s="2153" t="s">
        <v>122</v>
      </c>
    </row>
    <row r="978" spans="3:33">
      <c r="C978" s="3091" t="s">
        <v>2870</v>
      </c>
      <c r="D978" s="569" t="s">
        <v>2274</v>
      </c>
      <c r="E978" s="1578"/>
      <c r="F978" s="867">
        <v>929001243002</v>
      </c>
      <c r="G978" s="107">
        <v>8719514361249</v>
      </c>
      <c r="H978" s="108" t="s">
        <v>128</v>
      </c>
      <c r="I978" s="108"/>
      <c r="J978" s="343">
        <v>7</v>
      </c>
      <c r="K978" s="1177">
        <v>806</v>
      </c>
      <c r="L978" s="380" t="s">
        <v>3121</v>
      </c>
      <c r="M978" s="345">
        <v>15000</v>
      </c>
      <c r="N978" s="299">
        <v>2</v>
      </c>
      <c r="O978" s="380" t="s">
        <v>129</v>
      </c>
      <c r="P978" s="1407">
        <v>66</v>
      </c>
      <c r="Q978" s="1004"/>
      <c r="R978" s="2154" t="s">
        <v>54</v>
      </c>
      <c r="S978" s="380"/>
      <c r="T978" s="380" t="s">
        <v>3276</v>
      </c>
      <c r="U978" s="380" t="s">
        <v>121</v>
      </c>
      <c r="V978" s="380" t="s">
        <v>126</v>
      </c>
      <c r="W978" s="380" t="s">
        <v>210</v>
      </c>
      <c r="X978" s="380">
        <v>115</v>
      </c>
      <c r="Y978" s="476">
        <v>60</v>
      </c>
      <c r="Z978" s="476"/>
      <c r="AA978" s="476">
        <v>106</v>
      </c>
      <c r="AB978" s="380" t="s">
        <v>122</v>
      </c>
      <c r="AC978" s="299">
        <v>80</v>
      </c>
      <c r="AD978" s="476">
        <v>1825136</v>
      </c>
      <c r="AE978" s="2659">
        <v>4</v>
      </c>
      <c r="AF978" s="476">
        <v>10</v>
      </c>
      <c r="AG978" s="2155" t="s">
        <v>122</v>
      </c>
    </row>
    <row r="979" spans="3:33">
      <c r="C979" s="3091" t="s">
        <v>2870</v>
      </c>
      <c r="D979" s="569" t="s">
        <v>2274</v>
      </c>
      <c r="E979" s="1578"/>
      <c r="F979" s="867">
        <v>929001323592</v>
      </c>
      <c r="G979" s="107">
        <v>8719514377516</v>
      </c>
      <c r="H979" s="108" t="s">
        <v>130</v>
      </c>
      <c r="I979" s="108"/>
      <c r="J979" s="343">
        <v>7</v>
      </c>
      <c r="K979" s="1177">
        <v>806</v>
      </c>
      <c r="L979" s="380" t="s">
        <v>53</v>
      </c>
      <c r="M979" s="345">
        <v>15000</v>
      </c>
      <c r="N979" s="299">
        <v>2</v>
      </c>
      <c r="O979" s="380" t="s">
        <v>129</v>
      </c>
      <c r="P979" s="1407">
        <v>66</v>
      </c>
      <c r="Q979" s="1004"/>
      <c r="R979" s="2154" t="s">
        <v>54</v>
      </c>
      <c r="S979" s="380"/>
      <c r="T979" s="380" t="s">
        <v>3276</v>
      </c>
      <c r="U979" s="380" t="s">
        <v>121</v>
      </c>
      <c r="V979" s="380" t="s">
        <v>131</v>
      </c>
      <c r="W979" s="380" t="s">
        <v>210</v>
      </c>
      <c r="X979" s="380">
        <v>115</v>
      </c>
      <c r="Y979" s="476">
        <v>60</v>
      </c>
      <c r="Z979" s="476"/>
      <c r="AA979" s="476">
        <v>106</v>
      </c>
      <c r="AB979" s="380" t="s">
        <v>122</v>
      </c>
      <c r="AC979" s="299">
        <v>80</v>
      </c>
      <c r="AD979" s="476">
        <v>1825144</v>
      </c>
      <c r="AE979" s="2659">
        <v>4</v>
      </c>
      <c r="AF979" s="476">
        <v>10</v>
      </c>
      <c r="AG979" s="2155" t="s">
        <v>122</v>
      </c>
    </row>
    <row r="980" spans="3:33">
      <c r="C980" s="3091" t="s">
        <v>2870</v>
      </c>
      <c r="D980" s="569" t="s">
        <v>2274</v>
      </c>
      <c r="E980" s="1578"/>
      <c r="F980" s="867">
        <v>929002025702</v>
      </c>
      <c r="G980" s="107">
        <v>8719514361263</v>
      </c>
      <c r="H980" s="108" t="s">
        <v>132</v>
      </c>
      <c r="I980" s="108"/>
      <c r="J980" s="343">
        <v>8.5</v>
      </c>
      <c r="K980" s="1177">
        <v>1055</v>
      </c>
      <c r="L980" s="380" t="s">
        <v>3121</v>
      </c>
      <c r="M980" s="345">
        <v>15000</v>
      </c>
      <c r="N980" s="299">
        <v>2</v>
      </c>
      <c r="O980" s="380" t="s">
        <v>129</v>
      </c>
      <c r="P980" s="1407">
        <v>85</v>
      </c>
      <c r="Q980" s="1004"/>
      <c r="R980" s="2154" t="s">
        <v>54</v>
      </c>
      <c r="S980" s="380"/>
      <c r="T980" s="380" t="s">
        <v>3277</v>
      </c>
      <c r="U980" s="380" t="s">
        <v>121</v>
      </c>
      <c r="V980" s="380" t="s">
        <v>126</v>
      </c>
      <c r="W980" s="380" t="s">
        <v>210</v>
      </c>
      <c r="X980" s="380">
        <v>124</v>
      </c>
      <c r="Y980" s="476">
        <v>60</v>
      </c>
      <c r="Z980" s="476"/>
      <c r="AA980" s="476">
        <v>104</v>
      </c>
      <c r="AB980" s="380" t="s">
        <v>122</v>
      </c>
      <c r="AC980" s="299">
        <v>80</v>
      </c>
      <c r="AD980" s="476">
        <v>387425</v>
      </c>
      <c r="AE980" s="2659">
        <v>4</v>
      </c>
      <c r="AF980" s="476">
        <v>10</v>
      </c>
      <c r="AG980" s="2155" t="s">
        <v>122</v>
      </c>
    </row>
    <row r="981" spans="3:33">
      <c r="C981" s="3091" t="s">
        <v>2870</v>
      </c>
      <c r="D981" s="569" t="s">
        <v>2274</v>
      </c>
      <c r="E981" s="1578"/>
      <c r="F981" s="867">
        <v>929002425192</v>
      </c>
      <c r="G981" s="107">
        <v>8719514347045</v>
      </c>
      <c r="H981" s="108" t="s">
        <v>2824</v>
      </c>
      <c r="I981" s="108"/>
      <c r="J981" s="343">
        <v>8.5</v>
      </c>
      <c r="K981" s="1177">
        <v>1055</v>
      </c>
      <c r="L981" s="380" t="s">
        <v>79</v>
      </c>
      <c r="M981" s="345">
        <v>15000</v>
      </c>
      <c r="N981" s="299">
        <v>2</v>
      </c>
      <c r="O981" s="380" t="s">
        <v>129</v>
      </c>
      <c r="P981" s="1408">
        <v>85</v>
      </c>
      <c r="Q981" s="518"/>
      <c r="R981" s="2154" t="s">
        <v>54</v>
      </c>
      <c r="S981" s="380"/>
      <c r="T981" s="380" t="s">
        <v>3277</v>
      </c>
      <c r="U981" s="380" t="s">
        <v>121</v>
      </c>
      <c r="V981" s="380" t="s">
        <v>158</v>
      </c>
      <c r="W981" s="380" t="s">
        <v>210</v>
      </c>
      <c r="X981" s="380">
        <v>124</v>
      </c>
      <c r="Y981" s="476">
        <v>60</v>
      </c>
      <c r="Z981" s="476"/>
      <c r="AA981" s="476">
        <v>104</v>
      </c>
      <c r="AB981" s="380" t="s">
        <v>122</v>
      </c>
      <c r="AC981" s="299">
        <v>80</v>
      </c>
      <c r="AD981" s="476">
        <v>374883</v>
      </c>
      <c r="AE981" s="2659">
        <v>4</v>
      </c>
      <c r="AF981" s="476">
        <v>10</v>
      </c>
      <c r="AG981" s="2155" t="s">
        <v>122</v>
      </c>
    </row>
    <row r="982" spans="3:33">
      <c r="C982" s="3091" t="s">
        <v>2870</v>
      </c>
      <c r="D982" s="569" t="s">
        <v>2274</v>
      </c>
      <c r="E982" s="1578"/>
      <c r="F982" s="867">
        <v>929002025892</v>
      </c>
      <c r="G982" s="107">
        <v>8719514377530</v>
      </c>
      <c r="H982" s="108" t="s">
        <v>133</v>
      </c>
      <c r="I982" s="108"/>
      <c r="J982" s="343">
        <v>8.5</v>
      </c>
      <c r="K982" s="1177">
        <v>1055</v>
      </c>
      <c r="L982" s="373" t="s">
        <v>53</v>
      </c>
      <c r="M982" s="345">
        <v>15000</v>
      </c>
      <c r="N982" s="299">
        <v>2</v>
      </c>
      <c r="O982" s="373" t="s">
        <v>129</v>
      </c>
      <c r="P982" s="1407">
        <v>85</v>
      </c>
      <c r="Q982" s="1004"/>
      <c r="R982" s="2049" t="s">
        <v>54</v>
      </c>
      <c r="S982" s="373"/>
      <c r="T982" s="373" t="s">
        <v>3277</v>
      </c>
      <c r="U982" s="373" t="s">
        <v>121</v>
      </c>
      <c r="V982" s="373" t="s">
        <v>131</v>
      </c>
      <c r="W982" s="373" t="s">
        <v>210</v>
      </c>
      <c r="X982" s="373">
        <v>124</v>
      </c>
      <c r="Y982" s="285">
        <v>60</v>
      </c>
      <c r="Z982" s="285"/>
      <c r="AA982" s="285">
        <v>104</v>
      </c>
      <c r="AB982" s="373" t="s">
        <v>122</v>
      </c>
      <c r="AC982" s="299">
        <v>80</v>
      </c>
      <c r="AD982" s="285">
        <v>387426</v>
      </c>
      <c r="AE982" s="2659">
        <v>4</v>
      </c>
      <c r="AF982" s="285">
        <v>10</v>
      </c>
      <c r="AG982" s="2050" t="s">
        <v>122</v>
      </c>
    </row>
    <row r="983" spans="3:33">
      <c r="C983" s="3091" t="s">
        <v>2870</v>
      </c>
      <c r="D983" s="569" t="s">
        <v>2274</v>
      </c>
      <c r="E983" s="1578"/>
      <c r="F983" s="2966">
        <v>929002026402</v>
      </c>
      <c r="G983" s="225">
        <v>8719514361287</v>
      </c>
      <c r="H983" s="560" t="s">
        <v>134</v>
      </c>
      <c r="I983" s="560"/>
      <c r="J983" s="509">
        <v>10.5</v>
      </c>
      <c r="K983" s="1179">
        <v>1521</v>
      </c>
      <c r="L983" s="380" t="s">
        <v>3121</v>
      </c>
      <c r="M983" s="579">
        <v>15000</v>
      </c>
      <c r="N983" s="422">
        <v>2</v>
      </c>
      <c r="O983" s="380" t="s">
        <v>135</v>
      </c>
      <c r="P983" s="1408">
        <v>115</v>
      </c>
      <c r="Q983" s="1004"/>
      <c r="R983" s="2154" t="s">
        <v>54</v>
      </c>
      <c r="S983" s="380"/>
      <c r="T983" s="380" t="s">
        <v>3278</v>
      </c>
      <c r="U983" s="380" t="s">
        <v>121</v>
      </c>
      <c r="V983" s="380" t="s">
        <v>126</v>
      </c>
      <c r="W983" s="380" t="s">
        <v>210</v>
      </c>
      <c r="X983" s="380">
        <v>144</v>
      </c>
      <c r="Y983" s="476">
        <v>60</v>
      </c>
      <c r="Z983" s="476"/>
      <c r="AA983" s="476">
        <v>104</v>
      </c>
      <c r="AB983" s="380" t="s">
        <v>122</v>
      </c>
      <c r="AC983" s="422">
        <v>80</v>
      </c>
      <c r="AD983" s="476">
        <v>387431</v>
      </c>
      <c r="AE983" s="2701">
        <v>4</v>
      </c>
      <c r="AF983" s="476">
        <v>10</v>
      </c>
      <c r="AG983" s="2155" t="s">
        <v>122</v>
      </c>
    </row>
    <row r="984" spans="3:33">
      <c r="C984" s="3091" t="s">
        <v>2870</v>
      </c>
      <c r="D984" s="569" t="s">
        <v>2274</v>
      </c>
      <c r="E984" s="1578"/>
      <c r="F984" s="2966">
        <v>929002425292</v>
      </c>
      <c r="G984" s="225">
        <v>8719514347069</v>
      </c>
      <c r="H984" s="560" t="s">
        <v>2825</v>
      </c>
      <c r="I984" s="560"/>
      <c r="J984" s="509">
        <v>10.5</v>
      </c>
      <c r="K984" s="1179">
        <v>1521</v>
      </c>
      <c r="L984" s="1654" t="s">
        <v>79</v>
      </c>
      <c r="M984" s="579">
        <v>15000</v>
      </c>
      <c r="N984" s="299">
        <v>2</v>
      </c>
      <c r="O984" s="1654" t="s">
        <v>135</v>
      </c>
      <c r="P984" s="1408">
        <v>115</v>
      </c>
      <c r="Q984" s="518"/>
      <c r="R984" s="2156" t="s">
        <v>54</v>
      </c>
      <c r="S984" s="1654"/>
      <c r="T984" s="1654" t="s">
        <v>3278</v>
      </c>
      <c r="U984" s="1654" t="s">
        <v>121</v>
      </c>
      <c r="V984" s="1654" t="s">
        <v>158</v>
      </c>
      <c r="W984" s="1654" t="s">
        <v>210</v>
      </c>
      <c r="X984" s="1654">
        <v>144</v>
      </c>
      <c r="Y984" s="2348">
        <v>60</v>
      </c>
      <c r="Z984" s="2348"/>
      <c r="AA984" s="2348">
        <v>104</v>
      </c>
      <c r="AB984" s="1654" t="s">
        <v>122</v>
      </c>
      <c r="AC984" s="299">
        <v>80</v>
      </c>
      <c r="AD984" s="2348">
        <v>374885</v>
      </c>
      <c r="AE984" s="2701">
        <v>4</v>
      </c>
      <c r="AF984" s="2348">
        <v>10</v>
      </c>
      <c r="AG984" s="2157" t="s">
        <v>122</v>
      </c>
    </row>
    <row r="985" spans="3:33">
      <c r="C985" s="3080" t="s">
        <v>2870</v>
      </c>
      <c r="D985" s="855" t="s">
        <v>2274</v>
      </c>
      <c r="E985" s="1599"/>
      <c r="F985" s="868">
        <v>929002026592</v>
      </c>
      <c r="G985" s="478">
        <v>8719514377554</v>
      </c>
      <c r="H985" s="273" t="s">
        <v>136</v>
      </c>
      <c r="I985" s="273"/>
      <c r="J985" s="495">
        <v>10.5</v>
      </c>
      <c r="K985" s="1181">
        <v>1521</v>
      </c>
      <c r="L985" s="869" t="s">
        <v>53</v>
      </c>
      <c r="M985" s="500">
        <v>15000</v>
      </c>
      <c r="N985" s="490">
        <v>2</v>
      </c>
      <c r="O985" s="869" t="s">
        <v>135</v>
      </c>
      <c r="P985" s="1409">
        <v>115</v>
      </c>
      <c r="Q985" s="1004"/>
      <c r="R985" s="2150" t="s">
        <v>54</v>
      </c>
      <c r="S985" s="869"/>
      <c r="T985" s="869" t="s">
        <v>3278</v>
      </c>
      <c r="U985" s="869" t="s">
        <v>121</v>
      </c>
      <c r="V985" s="869" t="s">
        <v>131</v>
      </c>
      <c r="W985" s="869" t="s">
        <v>210</v>
      </c>
      <c r="X985" s="869">
        <v>144</v>
      </c>
      <c r="Y985" s="2346">
        <v>60</v>
      </c>
      <c r="Z985" s="2346"/>
      <c r="AA985" s="2346">
        <v>104</v>
      </c>
      <c r="AB985" s="869" t="s">
        <v>122</v>
      </c>
      <c r="AC985" s="490">
        <v>80</v>
      </c>
      <c r="AD985" s="2346">
        <v>387432</v>
      </c>
      <c r="AE985" s="2660">
        <v>4</v>
      </c>
      <c r="AF985" s="2346">
        <v>10</v>
      </c>
      <c r="AG985" s="2151" t="s">
        <v>122</v>
      </c>
    </row>
    <row r="986" spans="3:33">
      <c r="C986" s="3233" t="s">
        <v>2870</v>
      </c>
      <c r="D986" s="853" t="s">
        <v>2274</v>
      </c>
      <c r="E986" s="1606"/>
      <c r="F986" s="896">
        <v>929002371802</v>
      </c>
      <c r="G986" s="117">
        <v>8719514346536</v>
      </c>
      <c r="H986" s="841" t="s">
        <v>1061</v>
      </c>
      <c r="I986" s="841"/>
      <c r="J986" s="377">
        <v>13</v>
      </c>
      <c r="K986" s="1180">
        <v>2000</v>
      </c>
      <c r="L986" s="1816" t="s">
        <v>3121</v>
      </c>
      <c r="M986" s="364">
        <v>15000</v>
      </c>
      <c r="N986" s="300">
        <v>2</v>
      </c>
      <c r="O986" s="1816" t="s">
        <v>135</v>
      </c>
      <c r="P986" s="2414">
        <v>185</v>
      </c>
      <c r="Q986" s="14"/>
      <c r="R986" s="2158" t="s">
        <v>54</v>
      </c>
      <c r="S986" s="1816"/>
      <c r="T986" s="1816" t="s">
        <v>3279</v>
      </c>
      <c r="U986" s="1816" t="s">
        <v>121</v>
      </c>
      <c r="V986" s="1816" t="s">
        <v>126</v>
      </c>
      <c r="W986" s="1816" t="s">
        <v>210</v>
      </c>
      <c r="X986" s="1816">
        <v>153</v>
      </c>
      <c r="Y986" s="2349">
        <v>70</v>
      </c>
      <c r="Z986" s="2349"/>
      <c r="AA986" s="2349">
        <v>121</v>
      </c>
      <c r="AB986" s="1816" t="s">
        <v>122</v>
      </c>
      <c r="AC986" s="300">
        <v>80</v>
      </c>
      <c r="AD986" s="2349">
        <v>374902</v>
      </c>
      <c r="AE986" s="2675">
        <v>4</v>
      </c>
      <c r="AF986" s="2349">
        <v>10</v>
      </c>
      <c r="AG986" s="2159" t="s">
        <v>122</v>
      </c>
    </row>
    <row r="987" spans="3:33">
      <c r="C987" s="3091" t="s">
        <v>2870</v>
      </c>
      <c r="D987" s="569" t="s">
        <v>2274</v>
      </c>
      <c r="E987" s="1578"/>
      <c r="F987" s="867">
        <v>929002371902</v>
      </c>
      <c r="G987" s="107">
        <v>8719514346550</v>
      </c>
      <c r="H987" s="108" t="s">
        <v>1062</v>
      </c>
      <c r="I987" s="108"/>
      <c r="J987" s="343">
        <v>13</v>
      </c>
      <c r="K987" s="1177">
        <v>2000</v>
      </c>
      <c r="L987" s="380" t="s">
        <v>53</v>
      </c>
      <c r="M987" s="345">
        <v>15000</v>
      </c>
      <c r="N987" s="299">
        <v>2</v>
      </c>
      <c r="O987" s="380" t="s">
        <v>135</v>
      </c>
      <c r="P987" s="1407">
        <v>185</v>
      </c>
      <c r="Q987" s="14"/>
      <c r="R987" s="2154" t="s">
        <v>54</v>
      </c>
      <c r="S987" s="380"/>
      <c r="T987" s="380" t="s">
        <v>3279</v>
      </c>
      <c r="U987" s="380" t="s">
        <v>121</v>
      </c>
      <c r="V987" s="380" t="s">
        <v>131</v>
      </c>
      <c r="W987" s="380" t="s">
        <v>210</v>
      </c>
      <c r="X987" s="380">
        <v>153</v>
      </c>
      <c r="Y987" s="476">
        <v>70</v>
      </c>
      <c r="Z987" s="476"/>
      <c r="AA987" s="476">
        <v>121</v>
      </c>
      <c r="AB987" s="380" t="s">
        <v>122</v>
      </c>
      <c r="AC987" s="299">
        <v>80</v>
      </c>
      <c r="AD987" s="476">
        <v>374903</v>
      </c>
      <c r="AE987" s="2659">
        <v>4</v>
      </c>
      <c r="AF987" s="476">
        <v>10</v>
      </c>
      <c r="AG987" s="2155" t="s">
        <v>122</v>
      </c>
    </row>
    <row r="988" spans="3:33">
      <c r="C988" s="3091" t="s">
        <v>2870</v>
      </c>
      <c r="D988" s="569" t="s">
        <v>2274</v>
      </c>
      <c r="E988" s="1578"/>
      <c r="F988" s="867">
        <v>929002372002</v>
      </c>
      <c r="G988" s="107">
        <v>8719514346574</v>
      </c>
      <c r="H988" s="108" t="s">
        <v>1063</v>
      </c>
      <c r="I988" s="108"/>
      <c r="J988" s="343">
        <v>13</v>
      </c>
      <c r="K988" s="1177">
        <v>2000</v>
      </c>
      <c r="L988" s="1654" t="s">
        <v>75</v>
      </c>
      <c r="M988" s="345">
        <v>15000</v>
      </c>
      <c r="N988" s="299">
        <v>2</v>
      </c>
      <c r="O988" s="1654" t="s">
        <v>135</v>
      </c>
      <c r="P988" s="1407">
        <v>185</v>
      </c>
      <c r="Q988" s="14"/>
      <c r="R988" s="2156" t="s">
        <v>54</v>
      </c>
      <c r="S988" s="1654"/>
      <c r="T988" s="1654" t="s">
        <v>3279</v>
      </c>
      <c r="U988" s="1654" t="s">
        <v>121</v>
      </c>
      <c r="V988" s="1654" t="s">
        <v>161</v>
      </c>
      <c r="W988" s="1654" t="s">
        <v>210</v>
      </c>
      <c r="X988" s="1654">
        <v>153</v>
      </c>
      <c r="Y988" s="2348">
        <v>70</v>
      </c>
      <c r="Z988" s="2348"/>
      <c r="AA988" s="2348">
        <v>121</v>
      </c>
      <c r="AB988" s="1654" t="s">
        <v>122</v>
      </c>
      <c r="AC988" s="299">
        <v>80</v>
      </c>
      <c r="AD988" s="2348">
        <v>374904</v>
      </c>
      <c r="AE988" s="2659">
        <v>4</v>
      </c>
      <c r="AF988" s="2348">
        <v>10</v>
      </c>
      <c r="AG988" s="2157" t="s">
        <v>122</v>
      </c>
    </row>
    <row r="989" spans="3:33">
      <c r="C989" s="3091" t="s">
        <v>2870</v>
      </c>
      <c r="D989" s="569" t="s">
        <v>2274</v>
      </c>
      <c r="E989" s="1578"/>
      <c r="F989" s="867">
        <v>929002372602</v>
      </c>
      <c r="G989" s="107">
        <v>8719514346611</v>
      </c>
      <c r="H989" s="108" t="s">
        <v>1064</v>
      </c>
      <c r="I989" s="108"/>
      <c r="J989" s="343">
        <v>17.5</v>
      </c>
      <c r="K989" s="1177">
        <v>2452</v>
      </c>
      <c r="L989" s="380" t="s">
        <v>3121</v>
      </c>
      <c r="M989" s="345">
        <v>15000</v>
      </c>
      <c r="N989" s="299">
        <v>2</v>
      </c>
      <c r="O989" s="380" t="s">
        <v>135</v>
      </c>
      <c r="P989" s="989">
        <v>240</v>
      </c>
      <c r="Q989" s="14"/>
      <c r="R989" s="2154" t="s">
        <v>54</v>
      </c>
      <c r="S989" s="380"/>
      <c r="T989" s="380" t="s">
        <v>3280</v>
      </c>
      <c r="U989" s="380" t="s">
        <v>121</v>
      </c>
      <c r="V989" s="380" t="s">
        <v>126</v>
      </c>
      <c r="W989" s="380" t="s">
        <v>210</v>
      </c>
      <c r="X989" s="380">
        <v>140</v>
      </c>
      <c r="Y989" s="476">
        <v>70</v>
      </c>
      <c r="Z989" s="476"/>
      <c r="AA989" s="476">
        <v>121</v>
      </c>
      <c r="AB989" s="380" t="s">
        <v>122</v>
      </c>
      <c r="AC989" s="299">
        <v>80</v>
      </c>
      <c r="AD989" s="476">
        <v>374905</v>
      </c>
      <c r="AE989" s="2659">
        <v>4</v>
      </c>
      <c r="AF989" s="476">
        <v>10</v>
      </c>
      <c r="AG989" s="2155" t="s">
        <v>122</v>
      </c>
    </row>
    <row r="990" spans="3:33">
      <c r="C990" s="3091" t="s">
        <v>2870</v>
      </c>
      <c r="D990" s="569" t="s">
        <v>2274</v>
      </c>
      <c r="E990" s="1578"/>
      <c r="F990" s="867">
        <v>929002372702</v>
      </c>
      <c r="G990" s="107">
        <v>8719514346635</v>
      </c>
      <c r="H990" s="108" t="s">
        <v>1065</v>
      </c>
      <c r="I990" s="108"/>
      <c r="J990" s="343">
        <v>17.5</v>
      </c>
      <c r="K990" s="1177">
        <v>2452</v>
      </c>
      <c r="L990" s="1654" t="s">
        <v>53</v>
      </c>
      <c r="M990" s="345">
        <v>15000</v>
      </c>
      <c r="N990" s="299">
        <v>2</v>
      </c>
      <c r="O990" s="1654" t="s">
        <v>135</v>
      </c>
      <c r="P990" s="989">
        <v>240</v>
      </c>
      <c r="Q990" s="14"/>
      <c r="R990" s="2156" t="s">
        <v>54</v>
      </c>
      <c r="S990" s="1654"/>
      <c r="T990" s="1654" t="s">
        <v>3280</v>
      </c>
      <c r="U990" s="1654" t="s">
        <v>121</v>
      </c>
      <c r="V990" s="1654" t="s">
        <v>131</v>
      </c>
      <c r="W990" s="1654" t="s">
        <v>210</v>
      </c>
      <c r="X990" s="1654">
        <v>140</v>
      </c>
      <c r="Y990" s="2348">
        <v>70</v>
      </c>
      <c r="Z990" s="2348"/>
      <c r="AA990" s="2348">
        <v>121</v>
      </c>
      <c r="AB990" s="1654" t="s">
        <v>122</v>
      </c>
      <c r="AC990" s="299">
        <v>80</v>
      </c>
      <c r="AD990" s="2348">
        <v>374906</v>
      </c>
      <c r="AE990" s="2659">
        <v>4</v>
      </c>
      <c r="AF990" s="2348">
        <v>10</v>
      </c>
      <c r="AG990" s="2157" t="s">
        <v>122</v>
      </c>
    </row>
    <row r="991" spans="3:33">
      <c r="C991" s="3091" t="s">
        <v>2870</v>
      </c>
      <c r="D991" s="569" t="s">
        <v>2274</v>
      </c>
      <c r="E991" s="1578"/>
      <c r="F991" s="867">
        <v>929002372802</v>
      </c>
      <c r="G991" s="107">
        <v>8719514346659</v>
      </c>
      <c r="H991" s="108" t="s">
        <v>1066</v>
      </c>
      <c r="I991" s="108"/>
      <c r="J991" s="343">
        <v>17.5</v>
      </c>
      <c r="K991" s="1177">
        <v>2452</v>
      </c>
      <c r="L991" s="380" t="s">
        <v>75</v>
      </c>
      <c r="M991" s="345">
        <v>15000</v>
      </c>
      <c r="N991" s="299">
        <v>2</v>
      </c>
      <c r="O991" s="380" t="s">
        <v>135</v>
      </c>
      <c r="P991" s="989">
        <v>240</v>
      </c>
      <c r="Q991" s="14"/>
      <c r="R991" s="2154" t="s">
        <v>54</v>
      </c>
      <c r="S991" s="380"/>
      <c r="T991" s="380" t="s">
        <v>3280</v>
      </c>
      <c r="U991" s="380" t="s">
        <v>121</v>
      </c>
      <c r="V991" s="380" t="s">
        <v>161</v>
      </c>
      <c r="W991" s="380" t="s">
        <v>210</v>
      </c>
      <c r="X991" s="380">
        <v>140</v>
      </c>
      <c r="Y991" s="476">
        <v>70</v>
      </c>
      <c r="Z991" s="476"/>
      <c r="AA991" s="476">
        <v>121</v>
      </c>
      <c r="AB991" s="380" t="s">
        <v>122</v>
      </c>
      <c r="AC991" s="299">
        <v>80</v>
      </c>
      <c r="AD991" s="476">
        <v>374907</v>
      </c>
      <c r="AE991" s="2659">
        <v>4</v>
      </c>
      <c r="AF991" s="476">
        <v>10</v>
      </c>
      <c r="AG991" s="2155" t="s">
        <v>122</v>
      </c>
    </row>
    <row r="992" spans="3:33">
      <c r="C992" s="3091" t="s">
        <v>2870</v>
      </c>
      <c r="D992" s="569" t="s">
        <v>2274</v>
      </c>
      <c r="E992" s="1578"/>
      <c r="F992" s="867">
        <v>929002372902</v>
      </c>
      <c r="G992" s="107">
        <v>8719514346673</v>
      </c>
      <c r="H992" s="108" t="s">
        <v>1067</v>
      </c>
      <c r="I992" s="108"/>
      <c r="J992" s="343">
        <v>23</v>
      </c>
      <c r="K992" s="1177">
        <v>3452</v>
      </c>
      <c r="L992" s="380" t="s">
        <v>3121</v>
      </c>
      <c r="M992" s="345">
        <v>15000</v>
      </c>
      <c r="N992" s="299">
        <v>2</v>
      </c>
      <c r="O992" s="380" t="s">
        <v>135</v>
      </c>
      <c r="P992" s="989">
        <v>300</v>
      </c>
      <c r="Q992" s="14"/>
      <c r="R992" s="2154" t="s">
        <v>54</v>
      </c>
      <c r="S992" s="380"/>
      <c r="T992" s="380" t="s">
        <v>3281</v>
      </c>
      <c r="U992" s="380" t="s">
        <v>121</v>
      </c>
      <c r="V992" s="380" t="s">
        <v>126</v>
      </c>
      <c r="W992" s="380" t="s">
        <v>210</v>
      </c>
      <c r="X992" s="380">
        <v>150</v>
      </c>
      <c r="Y992" s="476">
        <v>95</v>
      </c>
      <c r="Z992" s="476"/>
      <c r="AA992" s="476">
        <v>165</v>
      </c>
      <c r="AB992" s="380" t="s">
        <v>122</v>
      </c>
      <c r="AC992" s="299">
        <v>80</v>
      </c>
      <c r="AD992" s="476">
        <v>374908</v>
      </c>
      <c r="AE992" s="2659">
        <v>4</v>
      </c>
      <c r="AF992" s="476">
        <v>6</v>
      </c>
      <c r="AG992" s="2155" t="s">
        <v>122</v>
      </c>
    </row>
    <row r="993" spans="3:33">
      <c r="C993" s="3091" t="s">
        <v>2870</v>
      </c>
      <c r="D993" s="569" t="s">
        <v>2274</v>
      </c>
      <c r="E993" s="1578"/>
      <c r="F993" s="867">
        <v>929002373002</v>
      </c>
      <c r="G993" s="107">
        <v>8719514346697</v>
      </c>
      <c r="H993" s="108" t="s">
        <v>1068</v>
      </c>
      <c r="I993" s="108"/>
      <c r="J993" s="343">
        <v>23</v>
      </c>
      <c r="K993" s="1177">
        <v>3452</v>
      </c>
      <c r="L993" s="1654" t="s">
        <v>53</v>
      </c>
      <c r="M993" s="345">
        <v>15000</v>
      </c>
      <c r="N993" s="299">
        <v>2</v>
      </c>
      <c r="O993" s="1654" t="s">
        <v>135</v>
      </c>
      <c r="P993" s="989">
        <v>300</v>
      </c>
      <c r="Q993" s="14"/>
      <c r="R993" s="2156" t="s">
        <v>54</v>
      </c>
      <c r="S993" s="1654"/>
      <c r="T993" s="1654" t="s">
        <v>3281</v>
      </c>
      <c r="U993" s="1654" t="s">
        <v>121</v>
      </c>
      <c r="V993" s="1654" t="s">
        <v>131</v>
      </c>
      <c r="W993" s="1654" t="s">
        <v>210</v>
      </c>
      <c r="X993" s="1654">
        <v>150</v>
      </c>
      <c r="Y993" s="2348">
        <v>95</v>
      </c>
      <c r="Z993" s="2348"/>
      <c r="AA993" s="2348">
        <v>165</v>
      </c>
      <c r="AB993" s="1654" t="s">
        <v>122</v>
      </c>
      <c r="AC993" s="299">
        <v>80</v>
      </c>
      <c r="AD993" s="2348">
        <v>374909</v>
      </c>
      <c r="AE993" s="2659">
        <v>4</v>
      </c>
      <c r="AF993" s="2348">
        <v>6</v>
      </c>
      <c r="AG993" s="2157" t="s">
        <v>122</v>
      </c>
    </row>
    <row r="994" spans="3:33">
      <c r="C994" s="3080" t="s">
        <v>2870</v>
      </c>
      <c r="D994" s="855" t="s">
        <v>2274</v>
      </c>
      <c r="E994" s="1599"/>
      <c r="F994" s="868">
        <v>929002373102</v>
      </c>
      <c r="G994" s="478">
        <v>8719514346710</v>
      </c>
      <c r="H994" s="273" t="s">
        <v>1069</v>
      </c>
      <c r="I994" s="273"/>
      <c r="J994" s="495">
        <v>23</v>
      </c>
      <c r="K994" s="1181">
        <v>3452</v>
      </c>
      <c r="L994" s="869" t="s">
        <v>75</v>
      </c>
      <c r="M994" s="500">
        <v>15000</v>
      </c>
      <c r="N994" s="490">
        <v>2</v>
      </c>
      <c r="O994" s="869" t="s">
        <v>135</v>
      </c>
      <c r="P994" s="2408">
        <v>300</v>
      </c>
      <c r="Q994" s="14"/>
      <c r="R994" s="2150" t="s">
        <v>54</v>
      </c>
      <c r="S994" s="869"/>
      <c r="T994" s="869" t="s">
        <v>3281</v>
      </c>
      <c r="U994" s="869" t="s">
        <v>121</v>
      </c>
      <c r="V994" s="869" t="s">
        <v>161</v>
      </c>
      <c r="W994" s="869" t="s">
        <v>210</v>
      </c>
      <c r="X994" s="869">
        <v>150</v>
      </c>
      <c r="Y994" s="2346">
        <v>95</v>
      </c>
      <c r="Z994" s="2346"/>
      <c r="AA994" s="2346">
        <v>165</v>
      </c>
      <c r="AB994" s="869" t="s">
        <v>122</v>
      </c>
      <c r="AC994" s="490">
        <v>80</v>
      </c>
      <c r="AD994" s="2346">
        <v>374910</v>
      </c>
      <c r="AE994" s="2660">
        <v>4</v>
      </c>
      <c r="AF994" s="2346">
        <v>6</v>
      </c>
      <c r="AG994" s="2151" t="s">
        <v>122</v>
      </c>
    </row>
    <row r="995" spans="3:33">
      <c r="C995" s="3233" t="s">
        <v>2870</v>
      </c>
      <c r="D995" s="853" t="s">
        <v>2274</v>
      </c>
      <c r="E995" s="1606"/>
      <c r="F995" s="2965">
        <v>929002370801</v>
      </c>
      <c r="G995" s="506">
        <v>8718699764692</v>
      </c>
      <c r="H995" s="506" t="s">
        <v>1088</v>
      </c>
      <c r="I995" s="506"/>
      <c r="J995" s="381">
        <v>7</v>
      </c>
      <c r="K995" s="1182">
        <v>806</v>
      </c>
      <c r="L995" s="382" t="s">
        <v>3121</v>
      </c>
      <c r="M995" s="369">
        <v>15000</v>
      </c>
      <c r="N995" s="319">
        <v>2</v>
      </c>
      <c r="O995" s="382" t="s">
        <v>129</v>
      </c>
      <c r="P995" s="3284">
        <v>140</v>
      </c>
      <c r="Q995" s="33"/>
      <c r="R995" s="2148" t="s">
        <v>54</v>
      </c>
      <c r="S995" s="382"/>
      <c r="T995" s="382" t="s">
        <v>3276</v>
      </c>
      <c r="U995" s="382" t="s">
        <v>121</v>
      </c>
      <c r="V995" s="382" t="s">
        <v>126</v>
      </c>
      <c r="W995" s="382" t="s">
        <v>210</v>
      </c>
      <c r="X995" s="382">
        <v>115</v>
      </c>
      <c r="Y995" s="1757">
        <v>95</v>
      </c>
      <c r="Z995" s="1757"/>
      <c r="AA995" s="1757">
        <v>140</v>
      </c>
      <c r="AB995" s="382" t="s">
        <v>122</v>
      </c>
      <c r="AC995" s="319">
        <v>80</v>
      </c>
      <c r="AD995" s="1757">
        <v>374912</v>
      </c>
      <c r="AE995" s="2658">
        <v>4</v>
      </c>
      <c r="AF995" s="1757">
        <v>4</v>
      </c>
      <c r="AG995" s="2149" t="s">
        <v>122</v>
      </c>
    </row>
    <row r="996" spans="3:33">
      <c r="C996" s="3080" t="s">
        <v>2870</v>
      </c>
      <c r="D996" s="855" t="s">
        <v>2274</v>
      </c>
      <c r="E996" s="1599"/>
      <c r="F996" s="868">
        <v>929002372101</v>
      </c>
      <c r="G996" s="478">
        <v>8718699764814</v>
      </c>
      <c r="H996" s="273" t="s">
        <v>1089</v>
      </c>
      <c r="I996" s="273"/>
      <c r="J996" s="495">
        <v>13</v>
      </c>
      <c r="K996" s="1181">
        <v>2000</v>
      </c>
      <c r="L996" s="869" t="s">
        <v>3121</v>
      </c>
      <c r="M996" s="500">
        <v>15000</v>
      </c>
      <c r="N996" s="490">
        <v>2</v>
      </c>
      <c r="O996" s="869" t="s">
        <v>135</v>
      </c>
      <c r="P996" s="3283">
        <v>250</v>
      </c>
      <c r="Q996" s="33"/>
      <c r="R996" s="2150" t="s">
        <v>54</v>
      </c>
      <c r="S996" s="869"/>
      <c r="T996" s="869" t="s">
        <v>3279</v>
      </c>
      <c r="U996" s="869" t="s">
        <v>121</v>
      </c>
      <c r="V996" s="869" t="s">
        <v>126</v>
      </c>
      <c r="W996" s="869" t="s">
        <v>210</v>
      </c>
      <c r="X996" s="869">
        <v>153</v>
      </c>
      <c r="Y996" s="2346">
        <v>124</v>
      </c>
      <c r="Z996" s="2346"/>
      <c r="AA996" s="2346">
        <v>177</v>
      </c>
      <c r="AB996" s="869" t="s">
        <v>122</v>
      </c>
      <c r="AC996" s="490">
        <v>80</v>
      </c>
      <c r="AD996" s="2346">
        <v>374860</v>
      </c>
      <c r="AE996" s="2660">
        <v>4</v>
      </c>
      <c r="AF996" s="2346">
        <v>4</v>
      </c>
      <c r="AG996" s="2151" t="s">
        <v>122</v>
      </c>
    </row>
    <row r="997" spans="3:33">
      <c r="C997" s="3079" t="s">
        <v>2870</v>
      </c>
      <c r="D997" s="1576"/>
      <c r="E997" s="1577"/>
      <c r="F997" s="2967">
        <v>929001242982</v>
      </c>
      <c r="G997" s="1056">
        <v>8718696419656</v>
      </c>
      <c r="H997" s="1491" t="s">
        <v>1081</v>
      </c>
      <c r="I997" s="1491"/>
      <c r="J997" s="1059">
        <v>5</v>
      </c>
      <c r="K997" s="1248">
        <v>470</v>
      </c>
      <c r="L997" s="1064" t="s">
        <v>3121</v>
      </c>
      <c r="M997" s="1063">
        <v>15000</v>
      </c>
      <c r="N997" s="1492">
        <v>2</v>
      </c>
      <c r="O997" s="1064" t="s">
        <v>127</v>
      </c>
      <c r="P997" s="3193">
        <v>72</v>
      </c>
      <c r="Q997" s="14"/>
      <c r="R997" s="2061" t="s">
        <v>54</v>
      </c>
      <c r="S997" s="1064"/>
      <c r="T997" s="1064" t="s">
        <v>3275</v>
      </c>
      <c r="U997" s="1064" t="s">
        <v>121</v>
      </c>
      <c r="V997" s="1064" t="s">
        <v>126</v>
      </c>
      <c r="W997" s="1062" t="s">
        <v>210</v>
      </c>
      <c r="X997" s="1062">
        <v>94</v>
      </c>
      <c r="Y997" s="1064">
        <v>60</v>
      </c>
      <c r="Z997" s="1064"/>
      <c r="AA997" s="1064">
        <v>110</v>
      </c>
      <c r="AB997" s="1064" t="s">
        <v>122</v>
      </c>
      <c r="AC997" s="2499">
        <v>80</v>
      </c>
      <c r="AD997" s="1064">
        <v>387365</v>
      </c>
      <c r="AE997" s="2703">
        <v>4</v>
      </c>
      <c r="AF997" s="1064">
        <v>10</v>
      </c>
      <c r="AG997" s="2062" t="s">
        <v>122</v>
      </c>
    </row>
    <row r="998" spans="3:33">
      <c r="C998" s="3091" t="s">
        <v>2870</v>
      </c>
      <c r="D998" s="569" t="s">
        <v>2274</v>
      </c>
      <c r="E998" s="1578"/>
      <c r="F998" s="2934">
        <v>929001243082</v>
      </c>
      <c r="G998" s="1493">
        <v>8718696472187</v>
      </c>
      <c r="H998" s="1494" t="s">
        <v>1082</v>
      </c>
      <c r="I998" s="1494"/>
      <c r="J998" s="1065">
        <v>7</v>
      </c>
      <c r="K998" s="530">
        <v>806</v>
      </c>
      <c r="L998" s="942" t="s">
        <v>3121</v>
      </c>
      <c r="M998" s="521">
        <v>15000</v>
      </c>
      <c r="N998" s="1048">
        <v>2</v>
      </c>
      <c r="O998" s="942" t="s">
        <v>129</v>
      </c>
      <c r="P998" s="2420">
        <v>80</v>
      </c>
      <c r="Q998" s="14"/>
      <c r="R998" s="2071" t="s">
        <v>54</v>
      </c>
      <c r="S998" s="942"/>
      <c r="T998" s="942" t="s">
        <v>3276</v>
      </c>
      <c r="U998" s="942" t="s">
        <v>121</v>
      </c>
      <c r="V998" s="942" t="s">
        <v>126</v>
      </c>
      <c r="W998" s="519" t="s">
        <v>210</v>
      </c>
      <c r="X998" s="519">
        <v>115</v>
      </c>
      <c r="Y998" s="942">
        <v>60</v>
      </c>
      <c r="Z998" s="942"/>
      <c r="AA998" s="942">
        <v>110</v>
      </c>
      <c r="AB998" s="942" t="s">
        <v>122</v>
      </c>
      <c r="AC998" s="2500">
        <v>80</v>
      </c>
      <c r="AD998" s="942">
        <v>387366</v>
      </c>
      <c r="AE998" s="2704">
        <v>4</v>
      </c>
      <c r="AF998" s="942">
        <v>10</v>
      </c>
      <c r="AG998" s="2072" t="s">
        <v>122</v>
      </c>
    </row>
    <row r="999" spans="3:33">
      <c r="C999" s="3091" t="s">
        <v>2870</v>
      </c>
      <c r="D999" s="569"/>
      <c r="E999" s="1578"/>
      <c r="F999" s="2934">
        <v>929001323531</v>
      </c>
      <c r="G999" s="960">
        <v>8718696705438</v>
      </c>
      <c r="H999" s="1074" t="s">
        <v>1083</v>
      </c>
      <c r="I999" s="1074"/>
      <c r="J999" s="1065">
        <v>7</v>
      </c>
      <c r="K999" s="530">
        <v>806</v>
      </c>
      <c r="L999" s="942" t="s">
        <v>53</v>
      </c>
      <c r="M999" s="521">
        <v>15000</v>
      </c>
      <c r="N999" s="1048">
        <v>2</v>
      </c>
      <c r="O999" s="942" t="s">
        <v>129</v>
      </c>
      <c r="P999" s="2420">
        <v>80</v>
      </c>
      <c r="Q999" s="14"/>
      <c r="R999" s="2071" t="s">
        <v>54</v>
      </c>
      <c r="S999" s="942"/>
      <c r="T999" s="942" t="s">
        <v>3276</v>
      </c>
      <c r="U999" s="942" t="s">
        <v>121</v>
      </c>
      <c r="V999" s="942" t="s">
        <v>131</v>
      </c>
      <c r="W999" s="519" t="s">
        <v>210</v>
      </c>
      <c r="X999" s="519">
        <v>115</v>
      </c>
      <c r="Y999" s="942">
        <v>60</v>
      </c>
      <c r="Z999" s="942"/>
      <c r="AA999" s="942">
        <v>110</v>
      </c>
      <c r="AB999" s="942" t="s">
        <v>122</v>
      </c>
      <c r="AC999" s="2500">
        <v>80</v>
      </c>
      <c r="AD999" s="942">
        <v>387379</v>
      </c>
      <c r="AE999" s="2704">
        <v>4</v>
      </c>
      <c r="AF999" s="942">
        <v>10</v>
      </c>
      <c r="AG999" s="2072" t="s">
        <v>122</v>
      </c>
    </row>
    <row r="1000" spans="3:33">
      <c r="C1000" s="3091" t="s">
        <v>2870</v>
      </c>
      <c r="D1000" s="569"/>
      <c r="E1000" s="1578"/>
      <c r="F1000" s="2934">
        <v>929001372628</v>
      </c>
      <c r="G1000" s="960">
        <v>8718699762551</v>
      </c>
      <c r="H1000" s="1074" t="s">
        <v>2358</v>
      </c>
      <c r="I1000" s="1074"/>
      <c r="J1000" s="1065">
        <v>7</v>
      </c>
      <c r="K1000" s="530">
        <v>806</v>
      </c>
      <c r="L1000" s="942" t="s">
        <v>75</v>
      </c>
      <c r="M1000" s="521">
        <v>15000</v>
      </c>
      <c r="N1000" s="1048">
        <v>2</v>
      </c>
      <c r="O1000" s="942" t="s">
        <v>129</v>
      </c>
      <c r="P1000" s="2420">
        <v>80</v>
      </c>
      <c r="Q1000" s="953"/>
      <c r="R1000" s="2071" t="s">
        <v>54</v>
      </c>
      <c r="S1000" s="942"/>
      <c r="T1000" s="942" t="s">
        <v>3276</v>
      </c>
      <c r="U1000" s="942" t="s">
        <v>121</v>
      </c>
      <c r="V1000" s="942" t="s">
        <v>161</v>
      </c>
      <c r="W1000" s="519" t="s">
        <v>210</v>
      </c>
      <c r="X1000" s="519">
        <v>115</v>
      </c>
      <c r="Y1000" s="942">
        <v>60</v>
      </c>
      <c r="Z1000" s="942"/>
      <c r="AA1000" s="942">
        <v>106</v>
      </c>
      <c r="AB1000" s="942" t="s">
        <v>122</v>
      </c>
      <c r="AC1000" s="2500">
        <v>80</v>
      </c>
      <c r="AD1000" s="942">
        <v>1825145</v>
      </c>
      <c r="AE1000" s="2704">
        <v>4</v>
      </c>
      <c r="AF1000" s="942">
        <v>4</v>
      </c>
      <c r="AG1000" s="2072" t="s">
        <v>122</v>
      </c>
    </row>
    <row r="1001" spans="3:33">
      <c r="C1001" s="3091" t="s">
        <v>2870</v>
      </c>
      <c r="D1001" s="569" t="s">
        <v>2274</v>
      </c>
      <c r="E1001" s="1578"/>
      <c r="F1001" s="2934">
        <v>929002025731</v>
      </c>
      <c r="G1001" s="960">
        <v>8718696705551</v>
      </c>
      <c r="H1001" s="962" t="s">
        <v>1084</v>
      </c>
      <c r="I1001" s="962"/>
      <c r="J1001" s="1065">
        <v>8.5</v>
      </c>
      <c r="K1001" s="530">
        <v>1055</v>
      </c>
      <c r="L1001" s="942" t="s">
        <v>3121</v>
      </c>
      <c r="M1001" s="521">
        <v>15000</v>
      </c>
      <c r="N1001" s="1048">
        <v>2</v>
      </c>
      <c r="O1001" s="942" t="s">
        <v>129</v>
      </c>
      <c r="P1001" s="2420">
        <v>105</v>
      </c>
      <c r="Q1001" s="14"/>
      <c r="R1001" s="2071" t="s">
        <v>54</v>
      </c>
      <c r="S1001" s="942"/>
      <c r="T1001" s="942" t="s">
        <v>3277</v>
      </c>
      <c r="U1001" s="942" t="s">
        <v>121</v>
      </c>
      <c r="V1001" s="942" t="s">
        <v>126</v>
      </c>
      <c r="W1001" s="519" t="s">
        <v>210</v>
      </c>
      <c r="X1001" s="519">
        <v>124</v>
      </c>
      <c r="Y1001" s="942">
        <v>60</v>
      </c>
      <c r="Z1001" s="942"/>
      <c r="AA1001" s="942">
        <v>104</v>
      </c>
      <c r="AB1001" s="942" t="s">
        <v>122</v>
      </c>
      <c r="AC1001" s="2500">
        <v>80</v>
      </c>
      <c r="AD1001" s="942">
        <v>387425</v>
      </c>
      <c r="AE1001" s="2704">
        <v>4</v>
      </c>
      <c r="AF1001" s="942">
        <v>10</v>
      </c>
      <c r="AG1001" s="2072" t="s">
        <v>122</v>
      </c>
    </row>
    <row r="1002" spans="3:33">
      <c r="C1002" s="3091" t="s">
        <v>2870</v>
      </c>
      <c r="D1002" s="569" t="s">
        <v>2274</v>
      </c>
      <c r="E1002" s="1578"/>
      <c r="F1002" s="2934">
        <v>929002025831</v>
      </c>
      <c r="G1002" s="960">
        <v>8718696705612</v>
      </c>
      <c r="H1002" s="962" t="s">
        <v>1085</v>
      </c>
      <c r="I1002" s="962"/>
      <c r="J1002" s="1065">
        <v>8.5</v>
      </c>
      <c r="K1002" s="530">
        <v>1055</v>
      </c>
      <c r="L1002" s="942" t="s">
        <v>53</v>
      </c>
      <c r="M1002" s="521">
        <v>15000</v>
      </c>
      <c r="N1002" s="1048">
        <v>2</v>
      </c>
      <c r="O1002" s="942" t="s">
        <v>129</v>
      </c>
      <c r="P1002" s="2420">
        <v>105</v>
      </c>
      <c r="Q1002" s="14"/>
      <c r="R1002" s="2071" t="s">
        <v>54</v>
      </c>
      <c r="S1002" s="942"/>
      <c r="T1002" s="942" t="s">
        <v>3277</v>
      </c>
      <c r="U1002" s="942" t="s">
        <v>121</v>
      </c>
      <c r="V1002" s="942" t="s">
        <v>131</v>
      </c>
      <c r="W1002" s="519" t="s">
        <v>210</v>
      </c>
      <c r="X1002" s="519">
        <v>124</v>
      </c>
      <c r="Y1002" s="942">
        <v>60</v>
      </c>
      <c r="Z1002" s="942"/>
      <c r="AA1002" s="942">
        <v>104</v>
      </c>
      <c r="AB1002" s="942" t="s">
        <v>122</v>
      </c>
      <c r="AC1002" s="2500">
        <v>80</v>
      </c>
      <c r="AD1002" s="942">
        <v>387426</v>
      </c>
      <c r="AE1002" s="2704">
        <v>4</v>
      </c>
      <c r="AF1002" s="942">
        <v>10</v>
      </c>
      <c r="AG1002" s="2072" t="s">
        <v>122</v>
      </c>
    </row>
    <row r="1003" spans="3:33">
      <c r="C1003" s="3091" t="s">
        <v>2870</v>
      </c>
      <c r="D1003" s="569" t="s">
        <v>2274</v>
      </c>
      <c r="E1003" s="1578"/>
      <c r="F1003" s="2934">
        <v>929001163803</v>
      </c>
      <c r="G1003" s="960">
        <v>8718699769369</v>
      </c>
      <c r="H1003" s="962" t="s">
        <v>2305</v>
      </c>
      <c r="I1003" s="962"/>
      <c r="J1003" s="1065">
        <v>10</v>
      </c>
      <c r="K1003" s="530">
        <v>1055</v>
      </c>
      <c r="L1003" s="942" t="s">
        <v>75</v>
      </c>
      <c r="M1003" s="521">
        <v>15000</v>
      </c>
      <c r="N1003" s="1048">
        <v>2</v>
      </c>
      <c r="O1003" s="942" t="s">
        <v>127</v>
      </c>
      <c r="P1003" s="2420">
        <v>105</v>
      </c>
      <c r="Q1003" s="953"/>
      <c r="R1003" s="2071" t="s">
        <v>54</v>
      </c>
      <c r="S1003" s="942"/>
      <c r="T1003" s="942" t="s">
        <v>3277</v>
      </c>
      <c r="U1003" s="942" t="s">
        <v>121</v>
      </c>
      <c r="V1003" s="942" t="s">
        <v>161</v>
      </c>
      <c r="W1003" s="519" t="s">
        <v>210</v>
      </c>
      <c r="X1003" s="519">
        <v>105</v>
      </c>
      <c r="Y1003" s="942">
        <v>65</v>
      </c>
      <c r="Z1003" s="942"/>
      <c r="AA1003" s="942">
        <v>146</v>
      </c>
      <c r="AB1003" s="942" t="s">
        <v>122</v>
      </c>
      <c r="AC1003" s="2500">
        <v>80</v>
      </c>
      <c r="AD1003" s="942">
        <v>391851</v>
      </c>
      <c r="AE1003" s="2704">
        <v>4</v>
      </c>
      <c r="AF1003" s="942">
        <v>4</v>
      </c>
      <c r="AG1003" s="2072" t="s">
        <v>122</v>
      </c>
    </row>
    <row r="1004" spans="3:33">
      <c r="C1004" s="3091" t="s">
        <v>2870</v>
      </c>
      <c r="D1004" s="569" t="s">
        <v>2274</v>
      </c>
      <c r="E1004" s="1578"/>
      <c r="F1004" s="2934">
        <v>929002026431</v>
      </c>
      <c r="G1004" s="960">
        <v>8718699704162</v>
      </c>
      <c r="H1004" s="962" t="s">
        <v>1086</v>
      </c>
      <c r="I1004" s="962"/>
      <c r="J1004" s="1065">
        <v>10.5</v>
      </c>
      <c r="K1004" s="530">
        <v>1521</v>
      </c>
      <c r="L1004" s="942" t="s">
        <v>3121</v>
      </c>
      <c r="M1004" s="521">
        <v>15000</v>
      </c>
      <c r="N1004" s="1048">
        <v>2</v>
      </c>
      <c r="O1004" s="942" t="s">
        <v>135</v>
      </c>
      <c r="P1004" s="2420">
        <v>140</v>
      </c>
      <c r="Q1004" s="14"/>
      <c r="R1004" s="2071" t="s">
        <v>54</v>
      </c>
      <c r="S1004" s="942"/>
      <c r="T1004" s="942" t="s">
        <v>3278</v>
      </c>
      <c r="U1004" s="942" t="s">
        <v>121</v>
      </c>
      <c r="V1004" s="942" t="s">
        <v>126</v>
      </c>
      <c r="W1004" s="519" t="s">
        <v>210</v>
      </c>
      <c r="X1004" s="519">
        <v>144</v>
      </c>
      <c r="Y1004" s="942">
        <v>60</v>
      </c>
      <c r="Z1004" s="942"/>
      <c r="AA1004" s="942">
        <v>104</v>
      </c>
      <c r="AB1004" s="942" t="s">
        <v>122</v>
      </c>
      <c r="AC1004" s="2500">
        <v>80</v>
      </c>
      <c r="AD1004" s="942">
        <v>387431</v>
      </c>
      <c r="AE1004" s="2704">
        <v>4</v>
      </c>
      <c r="AF1004" s="942">
        <v>10</v>
      </c>
      <c r="AG1004" s="2072" t="s">
        <v>122</v>
      </c>
    </row>
    <row r="1005" spans="3:33">
      <c r="C1005" s="3091" t="s">
        <v>2870</v>
      </c>
      <c r="D1005" s="569" t="s">
        <v>2274</v>
      </c>
      <c r="E1005" s="1578"/>
      <c r="F1005" s="2934">
        <v>929002026531</v>
      </c>
      <c r="G1005" s="960">
        <v>8718699704148</v>
      </c>
      <c r="H1005" s="962" t="s">
        <v>1087</v>
      </c>
      <c r="I1005" s="962"/>
      <c r="J1005" s="1065">
        <v>10.5</v>
      </c>
      <c r="K1005" s="530">
        <v>1521</v>
      </c>
      <c r="L1005" s="942" t="s">
        <v>53</v>
      </c>
      <c r="M1005" s="521">
        <v>15000</v>
      </c>
      <c r="N1005" s="1048">
        <v>2</v>
      </c>
      <c r="O1005" s="942" t="s">
        <v>135</v>
      </c>
      <c r="P1005" s="2420">
        <v>140</v>
      </c>
      <c r="Q1005" s="14"/>
      <c r="R1005" s="2071" t="s">
        <v>54</v>
      </c>
      <c r="S1005" s="942"/>
      <c r="T1005" s="942" t="s">
        <v>3278</v>
      </c>
      <c r="U1005" s="942" t="s">
        <v>121</v>
      </c>
      <c r="V1005" s="942" t="s">
        <v>131</v>
      </c>
      <c r="W1005" s="519" t="s">
        <v>210</v>
      </c>
      <c r="X1005" s="519">
        <v>144</v>
      </c>
      <c r="Y1005" s="942">
        <v>60</v>
      </c>
      <c r="Z1005" s="942"/>
      <c r="AA1005" s="942">
        <v>104</v>
      </c>
      <c r="AB1005" s="942" t="s">
        <v>122</v>
      </c>
      <c r="AC1005" s="2500">
        <v>80</v>
      </c>
      <c r="AD1005" s="942">
        <v>387432</v>
      </c>
      <c r="AE1005" s="2704">
        <v>4</v>
      </c>
      <c r="AF1005" s="942">
        <v>10</v>
      </c>
      <c r="AG1005" s="2072" t="s">
        <v>122</v>
      </c>
    </row>
    <row r="1006" spans="3:33">
      <c r="C1006" s="3091" t="s">
        <v>2870</v>
      </c>
      <c r="D1006" s="569"/>
      <c r="E1006" s="1578"/>
      <c r="F1006" s="2968">
        <v>929002307003</v>
      </c>
      <c r="G1006" s="1495">
        <v>8720169326156</v>
      </c>
      <c r="H1006" s="1496" t="s">
        <v>2306</v>
      </c>
      <c r="I1006" s="1496"/>
      <c r="J1006" s="1065">
        <v>13</v>
      </c>
      <c r="K1006" s="530">
        <v>1521</v>
      </c>
      <c r="L1006" s="942" t="s">
        <v>75</v>
      </c>
      <c r="M1006" s="521">
        <v>15000</v>
      </c>
      <c r="N1006" s="1046">
        <v>2</v>
      </c>
      <c r="O1006" s="942" t="s">
        <v>129</v>
      </c>
      <c r="P1006" s="1554">
        <v>140</v>
      </c>
      <c r="Q1006" s="518"/>
      <c r="R1006" s="2071" t="s">
        <v>54</v>
      </c>
      <c r="S1006" s="942"/>
      <c r="T1006" s="942" t="s">
        <v>3278</v>
      </c>
      <c r="U1006" s="942" t="s">
        <v>121</v>
      </c>
      <c r="V1006" s="942" t="s">
        <v>161</v>
      </c>
      <c r="W1006" s="519" t="s">
        <v>210</v>
      </c>
      <c r="X1006" s="519">
        <v>117</v>
      </c>
      <c r="Y1006" s="942">
        <v>60</v>
      </c>
      <c r="Z1006" s="942"/>
      <c r="AA1006" s="942">
        <v>120</v>
      </c>
      <c r="AB1006" s="942" t="s">
        <v>122</v>
      </c>
      <c r="AC1006" s="520">
        <v>80</v>
      </c>
      <c r="AD1006" s="942">
        <v>696293</v>
      </c>
      <c r="AE1006" s="2705">
        <v>4</v>
      </c>
      <c r="AF1006" s="942">
        <v>4</v>
      </c>
      <c r="AG1006" s="2072" t="s">
        <v>122</v>
      </c>
    </row>
    <row r="1007" spans="3:33">
      <c r="C1007" s="3091" t="s">
        <v>2870</v>
      </c>
      <c r="D1007" s="569" t="s">
        <v>2274</v>
      </c>
      <c r="E1007" s="1578"/>
      <c r="F1007" s="2934">
        <v>929002371801</v>
      </c>
      <c r="G1007" s="961">
        <v>8718699764517</v>
      </c>
      <c r="H1007" s="962" t="s">
        <v>285</v>
      </c>
      <c r="I1007" s="962"/>
      <c r="J1007" s="1065">
        <v>13</v>
      </c>
      <c r="K1007" s="530">
        <v>2000</v>
      </c>
      <c r="L1007" s="942" t="s">
        <v>3121</v>
      </c>
      <c r="M1007" s="521">
        <v>15000</v>
      </c>
      <c r="N1007" s="1048">
        <v>2</v>
      </c>
      <c r="O1007" s="942" t="s">
        <v>135</v>
      </c>
      <c r="P1007" s="2420">
        <v>245</v>
      </c>
      <c r="Q1007" s="14"/>
      <c r="R1007" s="2071" t="s">
        <v>54</v>
      </c>
      <c r="S1007" s="942"/>
      <c r="T1007" s="942" t="s">
        <v>3279</v>
      </c>
      <c r="U1007" s="942" t="s">
        <v>121</v>
      </c>
      <c r="V1007" s="942" t="s">
        <v>126</v>
      </c>
      <c r="W1007" s="519" t="s">
        <v>210</v>
      </c>
      <c r="X1007" s="519">
        <v>153</v>
      </c>
      <c r="Y1007" s="942">
        <v>70</v>
      </c>
      <c r="Z1007" s="942"/>
      <c r="AA1007" s="942">
        <v>121</v>
      </c>
      <c r="AB1007" s="942" t="s">
        <v>122</v>
      </c>
      <c r="AC1007" s="2500">
        <v>80</v>
      </c>
      <c r="AD1007" s="942">
        <v>374902</v>
      </c>
      <c r="AE1007" s="2704">
        <v>4</v>
      </c>
      <c r="AF1007" s="942">
        <v>4</v>
      </c>
      <c r="AG1007" s="2072" t="s">
        <v>122</v>
      </c>
    </row>
    <row r="1008" spans="3:33">
      <c r="C1008" s="3091" t="s">
        <v>2870</v>
      </c>
      <c r="D1008" s="569" t="s">
        <v>2274</v>
      </c>
      <c r="E1008" s="1578"/>
      <c r="F1008" s="2934">
        <v>929002371901</v>
      </c>
      <c r="G1008" s="961">
        <v>8718699764531</v>
      </c>
      <c r="H1008" s="962" t="s">
        <v>287</v>
      </c>
      <c r="I1008" s="962"/>
      <c r="J1008" s="1065">
        <v>13</v>
      </c>
      <c r="K1008" s="530">
        <v>2000</v>
      </c>
      <c r="L1008" s="942" t="s">
        <v>53</v>
      </c>
      <c r="M1008" s="521">
        <v>15000</v>
      </c>
      <c r="N1008" s="1048">
        <v>2</v>
      </c>
      <c r="O1008" s="942" t="s">
        <v>135</v>
      </c>
      <c r="P1008" s="2420">
        <v>245</v>
      </c>
      <c r="Q1008" s="14"/>
      <c r="R1008" s="2071" t="s">
        <v>54</v>
      </c>
      <c r="S1008" s="942"/>
      <c r="T1008" s="942" t="s">
        <v>3279</v>
      </c>
      <c r="U1008" s="942" t="s">
        <v>121</v>
      </c>
      <c r="V1008" s="942" t="s">
        <v>131</v>
      </c>
      <c r="W1008" s="519" t="s">
        <v>210</v>
      </c>
      <c r="X1008" s="519">
        <v>153</v>
      </c>
      <c r="Y1008" s="942">
        <v>70</v>
      </c>
      <c r="Z1008" s="942"/>
      <c r="AA1008" s="942">
        <v>121</v>
      </c>
      <c r="AB1008" s="942" t="s">
        <v>122</v>
      </c>
      <c r="AC1008" s="2500">
        <v>80</v>
      </c>
      <c r="AD1008" s="942">
        <v>374903</v>
      </c>
      <c r="AE1008" s="2704">
        <v>4</v>
      </c>
      <c r="AF1008" s="942">
        <v>4</v>
      </c>
      <c r="AG1008" s="2072" t="s">
        <v>122</v>
      </c>
    </row>
    <row r="1009" spans="3:33">
      <c r="C1009" s="3091" t="s">
        <v>2870</v>
      </c>
      <c r="D1009" s="569" t="s">
        <v>2274</v>
      </c>
      <c r="E1009" s="1578"/>
      <c r="F1009" s="2934">
        <v>929002372001</v>
      </c>
      <c r="G1009" s="961">
        <v>8718699764555</v>
      </c>
      <c r="H1009" s="962" t="s">
        <v>289</v>
      </c>
      <c r="I1009" s="962"/>
      <c r="J1009" s="1065">
        <v>13</v>
      </c>
      <c r="K1009" s="530">
        <v>2000</v>
      </c>
      <c r="L1009" s="1068" t="s">
        <v>75</v>
      </c>
      <c r="M1009" s="521">
        <v>15000</v>
      </c>
      <c r="N1009" s="1048">
        <v>2</v>
      </c>
      <c r="O1009" s="1068" t="s">
        <v>135</v>
      </c>
      <c r="P1009" s="2420">
        <v>245</v>
      </c>
      <c r="Q1009" s="14"/>
      <c r="R1009" s="2160" t="s">
        <v>54</v>
      </c>
      <c r="S1009" s="1068"/>
      <c r="T1009" s="1068" t="s">
        <v>3279</v>
      </c>
      <c r="U1009" s="1068" t="s">
        <v>121</v>
      </c>
      <c r="V1009" s="1068" t="s">
        <v>161</v>
      </c>
      <c r="W1009" s="1068" t="s">
        <v>210</v>
      </c>
      <c r="X1009" s="1068">
        <v>153</v>
      </c>
      <c r="Y1009" s="1067">
        <v>70</v>
      </c>
      <c r="Z1009" s="1067"/>
      <c r="AA1009" s="1067">
        <v>121</v>
      </c>
      <c r="AB1009" s="1068" t="s">
        <v>122</v>
      </c>
      <c r="AC1009" s="2500">
        <v>80</v>
      </c>
      <c r="AD1009" s="1067">
        <v>374904</v>
      </c>
      <c r="AE1009" s="2704">
        <v>4</v>
      </c>
      <c r="AF1009" s="1067">
        <v>4</v>
      </c>
      <c r="AG1009" s="2161" t="s">
        <v>122</v>
      </c>
    </row>
    <row r="1010" spans="3:33">
      <c r="C1010" s="3091" t="s">
        <v>2870</v>
      </c>
      <c r="D1010" s="569" t="s">
        <v>2274</v>
      </c>
      <c r="E1010" s="1578"/>
      <c r="F1010" s="2934">
        <v>929002372601</v>
      </c>
      <c r="G1010" s="961">
        <v>8718699764579</v>
      </c>
      <c r="H1010" s="962" t="s">
        <v>291</v>
      </c>
      <c r="I1010" s="962"/>
      <c r="J1010" s="1065">
        <v>17.5</v>
      </c>
      <c r="K1010" s="530">
        <v>2452</v>
      </c>
      <c r="L1010" s="942" t="s">
        <v>3121</v>
      </c>
      <c r="M1010" s="521">
        <v>15000</v>
      </c>
      <c r="N1010" s="1048">
        <v>2</v>
      </c>
      <c r="O1010" s="942" t="s">
        <v>135</v>
      </c>
      <c r="P1010" s="2420">
        <v>295</v>
      </c>
      <c r="Q1010" s="14"/>
      <c r="R1010" s="2071" t="s">
        <v>54</v>
      </c>
      <c r="S1010" s="942"/>
      <c r="T1010" s="942" t="s">
        <v>3280</v>
      </c>
      <c r="U1010" s="942" t="s">
        <v>121</v>
      </c>
      <c r="V1010" s="942" t="s">
        <v>126</v>
      </c>
      <c r="W1010" s="519" t="s">
        <v>210</v>
      </c>
      <c r="X1010" s="519">
        <v>140</v>
      </c>
      <c r="Y1010" s="942">
        <v>70</v>
      </c>
      <c r="Z1010" s="942"/>
      <c r="AA1010" s="942">
        <v>121</v>
      </c>
      <c r="AB1010" s="942" t="s">
        <v>122</v>
      </c>
      <c r="AC1010" s="2500">
        <v>80</v>
      </c>
      <c r="AD1010" s="942">
        <v>374905</v>
      </c>
      <c r="AE1010" s="2704">
        <v>4</v>
      </c>
      <c r="AF1010" s="942">
        <v>4</v>
      </c>
      <c r="AG1010" s="2072" t="s">
        <v>122</v>
      </c>
    </row>
    <row r="1011" spans="3:33">
      <c r="C1011" s="3091" t="s">
        <v>2870</v>
      </c>
      <c r="D1011" s="569" t="s">
        <v>2274</v>
      </c>
      <c r="E1011" s="1578"/>
      <c r="F1011" s="2934">
        <v>929002372701</v>
      </c>
      <c r="G1011" s="961">
        <v>8718699764593</v>
      </c>
      <c r="H1011" s="962" t="s">
        <v>293</v>
      </c>
      <c r="I1011" s="962"/>
      <c r="J1011" s="1065">
        <v>17.5</v>
      </c>
      <c r="K1011" s="530">
        <v>2452</v>
      </c>
      <c r="L1011" s="942" t="s">
        <v>53</v>
      </c>
      <c r="M1011" s="521">
        <v>15000</v>
      </c>
      <c r="N1011" s="1048">
        <v>2</v>
      </c>
      <c r="O1011" s="942" t="s">
        <v>135</v>
      </c>
      <c r="P1011" s="2420">
        <v>295</v>
      </c>
      <c r="Q1011" s="14"/>
      <c r="R1011" s="2071" t="s">
        <v>54</v>
      </c>
      <c r="S1011" s="942"/>
      <c r="T1011" s="942" t="s">
        <v>3280</v>
      </c>
      <c r="U1011" s="942" t="s">
        <v>121</v>
      </c>
      <c r="V1011" s="942" t="s">
        <v>131</v>
      </c>
      <c r="W1011" s="519" t="s">
        <v>210</v>
      </c>
      <c r="X1011" s="519">
        <v>140</v>
      </c>
      <c r="Y1011" s="942">
        <v>70</v>
      </c>
      <c r="Z1011" s="942"/>
      <c r="AA1011" s="942">
        <v>121</v>
      </c>
      <c r="AB1011" s="942" t="s">
        <v>122</v>
      </c>
      <c r="AC1011" s="2500">
        <v>80</v>
      </c>
      <c r="AD1011" s="942">
        <v>374906</v>
      </c>
      <c r="AE1011" s="2704">
        <v>4</v>
      </c>
      <c r="AF1011" s="942">
        <v>4</v>
      </c>
      <c r="AG1011" s="2072" t="s">
        <v>122</v>
      </c>
    </row>
    <row r="1012" spans="3:33">
      <c r="C1012" s="3091" t="s">
        <v>2870</v>
      </c>
      <c r="D1012" s="569" t="s">
        <v>2274</v>
      </c>
      <c r="E1012" s="1578"/>
      <c r="F1012" s="2934">
        <v>929002372801</v>
      </c>
      <c r="G1012" s="961">
        <v>8718699764616</v>
      </c>
      <c r="H1012" s="962" t="s">
        <v>295</v>
      </c>
      <c r="I1012" s="962"/>
      <c r="J1012" s="1065">
        <v>17.5</v>
      </c>
      <c r="K1012" s="530">
        <v>2452</v>
      </c>
      <c r="L1012" s="1068" t="s">
        <v>75</v>
      </c>
      <c r="M1012" s="521">
        <v>15000</v>
      </c>
      <c r="N1012" s="1048">
        <v>2</v>
      </c>
      <c r="O1012" s="1068" t="s">
        <v>135</v>
      </c>
      <c r="P1012" s="2420">
        <v>295</v>
      </c>
      <c r="Q1012" s="14"/>
      <c r="R1012" s="2160" t="s">
        <v>54</v>
      </c>
      <c r="S1012" s="1068"/>
      <c r="T1012" s="1068" t="s">
        <v>3280</v>
      </c>
      <c r="U1012" s="1068" t="s">
        <v>121</v>
      </c>
      <c r="V1012" s="1068" t="s">
        <v>161</v>
      </c>
      <c r="W1012" s="1068" t="s">
        <v>210</v>
      </c>
      <c r="X1012" s="1068">
        <v>140</v>
      </c>
      <c r="Y1012" s="1067">
        <v>70</v>
      </c>
      <c r="Z1012" s="1067"/>
      <c r="AA1012" s="1067">
        <v>121</v>
      </c>
      <c r="AB1012" s="1068" t="s">
        <v>122</v>
      </c>
      <c r="AC1012" s="2500">
        <v>80</v>
      </c>
      <c r="AD1012" s="1067">
        <v>374907</v>
      </c>
      <c r="AE1012" s="2704">
        <v>4</v>
      </c>
      <c r="AF1012" s="1067">
        <v>4</v>
      </c>
      <c r="AG1012" s="2161" t="s">
        <v>122</v>
      </c>
    </row>
    <row r="1013" spans="3:33">
      <c r="C1013" s="3091" t="s">
        <v>2870</v>
      </c>
      <c r="D1013" s="569" t="s">
        <v>2274</v>
      </c>
      <c r="E1013" s="1578"/>
      <c r="F1013" s="2934">
        <v>929002372901</v>
      </c>
      <c r="G1013" s="961">
        <v>8718699764630</v>
      </c>
      <c r="H1013" s="962" t="s">
        <v>297</v>
      </c>
      <c r="I1013" s="962"/>
      <c r="J1013" s="1065">
        <v>23</v>
      </c>
      <c r="K1013" s="530">
        <v>3452</v>
      </c>
      <c r="L1013" s="942" t="s">
        <v>3121</v>
      </c>
      <c r="M1013" s="521">
        <v>15000</v>
      </c>
      <c r="N1013" s="1048">
        <v>2</v>
      </c>
      <c r="O1013" s="942" t="s">
        <v>135</v>
      </c>
      <c r="P1013" s="1554">
        <v>360</v>
      </c>
      <c r="Q1013" s="14"/>
      <c r="R1013" s="2071" t="s">
        <v>54</v>
      </c>
      <c r="S1013" s="942"/>
      <c r="T1013" s="942" t="s">
        <v>3281</v>
      </c>
      <c r="U1013" s="942" t="s">
        <v>121</v>
      </c>
      <c r="V1013" s="942" t="s">
        <v>126</v>
      </c>
      <c r="W1013" s="519" t="s">
        <v>210</v>
      </c>
      <c r="X1013" s="519">
        <v>150</v>
      </c>
      <c r="Y1013" s="942">
        <v>95</v>
      </c>
      <c r="Z1013" s="942"/>
      <c r="AA1013" s="942">
        <v>165</v>
      </c>
      <c r="AB1013" s="942" t="s">
        <v>122</v>
      </c>
      <c r="AC1013" s="2500">
        <v>80</v>
      </c>
      <c r="AD1013" s="942">
        <v>374908</v>
      </c>
      <c r="AE1013" s="2704">
        <v>4</v>
      </c>
      <c r="AF1013" s="942">
        <v>4</v>
      </c>
      <c r="AG1013" s="2072" t="s">
        <v>122</v>
      </c>
    </row>
    <row r="1014" spans="3:33">
      <c r="C1014" s="3091" t="s">
        <v>2870</v>
      </c>
      <c r="D1014" s="569" t="s">
        <v>2274</v>
      </c>
      <c r="E1014" s="1578"/>
      <c r="F1014" s="2934">
        <v>929002373001</v>
      </c>
      <c r="G1014" s="961">
        <v>8718699764654</v>
      </c>
      <c r="H1014" s="962" t="s">
        <v>299</v>
      </c>
      <c r="I1014" s="962"/>
      <c r="J1014" s="1065">
        <v>23</v>
      </c>
      <c r="K1014" s="530">
        <v>3452</v>
      </c>
      <c r="L1014" s="942" t="s">
        <v>53</v>
      </c>
      <c r="M1014" s="521">
        <v>15000</v>
      </c>
      <c r="N1014" s="1048">
        <v>2</v>
      </c>
      <c r="O1014" s="942" t="s">
        <v>135</v>
      </c>
      <c r="P1014" s="1554">
        <v>360</v>
      </c>
      <c r="Q1014" s="33"/>
      <c r="R1014" s="2071" t="s">
        <v>54</v>
      </c>
      <c r="S1014" s="942"/>
      <c r="T1014" s="942" t="s">
        <v>3281</v>
      </c>
      <c r="U1014" s="942" t="s">
        <v>121</v>
      </c>
      <c r="V1014" s="942" t="s">
        <v>131</v>
      </c>
      <c r="W1014" s="519" t="s">
        <v>210</v>
      </c>
      <c r="X1014" s="519">
        <v>150</v>
      </c>
      <c r="Y1014" s="942">
        <v>95</v>
      </c>
      <c r="Z1014" s="942"/>
      <c r="AA1014" s="942">
        <v>165</v>
      </c>
      <c r="AB1014" s="942" t="s">
        <v>122</v>
      </c>
      <c r="AC1014" s="2500">
        <v>80</v>
      </c>
      <c r="AD1014" s="942">
        <v>374909</v>
      </c>
      <c r="AE1014" s="2704">
        <v>4</v>
      </c>
      <c r="AF1014" s="942">
        <v>4</v>
      </c>
      <c r="AG1014" s="2072" t="s">
        <v>122</v>
      </c>
    </row>
    <row r="1015" spans="3:33">
      <c r="C1015" s="3080" t="s">
        <v>2870</v>
      </c>
      <c r="D1015" s="855" t="s">
        <v>2274</v>
      </c>
      <c r="E1015" s="1599"/>
      <c r="F1015" s="2969">
        <v>929002373101</v>
      </c>
      <c r="G1015" s="1244">
        <v>8718699764678</v>
      </c>
      <c r="H1015" s="1245" t="s">
        <v>301</v>
      </c>
      <c r="I1015" s="1245"/>
      <c r="J1015" s="1235">
        <v>23</v>
      </c>
      <c r="K1015" s="1416">
        <v>3452</v>
      </c>
      <c r="L1015" s="1236" t="s">
        <v>75</v>
      </c>
      <c r="M1015" s="1497">
        <v>15000</v>
      </c>
      <c r="N1015" s="1498">
        <v>2</v>
      </c>
      <c r="O1015" s="1236" t="s">
        <v>135</v>
      </c>
      <c r="P1015" s="2422">
        <v>360</v>
      </c>
      <c r="Q1015" s="33"/>
      <c r="R1015" s="2162" t="s">
        <v>54</v>
      </c>
      <c r="S1015" s="1236"/>
      <c r="T1015" s="1236" t="s">
        <v>3281</v>
      </c>
      <c r="U1015" s="1236" t="s">
        <v>121</v>
      </c>
      <c r="V1015" s="1236" t="s">
        <v>161</v>
      </c>
      <c r="W1015" s="1236" t="s">
        <v>210</v>
      </c>
      <c r="X1015" s="1236">
        <v>150</v>
      </c>
      <c r="Y1015" s="1246">
        <v>95</v>
      </c>
      <c r="Z1015" s="1246"/>
      <c r="AA1015" s="1246">
        <v>165</v>
      </c>
      <c r="AB1015" s="1236" t="s">
        <v>122</v>
      </c>
      <c r="AC1015" s="2501">
        <v>80</v>
      </c>
      <c r="AD1015" s="1246">
        <v>374910</v>
      </c>
      <c r="AE1015" s="2706">
        <v>4</v>
      </c>
      <c r="AF1015" s="1246">
        <v>4</v>
      </c>
      <c r="AG1015" s="2163" t="s">
        <v>122</v>
      </c>
    </row>
    <row r="1016" spans="3:33">
      <c r="C1016" s="3079" t="s">
        <v>2870</v>
      </c>
      <c r="D1016" s="1576" t="s">
        <v>2274</v>
      </c>
      <c r="E1016" s="1577"/>
      <c r="F1016" s="2942">
        <v>929001890092</v>
      </c>
      <c r="G1016" s="506">
        <v>8719514347168</v>
      </c>
      <c r="H1016" s="603" t="s">
        <v>1070</v>
      </c>
      <c r="I1016" s="603"/>
      <c r="J1016" s="381">
        <v>4.3</v>
      </c>
      <c r="K1016" s="1182">
        <v>470</v>
      </c>
      <c r="L1016" s="382" t="s">
        <v>3121</v>
      </c>
      <c r="M1016" s="369">
        <v>15000</v>
      </c>
      <c r="N1016" s="742">
        <v>2</v>
      </c>
      <c r="O1016" s="382" t="s">
        <v>127</v>
      </c>
      <c r="P1016" s="3281">
        <v>62</v>
      </c>
      <c r="Q1016" s="14"/>
      <c r="R1016" s="2148" t="s">
        <v>54</v>
      </c>
      <c r="S1016" s="382"/>
      <c r="T1016" s="382" t="s">
        <v>3275</v>
      </c>
      <c r="U1016" s="382" t="s">
        <v>121</v>
      </c>
      <c r="V1016" s="382" t="s">
        <v>126</v>
      </c>
      <c r="W1016" s="382" t="s">
        <v>210</v>
      </c>
      <c r="X1016" s="382">
        <v>109</v>
      </c>
      <c r="Y1016" s="1757">
        <v>60</v>
      </c>
      <c r="Z1016" s="1757"/>
      <c r="AA1016" s="1757">
        <v>106</v>
      </c>
      <c r="AB1016" s="382" t="s">
        <v>122</v>
      </c>
      <c r="AC1016" s="742">
        <v>80</v>
      </c>
      <c r="AD1016" s="1757">
        <v>387405</v>
      </c>
      <c r="AE1016" s="2666">
        <v>4</v>
      </c>
      <c r="AF1016" s="1757">
        <v>10</v>
      </c>
      <c r="AG1016" s="2149" t="s">
        <v>122</v>
      </c>
    </row>
    <row r="1017" spans="3:33">
      <c r="C1017" s="3091" t="s">
        <v>2870</v>
      </c>
      <c r="D1017" s="569" t="s">
        <v>2274</v>
      </c>
      <c r="E1017" s="1578"/>
      <c r="F1017" s="2938">
        <v>929001387362</v>
      </c>
      <c r="G1017" s="107">
        <v>8719514380035</v>
      </c>
      <c r="H1017" s="108" t="s">
        <v>1071</v>
      </c>
      <c r="I1017" s="108"/>
      <c r="J1017" s="343">
        <v>7</v>
      </c>
      <c r="K1017" s="345">
        <v>806</v>
      </c>
      <c r="L1017" s="373" t="s">
        <v>3121</v>
      </c>
      <c r="M1017" s="345">
        <v>15000</v>
      </c>
      <c r="N1017" s="405">
        <v>2</v>
      </c>
      <c r="O1017" s="373" t="s">
        <v>129</v>
      </c>
      <c r="P1017" s="3282">
        <v>66</v>
      </c>
      <c r="Q1017" s="14"/>
      <c r="R1017" s="2049" t="s">
        <v>54</v>
      </c>
      <c r="S1017" s="373"/>
      <c r="T1017" s="373" t="s">
        <v>3276</v>
      </c>
      <c r="U1017" s="373" t="s">
        <v>121</v>
      </c>
      <c r="V1017" s="373" t="s">
        <v>126</v>
      </c>
      <c r="W1017" s="373" t="s">
        <v>210</v>
      </c>
      <c r="X1017" s="373">
        <v>115</v>
      </c>
      <c r="Y1017" s="285">
        <v>60</v>
      </c>
      <c r="Z1017" s="285"/>
      <c r="AA1017" s="285">
        <v>106</v>
      </c>
      <c r="AB1017" s="373" t="s">
        <v>122</v>
      </c>
      <c r="AC1017" s="405">
        <v>80</v>
      </c>
      <c r="AD1017" s="285">
        <v>387390</v>
      </c>
      <c r="AE1017" s="2707">
        <v>4</v>
      </c>
      <c r="AF1017" s="285">
        <v>10</v>
      </c>
      <c r="AG1017" s="2050" t="s">
        <v>122</v>
      </c>
    </row>
    <row r="1018" spans="3:33">
      <c r="C1018" s="3091" t="s">
        <v>2870</v>
      </c>
      <c r="D1018" s="569" t="s">
        <v>2274</v>
      </c>
      <c r="E1018" s="1578"/>
      <c r="F1018" s="2938">
        <v>929002025492</v>
      </c>
      <c r="G1018" s="107">
        <v>8719514347120</v>
      </c>
      <c r="H1018" s="108" t="s">
        <v>1072</v>
      </c>
      <c r="I1018" s="108"/>
      <c r="J1018" s="343">
        <v>8.5</v>
      </c>
      <c r="K1018" s="345">
        <v>1055</v>
      </c>
      <c r="L1018" s="373" t="s">
        <v>3121</v>
      </c>
      <c r="M1018" s="345">
        <v>15000</v>
      </c>
      <c r="N1018" s="405">
        <v>2</v>
      </c>
      <c r="O1018" s="373" t="s">
        <v>129</v>
      </c>
      <c r="P1018" s="3282">
        <v>85</v>
      </c>
      <c r="Q1018" s="14"/>
      <c r="R1018" s="2049" t="s">
        <v>54</v>
      </c>
      <c r="S1018" s="373"/>
      <c r="T1018" s="373" t="s">
        <v>3277</v>
      </c>
      <c r="U1018" s="373" t="s">
        <v>121</v>
      </c>
      <c r="V1018" s="373" t="s">
        <v>126</v>
      </c>
      <c r="W1018" s="373" t="s">
        <v>210</v>
      </c>
      <c r="X1018" s="373">
        <v>124</v>
      </c>
      <c r="Y1018" s="285">
        <v>60</v>
      </c>
      <c r="Z1018" s="285"/>
      <c r="AA1018" s="285">
        <v>104</v>
      </c>
      <c r="AB1018" s="373" t="s">
        <v>122</v>
      </c>
      <c r="AC1018" s="405">
        <v>80</v>
      </c>
      <c r="AD1018" s="285">
        <v>387423</v>
      </c>
      <c r="AE1018" s="2707">
        <v>4</v>
      </c>
      <c r="AF1018" s="285">
        <v>10</v>
      </c>
      <c r="AG1018" s="2050" t="s">
        <v>122</v>
      </c>
    </row>
    <row r="1019" spans="3:33">
      <c r="C1019" s="3091" t="s">
        <v>2870</v>
      </c>
      <c r="D1019" s="569" t="s">
        <v>2274</v>
      </c>
      <c r="E1019" s="1578"/>
      <c r="F1019" s="2925">
        <v>929002025592</v>
      </c>
      <c r="G1019" s="116">
        <v>8719514347083</v>
      </c>
      <c r="H1019" s="237" t="s">
        <v>1073</v>
      </c>
      <c r="I1019" s="237"/>
      <c r="J1019" s="805">
        <v>8.5</v>
      </c>
      <c r="K1019" s="1177">
        <v>1055</v>
      </c>
      <c r="L1019" s="318" t="s">
        <v>53</v>
      </c>
      <c r="M1019" s="412">
        <v>15000</v>
      </c>
      <c r="N1019" s="299">
        <v>2</v>
      </c>
      <c r="O1019" s="318" t="s">
        <v>129</v>
      </c>
      <c r="P1019" s="3282">
        <v>85</v>
      </c>
      <c r="Q1019" s="14"/>
      <c r="R1019" s="2025" t="s">
        <v>54</v>
      </c>
      <c r="S1019" s="318"/>
      <c r="T1019" s="318" t="s">
        <v>3277</v>
      </c>
      <c r="U1019" s="318" t="s">
        <v>121</v>
      </c>
      <c r="V1019" s="318" t="s">
        <v>131</v>
      </c>
      <c r="W1019" s="301" t="s">
        <v>210</v>
      </c>
      <c r="X1019" s="301">
        <v>124</v>
      </c>
      <c r="Y1019" s="281">
        <v>66</v>
      </c>
      <c r="Z1019" s="281"/>
      <c r="AA1019" s="281">
        <v>121</v>
      </c>
      <c r="AB1019" s="318" t="s">
        <v>122</v>
      </c>
      <c r="AC1019" s="299">
        <v>80</v>
      </c>
      <c r="AD1019" s="281">
        <v>387424</v>
      </c>
      <c r="AE1019" s="2659">
        <v>4</v>
      </c>
      <c r="AF1019" s="281">
        <v>10</v>
      </c>
      <c r="AG1019" s="2026" t="s">
        <v>122</v>
      </c>
    </row>
    <row r="1020" spans="3:33">
      <c r="C1020" s="3091" t="s">
        <v>2870</v>
      </c>
      <c r="D1020" s="569" t="s">
        <v>2274</v>
      </c>
      <c r="E1020" s="1578"/>
      <c r="F1020" s="2938">
        <v>929002026192</v>
      </c>
      <c r="G1020" s="107">
        <v>8719514347144</v>
      </c>
      <c r="H1020" s="108" t="s">
        <v>1074</v>
      </c>
      <c r="I1020" s="108"/>
      <c r="J1020" s="584">
        <v>10.5</v>
      </c>
      <c r="K1020" s="345">
        <v>1521</v>
      </c>
      <c r="L1020" s="1849" t="s">
        <v>3121</v>
      </c>
      <c r="M1020" s="582">
        <v>15000</v>
      </c>
      <c r="N1020" s="405">
        <v>2</v>
      </c>
      <c r="O1020" s="1849" t="s">
        <v>135</v>
      </c>
      <c r="P1020" s="3282">
        <v>115</v>
      </c>
      <c r="Q1020" s="14"/>
      <c r="R1020" s="2164" t="s">
        <v>54</v>
      </c>
      <c r="S1020" s="1849"/>
      <c r="T1020" s="1849" t="s">
        <v>3278</v>
      </c>
      <c r="U1020" s="1849" t="s">
        <v>121</v>
      </c>
      <c r="V1020" s="1849" t="s">
        <v>126</v>
      </c>
      <c r="W1020" s="2478" t="s">
        <v>210</v>
      </c>
      <c r="X1020" s="2478">
        <v>144</v>
      </c>
      <c r="Y1020" s="1849">
        <v>60</v>
      </c>
      <c r="Z1020" s="1849"/>
      <c r="AA1020" s="1849">
        <v>104</v>
      </c>
      <c r="AB1020" s="1849" t="s">
        <v>122</v>
      </c>
      <c r="AC1020" s="405">
        <v>80</v>
      </c>
      <c r="AD1020" s="1849">
        <v>387429</v>
      </c>
      <c r="AE1020" s="2707">
        <v>4</v>
      </c>
      <c r="AF1020" s="1849">
        <v>10</v>
      </c>
      <c r="AG1020" s="2165" t="s">
        <v>122</v>
      </c>
    </row>
    <row r="1021" spans="3:33">
      <c r="C1021" s="3091" t="s">
        <v>2870</v>
      </c>
      <c r="D1021" s="569" t="s">
        <v>2274</v>
      </c>
      <c r="E1021" s="1578"/>
      <c r="F1021" s="2938">
        <v>929002026292</v>
      </c>
      <c r="G1021" s="107">
        <v>8719514347106</v>
      </c>
      <c r="H1021" s="108" t="s">
        <v>1075</v>
      </c>
      <c r="I1021" s="108"/>
      <c r="J1021" s="584">
        <v>10.5</v>
      </c>
      <c r="K1021" s="345">
        <v>1521</v>
      </c>
      <c r="L1021" s="1849" t="s">
        <v>53</v>
      </c>
      <c r="M1021" s="582">
        <v>15000</v>
      </c>
      <c r="N1021" s="405">
        <v>2</v>
      </c>
      <c r="O1021" s="1849" t="s">
        <v>135</v>
      </c>
      <c r="P1021" s="3282">
        <v>115</v>
      </c>
      <c r="Q1021" s="14"/>
      <c r="R1021" s="2164" t="s">
        <v>54</v>
      </c>
      <c r="S1021" s="1849"/>
      <c r="T1021" s="1849" t="s">
        <v>3278</v>
      </c>
      <c r="U1021" s="1849" t="s">
        <v>121</v>
      </c>
      <c r="V1021" s="1849" t="s">
        <v>131</v>
      </c>
      <c r="W1021" s="2478" t="s">
        <v>210</v>
      </c>
      <c r="X1021" s="2478">
        <v>144</v>
      </c>
      <c r="Y1021" s="1849">
        <v>60</v>
      </c>
      <c r="Z1021" s="1849"/>
      <c r="AA1021" s="1849">
        <v>104</v>
      </c>
      <c r="AB1021" s="1849" t="s">
        <v>122</v>
      </c>
      <c r="AC1021" s="405">
        <v>80</v>
      </c>
      <c r="AD1021" s="1849">
        <v>387430</v>
      </c>
      <c r="AE1021" s="2707">
        <v>4</v>
      </c>
      <c r="AF1021" s="1849">
        <v>10</v>
      </c>
      <c r="AG1021" s="2165" t="s">
        <v>122</v>
      </c>
    </row>
    <row r="1022" spans="3:33">
      <c r="C1022" s="3091" t="s">
        <v>2870</v>
      </c>
      <c r="D1022" s="569" t="s">
        <v>2274</v>
      </c>
      <c r="E1022" s="1578"/>
      <c r="F1022" s="2925">
        <v>929002371502</v>
      </c>
      <c r="G1022" s="116">
        <v>8719514346499</v>
      </c>
      <c r="H1022" s="237" t="s">
        <v>1076</v>
      </c>
      <c r="I1022" s="237"/>
      <c r="J1022" s="817">
        <v>13</v>
      </c>
      <c r="K1022" s="1177">
        <v>2000</v>
      </c>
      <c r="L1022" s="318" t="s">
        <v>3121</v>
      </c>
      <c r="M1022" s="818">
        <v>15000</v>
      </c>
      <c r="N1022" s="299">
        <v>2</v>
      </c>
      <c r="O1022" s="318" t="s">
        <v>135</v>
      </c>
      <c r="P1022" s="3282">
        <v>185</v>
      </c>
      <c r="Q1022" s="14"/>
      <c r="R1022" s="2025" t="s">
        <v>54</v>
      </c>
      <c r="S1022" s="318"/>
      <c r="T1022" s="318" t="s">
        <v>3279</v>
      </c>
      <c r="U1022" s="318" t="s">
        <v>121</v>
      </c>
      <c r="V1022" s="318" t="s">
        <v>126</v>
      </c>
      <c r="W1022" s="301" t="s">
        <v>210</v>
      </c>
      <c r="X1022" s="301">
        <v>153</v>
      </c>
      <c r="Y1022" s="281">
        <v>75</v>
      </c>
      <c r="Z1022" s="281"/>
      <c r="AA1022" s="281">
        <v>139</v>
      </c>
      <c r="AB1022" s="318" t="s">
        <v>122</v>
      </c>
      <c r="AC1022" s="299">
        <v>80</v>
      </c>
      <c r="AD1022" s="281">
        <v>374896</v>
      </c>
      <c r="AE1022" s="2659">
        <v>4</v>
      </c>
      <c r="AF1022" s="281">
        <v>10</v>
      </c>
      <c r="AG1022" s="2026" t="s">
        <v>122</v>
      </c>
    </row>
    <row r="1023" spans="3:33">
      <c r="C1023" s="3091" t="s">
        <v>2870</v>
      </c>
      <c r="D1023" s="569" t="s">
        <v>2274</v>
      </c>
      <c r="E1023" s="1578"/>
      <c r="F1023" s="2938">
        <v>929002055092</v>
      </c>
      <c r="G1023" s="107">
        <v>8719514347441</v>
      </c>
      <c r="H1023" s="108" t="s">
        <v>1077</v>
      </c>
      <c r="I1023" s="108"/>
      <c r="J1023" s="584">
        <v>17</v>
      </c>
      <c r="K1023" s="345">
        <v>2452</v>
      </c>
      <c r="L1023" s="1849" t="s">
        <v>3121</v>
      </c>
      <c r="M1023" s="582">
        <v>15000</v>
      </c>
      <c r="N1023" s="405">
        <v>2</v>
      </c>
      <c r="O1023" s="1849" t="s">
        <v>135</v>
      </c>
      <c r="P1023" s="989">
        <v>240</v>
      </c>
      <c r="Q1023" s="14"/>
      <c r="R1023" s="2164" t="s">
        <v>54</v>
      </c>
      <c r="S1023" s="1849"/>
      <c r="T1023" s="1849" t="s">
        <v>3280</v>
      </c>
      <c r="U1023" s="1849" t="s">
        <v>121</v>
      </c>
      <c r="V1023" s="1849" t="s">
        <v>126</v>
      </c>
      <c r="W1023" s="2478" t="s">
        <v>210</v>
      </c>
      <c r="X1023" s="2478">
        <v>144</v>
      </c>
      <c r="Y1023" s="1849">
        <v>70</v>
      </c>
      <c r="Z1023" s="1849"/>
      <c r="AA1023" s="1849">
        <v>121</v>
      </c>
      <c r="AB1023" s="1849" t="s">
        <v>122</v>
      </c>
      <c r="AC1023" s="405">
        <v>80</v>
      </c>
      <c r="AD1023" s="1849">
        <v>374867</v>
      </c>
      <c r="AE1023" s="2707">
        <v>4</v>
      </c>
      <c r="AF1023" s="1849">
        <v>10</v>
      </c>
      <c r="AG1023" s="2165" t="s">
        <v>122</v>
      </c>
    </row>
    <row r="1024" spans="3:33">
      <c r="C1024" s="3091" t="s">
        <v>2870</v>
      </c>
      <c r="D1024" s="569" t="s">
        <v>2274</v>
      </c>
      <c r="E1024" s="1578"/>
      <c r="F1024" s="2970">
        <v>929001387692</v>
      </c>
      <c r="G1024" s="1288">
        <v>8719514346758</v>
      </c>
      <c r="H1024" s="1439" t="s">
        <v>1079</v>
      </c>
      <c r="I1024" s="1439"/>
      <c r="J1024" s="1440">
        <v>7</v>
      </c>
      <c r="K1024" s="1441">
        <v>806</v>
      </c>
      <c r="L1024" s="1850" t="s">
        <v>3121</v>
      </c>
      <c r="M1024" s="1446">
        <v>15000</v>
      </c>
      <c r="N1024" s="1292">
        <v>2</v>
      </c>
      <c r="O1024" s="1850" t="s">
        <v>129</v>
      </c>
      <c r="P1024" s="3285">
        <v>90</v>
      </c>
      <c r="Q1024" s="14"/>
      <c r="R1024" s="2166" t="s">
        <v>54</v>
      </c>
      <c r="S1024" s="1850"/>
      <c r="T1024" s="1850" t="s">
        <v>3276</v>
      </c>
      <c r="U1024" s="1850" t="s">
        <v>121</v>
      </c>
      <c r="V1024" s="1850" t="s">
        <v>126</v>
      </c>
      <c r="W1024" s="2479" t="s">
        <v>210</v>
      </c>
      <c r="X1024" s="2479">
        <v>115</v>
      </c>
      <c r="Y1024" s="1850">
        <v>64</v>
      </c>
      <c r="Z1024" s="1850"/>
      <c r="AA1024" s="1850">
        <v>140</v>
      </c>
      <c r="AB1024" s="1850" t="s">
        <v>122</v>
      </c>
      <c r="AC1024" s="1292">
        <v>80</v>
      </c>
      <c r="AD1024" s="1850">
        <v>387392</v>
      </c>
      <c r="AE1024" s="2708">
        <v>4</v>
      </c>
      <c r="AF1024" s="1850">
        <v>10</v>
      </c>
      <c r="AG1024" s="2167" t="s">
        <v>122</v>
      </c>
    </row>
    <row r="1025" spans="3:33">
      <c r="C1025" s="3080" t="s">
        <v>2870</v>
      </c>
      <c r="D1025" s="855" t="s">
        <v>2274</v>
      </c>
      <c r="E1025" s="1599"/>
      <c r="F1025" s="2971">
        <v>929001387992</v>
      </c>
      <c r="G1025" s="1433">
        <v>8719514346772</v>
      </c>
      <c r="H1025" s="1434" t="s">
        <v>1080</v>
      </c>
      <c r="I1025" s="1434"/>
      <c r="J1025" s="1435">
        <v>7</v>
      </c>
      <c r="K1025" s="1139">
        <v>806</v>
      </c>
      <c r="L1025" s="1437" t="s">
        <v>3121</v>
      </c>
      <c r="M1025" s="1438">
        <v>15000</v>
      </c>
      <c r="N1025" s="297">
        <v>2</v>
      </c>
      <c r="O1025" s="1437" t="s">
        <v>129</v>
      </c>
      <c r="P1025" s="3286">
        <v>105</v>
      </c>
      <c r="Q1025" s="14"/>
      <c r="R1025" s="2168" t="s">
        <v>54</v>
      </c>
      <c r="S1025" s="1437"/>
      <c r="T1025" s="1437" t="s">
        <v>3276</v>
      </c>
      <c r="U1025" s="1437" t="s">
        <v>121</v>
      </c>
      <c r="V1025" s="1437" t="s">
        <v>126</v>
      </c>
      <c r="W1025" s="1437" t="s">
        <v>210</v>
      </c>
      <c r="X1025" s="1437">
        <v>115</v>
      </c>
      <c r="Y1025" s="1436">
        <v>95</v>
      </c>
      <c r="Z1025" s="1436"/>
      <c r="AA1025" s="1436">
        <v>140</v>
      </c>
      <c r="AB1025" s="1437" t="s">
        <v>122</v>
      </c>
      <c r="AC1025" s="1593">
        <v>80</v>
      </c>
      <c r="AD1025" s="1436">
        <v>400289</v>
      </c>
      <c r="AE1025" s="2642">
        <v>4</v>
      </c>
      <c r="AF1025" s="1436">
        <v>6</v>
      </c>
      <c r="AG1025" s="2169" t="s">
        <v>122</v>
      </c>
    </row>
    <row r="1026" spans="3:33">
      <c r="C1026" s="3081" t="s">
        <v>2870</v>
      </c>
      <c r="D1026" s="1487" t="s">
        <v>2274</v>
      </c>
      <c r="E1026" s="1617"/>
      <c r="F1026" s="1442">
        <v>929002412802</v>
      </c>
      <c r="G1026" s="1442">
        <v>8719514361225</v>
      </c>
      <c r="H1026" s="2582" t="s">
        <v>2356</v>
      </c>
      <c r="I1026" s="2582"/>
      <c r="J1026" s="2479">
        <v>7.2</v>
      </c>
      <c r="K1026" s="1851">
        <v>650</v>
      </c>
      <c r="L1026" s="1851" t="s">
        <v>3121</v>
      </c>
      <c r="M1026" s="1489">
        <v>15000</v>
      </c>
      <c r="N1026" s="2583">
        <v>2.5</v>
      </c>
      <c r="O1026" s="1851" t="s">
        <v>127</v>
      </c>
      <c r="P1026" s="3288">
        <v>165</v>
      </c>
      <c r="Q1026" s="1004"/>
      <c r="R1026" s="2166" t="s">
        <v>54</v>
      </c>
      <c r="S1026" s="1851"/>
      <c r="T1026" s="1851" t="s">
        <v>3283</v>
      </c>
      <c r="U1026" s="1851" t="s">
        <v>121</v>
      </c>
      <c r="V1026" s="1851" t="s">
        <v>126</v>
      </c>
      <c r="W1026" s="1742" t="s">
        <v>210</v>
      </c>
      <c r="X1026" s="1742">
        <v>90</v>
      </c>
      <c r="Y1026" s="1851">
        <v>60</v>
      </c>
      <c r="Z1026" s="1851"/>
      <c r="AA1026" s="1851">
        <v>106</v>
      </c>
      <c r="AB1026" s="1851" t="s">
        <v>143</v>
      </c>
      <c r="AC1026" s="2583">
        <v>80</v>
      </c>
      <c r="AD1026" s="1851">
        <v>1825216</v>
      </c>
      <c r="AE1026" s="2710">
        <v>4</v>
      </c>
      <c r="AF1026" s="1851">
        <v>10</v>
      </c>
      <c r="AG1026" s="2192" t="s">
        <v>122</v>
      </c>
    </row>
    <row r="1027" spans="3:33">
      <c r="C1027" s="3079" t="s">
        <v>2870</v>
      </c>
      <c r="D1027" s="1576" t="s">
        <v>2274</v>
      </c>
      <c r="E1027" s="1577"/>
      <c r="F1027" s="685">
        <v>929004584301</v>
      </c>
      <c r="G1027" s="806">
        <v>8721103049018</v>
      </c>
      <c r="H1027" s="226" t="s">
        <v>2773</v>
      </c>
      <c r="I1027" s="226" t="s">
        <v>2775</v>
      </c>
      <c r="J1027" s="816">
        <v>3.1</v>
      </c>
      <c r="K1027" s="1172">
        <v>270</v>
      </c>
      <c r="L1027" s="1770" t="s">
        <v>3120</v>
      </c>
      <c r="M1027" s="809">
        <v>15000</v>
      </c>
      <c r="N1027" s="319">
        <v>2</v>
      </c>
      <c r="O1027" s="1770" t="s">
        <v>124</v>
      </c>
      <c r="P1027" s="2407">
        <v>150</v>
      </c>
      <c r="Q1027" s="518"/>
      <c r="R1027" s="2021" t="s">
        <v>54</v>
      </c>
      <c r="S1027" s="1770"/>
      <c r="T1027" s="1770" t="s">
        <v>3282</v>
      </c>
      <c r="U1027" s="1770" t="s">
        <v>121</v>
      </c>
      <c r="V1027" s="1770" t="s">
        <v>3119</v>
      </c>
      <c r="W1027" s="305" t="s">
        <v>210</v>
      </c>
      <c r="X1027" s="305">
        <v>87</v>
      </c>
      <c r="Y1027" s="279">
        <v>60</v>
      </c>
      <c r="Z1027" s="279"/>
      <c r="AA1027" s="279">
        <v>110</v>
      </c>
      <c r="AB1027" s="1770" t="s">
        <v>143</v>
      </c>
      <c r="AC1027" s="319">
        <v>90</v>
      </c>
      <c r="AD1027" s="279">
        <v>2209194</v>
      </c>
      <c r="AE1027" s="2658">
        <v>4</v>
      </c>
      <c r="AF1027" s="279">
        <v>4</v>
      </c>
      <c r="AG1027" s="2022" t="s">
        <v>122</v>
      </c>
    </row>
    <row r="1028" spans="3:33">
      <c r="C1028" s="3091" t="s">
        <v>2870</v>
      </c>
      <c r="D1028" s="569" t="s">
        <v>2274</v>
      </c>
      <c r="E1028" s="1578"/>
      <c r="F1028" s="511">
        <v>929004584401</v>
      </c>
      <c r="G1028" s="225">
        <v>8721103049032</v>
      </c>
      <c r="H1028" s="560" t="s">
        <v>2774</v>
      </c>
      <c r="I1028" s="237" t="s">
        <v>2776</v>
      </c>
      <c r="J1028" s="805">
        <v>3.1</v>
      </c>
      <c r="K1028" s="1174">
        <v>270</v>
      </c>
      <c r="L1028" s="318" t="s">
        <v>3120</v>
      </c>
      <c r="M1028" s="412">
        <v>15000</v>
      </c>
      <c r="N1028" s="299">
        <v>2</v>
      </c>
      <c r="O1028" s="318" t="s">
        <v>124</v>
      </c>
      <c r="P1028" s="989">
        <v>185</v>
      </c>
      <c r="Q1028" s="518"/>
      <c r="R1028" s="2025" t="s">
        <v>54</v>
      </c>
      <c r="S1028" s="318"/>
      <c r="T1028" s="318" t="s">
        <v>3282</v>
      </c>
      <c r="U1028" s="318" t="s">
        <v>121</v>
      </c>
      <c r="V1028" s="318" t="s">
        <v>3119</v>
      </c>
      <c r="W1028" s="301" t="s">
        <v>210</v>
      </c>
      <c r="X1028" s="301">
        <v>87</v>
      </c>
      <c r="Y1028" s="281">
        <v>95</v>
      </c>
      <c r="Z1028" s="281"/>
      <c r="AA1028" s="281">
        <v>139</v>
      </c>
      <c r="AB1028" s="318" t="s">
        <v>143</v>
      </c>
      <c r="AC1028" s="299">
        <v>90</v>
      </c>
      <c r="AD1028" s="281">
        <v>2209196</v>
      </c>
      <c r="AE1028" s="2659">
        <v>4</v>
      </c>
      <c r="AF1028" s="281">
        <v>4</v>
      </c>
      <c r="AG1028" s="2026" t="s">
        <v>122</v>
      </c>
    </row>
    <row r="1029" spans="3:33">
      <c r="C1029" s="3091" t="s">
        <v>2870</v>
      </c>
      <c r="D1029" s="569" t="s">
        <v>2274</v>
      </c>
      <c r="E1029" s="1578"/>
      <c r="F1029" s="511">
        <v>929003628601</v>
      </c>
      <c r="G1029" s="225">
        <v>8720169191433</v>
      </c>
      <c r="H1029" s="560" t="s">
        <v>1115</v>
      </c>
      <c r="I1029" s="710" t="s">
        <v>1116</v>
      </c>
      <c r="J1029" s="875">
        <v>3.1</v>
      </c>
      <c r="K1029" s="1150">
        <v>250</v>
      </c>
      <c r="L1029" s="1816" t="s">
        <v>3120</v>
      </c>
      <c r="M1029" s="398">
        <v>15000</v>
      </c>
      <c r="N1029" s="300">
        <v>2</v>
      </c>
      <c r="O1029" s="1816" t="s">
        <v>124</v>
      </c>
      <c r="P1029" s="989">
        <v>85</v>
      </c>
      <c r="Q1029" s="14"/>
      <c r="R1029" s="2158" t="s">
        <v>54</v>
      </c>
      <c r="S1029" s="1816"/>
      <c r="T1029" s="1816" t="s">
        <v>3282</v>
      </c>
      <c r="U1029" s="1816" t="s">
        <v>121</v>
      </c>
      <c r="V1029" s="1816" t="s">
        <v>3119</v>
      </c>
      <c r="W1029" s="1816" t="s">
        <v>210</v>
      </c>
      <c r="X1029" s="1816">
        <v>80</v>
      </c>
      <c r="Y1029" s="2349">
        <v>60</v>
      </c>
      <c r="Z1029" s="2349"/>
      <c r="AA1029" s="2349">
        <v>104</v>
      </c>
      <c r="AB1029" s="1816" t="s">
        <v>122</v>
      </c>
      <c r="AC1029" s="300">
        <v>80</v>
      </c>
      <c r="AD1029" s="2349"/>
      <c r="AE1029" s="2663">
        <v>4</v>
      </c>
      <c r="AF1029" s="2349">
        <v>4</v>
      </c>
      <c r="AG1029" s="2159" t="s">
        <v>122</v>
      </c>
    </row>
    <row r="1030" spans="3:33">
      <c r="C1030" s="3091" t="s">
        <v>2870</v>
      </c>
      <c r="D1030" s="569" t="s">
        <v>2274</v>
      </c>
      <c r="E1030" s="1578"/>
      <c r="F1030" s="511">
        <v>929003627801</v>
      </c>
      <c r="G1030" s="225">
        <v>8720169191273</v>
      </c>
      <c r="H1030" s="560" t="s">
        <v>1117</v>
      </c>
      <c r="I1030" s="237" t="s">
        <v>1116</v>
      </c>
      <c r="J1030" s="357">
        <v>7</v>
      </c>
      <c r="K1030" s="1143">
        <v>470</v>
      </c>
      <c r="L1030" s="380" t="s">
        <v>3120</v>
      </c>
      <c r="M1030" s="348">
        <v>15000</v>
      </c>
      <c r="N1030" s="299">
        <v>2</v>
      </c>
      <c r="O1030" s="380" t="s">
        <v>124</v>
      </c>
      <c r="P1030" s="989">
        <v>100</v>
      </c>
      <c r="Q1030" s="14"/>
      <c r="R1030" s="2154" t="s">
        <v>54</v>
      </c>
      <c r="S1030" s="380"/>
      <c r="T1030" s="380" t="s">
        <v>3275</v>
      </c>
      <c r="U1030" s="380" t="s">
        <v>121</v>
      </c>
      <c r="V1030" s="380" t="s">
        <v>3119</v>
      </c>
      <c r="W1030" s="380" t="s">
        <v>210</v>
      </c>
      <c r="X1030" s="380">
        <v>67</v>
      </c>
      <c r="Y1030" s="476">
        <v>60</v>
      </c>
      <c r="Z1030" s="476"/>
      <c r="AA1030" s="476">
        <v>104</v>
      </c>
      <c r="AB1030" s="380" t="s">
        <v>122</v>
      </c>
      <c r="AC1030" s="299">
        <v>80</v>
      </c>
      <c r="AD1030" s="476"/>
      <c r="AE1030" s="2711">
        <v>4</v>
      </c>
      <c r="AF1030" s="476">
        <v>4</v>
      </c>
      <c r="AG1030" s="2155" t="s">
        <v>122</v>
      </c>
    </row>
    <row r="1031" spans="3:33">
      <c r="C1031" s="3091" t="s">
        <v>2870</v>
      </c>
      <c r="D1031" s="569" t="s">
        <v>2274</v>
      </c>
      <c r="E1031" s="1578"/>
      <c r="F1031" s="511">
        <v>929003627601</v>
      </c>
      <c r="G1031" s="225">
        <v>8720169191235</v>
      </c>
      <c r="H1031" s="560" t="s">
        <v>1118</v>
      </c>
      <c r="I1031" s="710" t="s">
        <v>1119</v>
      </c>
      <c r="J1031" s="444">
        <v>7</v>
      </c>
      <c r="K1031" s="1143">
        <v>470</v>
      </c>
      <c r="L1031" s="380" t="s">
        <v>3120</v>
      </c>
      <c r="M1031" s="398">
        <v>15000</v>
      </c>
      <c r="N1031" s="299">
        <v>2</v>
      </c>
      <c r="O1031" s="380" t="s">
        <v>124</v>
      </c>
      <c r="P1031" s="989">
        <v>115</v>
      </c>
      <c r="Q1031" s="14"/>
      <c r="R1031" s="2154" t="s">
        <v>54</v>
      </c>
      <c r="S1031" s="380"/>
      <c r="T1031" s="380" t="s">
        <v>3275</v>
      </c>
      <c r="U1031" s="380" t="s">
        <v>121</v>
      </c>
      <c r="V1031" s="380" t="s">
        <v>3119</v>
      </c>
      <c r="W1031" s="380" t="s">
        <v>210</v>
      </c>
      <c r="X1031" s="380">
        <v>67</v>
      </c>
      <c r="Y1031" s="476">
        <v>64</v>
      </c>
      <c r="Z1031" s="476"/>
      <c r="AA1031" s="476">
        <v>140</v>
      </c>
      <c r="AB1031" s="380" t="s">
        <v>122</v>
      </c>
      <c r="AC1031" s="299">
        <v>80</v>
      </c>
      <c r="AD1031" s="476"/>
      <c r="AE1031" s="2711">
        <v>4</v>
      </c>
      <c r="AF1031" s="476">
        <v>4</v>
      </c>
      <c r="AG1031" s="2155" t="s">
        <v>122</v>
      </c>
    </row>
    <row r="1032" spans="3:33">
      <c r="C1032" s="3091" t="s">
        <v>2870</v>
      </c>
      <c r="D1032" s="569" t="s">
        <v>2274</v>
      </c>
      <c r="E1032" s="1578"/>
      <c r="F1032" s="104">
        <v>929003628301</v>
      </c>
      <c r="G1032" s="104">
        <v>8720169191372</v>
      </c>
      <c r="H1032" s="153" t="s">
        <v>1120</v>
      </c>
      <c r="I1032" s="153" t="s">
        <v>1121</v>
      </c>
      <c r="J1032" s="558">
        <v>3.1</v>
      </c>
      <c r="K1032" s="1143">
        <v>250</v>
      </c>
      <c r="L1032" s="380" t="s">
        <v>3120</v>
      </c>
      <c r="M1032" s="348">
        <v>15000</v>
      </c>
      <c r="N1032" s="299">
        <v>2</v>
      </c>
      <c r="O1032" s="380" t="s">
        <v>124</v>
      </c>
      <c r="P1032" s="989">
        <v>150</v>
      </c>
      <c r="Q1032" s="14"/>
      <c r="R1032" s="2154" t="s">
        <v>54</v>
      </c>
      <c r="S1032" s="380"/>
      <c r="T1032" s="380" t="s">
        <v>3282</v>
      </c>
      <c r="U1032" s="380" t="s">
        <v>121</v>
      </c>
      <c r="V1032" s="380" t="s">
        <v>3119</v>
      </c>
      <c r="W1032" s="380" t="s">
        <v>210</v>
      </c>
      <c r="X1032" s="380">
        <v>80</v>
      </c>
      <c r="Y1032" s="476">
        <v>95</v>
      </c>
      <c r="Z1032" s="476"/>
      <c r="AA1032" s="476">
        <v>140</v>
      </c>
      <c r="AB1032" s="380" t="s">
        <v>122</v>
      </c>
      <c r="AC1032" s="299">
        <v>80</v>
      </c>
      <c r="AD1032" s="476"/>
      <c r="AE1032" s="2711">
        <v>4</v>
      </c>
      <c r="AF1032" s="476">
        <v>4</v>
      </c>
      <c r="AG1032" s="2155" t="s">
        <v>122</v>
      </c>
    </row>
    <row r="1033" spans="3:33">
      <c r="C1033" s="3091" t="s">
        <v>2870</v>
      </c>
      <c r="D1033" s="569" t="s">
        <v>2274</v>
      </c>
      <c r="E1033" s="1578"/>
      <c r="F1033" s="2972">
        <v>929003628401</v>
      </c>
      <c r="G1033" s="107">
        <v>8720169191396</v>
      </c>
      <c r="H1033" s="108" t="s">
        <v>1122</v>
      </c>
      <c r="I1033" s="108" t="s">
        <v>1119</v>
      </c>
      <c r="J1033" s="343">
        <v>3.1</v>
      </c>
      <c r="K1033" s="1143">
        <v>250</v>
      </c>
      <c r="L1033" s="380" t="s">
        <v>3120</v>
      </c>
      <c r="M1033" s="398">
        <v>15000</v>
      </c>
      <c r="N1033" s="299">
        <v>2</v>
      </c>
      <c r="O1033" s="380" t="s">
        <v>124</v>
      </c>
      <c r="P1033" s="989">
        <v>110</v>
      </c>
      <c r="Q1033" s="14"/>
      <c r="R1033" s="2154" t="s">
        <v>54</v>
      </c>
      <c r="S1033" s="380"/>
      <c r="T1033" s="380" t="s">
        <v>3282</v>
      </c>
      <c r="U1033" s="380" t="s">
        <v>121</v>
      </c>
      <c r="V1033" s="380" t="s">
        <v>3119</v>
      </c>
      <c r="W1033" s="380" t="s">
        <v>210</v>
      </c>
      <c r="X1033" s="380">
        <v>80</v>
      </c>
      <c r="Y1033" s="476">
        <v>64</v>
      </c>
      <c r="Z1033" s="476"/>
      <c r="AA1033" s="476">
        <v>140</v>
      </c>
      <c r="AB1033" s="380" t="s">
        <v>122</v>
      </c>
      <c r="AC1033" s="299">
        <v>80</v>
      </c>
      <c r="AD1033" s="476"/>
      <c r="AE1033" s="2711">
        <v>4</v>
      </c>
      <c r="AF1033" s="476">
        <v>4</v>
      </c>
      <c r="AG1033" s="2155" t="s">
        <v>122</v>
      </c>
    </row>
    <row r="1034" spans="3:33">
      <c r="C1034" s="3091" t="s">
        <v>2870</v>
      </c>
      <c r="D1034" s="569" t="s">
        <v>2274</v>
      </c>
      <c r="E1034" s="1578"/>
      <c r="F1034" s="2972">
        <v>929002983501</v>
      </c>
      <c r="G1034" s="107">
        <v>8719514313767</v>
      </c>
      <c r="H1034" s="108" t="s">
        <v>2173</v>
      </c>
      <c r="I1034" s="108" t="s">
        <v>2336</v>
      </c>
      <c r="J1034" s="343">
        <v>7</v>
      </c>
      <c r="K1034" s="1143">
        <v>470</v>
      </c>
      <c r="L1034" s="380" t="s">
        <v>3120</v>
      </c>
      <c r="M1034" s="398">
        <v>15000</v>
      </c>
      <c r="N1034" s="299">
        <v>2</v>
      </c>
      <c r="O1034" s="380" t="s">
        <v>124</v>
      </c>
      <c r="P1034" s="989">
        <v>790</v>
      </c>
      <c r="Q1034" s="1004"/>
      <c r="R1034" s="2154" t="s">
        <v>54</v>
      </c>
      <c r="S1034" s="380"/>
      <c r="T1034" s="380" t="s">
        <v>3275</v>
      </c>
      <c r="U1034" s="380" t="s">
        <v>121</v>
      </c>
      <c r="V1034" s="380" t="s">
        <v>3119</v>
      </c>
      <c r="W1034" s="380" t="s">
        <v>210</v>
      </c>
      <c r="X1034" s="380">
        <v>67</v>
      </c>
      <c r="Y1034" s="476">
        <v>162</v>
      </c>
      <c r="Z1034" s="476"/>
      <c r="AA1034" s="476">
        <v>293</v>
      </c>
      <c r="AB1034" s="380" t="s">
        <v>143</v>
      </c>
      <c r="AC1034" s="299">
        <v>80</v>
      </c>
      <c r="AD1034" s="476" t="s">
        <v>50</v>
      </c>
      <c r="AE1034" s="2711">
        <v>4</v>
      </c>
      <c r="AF1034" s="476">
        <v>2</v>
      </c>
      <c r="AG1034" s="2155" t="s">
        <v>122</v>
      </c>
    </row>
    <row r="1035" spans="3:33">
      <c r="C1035" s="3091" t="s">
        <v>2870</v>
      </c>
      <c r="D1035" s="569" t="s">
        <v>2274</v>
      </c>
      <c r="E1035" s="1578"/>
      <c r="F1035" s="2972">
        <v>929002983601</v>
      </c>
      <c r="G1035" s="107">
        <v>8719514313781</v>
      </c>
      <c r="H1035" s="108" t="s">
        <v>2174</v>
      </c>
      <c r="I1035" s="108" t="s">
        <v>2337</v>
      </c>
      <c r="J1035" s="343">
        <v>7</v>
      </c>
      <c r="K1035" s="1143">
        <v>470</v>
      </c>
      <c r="L1035" s="380" t="s">
        <v>3120</v>
      </c>
      <c r="M1035" s="398">
        <v>15000</v>
      </c>
      <c r="N1035" s="299">
        <v>2</v>
      </c>
      <c r="O1035" s="380" t="s">
        <v>124</v>
      </c>
      <c r="P1035" s="989">
        <v>890</v>
      </c>
      <c r="Q1035" s="1004"/>
      <c r="R1035" s="2154" t="s">
        <v>54</v>
      </c>
      <c r="S1035" s="380"/>
      <c r="T1035" s="380" t="s">
        <v>3275</v>
      </c>
      <c r="U1035" s="380" t="s">
        <v>121</v>
      </c>
      <c r="V1035" s="380" t="s">
        <v>3119</v>
      </c>
      <c r="W1035" s="380" t="s">
        <v>210</v>
      </c>
      <c r="X1035" s="380">
        <v>67</v>
      </c>
      <c r="Y1035" s="476">
        <v>202</v>
      </c>
      <c r="Z1035" s="476"/>
      <c r="AA1035" s="476">
        <v>286</v>
      </c>
      <c r="AB1035" s="380" t="s">
        <v>143</v>
      </c>
      <c r="AC1035" s="299">
        <v>80</v>
      </c>
      <c r="AD1035" s="476" t="s">
        <v>50</v>
      </c>
      <c r="AE1035" s="2711">
        <v>4</v>
      </c>
      <c r="AF1035" s="476">
        <v>2</v>
      </c>
      <c r="AG1035" s="2155" t="s">
        <v>122</v>
      </c>
    </row>
    <row r="1036" spans="3:33">
      <c r="C1036" s="3091" t="s">
        <v>2870</v>
      </c>
      <c r="D1036" s="569" t="s">
        <v>2274</v>
      </c>
      <c r="E1036" s="1578"/>
      <c r="F1036" s="2972">
        <v>929002983701</v>
      </c>
      <c r="G1036" s="107">
        <v>8719514313804</v>
      </c>
      <c r="H1036" s="108" t="s">
        <v>2175</v>
      </c>
      <c r="I1036" s="108" t="s">
        <v>2338</v>
      </c>
      <c r="J1036" s="343">
        <v>7</v>
      </c>
      <c r="K1036" s="1143">
        <v>470</v>
      </c>
      <c r="L1036" s="380" t="s">
        <v>3120</v>
      </c>
      <c r="M1036" s="398">
        <v>15000</v>
      </c>
      <c r="N1036" s="299">
        <v>2</v>
      </c>
      <c r="O1036" s="380" t="s">
        <v>124</v>
      </c>
      <c r="P1036" s="989">
        <v>830</v>
      </c>
      <c r="Q1036" s="1004"/>
      <c r="R1036" s="2154" t="s">
        <v>54</v>
      </c>
      <c r="S1036" s="380"/>
      <c r="T1036" s="380" t="s">
        <v>3275</v>
      </c>
      <c r="U1036" s="380" t="s">
        <v>121</v>
      </c>
      <c r="V1036" s="380" t="s">
        <v>3119</v>
      </c>
      <c r="W1036" s="380" t="s">
        <v>210</v>
      </c>
      <c r="X1036" s="380">
        <v>67</v>
      </c>
      <c r="Y1036" s="476">
        <v>66</v>
      </c>
      <c r="Z1036" s="476"/>
      <c r="AA1036" s="476">
        <v>273</v>
      </c>
      <c r="AB1036" s="380" t="s">
        <v>143</v>
      </c>
      <c r="AC1036" s="299">
        <v>80</v>
      </c>
      <c r="AD1036" s="476" t="s">
        <v>50</v>
      </c>
      <c r="AE1036" s="2711">
        <v>4</v>
      </c>
      <c r="AF1036" s="476">
        <v>2</v>
      </c>
      <c r="AG1036" s="2155" t="s">
        <v>122</v>
      </c>
    </row>
    <row r="1037" spans="3:33">
      <c r="C1037" s="3080" t="s">
        <v>2870</v>
      </c>
      <c r="D1037" s="855" t="s">
        <v>2274</v>
      </c>
      <c r="E1037" s="1599"/>
      <c r="F1037" s="2973">
        <v>929002983801</v>
      </c>
      <c r="G1037" s="478">
        <v>8719514313828</v>
      </c>
      <c r="H1037" s="273" t="s">
        <v>2176</v>
      </c>
      <c r="I1037" s="273" t="s">
        <v>2336</v>
      </c>
      <c r="J1037" s="495">
        <v>4.5</v>
      </c>
      <c r="K1037" s="1272">
        <v>300</v>
      </c>
      <c r="L1037" s="869" t="s">
        <v>3120</v>
      </c>
      <c r="M1037" s="448">
        <v>15000</v>
      </c>
      <c r="N1037" s="490">
        <v>2</v>
      </c>
      <c r="O1037" s="869" t="s">
        <v>124</v>
      </c>
      <c r="P1037" s="2408">
        <v>670</v>
      </c>
      <c r="Q1037" s="1004"/>
      <c r="R1037" s="2150" t="s">
        <v>54</v>
      </c>
      <c r="S1037" s="869"/>
      <c r="T1037" s="869" t="s">
        <v>3282</v>
      </c>
      <c r="U1037" s="869" t="s">
        <v>121</v>
      </c>
      <c r="V1037" s="869" t="s">
        <v>3119</v>
      </c>
      <c r="W1037" s="869" t="s">
        <v>210</v>
      </c>
      <c r="X1037" s="869">
        <v>66</v>
      </c>
      <c r="Y1037" s="2346">
        <v>162</v>
      </c>
      <c r="Z1037" s="2346"/>
      <c r="AA1037" s="2346">
        <v>293</v>
      </c>
      <c r="AB1037" s="869" t="s">
        <v>122</v>
      </c>
      <c r="AC1037" s="490">
        <v>80</v>
      </c>
      <c r="AD1037" s="2346" t="s">
        <v>50</v>
      </c>
      <c r="AE1037" s="2712">
        <v>4</v>
      </c>
      <c r="AF1037" s="2346">
        <v>2</v>
      </c>
      <c r="AG1037" s="2151" t="s">
        <v>122</v>
      </c>
    </row>
    <row r="1038" spans="3:33">
      <c r="C1038" s="3233" t="s">
        <v>2870</v>
      </c>
      <c r="D1038" s="853" t="s">
        <v>2274</v>
      </c>
      <c r="E1038" s="1606"/>
      <c r="F1038" s="104">
        <v>929002380501</v>
      </c>
      <c r="G1038" s="104">
        <v>8718699759636</v>
      </c>
      <c r="H1038" s="153" t="s">
        <v>1123</v>
      </c>
      <c r="I1038" s="153"/>
      <c r="J1038" s="376">
        <v>2.2999999999999998</v>
      </c>
      <c r="K1038" s="1150">
        <v>100</v>
      </c>
      <c r="L1038" s="380" t="s">
        <v>3120</v>
      </c>
      <c r="M1038" s="371">
        <v>15000</v>
      </c>
      <c r="N1038" s="408">
        <v>2</v>
      </c>
      <c r="O1038" s="380" t="s">
        <v>124</v>
      </c>
      <c r="P1038" s="989">
        <v>135</v>
      </c>
      <c r="Q1038" s="14"/>
      <c r="R1038" s="2154" t="s">
        <v>54</v>
      </c>
      <c r="S1038" s="380"/>
      <c r="T1038" s="380" t="s">
        <v>3284</v>
      </c>
      <c r="U1038" s="380" t="s">
        <v>121</v>
      </c>
      <c r="V1038" s="380" t="s">
        <v>3119</v>
      </c>
      <c r="W1038" s="380" t="s">
        <v>210</v>
      </c>
      <c r="X1038" s="380">
        <v>43</v>
      </c>
      <c r="Y1038" s="476">
        <v>60</v>
      </c>
      <c r="Z1038" s="476"/>
      <c r="AA1038" s="476">
        <v>106</v>
      </c>
      <c r="AB1038" s="380" t="s">
        <v>122</v>
      </c>
      <c r="AC1038" s="408">
        <v>80</v>
      </c>
      <c r="AD1038" s="476"/>
      <c r="AE1038" s="2713">
        <v>4</v>
      </c>
      <c r="AF1038" s="476">
        <v>4</v>
      </c>
      <c r="AG1038" s="2155" t="s">
        <v>122</v>
      </c>
    </row>
    <row r="1039" spans="3:33">
      <c r="C1039" s="3091" t="s">
        <v>2870</v>
      </c>
      <c r="D1039" s="569" t="s">
        <v>2274</v>
      </c>
      <c r="E1039" s="1578"/>
      <c r="F1039" s="104">
        <v>929002380601</v>
      </c>
      <c r="G1039" s="104">
        <v>8718699759650</v>
      </c>
      <c r="H1039" s="153" t="s">
        <v>1124</v>
      </c>
      <c r="I1039" s="153"/>
      <c r="J1039" s="376">
        <v>2.2999999999999998</v>
      </c>
      <c r="K1039" s="1178">
        <v>100</v>
      </c>
      <c r="L1039" s="380" t="s">
        <v>3120</v>
      </c>
      <c r="M1039" s="371">
        <v>15000</v>
      </c>
      <c r="N1039" s="408">
        <v>2</v>
      </c>
      <c r="O1039" s="380" t="s">
        <v>124</v>
      </c>
      <c r="P1039" s="989">
        <v>135</v>
      </c>
      <c r="Q1039" s="14"/>
      <c r="R1039" s="2154" t="s">
        <v>54</v>
      </c>
      <c r="S1039" s="380"/>
      <c r="T1039" s="380" t="s">
        <v>3284</v>
      </c>
      <c r="U1039" s="380" t="s">
        <v>121</v>
      </c>
      <c r="V1039" s="380" t="s">
        <v>3119</v>
      </c>
      <c r="W1039" s="380" t="s">
        <v>210</v>
      </c>
      <c r="X1039" s="380">
        <v>43</v>
      </c>
      <c r="Y1039" s="476">
        <v>64</v>
      </c>
      <c r="Z1039" s="476"/>
      <c r="AA1039" s="476">
        <v>143</v>
      </c>
      <c r="AB1039" s="380" t="s">
        <v>122</v>
      </c>
      <c r="AC1039" s="408">
        <v>80</v>
      </c>
      <c r="AD1039" s="476"/>
      <c r="AE1039" s="2713">
        <v>4</v>
      </c>
      <c r="AF1039" s="476">
        <v>4</v>
      </c>
      <c r="AG1039" s="2155" t="s">
        <v>122</v>
      </c>
    </row>
    <row r="1040" spans="3:33">
      <c r="C1040" s="3091" t="s">
        <v>2870</v>
      </c>
      <c r="D1040" s="569" t="s">
        <v>2274</v>
      </c>
      <c r="E1040" s="1578"/>
      <c r="F1040" s="960">
        <v>929002982501</v>
      </c>
      <c r="G1040" s="960">
        <v>8719514315372</v>
      </c>
      <c r="H1040" s="1074" t="s">
        <v>2333</v>
      </c>
      <c r="I1040" s="1074"/>
      <c r="J1040" s="1054">
        <v>6.5</v>
      </c>
      <c r="K1040" s="1055">
        <v>200</v>
      </c>
      <c r="L1040" s="1076" t="s">
        <v>3120</v>
      </c>
      <c r="M1040" s="1055">
        <v>15000</v>
      </c>
      <c r="N1040" s="1077">
        <v>2</v>
      </c>
      <c r="O1040" s="1076" t="s">
        <v>124</v>
      </c>
      <c r="P1040" s="2424">
        <v>540</v>
      </c>
      <c r="Q1040" s="1004"/>
      <c r="R1040" s="2172" t="s">
        <v>54</v>
      </c>
      <c r="S1040" s="1076"/>
      <c r="T1040" s="1076" t="s">
        <v>3285</v>
      </c>
      <c r="U1040" s="1076" t="s">
        <v>121</v>
      </c>
      <c r="V1040" s="1076" t="s">
        <v>3119</v>
      </c>
      <c r="W1040" s="1076" t="s">
        <v>210</v>
      </c>
      <c r="X1040" s="1076">
        <v>30</v>
      </c>
      <c r="Y1040" s="1075">
        <v>162</v>
      </c>
      <c r="Z1040" s="1075"/>
      <c r="AA1040" s="1075">
        <v>293</v>
      </c>
      <c r="AB1040" s="1076" t="s">
        <v>143</v>
      </c>
      <c r="AC1040" s="1077">
        <v>80</v>
      </c>
      <c r="AD1040" s="1075" t="s">
        <v>50</v>
      </c>
      <c r="AE1040" s="2714">
        <v>4</v>
      </c>
      <c r="AF1040" s="1075">
        <v>2</v>
      </c>
      <c r="AG1040" s="2173" t="s">
        <v>122</v>
      </c>
    </row>
    <row r="1041" spans="3:33">
      <c r="C1041" s="3080" t="s">
        <v>2870</v>
      </c>
      <c r="D1041" s="855" t="s">
        <v>2274</v>
      </c>
      <c r="E1041" s="1599"/>
      <c r="F1041" s="1553">
        <v>929002982601</v>
      </c>
      <c r="G1041" s="1553">
        <v>8719514315396</v>
      </c>
      <c r="H1041" s="1708" t="s">
        <v>2334</v>
      </c>
      <c r="I1041" s="1708"/>
      <c r="J1041" s="1079">
        <v>6.5</v>
      </c>
      <c r="K1041" s="1080">
        <v>200</v>
      </c>
      <c r="L1041" s="1081" t="s">
        <v>3120</v>
      </c>
      <c r="M1041" s="1080">
        <v>15000</v>
      </c>
      <c r="N1041" s="1709">
        <v>2</v>
      </c>
      <c r="O1041" s="1081" t="s">
        <v>124</v>
      </c>
      <c r="P1041" s="2422">
        <v>820</v>
      </c>
      <c r="Q1041" s="1004"/>
      <c r="R1041" s="2174" t="s">
        <v>54</v>
      </c>
      <c r="S1041" s="1081"/>
      <c r="T1041" s="1081" t="s">
        <v>3285</v>
      </c>
      <c r="U1041" s="1081" t="s">
        <v>121</v>
      </c>
      <c r="V1041" s="1081" t="s">
        <v>3119</v>
      </c>
      <c r="W1041" s="1081" t="s">
        <v>210</v>
      </c>
      <c r="X1041" s="1081">
        <v>30</v>
      </c>
      <c r="Y1041" s="1566">
        <v>202</v>
      </c>
      <c r="Z1041" s="1566"/>
      <c r="AA1041" s="1566">
        <v>286</v>
      </c>
      <c r="AB1041" s="1081" t="s">
        <v>143</v>
      </c>
      <c r="AC1041" s="1709">
        <v>80</v>
      </c>
      <c r="AD1041" s="1566" t="s">
        <v>50</v>
      </c>
      <c r="AE1041" s="2715">
        <v>4</v>
      </c>
      <c r="AF1041" s="1566">
        <v>2</v>
      </c>
      <c r="AG1041" s="2175" t="s">
        <v>122</v>
      </c>
    </row>
    <row r="1042" spans="3:33">
      <c r="C1042" s="3079" t="s">
        <v>2870</v>
      </c>
      <c r="D1042" s="1576" t="s">
        <v>2274</v>
      </c>
      <c r="E1042" s="1577"/>
      <c r="F1042" s="143">
        <v>929001978001</v>
      </c>
      <c r="G1042" s="506">
        <v>8718696167779</v>
      </c>
      <c r="H1042" s="603" t="s">
        <v>1126</v>
      </c>
      <c r="I1042" s="603" t="s">
        <v>1127</v>
      </c>
      <c r="J1042" s="381"/>
      <c r="K1042" s="369"/>
      <c r="L1042" s="382"/>
      <c r="M1042" s="369"/>
      <c r="N1042" s="1312">
        <v>2</v>
      </c>
      <c r="O1042" s="382" t="s">
        <v>124</v>
      </c>
      <c r="P1042" s="2407">
        <v>460</v>
      </c>
      <c r="Q1042" s="14"/>
      <c r="R1042" s="2148"/>
      <c r="S1042" s="382"/>
      <c r="T1042" s="382"/>
      <c r="U1042" s="382" t="s">
        <v>121</v>
      </c>
      <c r="V1042" s="382"/>
      <c r="W1042" s="382"/>
      <c r="X1042" s="382"/>
      <c r="Y1042" s="1757"/>
      <c r="Z1042" s="1757"/>
      <c r="AA1042" s="1757"/>
      <c r="AB1042" s="382"/>
      <c r="AC1042" s="1312"/>
      <c r="AD1042" s="1757"/>
      <c r="AE1042" s="2716">
        <v>1</v>
      </c>
      <c r="AF1042" s="1757">
        <v>4</v>
      </c>
      <c r="AG1042" s="2149" t="s">
        <v>122</v>
      </c>
    </row>
    <row r="1043" spans="3:33">
      <c r="C1043" s="3091" t="s">
        <v>2870</v>
      </c>
      <c r="D1043" s="569" t="s">
        <v>2274</v>
      </c>
      <c r="E1043" s="1578"/>
      <c r="F1043" s="104">
        <v>929001977901</v>
      </c>
      <c r="G1043" s="107">
        <v>8718696167762</v>
      </c>
      <c r="H1043" s="108" t="s">
        <v>1128</v>
      </c>
      <c r="I1043" s="108" t="s">
        <v>1129</v>
      </c>
      <c r="J1043" s="343"/>
      <c r="K1043" s="345"/>
      <c r="L1043" s="373"/>
      <c r="M1043" s="345"/>
      <c r="N1043" s="408">
        <v>2</v>
      </c>
      <c r="O1043" s="373" t="s">
        <v>124</v>
      </c>
      <c r="P1043" s="989">
        <v>460</v>
      </c>
      <c r="Q1043" s="14"/>
      <c r="R1043" s="2049"/>
      <c r="S1043" s="373"/>
      <c r="T1043" s="373"/>
      <c r="U1043" s="373" t="s">
        <v>121</v>
      </c>
      <c r="V1043" s="373"/>
      <c r="W1043" s="373"/>
      <c r="X1043" s="373"/>
      <c r="Y1043" s="285"/>
      <c r="Z1043" s="285"/>
      <c r="AA1043" s="285"/>
      <c r="AB1043" s="373"/>
      <c r="AC1043" s="408"/>
      <c r="AD1043" s="285"/>
      <c r="AE1043" s="2713">
        <v>1</v>
      </c>
      <c r="AF1043" s="285">
        <v>4</v>
      </c>
      <c r="AG1043" s="2050" t="s">
        <v>122</v>
      </c>
    </row>
    <row r="1044" spans="3:33">
      <c r="C1044" s="3080" t="s">
        <v>2870</v>
      </c>
      <c r="D1044" s="855" t="s">
        <v>2274</v>
      </c>
      <c r="E1044" s="1599"/>
      <c r="F1044" s="481">
        <v>929001977801</v>
      </c>
      <c r="G1044" s="478">
        <v>8718699624057</v>
      </c>
      <c r="H1044" s="273" t="s">
        <v>1130</v>
      </c>
      <c r="I1044" s="273" t="s">
        <v>1131</v>
      </c>
      <c r="J1044" s="495"/>
      <c r="K1044" s="500"/>
      <c r="L1044" s="691"/>
      <c r="M1044" s="500"/>
      <c r="N1044" s="498">
        <v>2</v>
      </c>
      <c r="O1044" s="691" t="s">
        <v>124</v>
      </c>
      <c r="P1044" s="2408">
        <v>460</v>
      </c>
      <c r="Q1044" s="14"/>
      <c r="R1044" s="2047"/>
      <c r="S1044" s="691"/>
      <c r="T1044" s="691"/>
      <c r="U1044" s="691" t="s">
        <v>121</v>
      </c>
      <c r="V1044" s="691"/>
      <c r="W1044" s="691"/>
      <c r="X1044" s="691"/>
      <c r="Y1044" s="690"/>
      <c r="Z1044" s="690"/>
      <c r="AA1044" s="690"/>
      <c r="AB1044" s="691"/>
      <c r="AC1044" s="498"/>
      <c r="AD1044" s="690"/>
      <c r="AE1044" s="2717">
        <v>1</v>
      </c>
      <c r="AF1044" s="690">
        <v>4</v>
      </c>
      <c r="AG1044" s="2048" t="s">
        <v>122</v>
      </c>
    </row>
    <row r="1045" spans="3:33">
      <c r="C1045" s="3079" t="s">
        <v>2870</v>
      </c>
      <c r="D1045" s="1576" t="s">
        <v>2274</v>
      </c>
      <c r="E1045" s="1577"/>
      <c r="F1045" s="143">
        <v>929001901402</v>
      </c>
      <c r="G1045" s="506">
        <v>8718696814512</v>
      </c>
      <c r="H1045" s="603" t="s">
        <v>1133</v>
      </c>
      <c r="I1045" s="603"/>
      <c r="J1045" s="381">
        <v>9.5</v>
      </c>
      <c r="K1045" s="1698">
        <v>950</v>
      </c>
      <c r="L1045" s="279" t="s">
        <v>79</v>
      </c>
      <c r="M1045" s="324">
        <v>15000</v>
      </c>
      <c r="N1045" s="279">
        <v>2</v>
      </c>
      <c r="O1045" s="279" t="s">
        <v>127</v>
      </c>
      <c r="P1045" s="2407">
        <v>72</v>
      </c>
      <c r="Q1045" s="14"/>
      <c r="R1045" s="1991" t="s">
        <v>54</v>
      </c>
      <c r="S1045" s="279"/>
      <c r="T1045" s="279" t="s">
        <v>3277</v>
      </c>
      <c r="U1045" s="279" t="s">
        <v>121</v>
      </c>
      <c r="V1045" s="279" t="s">
        <v>158</v>
      </c>
      <c r="W1045" s="305" t="s">
        <v>210</v>
      </c>
      <c r="X1045" s="305">
        <v>100</v>
      </c>
      <c r="Y1045" s="279">
        <v>37.200000000000003</v>
      </c>
      <c r="Z1045" s="279"/>
      <c r="AA1045" s="279">
        <v>114.3</v>
      </c>
      <c r="AB1045" s="279" t="s">
        <v>122</v>
      </c>
      <c r="AC1045" s="305">
        <v>80</v>
      </c>
      <c r="AD1045" s="279">
        <v>415169</v>
      </c>
      <c r="AE1045" s="2626">
        <v>4</v>
      </c>
      <c r="AF1045" s="279">
        <v>10</v>
      </c>
      <c r="AG1045" s="1992" t="s">
        <v>122</v>
      </c>
    </row>
    <row r="1046" spans="3:33">
      <c r="C1046" s="3080" t="s">
        <v>2870</v>
      </c>
      <c r="D1046" s="855" t="s">
        <v>2274</v>
      </c>
      <c r="E1046" s="1599"/>
      <c r="F1046" s="1101">
        <v>929001901502</v>
      </c>
      <c r="G1046" s="478">
        <v>8718696814536</v>
      </c>
      <c r="H1046" s="273" t="s">
        <v>1134</v>
      </c>
      <c r="I1046" s="273"/>
      <c r="J1046" s="495">
        <v>9.5</v>
      </c>
      <c r="K1046" s="1162">
        <v>1050</v>
      </c>
      <c r="L1046" s="283" t="s">
        <v>53</v>
      </c>
      <c r="M1046" s="489">
        <v>15000</v>
      </c>
      <c r="N1046" s="297">
        <v>2</v>
      </c>
      <c r="O1046" s="283" t="s">
        <v>129</v>
      </c>
      <c r="P1046" s="2408">
        <v>72</v>
      </c>
      <c r="Q1046" s="14"/>
      <c r="R1046" s="1993" t="s">
        <v>54</v>
      </c>
      <c r="S1046" s="283"/>
      <c r="T1046" s="283" t="s">
        <v>3277</v>
      </c>
      <c r="U1046" s="283" t="s">
        <v>121</v>
      </c>
      <c r="V1046" s="283" t="s">
        <v>131</v>
      </c>
      <c r="W1046" s="294" t="s">
        <v>210</v>
      </c>
      <c r="X1046" s="294">
        <v>110</v>
      </c>
      <c r="Y1046" s="283">
        <v>37.200000000000003</v>
      </c>
      <c r="Z1046" s="283"/>
      <c r="AA1046" s="283">
        <v>114.3</v>
      </c>
      <c r="AB1046" s="283" t="s">
        <v>122</v>
      </c>
      <c r="AC1046" s="1593">
        <v>80</v>
      </c>
      <c r="AD1046" s="283">
        <v>415170</v>
      </c>
      <c r="AE1046" s="2642">
        <v>4</v>
      </c>
      <c r="AF1046" s="283">
        <v>10</v>
      </c>
      <c r="AG1046" s="1994" t="s">
        <v>122</v>
      </c>
    </row>
    <row r="1047" spans="3:33">
      <c r="C1047" s="3081" t="s">
        <v>2870</v>
      </c>
      <c r="D1047" s="1487" t="s">
        <v>2274</v>
      </c>
      <c r="E1047" s="1617"/>
      <c r="F1047" s="2974">
        <v>929002058731</v>
      </c>
      <c r="G1047" s="1288">
        <v>8718699782733</v>
      </c>
      <c r="H1047" s="1439" t="s">
        <v>1135</v>
      </c>
      <c r="I1047" s="1439"/>
      <c r="J1047" s="1305">
        <v>8</v>
      </c>
      <c r="K1047" s="1693">
        <v>806</v>
      </c>
      <c r="L1047" s="1306" t="s">
        <v>3121</v>
      </c>
      <c r="M1047" s="1307">
        <v>15000</v>
      </c>
      <c r="N1047" s="1279">
        <v>2</v>
      </c>
      <c r="O1047" s="1306" t="s">
        <v>127</v>
      </c>
      <c r="P1047" s="2425">
        <v>320</v>
      </c>
      <c r="Q1047" s="14"/>
      <c r="R1047" s="2176" t="s">
        <v>54</v>
      </c>
      <c r="S1047" s="1306"/>
      <c r="T1047" s="1306" t="s">
        <v>3276</v>
      </c>
      <c r="U1047" s="1306" t="s">
        <v>121</v>
      </c>
      <c r="V1047" s="1306" t="s">
        <v>126</v>
      </c>
      <c r="W1047" s="1774" t="s">
        <v>210</v>
      </c>
      <c r="X1047" s="1774">
        <v>100</v>
      </c>
      <c r="Y1047" s="1306">
        <v>63</v>
      </c>
      <c r="Z1047" s="1306"/>
      <c r="AA1047" s="1306">
        <v>122</v>
      </c>
      <c r="AB1047" s="1306" t="s">
        <v>122</v>
      </c>
      <c r="AC1047" s="1279">
        <v>80</v>
      </c>
      <c r="AD1047" s="1306">
        <v>391902</v>
      </c>
      <c r="AE1047" s="2718">
        <v>4</v>
      </c>
      <c r="AF1047" s="1306">
        <v>4</v>
      </c>
      <c r="AG1047" s="2177" t="s">
        <v>122</v>
      </c>
    </row>
    <row r="1048" spans="3:33">
      <c r="C1048" s="3081" t="s">
        <v>2870</v>
      </c>
      <c r="D1048" s="1487" t="s">
        <v>2274</v>
      </c>
      <c r="E1048" s="1617" t="s">
        <v>2873</v>
      </c>
      <c r="F1048" s="906">
        <v>929003785202</v>
      </c>
      <c r="G1048" s="1694">
        <v>8720169353336</v>
      </c>
      <c r="H1048" s="1694" t="s">
        <v>2200</v>
      </c>
      <c r="I1048" s="1694"/>
      <c r="J1048" s="1505">
        <v>8</v>
      </c>
      <c r="K1048" s="1695">
        <v>800</v>
      </c>
      <c r="L1048" s="1441" t="s">
        <v>2335</v>
      </c>
      <c r="M1048" s="1696">
        <v>15000</v>
      </c>
      <c r="N1048" s="1697">
        <v>2</v>
      </c>
      <c r="O1048" s="1441" t="s">
        <v>127</v>
      </c>
      <c r="P1048" s="3288">
        <v>125</v>
      </c>
      <c r="Q1048" s="1004"/>
      <c r="R1048" s="2178" t="s">
        <v>54</v>
      </c>
      <c r="S1048" s="1441"/>
      <c r="T1048" s="1441" t="s">
        <v>3276</v>
      </c>
      <c r="U1048" s="1441" t="s">
        <v>121</v>
      </c>
      <c r="V1048" s="1441" t="s">
        <v>3122</v>
      </c>
      <c r="W1048" s="1444" t="s">
        <v>210</v>
      </c>
      <c r="X1048" s="1444">
        <v>100</v>
      </c>
      <c r="Y1048" s="1443">
        <v>60</v>
      </c>
      <c r="Z1048" s="1443"/>
      <c r="AA1048" s="1443">
        <v>115</v>
      </c>
      <c r="AB1048" s="1441" t="s">
        <v>143</v>
      </c>
      <c r="AC1048" s="1697">
        <v>80</v>
      </c>
      <c r="AD1048" s="1443">
        <v>2022894</v>
      </c>
      <c r="AE1048" s="2719">
        <v>4</v>
      </c>
      <c r="AF1048" s="1443">
        <v>10</v>
      </c>
      <c r="AG1048" s="2179" t="s">
        <v>122</v>
      </c>
    </row>
    <row r="1049" spans="3:33">
      <c r="C1049" s="3079" t="s">
        <v>2870</v>
      </c>
      <c r="D1049" s="1576" t="s">
        <v>2274</v>
      </c>
      <c r="E1049" s="1577"/>
      <c r="F1049" s="2975">
        <v>929003603202</v>
      </c>
      <c r="G1049" s="1699">
        <v>8718696577578</v>
      </c>
      <c r="H1049" s="1700" t="s">
        <v>1056</v>
      </c>
      <c r="I1049" s="1700"/>
      <c r="J1049" s="1059">
        <v>4.9000000000000004</v>
      </c>
      <c r="K1049" s="1701">
        <v>470</v>
      </c>
      <c r="L1049" s="1559" t="s">
        <v>3121</v>
      </c>
      <c r="M1049" s="1248">
        <v>15000</v>
      </c>
      <c r="N1049" s="1249">
        <v>2</v>
      </c>
      <c r="O1049" s="1559" t="s">
        <v>127</v>
      </c>
      <c r="P1049" s="2426">
        <v>40</v>
      </c>
      <c r="Q1049" s="1135"/>
      <c r="R1049" s="2180" t="s">
        <v>54</v>
      </c>
      <c r="S1049" s="1559"/>
      <c r="T1049" s="1559" t="s">
        <v>3275</v>
      </c>
      <c r="U1049" s="1559" t="s">
        <v>121</v>
      </c>
      <c r="V1049" s="1559" t="s">
        <v>126</v>
      </c>
      <c r="W1049" s="1559" t="s">
        <v>210</v>
      </c>
      <c r="X1049" s="1559">
        <v>95</v>
      </c>
      <c r="Y1049" s="2350">
        <v>60</v>
      </c>
      <c r="Z1049" s="2350"/>
      <c r="AA1049" s="2350">
        <v>110</v>
      </c>
      <c r="AB1049" s="1559" t="s">
        <v>122</v>
      </c>
      <c r="AC1049" s="1249">
        <v>80</v>
      </c>
      <c r="AD1049" s="2350">
        <v>1354585</v>
      </c>
      <c r="AE1049" s="2720">
        <v>4</v>
      </c>
      <c r="AF1049" s="2350">
        <v>10</v>
      </c>
      <c r="AG1049" s="2181" t="s">
        <v>122</v>
      </c>
    </row>
    <row r="1050" spans="3:33">
      <c r="C1050" s="3091" t="s">
        <v>2870</v>
      </c>
      <c r="D1050" s="569" t="s">
        <v>2274</v>
      </c>
      <c r="E1050" s="1578"/>
      <c r="F1050" s="867">
        <v>929003540208</v>
      </c>
      <c r="G1050" s="107">
        <v>8720169168954</v>
      </c>
      <c r="H1050" s="108" t="s">
        <v>1056</v>
      </c>
      <c r="I1050" s="108"/>
      <c r="J1050" s="343">
        <v>4.9000000000000004</v>
      </c>
      <c r="K1050" s="1177">
        <v>470</v>
      </c>
      <c r="L1050" s="1654" t="s">
        <v>3121</v>
      </c>
      <c r="M1050" s="345">
        <v>15000</v>
      </c>
      <c r="N1050" s="299">
        <v>2</v>
      </c>
      <c r="O1050" s="1654" t="s">
        <v>127</v>
      </c>
      <c r="P1050" s="3282">
        <v>50</v>
      </c>
      <c r="Q1050" s="1004"/>
      <c r="R1050" s="2156" t="s">
        <v>54</v>
      </c>
      <c r="S1050" s="1654"/>
      <c r="T1050" s="1654" t="s">
        <v>3275</v>
      </c>
      <c r="U1050" s="1654" t="s">
        <v>121</v>
      </c>
      <c r="V1050" s="1654" t="s">
        <v>126</v>
      </c>
      <c r="W1050" s="1654" t="s">
        <v>210</v>
      </c>
      <c r="X1050" s="1654">
        <v>95</v>
      </c>
      <c r="Y1050" s="2348">
        <v>60</v>
      </c>
      <c r="Z1050" s="2348"/>
      <c r="AA1050" s="2348">
        <v>107</v>
      </c>
      <c r="AB1050" s="1654" t="s">
        <v>122</v>
      </c>
      <c r="AC1050" s="299">
        <v>80</v>
      </c>
      <c r="AD1050" s="2348">
        <v>1137333</v>
      </c>
      <c r="AE1050" s="2659">
        <v>4</v>
      </c>
      <c r="AF1050" s="2348">
        <v>10</v>
      </c>
      <c r="AG1050" s="2157" t="s">
        <v>122</v>
      </c>
    </row>
    <row r="1051" spans="3:33">
      <c r="C1051" s="3091" t="s">
        <v>2870</v>
      </c>
      <c r="D1051" s="569" t="s">
        <v>2274</v>
      </c>
      <c r="E1051" s="1578"/>
      <c r="F1051" s="867">
        <v>929003560908</v>
      </c>
      <c r="G1051" s="107">
        <v>8720169169111</v>
      </c>
      <c r="H1051" s="108" t="s">
        <v>1057</v>
      </c>
      <c r="I1051" s="108"/>
      <c r="J1051" s="343">
        <v>4.9000000000000004</v>
      </c>
      <c r="K1051" s="1177">
        <v>470</v>
      </c>
      <c r="L1051" s="1654" t="s">
        <v>79</v>
      </c>
      <c r="M1051" s="345">
        <v>15000</v>
      </c>
      <c r="N1051" s="299">
        <v>2</v>
      </c>
      <c r="O1051" s="1654" t="s">
        <v>127</v>
      </c>
      <c r="P1051" s="3282">
        <v>50</v>
      </c>
      <c r="Q1051" s="1004"/>
      <c r="R1051" s="2156" t="s">
        <v>54</v>
      </c>
      <c r="S1051" s="1654"/>
      <c r="T1051" s="1654" t="s">
        <v>3275</v>
      </c>
      <c r="U1051" s="1654" t="s">
        <v>121</v>
      </c>
      <c r="V1051" s="1654" t="s">
        <v>158</v>
      </c>
      <c r="W1051" s="1654" t="s">
        <v>210</v>
      </c>
      <c r="X1051" s="1654">
        <v>95</v>
      </c>
      <c r="Y1051" s="2348">
        <v>60</v>
      </c>
      <c r="Z1051" s="2348"/>
      <c r="AA1051" s="2348">
        <v>107</v>
      </c>
      <c r="AB1051" s="1654" t="s">
        <v>122</v>
      </c>
      <c r="AC1051" s="299">
        <v>80</v>
      </c>
      <c r="AD1051" s="2348">
        <v>1218501</v>
      </c>
      <c r="AE1051" s="2659">
        <v>4</v>
      </c>
      <c r="AF1051" s="2348">
        <v>10</v>
      </c>
      <c r="AG1051" s="2157" t="s">
        <v>122</v>
      </c>
    </row>
    <row r="1052" spans="3:33">
      <c r="C1052" s="3091" t="s">
        <v>2870</v>
      </c>
      <c r="D1052" s="569" t="s">
        <v>2274</v>
      </c>
      <c r="E1052" s="1578"/>
      <c r="F1052" s="867">
        <v>929003564108</v>
      </c>
      <c r="G1052" s="107">
        <v>8720169169036</v>
      </c>
      <c r="H1052" s="108" t="s">
        <v>1058</v>
      </c>
      <c r="I1052" s="108"/>
      <c r="J1052" s="343">
        <v>4.9000000000000004</v>
      </c>
      <c r="K1052" s="1177">
        <v>470</v>
      </c>
      <c r="L1052" s="1654" t="s">
        <v>53</v>
      </c>
      <c r="M1052" s="345">
        <v>15000</v>
      </c>
      <c r="N1052" s="299">
        <v>2</v>
      </c>
      <c r="O1052" s="1654" t="s">
        <v>127</v>
      </c>
      <c r="P1052" s="3282">
        <v>50</v>
      </c>
      <c r="Q1052" s="1004"/>
      <c r="R1052" s="2156" t="s">
        <v>54</v>
      </c>
      <c r="S1052" s="1654"/>
      <c r="T1052" s="1654" t="s">
        <v>3275</v>
      </c>
      <c r="U1052" s="1654" t="s">
        <v>121</v>
      </c>
      <c r="V1052" s="1654" t="s">
        <v>131</v>
      </c>
      <c r="W1052" s="1654" t="s">
        <v>210</v>
      </c>
      <c r="X1052" s="1654">
        <v>95</v>
      </c>
      <c r="Y1052" s="2348">
        <v>60</v>
      </c>
      <c r="Z1052" s="2348"/>
      <c r="AA1052" s="2348">
        <v>107</v>
      </c>
      <c r="AB1052" s="1654" t="s">
        <v>122</v>
      </c>
      <c r="AC1052" s="299">
        <v>80</v>
      </c>
      <c r="AD1052" s="2348">
        <v>1227623</v>
      </c>
      <c r="AE1052" s="2659">
        <v>4</v>
      </c>
      <c r="AF1052" s="2348">
        <v>10</v>
      </c>
      <c r="AG1052" s="2157" t="s">
        <v>122</v>
      </c>
    </row>
    <row r="1053" spans="3:33">
      <c r="C1053" s="3091" t="s">
        <v>2870</v>
      </c>
      <c r="D1053" s="569" t="s">
        <v>2274</v>
      </c>
      <c r="E1053" s="1578"/>
      <c r="F1053" s="867">
        <v>929003604208</v>
      </c>
      <c r="G1053" s="107">
        <v>8720169169197</v>
      </c>
      <c r="H1053" s="108" t="s">
        <v>1059</v>
      </c>
      <c r="I1053" s="108"/>
      <c r="J1053" s="343">
        <v>4.9000000000000004</v>
      </c>
      <c r="K1053" s="1177">
        <v>470</v>
      </c>
      <c r="L1053" s="1654" t="s">
        <v>75</v>
      </c>
      <c r="M1053" s="345">
        <v>15000</v>
      </c>
      <c r="N1053" s="299">
        <v>2</v>
      </c>
      <c r="O1053" s="1654" t="s">
        <v>127</v>
      </c>
      <c r="P1053" s="3282">
        <v>50</v>
      </c>
      <c r="Q1053" s="1004"/>
      <c r="R1053" s="2156" t="s">
        <v>54</v>
      </c>
      <c r="S1053" s="1654"/>
      <c r="T1053" s="1654" t="s">
        <v>3275</v>
      </c>
      <c r="U1053" s="1654" t="s">
        <v>121</v>
      </c>
      <c r="V1053" s="1654" t="s">
        <v>161</v>
      </c>
      <c r="W1053" s="1654" t="s">
        <v>210</v>
      </c>
      <c r="X1053" s="1654">
        <v>95</v>
      </c>
      <c r="Y1053" s="2348">
        <v>60</v>
      </c>
      <c r="Z1053" s="2348"/>
      <c r="AA1053" s="2348">
        <v>107</v>
      </c>
      <c r="AB1053" s="1654" t="s">
        <v>122</v>
      </c>
      <c r="AC1053" s="299">
        <v>80</v>
      </c>
      <c r="AD1053" s="2348">
        <v>1365424</v>
      </c>
      <c r="AE1053" s="2659">
        <v>4</v>
      </c>
      <c r="AF1053" s="2348">
        <v>10</v>
      </c>
      <c r="AG1053" s="2157" t="s">
        <v>122</v>
      </c>
    </row>
    <row r="1054" spans="3:33">
      <c r="C1054" s="3091" t="s">
        <v>2870</v>
      </c>
      <c r="D1054" s="569" t="s">
        <v>2274</v>
      </c>
      <c r="E1054" s="1578"/>
      <c r="F1054" s="867">
        <v>929002306208</v>
      </c>
      <c r="G1054" s="107">
        <v>8720169168978</v>
      </c>
      <c r="H1054" s="108" t="s">
        <v>1060</v>
      </c>
      <c r="I1054" s="108"/>
      <c r="J1054" s="343">
        <v>8</v>
      </c>
      <c r="K1054" s="1177">
        <v>806</v>
      </c>
      <c r="L1054" s="380" t="s">
        <v>3121</v>
      </c>
      <c r="M1054" s="345">
        <v>15000</v>
      </c>
      <c r="N1054" s="299">
        <v>2</v>
      </c>
      <c r="O1054" s="380" t="s">
        <v>127</v>
      </c>
      <c r="P1054" s="3282">
        <v>59</v>
      </c>
      <c r="Q1054" s="14"/>
      <c r="R1054" s="2154" t="s">
        <v>54</v>
      </c>
      <c r="S1054" s="380"/>
      <c r="T1054" s="380" t="s">
        <v>3276</v>
      </c>
      <c r="U1054" s="380" t="s">
        <v>121</v>
      </c>
      <c r="V1054" s="380" t="s">
        <v>126</v>
      </c>
      <c r="W1054" s="380" t="s">
        <v>210</v>
      </c>
      <c r="X1054" s="380">
        <v>100</v>
      </c>
      <c r="Y1054" s="476">
        <v>60</v>
      </c>
      <c r="Z1054" s="476"/>
      <c r="AA1054" s="476">
        <v>108</v>
      </c>
      <c r="AB1054" s="380" t="s">
        <v>122</v>
      </c>
      <c r="AC1054" s="299">
        <v>80</v>
      </c>
      <c r="AD1054" s="476">
        <v>397611</v>
      </c>
      <c r="AE1054" s="2659">
        <v>4</v>
      </c>
      <c r="AF1054" s="476">
        <v>10</v>
      </c>
      <c r="AG1054" s="2155" t="s">
        <v>122</v>
      </c>
    </row>
    <row r="1055" spans="3:33">
      <c r="C1055" s="3091" t="s">
        <v>2870</v>
      </c>
      <c r="D1055" s="569" t="s">
        <v>2274</v>
      </c>
      <c r="E1055" s="1578"/>
      <c r="F1055" s="867">
        <v>929002306202</v>
      </c>
      <c r="G1055" s="107">
        <v>8719514420670</v>
      </c>
      <c r="H1055" s="108" t="s">
        <v>2322</v>
      </c>
      <c r="I1055" s="108" t="s">
        <v>2845</v>
      </c>
      <c r="J1055" s="343">
        <v>8</v>
      </c>
      <c r="K1055" s="1177">
        <v>806</v>
      </c>
      <c r="L1055" s="1654" t="s">
        <v>3121</v>
      </c>
      <c r="M1055" s="345">
        <v>15000</v>
      </c>
      <c r="N1055" s="299">
        <v>2</v>
      </c>
      <c r="O1055" s="1654" t="s">
        <v>127</v>
      </c>
      <c r="P1055" s="3282">
        <v>329</v>
      </c>
      <c r="Q1055" s="1004"/>
      <c r="R1055" s="2156" t="s">
        <v>54</v>
      </c>
      <c r="S1055" s="1654"/>
      <c r="T1055" s="1654" t="s">
        <v>3276</v>
      </c>
      <c r="U1055" s="1654" t="s">
        <v>121</v>
      </c>
      <c r="V1055" s="1654" t="s">
        <v>126</v>
      </c>
      <c r="W1055" s="1654" t="s">
        <v>210</v>
      </c>
      <c r="X1055" s="1654">
        <v>100</v>
      </c>
      <c r="Y1055" s="2348">
        <v>60</v>
      </c>
      <c r="Z1055" s="2348"/>
      <c r="AA1055" s="2348">
        <v>108</v>
      </c>
      <c r="AB1055" s="1654" t="s">
        <v>122</v>
      </c>
      <c r="AC1055" s="299">
        <v>80</v>
      </c>
      <c r="AD1055" s="2348">
        <v>397611</v>
      </c>
      <c r="AE1055" s="2659">
        <v>24</v>
      </c>
      <c r="AF1055" s="2348">
        <v>6</v>
      </c>
      <c r="AG1055" s="2157" t="s">
        <v>122</v>
      </c>
    </row>
    <row r="1056" spans="3:33">
      <c r="C1056" s="3091" t="s">
        <v>2870</v>
      </c>
      <c r="D1056" s="569" t="s">
        <v>2274</v>
      </c>
      <c r="E1056" s="1578"/>
      <c r="F1056" s="867">
        <v>929003774009</v>
      </c>
      <c r="G1056" s="107">
        <v>8720169325111</v>
      </c>
      <c r="H1056" s="108" t="s">
        <v>2326</v>
      </c>
      <c r="I1056" s="108" t="s">
        <v>2846</v>
      </c>
      <c r="J1056" s="343">
        <v>8</v>
      </c>
      <c r="K1056" s="1177">
        <v>806</v>
      </c>
      <c r="L1056" s="1654" t="s">
        <v>3121</v>
      </c>
      <c r="M1056" s="345">
        <v>15000</v>
      </c>
      <c r="N1056" s="299">
        <v>2</v>
      </c>
      <c r="O1056" s="1654" t="s">
        <v>127</v>
      </c>
      <c r="P1056" s="3282">
        <v>620</v>
      </c>
      <c r="Q1056" s="1004"/>
      <c r="R1056" s="2156" t="s">
        <v>54</v>
      </c>
      <c r="S1056" s="1654"/>
      <c r="T1056" s="1654" t="s">
        <v>3276</v>
      </c>
      <c r="U1056" s="1654" t="s">
        <v>121</v>
      </c>
      <c r="V1056" s="1654" t="s">
        <v>126</v>
      </c>
      <c r="W1056" s="1654" t="s">
        <v>210</v>
      </c>
      <c r="X1056" s="1654">
        <v>100</v>
      </c>
      <c r="Y1056" s="2348">
        <v>60</v>
      </c>
      <c r="Z1056" s="2348"/>
      <c r="AA1056" s="2348">
        <v>107</v>
      </c>
      <c r="AB1056" s="1654" t="s">
        <v>122</v>
      </c>
      <c r="AC1056" s="299">
        <v>80</v>
      </c>
      <c r="AD1056" s="2348">
        <v>1936627</v>
      </c>
      <c r="AE1056" s="2659">
        <v>48</v>
      </c>
      <c r="AF1056" s="2348">
        <v>3</v>
      </c>
      <c r="AG1056" s="2157" t="s">
        <v>122</v>
      </c>
    </row>
    <row r="1057" spans="3:33">
      <c r="C1057" s="3091" t="s">
        <v>2870</v>
      </c>
      <c r="D1057" s="569" t="s">
        <v>2274</v>
      </c>
      <c r="E1057" s="1578"/>
      <c r="F1057" s="867">
        <v>929003607408</v>
      </c>
      <c r="G1057" s="107">
        <v>8720169169135</v>
      </c>
      <c r="H1057" s="108" t="s">
        <v>3370</v>
      </c>
      <c r="I1057" s="108"/>
      <c r="J1057" s="343">
        <v>8</v>
      </c>
      <c r="K1057" s="1177">
        <v>806</v>
      </c>
      <c r="L1057" s="1654" t="s">
        <v>79</v>
      </c>
      <c r="M1057" s="345">
        <v>15000</v>
      </c>
      <c r="N1057" s="299">
        <v>2</v>
      </c>
      <c r="O1057" s="1654" t="s">
        <v>127</v>
      </c>
      <c r="P1057" s="3282">
        <v>59</v>
      </c>
      <c r="Q1057" s="14"/>
      <c r="R1057" s="2156" t="s">
        <v>54</v>
      </c>
      <c r="S1057" s="1654"/>
      <c r="T1057" s="1654" t="s">
        <v>3276</v>
      </c>
      <c r="U1057" s="1654" t="s">
        <v>121</v>
      </c>
      <c r="V1057" s="1654" t="s">
        <v>158</v>
      </c>
      <c r="W1057" s="1654" t="s">
        <v>210</v>
      </c>
      <c r="X1057" s="1654">
        <v>100</v>
      </c>
      <c r="Y1057" s="2348">
        <v>60</v>
      </c>
      <c r="Z1057" s="2348"/>
      <c r="AA1057" s="2348">
        <v>108</v>
      </c>
      <c r="AB1057" s="1654" t="s">
        <v>122</v>
      </c>
      <c r="AC1057" s="299">
        <v>80</v>
      </c>
      <c r="AD1057" s="2348">
        <v>397635</v>
      </c>
      <c r="AE1057" s="2659">
        <v>4</v>
      </c>
      <c r="AF1057" s="2348">
        <v>10</v>
      </c>
      <c r="AG1057" s="2157" t="s">
        <v>122</v>
      </c>
    </row>
    <row r="1058" spans="3:33">
      <c r="C1058" s="3091" t="s">
        <v>2870</v>
      </c>
      <c r="D1058" s="569" t="s">
        <v>2274</v>
      </c>
      <c r="E1058" s="1578"/>
      <c r="F1058" s="867">
        <v>929003607409</v>
      </c>
      <c r="G1058" s="107">
        <v>8720169324695</v>
      </c>
      <c r="H1058" s="108" t="s">
        <v>2325</v>
      </c>
      <c r="I1058" s="108" t="s">
        <v>2846</v>
      </c>
      <c r="J1058" s="343">
        <v>8</v>
      </c>
      <c r="K1058" s="1177">
        <v>806</v>
      </c>
      <c r="L1058" s="1654" t="s">
        <v>79</v>
      </c>
      <c r="M1058" s="345">
        <v>15000</v>
      </c>
      <c r="N1058" s="299">
        <v>2</v>
      </c>
      <c r="O1058" s="1654" t="s">
        <v>127</v>
      </c>
      <c r="P1058" s="3282">
        <v>620</v>
      </c>
      <c r="Q1058" s="1004"/>
      <c r="R1058" s="2156" t="s">
        <v>54</v>
      </c>
      <c r="S1058" s="1654"/>
      <c r="T1058" s="1654" t="s">
        <v>3276</v>
      </c>
      <c r="U1058" s="1654" t="s">
        <v>121</v>
      </c>
      <c r="V1058" s="1654" t="s">
        <v>158</v>
      </c>
      <c r="W1058" s="1654" t="s">
        <v>210</v>
      </c>
      <c r="X1058" s="1654">
        <v>100</v>
      </c>
      <c r="Y1058" s="2348">
        <v>60</v>
      </c>
      <c r="Z1058" s="2348"/>
      <c r="AA1058" s="2348">
        <v>107</v>
      </c>
      <c r="AB1058" s="1654" t="s">
        <v>122</v>
      </c>
      <c r="AC1058" s="299">
        <v>80</v>
      </c>
      <c r="AD1058" s="2348">
        <v>1365423</v>
      </c>
      <c r="AE1058" s="2659">
        <v>48</v>
      </c>
      <c r="AF1058" s="2348">
        <v>3</v>
      </c>
      <c r="AG1058" s="2157" t="s">
        <v>122</v>
      </c>
    </row>
    <row r="1059" spans="3:33">
      <c r="C1059" s="3091" t="s">
        <v>2870</v>
      </c>
      <c r="D1059" s="569" t="s">
        <v>2274</v>
      </c>
      <c r="E1059" s="1578"/>
      <c r="F1059" s="867">
        <v>929002306308</v>
      </c>
      <c r="G1059" s="107">
        <v>8720169169050</v>
      </c>
      <c r="H1059" s="108" t="s">
        <v>3371</v>
      </c>
      <c r="I1059" s="108"/>
      <c r="J1059" s="343">
        <v>8</v>
      </c>
      <c r="K1059" s="1177">
        <v>806</v>
      </c>
      <c r="L1059" s="380" t="s">
        <v>53</v>
      </c>
      <c r="M1059" s="345">
        <v>15000</v>
      </c>
      <c r="N1059" s="299">
        <v>2</v>
      </c>
      <c r="O1059" s="380" t="s">
        <v>127</v>
      </c>
      <c r="P1059" s="3282">
        <v>59</v>
      </c>
      <c r="Q1059" s="14"/>
      <c r="R1059" s="2154" t="s">
        <v>54</v>
      </c>
      <c r="S1059" s="380"/>
      <c r="T1059" s="380" t="s">
        <v>3276</v>
      </c>
      <c r="U1059" s="380" t="s">
        <v>121</v>
      </c>
      <c r="V1059" s="380" t="s">
        <v>131</v>
      </c>
      <c r="W1059" s="380" t="s">
        <v>210</v>
      </c>
      <c r="X1059" s="380">
        <v>100</v>
      </c>
      <c r="Y1059" s="476">
        <v>60</v>
      </c>
      <c r="Z1059" s="476"/>
      <c r="AA1059" s="476">
        <v>108</v>
      </c>
      <c r="AB1059" s="380" t="s">
        <v>122</v>
      </c>
      <c r="AC1059" s="299">
        <v>80</v>
      </c>
      <c r="AD1059" s="476">
        <v>397630</v>
      </c>
      <c r="AE1059" s="2659">
        <v>4</v>
      </c>
      <c r="AF1059" s="476">
        <v>10</v>
      </c>
      <c r="AG1059" s="2155" t="s">
        <v>122</v>
      </c>
    </row>
    <row r="1060" spans="3:33">
      <c r="C1060" s="3091" t="s">
        <v>2870</v>
      </c>
      <c r="D1060" s="569" t="s">
        <v>2274</v>
      </c>
      <c r="E1060" s="1578"/>
      <c r="F1060" s="867">
        <v>929002306309</v>
      </c>
      <c r="G1060" s="107">
        <v>8720169324718</v>
      </c>
      <c r="H1060" s="108" t="s">
        <v>2324</v>
      </c>
      <c r="I1060" s="108" t="s">
        <v>2846</v>
      </c>
      <c r="J1060" s="343">
        <v>8</v>
      </c>
      <c r="K1060" s="1177">
        <v>806</v>
      </c>
      <c r="L1060" s="380" t="s">
        <v>53</v>
      </c>
      <c r="M1060" s="345">
        <v>15000</v>
      </c>
      <c r="N1060" s="299">
        <v>2</v>
      </c>
      <c r="O1060" s="380" t="s">
        <v>127</v>
      </c>
      <c r="P1060" s="3282">
        <v>620</v>
      </c>
      <c r="Q1060" s="1004"/>
      <c r="R1060" s="2154" t="s">
        <v>54</v>
      </c>
      <c r="S1060" s="380"/>
      <c r="T1060" s="380" t="s">
        <v>3276</v>
      </c>
      <c r="U1060" s="380" t="s">
        <v>121</v>
      </c>
      <c r="V1060" s="380" t="s">
        <v>131</v>
      </c>
      <c r="W1060" s="380" t="s">
        <v>210</v>
      </c>
      <c r="X1060" s="380">
        <v>100</v>
      </c>
      <c r="Y1060" s="476">
        <v>60</v>
      </c>
      <c r="Z1060" s="476"/>
      <c r="AA1060" s="476">
        <v>107</v>
      </c>
      <c r="AB1060" s="380" t="s">
        <v>122</v>
      </c>
      <c r="AC1060" s="299">
        <v>80</v>
      </c>
      <c r="AD1060" s="476">
        <v>397612</v>
      </c>
      <c r="AE1060" s="2659">
        <v>48</v>
      </c>
      <c r="AF1060" s="476">
        <v>3</v>
      </c>
      <c r="AG1060" s="2155" t="s">
        <v>122</v>
      </c>
    </row>
    <row r="1061" spans="3:33">
      <c r="C1061" s="3091" t="s">
        <v>2870</v>
      </c>
      <c r="D1061" s="569" t="s">
        <v>2274</v>
      </c>
      <c r="E1061" s="1578"/>
      <c r="F1061" s="867">
        <v>929002306408</v>
      </c>
      <c r="G1061" s="107">
        <v>8720169169210</v>
      </c>
      <c r="H1061" s="108" t="s">
        <v>3372</v>
      </c>
      <c r="I1061" s="108"/>
      <c r="J1061" s="343">
        <v>8</v>
      </c>
      <c r="K1061" s="1177">
        <v>806</v>
      </c>
      <c r="L1061" s="380" t="s">
        <v>75</v>
      </c>
      <c r="M1061" s="345">
        <v>15000</v>
      </c>
      <c r="N1061" s="299">
        <v>2</v>
      </c>
      <c r="O1061" s="380" t="s">
        <v>127</v>
      </c>
      <c r="P1061" s="3282">
        <v>59</v>
      </c>
      <c r="Q1061" s="14"/>
      <c r="R1061" s="2154" t="s">
        <v>54</v>
      </c>
      <c r="S1061" s="380"/>
      <c r="T1061" s="380" t="s">
        <v>3276</v>
      </c>
      <c r="U1061" s="380" t="s">
        <v>121</v>
      </c>
      <c r="V1061" s="380" t="s">
        <v>161</v>
      </c>
      <c r="W1061" s="380" t="s">
        <v>210</v>
      </c>
      <c r="X1061" s="380">
        <v>100</v>
      </c>
      <c r="Y1061" s="476">
        <v>60</v>
      </c>
      <c r="Z1061" s="476"/>
      <c r="AA1061" s="476">
        <v>108</v>
      </c>
      <c r="AB1061" s="380" t="s">
        <v>122</v>
      </c>
      <c r="AC1061" s="299">
        <v>80</v>
      </c>
      <c r="AD1061" s="476">
        <v>397636</v>
      </c>
      <c r="AE1061" s="2659">
        <v>4</v>
      </c>
      <c r="AF1061" s="476">
        <v>10</v>
      </c>
      <c r="AG1061" s="2155" t="s">
        <v>122</v>
      </c>
    </row>
    <row r="1062" spans="3:33">
      <c r="C1062" s="3091" t="s">
        <v>2870</v>
      </c>
      <c r="D1062" s="569" t="s">
        <v>2274</v>
      </c>
      <c r="E1062" s="1578"/>
      <c r="F1062" s="867">
        <v>929002306508</v>
      </c>
      <c r="G1062" s="107">
        <v>8720169168992</v>
      </c>
      <c r="H1062" s="108" t="s">
        <v>3374</v>
      </c>
      <c r="I1062" s="108"/>
      <c r="J1062" s="343">
        <v>10</v>
      </c>
      <c r="K1062" s="1177">
        <v>1055</v>
      </c>
      <c r="L1062" s="1654" t="s">
        <v>3121</v>
      </c>
      <c r="M1062" s="345">
        <v>15000</v>
      </c>
      <c r="N1062" s="299">
        <v>2</v>
      </c>
      <c r="O1062" s="1654" t="s">
        <v>127</v>
      </c>
      <c r="P1062" s="3282">
        <v>66</v>
      </c>
      <c r="Q1062" s="14"/>
      <c r="R1062" s="2156" t="s">
        <v>54</v>
      </c>
      <c r="S1062" s="1654"/>
      <c r="T1062" s="1654" t="s">
        <v>3277</v>
      </c>
      <c r="U1062" s="1654" t="s">
        <v>121</v>
      </c>
      <c r="V1062" s="1654" t="s">
        <v>126</v>
      </c>
      <c r="W1062" s="1654" t="s">
        <v>210</v>
      </c>
      <c r="X1062" s="1654">
        <v>105</v>
      </c>
      <c r="Y1062" s="2348">
        <v>60</v>
      </c>
      <c r="Z1062" s="2348"/>
      <c r="AA1062" s="2348">
        <v>108</v>
      </c>
      <c r="AB1062" s="1654" t="s">
        <v>122</v>
      </c>
      <c r="AC1062" s="299">
        <v>80</v>
      </c>
      <c r="AD1062" s="2348">
        <v>397627</v>
      </c>
      <c r="AE1062" s="2659">
        <v>4</v>
      </c>
      <c r="AF1062" s="2348">
        <v>10</v>
      </c>
      <c r="AG1062" s="2157" t="s">
        <v>122</v>
      </c>
    </row>
    <row r="1063" spans="3:33">
      <c r="C1063" s="3091" t="s">
        <v>2870</v>
      </c>
      <c r="D1063" s="569" t="s">
        <v>2274</v>
      </c>
      <c r="E1063" s="1578"/>
      <c r="F1063" s="867">
        <v>929002306502</v>
      </c>
      <c r="G1063" s="107">
        <v>8719514420694</v>
      </c>
      <c r="H1063" s="108" t="s">
        <v>2327</v>
      </c>
      <c r="I1063" s="108" t="s">
        <v>2845</v>
      </c>
      <c r="J1063" s="343">
        <v>10</v>
      </c>
      <c r="K1063" s="1177">
        <v>1055</v>
      </c>
      <c r="L1063" s="1654" t="s">
        <v>3121</v>
      </c>
      <c r="M1063" s="345">
        <v>15000</v>
      </c>
      <c r="N1063" s="299">
        <v>2</v>
      </c>
      <c r="O1063" s="1654" t="s">
        <v>127</v>
      </c>
      <c r="P1063" s="3282">
        <v>369</v>
      </c>
      <c r="Q1063" s="1004"/>
      <c r="R1063" s="2156" t="s">
        <v>54</v>
      </c>
      <c r="S1063" s="1654"/>
      <c r="T1063" s="1654" t="s">
        <v>3277</v>
      </c>
      <c r="U1063" s="1654" t="s">
        <v>121</v>
      </c>
      <c r="V1063" s="1654" t="s">
        <v>126</v>
      </c>
      <c r="W1063" s="1654" t="s">
        <v>210</v>
      </c>
      <c r="X1063" s="1654">
        <v>105</v>
      </c>
      <c r="Y1063" s="2348">
        <v>60</v>
      </c>
      <c r="Z1063" s="2348"/>
      <c r="AA1063" s="2348">
        <v>108</v>
      </c>
      <c r="AB1063" s="1654" t="s">
        <v>122</v>
      </c>
      <c r="AC1063" s="299">
        <v>80</v>
      </c>
      <c r="AD1063" s="2348">
        <v>397613</v>
      </c>
      <c r="AE1063" s="2659">
        <v>24</v>
      </c>
      <c r="AF1063" s="2348">
        <v>6</v>
      </c>
      <c r="AG1063" s="2157" t="s">
        <v>122</v>
      </c>
    </row>
    <row r="1064" spans="3:33">
      <c r="C1064" s="3091" t="s">
        <v>2870</v>
      </c>
      <c r="D1064" s="569" t="s">
        <v>2274</v>
      </c>
      <c r="E1064" s="1578"/>
      <c r="F1064" s="867">
        <v>929003607508</v>
      </c>
      <c r="G1064" s="107">
        <v>8720169169159</v>
      </c>
      <c r="H1064" s="108" t="s">
        <v>3373</v>
      </c>
      <c r="I1064" s="108"/>
      <c r="J1064" s="343">
        <v>10</v>
      </c>
      <c r="K1064" s="1177">
        <v>1055</v>
      </c>
      <c r="L1064" s="373" t="s">
        <v>79</v>
      </c>
      <c r="M1064" s="345">
        <v>15000</v>
      </c>
      <c r="N1064" s="299">
        <v>2</v>
      </c>
      <c r="O1064" s="373" t="s">
        <v>127</v>
      </c>
      <c r="P1064" s="3282">
        <v>66</v>
      </c>
      <c r="Q1064" s="14"/>
      <c r="R1064" s="2049" t="s">
        <v>54</v>
      </c>
      <c r="S1064" s="373"/>
      <c r="T1064" s="373" t="s">
        <v>3277</v>
      </c>
      <c r="U1064" s="373" t="s">
        <v>121</v>
      </c>
      <c r="V1064" s="373" t="s">
        <v>158</v>
      </c>
      <c r="W1064" s="373" t="s">
        <v>210</v>
      </c>
      <c r="X1064" s="373">
        <v>105</v>
      </c>
      <c r="Y1064" s="285">
        <v>60</v>
      </c>
      <c r="Z1064" s="285"/>
      <c r="AA1064" s="285">
        <v>108</v>
      </c>
      <c r="AB1064" s="373" t="s">
        <v>122</v>
      </c>
      <c r="AC1064" s="299">
        <v>80</v>
      </c>
      <c r="AD1064" s="285">
        <v>397619</v>
      </c>
      <c r="AE1064" s="2659">
        <v>4</v>
      </c>
      <c r="AF1064" s="285">
        <v>10</v>
      </c>
      <c r="AG1064" s="2050" t="s">
        <v>122</v>
      </c>
    </row>
    <row r="1065" spans="3:33">
      <c r="C1065" s="3091" t="s">
        <v>2870</v>
      </c>
      <c r="D1065" s="569" t="s">
        <v>2274</v>
      </c>
      <c r="E1065" s="1578"/>
      <c r="F1065" s="867">
        <v>929002306608</v>
      </c>
      <c r="G1065" s="107">
        <v>8720169169074</v>
      </c>
      <c r="H1065" s="108" t="s">
        <v>358</v>
      </c>
      <c r="I1065" s="108"/>
      <c r="J1065" s="343">
        <v>10</v>
      </c>
      <c r="K1065" s="1177">
        <v>1055</v>
      </c>
      <c r="L1065" s="373" t="s">
        <v>53</v>
      </c>
      <c r="M1065" s="345">
        <v>15000</v>
      </c>
      <c r="N1065" s="299">
        <v>2</v>
      </c>
      <c r="O1065" s="373" t="s">
        <v>127</v>
      </c>
      <c r="P1065" s="3282">
        <v>66</v>
      </c>
      <c r="Q1065" s="14"/>
      <c r="R1065" s="2049" t="s">
        <v>54</v>
      </c>
      <c r="S1065" s="373"/>
      <c r="T1065" s="373" t="s">
        <v>3277</v>
      </c>
      <c r="U1065" s="373" t="s">
        <v>121</v>
      </c>
      <c r="V1065" s="373" t="s">
        <v>131</v>
      </c>
      <c r="W1065" s="373" t="s">
        <v>210</v>
      </c>
      <c r="X1065" s="373">
        <v>105</v>
      </c>
      <c r="Y1065" s="285">
        <v>60</v>
      </c>
      <c r="Z1065" s="285"/>
      <c r="AA1065" s="285">
        <v>108</v>
      </c>
      <c r="AB1065" s="373" t="s">
        <v>122</v>
      </c>
      <c r="AC1065" s="299">
        <v>80</v>
      </c>
      <c r="AD1065" s="285">
        <v>397631</v>
      </c>
      <c r="AE1065" s="2659">
        <v>4</v>
      </c>
      <c r="AF1065" s="285">
        <v>10</v>
      </c>
      <c r="AG1065" s="2050" t="s">
        <v>122</v>
      </c>
    </row>
    <row r="1066" spans="3:33">
      <c r="C1066" s="3091" t="s">
        <v>2870</v>
      </c>
      <c r="D1066" s="569" t="s">
        <v>2274</v>
      </c>
      <c r="E1066" s="1578"/>
      <c r="F1066" s="867">
        <v>929002306708</v>
      </c>
      <c r="G1066" s="107">
        <v>8720169169234</v>
      </c>
      <c r="H1066" s="108" t="s">
        <v>359</v>
      </c>
      <c r="I1066" s="108"/>
      <c r="J1066" s="343">
        <v>10</v>
      </c>
      <c r="K1066" s="1177">
        <v>1055</v>
      </c>
      <c r="L1066" s="373" t="s">
        <v>75</v>
      </c>
      <c r="M1066" s="345">
        <v>15000</v>
      </c>
      <c r="N1066" s="299">
        <v>2</v>
      </c>
      <c r="O1066" s="373" t="s">
        <v>127</v>
      </c>
      <c r="P1066" s="3282">
        <v>66</v>
      </c>
      <c r="Q1066" s="14"/>
      <c r="R1066" s="2049" t="s">
        <v>54</v>
      </c>
      <c r="S1066" s="373"/>
      <c r="T1066" s="373" t="s">
        <v>3277</v>
      </c>
      <c r="U1066" s="373" t="s">
        <v>121</v>
      </c>
      <c r="V1066" s="373" t="s">
        <v>161</v>
      </c>
      <c r="W1066" s="373" t="s">
        <v>210</v>
      </c>
      <c r="X1066" s="373">
        <v>105</v>
      </c>
      <c r="Y1066" s="285">
        <v>60</v>
      </c>
      <c r="Z1066" s="285"/>
      <c r="AA1066" s="285">
        <v>108</v>
      </c>
      <c r="AB1066" s="373" t="s">
        <v>122</v>
      </c>
      <c r="AC1066" s="299">
        <v>80</v>
      </c>
      <c r="AD1066" s="285">
        <v>397620</v>
      </c>
      <c r="AE1066" s="2659">
        <v>4</v>
      </c>
      <c r="AF1066" s="285">
        <v>10</v>
      </c>
      <c r="AG1066" s="2050" t="s">
        <v>122</v>
      </c>
    </row>
    <row r="1067" spans="3:33">
      <c r="C1067" s="3091" t="s">
        <v>2870</v>
      </c>
      <c r="D1067" s="569" t="s">
        <v>2274</v>
      </c>
      <c r="E1067" s="1578"/>
      <c r="F1067" s="867">
        <v>929002306808</v>
      </c>
      <c r="G1067" s="107">
        <v>8720169169012</v>
      </c>
      <c r="H1067" s="108" t="s">
        <v>360</v>
      </c>
      <c r="I1067" s="108"/>
      <c r="J1067" s="343">
        <v>13</v>
      </c>
      <c r="K1067" s="1177">
        <v>1521</v>
      </c>
      <c r="L1067" s="373" t="s">
        <v>3121</v>
      </c>
      <c r="M1067" s="345">
        <v>15000</v>
      </c>
      <c r="N1067" s="299">
        <v>2</v>
      </c>
      <c r="O1067" s="373" t="s">
        <v>129</v>
      </c>
      <c r="P1067" s="3282">
        <v>85</v>
      </c>
      <c r="Q1067" s="14"/>
      <c r="R1067" s="2049" t="s">
        <v>54</v>
      </c>
      <c r="S1067" s="373"/>
      <c r="T1067" s="373" t="s">
        <v>3278</v>
      </c>
      <c r="U1067" s="373" t="s">
        <v>121</v>
      </c>
      <c r="V1067" s="373" t="s">
        <v>126</v>
      </c>
      <c r="W1067" s="373" t="s">
        <v>210</v>
      </c>
      <c r="X1067" s="373">
        <v>117</v>
      </c>
      <c r="Y1067" s="285">
        <v>60</v>
      </c>
      <c r="Z1067" s="285"/>
      <c r="AA1067" s="285">
        <v>120</v>
      </c>
      <c r="AB1067" s="373" t="s">
        <v>122</v>
      </c>
      <c r="AC1067" s="299">
        <v>80</v>
      </c>
      <c r="AD1067" s="285">
        <v>397628</v>
      </c>
      <c r="AE1067" s="2659">
        <v>4</v>
      </c>
      <c r="AF1067" s="285">
        <v>10</v>
      </c>
      <c r="AG1067" s="2050" t="s">
        <v>122</v>
      </c>
    </row>
    <row r="1068" spans="3:33">
      <c r="C1068" s="3091" t="s">
        <v>2870</v>
      </c>
      <c r="D1068" s="569" t="s">
        <v>2274</v>
      </c>
      <c r="E1068" s="1578"/>
      <c r="F1068" s="867">
        <v>929003607608</v>
      </c>
      <c r="G1068" s="107">
        <v>8720169169173</v>
      </c>
      <c r="H1068" s="108" t="s">
        <v>361</v>
      </c>
      <c r="I1068" s="108"/>
      <c r="J1068" s="343">
        <v>13</v>
      </c>
      <c r="K1068" s="1177">
        <v>1521</v>
      </c>
      <c r="L1068" s="373" t="s">
        <v>79</v>
      </c>
      <c r="M1068" s="345">
        <v>15000</v>
      </c>
      <c r="N1068" s="299">
        <v>2</v>
      </c>
      <c r="O1068" s="373" t="s">
        <v>129</v>
      </c>
      <c r="P1068" s="3282">
        <v>85</v>
      </c>
      <c r="Q1068" s="14"/>
      <c r="R1068" s="2049" t="s">
        <v>54</v>
      </c>
      <c r="S1068" s="373"/>
      <c r="T1068" s="373" t="s">
        <v>3278</v>
      </c>
      <c r="U1068" s="373" t="s">
        <v>121</v>
      </c>
      <c r="V1068" s="373" t="s">
        <v>158</v>
      </c>
      <c r="W1068" s="373" t="s">
        <v>210</v>
      </c>
      <c r="X1068" s="373">
        <v>117</v>
      </c>
      <c r="Y1068" s="285">
        <v>60</v>
      </c>
      <c r="Z1068" s="285"/>
      <c r="AA1068" s="285">
        <v>120</v>
      </c>
      <c r="AB1068" s="373" t="s">
        <v>122</v>
      </c>
      <c r="AC1068" s="299">
        <v>80</v>
      </c>
      <c r="AD1068" s="285">
        <v>397632</v>
      </c>
      <c r="AE1068" s="2659">
        <v>4</v>
      </c>
      <c r="AF1068" s="285">
        <v>10</v>
      </c>
      <c r="AG1068" s="2050" t="s">
        <v>122</v>
      </c>
    </row>
    <row r="1069" spans="3:33">
      <c r="C1069" s="3091" t="s">
        <v>2870</v>
      </c>
      <c r="D1069" s="569" t="s">
        <v>2274</v>
      </c>
      <c r="E1069" s="1578"/>
      <c r="F1069" s="867">
        <v>929002306908</v>
      </c>
      <c r="G1069" s="107">
        <v>8720169169098</v>
      </c>
      <c r="H1069" s="108" t="s">
        <v>3375</v>
      </c>
      <c r="I1069" s="108"/>
      <c r="J1069" s="343">
        <v>13</v>
      </c>
      <c r="K1069" s="1177">
        <v>1521</v>
      </c>
      <c r="L1069" s="373" t="s">
        <v>53</v>
      </c>
      <c r="M1069" s="345">
        <v>15000</v>
      </c>
      <c r="N1069" s="299">
        <v>2</v>
      </c>
      <c r="O1069" s="373" t="s">
        <v>129</v>
      </c>
      <c r="P1069" s="3282">
        <v>85</v>
      </c>
      <c r="Q1069" s="14"/>
      <c r="R1069" s="2049" t="s">
        <v>54</v>
      </c>
      <c r="S1069" s="373"/>
      <c r="T1069" s="373" t="s">
        <v>3278</v>
      </c>
      <c r="U1069" s="373" t="s">
        <v>121</v>
      </c>
      <c r="V1069" s="373" t="s">
        <v>131</v>
      </c>
      <c r="W1069" s="373" t="s">
        <v>210</v>
      </c>
      <c r="X1069" s="373">
        <v>117</v>
      </c>
      <c r="Y1069" s="285">
        <v>60</v>
      </c>
      <c r="Z1069" s="285"/>
      <c r="AA1069" s="285">
        <v>120</v>
      </c>
      <c r="AB1069" s="373" t="s">
        <v>122</v>
      </c>
      <c r="AC1069" s="299">
        <v>80</v>
      </c>
      <c r="AD1069" s="285">
        <v>397637</v>
      </c>
      <c r="AE1069" s="2659">
        <v>4</v>
      </c>
      <c r="AF1069" s="285">
        <v>10</v>
      </c>
      <c r="AG1069" s="2050" t="s">
        <v>122</v>
      </c>
    </row>
    <row r="1070" spans="3:33">
      <c r="C1070" s="3080" t="s">
        <v>2870</v>
      </c>
      <c r="D1070" s="855" t="s">
        <v>2274</v>
      </c>
      <c r="E1070" s="1599"/>
      <c r="F1070" s="868">
        <v>929002307008</v>
      </c>
      <c r="G1070" s="478">
        <v>8720169169258</v>
      </c>
      <c r="H1070" s="273" t="s">
        <v>3376</v>
      </c>
      <c r="I1070" s="273"/>
      <c r="J1070" s="495">
        <v>13</v>
      </c>
      <c r="K1070" s="1181">
        <v>1521</v>
      </c>
      <c r="L1070" s="691" t="s">
        <v>75</v>
      </c>
      <c r="M1070" s="500">
        <v>15000</v>
      </c>
      <c r="N1070" s="490">
        <v>2</v>
      </c>
      <c r="O1070" s="691" t="s">
        <v>129</v>
      </c>
      <c r="P1070" s="3283">
        <v>85</v>
      </c>
      <c r="Q1070" s="14"/>
      <c r="R1070" s="2047" t="s">
        <v>54</v>
      </c>
      <c r="S1070" s="691"/>
      <c r="T1070" s="691" t="s">
        <v>3278</v>
      </c>
      <c r="U1070" s="691" t="s">
        <v>121</v>
      </c>
      <c r="V1070" s="691" t="s">
        <v>161</v>
      </c>
      <c r="W1070" s="691" t="s">
        <v>210</v>
      </c>
      <c r="X1070" s="691">
        <v>117</v>
      </c>
      <c r="Y1070" s="690">
        <v>60</v>
      </c>
      <c r="Z1070" s="690"/>
      <c r="AA1070" s="690">
        <v>120</v>
      </c>
      <c r="AB1070" s="691" t="s">
        <v>122</v>
      </c>
      <c r="AC1070" s="490">
        <v>80</v>
      </c>
      <c r="AD1070" s="690">
        <v>397638</v>
      </c>
      <c r="AE1070" s="2660">
        <v>4</v>
      </c>
      <c r="AF1070" s="690">
        <v>10</v>
      </c>
      <c r="AG1070" s="2048" t="s">
        <v>122</v>
      </c>
    </row>
    <row r="1071" spans="3:33">
      <c r="C1071" s="3079" t="s">
        <v>2870</v>
      </c>
      <c r="D1071" s="1576" t="s">
        <v>2274</v>
      </c>
      <c r="E1071" s="1577"/>
      <c r="F1071" s="2965">
        <v>929003540247</v>
      </c>
      <c r="G1071" s="506">
        <v>2110305774700</v>
      </c>
      <c r="H1071" s="603" t="s">
        <v>2630</v>
      </c>
      <c r="I1071" s="603"/>
      <c r="J1071" s="381">
        <v>4.9000000000000004</v>
      </c>
      <c r="K1071" s="1182">
        <v>470</v>
      </c>
      <c r="L1071" s="1099" t="s">
        <v>3121</v>
      </c>
      <c r="M1071" s="369">
        <v>10000</v>
      </c>
      <c r="N1071" s="319">
        <v>2</v>
      </c>
      <c r="O1071" s="1099" t="s">
        <v>127</v>
      </c>
      <c r="P1071" s="2405">
        <v>36</v>
      </c>
      <c r="Q1071" s="518"/>
      <c r="R1071" s="2152" t="s">
        <v>54</v>
      </c>
      <c r="S1071" s="1099"/>
      <c r="T1071" s="1099" t="s">
        <v>3275</v>
      </c>
      <c r="U1071" s="1099" t="s">
        <v>121</v>
      </c>
      <c r="V1071" s="1099" t="s">
        <v>126</v>
      </c>
      <c r="W1071" s="1099" t="s">
        <v>210</v>
      </c>
      <c r="X1071" s="1099">
        <v>95</v>
      </c>
      <c r="Y1071" s="2347">
        <v>60</v>
      </c>
      <c r="Z1071" s="2347"/>
      <c r="AA1071" s="2347">
        <v>108</v>
      </c>
      <c r="AB1071" s="1099" t="s">
        <v>122</v>
      </c>
      <c r="AC1071" s="319">
        <v>80</v>
      </c>
      <c r="AD1071" s="2347">
        <v>1137333</v>
      </c>
      <c r="AE1071" s="2658">
        <v>4</v>
      </c>
      <c r="AF1071" s="2347">
        <v>12</v>
      </c>
      <c r="AG1071" s="2153" t="s">
        <v>122</v>
      </c>
    </row>
    <row r="1072" spans="3:33">
      <c r="C1072" s="3091" t="s">
        <v>2870</v>
      </c>
      <c r="D1072" s="569" t="s">
        <v>2274</v>
      </c>
      <c r="E1072" s="1578"/>
      <c r="F1072" s="867">
        <v>929003564147</v>
      </c>
      <c r="G1072" s="107">
        <v>2110305776100</v>
      </c>
      <c r="H1072" s="108" t="s">
        <v>2631</v>
      </c>
      <c r="I1072" s="108"/>
      <c r="J1072" s="343">
        <v>4.9000000000000004</v>
      </c>
      <c r="K1072" s="1177">
        <v>470</v>
      </c>
      <c r="L1072" s="380" t="s">
        <v>53</v>
      </c>
      <c r="M1072" s="345">
        <v>10000</v>
      </c>
      <c r="N1072" s="299">
        <v>2</v>
      </c>
      <c r="O1072" s="380" t="s">
        <v>127</v>
      </c>
      <c r="P1072" s="1407">
        <v>36</v>
      </c>
      <c r="Q1072" s="518"/>
      <c r="R1072" s="2154" t="s">
        <v>54</v>
      </c>
      <c r="S1072" s="380"/>
      <c r="T1072" s="380" t="s">
        <v>3275</v>
      </c>
      <c r="U1072" s="380" t="s">
        <v>121</v>
      </c>
      <c r="V1072" s="380" t="s">
        <v>131</v>
      </c>
      <c r="W1072" s="380" t="s">
        <v>210</v>
      </c>
      <c r="X1072" s="380">
        <v>95</v>
      </c>
      <c r="Y1072" s="476">
        <v>60</v>
      </c>
      <c r="Z1072" s="476"/>
      <c r="AA1072" s="476">
        <v>108</v>
      </c>
      <c r="AB1072" s="380" t="s">
        <v>122</v>
      </c>
      <c r="AC1072" s="299">
        <v>80</v>
      </c>
      <c r="AD1072" s="476">
        <v>1227623</v>
      </c>
      <c r="AE1072" s="2659">
        <v>4</v>
      </c>
      <c r="AF1072" s="476">
        <v>12</v>
      </c>
      <c r="AG1072" s="2155" t="s">
        <v>122</v>
      </c>
    </row>
    <row r="1073" spans="3:33">
      <c r="C1073" s="3091" t="s">
        <v>2870</v>
      </c>
      <c r="D1073" s="569" t="s">
        <v>2274</v>
      </c>
      <c r="E1073" s="1578"/>
      <c r="F1073" s="867">
        <v>929003774047</v>
      </c>
      <c r="G1073" s="107">
        <v>2110305762400</v>
      </c>
      <c r="H1073" s="108" t="s">
        <v>2632</v>
      </c>
      <c r="I1073" s="108"/>
      <c r="J1073" s="343">
        <v>8</v>
      </c>
      <c r="K1073" s="1177">
        <v>806</v>
      </c>
      <c r="L1073" s="380" t="s">
        <v>3121</v>
      </c>
      <c r="M1073" s="345">
        <v>10000</v>
      </c>
      <c r="N1073" s="299">
        <v>2</v>
      </c>
      <c r="O1073" s="380" t="s">
        <v>127</v>
      </c>
      <c r="P1073" s="1407">
        <v>38</v>
      </c>
      <c r="Q1073" s="518"/>
      <c r="R1073" s="2154" t="s">
        <v>54</v>
      </c>
      <c r="S1073" s="380"/>
      <c r="T1073" s="380" t="s">
        <v>3276</v>
      </c>
      <c r="U1073" s="380" t="s">
        <v>121</v>
      </c>
      <c r="V1073" s="380" t="s">
        <v>126</v>
      </c>
      <c r="W1073" s="380" t="s">
        <v>210</v>
      </c>
      <c r="X1073" s="380">
        <v>100</v>
      </c>
      <c r="Y1073" s="476">
        <v>60</v>
      </c>
      <c r="Z1073" s="476"/>
      <c r="AA1073" s="476">
        <v>108</v>
      </c>
      <c r="AB1073" s="380" t="s">
        <v>122</v>
      </c>
      <c r="AC1073" s="299">
        <v>80</v>
      </c>
      <c r="AD1073" s="476">
        <v>1936627</v>
      </c>
      <c r="AE1073" s="2659">
        <v>4</v>
      </c>
      <c r="AF1073" s="476">
        <v>12</v>
      </c>
      <c r="AG1073" s="2155" t="s">
        <v>122</v>
      </c>
    </row>
    <row r="1074" spans="3:33">
      <c r="C1074" s="3091" t="s">
        <v>2870</v>
      </c>
      <c r="D1074" s="569" t="s">
        <v>2274</v>
      </c>
      <c r="E1074" s="1578"/>
      <c r="F1074" s="867">
        <v>929002306347</v>
      </c>
      <c r="G1074" s="107">
        <v>2110305764800</v>
      </c>
      <c r="H1074" s="108" t="s">
        <v>2633</v>
      </c>
      <c r="I1074" s="108"/>
      <c r="J1074" s="343">
        <v>8</v>
      </c>
      <c r="K1074" s="1177">
        <v>806</v>
      </c>
      <c r="L1074" s="380" t="s">
        <v>53</v>
      </c>
      <c r="M1074" s="345">
        <v>10000</v>
      </c>
      <c r="N1074" s="299">
        <v>2</v>
      </c>
      <c r="O1074" s="380" t="s">
        <v>127</v>
      </c>
      <c r="P1074" s="1407">
        <v>38</v>
      </c>
      <c r="Q1074" s="518"/>
      <c r="R1074" s="2154" t="s">
        <v>54</v>
      </c>
      <c r="S1074" s="380"/>
      <c r="T1074" s="380" t="s">
        <v>3276</v>
      </c>
      <c r="U1074" s="380" t="s">
        <v>121</v>
      </c>
      <c r="V1074" s="380" t="s">
        <v>131</v>
      </c>
      <c r="W1074" s="380" t="s">
        <v>210</v>
      </c>
      <c r="X1074" s="380">
        <v>100</v>
      </c>
      <c r="Y1074" s="476">
        <v>60</v>
      </c>
      <c r="Z1074" s="476"/>
      <c r="AA1074" s="476">
        <v>108</v>
      </c>
      <c r="AB1074" s="380" t="s">
        <v>122</v>
      </c>
      <c r="AC1074" s="299">
        <v>80</v>
      </c>
      <c r="AD1074" s="476">
        <v>397612</v>
      </c>
      <c r="AE1074" s="2659">
        <v>4</v>
      </c>
      <c r="AF1074" s="476">
        <v>12</v>
      </c>
      <c r="AG1074" s="2155" t="s">
        <v>122</v>
      </c>
    </row>
    <row r="1075" spans="3:33">
      <c r="C1075" s="3091" t="s">
        <v>2870</v>
      </c>
      <c r="D1075" s="569" t="s">
        <v>2274</v>
      </c>
      <c r="E1075" s="1578"/>
      <c r="F1075" s="867">
        <v>929002306547</v>
      </c>
      <c r="G1075" s="107">
        <v>2110305766200</v>
      </c>
      <c r="H1075" s="108" t="s">
        <v>2634</v>
      </c>
      <c r="I1075" s="108"/>
      <c r="J1075" s="343">
        <v>10</v>
      </c>
      <c r="K1075" s="1177">
        <v>1055</v>
      </c>
      <c r="L1075" s="380" t="s">
        <v>3121</v>
      </c>
      <c r="M1075" s="345">
        <v>10000</v>
      </c>
      <c r="N1075" s="299">
        <v>2</v>
      </c>
      <c r="O1075" s="380" t="s">
        <v>127</v>
      </c>
      <c r="P1075" s="1407">
        <v>48</v>
      </c>
      <c r="Q1075" s="518"/>
      <c r="R1075" s="2154" t="s">
        <v>54</v>
      </c>
      <c r="S1075" s="380"/>
      <c r="T1075" s="380" t="s">
        <v>3277</v>
      </c>
      <c r="U1075" s="380" t="s">
        <v>121</v>
      </c>
      <c r="V1075" s="380" t="s">
        <v>126</v>
      </c>
      <c r="W1075" s="380" t="s">
        <v>210</v>
      </c>
      <c r="X1075" s="380">
        <v>105</v>
      </c>
      <c r="Y1075" s="476">
        <v>60</v>
      </c>
      <c r="Z1075" s="476"/>
      <c r="AA1075" s="476">
        <v>108</v>
      </c>
      <c r="AB1075" s="380" t="s">
        <v>122</v>
      </c>
      <c r="AC1075" s="299">
        <v>80</v>
      </c>
      <c r="AD1075" s="476">
        <v>397613</v>
      </c>
      <c r="AE1075" s="2659">
        <v>4</v>
      </c>
      <c r="AF1075" s="476">
        <v>12</v>
      </c>
      <c r="AG1075" s="2155" t="s">
        <v>122</v>
      </c>
    </row>
    <row r="1076" spans="3:33">
      <c r="C1076" s="3091" t="s">
        <v>2870</v>
      </c>
      <c r="D1076" s="569" t="s">
        <v>2274</v>
      </c>
      <c r="E1076" s="1578"/>
      <c r="F1076" s="867">
        <v>929002306647</v>
      </c>
      <c r="G1076" s="107">
        <v>2110305768600</v>
      </c>
      <c r="H1076" s="108" t="s">
        <v>2635</v>
      </c>
      <c r="I1076" s="108"/>
      <c r="J1076" s="343">
        <v>10</v>
      </c>
      <c r="K1076" s="1177">
        <v>1055</v>
      </c>
      <c r="L1076" s="380" t="s">
        <v>53</v>
      </c>
      <c r="M1076" s="345">
        <v>10000</v>
      </c>
      <c r="N1076" s="299">
        <v>2</v>
      </c>
      <c r="O1076" s="380" t="s">
        <v>127</v>
      </c>
      <c r="P1076" s="1407">
        <v>48</v>
      </c>
      <c r="Q1076" s="518"/>
      <c r="R1076" s="2154" t="s">
        <v>54</v>
      </c>
      <c r="S1076" s="380"/>
      <c r="T1076" s="380" t="s">
        <v>3277</v>
      </c>
      <c r="U1076" s="380" t="s">
        <v>121</v>
      </c>
      <c r="V1076" s="380" t="s">
        <v>131</v>
      </c>
      <c r="W1076" s="380" t="s">
        <v>210</v>
      </c>
      <c r="X1076" s="380">
        <v>105</v>
      </c>
      <c r="Y1076" s="476">
        <v>60</v>
      </c>
      <c r="Z1076" s="476"/>
      <c r="AA1076" s="476">
        <v>108</v>
      </c>
      <c r="AB1076" s="380" t="s">
        <v>122</v>
      </c>
      <c r="AC1076" s="299">
        <v>80</v>
      </c>
      <c r="AD1076" s="476">
        <v>397614</v>
      </c>
      <c r="AE1076" s="2659">
        <v>4</v>
      </c>
      <c r="AF1076" s="476">
        <v>12</v>
      </c>
      <c r="AG1076" s="2155" t="s">
        <v>122</v>
      </c>
    </row>
    <row r="1077" spans="3:33">
      <c r="C1077" s="3091" t="s">
        <v>2870</v>
      </c>
      <c r="D1077" s="569" t="s">
        <v>2274</v>
      </c>
      <c r="E1077" s="1578"/>
      <c r="F1077" s="867">
        <v>929002306857</v>
      </c>
      <c r="G1077" s="107">
        <v>2110305770900</v>
      </c>
      <c r="H1077" s="108" t="s">
        <v>2636</v>
      </c>
      <c r="I1077" s="108"/>
      <c r="J1077" s="343">
        <v>13</v>
      </c>
      <c r="K1077" s="1177">
        <v>1521</v>
      </c>
      <c r="L1077" s="373" t="s">
        <v>3121</v>
      </c>
      <c r="M1077" s="345">
        <v>10000</v>
      </c>
      <c r="N1077" s="299">
        <v>2</v>
      </c>
      <c r="O1077" s="373" t="s">
        <v>129</v>
      </c>
      <c r="P1077" s="1407">
        <v>65</v>
      </c>
      <c r="Q1077" s="518"/>
      <c r="R1077" s="2049" t="s">
        <v>54</v>
      </c>
      <c r="S1077" s="373"/>
      <c r="T1077" s="373" t="s">
        <v>3278</v>
      </c>
      <c r="U1077" s="373" t="s">
        <v>121</v>
      </c>
      <c r="V1077" s="373" t="s">
        <v>126</v>
      </c>
      <c r="W1077" s="373" t="s">
        <v>210</v>
      </c>
      <c r="X1077" s="373">
        <v>117</v>
      </c>
      <c r="Y1077" s="285">
        <v>60</v>
      </c>
      <c r="Z1077" s="285"/>
      <c r="AA1077" s="285">
        <v>120</v>
      </c>
      <c r="AB1077" s="373" t="s">
        <v>122</v>
      </c>
      <c r="AC1077" s="299">
        <v>80</v>
      </c>
      <c r="AD1077" s="285">
        <v>397615</v>
      </c>
      <c r="AE1077" s="2659">
        <v>4</v>
      </c>
      <c r="AF1077" s="285">
        <v>12</v>
      </c>
      <c r="AG1077" s="2050" t="s">
        <v>122</v>
      </c>
    </row>
    <row r="1078" spans="3:33">
      <c r="C1078" s="3080" t="s">
        <v>2870</v>
      </c>
      <c r="D1078" s="855" t="s">
        <v>2274</v>
      </c>
      <c r="E1078" s="1599"/>
      <c r="F1078" s="868">
        <v>929002306947</v>
      </c>
      <c r="G1078" s="478">
        <v>2110305772300</v>
      </c>
      <c r="H1078" s="273" t="s">
        <v>2637</v>
      </c>
      <c r="I1078" s="273"/>
      <c r="J1078" s="495">
        <v>13</v>
      </c>
      <c r="K1078" s="1181">
        <v>1521</v>
      </c>
      <c r="L1078" s="869" t="s">
        <v>53</v>
      </c>
      <c r="M1078" s="500">
        <v>10000</v>
      </c>
      <c r="N1078" s="490">
        <v>2</v>
      </c>
      <c r="O1078" s="869" t="s">
        <v>129</v>
      </c>
      <c r="P1078" s="2416">
        <v>65</v>
      </c>
      <c r="Q1078" s="518"/>
      <c r="R1078" s="2150" t="s">
        <v>54</v>
      </c>
      <c r="S1078" s="869"/>
      <c r="T1078" s="869" t="s">
        <v>3278</v>
      </c>
      <c r="U1078" s="869" t="s">
        <v>121</v>
      </c>
      <c r="V1078" s="869" t="s">
        <v>131</v>
      </c>
      <c r="W1078" s="869" t="s">
        <v>210</v>
      </c>
      <c r="X1078" s="869">
        <v>117</v>
      </c>
      <c r="Y1078" s="2346">
        <v>60</v>
      </c>
      <c r="Z1078" s="2346"/>
      <c r="AA1078" s="2346">
        <v>120</v>
      </c>
      <c r="AB1078" s="869" t="s">
        <v>122</v>
      </c>
      <c r="AC1078" s="490">
        <v>80</v>
      </c>
      <c r="AD1078" s="2346">
        <v>397616</v>
      </c>
      <c r="AE1078" s="2660">
        <v>4</v>
      </c>
      <c r="AF1078" s="2346">
        <v>12</v>
      </c>
      <c r="AG1078" s="2151" t="s">
        <v>122</v>
      </c>
    </row>
    <row r="1079" spans="3:33">
      <c r="C1079" s="3079"/>
      <c r="D1079" s="1576"/>
      <c r="E1079" s="1577"/>
      <c r="F1079" s="2930">
        <v>929003540251</v>
      </c>
      <c r="G1079" s="1556">
        <v>8727900968569</v>
      </c>
      <c r="H1079" s="1556" t="s">
        <v>1045</v>
      </c>
      <c r="I1079" s="1556"/>
      <c r="J1079" s="1557">
        <v>4.9000000000000004</v>
      </c>
      <c r="K1079" s="1701">
        <v>470</v>
      </c>
      <c r="L1079" s="1248" t="s">
        <v>3121</v>
      </c>
      <c r="M1079" s="1560">
        <v>15000</v>
      </c>
      <c r="N1079" s="1561">
        <v>2</v>
      </c>
      <c r="O1079" s="1248" t="s">
        <v>127</v>
      </c>
      <c r="P1079" s="3193">
        <v>38</v>
      </c>
      <c r="Q1079" s="14"/>
      <c r="R1079" s="2101" t="s">
        <v>54</v>
      </c>
      <c r="S1079" s="1248"/>
      <c r="T1079" s="1248" t="s">
        <v>3275</v>
      </c>
      <c r="U1079" s="1248" t="s">
        <v>121</v>
      </c>
      <c r="V1079" s="1248" t="s">
        <v>126</v>
      </c>
      <c r="W1079" s="1061" t="s">
        <v>210</v>
      </c>
      <c r="X1079" s="1061">
        <v>95</v>
      </c>
      <c r="Y1079" s="1060">
        <v>60</v>
      </c>
      <c r="Z1079" s="1060"/>
      <c r="AA1079" s="1060">
        <v>107</v>
      </c>
      <c r="AB1079" s="1248" t="s">
        <v>122</v>
      </c>
      <c r="AC1079" s="1561">
        <v>80</v>
      </c>
      <c r="AD1079" s="1060">
        <v>1330830</v>
      </c>
      <c r="AE1079" s="2721">
        <v>4</v>
      </c>
      <c r="AF1079" s="1060">
        <v>6</v>
      </c>
      <c r="AG1079" s="2102" t="s">
        <v>122</v>
      </c>
    </row>
    <row r="1080" spans="3:33">
      <c r="C1080" s="3091"/>
      <c r="D1080" s="569"/>
      <c r="E1080" s="1578"/>
      <c r="F1080" s="2976">
        <v>929002306231</v>
      </c>
      <c r="G1080" s="940">
        <v>8727900968521</v>
      </c>
      <c r="H1080" s="940" t="s">
        <v>1046</v>
      </c>
      <c r="I1080" s="940"/>
      <c r="J1080" s="1054">
        <v>8</v>
      </c>
      <c r="K1080" s="1055">
        <v>806</v>
      </c>
      <c r="L1080" s="1055" t="s">
        <v>3121</v>
      </c>
      <c r="M1080" s="1562">
        <v>15000</v>
      </c>
      <c r="N1080" s="1040">
        <v>2</v>
      </c>
      <c r="O1080" s="1055" t="s">
        <v>127</v>
      </c>
      <c r="P1080" s="2420">
        <v>38</v>
      </c>
      <c r="Q1080" s="14"/>
      <c r="R1080" s="2182" t="s">
        <v>54</v>
      </c>
      <c r="S1080" s="1055"/>
      <c r="T1080" s="1055" t="s">
        <v>3276</v>
      </c>
      <c r="U1080" s="1055" t="s">
        <v>121</v>
      </c>
      <c r="V1080" s="1055" t="s">
        <v>126</v>
      </c>
      <c r="W1080" s="1076" t="s">
        <v>210</v>
      </c>
      <c r="X1080" s="1076">
        <v>100</v>
      </c>
      <c r="Y1080" s="1075">
        <v>60</v>
      </c>
      <c r="Z1080" s="1075"/>
      <c r="AA1080" s="1075">
        <v>108</v>
      </c>
      <c r="AB1080" s="1055" t="s">
        <v>122</v>
      </c>
      <c r="AC1080" s="1040">
        <v>80</v>
      </c>
      <c r="AD1080" s="1075">
        <v>422048</v>
      </c>
      <c r="AE1080" s="2722">
        <v>4</v>
      </c>
      <c r="AF1080" s="1075">
        <v>6</v>
      </c>
      <c r="AG1080" s="2183" t="s">
        <v>122</v>
      </c>
    </row>
    <row r="1081" spans="3:33">
      <c r="C1081" s="3091"/>
      <c r="D1081" s="569"/>
      <c r="E1081" s="1578"/>
      <c r="F1081" s="2976">
        <v>929002306331</v>
      </c>
      <c r="G1081" s="940">
        <v>8727900968606</v>
      </c>
      <c r="H1081" s="940" t="s">
        <v>1047</v>
      </c>
      <c r="I1081" s="940"/>
      <c r="J1081" s="1054">
        <v>8</v>
      </c>
      <c r="K1081" s="1055">
        <v>806</v>
      </c>
      <c r="L1081" s="964" t="s">
        <v>53</v>
      </c>
      <c r="M1081" s="964">
        <v>15000</v>
      </c>
      <c r="N1081" s="1040">
        <v>2</v>
      </c>
      <c r="O1081" s="964" t="s">
        <v>127</v>
      </c>
      <c r="P1081" s="2420">
        <v>38</v>
      </c>
      <c r="Q1081" s="14"/>
      <c r="R1081" s="2184" t="s">
        <v>54</v>
      </c>
      <c r="S1081" s="964"/>
      <c r="T1081" s="964" t="s">
        <v>3276</v>
      </c>
      <c r="U1081" s="964" t="s">
        <v>121</v>
      </c>
      <c r="V1081" s="964" t="s">
        <v>131</v>
      </c>
      <c r="W1081" s="1068" t="s">
        <v>210</v>
      </c>
      <c r="X1081" s="1068">
        <v>100</v>
      </c>
      <c r="Y1081" s="1067">
        <v>60</v>
      </c>
      <c r="Z1081" s="1067"/>
      <c r="AA1081" s="1067">
        <v>108</v>
      </c>
      <c r="AB1081" s="964" t="s">
        <v>122</v>
      </c>
      <c r="AC1081" s="1040">
        <v>80</v>
      </c>
      <c r="AD1081" s="1067">
        <v>422049</v>
      </c>
      <c r="AE1081" s="2722">
        <v>4</v>
      </c>
      <c r="AF1081" s="1067">
        <v>6</v>
      </c>
      <c r="AG1081" s="2185" t="s">
        <v>122</v>
      </c>
    </row>
    <row r="1082" spans="3:33">
      <c r="C1082" s="3091"/>
      <c r="D1082" s="569"/>
      <c r="E1082" s="1578"/>
      <c r="F1082" s="2934">
        <v>929002306531</v>
      </c>
      <c r="G1082" s="961">
        <v>8727900968620</v>
      </c>
      <c r="H1082" s="1394" t="s">
        <v>1048</v>
      </c>
      <c r="I1082" s="1394"/>
      <c r="J1082" s="1065">
        <v>10</v>
      </c>
      <c r="K1082" s="964">
        <v>1055</v>
      </c>
      <c r="L1082" s="1067" t="s">
        <v>3121</v>
      </c>
      <c r="M1082" s="1563">
        <v>15000</v>
      </c>
      <c r="N1082" s="1040">
        <v>2</v>
      </c>
      <c r="O1082" s="1067" t="s">
        <v>127</v>
      </c>
      <c r="P1082" s="2420">
        <v>48</v>
      </c>
      <c r="Q1082" s="14"/>
      <c r="R1082" s="2186" t="s">
        <v>54</v>
      </c>
      <c r="S1082" s="1067"/>
      <c r="T1082" s="1067" t="s">
        <v>3277</v>
      </c>
      <c r="U1082" s="1067" t="s">
        <v>121</v>
      </c>
      <c r="V1082" s="1067" t="s">
        <v>126</v>
      </c>
      <c r="W1082" s="1068" t="s">
        <v>210</v>
      </c>
      <c r="X1082" s="1068">
        <v>105</v>
      </c>
      <c r="Y1082" s="1067">
        <v>60</v>
      </c>
      <c r="Z1082" s="1067"/>
      <c r="AA1082" s="1067">
        <v>108</v>
      </c>
      <c r="AB1082" s="1067" t="s">
        <v>122</v>
      </c>
      <c r="AC1082" s="1040">
        <v>80</v>
      </c>
      <c r="AD1082" s="1067">
        <v>422050</v>
      </c>
      <c r="AE1082" s="2722">
        <v>4</v>
      </c>
      <c r="AF1082" s="1067">
        <v>6</v>
      </c>
      <c r="AG1082" s="2187" t="s">
        <v>122</v>
      </c>
    </row>
    <row r="1083" spans="3:33">
      <c r="C1083" s="3091"/>
      <c r="D1083" s="569"/>
      <c r="E1083" s="1578"/>
      <c r="F1083" s="2976">
        <v>929002306631</v>
      </c>
      <c r="G1083" s="1564">
        <v>8727900968644</v>
      </c>
      <c r="H1083" s="1564" t="s">
        <v>1049</v>
      </c>
      <c r="I1083" s="1564"/>
      <c r="J1083" s="1065">
        <v>10</v>
      </c>
      <c r="K1083" s="964">
        <v>1055</v>
      </c>
      <c r="L1083" s="1067" t="s">
        <v>53</v>
      </c>
      <c r="M1083" s="1563">
        <v>15000</v>
      </c>
      <c r="N1083" s="1040">
        <v>2</v>
      </c>
      <c r="O1083" s="1067" t="s">
        <v>127</v>
      </c>
      <c r="P1083" s="2420">
        <v>48</v>
      </c>
      <c r="Q1083" s="14"/>
      <c r="R1083" s="2186" t="s">
        <v>54</v>
      </c>
      <c r="S1083" s="1067"/>
      <c r="T1083" s="1067" t="s">
        <v>3277</v>
      </c>
      <c r="U1083" s="1067" t="s">
        <v>121</v>
      </c>
      <c r="V1083" s="1067" t="s">
        <v>131</v>
      </c>
      <c r="W1083" s="1068" t="s">
        <v>210</v>
      </c>
      <c r="X1083" s="1068">
        <v>105</v>
      </c>
      <c r="Y1083" s="1067">
        <v>60</v>
      </c>
      <c r="Z1083" s="1067"/>
      <c r="AA1083" s="1067">
        <v>108</v>
      </c>
      <c r="AB1083" s="1067" t="s">
        <v>122</v>
      </c>
      <c r="AC1083" s="1040">
        <v>80</v>
      </c>
      <c r="AD1083" s="1067">
        <v>422051</v>
      </c>
      <c r="AE1083" s="2722">
        <v>4</v>
      </c>
      <c r="AF1083" s="1067">
        <v>6</v>
      </c>
      <c r="AG1083" s="2187" t="s">
        <v>122</v>
      </c>
    </row>
    <row r="1084" spans="3:33">
      <c r="C1084" s="3091"/>
      <c r="D1084" s="569"/>
      <c r="E1084" s="1578"/>
      <c r="F1084" s="2976">
        <v>929002306831</v>
      </c>
      <c r="G1084" s="940">
        <v>8727900968682</v>
      </c>
      <c r="H1084" s="940" t="s">
        <v>1050</v>
      </c>
      <c r="I1084" s="940"/>
      <c r="J1084" s="1065">
        <v>13</v>
      </c>
      <c r="K1084" s="964">
        <v>1521</v>
      </c>
      <c r="L1084" s="1067" t="s">
        <v>3121</v>
      </c>
      <c r="M1084" s="1563">
        <v>15000</v>
      </c>
      <c r="N1084" s="1072">
        <v>2</v>
      </c>
      <c r="O1084" s="1067" t="s">
        <v>129</v>
      </c>
      <c r="P1084" s="2420">
        <v>65</v>
      </c>
      <c r="Q1084" s="14"/>
      <c r="R1084" s="2186" t="s">
        <v>54</v>
      </c>
      <c r="S1084" s="1067"/>
      <c r="T1084" s="1067" t="s">
        <v>3278</v>
      </c>
      <c r="U1084" s="1067" t="s">
        <v>121</v>
      </c>
      <c r="V1084" s="1067" t="s">
        <v>126</v>
      </c>
      <c r="W1084" s="1068" t="s">
        <v>210</v>
      </c>
      <c r="X1084" s="1068">
        <v>117</v>
      </c>
      <c r="Y1084" s="1067">
        <v>60</v>
      </c>
      <c r="Z1084" s="1067"/>
      <c r="AA1084" s="1067">
        <v>120</v>
      </c>
      <c r="AB1084" s="964" t="s">
        <v>122</v>
      </c>
      <c r="AC1084" s="1040">
        <v>80</v>
      </c>
      <c r="AD1084" s="1067">
        <v>422053</v>
      </c>
      <c r="AE1084" s="2722">
        <v>4</v>
      </c>
      <c r="AF1084" s="1067">
        <v>6</v>
      </c>
      <c r="AG1084" s="2187" t="s">
        <v>122</v>
      </c>
    </row>
    <row r="1085" spans="3:33">
      <c r="C1085" s="3091"/>
      <c r="D1085" s="569"/>
      <c r="E1085" s="1578"/>
      <c r="F1085" s="2976">
        <v>929002306931</v>
      </c>
      <c r="G1085" s="1564">
        <v>8727900968507</v>
      </c>
      <c r="H1085" s="1564" t="s">
        <v>1051</v>
      </c>
      <c r="I1085" s="1564"/>
      <c r="J1085" s="1065">
        <v>13</v>
      </c>
      <c r="K1085" s="964">
        <v>1521</v>
      </c>
      <c r="L1085" s="1067" t="s">
        <v>53</v>
      </c>
      <c r="M1085" s="1563">
        <v>15000</v>
      </c>
      <c r="N1085" s="1040">
        <v>2</v>
      </c>
      <c r="O1085" s="1067" t="s">
        <v>129</v>
      </c>
      <c r="P1085" s="2420">
        <v>65</v>
      </c>
      <c r="Q1085" s="14"/>
      <c r="R1085" s="2186" t="s">
        <v>54</v>
      </c>
      <c r="S1085" s="1067"/>
      <c r="T1085" s="1067" t="s">
        <v>3278</v>
      </c>
      <c r="U1085" s="1067" t="s">
        <v>121</v>
      </c>
      <c r="V1085" s="1067" t="s">
        <v>131</v>
      </c>
      <c r="W1085" s="1068" t="s">
        <v>210</v>
      </c>
      <c r="X1085" s="1068">
        <v>117</v>
      </c>
      <c r="Y1085" s="1067">
        <v>60</v>
      </c>
      <c r="Z1085" s="1067"/>
      <c r="AA1085" s="1067">
        <v>120</v>
      </c>
      <c r="AB1085" s="1067" t="s">
        <v>122</v>
      </c>
      <c r="AC1085" s="1040">
        <v>80</v>
      </c>
      <c r="AD1085" s="1067">
        <v>422054</v>
      </c>
      <c r="AE1085" s="2722">
        <v>4</v>
      </c>
      <c r="AF1085" s="1067">
        <v>6</v>
      </c>
      <c r="AG1085" s="2187" t="s">
        <v>122</v>
      </c>
    </row>
    <row r="1086" spans="3:33">
      <c r="C1086" s="3091"/>
      <c r="D1086" s="569"/>
      <c r="E1086" s="1578"/>
      <c r="F1086" s="2976">
        <v>929002062231</v>
      </c>
      <c r="G1086" s="1564">
        <v>8727900967142</v>
      </c>
      <c r="H1086" s="1564" t="s">
        <v>1052</v>
      </c>
      <c r="I1086" s="1564"/>
      <c r="J1086" s="1065">
        <v>15</v>
      </c>
      <c r="K1086" s="964">
        <v>1900</v>
      </c>
      <c r="L1086" s="1067" t="s">
        <v>3121</v>
      </c>
      <c r="M1086" s="1563">
        <v>15000</v>
      </c>
      <c r="N1086" s="1035">
        <v>2</v>
      </c>
      <c r="O1086" s="1067" t="s">
        <v>129</v>
      </c>
      <c r="P1086" s="2420">
        <v>130</v>
      </c>
      <c r="Q1086" s="14"/>
      <c r="R1086" s="2186" t="s">
        <v>54</v>
      </c>
      <c r="S1086" s="1067"/>
      <c r="T1086" s="1067" t="s">
        <v>3279</v>
      </c>
      <c r="U1086" s="1067" t="s">
        <v>121</v>
      </c>
      <c r="V1086" s="1067" t="s">
        <v>126</v>
      </c>
      <c r="W1086" s="1068" t="s">
        <v>210</v>
      </c>
      <c r="X1086" s="1068">
        <v>126</v>
      </c>
      <c r="Y1086" s="1067">
        <v>75</v>
      </c>
      <c r="Z1086" s="1067"/>
      <c r="AA1086" s="1067">
        <v>129</v>
      </c>
      <c r="AB1086" s="1067" t="s">
        <v>122</v>
      </c>
      <c r="AC1086" s="1035">
        <v>80</v>
      </c>
      <c r="AD1086" s="1067">
        <v>422045</v>
      </c>
      <c r="AE1086" s="2610">
        <v>4</v>
      </c>
      <c r="AF1086" s="1067">
        <v>6</v>
      </c>
      <c r="AG1086" s="2187" t="s">
        <v>122</v>
      </c>
    </row>
    <row r="1087" spans="3:33">
      <c r="C1087" s="3091"/>
      <c r="D1087" s="569"/>
      <c r="E1087" s="1578"/>
      <c r="F1087" s="2976">
        <v>929003112931</v>
      </c>
      <c r="G1087" s="1564">
        <v>8727900972818</v>
      </c>
      <c r="H1087" s="1564" t="s">
        <v>1053</v>
      </c>
      <c r="I1087" s="1564"/>
      <c r="J1087" s="1065">
        <v>15</v>
      </c>
      <c r="K1087" s="964">
        <v>1900</v>
      </c>
      <c r="L1087" s="964" t="s">
        <v>53</v>
      </c>
      <c r="M1087" s="1563">
        <v>15000</v>
      </c>
      <c r="N1087" s="1035">
        <v>2</v>
      </c>
      <c r="O1087" s="964" t="s">
        <v>129</v>
      </c>
      <c r="P1087" s="2420">
        <v>130</v>
      </c>
      <c r="Q1087" s="14"/>
      <c r="R1087" s="2184" t="s">
        <v>54</v>
      </c>
      <c r="S1087" s="964"/>
      <c r="T1087" s="964" t="s">
        <v>3279</v>
      </c>
      <c r="U1087" s="964" t="s">
        <v>121</v>
      </c>
      <c r="V1087" s="964" t="s">
        <v>131</v>
      </c>
      <c r="W1087" s="1068" t="s">
        <v>210</v>
      </c>
      <c r="X1087" s="1068">
        <v>126</v>
      </c>
      <c r="Y1087" s="1067">
        <v>68</v>
      </c>
      <c r="Z1087" s="1067"/>
      <c r="AA1087" s="1067">
        <v>128</v>
      </c>
      <c r="AB1087" s="964" t="s">
        <v>122</v>
      </c>
      <c r="AC1087" s="1035">
        <v>80</v>
      </c>
      <c r="AD1087" s="1067">
        <v>1347059</v>
      </c>
      <c r="AE1087" s="2610">
        <v>4</v>
      </c>
      <c r="AF1087" s="1067">
        <v>6</v>
      </c>
      <c r="AG1087" s="2185" t="s">
        <v>122</v>
      </c>
    </row>
    <row r="1088" spans="3:33">
      <c r="C1088" s="3091"/>
      <c r="D1088" s="569"/>
      <c r="E1088" s="1578"/>
      <c r="F1088" s="2976">
        <v>929003597131</v>
      </c>
      <c r="G1088" s="940">
        <v>8727900972474</v>
      </c>
      <c r="H1088" s="940" t="s">
        <v>1054</v>
      </c>
      <c r="I1088" s="940"/>
      <c r="J1088" s="1054">
        <v>23</v>
      </c>
      <c r="K1088" s="1055">
        <v>2500</v>
      </c>
      <c r="L1088" s="1075" t="s">
        <v>3121</v>
      </c>
      <c r="M1088" s="1055">
        <v>15000</v>
      </c>
      <c r="N1088" s="1035">
        <v>2</v>
      </c>
      <c r="O1088" s="1075" t="s">
        <v>127</v>
      </c>
      <c r="P1088" s="2420">
        <v>145</v>
      </c>
      <c r="Q1088" s="14"/>
      <c r="R1088" s="2188" t="s">
        <v>54</v>
      </c>
      <c r="S1088" s="1075"/>
      <c r="T1088" s="1075" t="s">
        <v>3280</v>
      </c>
      <c r="U1088" s="1075" t="s">
        <v>121</v>
      </c>
      <c r="V1088" s="1075" t="s">
        <v>126</v>
      </c>
      <c r="W1088" s="1076" t="s">
        <v>210</v>
      </c>
      <c r="X1088" s="1076">
        <v>108</v>
      </c>
      <c r="Y1088" s="1075">
        <v>77</v>
      </c>
      <c r="Z1088" s="1075"/>
      <c r="AA1088" s="1075">
        <v>165</v>
      </c>
      <c r="AB1088" s="1075" t="s">
        <v>122</v>
      </c>
      <c r="AC1088" s="1035">
        <v>80</v>
      </c>
      <c r="AD1088" s="1075">
        <v>1365549</v>
      </c>
      <c r="AE1088" s="2610">
        <v>4</v>
      </c>
      <c r="AF1088" s="1075">
        <v>6</v>
      </c>
      <c r="AG1088" s="2189" t="s">
        <v>122</v>
      </c>
    </row>
    <row r="1089" spans="3:33">
      <c r="C1089" s="3080"/>
      <c r="D1089" s="855"/>
      <c r="E1089" s="1599"/>
      <c r="F1089" s="2977">
        <v>929003597231</v>
      </c>
      <c r="G1089" s="1565">
        <v>8727900972498</v>
      </c>
      <c r="H1089" s="1565" t="s">
        <v>1055</v>
      </c>
      <c r="I1089" s="1565"/>
      <c r="J1089" s="1079">
        <v>23</v>
      </c>
      <c r="K1089" s="1080">
        <v>2500</v>
      </c>
      <c r="L1089" s="1080" t="s">
        <v>53</v>
      </c>
      <c r="M1089" s="1080">
        <v>15000</v>
      </c>
      <c r="N1089" s="1567">
        <v>2</v>
      </c>
      <c r="O1089" s="1080" t="s">
        <v>127</v>
      </c>
      <c r="P1089" s="2421">
        <v>145</v>
      </c>
      <c r="Q1089" s="14"/>
      <c r="R1089" s="2190" t="s">
        <v>54</v>
      </c>
      <c r="S1089" s="1080"/>
      <c r="T1089" s="1080" t="s">
        <v>3280</v>
      </c>
      <c r="U1089" s="1080" t="s">
        <v>121</v>
      </c>
      <c r="V1089" s="1080" t="s">
        <v>131</v>
      </c>
      <c r="W1089" s="1081" t="s">
        <v>210</v>
      </c>
      <c r="X1089" s="1081">
        <v>108</v>
      </c>
      <c r="Y1089" s="1566">
        <v>77</v>
      </c>
      <c r="Z1089" s="1566"/>
      <c r="AA1089" s="1566">
        <v>165</v>
      </c>
      <c r="AB1089" s="1080" t="s">
        <v>122</v>
      </c>
      <c r="AC1089" s="1567">
        <v>80</v>
      </c>
      <c r="AD1089" s="1566">
        <v>1365552</v>
      </c>
      <c r="AE1089" s="2723">
        <v>4</v>
      </c>
      <c r="AF1089" s="1566">
        <v>6</v>
      </c>
      <c r="AG1089" s="2191" t="s">
        <v>122</v>
      </c>
    </row>
    <row r="1090" spans="3:33">
      <c r="C1090" s="3079" t="s">
        <v>2870</v>
      </c>
      <c r="D1090" s="1576" t="s">
        <v>2274</v>
      </c>
      <c r="E1090" s="1577"/>
      <c r="F1090" s="2978">
        <v>929003800702</v>
      </c>
      <c r="G1090" s="706">
        <v>8720169310650</v>
      </c>
      <c r="H1090" s="1485" t="s">
        <v>2763</v>
      </c>
      <c r="I1090" s="1485" t="s">
        <v>1137</v>
      </c>
      <c r="J1090" s="1486">
        <v>2.2999999999999998</v>
      </c>
      <c r="K1090" s="1488">
        <v>485</v>
      </c>
      <c r="L1090" s="1851" t="s">
        <v>3121</v>
      </c>
      <c r="M1090" s="1489">
        <v>50000</v>
      </c>
      <c r="N1090" s="1490">
        <v>5</v>
      </c>
      <c r="O1090" s="2381" t="s">
        <v>180</v>
      </c>
      <c r="P1090" s="2427">
        <v>190</v>
      </c>
      <c r="Q1090" s="525"/>
      <c r="R1090" s="2166" t="s">
        <v>54</v>
      </c>
      <c r="S1090" s="1851"/>
      <c r="T1090" s="1851" t="s">
        <v>3275</v>
      </c>
      <c r="U1090" s="1851" t="s">
        <v>139</v>
      </c>
      <c r="V1090" s="1851" t="s">
        <v>126</v>
      </c>
      <c r="W1090" s="1742" t="s">
        <v>210</v>
      </c>
      <c r="X1090" s="1742">
        <v>210</v>
      </c>
      <c r="Y1090" s="1851">
        <v>35</v>
      </c>
      <c r="Z1090" s="1851"/>
      <c r="AA1090" s="1851">
        <v>97</v>
      </c>
      <c r="AB1090" s="1851" t="s">
        <v>122</v>
      </c>
      <c r="AC1090" s="1490">
        <v>80</v>
      </c>
      <c r="AD1090" s="1851">
        <v>1881210</v>
      </c>
      <c r="AE1090" s="2724">
        <v>4</v>
      </c>
      <c r="AF1090" s="1851">
        <v>10</v>
      </c>
      <c r="AG1090" s="2192" t="s">
        <v>122</v>
      </c>
    </row>
    <row r="1091" spans="3:33">
      <c r="C1091" s="3091" t="s">
        <v>2870</v>
      </c>
      <c r="D1091" s="569" t="s">
        <v>2274</v>
      </c>
      <c r="E1091" s="1578"/>
      <c r="F1091" s="255">
        <v>929003626202</v>
      </c>
      <c r="G1091" s="255">
        <v>8720169188990</v>
      </c>
      <c r="H1091" s="1483" t="s">
        <v>1139</v>
      </c>
      <c r="I1091" s="1483" t="s">
        <v>1138</v>
      </c>
      <c r="J1091" s="333">
        <v>2.2999999999999998</v>
      </c>
      <c r="K1091" s="1484">
        <v>485</v>
      </c>
      <c r="L1091" s="310" t="s">
        <v>3121</v>
      </c>
      <c r="M1091" s="296">
        <v>50000</v>
      </c>
      <c r="N1091" s="300">
        <v>5</v>
      </c>
      <c r="O1091" s="2382" t="s">
        <v>180</v>
      </c>
      <c r="P1091" s="2428">
        <v>190</v>
      </c>
      <c r="Q1091" s="14"/>
      <c r="R1091" s="2031" t="s">
        <v>54</v>
      </c>
      <c r="S1091" s="310"/>
      <c r="T1091" s="310" t="s">
        <v>3275</v>
      </c>
      <c r="U1091" s="310" t="s">
        <v>121</v>
      </c>
      <c r="V1091" s="310" t="s">
        <v>126</v>
      </c>
      <c r="W1091" s="293" t="s">
        <v>210</v>
      </c>
      <c r="X1091" s="293">
        <v>210</v>
      </c>
      <c r="Y1091" s="292">
        <v>45</v>
      </c>
      <c r="Z1091" s="292"/>
      <c r="AA1091" s="292">
        <v>78</v>
      </c>
      <c r="AB1091" s="310" t="s">
        <v>122</v>
      </c>
      <c r="AC1091" s="300">
        <v>80</v>
      </c>
      <c r="AD1091" s="292">
        <v>1442634</v>
      </c>
      <c r="AE1091" s="2675">
        <v>4</v>
      </c>
      <c r="AF1091" s="292">
        <v>10</v>
      </c>
      <c r="AG1091" s="2032" t="s">
        <v>122</v>
      </c>
    </row>
    <row r="1092" spans="3:33">
      <c r="C1092" s="3080" t="s">
        <v>2870</v>
      </c>
      <c r="D1092" s="855" t="s">
        <v>2274</v>
      </c>
      <c r="E1092" s="1599"/>
      <c r="F1092" s="253">
        <v>929003801102</v>
      </c>
      <c r="G1092" s="734">
        <v>8720169310735</v>
      </c>
      <c r="H1092" s="572" t="s">
        <v>2783</v>
      </c>
      <c r="I1092" s="572" t="s">
        <v>1138</v>
      </c>
      <c r="J1092" s="441">
        <v>2.2999999999999998</v>
      </c>
      <c r="K1092" s="1651">
        <v>485</v>
      </c>
      <c r="L1092" s="1852" t="s">
        <v>3121</v>
      </c>
      <c r="M1092" s="1634">
        <v>50000</v>
      </c>
      <c r="N1092" s="921">
        <v>5</v>
      </c>
      <c r="O1092" s="2383" t="s">
        <v>180</v>
      </c>
      <c r="P1092" s="1652">
        <v>190</v>
      </c>
      <c r="Q1092" s="525"/>
      <c r="R1092" s="2035" t="s">
        <v>54</v>
      </c>
      <c r="S1092" s="1852"/>
      <c r="T1092" s="1852" t="s">
        <v>3275</v>
      </c>
      <c r="U1092" s="1852" t="s">
        <v>139</v>
      </c>
      <c r="V1092" s="1852" t="s">
        <v>126</v>
      </c>
      <c r="W1092" s="2481" t="s">
        <v>210</v>
      </c>
      <c r="X1092" s="2481">
        <v>210</v>
      </c>
      <c r="Y1092" s="2351">
        <v>45</v>
      </c>
      <c r="Z1092" s="2351"/>
      <c r="AA1092" s="2351">
        <v>80</v>
      </c>
      <c r="AB1092" s="1852" t="s">
        <v>122</v>
      </c>
      <c r="AC1092" s="921">
        <v>80</v>
      </c>
      <c r="AD1092" s="2351">
        <v>1881206</v>
      </c>
      <c r="AE1092" s="2686">
        <v>4</v>
      </c>
      <c r="AF1092" s="2351">
        <v>10</v>
      </c>
      <c r="AG1092" s="2193" t="s">
        <v>122</v>
      </c>
    </row>
    <row r="1093" spans="3:33">
      <c r="C1093" s="3079" t="s">
        <v>2870</v>
      </c>
      <c r="D1093" s="1576" t="s">
        <v>2274</v>
      </c>
      <c r="E1093" s="1577"/>
      <c r="F1093" s="2979">
        <v>929003071302</v>
      </c>
      <c r="G1093" s="1281">
        <v>8719514477711</v>
      </c>
      <c r="H1093" s="143" t="s">
        <v>1201</v>
      </c>
      <c r="I1093" s="1524" t="s">
        <v>1173</v>
      </c>
      <c r="J1093" s="1282">
        <v>2.5</v>
      </c>
      <c r="K1093" s="1132">
        <v>340</v>
      </c>
      <c r="L1093" s="516" t="s">
        <v>3118</v>
      </c>
      <c r="M1093" s="1284">
        <v>25000</v>
      </c>
      <c r="N1093" s="1286">
        <v>5</v>
      </c>
      <c r="O1093" s="516" t="s">
        <v>135</v>
      </c>
      <c r="P1093" s="3281">
        <v>105</v>
      </c>
      <c r="Q1093" s="14"/>
      <c r="R1093" s="2194" t="s">
        <v>54</v>
      </c>
      <c r="S1093" s="516"/>
      <c r="T1093" s="516" t="s">
        <v>3282</v>
      </c>
      <c r="U1093" s="516" t="s">
        <v>139</v>
      </c>
      <c r="V1093" s="516" t="s">
        <v>182</v>
      </c>
      <c r="W1093" s="529" t="s">
        <v>210</v>
      </c>
      <c r="X1093" s="529">
        <v>136</v>
      </c>
      <c r="Y1093" s="516">
        <v>35</v>
      </c>
      <c r="Z1093" s="516"/>
      <c r="AA1093" s="516">
        <v>119</v>
      </c>
      <c r="AB1093" s="516" t="s">
        <v>143</v>
      </c>
      <c r="AC1093" s="1286">
        <v>90</v>
      </c>
      <c r="AD1093" s="516">
        <v>1227625</v>
      </c>
      <c r="AE1093" s="2725">
        <v>4</v>
      </c>
      <c r="AF1093" s="516">
        <v>10</v>
      </c>
      <c r="AG1093" s="2195" t="s">
        <v>122</v>
      </c>
    </row>
    <row r="1094" spans="3:33">
      <c r="C1094" s="3091" t="s">
        <v>2870</v>
      </c>
      <c r="D1094" s="569" t="s">
        <v>2274</v>
      </c>
      <c r="E1094" s="1578"/>
      <c r="F1094" s="2966">
        <v>929003011982</v>
      </c>
      <c r="G1094" s="590">
        <v>8719514449350</v>
      </c>
      <c r="H1094" s="178" t="s">
        <v>1202</v>
      </c>
      <c r="I1094" s="1338" t="s">
        <v>1137</v>
      </c>
      <c r="J1094" s="593">
        <v>2.5</v>
      </c>
      <c r="K1094" s="1190">
        <v>340</v>
      </c>
      <c r="L1094" s="375" t="s">
        <v>3118</v>
      </c>
      <c r="M1094" s="595">
        <v>25000</v>
      </c>
      <c r="N1094" s="798">
        <v>5</v>
      </c>
      <c r="O1094" s="375" t="s">
        <v>135</v>
      </c>
      <c r="P1094" s="3282">
        <v>105</v>
      </c>
      <c r="Q1094" s="14"/>
      <c r="R1094" s="2196" t="s">
        <v>54</v>
      </c>
      <c r="S1094" s="375"/>
      <c r="T1094" s="375" t="s">
        <v>3282</v>
      </c>
      <c r="U1094" s="375" t="s">
        <v>139</v>
      </c>
      <c r="V1094" s="375" t="s">
        <v>182</v>
      </c>
      <c r="W1094" s="353" t="s">
        <v>210</v>
      </c>
      <c r="X1094" s="353">
        <v>136</v>
      </c>
      <c r="Y1094" s="375">
        <v>35</v>
      </c>
      <c r="Z1094" s="375"/>
      <c r="AA1094" s="375">
        <v>97</v>
      </c>
      <c r="AB1094" s="375" t="s">
        <v>143</v>
      </c>
      <c r="AC1094" s="798">
        <v>90</v>
      </c>
      <c r="AD1094" s="375">
        <v>1109136</v>
      </c>
      <c r="AE1094" s="2726">
        <v>4</v>
      </c>
      <c r="AF1094" s="375">
        <v>10</v>
      </c>
      <c r="AG1094" s="2197" t="s">
        <v>122</v>
      </c>
    </row>
    <row r="1095" spans="3:33">
      <c r="C1095" s="3091" t="s">
        <v>2870</v>
      </c>
      <c r="D1095" s="569" t="s">
        <v>2274</v>
      </c>
      <c r="E1095" s="1578"/>
      <c r="F1095" s="2966">
        <v>929003012282</v>
      </c>
      <c r="G1095" s="511">
        <v>8719514449411</v>
      </c>
      <c r="H1095" s="511" t="s">
        <v>1206</v>
      </c>
      <c r="I1095" s="511" t="s">
        <v>1137</v>
      </c>
      <c r="J1095" s="323">
        <v>3.4</v>
      </c>
      <c r="K1095" s="281">
        <v>470</v>
      </c>
      <c r="L1095" s="375" t="s">
        <v>3118</v>
      </c>
      <c r="M1095" s="631">
        <v>25000</v>
      </c>
      <c r="N1095" s="404">
        <v>5</v>
      </c>
      <c r="O1095" s="375" t="s">
        <v>135</v>
      </c>
      <c r="P1095" s="3284">
        <v>117</v>
      </c>
      <c r="Q1095" s="14"/>
      <c r="R1095" s="2196" t="s">
        <v>54</v>
      </c>
      <c r="S1095" s="375"/>
      <c r="T1095" s="375" t="s">
        <v>3275</v>
      </c>
      <c r="U1095" s="375" t="s">
        <v>139</v>
      </c>
      <c r="V1095" s="375" t="s">
        <v>182</v>
      </c>
      <c r="W1095" s="353" t="s">
        <v>210</v>
      </c>
      <c r="X1095" s="353">
        <v>138</v>
      </c>
      <c r="Y1095" s="375">
        <v>35</v>
      </c>
      <c r="Z1095" s="375"/>
      <c r="AA1095" s="375">
        <v>97</v>
      </c>
      <c r="AB1095" s="375" t="s">
        <v>143</v>
      </c>
      <c r="AC1095" s="798">
        <v>90</v>
      </c>
      <c r="AD1095" s="375">
        <v>1109139</v>
      </c>
      <c r="AE1095" s="2726">
        <v>4</v>
      </c>
      <c r="AF1095" s="375">
        <v>10</v>
      </c>
      <c r="AG1095" s="2197" t="s">
        <v>122</v>
      </c>
    </row>
    <row r="1096" spans="3:33">
      <c r="C1096" s="3091" t="s">
        <v>2870</v>
      </c>
      <c r="D1096" s="569" t="s">
        <v>2274</v>
      </c>
      <c r="E1096" s="1578"/>
      <c r="F1096" s="2966">
        <v>929003012382</v>
      </c>
      <c r="G1096" s="511">
        <v>8719514449435</v>
      </c>
      <c r="H1096" s="511" t="s">
        <v>1207</v>
      </c>
      <c r="I1096" s="511" t="s">
        <v>1137</v>
      </c>
      <c r="J1096" s="323">
        <v>3.4</v>
      </c>
      <c r="K1096" s="281">
        <v>470</v>
      </c>
      <c r="L1096" s="375" t="s">
        <v>3118</v>
      </c>
      <c r="M1096" s="631">
        <v>25000</v>
      </c>
      <c r="N1096" s="404">
        <v>5</v>
      </c>
      <c r="O1096" s="375" t="s">
        <v>135</v>
      </c>
      <c r="P1096" s="3282">
        <v>117</v>
      </c>
      <c r="Q1096" s="14"/>
      <c r="R1096" s="2196" t="s">
        <v>54</v>
      </c>
      <c r="S1096" s="375"/>
      <c r="T1096" s="375" t="s">
        <v>3275</v>
      </c>
      <c r="U1096" s="375" t="s">
        <v>121</v>
      </c>
      <c r="V1096" s="375" t="s">
        <v>182</v>
      </c>
      <c r="W1096" s="353" t="s">
        <v>210</v>
      </c>
      <c r="X1096" s="353">
        <v>138</v>
      </c>
      <c r="Y1096" s="375">
        <v>35</v>
      </c>
      <c r="Z1096" s="375"/>
      <c r="AA1096" s="375">
        <v>95</v>
      </c>
      <c r="AB1096" s="375" t="s">
        <v>143</v>
      </c>
      <c r="AC1096" s="798">
        <v>90</v>
      </c>
      <c r="AD1096" s="375">
        <v>1109140</v>
      </c>
      <c r="AE1096" s="2726">
        <v>4</v>
      </c>
      <c r="AF1096" s="375">
        <v>10</v>
      </c>
      <c r="AG1096" s="2197" t="s">
        <v>122</v>
      </c>
    </row>
    <row r="1097" spans="3:33">
      <c r="C1097" s="3091" t="s">
        <v>2870</v>
      </c>
      <c r="D1097" s="569" t="s">
        <v>2274</v>
      </c>
      <c r="E1097" s="1578"/>
      <c r="F1097" s="2966">
        <v>929003013082</v>
      </c>
      <c r="G1097" s="511">
        <v>8719514449497</v>
      </c>
      <c r="H1097" s="511" t="s">
        <v>1208</v>
      </c>
      <c r="I1097" s="511" t="s">
        <v>1173</v>
      </c>
      <c r="J1097" s="323">
        <v>3.4</v>
      </c>
      <c r="K1097" s="281">
        <v>470</v>
      </c>
      <c r="L1097" s="375" t="s">
        <v>3118</v>
      </c>
      <c r="M1097" s="631">
        <v>25000</v>
      </c>
      <c r="N1097" s="404">
        <v>5</v>
      </c>
      <c r="O1097" s="375" t="s">
        <v>135</v>
      </c>
      <c r="P1097" s="3282">
        <v>117</v>
      </c>
      <c r="Q1097" s="14"/>
      <c r="R1097" s="2196" t="s">
        <v>54</v>
      </c>
      <c r="S1097" s="375"/>
      <c r="T1097" s="375" t="s">
        <v>3275</v>
      </c>
      <c r="U1097" s="375" t="s">
        <v>139</v>
      </c>
      <c r="V1097" s="375" t="s">
        <v>182</v>
      </c>
      <c r="W1097" s="353" t="s">
        <v>210</v>
      </c>
      <c r="X1097" s="353">
        <v>138</v>
      </c>
      <c r="Y1097" s="375">
        <v>35</v>
      </c>
      <c r="Z1097" s="375"/>
      <c r="AA1097" s="375">
        <v>119</v>
      </c>
      <c r="AB1097" s="375" t="s">
        <v>143</v>
      </c>
      <c r="AC1097" s="798">
        <v>90</v>
      </c>
      <c r="AD1097" s="375">
        <v>1109143</v>
      </c>
      <c r="AE1097" s="2726">
        <v>4</v>
      </c>
      <c r="AF1097" s="375">
        <v>10</v>
      </c>
      <c r="AG1097" s="2197" t="s">
        <v>122</v>
      </c>
    </row>
    <row r="1098" spans="3:33">
      <c r="C1098" s="3091" t="s">
        <v>2870</v>
      </c>
      <c r="D1098" s="569" t="s">
        <v>2274</v>
      </c>
      <c r="E1098" s="1578"/>
      <c r="F1098" s="868">
        <v>929003013982</v>
      </c>
      <c r="G1098" s="481">
        <v>8719514449572</v>
      </c>
      <c r="H1098" s="481" t="s">
        <v>1203</v>
      </c>
      <c r="I1098" s="481" t="s">
        <v>1137</v>
      </c>
      <c r="J1098" s="485">
        <v>5.9</v>
      </c>
      <c r="K1098" s="283">
        <v>806</v>
      </c>
      <c r="L1098" s="468" t="s">
        <v>3118</v>
      </c>
      <c r="M1098" s="484">
        <v>25000</v>
      </c>
      <c r="N1098" s="592">
        <v>5</v>
      </c>
      <c r="O1098" s="468" t="s">
        <v>135</v>
      </c>
      <c r="P1098" s="3286">
        <v>160</v>
      </c>
      <c r="Q1098" s="14"/>
      <c r="R1098" s="1967" t="s">
        <v>54</v>
      </c>
      <c r="S1098" s="468"/>
      <c r="T1098" s="468" t="s">
        <v>3276</v>
      </c>
      <c r="U1098" s="468" t="s">
        <v>139</v>
      </c>
      <c r="V1098" s="468" t="s">
        <v>182</v>
      </c>
      <c r="W1098" s="483" t="s">
        <v>210</v>
      </c>
      <c r="X1098" s="483">
        <v>136</v>
      </c>
      <c r="Y1098" s="468">
        <v>35</v>
      </c>
      <c r="Z1098" s="468"/>
      <c r="AA1098" s="468">
        <v>97</v>
      </c>
      <c r="AB1098" s="468" t="s">
        <v>143</v>
      </c>
      <c r="AC1098" s="2502">
        <v>90</v>
      </c>
      <c r="AD1098" s="468">
        <v>1109147</v>
      </c>
      <c r="AE1098" s="2727">
        <v>4</v>
      </c>
      <c r="AF1098" s="468">
        <v>10</v>
      </c>
      <c r="AG1098" s="1968" t="s">
        <v>122</v>
      </c>
    </row>
    <row r="1099" spans="3:33">
      <c r="C1099" s="3091" t="s">
        <v>2870</v>
      </c>
      <c r="D1099" s="569" t="s">
        <v>2274</v>
      </c>
      <c r="E1099" s="1578"/>
      <c r="F1099" s="2980">
        <v>929003012082</v>
      </c>
      <c r="G1099" s="605">
        <v>8719514449374</v>
      </c>
      <c r="H1099" s="605" t="s">
        <v>1204</v>
      </c>
      <c r="I1099" s="605" t="s">
        <v>1138</v>
      </c>
      <c r="J1099" s="386">
        <v>2.5</v>
      </c>
      <c r="K1099" s="292">
        <v>340</v>
      </c>
      <c r="L1099" s="418" t="s">
        <v>3118</v>
      </c>
      <c r="M1099" s="1477">
        <v>25000</v>
      </c>
      <c r="N1099" s="404">
        <v>5</v>
      </c>
      <c r="O1099" s="418" t="s">
        <v>135</v>
      </c>
      <c r="P1099" s="3284">
        <v>105</v>
      </c>
      <c r="Q1099" s="14"/>
      <c r="R1099" s="2198" t="s">
        <v>54</v>
      </c>
      <c r="S1099" s="418"/>
      <c r="T1099" s="418" t="s">
        <v>3282</v>
      </c>
      <c r="U1099" s="418" t="s">
        <v>139</v>
      </c>
      <c r="V1099" s="418" t="s">
        <v>182</v>
      </c>
      <c r="W1099" s="362" t="s">
        <v>210</v>
      </c>
      <c r="X1099" s="362">
        <v>136</v>
      </c>
      <c r="Y1099" s="418">
        <v>45</v>
      </c>
      <c r="Z1099" s="418"/>
      <c r="AA1099" s="418">
        <v>90</v>
      </c>
      <c r="AB1099" s="418" t="s">
        <v>143</v>
      </c>
      <c r="AC1099" s="798">
        <v>90</v>
      </c>
      <c r="AD1099" s="418">
        <v>1109137</v>
      </c>
      <c r="AE1099" s="2726">
        <v>4</v>
      </c>
      <c r="AF1099" s="418">
        <v>10</v>
      </c>
      <c r="AG1099" s="2199" t="s">
        <v>122</v>
      </c>
    </row>
    <row r="1100" spans="3:33">
      <c r="C1100" s="3091" t="s">
        <v>2870</v>
      </c>
      <c r="D1100" s="569" t="s">
        <v>2274</v>
      </c>
      <c r="E1100" s="1578"/>
      <c r="F1100" s="2966">
        <v>929003012182</v>
      </c>
      <c r="G1100" s="511">
        <v>8719514449398</v>
      </c>
      <c r="H1100" s="511" t="s">
        <v>1205</v>
      </c>
      <c r="I1100" s="511" t="s">
        <v>1138</v>
      </c>
      <c r="J1100" s="323">
        <v>2.5</v>
      </c>
      <c r="K1100" s="281">
        <v>340</v>
      </c>
      <c r="L1100" s="375" t="s">
        <v>3118</v>
      </c>
      <c r="M1100" s="631">
        <v>25000</v>
      </c>
      <c r="N1100" s="404">
        <v>5</v>
      </c>
      <c r="O1100" s="375" t="s">
        <v>135</v>
      </c>
      <c r="P1100" s="3284">
        <v>105</v>
      </c>
      <c r="Q1100" s="14"/>
      <c r="R1100" s="2196" t="s">
        <v>54</v>
      </c>
      <c r="S1100" s="375"/>
      <c r="T1100" s="375" t="s">
        <v>3282</v>
      </c>
      <c r="U1100" s="375" t="s">
        <v>121</v>
      </c>
      <c r="V1100" s="375" t="s">
        <v>182</v>
      </c>
      <c r="W1100" s="353" t="s">
        <v>210</v>
      </c>
      <c r="X1100" s="353">
        <v>136</v>
      </c>
      <c r="Y1100" s="375">
        <v>45</v>
      </c>
      <c r="Z1100" s="375"/>
      <c r="AA1100" s="375">
        <v>78</v>
      </c>
      <c r="AB1100" s="375" t="s">
        <v>143</v>
      </c>
      <c r="AC1100" s="798">
        <v>90</v>
      </c>
      <c r="AD1100" s="375">
        <v>1109138</v>
      </c>
      <c r="AE1100" s="2726">
        <v>4</v>
      </c>
      <c r="AF1100" s="375">
        <v>10</v>
      </c>
      <c r="AG1100" s="2197" t="s">
        <v>122</v>
      </c>
    </row>
    <row r="1101" spans="3:33">
      <c r="C1101" s="3091" t="s">
        <v>2870</v>
      </c>
      <c r="D1101" s="569" t="s">
        <v>2274</v>
      </c>
      <c r="E1101" s="1578"/>
      <c r="F1101" s="2966">
        <v>929003013182</v>
      </c>
      <c r="G1101" s="511">
        <v>8719514449510</v>
      </c>
      <c r="H1101" s="511" t="s">
        <v>1209</v>
      </c>
      <c r="I1101" s="511" t="s">
        <v>1138</v>
      </c>
      <c r="J1101" s="323">
        <v>3.4</v>
      </c>
      <c r="K1101" s="281">
        <v>470</v>
      </c>
      <c r="L1101" s="375" t="s">
        <v>3118</v>
      </c>
      <c r="M1101" s="631">
        <v>25000</v>
      </c>
      <c r="N1101" s="404">
        <v>5</v>
      </c>
      <c r="O1101" s="375" t="s">
        <v>135</v>
      </c>
      <c r="P1101" s="3282">
        <v>117</v>
      </c>
      <c r="Q1101" s="14"/>
      <c r="R1101" s="2196" t="s">
        <v>54</v>
      </c>
      <c r="S1101" s="375"/>
      <c r="T1101" s="375" t="s">
        <v>3275</v>
      </c>
      <c r="U1101" s="375" t="s">
        <v>139</v>
      </c>
      <c r="V1101" s="375" t="s">
        <v>182</v>
      </c>
      <c r="W1101" s="353" t="s">
        <v>210</v>
      </c>
      <c r="X1101" s="353">
        <v>138</v>
      </c>
      <c r="Y1101" s="375">
        <v>45</v>
      </c>
      <c r="Z1101" s="375"/>
      <c r="AA1101" s="375">
        <v>80</v>
      </c>
      <c r="AB1101" s="375" t="s">
        <v>143</v>
      </c>
      <c r="AC1101" s="798">
        <v>90</v>
      </c>
      <c r="AD1101" s="375">
        <v>1109144</v>
      </c>
      <c r="AE1101" s="2726">
        <v>4</v>
      </c>
      <c r="AF1101" s="375">
        <v>10</v>
      </c>
      <c r="AG1101" s="2197" t="s">
        <v>122</v>
      </c>
    </row>
    <row r="1102" spans="3:33">
      <c r="C1102" s="3091" t="s">
        <v>2870</v>
      </c>
      <c r="D1102" s="569" t="s">
        <v>2274</v>
      </c>
      <c r="E1102" s="1578"/>
      <c r="F1102" s="2966">
        <v>929003013282</v>
      </c>
      <c r="G1102" s="511">
        <v>8719514449534</v>
      </c>
      <c r="H1102" s="511" t="s">
        <v>1210</v>
      </c>
      <c r="I1102" s="511" t="s">
        <v>1138</v>
      </c>
      <c r="J1102" s="323">
        <v>3.4</v>
      </c>
      <c r="K1102" s="281">
        <v>470</v>
      </c>
      <c r="L1102" s="375" t="s">
        <v>3118</v>
      </c>
      <c r="M1102" s="631">
        <v>25000</v>
      </c>
      <c r="N1102" s="404">
        <v>5</v>
      </c>
      <c r="O1102" s="375" t="s">
        <v>135</v>
      </c>
      <c r="P1102" s="3282">
        <v>117</v>
      </c>
      <c r="Q1102" s="14"/>
      <c r="R1102" s="2196" t="s">
        <v>54</v>
      </c>
      <c r="S1102" s="375"/>
      <c r="T1102" s="375" t="s">
        <v>3275</v>
      </c>
      <c r="U1102" s="375" t="s">
        <v>121</v>
      </c>
      <c r="V1102" s="375" t="s">
        <v>182</v>
      </c>
      <c r="W1102" s="353" t="s">
        <v>210</v>
      </c>
      <c r="X1102" s="353">
        <v>138</v>
      </c>
      <c r="Y1102" s="375">
        <v>45</v>
      </c>
      <c r="Z1102" s="375"/>
      <c r="AA1102" s="375">
        <v>78</v>
      </c>
      <c r="AB1102" s="375" t="s">
        <v>143</v>
      </c>
      <c r="AC1102" s="798">
        <v>90</v>
      </c>
      <c r="AD1102" s="375">
        <v>1109145</v>
      </c>
      <c r="AE1102" s="2726">
        <v>4</v>
      </c>
      <c r="AF1102" s="375">
        <v>10</v>
      </c>
      <c r="AG1102" s="2197" t="s">
        <v>122</v>
      </c>
    </row>
    <row r="1103" spans="3:33">
      <c r="C1103" s="3091" t="s">
        <v>2870</v>
      </c>
      <c r="D1103" s="569" t="s">
        <v>2274</v>
      </c>
      <c r="E1103" s="1578"/>
      <c r="F1103" s="2966">
        <v>929003014182</v>
      </c>
      <c r="G1103" s="511">
        <v>8719514449619</v>
      </c>
      <c r="H1103" s="511" t="s">
        <v>1212</v>
      </c>
      <c r="I1103" s="511" t="s">
        <v>1138</v>
      </c>
      <c r="J1103" s="323">
        <v>5.9</v>
      </c>
      <c r="K1103" s="281">
        <v>806</v>
      </c>
      <c r="L1103" s="375" t="s">
        <v>3118</v>
      </c>
      <c r="M1103" s="631">
        <v>25000</v>
      </c>
      <c r="N1103" s="404">
        <v>5</v>
      </c>
      <c r="O1103" s="375" t="s">
        <v>135</v>
      </c>
      <c r="P1103" s="3282">
        <v>160</v>
      </c>
      <c r="Q1103" s="14"/>
      <c r="R1103" s="2196" t="s">
        <v>54</v>
      </c>
      <c r="S1103" s="375"/>
      <c r="T1103" s="375" t="s">
        <v>3276</v>
      </c>
      <c r="U1103" s="375" t="s">
        <v>139</v>
      </c>
      <c r="V1103" s="375" t="s">
        <v>182</v>
      </c>
      <c r="W1103" s="353" t="s">
        <v>210</v>
      </c>
      <c r="X1103" s="353">
        <v>136</v>
      </c>
      <c r="Y1103" s="375">
        <v>45</v>
      </c>
      <c r="Z1103" s="375"/>
      <c r="AA1103" s="375">
        <v>80</v>
      </c>
      <c r="AB1103" s="375" t="s">
        <v>143</v>
      </c>
      <c r="AC1103" s="798">
        <v>90</v>
      </c>
      <c r="AD1103" s="375">
        <v>1109149</v>
      </c>
      <c r="AE1103" s="2726">
        <v>4</v>
      </c>
      <c r="AF1103" s="375">
        <v>10</v>
      </c>
      <c r="AG1103" s="2197" t="s">
        <v>122</v>
      </c>
    </row>
    <row r="1104" spans="3:33">
      <c r="C1104" s="3080" t="s">
        <v>2870</v>
      </c>
      <c r="D1104" s="855" t="s">
        <v>2274</v>
      </c>
      <c r="E1104" s="1599"/>
      <c r="F1104" s="868">
        <v>929003014382</v>
      </c>
      <c r="G1104" s="481">
        <v>8719514449657</v>
      </c>
      <c r="H1104" s="481" t="s">
        <v>1213</v>
      </c>
      <c r="I1104" s="481" t="s">
        <v>1138</v>
      </c>
      <c r="J1104" s="485">
        <v>5.9</v>
      </c>
      <c r="K1104" s="1130">
        <v>806</v>
      </c>
      <c r="L1104" s="468" t="s">
        <v>3118</v>
      </c>
      <c r="M1104" s="484">
        <v>25000</v>
      </c>
      <c r="N1104" s="592">
        <v>5</v>
      </c>
      <c r="O1104" s="468" t="s">
        <v>135</v>
      </c>
      <c r="P1104" s="3283">
        <v>160</v>
      </c>
      <c r="Q1104" s="14"/>
      <c r="R1104" s="1967" t="s">
        <v>54</v>
      </c>
      <c r="S1104" s="468"/>
      <c r="T1104" s="468" t="s">
        <v>3276</v>
      </c>
      <c r="U1104" s="468" t="s">
        <v>121</v>
      </c>
      <c r="V1104" s="468" t="s">
        <v>182</v>
      </c>
      <c r="W1104" s="483" t="s">
        <v>210</v>
      </c>
      <c r="X1104" s="483">
        <v>136</v>
      </c>
      <c r="Y1104" s="468">
        <v>45</v>
      </c>
      <c r="Z1104" s="468"/>
      <c r="AA1104" s="468">
        <v>78</v>
      </c>
      <c r="AB1104" s="468" t="s">
        <v>143</v>
      </c>
      <c r="AC1104" s="2502">
        <v>90</v>
      </c>
      <c r="AD1104" s="468">
        <v>1109151</v>
      </c>
      <c r="AE1104" s="2727">
        <v>4</v>
      </c>
      <c r="AF1104" s="468">
        <v>10</v>
      </c>
      <c r="AG1104" s="1968" t="s">
        <v>122</v>
      </c>
    </row>
    <row r="1105" spans="3:33">
      <c r="C1105" s="3079" t="s">
        <v>2870</v>
      </c>
      <c r="D1105" s="1576" t="s">
        <v>2274</v>
      </c>
      <c r="E1105" s="1577"/>
      <c r="F1105" s="2981">
        <v>929003059502</v>
      </c>
      <c r="G1105" s="1479">
        <v>8719514355439</v>
      </c>
      <c r="H1105" s="1480" t="s">
        <v>1198</v>
      </c>
      <c r="I1105" s="1480" t="s">
        <v>1137</v>
      </c>
      <c r="J1105" s="1305">
        <v>3.4</v>
      </c>
      <c r="K1105" s="1481">
        <v>470</v>
      </c>
      <c r="L1105" s="1306" t="s">
        <v>3121</v>
      </c>
      <c r="M1105" s="1307">
        <v>15000</v>
      </c>
      <c r="N1105" s="1482">
        <v>2.5</v>
      </c>
      <c r="O1105" s="1306" t="s">
        <v>135</v>
      </c>
      <c r="P1105" s="3285">
        <v>95</v>
      </c>
      <c r="Q1105" s="14"/>
      <c r="R1105" s="2176" t="s">
        <v>54</v>
      </c>
      <c r="S1105" s="1306"/>
      <c r="T1105" s="1306" t="s">
        <v>3275</v>
      </c>
      <c r="U1105" s="1306" t="s">
        <v>139</v>
      </c>
      <c r="V1105" s="1306" t="s">
        <v>126</v>
      </c>
      <c r="W1105" s="1774" t="s">
        <v>210</v>
      </c>
      <c r="X1105" s="1774">
        <v>138</v>
      </c>
      <c r="Y1105" s="1306">
        <v>35</v>
      </c>
      <c r="Z1105" s="1306"/>
      <c r="AA1105" s="1306">
        <v>97</v>
      </c>
      <c r="AB1105" s="1306" t="s">
        <v>143</v>
      </c>
      <c r="AC1105" s="2503">
        <v>90</v>
      </c>
      <c r="AD1105" s="1306">
        <v>574369</v>
      </c>
      <c r="AE1105" s="2728">
        <v>4</v>
      </c>
      <c r="AF1105" s="1306">
        <v>10</v>
      </c>
      <c r="AG1105" s="2177" t="s">
        <v>122</v>
      </c>
    </row>
    <row r="1106" spans="3:33">
      <c r="C1106" s="3091" t="s">
        <v>2870</v>
      </c>
      <c r="D1106" s="569" t="s">
        <v>2274</v>
      </c>
      <c r="E1106" s="1578"/>
      <c r="F1106" s="896">
        <v>929003060202</v>
      </c>
      <c r="G1106" s="150">
        <v>8719514355491</v>
      </c>
      <c r="H1106" s="588" t="s">
        <v>1199</v>
      </c>
      <c r="I1106" s="588" t="s">
        <v>1147</v>
      </c>
      <c r="J1106" s="386">
        <v>3.4</v>
      </c>
      <c r="K1106" s="292">
        <v>470</v>
      </c>
      <c r="L1106" s="292" t="s">
        <v>3121</v>
      </c>
      <c r="M1106" s="316">
        <v>15000</v>
      </c>
      <c r="N1106" s="1478">
        <v>2.5</v>
      </c>
      <c r="O1106" s="292" t="s">
        <v>135</v>
      </c>
      <c r="P1106" s="3284">
        <v>95</v>
      </c>
      <c r="Q1106" s="14"/>
      <c r="R1106" s="1999" t="s">
        <v>54</v>
      </c>
      <c r="S1106" s="292"/>
      <c r="T1106" s="292" t="s">
        <v>3275</v>
      </c>
      <c r="U1106" s="292" t="s">
        <v>139</v>
      </c>
      <c r="V1106" s="292" t="s">
        <v>126</v>
      </c>
      <c r="W1106" s="293" t="s">
        <v>210</v>
      </c>
      <c r="X1106" s="293">
        <v>138</v>
      </c>
      <c r="Y1106" s="292">
        <v>45</v>
      </c>
      <c r="Z1106" s="292"/>
      <c r="AA1106" s="292">
        <v>80</v>
      </c>
      <c r="AB1106" s="292" t="s">
        <v>143</v>
      </c>
      <c r="AC1106" s="1591">
        <v>90</v>
      </c>
      <c r="AD1106" s="292">
        <v>574372</v>
      </c>
      <c r="AE1106" s="2648">
        <v>4</v>
      </c>
      <c r="AF1106" s="292">
        <v>10</v>
      </c>
      <c r="AG1106" s="2000" t="s">
        <v>122</v>
      </c>
    </row>
    <row r="1107" spans="3:33">
      <c r="C1107" s="3080" t="s">
        <v>2870</v>
      </c>
      <c r="D1107" s="855" t="s">
        <v>2274</v>
      </c>
      <c r="E1107" s="1599"/>
      <c r="F1107" s="868">
        <v>929003060602</v>
      </c>
      <c r="G1107" s="499">
        <v>8719514355538</v>
      </c>
      <c r="H1107" s="501" t="s">
        <v>1200</v>
      </c>
      <c r="I1107" s="501" t="s">
        <v>1147</v>
      </c>
      <c r="J1107" s="485">
        <v>3.4</v>
      </c>
      <c r="K1107" s="1130">
        <v>470</v>
      </c>
      <c r="L1107" s="283" t="s">
        <v>3121</v>
      </c>
      <c r="M1107" s="489">
        <v>15000</v>
      </c>
      <c r="N1107" s="473">
        <v>2.5</v>
      </c>
      <c r="O1107" s="283" t="s">
        <v>135</v>
      </c>
      <c r="P1107" s="3283">
        <v>95</v>
      </c>
      <c r="Q1107" s="14"/>
      <c r="R1107" s="1993" t="s">
        <v>54</v>
      </c>
      <c r="S1107" s="283"/>
      <c r="T1107" s="283" t="s">
        <v>3275</v>
      </c>
      <c r="U1107" s="283" t="s">
        <v>121</v>
      </c>
      <c r="V1107" s="283" t="s">
        <v>126</v>
      </c>
      <c r="W1107" s="294" t="s">
        <v>210</v>
      </c>
      <c r="X1107" s="294">
        <v>138</v>
      </c>
      <c r="Y1107" s="283">
        <v>45</v>
      </c>
      <c r="Z1107" s="283"/>
      <c r="AA1107" s="283">
        <v>78</v>
      </c>
      <c r="AB1107" s="283" t="s">
        <v>143</v>
      </c>
      <c r="AC1107" s="1594">
        <v>90</v>
      </c>
      <c r="AD1107" s="283">
        <v>574374</v>
      </c>
      <c r="AE1107" s="2647">
        <v>4</v>
      </c>
      <c r="AF1107" s="283">
        <v>10</v>
      </c>
      <c r="AG1107" s="1994" t="s">
        <v>122</v>
      </c>
    </row>
    <row r="1108" spans="3:33">
      <c r="C1108" s="3081" t="s">
        <v>2870</v>
      </c>
      <c r="D1108" s="1487" t="s">
        <v>2274</v>
      </c>
      <c r="E1108" s="1617"/>
      <c r="F1108" s="2982">
        <v>929001888855</v>
      </c>
      <c r="G1108" s="706">
        <v>8718699772154</v>
      </c>
      <c r="H1108" s="1485" t="s">
        <v>1038</v>
      </c>
      <c r="I1108" s="1485" t="s">
        <v>1137</v>
      </c>
      <c r="J1108" s="1486" t="s">
        <v>1039</v>
      </c>
      <c r="K1108" s="1710" t="s">
        <v>1040</v>
      </c>
      <c r="L1108" s="1851" t="s">
        <v>1037</v>
      </c>
      <c r="M1108" s="1489">
        <v>15000</v>
      </c>
      <c r="N1108" s="1490">
        <v>2</v>
      </c>
      <c r="O1108" s="1851" t="s">
        <v>127</v>
      </c>
      <c r="P1108" s="2427">
        <v>150</v>
      </c>
      <c r="Q1108" s="14"/>
      <c r="R1108" s="2166" t="s">
        <v>54</v>
      </c>
      <c r="S1108" s="1851"/>
      <c r="T1108" s="1851" t="s">
        <v>3275</v>
      </c>
      <c r="U1108" s="1851" t="s">
        <v>139</v>
      </c>
      <c r="V1108" s="1851" t="s">
        <v>3122</v>
      </c>
      <c r="W1108" s="1742" t="s">
        <v>210</v>
      </c>
      <c r="X1108" s="1742">
        <v>94</v>
      </c>
      <c r="Y1108" s="1851">
        <v>35.5</v>
      </c>
      <c r="Z1108" s="1851"/>
      <c r="AA1108" s="1851">
        <v>106</v>
      </c>
      <c r="AB1108" s="1851" t="s">
        <v>122</v>
      </c>
      <c r="AC1108" s="1490">
        <v>80</v>
      </c>
      <c r="AD1108" s="1851">
        <v>739281</v>
      </c>
      <c r="AE1108" s="2724">
        <v>4</v>
      </c>
      <c r="AF1108" s="1851">
        <v>4</v>
      </c>
      <c r="AG1108" s="2192" t="s">
        <v>122</v>
      </c>
    </row>
    <row r="1109" spans="3:33">
      <c r="C1109" s="3079" t="s">
        <v>2870</v>
      </c>
      <c r="D1109" s="1576" t="s">
        <v>2274</v>
      </c>
      <c r="E1109" s="1577"/>
      <c r="F1109" s="2965">
        <v>929001238392</v>
      </c>
      <c r="G1109" s="506">
        <v>8719514377578</v>
      </c>
      <c r="H1109" s="603" t="s">
        <v>1171</v>
      </c>
      <c r="I1109" s="603" t="s">
        <v>1137</v>
      </c>
      <c r="J1109" s="515">
        <v>2</v>
      </c>
      <c r="K1109" s="1172">
        <v>250</v>
      </c>
      <c r="L1109" s="279" t="s">
        <v>3121</v>
      </c>
      <c r="M1109" s="324">
        <v>15000</v>
      </c>
      <c r="N1109" s="512">
        <v>2</v>
      </c>
      <c r="O1109" s="279" t="s">
        <v>129</v>
      </c>
      <c r="P1109" s="3281">
        <v>57</v>
      </c>
      <c r="Q1109" s="14"/>
      <c r="R1109" s="1991" t="s">
        <v>54</v>
      </c>
      <c r="S1109" s="279"/>
      <c r="T1109" s="279" t="s">
        <v>3282</v>
      </c>
      <c r="U1109" s="279" t="s">
        <v>139</v>
      </c>
      <c r="V1109" s="279" t="s">
        <v>126</v>
      </c>
      <c r="W1109" s="305" t="s">
        <v>210</v>
      </c>
      <c r="X1109" s="305">
        <v>125</v>
      </c>
      <c r="Y1109" s="279">
        <v>35</v>
      </c>
      <c r="Z1109" s="279"/>
      <c r="AA1109" s="279">
        <v>97</v>
      </c>
      <c r="AB1109" s="279" t="s">
        <v>122</v>
      </c>
      <c r="AC1109" s="1680">
        <v>80</v>
      </c>
      <c r="AD1109" s="279">
        <v>387351</v>
      </c>
      <c r="AE1109" s="2646">
        <v>4</v>
      </c>
      <c r="AF1109" s="279">
        <v>10</v>
      </c>
      <c r="AG1109" s="1992" t="s">
        <v>122</v>
      </c>
    </row>
    <row r="1110" spans="3:33">
      <c r="C1110" s="3091" t="s">
        <v>2870</v>
      </c>
      <c r="D1110" s="569" t="s">
        <v>2274</v>
      </c>
      <c r="E1110" s="1578"/>
      <c r="F1110" s="867">
        <v>929001238492</v>
      </c>
      <c r="G1110" s="107">
        <v>8719514377592</v>
      </c>
      <c r="H1110" s="108" t="s">
        <v>1172</v>
      </c>
      <c r="I1110" s="108" t="s">
        <v>1173</v>
      </c>
      <c r="J1110" s="391">
        <v>2</v>
      </c>
      <c r="K1110" s="1128">
        <v>250</v>
      </c>
      <c r="L1110" s="350" t="s">
        <v>3121</v>
      </c>
      <c r="M1110" s="425">
        <v>15000</v>
      </c>
      <c r="N1110" s="513">
        <v>2</v>
      </c>
      <c r="O1110" s="350" t="s">
        <v>129</v>
      </c>
      <c r="P1110" s="3282">
        <v>57</v>
      </c>
      <c r="Q1110" s="14"/>
      <c r="R1110" s="2105" t="s">
        <v>54</v>
      </c>
      <c r="S1110" s="350"/>
      <c r="T1110" s="350" t="s">
        <v>3282</v>
      </c>
      <c r="U1110" s="350" t="s">
        <v>139</v>
      </c>
      <c r="V1110" s="350" t="s">
        <v>126</v>
      </c>
      <c r="W1110" s="351" t="s">
        <v>210</v>
      </c>
      <c r="X1110" s="351">
        <v>125</v>
      </c>
      <c r="Y1110" s="350">
        <v>35</v>
      </c>
      <c r="Z1110" s="350"/>
      <c r="AA1110" s="350">
        <v>123</v>
      </c>
      <c r="AB1110" s="350" t="s">
        <v>122</v>
      </c>
      <c r="AC1110" s="2504">
        <v>80</v>
      </c>
      <c r="AD1110" s="350">
        <v>387361</v>
      </c>
      <c r="AE1110" s="2729">
        <v>4</v>
      </c>
      <c r="AF1110" s="350">
        <v>10</v>
      </c>
      <c r="AG1110" s="2106" t="s">
        <v>122</v>
      </c>
    </row>
    <row r="1111" spans="3:33">
      <c r="C1111" s="3091" t="s">
        <v>2870</v>
      </c>
      <c r="D1111" s="569" t="s">
        <v>2274</v>
      </c>
      <c r="E1111" s="1578"/>
      <c r="F1111" s="867">
        <v>929001238592</v>
      </c>
      <c r="G1111" s="107">
        <v>8719514347724</v>
      </c>
      <c r="H1111" s="108" t="s">
        <v>1174</v>
      </c>
      <c r="I1111" s="108" t="s">
        <v>1175</v>
      </c>
      <c r="J1111" s="391">
        <v>2</v>
      </c>
      <c r="K1111" s="1128">
        <v>250</v>
      </c>
      <c r="L1111" s="350" t="s">
        <v>3121</v>
      </c>
      <c r="M1111" s="425">
        <v>15000</v>
      </c>
      <c r="N1111" s="513">
        <v>2</v>
      </c>
      <c r="O1111" s="350" t="s">
        <v>129</v>
      </c>
      <c r="P1111" s="3282">
        <v>57</v>
      </c>
      <c r="Q1111" s="14"/>
      <c r="R1111" s="2105" t="s">
        <v>54</v>
      </c>
      <c r="S1111" s="350"/>
      <c r="T1111" s="350" t="s">
        <v>3282</v>
      </c>
      <c r="U1111" s="350" t="s">
        <v>139</v>
      </c>
      <c r="V1111" s="350" t="s">
        <v>126</v>
      </c>
      <c r="W1111" s="351" t="s">
        <v>210</v>
      </c>
      <c r="X1111" s="351">
        <v>125</v>
      </c>
      <c r="Y1111" s="350">
        <v>35</v>
      </c>
      <c r="Z1111" s="350"/>
      <c r="AA1111" s="350">
        <v>97</v>
      </c>
      <c r="AB1111" s="350" t="s">
        <v>122</v>
      </c>
      <c r="AC1111" s="2504">
        <v>80</v>
      </c>
      <c r="AD1111" s="350">
        <v>387362</v>
      </c>
      <c r="AE1111" s="2729">
        <v>4</v>
      </c>
      <c r="AF1111" s="350">
        <v>10</v>
      </c>
      <c r="AG1111" s="2106" t="s">
        <v>122</v>
      </c>
    </row>
    <row r="1112" spans="3:33">
      <c r="C1112" s="3091" t="s">
        <v>2870</v>
      </c>
      <c r="D1112" s="569" t="s">
        <v>2274</v>
      </c>
      <c r="E1112" s="1578"/>
      <c r="F1112" s="867">
        <v>929001889792</v>
      </c>
      <c r="G1112" s="76">
        <v>8719514347267</v>
      </c>
      <c r="H1112" s="144" t="s">
        <v>1177</v>
      </c>
      <c r="I1112" s="144" t="s">
        <v>1137</v>
      </c>
      <c r="J1112" s="323">
        <v>4.3</v>
      </c>
      <c r="K1112" s="1128">
        <v>470</v>
      </c>
      <c r="L1112" s="281" t="s">
        <v>3121</v>
      </c>
      <c r="M1112" s="317">
        <v>15000</v>
      </c>
      <c r="N1112" s="420">
        <v>2</v>
      </c>
      <c r="O1112" s="281" t="s">
        <v>127</v>
      </c>
      <c r="P1112" s="3282">
        <v>63</v>
      </c>
      <c r="Q1112" s="14"/>
      <c r="R1112" s="1997" t="s">
        <v>54</v>
      </c>
      <c r="S1112" s="281"/>
      <c r="T1112" s="281" t="s">
        <v>3275</v>
      </c>
      <c r="U1112" s="281" t="s">
        <v>139</v>
      </c>
      <c r="V1112" s="281" t="s">
        <v>126</v>
      </c>
      <c r="W1112" s="301" t="s">
        <v>210</v>
      </c>
      <c r="X1112" s="301">
        <v>109</v>
      </c>
      <c r="Y1112" s="281">
        <v>35</v>
      </c>
      <c r="Z1112" s="281"/>
      <c r="AA1112" s="281">
        <v>97</v>
      </c>
      <c r="AB1112" s="281" t="s">
        <v>122</v>
      </c>
      <c r="AC1112" s="1592">
        <v>80</v>
      </c>
      <c r="AD1112" s="281">
        <v>387402</v>
      </c>
      <c r="AE1112" s="2650">
        <v>4</v>
      </c>
      <c r="AF1112" s="281">
        <v>10</v>
      </c>
      <c r="AG1112" s="1998" t="s">
        <v>122</v>
      </c>
    </row>
    <row r="1113" spans="3:33">
      <c r="C1113" s="3091" t="s">
        <v>2870</v>
      </c>
      <c r="D1113" s="569" t="s">
        <v>2274</v>
      </c>
      <c r="E1113" s="1578"/>
      <c r="F1113" s="867">
        <v>929002024392</v>
      </c>
      <c r="G1113" s="76">
        <v>8719514347403</v>
      </c>
      <c r="H1113" s="144" t="s">
        <v>1178</v>
      </c>
      <c r="I1113" s="144" t="s">
        <v>1137</v>
      </c>
      <c r="J1113" s="323">
        <v>4.3</v>
      </c>
      <c r="K1113" s="1128">
        <v>470</v>
      </c>
      <c r="L1113" s="281" t="s">
        <v>53</v>
      </c>
      <c r="M1113" s="317">
        <v>15000</v>
      </c>
      <c r="N1113" s="420">
        <v>2</v>
      </c>
      <c r="O1113" s="281" t="s">
        <v>127</v>
      </c>
      <c r="P1113" s="3282">
        <v>63</v>
      </c>
      <c r="Q1113" s="14"/>
      <c r="R1113" s="1997" t="s">
        <v>54</v>
      </c>
      <c r="S1113" s="281"/>
      <c r="T1113" s="281" t="s">
        <v>3275</v>
      </c>
      <c r="U1113" s="281" t="s">
        <v>139</v>
      </c>
      <c r="V1113" s="281" t="s">
        <v>131</v>
      </c>
      <c r="W1113" s="301" t="s">
        <v>210</v>
      </c>
      <c r="X1113" s="301">
        <v>109</v>
      </c>
      <c r="Y1113" s="281">
        <v>35</v>
      </c>
      <c r="Z1113" s="281"/>
      <c r="AA1113" s="281">
        <v>97</v>
      </c>
      <c r="AB1113" s="281" t="s">
        <v>122</v>
      </c>
      <c r="AC1113" s="1592">
        <v>80</v>
      </c>
      <c r="AD1113" s="281">
        <v>387417</v>
      </c>
      <c r="AE1113" s="2650">
        <v>4</v>
      </c>
      <c r="AF1113" s="281">
        <v>10</v>
      </c>
      <c r="AG1113" s="1998" t="s">
        <v>122</v>
      </c>
    </row>
    <row r="1114" spans="3:33">
      <c r="C1114" s="3091" t="s">
        <v>2870</v>
      </c>
      <c r="D1114" s="569" t="s">
        <v>2274</v>
      </c>
      <c r="E1114" s="1578"/>
      <c r="F1114" s="867">
        <v>929002028092</v>
      </c>
      <c r="G1114" s="76">
        <v>8719514347465</v>
      </c>
      <c r="H1114" s="144" t="s">
        <v>1179</v>
      </c>
      <c r="I1114" s="144" t="s">
        <v>1137</v>
      </c>
      <c r="J1114" s="323">
        <v>6.5</v>
      </c>
      <c r="K1114" s="1128">
        <v>806</v>
      </c>
      <c r="L1114" s="281" t="s">
        <v>3121</v>
      </c>
      <c r="M1114" s="317">
        <v>15000</v>
      </c>
      <c r="N1114" s="420">
        <v>2</v>
      </c>
      <c r="O1114" s="281" t="s">
        <v>129</v>
      </c>
      <c r="P1114" s="3282">
        <v>87</v>
      </c>
      <c r="Q1114" s="14"/>
      <c r="R1114" s="1997" t="s">
        <v>54</v>
      </c>
      <c r="S1114" s="281"/>
      <c r="T1114" s="281" t="s">
        <v>3276</v>
      </c>
      <c r="U1114" s="281" t="s">
        <v>139</v>
      </c>
      <c r="V1114" s="281" t="s">
        <v>126</v>
      </c>
      <c r="W1114" s="301" t="s">
        <v>210</v>
      </c>
      <c r="X1114" s="301">
        <v>124</v>
      </c>
      <c r="Y1114" s="281">
        <v>35</v>
      </c>
      <c r="Z1114" s="281"/>
      <c r="AA1114" s="281">
        <v>97</v>
      </c>
      <c r="AB1114" s="281" t="s">
        <v>122</v>
      </c>
      <c r="AC1114" s="1592">
        <v>80</v>
      </c>
      <c r="AD1114" s="281">
        <v>387441</v>
      </c>
      <c r="AE1114" s="2650">
        <v>4</v>
      </c>
      <c r="AF1114" s="281">
        <v>10</v>
      </c>
      <c r="AG1114" s="1998" t="s">
        <v>122</v>
      </c>
    </row>
    <row r="1115" spans="3:33">
      <c r="C1115" s="3080" t="s">
        <v>2870</v>
      </c>
      <c r="D1115" s="855" t="s">
        <v>2274</v>
      </c>
      <c r="E1115" s="1599"/>
      <c r="F1115" s="868">
        <v>929002028192</v>
      </c>
      <c r="G1115" s="478">
        <v>8719514347489</v>
      </c>
      <c r="H1115" s="273" t="s">
        <v>1180</v>
      </c>
      <c r="I1115" s="273" t="s">
        <v>1137</v>
      </c>
      <c r="J1115" s="1295">
        <v>6.5</v>
      </c>
      <c r="K1115" s="1130">
        <v>806</v>
      </c>
      <c r="L1115" s="438" t="s">
        <v>53</v>
      </c>
      <c r="M1115" s="1297">
        <v>15000</v>
      </c>
      <c r="N1115" s="1473">
        <v>2</v>
      </c>
      <c r="O1115" s="438" t="s">
        <v>129</v>
      </c>
      <c r="P1115" s="3283">
        <v>87</v>
      </c>
      <c r="Q1115" s="14"/>
      <c r="R1115" s="2107" t="s">
        <v>54</v>
      </c>
      <c r="S1115" s="438"/>
      <c r="T1115" s="438" t="s">
        <v>3276</v>
      </c>
      <c r="U1115" s="438" t="s">
        <v>139</v>
      </c>
      <c r="V1115" s="438" t="s">
        <v>131</v>
      </c>
      <c r="W1115" s="466" t="s">
        <v>210</v>
      </c>
      <c r="X1115" s="466">
        <v>124</v>
      </c>
      <c r="Y1115" s="438">
        <v>35</v>
      </c>
      <c r="Z1115" s="438"/>
      <c r="AA1115" s="438">
        <v>97</v>
      </c>
      <c r="AB1115" s="438" t="s">
        <v>122</v>
      </c>
      <c r="AC1115" s="2505">
        <v>80</v>
      </c>
      <c r="AD1115" s="438">
        <v>387442</v>
      </c>
      <c r="AE1115" s="2730">
        <v>4</v>
      </c>
      <c r="AF1115" s="438">
        <v>10</v>
      </c>
      <c r="AG1115" s="2108" t="s">
        <v>122</v>
      </c>
    </row>
    <row r="1116" spans="3:33">
      <c r="C1116" s="3233" t="s">
        <v>2870</v>
      </c>
      <c r="D1116" s="853" t="s">
        <v>2274</v>
      </c>
      <c r="E1116" s="1606"/>
      <c r="F1116" s="896">
        <v>929001345292</v>
      </c>
      <c r="G1116" s="117">
        <v>8719514346796</v>
      </c>
      <c r="H1116" s="841" t="s">
        <v>1176</v>
      </c>
      <c r="I1116" s="841" t="s">
        <v>1144</v>
      </c>
      <c r="J1116" s="1363">
        <v>2.2000000000000002</v>
      </c>
      <c r="K1116" s="1189">
        <v>250</v>
      </c>
      <c r="L1116" s="292" t="s">
        <v>3121</v>
      </c>
      <c r="M1116" s="429">
        <v>15000</v>
      </c>
      <c r="N1116" s="1472">
        <v>2</v>
      </c>
      <c r="O1116" s="292" t="s">
        <v>129</v>
      </c>
      <c r="P1116" s="2414">
        <v>57</v>
      </c>
      <c r="Q1116" s="1004"/>
      <c r="R1116" s="1999" t="s">
        <v>54</v>
      </c>
      <c r="S1116" s="292"/>
      <c r="T1116" s="292" t="s">
        <v>3282</v>
      </c>
      <c r="U1116" s="292" t="s">
        <v>121</v>
      </c>
      <c r="V1116" s="292" t="s">
        <v>126</v>
      </c>
      <c r="W1116" s="293" t="s">
        <v>210</v>
      </c>
      <c r="X1116" s="293">
        <v>113</v>
      </c>
      <c r="Y1116" s="292">
        <v>35</v>
      </c>
      <c r="Z1116" s="292"/>
      <c r="AA1116" s="292">
        <v>97</v>
      </c>
      <c r="AB1116" s="292" t="s">
        <v>122</v>
      </c>
      <c r="AC1116" s="2506">
        <v>80</v>
      </c>
      <c r="AD1116" s="292">
        <v>387381</v>
      </c>
      <c r="AE1116" s="2731">
        <v>4</v>
      </c>
      <c r="AF1116" s="292">
        <v>10</v>
      </c>
      <c r="AG1116" s="2000" t="s">
        <v>122</v>
      </c>
    </row>
    <row r="1117" spans="3:33">
      <c r="C1117" s="3091" t="s">
        <v>2870</v>
      </c>
      <c r="D1117" s="569" t="s">
        <v>2274</v>
      </c>
      <c r="E1117" s="1578"/>
      <c r="F1117" s="867">
        <v>929001345392</v>
      </c>
      <c r="G1117" s="76">
        <v>8719514347182</v>
      </c>
      <c r="H1117" s="144" t="s">
        <v>1181</v>
      </c>
      <c r="I1117" s="144" t="s">
        <v>1144</v>
      </c>
      <c r="J1117" s="323">
        <v>4.3</v>
      </c>
      <c r="K1117" s="1128">
        <v>470</v>
      </c>
      <c r="L1117" s="281" t="s">
        <v>3121</v>
      </c>
      <c r="M1117" s="317">
        <v>15000</v>
      </c>
      <c r="N1117" s="420">
        <v>2</v>
      </c>
      <c r="O1117" s="281" t="s">
        <v>127</v>
      </c>
      <c r="P1117" s="3282">
        <v>63</v>
      </c>
      <c r="Q1117" s="14"/>
      <c r="R1117" s="1997" t="s">
        <v>54</v>
      </c>
      <c r="S1117" s="281"/>
      <c r="T1117" s="281" t="s">
        <v>3275</v>
      </c>
      <c r="U1117" s="281" t="s">
        <v>139</v>
      </c>
      <c r="V1117" s="281" t="s">
        <v>126</v>
      </c>
      <c r="W1117" s="301" t="s">
        <v>210</v>
      </c>
      <c r="X1117" s="301">
        <v>109</v>
      </c>
      <c r="Y1117" s="281">
        <v>35</v>
      </c>
      <c r="Z1117" s="281"/>
      <c r="AA1117" s="281">
        <v>97</v>
      </c>
      <c r="AB1117" s="281" t="s">
        <v>122</v>
      </c>
      <c r="AC1117" s="1592">
        <v>80</v>
      </c>
      <c r="AD1117" s="281">
        <v>387382</v>
      </c>
      <c r="AE1117" s="2650">
        <v>4</v>
      </c>
      <c r="AF1117" s="281">
        <v>10</v>
      </c>
      <c r="AG1117" s="1998" t="s">
        <v>122</v>
      </c>
    </row>
    <row r="1118" spans="3:33">
      <c r="C1118" s="3091" t="s">
        <v>2870</v>
      </c>
      <c r="D1118" s="569" t="s">
        <v>2274</v>
      </c>
      <c r="E1118" s="1578"/>
      <c r="F1118" s="867">
        <v>929002028292</v>
      </c>
      <c r="G1118" s="76">
        <v>8719514347502</v>
      </c>
      <c r="H1118" s="144" t="s">
        <v>1182</v>
      </c>
      <c r="I1118" s="144" t="s">
        <v>1144</v>
      </c>
      <c r="J1118" s="323">
        <v>6.5</v>
      </c>
      <c r="K1118" s="436">
        <v>806</v>
      </c>
      <c r="L1118" s="415" t="s">
        <v>3121</v>
      </c>
      <c r="M1118" s="413">
        <v>15000</v>
      </c>
      <c r="N1118" s="420">
        <v>2</v>
      </c>
      <c r="O1118" s="415" t="s">
        <v>129</v>
      </c>
      <c r="P1118" s="989">
        <v>87</v>
      </c>
      <c r="Q1118" s="14"/>
      <c r="R1118" s="2065" t="s">
        <v>54</v>
      </c>
      <c r="S1118" s="415"/>
      <c r="T1118" s="415" t="s">
        <v>3276</v>
      </c>
      <c r="U1118" s="415" t="s">
        <v>139</v>
      </c>
      <c r="V1118" s="415" t="s">
        <v>126</v>
      </c>
      <c r="W1118" s="539" t="s">
        <v>210</v>
      </c>
      <c r="X1118" s="539">
        <v>124</v>
      </c>
      <c r="Y1118" s="415">
        <v>35</v>
      </c>
      <c r="Z1118" s="415"/>
      <c r="AA1118" s="415">
        <v>97</v>
      </c>
      <c r="AB1118" s="415" t="s">
        <v>122</v>
      </c>
      <c r="AC1118" s="1592">
        <v>80</v>
      </c>
      <c r="AD1118" s="415">
        <v>387443</v>
      </c>
      <c r="AE1118" s="2650">
        <v>4</v>
      </c>
      <c r="AF1118" s="415">
        <v>10</v>
      </c>
      <c r="AG1118" s="2066" t="s">
        <v>122</v>
      </c>
    </row>
    <row r="1119" spans="3:33">
      <c r="C1119" s="3080" t="s">
        <v>2870</v>
      </c>
      <c r="D1119" s="855" t="s">
        <v>2274</v>
      </c>
      <c r="E1119" s="1599"/>
      <c r="F1119" s="868">
        <v>929002028392</v>
      </c>
      <c r="G1119" s="499">
        <v>8719514347526</v>
      </c>
      <c r="H1119" s="501" t="s">
        <v>1183</v>
      </c>
      <c r="I1119" s="501" t="s">
        <v>1144</v>
      </c>
      <c r="J1119" s="485">
        <v>6.5</v>
      </c>
      <c r="K1119" s="1173">
        <v>806</v>
      </c>
      <c r="L1119" s="502" t="s">
        <v>53</v>
      </c>
      <c r="M1119" s="487">
        <v>15000</v>
      </c>
      <c r="N1119" s="283">
        <v>2</v>
      </c>
      <c r="O1119" s="502" t="s">
        <v>129</v>
      </c>
      <c r="P1119" s="2408">
        <v>87</v>
      </c>
      <c r="Q1119" s="14"/>
      <c r="R1119" s="2144" t="s">
        <v>54</v>
      </c>
      <c r="S1119" s="502"/>
      <c r="T1119" s="502" t="s">
        <v>3276</v>
      </c>
      <c r="U1119" s="502" t="s">
        <v>139</v>
      </c>
      <c r="V1119" s="502" t="s">
        <v>131</v>
      </c>
      <c r="W1119" s="716" t="s">
        <v>210</v>
      </c>
      <c r="X1119" s="716">
        <v>124</v>
      </c>
      <c r="Y1119" s="502">
        <v>35</v>
      </c>
      <c r="Z1119" s="502"/>
      <c r="AA1119" s="502">
        <v>97</v>
      </c>
      <c r="AB1119" s="502" t="s">
        <v>122</v>
      </c>
      <c r="AC1119" s="294">
        <v>80</v>
      </c>
      <c r="AD1119" s="502">
        <v>387444</v>
      </c>
      <c r="AE1119" s="2623">
        <v>4</v>
      </c>
      <c r="AF1119" s="502">
        <v>10</v>
      </c>
      <c r="AG1119" s="2145" t="s">
        <v>122</v>
      </c>
    </row>
    <row r="1120" spans="3:33">
      <c r="C1120" s="3233" t="s">
        <v>2870</v>
      </c>
      <c r="D1120" s="853" t="s">
        <v>2274</v>
      </c>
      <c r="E1120" s="1606"/>
      <c r="F1120" s="896">
        <v>929001238692</v>
      </c>
      <c r="G1120" s="150">
        <v>8719514347748</v>
      </c>
      <c r="H1120" s="588" t="s">
        <v>1184</v>
      </c>
      <c r="I1120" s="588" t="s">
        <v>1138</v>
      </c>
      <c r="J1120" s="386">
        <v>2</v>
      </c>
      <c r="K1120" s="1189">
        <v>250</v>
      </c>
      <c r="L1120" s="292" t="s">
        <v>3121</v>
      </c>
      <c r="M1120" s="316">
        <v>15000</v>
      </c>
      <c r="N1120" s="562">
        <v>2</v>
      </c>
      <c r="O1120" s="292" t="s">
        <v>129</v>
      </c>
      <c r="P1120" s="2414">
        <v>57</v>
      </c>
      <c r="Q1120" s="14"/>
      <c r="R1120" s="1999" t="s">
        <v>54</v>
      </c>
      <c r="S1120" s="292"/>
      <c r="T1120" s="292" t="s">
        <v>3282</v>
      </c>
      <c r="U1120" s="292" t="s">
        <v>139</v>
      </c>
      <c r="V1120" s="292" t="s">
        <v>126</v>
      </c>
      <c r="W1120" s="293" t="s">
        <v>210</v>
      </c>
      <c r="X1120" s="293">
        <v>125</v>
      </c>
      <c r="Y1120" s="292">
        <v>45</v>
      </c>
      <c r="Z1120" s="292"/>
      <c r="AA1120" s="292">
        <v>80</v>
      </c>
      <c r="AB1120" s="292" t="s">
        <v>122</v>
      </c>
      <c r="AC1120" s="1591">
        <v>80</v>
      </c>
      <c r="AD1120" s="292">
        <v>387363</v>
      </c>
      <c r="AE1120" s="2648">
        <v>4</v>
      </c>
      <c r="AF1120" s="292">
        <v>10</v>
      </c>
      <c r="AG1120" s="2000" t="s">
        <v>122</v>
      </c>
    </row>
    <row r="1121" spans="3:33">
      <c r="C1121" s="3091" t="s">
        <v>2870</v>
      </c>
      <c r="D1121" s="569" t="s">
        <v>2274</v>
      </c>
      <c r="E1121" s="1578"/>
      <c r="F1121" s="896">
        <v>929001238792</v>
      </c>
      <c r="G1121" s="150">
        <v>8719514347762</v>
      </c>
      <c r="H1121" s="588" t="s">
        <v>1185</v>
      </c>
      <c r="I1121" s="588" t="s">
        <v>1138</v>
      </c>
      <c r="J1121" s="323">
        <v>2</v>
      </c>
      <c r="K1121" s="1128">
        <v>250</v>
      </c>
      <c r="L1121" s="281" t="s">
        <v>3121</v>
      </c>
      <c r="M1121" s="317">
        <v>15000</v>
      </c>
      <c r="N1121" s="420">
        <v>2</v>
      </c>
      <c r="O1121" s="281" t="s">
        <v>129</v>
      </c>
      <c r="P1121" s="989">
        <v>57</v>
      </c>
      <c r="Q1121" s="14"/>
      <c r="R1121" s="1997" t="s">
        <v>54</v>
      </c>
      <c r="S1121" s="281"/>
      <c r="T1121" s="281" t="s">
        <v>3282</v>
      </c>
      <c r="U1121" s="281" t="s">
        <v>121</v>
      </c>
      <c r="V1121" s="281" t="s">
        <v>126</v>
      </c>
      <c r="W1121" s="301" t="s">
        <v>210</v>
      </c>
      <c r="X1121" s="301">
        <v>125</v>
      </c>
      <c r="Y1121" s="281">
        <v>45</v>
      </c>
      <c r="Z1121" s="281"/>
      <c r="AA1121" s="281">
        <v>78</v>
      </c>
      <c r="AB1121" s="281" t="s">
        <v>122</v>
      </c>
      <c r="AC1121" s="1592">
        <v>80</v>
      </c>
      <c r="AD1121" s="281">
        <v>387364</v>
      </c>
      <c r="AE1121" s="2650">
        <v>4</v>
      </c>
      <c r="AF1121" s="281">
        <v>10</v>
      </c>
      <c r="AG1121" s="1998" t="s">
        <v>122</v>
      </c>
    </row>
    <row r="1122" spans="3:33">
      <c r="C1122" s="3091" t="s">
        <v>2870</v>
      </c>
      <c r="D1122" s="569" t="s">
        <v>2274</v>
      </c>
      <c r="E1122" s="1578"/>
      <c r="F1122" s="896">
        <v>929001890492</v>
      </c>
      <c r="G1122" s="150">
        <v>8719514347304</v>
      </c>
      <c r="H1122" s="588" t="s">
        <v>1186</v>
      </c>
      <c r="I1122" s="588" t="s">
        <v>1138</v>
      </c>
      <c r="J1122" s="386">
        <v>4.3</v>
      </c>
      <c r="K1122" s="1189">
        <v>470</v>
      </c>
      <c r="L1122" s="292" t="s">
        <v>3121</v>
      </c>
      <c r="M1122" s="316">
        <v>15000</v>
      </c>
      <c r="N1122" s="420">
        <v>2</v>
      </c>
      <c r="O1122" s="292" t="s">
        <v>127</v>
      </c>
      <c r="P1122" s="989">
        <v>63</v>
      </c>
      <c r="Q1122" s="14"/>
      <c r="R1122" s="1999" t="s">
        <v>54</v>
      </c>
      <c r="S1122" s="292"/>
      <c r="T1122" s="292" t="s">
        <v>3275</v>
      </c>
      <c r="U1122" s="292" t="s">
        <v>139</v>
      </c>
      <c r="V1122" s="292" t="s">
        <v>126</v>
      </c>
      <c r="W1122" s="293" t="s">
        <v>210</v>
      </c>
      <c r="X1122" s="293">
        <v>109</v>
      </c>
      <c r="Y1122" s="292">
        <v>45</v>
      </c>
      <c r="Z1122" s="292"/>
      <c r="AA1122" s="292">
        <v>82</v>
      </c>
      <c r="AB1122" s="292" t="s">
        <v>122</v>
      </c>
      <c r="AC1122" s="1592">
        <v>80</v>
      </c>
      <c r="AD1122" s="292">
        <v>387409</v>
      </c>
      <c r="AE1122" s="2648">
        <v>4</v>
      </c>
      <c r="AF1122" s="292">
        <v>10</v>
      </c>
      <c r="AG1122" s="2000" t="s">
        <v>122</v>
      </c>
    </row>
    <row r="1123" spans="3:33">
      <c r="C1123" s="3091" t="s">
        <v>2870</v>
      </c>
      <c r="D1123" s="569" t="s">
        <v>2274</v>
      </c>
      <c r="E1123" s="1578"/>
      <c r="F1123" s="867">
        <v>929001890592</v>
      </c>
      <c r="G1123" s="76">
        <v>8719514347328</v>
      </c>
      <c r="H1123" s="144" t="s">
        <v>1187</v>
      </c>
      <c r="I1123" s="144" t="s">
        <v>1138</v>
      </c>
      <c r="J1123" s="323">
        <v>4.3</v>
      </c>
      <c r="K1123" s="1128">
        <v>470</v>
      </c>
      <c r="L1123" s="281" t="s">
        <v>3121</v>
      </c>
      <c r="M1123" s="317">
        <v>15000</v>
      </c>
      <c r="N1123" s="420">
        <v>2</v>
      </c>
      <c r="O1123" s="281" t="s">
        <v>127</v>
      </c>
      <c r="P1123" s="989">
        <v>63</v>
      </c>
      <c r="Q1123" s="14"/>
      <c r="R1123" s="1997" t="s">
        <v>54</v>
      </c>
      <c r="S1123" s="281"/>
      <c r="T1123" s="281" t="s">
        <v>3275</v>
      </c>
      <c r="U1123" s="281" t="s">
        <v>121</v>
      </c>
      <c r="V1123" s="281" t="s">
        <v>126</v>
      </c>
      <c r="W1123" s="301" t="s">
        <v>210</v>
      </c>
      <c r="X1123" s="301">
        <v>109</v>
      </c>
      <c r="Y1123" s="281">
        <v>45</v>
      </c>
      <c r="Z1123" s="281"/>
      <c r="AA1123" s="281">
        <v>80</v>
      </c>
      <c r="AB1123" s="281" t="s">
        <v>122</v>
      </c>
      <c r="AC1123" s="1592">
        <v>80</v>
      </c>
      <c r="AD1123" s="281">
        <v>387410</v>
      </c>
      <c r="AE1123" s="2650">
        <v>4</v>
      </c>
      <c r="AF1123" s="281">
        <v>10</v>
      </c>
      <c r="AG1123" s="1998" t="s">
        <v>122</v>
      </c>
    </row>
    <row r="1124" spans="3:33">
      <c r="C1124" s="3091" t="s">
        <v>2870</v>
      </c>
      <c r="D1124" s="569" t="s">
        <v>2274</v>
      </c>
      <c r="E1124" s="1578"/>
      <c r="F1124" s="2966">
        <v>929002028592</v>
      </c>
      <c r="G1124" s="528">
        <v>8719514347564</v>
      </c>
      <c r="H1124" s="528" t="s">
        <v>1188</v>
      </c>
      <c r="I1124" s="528" t="s">
        <v>1138</v>
      </c>
      <c r="J1124" s="323">
        <v>6.5</v>
      </c>
      <c r="K1124" s="1128">
        <v>806</v>
      </c>
      <c r="L1124" s="281" t="s">
        <v>3121</v>
      </c>
      <c r="M1124" s="317">
        <v>15000</v>
      </c>
      <c r="N1124" s="420">
        <v>2</v>
      </c>
      <c r="O1124" s="281" t="s">
        <v>129</v>
      </c>
      <c r="P1124" s="989">
        <v>87</v>
      </c>
      <c r="Q1124" s="14"/>
      <c r="R1124" s="1997" t="s">
        <v>54</v>
      </c>
      <c r="S1124" s="281"/>
      <c r="T1124" s="281" t="s">
        <v>3276</v>
      </c>
      <c r="U1124" s="281" t="s">
        <v>139</v>
      </c>
      <c r="V1124" s="281" t="s">
        <v>126</v>
      </c>
      <c r="W1124" s="301" t="s">
        <v>210</v>
      </c>
      <c r="X1124" s="301">
        <v>124</v>
      </c>
      <c r="Y1124" s="281">
        <v>45</v>
      </c>
      <c r="Z1124" s="281"/>
      <c r="AA1124" s="281">
        <v>80</v>
      </c>
      <c r="AB1124" s="281" t="s">
        <v>122</v>
      </c>
      <c r="AC1124" s="1592">
        <v>80</v>
      </c>
      <c r="AD1124" s="281">
        <v>387446</v>
      </c>
      <c r="AE1124" s="2650">
        <v>4</v>
      </c>
      <c r="AF1124" s="281">
        <v>10</v>
      </c>
      <c r="AG1124" s="1998" t="s">
        <v>122</v>
      </c>
    </row>
    <row r="1125" spans="3:33">
      <c r="C1125" s="3091" t="s">
        <v>2870</v>
      </c>
      <c r="D1125" s="569" t="s">
        <v>2274</v>
      </c>
      <c r="E1125" s="1578"/>
      <c r="F1125" s="2966">
        <v>929002028692</v>
      </c>
      <c r="G1125" s="528">
        <v>8719514347588</v>
      </c>
      <c r="H1125" s="528" t="s">
        <v>1189</v>
      </c>
      <c r="I1125" s="528" t="s">
        <v>1138</v>
      </c>
      <c r="J1125" s="323">
        <v>6.5</v>
      </c>
      <c r="K1125" s="1128">
        <v>806</v>
      </c>
      <c r="L1125" s="281" t="s">
        <v>53</v>
      </c>
      <c r="M1125" s="317">
        <v>15000</v>
      </c>
      <c r="N1125" s="420">
        <v>2</v>
      </c>
      <c r="O1125" s="281" t="s">
        <v>129</v>
      </c>
      <c r="P1125" s="989">
        <v>87</v>
      </c>
      <c r="Q1125" s="14"/>
      <c r="R1125" s="1997" t="s">
        <v>54</v>
      </c>
      <c r="S1125" s="281"/>
      <c r="T1125" s="281" t="s">
        <v>3276</v>
      </c>
      <c r="U1125" s="281" t="s">
        <v>139</v>
      </c>
      <c r="V1125" s="281" t="s">
        <v>131</v>
      </c>
      <c r="W1125" s="301" t="s">
        <v>210</v>
      </c>
      <c r="X1125" s="301">
        <v>124</v>
      </c>
      <c r="Y1125" s="281">
        <v>45</v>
      </c>
      <c r="Z1125" s="281"/>
      <c r="AA1125" s="281">
        <v>80</v>
      </c>
      <c r="AB1125" s="281" t="s">
        <v>122</v>
      </c>
      <c r="AC1125" s="1592">
        <v>80</v>
      </c>
      <c r="AD1125" s="281">
        <v>387447</v>
      </c>
      <c r="AE1125" s="2650">
        <v>4</v>
      </c>
      <c r="AF1125" s="281">
        <v>10</v>
      </c>
      <c r="AG1125" s="1998" t="s">
        <v>122</v>
      </c>
    </row>
    <row r="1126" spans="3:33">
      <c r="C1126" s="3080" t="s">
        <v>2870</v>
      </c>
      <c r="D1126" s="855" t="s">
        <v>2274</v>
      </c>
      <c r="E1126" s="1599"/>
      <c r="F1126" s="868">
        <v>929002029092</v>
      </c>
      <c r="G1126" s="499">
        <v>8719514347663</v>
      </c>
      <c r="H1126" s="499" t="s">
        <v>1190</v>
      </c>
      <c r="I1126" s="499" t="s">
        <v>1138</v>
      </c>
      <c r="J1126" s="485">
        <v>6.5</v>
      </c>
      <c r="K1126" s="1130">
        <v>806</v>
      </c>
      <c r="L1126" s="283" t="s">
        <v>3121</v>
      </c>
      <c r="M1126" s="489">
        <v>15000</v>
      </c>
      <c r="N1126" s="488">
        <v>2</v>
      </c>
      <c r="O1126" s="283" t="s">
        <v>129</v>
      </c>
      <c r="P1126" s="2408">
        <v>87</v>
      </c>
      <c r="Q1126" s="14"/>
      <c r="R1126" s="1993" t="s">
        <v>54</v>
      </c>
      <c r="S1126" s="283"/>
      <c r="T1126" s="283" t="s">
        <v>3276</v>
      </c>
      <c r="U1126" s="283" t="s">
        <v>121</v>
      </c>
      <c r="V1126" s="283" t="s">
        <v>126</v>
      </c>
      <c r="W1126" s="294" t="s">
        <v>210</v>
      </c>
      <c r="X1126" s="294">
        <v>124</v>
      </c>
      <c r="Y1126" s="283">
        <v>45</v>
      </c>
      <c r="Z1126" s="283"/>
      <c r="AA1126" s="283">
        <v>78</v>
      </c>
      <c r="AB1126" s="283" t="s">
        <v>122</v>
      </c>
      <c r="AC1126" s="1594">
        <v>80</v>
      </c>
      <c r="AD1126" s="283">
        <v>387451</v>
      </c>
      <c r="AE1126" s="2647">
        <v>4</v>
      </c>
      <c r="AF1126" s="283">
        <v>10</v>
      </c>
      <c r="AG1126" s="1994" t="s">
        <v>122</v>
      </c>
    </row>
    <row r="1127" spans="3:33">
      <c r="C1127" s="3233" t="s">
        <v>2870</v>
      </c>
      <c r="D1127" s="853" t="s">
        <v>2274</v>
      </c>
      <c r="E1127" s="1606"/>
      <c r="F1127" s="2980">
        <v>929001345692</v>
      </c>
      <c r="G1127" s="1474">
        <v>8719514346833</v>
      </c>
      <c r="H1127" s="1474" t="s">
        <v>1191</v>
      </c>
      <c r="I1127" s="1474" t="s">
        <v>1147</v>
      </c>
      <c r="J1127" s="386">
        <v>2.2000000000000002</v>
      </c>
      <c r="K1127" s="1189">
        <v>250</v>
      </c>
      <c r="L1127" s="292" t="s">
        <v>3121</v>
      </c>
      <c r="M1127" s="316">
        <v>15000</v>
      </c>
      <c r="N1127" s="562">
        <v>2</v>
      </c>
      <c r="O1127" s="292" t="s">
        <v>129</v>
      </c>
      <c r="P1127" s="2414">
        <v>57</v>
      </c>
      <c r="Q1127" s="14"/>
      <c r="R1127" s="1999" t="s">
        <v>54</v>
      </c>
      <c r="S1127" s="292"/>
      <c r="T1127" s="292" t="s">
        <v>3282</v>
      </c>
      <c r="U1127" s="292" t="s">
        <v>121</v>
      </c>
      <c r="V1127" s="292" t="s">
        <v>126</v>
      </c>
      <c r="W1127" s="293" t="s">
        <v>210</v>
      </c>
      <c r="X1127" s="293">
        <v>113</v>
      </c>
      <c r="Y1127" s="292">
        <v>45</v>
      </c>
      <c r="Z1127" s="292"/>
      <c r="AA1127" s="292">
        <v>78</v>
      </c>
      <c r="AB1127" s="292" t="s">
        <v>122</v>
      </c>
      <c r="AC1127" s="1591">
        <v>80</v>
      </c>
      <c r="AD1127" s="292">
        <v>387385</v>
      </c>
      <c r="AE1127" s="2648">
        <v>4</v>
      </c>
      <c r="AF1127" s="292">
        <v>10</v>
      </c>
      <c r="AG1127" s="2000" t="s">
        <v>122</v>
      </c>
    </row>
    <row r="1128" spans="3:33">
      <c r="C1128" s="3091" t="s">
        <v>2870</v>
      </c>
      <c r="D1128" s="569" t="s">
        <v>2274</v>
      </c>
      <c r="E1128" s="1578"/>
      <c r="F1128" s="2966">
        <v>929001345492</v>
      </c>
      <c r="G1128" s="528">
        <v>8719514346819</v>
      </c>
      <c r="H1128" s="528" t="s">
        <v>138</v>
      </c>
      <c r="I1128" s="528" t="s">
        <v>1147</v>
      </c>
      <c r="J1128" s="323">
        <v>2.2000000000000002</v>
      </c>
      <c r="K1128" s="1128">
        <v>250</v>
      </c>
      <c r="L1128" s="281" t="s">
        <v>3121</v>
      </c>
      <c r="M1128" s="317">
        <v>15000</v>
      </c>
      <c r="N1128" s="420">
        <v>2</v>
      </c>
      <c r="O1128" s="281" t="s">
        <v>129</v>
      </c>
      <c r="P1128" s="989">
        <v>57</v>
      </c>
      <c r="Q1128" s="1004"/>
      <c r="R1128" s="1997" t="s">
        <v>54</v>
      </c>
      <c r="S1128" s="281"/>
      <c r="T1128" s="281" t="s">
        <v>3282</v>
      </c>
      <c r="U1128" s="281" t="s">
        <v>139</v>
      </c>
      <c r="V1128" s="281" t="s">
        <v>126</v>
      </c>
      <c r="W1128" s="301" t="s">
        <v>210</v>
      </c>
      <c r="X1128" s="301">
        <v>113</v>
      </c>
      <c r="Y1128" s="281">
        <v>45</v>
      </c>
      <c r="Z1128" s="281"/>
      <c r="AA1128" s="281">
        <v>80</v>
      </c>
      <c r="AB1128" s="281" t="s">
        <v>122</v>
      </c>
      <c r="AC1128" s="1592">
        <v>80</v>
      </c>
      <c r="AD1128" s="281">
        <v>387383</v>
      </c>
      <c r="AE1128" s="2650">
        <v>4</v>
      </c>
      <c r="AF1128" s="281">
        <v>10</v>
      </c>
      <c r="AG1128" s="1998" t="s">
        <v>122</v>
      </c>
    </row>
    <row r="1129" spans="3:33">
      <c r="C1129" s="3091" t="s">
        <v>2870</v>
      </c>
      <c r="D1129" s="569" t="s">
        <v>2274</v>
      </c>
      <c r="E1129" s="1578"/>
      <c r="F1129" s="867">
        <v>929001345592</v>
      </c>
      <c r="G1129" s="76">
        <v>8719514347205</v>
      </c>
      <c r="H1129" s="144" t="s">
        <v>1192</v>
      </c>
      <c r="I1129" s="144" t="s">
        <v>1147</v>
      </c>
      <c r="J1129" s="323">
        <v>4.3</v>
      </c>
      <c r="K1129" s="1128">
        <v>470</v>
      </c>
      <c r="L1129" s="281" t="s">
        <v>3121</v>
      </c>
      <c r="M1129" s="317">
        <v>15000</v>
      </c>
      <c r="N1129" s="420">
        <v>2</v>
      </c>
      <c r="O1129" s="281" t="s">
        <v>129</v>
      </c>
      <c r="P1129" s="989">
        <v>63</v>
      </c>
      <c r="Q1129" s="14"/>
      <c r="R1129" s="1997" t="s">
        <v>54</v>
      </c>
      <c r="S1129" s="281"/>
      <c r="T1129" s="281" t="s">
        <v>3275</v>
      </c>
      <c r="U1129" s="281" t="s">
        <v>139</v>
      </c>
      <c r="V1129" s="281" t="s">
        <v>126</v>
      </c>
      <c r="W1129" s="301" t="s">
        <v>210</v>
      </c>
      <c r="X1129" s="301">
        <v>109</v>
      </c>
      <c r="Y1129" s="281">
        <v>45</v>
      </c>
      <c r="Z1129" s="281"/>
      <c r="AA1129" s="281">
        <v>80</v>
      </c>
      <c r="AB1129" s="281" t="s">
        <v>122</v>
      </c>
      <c r="AC1129" s="1592">
        <v>80</v>
      </c>
      <c r="AD1129" s="281">
        <v>387384</v>
      </c>
      <c r="AE1129" s="2650">
        <v>4</v>
      </c>
      <c r="AF1129" s="281">
        <v>10</v>
      </c>
      <c r="AG1129" s="1998" t="s">
        <v>122</v>
      </c>
    </row>
    <row r="1130" spans="3:33">
      <c r="C1130" s="3091" t="s">
        <v>2870</v>
      </c>
      <c r="D1130" s="569" t="s">
        <v>2274</v>
      </c>
      <c r="E1130" s="1578"/>
      <c r="F1130" s="867">
        <v>929001345792</v>
      </c>
      <c r="G1130" s="76">
        <v>8719514347229</v>
      </c>
      <c r="H1130" s="144" t="s">
        <v>1193</v>
      </c>
      <c r="I1130" s="144" t="s">
        <v>1147</v>
      </c>
      <c r="J1130" s="323">
        <v>4.3</v>
      </c>
      <c r="K1130" s="1128">
        <v>470</v>
      </c>
      <c r="L1130" s="281" t="s">
        <v>3121</v>
      </c>
      <c r="M1130" s="317">
        <v>15000</v>
      </c>
      <c r="N1130" s="420">
        <v>2</v>
      </c>
      <c r="O1130" s="281" t="s">
        <v>129</v>
      </c>
      <c r="P1130" s="989">
        <v>63</v>
      </c>
      <c r="Q1130" s="14"/>
      <c r="R1130" s="1997" t="s">
        <v>54</v>
      </c>
      <c r="S1130" s="281"/>
      <c r="T1130" s="281" t="s">
        <v>3275</v>
      </c>
      <c r="U1130" s="281" t="s">
        <v>121</v>
      </c>
      <c r="V1130" s="281" t="s">
        <v>126</v>
      </c>
      <c r="W1130" s="301" t="s">
        <v>210</v>
      </c>
      <c r="X1130" s="301">
        <v>109</v>
      </c>
      <c r="Y1130" s="281">
        <v>45</v>
      </c>
      <c r="Z1130" s="281"/>
      <c r="AA1130" s="281">
        <v>78</v>
      </c>
      <c r="AB1130" s="281" t="s">
        <v>122</v>
      </c>
      <c r="AC1130" s="1592">
        <v>80</v>
      </c>
      <c r="AD1130" s="281">
        <v>387386</v>
      </c>
      <c r="AE1130" s="2650">
        <v>4</v>
      </c>
      <c r="AF1130" s="281">
        <v>10</v>
      </c>
      <c r="AG1130" s="1998" t="s">
        <v>122</v>
      </c>
    </row>
    <row r="1131" spans="3:33">
      <c r="C1131" s="3091" t="s">
        <v>2870</v>
      </c>
      <c r="D1131" s="569" t="s">
        <v>2274</v>
      </c>
      <c r="E1131" s="1578"/>
      <c r="F1131" s="2966">
        <v>929002028792</v>
      </c>
      <c r="G1131" s="528">
        <v>8719514347601</v>
      </c>
      <c r="H1131" s="528" t="s">
        <v>1194</v>
      </c>
      <c r="I1131" s="528" t="s">
        <v>1147</v>
      </c>
      <c r="J1131" s="323">
        <v>6.5</v>
      </c>
      <c r="K1131" s="1128">
        <v>806</v>
      </c>
      <c r="L1131" s="281" t="s">
        <v>3121</v>
      </c>
      <c r="M1131" s="317">
        <v>15000</v>
      </c>
      <c r="N1131" s="420">
        <v>2</v>
      </c>
      <c r="O1131" s="281" t="s">
        <v>129</v>
      </c>
      <c r="P1131" s="989">
        <v>87</v>
      </c>
      <c r="Q1131" s="14"/>
      <c r="R1131" s="1997" t="s">
        <v>54</v>
      </c>
      <c r="S1131" s="281"/>
      <c r="T1131" s="281" t="s">
        <v>3276</v>
      </c>
      <c r="U1131" s="281" t="s">
        <v>139</v>
      </c>
      <c r="V1131" s="281" t="s">
        <v>126</v>
      </c>
      <c r="W1131" s="301" t="s">
        <v>210</v>
      </c>
      <c r="X1131" s="301">
        <v>124</v>
      </c>
      <c r="Y1131" s="281">
        <v>45</v>
      </c>
      <c r="Z1131" s="281"/>
      <c r="AA1131" s="281">
        <v>80</v>
      </c>
      <c r="AB1131" s="281" t="s">
        <v>122</v>
      </c>
      <c r="AC1131" s="1592">
        <v>80</v>
      </c>
      <c r="AD1131" s="281">
        <v>387448</v>
      </c>
      <c r="AE1131" s="2650">
        <v>4</v>
      </c>
      <c r="AF1131" s="281">
        <v>10</v>
      </c>
      <c r="AG1131" s="1998" t="s">
        <v>122</v>
      </c>
    </row>
    <row r="1132" spans="3:33">
      <c r="C1132" s="3091" t="s">
        <v>2870</v>
      </c>
      <c r="D1132" s="569" t="s">
        <v>2274</v>
      </c>
      <c r="E1132" s="1578"/>
      <c r="F1132" s="2966">
        <v>929002028892</v>
      </c>
      <c r="G1132" s="528">
        <v>8719514347625</v>
      </c>
      <c r="H1132" s="528" t="s">
        <v>1195</v>
      </c>
      <c r="I1132" s="528" t="s">
        <v>1147</v>
      </c>
      <c r="J1132" s="323">
        <v>6.5</v>
      </c>
      <c r="K1132" s="1128">
        <v>806</v>
      </c>
      <c r="L1132" s="281" t="s">
        <v>53</v>
      </c>
      <c r="M1132" s="317">
        <v>15000</v>
      </c>
      <c r="N1132" s="420">
        <v>2</v>
      </c>
      <c r="O1132" s="281" t="s">
        <v>129</v>
      </c>
      <c r="P1132" s="989">
        <v>87</v>
      </c>
      <c r="Q1132" s="14"/>
      <c r="R1132" s="1997" t="s">
        <v>54</v>
      </c>
      <c r="S1132" s="281"/>
      <c r="T1132" s="281" t="s">
        <v>3276</v>
      </c>
      <c r="U1132" s="281" t="s">
        <v>139</v>
      </c>
      <c r="V1132" s="281" t="s">
        <v>131</v>
      </c>
      <c r="W1132" s="301" t="s">
        <v>210</v>
      </c>
      <c r="X1132" s="301">
        <v>124</v>
      </c>
      <c r="Y1132" s="281">
        <v>45</v>
      </c>
      <c r="Z1132" s="281"/>
      <c r="AA1132" s="281">
        <v>80</v>
      </c>
      <c r="AB1132" s="281" t="s">
        <v>122</v>
      </c>
      <c r="AC1132" s="1592">
        <v>80</v>
      </c>
      <c r="AD1132" s="281">
        <v>387449</v>
      </c>
      <c r="AE1132" s="2650">
        <v>4</v>
      </c>
      <c r="AF1132" s="281">
        <v>10</v>
      </c>
      <c r="AG1132" s="1998" t="s">
        <v>122</v>
      </c>
    </row>
    <row r="1133" spans="3:33">
      <c r="C1133" s="3091" t="s">
        <v>2870</v>
      </c>
      <c r="D1133" s="569" t="s">
        <v>2274</v>
      </c>
      <c r="E1133" s="1578"/>
      <c r="F1133" s="2966">
        <v>929002029392</v>
      </c>
      <c r="G1133" s="528">
        <v>8719514347700</v>
      </c>
      <c r="H1133" s="528" t="s">
        <v>1196</v>
      </c>
      <c r="I1133" s="528" t="s">
        <v>1147</v>
      </c>
      <c r="J1133" s="323">
        <v>6.5</v>
      </c>
      <c r="K1133" s="1128">
        <v>806</v>
      </c>
      <c r="L1133" s="281" t="s">
        <v>53</v>
      </c>
      <c r="M1133" s="317">
        <v>15000</v>
      </c>
      <c r="N1133" s="420">
        <v>2</v>
      </c>
      <c r="O1133" s="281" t="s">
        <v>129</v>
      </c>
      <c r="P1133" s="989">
        <v>87</v>
      </c>
      <c r="Q1133" s="14"/>
      <c r="R1133" s="1997" t="s">
        <v>54</v>
      </c>
      <c r="S1133" s="281"/>
      <c r="T1133" s="281" t="s">
        <v>3276</v>
      </c>
      <c r="U1133" s="281" t="s">
        <v>121</v>
      </c>
      <c r="V1133" s="281" t="s">
        <v>131</v>
      </c>
      <c r="W1133" s="301" t="s">
        <v>210</v>
      </c>
      <c r="X1133" s="301">
        <v>124</v>
      </c>
      <c r="Y1133" s="281">
        <v>45</v>
      </c>
      <c r="Z1133" s="281"/>
      <c r="AA1133" s="281">
        <v>78</v>
      </c>
      <c r="AB1133" s="281" t="s">
        <v>122</v>
      </c>
      <c r="AC1133" s="1592">
        <v>80</v>
      </c>
      <c r="AD1133" s="281">
        <v>387453</v>
      </c>
      <c r="AE1133" s="2650">
        <v>4</v>
      </c>
      <c r="AF1133" s="281">
        <v>10</v>
      </c>
      <c r="AG1133" s="1998" t="s">
        <v>122</v>
      </c>
    </row>
    <row r="1134" spans="3:33">
      <c r="C1134" s="3080" t="s">
        <v>2870</v>
      </c>
      <c r="D1134" s="855" t="s">
        <v>2274</v>
      </c>
      <c r="E1134" s="1599"/>
      <c r="F1134" s="868">
        <v>929002029292</v>
      </c>
      <c r="G1134" s="499">
        <v>8719514347687</v>
      </c>
      <c r="H1134" s="499" t="s">
        <v>1197</v>
      </c>
      <c r="I1134" s="499" t="s">
        <v>1147</v>
      </c>
      <c r="J1134" s="485">
        <v>6.5</v>
      </c>
      <c r="K1134" s="1130">
        <v>806</v>
      </c>
      <c r="L1134" s="283" t="s">
        <v>3121</v>
      </c>
      <c r="M1134" s="489">
        <v>15000</v>
      </c>
      <c r="N1134" s="488">
        <v>2</v>
      </c>
      <c r="O1134" s="283" t="s">
        <v>129</v>
      </c>
      <c r="P1134" s="2408">
        <v>87</v>
      </c>
      <c r="Q1134" s="14"/>
      <c r="R1134" s="1993" t="s">
        <v>54</v>
      </c>
      <c r="S1134" s="283"/>
      <c r="T1134" s="283" t="s">
        <v>3276</v>
      </c>
      <c r="U1134" s="283" t="s">
        <v>121</v>
      </c>
      <c r="V1134" s="283" t="s">
        <v>126</v>
      </c>
      <c r="W1134" s="294" t="s">
        <v>210</v>
      </c>
      <c r="X1134" s="294">
        <v>124</v>
      </c>
      <c r="Y1134" s="283">
        <v>45</v>
      </c>
      <c r="Z1134" s="283"/>
      <c r="AA1134" s="283">
        <v>78</v>
      </c>
      <c r="AB1134" s="283" t="s">
        <v>122</v>
      </c>
      <c r="AC1134" s="1594">
        <v>80</v>
      </c>
      <c r="AD1134" s="283">
        <v>387452</v>
      </c>
      <c r="AE1134" s="2647">
        <v>4</v>
      </c>
      <c r="AF1134" s="283">
        <v>10</v>
      </c>
      <c r="AG1134" s="1994" t="s">
        <v>122</v>
      </c>
    </row>
    <row r="1135" spans="3:33">
      <c r="C1135" s="3079" t="s">
        <v>2870</v>
      </c>
      <c r="D1135" s="1576" t="s">
        <v>2274</v>
      </c>
      <c r="E1135" s="1577"/>
      <c r="F1135" s="2965">
        <v>929002966802</v>
      </c>
      <c r="G1135" s="563">
        <v>8719514312401</v>
      </c>
      <c r="H1135" s="564" t="s">
        <v>1153</v>
      </c>
      <c r="I1135" s="564" t="s">
        <v>1144</v>
      </c>
      <c r="J1135" s="515">
        <v>2.8</v>
      </c>
      <c r="K1135" s="1182">
        <v>250</v>
      </c>
      <c r="L1135" s="565" t="s">
        <v>3121</v>
      </c>
      <c r="M1135" s="456">
        <v>15000</v>
      </c>
      <c r="N1135" s="1280">
        <v>2</v>
      </c>
      <c r="O1135" s="565" t="s">
        <v>127</v>
      </c>
      <c r="P1135" s="3281">
        <v>50</v>
      </c>
      <c r="Q1135" s="14"/>
      <c r="R1135" s="2134" t="s">
        <v>54</v>
      </c>
      <c r="S1135" s="565"/>
      <c r="T1135" s="565" t="s">
        <v>3282</v>
      </c>
      <c r="U1135" s="565" t="s">
        <v>139</v>
      </c>
      <c r="V1135" s="565" t="s">
        <v>126</v>
      </c>
      <c r="W1135" s="1663" t="s">
        <v>210</v>
      </c>
      <c r="X1135" s="1663">
        <v>89</v>
      </c>
      <c r="Y1135" s="565">
        <v>35</v>
      </c>
      <c r="Z1135" s="565"/>
      <c r="AA1135" s="565">
        <v>106</v>
      </c>
      <c r="AB1135" s="565" t="s">
        <v>122</v>
      </c>
      <c r="AC1135" s="2507">
        <v>80</v>
      </c>
      <c r="AD1135" s="565">
        <v>453194</v>
      </c>
      <c r="AE1135" s="2732">
        <v>4</v>
      </c>
      <c r="AF1135" s="565">
        <v>10</v>
      </c>
      <c r="AG1135" s="2135" t="s">
        <v>122</v>
      </c>
    </row>
    <row r="1136" spans="3:33">
      <c r="C1136" s="3091" t="s">
        <v>2870</v>
      </c>
      <c r="D1136" s="569" t="s">
        <v>2274</v>
      </c>
      <c r="E1136" s="1578"/>
      <c r="F1136" s="867">
        <v>929002968402</v>
      </c>
      <c r="G1136" s="76">
        <v>8719514312500</v>
      </c>
      <c r="H1136" s="144" t="s">
        <v>1154</v>
      </c>
      <c r="I1136" s="144" t="s">
        <v>1144</v>
      </c>
      <c r="J1136" s="323">
        <v>5</v>
      </c>
      <c r="K1136" s="1188">
        <v>470</v>
      </c>
      <c r="L1136" s="415" t="s">
        <v>3121</v>
      </c>
      <c r="M1136" s="413">
        <v>15000</v>
      </c>
      <c r="N1136" s="420">
        <v>2</v>
      </c>
      <c r="O1136" s="415" t="s">
        <v>127</v>
      </c>
      <c r="P1136" s="3282">
        <v>53</v>
      </c>
      <c r="Q1136" s="14"/>
      <c r="R1136" s="2065" t="s">
        <v>54</v>
      </c>
      <c r="S1136" s="415"/>
      <c r="T1136" s="415" t="s">
        <v>3275</v>
      </c>
      <c r="U1136" s="415" t="s">
        <v>139</v>
      </c>
      <c r="V1136" s="415" t="s">
        <v>126</v>
      </c>
      <c r="W1136" s="539" t="s">
        <v>210</v>
      </c>
      <c r="X1136" s="539">
        <v>94</v>
      </c>
      <c r="Y1136" s="415">
        <v>35</v>
      </c>
      <c r="Z1136" s="415"/>
      <c r="AA1136" s="415">
        <v>106</v>
      </c>
      <c r="AB1136" s="415" t="s">
        <v>122</v>
      </c>
      <c r="AC1136" s="1592">
        <v>80</v>
      </c>
      <c r="AD1136" s="415">
        <v>453199</v>
      </c>
      <c r="AE1136" s="2650">
        <v>4</v>
      </c>
      <c r="AF1136" s="415">
        <v>10</v>
      </c>
      <c r="AG1136" s="2066" t="s">
        <v>122</v>
      </c>
    </row>
    <row r="1137" spans="3:33">
      <c r="C1137" s="3091" t="s">
        <v>2870</v>
      </c>
      <c r="D1137" s="569" t="s">
        <v>2274</v>
      </c>
      <c r="E1137" s="1578"/>
      <c r="F1137" s="867">
        <v>929002968802</v>
      </c>
      <c r="G1137" s="76">
        <v>8719514312548</v>
      </c>
      <c r="H1137" s="144" t="s">
        <v>1155</v>
      </c>
      <c r="I1137" s="144" t="s">
        <v>1144</v>
      </c>
      <c r="J1137" s="323">
        <v>5</v>
      </c>
      <c r="K1137" s="1174">
        <v>470</v>
      </c>
      <c r="L1137" s="415" t="s">
        <v>53</v>
      </c>
      <c r="M1137" s="413">
        <v>15000</v>
      </c>
      <c r="N1137" s="420">
        <v>2</v>
      </c>
      <c r="O1137" s="415" t="s">
        <v>127</v>
      </c>
      <c r="P1137" s="3282">
        <v>53</v>
      </c>
      <c r="Q1137" s="14"/>
      <c r="R1137" s="2065" t="s">
        <v>54</v>
      </c>
      <c r="S1137" s="415"/>
      <c r="T1137" s="415" t="s">
        <v>3275</v>
      </c>
      <c r="U1137" s="415" t="s">
        <v>139</v>
      </c>
      <c r="V1137" s="415" t="s">
        <v>131</v>
      </c>
      <c r="W1137" s="539" t="s">
        <v>210</v>
      </c>
      <c r="X1137" s="539">
        <v>94</v>
      </c>
      <c r="Y1137" s="415">
        <v>35</v>
      </c>
      <c r="Z1137" s="415"/>
      <c r="AA1137" s="415">
        <v>106</v>
      </c>
      <c r="AB1137" s="415" t="s">
        <v>122</v>
      </c>
      <c r="AC1137" s="1592">
        <v>80</v>
      </c>
      <c r="AD1137" s="415">
        <v>453200</v>
      </c>
      <c r="AE1137" s="2650">
        <v>4</v>
      </c>
      <c r="AF1137" s="415">
        <v>10</v>
      </c>
      <c r="AG1137" s="2066" t="s">
        <v>122</v>
      </c>
    </row>
    <row r="1138" spans="3:33">
      <c r="C1138" s="3091" t="s">
        <v>2870</v>
      </c>
      <c r="D1138" s="569" t="s">
        <v>2274</v>
      </c>
      <c r="E1138" s="1578"/>
      <c r="F1138" s="867">
        <v>929002969202</v>
      </c>
      <c r="G1138" s="76">
        <v>8719514312586</v>
      </c>
      <c r="H1138" s="144" t="s">
        <v>1156</v>
      </c>
      <c r="I1138" s="144" t="s">
        <v>1144</v>
      </c>
      <c r="J1138" s="323">
        <v>5</v>
      </c>
      <c r="K1138" s="1174">
        <v>470</v>
      </c>
      <c r="L1138" s="373" t="s">
        <v>75</v>
      </c>
      <c r="M1138" s="413">
        <v>15000</v>
      </c>
      <c r="N1138" s="420">
        <v>2</v>
      </c>
      <c r="O1138" s="373" t="s">
        <v>127</v>
      </c>
      <c r="P1138" s="3282">
        <v>53</v>
      </c>
      <c r="Q1138" s="14"/>
      <c r="R1138" s="2049" t="s">
        <v>54</v>
      </c>
      <c r="S1138" s="373"/>
      <c r="T1138" s="373" t="s">
        <v>3275</v>
      </c>
      <c r="U1138" s="373" t="s">
        <v>139</v>
      </c>
      <c r="V1138" s="373" t="s">
        <v>161</v>
      </c>
      <c r="W1138" s="373" t="s">
        <v>210</v>
      </c>
      <c r="X1138" s="373">
        <v>94</v>
      </c>
      <c r="Y1138" s="285">
        <v>35</v>
      </c>
      <c r="Z1138" s="285"/>
      <c r="AA1138" s="285">
        <v>106</v>
      </c>
      <c r="AB1138" s="373" t="s">
        <v>122</v>
      </c>
      <c r="AC1138" s="1592">
        <v>80</v>
      </c>
      <c r="AD1138" s="285">
        <v>453201</v>
      </c>
      <c r="AE1138" s="2650">
        <v>4</v>
      </c>
      <c r="AF1138" s="285">
        <v>10</v>
      </c>
      <c r="AG1138" s="2050" t="s">
        <v>122</v>
      </c>
    </row>
    <row r="1139" spans="3:33">
      <c r="C1139" s="3091" t="s">
        <v>2870</v>
      </c>
      <c r="D1139" s="569" t="s">
        <v>2274</v>
      </c>
      <c r="E1139" s="1578"/>
      <c r="F1139" s="2966">
        <v>929002972502</v>
      </c>
      <c r="G1139" s="528">
        <v>8719514312968</v>
      </c>
      <c r="H1139" s="561" t="s">
        <v>1157</v>
      </c>
      <c r="I1139" s="561" t="s">
        <v>1144</v>
      </c>
      <c r="J1139" s="323">
        <v>7</v>
      </c>
      <c r="K1139" s="1174">
        <v>806</v>
      </c>
      <c r="L1139" s="1451" t="s">
        <v>3121</v>
      </c>
      <c r="M1139" s="413">
        <v>15000</v>
      </c>
      <c r="N1139" s="420">
        <v>2</v>
      </c>
      <c r="O1139" s="1451" t="s">
        <v>129</v>
      </c>
      <c r="P1139" s="3282">
        <v>68</v>
      </c>
      <c r="Q1139" s="14"/>
      <c r="R1139" s="2146" t="s">
        <v>54</v>
      </c>
      <c r="S1139" s="1451"/>
      <c r="T1139" s="1451" t="s">
        <v>3276</v>
      </c>
      <c r="U1139" s="1451" t="s">
        <v>139</v>
      </c>
      <c r="V1139" s="1451" t="s">
        <v>126</v>
      </c>
      <c r="W1139" s="2477" t="s">
        <v>210</v>
      </c>
      <c r="X1139" s="2477">
        <v>115</v>
      </c>
      <c r="Y1139" s="1451">
        <v>38</v>
      </c>
      <c r="Z1139" s="1451"/>
      <c r="AA1139" s="1451">
        <v>114</v>
      </c>
      <c r="AB1139" s="1451" t="s">
        <v>122</v>
      </c>
      <c r="AC1139" s="1592">
        <v>80</v>
      </c>
      <c r="AD1139" s="1451">
        <v>453210</v>
      </c>
      <c r="AE1139" s="2650">
        <v>4</v>
      </c>
      <c r="AF1139" s="1451">
        <v>10</v>
      </c>
      <c r="AG1139" s="2147" t="s">
        <v>122</v>
      </c>
    </row>
    <row r="1140" spans="3:33">
      <c r="C1140" s="3091" t="s">
        <v>2870</v>
      </c>
      <c r="D1140" s="569" t="s">
        <v>2274</v>
      </c>
      <c r="E1140" s="1578"/>
      <c r="F1140" s="2966">
        <v>929002972702</v>
      </c>
      <c r="G1140" s="528">
        <v>8719514312982</v>
      </c>
      <c r="H1140" s="561" t="s">
        <v>1158</v>
      </c>
      <c r="I1140" s="561" t="s">
        <v>1144</v>
      </c>
      <c r="J1140" s="323">
        <v>7</v>
      </c>
      <c r="K1140" s="1174">
        <v>806</v>
      </c>
      <c r="L1140" s="415" t="s">
        <v>53</v>
      </c>
      <c r="M1140" s="413">
        <v>15000</v>
      </c>
      <c r="N1140" s="420">
        <v>2</v>
      </c>
      <c r="O1140" s="415" t="s">
        <v>129</v>
      </c>
      <c r="P1140" s="3282">
        <v>68</v>
      </c>
      <c r="Q1140" s="14"/>
      <c r="R1140" s="2065" t="s">
        <v>54</v>
      </c>
      <c r="S1140" s="415"/>
      <c r="T1140" s="415" t="s">
        <v>3276</v>
      </c>
      <c r="U1140" s="415" t="s">
        <v>139</v>
      </c>
      <c r="V1140" s="415" t="s">
        <v>131</v>
      </c>
      <c r="W1140" s="539" t="s">
        <v>210</v>
      </c>
      <c r="X1140" s="539">
        <v>115</v>
      </c>
      <c r="Y1140" s="415">
        <v>38</v>
      </c>
      <c r="Z1140" s="415"/>
      <c r="AA1140" s="415">
        <v>114</v>
      </c>
      <c r="AB1140" s="415" t="s">
        <v>122</v>
      </c>
      <c r="AC1140" s="1592">
        <v>80</v>
      </c>
      <c r="AD1140" s="415">
        <v>453211</v>
      </c>
      <c r="AE1140" s="2650">
        <v>4</v>
      </c>
      <c r="AF1140" s="415">
        <v>10</v>
      </c>
      <c r="AG1140" s="2066" t="s">
        <v>122</v>
      </c>
    </row>
    <row r="1141" spans="3:33">
      <c r="C1141" s="3080" t="s">
        <v>2870</v>
      </c>
      <c r="D1141" s="855" t="s">
        <v>2274</v>
      </c>
      <c r="E1141" s="1599"/>
      <c r="F1141" s="868">
        <v>929002972902</v>
      </c>
      <c r="G1141" s="499">
        <v>8719514313002</v>
      </c>
      <c r="H1141" s="501" t="s">
        <v>1159</v>
      </c>
      <c r="I1141" s="501" t="s">
        <v>1144</v>
      </c>
      <c r="J1141" s="485">
        <v>7</v>
      </c>
      <c r="K1141" s="1173">
        <v>806</v>
      </c>
      <c r="L1141" s="691" t="s">
        <v>75</v>
      </c>
      <c r="M1141" s="487">
        <v>15000</v>
      </c>
      <c r="N1141" s="488">
        <v>2</v>
      </c>
      <c r="O1141" s="691" t="s">
        <v>129</v>
      </c>
      <c r="P1141" s="3283">
        <v>68</v>
      </c>
      <c r="Q1141" s="14"/>
      <c r="R1141" s="2047" t="s">
        <v>54</v>
      </c>
      <c r="S1141" s="691"/>
      <c r="T1141" s="691" t="s">
        <v>3276</v>
      </c>
      <c r="U1141" s="691" t="s">
        <v>139</v>
      </c>
      <c r="V1141" s="691" t="s">
        <v>161</v>
      </c>
      <c r="W1141" s="691" t="s">
        <v>210</v>
      </c>
      <c r="X1141" s="691">
        <v>115</v>
      </c>
      <c r="Y1141" s="690">
        <v>38</v>
      </c>
      <c r="Z1141" s="690"/>
      <c r="AA1141" s="690">
        <v>114</v>
      </c>
      <c r="AB1141" s="691" t="s">
        <v>122</v>
      </c>
      <c r="AC1141" s="1594">
        <v>80</v>
      </c>
      <c r="AD1141" s="690">
        <v>453212</v>
      </c>
      <c r="AE1141" s="2647">
        <v>4</v>
      </c>
      <c r="AF1141" s="690">
        <v>10</v>
      </c>
      <c r="AG1141" s="2048" t="s">
        <v>122</v>
      </c>
    </row>
    <row r="1142" spans="3:33">
      <c r="C1142" s="3233" t="s">
        <v>2870</v>
      </c>
      <c r="D1142" s="853" t="s">
        <v>2274</v>
      </c>
      <c r="E1142" s="1606"/>
      <c r="F1142" s="2966">
        <v>929002967102</v>
      </c>
      <c r="G1142" s="528">
        <v>8719514312449</v>
      </c>
      <c r="H1142" s="561" t="s">
        <v>1160</v>
      </c>
      <c r="I1142" s="561" t="s">
        <v>1147</v>
      </c>
      <c r="J1142" s="323">
        <v>2.8</v>
      </c>
      <c r="K1142" s="1188">
        <v>250</v>
      </c>
      <c r="L1142" s="415" t="s">
        <v>3121</v>
      </c>
      <c r="M1142" s="413">
        <v>15000</v>
      </c>
      <c r="N1142" s="420">
        <v>2</v>
      </c>
      <c r="O1142" s="415" t="s">
        <v>127</v>
      </c>
      <c r="P1142" s="3284">
        <v>50</v>
      </c>
      <c r="Q1142" s="14"/>
      <c r="R1142" s="2065" t="s">
        <v>54</v>
      </c>
      <c r="S1142" s="415"/>
      <c r="T1142" s="415" t="s">
        <v>3282</v>
      </c>
      <c r="U1142" s="415" t="s">
        <v>139</v>
      </c>
      <c r="V1142" s="415" t="s">
        <v>126</v>
      </c>
      <c r="W1142" s="539" t="s">
        <v>210</v>
      </c>
      <c r="X1142" s="539">
        <v>89</v>
      </c>
      <c r="Y1142" s="415">
        <v>45</v>
      </c>
      <c r="Z1142" s="415"/>
      <c r="AA1142" s="415">
        <v>88</v>
      </c>
      <c r="AB1142" s="415" t="s">
        <v>122</v>
      </c>
      <c r="AC1142" s="1592">
        <v>80</v>
      </c>
      <c r="AD1142" s="415">
        <v>453196</v>
      </c>
      <c r="AE1142" s="2650">
        <v>4</v>
      </c>
      <c r="AF1142" s="415">
        <v>10</v>
      </c>
      <c r="AG1142" s="2066" t="s">
        <v>122</v>
      </c>
    </row>
    <row r="1143" spans="3:33">
      <c r="C1143" s="3091" t="s">
        <v>2870</v>
      </c>
      <c r="D1143" s="569" t="s">
        <v>2274</v>
      </c>
      <c r="E1143" s="1578"/>
      <c r="F1143" s="2966">
        <v>929002966902</v>
      </c>
      <c r="G1143" s="528">
        <v>8719514312425</v>
      </c>
      <c r="H1143" s="561" t="s">
        <v>1161</v>
      </c>
      <c r="I1143" s="561" t="s">
        <v>1147</v>
      </c>
      <c r="J1143" s="323">
        <v>2.8</v>
      </c>
      <c r="K1143" s="1188">
        <v>250</v>
      </c>
      <c r="L1143" s="415" t="s">
        <v>3121</v>
      </c>
      <c r="M1143" s="413">
        <v>15000</v>
      </c>
      <c r="N1143" s="420">
        <v>2</v>
      </c>
      <c r="O1143" s="415" t="s">
        <v>127</v>
      </c>
      <c r="P1143" s="3282">
        <v>50</v>
      </c>
      <c r="Q1143" s="14"/>
      <c r="R1143" s="2065" t="s">
        <v>54</v>
      </c>
      <c r="S1143" s="415"/>
      <c r="T1143" s="415" t="s">
        <v>3282</v>
      </c>
      <c r="U1143" s="415" t="s">
        <v>121</v>
      </c>
      <c r="V1143" s="415" t="s">
        <v>126</v>
      </c>
      <c r="W1143" s="539" t="s">
        <v>210</v>
      </c>
      <c r="X1143" s="539">
        <v>89</v>
      </c>
      <c r="Y1143" s="415">
        <v>45</v>
      </c>
      <c r="Z1143" s="415"/>
      <c r="AA1143" s="415">
        <v>87</v>
      </c>
      <c r="AB1143" s="415" t="s">
        <v>122</v>
      </c>
      <c r="AC1143" s="1592">
        <v>80</v>
      </c>
      <c r="AD1143" s="415">
        <v>453195</v>
      </c>
      <c r="AE1143" s="2650">
        <v>4</v>
      </c>
      <c r="AF1143" s="415">
        <v>10</v>
      </c>
      <c r="AG1143" s="2066" t="s">
        <v>122</v>
      </c>
    </row>
    <row r="1144" spans="3:33">
      <c r="C1144" s="3091" t="s">
        <v>2870</v>
      </c>
      <c r="D1144" s="569" t="s">
        <v>2274</v>
      </c>
      <c r="E1144" s="1578"/>
      <c r="F1144" s="867">
        <v>929002969602</v>
      </c>
      <c r="G1144" s="76">
        <v>8719514312647</v>
      </c>
      <c r="H1144" s="144" t="s">
        <v>1162</v>
      </c>
      <c r="I1144" s="144" t="s">
        <v>1147</v>
      </c>
      <c r="J1144" s="323">
        <v>5</v>
      </c>
      <c r="K1144" s="1188">
        <v>470</v>
      </c>
      <c r="L1144" s="415" t="s">
        <v>3121</v>
      </c>
      <c r="M1144" s="413">
        <v>15000</v>
      </c>
      <c r="N1144" s="420">
        <v>2</v>
      </c>
      <c r="O1144" s="415" t="s">
        <v>127</v>
      </c>
      <c r="P1144" s="3282">
        <v>53</v>
      </c>
      <c r="Q1144" s="14"/>
      <c r="R1144" s="2065" t="s">
        <v>54</v>
      </c>
      <c r="S1144" s="415"/>
      <c r="T1144" s="415" t="s">
        <v>3275</v>
      </c>
      <c r="U1144" s="415" t="s">
        <v>139</v>
      </c>
      <c r="V1144" s="415" t="s">
        <v>126</v>
      </c>
      <c r="W1144" s="539" t="s">
        <v>210</v>
      </c>
      <c r="X1144" s="539">
        <v>94</v>
      </c>
      <c r="Y1144" s="415">
        <v>45</v>
      </c>
      <c r="Z1144" s="415"/>
      <c r="AA1144" s="415">
        <v>88</v>
      </c>
      <c r="AB1144" s="415" t="s">
        <v>122</v>
      </c>
      <c r="AC1144" s="1592">
        <v>80</v>
      </c>
      <c r="AD1144" s="415">
        <v>453203</v>
      </c>
      <c r="AE1144" s="2650">
        <v>4</v>
      </c>
      <c r="AF1144" s="415">
        <v>10</v>
      </c>
      <c r="AG1144" s="2066" t="s">
        <v>122</v>
      </c>
    </row>
    <row r="1145" spans="3:33">
      <c r="C1145" s="3091" t="s">
        <v>2870</v>
      </c>
      <c r="D1145" s="569" t="s">
        <v>2274</v>
      </c>
      <c r="E1145" s="1578"/>
      <c r="F1145" s="867">
        <v>929002969402</v>
      </c>
      <c r="G1145" s="76">
        <v>8719514312623</v>
      </c>
      <c r="H1145" s="144" t="s">
        <v>1163</v>
      </c>
      <c r="I1145" s="144" t="s">
        <v>1147</v>
      </c>
      <c r="J1145" s="323">
        <v>5</v>
      </c>
      <c r="K1145" s="1174">
        <v>470</v>
      </c>
      <c r="L1145" s="415" t="s">
        <v>3121</v>
      </c>
      <c r="M1145" s="413">
        <v>15000</v>
      </c>
      <c r="N1145" s="420">
        <v>2</v>
      </c>
      <c r="O1145" s="415" t="s">
        <v>127</v>
      </c>
      <c r="P1145" s="3282">
        <v>53</v>
      </c>
      <c r="Q1145" s="14"/>
      <c r="R1145" s="2065" t="s">
        <v>54</v>
      </c>
      <c r="S1145" s="415"/>
      <c r="T1145" s="415" t="s">
        <v>3275</v>
      </c>
      <c r="U1145" s="415" t="s">
        <v>121</v>
      </c>
      <c r="V1145" s="415" t="s">
        <v>126</v>
      </c>
      <c r="W1145" s="539" t="s">
        <v>210</v>
      </c>
      <c r="X1145" s="539">
        <v>94</v>
      </c>
      <c r="Y1145" s="415">
        <v>45</v>
      </c>
      <c r="Z1145" s="415"/>
      <c r="AA1145" s="415">
        <v>87</v>
      </c>
      <c r="AB1145" s="415" t="s">
        <v>122</v>
      </c>
      <c r="AC1145" s="1592">
        <v>80</v>
      </c>
      <c r="AD1145" s="415">
        <v>453202</v>
      </c>
      <c r="AE1145" s="2650">
        <v>4</v>
      </c>
      <c r="AF1145" s="415">
        <v>10</v>
      </c>
      <c r="AG1145" s="2066" t="s">
        <v>122</v>
      </c>
    </row>
    <row r="1146" spans="3:33">
      <c r="C1146" s="3091" t="s">
        <v>2870</v>
      </c>
      <c r="D1146" s="569" t="s">
        <v>2274</v>
      </c>
      <c r="E1146" s="1578"/>
      <c r="F1146" s="867">
        <v>929002970002</v>
      </c>
      <c r="G1146" s="76">
        <v>8719514312685</v>
      </c>
      <c r="H1146" s="144" t="s">
        <v>1164</v>
      </c>
      <c r="I1146" s="144" t="s">
        <v>1147</v>
      </c>
      <c r="J1146" s="323">
        <v>5</v>
      </c>
      <c r="K1146" s="1174">
        <v>470</v>
      </c>
      <c r="L1146" s="415" t="s">
        <v>53</v>
      </c>
      <c r="M1146" s="413">
        <v>15000</v>
      </c>
      <c r="N1146" s="420">
        <v>2</v>
      </c>
      <c r="O1146" s="415" t="s">
        <v>127</v>
      </c>
      <c r="P1146" s="3282">
        <v>53</v>
      </c>
      <c r="Q1146" s="14"/>
      <c r="R1146" s="2065" t="s">
        <v>54</v>
      </c>
      <c r="S1146" s="415"/>
      <c r="T1146" s="415" t="s">
        <v>3275</v>
      </c>
      <c r="U1146" s="415" t="s">
        <v>139</v>
      </c>
      <c r="V1146" s="415" t="s">
        <v>131</v>
      </c>
      <c r="W1146" s="539" t="s">
        <v>210</v>
      </c>
      <c r="X1146" s="539">
        <v>94</v>
      </c>
      <c r="Y1146" s="415">
        <v>45</v>
      </c>
      <c r="Z1146" s="415"/>
      <c r="AA1146" s="415">
        <v>88</v>
      </c>
      <c r="AB1146" s="415" t="s">
        <v>122</v>
      </c>
      <c r="AC1146" s="1592">
        <v>80</v>
      </c>
      <c r="AD1146" s="415">
        <v>453204</v>
      </c>
      <c r="AE1146" s="2650">
        <v>4</v>
      </c>
      <c r="AF1146" s="415">
        <v>10</v>
      </c>
      <c r="AG1146" s="2066" t="s">
        <v>122</v>
      </c>
    </row>
    <row r="1147" spans="3:33">
      <c r="C1147" s="3091" t="s">
        <v>2870</v>
      </c>
      <c r="D1147" s="569" t="s">
        <v>2274</v>
      </c>
      <c r="E1147" s="1578"/>
      <c r="F1147" s="867">
        <v>929002970402</v>
      </c>
      <c r="G1147" s="76">
        <v>8719514312722</v>
      </c>
      <c r="H1147" s="144" t="s">
        <v>1165</v>
      </c>
      <c r="I1147" s="144" t="s">
        <v>1147</v>
      </c>
      <c r="J1147" s="323">
        <v>5</v>
      </c>
      <c r="K1147" s="1188">
        <v>470</v>
      </c>
      <c r="L1147" s="415" t="s">
        <v>75</v>
      </c>
      <c r="M1147" s="413">
        <v>15000</v>
      </c>
      <c r="N1147" s="420">
        <v>2</v>
      </c>
      <c r="O1147" s="415" t="s">
        <v>127</v>
      </c>
      <c r="P1147" s="3282">
        <v>53</v>
      </c>
      <c r="Q1147" s="14"/>
      <c r="R1147" s="2065" t="s">
        <v>54</v>
      </c>
      <c r="S1147" s="415"/>
      <c r="T1147" s="415" t="s">
        <v>3275</v>
      </c>
      <c r="U1147" s="415" t="s">
        <v>139</v>
      </c>
      <c r="V1147" s="415" t="s">
        <v>161</v>
      </c>
      <c r="W1147" s="539" t="s">
        <v>210</v>
      </c>
      <c r="X1147" s="539">
        <v>94</v>
      </c>
      <c r="Y1147" s="415">
        <v>45</v>
      </c>
      <c r="Z1147" s="415"/>
      <c r="AA1147" s="415">
        <v>88</v>
      </c>
      <c r="AB1147" s="415" t="s">
        <v>122</v>
      </c>
      <c r="AC1147" s="1592">
        <v>80</v>
      </c>
      <c r="AD1147" s="415">
        <v>453205</v>
      </c>
      <c r="AE1147" s="2650">
        <v>4</v>
      </c>
      <c r="AF1147" s="415">
        <v>10</v>
      </c>
      <c r="AG1147" s="2066" t="s">
        <v>122</v>
      </c>
    </row>
    <row r="1148" spans="3:33">
      <c r="C1148" s="3091" t="s">
        <v>2870</v>
      </c>
      <c r="D1148" s="569" t="s">
        <v>2274</v>
      </c>
      <c r="E1148" s="1578"/>
      <c r="F1148" s="867">
        <v>929002973102</v>
      </c>
      <c r="G1148" s="76">
        <v>8719514313040</v>
      </c>
      <c r="H1148" s="144" t="s">
        <v>1166</v>
      </c>
      <c r="I1148" s="144" t="s">
        <v>1147</v>
      </c>
      <c r="J1148" s="323">
        <v>7</v>
      </c>
      <c r="K1148" s="1174">
        <v>806</v>
      </c>
      <c r="L1148" s="415" t="s">
        <v>3121</v>
      </c>
      <c r="M1148" s="413">
        <v>15000</v>
      </c>
      <c r="N1148" s="420">
        <v>2</v>
      </c>
      <c r="O1148" s="415" t="s">
        <v>129</v>
      </c>
      <c r="P1148" s="3282">
        <v>68</v>
      </c>
      <c r="Q1148" s="14"/>
      <c r="R1148" s="2065" t="s">
        <v>54</v>
      </c>
      <c r="S1148" s="415"/>
      <c r="T1148" s="415" t="s">
        <v>3276</v>
      </c>
      <c r="U1148" s="415" t="s">
        <v>139</v>
      </c>
      <c r="V1148" s="415" t="s">
        <v>126</v>
      </c>
      <c r="W1148" s="539" t="s">
        <v>210</v>
      </c>
      <c r="X1148" s="539">
        <v>115</v>
      </c>
      <c r="Y1148" s="415">
        <v>48</v>
      </c>
      <c r="Z1148" s="415"/>
      <c r="AA1148" s="415">
        <v>95</v>
      </c>
      <c r="AB1148" s="415" t="s">
        <v>122</v>
      </c>
      <c r="AC1148" s="1592">
        <v>80</v>
      </c>
      <c r="AD1148" s="415">
        <v>453214</v>
      </c>
      <c r="AE1148" s="2650">
        <v>4</v>
      </c>
      <c r="AF1148" s="415">
        <v>10</v>
      </c>
      <c r="AG1148" s="2066" t="s">
        <v>122</v>
      </c>
    </row>
    <row r="1149" spans="3:33">
      <c r="C1149" s="3091" t="s">
        <v>2870</v>
      </c>
      <c r="D1149" s="569" t="s">
        <v>2274</v>
      </c>
      <c r="E1149" s="1578"/>
      <c r="F1149" s="867">
        <v>929002973002</v>
      </c>
      <c r="G1149" s="76">
        <v>8719514313026</v>
      </c>
      <c r="H1149" s="144" t="s">
        <v>1167</v>
      </c>
      <c r="I1149" s="144" t="s">
        <v>1147</v>
      </c>
      <c r="J1149" s="323">
        <v>7</v>
      </c>
      <c r="K1149" s="1174">
        <v>806</v>
      </c>
      <c r="L1149" s="415" t="s">
        <v>3121</v>
      </c>
      <c r="M1149" s="413">
        <v>15000</v>
      </c>
      <c r="N1149" s="420">
        <v>2</v>
      </c>
      <c r="O1149" s="415" t="s">
        <v>129</v>
      </c>
      <c r="P1149" s="3282">
        <v>68</v>
      </c>
      <c r="Q1149" s="14"/>
      <c r="R1149" s="2065" t="s">
        <v>54</v>
      </c>
      <c r="S1149" s="415"/>
      <c r="T1149" s="415" t="s">
        <v>3276</v>
      </c>
      <c r="U1149" s="415" t="s">
        <v>121</v>
      </c>
      <c r="V1149" s="415" t="s">
        <v>126</v>
      </c>
      <c r="W1149" s="539" t="s">
        <v>210</v>
      </c>
      <c r="X1149" s="539">
        <v>115</v>
      </c>
      <c r="Y1149" s="415">
        <v>48</v>
      </c>
      <c r="Z1149" s="415"/>
      <c r="AA1149" s="415">
        <v>93</v>
      </c>
      <c r="AB1149" s="415" t="s">
        <v>122</v>
      </c>
      <c r="AC1149" s="1592">
        <v>80</v>
      </c>
      <c r="AD1149" s="415">
        <v>453213</v>
      </c>
      <c r="AE1149" s="2650">
        <v>4</v>
      </c>
      <c r="AF1149" s="415">
        <v>10</v>
      </c>
      <c r="AG1149" s="2066" t="s">
        <v>122</v>
      </c>
    </row>
    <row r="1150" spans="3:33">
      <c r="C1150" s="3091" t="s">
        <v>2870</v>
      </c>
      <c r="D1150" s="569" t="s">
        <v>2274</v>
      </c>
      <c r="E1150" s="1578"/>
      <c r="F1150" s="867">
        <v>929002973302</v>
      </c>
      <c r="G1150" s="76">
        <v>8719514313088</v>
      </c>
      <c r="H1150" s="144" t="s">
        <v>1168</v>
      </c>
      <c r="I1150" s="144" t="s">
        <v>1147</v>
      </c>
      <c r="J1150" s="323">
        <v>7</v>
      </c>
      <c r="K1150" s="1174">
        <v>806</v>
      </c>
      <c r="L1150" s="415" t="s">
        <v>53</v>
      </c>
      <c r="M1150" s="413">
        <v>15000</v>
      </c>
      <c r="N1150" s="420">
        <v>2</v>
      </c>
      <c r="O1150" s="415" t="s">
        <v>129</v>
      </c>
      <c r="P1150" s="3282">
        <v>68</v>
      </c>
      <c r="Q1150" s="14"/>
      <c r="R1150" s="2065" t="s">
        <v>54</v>
      </c>
      <c r="S1150" s="415"/>
      <c r="T1150" s="415" t="s">
        <v>3276</v>
      </c>
      <c r="U1150" s="415" t="s">
        <v>139</v>
      </c>
      <c r="V1150" s="415" t="s">
        <v>131</v>
      </c>
      <c r="W1150" s="539" t="s">
        <v>210</v>
      </c>
      <c r="X1150" s="539">
        <v>115</v>
      </c>
      <c r="Y1150" s="415">
        <v>48</v>
      </c>
      <c r="Z1150" s="415"/>
      <c r="AA1150" s="415">
        <v>95</v>
      </c>
      <c r="AB1150" s="415" t="s">
        <v>122</v>
      </c>
      <c r="AC1150" s="1592">
        <v>80</v>
      </c>
      <c r="AD1150" s="415">
        <v>453216</v>
      </c>
      <c r="AE1150" s="2650">
        <v>4</v>
      </c>
      <c r="AF1150" s="415">
        <v>10</v>
      </c>
      <c r="AG1150" s="2066" t="s">
        <v>122</v>
      </c>
    </row>
    <row r="1151" spans="3:33">
      <c r="C1151" s="3091" t="s">
        <v>2870</v>
      </c>
      <c r="D1151" s="569" t="s">
        <v>2274</v>
      </c>
      <c r="E1151" s="1578"/>
      <c r="F1151" s="867">
        <v>929002973202</v>
      </c>
      <c r="G1151" s="76">
        <v>8719514313064</v>
      </c>
      <c r="H1151" s="144" t="s">
        <v>1169</v>
      </c>
      <c r="I1151" s="144" t="s">
        <v>1147</v>
      </c>
      <c r="J1151" s="323">
        <v>7</v>
      </c>
      <c r="K1151" s="1174">
        <v>806</v>
      </c>
      <c r="L1151" s="415" t="s">
        <v>53</v>
      </c>
      <c r="M1151" s="413">
        <v>15000</v>
      </c>
      <c r="N1151" s="420">
        <v>2</v>
      </c>
      <c r="O1151" s="415" t="s">
        <v>129</v>
      </c>
      <c r="P1151" s="3282">
        <v>68</v>
      </c>
      <c r="Q1151" s="14"/>
      <c r="R1151" s="2065" t="s">
        <v>54</v>
      </c>
      <c r="S1151" s="415"/>
      <c r="T1151" s="415" t="s">
        <v>3276</v>
      </c>
      <c r="U1151" s="415" t="s">
        <v>121</v>
      </c>
      <c r="V1151" s="415" t="s">
        <v>131</v>
      </c>
      <c r="W1151" s="539" t="s">
        <v>210</v>
      </c>
      <c r="X1151" s="539">
        <v>115</v>
      </c>
      <c r="Y1151" s="415">
        <v>48</v>
      </c>
      <c r="Z1151" s="415"/>
      <c r="AA1151" s="415">
        <v>93</v>
      </c>
      <c r="AB1151" s="415" t="s">
        <v>122</v>
      </c>
      <c r="AC1151" s="1592">
        <v>80</v>
      </c>
      <c r="AD1151" s="415">
        <v>453215</v>
      </c>
      <c r="AE1151" s="2650">
        <v>4</v>
      </c>
      <c r="AF1151" s="415">
        <v>10</v>
      </c>
      <c r="AG1151" s="2066" t="s">
        <v>122</v>
      </c>
    </row>
    <row r="1152" spans="3:33">
      <c r="C1152" s="3080" t="s">
        <v>2870</v>
      </c>
      <c r="D1152" s="855" t="s">
        <v>2274</v>
      </c>
      <c r="E1152" s="1599"/>
      <c r="F1152" s="868">
        <v>929002973502</v>
      </c>
      <c r="G1152" s="499">
        <v>8719514313101</v>
      </c>
      <c r="H1152" s="501" t="s">
        <v>1170</v>
      </c>
      <c r="I1152" s="501" t="s">
        <v>1147</v>
      </c>
      <c r="J1152" s="485">
        <v>7</v>
      </c>
      <c r="K1152" s="1173">
        <v>806</v>
      </c>
      <c r="L1152" s="691" t="s">
        <v>75</v>
      </c>
      <c r="M1152" s="487">
        <v>15000</v>
      </c>
      <c r="N1152" s="488">
        <v>2</v>
      </c>
      <c r="O1152" s="691" t="s">
        <v>129</v>
      </c>
      <c r="P1152" s="3283">
        <v>68</v>
      </c>
      <c r="Q1152" s="14"/>
      <c r="R1152" s="2047" t="s">
        <v>54</v>
      </c>
      <c r="S1152" s="691"/>
      <c r="T1152" s="691" t="s">
        <v>3276</v>
      </c>
      <c r="U1152" s="691" t="s">
        <v>139</v>
      </c>
      <c r="V1152" s="691" t="s">
        <v>161</v>
      </c>
      <c r="W1152" s="691" t="s">
        <v>210</v>
      </c>
      <c r="X1152" s="691">
        <v>115</v>
      </c>
      <c r="Y1152" s="690">
        <v>48</v>
      </c>
      <c r="Z1152" s="690"/>
      <c r="AA1152" s="690">
        <v>95</v>
      </c>
      <c r="AB1152" s="691" t="s">
        <v>122</v>
      </c>
      <c r="AC1152" s="1594">
        <v>80</v>
      </c>
      <c r="AD1152" s="690">
        <v>453217</v>
      </c>
      <c r="AE1152" s="2647">
        <v>4</v>
      </c>
      <c r="AF1152" s="690">
        <v>10</v>
      </c>
      <c r="AG1152" s="2048" t="s">
        <v>122</v>
      </c>
    </row>
    <row r="1153" spans="3:33">
      <c r="C1153" s="3079" t="s">
        <v>2870</v>
      </c>
      <c r="D1153" s="1576" t="s">
        <v>2274</v>
      </c>
      <c r="E1153" s="1577"/>
      <c r="F1153" s="2869">
        <v>929003541118</v>
      </c>
      <c r="G1153" s="1715">
        <v>8719514309364</v>
      </c>
      <c r="H1153" s="1716" t="s">
        <v>1140</v>
      </c>
      <c r="I1153" s="1717"/>
      <c r="J1153" s="1718">
        <v>4.9000000000000004</v>
      </c>
      <c r="K1153" s="1719">
        <v>470</v>
      </c>
      <c r="L1153" s="1602" t="s">
        <v>3121</v>
      </c>
      <c r="M1153" s="1720">
        <v>15000</v>
      </c>
      <c r="N1153" s="1721">
        <v>2</v>
      </c>
      <c r="O1153" s="1602" t="s">
        <v>127</v>
      </c>
      <c r="P1153" s="3212">
        <v>55</v>
      </c>
      <c r="Q1153" s="14"/>
      <c r="R1153" s="2202" t="s">
        <v>54</v>
      </c>
      <c r="S1153" s="1602"/>
      <c r="T1153" s="1602" t="s">
        <v>3275</v>
      </c>
      <c r="U1153" s="1602" t="s">
        <v>139</v>
      </c>
      <c r="V1153" s="1602" t="s">
        <v>126</v>
      </c>
      <c r="W1153" s="1718" t="s">
        <v>210</v>
      </c>
      <c r="X1153" s="1718">
        <v>95</v>
      </c>
      <c r="Y1153" s="1602">
        <v>35</v>
      </c>
      <c r="Z1153" s="1602"/>
      <c r="AA1153" s="1602">
        <v>106</v>
      </c>
      <c r="AB1153" s="1602" t="s">
        <v>122</v>
      </c>
      <c r="AC1153" s="1721">
        <v>80</v>
      </c>
      <c r="AD1153" s="1602">
        <v>1131449</v>
      </c>
      <c r="AE1153" s="2733">
        <v>4</v>
      </c>
      <c r="AF1153" s="1602">
        <v>12</v>
      </c>
      <c r="AG1153" s="2203" t="s">
        <v>122</v>
      </c>
    </row>
    <row r="1154" spans="3:33">
      <c r="C1154" s="3080" t="s">
        <v>2870</v>
      </c>
      <c r="D1154" s="855" t="s">
        <v>2274</v>
      </c>
      <c r="E1154" s="1599"/>
      <c r="F1154" s="2983">
        <v>929003546518</v>
      </c>
      <c r="G1154" s="1414">
        <v>8719514309388</v>
      </c>
      <c r="H1154" s="1722" t="s">
        <v>1141</v>
      </c>
      <c r="I1154" s="1722"/>
      <c r="J1154" s="1723">
        <v>4.9000000000000004</v>
      </c>
      <c r="K1154" s="1456">
        <v>470</v>
      </c>
      <c r="L1154" s="1456" t="s">
        <v>3121</v>
      </c>
      <c r="M1154" s="1457">
        <v>15000</v>
      </c>
      <c r="N1154" s="1458">
        <v>2</v>
      </c>
      <c r="O1154" s="1456" t="s">
        <v>127</v>
      </c>
      <c r="P1154" s="3213">
        <v>55</v>
      </c>
      <c r="Q1154" s="14"/>
      <c r="R1154" s="2204" t="s">
        <v>54</v>
      </c>
      <c r="S1154" s="1456"/>
      <c r="T1154" s="1456" t="s">
        <v>3275</v>
      </c>
      <c r="U1154" s="1456" t="s">
        <v>139</v>
      </c>
      <c r="V1154" s="1456" t="s">
        <v>126</v>
      </c>
      <c r="W1154" s="2482" t="s">
        <v>210</v>
      </c>
      <c r="X1154" s="2482">
        <v>95</v>
      </c>
      <c r="Y1154" s="1456">
        <v>45</v>
      </c>
      <c r="Z1154" s="1456"/>
      <c r="AA1154" s="1456">
        <v>88</v>
      </c>
      <c r="AB1154" s="1456" t="s">
        <v>122</v>
      </c>
      <c r="AC1154" s="1458">
        <v>80</v>
      </c>
      <c r="AD1154" s="1456">
        <v>1131451</v>
      </c>
      <c r="AE1154" s="2734">
        <v>4</v>
      </c>
      <c r="AF1154" s="1456">
        <v>10</v>
      </c>
      <c r="AG1154" s="2205" t="s">
        <v>122</v>
      </c>
    </row>
    <row r="1155" spans="3:33">
      <c r="C1155" s="3079"/>
      <c r="D1155" s="1576"/>
      <c r="E1155" s="1577"/>
      <c r="F1155" s="2984">
        <v>929002966831</v>
      </c>
      <c r="G1155" s="1711">
        <v>8727900970388</v>
      </c>
      <c r="H1155" s="1711" t="s">
        <v>1143</v>
      </c>
      <c r="I1155" s="1711" t="s">
        <v>1144</v>
      </c>
      <c r="J1155" s="382">
        <v>3.2</v>
      </c>
      <c r="K1155" s="1712">
        <v>250</v>
      </c>
      <c r="L1155" s="369" t="s">
        <v>3121</v>
      </c>
      <c r="M1155" s="1713">
        <v>15000</v>
      </c>
      <c r="N1155" s="1650">
        <v>2</v>
      </c>
      <c r="O1155" s="369" t="s">
        <v>144</v>
      </c>
      <c r="P1155" s="3277">
        <v>44</v>
      </c>
      <c r="Q1155" s="14"/>
      <c r="R1155" s="2206" t="s">
        <v>54</v>
      </c>
      <c r="S1155" s="369"/>
      <c r="T1155" s="369" t="s">
        <v>3282</v>
      </c>
      <c r="U1155" s="369" t="s">
        <v>139</v>
      </c>
      <c r="V1155" s="369" t="s">
        <v>126</v>
      </c>
      <c r="W1155" s="382" t="s">
        <v>210</v>
      </c>
      <c r="X1155" s="382">
        <v>78</v>
      </c>
      <c r="Y1155" s="1757">
        <v>35</v>
      </c>
      <c r="Z1155" s="1757"/>
      <c r="AA1155" s="1757">
        <v>106</v>
      </c>
      <c r="AB1155" s="369" t="s">
        <v>122</v>
      </c>
      <c r="AC1155" s="1650">
        <v>80</v>
      </c>
      <c r="AD1155" s="1757">
        <v>422057</v>
      </c>
      <c r="AE1155" s="2662">
        <v>4</v>
      </c>
      <c r="AF1155" s="1757">
        <v>10</v>
      </c>
      <c r="AG1155" s="2207" t="s">
        <v>122</v>
      </c>
    </row>
    <row r="1156" spans="3:33">
      <c r="C1156" s="3091"/>
      <c r="D1156" s="569"/>
      <c r="E1156" s="1578"/>
      <c r="F1156" s="2985">
        <v>929003541151</v>
      </c>
      <c r="G1156" s="580">
        <v>8727900970401</v>
      </c>
      <c r="H1156" s="580" t="s">
        <v>487</v>
      </c>
      <c r="I1156" s="580" t="s">
        <v>1144</v>
      </c>
      <c r="J1156" s="373">
        <v>4.9000000000000004</v>
      </c>
      <c r="K1156" s="1180">
        <v>470</v>
      </c>
      <c r="L1156" s="345" t="s">
        <v>3121</v>
      </c>
      <c r="M1156" s="582">
        <v>15000</v>
      </c>
      <c r="N1156" s="325">
        <v>2</v>
      </c>
      <c r="O1156" s="345" t="s">
        <v>127</v>
      </c>
      <c r="P1156" s="3289">
        <v>45</v>
      </c>
      <c r="Q1156" s="14"/>
      <c r="R1156" s="2103" t="s">
        <v>54</v>
      </c>
      <c r="S1156" s="345"/>
      <c r="T1156" s="345" t="s">
        <v>3275</v>
      </c>
      <c r="U1156" s="345" t="s">
        <v>139</v>
      </c>
      <c r="V1156" s="345" t="s">
        <v>126</v>
      </c>
      <c r="W1156" s="373" t="s">
        <v>210</v>
      </c>
      <c r="X1156" s="373">
        <v>95</v>
      </c>
      <c r="Y1156" s="285">
        <v>35</v>
      </c>
      <c r="Z1156" s="285"/>
      <c r="AA1156" s="285">
        <v>106</v>
      </c>
      <c r="AB1156" s="345" t="s">
        <v>122</v>
      </c>
      <c r="AC1156" s="325">
        <v>80</v>
      </c>
      <c r="AD1156" s="285">
        <v>1330832</v>
      </c>
      <c r="AE1156" s="2663">
        <v>4</v>
      </c>
      <c r="AF1156" s="285">
        <v>10</v>
      </c>
      <c r="AG1156" s="2104" t="s">
        <v>122</v>
      </c>
    </row>
    <row r="1157" spans="3:33">
      <c r="C1157" s="3091"/>
      <c r="D1157" s="569"/>
      <c r="E1157" s="1578"/>
      <c r="F1157" s="2985">
        <v>929003604031</v>
      </c>
      <c r="G1157" s="580">
        <v>8727900972733</v>
      </c>
      <c r="H1157" s="580" t="s">
        <v>1145</v>
      </c>
      <c r="I1157" s="580" t="s">
        <v>1144</v>
      </c>
      <c r="J1157" s="373">
        <v>4.9000000000000004</v>
      </c>
      <c r="K1157" s="1180">
        <v>470</v>
      </c>
      <c r="L1157" s="345" t="s">
        <v>53</v>
      </c>
      <c r="M1157" s="582">
        <v>15000</v>
      </c>
      <c r="N1157" s="325">
        <v>2</v>
      </c>
      <c r="O1157" s="345" t="s">
        <v>127</v>
      </c>
      <c r="P1157" s="3289">
        <v>45</v>
      </c>
      <c r="Q1157" s="14"/>
      <c r="R1157" s="2103" t="s">
        <v>54</v>
      </c>
      <c r="S1157" s="345"/>
      <c r="T1157" s="345" t="s">
        <v>3275</v>
      </c>
      <c r="U1157" s="345" t="s">
        <v>139</v>
      </c>
      <c r="V1157" s="345" t="s">
        <v>131</v>
      </c>
      <c r="W1157" s="373" t="s">
        <v>210</v>
      </c>
      <c r="X1157" s="373">
        <v>95</v>
      </c>
      <c r="Y1157" s="285">
        <v>35</v>
      </c>
      <c r="Z1157" s="285"/>
      <c r="AA1157" s="285">
        <v>106</v>
      </c>
      <c r="AB1157" s="345" t="s">
        <v>122</v>
      </c>
      <c r="AC1157" s="325">
        <v>80</v>
      </c>
      <c r="AD1157" s="285">
        <v>1347060</v>
      </c>
      <c r="AE1157" s="2663">
        <v>4</v>
      </c>
      <c r="AF1157" s="285">
        <v>10</v>
      </c>
      <c r="AG1157" s="2104" t="s">
        <v>122</v>
      </c>
    </row>
    <row r="1158" spans="3:33">
      <c r="C1158" s="3091"/>
      <c r="D1158" s="569"/>
      <c r="E1158" s="1578"/>
      <c r="F1158" s="2985">
        <v>929003540731</v>
      </c>
      <c r="G1158" s="580">
        <v>8727900972771</v>
      </c>
      <c r="H1158" s="580" t="s">
        <v>1146</v>
      </c>
      <c r="I1158" s="580" t="s">
        <v>1147</v>
      </c>
      <c r="J1158" s="373">
        <v>4.9000000000000004</v>
      </c>
      <c r="K1158" s="1180">
        <v>470</v>
      </c>
      <c r="L1158" s="345" t="s">
        <v>53</v>
      </c>
      <c r="M1158" s="582">
        <v>15000</v>
      </c>
      <c r="N1158" s="325">
        <v>2</v>
      </c>
      <c r="O1158" s="345" t="s">
        <v>127</v>
      </c>
      <c r="P1158" s="3289">
        <v>45</v>
      </c>
      <c r="Q1158" s="14"/>
      <c r="R1158" s="2103" t="s">
        <v>54</v>
      </c>
      <c r="S1158" s="345"/>
      <c r="T1158" s="345" t="s">
        <v>3275</v>
      </c>
      <c r="U1158" s="345" t="s">
        <v>139</v>
      </c>
      <c r="V1158" s="345" t="s">
        <v>131</v>
      </c>
      <c r="W1158" s="373" t="s">
        <v>210</v>
      </c>
      <c r="X1158" s="373">
        <v>95</v>
      </c>
      <c r="Y1158" s="285">
        <v>45</v>
      </c>
      <c r="Z1158" s="285"/>
      <c r="AA1158" s="285">
        <v>88</v>
      </c>
      <c r="AB1158" s="345" t="s">
        <v>122</v>
      </c>
      <c r="AC1158" s="325">
        <v>80</v>
      </c>
      <c r="AD1158" s="285">
        <v>1347061</v>
      </c>
      <c r="AE1158" s="2663">
        <v>4</v>
      </c>
      <c r="AF1158" s="285">
        <v>10</v>
      </c>
      <c r="AG1158" s="2104" t="s">
        <v>122</v>
      </c>
    </row>
    <row r="1159" spans="3:33">
      <c r="C1159" s="3091"/>
      <c r="D1159" s="569"/>
      <c r="E1159" s="1578"/>
      <c r="F1159" s="2985">
        <v>929003540831</v>
      </c>
      <c r="G1159" s="580">
        <v>8727900972757</v>
      </c>
      <c r="H1159" s="580" t="s">
        <v>1148</v>
      </c>
      <c r="I1159" s="580" t="s">
        <v>1147</v>
      </c>
      <c r="J1159" s="373">
        <v>4.9000000000000004</v>
      </c>
      <c r="K1159" s="1180">
        <v>470</v>
      </c>
      <c r="L1159" s="345" t="s">
        <v>53</v>
      </c>
      <c r="M1159" s="582">
        <v>15000</v>
      </c>
      <c r="N1159" s="325">
        <v>2</v>
      </c>
      <c r="O1159" s="345" t="s">
        <v>127</v>
      </c>
      <c r="P1159" s="3289">
        <v>45</v>
      </c>
      <c r="R1159" s="2103" t="s">
        <v>54</v>
      </c>
      <c r="S1159" s="345"/>
      <c r="T1159" s="345" t="s">
        <v>3275</v>
      </c>
      <c r="U1159" s="345" t="s">
        <v>121</v>
      </c>
      <c r="V1159" s="345" t="s">
        <v>131</v>
      </c>
      <c r="W1159" s="373" t="s">
        <v>210</v>
      </c>
      <c r="X1159" s="373">
        <v>95</v>
      </c>
      <c r="Y1159" s="285">
        <v>45</v>
      </c>
      <c r="Z1159" s="285"/>
      <c r="AA1159" s="285">
        <v>87</v>
      </c>
      <c r="AB1159" s="345" t="s">
        <v>122</v>
      </c>
      <c r="AC1159" s="325">
        <v>80</v>
      </c>
      <c r="AD1159" s="285">
        <v>1347057</v>
      </c>
      <c r="AE1159" s="2663">
        <v>4</v>
      </c>
      <c r="AF1159" s="285">
        <v>10</v>
      </c>
      <c r="AG1159" s="2104" t="s">
        <v>122</v>
      </c>
    </row>
    <row r="1160" spans="3:33">
      <c r="C1160" s="3091"/>
      <c r="D1160" s="569"/>
      <c r="E1160" s="1578"/>
      <c r="F1160" s="2985">
        <v>929003540531</v>
      </c>
      <c r="G1160" s="580">
        <v>8727900972153</v>
      </c>
      <c r="H1160" s="580" t="s">
        <v>1149</v>
      </c>
      <c r="I1160" s="580" t="s">
        <v>1147</v>
      </c>
      <c r="J1160" s="373">
        <v>4.9000000000000004</v>
      </c>
      <c r="K1160" s="1180">
        <v>470</v>
      </c>
      <c r="L1160" s="345" t="s">
        <v>3121</v>
      </c>
      <c r="M1160" s="582">
        <v>15000</v>
      </c>
      <c r="N1160" s="325">
        <v>2</v>
      </c>
      <c r="O1160" s="345" t="s">
        <v>127</v>
      </c>
      <c r="P1160" s="3289">
        <v>45</v>
      </c>
      <c r="Q1160" s="14"/>
      <c r="R1160" s="2103" t="s">
        <v>54</v>
      </c>
      <c r="S1160" s="345"/>
      <c r="T1160" s="345" t="s">
        <v>3275</v>
      </c>
      <c r="U1160" s="345" t="s">
        <v>139</v>
      </c>
      <c r="V1160" s="345" t="s">
        <v>126</v>
      </c>
      <c r="W1160" s="373" t="s">
        <v>210</v>
      </c>
      <c r="X1160" s="373">
        <v>95</v>
      </c>
      <c r="Y1160" s="285">
        <v>45</v>
      </c>
      <c r="Z1160" s="285"/>
      <c r="AA1160" s="285">
        <v>88</v>
      </c>
      <c r="AB1160" s="345" t="s">
        <v>122</v>
      </c>
      <c r="AC1160" s="325">
        <v>80</v>
      </c>
      <c r="AD1160" s="285">
        <v>1252561</v>
      </c>
      <c r="AE1160" s="2663">
        <v>4</v>
      </c>
      <c r="AF1160" s="285">
        <v>10</v>
      </c>
      <c r="AG1160" s="2104" t="s">
        <v>122</v>
      </c>
    </row>
    <row r="1161" spans="3:33">
      <c r="C1161" s="3091"/>
      <c r="D1161" s="569"/>
      <c r="E1161" s="1578"/>
      <c r="F1161" s="2985">
        <v>929003540631</v>
      </c>
      <c r="G1161" s="580">
        <v>8727900972177</v>
      </c>
      <c r="H1161" s="580" t="s">
        <v>1150</v>
      </c>
      <c r="I1161" s="580" t="s">
        <v>1147</v>
      </c>
      <c r="J1161" s="373">
        <v>4.9000000000000004</v>
      </c>
      <c r="K1161" s="1180">
        <v>470</v>
      </c>
      <c r="L1161" s="345" t="s">
        <v>3121</v>
      </c>
      <c r="M1161" s="582">
        <v>15000</v>
      </c>
      <c r="N1161" s="325">
        <v>2</v>
      </c>
      <c r="O1161" s="345" t="s">
        <v>127</v>
      </c>
      <c r="P1161" s="3289">
        <v>45</v>
      </c>
      <c r="Q1161" s="14"/>
      <c r="R1161" s="2103" t="s">
        <v>54</v>
      </c>
      <c r="S1161" s="345"/>
      <c r="T1161" s="345" t="s">
        <v>3275</v>
      </c>
      <c r="U1161" s="345" t="s">
        <v>121</v>
      </c>
      <c r="V1161" s="345" t="s">
        <v>126</v>
      </c>
      <c r="W1161" s="373" t="s">
        <v>210</v>
      </c>
      <c r="X1161" s="373">
        <v>95</v>
      </c>
      <c r="Y1161" s="285">
        <v>45</v>
      </c>
      <c r="Z1161" s="285"/>
      <c r="AA1161" s="285">
        <v>87</v>
      </c>
      <c r="AB1161" s="345" t="s">
        <v>122</v>
      </c>
      <c r="AC1161" s="325">
        <v>80</v>
      </c>
      <c r="AD1161" s="285">
        <v>1252563</v>
      </c>
      <c r="AE1161" s="2663">
        <v>4</v>
      </c>
      <c r="AF1161" s="285">
        <v>10</v>
      </c>
      <c r="AG1161" s="2104" t="s">
        <v>122</v>
      </c>
    </row>
    <row r="1162" spans="3:33">
      <c r="C1162" s="3080"/>
      <c r="D1162" s="855"/>
      <c r="E1162" s="1599"/>
      <c r="F1162" s="2986">
        <v>929002972531</v>
      </c>
      <c r="G1162" s="248">
        <v>8727900970241</v>
      </c>
      <c r="H1162" s="230" t="s">
        <v>1151</v>
      </c>
      <c r="I1162" s="230" t="s">
        <v>1144</v>
      </c>
      <c r="J1162" s="495">
        <v>8</v>
      </c>
      <c r="K1162" s="1714">
        <v>806</v>
      </c>
      <c r="L1162" s="500" t="s">
        <v>3121</v>
      </c>
      <c r="M1162" s="500">
        <v>15000</v>
      </c>
      <c r="N1162" s="921">
        <v>2</v>
      </c>
      <c r="O1162" s="500" t="s">
        <v>127</v>
      </c>
      <c r="P1162" s="3283">
        <v>60</v>
      </c>
      <c r="Q1162" s="14"/>
      <c r="R1162" s="2208" t="s">
        <v>54</v>
      </c>
      <c r="S1162" s="500"/>
      <c r="T1162" s="500" t="s">
        <v>3276</v>
      </c>
      <c r="U1162" s="500" t="s">
        <v>139</v>
      </c>
      <c r="V1162" s="500" t="s">
        <v>126</v>
      </c>
      <c r="W1162" s="691" t="s">
        <v>210</v>
      </c>
      <c r="X1162" s="691">
        <v>100</v>
      </c>
      <c r="Y1162" s="690">
        <v>38</v>
      </c>
      <c r="Z1162" s="690"/>
      <c r="AA1162" s="690">
        <v>114</v>
      </c>
      <c r="AB1162" s="500" t="s">
        <v>122</v>
      </c>
      <c r="AC1162" s="921">
        <v>80</v>
      </c>
      <c r="AD1162" s="690">
        <v>422018</v>
      </c>
      <c r="AE1162" s="2686">
        <v>4</v>
      </c>
      <c r="AF1162" s="690">
        <v>10</v>
      </c>
      <c r="AG1162" s="2209" t="s">
        <v>122</v>
      </c>
    </row>
    <row r="1163" spans="3:33">
      <c r="C1163" s="3079" t="s">
        <v>2870</v>
      </c>
      <c r="D1163" s="1576" t="s">
        <v>2274</v>
      </c>
      <c r="E1163" s="1577"/>
      <c r="F1163" s="2967">
        <v>929001325718</v>
      </c>
      <c r="G1163" s="1057">
        <v>8718699771935</v>
      </c>
      <c r="H1163" s="1058" t="s">
        <v>1214</v>
      </c>
      <c r="I1163" s="1058"/>
      <c r="J1163" s="1499">
        <v>1.7</v>
      </c>
      <c r="K1163" s="1724">
        <v>150</v>
      </c>
      <c r="L1163" s="1064" t="s">
        <v>3121</v>
      </c>
      <c r="M1163" s="1063">
        <v>15000</v>
      </c>
      <c r="N1163" s="1249">
        <v>2</v>
      </c>
      <c r="O1163" s="1064" t="s">
        <v>127</v>
      </c>
      <c r="P1163" s="3214">
        <v>120</v>
      </c>
      <c r="Q1163" s="14"/>
      <c r="R1163" s="2061" t="s">
        <v>54</v>
      </c>
      <c r="S1163" s="1064"/>
      <c r="T1163" s="1064" t="s">
        <v>3284</v>
      </c>
      <c r="U1163" s="1064" t="s">
        <v>139</v>
      </c>
      <c r="V1163" s="1064" t="s">
        <v>126</v>
      </c>
      <c r="W1163" s="1062" t="s">
        <v>210</v>
      </c>
      <c r="X1163" s="1062">
        <v>88</v>
      </c>
      <c r="Y1163" s="1064">
        <v>25</v>
      </c>
      <c r="Z1163" s="1064"/>
      <c r="AA1163" s="1064">
        <v>59</v>
      </c>
      <c r="AB1163" s="1064" t="s">
        <v>122</v>
      </c>
      <c r="AC1163" s="1249">
        <v>80</v>
      </c>
      <c r="AD1163" s="1064">
        <v>391879</v>
      </c>
      <c r="AE1163" s="2735">
        <v>4</v>
      </c>
      <c r="AF1163" s="1064">
        <v>12</v>
      </c>
      <c r="AG1163" s="2062" t="s">
        <v>122</v>
      </c>
    </row>
    <row r="1164" spans="3:33">
      <c r="C1164" s="3091" t="s">
        <v>2870</v>
      </c>
      <c r="D1164" s="569" t="s">
        <v>2274</v>
      </c>
      <c r="E1164" s="1578"/>
      <c r="F1164" s="867">
        <v>929001325702</v>
      </c>
      <c r="G1164" s="107">
        <v>8719514389861</v>
      </c>
      <c r="H1164" s="108" t="s">
        <v>141</v>
      </c>
      <c r="I1164" s="841"/>
      <c r="J1164" s="386">
        <v>1.7</v>
      </c>
      <c r="K1164" s="1192">
        <v>150</v>
      </c>
      <c r="L1164" s="281" t="s">
        <v>3121</v>
      </c>
      <c r="M1164" s="317">
        <v>15000</v>
      </c>
      <c r="N1164" s="300">
        <v>2</v>
      </c>
      <c r="O1164" s="281" t="s">
        <v>127</v>
      </c>
      <c r="P1164" s="989">
        <v>95</v>
      </c>
      <c r="Q1164" s="1004"/>
      <c r="R1164" s="1997" t="s">
        <v>54</v>
      </c>
      <c r="S1164" s="281"/>
      <c r="T1164" s="281" t="s">
        <v>3284</v>
      </c>
      <c r="U1164" s="281" t="s">
        <v>139</v>
      </c>
      <c r="V1164" s="281" t="s">
        <v>126</v>
      </c>
      <c r="W1164" s="301" t="s">
        <v>210</v>
      </c>
      <c r="X1164" s="301">
        <v>88</v>
      </c>
      <c r="Y1164" s="281">
        <v>25</v>
      </c>
      <c r="Z1164" s="281"/>
      <c r="AA1164" s="281">
        <v>59</v>
      </c>
      <c r="AB1164" s="281" t="s">
        <v>122</v>
      </c>
      <c r="AC1164" s="300">
        <v>80</v>
      </c>
      <c r="AD1164" s="281">
        <v>391879</v>
      </c>
      <c r="AE1164" s="2675">
        <v>4</v>
      </c>
      <c r="AF1164" s="281">
        <v>12</v>
      </c>
      <c r="AG1164" s="1998" t="s">
        <v>122</v>
      </c>
    </row>
    <row r="1165" spans="3:33">
      <c r="C1165" s="3091" t="s">
        <v>2870</v>
      </c>
      <c r="D1165" s="569" t="s">
        <v>2274</v>
      </c>
      <c r="E1165" s="1578"/>
      <c r="F1165" s="867">
        <v>929001949028</v>
      </c>
      <c r="G1165" s="104">
        <v>8718699783334</v>
      </c>
      <c r="H1165" s="153" t="s">
        <v>1215</v>
      </c>
      <c r="I1165" s="1595"/>
      <c r="J1165" s="386">
        <v>2.1</v>
      </c>
      <c r="K1165" s="1192">
        <v>250</v>
      </c>
      <c r="L1165" s="281" t="s">
        <v>3121</v>
      </c>
      <c r="M1165" s="317">
        <v>15000</v>
      </c>
      <c r="N1165" s="300">
        <v>2</v>
      </c>
      <c r="O1165" s="281" t="s">
        <v>129</v>
      </c>
      <c r="P1165" s="989">
        <v>65</v>
      </c>
      <c r="Q1165" s="14"/>
      <c r="R1165" s="1997" t="s">
        <v>54</v>
      </c>
      <c r="S1165" s="281"/>
      <c r="T1165" s="281" t="s">
        <v>3282</v>
      </c>
      <c r="U1165" s="281" t="s">
        <v>139</v>
      </c>
      <c r="V1165" s="281" t="s">
        <v>126</v>
      </c>
      <c r="W1165" s="301" t="s">
        <v>210</v>
      </c>
      <c r="X1165" s="301">
        <v>119</v>
      </c>
      <c r="Y1165" s="281">
        <v>25</v>
      </c>
      <c r="Z1165" s="281"/>
      <c r="AA1165" s="281">
        <v>90</v>
      </c>
      <c r="AB1165" s="281" t="s">
        <v>122</v>
      </c>
      <c r="AC1165" s="300">
        <v>80</v>
      </c>
      <c r="AD1165" s="281">
        <v>374879</v>
      </c>
      <c r="AE1165" s="2675">
        <v>4</v>
      </c>
      <c r="AF1165" s="281">
        <v>4</v>
      </c>
      <c r="AG1165" s="1998" t="s">
        <v>122</v>
      </c>
    </row>
    <row r="1166" spans="3:33">
      <c r="C1166" s="3080" t="s">
        <v>2870</v>
      </c>
      <c r="D1166" s="855"/>
      <c r="E1166" s="1599"/>
      <c r="F1166" s="868">
        <v>929001956728</v>
      </c>
      <c r="G1166" s="478">
        <v>8718699783358</v>
      </c>
      <c r="H1166" s="273" t="s">
        <v>1216</v>
      </c>
      <c r="I1166" s="1434"/>
      <c r="J1166" s="1008">
        <v>4.5</v>
      </c>
      <c r="K1166" s="1191">
        <v>470</v>
      </c>
      <c r="L1166" s="283" t="s">
        <v>3121</v>
      </c>
      <c r="M1166" s="489">
        <v>15000</v>
      </c>
      <c r="N1166" s="876">
        <v>2</v>
      </c>
      <c r="O1166" s="283" t="s">
        <v>127</v>
      </c>
      <c r="P1166" s="2408">
        <v>85</v>
      </c>
      <c r="Q1166" s="14"/>
      <c r="R1166" s="1993" t="s">
        <v>54</v>
      </c>
      <c r="S1166" s="283"/>
      <c r="T1166" s="283" t="s">
        <v>3275</v>
      </c>
      <c r="U1166" s="283" t="s">
        <v>139</v>
      </c>
      <c r="V1166" s="283" t="s">
        <v>126</v>
      </c>
      <c r="W1166" s="294" t="s">
        <v>210</v>
      </c>
      <c r="X1166" s="294">
        <v>104</v>
      </c>
      <c r="Y1166" s="283">
        <v>25</v>
      </c>
      <c r="Z1166" s="283"/>
      <c r="AA1166" s="283">
        <v>90</v>
      </c>
      <c r="AB1166" s="283" t="s">
        <v>122</v>
      </c>
      <c r="AC1166" s="876">
        <v>80</v>
      </c>
      <c r="AD1166" s="283">
        <v>374880</v>
      </c>
      <c r="AE1166" s="2695">
        <v>4</v>
      </c>
      <c r="AF1166" s="283">
        <v>4</v>
      </c>
      <c r="AG1166" s="1994" t="s">
        <v>122</v>
      </c>
    </row>
    <row r="1167" spans="3:33">
      <c r="C1167" s="3079" t="s">
        <v>2870</v>
      </c>
      <c r="D1167" s="1576" t="s">
        <v>2274</v>
      </c>
      <c r="E1167" s="1577"/>
      <c r="F1167" s="2965">
        <v>929003485702</v>
      </c>
      <c r="G1167" s="506">
        <v>8719514443044</v>
      </c>
      <c r="H1167" s="3039" t="s">
        <v>1227</v>
      </c>
      <c r="I1167" s="1294"/>
      <c r="J1167" s="741">
        <v>6</v>
      </c>
      <c r="K1167" s="1287" t="s">
        <v>1228</v>
      </c>
      <c r="L1167" s="410" t="s">
        <v>3121</v>
      </c>
      <c r="M1167" s="456">
        <v>25000</v>
      </c>
      <c r="N1167" s="742">
        <v>5</v>
      </c>
      <c r="O1167" s="410" t="s">
        <v>127</v>
      </c>
      <c r="P1167" s="3281">
        <v>250</v>
      </c>
      <c r="Q1167" s="14"/>
      <c r="R1167" s="2069" t="s">
        <v>54</v>
      </c>
      <c r="S1167" s="410"/>
      <c r="T1167" s="410" t="s">
        <v>3286</v>
      </c>
      <c r="U1167" s="410" t="s">
        <v>121</v>
      </c>
      <c r="V1167" s="410" t="s">
        <v>126</v>
      </c>
      <c r="W1167" s="370" t="s">
        <v>210</v>
      </c>
      <c r="X1167" s="370">
        <v>83</v>
      </c>
      <c r="Y1167" s="410">
        <v>65</v>
      </c>
      <c r="Z1167" s="410"/>
      <c r="AA1167" s="410">
        <v>85</v>
      </c>
      <c r="AB1167" s="410" t="s">
        <v>143</v>
      </c>
      <c r="AC1167" s="742">
        <v>90</v>
      </c>
      <c r="AD1167" s="410">
        <v>1121750</v>
      </c>
      <c r="AE1167" s="2666">
        <v>4</v>
      </c>
      <c r="AF1167" s="410">
        <v>6</v>
      </c>
      <c r="AG1167" s="2070" t="s">
        <v>122</v>
      </c>
    </row>
    <row r="1168" spans="3:33">
      <c r="C1168" s="3091" t="s">
        <v>2870</v>
      </c>
      <c r="D1168" s="569" t="s">
        <v>2274</v>
      </c>
      <c r="E1168" s="1578"/>
      <c r="F1168" s="867">
        <v>929003485802</v>
      </c>
      <c r="G1168" s="107">
        <v>8719514443068</v>
      </c>
      <c r="H1168" s="3040" t="s">
        <v>1229</v>
      </c>
      <c r="I1168" s="162"/>
      <c r="J1168" s="391">
        <v>6</v>
      </c>
      <c r="K1168" s="1195" t="s">
        <v>1230</v>
      </c>
      <c r="L1168" s="350" t="s">
        <v>79</v>
      </c>
      <c r="M1168" s="425">
        <v>25000</v>
      </c>
      <c r="N1168" s="409">
        <v>5</v>
      </c>
      <c r="O1168" s="350" t="s">
        <v>127</v>
      </c>
      <c r="P1168" s="3282">
        <v>250</v>
      </c>
      <c r="Q1168" s="14"/>
      <c r="R1168" s="2105" t="s">
        <v>54</v>
      </c>
      <c r="S1168" s="350"/>
      <c r="T1168" s="350" t="s">
        <v>3286</v>
      </c>
      <c r="U1168" s="350" t="s">
        <v>121</v>
      </c>
      <c r="V1168" s="350" t="s">
        <v>158</v>
      </c>
      <c r="W1168" s="351" t="s">
        <v>210</v>
      </c>
      <c r="X1168" s="351">
        <v>85</v>
      </c>
      <c r="Y1168" s="350">
        <v>65</v>
      </c>
      <c r="Z1168" s="350"/>
      <c r="AA1168" s="350">
        <v>85</v>
      </c>
      <c r="AB1168" s="350" t="s">
        <v>143</v>
      </c>
      <c r="AC1168" s="409">
        <v>90</v>
      </c>
      <c r="AD1168" s="350">
        <v>1121752</v>
      </c>
      <c r="AE1168" s="2688">
        <v>4</v>
      </c>
      <c r="AF1168" s="350">
        <v>6</v>
      </c>
      <c r="AG1168" s="2106" t="s">
        <v>122</v>
      </c>
    </row>
    <row r="1169" spans="3:33">
      <c r="C1169" s="3091" t="s">
        <v>2870</v>
      </c>
      <c r="D1169" s="569" t="s">
        <v>2274</v>
      </c>
      <c r="E1169" s="1578"/>
      <c r="F1169" s="867">
        <v>929003485902</v>
      </c>
      <c r="G1169" s="107">
        <v>8719514443082</v>
      </c>
      <c r="H1169" s="3040" t="s">
        <v>1231</v>
      </c>
      <c r="I1169" s="162"/>
      <c r="J1169" s="391">
        <v>6</v>
      </c>
      <c r="K1169" s="1195" t="s">
        <v>1232</v>
      </c>
      <c r="L1169" s="350" t="s">
        <v>53</v>
      </c>
      <c r="M1169" s="425">
        <v>25000</v>
      </c>
      <c r="N1169" s="409">
        <v>5</v>
      </c>
      <c r="O1169" s="350" t="s">
        <v>127</v>
      </c>
      <c r="P1169" s="3282">
        <v>250</v>
      </c>
      <c r="Q1169" s="14"/>
      <c r="R1169" s="2105" t="s">
        <v>54</v>
      </c>
      <c r="S1169" s="350"/>
      <c r="T1169" s="350" t="s">
        <v>3286</v>
      </c>
      <c r="U1169" s="350" t="s">
        <v>121</v>
      </c>
      <c r="V1169" s="350" t="s">
        <v>131</v>
      </c>
      <c r="W1169" s="351" t="s">
        <v>210</v>
      </c>
      <c r="X1169" s="351">
        <v>90</v>
      </c>
      <c r="Y1169" s="350">
        <v>65</v>
      </c>
      <c r="Z1169" s="350"/>
      <c r="AA1169" s="350">
        <v>85</v>
      </c>
      <c r="AB1169" s="350" t="s">
        <v>143</v>
      </c>
      <c r="AC1169" s="409">
        <v>90</v>
      </c>
      <c r="AD1169" s="350">
        <v>1121749</v>
      </c>
      <c r="AE1169" s="2688">
        <v>4</v>
      </c>
      <c r="AF1169" s="350">
        <v>6</v>
      </c>
      <c r="AG1169" s="2106" t="s">
        <v>122</v>
      </c>
    </row>
    <row r="1170" spans="3:33">
      <c r="C1170" s="3091" t="s">
        <v>2870</v>
      </c>
      <c r="D1170" s="569" t="s">
        <v>2274</v>
      </c>
      <c r="E1170" s="1578"/>
      <c r="F1170" s="867">
        <v>929003486002</v>
      </c>
      <c r="G1170" s="107">
        <v>8719514443105</v>
      </c>
      <c r="H1170" s="3040" t="s">
        <v>1233</v>
      </c>
      <c r="I1170" s="162"/>
      <c r="J1170" s="391">
        <v>6</v>
      </c>
      <c r="K1170" s="1195" t="s">
        <v>1228</v>
      </c>
      <c r="L1170" s="350" t="s">
        <v>3121</v>
      </c>
      <c r="M1170" s="425">
        <v>25000</v>
      </c>
      <c r="N1170" s="409">
        <v>5</v>
      </c>
      <c r="O1170" s="350" t="s">
        <v>127</v>
      </c>
      <c r="P1170" s="3282">
        <v>250</v>
      </c>
      <c r="Q1170" s="14"/>
      <c r="R1170" s="2105" t="s">
        <v>54</v>
      </c>
      <c r="S1170" s="350"/>
      <c r="T1170" s="350" t="s">
        <v>3286</v>
      </c>
      <c r="U1170" s="350" t="s">
        <v>121</v>
      </c>
      <c r="V1170" s="350" t="s">
        <v>126</v>
      </c>
      <c r="W1170" s="351" t="s">
        <v>210</v>
      </c>
      <c r="X1170" s="351">
        <v>83</v>
      </c>
      <c r="Y1170" s="350">
        <v>65</v>
      </c>
      <c r="Z1170" s="350"/>
      <c r="AA1170" s="350">
        <v>85</v>
      </c>
      <c r="AB1170" s="350" t="s">
        <v>143</v>
      </c>
      <c r="AC1170" s="409">
        <v>90</v>
      </c>
      <c r="AD1170" s="350">
        <v>1121748</v>
      </c>
      <c r="AE1170" s="2688">
        <v>4</v>
      </c>
      <c r="AF1170" s="350">
        <v>6</v>
      </c>
      <c r="AG1170" s="2106" t="s">
        <v>122</v>
      </c>
    </row>
    <row r="1171" spans="3:33">
      <c r="C1171" s="3091" t="s">
        <v>2870</v>
      </c>
      <c r="D1171" s="569" t="s">
        <v>2274</v>
      </c>
      <c r="E1171" s="1578"/>
      <c r="F1171" s="867">
        <v>929003486102</v>
      </c>
      <c r="G1171" s="107">
        <v>8719514443129</v>
      </c>
      <c r="H1171" s="3040" t="s">
        <v>1234</v>
      </c>
      <c r="I1171" s="162"/>
      <c r="J1171" s="391">
        <v>6</v>
      </c>
      <c r="K1171" s="1195" t="s">
        <v>1230</v>
      </c>
      <c r="L1171" s="350" t="s">
        <v>79</v>
      </c>
      <c r="M1171" s="425">
        <v>25000</v>
      </c>
      <c r="N1171" s="409">
        <v>5</v>
      </c>
      <c r="O1171" s="350" t="s">
        <v>127</v>
      </c>
      <c r="P1171" s="3282">
        <v>250</v>
      </c>
      <c r="Q1171" s="14"/>
      <c r="R1171" s="2105" t="s">
        <v>54</v>
      </c>
      <c r="S1171" s="350"/>
      <c r="T1171" s="350" t="s">
        <v>3286</v>
      </c>
      <c r="U1171" s="350" t="s">
        <v>121</v>
      </c>
      <c r="V1171" s="350" t="s">
        <v>158</v>
      </c>
      <c r="W1171" s="351" t="s">
        <v>210</v>
      </c>
      <c r="X1171" s="351">
        <v>85</v>
      </c>
      <c r="Y1171" s="350">
        <v>65</v>
      </c>
      <c r="Z1171" s="350"/>
      <c r="AA1171" s="350">
        <v>85</v>
      </c>
      <c r="AB1171" s="350" t="s">
        <v>143</v>
      </c>
      <c r="AC1171" s="409">
        <v>90</v>
      </c>
      <c r="AD1171" s="350">
        <v>1121743</v>
      </c>
      <c r="AE1171" s="2688">
        <v>4</v>
      </c>
      <c r="AF1171" s="350">
        <v>6</v>
      </c>
      <c r="AG1171" s="2106" t="s">
        <v>122</v>
      </c>
    </row>
    <row r="1172" spans="3:33">
      <c r="C1172" s="3091" t="s">
        <v>2870</v>
      </c>
      <c r="D1172" s="569" t="s">
        <v>2274</v>
      </c>
      <c r="E1172" s="1578"/>
      <c r="F1172" s="867">
        <v>929003486202</v>
      </c>
      <c r="G1172" s="107">
        <v>8719514443143</v>
      </c>
      <c r="H1172" s="3040" t="s">
        <v>1235</v>
      </c>
      <c r="I1172" s="162"/>
      <c r="J1172" s="391">
        <v>6</v>
      </c>
      <c r="K1172" s="1195" t="s">
        <v>1232</v>
      </c>
      <c r="L1172" s="350" t="s">
        <v>53</v>
      </c>
      <c r="M1172" s="425">
        <v>25000</v>
      </c>
      <c r="N1172" s="409">
        <v>5</v>
      </c>
      <c r="O1172" s="350" t="s">
        <v>127</v>
      </c>
      <c r="P1172" s="3282">
        <v>250</v>
      </c>
      <c r="Q1172" s="14"/>
      <c r="R1172" s="2105" t="s">
        <v>54</v>
      </c>
      <c r="S1172" s="350"/>
      <c r="T1172" s="350" t="s">
        <v>3286</v>
      </c>
      <c r="U1172" s="350" t="s">
        <v>121</v>
      </c>
      <c r="V1172" s="350" t="s">
        <v>131</v>
      </c>
      <c r="W1172" s="351" t="s">
        <v>210</v>
      </c>
      <c r="X1172" s="351">
        <v>90</v>
      </c>
      <c r="Y1172" s="350">
        <v>65</v>
      </c>
      <c r="Z1172" s="350"/>
      <c r="AA1172" s="350">
        <v>85</v>
      </c>
      <c r="AB1172" s="350" t="s">
        <v>143</v>
      </c>
      <c r="AC1172" s="409">
        <v>90</v>
      </c>
      <c r="AD1172" s="350">
        <v>1121753</v>
      </c>
      <c r="AE1172" s="2688">
        <v>4</v>
      </c>
      <c r="AF1172" s="350">
        <v>6</v>
      </c>
      <c r="AG1172" s="2106" t="s">
        <v>122</v>
      </c>
    </row>
    <row r="1173" spans="3:33">
      <c r="C1173" s="3091" t="s">
        <v>2870</v>
      </c>
      <c r="D1173" s="569" t="s">
        <v>2274</v>
      </c>
      <c r="E1173" s="1578"/>
      <c r="F1173" s="867">
        <v>929003485402</v>
      </c>
      <c r="G1173" s="107">
        <v>8719514443204</v>
      </c>
      <c r="H1173" s="3040" t="s">
        <v>460</v>
      </c>
      <c r="I1173" s="107"/>
      <c r="J1173" s="391">
        <v>9.5</v>
      </c>
      <c r="K1173" s="1195">
        <v>740</v>
      </c>
      <c r="L1173" s="350" t="s">
        <v>3121</v>
      </c>
      <c r="M1173" s="425">
        <v>25000</v>
      </c>
      <c r="N1173" s="409">
        <v>5</v>
      </c>
      <c r="O1173" s="350" t="s">
        <v>127</v>
      </c>
      <c r="P1173" s="3282">
        <v>380</v>
      </c>
      <c r="Q1173" s="14"/>
      <c r="R1173" s="2105" t="s">
        <v>54</v>
      </c>
      <c r="S1173" s="350"/>
      <c r="T1173" s="350" t="s">
        <v>3154</v>
      </c>
      <c r="U1173" s="350" t="s">
        <v>121</v>
      </c>
      <c r="V1173" s="350" t="s">
        <v>126</v>
      </c>
      <c r="W1173" s="351" t="s">
        <v>210</v>
      </c>
      <c r="X1173" s="351">
        <v>77</v>
      </c>
      <c r="Y1173" s="350">
        <v>95</v>
      </c>
      <c r="Z1173" s="350"/>
      <c r="AA1173" s="350">
        <v>86</v>
      </c>
      <c r="AB1173" s="350" t="s">
        <v>143</v>
      </c>
      <c r="AC1173" s="409">
        <v>90</v>
      </c>
      <c r="AD1173" s="350">
        <v>1121746</v>
      </c>
      <c r="AE1173" s="2688">
        <v>4</v>
      </c>
      <c r="AF1173" s="350">
        <v>6</v>
      </c>
      <c r="AG1173" s="2106" t="s">
        <v>122</v>
      </c>
    </row>
    <row r="1174" spans="3:33">
      <c r="C1174" s="3091" t="s">
        <v>2870</v>
      </c>
      <c r="D1174" s="569" t="s">
        <v>2274</v>
      </c>
      <c r="E1174" s="1578"/>
      <c r="F1174" s="867">
        <v>929003485502</v>
      </c>
      <c r="G1174" s="107">
        <v>8719514443228</v>
      </c>
      <c r="H1174" s="3040" t="s">
        <v>462</v>
      </c>
      <c r="I1174" s="107"/>
      <c r="J1174" s="391">
        <v>9.5</v>
      </c>
      <c r="K1174" s="1195">
        <v>760</v>
      </c>
      <c r="L1174" s="350" t="s">
        <v>79</v>
      </c>
      <c r="M1174" s="425">
        <v>25000</v>
      </c>
      <c r="N1174" s="409">
        <v>5</v>
      </c>
      <c r="O1174" s="350" t="s">
        <v>127</v>
      </c>
      <c r="P1174" s="3282">
        <v>380</v>
      </c>
      <c r="Q1174" s="14"/>
      <c r="R1174" s="2105" t="s">
        <v>54</v>
      </c>
      <c r="S1174" s="350"/>
      <c r="T1174" s="350" t="s">
        <v>3154</v>
      </c>
      <c r="U1174" s="350" t="s">
        <v>121</v>
      </c>
      <c r="V1174" s="350" t="s">
        <v>158</v>
      </c>
      <c r="W1174" s="351" t="s">
        <v>210</v>
      </c>
      <c r="X1174" s="351">
        <v>80</v>
      </c>
      <c r="Y1174" s="350">
        <v>95</v>
      </c>
      <c r="Z1174" s="350"/>
      <c r="AA1174" s="350">
        <v>86</v>
      </c>
      <c r="AB1174" s="350" t="s">
        <v>143</v>
      </c>
      <c r="AC1174" s="409">
        <v>90</v>
      </c>
      <c r="AD1174" s="350">
        <v>1121747</v>
      </c>
      <c r="AE1174" s="2688">
        <v>4</v>
      </c>
      <c r="AF1174" s="350">
        <v>6</v>
      </c>
      <c r="AG1174" s="2106" t="s">
        <v>122</v>
      </c>
    </row>
    <row r="1175" spans="3:33">
      <c r="C1175" s="3091" t="s">
        <v>2870</v>
      </c>
      <c r="D1175" s="569" t="s">
        <v>2274</v>
      </c>
      <c r="E1175" s="1578"/>
      <c r="F1175" s="867">
        <v>929003485602</v>
      </c>
      <c r="G1175" s="107">
        <v>8719514443242</v>
      </c>
      <c r="H1175" s="3040" t="s">
        <v>464</v>
      </c>
      <c r="I1175" s="107"/>
      <c r="J1175" s="391">
        <v>9.5</v>
      </c>
      <c r="K1175" s="1195">
        <v>820</v>
      </c>
      <c r="L1175" s="350" t="s">
        <v>53</v>
      </c>
      <c r="M1175" s="425">
        <v>25000</v>
      </c>
      <c r="N1175" s="409">
        <v>5</v>
      </c>
      <c r="O1175" s="350" t="s">
        <v>127</v>
      </c>
      <c r="P1175" s="3282">
        <v>380</v>
      </c>
      <c r="Q1175" s="14"/>
      <c r="R1175" s="2105" t="s">
        <v>54</v>
      </c>
      <c r="S1175" s="350"/>
      <c r="T1175" s="350" t="s">
        <v>3154</v>
      </c>
      <c r="U1175" s="350" t="s">
        <v>121</v>
      </c>
      <c r="V1175" s="350" t="s">
        <v>131</v>
      </c>
      <c r="W1175" s="351" t="s">
        <v>210</v>
      </c>
      <c r="X1175" s="351">
        <v>86</v>
      </c>
      <c r="Y1175" s="350">
        <v>95</v>
      </c>
      <c r="Z1175" s="350"/>
      <c r="AA1175" s="350">
        <v>86</v>
      </c>
      <c r="AB1175" s="350" t="s">
        <v>143</v>
      </c>
      <c r="AC1175" s="409">
        <v>90</v>
      </c>
      <c r="AD1175" s="350">
        <v>1121751</v>
      </c>
      <c r="AE1175" s="2688">
        <v>4</v>
      </c>
      <c r="AF1175" s="350">
        <v>6</v>
      </c>
      <c r="AG1175" s="2106" t="s">
        <v>122</v>
      </c>
    </row>
    <row r="1176" spans="3:33">
      <c r="C1176" s="3080" t="s">
        <v>2870</v>
      </c>
      <c r="D1176" s="855" t="s">
        <v>2274</v>
      </c>
      <c r="E1176" s="1599"/>
      <c r="F1176" s="868">
        <v>929003485202</v>
      </c>
      <c r="G1176" s="478">
        <v>8719514443303</v>
      </c>
      <c r="H1176" s="481" t="s">
        <v>1236</v>
      </c>
      <c r="I1176" s="478"/>
      <c r="J1176" s="1295">
        <v>13</v>
      </c>
      <c r="K1176" s="1296">
        <v>1000</v>
      </c>
      <c r="L1176" s="438" t="s">
        <v>3121</v>
      </c>
      <c r="M1176" s="1297">
        <v>25000</v>
      </c>
      <c r="N1176" s="1298">
        <v>5</v>
      </c>
      <c r="O1176" s="438" t="s">
        <v>127</v>
      </c>
      <c r="P1176" s="2408">
        <v>535</v>
      </c>
      <c r="Q1176" s="14"/>
      <c r="R1176" s="2107" t="s">
        <v>54</v>
      </c>
      <c r="S1176" s="438"/>
      <c r="T1176" s="438" t="s">
        <v>3287</v>
      </c>
      <c r="U1176" s="438" t="s">
        <v>121</v>
      </c>
      <c r="V1176" s="438" t="s">
        <v>126</v>
      </c>
      <c r="W1176" s="466" t="s">
        <v>210</v>
      </c>
      <c r="X1176" s="466">
        <v>76</v>
      </c>
      <c r="Y1176" s="438">
        <v>122</v>
      </c>
      <c r="Z1176" s="438"/>
      <c r="AA1176" s="438">
        <v>134</v>
      </c>
      <c r="AB1176" s="438" t="s">
        <v>143</v>
      </c>
      <c r="AC1176" s="1298">
        <v>90</v>
      </c>
      <c r="AD1176" s="438">
        <v>1121745</v>
      </c>
      <c r="AE1176" s="2736">
        <v>4</v>
      </c>
      <c r="AF1176" s="438">
        <v>6</v>
      </c>
      <c r="AG1176" s="2108" t="s">
        <v>122</v>
      </c>
    </row>
    <row r="1177" spans="3:33">
      <c r="C1177" s="3081" t="s">
        <v>2870</v>
      </c>
      <c r="D1177" s="1487" t="s">
        <v>2274</v>
      </c>
      <c r="E1177" s="1617"/>
      <c r="F1177" s="2981">
        <v>929003485302</v>
      </c>
      <c r="G1177" s="1288">
        <v>8719514443426</v>
      </c>
      <c r="H1177" s="1288" t="s">
        <v>1225</v>
      </c>
      <c r="I1177" s="1288"/>
      <c r="J1177" s="1289">
        <v>9</v>
      </c>
      <c r="K1177" s="1290">
        <v>750</v>
      </c>
      <c r="L1177" s="1306" t="s">
        <v>3121</v>
      </c>
      <c r="M1177" s="1293">
        <v>15000</v>
      </c>
      <c r="N1177" s="1292">
        <v>2</v>
      </c>
      <c r="O1177" s="1306" t="s">
        <v>127</v>
      </c>
      <c r="P1177" s="2425">
        <v>395</v>
      </c>
      <c r="Q1177" s="14"/>
      <c r="R1177" s="2176" t="s">
        <v>54</v>
      </c>
      <c r="S1177" s="1306"/>
      <c r="T1177" s="1306" t="s">
        <v>3288</v>
      </c>
      <c r="U1177" s="1306" t="s">
        <v>121</v>
      </c>
      <c r="V1177" s="1306" t="s">
        <v>126</v>
      </c>
      <c r="W1177" s="1774" t="s">
        <v>210</v>
      </c>
      <c r="X1177" s="1774">
        <v>83</v>
      </c>
      <c r="Y1177" s="1306">
        <v>122</v>
      </c>
      <c r="Z1177" s="1306"/>
      <c r="AA1177" s="1306">
        <v>134</v>
      </c>
      <c r="AB1177" s="1306" t="s">
        <v>122</v>
      </c>
      <c r="AC1177" s="1292">
        <v>90</v>
      </c>
      <c r="AD1177" s="1306">
        <v>1121744</v>
      </c>
      <c r="AE1177" s="2708">
        <v>4</v>
      </c>
      <c r="AF1177" s="1306">
        <v>6</v>
      </c>
      <c r="AG1177" s="2177" t="s">
        <v>122</v>
      </c>
    </row>
    <row r="1178" spans="3:33">
      <c r="C1178" s="3079" t="s">
        <v>2870</v>
      </c>
      <c r="D1178" s="1576" t="s">
        <v>2274</v>
      </c>
      <c r="E1178" s="1577"/>
      <c r="F1178" s="2965">
        <v>929001891102</v>
      </c>
      <c r="G1178" s="143">
        <v>8718696811757</v>
      </c>
      <c r="H1178" s="143" t="s">
        <v>1217</v>
      </c>
      <c r="I1178" s="1524"/>
      <c r="J1178" s="1282">
        <v>2.8</v>
      </c>
      <c r="K1178" s="1287">
        <v>210</v>
      </c>
      <c r="L1178" s="516" t="s">
        <v>3121</v>
      </c>
      <c r="M1178" s="1284">
        <v>15000</v>
      </c>
      <c r="N1178" s="319">
        <v>2</v>
      </c>
      <c r="O1178" s="516" t="s">
        <v>1218</v>
      </c>
      <c r="P1178" s="3281">
        <v>140</v>
      </c>
      <c r="Q1178" s="14"/>
      <c r="R1178" s="2194" t="s">
        <v>54</v>
      </c>
      <c r="S1178" s="516"/>
      <c r="T1178" s="516" t="s">
        <v>3291</v>
      </c>
      <c r="U1178" s="516" t="s">
        <v>139</v>
      </c>
      <c r="V1178" s="516" t="s">
        <v>126</v>
      </c>
      <c r="W1178" s="529" t="s">
        <v>210</v>
      </c>
      <c r="X1178" s="529">
        <v>75</v>
      </c>
      <c r="Y1178" s="516">
        <v>50</v>
      </c>
      <c r="Z1178" s="516"/>
      <c r="AA1178" s="516">
        <v>84</v>
      </c>
      <c r="AB1178" s="516" t="s">
        <v>122</v>
      </c>
      <c r="AC1178" s="319">
        <v>80</v>
      </c>
      <c r="AD1178" s="516">
        <v>397641</v>
      </c>
      <c r="AE1178" s="2658">
        <v>4</v>
      </c>
      <c r="AF1178" s="516">
        <v>6</v>
      </c>
      <c r="AG1178" s="2195" t="s">
        <v>122</v>
      </c>
    </row>
    <row r="1179" spans="3:33">
      <c r="C1179" s="3080" t="s">
        <v>2870</v>
      </c>
      <c r="D1179" s="855" t="s">
        <v>2274</v>
      </c>
      <c r="E1179" s="1599"/>
      <c r="F1179" s="868">
        <v>929001891202</v>
      </c>
      <c r="G1179" s="481">
        <v>8718696811771</v>
      </c>
      <c r="H1179" s="481" t="s">
        <v>1219</v>
      </c>
      <c r="I1179" s="1596"/>
      <c r="J1179" s="503">
        <v>4.3</v>
      </c>
      <c r="K1179" s="1476">
        <v>320</v>
      </c>
      <c r="L1179" s="468" t="s">
        <v>3121</v>
      </c>
      <c r="M1179" s="484">
        <v>15000</v>
      </c>
      <c r="N1179" s="490">
        <v>2</v>
      </c>
      <c r="O1179" s="468" t="s">
        <v>1218</v>
      </c>
      <c r="P1179" s="3283">
        <v>160</v>
      </c>
      <c r="Q1179" s="14"/>
      <c r="R1179" s="1967" t="s">
        <v>54</v>
      </c>
      <c r="S1179" s="468"/>
      <c r="T1179" s="468" t="s">
        <v>3292</v>
      </c>
      <c r="U1179" s="468" t="s">
        <v>139</v>
      </c>
      <c r="V1179" s="468" t="s">
        <v>126</v>
      </c>
      <c r="W1179" s="483" t="s">
        <v>210</v>
      </c>
      <c r="X1179" s="483">
        <v>74</v>
      </c>
      <c r="Y1179" s="468">
        <v>50</v>
      </c>
      <c r="Z1179" s="468"/>
      <c r="AA1179" s="468">
        <v>84</v>
      </c>
      <c r="AB1179" s="468" t="s">
        <v>143</v>
      </c>
      <c r="AC1179" s="490">
        <v>80</v>
      </c>
      <c r="AD1179" s="468">
        <v>397642</v>
      </c>
      <c r="AE1179" s="2660">
        <v>4</v>
      </c>
      <c r="AF1179" s="468">
        <v>6</v>
      </c>
      <c r="AG1179" s="1968" t="s">
        <v>122</v>
      </c>
    </row>
    <row r="1180" spans="3:33">
      <c r="C1180" s="3233" t="s">
        <v>2870</v>
      </c>
      <c r="D1180" s="853" t="s">
        <v>2274</v>
      </c>
      <c r="E1180" s="1606"/>
      <c r="F1180" s="896">
        <v>929001891302</v>
      </c>
      <c r="G1180" s="178">
        <v>8718696811795</v>
      </c>
      <c r="H1180" s="178" t="s">
        <v>1220</v>
      </c>
      <c r="I1180" s="1338"/>
      <c r="J1180" s="593">
        <v>3</v>
      </c>
      <c r="K1180" s="1475">
        <v>210</v>
      </c>
      <c r="L1180" s="418" t="s">
        <v>3121</v>
      </c>
      <c r="M1180" s="595">
        <v>15000</v>
      </c>
      <c r="N1180" s="300">
        <v>2</v>
      </c>
      <c r="O1180" s="418" t="s">
        <v>144</v>
      </c>
      <c r="P1180" s="2414">
        <v>175</v>
      </c>
      <c r="Q1180" s="14"/>
      <c r="R1180" s="2198" t="s">
        <v>54</v>
      </c>
      <c r="S1180" s="418"/>
      <c r="T1180" s="418" t="s">
        <v>3293</v>
      </c>
      <c r="U1180" s="418" t="s">
        <v>121</v>
      </c>
      <c r="V1180" s="418" t="s">
        <v>126</v>
      </c>
      <c r="W1180" s="362" t="s">
        <v>210</v>
      </c>
      <c r="X1180" s="362">
        <v>70</v>
      </c>
      <c r="Y1180" s="418">
        <v>63</v>
      </c>
      <c r="Z1180" s="418"/>
      <c r="AA1180" s="418">
        <v>102</v>
      </c>
      <c r="AB1180" s="418" t="s">
        <v>122</v>
      </c>
      <c r="AC1180" s="300">
        <v>80</v>
      </c>
      <c r="AD1180" s="418">
        <v>397643</v>
      </c>
      <c r="AE1180" s="2675">
        <v>4</v>
      </c>
      <c r="AF1180" s="418">
        <v>6</v>
      </c>
      <c r="AG1180" s="2199" t="s">
        <v>122</v>
      </c>
    </row>
    <row r="1181" spans="3:33">
      <c r="C1181" s="3091" t="s">
        <v>2870</v>
      </c>
      <c r="D1181" s="569" t="s">
        <v>2274</v>
      </c>
      <c r="E1181" s="1578"/>
      <c r="F1181" s="867">
        <v>929001891402</v>
      </c>
      <c r="G1181" s="104">
        <v>8718696811818</v>
      </c>
      <c r="H1181" s="104" t="s">
        <v>1221</v>
      </c>
      <c r="I1181" s="1339"/>
      <c r="J1181" s="388">
        <v>4.5</v>
      </c>
      <c r="K1181" s="1194">
        <v>345</v>
      </c>
      <c r="L1181" s="375" t="s">
        <v>3121</v>
      </c>
      <c r="M1181" s="424">
        <v>15000</v>
      </c>
      <c r="N1181" s="299">
        <v>2</v>
      </c>
      <c r="O1181" s="375" t="s">
        <v>1218</v>
      </c>
      <c r="P1181" s="3282">
        <v>200</v>
      </c>
      <c r="Q1181" s="14"/>
      <c r="R1181" s="2196" t="s">
        <v>54</v>
      </c>
      <c r="S1181" s="375"/>
      <c r="T1181" s="375" t="s">
        <v>3294</v>
      </c>
      <c r="U1181" s="375" t="s">
        <v>121</v>
      </c>
      <c r="V1181" s="375" t="s">
        <v>126</v>
      </c>
      <c r="W1181" s="353" t="s">
        <v>210</v>
      </c>
      <c r="X1181" s="353">
        <v>76</v>
      </c>
      <c r="Y1181" s="375">
        <v>63</v>
      </c>
      <c r="Z1181" s="375"/>
      <c r="AA1181" s="375">
        <v>102</v>
      </c>
      <c r="AB1181" s="375" t="s">
        <v>143</v>
      </c>
      <c r="AC1181" s="299">
        <v>80</v>
      </c>
      <c r="AD1181" s="375">
        <v>397644</v>
      </c>
      <c r="AE1181" s="2659">
        <v>4</v>
      </c>
      <c r="AF1181" s="375">
        <v>6</v>
      </c>
      <c r="AG1181" s="2197" t="s">
        <v>122</v>
      </c>
    </row>
    <row r="1182" spans="3:33">
      <c r="C1182" s="3091" t="s">
        <v>2870</v>
      </c>
      <c r="D1182" s="569" t="s">
        <v>2274</v>
      </c>
      <c r="E1182" s="1578"/>
      <c r="F1182" s="867">
        <v>929001891502</v>
      </c>
      <c r="G1182" s="104">
        <v>8718696811832</v>
      </c>
      <c r="H1182" s="104" t="s">
        <v>1222</v>
      </c>
      <c r="I1182" s="1339"/>
      <c r="J1182" s="388">
        <v>4</v>
      </c>
      <c r="K1182" s="1194">
        <v>345</v>
      </c>
      <c r="L1182" s="375" t="s">
        <v>3121</v>
      </c>
      <c r="M1182" s="424">
        <v>15000</v>
      </c>
      <c r="N1182" s="299">
        <v>2</v>
      </c>
      <c r="O1182" s="375" t="s">
        <v>127</v>
      </c>
      <c r="P1182" s="989">
        <v>205</v>
      </c>
      <c r="Q1182" s="14"/>
      <c r="R1182" s="2196" t="s">
        <v>54</v>
      </c>
      <c r="S1182" s="375"/>
      <c r="T1182" s="375" t="s">
        <v>3295</v>
      </c>
      <c r="U1182" s="375" t="s">
        <v>121</v>
      </c>
      <c r="V1182" s="375" t="s">
        <v>126</v>
      </c>
      <c r="W1182" s="353" t="s">
        <v>210</v>
      </c>
      <c r="X1182" s="353">
        <v>86</v>
      </c>
      <c r="Y1182" s="375">
        <v>80</v>
      </c>
      <c r="Z1182" s="375"/>
      <c r="AA1182" s="375">
        <v>112</v>
      </c>
      <c r="AB1182" s="375" t="s">
        <v>122</v>
      </c>
      <c r="AC1182" s="299">
        <v>80</v>
      </c>
      <c r="AD1182" s="375">
        <v>397645</v>
      </c>
      <c r="AE1182" s="2659">
        <v>4</v>
      </c>
      <c r="AF1182" s="375">
        <v>6</v>
      </c>
      <c r="AG1182" s="2197" t="s">
        <v>122</v>
      </c>
    </row>
    <row r="1183" spans="3:33">
      <c r="C1183" s="3080" t="s">
        <v>2870</v>
      </c>
      <c r="D1183" s="855" t="s">
        <v>2274</v>
      </c>
      <c r="E1183" s="1599"/>
      <c r="F1183" s="868">
        <v>929001891602</v>
      </c>
      <c r="G1183" s="481">
        <v>8718696811856</v>
      </c>
      <c r="H1183" s="481" t="s">
        <v>1223</v>
      </c>
      <c r="I1183" s="481"/>
      <c r="J1183" s="445">
        <v>8</v>
      </c>
      <c r="K1183" s="1725">
        <v>670</v>
      </c>
      <c r="L1183" s="468" t="s">
        <v>3121</v>
      </c>
      <c r="M1183" s="484">
        <v>15000</v>
      </c>
      <c r="N1183" s="490">
        <v>2</v>
      </c>
      <c r="O1183" s="468" t="s">
        <v>127</v>
      </c>
      <c r="P1183" s="2408">
        <v>240</v>
      </c>
      <c r="Q1183" s="14"/>
      <c r="R1183" s="1967" t="s">
        <v>54</v>
      </c>
      <c r="S1183" s="468"/>
      <c r="T1183" s="468" t="s">
        <v>3296</v>
      </c>
      <c r="U1183" s="468" t="s">
        <v>121</v>
      </c>
      <c r="V1183" s="468" t="s">
        <v>126</v>
      </c>
      <c r="W1183" s="483" t="s">
        <v>210</v>
      </c>
      <c r="X1183" s="483">
        <v>83</v>
      </c>
      <c r="Y1183" s="468">
        <v>80</v>
      </c>
      <c r="Z1183" s="468"/>
      <c r="AA1183" s="468">
        <v>112</v>
      </c>
      <c r="AB1183" s="468" t="s">
        <v>122</v>
      </c>
      <c r="AC1183" s="490">
        <v>80</v>
      </c>
      <c r="AD1183" s="468">
        <v>397646</v>
      </c>
      <c r="AE1183" s="2660">
        <v>4</v>
      </c>
      <c r="AF1183" s="468">
        <v>6</v>
      </c>
      <c r="AG1183" s="1968" t="s">
        <v>122</v>
      </c>
    </row>
    <row r="1184" spans="3:33">
      <c r="C1184" s="3079" t="s">
        <v>2870</v>
      </c>
      <c r="D1184" s="1576" t="s">
        <v>2274</v>
      </c>
      <c r="E1184" s="1577"/>
      <c r="F1184" s="2987">
        <v>929003634602</v>
      </c>
      <c r="G1184" s="1299">
        <v>8720169194854</v>
      </c>
      <c r="H1184" s="1299" t="s">
        <v>1237</v>
      </c>
      <c r="I1184" s="1299"/>
      <c r="J1184" s="515">
        <v>2.1</v>
      </c>
      <c r="K1184" s="1300">
        <v>400</v>
      </c>
      <c r="L1184" s="279" t="s">
        <v>3121</v>
      </c>
      <c r="M1184" s="324">
        <v>50000</v>
      </c>
      <c r="N1184" s="319">
        <v>5</v>
      </c>
      <c r="O1184" s="2379" t="s">
        <v>180</v>
      </c>
      <c r="P1184" s="2400">
        <v>165</v>
      </c>
      <c r="Q1184" s="14"/>
      <c r="R1184" s="1991" t="s">
        <v>54</v>
      </c>
      <c r="S1184" s="279"/>
      <c r="T1184" s="279" t="s">
        <v>3286</v>
      </c>
      <c r="U1184" s="279" t="s">
        <v>179</v>
      </c>
      <c r="V1184" s="279" t="s">
        <v>126</v>
      </c>
      <c r="W1184" s="305" t="s">
        <v>210</v>
      </c>
      <c r="X1184" s="305">
        <v>190</v>
      </c>
      <c r="Y1184" s="279">
        <v>50</v>
      </c>
      <c r="Z1184" s="279"/>
      <c r="AA1184" s="279">
        <v>54</v>
      </c>
      <c r="AB1184" s="279" t="s">
        <v>122</v>
      </c>
      <c r="AC1184" s="319">
        <v>80</v>
      </c>
      <c r="AD1184" s="279">
        <v>1428242</v>
      </c>
      <c r="AE1184" s="2658">
        <v>4</v>
      </c>
      <c r="AF1184" s="279">
        <v>10</v>
      </c>
      <c r="AG1184" s="1992" t="s">
        <v>122</v>
      </c>
    </row>
    <row r="1185" spans="3:33">
      <c r="C1185" s="3091" t="s">
        <v>2870</v>
      </c>
      <c r="D1185" s="569" t="s">
        <v>2274</v>
      </c>
      <c r="E1185" s="1578"/>
      <c r="F1185" s="2960">
        <v>929003610002</v>
      </c>
      <c r="G1185" s="836">
        <v>8720169174344</v>
      </c>
      <c r="H1185" s="836" t="s">
        <v>1238</v>
      </c>
      <c r="I1185" s="836"/>
      <c r="J1185" s="323">
        <v>2.1</v>
      </c>
      <c r="K1185" s="1195">
        <v>400</v>
      </c>
      <c r="L1185" s="281" t="s">
        <v>79</v>
      </c>
      <c r="M1185" s="317">
        <v>50000</v>
      </c>
      <c r="N1185" s="300">
        <v>5</v>
      </c>
      <c r="O1185" s="2384" t="s">
        <v>180</v>
      </c>
      <c r="P1185" s="760">
        <v>165</v>
      </c>
      <c r="Q1185" s="14"/>
      <c r="R1185" s="1997" t="s">
        <v>54</v>
      </c>
      <c r="S1185" s="281"/>
      <c r="T1185" s="281" t="s">
        <v>3286</v>
      </c>
      <c r="U1185" s="281" t="s">
        <v>179</v>
      </c>
      <c r="V1185" s="281" t="s">
        <v>158</v>
      </c>
      <c r="W1185" s="301" t="s">
        <v>210</v>
      </c>
      <c r="X1185" s="301">
        <v>190</v>
      </c>
      <c r="Y1185" s="281">
        <v>50</v>
      </c>
      <c r="Z1185" s="281"/>
      <c r="AA1185" s="281">
        <v>54</v>
      </c>
      <c r="AB1185" s="281" t="s">
        <v>122</v>
      </c>
      <c r="AC1185" s="300">
        <v>80</v>
      </c>
      <c r="AD1185" s="281">
        <v>1428240</v>
      </c>
      <c r="AE1185" s="2675">
        <v>4</v>
      </c>
      <c r="AF1185" s="281">
        <v>10</v>
      </c>
      <c r="AG1185" s="1998" t="s">
        <v>122</v>
      </c>
    </row>
    <row r="1186" spans="3:33">
      <c r="C1186" s="3080" t="s">
        <v>2870</v>
      </c>
      <c r="D1186" s="855" t="s">
        <v>2274</v>
      </c>
      <c r="E1186" s="1599"/>
      <c r="F1186" s="2988">
        <v>929003610102</v>
      </c>
      <c r="G1186" s="1002">
        <v>8720169174368</v>
      </c>
      <c r="H1186" s="1002" t="s">
        <v>1239</v>
      </c>
      <c r="I1186" s="1002"/>
      <c r="J1186" s="589">
        <v>2.1</v>
      </c>
      <c r="K1186" s="1197">
        <v>400</v>
      </c>
      <c r="L1186" s="341" t="s">
        <v>53</v>
      </c>
      <c r="M1186" s="320">
        <v>50000</v>
      </c>
      <c r="N1186" s="1109">
        <v>5</v>
      </c>
      <c r="O1186" s="2385" t="s">
        <v>180</v>
      </c>
      <c r="P1186" s="1652">
        <v>165</v>
      </c>
      <c r="Q1186" s="14"/>
      <c r="R1186" s="1995" t="s">
        <v>54</v>
      </c>
      <c r="S1186" s="341"/>
      <c r="T1186" s="341" t="s">
        <v>3286</v>
      </c>
      <c r="U1186" s="341" t="s">
        <v>179</v>
      </c>
      <c r="V1186" s="341" t="s">
        <v>131</v>
      </c>
      <c r="W1186" s="315" t="s">
        <v>210</v>
      </c>
      <c r="X1186" s="315">
        <v>190</v>
      </c>
      <c r="Y1186" s="341">
        <v>50</v>
      </c>
      <c r="Z1186" s="341"/>
      <c r="AA1186" s="341">
        <v>54</v>
      </c>
      <c r="AB1186" s="341" t="s">
        <v>122</v>
      </c>
      <c r="AC1186" s="1109">
        <v>80</v>
      </c>
      <c r="AD1186" s="341">
        <v>1428241</v>
      </c>
      <c r="AE1186" s="2737">
        <v>4</v>
      </c>
      <c r="AF1186" s="341">
        <v>10</v>
      </c>
      <c r="AG1186" s="1996" t="s">
        <v>122</v>
      </c>
    </row>
    <row r="1187" spans="3:33">
      <c r="C1187" s="3233" t="s">
        <v>2870</v>
      </c>
      <c r="D1187" s="853" t="s">
        <v>2274</v>
      </c>
      <c r="E1187" s="1606"/>
      <c r="F1187" s="2987">
        <v>929003795902</v>
      </c>
      <c r="G1187" s="1110">
        <v>8720169307926</v>
      </c>
      <c r="H1187" s="1110" t="s">
        <v>178</v>
      </c>
      <c r="I1187" s="1110"/>
      <c r="J1187" s="1112">
        <v>2.1</v>
      </c>
      <c r="K1187" s="1131">
        <v>400</v>
      </c>
      <c r="L1187" s="1770" t="s">
        <v>3121</v>
      </c>
      <c r="M1187" s="280">
        <v>50000</v>
      </c>
      <c r="N1187" s="305">
        <v>5</v>
      </c>
      <c r="O1187" s="2376" t="s">
        <v>180</v>
      </c>
      <c r="P1187" s="2400">
        <v>295</v>
      </c>
      <c r="Q1187" s="1004"/>
      <c r="R1187" s="2021" t="s">
        <v>54</v>
      </c>
      <c r="S1187" s="1770"/>
      <c r="T1187" s="1770" t="s">
        <v>3286</v>
      </c>
      <c r="U1187" s="1770" t="s">
        <v>179</v>
      </c>
      <c r="V1187" s="1770" t="s">
        <v>126</v>
      </c>
      <c r="W1187" s="305" t="s">
        <v>210</v>
      </c>
      <c r="X1187" s="305">
        <v>190</v>
      </c>
      <c r="Y1187" s="279">
        <v>50</v>
      </c>
      <c r="Z1187" s="279"/>
      <c r="AA1187" s="279">
        <v>54</v>
      </c>
      <c r="AB1187" s="1770" t="s">
        <v>143</v>
      </c>
      <c r="AC1187" s="305">
        <v>80</v>
      </c>
      <c r="AD1187" s="279">
        <v>1883375</v>
      </c>
      <c r="AE1187" s="2626">
        <v>4</v>
      </c>
      <c r="AF1187" s="279">
        <v>10</v>
      </c>
      <c r="AG1187" s="2022" t="s">
        <v>122</v>
      </c>
    </row>
    <row r="1188" spans="3:33">
      <c r="C1188" s="3091" t="s">
        <v>2870</v>
      </c>
      <c r="D1188" s="569" t="s">
        <v>2274</v>
      </c>
      <c r="E1188" s="1578"/>
      <c r="F1188" s="2960">
        <v>929003796002</v>
      </c>
      <c r="G1188" s="640">
        <v>8720169307940</v>
      </c>
      <c r="H1188" s="640" t="s">
        <v>38</v>
      </c>
      <c r="I1188" s="640"/>
      <c r="J1188" s="385">
        <v>2.1</v>
      </c>
      <c r="K1188" s="1127">
        <v>400</v>
      </c>
      <c r="L1188" s="318" t="s">
        <v>79</v>
      </c>
      <c r="M1188" s="282">
        <v>50000</v>
      </c>
      <c r="N1188" s="301">
        <v>5</v>
      </c>
      <c r="O1188" s="2380" t="s">
        <v>180</v>
      </c>
      <c r="P1188" s="760">
        <v>295</v>
      </c>
      <c r="Q1188" s="1004"/>
      <c r="R1188" s="2025" t="s">
        <v>54</v>
      </c>
      <c r="S1188" s="318"/>
      <c r="T1188" s="318" t="s">
        <v>3286</v>
      </c>
      <c r="U1188" s="318" t="s">
        <v>179</v>
      </c>
      <c r="V1188" s="318" t="s">
        <v>158</v>
      </c>
      <c r="W1188" s="301" t="s">
        <v>210</v>
      </c>
      <c r="X1188" s="301">
        <v>190</v>
      </c>
      <c r="Y1188" s="281">
        <v>50</v>
      </c>
      <c r="Z1188" s="281"/>
      <c r="AA1188" s="281">
        <v>54</v>
      </c>
      <c r="AB1188" s="318" t="s">
        <v>143</v>
      </c>
      <c r="AC1188" s="301">
        <v>80</v>
      </c>
      <c r="AD1188" s="281">
        <v>1883374</v>
      </c>
      <c r="AE1188" s="2627">
        <v>4</v>
      </c>
      <c r="AF1188" s="281">
        <v>10</v>
      </c>
      <c r="AG1188" s="2026" t="s">
        <v>122</v>
      </c>
    </row>
    <row r="1189" spans="3:33">
      <c r="C1189" s="3080" t="s">
        <v>2870</v>
      </c>
      <c r="D1189" s="855" t="s">
        <v>2274</v>
      </c>
      <c r="E1189" s="1599"/>
      <c r="F1189" s="2989">
        <v>929003796102</v>
      </c>
      <c r="G1189" s="1101">
        <v>8720169307964</v>
      </c>
      <c r="H1189" s="1101" t="s">
        <v>181</v>
      </c>
      <c r="I1189" s="1101"/>
      <c r="J1189" s="827">
        <v>2.1</v>
      </c>
      <c r="K1189" s="1129">
        <v>400</v>
      </c>
      <c r="L1189" s="1823" t="s">
        <v>53</v>
      </c>
      <c r="M1189" s="284">
        <v>50000</v>
      </c>
      <c r="N1189" s="294">
        <v>5</v>
      </c>
      <c r="O1189" s="2378" t="s">
        <v>180</v>
      </c>
      <c r="P1189" s="1652">
        <v>295</v>
      </c>
      <c r="Q1189" s="1004"/>
      <c r="R1189" s="2039" t="s">
        <v>54</v>
      </c>
      <c r="S1189" s="1823"/>
      <c r="T1189" s="1823" t="s">
        <v>3286</v>
      </c>
      <c r="U1189" s="1823" t="s">
        <v>179</v>
      </c>
      <c r="V1189" s="1823" t="s">
        <v>131</v>
      </c>
      <c r="W1189" s="294" t="s">
        <v>210</v>
      </c>
      <c r="X1189" s="294">
        <v>190</v>
      </c>
      <c r="Y1189" s="283">
        <v>50</v>
      </c>
      <c r="Z1189" s="283"/>
      <c r="AA1189" s="283">
        <v>54</v>
      </c>
      <c r="AB1189" s="1823" t="s">
        <v>143</v>
      </c>
      <c r="AC1189" s="294">
        <v>80</v>
      </c>
      <c r="AD1189" s="283">
        <v>1883373</v>
      </c>
      <c r="AE1189" s="2623">
        <v>4</v>
      </c>
      <c r="AF1189" s="283">
        <v>10</v>
      </c>
      <c r="AG1189" s="2040" t="s">
        <v>122</v>
      </c>
    </row>
    <row r="1190" spans="3:33">
      <c r="C1190" s="3079" t="s">
        <v>2870</v>
      </c>
      <c r="D1190" s="1576" t="s">
        <v>2274</v>
      </c>
      <c r="E1190" s="1577"/>
      <c r="F1190" s="2990">
        <v>929001346402</v>
      </c>
      <c r="G1190" s="1726">
        <v>8718696707494</v>
      </c>
      <c r="H1190" s="1727" t="s">
        <v>1277</v>
      </c>
      <c r="I1190" s="1727"/>
      <c r="J1190" s="870">
        <v>3.9</v>
      </c>
      <c r="K1190" s="1132">
        <v>265</v>
      </c>
      <c r="L1190" s="338" t="s">
        <v>3121</v>
      </c>
      <c r="M1190" s="1643">
        <v>40000</v>
      </c>
      <c r="N1190" s="1728">
        <v>5</v>
      </c>
      <c r="O1190" s="338" t="s">
        <v>144</v>
      </c>
      <c r="P1190" s="3281">
        <v>190</v>
      </c>
      <c r="Q1190" s="14"/>
      <c r="R1190" s="2210" t="s">
        <v>54</v>
      </c>
      <c r="S1190" s="338"/>
      <c r="T1190" s="338" t="s">
        <v>3290</v>
      </c>
      <c r="U1190" s="338" t="s">
        <v>179</v>
      </c>
      <c r="V1190" s="338" t="s">
        <v>126</v>
      </c>
      <c r="W1190" s="2458" t="s">
        <v>210</v>
      </c>
      <c r="X1190" s="2458">
        <v>67</v>
      </c>
      <c r="Y1190" s="338">
        <v>50</v>
      </c>
      <c r="Z1190" s="338"/>
      <c r="AA1190" s="338">
        <v>54</v>
      </c>
      <c r="AB1190" s="338" t="s">
        <v>143</v>
      </c>
      <c r="AC1190" s="1312">
        <v>97</v>
      </c>
      <c r="AD1190" s="338">
        <v>544215</v>
      </c>
      <c r="AE1190" s="2716">
        <v>4</v>
      </c>
      <c r="AF1190" s="338">
        <v>10</v>
      </c>
      <c r="AG1190" s="2211" t="s">
        <v>122</v>
      </c>
    </row>
    <row r="1191" spans="3:33">
      <c r="C1191" s="3091" t="s">
        <v>2870</v>
      </c>
      <c r="D1191" s="569" t="s">
        <v>2274</v>
      </c>
      <c r="E1191" s="1578"/>
      <c r="F1191" s="2991">
        <v>929001346702</v>
      </c>
      <c r="G1191" s="106">
        <v>8718696707555</v>
      </c>
      <c r="H1191" s="69" t="s">
        <v>1278</v>
      </c>
      <c r="I1191" s="69"/>
      <c r="J1191" s="376">
        <v>3.9</v>
      </c>
      <c r="K1191" s="1128">
        <v>265</v>
      </c>
      <c r="L1191" s="330" t="s">
        <v>3121</v>
      </c>
      <c r="M1191" s="314">
        <v>40000</v>
      </c>
      <c r="N1191" s="403">
        <v>5</v>
      </c>
      <c r="O1191" s="330" t="s">
        <v>144</v>
      </c>
      <c r="P1191" s="3282">
        <v>190</v>
      </c>
      <c r="Q1191" s="14"/>
      <c r="R1191" s="2212" t="s">
        <v>54</v>
      </c>
      <c r="S1191" s="330"/>
      <c r="T1191" s="330" t="s">
        <v>3290</v>
      </c>
      <c r="U1191" s="330" t="s">
        <v>179</v>
      </c>
      <c r="V1191" s="330" t="s">
        <v>126</v>
      </c>
      <c r="W1191" s="311" t="s">
        <v>210</v>
      </c>
      <c r="X1191" s="311">
        <v>67</v>
      </c>
      <c r="Y1191" s="330">
        <v>50</v>
      </c>
      <c r="Z1191" s="330"/>
      <c r="AA1191" s="330">
        <v>54</v>
      </c>
      <c r="AB1191" s="330" t="s">
        <v>143</v>
      </c>
      <c r="AC1191" s="313">
        <v>97</v>
      </c>
      <c r="AD1191" s="330">
        <v>544211</v>
      </c>
      <c r="AE1191" s="2738">
        <v>4</v>
      </c>
      <c r="AF1191" s="330">
        <v>10</v>
      </c>
      <c r="AG1191" s="2213" t="s">
        <v>122</v>
      </c>
    </row>
    <row r="1192" spans="3:33">
      <c r="C1192" s="3091" t="s">
        <v>2870</v>
      </c>
      <c r="D1192" s="569" t="s">
        <v>2274</v>
      </c>
      <c r="E1192" s="1578"/>
      <c r="F1192" s="2992">
        <v>929001346802</v>
      </c>
      <c r="G1192" s="105">
        <v>8718696707579</v>
      </c>
      <c r="H1192" s="69" t="s">
        <v>1279</v>
      </c>
      <c r="I1192" s="69"/>
      <c r="J1192" s="376">
        <v>3.9</v>
      </c>
      <c r="K1192" s="1128">
        <v>280</v>
      </c>
      <c r="L1192" s="330" t="s">
        <v>79</v>
      </c>
      <c r="M1192" s="314">
        <v>40000</v>
      </c>
      <c r="N1192" s="403">
        <v>5</v>
      </c>
      <c r="O1192" s="330" t="s">
        <v>144</v>
      </c>
      <c r="P1192" s="3282">
        <v>190</v>
      </c>
      <c r="Q1192" s="14"/>
      <c r="R1192" s="2212" t="s">
        <v>54</v>
      </c>
      <c r="S1192" s="330"/>
      <c r="T1192" s="330" t="s">
        <v>3290</v>
      </c>
      <c r="U1192" s="330" t="s">
        <v>179</v>
      </c>
      <c r="V1192" s="330" t="s">
        <v>158</v>
      </c>
      <c r="W1192" s="311" t="s">
        <v>210</v>
      </c>
      <c r="X1192" s="311">
        <v>71</v>
      </c>
      <c r="Y1192" s="330">
        <v>50</v>
      </c>
      <c r="Z1192" s="330"/>
      <c r="AA1192" s="330">
        <v>54</v>
      </c>
      <c r="AB1192" s="330" t="s">
        <v>143</v>
      </c>
      <c r="AC1192" s="313">
        <v>97</v>
      </c>
      <c r="AD1192" s="330">
        <v>391830</v>
      </c>
      <c r="AE1192" s="2738">
        <v>4</v>
      </c>
      <c r="AF1192" s="330">
        <v>10</v>
      </c>
      <c r="AG1192" s="2213" t="s">
        <v>122</v>
      </c>
    </row>
    <row r="1193" spans="3:33">
      <c r="C1193" s="3091" t="s">
        <v>2870</v>
      </c>
      <c r="D1193" s="569" t="s">
        <v>2274</v>
      </c>
      <c r="E1193" s="1578"/>
      <c r="F1193" s="2992">
        <v>929001347002</v>
      </c>
      <c r="G1193" s="105">
        <v>8718696707616</v>
      </c>
      <c r="H1193" s="69" t="s">
        <v>1280</v>
      </c>
      <c r="I1193" s="69"/>
      <c r="J1193" s="376">
        <v>5.5</v>
      </c>
      <c r="K1193" s="1128">
        <v>355</v>
      </c>
      <c r="L1193" s="330" t="s">
        <v>3121</v>
      </c>
      <c r="M1193" s="314">
        <v>40000</v>
      </c>
      <c r="N1193" s="403">
        <v>5</v>
      </c>
      <c r="O1193" s="330" t="s">
        <v>144</v>
      </c>
      <c r="P1193" s="3282">
        <v>225</v>
      </c>
      <c r="Q1193" s="14"/>
      <c r="R1193" s="2212" t="s">
        <v>54</v>
      </c>
      <c r="S1193" s="330"/>
      <c r="T1193" s="330" t="s">
        <v>3286</v>
      </c>
      <c r="U1193" s="330" t="s">
        <v>179</v>
      </c>
      <c r="V1193" s="330" t="s">
        <v>126</v>
      </c>
      <c r="W1193" s="311" t="s">
        <v>210</v>
      </c>
      <c r="X1193" s="311">
        <v>64</v>
      </c>
      <c r="Y1193" s="330">
        <v>50</v>
      </c>
      <c r="Z1193" s="330"/>
      <c r="AA1193" s="330">
        <v>54</v>
      </c>
      <c r="AB1193" s="330" t="s">
        <v>143</v>
      </c>
      <c r="AC1193" s="313">
        <v>97</v>
      </c>
      <c r="AD1193" s="330">
        <v>544212</v>
      </c>
      <c r="AE1193" s="2738">
        <v>4</v>
      </c>
      <c r="AF1193" s="330">
        <v>10</v>
      </c>
      <c r="AG1193" s="2213" t="s">
        <v>122</v>
      </c>
    </row>
    <row r="1194" spans="3:33">
      <c r="C1194" s="3091" t="s">
        <v>2870</v>
      </c>
      <c r="D1194" s="569" t="s">
        <v>2274</v>
      </c>
      <c r="E1194" s="1578"/>
      <c r="F1194" s="2992">
        <v>929001347302</v>
      </c>
      <c r="G1194" s="105">
        <v>8718696707678</v>
      </c>
      <c r="H1194" s="69" t="s">
        <v>1281</v>
      </c>
      <c r="I1194" s="69"/>
      <c r="J1194" s="376">
        <v>5.5</v>
      </c>
      <c r="K1194" s="1128">
        <v>355</v>
      </c>
      <c r="L1194" s="330" t="s">
        <v>3121</v>
      </c>
      <c r="M1194" s="314">
        <v>40000</v>
      </c>
      <c r="N1194" s="403">
        <v>5</v>
      </c>
      <c r="O1194" s="330" t="s">
        <v>144</v>
      </c>
      <c r="P1194" s="3282">
        <v>225</v>
      </c>
      <c r="Q1194" s="14"/>
      <c r="R1194" s="2212" t="s">
        <v>54</v>
      </c>
      <c r="S1194" s="330"/>
      <c r="T1194" s="330" t="s">
        <v>3286</v>
      </c>
      <c r="U1194" s="330" t="s">
        <v>179</v>
      </c>
      <c r="V1194" s="330" t="s">
        <v>126</v>
      </c>
      <c r="W1194" s="311" t="s">
        <v>210</v>
      </c>
      <c r="X1194" s="311">
        <v>64</v>
      </c>
      <c r="Y1194" s="330">
        <v>50</v>
      </c>
      <c r="Z1194" s="330"/>
      <c r="AA1194" s="330">
        <v>54</v>
      </c>
      <c r="AB1194" s="330" t="s">
        <v>143</v>
      </c>
      <c r="AC1194" s="313">
        <v>97</v>
      </c>
      <c r="AD1194" s="330">
        <v>544209</v>
      </c>
      <c r="AE1194" s="2738">
        <v>4</v>
      </c>
      <c r="AF1194" s="330">
        <v>10</v>
      </c>
      <c r="AG1194" s="2213" t="s">
        <v>122</v>
      </c>
    </row>
    <row r="1195" spans="3:33">
      <c r="C1195" s="3091" t="s">
        <v>2870</v>
      </c>
      <c r="D1195" s="569" t="s">
        <v>2274</v>
      </c>
      <c r="E1195" s="1578"/>
      <c r="F1195" s="2992">
        <v>929001347102</v>
      </c>
      <c r="G1195" s="105">
        <v>8718696707630</v>
      </c>
      <c r="H1195" s="69" t="s">
        <v>1282</v>
      </c>
      <c r="I1195" s="69"/>
      <c r="J1195" s="376">
        <v>5.5</v>
      </c>
      <c r="K1195" s="1128">
        <v>375</v>
      </c>
      <c r="L1195" s="330" t="s">
        <v>79</v>
      </c>
      <c r="M1195" s="314">
        <v>40000</v>
      </c>
      <c r="N1195" s="403">
        <v>5</v>
      </c>
      <c r="O1195" s="330" t="s">
        <v>144</v>
      </c>
      <c r="P1195" s="3282">
        <v>225</v>
      </c>
      <c r="Q1195" s="14"/>
      <c r="R1195" s="2212" t="s">
        <v>54</v>
      </c>
      <c r="S1195" s="330"/>
      <c r="T1195" s="330" t="s">
        <v>3286</v>
      </c>
      <c r="U1195" s="330" t="s">
        <v>179</v>
      </c>
      <c r="V1195" s="330" t="s">
        <v>158</v>
      </c>
      <c r="W1195" s="311" t="s">
        <v>210</v>
      </c>
      <c r="X1195" s="311">
        <v>68</v>
      </c>
      <c r="Y1195" s="330">
        <v>50</v>
      </c>
      <c r="Z1195" s="330"/>
      <c r="AA1195" s="330">
        <v>54</v>
      </c>
      <c r="AB1195" s="330" t="s">
        <v>143</v>
      </c>
      <c r="AC1195" s="313">
        <v>97</v>
      </c>
      <c r="AD1195" s="330">
        <v>391832</v>
      </c>
      <c r="AE1195" s="2738">
        <v>4</v>
      </c>
      <c r="AF1195" s="330">
        <v>10</v>
      </c>
      <c r="AG1195" s="2213" t="s">
        <v>122</v>
      </c>
    </row>
    <row r="1196" spans="3:33">
      <c r="C1196" s="3091" t="s">
        <v>2870</v>
      </c>
      <c r="D1196" s="569" t="s">
        <v>2274</v>
      </c>
      <c r="E1196" s="1578"/>
      <c r="F1196" s="2992">
        <v>929001347402</v>
      </c>
      <c r="G1196" s="105">
        <v>8718696707692</v>
      </c>
      <c r="H1196" s="69" t="s">
        <v>1283</v>
      </c>
      <c r="I1196" s="69"/>
      <c r="J1196" s="376">
        <v>5.5</v>
      </c>
      <c r="K1196" s="1128">
        <v>375</v>
      </c>
      <c r="L1196" s="330" t="s">
        <v>79</v>
      </c>
      <c r="M1196" s="314">
        <v>40000</v>
      </c>
      <c r="N1196" s="403">
        <v>5</v>
      </c>
      <c r="O1196" s="330" t="s">
        <v>144</v>
      </c>
      <c r="P1196" s="3282">
        <v>225</v>
      </c>
      <c r="Q1196" s="14"/>
      <c r="R1196" s="2212" t="s">
        <v>54</v>
      </c>
      <c r="S1196" s="330"/>
      <c r="T1196" s="330" t="s">
        <v>3286</v>
      </c>
      <c r="U1196" s="330" t="s">
        <v>179</v>
      </c>
      <c r="V1196" s="330" t="s">
        <v>158</v>
      </c>
      <c r="W1196" s="311" t="s">
        <v>210</v>
      </c>
      <c r="X1196" s="311">
        <v>68</v>
      </c>
      <c r="Y1196" s="330">
        <v>50</v>
      </c>
      <c r="Z1196" s="330"/>
      <c r="AA1196" s="330">
        <v>54</v>
      </c>
      <c r="AB1196" s="330" t="s">
        <v>143</v>
      </c>
      <c r="AC1196" s="313">
        <v>97</v>
      </c>
      <c r="AD1196" s="330">
        <v>391834</v>
      </c>
      <c r="AE1196" s="2738">
        <v>4</v>
      </c>
      <c r="AF1196" s="330">
        <v>10</v>
      </c>
      <c r="AG1196" s="2213" t="s">
        <v>122</v>
      </c>
    </row>
    <row r="1197" spans="3:33">
      <c r="C1197" s="3080" t="s">
        <v>2870</v>
      </c>
      <c r="D1197" s="855" t="s">
        <v>2274</v>
      </c>
      <c r="E1197" s="1599"/>
      <c r="F1197" s="2993">
        <v>929001347502</v>
      </c>
      <c r="G1197" s="1309">
        <v>8718696707715</v>
      </c>
      <c r="H1197" s="1310" t="s">
        <v>1284</v>
      </c>
      <c r="I1197" s="1310"/>
      <c r="J1197" s="505">
        <v>5.5</v>
      </c>
      <c r="K1197" s="1130">
        <v>400</v>
      </c>
      <c r="L1197" s="283" t="s">
        <v>53</v>
      </c>
      <c r="M1197" s="454">
        <v>40000</v>
      </c>
      <c r="N1197" s="591">
        <v>5</v>
      </c>
      <c r="O1197" s="283" t="s">
        <v>127</v>
      </c>
      <c r="P1197" s="3283">
        <v>225</v>
      </c>
      <c r="Q1197" s="14"/>
      <c r="R1197" s="1993" t="s">
        <v>54</v>
      </c>
      <c r="S1197" s="283"/>
      <c r="T1197" s="283" t="s">
        <v>3286</v>
      </c>
      <c r="U1197" s="283" t="s">
        <v>179</v>
      </c>
      <c r="V1197" s="283" t="s">
        <v>131</v>
      </c>
      <c r="W1197" s="294" t="s">
        <v>210</v>
      </c>
      <c r="X1197" s="294">
        <v>72</v>
      </c>
      <c r="Y1197" s="283">
        <v>50</v>
      </c>
      <c r="Z1197" s="283"/>
      <c r="AA1197" s="283">
        <v>54</v>
      </c>
      <c r="AB1197" s="283" t="s">
        <v>143</v>
      </c>
      <c r="AC1197" s="1314">
        <v>97</v>
      </c>
      <c r="AD1197" s="283">
        <v>391835</v>
      </c>
      <c r="AE1197" s="2739">
        <v>4</v>
      </c>
      <c r="AF1197" s="283">
        <v>10</v>
      </c>
      <c r="AG1197" s="1994" t="s">
        <v>122</v>
      </c>
    </row>
    <row r="1198" spans="3:33">
      <c r="C1198" s="3079" t="s">
        <v>2870</v>
      </c>
      <c r="D1198" s="1576" t="s">
        <v>2274</v>
      </c>
      <c r="E1198" s="1577"/>
      <c r="F1198" s="2994">
        <v>929004247402</v>
      </c>
      <c r="G1198" s="1729">
        <v>8720169399280</v>
      </c>
      <c r="H1198" s="1729" t="s">
        <v>2465</v>
      </c>
      <c r="I1198" s="1729"/>
      <c r="J1198" s="381">
        <v>2.8</v>
      </c>
      <c r="K1198" s="410">
        <v>270</v>
      </c>
      <c r="L1198" s="516" t="s">
        <v>79</v>
      </c>
      <c r="M1198" s="1610">
        <v>25000</v>
      </c>
      <c r="N1198" s="1283">
        <v>5</v>
      </c>
      <c r="O1198" s="516" t="s">
        <v>129</v>
      </c>
      <c r="P1198" s="3277">
        <v>100</v>
      </c>
      <c r="Q1198" s="518"/>
      <c r="R1198" s="2194" t="s">
        <v>54</v>
      </c>
      <c r="S1198" s="516"/>
      <c r="T1198" s="516" t="s">
        <v>3290</v>
      </c>
      <c r="U1198" s="516" t="s">
        <v>179</v>
      </c>
      <c r="V1198" s="516" t="s">
        <v>158</v>
      </c>
      <c r="W1198" s="529" t="s">
        <v>210</v>
      </c>
      <c r="X1198" s="529">
        <v>96</v>
      </c>
      <c r="Y1198" s="516">
        <v>50</v>
      </c>
      <c r="Z1198" s="516"/>
      <c r="AA1198" s="516">
        <v>54</v>
      </c>
      <c r="AB1198" s="516" t="s">
        <v>143</v>
      </c>
      <c r="AC1198" s="1285">
        <v>90</v>
      </c>
      <c r="AD1198" s="516">
        <v>2150477</v>
      </c>
      <c r="AE1198" s="2740">
        <v>4</v>
      </c>
      <c r="AF1198" s="516">
        <v>10</v>
      </c>
      <c r="AG1198" s="2195" t="s">
        <v>122</v>
      </c>
    </row>
    <row r="1199" spans="3:33">
      <c r="C1199" s="3091" t="s">
        <v>2870</v>
      </c>
      <c r="D1199" s="569" t="s">
        <v>2274</v>
      </c>
      <c r="E1199" s="1578"/>
      <c r="F1199" s="2995">
        <v>929001348302</v>
      </c>
      <c r="G1199" s="1251">
        <v>8718696707753</v>
      </c>
      <c r="H1199" s="1251" t="s">
        <v>2481</v>
      </c>
      <c r="I1199" s="1251"/>
      <c r="J1199" s="1065">
        <v>3.7</v>
      </c>
      <c r="K1199" s="942">
        <v>270</v>
      </c>
      <c r="L1199" s="1083" t="s">
        <v>79</v>
      </c>
      <c r="M1199" s="1036">
        <v>25000</v>
      </c>
      <c r="N1199" s="1241">
        <v>5</v>
      </c>
      <c r="O1199" s="1083" t="s">
        <v>127</v>
      </c>
      <c r="P1199" s="3290">
        <v>85</v>
      </c>
      <c r="Q1199" s="14"/>
      <c r="R1199" s="2200" t="s">
        <v>54</v>
      </c>
      <c r="S1199" s="1083"/>
      <c r="T1199" s="1083" t="s">
        <v>3290</v>
      </c>
      <c r="U1199" s="1083" t="s">
        <v>179</v>
      </c>
      <c r="V1199" s="1083" t="s">
        <v>158</v>
      </c>
      <c r="W1199" s="1034" t="s">
        <v>210</v>
      </c>
      <c r="X1199" s="1034">
        <v>72</v>
      </c>
      <c r="Y1199" s="1083">
        <v>50</v>
      </c>
      <c r="Z1199" s="1083"/>
      <c r="AA1199" s="1083">
        <v>54</v>
      </c>
      <c r="AB1199" s="1083" t="s">
        <v>143</v>
      </c>
      <c r="AC1199" s="2508">
        <v>90</v>
      </c>
      <c r="AD1199" s="1083">
        <v>400287</v>
      </c>
      <c r="AE1199" s="2741">
        <v>4</v>
      </c>
      <c r="AF1199" s="1083">
        <v>10</v>
      </c>
      <c r="AG1199" s="2201" t="s">
        <v>122</v>
      </c>
    </row>
    <row r="1200" spans="3:33">
      <c r="C1200" s="3091" t="s">
        <v>2870</v>
      </c>
      <c r="D1200" s="569" t="s">
        <v>2274</v>
      </c>
      <c r="E1200" s="1578"/>
      <c r="F1200" s="2996">
        <v>929004247302</v>
      </c>
      <c r="G1200" s="1372">
        <v>8720169399129</v>
      </c>
      <c r="H1200" s="1372" t="s">
        <v>2466</v>
      </c>
      <c r="I1200" s="1372"/>
      <c r="J1200" s="343">
        <v>2.8</v>
      </c>
      <c r="K1200" s="350">
        <v>270</v>
      </c>
      <c r="L1200" s="375" t="s">
        <v>3121</v>
      </c>
      <c r="M1200" s="430">
        <v>25000</v>
      </c>
      <c r="N1200" s="594">
        <v>5</v>
      </c>
      <c r="O1200" s="375" t="s">
        <v>129</v>
      </c>
      <c r="P1200" s="3278">
        <v>100</v>
      </c>
      <c r="Q1200" s="518"/>
      <c r="R1200" s="2196" t="s">
        <v>54</v>
      </c>
      <c r="S1200" s="375"/>
      <c r="T1200" s="375" t="s">
        <v>3290</v>
      </c>
      <c r="U1200" s="375" t="s">
        <v>179</v>
      </c>
      <c r="V1200" s="375" t="s">
        <v>126</v>
      </c>
      <c r="W1200" s="353" t="s">
        <v>210</v>
      </c>
      <c r="X1200" s="353">
        <v>96</v>
      </c>
      <c r="Y1200" s="375">
        <v>50</v>
      </c>
      <c r="Z1200" s="375"/>
      <c r="AA1200" s="375">
        <v>54</v>
      </c>
      <c r="AB1200" s="375" t="s">
        <v>143</v>
      </c>
      <c r="AC1200" s="411">
        <v>90</v>
      </c>
      <c r="AD1200" s="375">
        <v>2150466</v>
      </c>
      <c r="AE1200" s="2742">
        <v>4</v>
      </c>
      <c r="AF1200" s="375">
        <v>10</v>
      </c>
      <c r="AG1200" s="2197" t="s">
        <v>122</v>
      </c>
    </row>
    <row r="1201" spans="3:33">
      <c r="C1201" s="3091" t="s">
        <v>2870</v>
      </c>
      <c r="D1201" s="569" t="s">
        <v>2274</v>
      </c>
      <c r="E1201" s="1578"/>
      <c r="F1201" s="2997">
        <v>929004247602</v>
      </c>
      <c r="G1201" s="1373">
        <v>8720169399167</v>
      </c>
      <c r="H1201" s="1374" t="s">
        <v>2467</v>
      </c>
      <c r="I1201" s="1374"/>
      <c r="J1201" s="343">
        <v>2.8</v>
      </c>
      <c r="K1201" s="350">
        <v>270</v>
      </c>
      <c r="L1201" s="375" t="s">
        <v>3121</v>
      </c>
      <c r="M1201" s="430">
        <v>25000</v>
      </c>
      <c r="N1201" s="594">
        <v>5</v>
      </c>
      <c r="O1201" s="375" t="s">
        <v>129</v>
      </c>
      <c r="P1201" s="3278">
        <v>105</v>
      </c>
      <c r="Q1201" s="518"/>
      <c r="R1201" s="2196" t="s">
        <v>54</v>
      </c>
      <c r="S1201" s="375"/>
      <c r="T1201" s="375" t="s">
        <v>3290</v>
      </c>
      <c r="U1201" s="375" t="s">
        <v>179</v>
      </c>
      <c r="V1201" s="375" t="s">
        <v>126</v>
      </c>
      <c r="W1201" s="353" t="s">
        <v>210</v>
      </c>
      <c r="X1201" s="353">
        <v>96</v>
      </c>
      <c r="Y1201" s="375">
        <v>50</v>
      </c>
      <c r="Z1201" s="375"/>
      <c r="AA1201" s="375">
        <v>54</v>
      </c>
      <c r="AB1201" s="375" t="s">
        <v>143</v>
      </c>
      <c r="AC1201" s="411">
        <v>90</v>
      </c>
      <c r="AD1201" s="375">
        <v>2150468</v>
      </c>
      <c r="AE1201" s="2742">
        <v>4</v>
      </c>
      <c r="AF1201" s="375">
        <v>10</v>
      </c>
      <c r="AG1201" s="2197" t="s">
        <v>122</v>
      </c>
    </row>
    <row r="1202" spans="3:33">
      <c r="C1202" s="3091" t="s">
        <v>2870</v>
      </c>
      <c r="D1202" s="569" t="s">
        <v>2274</v>
      </c>
      <c r="E1202" s="1578"/>
      <c r="F1202" s="2998">
        <v>929002979902</v>
      </c>
      <c r="G1202" s="1250">
        <v>8719514312302</v>
      </c>
      <c r="H1202" s="1250" t="s">
        <v>2480</v>
      </c>
      <c r="I1202" s="1250"/>
      <c r="J1202" s="1065">
        <v>3.7</v>
      </c>
      <c r="K1202" s="942">
        <v>270</v>
      </c>
      <c r="L1202" s="1083" t="s">
        <v>79</v>
      </c>
      <c r="M1202" s="1036">
        <v>25000</v>
      </c>
      <c r="N1202" s="1241">
        <v>5</v>
      </c>
      <c r="O1202" s="1083" t="s">
        <v>127</v>
      </c>
      <c r="P1202" s="3290">
        <v>85</v>
      </c>
      <c r="Q1202" s="14"/>
      <c r="R1202" s="2200" t="s">
        <v>54</v>
      </c>
      <c r="S1202" s="1083"/>
      <c r="T1202" s="1083" t="s">
        <v>3290</v>
      </c>
      <c r="U1202" s="1083" t="s">
        <v>179</v>
      </c>
      <c r="V1202" s="1083" t="s">
        <v>158</v>
      </c>
      <c r="W1202" s="1034" t="s">
        <v>210</v>
      </c>
      <c r="X1202" s="1034">
        <v>72</v>
      </c>
      <c r="Y1202" s="1083">
        <v>50</v>
      </c>
      <c r="Z1202" s="1083"/>
      <c r="AA1202" s="1083">
        <v>54</v>
      </c>
      <c r="AB1202" s="1083" t="s">
        <v>143</v>
      </c>
      <c r="AC1202" s="2508">
        <v>90</v>
      </c>
      <c r="AD1202" s="1083">
        <v>467613</v>
      </c>
      <c r="AE1202" s="2741">
        <v>4</v>
      </c>
      <c r="AF1202" s="1083">
        <v>10</v>
      </c>
      <c r="AG1202" s="2201" t="s">
        <v>122</v>
      </c>
    </row>
    <row r="1203" spans="3:33">
      <c r="C1203" s="3091" t="s">
        <v>2870</v>
      </c>
      <c r="D1203" s="569" t="s">
        <v>2274</v>
      </c>
      <c r="E1203" s="1578"/>
      <c r="F1203" s="2996">
        <v>929004247102</v>
      </c>
      <c r="G1203" s="1372">
        <v>8720169399143</v>
      </c>
      <c r="H1203" s="1372" t="s">
        <v>2468</v>
      </c>
      <c r="I1203" s="1372"/>
      <c r="J1203" s="343">
        <v>2.8</v>
      </c>
      <c r="K1203" s="350">
        <v>280</v>
      </c>
      <c r="L1203" s="375" t="s">
        <v>3118</v>
      </c>
      <c r="M1203" s="430">
        <v>25000</v>
      </c>
      <c r="N1203" s="401">
        <v>5</v>
      </c>
      <c r="O1203" s="375" t="s">
        <v>129</v>
      </c>
      <c r="P1203" s="3278">
        <v>115</v>
      </c>
      <c r="Q1203" s="518"/>
      <c r="R1203" s="2196" t="s">
        <v>54</v>
      </c>
      <c r="S1203" s="375"/>
      <c r="T1203" s="375" t="s">
        <v>3290</v>
      </c>
      <c r="U1203" s="375" t="s">
        <v>179</v>
      </c>
      <c r="V1203" s="375" t="s">
        <v>182</v>
      </c>
      <c r="W1203" s="353" t="s">
        <v>210</v>
      </c>
      <c r="X1203" s="353">
        <v>100</v>
      </c>
      <c r="Y1203" s="375">
        <v>50</v>
      </c>
      <c r="Z1203" s="375"/>
      <c r="AA1203" s="375">
        <v>54</v>
      </c>
      <c r="AB1203" s="375" t="s">
        <v>143</v>
      </c>
      <c r="AC1203" s="845">
        <v>90</v>
      </c>
      <c r="AD1203" s="375">
        <v>2150474</v>
      </c>
      <c r="AE1203" s="2743">
        <v>4</v>
      </c>
      <c r="AF1203" s="375">
        <v>10</v>
      </c>
      <c r="AG1203" s="2197" t="s">
        <v>122</v>
      </c>
    </row>
    <row r="1204" spans="3:33">
      <c r="C1204" s="3091" t="s">
        <v>2870</v>
      </c>
      <c r="D1204" s="569" t="s">
        <v>2274</v>
      </c>
      <c r="E1204" s="1578"/>
      <c r="F1204" s="2996">
        <v>929004247902</v>
      </c>
      <c r="G1204" s="1372">
        <v>8720169399204</v>
      </c>
      <c r="H1204" s="1372" t="s">
        <v>2469</v>
      </c>
      <c r="I1204" s="1372"/>
      <c r="J1204" s="343">
        <v>3.7</v>
      </c>
      <c r="K1204" s="350">
        <v>355</v>
      </c>
      <c r="L1204" s="375" t="s">
        <v>3121</v>
      </c>
      <c r="M1204" s="430">
        <v>25000</v>
      </c>
      <c r="N1204" s="594">
        <v>5</v>
      </c>
      <c r="O1204" s="375" t="s">
        <v>129</v>
      </c>
      <c r="P1204" s="3278">
        <v>115</v>
      </c>
      <c r="Q1204" s="518"/>
      <c r="R1204" s="2196" t="s">
        <v>54</v>
      </c>
      <c r="S1204" s="375"/>
      <c r="T1204" s="375" t="s">
        <v>3286</v>
      </c>
      <c r="U1204" s="375" t="s">
        <v>179</v>
      </c>
      <c r="V1204" s="375" t="s">
        <v>126</v>
      </c>
      <c r="W1204" s="353" t="s">
        <v>210</v>
      </c>
      <c r="X1204" s="353">
        <v>95</v>
      </c>
      <c r="Y1204" s="375">
        <v>50</v>
      </c>
      <c r="Z1204" s="375"/>
      <c r="AA1204" s="375">
        <v>54</v>
      </c>
      <c r="AB1204" s="375" t="s">
        <v>143</v>
      </c>
      <c r="AC1204" s="411">
        <v>90</v>
      </c>
      <c r="AD1204" s="375">
        <v>2150475</v>
      </c>
      <c r="AE1204" s="2742">
        <v>4</v>
      </c>
      <c r="AF1204" s="375">
        <v>10</v>
      </c>
      <c r="AG1204" s="2197" t="s">
        <v>122</v>
      </c>
    </row>
    <row r="1205" spans="3:33">
      <c r="C1205" s="3091" t="s">
        <v>2870</v>
      </c>
      <c r="D1205" s="569" t="s">
        <v>2274</v>
      </c>
      <c r="E1205" s="1578"/>
      <c r="F1205" s="2996">
        <v>929004247952</v>
      </c>
      <c r="G1205" s="1372">
        <v>8721103052360</v>
      </c>
      <c r="H1205" s="1372" t="s">
        <v>2484</v>
      </c>
      <c r="I1205" s="1372" t="s">
        <v>2847</v>
      </c>
      <c r="J1205" s="343">
        <v>3.7</v>
      </c>
      <c r="K1205" s="350">
        <v>355</v>
      </c>
      <c r="L1205" s="373" t="s">
        <v>3121</v>
      </c>
      <c r="M1205" s="430">
        <v>25000</v>
      </c>
      <c r="N1205" s="594">
        <v>5</v>
      </c>
      <c r="O1205" s="373" t="s">
        <v>129</v>
      </c>
      <c r="P1205" s="3289">
        <v>575</v>
      </c>
      <c r="Q1205" s="518"/>
      <c r="R1205" s="2049" t="s">
        <v>54</v>
      </c>
      <c r="S1205" s="373"/>
      <c r="T1205" s="373" t="s">
        <v>3286</v>
      </c>
      <c r="U1205" s="373" t="s">
        <v>179</v>
      </c>
      <c r="V1205" s="373" t="s">
        <v>126</v>
      </c>
      <c r="W1205" s="373" t="s">
        <v>210</v>
      </c>
      <c r="X1205" s="373">
        <v>95</v>
      </c>
      <c r="Y1205" s="285">
        <v>50</v>
      </c>
      <c r="Z1205" s="285"/>
      <c r="AA1205" s="285">
        <v>54</v>
      </c>
      <c r="AB1205" s="373" t="s">
        <v>143</v>
      </c>
      <c r="AC1205" s="411">
        <v>90</v>
      </c>
      <c r="AD1205" s="285">
        <v>2150475</v>
      </c>
      <c r="AE1205" s="2742">
        <v>20</v>
      </c>
      <c r="AF1205" s="285">
        <v>6</v>
      </c>
      <c r="AG1205" s="2050" t="s">
        <v>122</v>
      </c>
    </row>
    <row r="1206" spans="3:33">
      <c r="C1206" s="3091" t="s">
        <v>2870</v>
      </c>
      <c r="D1206" s="569" t="s">
        <v>2274</v>
      </c>
      <c r="E1206" s="1578"/>
      <c r="F1206" s="2996">
        <v>929004248202</v>
      </c>
      <c r="G1206" s="1372">
        <v>8720169399341</v>
      </c>
      <c r="H1206" s="69" t="s">
        <v>2470</v>
      </c>
      <c r="I1206" s="69"/>
      <c r="J1206" s="343">
        <v>3.7</v>
      </c>
      <c r="K1206" s="350">
        <v>355</v>
      </c>
      <c r="L1206" s="375" t="s">
        <v>3121</v>
      </c>
      <c r="M1206" s="430">
        <v>25000</v>
      </c>
      <c r="N1206" s="594">
        <v>5</v>
      </c>
      <c r="O1206" s="375" t="s">
        <v>129</v>
      </c>
      <c r="P1206" s="3278">
        <v>120</v>
      </c>
      <c r="Q1206" s="518"/>
      <c r="R1206" s="2196" t="s">
        <v>54</v>
      </c>
      <c r="S1206" s="375"/>
      <c r="T1206" s="375" t="s">
        <v>3286</v>
      </c>
      <c r="U1206" s="375" t="s">
        <v>179</v>
      </c>
      <c r="V1206" s="375" t="s">
        <v>126</v>
      </c>
      <c r="W1206" s="353" t="s">
        <v>210</v>
      </c>
      <c r="X1206" s="353">
        <v>95</v>
      </c>
      <c r="Y1206" s="375">
        <v>50</v>
      </c>
      <c r="Z1206" s="375"/>
      <c r="AA1206" s="375">
        <v>54</v>
      </c>
      <c r="AB1206" s="375" t="s">
        <v>143</v>
      </c>
      <c r="AC1206" s="411">
        <v>90</v>
      </c>
      <c r="AD1206" s="375">
        <v>2150478</v>
      </c>
      <c r="AE1206" s="2742">
        <v>4</v>
      </c>
      <c r="AF1206" s="375">
        <v>10</v>
      </c>
      <c r="AG1206" s="2197" t="s">
        <v>122</v>
      </c>
    </row>
    <row r="1207" spans="3:33">
      <c r="C1207" s="3091" t="s">
        <v>2870</v>
      </c>
      <c r="D1207" s="569" t="s">
        <v>2274</v>
      </c>
      <c r="E1207" s="1578"/>
      <c r="F1207" s="2996">
        <v>929004248002</v>
      </c>
      <c r="G1207" s="1372">
        <v>8720169399440</v>
      </c>
      <c r="H1207" s="1372" t="s">
        <v>2471</v>
      </c>
      <c r="I1207" s="1372"/>
      <c r="J1207" s="343">
        <v>3.7</v>
      </c>
      <c r="K1207" s="350">
        <v>365</v>
      </c>
      <c r="L1207" s="375" t="s">
        <v>79</v>
      </c>
      <c r="M1207" s="430">
        <v>25000</v>
      </c>
      <c r="N1207" s="594">
        <v>5</v>
      </c>
      <c r="O1207" s="375" t="s">
        <v>129</v>
      </c>
      <c r="P1207" s="3278">
        <v>115</v>
      </c>
      <c r="Q1207" s="518"/>
      <c r="R1207" s="2196" t="s">
        <v>54</v>
      </c>
      <c r="S1207" s="375"/>
      <c r="T1207" s="375" t="s">
        <v>3286</v>
      </c>
      <c r="U1207" s="375" t="s">
        <v>179</v>
      </c>
      <c r="V1207" s="375" t="s">
        <v>158</v>
      </c>
      <c r="W1207" s="353" t="s">
        <v>210</v>
      </c>
      <c r="X1207" s="353">
        <v>98</v>
      </c>
      <c r="Y1207" s="375">
        <v>50</v>
      </c>
      <c r="Z1207" s="375"/>
      <c r="AA1207" s="375">
        <v>54</v>
      </c>
      <c r="AB1207" s="375" t="s">
        <v>143</v>
      </c>
      <c r="AC1207" s="411">
        <v>90</v>
      </c>
      <c r="AD1207" s="375">
        <v>2150469</v>
      </c>
      <c r="AE1207" s="2742">
        <v>4</v>
      </c>
      <c r="AF1207" s="375">
        <v>10</v>
      </c>
      <c r="AG1207" s="2197" t="s">
        <v>122</v>
      </c>
    </row>
    <row r="1208" spans="3:33">
      <c r="C1208" s="3091" t="s">
        <v>2870</v>
      </c>
      <c r="D1208" s="569" t="s">
        <v>2274</v>
      </c>
      <c r="E1208" s="1578"/>
      <c r="F1208" s="2996">
        <v>929004248052</v>
      </c>
      <c r="G1208" s="1372">
        <v>8721103052384</v>
      </c>
      <c r="H1208" s="69" t="s">
        <v>2486</v>
      </c>
      <c r="I1208" s="69" t="s">
        <v>2847</v>
      </c>
      <c r="J1208" s="343">
        <v>3.7</v>
      </c>
      <c r="K1208" s="350">
        <v>365</v>
      </c>
      <c r="L1208" s="373" t="s">
        <v>79</v>
      </c>
      <c r="M1208" s="430">
        <v>25000</v>
      </c>
      <c r="N1208" s="594">
        <v>5</v>
      </c>
      <c r="O1208" s="373" t="s">
        <v>129</v>
      </c>
      <c r="P1208" s="3278">
        <v>575</v>
      </c>
      <c r="Q1208" s="518"/>
      <c r="R1208" s="2049" t="s">
        <v>54</v>
      </c>
      <c r="S1208" s="373"/>
      <c r="T1208" s="373" t="s">
        <v>3286</v>
      </c>
      <c r="U1208" s="373" t="s">
        <v>179</v>
      </c>
      <c r="V1208" s="373" t="s">
        <v>158</v>
      </c>
      <c r="W1208" s="373" t="s">
        <v>210</v>
      </c>
      <c r="X1208" s="373">
        <v>98</v>
      </c>
      <c r="Y1208" s="285">
        <v>50</v>
      </c>
      <c r="Z1208" s="285"/>
      <c r="AA1208" s="285">
        <v>54</v>
      </c>
      <c r="AB1208" s="373" t="s">
        <v>143</v>
      </c>
      <c r="AC1208" s="411">
        <v>90</v>
      </c>
      <c r="AD1208" s="285">
        <v>2150469</v>
      </c>
      <c r="AE1208" s="2742">
        <v>20</v>
      </c>
      <c r="AF1208" s="285">
        <v>6</v>
      </c>
      <c r="AG1208" s="2050" t="s">
        <v>122</v>
      </c>
    </row>
    <row r="1209" spans="3:33">
      <c r="C1209" s="3091" t="s">
        <v>2870</v>
      </c>
      <c r="D1209" s="569" t="s">
        <v>2274</v>
      </c>
      <c r="E1209" s="1578"/>
      <c r="F1209" s="2996">
        <v>929004248302</v>
      </c>
      <c r="G1209" s="1372">
        <v>8720169399365</v>
      </c>
      <c r="H1209" s="1372" t="s">
        <v>2472</v>
      </c>
      <c r="I1209" s="1372"/>
      <c r="J1209" s="343">
        <v>3.7</v>
      </c>
      <c r="K1209" s="350">
        <v>365</v>
      </c>
      <c r="L1209" s="375" t="s">
        <v>79</v>
      </c>
      <c r="M1209" s="430">
        <v>25000</v>
      </c>
      <c r="N1209" s="594">
        <v>5</v>
      </c>
      <c r="O1209" s="375" t="s">
        <v>129</v>
      </c>
      <c r="P1209" s="3278">
        <v>120</v>
      </c>
      <c r="Q1209" s="518"/>
      <c r="R1209" s="2196" t="s">
        <v>54</v>
      </c>
      <c r="S1209" s="375"/>
      <c r="T1209" s="375" t="s">
        <v>3286</v>
      </c>
      <c r="U1209" s="375" t="s">
        <v>179</v>
      </c>
      <c r="V1209" s="375" t="s">
        <v>158</v>
      </c>
      <c r="W1209" s="353" t="s">
        <v>210</v>
      </c>
      <c r="X1209" s="353">
        <v>98</v>
      </c>
      <c r="Y1209" s="375">
        <v>50</v>
      </c>
      <c r="Z1209" s="375"/>
      <c r="AA1209" s="375">
        <v>54</v>
      </c>
      <c r="AB1209" s="375" t="s">
        <v>143</v>
      </c>
      <c r="AC1209" s="411">
        <v>90</v>
      </c>
      <c r="AD1209" s="375">
        <v>2150471</v>
      </c>
      <c r="AE1209" s="2742">
        <v>4</v>
      </c>
      <c r="AF1209" s="375">
        <v>10</v>
      </c>
      <c r="AG1209" s="2197" t="s">
        <v>122</v>
      </c>
    </row>
    <row r="1210" spans="3:33">
      <c r="C1210" s="3091" t="s">
        <v>2870</v>
      </c>
      <c r="D1210" s="569" t="s">
        <v>2274</v>
      </c>
      <c r="E1210" s="1578"/>
      <c r="F1210" s="2996">
        <v>929004248102</v>
      </c>
      <c r="G1210" s="1372">
        <v>8720169399464</v>
      </c>
      <c r="H1210" s="1372" t="s">
        <v>2473</v>
      </c>
      <c r="I1210" s="1372"/>
      <c r="J1210" s="343">
        <v>3.7</v>
      </c>
      <c r="K1210" s="350">
        <v>380</v>
      </c>
      <c r="L1210" s="375" t="s">
        <v>53</v>
      </c>
      <c r="M1210" s="430">
        <v>25000</v>
      </c>
      <c r="N1210" s="594">
        <v>5</v>
      </c>
      <c r="O1210" s="375" t="s">
        <v>129</v>
      </c>
      <c r="P1210" s="3278">
        <v>115</v>
      </c>
      <c r="Q1210" s="518"/>
      <c r="R1210" s="2196" t="s">
        <v>54</v>
      </c>
      <c r="S1210" s="375"/>
      <c r="T1210" s="375" t="s">
        <v>3286</v>
      </c>
      <c r="U1210" s="375" t="s">
        <v>179</v>
      </c>
      <c r="V1210" s="375" t="s">
        <v>131</v>
      </c>
      <c r="W1210" s="353" t="s">
        <v>210</v>
      </c>
      <c r="X1210" s="353">
        <v>102</v>
      </c>
      <c r="Y1210" s="375">
        <v>50</v>
      </c>
      <c r="Z1210" s="375"/>
      <c r="AA1210" s="375">
        <v>54</v>
      </c>
      <c r="AB1210" s="375" t="s">
        <v>143</v>
      </c>
      <c r="AC1210" s="411">
        <v>90</v>
      </c>
      <c r="AD1210" s="375">
        <v>2150467</v>
      </c>
      <c r="AE1210" s="2742">
        <v>4</v>
      </c>
      <c r="AF1210" s="375">
        <v>10</v>
      </c>
      <c r="AG1210" s="2197" t="s">
        <v>122</v>
      </c>
    </row>
    <row r="1211" spans="3:33">
      <c r="C1211" s="3091" t="s">
        <v>2870</v>
      </c>
      <c r="D1211" s="569" t="s">
        <v>2274</v>
      </c>
      <c r="E1211" s="1578"/>
      <c r="F1211" s="2996">
        <v>929004248402</v>
      </c>
      <c r="G1211" s="1372">
        <v>8720169399389</v>
      </c>
      <c r="H1211" s="69" t="s">
        <v>2474</v>
      </c>
      <c r="I1211" s="69"/>
      <c r="J1211" s="343">
        <v>3.7</v>
      </c>
      <c r="K1211" s="350">
        <v>370</v>
      </c>
      <c r="L1211" s="375" t="s">
        <v>53</v>
      </c>
      <c r="M1211" s="430">
        <v>25000</v>
      </c>
      <c r="N1211" s="594">
        <v>5</v>
      </c>
      <c r="O1211" s="375" t="s">
        <v>129</v>
      </c>
      <c r="P1211" s="3278">
        <v>120</v>
      </c>
      <c r="Q1211" s="518"/>
      <c r="R1211" s="2196" t="s">
        <v>54</v>
      </c>
      <c r="S1211" s="375"/>
      <c r="T1211" s="375" t="s">
        <v>3286</v>
      </c>
      <c r="U1211" s="375" t="s">
        <v>179</v>
      </c>
      <c r="V1211" s="375" t="s">
        <v>131</v>
      </c>
      <c r="W1211" s="353" t="s">
        <v>210</v>
      </c>
      <c r="X1211" s="353">
        <v>100</v>
      </c>
      <c r="Y1211" s="375">
        <v>50</v>
      </c>
      <c r="Z1211" s="375"/>
      <c r="AA1211" s="375">
        <v>54</v>
      </c>
      <c r="AB1211" s="375" t="s">
        <v>143</v>
      </c>
      <c r="AC1211" s="411">
        <v>90</v>
      </c>
      <c r="AD1211" s="375">
        <v>2150479</v>
      </c>
      <c r="AE1211" s="2742">
        <v>4</v>
      </c>
      <c r="AF1211" s="375">
        <v>10</v>
      </c>
      <c r="AG1211" s="2197" t="s">
        <v>122</v>
      </c>
    </row>
    <row r="1212" spans="3:33">
      <c r="C1212" s="3091" t="s">
        <v>2870</v>
      </c>
      <c r="D1212" s="569" t="s">
        <v>2274</v>
      </c>
      <c r="E1212" s="1578"/>
      <c r="F1212" s="2996">
        <v>929004247202</v>
      </c>
      <c r="G1212" s="1372">
        <v>8720169399488</v>
      </c>
      <c r="H1212" s="69" t="s">
        <v>2475</v>
      </c>
      <c r="I1212" s="69"/>
      <c r="J1212" s="343">
        <v>3.7</v>
      </c>
      <c r="K1212" s="350">
        <v>355</v>
      </c>
      <c r="L1212" s="375" t="s">
        <v>3118</v>
      </c>
      <c r="M1212" s="430">
        <v>25000</v>
      </c>
      <c r="N1212" s="594">
        <v>5</v>
      </c>
      <c r="O1212" s="375" t="s">
        <v>129</v>
      </c>
      <c r="P1212" s="3278">
        <v>130</v>
      </c>
      <c r="Q1212" s="518"/>
      <c r="R1212" s="2196" t="s">
        <v>54</v>
      </c>
      <c r="S1212" s="375"/>
      <c r="T1212" s="375" t="s">
        <v>3286</v>
      </c>
      <c r="U1212" s="375" t="s">
        <v>179</v>
      </c>
      <c r="V1212" s="375" t="s">
        <v>182</v>
      </c>
      <c r="W1212" s="353" t="s">
        <v>210</v>
      </c>
      <c r="X1212" s="353">
        <v>95</v>
      </c>
      <c r="Y1212" s="375">
        <v>50</v>
      </c>
      <c r="Z1212" s="375"/>
      <c r="AA1212" s="375">
        <v>54</v>
      </c>
      <c r="AB1212" s="375" t="s">
        <v>143</v>
      </c>
      <c r="AC1212" s="411">
        <v>90</v>
      </c>
      <c r="AD1212" s="375">
        <v>2150476</v>
      </c>
      <c r="AE1212" s="2742">
        <v>4</v>
      </c>
      <c r="AF1212" s="375">
        <v>10</v>
      </c>
      <c r="AG1212" s="2197" t="s">
        <v>122</v>
      </c>
    </row>
    <row r="1213" spans="3:33">
      <c r="C1213" s="3091" t="s">
        <v>2870</v>
      </c>
      <c r="D1213" s="569" t="s">
        <v>2274</v>
      </c>
      <c r="E1213" s="1578"/>
      <c r="F1213" s="2996">
        <v>929004255802</v>
      </c>
      <c r="G1213" s="1372">
        <v>8721103038357</v>
      </c>
      <c r="H1213" s="1372" t="s">
        <v>2801</v>
      </c>
      <c r="I1213" s="1372"/>
      <c r="J1213" s="343">
        <v>5.5</v>
      </c>
      <c r="K1213" s="350">
        <v>575</v>
      </c>
      <c r="L1213" s="375" t="s">
        <v>3121</v>
      </c>
      <c r="M1213" s="430">
        <v>25000</v>
      </c>
      <c r="N1213" s="594">
        <v>5</v>
      </c>
      <c r="O1213" s="375" t="s">
        <v>129</v>
      </c>
      <c r="P1213" s="989">
        <v>140</v>
      </c>
      <c r="Q1213" s="518"/>
      <c r="R1213" s="2196" t="s">
        <v>54</v>
      </c>
      <c r="S1213" s="375"/>
      <c r="T1213" s="375" t="s">
        <v>3298</v>
      </c>
      <c r="U1213" s="375" t="s">
        <v>179</v>
      </c>
      <c r="V1213" s="375" t="s">
        <v>126</v>
      </c>
      <c r="W1213" s="353" t="s">
        <v>210</v>
      </c>
      <c r="X1213" s="353">
        <v>104</v>
      </c>
      <c r="Y1213" s="375">
        <v>50</v>
      </c>
      <c r="Z1213" s="375"/>
      <c r="AA1213" s="375">
        <v>54</v>
      </c>
      <c r="AB1213" s="375" t="s">
        <v>143</v>
      </c>
      <c r="AC1213" s="411">
        <v>90</v>
      </c>
      <c r="AD1213" s="375">
        <v>2192977</v>
      </c>
      <c r="AE1213" s="2742">
        <v>4</v>
      </c>
      <c r="AF1213" s="375">
        <v>10</v>
      </c>
      <c r="AG1213" s="2197" t="s">
        <v>122</v>
      </c>
    </row>
    <row r="1214" spans="3:33">
      <c r="C1214" s="3091" t="s">
        <v>2870</v>
      </c>
      <c r="D1214" s="569" t="s">
        <v>2274</v>
      </c>
      <c r="E1214" s="1578"/>
      <c r="F1214" s="2996">
        <v>929004255702</v>
      </c>
      <c r="G1214" s="1372">
        <v>8721103038210</v>
      </c>
      <c r="H1214" s="1372" t="s">
        <v>2802</v>
      </c>
      <c r="I1214" s="1372"/>
      <c r="J1214" s="343">
        <v>5.5</v>
      </c>
      <c r="K1214" s="350">
        <v>575</v>
      </c>
      <c r="L1214" s="375" t="s">
        <v>3118</v>
      </c>
      <c r="M1214" s="430">
        <v>25000</v>
      </c>
      <c r="N1214" s="594">
        <v>5</v>
      </c>
      <c r="O1214" s="375" t="s">
        <v>129</v>
      </c>
      <c r="P1214" s="989">
        <v>155</v>
      </c>
      <c r="Q1214" s="518"/>
      <c r="R1214" s="2196" t="s">
        <v>54</v>
      </c>
      <c r="S1214" s="375"/>
      <c r="T1214" s="375" t="s">
        <v>3298</v>
      </c>
      <c r="U1214" s="375" t="s">
        <v>179</v>
      </c>
      <c r="V1214" s="375" t="s">
        <v>182</v>
      </c>
      <c r="W1214" s="353" t="s">
        <v>210</v>
      </c>
      <c r="X1214" s="353">
        <v>104</v>
      </c>
      <c r="Y1214" s="375">
        <v>50</v>
      </c>
      <c r="Z1214" s="375"/>
      <c r="AA1214" s="375">
        <v>54</v>
      </c>
      <c r="AB1214" s="375" t="s">
        <v>143</v>
      </c>
      <c r="AC1214" s="411">
        <v>90</v>
      </c>
      <c r="AD1214" s="375">
        <v>2192975</v>
      </c>
      <c r="AE1214" s="2742">
        <v>4</v>
      </c>
      <c r="AF1214" s="375">
        <v>10</v>
      </c>
      <c r="AG1214" s="2197" t="s">
        <v>122</v>
      </c>
    </row>
    <row r="1215" spans="3:33">
      <c r="C1215" s="3091" t="s">
        <v>2870</v>
      </c>
      <c r="D1215" s="569" t="s">
        <v>2274</v>
      </c>
      <c r="E1215" s="1578"/>
      <c r="F1215" s="2996">
        <v>929004255902</v>
      </c>
      <c r="G1215" s="1372">
        <v>8721103038272</v>
      </c>
      <c r="H1215" s="1372" t="s">
        <v>2476</v>
      </c>
      <c r="I1215" s="1372"/>
      <c r="J1215" s="343">
        <v>5.5</v>
      </c>
      <c r="K1215" s="350">
        <v>575</v>
      </c>
      <c r="L1215" s="375" t="s">
        <v>79</v>
      </c>
      <c r="M1215" s="430">
        <v>25000</v>
      </c>
      <c r="N1215" s="594">
        <v>5</v>
      </c>
      <c r="O1215" s="375" t="s">
        <v>129</v>
      </c>
      <c r="P1215" s="3278">
        <v>140</v>
      </c>
      <c r="Q1215" s="518"/>
      <c r="R1215" s="2196" t="s">
        <v>54</v>
      </c>
      <c r="S1215" s="375"/>
      <c r="T1215" s="375" t="s">
        <v>3298</v>
      </c>
      <c r="U1215" s="375" t="s">
        <v>179</v>
      </c>
      <c r="V1215" s="375" t="s">
        <v>158</v>
      </c>
      <c r="W1215" s="353" t="s">
        <v>210</v>
      </c>
      <c r="X1215" s="353">
        <v>104</v>
      </c>
      <c r="Y1215" s="375">
        <v>50</v>
      </c>
      <c r="Z1215" s="375"/>
      <c r="AA1215" s="375">
        <v>54</v>
      </c>
      <c r="AB1215" s="375" t="s">
        <v>143</v>
      </c>
      <c r="AC1215" s="411">
        <v>90</v>
      </c>
      <c r="AD1215" s="375">
        <v>2192976</v>
      </c>
      <c r="AE1215" s="2742">
        <v>4</v>
      </c>
      <c r="AF1215" s="375">
        <v>10</v>
      </c>
      <c r="AG1215" s="2197" t="s">
        <v>122</v>
      </c>
    </row>
    <row r="1216" spans="3:33">
      <c r="C1216" s="3091" t="s">
        <v>2870</v>
      </c>
      <c r="D1216" s="569" t="s">
        <v>2274</v>
      </c>
      <c r="E1216" s="1578"/>
      <c r="F1216" s="2996">
        <v>929004256002</v>
      </c>
      <c r="G1216" s="1372">
        <v>8721103038234</v>
      </c>
      <c r="H1216" s="1372" t="s">
        <v>2477</v>
      </c>
      <c r="I1216" s="1372"/>
      <c r="J1216" s="343">
        <v>5.5</v>
      </c>
      <c r="K1216" s="350">
        <v>575</v>
      </c>
      <c r="L1216" s="375" t="s">
        <v>53</v>
      </c>
      <c r="M1216" s="430">
        <v>25000</v>
      </c>
      <c r="N1216" s="594">
        <v>5</v>
      </c>
      <c r="O1216" s="375" t="s">
        <v>129</v>
      </c>
      <c r="P1216" s="3278">
        <v>140</v>
      </c>
      <c r="Q1216" s="518"/>
      <c r="R1216" s="2196" t="s">
        <v>54</v>
      </c>
      <c r="S1216" s="375"/>
      <c r="T1216" s="375" t="s">
        <v>3298</v>
      </c>
      <c r="U1216" s="375" t="s">
        <v>179</v>
      </c>
      <c r="V1216" s="375" t="s">
        <v>131</v>
      </c>
      <c r="W1216" s="353" t="s">
        <v>210</v>
      </c>
      <c r="X1216" s="353">
        <v>104</v>
      </c>
      <c r="Y1216" s="375">
        <v>50</v>
      </c>
      <c r="Z1216" s="375"/>
      <c r="AA1216" s="375">
        <v>54</v>
      </c>
      <c r="AB1216" s="375" t="s">
        <v>143</v>
      </c>
      <c r="AC1216" s="411">
        <v>90</v>
      </c>
      <c r="AD1216" s="375">
        <v>2192981</v>
      </c>
      <c r="AE1216" s="2742">
        <v>4</v>
      </c>
      <c r="AF1216" s="375">
        <v>10</v>
      </c>
      <c r="AG1216" s="2197" t="s">
        <v>122</v>
      </c>
    </row>
    <row r="1217" spans="3:33">
      <c r="C1217" s="3091" t="s">
        <v>2870</v>
      </c>
      <c r="D1217" s="569" t="s">
        <v>2274</v>
      </c>
      <c r="E1217" s="1578"/>
      <c r="F1217" s="2996">
        <v>929004256102</v>
      </c>
      <c r="G1217" s="1372">
        <v>8721103038258</v>
      </c>
      <c r="H1217" s="1372" t="s">
        <v>2803</v>
      </c>
      <c r="I1217" s="1372"/>
      <c r="J1217" s="343">
        <v>5.5</v>
      </c>
      <c r="K1217" s="350">
        <v>575</v>
      </c>
      <c r="L1217" s="375" t="s">
        <v>75</v>
      </c>
      <c r="M1217" s="430">
        <v>25000</v>
      </c>
      <c r="N1217" s="594">
        <v>5</v>
      </c>
      <c r="O1217" s="375" t="s">
        <v>129</v>
      </c>
      <c r="P1217" s="989">
        <v>140</v>
      </c>
      <c r="Q1217" s="518"/>
      <c r="R1217" s="2196" t="s">
        <v>54</v>
      </c>
      <c r="S1217" s="375"/>
      <c r="T1217" s="375" t="s">
        <v>3298</v>
      </c>
      <c r="U1217" s="375" t="s">
        <v>179</v>
      </c>
      <c r="V1217" s="375" t="s">
        <v>161</v>
      </c>
      <c r="W1217" s="353" t="s">
        <v>210</v>
      </c>
      <c r="X1217" s="353">
        <v>104</v>
      </c>
      <c r="Y1217" s="375">
        <v>50</v>
      </c>
      <c r="Z1217" s="375"/>
      <c r="AA1217" s="375">
        <v>54</v>
      </c>
      <c r="AB1217" s="375" t="s">
        <v>143</v>
      </c>
      <c r="AC1217" s="411">
        <v>90</v>
      </c>
      <c r="AD1217" s="375">
        <v>2192982</v>
      </c>
      <c r="AE1217" s="2742">
        <v>4</v>
      </c>
      <c r="AF1217" s="375">
        <v>10</v>
      </c>
      <c r="AG1217" s="2197" t="s">
        <v>122</v>
      </c>
    </row>
    <row r="1218" spans="3:33">
      <c r="C1218" s="3091" t="s">
        <v>2870</v>
      </c>
      <c r="D1218" s="569" t="s">
        <v>2274</v>
      </c>
      <c r="E1218" s="1578"/>
      <c r="F1218" s="2996">
        <v>929004256202</v>
      </c>
      <c r="G1218" s="1372">
        <v>8721103038296</v>
      </c>
      <c r="H1218" s="69" t="s">
        <v>2463</v>
      </c>
      <c r="I1218" s="69"/>
      <c r="J1218" s="343">
        <v>5.5</v>
      </c>
      <c r="K1218" s="350">
        <v>650</v>
      </c>
      <c r="L1218" s="375" t="s">
        <v>79</v>
      </c>
      <c r="M1218" s="430">
        <v>25000</v>
      </c>
      <c r="N1218" s="594">
        <v>5</v>
      </c>
      <c r="O1218" s="375" t="s">
        <v>129</v>
      </c>
      <c r="P1218" s="3278">
        <v>150</v>
      </c>
      <c r="Q1218" s="518"/>
      <c r="R1218" s="2196" t="s">
        <v>54</v>
      </c>
      <c r="S1218" s="375"/>
      <c r="T1218" s="375" t="s">
        <v>3264</v>
      </c>
      <c r="U1218" s="375" t="s">
        <v>179</v>
      </c>
      <c r="V1218" s="375" t="s">
        <v>158</v>
      </c>
      <c r="W1218" s="353" t="s">
        <v>210</v>
      </c>
      <c r="X1218" s="353">
        <v>118</v>
      </c>
      <c r="Y1218" s="375">
        <v>50</v>
      </c>
      <c r="Z1218" s="375"/>
      <c r="AA1218" s="375">
        <v>55.5</v>
      </c>
      <c r="AB1218" s="375" t="s">
        <v>143</v>
      </c>
      <c r="AC1218" s="411">
        <v>90</v>
      </c>
      <c r="AD1218" s="375">
        <v>2192978</v>
      </c>
      <c r="AE1218" s="2742">
        <v>4</v>
      </c>
      <c r="AF1218" s="375">
        <v>10</v>
      </c>
      <c r="AG1218" s="2197" t="s">
        <v>122</v>
      </c>
    </row>
    <row r="1219" spans="3:33">
      <c r="C1219" s="3091" t="s">
        <v>2870</v>
      </c>
      <c r="D1219" s="569" t="s">
        <v>2274</v>
      </c>
      <c r="E1219" s="1578"/>
      <c r="F1219" s="2996">
        <v>929004256302</v>
      </c>
      <c r="G1219" s="1372">
        <v>8721103038319</v>
      </c>
      <c r="H1219" s="69" t="s">
        <v>2464</v>
      </c>
      <c r="I1219" s="69"/>
      <c r="J1219" s="343">
        <v>5.5</v>
      </c>
      <c r="K1219" s="350">
        <v>680</v>
      </c>
      <c r="L1219" s="373" t="s">
        <v>53</v>
      </c>
      <c r="M1219" s="430">
        <v>25000</v>
      </c>
      <c r="N1219" s="594">
        <v>5</v>
      </c>
      <c r="O1219" s="373" t="s">
        <v>129</v>
      </c>
      <c r="P1219" s="3278">
        <v>150</v>
      </c>
      <c r="Q1219" s="518"/>
      <c r="R1219" s="2049" t="s">
        <v>54</v>
      </c>
      <c r="S1219" s="373"/>
      <c r="T1219" s="373" t="s">
        <v>3264</v>
      </c>
      <c r="U1219" s="373" t="s">
        <v>179</v>
      </c>
      <c r="V1219" s="373" t="s">
        <v>131</v>
      </c>
      <c r="W1219" s="373" t="s">
        <v>210</v>
      </c>
      <c r="X1219" s="373">
        <v>123</v>
      </c>
      <c r="Y1219" s="285">
        <v>50</v>
      </c>
      <c r="Z1219" s="285"/>
      <c r="AA1219" s="285">
        <v>55.5</v>
      </c>
      <c r="AB1219" s="373" t="s">
        <v>143</v>
      </c>
      <c r="AC1219" s="411">
        <v>90</v>
      </c>
      <c r="AD1219" s="285">
        <v>2192980</v>
      </c>
      <c r="AE1219" s="2742">
        <v>4</v>
      </c>
      <c r="AF1219" s="285">
        <v>10</v>
      </c>
      <c r="AG1219" s="2050" t="s">
        <v>122</v>
      </c>
    </row>
    <row r="1220" spans="3:33">
      <c r="C1220" s="3080" t="s">
        <v>2870</v>
      </c>
      <c r="D1220" s="855" t="s">
        <v>2274</v>
      </c>
      <c r="E1220" s="1599"/>
      <c r="F1220" s="2999">
        <v>929004256402</v>
      </c>
      <c r="G1220" s="1500">
        <v>8721103038333</v>
      </c>
      <c r="H1220" s="1501" t="s">
        <v>2478</v>
      </c>
      <c r="I1220" s="1501"/>
      <c r="J1220" s="495">
        <v>5.5</v>
      </c>
      <c r="K1220" s="438">
        <v>680</v>
      </c>
      <c r="L1220" s="468" t="s">
        <v>75</v>
      </c>
      <c r="M1220" s="1392">
        <v>25000</v>
      </c>
      <c r="N1220" s="480">
        <v>5</v>
      </c>
      <c r="O1220" s="468" t="s">
        <v>129</v>
      </c>
      <c r="P1220" s="3279">
        <v>150</v>
      </c>
      <c r="Q1220" s="518"/>
      <c r="R1220" s="1967" t="s">
        <v>54</v>
      </c>
      <c r="S1220" s="468"/>
      <c r="T1220" s="468" t="s">
        <v>3264</v>
      </c>
      <c r="U1220" s="468" t="s">
        <v>179</v>
      </c>
      <c r="V1220" s="468" t="s">
        <v>161</v>
      </c>
      <c r="W1220" s="483" t="s">
        <v>210</v>
      </c>
      <c r="X1220" s="483">
        <v>123</v>
      </c>
      <c r="Y1220" s="468">
        <v>50</v>
      </c>
      <c r="Z1220" s="468"/>
      <c r="AA1220" s="468">
        <v>55.5</v>
      </c>
      <c r="AB1220" s="468" t="s">
        <v>143</v>
      </c>
      <c r="AC1220" s="645">
        <v>90</v>
      </c>
      <c r="AD1220" s="468">
        <v>2192979</v>
      </c>
      <c r="AE1220" s="2744">
        <v>4</v>
      </c>
      <c r="AF1220" s="468">
        <v>10</v>
      </c>
      <c r="AG1220" s="1968" t="s">
        <v>122</v>
      </c>
    </row>
    <row r="1221" spans="3:33">
      <c r="C1221" s="3081" t="s">
        <v>2870</v>
      </c>
      <c r="D1221" s="1487" t="s">
        <v>2274</v>
      </c>
      <c r="E1221" s="1617" t="s">
        <v>2873</v>
      </c>
      <c r="F1221" s="906">
        <v>929004221002</v>
      </c>
      <c r="G1221" s="1694">
        <v>8720169369696</v>
      </c>
      <c r="H1221" s="1694" t="s">
        <v>2762</v>
      </c>
      <c r="I1221" s="1694"/>
      <c r="J1221" s="1505">
        <v>4.8</v>
      </c>
      <c r="K1221" s="1730">
        <v>360</v>
      </c>
      <c r="L1221" s="1853" t="s">
        <v>2489</v>
      </c>
      <c r="M1221" s="1696">
        <v>15000</v>
      </c>
      <c r="N1221" s="1490">
        <v>2</v>
      </c>
      <c r="O1221" s="1853" t="s">
        <v>127</v>
      </c>
      <c r="P1221" s="3288">
        <v>160</v>
      </c>
      <c r="Q1221" s="518"/>
      <c r="R1221" s="2214" t="s">
        <v>54</v>
      </c>
      <c r="S1221" s="1853"/>
      <c r="T1221" s="1853" t="s">
        <v>3286</v>
      </c>
      <c r="U1221" s="1853" t="s">
        <v>179</v>
      </c>
      <c r="V1221" s="1853" t="s">
        <v>3122</v>
      </c>
      <c r="W1221" s="1732" t="s">
        <v>210</v>
      </c>
      <c r="X1221" s="1732">
        <v>75</v>
      </c>
      <c r="Y1221" s="2352">
        <v>50</v>
      </c>
      <c r="Z1221" s="2352"/>
      <c r="AA1221" s="2352">
        <v>61.5</v>
      </c>
      <c r="AB1221" s="1853" t="s">
        <v>143</v>
      </c>
      <c r="AC1221" s="1490">
        <v>80</v>
      </c>
      <c r="AD1221" s="2352">
        <v>2105338</v>
      </c>
      <c r="AE1221" s="2724">
        <v>4</v>
      </c>
      <c r="AF1221" s="2352">
        <v>10</v>
      </c>
      <c r="AG1221" s="2215" t="s">
        <v>122</v>
      </c>
    </row>
    <row r="1222" spans="3:33">
      <c r="C1222" s="3081" t="s">
        <v>2870</v>
      </c>
      <c r="D1222" s="1487" t="s">
        <v>2274</v>
      </c>
      <c r="E1222" s="1617"/>
      <c r="F1222" s="2981">
        <v>929002981855</v>
      </c>
      <c r="G1222" s="1502">
        <v>8719514307780</v>
      </c>
      <c r="H1222" s="1731" t="s">
        <v>1041</v>
      </c>
      <c r="I1222" s="1731"/>
      <c r="J1222" s="1732" t="s">
        <v>1042</v>
      </c>
      <c r="K1222" s="1695" t="s">
        <v>1043</v>
      </c>
      <c r="L1222" s="1444" t="s">
        <v>1037</v>
      </c>
      <c r="M1222" s="1441">
        <v>15000</v>
      </c>
      <c r="N1222" s="1279">
        <v>2</v>
      </c>
      <c r="O1222" s="1444" t="s">
        <v>127</v>
      </c>
      <c r="P1222" s="2425">
        <v>175</v>
      </c>
      <c r="Q1222" s="14"/>
      <c r="R1222" s="2216" t="s">
        <v>54</v>
      </c>
      <c r="S1222" s="1444"/>
      <c r="T1222" s="1444" t="s">
        <v>3286</v>
      </c>
      <c r="U1222" s="1444" t="s">
        <v>179</v>
      </c>
      <c r="V1222" s="1444" t="s">
        <v>3122</v>
      </c>
      <c r="W1222" s="1444" t="s">
        <v>210</v>
      </c>
      <c r="X1222" s="1444">
        <v>69</v>
      </c>
      <c r="Y1222" s="1443">
        <v>50</v>
      </c>
      <c r="Z1222" s="1443"/>
      <c r="AA1222" s="1443">
        <v>54</v>
      </c>
      <c r="AB1222" s="1444" t="s">
        <v>122</v>
      </c>
      <c r="AC1222" s="1279">
        <v>80</v>
      </c>
      <c r="AD1222" s="1443">
        <v>467612</v>
      </c>
      <c r="AE1222" s="2718">
        <v>4</v>
      </c>
      <c r="AF1222" s="1443">
        <v>4</v>
      </c>
      <c r="AG1222" s="2217" t="s">
        <v>122</v>
      </c>
    </row>
    <row r="1223" spans="3:33">
      <c r="C1223" s="3079" t="s">
        <v>2870</v>
      </c>
      <c r="D1223" s="1576" t="s">
        <v>2274</v>
      </c>
      <c r="E1223" s="1577"/>
      <c r="F1223" s="2965">
        <v>929001217532</v>
      </c>
      <c r="G1223" s="506">
        <v>8718696752098</v>
      </c>
      <c r="H1223" s="1304" t="s">
        <v>1254</v>
      </c>
      <c r="I1223" s="1304"/>
      <c r="J1223" s="515">
        <v>3.1</v>
      </c>
      <c r="K1223" s="1182">
        <v>215</v>
      </c>
      <c r="L1223" s="279" t="s">
        <v>3121</v>
      </c>
      <c r="M1223" s="324">
        <v>15000</v>
      </c>
      <c r="N1223" s="512">
        <v>2</v>
      </c>
      <c r="O1223" s="279" t="s">
        <v>127</v>
      </c>
      <c r="P1223" s="3281">
        <v>50</v>
      </c>
      <c r="Q1223" s="14"/>
      <c r="R1223" s="1991" t="s">
        <v>54</v>
      </c>
      <c r="S1223" s="279"/>
      <c r="T1223" s="279" t="s">
        <v>3290</v>
      </c>
      <c r="U1223" s="279" t="s">
        <v>179</v>
      </c>
      <c r="V1223" s="279" t="s">
        <v>126</v>
      </c>
      <c r="W1223" s="305" t="s">
        <v>210</v>
      </c>
      <c r="X1223" s="305">
        <v>69</v>
      </c>
      <c r="Y1223" s="279">
        <v>50</v>
      </c>
      <c r="Z1223" s="279"/>
      <c r="AA1223" s="279">
        <v>53</v>
      </c>
      <c r="AB1223" s="279" t="s">
        <v>122</v>
      </c>
      <c r="AC1223" s="1680">
        <v>80</v>
      </c>
      <c r="AD1223" s="279">
        <v>387359</v>
      </c>
      <c r="AE1223" s="2646">
        <v>4</v>
      </c>
      <c r="AF1223" s="279">
        <v>10</v>
      </c>
      <c r="AG1223" s="1992" t="s">
        <v>122</v>
      </c>
    </row>
    <row r="1224" spans="3:33">
      <c r="C1224" s="3091" t="s">
        <v>2870</v>
      </c>
      <c r="D1224" s="569" t="s">
        <v>2274</v>
      </c>
      <c r="E1224" s="1578"/>
      <c r="F1224" s="867">
        <v>929001217602</v>
      </c>
      <c r="G1224" s="107">
        <v>8718696728291</v>
      </c>
      <c r="H1224" s="156" t="s">
        <v>1255</v>
      </c>
      <c r="I1224" s="156"/>
      <c r="J1224" s="387">
        <v>3.1</v>
      </c>
      <c r="K1224" s="1128">
        <v>225</v>
      </c>
      <c r="L1224" s="281" t="s">
        <v>79</v>
      </c>
      <c r="M1224" s="317">
        <v>15000</v>
      </c>
      <c r="N1224" s="420">
        <v>2</v>
      </c>
      <c r="O1224" s="281" t="s">
        <v>127</v>
      </c>
      <c r="P1224" s="3282">
        <v>50</v>
      </c>
      <c r="Q1224" s="14"/>
      <c r="R1224" s="1997" t="s">
        <v>54</v>
      </c>
      <c r="S1224" s="281"/>
      <c r="T1224" s="281" t="s">
        <v>3290</v>
      </c>
      <c r="U1224" s="281" t="s">
        <v>179</v>
      </c>
      <c r="V1224" s="281" t="s">
        <v>158</v>
      </c>
      <c r="W1224" s="301" t="s">
        <v>210</v>
      </c>
      <c r="X1224" s="301">
        <v>72</v>
      </c>
      <c r="Y1224" s="281">
        <v>50</v>
      </c>
      <c r="Z1224" s="281"/>
      <c r="AA1224" s="281">
        <v>54</v>
      </c>
      <c r="AB1224" s="281" t="s">
        <v>122</v>
      </c>
      <c r="AC1224" s="1592">
        <v>80</v>
      </c>
      <c r="AD1224" s="281">
        <v>391853</v>
      </c>
      <c r="AE1224" s="2650">
        <v>4</v>
      </c>
      <c r="AF1224" s="281">
        <v>10</v>
      </c>
      <c r="AG1224" s="1998" t="s">
        <v>122</v>
      </c>
    </row>
    <row r="1225" spans="3:33">
      <c r="C1225" s="3091" t="s">
        <v>2870</v>
      </c>
      <c r="D1225" s="569" t="s">
        <v>2274</v>
      </c>
      <c r="E1225" s="1578"/>
      <c r="F1225" s="868">
        <v>929001217702</v>
      </c>
      <c r="G1225" s="478">
        <v>8718696728314</v>
      </c>
      <c r="H1225" s="496" t="s">
        <v>1256</v>
      </c>
      <c r="I1225" s="496"/>
      <c r="J1225" s="497">
        <v>3.1</v>
      </c>
      <c r="K1225" s="1130">
        <v>230</v>
      </c>
      <c r="L1225" s="283" t="s">
        <v>53</v>
      </c>
      <c r="M1225" s="489">
        <v>15000</v>
      </c>
      <c r="N1225" s="488">
        <v>2</v>
      </c>
      <c r="O1225" s="283" t="s">
        <v>127</v>
      </c>
      <c r="P1225" s="3283">
        <v>50</v>
      </c>
      <c r="Q1225" s="14"/>
      <c r="R1225" s="1993" t="s">
        <v>54</v>
      </c>
      <c r="S1225" s="283"/>
      <c r="T1225" s="283" t="s">
        <v>3290</v>
      </c>
      <c r="U1225" s="283" t="s">
        <v>179</v>
      </c>
      <c r="V1225" s="283" t="s">
        <v>131</v>
      </c>
      <c r="W1225" s="294" t="s">
        <v>210</v>
      </c>
      <c r="X1225" s="294">
        <v>74</v>
      </c>
      <c r="Y1225" s="283">
        <v>50</v>
      </c>
      <c r="Z1225" s="283"/>
      <c r="AA1225" s="283">
        <v>54</v>
      </c>
      <c r="AB1225" s="283" t="s">
        <v>122</v>
      </c>
      <c r="AC1225" s="1594">
        <v>80</v>
      </c>
      <c r="AD1225" s="283">
        <v>391854</v>
      </c>
      <c r="AE1225" s="2647">
        <v>4</v>
      </c>
      <c r="AF1225" s="283">
        <v>10</v>
      </c>
      <c r="AG1225" s="1994" t="s">
        <v>122</v>
      </c>
    </row>
    <row r="1226" spans="3:33">
      <c r="C1226" s="3091" t="s">
        <v>2870</v>
      </c>
      <c r="D1226" s="569" t="s">
        <v>2274</v>
      </c>
      <c r="E1226" s="1578"/>
      <c r="F1226" s="867">
        <v>929001217862</v>
      </c>
      <c r="G1226" s="107">
        <v>8718696752531</v>
      </c>
      <c r="H1226" s="156" t="s">
        <v>1257</v>
      </c>
      <c r="I1226" s="156"/>
      <c r="J1226" s="387">
        <v>3.5</v>
      </c>
      <c r="K1226" s="1128">
        <v>255</v>
      </c>
      <c r="L1226" s="281" t="s">
        <v>3121</v>
      </c>
      <c r="M1226" s="317">
        <v>15000</v>
      </c>
      <c r="N1226" s="420">
        <v>2</v>
      </c>
      <c r="O1226" s="281" t="s">
        <v>127</v>
      </c>
      <c r="P1226" s="3284">
        <v>50</v>
      </c>
      <c r="Q1226" s="14"/>
      <c r="R1226" s="1997" t="s">
        <v>54</v>
      </c>
      <c r="S1226" s="281"/>
      <c r="T1226" s="281" t="s">
        <v>3290</v>
      </c>
      <c r="U1226" s="281" t="s">
        <v>179</v>
      </c>
      <c r="V1226" s="281" t="s">
        <v>126</v>
      </c>
      <c r="W1226" s="301" t="s">
        <v>210</v>
      </c>
      <c r="X1226" s="301">
        <v>72</v>
      </c>
      <c r="Y1226" s="281">
        <v>50</v>
      </c>
      <c r="Z1226" s="281"/>
      <c r="AA1226" s="281">
        <v>54</v>
      </c>
      <c r="AB1226" s="281" t="s">
        <v>122</v>
      </c>
      <c r="AC1226" s="1592">
        <v>80</v>
      </c>
      <c r="AD1226" s="281">
        <v>391855</v>
      </c>
      <c r="AE1226" s="2650">
        <v>4</v>
      </c>
      <c r="AF1226" s="281">
        <v>10</v>
      </c>
      <c r="AG1226" s="1998" t="s">
        <v>122</v>
      </c>
    </row>
    <row r="1227" spans="3:33">
      <c r="C1227" s="3091" t="s">
        <v>2870</v>
      </c>
      <c r="D1227" s="569" t="s">
        <v>2274</v>
      </c>
      <c r="E1227" s="1578"/>
      <c r="F1227" s="867">
        <v>929001217902</v>
      </c>
      <c r="G1227" s="107">
        <v>8718696728338</v>
      </c>
      <c r="H1227" s="156" t="s">
        <v>1258</v>
      </c>
      <c r="I1227" s="156"/>
      <c r="J1227" s="323">
        <v>3.5</v>
      </c>
      <c r="K1227" s="1128">
        <v>265</v>
      </c>
      <c r="L1227" s="281" t="s">
        <v>79</v>
      </c>
      <c r="M1227" s="317">
        <v>15000</v>
      </c>
      <c r="N1227" s="420">
        <v>2</v>
      </c>
      <c r="O1227" s="281" t="s">
        <v>127</v>
      </c>
      <c r="P1227" s="3282">
        <v>50</v>
      </c>
      <c r="Q1227" s="14"/>
      <c r="R1227" s="1997" t="s">
        <v>54</v>
      </c>
      <c r="S1227" s="281"/>
      <c r="T1227" s="281" t="s">
        <v>3290</v>
      </c>
      <c r="U1227" s="281" t="s">
        <v>179</v>
      </c>
      <c r="V1227" s="281" t="s">
        <v>158</v>
      </c>
      <c r="W1227" s="301" t="s">
        <v>210</v>
      </c>
      <c r="X1227" s="301">
        <v>75</v>
      </c>
      <c r="Y1227" s="281">
        <v>50</v>
      </c>
      <c r="Z1227" s="281"/>
      <c r="AA1227" s="281">
        <v>54</v>
      </c>
      <c r="AB1227" s="281" t="s">
        <v>122</v>
      </c>
      <c r="AC1227" s="1592">
        <v>80</v>
      </c>
      <c r="AD1227" s="281">
        <v>391856</v>
      </c>
      <c r="AE1227" s="2650">
        <v>4</v>
      </c>
      <c r="AF1227" s="281">
        <v>10</v>
      </c>
      <c r="AG1227" s="1998" t="s">
        <v>122</v>
      </c>
    </row>
    <row r="1228" spans="3:33">
      <c r="C1228" s="3091" t="s">
        <v>2870</v>
      </c>
      <c r="D1228" s="569" t="s">
        <v>2274</v>
      </c>
      <c r="E1228" s="1578"/>
      <c r="F1228" s="867">
        <v>929001218002</v>
      </c>
      <c r="G1228" s="107">
        <v>8718696728352</v>
      </c>
      <c r="H1228" s="156" t="s">
        <v>1259</v>
      </c>
      <c r="I1228" s="156"/>
      <c r="J1228" s="323">
        <v>3.5</v>
      </c>
      <c r="K1228" s="1128">
        <v>275</v>
      </c>
      <c r="L1228" s="281" t="s">
        <v>53</v>
      </c>
      <c r="M1228" s="317">
        <v>15000</v>
      </c>
      <c r="N1228" s="420">
        <v>2</v>
      </c>
      <c r="O1228" s="281" t="s">
        <v>127</v>
      </c>
      <c r="P1228" s="3282">
        <v>50</v>
      </c>
      <c r="Q1228" s="14"/>
      <c r="R1228" s="1997" t="s">
        <v>54</v>
      </c>
      <c r="S1228" s="281"/>
      <c r="T1228" s="281" t="s">
        <v>3290</v>
      </c>
      <c r="U1228" s="281" t="s">
        <v>179</v>
      </c>
      <c r="V1228" s="281" t="s">
        <v>131</v>
      </c>
      <c r="W1228" s="301" t="s">
        <v>210</v>
      </c>
      <c r="X1228" s="301">
        <v>78</v>
      </c>
      <c r="Y1228" s="281">
        <v>50</v>
      </c>
      <c r="Z1228" s="281"/>
      <c r="AA1228" s="281">
        <v>54</v>
      </c>
      <c r="AB1228" s="281" t="s">
        <v>122</v>
      </c>
      <c r="AC1228" s="1592">
        <v>80</v>
      </c>
      <c r="AD1228" s="281">
        <v>391857</v>
      </c>
      <c r="AE1228" s="2650">
        <v>4</v>
      </c>
      <c r="AF1228" s="281">
        <v>10</v>
      </c>
      <c r="AG1228" s="1998" t="s">
        <v>122</v>
      </c>
    </row>
    <row r="1229" spans="3:33">
      <c r="C1229" s="3091" t="s">
        <v>2870</v>
      </c>
      <c r="D1229" s="569" t="s">
        <v>2274</v>
      </c>
      <c r="E1229" s="1578"/>
      <c r="F1229" s="2966">
        <v>929002495802</v>
      </c>
      <c r="G1229" s="225">
        <v>8718696721339</v>
      </c>
      <c r="H1229" s="599" t="s">
        <v>1260</v>
      </c>
      <c r="I1229" s="599"/>
      <c r="J1229" s="514">
        <v>3</v>
      </c>
      <c r="K1229" s="1128">
        <v>230</v>
      </c>
      <c r="L1229" s="281" t="s">
        <v>3121</v>
      </c>
      <c r="M1229" s="317">
        <v>15000</v>
      </c>
      <c r="N1229" s="420">
        <v>2</v>
      </c>
      <c r="O1229" s="281" t="s">
        <v>127</v>
      </c>
      <c r="P1229" s="3282">
        <v>75</v>
      </c>
      <c r="Q1229" s="14"/>
      <c r="R1229" s="1997" t="s">
        <v>54</v>
      </c>
      <c r="S1229" s="281"/>
      <c r="T1229" s="281" t="s">
        <v>3290</v>
      </c>
      <c r="U1229" s="281" t="s">
        <v>179</v>
      </c>
      <c r="V1229" s="281" t="s">
        <v>126</v>
      </c>
      <c r="W1229" s="301" t="s">
        <v>210</v>
      </c>
      <c r="X1229" s="301">
        <v>76</v>
      </c>
      <c r="Y1229" s="281">
        <v>50</v>
      </c>
      <c r="Z1229" s="281"/>
      <c r="AA1229" s="281">
        <v>54</v>
      </c>
      <c r="AB1229" s="281" t="s">
        <v>143</v>
      </c>
      <c r="AC1229" s="1592">
        <v>80</v>
      </c>
      <c r="AD1229" s="281">
        <v>400298</v>
      </c>
      <c r="AE1229" s="2650">
        <v>4</v>
      </c>
      <c r="AF1229" s="281">
        <v>10</v>
      </c>
      <c r="AG1229" s="1998" t="s">
        <v>122</v>
      </c>
    </row>
    <row r="1230" spans="3:33">
      <c r="C1230" s="3091" t="s">
        <v>2870</v>
      </c>
      <c r="D1230" s="569" t="s">
        <v>2274</v>
      </c>
      <c r="E1230" s="1578"/>
      <c r="F1230" s="2966">
        <v>929002068202</v>
      </c>
      <c r="G1230" s="225">
        <v>8718696721353</v>
      </c>
      <c r="H1230" s="599" t="s">
        <v>1261</v>
      </c>
      <c r="I1230" s="599"/>
      <c r="J1230" s="514">
        <v>3</v>
      </c>
      <c r="K1230" s="1128">
        <v>230</v>
      </c>
      <c r="L1230" s="281" t="s">
        <v>79</v>
      </c>
      <c r="M1230" s="317">
        <v>15000</v>
      </c>
      <c r="N1230" s="420">
        <v>2</v>
      </c>
      <c r="O1230" s="281" t="s">
        <v>127</v>
      </c>
      <c r="P1230" s="3282">
        <v>75</v>
      </c>
      <c r="Q1230" s="14"/>
      <c r="R1230" s="1997" t="s">
        <v>54</v>
      </c>
      <c r="S1230" s="281"/>
      <c r="T1230" s="281" t="s">
        <v>3290</v>
      </c>
      <c r="U1230" s="281" t="s">
        <v>179</v>
      </c>
      <c r="V1230" s="281" t="s">
        <v>158</v>
      </c>
      <c r="W1230" s="301" t="s">
        <v>210</v>
      </c>
      <c r="X1230" s="301">
        <v>76</v>
      </c>
      <c r="Y1230" s="281">
        <v>50</v>
      </c>
      <c r="Z1230" s="281"/>
      <c r="AA1230" s="281">
        <v>54</v>
      </c>
      <c r="AB1230" s="281" t="s">
        <v>143</v>
      </c>
      <c r="AC1230" s="1592">
        <v>80</v>
      </c>
      <c r="AD1230" s="281">
        <v>391910</v>
      </c>
      <c r="AE1230" s="2650">
        <v>4</v>
      </c>
      <c r="AF1230" s="281">
        <v>10</v>
      </c>
      <c r="AG1230" s="1998" t="s">
        <v>122</v>
      </c>
    </row>
    <row r="1231" spans="3:33">
      <c r="C1231" s="3091" t="s">
        <v>2870</v>
      </c>
      <c r="D1231" s="569" t="s">
        <v>2274</v>
      </c>
      <c r="E1231" s="1578"/>
      <c r="F1231" s="868">
        <v>929002065602</v>
      </c>
      <c r="G1231" s="478">
        <v>8718696730225</v>
      </c>
      <c r="H1231" s="496" t="s">
        <v>1262</v>
      </c>
      <c r="I1231" s="496"/>
      <c r="J1231" s="497">
        <v>3</v>
      </c>
      <c r="K1231" s="1130">
        <v>240</v>
      </c>
      <c r="L1231" s="283" t="s">
        <v>53</v>
      </c>
      <c r="M1231" s="489">
        <v>15000</v>
      </c>
      <c r="N1231" s="488">
        <v>2</v>
      </c>
      <c r="O1231" s="283" t="s">
        <v>127</v>
      </c>
      <c r="P1231" s="3283">
        <v>75</v>
      </c>
      <c r="Q1231" s="14"/>
      <c r="R1231" s="1993" t="s">
        <v>54</v>
      </c>
      <c r="S1231" s="283"/>
      <c r="T1231" s="283" t="s">
        <v>3290</v>
      </c>
      <c r="U1231" s="283" t="s">
        <v>179</v>
      </c>
      <c r="V1231" s="283" t="s">
        <v>131</v>
      </c>
      <c r="W1231" s="294" t="s">
        <v>210</v>
      </c>
      <c r="X1231" s="294">
        <v>80</v>
      </c>
      <c r="Y1231" s="283">
        <v>50</v>
      </c>
      <c r="Z1231" s="283"/>
      <c r="AA1231" s="283">
        <v>54</v>
      </c>
      <c r="AB1231" s="283" t="s">
        <v>143</v>
      </c>
      <c r="AC1231" s="1594">
        <v>80</v>
      </c>
      <c r="AD1231" s="283">
        <v>391906</v>
      </c>
      <c r="AE1231" s="2647">
        <v>4</v>
      </c>
      <c r="AF1231" s="283">
        <v>10</v>
      </c>
      <c r="AG1231" s="1994" t="s">
        <v>122</v>
      </c>
    </row>
    <row r="1232" spans="3:33">
      <c r="C1232" s="3091" t="s">
        <v>2870</v>
      </c>
      <c r="D1232" s="569" t="s">
        <v>2274</v>
      </c>
      <c r="E1232" s="1578"/>
      <c r="F1232" s="896">
        <v>929001215232</v>
      </c>
      <c r="G1232" s="117">
        <v>8718696752517</v>
      </c>
      <c r="H1232" s="604" t="s">
        <v>1263</v>
      </c>
      <c r="I1232" s="604"/>
      <c r="J1232" s="386">
        <v>4.5999999999999996</v>
      </c>
      <c r="K1232" s="1189">
        <v>355</v>
      </c>
      <c r="L1232" s="292" t="s">
        <v>3121</v>
      </c>
      <c r="M1232" s="316">
        <v>15000</v>
      </c>
      <c r="N1232" s="562">
        <v>2</v>
      </c>
      <c r="O1232" s="292" t="s">
        <v>127</v>
      </c>
      <c r="P1232" s="3284">
        <v>55</v>
      </c>
      <c r="Q1232" s="14"/>
      <c r="R1232" s="1999" t="s">
        <v>54</v>
      </c>
      <c r="S1232" s="292"/>
      <c r="T1232" s="292" t="s">
        <v>3286</v>
      </c>
      <c r="U1232" s="292" t="s">
        <v>179</v>
      </c>
      <c r="V1232" s="292" t="s">
        <v>126</v>
      </c>
      <c r="W1232" s="293" t="s">
        <v>210</v>
      </c>
      <c r="X1232" s="293">
        <v>77</v>
      </c>
      <c r="Y1232" s="292">
        <v>50</v>
      </c>
      <c r="Z1232" s="292"/>
      <c r="AA1232" s="292">
        <v>54</v>
      </c>
      <c r="AB1232" s="292" t="s">
        <v>122</v>
      </c>
      <c r="AC1232" s="1591">
        <v>80</v>
      </c>
      <c r="AD1232" s="292">
        <v>387358</v>
      </c>
      <c r="AE1232" s="2648">
        <v>4</v>
      </c>
      <c r="AF1232" s="292">
        <v>10</v>
      </c>
      <c r="AG1232" s="2000" t="s">
        <v>122</v>
      </c>
    </row>
    <row r="1233" spans="3:33">
      <c r="C1233" s="3091" t="s">
        <v>2870</v>
      </c>
      <c r="D1233" s="569" t="s">
        <v>2274</v>
      </c>
      <c r="E1233" s="1578"/>
      <c r="F1233" s="896">
        <v>929001215252</v>
      </c>
      <c r="G1233" s="117">
        <v>8718699700294</v>
      </c>
      <c r="H1233" s="604" t="s">
        <v>2323</v>
      </c>
      <c r="I1233" s="604" t="s">
        <v>2847</v>
      </c>
      <c r="J1233" s="386">
        <v>4.5999999999999996</v>
      </c>
      <c r="K1233" s="1189">
        <v>355</v>
      </c>
      <c r="L1233" s="292" t="s">
        <v>3121</v>
      </c>
      <c r="M1233" s="316">
        <v>15000</v>
      </c>
      <c r="N1233" s="562">
        <v>2</v>
      </c>
      <c r="O1233" s="292" t="s">
        <v>127</v>
      </c>
      <c r="P1233" s="3282">
        <v>275</v>
      </c>
      <c r="Q1233" s="1004"/>
      <c r="R1233" s="1999" t="s">
        <v>54</v>
      </c>
      <c r="S1233" s="292"/>
      <c r="T1233" s="292" t="s">
        <v>3286</v>
      </c>
      <c r="U1233" s="292" t="s">
        <v>179</v>
      </c>
      <c r="V1233" s="292" t="s">
        <v>126</v>
      </c>
      <c r="W1233" s="293" t="s">
        <v>210</v>
      </c>
      <c r="X1233" s="293">
        <v>77</v>
      </c>
      <c r="Y1233" s="292">
        <v>50</v>
      </c>
      <c r="Z1233" s="292"/>
      <c r="AA1233" s="292">
        <v>54</v>
      </c>
      <c r="AB1233" s="292" t="s">
        <v>122</v>
      </c>
      <c r="AC1233" s="1591">
        <v>80</v>
      </c>
      <c r="AD1233" s="292">
        <v>387358</v>
      </c>
      <c r="AE1233" s="2648">
        <v>20</v>
      </c>
      <c r="AF1233" s="292">
        <v>6</v>
      </c>
      <c r="AG1233" s="2000" t="s">
        <v>122</v>
      </c>
    </row>
    <row r="1234" spans="3:33">
      <c r="C1234" s="3091" t="s">
        <v>2870</v>
      </c>
      <c r="D1234" s="569" t="s">
        <v>2274</v>
      </c>
      <c r="E1234" s="1578"/>
      <c r="F1234" s="867">
        <v>929001218102</v>
      </c>
      <c r="G1234" s="107">
        <v>8718696728376</v>
      </c>
      <c r="H1234" s="156" t="s">
        <v>1264</v>
      </c>
      <c r="I1234" s="156"/>
      <c r="J1234" s="323">
        <v>4.5999999999999996</v>
      </c>
      <c r="K1234" s="1128">
        <v>370</v>
      </c>
      <c r="L1234" s="281" t="s">
        <v>79</v>
      </c>
      <c r="M1234" s="317">
        <v>15000</v>
      </c>
      <c r="N1234" s="420">
        <v>2</v>
      </c>
      <c r="O1234" s="281" t="s">
        <v>127</v>
      </c>
      <c r="P1234" s="3282">
        <v>55</v>
      </c>
      <c r="Q1234" s="14"/>
      <c r="R1234" s="1997" t="s">
        <v>54</v>
      </c>
      <c r="S1234" s="281"/>
      <c r="T1234" s="281" t="s">
        <v>3286</v>
      </c>
      <c r="U1234" s="281" t="s">
        <v>179</v>
      </c>
      <c r="V1234" s="281" t="s">
        <v>158</v>
      </c>
      <c r="W1234" s="301" t="s">
        <v>210</v>
      </c>
      <c r="X1234" s="301">
        <v>80</v>
      </c>
      <c r="Y1234" s="281">
        <v>50</v>
      </c>
      <c r="Z1234" s="281"/>
      <c r="AA1234" s="281">
        <v>54</v>
      </c>
      <c r="AB1234" s="281" t="s">
        <v>122</v>
      </c>
      <c r="AC1234" s="1592">
        <v>80</v>
      </c>
      <c r="AD1234" s="281">
        <v>391858</v>
      </c>
      <c r="AE1234" s="2650">
        <v>4</v>
      </c>
      <c r="AF1234" s="281">
        <v>10</v>
      </c>
      <c r="AG1234" s="1998" t="s">
        <v>122</v>
      </c>
    </row>
    <row r="1235" spans="3:33">
      <c r="C1235" s="3091" t="s">
        <v>2870</v>
      </c>
      <c r="D1235" s="569" t="s">
        <v>2274</v>
      </c>
      <c r="E1235" s="1578"/>
      <c r="F1235" s="867">
        <v>929001218202</v>
      </c>
      <c r="G1235" s="107">
        <v>8718696728390</v>
      </c>
      <c r="H1235" s="156" t="s">
        <v>1265</v>
      </c>
      <c r="I1235" s="156"/>
      <c r="J1235" s="323">
        <v>4.5999999999999996</v>
      </c>
      <c r="K1235" s="1128">
        <v>390</v>
      </c>
      <c r="L1235" s="281" t="s">
        <v>53</v>
      </c>
      <c r="M1235" s="317">
        <v>15000</v>
      </c>
      <c r="N1235" s="420">
        <v>2</v>
      </c>
      <c r="O1235" s="281" t="s">
        <v>127</v>
      </c>
      <c r="P1235" s="3282">
        <v>55</v>
      </c>
      <c r="Q1235" s="14"/>
      <c r="R1235" s="1997" t="s">
        <v>54</v>
      </c>
      <c r="S1235" s="281"/>
      <c r="T1235" s="281" t="s">
        <v>3286</v>
      </c>
      <c r="U1235" s="281" t="s">
        <v>179</v>
      </c>
      <c r="V1235" s="281" t="s">
        <v>131</v>
      </c>
      <c r="W1235" s="301" t="s">
        <v>210</v>
      </c>
      <c r="X1235" s="301">
        <v>84</v>
      </c>
      <c r="Y1235" s="281">
        <v>50</v>
      </c>
      <c r="Z1235" s="281"/>
      <c r="AA1235" s="281">
        <v>54</v>
      </c>
      <c r="AB1235" s="281" t="s">
        <v>122</v>
      </c>
      <c r="AC1235" s="1592">
        <v>80</v>
      </c>
      <c r="AD1235" s="281">
        <v>391859</v>
      </c>
      <c r="AE1235" s="2650">
        <v>4</v>
      </c>
      <c r="AF1235" s="281">
        <v>10</v>
      </c>
      <c r="AG1235" s="1998" t="s">
        <v>122</v>
      </c>
    </row>
    <row r="1236" spans="3:33">
      <c r="C1236" s="3091" t="s">
        <v>2870</v>
      </c>
      <c r="D1236" s="569" t="s">
        <v>2274</v>
      </c>
      <c r="E1236" s="1578"/>
      <c r="F1236" s="2966">
        <v>929001218302</v>
      </c>
      <c r="G1236" s="225">
        <v>8718696728413</v>
      </c>
      <c r="H1236" s="599" t="s">
        <v>1266</v>
      </c>
      <c r="I1236" s="599"/>
      <c r="J1236" s="589">
        <v>4.5999999999999996</v>
      </c>
      <c r="K1236" s="1198">
        <v>390</v>
      </c>
      <c r="L1236" s="341" t="s">
        <v>75</v>
      </c>
      <c r="M1236" s="320">
        <v>15000</v>
      </c>
      <c r="N1236" s="510">
        <v>2</v>
      </c>
      <c r="O1236" s="341" t="s">
        <v>127</v>
      </c>
      <c r="P1236" s="3282">
        <v>55</v>
      </c>
      <c r="Q1236" s="14"/>
      <c r="R1236" s="1995" t="s">
        <v>54</v>
      </c>
      <c r="S1236" s="341"/>
      <c r="T1236" s="341" t="s">
        <v>3286</v>
      </c>
      <c r="U1236" s="341" t="s">
        <v>179</v>
      </c>
      <c r="V1236" s="341" t="s">
        <v>161</v>
      </c>
      <c r="W1236" s="315" t="s">
        <v>210</v>
      </c>
      <c r="X1236" s="315">
        <v>84</v>
      </c>
      <c r="Y1236" s="341">
        <v>50</v>
      </c>
      <c r="Z1236" s="341"/>
      <c r="AA1236" s="341">
        <v>54</v>
      </c>
      <c r="AB1236" s="341" t="s">
        <v>122</v>
      </c>
      <c r="AC1236" s="2509">
        <v>80</v>
      </c>
      <c r="AD1236" s="341">
        <v>391860</v>
      </c>
      <c r="AE1236" s="2649">
        <v>4</v>
      </c>
      <c r="AF1236" s="341">
        <v>10</v>
      </c>
      <c r="AG1236" s="1996" t="s">
        <v>122</v>
      </c>
    </row>
    <row r="1237" spans="3:33">
      <c r="C1237" s="3091" t="s">
        <v>2870</v>
      </c>
      <c r="D1237" s="569" t="s">
        <v>2274</v>
      </c>
      <c r="E1237" s="1578"/>
      <c r="F1237" s="2940">
        <v>929002495902</v>
      </c>
      <c r="G1237" s="64">
        <v>8718696721377</v>
      </c>
      <c r="H1237" s="169" t="s">
        <v>1267</v>
      </c>
      <c r="I1237" s="169"/>
      <c r="J1237" s="357">
        <v>4</v>
      </c>
      <c r="K1237" s="1128">
        <v>345</v>
      </c>
      <c r="L1237" s="281" t="s">
        <v>3121</v>
      </c>
      <c r="M1237" s="317">
        <v>15000</v>
      </c>
      <c r="N1237" s="420">
        <v>2</v>
      </c>
      <c r="O1237" s="281" t="s">
        <v>127</v>
      </c>
      <c r="P1237" s="3282">
        <v>80</v>
      </c>
      <c r="Q1237" s="14"/>
      <c r="R1237" s="1997" t="s">
        <v>54</v>
      </c>
      <c r="S1237" s="281"/>
      <c r="T1237" s="281" t="s">
        <v>3286</v>
      </c>
      <c r="U1237" s="281" t="s">
        <v>179</v>
      </c>
      <c r="V1237" s="281" t="s">
        <v>126</v>
      </c>
      <c r="W1237" s="301" t="s">
        <v>210</v>
      </c>
      <c r="X1237" s="301">
        <v>86</v>
      </c>
      <c r="Y1237" s="281">
        <v>50</v>
      </c>
      <c r="Z1237" s="281"/>
      <c r="AA1237" s="281">
        <v>54</v>
      </c>
      <c r="AB1237" s="281" t="s">
        <v>143</v>
      </c>
      <c r="AC1237" s="1592">
        <v>80</v>
      </c>
      <c r="AD1237" s="281">
        <v>400299</v>
      </c>
      <c r="AE1237" s="2650">
        <v>4</v>
      </c>
      <c r="AF1237" s="281">
        <v>10</v>
      </c>
      <c r="AG1237" s="1998" t="s">
        <v>122</v>
      </c>
    </row>
    <row r="1238" spans="3:33">
      <c r="C1238" s="3091" t="s">
        <v>2870</v>
      </c>
      <c r="D1238" s="569" t="s">
        <v>2274</v>
      </c>
      <c r="E1238" s="1578"/>
      <c r="F1238" s="2966">
        <v>929002068302</v>
      </c>
      <c r="G1238" s="225">
        <v>8719514358836</v>
      </c>
      <c r="H1238" s="599" t="s">
        <v>1268</v>
      </c>
      <c r="I1238" s="599"/>
      <c r="J1238" s="514">
        <v>4</v>
      </c>
      <c r="K1238" s="1198">
        <v>345</v>
      </c>
      <c r="L1238" s="406" t="s">
        <v>79</v>
      </c>
      <c r="M1238" s="428">
        <v>15000</v>
      </c>
      <c r="N1238" s="420">
        <v>2</v>
      </c>
      <c r="O1238" s="406" t="s">
        <v>127</v>
      </c>
      <c r="P1238" s="3282">
        <v>80</v>
      </c>
      <c r="Q1238" s="14"/>
      <c r="R1238" s="2218" t="s">
        <v>54</v>
      </c>
      <c r="S1238" s="406"/>
      <c r="T1238" s="406" t="s">
        <v>3286</v>
      </c>
      <c r="U1238" s="406" t="s">
        <v>179</v>
      </c>
      <c r="V1238" s="406" t="s">
        <v>158</v>
      </c>
      <c r="W1238" s="2439" t="s">
        <v>210</v>
      </c>
      <c r="X1238" s="2439">
        <v>86</v>
      </c>
      <c r="Y1238" s="406">
        <v>50</v>
      </c>
      <c r="Z1238" s="406"/>
      <c r="AA1238" s="406">
        <v>54</v>
      </c>
      <c r="AB1238" s="406" t="s">
        <v>143</v>
      </c>
      <c r="AC1238" s="1592">
        <v>80</v>
      </c>
      <c r="AD1238" s="406">
        <v>391911</v>
      </c>
      <c r="AE1238" s="2650">
        <v>4</v>
      </c>
      <c r="AF1238" s="406">
        <v>10</v>
      </c>
      <c r="AG1238" s="2219" t="s">
        <v>122</v>
      </c>
    </row>
    <row r="1239" spans="3:33">
      <c r="C1239" s="3091" t="s">
        <v>2870</v>
      </c>
      <c r="D1239" s="569" t="s">
        <v>2274</v>
      </c>
      <c r="E1239" s="1578"/>
      <c r="F1239" s="868">
        <v>929002065802</v>
      </c>
      <c r="G1239" s="478">
        <v>8719514358850</v>
      </c>
      <c r="H1239" s="496" t="s">
        <v>1269</v>
      </c>
      <c r="I1239" s="496"/>
      <c r="J1239" s="497">
        <v>4</v>
      </c>
      <c r="K1239" s="1130">
        <v>350</v>
      </c>
      <c r="L1239" s="283" t="s">
        <v>53</v>
      </c>
      <c r="M1239" s="489">
        <v>15000</v>
      </c>
      <c r="N1239" s="283">
        <v>2</v>
      </c>
      <c r="O1239" s="283" t="s">
        <v>127</v>
      </c>
      <c r="P1239" s="3283">
        <v>80</v>
      </c>
      <c r="Q1239" s="14"/>
      <c r="R1239" s="1993" t="s">
        <v>54</v>
      </c>
      <c r="S1239" s="283"/>
      <c r="T1239" s="283" t="s">
        <v>3286</v>
      </c>
      <c r="U1239" s="283" t="s">
        <v>179</v>
      </c>
      <c r="V1239" s="283" t="s">
        <v>131</v>
      </c>
      <c r="W1239" s="294" t="s">
        <v>210</v>
      </c>
      <c r="X1239" s="294">
        <v>87</v>
      </c>
      <c r="Y1239" s="283">
        <v>50</v>
      </c>
      <c r="Z1239" s="283"/>
      <c r="AA1239" s="283">
        <v>54</v>
      </c>
      <c r="AB1239" s="283" t="s">
        <v>143</v>
      </c>
      <c r="AC1239" s="294">
        <v>80</v>
      </c>
      <c r="AD1239" s="283">
        <v>391907</v>
      </c>
      <c r="AE1239" s="2623">
        <v>4</v>
      </c>
      <c r="AF1239" s="283">
        <v>10</v>
      </c>
      <c r="AG1239" s="1994" t="s">
        <v>122</v>
      </c>
    </row>
    <row r="1240" spans="3:33">
      <c r="C1240" s="3091" t="s">
        <v>2870</v>
      </c>
      <c r="D1240" s="569" t="s">
        <v>2274</v>
      </c>
      <c r="E1240" s="1578"/>
      <c r="F1240" s="896">
        <v>929002981002</v>
      </c>
      <c r="G1240" s="117">
        <v>8719514308718</v>
      </c>
      <c r="H1240" s="599" t="s">
        <v>1270</v>
      </c>
      <c r="I1240" s="599"/>
      <c r="J1240" s="391">
        <v>4.9000000000000004</v>
      </c>
      <c r="K1240" s="1196">
        <v>460</v>
      </c>
      <c r="L1240" s="281" t="s">
        <v>79</v>
      </c>
      <c r="M1240" s="317">
        <v>15000</v>
      </c>
      <c r="N1240" s="420">
        <v>2</v>
      </c>
      <c r="O1240" s="281" t="s">
        <v>129</v>
      </c>
      <c r="P1240" s="3284">
        <v>67</v>
      </c>
      <c r="Q1240" s="14"/>
      <c r="R1240" s="1997" t="s">
        <v>54</v>
      </c>
      <c r="S1240" s="281"/>
      <c r="T1240" s="281" t="s">
        <v>3299</v>
      </c>
      <c r="U1240" s="281" t="s">
        <v>179</v>
      </c>
      <c r="V1240" s="281" t="s">
        <v>158</v>
      </c>
      <c r="W1240" s="301" t="s">
        <v>210</v>
      </c>
      <c r="X1240" s="301">
        <v>93</v>
      </c>
      <c r="Y1240" s="281">
        <v>50</v>
      </c>
      <c r="Z1240" s="281"/>
      <c r="AA1240" s="281">
        <v>54</v>
      </c>
      <c r="AB1240" s="281" t="s">
        <v>122</v>
      </c>
      <c r="AC1240" s="1592">
        <v>80</v>
      </c>
      <c r="AD1240" s="281">
        <v>438111</v>
      </c>
      <c r="AE1240" s="2650">
        <v>4</v>
      </c>
      <c r="AF1240" s="281">
        <v>10</v>
      </c>
      <c r="AG1240" s="1998" t="s">
        <v>122</v>
      </c>
    </row>
    <row r="1241" spans="3:33">
      <c r="C1241" s="3091" t="s">
        <v>2870</v>
      </c>
      <c r="D1241" s="569" t="s">
        <v>2274</v>
      </c>
      <c r="E1241" s="1578"/>
      <c r="F1241" s="896">
        <v>929002981102</v>
      </c>
      <c r="G1241" s="117">
        <v>8719514308619</v>
      </c>
      <c r="H1241" s="156" t="s">
        <v>1271</v>
      </c>
      <c r="I1241" s="156"/>
      <c r="J1241" s="323">
        <v>4.9000000000000004</v>
      </c>
      <c r="K1241" s="1128">
        <v>485</v>
      </c>
      <c r="L1241" s="281" t="s">
        <v>53</v>
      </c>
      <c r="M1241" s="317">
        <v>15000</v>
      </c>
      <c r="N1241" s="420">
        <v>2</v>
      </c>
      <c r="O1241" s="281" t="s">
        <v>129</v>
      </c>
      <c r="P1241" s="3282">
        <v>67</v>
      </c>
      <c r="Q1241" s="14"/>
      <c r="R1241" s="1997" t="s">
        <v>54</v>
      </c>
      <c r="S1241" s="281"/>
      <c r="T1241" s="281" t="s">
        <v>3299</v>
      </c>
      <c r="U1241" s="281" t="s">
        <v>179</v>
      </c>
      <c r="V1241" s="281" t="s">
        <v>131</v>
      </c>
      <c r="W1241" s="301" t="s">
        <v>210</v>
      </c>
      <c r="X1241" s="301">
        <v>98</v>
      </c>
      <c r="Y1241" s="281">
        <v>50</v>
      </c>
      <c r="Z1241" s="281"/>
      <c r="AA1241" s="281">
        <v>54</v>
      </c>
      <c r="AB1241" s="281" t="s">
        <v>122</v>
      </c>
      <c r="AC1241" s="1592">
        <v>80</v>
      </c>
      <c r="AD1241" s="281">
        <v>438112</v>
      </c>
      <c r="AE1241" s="2649">
        <v>4</v>
      </c>
      <c r="AF1241" s="281">
        <v>10</v>
      </c>
      <c r="AG1241" s="1998" t="s">
        <v>122</v>
      </c>
    </row>
    <row r="1242" spans="3:33">
      <c r="C1242" s="3091" t="s">
        <v>2870</v>
      </c>
      <c r="D1242" s="569" t="s">
        <v>2274</v>
      </c>
      <c r="E1242" s="1578"/>
      <c r="F1242" s="867">
        <v>929002981202</v>
      </c>
      <c r="G1242" s="107">
        <v>8719514308756</v>
      </c>
      <c r="H1242" s="599" t="s">
        <v>1272</v>
      </c>
      <c r="I1242" s="599"/>
      <c r="J1242" s="589">
        <v>5</v>
      </c>
      <c r="K1242" s="1198">
        <v>550</v>
      </c>
      <c r="L1242" s="341" t="s">
        <v>79</v>
      </c>
      <c r="M1242" s="317">
        <v>15000</v>
      </c>
      <c r="N1242" s="420">
        <v>2</v>
      </c>
      <c r="O1242" s="341" t="s">
        <v>129</v>
      </c>
      <c r="P1242" s="3282">
        <v>67</v>
      </c>
      <c r="Q1242" s="14"/>
      <c r="R1242" s="1995" t="s">
        <v>54</v>
      </c>
      <c r="S1242" s="341"/>
      <c r="T1242" s="341" t="s">
        <v>3298</v>
      </c>
      <c r="U1242" s="341" t="s">
        <v>179</v>
      </c>
      <c r="V1242" s="341" t="s">
        <v>158</v>
      </c>
      <c r="W1242" s="315" t="s">
        <v>210</v>
      </c>
      <c r="X1242" s="315">
        <v>110</v>
      </c>
      <c r="Y1242" s="341">
        <v>50</v>
      </c>
      <c r="Z1242" s="341"/>
      <c r="AA1242" s="341">
        <v>54</v>
      </c>
      <c r="AB1242" s="341" t="s">
        <v>122</v>
      </c>
      <c r="AC1242" s="1592">
        <v>80</v>
      </c>
      <c r="AD1242" s="341">
        <v>438113</v>
      </c>
      <c r="AE1242" s="2650">
        <v>4</v>
      </c>
      <c r="AF1242" s="341">
        <v>10</v>
      </c>
      <c r="AG1242" s="1996" t="s">
        <v>122</v>
      </c>
    </row>
    <row r="1243" spans="3:33">
      <c r="C1243" s="3091" t="s">
        <v>2870</v>
      </c>
      <c r="D1243" s="569" t="s">
        <v>2274</v>
      </c>
      <c r="E1243" s="1578"/>
      <c r="F1243" s="2940">
        <v>929002981302</v>
      </c>
      <c r="G1243" s="225">
        <v>8719514308657</v>
      </c>
      <c r="H1243" s="599" t="s">
        <v>1273</v>
      </c>
      <c r="I1243" s="599"/>
      <c r="J1243" s="357">
        <v>5</v>
      </c>
      <c r="K1243" s="1128">
        <v>550</v>
      </c>
      <c r="L1243" s="281" t="s">
        <v>53</v>
      </c>
      <c r="M1243" s="320">
        <v>15000</v>
      </c>
      <c r="N1243" s="510">
        <v>2</v>
      </c>
      <c r="O1243" s="281" t="s">
        <v>129</v>
      </c>
      <c r="P1243" s="3282">
        <v>67</v>
      </c>
      <c r="Q1243" s="14"/>
      <c r="R1243" s="1997" t="s">
        <v>54</v>
      </c>
      <c r="S1243" s="281"/>
      <c r="T1243" s="281" t="s">
        <v>3298</v>
      </c>
      <c r="U1243" s="281" t="s">
        <v>179</v>
      </c>
      <c r="V1243" s="281" t="s">
        <v>131</v>
      </c>
      <c r="W1243" s="301" t="s">
        <v>210</v>
      </c>
      <c r="X1243" s="301">
        <v>110</v>
      </c>
      <c r="Y1243" s="281">
        <v>50</v>
      </c>
      <c r="Z1243" s="281"/>
      <c r="AA1243" s="281">
        <v>54</v>
      </c>
      <c r="AB1243" s="281" t="s">
        <v>122</v>
      </c>
      <c r="AC1243" s="2509">
        <v>80</v>
      </c>
      <c r="AD1243" s="281">
        <v>438114</v>
      </c>
      <c r="AE1243" s="2649">
        <v>4</v>
      </c>
      <c r="AF1243" s="281">
        <v>10</v>
      </c>
      <c r="AG1243" s="1998" t="s">
        <v>122</v>
      </c>
    </row>
    <row r="1244" spans="3:33">
      <c r="C1244" s="3091" t="s">
        <v>2870</v>
      </c>
      <c r="D1244" s="569" t="s">
        <v>2274</v>
      </c>
      <c r="E1244" s="1578"/>
      <c r="F1244" s="2966">
        <v>929002981402</v>
      </c>
      <c r="G1244" s="225">
        <v>8719514308671</v>
      </c>
      <c r="H1244" s="599" t="s">
        <v>1274</v>
      </c>
      <c r="I1244" s="599"/>
      <c r="J1244" s="497">
        <v>5</v>
      </c>
      <c r="K1244" s="1130">
        <v>550</v>
      </c>
      <c r="L1244" s="283" t="s">
        <v>75</v>
      </c>
      <c r="M1244" s="489">
        <v>15000</v>
      </c>
      <c r="N1244" s="488">
        <v>2</v>
      </c>
      <c r="O1244" s="283" t="s">
        <v>129</v>
      </c>
      <c r="P1244" s="3283">
        <v>67</v>
      </c>
      <c r="Q1244" s="14"/>
      <c r="R1244" s="1993" t="s">
        <v>54</v>
      </c>
      <c r="S1244" s="283"/>
      <c r="T1244" s="283" t="s">
        <v>3298</v>
      </c>
      <c r="U1244" s="283" t="s">
        <v>179</v>
      </c>
      <c r="V1244" s="283" t="s">
        <v>161</v>
      </c>
      <c r="W1244" s="294" t="s">
        <v>210</v>
      </c>
      <c r="X1244" s="294">
        <v>110</v>
      </c>
      <c r="Y1244" s="283">
        <v>50</v>
      </c>
      <c r="Z1244" s="283"/>
      <c r="AA1244" s="283">
        <v>54</v>
      </c>
      <c r="AB1244" s="283" t="s">
        <v>122</v>
      </c>
      <c r="AC1244" s="1594">
        <v>80</v>
      </c>
      <c r="AD1244" s="283">
        <v>438115</v>
      </c>
      <c r="AE1244" s="2647">
        <v>4</v>
      </c>
      <c r="AF1244" s="283">
        <v>10</v>
      </c>
      <c r="AG1244" s="1994" t="s">
        <v>122</v>
      </c>
    </row>
    <row r="1245" spans="3:33">
      <c r="C1245" s="3091" t="s">
        <v>2870</v>
      </c>
      <c r="D1245" s="569" t="s">
        <v>2274</v>
      </c>
      <c r="E1245" s="1578"/>
      <c r="F1245" s="2944">
        <v>929002466702</v>
      </c>
      <c r="G1245" s="164">
        <v>8718696813331</v>
      </c>
      <c r="H1245" s="507" t="s">
        <v>1275</v>
      </c>
      <c r="I1245" s="507"/>
      <c r="J1245" s="392">
        <v>7</v>
      </c>
      <c r="K1245" s="1132">
        <v>670</v>
      </c>
      <c r="L1245" s="279" t="s">
        <v>79</v>
      </c>
      <c r="M1245" s="1508">
        <v>25000</v>
      </c>
      <c r="N1245" s="512">
        <v>2</v>
      </c>
      <c r="O1245" s="279" t="s">
        <v>129</v>
      </c>
      <c r="P1245" s="3284">
        <v>145</v>
      </c>
      <c r="Q1245" s="14"/>
      <c r="R1245" s="1991" t="s">
        <v>54</v>
      </c>
      <c r="S1245" s="279"/>
      <c r="T1245" s="279" t="s">
        <v>3287</v>
      </c>
      <c r="U1245" s="279" t="s">
        <v>179</v>
      </c>
      <c r="V1245" s="279" t="s">
        <v>158</v>
      </c>
      <c r="W1245" s="305" t="s">
        <v>210</v>
      </c>
      <c r="X1245" s="305">
        <v>95</v>
      </c>
      <c r="Y1245" s="279">
        <v>50</v>
      </c>
      <c r="Z1245" s="279"/>
      <c r="AA1245" s="279">
        <v>54</v>
      </c>
      <c r="AB1245" s="279" t="s">
        <v>122</v>
      </c>
      <c r="AC1245" s="1680">
        <v>80</v>
      </c>
      <c r="AD1245" s="279">
        <v>391939</v>
      </c>
      <c r="AE1245" s="2646">
        <v>4</v>
      </c>
      <c r="AF1245" s="279">
        <v>10</v>
      </c>
      <c r="AG1245" s="1992" t="s">
        <v>122</v>
      </c>
    </row>
    <row r="1246" spans="3:33">
      <c r="C1246" s="3080" t="s">
        <v>2870</v>
      </c>
      <c r="D1246" s="855" t="s">
        <v>2274</v>
      </c>
      <c r="E1246" s="1599"/>
      <c r="F1246" s="2941">
        <v>929002466802</v>
      </c>
      <c r="G1246" s="274">
        <v>8718696813355</v>
      </c>
      <c r="H1246" s="1308" t="s">
        <v>1276</v>
      </c>
      <c r="I1246" s="1308"/>
      <c r="J1246" s="442">
        <v>7</v>
      </c>
      <c r="K1246" s="1130">
        <v>730</v>
      </c>
      <c r="L1246" s="283" t="s">
        <v>53</v>
      </c>
      <c r="M1246" s="1509">
        <v>25000</v>
      </c>
      <c r="N1246" s="488">
        <v>2</v>
      </c>
      <c r="O1246" s="283" t="s">
        <v>129</v>
      </c>
      <c r="P1246" s="3283">
        <v>145</v>
      </c>
      <c r="Q1246" s="14"/>
      <c r="R1246" s="1993" t="s">
        <v>54</v>
      </c>
      <c r="S1246" s="283"/>
      <c r="T1246" s="283" t="s">
        <v>3287</v>
      </c>
      <c r="U1246" s="283" t="s">
        <v>179</v>
      </c>
      <c r="V1246" s="283" t="s">
        <v>131</v>
      </c>
      <c r="W1246" s="294" t="s">
        <v>210</v>
      </c>
      <c r="X1246" s="294">
        <v>104</v>
      </c>
      <c r="Y1246" s="283">
        <v>50</v>
      </c>
      <c r="Z1246" s="283"/>
      <c r="AA1246" s="283">
        <v>54</v>
      </c>
      <c r="AB1246" s="283" t="s">
        <v>122</v>
      </c>
      <c r="AC1246" s="1594">
        <v>80</v>
      </c>
      <c r="AD1246" s="283">
        <v>391940</v>
      </c>
      <c r="AE1246" s="2647">
        <v>4</v>
      </c>
      <c r="AF1246" s="283">
        <v>10</v>
      </c>
      <c r="AG1246" s="1994" t="s">
        <v>122</v>
      </c>
    </row>
    <row r="1247" spans="3:33">
      <c r="C1247" s="3079"/>
      <c r="D1247" s="1576"/>
      <c r="E1247" s="1577"/>
      <c r="F1247" s="3000">
        <v>929003597531</v>
      </c>
      <c r="G1247" s="1301">
        <v>8727900972573</v>
      </c>
      <c r="H1247" s="1301" t="s">
        <v>1240</v>
      </c>
      <c r="I1247" s="1301"/>
      <c r="J1247" s="381">
        <v>4.5</v>
      </c>
      <c r="K1247" s="1302">
        <v>350</v>
      </c>
      <c r="L1247" s="369" t="s">
        <v>3121</v>
      </c>
      <c r="M1247" s="1303">
        <v>15000</v>
      </c>
      <c r="N1247" s="742">
        <v>2</v>
      </c>
      <c r="O1247" s="369" t="s">
        <v>144</v>
      </c>
      <c r="P1247" s="3281">
        <v>45</v>
      </c>
      <c r="Q1247" s="14"/>
      <c r="R1247" s="2206" t="s">
        <v>54</v>
      </c>
      <c r="S1247" s="369"/>
      <c r="T1247" s="369" t="s">
        <v>3286</v>
      </c>
      <c r="U1247" s="369" t="s">
        <v>179</v>
      </c>
      <c r="V1247" s="369" t="s">
        <v>126</v>
      </c>
      <c r="W1247" s="382" t="s">
        <v>210</v>
      </c>
      <c r="X1247" s="382">
        <v>77</v>
      </c>
      <c r="Y1247" s="1757">
        <v>50</v>
      </c>
      <c r="Z1247" s="1757"/>
      <c r="AA1247" s="1757">
        <v>58</v>
      </c>
      <c r="AB1247" s="369" t="s">
        <v>122</v>
      </c>
      <c r="AC1247" s="742">
        <v>80</v>
      </c>
      <c r="AD1247" s="1757">
        <v>1365551</v>
      </c>
      <c r="AE1247" s="2666">
        <v>4</v>
      </c>
      <c r="AF1247" s="1757">
        <v>6</v>
      </c>
      <c r="AG1247" s="2207" t="s">
        <v>122</v>
      </c>
    </row>
    <row r="1248" spans="3:33">
      <c r="C1248" s="3091"/>
      <c r="D1248" s="569"/>
      <c r="E1248" s="1578"/>
      <c r="F1248" s="2928">
        <v>929001358541</v>
      </c>
      <c r="G1248" s="119">
        <v>8727900972658</v>
      </c>
      <c r="H1248" s="118" t="s">
        <v>1241</v>
      </c>
      <c r="I1248" s="118"/>
      <c r="J1248" s="343">
        <v>4.5</v>
      </c>
      <c r="K1248" s="1177">
        <v>350</v>
      </c>
      <c r="L1248" s="345" t="s">
        <v>53</v>
      </c>
      <c r="M1248" s="365">
        <v>15000</v>
      </c>
      <c r="N1248" s="409">
        <v>2</v>
      </c>
      <c r="O1248" s="345" t="s">
        <v>144</v>
      </c>
      <c r="P1248" s="3282">
        <v>45</v>
      </c>
      <c r="Q1248" s="14"/>
      <c r="R1248" s="2103" t="s">
        <v>54</v>
      </c>
      <c r="S1248" s="345"/>
      <c r="T1248" s="345" t="s">
        <v>3286</v>
      </c>
      <c r="U1248" s="345" t="s">
        <v>179</v>
      </c>
      <c r="V1248" s="345" t="s">
        <v>131</v>
      </c>
      <c r="W1248" s="373" t="s">
        <v>210</v>
      </c>
      <c r="X1248" s="373">
        <v>77</v>
      </c>
      <c r="Y1248" s="285">
        <v>50</v>
      </c>
      <c r="Z1248" s="285"/>
      <c r="AA1248" s="285">
        <v>58</v>
      </c>
      <c r="AB1248" s="345" t="s">
        <v>122</v>
      </c>
      <c r="AC1248" s="409">
        <v>80</v>
      </c>
      <c r="AD1248" s="285">
        <v>1347062</v>
      </c>
      <c r="AE1248" s="2688">
        <v>4</v>
      </c>
      <c r="AF1248" s="285">
        <v>6</v>
      </c>
      <c r="AG1248" s="2104" t="s">
        <v>122</v>
      </c>
    </row>
    <row r="1249" spans="3:33">
      <c r="C1249" s="3091"/>
      <c r="D1249" s="569"/>
      <c r="E1249" s="1578"/>
      <c r="F1249" s="2928">
        <v>929001372031</v>
      </c>
      <c r="G1249" s="119">
        <v>8727900965254</v>
      </c>
      <c r="H1249" s="119" t="s">
        <v>1242</v>
      </c>
      <c r="I1249" s="119"/>
      <c r="J1249" s="343">
        <v>5</v>
      </c>
      <c r="K1249" s="1177">
        <v>500</v>
      </c>
      <c r="L1249" s="345" t="s">
        <v>3121</v>
      </c>
      <c r="M1249" s="365">
        <v>15000</v>
      </c>
      <c r="N1249" s="409">
        <v>2</v>
      </c>
      <c r="O1249" s="345" t="s">
        <v>127</v>
      </c>
      <c r="P1249" s="3282">
        <v>57</v>
      </c>
      <c r="Q1249" s="14"/>
      <c r="R1249" s="2103" t="s">
        <v>54</v>
      </c>
      <c r="S1249" s="345"/>
      <c r="T1249" s="345" t="s">
        <v>3299</v>
      </c>
      <c r="U1249" s="345" t="s">
        <v>179</v>
      </c>
      <c r="V1249" s="345" t="s">
        <v>126</v>
      </c>
      <c r="W1249" s="373" t="s">
        <v>210</v>
      </c>
      <c r="X1249" s="373">
        <v>100</v>
      </c>
      <c r="Y1249" s="285">
        <v>50</v>
      </c>
      <c r="Z1249" s="285"/>
      <c r="AA1249" s="285">
        <v>58</v>
      </c>
      <c r="AB1249" s="345" t="s">
        <v>122</v>
      </c>
      <c r="AC1249" s="409">
        <v>80</v>
      </c>
      <c r="AD1249" s="285">
        <v>422039</v>
      </c>
      <c r="AE1249" s="2688">
        <v>4</v>
      </c>
      <c r="AF1249" s="285">
        <v>10</v>
      </c>
      <c r="AG1249" s="2104" t="s">
        <v>122</v>
      </c>
    </row>
    <row r="1250" spans="3:33">
      <c r="C1250" s="3091"/>
      <c r="D1250" s="569"/>
      <c r="E1250" s="1578"/>
      <c r="F1250" s="2928">
        <v>929001358631</v>
      </c>
      <c r="G1250" s="119">
        <v>8727900965230</v>
      </c>
      <c r="H1250" s="118" t="s">
        <v>1243</v>
      </c>
      <c r="I1250" s="118"/>
      <c r="J1250" s="343">
        <v>5</v>
      </c>
      <c r="K1250" s="1177">
        <v>500</v>
      </c>
      <c r="L1250" s="345" t="s">
        <v>53</v>
      </c>
      <c r="M1250" s="365">
        <v>15000</v>
      </c>
      <c r="N1250" s="409">
        <v>2</v>
      </c>
      <c r="O1250" s="345" t="s">
        <v>127</v>
      </c>
      <c r="P1250" s="3282">
        <v>57</v>
      </c>
      <c r="Q1250" s="14"/>
      <c r="R1250" s="2103" t="s">
        <v>54</v>
      </c>
      <c r="S1250" s="345"/>
      <c r="T1250" s="345" t="s">
        <v>3299</v>
      </c>
      <c r="U1250" s="345" t="s">
        <v>179</v>
      </c>
      <c r="V1250" s="345" t="s">
        <v>131</v>
      </c>
      <c r="W1250" s="373" t="s">
        <v>210</v>
      </c>
      <c r="X1250" s="373">
        <v>100</v>
      </c>
      <c r="Y1250" s="285">
        <v>50</v>
      </c>
      <c r="Z1250" s="285"/>
      <c r="AA1250" s="285">
        <v>58</v>
      </c>
      <c r="AB1250" s="345" t="s">
        <v>122</v>
      </c>
      <c r="AC1250" s="409">
        <v>80</v>
      </c>
      <c r="AD1250" s="285">
        <v>422037</v>
      </c>
      <c r="AE1250" s="2688">
        <v>4</v>
      </c>
      <c r="AF1250" s="285">
        <v>10</v>
      </c>
      <c r="AG1250" s="2104" t="s">
        <v>122</v>
      </c>
    </row>
    <row r="1251" spans="3:33">
      <c r="C1251" s="3091"/>
      <c r="D1251" s="569"/>
      <c r="E1251" s="1578"/>
      <c r="F1251" s="2928">
        <v>929003597431</v>
      </c>
      <c r="G1251" s="119">
        <v>8727900972535</v>
      </c>
      <c r="H1251" s="119" t="s">
        <v>1244</v>
      </c>
      <c r="I1251" s="119"/>
      <c r="J1251" s="343">
        <v>7.5</v>
      </c>
      <c r="K1251" s="1177">
        <v>720</v>
      </c>
      <c r="L1251" s="345" t="s">
        <v>3121</v>
      </c>
      <c r="M1251" s="365">
        <v>15000</v>
      </c>
      <c r="N1251" s="409">
        <v>2</v>
      </c>
      <c r="O1251" s="345" t="s">
        <v>127</v>
      </c>
      <c r="P1251" s="3282">
        <v>62</v>
      </c>
      <c r="Q1251" s="14"/>
      <c r="R1251" s="2103" t="s">
        <v>54</v>
      </c>
      <c r="S1251" s="345"/>
      <c r="T1251" s="345" t="s">
        <v>3287</v>
      </c>
      <c r="U1251" s="345" t="s">
        <v>179</v>
      </c>
      <c r="V1251" s="345" t="s">
        <v>126</v>
      </c>
      <c r="W1251" s="373" t="s">
        <v>210</v>
      </c>
      <c r="X1251" s="373">
        <v>96</v>
      </c>
      <c r="Y1251" s="285">
        <v>50</v>
      </c>
      <c r="Z1251" s="285"/>
      <c r="AA1251" s="285">
        <v>58</v>
      </c>
      <c r="AB1251" s="345" t="s">
        <v>122</v>
      </c>
      <c r="AC1251" s="409">
        <v>80</v>
      </c>
      <c r="AD1251" s="285">
        <v>1365550</v>
      </c>
      <c r="AE1251" s="2688">
        <v>4</v>
      </c>
      <c r="AF1251" s="285">
        <v>6</v>
      </c>
      <c r="AG1251" s="2104" t="s">
        <v>122</v>
      </c>
    </row>
    <row r="1252" spans="3:33">
      <c r="C1252" s="3091"/>
      <c r="D1252" s="569"/>
      <c r="E1252" s="1578"/>
      <c r="F1252" s="2943">
        <v>929002093431</v>
      </c>
      <c r="G1252" s="504">
        <v>8727900972559</v>
      </c>
      <c r="H1252" s="504" t="s">
        <v>1245</v>
      </c>
      <c r="I1252" s="504"/>
      <c r="J1252" s="505">
        <v>7</v>
      </c>
      <c r="K1252" s="1176">
        <v>720</v>
      </c>
      <c r="L1252" s="500" t="s">
        <v>53</v>
      </c>
      <c r="M1252" s="726">
        <v>15000</v>
      </c>
      <c r="N1252" s="922">
        <v>2</v>
      </c>
      <c r="O1252" s="500" t="s">
        <v>127</v>
      </c>
      <c r="P1252" s="3283">
        <v>62</v>
      </c>
      <c r="Q1252" s="14"/>
      <c r="R1252" s="2208" t="s">
        <v>54</v>
      </c>
      <c r="S1252" s="500"/>
      <c r="T1252" s="500" t="s">
        <v>3287</v>
      </c>
      <c r="U1252" s="500" t="s">
        <v>179</v>
      </c>
      <c r="V1252" s="500" t="s">
        <v>131</v>
      </c>
      <c r="W1252" s="691" t="s">
        <v>210</v>
      </c>
      <c r="X1252" s="691">
        <v>102</v>
      </c>
      <c r="Y1252" s="690">
        <v>50</v>
      </c>
      <c r="Z1252" s="690"/>
      <c r="AA1252" s="690">
        <v>58</v>
      </c>
      <c r="AB1252" s="500" t="s">
        <v>122</v>
      </c>
      <c r="AC1252" s="922">
        <v>80</v>
      </c>
      <c r="AD1252" s="690">
        <v>1347058</v>
      </c>
      <c r="AE1252" s="2745">
        <v>4</v>
      </c>
      <c r="AF1252" s="690">
        <v>6</v>
      </c>
      <c r="AG1252" s="2209" t="s">
        <v>122</v>
      </c>
    </row>
    <row r="1253" spans="3:33">
      <c r="C1253" s="3091"/>
      <c r="D1253" s="569"/>
      <c r="E1253" s="1578"/>
      <c r="F1253" s="2928">
        <v>929003038531</v>
      </c>
      <c r="G1253" s="119">
        <v>8727900970500</v>
      </c>
      <c r="H1253" s="119" t="s">
        <v>1246</v>
      </c>
      <c r="I1253" s="119"/>
      <c r="J1253" s="377">
        <v>3</v>
      </c>
      <c r="K1253" s="1180">
        <v>230</v>
      </c>
      <c r="L1253" s="364" t="s">
        <v>3121</v>
      </c>
      <c r="M1253" s="725">
        <v>15000</v>
      </c>
      <c r="N1253" s="409">
        <v>2</v>
      </c>
      <c r="O1253" s="364" t="s">
        <v>127</v>
      </c>
      <c r="P1253" s="3282">
        <v>43</v>
      </c>
      <c r="Q1253" s="14"/>
      <c r="R1253" s="2220" t="s">
        <v>54</v>
      </c>
      <c r="S1253" s="364"/>
      <c r="T1253" s="364" t="s">
        <v>3290</v>
      </c>
      <c r="U1253" s="364" t="s">
        <v>179</v>
      </c>
      <c r="V1253" s="364" t="s">
        <v>126</v>
      </c>
      <c r="W1253" s="587" t="s">
        <v>210</v>
      </c>
      <c r="X1253" s="587">
        <v>76</v>
      </c>
      <c r="Y1253" s="586">
        <v>50</v>
      </c>
      <c r="Z1253" s="586"/>
      <c r="AA1253" s="586">
        <v>56</v>
      </c>
      <c r="AB1253" s="364" t="s">
        <v>122</v>
      </c>
      <c r="AC1253" s="409">
        <v>80</v>
      </c>
      <c r="AD1253" s="586">
        <v>422028</v>
      </c>
      <c r="AE1253" s="2688">
        <v>4</v>
      </c>
      <c r="AF1253" s="586">
        <v>10</v>
      </c>
      <c r="AG1253" s="2221" t="s">
        <v>122</v>
      </c>
    </row>
    <row r="1254" spans="3:33">
      <c r="C1254" s="3091"/>
      <c r="D1254" s="569"/>
      <c r="E1254" s="1578"/>
      <c r="F1254" s="2928">
        <v>929003038631</v>
      </c>
      <c r="G1254" s="119">
        <v>8727900970449</v>
      </c>
      <c r="H1254" s="119" t="s">
        <v>1247</v>
      </c>
      <c r="I1254" s="119"/>
      <c r="J1254" s="343">
        <v>4.7</v>
      </c>
      <c r="K1254" s="1177">
        <v>380</v>
      </c>
      <c r="L1254" s="345" t="s">
        <v>3121</v>
      </c>
      <c r="M1254" s="365">
        <v>15000</v>
      </c>
      <c r="N1254" s="409">
        <v>2</v>
      </c>
      <c r="O1254" s="345" t="s">
        <v>127</v>
      </c>
      <c r="P1254" s="3282">
        <v>45</v>
      </c>
      <c r="Q1254" s="14"/>
      <c r="R1254" s="2103" t="s">
        <v>54</v>
      </c>
      <c r="S1254" s="345"/>
      <c r="T1254" s="345" t="s">
        <v>3286</v>
      </c>
      <c r="U1254" s="345" t="s">
        <v>179</v>
      </c>
      <c r="V1254" s="345" t="s">
        <v>126</v>
      </c>
      <c r="W1254" s="373" t="s">
        <v>210</v>
      </c>
      <c r="X1254" s="373">
        <v>80</v>
      </c>
      <c r="Y1254" s="285">
        <v>50</v>
      </c>
      <c r="Z1254" s="285"/>
      <c r="AA1254" s="285">
        <v>56</v>
      </c>
      <c r="AB1254" s="345" t="s">
        <v>122</v>
      </c>
      <c r="AC1254" s="409">
        <v>80</v>
      </c>
      <c r="AD1254" s="285">
        <v>422029</v>
      </c>
      <c r="AE1254" s="2688">
        <v>4</v>
      </c>
      <c r="AF1254" s="285">
        <v>10</v>
      </c>
      <c r="AG1254" s="2104" t="s">
        <v>122</v>
      </c>
    </row>
    <row r="1255" spans="3:33">
      <c r="C1255" s="3091"/>
      <c r="D1255" s="569"/>
      <c r="E1255" s="1578"/>
      <c r="F1255" s="2928">
        <v>929003038331</v>
      </c>
      <c r="G1255" s="119">
        <v>8727900970425</v>
      </c>
      <c r="H1255" s="119" t="s">
        <v>1248</v>
      </c>
      <c r="I1255" s="119"/>
      <c r="J1255" s="343">
        <v>4.7</v>
      </c>
      <c r="K1255" s="1177">
        <v>440</v>
      </c>
      <c r="L1255" s="345" t="s">
        <v>53</v>
      </c>
      <c r="M1255" s="365">
        <v>15000</v>
      </c>
      <c r="N1255" s="409">
        <v>2</v>
      </c>
      <c r="O1255" s="345" t="s">
        <v>129</v>
      </c>
      <c r="P1255" s="3282">
        <v>45</v>
      </c>
      <c r="Q1255" s="14"/>
      <c r="R1255" s="2103" t="s">
        <v>54</v>
      </c>
      <c r="S1255" s="345"/>
      <c r="T1255" s="345" t="s">
        <v>3286</v>
      </c>
      <c r="U1255" s="345" t="s">
        <v>179</v>
      </c>
      <c r="V1255" s="345" t="s">
        <v>131</v>
      </c>
      <c r="W1255" s="373" t="s">
        <v>210</v>
      </c>
      <c r="X1255" s="373">
        <v>93</v>
      </c>
      <c r="Y1255" s="285">
        <v>50</v>
      </c>
      <c r="Z1255" s="285"/>
      <c r="AA1255" s="285">
        <v>56</v>
      </c>
      <c r="AB1255" s="345" t="s">
        <v>122</v>
      </c>
      <c r="AC1255" s="409">
        <v>80</v>
      </c>
      <c r="AD1255" s="285">
        <v>422027</v>
      </c>
      <c r="AE1255" s="2688">
        <v>4</v>
      </c>
      <c r="AF1255" s="285">
        <v>10</v>
      </c>
      <c r="AG1255" s="2104" t="s">
        <v>122</v>
      </c>
    </row>
    <row r="1256" spans="3:33">
      <c r="C1256" s="3091"/>
      <c r="D1256" s="569"/>
      <c r="E1256" s="1578"/>
      <c r="F1256" s="3001">
        <v>929001912331</v>
      </c>
      <c r="G1256" s="179">
        <v>8718696537015</v>
      </c>
      <c r="H1256" s="180" t="s">
        <v>1249</v>
      </c>
      <c r="I1256" s="180"/>
      <c r="J1256" s="380">
        <v>4.7</v>
      </c>
      <c r="K1256" s="1178">
        <v>360</v>
      </c>
      <c r="L1256" s="371" t="s">
        <v>53</v>
      </c>
      <c r="M1256" s="363">
        <v>15000</v>
      </c>
      <c r="N1256" s="409">
        <v>2</v>
      </c>
      <c r="O1256" s="371" t="s">
        <v>127</v>
      </c>
      <c r="P1256" s="3278">
        <v>52</v>
      </c>
      <c r="Q1256" s="14"/>
      <c r="R1256" s="2222" t="s">
        <v>54</v>
      </c>
      <c r="S1256" s="371"/>
      <c r="T1256" s="371" t="s">
        <v>3286</v>
      </c>
      <c r="U1256" s="371" t="s">
        <v>179</v>
      </c>
      <c r="V1256" s="371" t="s">
        <v>131</v>
      </c>
      <c r="W1256" s="380" t="s">
        <v>210</v>
      </c>
      <c r="X1256" s="380">
        <v>76</v>
      </c>
      <c r="Y1256" s="476">
        <v>50</v>
      </c>
      <c r="Z1256" s="476"/>
      <c r="AA1256" s="476">
        <v>54</v>
      </c>
      <c r="AB1256" s="371" t="s">
        <v>122</v>
      </c>
      <c r="AC1256" s="409">
        <v>80</v>
      </c>
      <c r="AD1256" s="476">
        <v>422043</v>
      </c>
      <c r="AE1256" s="2688">
        <v>4</v>
      </c>
      <c r="AF1256" s="476">
        <v>10</v>
      </c>
      <c r="AG1256" s="2223" t="s">
        <v>122</v>
      </c>
    </row>
    <row r="1257" spans="3:33">
      <c r="C1257" s="3091"/>
      <c r="D1257" s="569"/>
      <c r="E1257" s="1578"/>
      <c r="F1257" s="3002">
        <v>929003038831</v>
      </c>
      <c r="G1257" s="566">
        <v>8727900970609</v>
      </c>
      <c r="H1257" s="583" t="s">
        <v>1250</v>
      </c>
      <c r="I1257" s="583"/>
      <c r="J1257" s="578">
        <v>6</v>
      </c>
      <c r="K1257" s="1175">
        <v>460</v>
      </c>
      <c r="L1257" s="535" t="s">
        <v>3121</v>
      </c>
      <c r="M1257" s="361">
        <v>15000</v>
      </c>
      <c r="N1257" s="409">
        <v>2</v>
      </c>
      <c r="O1257" s="535" t="s">
        <v>127</v>
      </c>
      <c r="P1257" s="3282">
        <v>57</v>
      </c>
      <c r="Q1257" s="14"/>
      <c r="R1257" s="2224" t="s">
        <v>54</v>
      </c>
      <c r="S1257" s="535"/>
      <c r="T1257" s="535" t="s">
        <v>3299</v>
      </c>
      <c r="U1257" s="535" t="s">
        <v>179</v>
      </c>
      <c r="V1257" s="535" t="s">
        <v>126</v>
      </c>
      <c r="W1257" s="1654" t="s">
        <v>210</v>
      </c>
      <c r="X1257" s="1654">
        <v>76</v>
      </c>
      <c r="Y1257" s="2348">
        <v>50</v>
      </c>
      <c r="Z1257" s="2348"/>
      <c r="AA1257" s="2348">
        <v>56</v>
      </c>
      <c r="AB1257" s="535" t="s">
        <v>122</v>
      </c>
      <c r="AC1257" s="409">
        <v>80</v>
      </c>
      <c r="AD1257" s="2348">
        <v>422030</v>
      </c>
      <c r="AE1257" s="2746">
        <v>4</v>
      </c>
      <c r="AF1257" s="2348">
        <v>10</v>
      </c>
      <c r="AG1257" s="2225" t="s">
        <v>122</v>
      </c>
    </row>
    <row r="1258" spans="3:33">
      <c r="C1258" s="3080"/>
      <c r="D1258" s="855"/>
      <c r="E1258" s="1599"/>
      <c r="F1258" s="2943">
        <v>929001371231</v>
      </c>
      <c r="G1258" s="504">
        <v>8727900964615</v>
      </c>
      <c r="H1258" s="504" t="s">
        <v>1251</v>
      </c>
      <c r="I1258" s="504"/>
      <c r="J1258" s="505">
        <v>5.5</v>
      </c>
      <c r="K1258" s="1176">
        <v>460</v>
      </c>
      <c r="L1258" s="500" t="s">
        <v>53</v>
      </c>
      <c r="M1258" s="500">
        <v>15000</v>
      </c>
      <c r="N1258" s="922">
        <v>2</v>
      </c>
      <c r="O1258" s="500" t="s">
        <v>127</v>
      </c>
      <c r="P1258" s="3283">
        <v>57</v>
      </c>
      <c r="Q1258" s="14"/>
      <c r="R1258" s="2208" t="s">
        <v>54</v>
      </c>
      <c r="S1258" s="500"/>
      <c r="T1258" s="500" t="s">
        <v>3299</v>
      </c>
      <c r="U1258" s="500" t="s">
        <v>179</v>
      </c>
      <c r="V1258" s="500" t="s">
        <v>131</v>
      </c>
      <c r="W1258" s="691" t="s">
        <v>210</v>
      </c>
      <c r="X1258" s="691">
        <v>83</v>
      </c>
      <c r="Y1258" s="690">
        <v>50</v>
      </c>
      <c r="Z1258" s="690"/>
      <c r="AA1258" s="690">
        <v>56</v>
      </c>
      <c r="AB1258" s="500" t="s">
        <v>122</v>
      </c>
      <c r="AC1258" s="922">
        <v>80</v>
      </c>
      <c r="AD1258" s="690">
        <v>422038</v>
      </c>
      <c r="AE1258" s="2745">
        <v>4</v>
      </c>
      <c r="AF1258" s="690">
        <v>10</v>
      </c>
      <c r="AG1258" s="2209" t="s">
        <v>122</v>
      </c>
    </row>
    <row r="1259" spans="3:33">
      <c r="C1259" s="3081" t="s">
        <v>2870</v>
      </c>
      <c r="D1259" s="1487" t="s">
        <v>2274</v>
      </c>
      <c r="E1259" s="1617"/>
      <c r="F1259" s="3003">
        <v>929001364655</v>
      </c>
      <c r="G1259" s="1319">
        <v>8718699775919</v>
      </c>
      <c r="H1259" s="3041" t="s">
        <v>1318</v>
      </c>
      <c r="I1259" s="1320"/>
      <c r="J1259" s="1305">
        <v>3.5</v>
      </c>
      <c r="K1259" s="1321">
        <v>250</v>
      </c>
      <c r="L1259" s="1306" t="s">
        <v>3121</v>
      </c>
      <c r="M1259" s="1307">
        <v>25000</v>
      </c>
      <c r="N1259" s="1322">
        <v>2</v>
      </c>
      <c r="O1259" s="1306" t="s">
        <v>144</v>
      </c>
      <c r="P1259" s="2427">
        <v>160</v>
      </c>
      <c r="Q1259" s="14"/>
      <c r="R1259" s="2176" t="s">
        <v>54</v>
      </c>
      <c r="S1259" s="1306"/>
      <c r="T1259" s="1306" t="s">
        <v>3297</v>
      </c>
      <c r="U1259" s="1306" t="s">
        <v>179</v>
      </c>
      <c r="V1259" s="1306" t="s">
        <v>126</v>
      </c>
      <c r="W1259" s="1774" t="s">
        <v>210</v>
      </c>
      <c r="X1259" s="1774">
        <v>71</v>
      </c>
      <c r="Y1259" s="1306">
        <v>36</v>
      </c>
      <c r="Z1259" s="1306"/>
      <c r="AA1259" s="1306">
        <v>50</v>
      </c>
      <c r="AB1259" s="1306" t="s">
        <v>122</v>
      </c>
      <c r="AC1259" s="1279">
        <v>80</v>
      </c>
      <c r="AD1259" s="1306">
        <v>391893</v>
      </c>
      <c r="AE1259" s="2718">
        <v>4</v>
      </c>
      <c r="AF1259" s="1306">
        <v>6</v>
      </c>
      <c r="AG1259" s="2177" t="s">
        <v>122</v>
      </c>
    </row>
    <row r="1260" spans="3:33">
      <c r="C1260" s="3079" t="s">
        <v>2870</v>
      </c>
      <c r="D1260" s="1576" t="s">
        <v>2274</v>
      </c>
      <c r="E1260" s="1577"/>
      <c r="F1260" s="2979">
        <v>929003078802</v>
      </c>
      <c r="G1260" s="1685">
        <v>8719514358478</v>
      </c>
      <c r="H1260" s="3043" t="s">
        <v>1298</v>
      </c>
      <c r="I1260" s="1733"/>
      <c r="J1260" s="741">
        <v>6.7</v>
      </c>
      <c r="K1260" s="1300">
        <v>410</v>
      </c>
      <c r="L1260" s="410" t="s">
        <v>3121</v>
      </c>
      <c r="M1260" s="1734">
        <v>40000</v>
      </c>
      <c r="N1260" s="819">
        <v>5</v>
      </c>
      <c r="O1260" s="410" t="s">
        <v>144</v>
      </c>
      <c r="P1260" s="3281">
        <v>400</v>
      </c>
      <c r="Q1260" s="14"/>
      <c r="R1260" s="2069" t="s">
        <v>54</v>
      </c>
      <c r="S1260" s="410"/>
      <c r="T1260" s="410" t="s">
        <v>3290</v>
      </c>
      <c r="U1260" s="410" t="s">
        <v>1253</v>
      </c>
      <c r="V1260" s="410" t="s">
        <v>126</v>
      </c>
      <c r="W1260" s="370" t="s">
        <v>213</v>
      </c>
      <c r="X1260" s="370">
        <v>61</v>
      </c>
      <c r="Y1260" s="410">
        <v>50.5</v>
      </c>
      <c r="Z1260" s="410"/>
      <c r="AA1260" s="410">
        <v>46</v>
      </c>
      <c r="AB1260" s="410" t="s">
        <v>143</v>
      </c>
      <c r="AC1260" s="319">
        <v>97</v>
      </c>
      <c r="AD1260" s="410">
        <v>624220</v>
      </c>
      <c r="AE1260" s="2658">
        <v>4</v>
      </c>
      <c r="AF1260" s="410">
        <v>10</v>
      </c>
      <c r="AG1260" s="2070" t="s">
        <v>122</v>
      </c>
    </row>
    <row r="1261" spans="3:33">
      <c r="C1261" s="3091" t="s">
        <v>2870</v>
      </c>
      <c r="D1261" s="569" t="s">
        <v>2274</v>
      </c>
      <c r="E1261" s="1578"/>
      <c r="F1261" s="2966">
        <v>929003079102</v>
      </c>
      <c r="G1261" s="225">
        <v>8719514358539</v>
      </c>
      <c r="H1261" s="3044" t="s">
        <v>1299</v>
      </c>
      <c r="I1261" s="601"/>
      <c r="J1261" s="391">
        <v>6.7</v>
      </c>
      <c r="K1261" s="1378">
        <v>420</v>
      </c>
      <c r="L1261" s="350" t="s">
        <v>3121</v>
      </c>
      <c r="M1261" s="365">
        <v>40000</v>
      </c>
      <c r="N1261" s="3291">
        <v>5</v>
      </c>
      <c r="O1261" s="350" t="s">
        <v>144</v>
      </c>
      <c r="P1261" s="3282">
        <v>360</v>
      </c>
      <c r="Q1261" s="14"/>
      <c r="R1261" s="2105" t="s">
        <v>54</v>
      </c>
      <c r="S1261" s="350"/>
      <c r="T1261" s="350" t="s">
        <v>3290</v>
      </c>
      <c r="U1261" s="350" t="s">
        <v>1253</v>
      </c>
      <c r="V1261" s="350" t="s">
        <v>126</v>
      </c>
      <c r="W1261" s="351" t="s">
        <v>213</v>
      </c>
      <c r="X1261" s="351">
        <v>62</v>
      </c>
      <c r="Y1261" s="350">
        <v>50.5</v>
      </c>
      <c r="Z1261" s="350"/>
      <c r="AA1261" s="350">
        <v>46</v>
      </c>
      <c r="AB1261" s="350" t="s">
        <v>143</v>
      </c>
      <c r="AC1261" s="300">
        <v>97</v>
      </c>
      <c r="AD1261" s="350">
        <v>624217</v>
      </c>
      <c r="AE1261" s="2675">
        <v>4</v>
      </c>
      <c r="AF1261" s="350">
        <v>10</v>
      </c>
      <c r="AG1261" s="2106" t="s">
        <v>122</v>
      </c>
    </row>
    <row r="1262" spans="3:33">
      <c r="C1262" s="3091" t="s">
        <v>2870</v>
      </c>
      <c r="D1262" s="569" t="s">
        <v>2274</v>
      </c>
      <c r="E1262" s="1578"/>
      <c r="F1262" s="2966">
        <v>929003079402</v>
      </c>
      <c r="G1262" s="225">
        <v>8719514358591</v>
      </c>
      <c r="H1262" s="3044" t="s">
        <v>2804</v>
      </c>
      <c r="I1262" s="601"/>
      <c r="J1262" s="391">
        <v>6.7</v>
      </c>
      <c r="K1262" s="1378">
        <v>420</v>
      </c>
      <c r="L1262" s="350" t="s">
        <v>3121</v>
      </c>
      <c r="M1262" s="365">
        <v>40000</v>
      </c>
      <c r="N1262" s="3291">
        <v>5</v>
      </c>
      <c r="O1262" s="350" t="s">
        <v>144</v>
      </c>
      <c r="P1262" s="989">
        <v>320</v>
      </c>
      <c r="Q1262" s="518"/>
      <c r="R1262" s="2105" t="s">
        <v>54</v>
      </c>
      <c r="S1262" s="350"/>
      <c r="T1262" s="350" t="s">
        <v>3290</v>
      </c>
      <c r="U1262" s="350" t="s">
        <v>1253</v>
      </c>
      <c r="V1262" s="350" t="s">
        <v>126</v>
      </c>
      <c r="W1262" s="351" t="s">
        <v>213</v>
      </c>
      <c r="X1262" s="351">
        <v>62</v>
      </c>
      <c r="Y1262" s="350">
        <v>50.5</v>
      </c>
      <c r="Z1262" s="350"/>
      <c r="AA1262" s="350">
        <v>46</v>
      </c>
      <c r="AB1262" s="350" t="s">
        <v>143</v>
      </c>
      <c r="AC1262" s="300">
        <v>97</v>
      </c>
      <c r="AD1262" s="350">
        <v>624210</v>
      </c>
      <c r="AE1262" s="2675">
        <v>4</v>
      </c>
      <c r="AF1262" s="350">
        <v>10</v>
      </c>
      <c r="AG1262" s="2106" t="s">
        <v>122</v>
      </c>
    </row>
    <row r="1263" spans="3:33">
      <c r="C1263" s="3091" t="s">
        <v>2870</v>
      </c>
      <c r="D1263" s="569" t="s">
        <v>2274</v>
      </c>
      <c r="E1263" s="1578"/>
      <c r="F1263" s="2966">
        <v>929003078902</v>
      </c>
      <c r="G1263" s="225">
        <v>8719514358492</v>
      </c>
      <c r="H1263" s="3044" t="s">
        <v>1300</v>
      </c>
      <c r="I1263" s="601"/>
      <c r="J1263" s="391">
        <v>6.7</v>
      </c>
      <c r="K1263" s="1378">
        <v>430</v>
      </c>
      <c r="L1263" s="350" t="s">
        <v>79</v>
      </c>
      <c r="M1263" s="365">
        <v>40000</v>
      </c>
      <c r="N1263" s="3291">
        <v>5</v>
      </c>
      <c r="O1263" s="350" t="s">
        <v>144</v>
      </c>
      <c r="P1263" s="3282">
        <v>400</v>
      </c>
      <c r="Q1263" s="14"/>
      <c r="R1263" s="2105" t="s">
        <v>54</v>
      </c>
      <c r="S1263" s="350"/>
      <c r="T1263" s="350" t="s">
        <v>3290</v>
      </c>
      <c r="U1263" s="350" t="s">
        <v>1253</v>
      </c>
      <c r="V1263" s="350" t="s">
        <v>158</v>
      </c>
      <c r="W1263" s="351" t="s">
        <v>213</v>
      </c>
      <c r="X1263" s="351">
        <v>64</v>
      </c>
      <c r="Y1263" s="350">
        <v>50.5</v>
      </c>
      <c r="Z1263" s="350"/>
      <c r="AA1263" s="350">
        <v>46</v>
      </c>
      <c r="AB1263" s="350" t="s">
        <v>143</v>
      </c>
      <c r="AC1263" s="300">
        <v>97</v>
      </c>
      <c r="AD1263" s="350">
        <v>624209</v>
      </c>
      <c r="AE1263" s="2675">
        <v>4</v>
      </c>
      <c r="AF1263" s="350">
        <v>10</v>
      </c>
      <c r="AG1263" s="2106" t="s">
        <v>122</v>
      </c>
    </row>
    <row r="1264" spans="3:33">
      <c r="C1264" s="3091" t="s">
        <v>2870</v>
      </c>
      <c r="D1264" s="569" t="s">
        <v>2274</v>
      </c>
      <c r="E1264" s="1578"/>
      <c r="F1264" s="2966">
        <v>929003079202</v>
      </c>
      <c r="G1264" s="225">
        <v>8719514358553</v>
      </c>
      <c r="H1264" s="3044" t="s">
        <v>1301</v>
      </c>
      <c r="I1264" s="601"/>
      <c r="J1264" s="391">
        <v>6.7</v>
      </c>
      <c r="K1264" s="1378">
        <v>440</v>
      </c>
      <c r="L1264" s="350" t="s">
        <v>79</v>
      </c>
      <c r="M1264" s="365">
        <v>40000</v>
      </c>
      <c r="N1264" s="3291">
        <v>5</v>
      </c>
      <c r="O1264" s="350" t="s">
        <v>144</v>
      </c>
      <c r="P1264" s="3282">
        <v>360</v>
      </c>
      <c r="Q1264" s="14"/>
      <c r="R1264" s="2105" t="s">
        <v>54</v>
      </c>
      <c r="S1264" s="350"/>
      <c r="T1264" s="350" t="s">
        <v>3290</v>
      </c>
      <c r="U1264" s="350" t="s">
        <v>1253</v>
      </c>
      <c r="V1264" s="350" t="s">
        <v>158</v>
      </c>
      <c r="W1264" s="351" t="s">
        <v>213</v>
      </c>
      <c r="X1264" s="351">
        <v>65</v>
      </c>
      <c r="Y1264" s="350">
        <v>50.5</v>
      </c>
      <c r="Z1264" s="350"/>
      <c r="AA1264" s="350">
        <v>46</v>
      </c>
      <c r="AB1264" s="350" t="s">
        <v>143</v>
      </c>
      <c r="AC1264" s="300">
        <v>97</v>
      </c>
      <c r="AD1264" s="350">
        <v>624214</v>
      </c>
      <c r="AE1264" s="2675">
        <v>4</v>
      </c>
      <c r="AF1264" s="350">
        <v>10</v>
      </c>
      <c r="AG1264" s="2106" t="s">
        <v>122</v>
      </c>
    </row>
    <row r="1265" spans="3:33">
      <c r="C1265" s="3091" t="s">
        <v>2870</v>
      </c>
      <c r="D1265" s="569" t="s">
        <v>2274</v>
      </c>
      <c r="E1265" s="1578"/>
      <c r="F1265" s="2966">
        <v>929003079502</v>
      </c>
      <c r="G1265" s="225">
        <v>8719514358614</v>
      </c>
      <c r="H1265" s="3044" t="s">
        <v>1302</v>
      </c>
      <c r="I1265" s="601"/>
      <c r="J1265" s="391">
        <v>6.7</v>
      </c>
      <c r="K1265" s="1378">
        <v>440</v>
      </c>
      <c r="L1265" s="350" t="s">
        <v>79</v>
      </c>
      <c r="M1265" s="365">
        <v>40000</v>
      </c>
      <c r="N1265" s="3291">
        <v>5</v>
      </c>
      <c r="O1265" s="350" t="s">
        <v>144</v>
      </c>
      <c r="P1265" s="3282">
        <v>320</v>
      </c>
      <c r="Q1265" s="14"/>
      <c r="R1265" s="2105" t="s">
        <v>54</v>
      </c>
      <c r="S1265" s="350"/>
      <c r="T1265" s="350" t="s">
        <v>3290</v>
      </c>
      <c r="U1265" s="350" t="s">
        <v>1253</v>
      </c>
      <c r="V1265" s="350" t="s">
        <v>158</v>
      </c>
      <c r="W1265" s="351" t="s">
        <v>213</v>
      </c>
      <c r="X1265" s="351">
        <v>65</v>
      </c>
      <c r="Y1265" s="350">
        <v>50.5</v>
      </c>
      <c r="Z1265" s="350"/>
      <c r="AA1265" s="350">
        <v>46</v>
      </c>
      <c r="AB1265" s="350" t="s">
        <v>143</v>
      </c>
      <c r="AC1265" s="300">
        <v>97</v>
      </c>
      <c r="AD1265" s="350">
        <v>624223</v>
      </c>
      <c r="AE1265" s="2675">
        <v>4</v>
      </c>
      <c r="AF1265" s="350">
        <v>10</v>
      </c>
      <c r="AG1265" s="2106" t="s">
        <v>122</v>
      </c>
    </row>
    <row r="1266" spans="3:33">
      <c r="C1266" s="3091" t="s">
        <v>2870</v>
      </c>
      <c r="D1266" s="569" t="s">
        <v>2274</v>
      </c>
      <c r="E1266" s="1578"/>
      <c r="F1266" s="2966">
        <v>929003079002</v>
      </c>
      <c r="G1266" s="225">
        <v>8719514358515</v>
      </c>
      <c r="H1266" s="3044" t="s">
        <v>2805</v>
      </c>
      <c r="I1266" s="601"/>
      <c r="J1266" s="391">
        <v>6.7</v>
      </c>
      <c r="K1266" s="1378">
        <v>440</v>
      </c>
      <c r="L1266" s="350" t="s">
        <v>53</v>
      </c>
      <c r="M1266" s="365">
        <v>40000</v>
      </c>
      <c r="N1266" s="3291">
        <v>5</v>
      </c>
      <c r="O1266" s="350" t="s">
        <v>144</v>
      </c>
      <c r="P1266" s="989">
        <v>400</v>
      </c>
      <c r="Q1266" s="518"/>
      <c r="R1266" s="2105" t="s">
        <v>54</v>
      </c>
      <c r="S1266" s="350"/>
      <c r="T1266" s="350" t="s">
        <v>3290</v>
      </c>
      <c r="U1266" s="350" t="s">
        <v>1253</v>
      </c>
      <c r="V1266" s="350" t="s">
        <v>131</v>
      </c>
      <c r="W1266" s="351" t="s">
        <v>213</v>
      </c>
      <c r="X1266" s="351">
        <v>65</v>
      </c>
      <c r="Y1266" s="350">
        <v>50.5</v>
      </c>
      <c r="Z1266" s="350"/>
      <c r="AA1266" s="350">
        <v>46</v>
      </c>
      <c r="AB1266" s="350" t="s">
        <v>143</v>
      </c>
      <c r="AC1266" s="300">
        <v>97</v>
      </c>
      <c r="AD1266" s="350">
        <v>624222</v>
      </c>
      <c r="AE1266" s="2675">
        <v>4</v>
      </c>
      <c r="AF1266" s="350">
        <v>10</v>
      </c>
      <c r="AG1266" s="2106" t="s">
        <v>122</v>
      </c>
    </row>
    <row r="1267" spans="3:33">
      <c r="C1267" s="3091" t="s">
        <v>2870</v>
      </c>
      <c r="D1267" s="569" t="s">
        <v>2274</v>
      </c>
      <c r="E1267" s="1578"/>
      <c r="F1267" s="2966">
        <v>929003079302</v>
      </c>
      <c r="G1267" s="225">
        <v>8719514358577</v>
      </c>
      <c r="H1267" s="3044" t="s">
        <v>2806</v>
      </c>
      <c r="I1267" s="601"/>
      <c r="J1267" s="391">
        <v>6.7</v>
      </c>
      <c r="K1267" s="1378">
        <v>460</v>
      </c>
      <c r="L1267" s="350" t="s">
        <v>53</v>
      </c>
      <c r="M1267" s="365">
        <v>40000</v>
      </c>
      <c r="N1267" s="3291">
        <v>5</v>
      </c>
      <c r="O1267" s="350" t="s">
        <v>144</v>
      </c>
      <c r="P1267" s="989">
        <v>360</v>
      </c>
      <c r="Q1267" s="518"/>
      <c r="R1267" s="2105" t="s">
        <v>54</v>
      </c>
      <c r="S1267" s="350"/>
      <c r="T1267" s="350" t="s">
        <v>3290</v>
      </c>
      <c r="U1267" s="350" t="s">
        <v>1253</v>
      </c>
      <c r="V1267" s="350" t="s">
        <v>131</v>
      </c>
      <c r="W1267" s="351" t="s">
        <v>213</v>
      </c>
      <c r="X1267" s="351">
        <v>68</v>
      </c>
      <c r="Y1267" s="350">
        <v>50.5</v>
      </c>
      <c r="Z1267" s="350"/>
      <c r="AA1267" s="350">
        <v>46</v>
      </c>
      <c r="AB1267" s="350" t="s">
        <v>143</v>
      </c>
      <c r="AC1267" s="300">
        <v>97</v>
      </c>
      <c r="AD1267" s="350">
        <v>624218</v>
      </c>
      <c r="AE1267" s="2675">
        <v>4</v>
      </c>
      <c r="AF1267" s="350">
        <v>10</v>
      </c>
      <c r="AG1267" s="2106" t="s">
        <v>122</v>
      </c>
    </row>
    <row r="1268" spans="3:33">
      <c r="C1268" s="3091" t="s">
        <v>2870</v>
      </c>
      <c r="D1268" s="569" t="s">
        <v>2274</v>
      </c>
      <c r="E1268" s="1578"/>
      <c r="F1268" s="2966">
        <v>929003079602</v>
      </c>
      <c r="G1268" s="225">
        <v>8719514358638</v>
      </c>
      <c r="H1268" s="3044" t="s">
        <v>2807</v>
      </c>
      <c r="I1268" s="601"/>
      <c r="J1268" s="391">
        <v>6.7</v>
      </c>
      <c r="K1268" s="1378">
        <v>460</v>
      </c>
      <c r="L1268" s="350" t="s">
        <v>53</v>
      </c>
      <c r="M1268" s="365">
        <v>40000</v>
      </c>
      <c r="N1268" s="3291">
        <v>5</v>
      </c>
      <c r="O1268" s="350" t="s">
        <v>144</v>
      </c>
      <c r="P1268" s="989">
        <v>320</v>
      </c>
      <c r="Q1268" s="518"/>
      <c r="R1268" s="2105" t="s">
        <v>54</v>
      </c>
      <c r="S1268" s="350"/>
      <c r="T1268" s="350" t="s">
        <v>3290</v>
      </c>
      <c r="U1268" s="350" t="s">
        <v>1253</v>
      </c>
      <c r="V1268" s="350" t="s">
        <v>131</v>
      </c>
      <c r="W1268" s="351" t="s">
        <v>213</v>
      </c>
      <c r="X1268" s="351">
        <v>68</v>
      </c>
      <c r="Y1268" s="350">
        <v>50.5</v>
      </c>
      <c r="Z1268" s="350"/>
      <c r="AA1268" s="350">
        <v>46</v>
      </c>
      <c r="AB1268" s="350" t="s">
        <v>143</v>
      </c>
      <c r="AC1268" s="300">
        <v>97</v>
      </c>
      <c r="AD1268" s="350">
        <v>624215</v>
      </c>
      <c r="AE1268" s="2675">
        <v>4</v>
      </c>
      <c r="AF1268" s="350">
        <v>10</v>
      </c>
      <c r="AG1268" s="2106" t="s">
        <v>122</v>
      </c>
    </row>
    <row r="1269" spans="3:33">
      <c r="C1269" s="3091" t="s">
        <v>2870</v>
      </c>
      <c r="D1269" s="569" t="s">
        <v>2274</v>
      </c>
      <c r="E1269" s="1578"/>
      <c r="F1269" s="2966">
        <v>929003079702</v>
      </c>
      <c r="G1269" s="225">
        <v>8719514358652</v>
      </c>
      <c r="H1269" s="3044" t="s">
        <v>2809</v>
      </c>
      <c r="I1269" s="601"/>
      <c r="J1269" s="1512">
        <v>7.5</v>
      </c>
      <c r="K1269" s="1513">
        <v>485</v>
      </c>
      <c r="L1269" s="345" t="s">
        <v>3121</v>
      </c>
      <c r="M1269" s="365">
        <v>40000</v>
      </c>
      <c r="N1269" s="409">
        <v>5</v>
      </c>
      <c r="O1269" s="345" t="s">
        <v>144</v>
      </c>
      <c r="P1269" s="989">
        <v>420</v>
      </c>
      <c r="Q1269" s="518"/>
      <c r="R1269" s="2103" t="s">
        <v>54</v>
      </c>
      <c r="S1269" s="345"/>
      <c r="T1269" s="345" t="s">
        <v>3312</v>
      </c>
      <c r="U1269" s="345" t="s">
        <v>1253</v>
      </c>
      <c r="V1269" s="345" t="s">
        <v>126</v>
      </c>
      <c r="W1269" s="373" t="s">
        <v>213</v>
      </c>
      <c r="X1269" s="373">
        <v>64</v>
      </c>
      <c r="Y1269" s="285">
        <v>50.5</v>
      </c>
      <c r="Z1269" s="285"/>
      <c r="AA1269" s="285">
        <v>46</v>
      </c>
      <c r="AB1269" s="345" t="s">
        <v>143</v>
      </c>
      <c r="AC1269" s="409">
        <v>92</v>
      </c>
      <c r="AD1269" s="285">
        <v>624208</v>
      </c>
      <c r="AE1269" s="2688">
        <v>4</v>
      </c>
      <c r="AF1269" s="285">
        <v>10</v>
      </c>
      <c r="AG1269" s="2104" t="s">
        <v>122</v>
      </c>
    </row>
    <row r="1270" spans="3:33">
      <c r="C1270" s="3091" t="s">
        <v>2870</v>
      </c>
      <c r="D1270" s="569" t="s">
        <v>2274</v>
      </c>
      <c r="E1270" s="1578"/>
      <c r="F1270" s="2966">
        <v>929003080002</v>
      </c>
      <c r="G1270" s="225">
        <v>8719514358713</v>
      </c>
      <c r="H1270" s="3044" t="s">
        <v>2808</v>
      </c>
      <c r="I1270" s="601"/>
      <c r="J1270" s="391">
        <v>7.5</v>
      </c>
      <c r="K1270" s="1378">
        <v>485</v>
      </c>
      <c r="L1270" s="345" t="s">
        <v>3121</v>
      </c>
      <c r="M1270" s="365">
        <v>40000</v>
      </c>
      <c r="N1270" s="409">
        <v>5</v>
      </c>
      <c r="O1270" s="345" t="s">
        <v>144</v>
      </c>
      <c r="P1270" s="989">
        <v>370</v>
      </c>
      <c r="Q1270" s="518"/>
      <c r="R1270" s="2103" t="s">
        <v>54</v>
      </c>
      <c r="S1270" s="345"/>
      <c r="T1270" s="345" t="s">
        <v>3312</v>
      </c>
      <c r="U1270" s="345" t="s">
        <v>1253</v>
      </c>
      <c r="V1270" s="345" t="s">
        <v>126</v>
      </c>
      <c r="W1270" s="373" t="s">
        <v>213</v>
      </c>
      <c r="X1270" s="373">
        <v>64</v>
      </c>
      <c r="Y1270" s="285">
        <v>50.5</v>
      </c>
      <c r="Z1270" s="285"/>
      <c r="AA1270" s="285">
        <v>46</v>
      </c>
      <c r="AB1270" s="345" t="s">
        <v>143</v>
      </c>
      <c r="AC1270" s="409">
        <v>92</v>
      </c>
      <c r="AD1270" s="285">
        <v>624206</v>
      </c>
      <c r="AE1270" s="2688">
        <v>4</v>
      </c>
      <c r="AF1270" s="285">
        <v>10</v>
      </c>
      <c r="AG1270" s="2104" t="s">
        <v>122</v>
      </c>
    </row>
    <row r="1271" spans="3:33">
      <c r="C1271" s="3091" t="s">
        <v>2870</v>
      </c>
      <c r="D1271" s="569" t="s">
        <v>2274</v>
      </c>
      <c r="E1271" s="1578"/>
      <c r="F1271" s="2966">
        <v>929003079802</v>
      </c>
      <c r="G1271" s="225">
        <v>8719514358676</v>
      </c>
      <c r="H1271" s="3044" t="s">
        <v>2810</v>
      </c>
      <c r="I1271" s="601"/>
      <c r="J1271" s="391">
        <v>7.5</v>
      </c>
      <c r="K1271" s="1378">
        <v>500</v>
      </c>
      <c r="L1271" s="371" t="s">
        <v>79</v>
      </c>
      <c r="M1271" s="365">
        <v>40000</v>
      </c>
      <c r="N1271" s="409">
        <v>5</v>
      </c>
      <c r="O1271" s="371" t="s">
        <v>144</v>
      </c>
      <c r="P1271" s="989">
        <v>420</v>
      </c>
      <c r="Q1271" s="518"/>
      <c r="R1271" s="2222" t="s">
        <v>54</v>
      </c>
      <c r="S1271" s="371"/>
      <c r="T1271" s="371" t="s">
        <v>3312</v>
      </c>
      <c r="U1271" s="371" t="s">
        <v>1253</v>
      </c>
      <c r="V1271" s="371" t="s">
        <v>158</v>
      </c>
      <c r="W1271" s="380" t="s">
        <v>213</v>
      </c>
      <c r="X1271" s="380">
        <v>66</v>
      </c>
      <c r="Y1271" s="476">
        <v>50.5</v>
      </c>
      <c r="Z1271" s="476"/>
      <c r="AA1271" s="476">
        <v>46</v>
      </c>
      <c r="AB1271" s="371" t="s">
        <v>143</v>
      </c>
      <c r="AC1271" s="409">
        <v>92</v>
      </c>
      <c r="AD1271" s="476">
        <v>624207</v>
      </c>
      <c r="AE1271" s="2688">
        <v>4</v>
      </c>
      <c r="AF1271" s="476">
        <v>10</v>
      </c>
      <c r="AG1271" s="2223" t="s">
        <v>122</v>
      </c>
    </row>
    <row r="1272" spans="3:33">
      <c r="C1272" s="3091" t="s">
        <v>2870</v>
      </c>
      <c r="D1272" s="569" t="s">
        <v>2274</v>
      </c>
      <c r="E1272" s="1578"/>
      <c r="F1272" s="2966">
        <v>929003080102</v>
      </c>
      <c r="G1272" s="225">
        <v>8719514358737</v>
      </c>
      <c r="H1272" s="3044" t="s">
        <v>1303</v>
      </c>
      <c r="I1272" s="601"/>
      <c r="J1272" s="391">
        <v>7.5</v>
      </c>
      <c r="K1272" s="1378">
        <v>500</v>
      </c>
      <c r="L1272" s="350" t="s">
        <v>79</v>
      </c>
      <c r="M1272" s="365">
        <v>40000</v>
      </c>
      <c r="N1272" s="3291">
        <v>5</v>
      </c>
      <c r="O1272" s="350" t="s">
        <v>144</v>
      </c>
      <c r="P1272" s="3282">
        <v>370</v>
      </c>
      <c r="Q1272" s="14"/>
      <c r="R1272" s="2105" t="s">
        <v>54</v>
      </c>
      <c r="S1272" s="350"/>
      <c r="T1272" s="350" t="s">
        <v>3312</v>
      </c>
      <c r="U1272" s="350" t="s">
        <v>1253</v>
      </c>
      <c r="V1272" s="350" t="s">
        <v>158</v>
      </c>
      <c r="W1272" s="351" t="s">
        <v>213</v>
      </c>
      <c r="X1272" s="351">
        <v>66</v>
      </c>
      <c r="Y1272" s="350">
        <v>50.5</v>
      </c>
      <c r="Z1272" s="350"/>
      <c r="AA1272" s="350">
        <v>46</v>
      </c>
      <c r="AB1272" s="350" t="s">
        <v>143</v>
      </c>
      <c r="AC1272" s="300">
        <v>92</v>
      </c>
      <c r="AD1272" s="350">
        <v>624224</v>
      </c>
      <c r="AE1272" s="2675">
        <v>4</v>
      </c>
      <c r="AF1272" s="350">
        <v>10</v>
      </c>
      <c r="AG1272" s="2106" t="s">
        <v>122</v>
      </c>
    </row>
    <row r="1273" spans="3:33">
      <c r="C1273" s="3091" t="s">
        <v>2870</v>
      </c>
      <c r="D1273" s="569" t="s">
        <v>2274</v>
      </c>
      <c r="E1273" s="1578"/>
      <c r="F1273" s="2966">
        <v>929003079902</v>
      </c>
      <c r="G1273" s="225">
        <v>8719514358690</v>
      </c>
      <c r="H1273" s="3044" t="s">
        <v>2811</v>
      </c>
      <c r="I1273" s="601"/>
      <c r="J1273" s="1512">
        <v>7.5</v>
      </c>
      <c r="K1273" s="1513">
        <v>520</v>
      </c>
      <c r="L1273" s="465" t="s">
        <v>53</v>
      </c>
      <c r="M1273" s="365">
        <v>40000</v>
      </c>
      <c r="N1273" s="3292">
        <v>5</v>
      </c>
      <c r="O1273" s="465" t="s">
        <v>144</v>
      </c>
      <c r="P1273" s="989">
        <v>420</v>
      </c>
      <c r="Q1273" s="518"/>
      <c r="R1273" s="2226" t="s">
        <v>54</v>
      </c>
      <c r="S1273" s="465"/>
      <c r="T1273" s="465" t="s">
        <v>3312</v>
      </c>
      <c r="U1273" s="465" t="s">
        <v>1253</v>
      </c>
      <c r="V1273" s="465" t="s">
        <v>131</v>
      </c>
      <c r="W1273" s="581" t="s">
        <v>213</v>
      </c>
      <c r="X1273" s="581">
        <v>69</v>
      </c>
      <c r="Y1273" s="465">
        <v>50.5</v>
      </c>
      <c r="Z1273" s="465"/>
      <c r="AA1273" s="465">
        <v>46</v>
      </c>
      <c r="AB1273" s="465" t="s">
        <v>143</v>
      </c>
      <c r="AC1273" s="1109">
        <v>92</v>
      </c>
      <c r="AD1273" s="465">
        <v>624212</v>
      </c>
      <c r="AE1273" s="2737">
        <v>4</v>
      </c>
      <c r="AF1273" s="465">
        <v>10</v>
      </c>
      <c r="AG1273" s="2227" t="s">
        <v>122</v>
      </c>
    </row>
    <row r="1274" spans="3:33">
      <c r="C1274" s="3080" t="s">
        <v>2870</v>
      </c>
      <c r="D1274" s="855" t="s">
        <v>2274</v>
      </c>
      <c r="E1274" s="1599"/>
      <c r="F1274" s="868">
        <v>929003080202</v>
      </c>
      <c r="G1274" s="478">
        <v>8719514358751</v>
      </c>
      <c r="H1274" s="3045" t="s">
        <v>1304</v>
      </c>
      <c r="I1274" s="479"/>
      <c r="J1274" s="485">
        <v>7.5</v>
      </c>
      <c r="K1274" s="1296">
        <v>520</v>
      </c>
      <c r="L1274" s="438" t="s">
        <v>53</v>
      </c>
      <c r="M1274" s="726">
        <v>40000</v>
      </c>
      <c r="N1274" s="3228">
        <v>5</v>
      </c>
      <c r="O1274" s="438" t="s">
        <v>144</v>
      </c>
      <c r="P1274" s="3283">
        <v>370</v>
      </c>
      <c r="Q1274" s="14"/>
      <c r="R1274" s="2107" t="s">
        <v>54</v>
      </c>
      <c r="S1274" s="438"/>
      <c r="T1274" s="438" t="s">
        <v>3312</v>
      </c>
      <c r="U1274" s="438" t="s">
        <v>1253</v>
      </c>
      <c r="V1274" s="438" t="s">
        <v>131</v>
      </c>
      <c r="W1274" s="466" t="s">
        <v>213</v>
      </c>
      <c r="X1274" s="466">
        <v>69</v>
      </c>
      <c r="Y1274" s="438">
        <v>50.5</v>
      </c>
      <c r="Z1274" s="438"/>
      <c r="AA1274" s="438">
        <v>46</v>
      </c>
      <c r="AB1274" s="438" t="s">
        <v>143</v>
      </c>
      <c r="AC1274" s="490">
        <v>92</v>
      </c>
      <c r="AD1274" s="438">
        <v>624219</v>
      </c>
      <c r="AE1274" s="2660">
        <v>4</v>
      </c>
      <c r="AF1274" s="438">
        <v>10</v>
      </c>
      <c r="AG1274" s="2108" t="s">
        <v>122</v>
      </c>
    </row>
    <row r="1275" spans="3:33">
      <c r="C1275" s="3079" t="s">
        <v>2870</v>
      </c>
      <c r="D1275" s="1576" t="s">
        <v>2274</v>
      </c>
      <c r="E1275" s="1577"/>
      <c r="F1275" s="2965">
        <v>929002491902</v>
      </c>
      <c r="G1275" s="563">
        <v>8719514307469</v>
      </c>
      <c r="H1275" s="563" t="s">
        <v>1311</v>
      </c>
      <c r="I1275" s="563"/>
      <c r="J1275" s="515">
        <v>7.5</v>
      </c>
      <c r="K1275" s="1735">
        <v>621</v>
      </c>
      <c r="L1275" s="1854" t="s">
        <v>3121</v>
      </c>
      <c r="M1275" s="3293">
        <v>40000</v>
      </c>
      <c r="N1275" s="1854">
        <v>5</v>
      </c>
      <c r="O1275" s="1854" t="s">
        <v>127</v>
      </c>
      <c r="P1275" s="3281">
        <v>370</v>
      </c>
      <c r="Q1275" s="14"/>
      <c r="R1275" s="2228" t="s">
        <v>54</v>
      </c>
      <c r="S1275" s="1854"/>
      <c r="T1275" s="1854" t="s">
        <v>3286</v>
      </c>
      <c r="U1275" s="1854" t="s">
        <v>1253</v>
      </c>
      <c r="V1275" s="1854" t="s">
        <v>126</v>
      </c>
      <c r="W1275" s="2483" t="s">
        <v>213</v>
      </c>
      <c r="X1275" s="2483">
        <v>82</v>
      </c>
      <c r="Y1275" s="1854">
        <v>50</v>
      </c>
      <c r="Z1275" s="1854"/>
      <c r="AA1275" s="1854">
        <v>45.5</v>
      </c>
      <c r="AB1275" s="1854" t="s">
        <v>143</v>
      </c>
      <c r="AC1275" s="2483">
        <v>90</v>
      </c>
      <c r="AD1275" s="1854">
        <v>465196</v>
      </c>
      <c r="AE1275" s="3252">
        <v>4</v>
      </c>
      <c r="AF1275" s="1854">
        <v>10</v>
      </c>
      <c r="AG1275" s="2229" t="s">
        <v>122</v>
      </c>
    </row>
    <row r="1276" spans="3:33">
      <c r="C1276" s="3091" t="s">
        <v>2870</v>
      </c>
      <c r="D1276" s="569" t="s">
        <v>2274</v>
      </c>
      <c r="E1276" s="1578"/>
      <c r="F1276" s="2935">
        <v>929002492002</v>
      </c>
      <c r="G1276" s="1544">
        <v>8719514307483</v>
      </c>
      <c r="H1276" s="1544" t="s">
        <v>1312</v>
      </c>
      <c r="I1276" s="1544"/>
      <c r="J1276" s="1085">
        <v>7.5</v>
      </c>
      <c r="K1276" s="1545">
        <v>621</v>
      </c>
      <c r="L1276" s="1545" t="s">
        <v>79</v>
      </c>
      <c r="M1276" s="3294">
        <v>40000</v>
      </c>
      <c r="N1276" s="1545">
        <v>5</v>
      </c>
      <c r="O1276" s="1545" t="s">
        <v>127</v>
      </c>
      <c r="P1276" s="2420">
        <v>370</v>
      </c>
      <c r="Q1276" s="14"/>
      <c r="R1276" s="2230" t="s">
        <v>54</v>
      </c>
      <c r="S1276" s="1545"/>
      <c r="T1276" s="1545" t="s">
        <v>3286</v>
      </c>
      <c r="U1276" s="1545" t="s">
        <v>1253</v>
      </c>
      <c r="V1276" s="1545" t="s">
        <v>158</v>
      </c>
      <c r="W1276" s="2484" t="s">
        <v>213</v>
      </c>
      <c r="X1276" s="2484">
        <v>82</v>
      </c>
      <c r="Y1276" s="1545">
        <v>50</v>
      </c>
      <c r="Z1276" s="1545"/>
      <c r="AA1276" s="1545">
        <v>45.5</v>
      </c>
      <c r="AB1276" s="1545" t="s">
        <v>143</v>
      </c>
      <c r="AC1276" s="2484">
        <v>90</v>
      </c>
      <c r="AD1276" s="1545">
        <v>465190</v>
      </c>
      <c r="AE1276" s="3253">
        <v>4</v>
      </c>
      <c r="AF1276" s="1545">
        <v>10</v>
      </c>
      <c r="AG1276" s="2231" t="s">
        <v>122</v>
      </c>
    </row>
    <row r="1277" spans="3:33">
      <c r="C1277" s="3080" t="s">
        <v>2870</v>
      </c>
      <c r="D1277" s="855" t="s">
        <v>2274</v>
      </c>
      <c r="E1277" s="1599"/>
      <c r="F1277" s="2969">
        <v>929002492302</v>
      </c>
      <c r="G1277" s="1546">
        <v>8719514307544</v>
      </c>
      <c r="H1277" s="1546" t="s">
        <v>1313</v>
      </c>
      <c r="I1277" s="1546"/>
      <c r="J1277" s="1543">
        <v>7.5</v>
      </c>
      <c r="K1277" s="1547">
        <v>621</v>
      </c>
      <c r="L1277" s="1547" t="s">
        <v>79</v>
      </c>
      <c r="M1277" s="3295">
        <v>40000</v>
      </c>
      <c r="N1277" s="1547">
        <v>5</v>
      </c>
      <c r="O1277" s="1547" t="s">
        <v>127</v>
      </c>
      <c r="P1277" s="2421">
        <v>370</v>
      </c>
      <c r="Q1277" s="14"/>
      <c r="R1277" s="2232" t="s">
        <v>54</v>
      </c>
      <c r="S1277" s="1547"/>
      <c r="T1277" s="1547" t="s">
        <v>3286</v>
      </c>
      <c r="U1277" s="1547" t="s">
        <v>1253</v>
      </c>
      <c r="V1277" s="1547" t="s">
        <v>158</v>
      </c>
      <c r="W1277" s="2485" t="s">
        <v>213</v>
      </c>
      <c r="X1277" s="2485">
        <v>82</v>
      </c>
      <c r="Y1277" s="1547">
        <v>50</v>
      </c>
      <c r="Z1277" s="1547"/>
      <c r="AA1277" s="1547">
        <v>45.5</v>
      </c>
      <c r="AB1277" s="1547" t="s">
        <v>143</v>
      </c>
      <c r="AC1277" s="2485">
        <v>90</v>
      </c>
      <c r="AD1277" s="1547">
        <v>465191</v>
      </c>
      <c r="AE1277" s="3254">
        <v>4</v>
      </c>
      <c r="AF1277" s="1547">
        <v>10</v>
      </c>
      <c r="AG1277" s="2233" t="s">
        <v>122</v>
      </c>
    </row>
    <row r="1278" spans="3:33">
      <c r="C1278" s="3079" t="s">
        <v>2870</v>
      </c>
      <c r="D1278" s="1576" t="s">
        <v>2274</v>
      </c>
      <c r="E1278" s="1577"/>
      <c r="F1278" s="2965">
        <v>929002492502</v>
      </c>
      <c r="G1278" s="506">
        <v>8719514307186</v>
      </c>
      <c r="H1278" s="3046" t="s">
        <v>1292</v>
      </c>
      <c r="I1278" s="1315"/>
      <c r="J1278" s="741">
        <v>5.8</v>
      </c>
      <c r="K1278" s="1300">
        <v>450</v>
      </c>
      <c r="L1278" s="410" t="s">
        <v>3121</v>
      </c>
      <c r="M1278" s="3293">
        <v>25000</v>
      </c>
      <c r="N1278" s="819">
        <v>5</v>
      </c>
      <c r="O1278" s="410" t="s">
        <v>144</v>
      </c>
      <c r="P1278" s="3281">
        <v>185</v>
      </c>
      <c r="Q1278" s="14"/>
      <c r="R1278" s="2069" t="s">
        <v>54</v>
      </c>
      <c r="S1278" s="410"/>
      <c r="T1278" s="410" t="s">
        <v>3290</v>
      </c>
      <c r="U1278" s="410" t="s">
        <v>1253</v>
      </c>
      <c r="V1278" s="410" t="s">
        <v>126</v>
      </c>
      <c r="W1278" s="370" t="s">
        <v>213</v>
      </c>
      <c r="X1278" s="370">
        <v>77</v>
      </c>
      <c r="Y1278" s="410">
        <v>50.5</v>
      </c>
      <c r="Z1278" s="410"/>
      <c r="AA1278" s="410">
        <v>45.5</v>
      </c>
      <c r="AB1278" s="410" t="s">
        <v>143</v>
      </c>
      <c r="AC1278" s="319">
        <v>90</v>
      </c>
      <c r="AD1278" s="410">
        <v>453173</v>
      </c>
      <c r="AE1278" s="2658">
        <v>4</v>
      </c>
      <c r="AF1278" s="410">
        <v>10</v>
      </c>
      <c r="AG1278" s="2070" t="s">
        <v>122</v>
      </c>
    </row>
    <row r="1279" spans="3:33">
      <c r="C1279" s="3091" t="s">
        <v>2870</v>
      </c>
      <c r="D1279" s="569" t="s">
        <v>2274</v>
      </c>
      <c r="E1279" s="1578"/>
      <c r="F1279" s="867">
        <v>929002492802</v>
      </c>
      <c r="G1279" s="107">
        <v>8719514307247</v>
      </c>
      <c r="H1279" s="3047" t="s">
        <v>1293</v>
      </c>
      <c r="I1279" s="168"/>
      <c r="J1279" s="391">
        <v>5.8</v>
      </c>
      <c r="K1279" s="1378">
        <v>450</v>
      </c>
      <c r="L1279" s="350" t="s">
        <v>3121</v>
      </c>
      <c r="M1279" s="3296">
        <v>25000</v>
      </c>
      <c r="N1279" s="3291">
        <v>5</v>
      </c>
      <c r="O1279" s="350" t="s">
        <v>144</v>
      </c>
      <c r="P1279" s="3282">
        <v>195</v>
      </c>
      <c r="Q1279" s="14"/>
      <c r="R1279" s="2105" t="s">
        <v>54</v>
      </c>
      <c r="S1279" s="350"/>
      <c r="T1279" s="350" t="s">
        <v>3290</v>
      </c>
      <c r="U1279" s="350" t="s">
        <v>1253</v>
      </c>
      <c r="V1279" s="350" t="s">
        <v>126</v>
      </c>
      <c r="W1279" s="351" t="s">
        <v>213</v>
      </c>
      <c r="X1279" s="351">
        <v>77</v>
      </c>
      <c r="Y1279" s="350">
        <v>50.5</v>
      </c>
      <c r="Z1279" s="350"/>
      <c r="AA1279" s="350">
        <v>45.5</v>
      </c>
      <c r="AB1279" s="350" t="s">
        <v>143</v>
      </c>
      <c r="AC1279" s="300">
        <v>90</v>
      </c>
      <c r="AD1279" s="350">
        <v>453176</v>
      </c>
      <c r="AE1279" s="2675">
        <v>4</v>
      </c>
      <c r="AF1279" s="350">
        <v>10</v>
      </c>
      <c r="AG1279" s="2106" t="s">
        <v>122</v>
      </c>
    </row>
    <row r="1280" spans="3:33">
      <c r="C1280" s="3091" t="s">
        <v>2870</v>
      </c>
      <c r="D1280" s="569" t="s">
        <v>2274</v>
      </c>
      <c r="E1280" s="1578"/>
      <c r="F1280" s="867">
        <v>929002492602</v>
      </c>
      <c r="G1280" s="107">
        <v>8719514307209</v>
      </c>
      <c r="H1280" s="3047" t="s">
        <v>1294</v>
      </c>
      <c r="I1280" s="168"/>
      <c r="J1280" s="391">
        <v>5.8</v>
      </c>
      <c r="K1280" s="1378">
        <v>460</v>
      </c>
      <c r="L1280" s="350" t="s">
        <v>79</v>
      </c>
      <c r="M1280" s="3296">
        <v>25000</v>
      </c>
      <c r="N1280" s="3291">
        <v>5</v>
      </c>
      <c r="O1280" s="350" t="s">
        <v>127</v>
      </c>
      <c r="P1280" s="3282">
        <v>185</v>
      </c>
      <c r="Q1280" s="14"/>
      <c r="R1280" s="2105" t="s">
        <v>54</v>
      </c>
      <c r="S1280" s="350"/>
      <c r="T1280" s="350" t="s">
        <v>3290</v>
      </c>
      <c r="U1280" s="350" t="s">
        <v>1253</v>
      </c>
      <c r="V1280" s="350" t="s">
        <v>158</v>
      </c>
      <c r="W1280" s="351" t="s">
        <v>213</v>
      </c>
      <c r="X1280" s="351">
        <v>79</v>
      </c>
      <c r="Y1280" s="350">
        <v>50.5</v>
      </c>
      <c r="Z1280" s="350"/>
      <c r="AA1280" s="350">
        <v>45.5</v>
      </c>
      <c r="AB1280" s="350" t="s">
        <v>143</v>
      </c>
      <c r="AC1280" s="300">
        <v>90</v>
      </c>
      <c r="AD1280" s="350">
        <v>453174</v>
      </c>
      <c r="AE1280" s="2675">
        <v>4</v>
      </c>
      <c r="AF1280" s="350">
        <v>10</v>
      </c>
      <c r="AG1280" s="2106" t="s">
        <v>122</v>
      </c>
    </row>
    <row r="1281" spans="3:33">
      <c r="C1281" s="3091" t="s">
        <v>2870</v>
      </c>
      <c r="D1281" s="569" t="s">
        <v>2274</v>
      </c>
      <c r="E1281" s="1578"/>
      <c r="F1281" s="867">
        <v>929002492902</v>
      </c>
      <c r="G1281" s="107">
        <v>8719514307261</v>
      </c>
      <c r="H1281" s="3047" t="s">
        <v>1295</v>
      </c>
      <c r="I1281" s="168"/>
      <c r="J1281" s="391">
        <v>5.8</v>
      </c>
      <c r="K1281" s="1378">
        <v>460</v>
      </c>
      <c r="L1281" s="350" t="s">
        <v>79</v>
      </c>
      <c r="M1281" s="3296">
        <v>25000</v>
      </c>
      <c r="N1281" s="3291">
        <v>5</v>
      </c>
      <c r="O1281" s="350" t="s">
        <v>127</v>
      </c>
      <c r="P1281" s="3282">
        <v>195</v>
      </c>
      <c r="Q1281" s="14"/>
      <c r="R1281" s="2105" t="s">
        <v>54</v>
      </c>
      <c r="S1281" s="350"/>
      <c r="T1281" s="350" t="s">
        <v>3290</v>
      </c>
      <c r="U1281" s="350" t="s">
        <v>1253</v>
      </c>
      <c r="V1281" s="350" t="s">
        <v>158</v>
      </c>
      <c r="W1281" s="351" t="s">
        <v>213</v>
      </c>
      <c r="X1281" s="351">
        <v>79</v>
      </c>
      <c r="Y1281" s="350">
        <v>50.5</v>
      </c>
      <c r="Z1281" s="350"/>
      <c r="AA1281" s="350">
        <v>45.5</v>
      </c>
      <c r="AB1281" s="350" t="s">
        <v>143</v>
      </c>
      <c r="AC1281" s="300">
        <v>90</v>
      </c>
      <c r="AD1281" s="350">
        <v>453177</v>
      </c>
      <c r="AE1281" s="2675">
        <v>4</v>
      </c>
      <c r="AF1281" s="350">
        <v>10</v>
      </c>
      <c r="AG1281" s="2106" t="s">
        <v>122</v>
      </c>
    </row>
    <row r="1282" spans="3:33">
      <c r="C1282" s="3091" t="s">
        <v>2870</v>
      </c>
      <c r="D1282" s="569" t="s">
        <v>2274</v>
      </c>
      <c r="E1282" s="1578"/>
      <c r="F1282" s="867">
        <v>929002492702</v>
      </c>
      <c r="G1282" s="107">
        <v>8719514307223</v>
      </c>
      <c r="H1282" s="3047" t="s">
        <v>1296</v>
      </c>
      <c r="I1282" s="168"/>
      <c r="J1282" s="391">
        <v>5.8</v>
      </c>
      <c r="K1282" s="1379">
        <v>490</v>
      </c>
      <c r="L1282" s="281" t="s">
        <v>53</v>
      </c>
      <c r="M1282" s="3296">
        <v>25000</v>
      </c>
      <c r="N1282" s="3297">
        <v>5</v>
      </c>
      <c r="O1282" s="281" t="s">
        <v>127</v>
      </c>
      <c r="P1282" s="3282">
        <v>185</v>
      </c>
      <c r="Q1282" s="14"/>
      <c r="R1282" s="1997" t="s">
        <v>54</v>
      </c>
      <c r="S1282" s="281"/>
      <c r="T1282" s="281" t="s">
        <v>3290</v>
      </c>
      <c r="U1282" s="281" t="s">
        <v>1253</v>
      </c>
      <c r="V1282" s="281" t="s">
        <v>131</v>
      </c>
      <c r="W1282" s="301" t="s">
        <v>213</v>
      </c>
      <c r="X1282" s="301">
        <v>84</v>
      </c>
      <c r="Y1282" s="281">
        <v>50.5</v>
      </c>
      <c r="Z1282" s="281"/>
      <c r="AA1282" s="281">
        <v>45.5</v>
      </c>
      <c r="AB1282" s="281" t="s">
        <v>143</v>
      </c>
      <c r="AC1282" s="3260">
        <v>90</v>
      </c>
      <c r="AD1282" s="281">
        <v>453175</v>
      </c>
      <c r="AE1282" s="3255">
        <v>4</v>
      </c>
      <c r="AF1282" s="281">
        <v>10</v>
      </c>
      <c r="AG1282" s="1998" t="s">
        <v>122</v>
      </c>
    </row>
    <row r="1283" spans="3:33">
      <c r="C1283" s="3091" t="s">
        <v>2870</v>
      </c>
      <c r="D1283" s="569" t="s">
        <v>2274</v>
      </c>
      <c r="E1283" s="1578"/>
      <c r="F1283" s="867">
        <v>929002493002</v>
      </c>
      <c r="G1283" s="107">
        <v>8719514307285</v>
      </c>
      <c r="H1283" s="3047" t="s">
        <v>1297</v>
      </c>
      <c r="I1283" s="168"/>
      <c r="J1283" s="391">
        <v>5.8</v>
      </c>
      <c r="K1283" s="1378">
        <v>490</v>
      </c>
      <c r="L1283" s="350" t="s">
        <v>53</v>
      </c>
      <c r="M1283" s="3296">
        <v>25000</v>
      </c>
      <c r="N1283" s="3291">
        <v>5</v>
      </c>
      <c r="O1283" s="350" t="s">
        <v>127</v>
      </c>
      <c r="P1283" s="3282">
        <v>195</v>
      </c>
      <c r="Q1283" s="14"/>
      <c r="R1283" s="2105" t="s">
        <v>54</v>
      </c>
      <c r="S1283" s="350"/>
      <c r="T1283" s="350" t="s">
        <v>3290</v>
      </c>
      <c r="U1283" s="350" t="s">
        <v>1253</v>
      </c>
      <c r="V1283" s="350" t="s">
        <v>131</v>
      </c>
      <c r="W1283" s="351" t="s">
        <v>213</v>
      </c>
      <c r="X1283" s="351">
        <v>84</v>
      </c>
      <c r="Y1283" s="350">
        <v>50.5</v>
      </c>
      <c r="Z1283" s="350"/>
      <c r="AA1283" s="350">
        <v>45.5</v>
      </c>
      <c r="AB1283" s="350" t="s">
        <v>143</v>
      </c>
      <c r="AC1283" s="300">
        <v>90</v>
      </c>
      <c r="AD1283" s="350">
        <v>453178</v>
      </c>
      <c r="AE1283" s="2675">
        <v>4</v>
      </c>
      <c r="AF1283" s="350">
        <v>10</v>
      </c>
      <c r="AG1283" s="2106" t="s">
        <v>122</v>
      </c>
    </row>
    <row r="1284" spans="3:33">
      <c r="C1284" s="3091" t="s">
        <v>2870</v>
      </c>
      <c r="D1284" s="569" t="s">
        <v>2274</v>
      </c>
      <c r="E1284" s="1578"/>
      <c r="F1284" s="896">
        <v>929002493202</v>
      </c>
      <c r="G1284" s="150">
        <v>8719514307322</v>
      </c>
      <c r="H1284" s="150" t="s">
        <v>1305</v>
      </c>
      <c r="I1284" s="150"/>
      <c r="J1284" s="386">
        <v>7.5</v>
      </c>
      <c r="K1284" s="1380">
        <v>621</v>
      </c>
      <c r="L1284" s="556" t="s">
        <v>3121</v>
      </c>
      <c r="M1284" s="3296">
        <v>25000</v>
      </c>
      <c r="N1284" s="556">
        <v>5</v>
      </c>
      <c r="O1284" s="556" t="s">
        <v>127</v>
      </c>
      <c r="P1284" s="3282">
        <v>240</v>
      </c>
      <c r="Q1284" s="14"/>
      <c r="R1284" s="2234" t="s">
        <v>54</v>
      </c>
      <c r="S1284" s="556"/>
      <c r="T1284" s="556" t="s">
        <v>3286</v>
      </c>
      <c r="U1284" s="556" t="s">
        <v>1253</v>
      </c>
      <c r="V1284" s="556" t="s">
        <v>126</v>
      </c>
      <c r="W1284" s="2486" t="s">
        <v>213</v>
      </c>
      <c r="X1284" s="2486">
        <v>82</v>
      </c>
      <c r="Y1284" s="556">
        <v>50.5</v>
      </c>
      <c r="Z1284" s="556"/>
      <c r="AA1284" s="556">
        <v>45.5</v>
      </c>
      <c r="AB1284" s="556" t="s">
        <v>143</v>
      </c>
      <c r="AC1284" s="2486">
        <v>90</v>
      </c>
      <c r="AD1284" s="556">
        <v>453180</v>
      </c>
      <c r="AE1284" s="3256">
        <v>4</v>
      </c>
      <c r="AF1284" s="556">
        <v>10</v>
      </c>
      <c r="AG1284" s="2235" t="s">
        <v>122</v>
      </c>
    </row>
    <row r="1285" spans="3:33">
      <c r="C1285" s="3091" t="s">
        <v>2870</v>
      </c>
      <c r="D1285" s="569" t="s">
        <v>2274</v>
      </c>
      <c r="E1285" s="1578"/>
      <c r="F1285" s="896">
        <v>929002493502</v>
      </c>
      <c r="G1285" s="150">
        <v>8719514307384</v>
      </c>
      <c r="H1285" s="150" t="s">
        <v>1306</v>
      </c>
      <c r="I1285" s="150"/>
      <c r="J1285" s="386">
        <v>7.5</v>
      </c>
      <c r="K1285" s="1380">
        <v>621</v>
      </c>
      <c r="L1285" s="556" t="s">
        <v>3121</v>
      </c>
      <c r="M1285" s="3296">
        <v>25000</v>
      </c>
      <c r="N1285" s="556">
        <v>5</v>
      </c>
      <c r="O1285" s="556" t="s">
        <v>127</v>
      </c>
      <c r="P1285" s="3282">
        <v>250</v>
      </c>
      <c r="Q1285" s="14"/>
      <c r="R1285" s="2234" t="s">
        <v>54</v>
      </c>
      <c r="S1285" s="556"/>
      <c r="T1285" s="556" t="s">
        <v>3286</v>
      </c>
      <c r="U1285" s="556" t="s">
        <v>1253</v>
      </c>
      <c r="V1285" s="556" t="s">
        <v>126</v>
      </c>
      <c r="W1285" s="2486" t="s">
        <v>213</v>
      </c>
      <c r="X1285" s="2486">
        <v>82</v>
      </c>
      <c r="Y1285" s="556">
        <v>50.5</v>
      </c>
      <c r="Z1285" s="556"/>
      <c r="AA1285" s="556">
        <v>45.5</v>
      </c>
      <c r="AB1285" s="556" t="s">
        <v>143</v>
      </c>
      <c r="AC1285" s="2486">
        <v>90</v>
      </c>
      <c r="AD1285" s="556">
        <v>453183</v>
      </c>
      <c r="AE1285" s="3256">
        <v>4</v>
      </c>
      <c r="AF1285" s="556">
        <v>10</v>
      </c>
      <c r="AG1285" s="2235" t="s">
        <v>122</v>
      </c>
    </row>
    <row r="1286" spans="3:33">
      <c r="C1286" s="3091" t="s">
        <v>2870</v>
      </c>
      <c r="D1286" s="569" t="s">
        <v>2274</v>
      </c>
      <c r="E1286" s="1578"/>
      <c r="F1286" s="896">
        <v>929002493302</v>
      </c>
      <c r="G1286" s="150">
        <v>8719514307346</v>
      </c>
      <c r="H1286" s="555" t="s">
        <v>1307</v>
      </c>
      <c r="I1286" s="555"/>
      <c r="J1286" s="386">
        <v>7.5</v>
      </c>
      <c r="K1286" s="1192">
        <v>630</v>
      </c>
      <c r="L1286" s="350" t="s">
        <v>79</v>
      </c>
      <c r="M1286" s="3296">
        <v>25000</v>
      </c>
      <c r="N1286" s="3291">
        <v>5</v>
      </c>
      <c r="O1286" s="350" t="s">
        <v>127</v>
      </c>
      <c r="P1286" s="3282">
        <v>240</v>
      </c>
      <c r="Q1286" s="14"/>
      <c r="R1286" s="2105" t="s">
        <v>54</v>
      </c>
      <c r="S1286" s="350"/>
      <c r="T1286" s="350" t="s">
        <v>3286</v>
      </c>
      <c r="U1286" s="350" t="s">
        <v>1253</v>
      </c>
      <c r="V1286" s="350" t="s">
        <v>158</v>
      </c>
      <c r="W1286" s="351" t="s">
        <v>213</v>
      </c>
      <c r="X1286" s="351">
        <v>84</v>
      </c>
      <c r="Y1286" s="350">
        <v>50.5</v>
      </c>
      <c r="Z1286" s="350"/>
      <c r="AA1286" s="350">
        <v>45.5</v>
      </c>
      <c r="AB1286" s="350" t="s">
        <v>143</v>
      </c>
      <c r="AC1286" s="300">
        <v>90</v>
      </c>
      <c r="AD1286" s="350">
        <v>453181</v>
      </c>
      <c r="AE1286" s="2675">
        <v>4</v>
      </c>
      <c r="AF1286" s="350">
        <v>10</v>
      </c>
      <c r="AG1286" s="2106" t="s">
        <v>122</v>
      </c>
    </row>
    <row r="1287" spans="3:33">
      <c r="C1287" s="3091" t="s">
        <v>2870</v>
      </c>
      <c r="D1287" s="569" t="s">
        <v>2274</v>
      </c>
      <c r="E1287" s="1578"/>
      <c r="F1287" s="896">
        <v>929002493602</v>
      </c>
      <c r="G1287" s="150">
        <v>8719514307407</v>
      </c>
      <c r="H1287" s="150" t="s">
        <v>1308</v>
      </c>
      <c r="I1287" s="150"/>
      <c r="J1287" s="386">
        <v>7.5</v>
      </c>
      <c r="K1287" s="1380">
        <v>630</v>
      </c>
      <c r="L1287" s="556" t="s">
        <v>79</v>
      </c>
      <c r="M1287" s="3296">
        <v>25000</v>
      </c>
      <c r="N1287" s="556">
        <v>5</v>
      </c>
      <c r="O1287" s="556" t="s">
        <v>127</v>
      </c>
      <c r="P1287" s="3282">
        <v>250</v>
      </c>
      <c r="Q1287" s="14"/>
      <c r="R1287" s="2234" t="s">
        <v>54</v>
      </c>
      <c r="S1287" s="556"/>
      <c r="T1287" s="556" t="s">
        <v>3286</v>
      </c>
      <c r="U1287" s="556" t="s">
        <v>1253</v>
      </c>
      <c r="V1287" s="556" t="s">
        <v>158</v>
      </c>
      <c r="W1287" s="2486" t="s">
        <v>213</v>
      </c>
      <c r="X1287" s="2486">
        <v>84</v>
      </c>
      <c r="Y1287" s="556">
        <v>50.5</v>
      </c>
      <c r="Z1287" s="556"/>
      <c r="AA1287" s="556">
        <v>45.5</v>
      </c>
      <c r="AB1287" s="556" t="s">
        <v>143</v>
      </c>
      <c r="AC1287" s="2486">
        <v>90</v>
      </c>
      <c r="AD1287" s="556">
        <v>453184</v>
      </c>
      <c r="AE1287" s="3256">
        <v>4</v>
      </c>
      <c r="AF1287" s="556">
        <v>10</v>
      </c>
      <c r="AG1287" s="2235" t="s">
        <v>122</v>
      </c>
    </row>
    <row r="1288" spans="3:33">
      <c r="C1288" s="3091" t="s">
        <v>2870</v>
      </c>
      <c r="D1288" s="569" t="s">
        <v>2274</v>
      </c>
      <c r="E1288" s="1578"/>
      <c r="F1288" s="896">
        <v>929002493402</v>
      </c>
      <c r="G1288" s="150">
        <v>8719514307360</v>
      </c>
      <c r="H1288" s="150" t="s">
        <v>1309</v>
      </c>
      <c r="I1288" s="150"/>
      <c r="J1288" s="386">
        <v>7.5</v>
      </c>
      <c r="K1288" s="1380">
        <v>660</v>
      </c>
      <c r="L1288" s="556" t="s">
        <v>53</v>
      </c>
      <c r="M1288" s="3296">
        <v>25000</v>
      </c>
      <c r="N1288" s="556">
        <v>5</v>
      </c>
      <c r="O1288" s="556" t="s">
        <v>127</v>
      </c>
      <c r="P1288" s="3282">
        <v>240</v>
      </c>
      <c r="Q1288" s="14"/>
      <c r="R1288" s="2234" t="s">
        <v>54</v>
      </c>
      <c r="S1288" s="556"/>
      <c r="T1288" s="556" t="s">
        <v>3286</v>
      </c>
      <c r="U1288" s="556" t="s">
        <v>1253</v>
      </c>
      <c r="V1288" s="556" t="s">
        <v>131</v>
      </c>
      <c r="W1288" s="2486" t="s">
        <v>213</v>
      </c>
      <c r="X1288" s="2486">
        <v>88</v>
      </c>
      <c r="Y1288" s="556">
        <v>50.5</v>
      </c>
      <c r="Z1288" s="556"/>
      <c r="AA1288" s="556">
        <v>45.5</v>
      </c>
      <c r="AB1288" s="556" t="s">
        <v>143</v>
      </c>
      <c r="AC1288" s="2486">
        <v>90</v>
      </c>
      <c r="AD1288" s="556">
        <v>453182</v>
      </c>
      <c r="AE1288" s="3256">
        <v>4</v>
      </c>
      <c r="AF1288" s="556">
        <v>10</v>
      </c>
      <c r="AG1288" s="2235" t="s">
        <v>122</v>
      </c>
    </row>
    <row r="1289" spans="3:33">
      <c r="C1289" s="3080" t="s">
        <v>2870</v>
      </c>
      <c r="D1289" s="855" t="s">
        <v>2274</v>
      </c>
      <c r="E1289" s="1599"/>
      <c r="F1289" s="868">
        <v>929002493702</v>
      </c>
      <c r="G1289" s="499">
        <v>8719514307421</v>
      </c>
      <c r="H1289" s="499" t="s">
        <v>1310</v>
      </c>
      <c r="I1289" s="499"/>
      <c r="J1289" s="485">
        <v>7.5</v>
      </c>
      <c r="K1289" s="1510">
        <v>660</v>
      </c>
      <c r="L1289" s="1511" t="s">
        <v>53</v>
      </c>
      <c r="M1289" s="3298">
        <v>25000</v>
      </c>
      <c r="N1289" s="1511">
        <v>5</v>
      </c>
      <c r="O1289" s="1511" t="s">
        <v>127</v>
      </c>
      <c r="P1289" s="3283">
        <v>250</v>
      </c>
      <c r="Q1289" s="14"/>
      <c r="R1289" s="2236" t="s">
        <v>54</v>
      </c>
      <c r="S1289" s="1511"/>
      <c r="T1289" s="1511" t="s">
        <v>3286</v>
      </c>
      <c r="U1289" s="1511" t="s">
        <v>1253</v>
      </c>
      <c r="V1289" s="1511" t="s">
        <v>131</v>
      </c>
      <c r="W1289" s="2487" t="s">
        <v>213</v>
      </c>
      <c r="X1289" s="2487">
        <v>88</v>
      </c>
      <c r="Y1289" s="1511">
        <v>50.5</v>
      </c>
      <c r="Z1289" s="1511"/>
      <c r="AA1289" s="1511">
        <v>45.5</v>
      </c>
      <c r="AB1289" s="1511" t="s">
        <v>143</v>
      </c>
      <c r="AC1289" s="2487">
        <v>90</v>
      </c>
      <c r="AD1289" s="1511">
        <v>453185</v>
      </c>
      <c r="AE1289" s="3257">
        <v>4</v>
      </c>
      <c r="AF1289" s="1511">
        <v>10</v>
      </c>
      <c r="AG1289" s="2237" t="s">
        <v>122</v>
      </c>
    </row>
    <row r="1290" spans="3:33">
      <c r="C1290" s="3079" t="s">
        <v>2870</v>
      </c>
      <c r="D1290" s="1576" t="s">
        <v>2274</v>
      </c>
      <c r="E1290" s="1577"/>
      <c r="F1290" s="2965">
        <v>929002494502</v>
      </c>
      <c r="G1290" s="506">
        <v>8719514307049</v>
      </c>
      <c r="H1290" s="603" t="s">
        <v>1286</v>
      </c>
      <c r="I1290" s="603"/>
      <c r="J1290" s="515">
        <v>2.9</v>
      </c>
      <c r="K1290" s="1311">
        <v>230</v>
      </c>
      <c r="L1290" s="410" t="s">
        <v>3121</v>
      </c>
      <c r="M1290" s="324">
        <v>15000</v>
      </c>
      <c r="N1290" s="1312">
        <v>2</v>
      </c>
      <c r="O1290" s="410" t="s">
        <v>127</v>
      </c>
      <c r="P1290" s="3281">
        <v>85</v>
      </c>
      <c r="Q1290" s="14"/>
      <c r="R1290" s="2069" t="s">
        <v>54</v>
      </c>
      <c r="S1290" s="410"/>
      <c r="T1290" s="410" t="s">
        <v>3301</v>
      </c>
      <c r="U1290" s="410" t="s">
        <v>1253</v>
      </c>
      <c r="V1290" s="410" t="s">
        <v>126</v>
      </c>
      <c r="W1290" s="370" t="s">
        <v>213</v>
      </c>
      <c r="X1290" s="370">
        <v>79</v>
      </c>
      <c r="Y1290" s="410">
        <v>51</v>
      </c>
      <c r="Z1290" s="410"/>
      <c r="AA1290" s="410">
        <v>46</v>
      </c>
      <c r="AB1290" s="410" t="s">
        <v>122</v>
      </c>
      <c r="AC1290" s="1312">
        <v>80</v>
      </c>
      <c r="AD1290" s="410">
        <v>421456</v>
      </c>
      <c r="AE1290" s="2716">
        <v>4</v>
      </c>
      <c r="AF1290" s="410">
        <v>10</v>
      </c>
      <c r="AG1290" s="2070" t="s">
        <v>122</v>
      </c>
    </row>
    <row r="1291" spans="3:33">
      <c r="C1291" s="3091" t="s">
        <v>2870</v>
      </c>
      <c r="D1291" s="569" t="s">
        <v>2274</v>
      </c>
      <c r="E1291" s="1578"/>
      <c r="F1291" s="867">
        <v>929002494602</v>
      </c>
      <c r="G1291" s="107">
        <v>8719514307063</v>
      </c>
      <c r="H1291" s="108" t="s">
        <v>1287</v>
      </c>
      <c r="I1291" s="108"/>
      <c r="J1291" s="323">
        <v>4.4000000000000004</v>
      </c>
      <c r="K1291" s="1192">
        <v>345</v>
      </c>
      <c r="L1291" s="350" t="s">
        <v>3121</v>
      </c>
      <c r="M1291" s="317">
        <v>15000</v>
      </c>
      <c r="N1291" s="313">
        <v>2</v>
      </c>
      <c r="O1291" s="350" t="s">
        <v>127</v>
      </c>
      <c r="P1291" s="3282">
        <v>100</v>
      </c>
      <c r="Q1291" s="14"/>
      <c r="R1291" s="2105" t="s">
        <v>54</v>
      </c>
      <c r="S1291" s="350"/>
      <c r="T1291" s="350" t="s">
        <v>3290</v>
      </c>
      <c r="U1291" s="350" t="s">
        <v>1253</v>
      </c>
      <c r="V1291" s="350" t="s">
        <v>126</v>
      </c>
      <c r="W1291" s="351" t="s">
        <v>213</v>
      </c>
      <c r="X1291" s="351">
        <v>78</v>
      </c>
      <c r="Y1291" s="350">
        <v>51</v>
      </c>
      <c r="Z1291" s="350"/>
      <c r="AA1291" s="350">
        <v>46</v>
      </c>
      <c r="AB1291" s="350" t="s">
        <v>122</v>
      </c>
      <c r="AC1291" s="313">
        <v>80</v>
      </c>
      <c r="AD1291" s="350">
        <v>421457</v>
      </c>
      <c r="AE1291" s="2738">
        <v>4</v>
      </c>
      <c r="AF1291" s="350">
        <v>10</v>
      </c>
      <c r="AG1291" s="2106" t="s">
        <v>122</v>
      </c>
    </row>
    <row r="1292" spans="3:33">
      <c r="C1292" s="3091" t="s">
        <v>2870</v>
      </c>
      <c r="D1292" s="569" t="s">
        <v>2274</v>
      </c>
      <c r="E1292" s="1578"/>
      <c r="F1292" s="867">
        <v>929002494702</v>
      </c>
      <c r="G1292" s="107">
        <v>8719514307087</v>
      </c>
      <c r="H1292" s="108" t="s">
        <v>1288</v>
      </c>
      <c r="I1292" s="108"/>
      <c r="J1292" s="323">
        <v>4.4000000000000004</v>
      </c>
      <c r="K1292" s="1192">
        <v>390</v>
      </c>
      <c r="L1292" s="350" t="s">
        <v>53</v>
      </c>
      <c r="M1292" s="317">
        <v>15000</v>
      </c>
      <c r="N1292" s="313">
        <v>2</v>
      </c>
      <c r="O1292" s="350" t="s">
        <v>127</v>
      </c>
      <c r="P1292" s="3282">
        <v>100</v>
      </c>
      <c r="Q1292" s="14"/>
      <c r="R1292" s="2105" t="s">
        <v>54</v>
      </c>
      <c r="S1292" s="350"/>
      <c r="T1292" s="350" t="s">
        <v>3290</v>
      </c>
      <c r="U1292" s="350" t="s">
        <v>1253</v>
      </c>
      <c r="V1292" s="350" t="s">
        <v>131</v>
      </c>
      <c r="W1292" s="351" t="s">
        <v>213</v>
      </c>
      <c r="X1292" s="351">
        <v>88</v>
      </c>
      <c r="Y1292" s="350">
        <v>51</v>
      </c>
      <c r="Z1292" s="350"/>
      <c r="AA1292" s="350">
        <v>46</v>
      </c>
      <c r="AB1292" s="350" t="s">
        <v>122</v>
      </c>
      <c r="AC1292" s="313">
        <v>80</v>
      </c>
      <c r="AD1292" s="350">
        <v>421458</v>
      </c>
      <c r="AE1292" s="2738">
        <v>4</v>
      </c>
      <c r="AF1292" s="350">
        <v>10</v>
      </c>
      <c r="AG1292" s="2106" t="s">
        <v>122</v>
      </c>
    </row>
    <row r="1293" spans="3:33">
      <c r="C1293" s="3091" t="s">
        <v>2870</v>
      </c>
      <c r="D1293" s="569" t="s">
        <v>2274</v>
      </c>
      <c r="E1293" s="1578"/>
      <c r="F1293" s="867">
        <v>929001904802</v>
      </c>
      <c r="G1293" s="104">
        <v>8718696814710</v>
      </c>
      <c r="H1293" s="153" t="s">
        <v>1289</v>
      </c>
      <c r="I1293" s="153"/>
      <c r="J1293" s="387">
        <v>7</v>
      </c>
      <c r="K1293" s="1199">
        <v>621</v>
      </c>
      <c r="L1293" s="375" t="s">
        <v>3121</v>
      </c>
      <c r="M1293" s="368">
        <v>15000</v>
      </c>
      <c r="N1293" s="313">
        <v>2</v>
      </c>
      <c r="O1293" s="375" t="s">
        <v>127</v>
      </c>
      <c r="P1293" s="3282">
        <v>185</v>
      </c>
      <c r="Q1293" s="14"/>
      <c r="R1293" s="2196" t="s">
        <v>54</v>
      </c>
      <c r="S1293" s="375"/>
      <c r="T1293" s="375" t="s">
        <v>3286</v>
      </c>
      <c r="U1293" s="375" t="s">
        <v>1253</v>
      </c>
      <c r="V1293" s="375" t="s">
        <v>126</v>
      </c>
      <c r="W1293" s="353" t="s">
        <v>213</v>
      </c>
      <c r="X1293" s="353">
        <v>88</v>
      </c>
      <c r="Y1293" s="375">
        <v>51</v>
      </c>
      <c r="Z1293" s="375"/>
      <c r="AA1293" s="375">
        <v>45</v>
      </c>
      <c r="AB1293" s="375" t="s">
        <v>122</v>
      </c>
      <c r="AC1293" s="313">
        <v>80</v>
      </c>
      <c r="AD1293" s="375">
        <v>465221</v>
      </c>
      <c r="AE1293" s="2738">
        <v>4</v>
      </c>
      <c r="AF1293" s="375">
        <v>10</v>
      </c>
      <c r="AG1293" s="2197" t="s">
        <v>122</v>
      </c>
    </row>
    <row r="1294" spans="3:33">
      <c r="C1294" s="3091" t="s">
        <v>2870</v>
      </c>
      <c r="D1294" s="569" t="s">
        <v>2274</v>
      </c>
      <c r="E1294" s="1578"/>
      <c r="F1294" s="867">
        <v>929001904902</v>
      </c>
      <c r="G1294" s="104">
        <v>8718696814772</v>
      </c>
      <c r="H1294" s="153" t="s">
        <v>1290</v>
      </c>
      <c r="I1294" s="153"/>
      <c r="J1294" s="387">
        <v>7</v>
      </c>
      <c r="K1294" s="1199">
        <v>621</v>
      </c>
      <c r="L1294" s="375" t="s">
        <v>79</v>
      </c>
      <c r="M1294" s="368">
        <v>15000</v>
      </c>
      <c r="N1294" s="313">
        <v>2</v>
      </c>
      <c r="O1294" s="375" t="s">
        <v>127</v>
      </c>
      <c r="P1294" s="3282">
        <v>185</v>
      </c>
      <c r="Q1294" s="14"/>
      <c r="R1294" s="2196" t="s">
        <v>54</v>
      </c>
      <c r="S1294" s="375"/>
      <c r="T1294" s="375" t="s">
        <v>3286</v>
      </c>
      <c r="U1294" s="375" t="s">
        <v>1253</v>
      </c>
      <c r="V1294" s="375" t="s">
        <v>158</v>
      </c>
      <c r="W1294" s="353" t="s">
        <v>213</v>
      </c>
      <c r="X1294" s="353">
        <v>88</v>
      </c>
      <c r="Y1294" s="375">
        <v>51</v>
      </c>
      <c r="Z1294" s="375"/>
      <c r="AA1294" s="375">
        <v>45</v>
      </c>
      <c r="AB1294" s="375" t="s">
        <v>122</v>
      </c>
      <c r="AC1294" s="313">
        <v>80</v>
      </c>
      <c r="AD1294" s="375">
        <v>465222</v>
      </c>
      <c r="AE1294" s="2738">
        <v>4</v>
      </c>
      <c r="AF1294" s="375">
        <v>10</v>
      </c>
      <c r="AG1294" s="2197" t="s">
        <v>122</v>
      </c>
    </row>
    <row r="1295" spans="3:33">
      <c r="C1295" s="3080" t="s">
        <v>2870</v>
      </c>
      <c r="D1295" s="855" t="s">
        <v>2274</v>
      </c>
      <c r="E1295" s="1599"/>
      <c r="F1295" s="868">
        <v>929001905002</v>
      </c>
      <c r="G1295" s="481">
        <v>8718696814796</v>
      </c>
      <c r="H1295" s="689" t="s">
        <v>1291</v>
      </c>
      <c r="I1295" s="689"/>
      <c r="J1295" s="497">
        <v>7</v>
      </c>
      <c r="K1295" s="1313">
        <v>660</v>
      </c>
      <c r="L1295" s="468" t="s">
        <v>53</v>
      </c>
      <c r="M1295" s="629">
        <v>15000</v>
      </c>
      <c r="N1295" s="1314">
        <v>2</v>
      </c>
      <c r="O1295" s="468" t="s">
        <v>127</v>
      </c>
      <c r="P1295" s="3283">
        <v>185</v>
      </c>
      <c r="Q1295" s="14"/>
      <c r="R1295" s="1967" t="s">
        <v>54</v>
      </c>
      <c r="S1295" s="468"/>
      <c r="T1295" s="468" t="s">
        <v>3286</v>
      </c>
      <c r="U1295" s="468" t="s">
        <v>1253</v>
      </c>
      <c r="V1295" s="468" t="s">
        <v>131</v>
      </c>
      <c r="W1295" s="483" t="s">
        <v>213</v>
      </c>
      <c r="X1295" s="483">
        <v>94</v>
      </c>
      <c r="Y1295" s="468">
        <v>51</v>
      </c>
      <c r="Z1295" s="468"/>
      <c r="AA1295" s="468">
        <v>45</v>
      </c>
      <c r="AB1295" s="468" t="s">
        <v>122</v>
      </c>
      <c r="AC1295" s="1314">
        <v>80</v>
      </c>
      <c r="AD1295" s="468">
        <v>465223</v>
      </c>
      <c r="AE1295" s="2739">
        <v>4</v>
      </c>
      <c r="AF1295" s="468">
        <v>10</v>
      </c>
      <c r="AG1295" s="1968" t="s">
        <v>122</v>
      </c>
    </row>
    <row r="1296" spans="3:33">
      <c r="C1296" s="3081"/>
      <c r="D1296" s="1487"/>
      <c r="E1296" s="1617"/>
      <c r="F1296" s="3004">
        <v>929001210931</v>
      </c>
      <c r="G1296" s="1736">
        <v>8727900964653</v>
      </c>
      <c r="H1296" s="1736" t="s">
        <v>1252</v>
      </c>
      <c r="I1296" s="1736"/>
      <c r="J1296" s="1737">
        <v>4.5</v>
      </c>
      <c r="K1296" s="1738">
        <v>400</v>
      </c>
      <c r="L1296" s="1855" t="s">
        <v>3121</v>
      </c>
      <c r="M1296" s="1739">
        <v>15000</v>
      </c>
      <c r="N1296" s="1740">
        <v>2</v>
      </c>
      <c r="O1296" s="1855" t="s">
        <v>144</v>
      </c>
      <c r="P1296" s="3299">
        <v>85</v>
      </c>
      <c r="Q1296" s="14"/>
      <c r="R1296" s="2238" t="s">
        <v>54</v>
      </c>
      <c r="S1296" s="1855"/>
      <c r="T1296" s="1855" t="s">
        <v>3302</v>
      </c>
      <c r="U1296" s="1855" t="s">
        <v>1253</v>
      </c>
      <c r="V1296" s="1855" t="s">
        <v>126</v>
      </c>
      <c r="W1296" s="2488" t="s">
        <v>213</v>
      </c>
      <c r="X1296" s="2488">
        <v>88</v>
      </c>
      <c r="Y1296" s="2353">
        <v>50</v>
      </c>
      <c r="Z1296" s="2353"/>
      <c r="AA1296" s="2353">
        <v>46</v>
      </c>
      <c r="AB1296" s="1855" t="s">
        <v>122</v>
      </c>
      <c r="AC1296" s="2510">
        <v>80</v>
      </c>
      <c r="AD1296" s="2353">
        <v>422031</v>
      </c>
      <c r="AE1296" s="2747">
        <v>4</v>
      </c>
      <c r="AF1296" s="2353">
        <v>10</v>
      </c>
      <c r="AG1296" s="2239" t="s">
        <v>122</v>
      </c>
    </row>
    <row r="1297" spans="3:33">
      <c r="C1297" s="3079" t="s">
        <v>2870</v>
      </c>
      <c r="D1297" s="1576" t="s">
        <v>2274</v>
      </c>
      <c r="E1297" s="1577"/>
      <c r="F1297" s="2981">
        <v>929003087002</v>
      </c>
      <c r="G1297" s="1502">
        <v>8719514359901</v>
      </c>
      <c r="H1297" s="1503" t="s">
        <v>1316</v>
      </c>
      <c r="I1297" s="1503"/>
      <c r="J1297" s="1504">
        <v>3.5</v>
      </c>
      <c r="K1297" s="1321">
        <v>200</v>
      </c>
      <c r="L1297" s="1291" t="s">
        <v>3121</v>
      </c>
      <c r="M1297" s="1506">
        <v>40000</v>
      </c>
      <c r="N1297" s="1507">
        <v>5</v>
      </c>
      <c r="O1297" s="1291" t="s">
        <v>144</v>
      </c>
      <c r="P1297" s="2425">
        <v>320</v>
      </c>
      <c r="Q1297" s="14"/>
      <c r="R1297" s="2240" t="s">
        <v>54</v>
      </c>
      <c r="S1297" s="1291"/>
      <c r="T1297" s="1291" t="s">
        <v>3300</v>
      </c>
      <c r="U1297" s="1291" t="s">
        <v>1315</v>
      </c>
      <c r="V1297" s="1291" t="s">
        <v>126</v>
      </c>
      <c r="W1297" s="2489" t="s">
        <v>213</v>
      </c>
      <c r="X1297" s="2489">
        <v>57</v>
      </c>
      <c r="Y1297" s="1291">
        <v>35.1</v>
      </c>
      <c r="Z1297" s="1291"/>
      <c r="AA1297" s="1291">
        <v>39.5</v>
      </c>
      <c r="AB1297" s="1291" t="s">
        <v>122</v>
      </c>
      <c r="AC1297" s="1326">
        <v>80</v>
      </c>
      <c r="AD1297" s="1291">
        <v>680249</v>
      </c>
      <c r="AE1297" s="2748">
        <v>4</v>
      </c>
      <c r="AF1297" s="1291">
        <v>12</v>
      </c>
      <c r="AG1297" s="2241" t="s">
        <v>122</v>
      </c>
    </row>
    <row r="1298" spans="3:33">
      <c r="C1298" s="3080" t="s">
        <v>2870</v>
      </c>
      <c r="D1298" s="855" t="s">
        <v>2274</v>
      </c>
      <c r="E1298" s="1599"/>
      <c r="F1298" s="2981">
        <v>929002066402</v>
      </c>
      <c r="G1298" s="1502">
        <v>8718699659486</v>
      </c>
      <c r="H1298" s="1503" t="s">
        <v>1314</v>
      </c>
      <c r="I1298" s="1503"/>
      <c r="J1298" s="1504">
        <v>2.2999999999999998</v>
      </c>
      <c r="K1298" s="1321">
        <v>184</v>
      </c>
      <c r="L1298" s="1291" t="s">
        <v>3121</v>
      </c>
      <c r="M1298" s="1506">
        <v>25000</v>
      </c>
      <c r="N1298" s="1507">
        <v>2</v>
      </c>
      <c r="O1298" s="1291" t="s">
        <v>1218</v>
      </c>
      <c r="P1298" s="2425">
        <v>165</v>
      </c>
      <c r="Q1298" s="14"/>
      <c r="R1298" s="2240" t="s">
        <v>54</v>
      </c>
      <c r="S1298" s="1291"/>
      <c r="T1298" s="1291" t="s">
        <v>3300</v>
      </c>
      <c r="U1298" s="1291" t="s">
        <v>1315</v>
      </c>
      <c r="V1298" s="1291" t="s">
        <v>126</v>
      </c>
      <c r="W1298" s="2489" t="s">
        <v>213</v>
      </c>
      <c r="X1298" s="2489">
        <v>80</v>
      </c>
      <c r="Y1298" s="1291">
        <v>35.5</v>
      </c>
      <c r="Z1298" s="1291"/>
      <c r="AA1298" s="1291">
        <v>39.5</v>
      </c>
      <c r="AB1298" s="1291" t="s">
        <v>122</v>
      </c>
      <c r="AC1298" s="1326">
        <v>80</v>
      </c>
      <c r="AD1298" s="1291">
        <v>391909</v>
      </c>
      <c r="AE1298" s="2748">
        <v>4</v>
      </c>
      <c r="AF1298" s="1291">
        <v>12</v>
      </c>
      <c r="AG1298" s="2241" t="s">
        <v>122</v>
      </c>
    </row>
    <row r="1299" spans="3:33">
      <c r="C1299" s="3079" t="s">
        <v>2870</v>
      </c>
      <c r="D1299" s="1576" t="s">
        <v>2274</v>
      </c>
      <c r="E1299" s="1577"/>
      <c r="F1299" s="2979">
        <v>929003043202</v>
      </c>
      <c r="G1299" s="685">
        <v>8719514333918</v>
      </c>
      <c r="H1299" s="3048" t="s">
        <v>2812</v>
      </c>
      <c r="I1299" s="603"/>
      <c r="J1299" s="515">
        <v>10.8</v>
      </c>
      <c r="K1299" s="1317">
        <v>600</v>
      </c>
      <c r="L1299" s="516" t="s">
        <v>3121</v>
      </c>
      <c r="M1299" s="1284">
        <v>40000</v>
      </c>
      <c r="N1299" s="1285">
        <v>5</v>
      </c>
      <c r="O1299" s="516" t="s">
        <v>144</v>
      </c>
      <c r="P1299" s="3281">
        <v>650</v>
      </c>
      <c r="Q1299" s="14"/>
      <c r="R1299" s="2194" t="s">
        <v>54</v>
      </c>
      <c r="S1299" s="516"/>
      <c r="T1299" s="516" t="s">
        <v>3286</v>
      </c>
      <c r="U1299" s="516" t="s">
        <v>1321</v>
      </c>
      <c r="V1299" s="516" t="s">
        <v>126</v>
      </c>
      <c r="W1299" s="529" t="s">
        <v>213</v>
      </c>
      <c r="X1299" s="529">
        <v>55</v>
      </c>
      <c r="Y1299" s="516">
        <v>111</v>
      </c>
      <c r="Z1299" s="516"/>
      <c r="AA1299" s="516">
        <v>61</v>
      </c>
      <c r="AB1299" s="516" t="s">
        <v>143</v>
      </c>
      <c r="AC1299" s="1285">
        <v>95</v>
      </c>
      <c r="AD1299" s="516">
        <v>648245</v>
      </c>
      <c r="AE1299" s="2740">
        <v>4</v>
      </c>
      <c r="AF1299" s="516">
        <v>6</v>
      </c>
      <c r="AG1299" s="2195" t="s">
        <v>122</v>
      </c>
    </row>
    <row r="1300" spans="3:33">
      <c r="C1300" s="3091" t="s">
        <v>2870</v>
      </c>
      <c r="D1300" s="569" t="s">
        <v>2274</v>
      </c>
      <c r="E1300" s="1578"/>
      <c r="F1300" s="2966">
        <v>929003043302</v>
      </c>
      <c r="G1300" s="511">
        <v>8719514333932</v>
      </c>
      <c r="H1300" s="3049" t="s">
        <v>2813</v>
      </c>
      <c r="I1300" s="108"/>
      <c r="J1300" s="386">
        <v>10.8</v>
      </c>
      <c r="K1300" s="1204">
        <v>600</v>
      </c>
      <c r="L1300" s="375" t="s">
        <v>3121</v>
      </c>
      <c r="M1300" s="424">
        <v>40000</v>
      </c>
      <c r="N1300" s="411">
        <v>5</v>
      </c>
      <c r="O1300" s="375" t="s">
        <v>144</v>
      </c>
      <c r="P1300" s="3282">
        <v>650</v>
      </c>
      <c r="Q1300" s="14"/>
      <c r="R1300" s="2196" t="s">
        <v>54</v>
      </c>
      <c r="S1300" s="375"/>
      <c r="T1300" s="375" t="s">
        <v>3286</v>
      </c>
      <c r="U1300" s="375" t="s">
        <v>1321</v>
      </c>
      <c r="V1300" s="375" t="s">
        <v>126</v>
      </c>
      <c r="W1300" s="353" t="s">
        <v>213</v>
      </c>
      <c r="X1300" s="353">
        <v>55</v>
      </c>
      <c r="Y1300" s="375">
        <v>111</v>
      </c>
      <c r="Z1300" s="375"/>
      <c r="AA1300" s="375">
        <v>61</v>
      </c>
      <c r="AB1300" s="375" t="s">
        <v>143</v>
      </c>
      <c r="AC1300" s="411">
        <v>95</v>
      </c>
      <c r="AD1300" s="375">
        <v>648244</v>
      </c>
      <c r="AE1300" s="2742">
        <v>4</v>
      </c>
      <c r="AF1300" s="375">
        <v>6</v>
      </c>
      <c r="AG1300" s="2197" t="s">
        <v>122</v>
      </c>
    </row>
    <row r="1301" spans="3:33">
      <c r="C1301" s="3091" t="s">
        <v>2870</v>
      </c>
      <c r="D1301" s="569" t="s">
        <v>2274</v>
      </c>
      <c r="E1301" s="1578"/>
      <c r="F1301" s="2966">
        <v>929003043402</v>
      </c>
      <c r="G1301" s="511">
        <v>8719514333956</v>
      </c>
      <c r="H1301" s="3049" t="s">
        <v>2814</v>
      </c>
      <c r="I1301" s="108"/>
      <c r="J1301" s="386">
        <v>10.8</v>
      </c>
      <c r="K1301" s="1204">
        <v>600</v>
      </c>
      <c r="L1301" s="375" t="s">
        <v>3121</v>
      </c>
      <c r="M1301" s="424">
        <v>40000</v>
      </c>
      <c r="N1301" s="411">
        <v>5</v>
      </c>
      <c r="O1301" s="375" t="s">
        <v>144</v>
      </c>
      <c r="P1301" s="3282">
        <v>650</v>
      </c>
      <c r="Q1301" s="14"/>
      <c r="R1301" s="2196" t="s">
        <v>54</v>
      </c>
      <c r="S1301" s="375"/>
      <c r="T1301" s="375" t="s">
        <v>3286</v>
      </c>
      <c r="U1301" s="375" t="s">
        <v>1321</v>
      </c>
      <c r="V1301" s="375" t="s">
        <v>126</v>
      </c>
      <c r="W1301" s="353" t="s">
        <v>213</v>
      </c>
      <c r="X1301" s="353">
        <v>55</v>
      </c>
      <c r="Y1301" s="375">
        <v>111</v>
      </c>
      <c r="Z1301" s="375"/>
      <c r="AA1301" s="375">
        <v>61</v>
      </c>
      <c r="AB1301" s="375" t="s">
        <v>143</v>
      </c>
      <c r="AC1301" s="411">
        <v>95</v>
      </c>
      <c r="AD1301" s="375">
        <v>648254</v>
      </c>
      <c r="AE1301" s="2742">
        <v>4</v>
      </c>
      <c r="AF1301" s="375">
        <v>6</v>
      </c>
      <c r="AG1301" s="2197" t="s">
        <v>122</v>
      </c>
    </row>
    <row r="1302" spans="3:33">
      <c r="C1302" s="3091" t="s">
        <v>2870</v>
      </c>
      <c r="D1302" s="569" t="s">
        <v>2274</v>
      </c>
      <c r="E1302" s="1578"/>
      <c r="F1302" s="2966">
        <v>929003043502</v>
      </c>
      <c r="G1302" s="511">
        <v>8719514333970</v>
      </c>
      <c r="H1302" s="3049" t="s">
        <v>2815</v>
      </c>
      <c r="I1302" s="153"/>
      <c r="J1302" s="386">
        <v>10.8</v>
      </c>
      <c r="K1302" s="1204">
        <v>620</v>
      </c>
      <c r="L1302" s="330" t="s">
        <v>79</v>
      </c>
      <c r="M1302" s="424">
        <v>40000</v>
      </c>
      <c r="N1302" s="411">
        <v>5</v>
      </c>
      <c r="O1302" s="330" t="s">
        <v>144</v>
      </c>
      <c r="P1302" s="3282">
        <v>650</v>
      </c>
      <c r="Q1302" s="14"/>
      <c r="R1302" s="2212" t="s">
        <v>54</v>
      </c>
      <c r="S1302" s="330"/>
      <c r="T1302" s="330" t="s">
        <v>3286</v>
      </c>
      <c r="U1302" s="330" t="s">
        <v>1321</v>
      </c>
      <c r="V1302" s="330" t="s">
        <v>158</v>
      </c>
      <c r="W1302" s="311" t="s">
        <v>213</v>
      </c>
      <c r="X1302" s="311">
        <v>57</v>
      </c>
      <c r="Y1302" s="330">
        <v>111</v>
      </c>
      <c r="Z1302" s="330"/>
      <c r="AA1302" s="330">
        <v>61</v>
      </c>
      <c r="AB1302" s="330" t="s">
        <v>143</v>
      </c>
      <c r="AC1302" s="411">
        <v>95</v>
      </c>
      <c r="AD1302" s="330">
        <v>648250</v>
      </c>
      <c r="AE1302" s="2742">
        <v>4</v>
      </c>
      <c r="AF1302" s="330">
        <v>6</v>
      </c>
      <c r="AG1302" s="2213" t="s">
        <v>122</v>
      </c>
    </row>
    <row r="1303" spans="3:33">
      <c r="C1303" s="3091" t="s">
        <v>2870</v>
      </c>
      <c r="D1303" s="569" t="s">
        <v>2274</v>
      </c>
      <c r="E1303" s="1578"/>
      <c r="F1303" s="2966">
        <v>929003043602</v>
      </c>
      <c r="G1303" s="511">
        <v>8719514333994</v>
      </c>
      <c r="H1303" s="3049" t="s">
        <v>2816</v>
      </c>
      <c r="I1303" s="153"/>
      <c r="J1303" s="386">
        <v>10.8</v>
      </c>
      <c r="K1303" s="1204">
        <v>620</v>
      </c>
      <c r="L1303" s="375" t="s">
        <v>79</v>
      </c>
      <c r="M1303" s="424">
        <v>40000</v>
      </c>
      <c r="N1303" s="411">
        <v>5</v>
      </c>
      <c r="O1303" s="375" t="s">
        <v>144</v>
      </c>
      <c r="P1303" s="3282">
        <v>650</v>
      </c>
      <c r="Q1303" s="14"/>
      <c r="R1303" s="2196" t="s">
        <v>54</v>
      </c>
      <c r="S1303" s="375"/>
      <c r="T1303" s="375" t="s">
        <v>3286</v>
      </c>
      <c r="U1303" s="375" t="s">
        <v>1321</v>
      </c>
      <c r="V1303" s="375" t="s">
        <v>158</v>
      </c>
      <c r="W1303" s="353" t="s">
        <v>213</v>
      </c>
      <c r="X1303" s="353">
        <v>57</v>
      </c>
      <c r="Y1303" s="375">
        <v>111</v>
      </c>
      <c r="Z1303" s="375"/>
      <c r="AA1303" s="375">
        <v>61</v>
      </c>
      <c r="AB1303" s="375" t="s">
        <v>143</v>
      </c>
      <c r="AC1303" s="411">
        <v>95</v>
      </c>
      <c r="AD1303" s="375">
        <v>648247</v>
      </c>
      <c r="AE1303" s="2742">
        <v>4</v>
      </c>
      <c r="AF1303" s="375">
        <v>6</v>
      </c>
      <c r="AG1303" s="2197" t="s">
        <v>122</v>
      </c>
    </row>
    <row r="1304" spans="3:33">
      <c r="C1304" s="3091" t="s">
        <v>2870</v>
      </c>
      <c r="D1304" s="569" t="s">
        <v>2274</v>
      </c>
      <c r="E1304" s="1578"/>
      <c r="F1304" s="868">
        <v>929003043702</v>
      </c>
      <c r="G1304" s="481">
        <v>8719514334014</v>
      </c>
      <c r="H1304" s="3050" t="s">
        <v>2817</v>
      </c>
      <c r="I1304" s="689"/>
      <c r="J1304" s="485">
        <v>10.8</v>
      </c>
      <c r="K1304" s="1203">
        <v>620</v>
      </c>
      <c r="L1304" s="468" t="s">
        <v>79</v>
      </c>
      <c r="M1304" s="484">
        <v>40000</v>
      </c>
      <c r="N1304" s="645">
        <v>5</v>
      </c>
      <c r="O1304" s="468" t="s">
        <v>144</v>
      </c>
      <c r="P1304" s="3283">
        <v>650</v>
      </c>
      <c r="Q1304" s="14"/>
      <c r="R1304" s="1967" t="s">
        <v>54</v>
      </c>
      <c r="S1304" s="468"/>
      <c r="T1304" s="468" t="s">
        <v>3286</v>
      </c>
      <c r="U1304" s="468" t="s">
        <v>1321</v>
      </c>
      <c r="V1304" s="468" t="s">
        <v>158</v>
      </c>
      <c r="W1304" s="483" t="s">
        <v>213</v>
      </c>
      <c r="X1304" s="483">
        <v>57</v>
      </c>
      <c r="Y1304" s="468">
        <v>111</v>
      </c>
      <c r="Z1304" s="468"/>
      <c r="AA1304" s="468">
        <v>61</v>
      </c>
      <c r="AB1304" s="468" t="s">
        <v>143</v>
      </c>
      <c r="AC1304" s="645">
        <v>95</v>
      </c>
      <c r="AD1304" s="468">
        <v>648247</v>
      </c>
      <c r="AE1304" s="2749">
        <v>4</v>
      </c>
      <c r="AF1304" s="468">
        <v>6</v>
      </c>
      <c r="AG1304" s="1968" t="s">
        <v>122</v>
      </c>
    </row>
    <row r="1305" spans="3:33">
      <c r="C1305" s="3091" t="s">
        <v>2870</v>
      </c>
      <c r="D1305" s="569" t="s">
        <v>2274</v>
      </c>
      <c r="E1305" s="1578"/>
      <c r="F1305" s="2980">
        <v>929003042602</v>
      </c>
      <c r="G1305" s="605">
        <v>8719514333796</v>
      </c>
      <c r="H1305" s="3051" t="s">
        <v>2818</v>
      </c>
      <c r="I1305" s="603"/>
      <c r="J1305" s="386">
        <v>14.8</v>
      </c>
      <c r="K1305" s="1202">
        <v>875</v>
      </c>
      <c r="L1305" s="418" t="s">
        <v>3121</v>
      </c>
      <c r="M1305" s="595">
        <v>40000</v>
      </c>
      <c r="N1305" s="411">
        <v>5</v>
      </c>
      <c r="O1305" s="418" t="s">
        <v>144</v>
      </c>
      <c r="P1305" s="3282">
        <v>700</v>
      </c>
      <c r="Q1305" s="14"/>
      <c r="R1305" s="2198" t="s">
        <v>54</v>
      </c>
      <c r="S1305" s="418"/>
      <c r="T1305" s="418" t="s">
        <v>3154</v>
      </c>
      <c r="U1305" s="418" t="s">
        <v>1321</v>
      </c>
      <c r="V1305" s="418" t="s">
        <v>126</v>
      </c>
      <c r="W1305" s="362" t="s">
        <v>213</v>
      </c>
      <c r="X1305" s="362">
        <v>59</v>
      </c>
      <c r="Y1305" s="418">
        <v>111</v>
      </c>
      <c r="Z1305" s="418"/>
      <c r="AA1305" s="418">
        <v>61</v>
      </c>
      <c r="AB1305" s="418" t="s">
        <v>143</v>
      </c>
      <c r="AC1305" s="411">
        <v>95</v>
      </c>
      <c r="AD1305" s="418">
        <v>648255</v>
      </c>
      <c r="AE1305" s="2742">
        <v>4</v>
      </c>
      <c r="AF1305" s="418">
        <v>6</v>
      </c>
      <c r="AG1305" s="2199" t="s">
        <v>122</v>
      </c>
    </row>
    <row r="1306" spans="3:33">
      <c r="C1306" s="3091" t="s">
        <v>2870</v>
      </c>
      <c r="D1306" s="569" t="s">
        <v>2274</v>
      </c>
      <c r="E1306" s="1578"/>
      <c r="F1306" s="2966">
        <v>929003042702</v>
      </c>
      <c r="G1306" s="511">
        <v>8719514333819</v>
      </c>
      <c r="H1306" s="3049" t="s">
        <v>2819</v>
      </c>
      <c r="I1306" s="108"/>
      <c r="J1306" s="386">
        <v>14.8</v>
      </c>
      <c r="K1306" s="1201">
        <v>875</v>
      </c>
      <c r="L1306" s="375" t="s">
        <v>3121</v>
      </c>
      <c r="M1306" s="424">
        <v>40000</v>
      </c>
      <c r="N1306" s="411">
        <v>5</v>
      </c>
      <c r="O1306" s="375" t="s">
        <v>144</v>
      </c>
      <c r="P1306" s="3282">
        <v>700</v>
      </c>
      <c r="Q1306" s="14"/>
      <c r="R1306" s="2196" t="s">
        <v>54</v>
      </c>
      <c r="S1306" s="375"/>
      <c r="T1306" s="375" t="s">
        <v>3154</v>
      </c>
      <c r="U1306" s="375" t="s">
        <v>1321</v>
      </c>
      <c r="V1306" s="375" t="s">
        <v>126</v>
      </c>
      <c r="W1306" s="353" t="s">
        <v>213</v>
      </c>
      <c r="X1306" s="353">
        <v>59</v>
      </c>
      <c r="Y1306" s="375">
        <v>111</v>
      </c>
      <c r="Z1306" s="375"/>
      <c r="AA1306" s="375">
        <v>61</v>
      </c>
      <c r="AB1306" s="375" t="s">
        <v>143</v>
      </c>
      <c r="AC1306" s="411">
        <v>95</v>
      </c>
      <c r="AD1306" s="375">
        <v>648259</v>
      </c>
      <c r="AE1306" s="2742">
        <v>4</v>
      </c>
      <c r="AF1306" s="375">
        <v>6</v>
      </c>
      <c r="AG1306" s="2197" t="s">
        <v>122</v>
      </c>
    </row>
    <row r="1307" spans="3:33">
      <c r="C1307" s="3091" t="s">
        <v>2870</v>
      </c>
      <c r="D1307" s="569" t="s">
        <v>2274</v>
      </c>
      <c r="E1307" s="1578"/>
      <c r="F1307" s="2966">
        <v>929003042802</v>
      </c>
      <c r="G1307" s="511">
        <v>8719514333833</v>
      </c>
      <c r="H1307" s="3049" t="s">
        <v>2820</v>
      </c>
      <c r="I1307" s="108"/>
      <c r="J1307" s="386">
        <v>14.8</v>
      </c>
      <c r="K1307" s="1201">
        <v>875</v>
      </c>
      <c r="L1307" s="375" t="s">
        <v>79</v>
      </c>
      <c r="M1307" s="424">
        <v>40000</v>
      </c>
      <c r="N1307" s="411">
        <v>5</v>
      </c>
      <c r="O1307" s="375" t="s">
        <v>144</v>
      </c>
      <c r="P1307" s="3282">
        <v>700</v>
      </c>
      <c r="Q1307" s="14"/>
      <c r="R1307" s="2196" t="s">
        <v>54</v>
      </c>
      <c r="S1307" s="375"/>
      <c r="T1307" s="375" t="s">
        <v>3154</v>
      </c>
      <c r="U1307" s="375" t="s">
        <v>1321</v>
      </c>
      <c r="V1307" s="375" t="s">
        <v>158</v>
      </c>
      <c r="W1307" s="353" t="s">
        <v>213</v>
      </c>
      <c r="X1307" s="353">
        <v>59</v>
      </c>
      <c r="Y1307" s="375">
        <v>111</v>
      </c>
      <c r="Z1307" s="375"/>
      <c r="AA1307" s="375">
        <v>61</v>
      </c>
      <c r="AB1307" s="375" t="s">
        <v>143</v>
      </c>
      <c r="AC1307" s="411">
        <v>95</v>
      </c>
      <c r="AD1307" s="375">
        <v>648257</v>
      </c>
      <c r="AE1307" s="2742">
        <v>4</v>
      </c>
      <c r="AF1307" s="375">
        <v>6</v>
      </c>
      <c r="AG1307" s="2197" t="s">
        <v>122</v>
      </c>
    </row>
    <row r="1308" spans="3:33">
      <c r="C1308" s="3091" t="s">
        <v>2870</v>
      </c>
      <c r="D1308" s="569" t="s">
        <v>2274</v>
      </c>
      <c r="E1308" s="1578"/>
      <c r="F1308" s="2966">
        <v>929003042902</v>
      </c>
      <c r="G1308" s="511">
        <v>8719514333857</v>
      </c>
      <c r="H1308" s="3049" t="s">
        <v>2821</v>
      </c>
      <c r="I1308" s="153"/>
      <c r="J1308" s="386">
        <v>14.8</v>
      </c>
      <c r="K1308" s="1201">
        <v>875</v>
      </c>
      <c r="L1308" s="375" t="s">
        <v>79</v>
      </c>
      <c r="M1308" s="424">
        <v>40000</v>
      </c>
      <c r="N1308" s="411">
        <v>5</v>
      </c>
      <c r="O1308" s="375" t="s">
        <v>144</v>
      </c>
      <c r="P1308" s="3282">
        <v>700</v>
      </c>
      <c r="Q1308" s="14"/>
      <c r="R1308" s="2196" t="s">
        <v>54</v>
      </c>
      <c r="S1308" s="375"/>
      <c r="T1308" s="375" t="s">
        <v>3154</v>
      </c>
      <c r="U1308" s="375" t="s">
        <v>1321</v>
      </c>
      <c r="V1308" s="375" t="s">
        <v>158</v>
      </c>
      <c r="W1308" s="353" t="s">
        <v>213</v>
      </c>
      <c r="X1308" s="353">
        <v>59</v>
      </c>
      <c r="Y1308" s="375">
        <v>111</v>
      </c>
      <c r="Z1308" s="375"/>
      <c r="AA1308" s="375">
        <v>61</v>
      </c>
      <c r="AB1308" s="375" t="s">
        <v>143</v>
      </c>
      <c r="AC1308" s="411">
        <v>95</v>
      </c>
      <c r="AD1308" s="375">
        <v>648246</v>
      </c>
      <c r="AE1308" s="2742">
        <v>4</v>
      </c>
      <c r="AF1308" s="375">
        <v>6</v>
      </c>
      <c r="AG1308" s="2197" t="s">
        <v>122</v>
      </c>
    </row>
    <row r="1309" spans="3:33">
      <c r="C1309" s="3091" t="s">
        <v>2870</v>
      </c>
      <c r="D1309" s="569" t="s">
        <v>2274</v>
      </c>
      <c r="E1309" s="1578"/>
      <c r="F1309" s="2966">
        <v>929003043002</v>
      </c>
      <c r="G1309" s="511">
        <v>8719514333871</v>
      </c>
      <c r="H1309" s="3049" t="s">
        <v>2822</v>
      </c>
      <c r="I1309" s="153"/>
      <c r="J1309" s="386">
        <v>14.8</v>
      </c>
      <c r="K1309" s="1201">
        <v>950</v>
      </c>
      <c r="L1309" s="330" t="s">
        <v>53</v>
      </c>
      <c r="M1309" s="424">
        <v>40000</v>
      </c>
      <c r="N1309" s="411">
        <v>5</v>
      </c>
      <c r="O1309" s="330" t="s">
        <v>144</v>
      </c>
      <c r="P1309" s="3282">
        <v>700</v>
      </c>
      <c r="Q1309" s="14"/>
      <c r="R1309" s="2212" t="s">
        <v>54</v>
      </c>
      <c r="S1309" s="330"/>
      <c r="T1309" s="330" t="s">
        <v>3154</v>
      </c>
      <c r="U1309" s="330" t="s">
        <v>1321</v>
      </c>
      <c r="V1309" s="330" t="s">
        <v>131</v>
      </c>
      <c r="W1309" s="311" t="s">
        <v>213</v>
      </c>
      <c r="X1309" s="311">
        <v>64</v>
      </c>
      <c r="Y1309" s="330">
        <v>111</v>
      </c>
      <c r="Z1309" s="330"/>
      <c r="AA1309" s="330">
        <v>61</v>
      </c>
      <c r="AB1309" s="330" t="s">
        <v>143</v>
      </c>
      <c r="AC1309" s="411">
        <v>95</v>
      </c>
      <c r="AD1309" s="330">
        <v>648253</v>
      </c>
      <c r="AE1309" s="2742">
        <v>4</v>
      </c>
      <c r="AF1309" s="330">
        <v>6</v>
      </c>
      <c r="AG1309" s="2213" t="s">
        <v>122</v>
      </c>
    </row>
    <row r="1310" spans="3:33">
      <c r="C1310" s="3091" t="s">
        <v>2870</v>
      </c>
      <c r="D1310" s="569" t="s">
        <v>2274</v>
      </c>
      <c r="E1310" s="1578"/>
      <c r="F1310" s="868">
        <v>929003043102</v>
      </c>
      <c r="G1310" s="481">
        <v>8719514333895</v>
      </c>
      <c r="H1310" s="3050" t="s">
        <v>2823</v>
      </c>
      <c r="I1310" s="689"/>
      <c r="J1310" s="485">
        <v>14.8</v>
      </c>
      <c r="K1310" s="1200">
        <v>950</v>
      </c>
      <c r="L1310" s="468" t="s">
        <v>53</v>
      </c>
      <c r="M1310" s="484">
        <v>40000</v>
      </c>
      <c r="N1310" s="598">
        <v>5</v>
      </c>
      <c r="O1310" s="468" t="s">
        <v>144</v>
      </c>
      <c r="P1310" s="3283">
        <v>700</v>
      </c>
      <c r="Q1310" s="14"/>
      <c r="R1310" s="1967" t="s">
        <v>54</v>
      </c>
      <c r="S1310" s="468"/>
      <c r="T1310" s="468" t="s">
        <v>3154</v>
      </c>
      <c r="U1310" s="468" t="s">
        <v>1321</v>
      </c>
      <c r="V1310" s="468" t="s">
        <v>131</v>
      </c>
      <c r="W1310" s="483" t="s">
        <v>213</v>
      </c>
      <c r="X1310" s="483">
        <v>64</v>
      </c>
      <c r="Y1310" s="468">
        <v>111</v>
      </c>
      <c r="Z1310" s="468"/>
      <c r="AA1310" s="468">
        <v>61</v>
      </c>
      <c r="AB1310" s="468" t="s">
        <v>143</v>
      </c>
      <c r="AC1310" s="598">
        <v>95</v>
      </c>
      <c r="AD1310" s="468">
        <v>648243</v>
      </c>
      <c r="AE1310" s="2749">
        <v>4</v>
      </c>
      <c r="AF1310" s="468">
        <v>6</v>
      </c>
      <c r="AG1310" s="1968" t="s">
        <v>122</v>
      </c>
    </row>
    <row r="1311" spans="3:33">
      <c r="C1311" s="3091" t="s">
        <v>2870</v>
      </c>
      <c r="D1311" s="569" t="s">
        <v>2274</v>
      </c>
      <c r="E1311" s="1578"/>
      <c r="F1311" s="2966">
        <v>929003478602</v>
      </c>
      <c r="G1311" s="511">
        <v>8719514429659</v>
      </c>
      <c r="H1311" s="3049" t="s">
        <v>1322</v>
      </c>
      <c r="I1311" s="603"/>
      <c r="J1311" s="386">
        <v>20</v>
      </c>
      <c r="K1311" s="1201">
        <v>1270</v>
      </c>
      <c r="L1311" s="375" t="s">
        <v>3121</v>
      </c>
      <c r="M1311" s="424">
        <v>40000</v>
      </c>
      <c r="N1311" s="411">
        <v>5</v>
      </c>
      <c r="O1311" s="375" t="s">
        <v>144</v>
      </c>
      <c r="P1311" s="2414">
        <v>850</v>
      </c>
      <c r="Q1311" s="14"/>
      <c r="R1311" s="2196" t="s">
        <v>54</v>
      </c>
      <c r="S1311" s="375"/>
      <c r="T1311" s="375" t="s">
        <v>3287</v>
      </c>
      <c r="U1311" s="375" t="s">
        <v>1321</v>
      </c>
      <c r="V1311" s="375" t="s">
        <v>126</v>
      </c>
      <c r="W1311" s="353" t="s">
        <v>213</v>
      </c>
      <c r="X1311" s="353">
        <v>63</v>
      </c>
      <c r="Y1311" s="375">
        <v>111</v>
      </c>
      <c r="Z1311" s="375"/>
      <c r="AA1311" s="375">
        <v>62</v>
      </c>
      <c r="AB1311" s="375" t="s">
        <v>143</v>
      </c>
      <c r="AC1311" s="411">
        <v>95</v>
      </c>
      <c r="AD1311" s="375">
        <v>1122531</v>
      </c>
      <c r="AE1311" s="2742">
        <v>4</v>
      </c>
      <c r="AF1311" s="375">
        <v>6</v>
      </c>
      <c r="AG1311" s="2197" t="s">
        <v>122</v>
      </c>
    </row>
    <row r="1312" spans="3:33">
      <c r="C1312" s="3091" t="s">
        <v>2870</v>
      </c>
      <c r="D1312" s="569" t="s">
        <v>2274</v>
      </c>
      <c r="E1312" s="1578"/>
      <c r="F1312" s="2966">
        <v>929003478902</v>
      </c>
      <c r="G1312" s="511">
        <v>8719514429673</v>
      </c>
      <c r="H1312" s="3049" t="s">
        <v>1323</v>
      </c>
      <c r="I1312" s="108"/>
      <c r="J1312" s="386">
        <v>20</v>
      </c>
      <c r="K1312" s="1201">
        <v>1270</v>
      </c>
      <c r="L1312" s="375" t="s">
        <v>3121</v>
      </c>
      <c r="M1312" s="424">
        <v>40000</v>
      </c>
      <c r="N1312" s="411">
        <v>5</v>
      </c>
      <c r="O1312" s="375" t="s">
        <v>144</v>
      </c>
      <c r="P1312" s="989">
        <v>850</v>
      </c>
      <c r="Q1312" s="14"/>
      <c r="R1312" s="2196" t="s">
        <v>54</v>
      </c>
      <c r="S1312" s="375"/>
      <c r="T1312" s="375" t="s">
        <v>3287</v>
      </c>
      <c r="U1312" s="375" t="s">
        <v>1321</v>
      </c>
      <c r="V1312" s="375" t="s">
        <v>126</v>
      </c>
      <c r="W1312" s="353" t="s">
        <v>213</v>
      </c>
      <c r="X1312" s="353">
        <v>63</v>
      </c>
      <c r="Y1312" s="375">
        <v>111</v>
      </c>
      <c r="Z1312" s="375"/>
      <c r="AA1312" s="375">
        <v>62</v>
      </c>
      <c r="AB1312" s="375" t="s">
        <v>143</v>
      </c>
      <c r="AC1312" s="411">
        <v>95</v>
      </c>
      <c r="AD1312" s="375">
        <v>1122530</v>
      </c>
      <c r="AE1312" s="2742">
        <v>4</v>
      </c>
      <c r="AF1312" s="375">
        <v>6</v>
      </c>
      <c r="AG1312" s="2197" t="s">
        <v>122</v>
      </c>
    </row>
    <row r="1313" spans="3:33">
      <c r="C1313" s="3091" t="s">
        <v>2870</v>
      </c>
      <c r="D1313" s="569" t="s">
        <v>2274</v>
      </c>
      <c r="E1313" s="1578"/>
      <c r="F1313" s="2966">
        <v>929003478702</v>
      </c>
      <c r="G1313" s="511">
        <v>8719514429697</v>
      </c>
      <c r="H1313" s="3049" t="s">
        <v>1324</v>
      </c>
      <c r="I1313" s="108"/>
      <c r="J1313" s="386">
        <v>20</v>
      </c>
      <c r="K1313" s="1201">
        <v>1270</v>
      </c>
      <c r="L1313" s="375" t="s">
        <v>79</v>
      </c>
      <c r="M1313" s="424">
        <v>40000</v>
      </c>
      <c r="N1313" s="411">
        <v>5</v>
      </c>
      <c r="O1313" s="375" t="s">
        <v>144</v>
      </c>
      <c r="P1313" s="989">
        <v>850</v>
      </c>
      <c r="Q1313" s="14"/>
      <c r="R1313" s="2196" t="s">
        <v>54</v>
      </c>
      <c r="S1313" s="375"/>
      <c r="T1313" s="375" t="s">
        <v>3287</v>
      </c>
      <c r="U1313" s="375" t="s">
        <v>1321</v>
      </c>
      <c r="V1313" s="375" t="s">
        <v>158</v>
      </c>
      <c r="W1313" s="353" t="s">
        <v>213</v>
      </c>
      <c r="X1313" s="353">
        <v>63</v>
      </c>
      <c r="Y1313" s="375">
        <v>111</v>
      </c>
      <c r="Z1313" s="375"/>
      <c r="AA1313" s="375">
        <v>62</v>
      </c>
      <c r="AB1313" s="375" t="s">
        <v>143</v>
      </c>
      <c r="AC1313" s="411">
        <v>95</v>
      </c>
      <c r="AD1313" s="375">
        <v>1122533</v>
      </c>
      <c r="AE1313" s="2742">
        <v>4</v>
      </c>
      <c r="AF1313" s="375">
        <v>6</v>
      </c>
      <c r="AG1313" s="2197" t="s">
        <v>122</v>
      </c>
    </row>
    <row r="1314" spans="3:33">
      <c r="C1314" s="3091" t="s">
        <v>2870</v>
      </c>
      <c r="D1314" s="569" t="s">
        <v>2274</v>
      </c>
      <c r="E1314" s="1578"/>
      <c r="F1314" s="2966">
        <v>929003479002</v>
      </c>
      <c r="G1314" s="511">
        <v>8719514429710</v>
      </c>
      <c r="H1314" s="3049" t="s">
        <v>1325</v>
      </c>
      <c r="I1314" s="153"/>
      <c r="J1314" s="386">
        <v>20</v>
      </c>
      <c r="K1314" s="1201">
        <v>1270</v>
      </c>
      <c r="L1314" s="375" t="s">
        <v>79</v>
      </c>
      <c r="M1314" s="424">
        <v>40000</v>
      </c>
      <c r="N1314" s="411">
        <v>5</v>
      </c>
      <c r="O1314" s="375" t="s">
        <v>144</v>
      </c>
      <c r="P1314" s="989">
        <v>850</v>
      </c>
      <c r="Q1314" s="14"/>
      <c r="R1314" s="2196" t="s">
        <v>54</v>
      </c>
      <c r="S1314" s="375"/>
      <c r="T1314" s="375" t="s">
        <v>3287</v>
      </c>
      <c r="U1314" s="375" t="s">
        <v>1321</v>
      </c>
      <c r="V1314" s="375" t="s">
        <v>158</v>
      </c>
      <c r="W1314" s="353" t="s">
        <v>213</v>
      </c>
      <c r="X1314" s="353">
        <v>63</v>
      </c>
      <c r="Y1314" s="375">
        <v>111</v>
      </c>
      <c r="Z1314" s="375"/>
      <c r="AA1314" s="375">
        <v>62</v>
      </c>
      <c r="AB1314" s="375" t="s">
        <v>143</v>
      </c>
      <c r="AC1314" s="411">
        <v>95</v>
      </c>
      <c r="AD1314" s="375">
        <v>1122532</v>
      </c>
      <c r="AE1314" s="2742">
        <v>4</v>
      </c>
      <c r="AF1314" s="375">
        <v>6</v>
      </c>
      <c r="AG1314" s="2197" t="s">
        <v>122</v>
      </c>
    </row>
    <row r="1315" spans="3:33">
      <c r="C1315" s="3091" t="s">
        <v>2870</v>
      </c>
      <c r="D1315" s="569" t="s">
        <v>2274</v>
      </c>
      <c r="E1315" s="1578"/>
      <c r="F1315" s="2966">
        <v>929003478802</v>
      </c>
      <c r="G1315" s="511">
        <v>8719514429734</v>
      </c>
      <c r="H1315" s="3049" t="s">
        <v>1326</v>
      </c>
      <c r="I1315" s="153"/>
      <c r="J1315" s="386">
        <v>20</v>
      </c>
      <c r="K1315" s="1201">
        <v>1270</v>
      </c>
      <c r="L1315" s="330" t="s">
        <v>53</v>
      </c>
      <c r="M1315" s="424">
        <v>40000</v>
      </c>
      <c r="N1315" s="411">
        <v>5</v>
      </c>
      <c r="O1315" s="330" t="s">
        <v>144</v>
      </c>
      <c r="P1315" s="989">
        <v>850</v>
      </c>
      <c r="Q1315" s="14"/>
      <c r="R1315" s="2212" t="s">
        <v>54</v>
      </c>
      <c r="S1315" s="330"/>
      <c r="T1315" s="330" t="s">
        <v>3287</v>
      </c>
      <c r="U1315" s="330" t="s">
        <v>1321</v>
      </c>
      <c r="V1315" s="330" t="s">
        <v>131</v>
      </c>
      <c r="W1315" s="311" t="s">
        <v>213</v>
      </c>
      <c r="X1315" s="311">
        <v>63</v>
      </c>
      <c r="Y1315" s="330">
        <v>111</v>
      </c>
      <c r="Z1315" s="330"/>
      <c r="AA1315" s="330">
        <v>62</v>
      </c>
      <c r="AB1315" s="330" t="s">
        <v>143</v>
      </c>
      <c r="AC1315" s="411">
        <v>95</v>
      </c>
      <c r="AD1315" s="330">
        <v>1122534</v>
      </c>
      <c r="AE1315" s="2742">
        <v>4</v>
      </c>
      <c r="AF1315" s="330">
        <v>6</v>
      </c>
      <c r="AG1315" s="2213" t="s">
        <v>122</v>
      </c>
    </row>
    <row r="1316" spans="3:33">
      <c r="C1316" s="3080" t="s">
        <v>2870</v>
      </c>
      <c r="D1316" s="855" t="s">
        <v>2274</v>
      </c>
      <c r="E1316" s="1599"/>
      <c r="F1316" s="868">
        <v>929003479102</v>
      </c>
      <c r="G1316" s="481">
        <v>8719514429758</v>
      </c>
      <c r="H1316" s="3050" t="s">
        <v>1327</v>
      </c>
      <c r="I1316" s="689"/>
      <c r="J1316" s="485">
        <v>20</v>
      </c>
      <c r="K1316" s="1200">
        <v>1270</v>
      </c>
      <c r="L1316" s="463" t="s">
        <v>53</v>
      </c>
      <c r="M1316" s="484">
        <v>40000</v>
      </c>
      <c r="N1316" s="598">
        <v>5</v>
      </c>
      <c r="O1316" s="463" t="s">
        <v>144</v>
      </c>
      <c r="P1316" s="2408">
        <v>850</v>
      </c>
      <c r="Q1316" s="14"/>
      <c r="R1316" s="2242" t="s">
        <v>54</v>
      </c>
      <c r="S1316" s="463"/>
      <c r="T1316" s="463" t="s">
        <v>3287</v>
      </c>
      <c r="U1316" s="463" t="s">
        <v>1321</v>
      </c>
      <c r="V1316" s="463" t="s">
        <v>131</v>
      </c>
      <c r="W1316" s="2453" t="s">
        <v>213</v>
      </c>
      <c r="X1316" s="2453">
        <v>63</v>
      </c>
      <c r="Y1316" s="463">
        <v>111</v>
      </c>
      <c r="Z1316" s="463"/>
      <c r="AA1316" s="463">
        <v>62</v>
      </c>
      <c r="AB1316" s="463" t="s">
        <v>143</v>
      </c>
      <c r="AC1316" s="598">
        <v>95</v>
      </c>
      <c r="AD1316" s="463">
        <v>1122529</v>
      </c>
      <c r="AE1316" s="2749">
        <v>4</v>
      </c>
      <c r="AF1316" s="463">
        <v>6</v>
      </c>
      <c r="AG1316" s="2243" t="s">
        <v>122</v>
      </c>
    </row>
    <row r="1317" spans="3:33">
      <c r="C1317" s="3081" t="s">
        <v>2870</v>
      </c>
      <c r="D1317" s="1487" t="s">
        <v>2274</v>
      </c>
      <c r="E1317" s="1617"/>
      <c r="F1317" s="2981">
        <v>929002965002</v>
      </c>
      <c r="G1317" s="1288">
        <v>8719514305380</v>
      </c>
      <c r="H1317" s="3052" t="s">
        <v>1320</v>
      </c>
      <c r="I1317" s="1323"/>
      <c r="J1317" s="1324">
        <v>7</v>
      </c>
      <c r="K1317" s="1321">
        <v>550</v>
      </c>
      <c r="L1317" s="1325" t="s">
        <v>79</v>
      </c>
      <c r="M1317" s="1327">
        <v>15000</v>
      </c>
      <c r="N1317" s="1328">
        <v>2</v>
      </c>
      <c r="O1317" s="1325" t="s">
        <v>127</v>
      </c>
      <c r="P1317" s="2425">
        <v>350</v>
      </c>
      <c r="Q1317" s="14"/>
      <c r="R1317" s="2011" t="s">
        <v>54</v>
      </c>
      <c r="S1317" s="1325"/>
      <c r="T1317" s="1325" t="s">
        <v>3286</v>
      </c>
      <c r="U1317" s="1325" t="s">
        <v>1321</v>
      </c>
      <c r="V1317" s="1325" t="s">
        <v>158</v>
      </c>
      <c r="W1317" s="2467" t="s">
        <v>213</v>
      </c>
      <c r="X1317" s="2467">
        <v>78</v>
      </c>
      <c r="Y1317" s="1325">
        <v>110.7</v>
      </c>
      <c r="Z1317" s="1325"/>
      <c r="AA1317" s="1325">
        <v>55</v>
      </c>
      <c r="AB1317" s="1325" t="s">
        <v>122</v>
      </c>
      <c r="AC1317" s="1328">
        <v>80</v>
      </c>
      <c r="AD1317" s="1325">
        <v>491865</v>
      </c>
      <c r="AE1317" s="2750">
        <v>4</v>
      </c>
      <c r="AF1317" s="1325">
        <v>6</v>
      </c>
      <c r="AG1317" s="2012" t="s">
        <v>122</v>
      </c>
    </row>
    <row r="1318" spans="3:33">
      <c r="C1318" s="3079" t="s">
        <v>2870</v>
      </c>
      <c r="D1318" s="1576" t="s">
        <v>2274</v>
      </c>
      <c r="E1318" s="1577"/>
      <c r="F1318" s="2902">
        <v>929003778902</v>
      </c>
      <c r="G1318" s="203">
        <v>8720169300439</v>
      </c>
      <c r="H1318" s="1653" t="s">
        <v>1329</v>
      </c>
      <c r="I1318" s="1653"/>
      <c r="J1318" s="515">
        <v>1</v>
      </c>
      <c r="K1318" s="1741">
        <v>100</v>
      </c>
      <c r="L1318" s="1619" t="s">
        <v>3121</v>
      </c>
      <c r="M1318" s="431">
        <v>15000</v>
      </c>
      <c r="N1318" s="319">
        <v>2</v>
      </c>
      <c r="O1318" s="1619" t="s">
        <v>127</v>
      </c>
      <c r="P1318" s="2400">
        <v>105</v>
      </c>
      <c r="Q1318" s="14"/>
      <c r="R1318" s="1975" t="s">
        <v>54</v>
      </c>
      <c r="S1318" s="1619"/>
      <c r="T1318" s="1619" t="s">
        <v>3303</v>
      </c>
      <c r="U1318" s="1619" t="s">
        <v>212</v>
      </c>
      <c r="V1318" s="1619" t="s">
        <v>126</v>
      </c>
      <c r="W1318" s="1826" t="s">
        <v>213</v>
      </c>
      <c r="X1318" s="1826">
        <v>100</v>
      </c>
      <c r="Y1318" s="1619">
        <v>10</v>
      </c>
      <c r="Z1318" s="1619"/>
      <c r="AA1318" s="1619">
        <v>30</v>
      </c>
      <c r="AB1318" s="1619" t="s">
        <v>122</v>
      </c>
      <c r="AC1318" s="319">
        <v>80</v>
      </c>
      <c r="AD1318" s="1619">
        <v>1879165</v>
      </c>
      <c r="AE1318" s="2658">
        <v>4</v>
      </c>
      <c r="AF1318" s="1619">
        <v>12</v>
      </c>
      <c r="AG1318" s="2278" t="s">
        <v>122</v>
      </c>
    </row>
    <row r="1319" spans="3:33">
      <c r="C1319" s="3091" t="s">
        <v>2870</v>
      </c>
      <c r="D1319" s="569" t="s">
        <v>2274</v>
      </c>
      <c r="E1319" s="1578"/>
      <c r="F1319" s="152">
        <v>929003779002</v>
      </c>
      <c r="G1319" s="204">
        <v>8720169300477</v>
      </c>
      <c r="H1319" s="807" t="s">
        <v>1330</v>
      </c>
      <c r="I1319" s="919"/>
      <c r="J1319" s="386">
        <v>1.7</v>
      </c>
      <c r="K1319" s="1206">
        <v>200</v>
      </c>
      <c r="L1319" s="852" t="s">
        <v>3121</v>
      </c>
      <c r="M1319" s="398">
        <v>15000</v>
      </c>
      <c r="N1319" s="300">
        <v>2</v>
      </c>
      <c r="O1319" s="852" t="s">
        <v>127</v>
      </c>
      <c r="P1319" s="760">
        <v>135</v>
      </c>
      <c r="Q1319" s="14"/>
      <c r="R1319" s="1888" t="s">
        <v>54</v>
      </c>
      <c r="S1319" s="852"/>
      <c r="T1319" s="852" t="s">
        <v>3301</v>
      </c>
      <c r="U1319" s="852" t="s">
        <v>212</v>
      </c>
      <c r="V1319" s="852" t="s">
        <v>126</v>
      </c>
      <c r="W1319" s="2436" t="s">
        <v>213</v>
      </c>
      <c r="X1319" s="2436">
        <v>117</v>
      </c>
      <c r="Y1319" s="852" t="s">
        <v>1331</v>
      </c>
      <c r="Z1319" s="852"/>
      <c r="AA1319" s="852" t="s">
        <v>1332</v>
      </c>
      <c r="AB1319" s="852" t="s">
        <v>122</v>
      </c>
      <c r="AC1319" s="300">
        <v>80</v>
      </c>
      <c r="AD1319" s="852">
        <v>1879160</v>
      </c>
      <c r="AE1319" s="2675">
        <v>4</v>
      </c>
      <c r="AF1319" s="852">
        <v>12</v>
      </c>
      <c r="AG1319" s="2279" t="s">
        <v>122</v>
      </c>
    </row>
    <row r="1320" spans="3:33">
      <c r="C1320" s="3080" t="s">
        <v>2870</v>
      </c>
      <c r="D1320" s="855" t="s">
        <v>2274</v>
      </c>
      <c r="E1320" s="1599"/>
      <c r="F1320" s="190">
        <v>929003779102</v>
      </c>
      <c r="G1320" s="207">
        <v>8720169300514</v>
      </c>
      <c r="H1320" s="849" t="s">
        <v>1333</v>
      </c>
      <c r="I1320" s="849"/>
      <c r="J1320" s="485">
        <v>2.4</v>
      </c>
      <c r="K1320" s="1205">
        <v>300</v>
      </c>
      <c r="L1320" s="1819" t="s">
        <v>3121</v>
      </c>
      <c r="M1320" s="448">
        <v>15000</v>
      </c>
      <c r="N1320" s="876">
        <v>2</v>
      </c>
      <c r="O1320" s="1819" t="s">
        <v>129</v>
      </c>
      <c r="P1320" s="1652">
        <v>160</v>
      </c>
      <c r="Q1320" s="14"/>
      <c r="R1320" s="1890" t="s">
        <v>54</v>
      </c>
      <c r="S1320" s="1819"/>
      <c r="T1320" s="1819" t="s">
        <v>3304</v>
      </c>
      <c r="U1320" s="1819" t="s">
        <v>212</v>
      </c>
      <c r="V1320" s="1819" t="s">
        <v>126</v>
      </c>
      <c r="W1320" s="2437" t="s">
        <v>213</v>
      </c>
      <c r="X1320" s="2437">
        <v>125</v>
      </c>
      <c r="Y1320" s="1819">
        <v>12</v>
      </c>
      <c r="Z1320" s="1819"/>
      <c r="AA1320" s="1819">
        <v>38</v>
      </c>
      <c r="AB1320" s="1819" t="s">
        <v>122</v>
      </c>
      <c r="AC1320" s="876">
        <v>80</v>
      </c>
      <c r="AD1320" s="1819">
        <v>1879161</v>
      </c>
      <c r="AE1320" s="2695">
        <v>4</v>
      </c>
      <c r="AF1320" s="1819">
        <v>12</v>
      </c>
      <c r="AG1320" s="2280" t="s">
        <v>122</v>
      </c>
    </row>
    <row r="1321" spans="3:33">
      <c r="C1321" s="3081" t="s">
        <v>2870</v>
      </c>
      <c r="D1321" s="1487" t="s">
        <v>2274</v>
      </c>
      <c r="E1321" s="1617"/>
      <c r="F1321" s="2982">
        <v>929003779202</v>
      </c>
      <c r="G1321" s="706">
        <v>8720169300552</v>
      </c>
      <c r="H1321" s="1485" t="s">
        <v>1335</v>
      </c>
      <c r="I1321" s="1485"/>
      <c r="J1321" s="1486">
        <v>2.1</v>
      </c>
      <c r="K1321" s="1742">
        <v>210</v>
      </c>
      <c r="L1321" s="1851" t="s">
        <v>3121</v>
      </c>
      <c r="M1321" s="1489">
        <v>15000</v>
      </c>
      <c r="N1321" s="1292">
        <v>2</v>
      </c>
      <c r="O1321" s="1851" t="s">
        <v>127</v>
      </c>
      <c r="P1321" s="2425">
        <v>175</v>
      </c>
      <c r="Q1321" s="518"/>
      <c r="R1321" s="2166" t="s">
        <v>54</v>
      </c>
      <c r="S1321" s="1851"/>
      <c r="T1321" s="1851" t="s">
        <v>3301</v>
      </c>
      <c r="U1321" s="1851" t="s">
        <v>212</v>
      </c>
      <c r="V1321" s="1851" t="s">
        <v>126</v>
      </c>
      <c r="W1321" s="1742" t="s">
        <v>213</v>
      </c>
      <c r="X1321" s="1742">
        <v>100</v>
      </c>
      <c r="Y1321" s="1851">
        <v>15</v>
      </c>
      <c r="Z1321" s="1851"/>
      <c r="AA1321" s="1851">
        <v>40</v>
      </c>
      <c r="AB1321" s="1851" t="s">
        <v>143</v>
      </c>
      <c r="AC1321" s="1292">
        <v>80</v>
      </c>
      <c r="AD1321" s="1851">
        <v>1879162</v>
      </c>
      <c r="AE1321" s="2708">
        <v>4</v>
      </c>
      <c r="AF1321" s="1851">
        <v>12</v>
      </c>
      <c r="AG1321" s="2167" t="s">
        <v>122</v>
      </c>
    </row>
    <row r="1322" spans="3:33">
      <c r="C1322" s="3079" t="s">
        <v>2870</v>
      </c>
      <c r="D1322" s="1576" t="s">
        <v>2274</v>
      </c>
      <c r="E1322" s="1577"/>
      <c r="F1322" s="2965">
        <v>929002389702</v>
      </c>
      <c r="G1322" s="506">
        <v>8718699767792</v>
      </c>
      <c r="H1322" s="3039" t="s">
        <v>1336</v>
      </c>
      <c r="I1322" s="1294"/>
      <c r="J1322" s="515">
        <v>1.8</v>
      </c>
      <c r="K1322" s="1332">
        <v>205</v>
      </c>
      <c r="L1322" s="279" t="s">
        <v>3121</v>
      </c>
      <c r="M1322" s="324">
        <v>15000</v>
      </c>
      <c r="N1322" s="742">
        <v>2</v>
      </c>
      <c r="O1322" s="279" t="s">
        <v>127</v>
      </c>
      <c r="P1322" s="2407">
        <v>160</v>
      </c>
      <c r="Q1322" s="14"/>
      <c r="R1322" s="1991" t="s">
        <v>54</v>
      </c>
      <c r="S1322" s="279"/>
      <c r="T1322" s="279" t="s">
        <v>3301</v>
      </c>
      <c r="U1322" s="279" t="s">
        <v>219</v>
      </c>
      <c r="V1322" s="279" t="s">
        <v>126</v>
      </c>
      <c r="W1322" s="305" t="s">
        <v>213</v>
      </c>
      <c r="X1322" s="305">
        <v>113</v>
      </c>
      <c r="Y1322" s="279">
        <v>15</v>
      </c>
      <c r="Z1322" s="279"/>
      <c r="AA1322" s="279">
        <v>35</v>
      </c>
      <c r="AB1322" s="279" t="s">
        <v>122</v>
      </c>
      <c r="AC1322" s="742">
        <v>80</v>
      </c>
      <c r="AD1322" s="279">
        <v>374877</v>
      </c>
      <c r="AE1322" s="2666">
        <v>4</v>
      </c>
      <c r="AF1322" s="279">
        <v>12</v>
      </c>
      <c r="AG1322" s="1992" t="s">
        <v>122</v>
      </c>
    </row>
    <row r="1323" spans="3:33">
      <c r="C1323" s="3080" t="s">
        <v>2870</v>
      </c>
      <c r="D1323" s="855" t="s">
        <v>2274</v>
      </c>
      <c r="E1323" s="1599"/>
      <c r="F1323" s="868">
        <v>929003609002</v>
      </c>
      <c r="G1323" s="478">
        <v>8720169171022</v>
      </c>
      <c r="H1323" s="3053" t="s">
        <v>1338</v>
      </c>
      <c r="I1323" s="1597"/>
      <c r="J1323" s="1008">
        <v>4.2</v>
      </c>
      <c r="K1323" s="1333">
        <v>470</v>
      </c>
      <c r="L1323" s="283" t="s">
        <v>3121</v>
      </c>
      <c r="M1323" s="489">
        <v>15000</v>
      </c>
      <c r="N1323" s="1298">
        <v>2</v>
      </c>
      <c r="O1323" s="283" t="s">
        <v>127</v>
      </c>
      <c r="P1323" s="3279">
        <v>230</v>
      </c>
      <c r="Q1323" s="14"/>
      <c r="R1323" s="1993" t="s">
        <v>54</v>
      </c>
      <c r="S1323" s="283"/>
      <c r="T1323" s="283" t="s">
        <v>3305</v>
      </c>
      <c r="U1323" s="283" t="s">
        <v>219</v>
      </c>
      <c r="V1323" s="283" t="s">
        <v>126</v>
      </c>
      <c r="W1323" s="294" t="s">
        <v>213</v>
      </c>
      <c r="X1323" s="294">
        <v>111</v>
      </c>
      <c r="Y1323" s="283">
        <v>18</v>
      </c>
      <c r="Z1323" s="283"/>
      <c r="AA1323" s="283">
        <v>50</v>
      </c>
      <c r="AB1323" s="283" t="s">
        <v>143</v>
      </c>
      <c r="AC1323" s="1298">
        <v>80</v>
      </c>
      <c r="AD1323" s="283">
        <v>1403030</v>
      </c>
      <c r="AE1323" s="2736">
        <v>4</v>
      </c>
      <c r="AF1323" s="283">
        <v>12</v>
      </c>
      <c r="AG1323" s="1994" t="s">
        <v>122</v>
      </c>
    </row>
    <row r="1324" spans="3:33">
      <c r="C1324" s="3079" t="s">
        <v>2870</v>
      </c>
      <c r="D1324" s="1576" t="s">
        <v>2274</v>
      </c>
      <c r="E1324" s="1577"/>
      <c r="F1324" s="175">
        <v>929003790502</v>
      </c>
      <c r="G1324" s="95">
        <v>8720169301818</v>
      </c>
      <c r="H1324" s="1334" t="s">
        <v>2182</v>
      </c>
      <c r="I1324" s="1315"/>
      <c r="J1324" s="1316">
        <v>1.9</v>
      </c>
      <c r="K1324" s="1300">
        <v>220</v>
      </c>
      <c r="L1324" s="1856" t="s">
        <v>3121</v>
      </c>
      <c r="M1324" s="1318">
        <v>15000</v>
      </c>
      <c r="N1324" s="512">
        <v>2</v>
      </c>
      <c r="O1324" s="1856" t="s">
        <v>129</v>
      </c>
      <c r="P1324" s="2407">
        <v>145</v>
      </c>
      <c r="Q1324" s="518"/>
      <c r="R1324" s="2244" t="s">
        <v>54</v>
      </c>
      <c r="S1324" s="1856"/>
      <c r="T1324" s="1856" t="s">
        <v>3306</v>
      </c>
      <c r="U1324" s="1856" t="s">
        <v>220</v>
      </c>
      <c r="V1324" s="1856" t="s">
        <v>126</v>
      </c>
      <c r="W1324" s="2490" t="s">
        <v>210</v>
      </c>
      <c r="X1324" s="2490">
        <v>115</v>
      </c>
      <c r="Y1324" s="1856">
        <v>14</v>
      </c>
      <c r="Z1324" s="1856"/>
      <c r="AA1324" s="1856">
        <v>43</v>
      </c>
      <c r="AB1324" s="1856" t="s">
        <v>122</v>
      </c>
      <c r="AC1324" s="1680">
        <v>80</v>
      </c>
      <c r="AD1324" s="1856">
        <v>1932582</v>
      </c>
      <c r="AE1324" s="2646">
        <v>4</v>
      </c>
      <c r="AF1324" s="1856">
        <v>12</v>
      </c>
      <c r="AG1324" s="2245" t="s">
        <v>122</v>
      </c>
    </row>
    <row r="1325" spans="3:33">
      <c r="C1325" s="3091" t="s">
        <v>2870</v>
      </c>
      <c r="D1325" s="569" t="s">
        <v>2274</v>
      </c>
      <c r="E1325" s="1578"/>
      <c r="F1325" s="155">
        <v>929003790602</v>
      </c>
      <c r="G1325" s="94">
        <v>8720169301832</v>
      </c>
      <c r="H1325" s="146" t="s">
        <v>2183</v>
      </c>
      <c r="I1325" s="168"/>
      <c r="J1325" s="387">
        <v>1.9</v>
      </c>
      <c r="K1325" s="1207">
        <v>220</v>
      </c>
      <c r="L1325" s="1857" t="s">
        <v>79</v>
      </c>
      <c r="M1325" s="368">
        <v>15000</v>
      </c>
      <c r="N1325" s="420">
        <v>2</v>
      </c>
      <c r="O1325" s="1857" t="s">
        <v>129</v>
      </c>
      <c r="P1325" s="2414">
        <v>145</v>
      </c>
      <c r="Q1325" s="518"/>
      <c r="R1325" s="2246" t="s">
        <v>54</v>
      </c>
      <c r="S1325" s="1857"/>
      <c r="T1325" s="1857" t="s">
        <v>3306</v>
      </c>
      <c r="U1325" s="1857" t="s">
        <v>220</v>
      </c>
      <c r="V1325" s="1857" t="s">
        <v>158</v>
      </c>
      <c r="W1325" s="2491" t="s">
        <v>210</v>
      </c>
      <c r="X1325" s="2491">
        <v>115</v>
      </c>
      <c r="Y1325" s="1857">
        <v>14</v>
      </c>
      <c r="Z1325" s="1857"/>
      <c r="AA1325" s="1857">
        <v>43</v>
      </c>
      <c r="AB1325" s="1857" t="s">
        <v>122</v>
      </c>
      <c r="AC1325" s="1592">
        <v>80</v>
      </c>
      <c r="AD1325" s="1857">
        <v>1932587</v>
      </c>
      <c r="AE1325" s="2650">
        <v>4</v>
      </c>
      <c r="AF1325" s="1857">
        <v>12</v>
      </c>
      <c r="AG1325" s="2247" t="s">
        <v>122</v>
      </c>
    </row>
    <row r="1326" spans="3:33">
      <c r="C1326" s="3091" t="s">
        <v>2870</v>
      </c>
      <c r="D1326" s="569" t="s">
        <v>2274</v>
      </c>
      <c r="E1326" s="1578"/>
      <c r="F1326" s="155">
        <v>929003791102</v>
      </c>
      <c r="G1326" s="94">
        <v>8720169301757</v>
      </c>
      <c r="H1326" s="146" t="s">
        <v>2181</v>
      </c>
      <c r="I1326" s="168"/>
      <c r="J1326" s="387">
        <v>2.7</v>
      </c>
      <c r="K1326" s="1207">
        <v>300</v>
      </c>
      <c r="L1326" s="1857" t="s">
        <v>3121</v>
      </c>
      <c r="M1326" s="368">
        <v>15000</v>
      </c>
      <c r="N1326" s="420">
        <v>2</v>
      </c>
      <c r="O1326" s="1857" t="s">
        <v>129</v>
      </c>
      <c r="P1326" s="2414">
        <v>195</v>
      </c>
      <c r="Q1326" s="518"/>
      <c r="R1326" s="2246" t="s">
        <v>54</v>
      </c>
      <c r="S1326" s="1857"/>
      <c r="T1326" s="1857" t="s">
        <v>3307</v>
      </c>
      <c r="U1326" s="1857" t="s">
        <v>220</v>
      </c>
      <c r="V1326" s="1857" t="s">
        <v>126</v>
      </c>
      <c r="W1326" s="2491" t="s">
        <v>210</v>
      </c>
      <c r="X1326" s="2491">
        <v>111</v>
      </c>
      <c r="Y1326" s="1857">
        <v>16</v>
      </c>
      <c r="Z1326" s="1857"/>
      <c r="AA1326" s="1857">
        <v>52</v>
      </c>
      <c r="AB1326" s="1857" t="s">
        <v>143</v>
      </c>
      <c r="AC1326" s="1592">
        <v>80</v>
      </c>
      <c r="AD1326" s="1857">
        <v>1932588</v>
      </c>
      <c r="AE1326" s="2650">
        <v>4</v>
      </c>
      <c r="AF1326" s="1857">
        <v>12</v>
      </c>
      <c r="AG1326" s="2247" t="s">
        <v>122</v>
      </c>
    </row>
    <row r="1327" spans="3:33">
      <c r="C1327" s="3091" t="s">
        <v>2870</v>
      </c>
      <c r="D1327" s="569" t="s">
        <v>2274</v>
      </c>
      <c r="E1327" s="1578"/>
      <c r="F1327" s="155">
        <v>929003790802</v>
      </c>
      <c r="G1327" s="94">
        <v>8720169301856</v>
      </c>
      <c r="H1327" s="146" t="s">
        <v>2184</v>
      </c>
      <c r="I1327" s="168"/>
      <c r="J1327" s="387">
        <v>3.7</v>
      </c>
      <c r="K1327" s="1207">
        <v>470</v>
      </c>
      <c r="L1327" s="1857" t="s">
        <v>3121</v>
      </c>
      <c r="M1327" s="368">
        <v>15000</v>
      </c>
      <c r="N1327" s="420">
        <v>2</v>
      </c>
      <c r="O1327" s="1857" t="s">
        <v>129</v>
      </c>
      <c r="P1327" s="2414">
        <v>180</v>
      </c>
      <c r="Q1327" s="518"/>
      <c r="R1327" s="2246" t="s">
        <v>54</v>
      </c>
      <c r="S1327" s="1857"/>
      <c r="T1327" s="1857" t="s">
        <v>3289</v>
      </c>
      <c r="U1327" s="1857" t="s">
        <v>220</v>
      </c>
      <c r="V1327" s="1857" t="s">
        <v>126</v>
      </c>
      <c r="W1327" s="2491" t="s">
        <v>210</v>
      </c>
      <c r="X1327" s="2491">
        <v>127</v>
      </c>
      <c r="Y1327" s="1857">
        <v>16</v>
      </c>
      <c r="Z1327" s="1857"/>
      <c r="AA1327" s="1857">
        <v>52</v>
      </c>
      <c r="AB1327" s="1857" t="s">
        <v>122</v>
      </c>
      <c r="AC1327" s="1592">
        <v>80</v>
      </c>
      <c r="AD1327" s="1857">
        <v>1932584</v>
      </c>
      <c r="AE1327" s="2650">
        <v>4</v>
      </c>
      <c r="AF1327" s="1857">
        <v>12</v>
      </c>
      <c r="AG1327" s="2247" t="s">
        <v>122</v>
      </c>
    </row>
    <row r="1328" spans="3:33">
      <c r="C1328" s="3091" t="s">
        <v>2870</v>
      </c>
      <c r="D1328" s="569" t="s">
        <v>2274</v>
      </c>
      <c r="E1328" s="1578"/>
      <c r="F1328" s="155">
        <v>929003790902</v>
      </c>
      <c r="G1328" s="94">
        <v>8720169301870</v>
      </c>
      <c r="H1328" s="146" t="s">
        <v>2185</v>
      </c>
      <c r="I1328" s="168"/>
      <c r="J1328" s="387">
        <v>3.7</v>
      </c>
      <c r="K1328" s="1207">
        <v>470</v>
      </c>
      <c r="L1328" s="1857" t="s">
        <v>79</v>
      </c>
      <c r="M1328" s="368">
        <v>15000</v>
      </c>
      <c r="N1328" s="420">
        <v>2</v>
      </c>
      <c r="O1328" s="1857" t="s">
        <v>129</v>
      </c>
      <c r="P1328" s="2414">
        <v>180</v>
      </c>
      <c r="Q1328" s="518"/>
      <c r="R1328" s="2246" t="s">
        <v>54</v>
      </c>
      <c r="S1328" s="1857"/>
      <c r="T1328" s="1857" t="s">
        <v>3289</v>
      </c>
      <c r="U1328" s="1857" t="s">
        <v>220</v>
      </c>
      <c r="V1328" s="1857" t="s">
        <v>158</v>
      </c>
      <c r="W1328" s="2491" t="s">
        <v>210</v>
      </c>
      <c r="X1328" s="2491">
        <v>127</v>
      </c>
      <c r="Y1328" s="1857">
        <v>14</v>
      </c>
      <c r="Z1328" s="1857"/>
      <c r="AA1328" s="1857">
        <v>43</v>
      </c>
      <c r="AB1328" s="1857" t="s">
        <v>122</v>
      </c>
      <c r="AC1328" s="1592">
        <v>80</v>
      </c>
      <c r="AD1328" s="1857">
        <v>1932581</v>
      </c>
      <c r="AE1328" s="2650">
        <v>4</v>
      </c>
      <c r="AF1328" s="1857">
        <v>12</v>
      </c>
      <c r="AG1328" s="2247" t="s">
        <v>122</v>
      </c>
    </row>
    <row r="1329" spans="3:33">
      <c r="C1329" s="3091" t="s">
        <v>2870</v>
      </c>
      <c r="D1329" s="569" t="s">
        <v>2274</v>
      </c>
      <c r="E1329" s="1578"/>
      <c r="F1329" s="155">
        <v>929003791202</v>
      </c>
      <c r="G1329" s="94">
        <v>8720169301771</v>
      </c>
      <c r="H1329" s="146" t="s">
        <v>1345</v>
      </c>
      <c r="I1329" s="168"/>
      <c r="J1329" s="387">
        <v>4</v>
      </c>
      <c r="K1329" s="1207">
        <v>480</v>
      </c>
      <c r="L1329" s="1857" t="s">
        <v>3121</v>
      </c>
      <c r="M1329" s="368">
        <v>15000</v>
      </c>
      <c r="N1329" s="420">
        <v>2</v>
      </c>
      <c r="O1329" s="1857" t="s">
        <v>129</v>
      </c>
      <c r="P1329" s="2414">
        <v>220</v>
      </c>
      <c r="Q1329" s="518"/>
      <c r="R1329" s="2246" t="s">
        <v>54</v>
      </c>
      <c r="S1329" s="1857"/>
      <c r="T1329" s="1857" t="s">
        <v>3289</v>
      </c>
      <c r="U1329" s="1857" t="s">
        <v>220</v>
      </c>
      <c r="V1329" s="1857" t="s">
        <v>126</v>
      </c>
      <c r="W1329" s="2491" t="s">
        <v>210</v>
      </c>
      <c r="X1329" s="2491">
        <v>120</v>
      </c>
      <c r="Y1329" s="1857">
        <v>19</v>
      </c>
      <c r="Z1329" s="1857"/>
      <c r="AA1329" s="1857">
        <v>60</v>
      </c>
      <c r="AB1329" s="1857" t="s">
        <v>143</v>
      </c>
      <c r="AC1329" s="1592">
        <v>80</v>
      </c>
      <c r="AD1329" s="1857">
        <v>1932585</v>
      </c>
      <c r="AE1329" s="2650">
        <v>4</v>
      </c>
      <c r="AF1329" s="1857">
        <v>12</v>
      </c>
      <c r="AG1329" s="2247" t="s">
        <v>122</v>
      </c>
    </row>
    <row r="1330" spans="3:33">
      <c r="C1330" s="3091" t="s">
        <v>2870</v>
      </c>
      <c r="D1330" s="569" t="s">
        <v>2274</v>
      </c>
      <c r="E1330" s="1578"/>
      <c r="F1330" s="155">
        <v>929002055102</v>
      </c>
      <c r="G1330" s="94">
        <v>8718699657802</v>
      </c>
      <c r="H1330" s="146" t="s">
        <v>1346</v>
      </c>
      <c r="I1330" s="150"/>
      <c r="J1330" s="387">
        <v>4.8</v>
      </c>
      <c r="K1330" s="1207">
        <v>570</v>
      </c>
      <c r="L1330" s="1857" t="s">
        <v>3121</v>
      </c>
      <c r="M1330" s="368">
        <v>15000</v>
      </c>
      <c r="N1330" s="420">
        <v>2</v>
      </c>
      <c r="O1330" s="1857" t="s">
        <v>129</v>
      </c>
      <c r="P1330" s="2414">
        <v>320</v>
      </c>
      <c r="Q1330" s="14"/>
      <c r="R1330" s="2246" t="s">
        <v>54</v>
      </c>
      <c r="S1330" s="1857"/>
      <c r="T1330" s="1857" t="s">
        <v>3308</v>
      </c>
      <c r="U1330" s="1857" t="s">
        <v>220</v>
      </c>
      <c r="V1330" s="1857" t="s">
        <v>126</v>
      </c>
      <c r="W1330" s="2491" t="s">
        <v>210</v>
      </c>
      <c r="X1330" s="2491">
        <v>118</v>
      </c>
      <c r="Y1330" s="1857">
        <v>19</v>
      </c>
      <c r="Z1330" s="1857"/>
      <c r="AA1330" s="1857">
        <v>60</v>
      </c>
      <c r="AB1330" s="1857" t="s">
        <v>122</v>
      </c>
      <c r="AC1330" s="1592">
        <v>80</v>
      </c>
      <c r="AD1330" s="1857">
        <v>397599</v>
      </c>
      <c r="AE1330" s="2650">
        <v>4</v>
      </c>
      <c r="AF1330" s="1857">
        <v>12</v>
      </c>
      <c r="AG1330" s="2247" t="s">
        <v>122</v>
      </c>
    </row>
    <row r="1331" spans="3:33">
      <c r="C1331" s="3080" t="s">
        <v>2870</v>
      </c>
      <c r="D1331" s="855" t="s">
        <v>2274</v>
      </c>
      <c r="E1331" s="1599"/>
      <c r="F1331" s="194">
        <v>929002059802</v>
      </c>
      <c r="G1331" s="200">
        <v>8718699658182</v>
      </c>
      <c r="H1331" s="200" t="s">
        <v>1347</v>
      </c>
      <c r="I1331" s="200"/>
      <c r="J1331" s="497">
        <v>4.8</v>
      </c>
      <c r="K1331" s="1329">
        <v>570</v>
      </c>
      <c r="L1331" s="463" t="s">
        <v>79</v>
      </c>
      <c r="M1331" s="629">
        <v>15000</v>
      </c>
      <c r="N1331" s="488">
        <v>2</v>
      </c>
      <c r="O1331" s="463" t="s">
        <v>129</v>
      </c>
      <c r="P1331" s="2408">
        <v>320</v>
      </c>
      <c r="Q1331" s="14"/>
      <c r="R1331" s="2242" t="s">
        <v>54</v>
      </c>
      <c r="S1331" s="463"/>
      <c r="T1331" s="463" t="s">
        <v>3308</v>
      </c>
      <c r="U1331" s="463" t="s">
        <v>220</v>
      </c>
      <c r="V1331" s="463" t="s">
        <v>158</v>
      </c>
      <c r="W1331" s="2453" t="s">
        <v>210</v>
      </c>
      <c r="X1331" s="2453">
        <v>118</v>
      </c>
      <c r="Y1331" s="463">
        <v>19</v>
      </c>
      <c r="Z1331" s="463"/>
      <c r="AA1331" s="463">
        <v>60</v>
      </c>
      <c r="AB1331" s="463" t="s">
        <v>122</v>
      </c>
      <c r="AC1331" s="1594">
        <v>80</v>
      </c>
      <c r="AD1331" s="463">
        <v>397600</v>
      </c>
      <c r="AE1331" s="2647">
        <v>4</v>
      </c>
      <c r="AF1331" s="463">
        <v>12</v>
      </c>
      <c r="AG1331" s="2243" t="s">
        <v>122</v>
      </c>
    </row>
    <row r="1332" spans="3:33">
      <c r="C1332" s="3081" t="s">
        <v>2870</v>
      </c>
      <c r="D1332" s="1487" t="s">
        <v>2274</v>
      </c>
      <c r="E1332" s="1617"/>
      <c r="F1332" s="3005">
        <v>929001264503</v>
      </c>
      <c r="G1332" s="1335">
        <v>8718699773717</v>
      </c>
      <c r="H1332" s="1330" t="s">
        <v>1349</v>
      </c>
      <c r="I1332" s="1330"/>
      <c r="J1332" s="1305">
        <v>5.5</v>
      </c>
      <c r="K1332" s="1336">
        <v>500</v>
      </c>
      <c r="L1332" s="1306" t="s">
        <v>3121</v>
      </c>
      <c r="M1332" s="1337">
        <v>15000</v>
      </c>
      <c r="N1332" s="1306">
        <v>2</v>
      </c>
      <c r="O1332" s="1306" t="s">
        <v>1218</v>
      </c>
      <c r="P1332" s="2425">
        <v>175</v>
      </c>
      <c r="Q1332" s="14"/>
      <c r="R1332" s="2176" t="s">
        <v>54</v>
      </c>
      <c r="S1332" s="1306"/>
      <c r="T1332" s="1306" t="s">
        <v>3311</v>
      </c>
      <c r="U1332" s="1306" t="s">
        <v>1348</v>
      </c>
      <c r="V1332" s="1306" t="s">
        <v>126</v>
      </c>
      <c r="W1332" s="1774" t="s">
        <v>210</v>
      </c>
      <c r="X1332" s="1774">
        <v>90</v>
      </c>
      <c r="Y1332" s="1306">
        <v>75</v>
      </c>
      <c r="Z1332" s="1306"/>
      <c r="AA1332" s="1306">
        <v>26</v>
      </c>
      <c r="AB1332" s="1306" t="s">
        <v>122</v>
      </c>
      <c r="AC1332" s="1774">
        <v>80</v>
      </c>
      <c r="AD1332" s="1306">
        <v>391874</v>
      </c>
      <c r="AE1332" s="2751">
        <v>4</v>
      </c>
      <c r="AF1332" s="1306">
        <v>4</v>
      </c>
      <c r="AG1332" s="2177" t="s">
        <v>122</v>
      </c>
    </row>
    <row r="1333" spans="3:33">
      <c r="C1333" s="3079" t="s">
        <v>2870</v>
      </c>
      <c r="D1333" s="1576" t="s">
        <v>2274</v>
      </c>
      <c r="E1333" s="1577"/>
      <c r="F1333" s="3006">
        <v>929003791302</v>
      </c>
      <c r="G1333" s="1743">
        <v>8720169301931</v>
      </c>
      <c r="H1333" s="1744" t="s">
        <v>2308</v>
      </c>
      <c r="I1333" s="1653"/>
      <c r="J1333" s="515">
        <v>7</v>
      </c>
      <c r="K1333" s="1161">
        <v>950</v>
      </c>
      <c r="L1333" s="1824" t="s">
        <v>79</v>
      </c>
      <c r="M1333" s="324">
        <v>15000</v>
      </c>
      <c r="N1333" s="512">
        <v>2</v>
      </c>
      <c r="O1333" s="1824" t="s">
        <v>135</v>
      </c>
      <c r="P1333" s="2407">
        <v>340</v>
      </c>
      <c r="Q1333" s="518"/>
      <c r="R1333" s="2041" t="s">
        <v>54</v>
      </c>
      <c r="S1333" s="1824"/>
      <c r="T1333" s="1824" t="s">
        <v>3309</v>
      </c>
      <c r="U1333" s="1824" t="s">
        <v>215</v>
      </c>
      <c r="V1333" s="1824" t="s">
        <v>158</v>
      </c>
      <c r="W1333" s="370" t="s">
        <v>210</v>
      </c>
      <c r="X1333" s="370">
        <v>135</v>
      </c>
      <c r="Y1333" s="410">
        <v>28</v>
      </c>
      <c r="Z1333" s="410"/>
      <c r="AA1333" s="410">
        <v>78</v>
      </c>
      <c r="AB1333" s="1824" t="s">
        <v>122</v>
      </c>
      <c r="AC1333" s="1680">
        <v>80</v>
      </c>
      <c r="AD1333" s="410">
        <v>1932586</v>
      </c>
      <c r="AE1333" s="2646">
        <v>4</v>
      </c>
      <c r="AF1333" s="410">
        <v>10</v>
      </c>
      <c r="AG1333" s="2042" t="s">
        <v>122</v>
      </c>
    </row>
    <row r="1334" spans="3:33">
      <c r="C1334" s="3091" t="s">
        <v>2870</v>
      </c>
      <c r="D1334" s="569" t="s">
        <v>2274</v>
      </c>
      <c r="E1334" s="1578"/>
      <c r="F1334" s="155">
        <v>929003791402</v>
      </c>
      <c r="G1334" s="63">
        <v>8720169301955</v>
      </c>
      <c r="H1334" s="65" t="s">
        <v>2309</v>
      </c>
      <c r="I1334" s="919"/>
      <c r="J1334" s="386">
        <v>7</v>
      </c>
      <c r="K1334" s="1163">
        <v>1000</v>
      </c>
      <c r="L1334" s="281" t="s">
        <v>53</v>
      </c>
      <c r="M1334" s="317">
        <v>15000</v>
      </c>
      <c r="N1334" s="420">
        <v>2</v>
      </c>
      <c r="O1334" s="281" t="s">
        <v>135</v>
      </c>
      <c r="P1334" s="989">
        <v>340</v>
      </c>
      <c r="Q1334" s="518"/>
      <c r="R1334" s="1997" t="s">
        <v>54</v>
      </c>
      <c r="S1334" s="281"/>
      <c r="T1334" s="281" t="s">
        <v>3309</v>
      </c>
      <c r="U1334" s="281" t="s">
        <v>215</v>
      </c>
      <c r="V1334" s="281" t="s">
        <v>131</v>
      </c>
      <c r="W1334" s="301" t="s">
        <v>210</v>
      </c>
      <c r="X1334" s="301">
        <v>142</v>
      </c>
      <c r="Y1334" s="281">
        <v>28</v>
      </c>
      <c r="Z1334" s="281"/>
      <c r="AA1334" s="281">
        <v>78</v>
      </c>
      <c r="AB1334" s="281" t="s">
        <v>122</v>
      </c>
      <c r="AC1334" s="1592">
        <v>80</v>
      </c>
      <c r="AD1334" s="281">
        <v>1932589</v>
      </c>
      <c r="AE1334" s="2648">
        <v>4</v>
      </c>
      <c r="AF1334" s="281">
        <v>10</v>
      </c>
      <c r="AG1334" s="1998" t="s">
        <v>122</v>
      </c>
    </row>
    <row r="1335" spans="3:33">
      <c r="C1335" s="3091" t="s">
        <v>2870</v>
      </c>
      <c r="D1335" s="569" t="s">
        <v>2274</v>
      </c>
      <c r="E1335" s="1578"/>
      <c r="F1335" s="194">
        <v>929003791502</v>
      </c>
      <c r="G1335" s="49">
        <v>8720169301993</v>
      </c>
      <c r="H1335" s="259" t="s">
        <v>1351</v>
      </c>
      <c r="I1335" s="849"/>
      <c r="J1335" s="485">
        <v>11.5</v>
      </c>
      <c r="K1335" s="1165">
        <v>1521</v>
      </c>
      <c r="L1335" s="283" t="s">
        <v>79</v>
      </c>
      <c r="M1335" s="489">
        <v>15000</v>
      </c>
      <c r="N1335" s="488">
        <v>2</v>
      </c>
      <c r="O1335" s="283" t="s">
        <v>129</v>
      </c>
      <c r="P1335" s="2408">
        <v>450</v>
      </c>
      <c r="Q1335" s="14"/>
      <c r="R1335" s="1993" t="s">
        <v>54</v>
      </c>
      <c r="S1335" s="283"/>
      <c r="T1335" s="283" t="s">
        <v>3287</v>
      </c>
      <c r="U1335" s="283" t="s">
        <v>215</v>
      </c>
      <c r="V1335" s="283" t="s">
        <v>158</v>
      </c>
      <c r="W1335" s="294" t="s">
        <v>210</v>
      </c>
      <c r="X1335" s="294">
        <v>132</v>
      </c>
      <c r="Y1335" s="283">
        <v>28</v>
      </c>
      <c r="Z1335" s="283"/>
      <c r="AA1335" s="283">
        <v>78</v>
      </c>
      <c r="AB1335" s="283" t="s">
        <v>122</v>
      </c>
      <c r="AC1335" s="1594">
        <v>80</v>
      </c>
      <c r="AD1335" s="283">
        <v>1880096</v>
      </c>
      <c r="AE1335" s="2647">
        <v>4</v>
      </c>
      <c r="AF1335" s="283">
        <v>10</v>
      </c>
      <c r="AG1335" s="1994" t="s">
        <v>122</v>
      </c>
    </row>
    <row r="1336" spans="3:33">
      <c r="C1336" s="3091" t="s">
        <v>2870</v>
      </c>
      <c r="D1336" s="569" t="s">
        <v>2274</v>
      </c>
      <c r="E1336" s="1578"/>
      <c r="F1336" s="154">
        <v>929002495002</v>
      </c>
      <c r="G1336" s="7">
        <v>8719514303973</v>
      </c>
      <c r="H1336" s="7" t="s">
        <v>1352</v>
      </c>
      <c r="I1336" s="1315"/>
      <c r="J1336" s="333">
        <v>7.2</v>
      </c>
      <c r="K1336" s="1142">
        <v>810</v>
      </c>
      <c r="L1336" s="354" t="s">
        <v>79</v>
      </c>
      <c r="M1336" s="316">
        <v>15000</v>
      </c>
      <c r="N1336" s="562">
        <v>2</v>
      </c>
      <c r="O1336" s="354" t="s">
        <v>129</v>
      </c>
      <c r="P1336" s="2414">
        <v>350</v>
      </c>
      <c r="Q1336" s="14"/>
      <c r="R1336" s="2043" t="s">
        <v>54</v>
      </c>
      <c r="S1336" s="354"/>
      <c r="T1336" s="354" t="s">
        <v>3288</v>
      </c>
      <c r="U1336" s="354" t="s">
        <v>215</v>
      </c>
      <c r="V1336" s="354" t="s">
        <v>158</v>
      </c>
      <c r="W1336" s="352" t="s">
        <v>210</v>
      </c>
      <c r="X1336" s="352">
        <v>112</v>
      </c>
      <c r="Y1336" s="374">
        <v>15</v>
      </c>
      <c r="Z1336" s="374"/>
      <c r="AA1336" s="374">
        <v>118</v>
      </c>
      <c r="AB1336" s="354" t="s">
        <v>122</v>
      </c>
      <c r="AC1336" s="1591">
        <v>80</v>
      </c>
      <c r="AD1336" s="374">
        <v>624213</v>
      </c>
      <c r="AE1336" s="2648">
        <v>4</v>
      </c>
      <c r="AF1336" s="374">
        <v>10</v>
      </c>
      <c r="AG1336" s="2044" t="s">
        <v>122</v>
      </c>
    </row>
    <row r="1337" spans="3:33">
      <c r="C1337" s="3091" t="s">
        <v>2870</v>
      </c>
      <c r="D1337" s="569" t="s">
        <v>2274</v>
      </c>
      <c r="E1337" s="1578"/>
      <c r="F1337" s="2888">
        <v>929002495102</v>
      </c>
      <c r="G1337" s="75">
        <v>8719514303997</v>
      </c>
      <c r="H1337" s="577" t="s">
        <v>1353</v>
      </c>
      <c r="I1337" s="168"/>
      <c r="J1337" s="386">
        <v>7.2</v>
      </c>
      <c r="K1337" s="1163">
        <v>850</v>
      </c>
      <c r="L1337" s="354" t="s">
        <v>53</v>
      </c>
      <c r="M1337" s="317">
        <v>15000</v>
      </c>
      <c r="N1337" s="420">
        <v>2</v>
      </c>
      <c r="O1337" s="354" t="s">
        <v>129</v>
      </c>
      <c r="P1337" s="989">
        <v>350</v>
      </c>
      <c r="Q1337" s="14"/>
      <c r="R1337" s="2043" t="s">
        <v>54</v>
      </c>
      <c r="S1337" s="354"/>
      <c r="T1337" s="354" t="s">
        <v>3288</v>
      </c>
      <c r="U1337" s="354" t="s">
        <v>215</v>
      </c>
      <c r="V1337" s="354" t="s">
        <v>131</v>
      </c>
      <c r="W1337" s="352" t="s">
        <v>210</v>
      </c>
      <c r="X1337" s="352">
        <v>118</v>
      </c>
      <c r="Y1337" s="374">
        <v>15</v>
      </c>
      <c r="Z1337" s="374"/>
      <c r="AA1337" s="374">
        <v>118</v>
      </c>
      <c r="AB1337" s="354" t="s">
        <v>122</v>
      </c>
      <c r="AC1337" s="1592">
        <v>80</v>
      </c>
      <c r="AD1337" s="374">
        <v>624211</v>
      </c>
      <c r="AE1337" s="2648">
        <v>4</v>
      </c>
      <c r="AF1337" s="374">
        <v>10</v>
      </c>
      <c r="AG1337" s="2044" t="s">
        <v>122</v>
      </c>
    </row>
    <row r="1338" spans="3:33">
      <c r="C1338" s="3091" t="s">
        <v>2870</v>
      </c>
      <c r="D1338" s="569" t="s">
        <v>2274</v>
      </c>
      <c r="E1338" s="1578"/>
      <c r="F1338" s="155">
        <v>929001243702</v>
      </c>
      <c r="G1338" s="63">
        <v>8718696578797</v>
      </c>
      <c r="H1338" s="65" t="s">
        <v>1354</v>
      </c>
      <c r="I1338" s="168"/>
      <c r="J1338" s="386">
        <v>14</v>
      </c>
      <c r="K1338" s="1163">
        <v>1600</v>
      </c>
      <c r="L1338" s="281" t="s">
        <v>79</v>
      </c>
      <c r="M1338" s="317">
        <v>15000</v>
      </c>
      <c r="N1338" s="420">
        <v>2</v>
      </c>
      <c r="O1338" s="281" t="s">
        <v>129</v>
      </c>
      <c r="P1338" s="989">
        <v>490</v>
      </c>
      <c r="Q1338" s="14"/>
      <c r="R1338" s="1997" t="s">
        <v>54</v>
      </c>
      <c r="S1338" s="281"/>
      <c r="T1338" s="281" t="s">
        <v>3287</v>
      </c>
      <c r="U1338" s="281" t="s">
        <v>215</v>
      </c>
      <c r="V1338" s="281" t="s">
        <v>158</v>
      </c>
      <c r="W1338" s="301" t="s">
        <v>210</v>
      </c>
      <c r="X1338" s="301">
        <v>114</v>
      </c>
      <c r="Y1338" s="281">
        <v>29</v>
      </c>
      <c r="Z1338" s="281"/>
      <c r="AA1338" s="281">
        <v>118</v>
      </c>
      <c r="AB1338" s="281" t="s">
        <v>143</v>
      </c>
      <c r="AC1338" s="1592">
        <v>80</v>
      </c>
      <c r="AD1338" s="281">
        <v>465216</v>
      </c>
      <c r="AE1338" s="2648">
        <v>4</v>
      </c>
      <c r="AF1338" s="281">
        <v>10</v>
      </c>
      <c r="AG1338" s="1998" t="s">
        <v>122</v>
      </c>
    </row>
    <row r="1339" spans="3:33">
      <c r="C1339" s="3091" t="s">
        <v>2870</v>
      </c>
      <c r="D1339" s="569" t="s">
        <v>2274</v>
      </c>
      <c r="E1339" s="1578"/>
      <c r="F1339" s="194">
        <v>929001243802</v>
      </c>
      <c r="G1339" s="49">
        <v>8718696578810</v>
      </c>
      <c r="H1339" s="259" t="s">
        <v>1355</v>
      </c>
      <c r="I1339" s="479"/>
      <c r="J1339" s="485">
        <v>14</v>
      </c>
      <c r="K1339" s="1165">
        <v>1800</v>
      </c>
      <c r="L1339" s="283" t="s">
        <v>53</v>
      </c>
      <c r="M1339" s="489">
        <v>15000</v>
      </c>
      <c r="N1339" s="488">
        <v>2</v>
      </c>
      <c r="O1339" s="283" t="s">
        <v>129</v>
      </c>
      <c r="P1339" s="2408">
        <v>490</v>
      </c>
      <c r="Q1339" s="14"/>
      <c r="R1339" s="1993" t="s">
        <v>54</v>
      </c>
      <c r="S1339" s="283"/>
      <c r="T1339" s="283" t="s">
        <v>3287</v>
      </c>
      <c r="U1339" s="283" t="s">
        <v>215</v>
      </c>
      <c r="V1339" s="283" t="s">
        <v>131</v>
      </c>
      <c r="W1339" s="294" t="s">
        <v>210</v>
      </c>
      <c r="X1339" s="294">
        <v>128</v>
      </c>
      <c r="Y1339" s="283">
        <v>29</v>
      </c>
      <c r="Z1339" s="283"/>
      <c r="AA1339" s="283">
        <v>118</v>
      </c>
      <c r="AB1339" s="283" t="s">
        <v>143</v>
      </c>
      <c r="AC1339" s="1594">
        <v>80</v>
      </c>
      <c r="AD1339" s="283">
        <v>465217</v>
      </c>
      <c r="AE1339" s="2647">
        <v>4</v>
      </c>
      <c r="AF1339" s="283">
        <v>10</v>
      </c>
      <c r="AG1339" s="1994" t="s">
        <v>122</v>
      </c>
    </row>
    <row r="1340" spans="3:33">
      <c r="C1340" s="3091" t="s">
        <v>2870</v>
      </c>
      <c r="D1340" s="569" t="s">
        <v>2274</v>
      </c>
      <c r="E1340" s="1578"/>
      <c r="F1340" s="154">
        <v>929001353602</v>
      </c>
      <c r="G1340" s="70">
        <v>8718696714003</v>
      </c>
      <c r="H1340" s="51" t="s">
        <v>1356</v>
      </c>
      <c r="I1340" s="51"/>
      <c r="J1340" s="386">
        <v>14</v>
      </c>
      <c r="K1340" s="1163">
        <v>2000</v>
      </c>
      <c r="L1340" s="354" t="s">
        <v>79</v>
      </c>
      <c r="M1340" s="316">
        <v>15000</v>
      </c>
      <c r="N1340" s="562">
        <v>2</v>
      </c>
      <c r="O1340" s="354" t="s">
        <v>135</v>
      </c>
      <c r="P1340" s="2414">
        <v>550</v>
      </c>
      <c r="Q1340" s="14"/>
      <c r="R1340" s="2043" t="s">
        <v>54</v>
      </c>
      <c r="S1340" s="354"/>
      <c r="T1340" s="354" t="s">
        <v>3310</v>
      </c>
      <c r="U1340" s="354" t="s">
        <v>215</v>
      </c>
      <c r="V1340" s="354" t="s">
        <v>158</v>
      </c>
      <c r="W1340" s="352" t="s">
        <v>210</v>
      </c>
      <c r="X1340" s="352">
        <v>142</v>
      </c>
      <c r="Y1340" s="374">
        <v>29</v>
      </c>
      <c r="Z1340" s="374"/>
      <c r="AA1340" s="374">
        <v>118</v>
      </c>
      <c r="AB1340" s="354" t="s">
        <v>143</v>
      </c>
      <c r="AC1340" s="1591">
        <v>80</v>
      </c>
      <c r="AD1340" s="374">
        <v>397582</v>
      </c>
      <c r="AE1340" s="2648">
        <v>4</v>
      </c>
      <c r="AF1340" s="374">
        <v>10</v>
      </c>
      <c r="AG1340" s="2044" t="s">
        <v>122</v>
      </c>
    </row>
    <row r="1341" spans="3:33">
      <c r="C1341" s="3091" t="s">
        <v>2870</v>
      </c>
      <c r="D1341" s="569" t="s">
        <v>2274</v>
      </c>
      <c r="E1341" s="1578"/>
      <c r="F1341" s="155">
        <v>929001353702</v>
      </c>
      <c r="G1341" s="63">
        <v>8718696714065</v>
      </c>
      <c r="H1341" s="65" t="s">
        <v>1357</v>
      </c>
      <c r="I1341" s="51"/>
      <c r="J1341" s="386">
        <v>14</v>
      </c>
      <c r="K1341" s="1163">
        <v>2000</v>
      </c>
      <c r="L1341" s="281" t="s">
        <v>53</v>
      </c>
      <c r="M1341" s="317">
        <v>15000</v>
      </c>
      <c r="N1341" s="420">
        <v>2</v>
      </c>
      <c r="O1341" s="281" t="s">
        <v>135</v>
      </c>
      <c r="P1341" s="989">
        <v>550</v>
      </c>
      <c r="Q1341" s="14"/>
      <c r="R1341" s="1997" t="s">
        <v>54</v>
      </c>
      <c r="S1341" s="281"/>
      <c r="T1341" s="281" t="s">
        <v>3310</v>
      </c>
      <c r="U1341" s="281" t="s">
        <v>215</v>
      </c>
      <c r="V1341" s="281" t="s">
        <v>131</v>
      </c>
      <c r="W1341" s="301" t="s">
        <v>210</v>
      </c>
      <c r="X1341" s="301">
        <v>142</v>
      </c>
      <c r="Y1341" s="281">
        <v>29</v>
      </c>
      <c r="Z1341" s="281"/>
      <c r="AA1341" s="281">
        <v>118</v>
      </c>
      <c r="AB1341" s="281" t="s">
        <v>143</v>
      </c>
      <c r="AC1341" s="1592">
        <v>80</v>
      </c>
      <c r="AD1341" s="281">
        <v>397583</v>
      </c>
      <c r="AE1341" s="2648">
        <v>4</v>
      </c>
      <c r="AF1341" s="281">
        <v>10</v>
      </c>
      <c r="AG1341" s="1998" t="s">
        <v>122</v>
      </c>
    </row>
    <row r="1342" spans="3:33">
      <c r="C1342" s="3091" t="s">
        <v>2870</v>
      </c>
      <c r="D1342" s="569" t="s">
        <v>2274</v>
      </c>
      <c r="E1342" s="1578"/>
      <c r="F1342" s="155">
        <v>929002016602</v>
      </c>
      <c r="G1342" s="63">
        <v>8718699646738</v>
      </c>
      <c r="H1342" s="65" t="s">
        <v>1358</v>
      </c>
      <c r="I1342" s="51"/>
      <c r="J1342" s="386">
        <v>17.5</v>
      </c>
      <c r="K1342" s="1163">
        <v>2460</v>
      </c>
      <c r="L1342" s="354" t="s">
        <v>79</v>
      </c>
      <c r="M1342" s="317">
        <v>15000</v>
      </c>
      <c r="N1342" s="420">
        <v>2</v>
      </c>
      <c r="O1342" s="354" t="s">
        <v>135</v>
      </c>
      <c r="P1342" s="989">
        <v>820</v>
      </c>
      <c r="Q1342" s="14"/>
      <c r="R1342" s="2043" t="s">
        <v>54</v>
      </c>
      <c r="S1342" s="354"/>
      <c r="T1342" s="354" t="s">
        <v>3155</v>
      </c>
      <c r="U1342" s="354" t="s">
        <v>215</v>
      </c>
      <c r="V1342" s="354" t="s">
        <v>158</v>
      </c>
      <c r="W1342" s="352" t="s">
        <v>210</v>
      </c>
      <c r="X1342" s="352">
        <v>140</v>
      </c>
      <c r="Y1342" s="374">
        <v>42</v>
      </c>
      <c r="Z1342" s="374"/>
      <c r="AA1342" s="374">
        <v>118</v>
      </c>
      <c r="AB1342" s="354" t="s">
        <v>143</v>
      </c>
      <c r="AC1342" s="1592">
        <v>80</v>
      </c>
      <c r="AD1342" s="374">
        <v>397597</v>
      </c>
      <c r="AE1342" s="2648">
        <v>4</v>
      </c>
      <c r="AF1342" s="374">
        <v>10</v>
      </c>
      <c r="AG1342" s="2044" t="s">
        <v>122</v>
      </c>
    </row>
    <row r="1343" spans="3:33">
      <c r="C1343" s="3080" t="s">
        <v>2870</v>
      </c>
      <c r="D1343" s="855" t="s">
        <v>2274</v>
      </c>
      <c r="E1343" s="1599"/>
      <c r="F1343" s="194">
        <v>929002016702</v>
      </c>
      <c r="G1343" s="49">
        <v>8718699646752</v>
      </c>
      <c r="H1343" s="259" t="s">
        <v>1359</v>
      </c>
      <c r="I1343" s="724"/>
      <c r="J1343" s="1008">
        <v>17.5</v>
      </c>
      <c r="K1343" s="1162">
        <v>2460</v>
      </c>
      <c r="L1343" s="283" t="s">
        <v>53</v>
      </c>
      <c r="M1343" s="489">
        <v>15000</v>
      </c>
      <c r="N1343" s="488">
        <v>2</v>
      </c>
      <c r="O1343" s="283" t="s">
        <v>135</v>
      </c>
      <c r="P1343" s="2408">
        <v>820</v>
      </c>
      <c r="Q1343" s="14"/>
      <c r="R1343" s="1993" t="s">
        <v>54</v>
      </c>
      <c r="S1343" s="283"/>
      <c r="T1343" s="283" t="s">
        <v>3155</v>
      </c>
      <c r="U1343" s="283" t="s">
        <v>215</v>
      </c>
      <c r="V1343" s="283" t="s">
        <v>131</v>
      </c>
      <c r="W1343" s="294" t="s">
        <v>210</v>
      </c>
      <c r="X1343" s="294">
        <v>140</v>
      </c>
      <c r="Y1343" s="283">
        <v>42</v>
      </c>
      <c r="Z1343" s="283"/>
      <c r="AA1343" s="283">
        <v>118</v>
      </c>
      <c r="AB1343" s="283" t="s">
        <v>143</v>
      </c>
      <c r="AC1343" s="1594">
        <v>80</v>
      </c>
      <c r="AD1343" s="283">
        <v>397598</v>
      </c>
      <c r="AE1343" s="2657">
        <v>4</v>
      </c>
      <c r="AF1343" s="283">
        <v>10</v>
      </c>
      <c r="AG1343" s="1994" t="s">
        <v>122</v>
      </c>
    </row>
    <row r="1344" spans="3:33">
      <c r="C1344" s="3079" t="s">
        <v>2870</v>
      </c>
      <c r="D1344" s="1576" t="s">
        <v>2274</v>
      </c>
      <c r="E1344" s="1577"/>
      <c r="F1344" s="175">
        <v>929002444201</v>
      </c>
      <c r="G1344" s="39">
        <v>8719514263567</v>
      </c>
      <c r="H1344" s="164" t="s">
        <v>1360</v>
      </c>
      <c r="I1344" s="164"/>
      <c r="J1344" s="515">
        <v>2.2000000000000002</v>
      </c>
      <c r="K1344" s="1161">
        <v>250</v>
      </c>
      <c r="L1344" s="338" t="s">
        <v>3121</v>
      </c>
      <c r="M1344" s="1318">
        <v>30000</v>
      </c>
      <c r="N1344" s="1312">
        <v>2</v>
      </c>
      <c r="O1344" s="338" t="s">
        <v>129</v>
      </c>
      <c r="P1344" s="3277">
        <v>260</v>
      </c>
      <c r="Q1344" s="14"/>
      <c r="R1344" s="2210" t="s">
        <v>54</v>
      </c>
      <c r="S1344" s="338"/>
      <c r="T1344" s="338" t="s">
        <v>3313</v>
      </c>
      <c r="U1344" s="338" t="s">
        <v>1361</v>
      </c>
      <c r="V1344" s="338" t="s">
        <v>126</v>
      </c>
      <c r="W1344" s="2458" t="s">
        <v>210</v>
      </c>
      <c r="X1344" s="2458">
        <v>113</v>
      </c>
      <c r="Y1344" s="338">
        <v>30</v>
      </c>
      <c r="Z1344" s="338"/>
      <c r="AA1344" s="338">
        <v>300</v>
      </c>
      <c r="AB1344" s="338" t="s">
        <v>122</v>
      </c>
      <c r="AC1344" s="1312">
        <v>80</v>
      </c>
      <c r="AD1344" s="338">
        <v>387349</v>
      </c>
      <c r="AE1344" s="2716">
        <v>4</v>
      </c>
      <c r="AF1344" s="338">
        <v>4</v>
      </c>
      <c r="AG1344" s="2211" t="s">
        <v>122</v>
      </c>
    </row>
    <row r="1345" spans="3:33">
      <c r="C1345" s="3091" t="s">
        <v>2870</v>
      </c>
      <c r="D1345" s="569" t="s">
        <v>2274</v>
      </c>
      <c r="E1345" s="1578"/>
      <c r="F1345" s="2940">
        <v>929002444301</v>
      </c>
      <c r="G1345" s="64">
        <v>8719514263581</v>
      </c>
      <c r="H1345" s="64" t="s">
        <v>1362</v>
      </c>
      <c r="I1345" s="64"/>
      <c r="J1345" s="323">
        <v>3.5</v>
      </c>
      <c r="K1345" s="1193">
        <v>375</v>
      </c>
      <c r="L1345" s="402" t="s">
        <v>3121</v>
      </c>
      <c r="M1345" s="368">
        <v>30000</v>
      </c>
      <c r="N1345" s="313">
        <v>2</v>
      </c>
      <c r="O1345" s="402" t="s">
        <v>127</v>
      </c>
      <c r="P1345" s="3278">
        <v>290</v>
      </c>
      <c r="Q1345" s="14"/>
      <c r="R1345" s="2248" t="s">
        <v>54</v>
      </c>
      <c r="S1345" s="402"/>
      <c r="T1345" s="402" t="s">
        <v>3314</v>
      </c>
      <c r="U1345" s="402" t="s">
        <v>1361</v>
      </c>
      <c r="V1345" s="402" t="s">
        <v>126</v>
      </c>
      <c r="W1345" s="408" t="s">
        <v>210</v>
      </c>
      <c r="X1345" s="408">
        <v>107</v>
      </c>
      <c r="Y1345" s="402">
        <v>30</v>
      </c>
      <c r="Z1345" s="402"/>
      <c r="AA1345" s="402">
        <v>500</v>
      </c>
      <c r="AB1345" s="402" t="s">
        <v>122</v>
      </c>
      <c r="AC1345" s="313">
        <v>80</v>
      </c>
      <c r="AD1345" s="402">
        <v>387350</v>
      </c>
      <c r="AE1345" s="2738">
        <v>4</v>
      </c>
      <c r="AF1345" s="402">
        <v>4</v>
      </c>
      <c r="AG1345" s="2249" t="s">
        <v>122</v>
      </c>
    </row>
    <row r="1346" spans="3:33">
      <c r="C1346" s="3080" t="s">
        <v>2870</v>
      </c>
      <c r="D1346" s="855" t="s">
        <v>2274</v>
      </c>
      <c r="E1346" s="1599"/>
      <c r="F1346" s="194">
        <v>929002444101</v>
      </c>
      <c r="G1346" s="49">
        <v>8719514263642</v>
      </c>
      <c r="H1346" s="259" t="s">
        <v>1363</v>
      </c>
      <c r="I1346" s="724"/>
      <c r="J1346" s="1008">
        <v>3.5</v>
      </c>
      <c r="K1346" s="1191">
        <v>375</v>
      </c>
      <c r="L1346" s="283" t="s">
        <v>3121</v>
      </c>
      <c r="M1346" s="489">
        <v>30000</v>
      </c>
      <c r="N1346" s="876">
        <v>2</v>
      </c>
      <c r="O1346" s="283" t="s">
        <v>127</v>
      </c>
      <c r="P1346" s="3279">
        <v>300</v>
      </c>
      <c r="Q1346" s="14"/>
      <c r="R1346" s="1993" t="s">
        <v>54</v>
      </c>
      <c r="S1346" s="283"/>
      <c r="T1346" s="283" t="s">
        <v>3314</v>
      </c>
      <c r="U1346" s="283" t="s">
        <v>217</v>
      </c>
      <c r="V1346" s="283" t="s">
        <v>126</v>
      </c>
      <c r="W1346" s="294" t="s">
        <v>210</v>
      </c>
      <c r="X1346" s="294">
        <v>107</v>
      </c>
      <c r="Y1346" s="283">
        <v>30</v>
      </c>
      <c r="Z1346" s="283"/>
      <c r="AA1346" s="283">
        <v>500</v>
      </c>
      <c r="AB1346" s="283" t="s">
        <v>122</v>
      </c>
      <c r="AC1346" s="876">
        <v>80</v>
      </c>
      <c r="AD1346" s="283">
        <v>387348</v>
      </c>
      <c r="AE1346" s="2695">
        <v>4</v>
      </c>
      <c r="AF1346" s="283">
        <v>4</v>
      </c>
      <c r="AG1346" s="1994" t="s">
        <v>122</v>
      </c>
    </row>
    <row r="1347" spans="3:33">
      <c r="C1347" s="3081" t="s">
        <v>2870</v>
      </c>
      <c r="D1347" s="1487"/>
      <c r="E1347" s="1617"/>
      <c r="F1347" s="1745">
        <v>925723817102</v>
      </c>
      <c r="G1347" s="1745">
        <v>8718699613235</v>
      </c>
      <c r="H1347" s="1746" t="s">
        <v>1763</v>
      </c>
      <c r="I1347" s="1746"/>
      <c r="J1347" s="1747">
        <v>22</v>
      </c>
      <c r="K1347" s="1747"/>
      <c r="L1347" s="1747"/>
      <c r="M1347" s="1704">
        <v>2000</v>
      </c>
      <c r="N1347" s="1748">
        <v>0.5</v>
      </c>
      <c r="O1347" s="1747" t="s">
        <v>144</v>
      </c>
      <c r="P1347" s="2429">
        <v>100</v>
      </c>
      <c r="Q1347" s="14"/>
      <c r="R1347" s="2250"/>
      <c r="S1347" s="1747"/>
      <c r="T1347" s="1747"/>
      <c r="U1347" s="1747" t="s">
        <v>212</v>
      </c>
      <c r="V1347" s="1747"/>
      <c r="W1347" s="1769">
        <v>12</v>
      </c>
      <c r="X1347" s="1769"/>
      <c r="Y1347" s="2354">
        <v>10</v>
      </c>
      <c r="Z1347" s="2354"/>
      <c r="AA1347" s="2354">
        <v>33</v>
      </c>
      <c r="AB1347" s="1747" t="s">
        <v>143</v>
      </c>
      <c r="AC1347" s="1748">
        <v>100</v>
      </c>
      <c r="AD1347" s="2354">
        <v>423259</v>
      </c>
      <c r="AE1347" s="2752">
        <v>0.3</v>
      </c>
      <c r="AF1347" s="2354">
        <v>50</v>
      </c>
      <c r="AG1347" s="2281" t="s">
        <v>122</v>
      </c>
    </row>
    <row r="1348" spans="3:33">
      <c r="C1348" s="3081" t="s">
        <v>2870</v>
      </c>
      <c r="D1348" s="1487"/>
      <c r="E1348" s="1617"/>
      <c r="F1348" s="1335">
        <v>925723944202</v>
      </c>
      <c r="G1348" s="1335">
        <v>8718699613211</v>
      </c>
      <c r="H1348" s="1749" t="s">
        <v>1764</v>
      </c>
      <c r="I1348" s="1749"/>
      <c r="J1348" s="1305">
        <v>26</v>
      </c>
      <c r="K1348" s="1305"/>
      <c r="L1348" s="1305"/>
      <c r="M1348" s="1307">
        <v>2000</v>
      </c>
      <c r="N1348" s="1279">
        <v>0.5</v>
      </c>
      <c r="O1348" s="1305" t="s">
        <v>144</v>
      </c>
      <c r="P1348" s="2403">
        <v>105</v>
      </c>
      <c r="Q1348" s="14"/>
      <c r="R1348" s="2251"/>
      <c r="S1348" s="1305"/>
      <c r="T1348" s="1305"/>
      <c r="U1348" s="1305" t="s">
        <v>220</v>
      </c>
      <c r="V1348" s="1305"/>
      <c r="W1348" s="1279" t="s">
        <v>210</v>
      </c>
      <c r="X1348" s="1279"/>
      <c r="Y1348" s="1322">
        <v>15</v>
      </c>
      <c r="Z1348" s="1322"/>
      <c r="AA1348" s="1322">
        <v>45</v>
      </c>
      <c r="AB1348" s="1305" t="s">
        <v>143</v>
      </c>
      <c r="AC1348" s="1279">
        <v>100</v>
      </c>
      <c r="AD1348" s="1322">
        <v>423260</v>
      </c>
      <c r="AE1348" s="2718">
        <v>0.3</v>
      </c>
      <c r="AF1348" s="1322">
        <v>20</v>
      </c>
      <c r="AG1348" s="2282" t="s">
        <v>122</v>
      </c>
    </row>
    <row r="1349" spans="3:33">
      <c r="C1349" s="3079" t="s">
        <v>2870</v>
      </c>
      <c r="D1349" s="1576" t="s">
        <v>2274</v>
      </c>
      <c r="E1349" s="1577"/>
      <c r="F1349" s="39">
        <v>924196244441</v>
      </c>
      <c r="G1349" s="39">
        <v>8711500036599</v>
      </c>
      <c r="H1349" s="52" t="s">
        <v>1766</v>
      </c>
      <c r="I1349" s="52"/>
      <c r="J1349" s="336">
        <v>15.4</v>
      </c>
      <c r="K1349" s="336"/>
      <c r="L1349" s="336"/>
      <c r="M1349" s="280">
        <v>1000</v>
      </c>
      <c r="N1349" s="1750">
        <v>0.25</v>
      </c>
      <c r="O1349" s="336" t="s">
        <v>144</v>
      </c>
      <c r="P1349" s="658">
        <v>62</v>
      </c>
      <c r="Q1349" s="14"/>
      <c r="R1349" s="1878"/>
      <c r="S1349" s="336"/>
      <c r="T1349" s="336"/>
      <c r="U1349" s="336" t="s">
        <v>139</v>
      </c>
      <c r="V1349" s="336"/>
      <c r="W1349" s="305" t="s">
        <v>210</v>
      </c>
      <c r="X1349" s="305"/>
      <c r="Y1349" s="279">
        <v>22</v>
      </c>
      <c r="Z1349" s="279"/>
      <c r="AA1349" s="279">
        <v>49</v>
      </c>
      <c r="AB1349" s="336" t="s">
        <v>143</v>
      </c>
      <c r="AC1349" s="305">
        <v>100</v>
      </c>
      <c r="AD1349" s="279">
        <v>423229</v>
      </c>
      <c r="AE1349" s="2626">
        <v>4</v>
      </c>
      <c r="AF1349" s="279">
        <v>10</v>
      </c>
      <c r="AG1349" s="1879" t="s">
        <v>122</v>
      </c>
    </row>
    <row r="1350" spans="3:33">
      <c r="C1350" s="3091" t="s">
        <v>2870</v>
      </c>
      <c r="D1350" s="569" t="s">
        <v>2274</v>
      </c>
      <c r="E1350" s="1578"/>
      <c r="F1350" s="63">
        <v>924198244441</v>
      </c>
      <c r="G1350" s="63">
        <v>8711500038715</v>
      </c>
      <c r="H1350" s="65" t="s">
        <v>1767</v>
      </c>
      <c r="I1350" s="78"/>
      <c r="J1350" s="334">
        <v>26</v>
      </c>
      <c r="K1350" s="334"/>
      <c r="L1350" s="334"/>
      <c r="M1350" s="282">
        <v>1000</v>
      </c>
      <c r="N1350" s="1646">
        <v>0.25</v>
      </c>
      <c r="O1350" s="334" t="s">
        <v>144</v>
      </c>
      <c r="P1350" s="659">
        <v>62</v>
      </c>
      <c r="Q1350" s="14"/>
      <c r="R1350" s="1870"/>
      <c r="S1350" s="334"/>
      <c r="T1350" s="334"/>
      <c r="U1350" s="334" t="s">
        <v>139</v>
      </c>
      <c r="V1350" s="334"/>
      <c r="W1350" s="301" t="s">
        <v>210</v>
      </c>
      <c r="X1350" s="301"/>
      <c r="Y1350" s="281">
        <v>25</v>
      </c>
      <c r="Z1350" s="281"/>
      <c r="AA1350" s="281">
        <v>57</v>
      </c>
      <c r="AB1350" s="334" t="s">
        <v>143</v>
      </c>
      <c r="AC1350" s="293">
        <v>100</v>
      </c>
      <c r="AD1350" s="281">
        <v>423232</v>
      </c>
      <c r="AE1350" s="2624">
        <v>4</v>
      </c>
      <c r="AF1350" s="281">
        <v>10</v>
      </c>
      <c r="AG1350" s="1871" t="s">
        <v>122</v>
      </c>
    </row>
    <row r="1351" spans="3:33">
      <c r="C1351" s="3080"/>
      <c r="D1351" s="855"/>
      <c r="E1351" s="1599"/>
      <c r="F1351" s="49">
        <v>924103544403</v>
      </c>
      <c r="G1351" s="49">
        <v>8719514432802</v>
      </c>
      <c r="H1351" s="259" t="s">
        <v>1768</v>
      </c>
      <c r="I1351" s="1751"/>
      <c r="J1351" s="441">
        <v>40</v>
      </c>
      <c r="K1351" s="441"/>
      <c r="L1351" s="441"/>
      <c r="M1351" s="284">
        <v>1000</v>
      </c>
      <c r="N1351" s="1752">
        <v>0.25</v>
      </c>
      <c r="O1351" s="441" t="s">
        <v>144</v>
      </c>
      <c r="P1351" s="718">
        <v>72</v>
      </c>
      <c r="Q1351" s="14"/>
      <c r="R1351" s="1872"/>
      <c r="S1351" s="441"/>
      <c r="T1351" s="441"/>
      <c r="U1351" s="441" t="s">
        <v>139</v>
      </c>
      <c r="V1351" s="441"/>
      <c r="W1351" s="294" t="s">
        <v>210</v>
      </c>
      <c r="X1351" s="294"/>
      <c r="Y1351" s="283">
        <v>29</v>
      </c>
      <c r="Z1351" s="283"/>
      <c r="AA1351" s="283">
        <v>58</v>
      </c>
      <c r="AB1351" s="441" t="s">
        <v>143</v>
      </c>
      <c r="AC1351" s="1593">
        <v>100</v>
      </c>
      <c r="AD1351" s="283">
        <v>980880</v>
      </c>
      <c r="AE1351" s="2642">
        <v>0.3</v>
      </c>
      <c r="AF1351" s="283">
        <v>10</v>
      </c>
      <c r="AG1351" s="1873" t="s">
        <v>122</v>
      </c>
    </row>
    <row r="1352" spans="3:33">
      <c r="C1352" s="3081" t="s">
        <v>2870</v>
      </c>
      <c r="D1352" s="1487" t="s">
        <v>2274</v>
      </c>
      <c r="E1352" s="1617"/>
      <c r="F1352" s="1330">
        <v>924151144441</v>
      </c>
      <c r="G1352" s="1330">
        <v>8711500250087</v>
      </c>
      <c r="H1352" s="1753" t="s">
        <v>1769</v>
      </c>
      <c r="I1352" s="1753"/>
      <c r="J1352" s="1754">
        <v>7</v>
      </c>
      <c r="K1352" s="1754"/>
      <c r="L1352" s="1754"/>
      <c r="M1352" s="1755">
        <v>1000</v>
      </c>
      <c r="N1352" s="1756">
        <v>0.25</v>
      </c>
      <c r="O1352" s="1754" t="s">
        <v>129</v>
      </c>
      <c r="P1352" s="2403">
        <v>62</v>
      </c>
      <c r="Q1352" s="14"/>
      <c r="R1352" s="2252"/>
      <c r="S1352" s="1754"/>
      <c r="T1352" s="1754"/>
      <c r="U1352" s="1754" t="s">
        <v>139</v>
      </c>
      <c r="V1352" s="1754"/>
      <c r="W1352" s="1774" t="s">
        <v>210</v>
      </c>
      <c r="X1352" s="1774"/>
      <c r="Y1352" s="1306">
        <v>17</v>
      </c>
      <c r="Z1352" s="1306"/>
      <c r="AA1352" s="1306">
        <v>54</v>
      </c>
      <c r="AB1352" s="1754" t="s">
        <v>143</v>
      </c>
      <c r="AC1352" s="1774">
        <v>100</v>
      </c>
      <c r="AD1352" s="1306"/>
      <c r="AE1352" s="2751">
        <v>0.3</v>
      </c>
      <c r="AF1352" s="1306">
        <v>10</v>
      </c>
      <c r="AG1352" s="2283" t="s">
        <v>122</v>
      </c>
    </row>
    <row r="1353" spans="3:33">
      <c r="C1353" s="3079" t="s">
        <v>2870</v>
      </c>
      <c r="D1353" s="1576" t="s">
        <v>2274</v>
      </c>
      <c r="E1353" s="1577"/>
      <c r="F1353" s="1727">
        <v>923211843801</v>
      </c>
      <c r="G1353" s="1727">
        <v>8711500575203</v>
      </c>
      <c r="H1353" s="1727" t="s">
        <v>1771</v>
      </c>
      <c r="I1353" s="1727"/>
      <c r="J1353" s="381">
        <v>150</v>
      </c>
      <c r="K1353" s="381"/>
      <c r="L1353" s="381"/>
      <c r="M1353" s="280">
        <v>5000</v>
      </c>
      <c r="N1353" s="1750">
        <v>0.25</v>
      </c>
      <c r="O1353" s="381"/>
      <c r="P1353" s="3277">
        <v>259</v>
      </c>
      <c r="Q1353" s="120"/>
      <c r="R1353" s="2253"/>
      <c r="S1353" s="381"/>
      <c r="T1353" s="381"/>
      <c r="U1353" s="381" t="s">
        <v>121</v>
      </c>
      <c r="V1353" s="381" t="s">
        <v>1772</v>
      </c>
      <c r="W1353" s="382" t="s">
        <v>210</v>
      </c>
      <c r="X1353" s="382"/>
      <c r="Y1353" s="1757">
        <v>125</v>
      </c>
      <c r="Z1353" s="1757"/>
      <c r="AA1353" s="1757">
        <v>180</v>
      </c>
      <c r="AB1353" s="381" t="s">
        <v>143</v>
      </c>
      <c r="AC1353" s="305"/>
      <c r="AD1353" s="1757"/>
      <c r="AE1353" s="2753">
        <v>4</v>
      </c>
      <c r="AF1353" s="1757">
        <v>10</v>
      </c>
      <c r="AG1353" s="2284" t="s">
        <v>122</v>
      </c>
    </row>
    <row r="1354" spans="3:33">
      <c r="C1354" s="3091" t="s">
        <v>2870</v>
      </c>
      <c r="D1354" s="569" t="s">
        <v>2274</v>
      </c>
      <c r="E1354" s="1578"/>
      <c r="F1354" s="69">
        <v>923211943801</v>
      </c>
      <c r="G1354" s="69">
        <v>8711500575227</v>
      </c>
      <c r="H1354" s="69" t="s">
        <v>1773</v>
      </c>
      <c r="I1354" s="69"/>
      <c r="J1354" s="343">
        <v>150</v>
      </c>
      <c r="K1354" s="343"/>
      <c r="L1354" s="343"/>
      <c r="M1354" s="282">
        <v>5000</v>
      </c>
      <c r="N1354" s="1646">
        <v>0.25</v>
      </c>
      <c r="O1354" s="343"/>
      <c r="P1354" s="3278">
        <v>242</v>
      </c>
      <c r="Q1354" s="120"/>
      <c r="R1354" s="2254"/>
      <c r="S1354" s="343"/>
      <c r="T1354" s="343"/>
      <c r="U1354" s="343" t="s">
        <v>121</v>
      </c>
      <c r="V1354" s="343" t="s">
        <v>209</v>
      </c>
      <c r="W1354" s="373" t="s">
        <v>210</v>
      </c>
      <c r="X1354" s="373"/>
      <c r="Y1354" s="285">
        <v>125</v>
      </c>
      <c r="Z1354" s="285"/>
      <c r="AA1354" s="285">
        <v>180</v>
      </c>
      <c r="AB1354" s="343" t="s">
        <v>143</v>
      </c>
      <c r="AC1354" s="293"/>
      <c r="AD1354" s="285"/>
      <c r="AE1354" s="2754">
        <v>4</v>
      </c>
      <c r="AF1354" s="285">
        <v>10</v>
      </c>
      <c r="AG1354" s="2285" t="s">
        <v>122</v>
      </c>
    </row>
    <row r="1355" spans="3:33">
      <c r="C1355" s="3091" t="s">
        <v>2870</v>
      </c>
      <c r="D1355" s="569" t="s">
        <v>2274</v>
      </c>
      <c r="E1355" s="1578"/>
      <c r="F1355" s="69">
        <v>923212043801</v>
      </c>
      <c r="G1355" s="69">
        <v>8711500575210</v>
      </c>
      <c r="H1355" s="69" t="s">
        <v>1774</v>
      </c>
      <c r="I1355" s="69"/>
      <c r="J1355" s="343">
        <v>250</v>
      </c>
      <c r="K1355" s="343"/>
      <c r="L1355" s="343"/>
      <c r="M1355" s="282">
        <v>5000</v>
      </c>
      <c r="N1355" s="1646">
        <v>0.25</v>
      </c>
      <c r="O1355" s="343"/>
      <c r="P1355" s="3278">
        <v>300</v>
      </c>
      <c r="Q1355" s="120"/>
      <c r="R1355" s="2254"/>
      <c r="S1355" s="343"/>
      <c r="T1355" s="343"/>
      <c r="U1355" s="343" t="s">
        <v>121</v>
      </c>
      <c r="V1355" s="343" t="s">
        <v>1772</v>
      </c>
      <c r="W1355" s="373" t="s">
        <v>210</v>
      </c>
      <c r="X1355" s="373"/>
      <c r="Y1355" s="285">
        <v>125</v>
      </c>
      <c r="Z1355" s="285"/>
      <c r="AA1355" s="285">
        <v>180</v>
      </c>
      <c r="AB1355" s="343" t="s">
        <v>143</v>
      </c>
      <c r="AC1355" s="293"/>
      <c r="AD1355" s="285"/>
      <c r="AE1355" s="2754">
        <v>4</v>
      </c>
      <c r="AF1355" s="285">
        <v>10</v>
      </c>
      <c r="AG1355" s="2285" t="s">
        <v>122</v>
      </c>
    </row>
    <row r="1356" spans="3:33">
      <c r="C1356" s="3091" t="s">
        <v>2870</v>
      </c>
      <c r="D1356" s="569" t="s">
        <v>2274</v>
      </c>
      <c r="E1356" s="1578"/>
      <c r="F1356" s="69">
        <v>923212143801</v>
      </c>
      <c r="G1356" s="69">
        <v>8711500575234</v>
      </c>
      <c r="H1356" s="69" t="s">
        <v>1775</v>
      </c>
      <c r="I1356" s="69"/>
      <c r="J1356" s="343">
        <v>250</v>
      </c>
      <c r="K1356" s="343"/>
      <c r="L1356" s="343"/>
      <c r="M1356" s="282">
        <v>5000</v>
      </c>
      <c r="N1356" s="1646">
        <v>0.25</v>
      </c>
      <c r="O1356" s="343"/>
      <c r="P1356" s="3278">
        <v>259</v>
      </c>
      <c r="Q1356" s="120"/>
      <c r="R1356" s="2254"/>
      <c r="S1356" s="343"/>
      <c r="T1356" s="343"/>
      <c r="U1356" s="343" t="s">
        <v>121</v>
      </c>
      <c r="V1356" s="343" t="s">
        <v>209</v>
      </c>
      <c r="W1356" s="373" t="s">
        <v>210</v>
      </c>
      <c r="X1356" s="373"/>
      <c r="Y1356" s="285">
        <v>125</v>
      </c>
      <c r="Z1356" s="285"/>
      <c r="AA1356" s="285">
        <v>180</v>
      </c>
      <c r="AB1356" s="343" t="s">
        <v>143</v>
      </c>
      <c r="AC1356" s="293"/>
      <c r="AD1356" s="285"/>
      <c r="AE1356" s="2754">
        <v>4</v>
      </c>
      <c r="AF1356" s="285">
        <v>10</v>
      </c>
      <c r="AG1356" s="2285" t="s">
        <v>122</v>
      </c>
    </row>
    <row r="1357" spans="3:33">
      <c r="C1357" s="3091" t="s">
        <v>2870</v>
      </c>
      <c r="D1357" s="569" t="s">
        <v>2274</v>
      </c>
      <c r="E1357" s="1578"/>
      <c r="F1357" s="69">
        <v>923801144209</v>
      </c>
      <c r="G1357" s="69">
        <v>8711500600523</v>
      </c>
      <c r="H1357" s="69" t="s">
        <v>1776</v>
      </c>
      <c r="I1357" s="69"/>
      <c r="J1357" s="343">
        <v>100</v>
      </c>
      <c r="K1357" s="343"/>
      <c r="L1357" s="343"/>
      <c r="M1357" s="282">
        <v>5000</v>
      </c>
      <c r="N1357" s="1646">
        <v>0.25</v>
      </c>
      <c r="O1357" s="343"/>
      <c r="P1357" s="3278">
        <v>360</v>
      </c>
      <c r="Q1357" s="120"/>
      <c r="R1357" s="2254"/>
      <c r="S1357" s="343"/>
      <c r="T1357" s="343"/>
      <c r="U1357" s="343" t="s">
        <v>121</v>
      </c>
      <c r="V1357" s="343" t="s">
        <v>1772</v>
      </c>
      <c r="W1357" s="373" t="s">
        <v>210</v>
      </c>
      <c r="X1357" s="373"/>
      <c r="Y1357" s="285">
        <v>121</v>
      </c>
      <c r="Z1357" s="285"/>
      <c r="AA1357" s="285">
        <v>135</v>
      </c>
      <c r="AB1357" s="343" t="s">
        <v>143</v>
      </c>
      <c r="AC1357" s="293"/>
      <c r="AD1357" s="285"/>
      <c r="AE1357" s="2754">
        <v>4</v>
      </c>
      <c r="AF1357" s="285">
        <v>12</v>
      </c>
      <c r="AG1357" s="2285" t="s">
        <v>122</v>
      </c>
    </row>
    <row r="1358" spans="3:33">
      <c r="C1358" s="3091" t="s">
        <v>2870</v>
      </c>
      <c r="D1358" s="569" t="s">
        <v>2274</v>
      </c>
      <c r="E1358" s="1578"/>
      <c r="F1358" s="69">
        <v>923801244209</v>
      </c>
      <c r="G1358" s="69">
        <v>8711500115782</v>
      </c>
      <c r="H1358" s="69" t="s">
        <v>1777</v>
      </c>
      <c r="I1358" s="69"/>
      <c r="J1358" s="343">
        <v>100</v>
      </c>
      <c r="K1358" s="343"/>
      <c r="L1358" s="343"/>
      <c r="M1358" s="282">
        <v>5000</v>
      </c>
      <c r="N1358" s="1646">
        <v>0.25</v>
      </c>
      <c r="O1358" s="343"/>
      <c r="P1358" s="3278">
        <v>335</v>
      </c>
      <c r="Q1358" s="120"/>
      <c r="R1358" s="2254"/>
      <c r="S1358" s="343"/>
      <c r="T1358" s="343"/>
      <c r="U1358" s="343" t="s">
        <v>121</v>
      </c>
      <c r="V1358" s="343" t="s">
        <v>209</v>
      </c>
      <c r="W1358" s="373" t="s">
        <v>210</v>
      </c>
      <c r="X1358" s="373"/>
      <c r="Y1358" s="285">
        <v>121</v>
      </c>
      <c r="Z1358" s="285"/>
      <c r="AA1358" s="285">
        <v>135</v>
      </c>
      <c r="AB1358" s="343" t="s">
        <v>143</v>
      </c>
      <c r="AC1358" s="293"/>
      <c r="AD1358" s="285"/>
      <c r="AE1358" s="2754">
        <v>4</v>
      </c>
      <c r="AF1358" s="285">
        <v>12</v>
      </c>
      <c r="AG1358" s="2285" t="s">
        <v>122</v>
      </c>
    </row>
    <row r="1359" spans="3:33">
      <c r="C1359" s="3091" t="s">
        <v>2870</v>
      </c>
      <c r="D1359" s="569" t="s">
        <v>2274</v>
      </c>
      <c r="E1359" s="1578"/>
      <c r="F1359" s="69">
        <v>923806644210</v>
      </c>
      <c r="G1359" s="69">
        <v>8711500128874</v>
      </c>
      <c r="H1359" s="69" t="s">
        <v>1778</v>
      </c>
      <c r="I1359" s="69"/>
      <c r="J1359" s="343">
        <v>150</v>
      </c>
      <c r="K1359" s="343"/>
      <c r="L1359" s="343"/>
      <c r="M1359" s="285">
        <v>300</v>
      </c>
      <c r="N1359" s="1646">
        <v>0.25</v>
      </c>
      <c r="O1359" s="343"/>
      <c r="P1359" s="3278">
        <v>570</v>
      </c>
      <c r="Q1359" s="120"/>
      <c r="R1359" s="2254"/>
      <c r="S1359" s="343"/>
      <c r="T1359" s="343"/>
      <c r="U1359" s="343" t="s">
        <v>121</v>
      </c>
      <c r="V1359" s="343" t="s">
        <v>1772</v>
      </c>
      <c r="W1359" s="373" t="s">
        <v>210</v>
      </c>
      <c r="X1359" s="373"/>
      <c r="Y1359" s="285">
        <v>121</v>
      </c>
      <c r="Z1359" s="285"/>
      <c r="AA1359" s="285">
        <v>136</v>
      </c>
      <c r="AB1359" s="343" t="s">
        <v>143</v>
      </c>
      <c r="AC1359" s="293"/>
      <c r="AD1359" s="285"/>
      <c r="AE1359" s="2754">
        <v>4</v>
      </c>
      <c r="AF1359" s="285">
        <v>12</v>
      </c>
      <c r="AG1359" s="2285" t="s">
        <v>122</v>
      </c>
    </row>
    <row r="1360" spans="3:33">
      <c r="C1360" s="3091" t="s">
        <v>2870</v>
      </c>
      <c r="D1360" s="569" t="s">
        <v>2274</v>
      </c>
      <c r="E1360" s="1578"/>
      <c r="F1360" s="69">
        <v>923801444210</v>
      </c>
      <c r="G1360" s="48">
        <v>8711500600530</v>
      </c>
      <c r="H1360" s="69" t="s">
        <v>1779</v>
      </c>
      <c r="I1360" s="69"/>
      <c r="J1360" s="343">
        <v>175</v>
      </c>
      <c r="K1360" s="343"/>
      <c r="L1360" s="343"/>
      <c r="M1360" s="282">
        <v>5000</v>
      </c>
      <c r="N1360" s="1646">
        <v>0.25</v>
      </c>
      <c r="O1360" s="343"/>
      <c r="P1360" s="3278">
        <v>350</v>
      </c>
      <c r="Q1360" s="120"/>
      <c r="R1360" s="2254"/>
      <c r="S1360" s="343"/>
      <c r="T1360" s="343"/>
      <c r="U1360" s="343" t="s">
        <v>121</v>
      </c>
      <c r="V1360" s="343" t="s">
        <v>1772</v>
      </c>
      <c r="W1360" s="373" t="s">
        <v>210</v>
      </c>
      <c r="X1360" s="373"/>
      <c r="Y1360" s="285">
        <v>121</v>
      </c>
      <c r="Z1360" s="285"/>
      <c r="AA1360" s="285">
        <v>135</v>
      </c>
      <c r="AB1360" s="343" t="s">
        <v>143</v>
      </c>
      <c r="AC1360" s="293"/>
      <c r="AD1360" s="285"/>
      <c r="AE1360" s="2754">
        <v>4</v>
      </c>
      <c r="AF1360" s="285">
        <v>12</v>
      </c>
      <c r="AG1360" s="2285" t="s">
        <v>122</v>
      </c>
    </row>
    <row r="1361" spans="3:33">
      <c r="C1361" s="3091" t="s">
        <v>2870</v>
      </c>
      <c r="D1361" s="569" t="s">
        <v>2274</v>
      </c>
      <c r="E1361" s="1578"/>
      <c r="F1361" s="69">
        <v>923801344209</v>
      </c>
      <c r="G1361" s="69">
        <v>8711500115799</v>
      </c>
      <c r="H1361" s="69" t="s">
        <v>1780</v>
      </c>
      <c r="I1361" s="69"/>
      <c r="J1361" s="343">
        <v>175</v>
      </c>
      <c r="K1361" s="343"/>
      <c r="L1361" s="343"/>
      <c r="M1361" s="282">
        <v>5000</v>
      </c>
      <c r="N1361" s="1646">
        <v>0.25</v>
      </c>
      <c r="O1361" s="343"/>
      <c r="P1361" s="3278">
        <v>350</v>
      </c>
      <c r="Q1361" s="120"/>
      <c r="R1361" s="2254"/>
      <c r="S1361" s="343"/>
      <c r="T1361" s="343"/>
      <c r="U1361" s="343" t="s">
        <v>121</v>
      </c>
      <c r="V1361" s="343" t="s">
        <v>209</v>
      </c>
      <c r="W1361" s="373" t="s">
        <v>210</v>
      </c>
      <c r="X1361" s="373"/>
      <c r="Y1361" s="285">
        <v>121</v>
      </c>
      <c r="Z1361" s="285"/>
      <c r="AA1361" s="285">
        <v>135</v>
      </c>
      <c r="AB1361" s="343" t="s">
        <v>143</v>
      </c>
      <c r="AC1361" s="293"/>
      <c r="AD1361" s="285"/>
      <c r="AE1361" s="2754">
        <v>4</v>
      </c>
      <c r="AF1361" s="285">
        <v>12</v>
      </c>
      <c r="AG1361" s="2285" t="s">
        <v>122</v>
      </c>
    </row>
    <row r="1362" spans="3:33">
      <c r="C1362" s="3080" t="s">
        <v>2870</v>
      </c>
      <c r="D1362" s="855" t="s">
        <v>2274</v>
      </c>
      <c r="E1362" s="1599"/>
      <c r="F1362" s="1501">
        <v>923223543807</v>
      </c>
      <c r="G1362" s="1501">
        <v>8711500126597</v>
      </c>
      <c r="H1362" s="1501" t="s">
        <v>1781</v>
      </c>
      <c r="I1362" s="1501"/>
      <c r="J1362" s="495">
        <v>375</v>
      </c>
      <c r="K1362" s="495"/>
      <c r="L1362" s="495"/>
      <c r="M1362" s="284">
        <v>5000</v>
      </c>
      <c r="N1362" s="1752">
        <v>0.25</v>
      </c>
      <c r="O1362" s="495"/>
      <c r="P1362" s="3279">
        <v>470</v>
      </c>
      <c r="Q1362" s="120"/>
      <c r="R1362" s="2255"/>
      <c r="S1362" s="495"/>
      <c r="T1362" s="495"/>
      <c r="U1362" s="495" t="s">
        <v>121</v>
      </c>
      <c r="V1362" s="495" t="s">
        <v>1782</v>
      </c>
      <c r="W1362" s="691" t="s">
        <v>210</v>
      </c>
      <c r="X1362" s="691"/>
      <c r="Y1362" s="690">
        <v>125</v>
      </c>
      <c r="Z1362" s="690"/>
      <c r="AA1362" s="690">
        <v>182</v>
      </c>
      <c r="AB1362" s="495" t="s">
        <v>143</v>
      </c>
      <c r="AC1362" s="1593"/>
      <c r="AD1362" s="690"/>
      <c r="AE1362" s="2755">
        <v>4</v>
      </c>
      <c r="AF1362" s="690">
        <v>10</v>
      </c>
      <c r="AG1362" s="2286" t="s">
        <v>122</v>
      </c>
    </row>
    <row r="1363" spans="3:33">
      <c r="C1363" s="3079" t="s">
        <v>2870</v>
      </c>
      <c r="D1363" s="1576" t="s">
        <v>2274</v>
      </c>
      <c r="E1363" s="1577"/>
      <c r="F1363" s="1727">
        <v>928000010803</v>
      </c>
      <c r="G1363" s="1727">
        <v>8711500951014</v>
      </c>
      <c r="H1363" s="1727" t="s">
        <v>1784</v>
      </c>
      <c r="I1363" s="1727"/>
      <c r="J1363" s="381">
        <v>4</v>
      </c>
      <c r="K1363" s="381"/>
      <c r="L1363" s="381"/>
      <c r="M1363" s="280">
        <v>10000</v>
      </c>
      <c r="N1363" s="1757">
        <v>1</v>
      </c>
      <c r="O1363" s="381"/>
      <c r="P1363" s="3277">
        <v>325</v>
      </c>
      <c r="Q1363" s="120"/>
      <c r="R1363" s="2253"/>
      <c r="S1363" s="381"/>
      <c r="T1363" s="381"/>
      <c r="U1363" s="381" t="s">
        <v>147</v>
      </c>
      <c r="V1363" s="381" t="s">
        <v>1785</v>
      </c>
      <c r="W1363" s="382">
        <v>29</v>
      </c>
      <c r="X1363" s="382"/>
      <c r="Y1363" s="1757">
        <v>15</v>
      </c>
      <c r="Z1363" s="1757"/>
      <c r="AA1363" s="1757">
        <v>134</v>
      </c>
      <c r="AB1363" s="381" t="s">
        <v>122</v>
      </c>
      <c r="AC1363" s="382"/>
      <c r="AD1363" s="1757"/>
      <c r="AE1363" s="2753">
        <v>5</v>
      </c>
      <c r="AF1363" s="1757">
        <v>25</v>
      </c>
      <c r="AG1363" s="2284" t="s">
        <v>122</v>
      </c>
    </row>
    <row r="1364" spans="3:33">
      <c r="C1364" s="3091" t="s">
        <v>2870</v>
      </c>
      <c r="D1364" s="569" t="s">
        <v>2274</v>
      </c>
      <c r="E1364" s="1578"/>
      <c r="F1364" s="69">
        <v>928000510803</v>
      </c>
      <c r="G1364" s="69">
        <v>8711500950987</v>
      </c>
      <c r="H1364" s="69" t="s">
        <v>1786</v>
      </c>
      <c r="I1364" s="69"/>
      <c r="J1364" s="343">
        <v>6</v>
      </c>
      <c r="K1364" s="343"/>
      <c r="L1364" s="343"/>
      <c r="M1364" s="282">
        <v>10000</v>
      </c>
      <c r="N1364" s="285">
        <v>1</v>
      </c>
      <c r="O1364" s="343"/>
      <c r="P1364" s="3278">
        <v>315</v>
      </c>
      <c r="Q1364" s="120"/>
      <c r="R1364" s="2254"/>
      <c r="S1364" s="343"/>
      <c r="T1364" s="343"/>
      <c r="U1364" s="343" t="s">
        <v>147</v>
      </c>
      <c r="V1364" s="343" t="s">
        <v>1785</v>
      </c>
      <c r="W1364" s="373">
        <v>42</v>
      </c>
      <c r="X1364" s="373"/>
      <c r="Y1364" s="285">
        <v>15</v>
      </c>
      <c r="Z1364" s="285"/>
      <c r="AA1364" s="285">
        <v>211</v>
      </c>
      <c r="AB1364" s="343" t="s">
        <v>122</v>
      </c>
      <c r="AC1364" s="373"/>
      <c r="AD1364" s="285"/>
      <c r="AE1364" s="2754">
        <v>5</v>
      </c>
      <c r="AF1364" s="285">
        <v>25</v>
      </c>
      <c r="AG1364" s="2285" t="s">
        <v>122</v>
      </c>
    </row>
    <row r="1365" spans="3:33">
      <c r="C1365" s="3091" t="s">
        <v>2870</v>
      </c>
      <c r="D1365" s="569" t="s">
        <v>2274</v>
      </c>
      <c r="E1365" s="1578"/>
      <c r="F1365" s="69">
        <v>928048010805</v>
      </c>
      <c r="G1365" s="69">
        <v>8711500951113</v>
      </c>
      <c r="H1365" s="69" t="s">
        <v>1787</v>
      </c>
      <c r="I1365" s="69"/>
      <c r="J1365" s="343">
        <v>18</v>
      </c>
      <c r="K1365" s="343"/>
      <c r="L1365" s="343"/>
      <c r="M1365" s="282">
        <v>10000</v>
      </c>
      <c r="N1365" s="285">
        <v>1</v>
      </c>
      <c r="O1365" s="343"/>
      <c r="P1365" s="3278">
        <v>520</v>
      </c>
      <c r="Q1365" s="120"/>
      <c r="R1365" s="2254"/>
      <c r="S1365" s="343"/>
      <c r="T1365" s="343"/>
      <c r="U1365" s="343" t="s">
        <v>149</v>
      </c>
      <c r="V1365" s="343" t="s">
        <v>1785</v>
      </c>
      <c r="W1365" s="373">
        <v>59</v>
      </c>
      <c r="X1365" s="373"/>
      <c r="Y1365" s="285">
        <v>26</v>
      </c>
      <c r="Z1365" s="285"/>
      <c r="AA1365" s="285">
        <v>588</v>
      </c>
      <c r="AB1365" s="343" t="s">
        <v>122</v>
      </c>
      <c r="AC1365" s="373"/>
      <c r="AD1365" s="285"/>
      <c r="AE1365" s="2754">
        <v>5</v>
      </c>
      <c r="AF1365" s="285">
        <v>25</v>
      </c>
      <c r="AG1365" s="2285" t="s">
        <v>122</v>
      </c>
    </row>
    <row r="1366" spans="3:33">
      <c r="C1366" s="3091" t="s">
        <v>2870</v>
      </c>
      <c r="D1366" s="569" t="s">
        <v>2274</v>
      </c>
      <c r="E1366" s="1578"/>
      <c r="F1366" s="69">
        <v>928048510805</v>
      </c>
      <c r="G1366" s="69">
        <v>8711500951151</v>
      </c>
      <c r="H1366" s="69" t="s">
        <v>1788</v>
      </c>
      <c r="I1366" s="69"/>
      <c r="J1366" s="343">
        <v>36</v>
      </c>
      <c r="K1366" s="343"/>
      <c r="L1366" s="343"/>
      <c r="M1366" s="282">
        <v>10000</v>
      </c>
      <c r="N1366" s="285">
        <v>1</v>
      </c>
      <c r="O1366" s="343"/>
      <c r="P1366" s="3278">
        <v>790</v>
      </c>
      <c r="Q1366" s="120"/>
      <c r="R1366" s="2254"/>
      <c r="S1366" s="343"/>
      <c r="T1366" s="343"/>
      <c r="U1366" s="343" t="s">
        <v>149</v>
      </c>
      <c r="V1366" s="343" t="s">
        <v>1785</v>
      </c>
      <c r="W1366" s="373">
        <v>103</v>
      </c>
      <c r="X1366" s="373"/>
      <c r="Y1366" s="285">
        <v>26</v>
      </c>
      <c r="Z1366" s="285"/>
      <c r="AA1366" s="285">
        <v>1198</v>
      </c>
      <c r="AB1366" s="343" t="s">
        <v>122</v>
      </c>
      <c r="AC1366" s="373"/>
      <c r="AD1366" s="285"/>
      <c r="AE1366" s="2754">
        <v>5</v>
      </c>
      <c r="AF1366" s="285">
        <v>25</v>
      </c>
      <c r="AG1366" s="2285" t="s">
        <v>122</v>
      </c>
    </row>
    <row r="1367" spans="3:33">
      <c r="C1367" s="3080" t="s">
        <v>2870</v>
      </c>
      <c r="D1367" s="855" t="s">
        <v>2274</v>
      </c>
      <c r="E1367" s="1599"/>
      <c r="F1367" s="1501">
        <v>927901710807</v>
      </c>
      <c r="G1367" s="1501">
        <v>8711500950901</v>
      </c>
      <c r="H1367" s="1501" t="s">
        <v>1789</v>
      </c>
      <c r="I1367" s="1501"/>
      <c r="J1367" s="495">
        <v>9</v>
      </c>
      <c r="K1367" s="495"/>
      <c r="L1367" s="495"/>
      <c r="M1367" s="284">
        <v>6000</v>
      </c>
      <c r="N1367" s="690">
        <v>1</v>
      </c>
      <c r="O1367" s="495"/>
      <c r="P1367" s="3279">
        <v>600</v>
      </c>
      <c r="Q1367" s="120"/>
      <c r="R1367" s="2255"/>
      <c r="S1367" s="495"/>
      <c r="T1367" s="495"/>
      <c r="U1367" s="495" t="s">
        <v>1471</v>
      </c>
      <c r="V1367" s="495" t="s">
        <v>1785</v>
      </c>
      <c r="W1367" s="691">
        <v>60</v>
      </c>
      <c r="X1367" s="691"/>
      <c r="Y1367" s="690">
        <v>27</v>
      </c>
      <c r="Z1367" s="690"/>
      <c r="AA1367" s="690">
        <v>128</v>
      </c>
      <c r="AB1367" s="495" t="s">
        <v>122</v>
      </c>
      <c r="AC1367" s="691"/>
      <c r="AD1367" s="690"/>
      <c r="AE1367" s="2755">
        <v>5</v>
      </c>
      <c r="AF1367" s="690">
        <v>10</v>
      </c>
      <c r="AG1367" s="2286" t="s">
        <v>122</v>
      </c>
    </row>
    <row r="1368" spans="3:33">
      <c r="C1368" s="3079" t="s">
        <v>2870</v>
      </c>
      <c r="D1368" s="1576" t="s">
        <v>2274</v>
      </c>
      <c r="E1368" s="1577"/>
      <c r="F1368" s="1029">
        <v>928048002043</v>
      </c>
      <c r="G1368" s="1029">
        <v>8711500706218</v>
      </c>
      <c r="H1368" s="1030" t="s">
        <v>1792</v>
      </c>
      <c r="I1368" s="1030"/>
      <c r="J1368" s="1031">
        <v>18</v>
      </c>
      <c r="K1368" s="1720">
        <v>740</v>
      </c>
      <c r="L1368" s="1720"/>
      <c r="M1368" s="1720">
        <v>15000</v>
      </c>
      <c r="N1368" s="1721">
        <v>1</v>
      </c>
      <c r="O1368" s="1720" t="s">
        <v>124</v>
      </c>
      <c r="P1368" s="3193">
        <v>465</v>
      </c>
      <c r="Q1368" s="14"/>
      <c r="R1368" s="2256"/>
      <c r="S1368" s="1720"/>
      <c r="T1368" s="1720"/>
      <c r="U1368" s="1720"/>
      <c r="V1368" s="1720" t="s">
        <v>1793</v>
      </c>
      <c r="W1368" s="1062">
        <v>59</v>
      </c>
      <c r="X1368" s="1062">
        <v>41</v>
      </c>
      <c r="Y1368" s="1064">
        <v>26</v>
      </c>
      <c r="Z1368" s="1064"/>
      <c r="AA1368" s="1064">
        <v>590</v>
      </c>
      <c r="AB1368" s="1720" t="s">
        <v>143</v>
      </c>
      <c r="AC1368" s="1721">
        <v>74</v>
      </c>
      <c r="AD1368" s="1064"/>
      <c r="AE1368" s="2733">
        <v>5</v>
      </c>
      <c r="AF1368" s="1064">
        <v>25</v>
      </c>
      <c r="AG1368" s="2287" t="s">
        <v>122</v>
      </c>
    </row>
    <row r="1369" spans="3:33">
      <c r="C1369" s="3091" t="s">
        <v>2870</v>
      </c>
      <c r="D1369" s="569" t="s">
        <v>2274</v>
      </c>
      <c r="E1369" s="1578"/>
      <c r="F1369" s="1020">
        <v>928025402043</v>
      </c>
      <c r="G1369" s="1020">
        <v>8711500706249</v>
      </c>
      <c r="H1369" s="1028" t="s">
        <v>1795</v>
      </c>
      <c r="I1369" s="1028"/>
      <c r="J1369" s="1021">
        <v>30</v>
      </c>
      <c r="K1369" s="530">
        <v>1300</v>
      </c>
      <c r="L1369" s="530"/>
      <c r="M1369" s="530">
        <v>15000</v>
      </c>
      <c r="N1369" s="1040">
        <v>1</v>
      </c>
      <c r="O1369" s="530" t="s">
        <v>124</v>
      </c>
      <c r="P1369" s="2420">
        <v>465</v>
      </c>
      <c r="Q1369" s="14"/>
      <c r="R1369" s="2257"/>
      <c r="S1369" s="530"/>
      <c r="T1369" s="530"/>
      <c r="U1369" s="530"/>
      <c r="V1369" s="530" t="s">
        <v>1796</v>
      </c>
      <c r="W1369" s="519">
        <v>98</v>
      </c>
      <c r="X1369" s="519">
        <v>43</v>
      </c>
      <c r="Y1369" s="942">
        <v>26</v>
      </c>
      <c r="Z1369" s="942"/>
      <c r="AA1369" s="942">
        <v>895</v>
      </c>
      <c r="AB1369" s="530" t="s">
        <v>143</v>
      </c>
      <c r="AC1369" s="1040">
        <v>74</v>
      </c>
      <c r="AD1369" s="942"/>
      <c r="AE1369" s="2722">
        <v>5</v>
      </c>
      <c r="AF1369" s="942">
        <v>25</v>
      </c>
      <c r="AG1369" s="2288" t="s">
        <v>122</v>
      </c>
    </row>
    <row r="1370" spans="3:33">
      <c r="C1370" s="3080" t="s">
        <v>2870</v>
      </c>
      <c r="D1370" s="855" t="s">
        <v>2274</v>
      </c>
      <c r="E1370" s="1599"/>
      <c r="F1370" s="936">
        <v>928049002043</v>
      </c>
      <c r="G1370" s="936">
        <v>8711500706232</v>
      </c>
      <c r="H1370" s="1017" t="s">
        <v>1794</v>
      </c>
      <c r="I1370" s="1017"/>
      <c r="J1370" s="1087">
        <v>58</v>
      </c>
      <c r="K1370" s="1416">
        <v>2800</v>
      </c>
      <c r="L1370" s="1416"/>
      <c r="M1370" s="1416">
        <v>15000</v>
      </c>
      <c r="N1370" s="1458">
        <v>1</v>
      </c>
      <c r="O1370" s="1416" t="s">
        <v>124</v>
      </c>
      <c r="P1370" s="2421">
        <v>600</v>
      </c>
      <c r="Q1370" s="14"/>
      <c r="R1370" s="2258"/>
      <c r="S1370" s="1416"/>
      <c r="T1370" s="1416"/>
      <c r="U1370" s="1416"/>
      <c r="V1370" s="1416" t="s">
        <v>1793</v>
      </c>
      <c r="W1370" s="1237">
        <v>111</v>
      </c>
      <c r="X1370" s="1237">
        <v>48</v>
      </c>
      <c r="Y1370" s="937">
        <v>26</v>
      </c>
      <c r="Z1370" s="937"/>
      <c r="AA1370" s="937">
        <v>1500</v>
      </c>
      <c r="AB1370" s="1416" t="s">
        <v>143</v>
      </c>
      <c r="AC1370" s="1458">
        <v>74</v>
      </c>
      <c r="AD1370" s="937"/>
      <c r="AE1370" s="2734">
        <v>5</v>
      </c>
      <c r="AF1370" s="937">
        <v>25</v>
      </c>
      <c r="AG1370" s="2289" t="s">
        <v>122</v>
      </c>
    </row>
    <row r="1371" spans="3:33">
      <c r="C1371" s="3079" t="s">
        <v>2870</v>
      </c>
      <c r="D1371" s="1576" t="s">
        <v>2274</v>
      </c>
      <c r="E1371" s="1577"/>
      <c r="F1371" s="39">
        <v>928048001505</v>
      </c>
      <c r="G1371" s="164">
        <v>8711500726841</v>
      </c>
      <c r="H1371" s="52" t="s">
        <v>1798</v>
      </c>
      <c r="I1371" s="52"/>
      <c r="J1371" s="336">
        <v>18</v>
      </c>
      <c r="K1371" s="1131">
        <v>25</v>
      </c>
      <c r="L1371" s="1131"/>
      <c r="M1371" s="280">
        <v>15000</v>
      </c>
      <c r="N1371" s="1650">
        <v>1</v>
      </c>
      <c r="O1371" s="1131" t="s">
        <v>124</v>
      </c>
      <c r="P1371" s="3300">
        <v>490</v>
      </c>
      <c r="Q1371" s="14"/>
      <c r="R1371" s="2259"/>
      <c r="S1371" s="1131"/>
      <c r="T1371" s="1131"/>
      <c r="U1371" s="1131"/>
      <c r="V1371" s="1131" t="s">
        <v>1772</v>
      </c>
      <c r="W1371" s="1649">
        <v>59</v>
      </c>
      <c r="X1371" s="1649"/>
      <c r="Y1371" s="1132">
        <v>26</v>
      </c>
      <c r="Z1371" s="1132"/>
      <c r="AA1371" s="1132">
        <v>590</v>
      </c>
      <c r="AB1371" s="1131" t="s">
        <v>143</v>
      </c>
      <c r="AC1371" s="1650"/>
      <c r="AD1371" s="1132"/>
      <c r="AE1371" s="2662">
        <v>5</v>
      </c>
      <c r="AF1371" s="1132">
        <v>25</v>
      </c>
      <c r="AG1371" s="2290" t="s">
        <v>122</v>
      </c>
    </row>
    <row r="1372" spans="3:33">
      <c r="C1372" s="3091" t="s">
        <v>2870</v>
      </c>
      <c r="D1372" s="569" t="s">
        <v>2274</v>
      </c>
      <c r="E1372" s="1578"/>
      <c r="F1372" s="63">
        <v>928048001605</v>
      </c>
      <c r="G1372" s="64">
        <v>8711500726872</v>
      </c>
      <c r="H1372" s="65" t="s">
        <v>1799</v>
      </c>
      <c r="I1372" s="65"/>
      <c r="J1372" s="334">
        <v>18</v>
      </c>
      <c r="K1372" s="282">
        <v>700</v>
      </c>
      <c r="L1372" s="282"/>
      <c r="M1372" s="282">
        <v>15000</v>
      </c>
      <c r="N1372" s="325">
        <v>1</v>
      </c>
      <c r="O1372" s="282" t="s">
        <v>124</v>
      </c>
      <c r="P1372" s="3301">
        <v>410</v>
      </c>
      <c r="Q1372" s="14"/>
      <c r="R1372" s="1892"/>
      <c r="S1372" s="282"/>
      <c r="T1372" s="282"/>
      <c r="U1372" s="282"/>
      <c r="V1372" s="282" t="s">
        <v>1800</v>
      </c>
      <c r="W1372" s="301">
        <v>59</v>
      </c>
      <c r="X1372" s="301">
        <v>38</v>
      </c>
      <c r="Y1372" s="281">
        <v>26</v>
      </c>
      <c r="Z1372" s="281"/>
      <c r="AA1372" s="281">
        <v>590</v>
      </c>
      <c r="AB1372" s="282" t="s">
        <v>143</v>
      </c>
      <c r="AC1372" s="325"/>
      <c r="AD1372" s="281"/>
      <c r="AE1372" s="2663">
        <v>5</v>
      </c>
      <c r="AF1372" s="281">
        <v>25</v>
      </c>
      <c r="AG1372" s="1893" t="s">
        <v>122</v>
      </c>
    </row>
    <row r="1373" spans="3:33">
      <c r="C1373" s="3091" t="s">
        <v>2870</v>
      </c>
      <c r="D1373" s="569" t="s">
        <v>2274</v>
      </c>
      <c r="E1373" s="1578"/>
      <c r="F1373" s="63">
        <v>928048001705</v>
      </c>
      <c r="G1373" s="64">
        <v>8711500642981</v>
      </c>
      <c r="H1373" s="65" t="s">
        <v>1801</v>
      </c>
      <c r="I1373" s="65"/>
      <c r="J1373" s="334">
        <v>18</v>
      </c>
      <c r="K1373" s="282">
        <v>1800</v>
      </c>
      <c r="L1373" s="282"/>
      <c r="M1373" s="282">
        <v>15000</v>
      </c>
      <c r="N1373" s="325">
        <v>1</v>
      </c>
      <c r="O1373" s="282" t="s">
        <v>124</v>
      </c>
      <c r="P1373" s="3301">
        <v>375</v>
      </c>
      <c r="Q1373" s="14"/>
      <c r="R1373" s="1892"/>
      <c r="S1373" s="282"/>
      <c r="T1373" s="282"/>
      <c r="U1373" s="282"/>
      <c r="V1373" s="282" t="s">
        <v>1802</v>
      </c>
      <c r="W1373" s="301">
        <v>59</v>
      </c>
      <c r="X1373" s="301">
        <v>100</v>
      </c>
      <c r="Y1373" s="281">
        <v>26</v>
      </c>
      <c r="Z1373" s="281"/>
      <c r="AA1373" s="281">
        <v>590</v>
      </c>
      <c r="AB1373" s="282" t="s">
        <v>143</v>
      </c>
      <c r="AC1373" s="325"/>
      <c r="AD1373" s="281"/>
      <c r="AE1373" s="2663">
        <v>5</v>
      </c>
      <c r="AF1373" s="281">
        <v>25</v>
      </c>
      <c r="AG1373" s="1893" t="s">
        <v>122</v>
      </c>
    </row>
    <row r="1374" spans="3:33">
      <c r="C1374" s="3091" t="s">
        <v>2870</v>
      </c>
      <c r="D1374" s="569" t="s">
        <v>2274</v>
      </c>
      <c r="E1374" s="1578"/>
      <c r="F1374" s="63">
        <v>928048001805</v>
      </c>
      <c r="G1374" s="64">
        <v>8711500726902</v>
      </c>
      <c r="H1374" s="65" t="s">
        <v>1803</v>
      </c>
      <c r="I1374" s="65"/>
      <c r="J1374" s="334">
        <v>18</v>
      </c>
      <c r="K1374" s="282">
        <v>400</v>
      </c>
      <c r="L1374" s="282"/>
      <c r="M1374" s="282">
        <v>15000</v>
      </c>
      <c r="N1374" s="325">
        <v>1</v>
      </c>
      <c r="O1374" s="282" t="s">
        <v>124</v>
      </c>
      <c r="P1374" s="3301">
        <v>395</v>
      </c>
      <c r="Q1374" s="14"/>
      <c r="R1374" s="1892"/>
      <c r="S1374" s="282"/>
      <c r="T1374" s="282"/>
      <c r="U1374" s="282"/>
      <c r="V1374" s="282" t="s">
        <v>1804</v>
      </c>
      <c r="W1374" s="301">
        <v>59</v>
      </c>
      <c r="X1374" s="301">
        <v>22</v>
      </c>
      <c r="Y1374" s="281">
        <v>26</v>
      </c>
      <c r="Z1374" s="281"/>
      <c r="AA1374" s="281">
        <v>590</v>
      </c>
      <c r="AB1374" s="282" t="s">
        <v>143</v>
      </c>
      <c r="AC1374" s="325"/>
      <c r="AD1374" s="281"/>
      <c r="AE1374" s="2663">
        <v>5</v>
      </c>
      <c r="AF1374" s="281">
        <v>25</v>
      </c>
      <c r="AG1374" s="1893" t="s">
        <v>122</v>
      </c>
    </row>
    <row r="1375" spans="3:33">
      <c r="C1375" s="3091" t="s">
        <v>2870</v>
      </c>
      <c r="D1375" s="569" t="s">
        <v>2274</v>
      </c>
      <c r="E1375" s="1578"/>
      <c r="F1375" s="63">
        <v>928048501505</v>
      </c>
      <c r="G1375" s="64">
        <v>8711500727480</v>
      </c>
      <c r="H1375" s="65" t="s">
        <v>1805</v>
      </c>
      <c r="I1375" s="65"/>
      <c r="J1375" s="334">
        <v>36</v>
      </c>
      <c r="K1375" s="282">
        <v>55</v>
      </c>
      <c r="L1375" s="282"/>
      <c r="M1375" s="282">
        <v>15000</v>
      </c>
      <c r="N1375" s="325">
        <v>1</v>
      </c>
      <c r="O1375" s="282" t="s">
        <v>124</v>
      </c>
      <c r="P1375" s="3301">
        <v>660</v>
      </c>
      <c r="Q1375" s="14"/>
      <c r="R1375" s="1892"/>
      <c r="S1375" s="282"/>
      <c r="T1375" s="282"/>
      <c r="U1375" s="282"/>
      <c r="V1375" s="282" t="s">
        <v>1772</v>
      </c>
      <c r="W1375" s="301">
        <v>103</v>
      </c>
      <c r="X1375" s="301"/>
      <c r="Y1375" s="281">
        <v>26</v>
      </c>
      <c r="Z1375" s="281"/>
      <c r="AA1375" s="281">
        <v>1200</v>
      </c>
      <c r="AB1375" s="282" t="s">
        <v>143</v>
      </c>
      <c r="AC1375" s="325"/>
      <c r="AD1375" s="281"/>
      <c r="AE1375" s="2663">
        <v>5</v>
      </c>
      <c r="AF1375" s="281">
        <v>25</v>
      </c>
      <c r="AG1375" s="1893" t="s">
        <v>122</v>
      </c>
    </row>
    <row r="1376" spans="3:33">
      <c r="C1376" s="3091" t="s">
        <v>2870</v>
      </c>
      <c r="D1376" s="569" t="s">
        <v>2274</v>
      </c>
      <c r="E1376" s="1578"/>
      <c r="F1376" s="63">
        <v>928048501605</v>
      </c>
      <c r="G1376" s="64">
        <v>8711500727510</v>
      </c>
      <c r="H1376" s="65" t="s">
        <v>1806</v>
      </c>
      <c r="I1376" s="65"/>
      <c r="J1376" s="334">
        <v>36</v>
      </c>
      <c r="K1376" s="282">
        <v>1580</v>
      </c>
      <c r="L1376" s="282"/>
      <c r="M1376" s="282">
        <v>15000</v>
      </c>
      <c r="N1376" s="325">
        <v>1</v>
      </c>
      <c r="O1376" s="282" t="s">
        <v>124</v>
      </c>
      <c r="P1376" s="3301">
        <v>495</v>
      </c>
      <c r="Q1376" s="14"/>
      <c r="R1376" s="1892"/>
      <c r="S1376" s="282"/>
      <c r="T1376" s="282"/>
      <c r="U1376" s="282"/>
      <c r="V1376" s="282" t="s">
        <v>1800</v>
      </c>
      <c r="W1376" s="301">
        <v>103</v>
      </c>
      <c r="X1376" s="301">
        <v>43</v>
      </c>
      <c r="Y1376" s="281">
        <v>26</v>
      </c>
      <c r="Z1376" s="281"/>
      <c r="AA1376" s="281">
        <v>1200</v>
      </c>
      <c r="AB1376" s="282" t="s">
        <v>143</v>
      </c>
      <c r="AC1376" s="325"/>
      <c r="AD1376" s="281"/>
      <c r="AE1376" s="2663">
        <v>5</v>
      </c>
      <c r="AF1376" s="281">
        <v>25</v>
      </c>
      <c r="AG1376" s="1893" t="s">
        <v>122</v>
      </c>
    </row>
    <row r="1377" spans="3:33">
      <c r="C1377" s="3091" t="s">
        <v>2870</v>
      </c>
      <c r="D1377" s="569" t="s">
        <v>2274</v>
      </c>
      <c r="E1377" s="1578"/>
      <c r="F1377" s="63">
        <v>928048501705</v>
      </c>
      <c r="G1377" s="64">
        <v>8711500643001</v>
      </c>
      <c r="H1377" s="65" t="s">
        <v>1807</v>
      </c>
      <c r="I1377" s="65"/>
      <c r="J1377" s="334">
        <v>36</v>
      </c>
      <c r="K1377" s="282">
        <v>4300</v>
      </c>
      <c r="L1377" s="282"/>
      <c r="M1377" s="282">
        <v>15000</v>
      </c>
      <c r="N1377" s="325">
        <v>1</v>
      </c>
      <c r="O1377" s="282" t="s">
        <v>124</v>
      </c>
      <c r="P1377" s="3301">
        <v>380</v>
      </c>
      <c r="Q1377" s="14"/>
      <c r="R1377" s="1892"/>
      <c r="S1377" s="282"/>
      <c r="T1377" s="282"/>
      <c r="U1377" s="282"/>
      <c r="V1377" s="282" t="s">
        <v>1802</v>
      </c>
      <c r="W1377" s="301">
        <v>103</v>
      </c>
      <c r="X1377" s="301">
        <v>119</v>
      </c>
      <c r="Y1377" s="281">
        <v>26</v>
      </c>
      <c r="Z1377" s="281"/>
      <c r="AA1377" s="281">
        <v>1200</v>
      </c>
      <c r="AB1377" s="282" t="s">
        <v>143</v>
      </c>
      <c r="AC1377" s="325"/>
      <c r="AD1377" s="281"/>
      <c r="AE1377" s="2663">
        <v>5</v>
      </c>
      <c r="AF1377" s="281">
        <v>25</v>
      </c>
      <c r="AG1377" s="1893" t="s">
        <v>122</v>
      </c>
    </row>
    <row r="1378" spans="3:33">
      <c r="C1378" s="3091" t="s">
        <v>2870</v>
      </c>
      <c r="D1378" s="569" t="s">
        <v>2274</v>
      </c>
      <c r="E1378" s="1578"/>
      <c r="F1378" s="63">
        <v>928048501805</v>
      </c>
      <c r="G1378" s="64">
        <v>8711500727541</v>
      </c>
      <c r="H1378" s="65" t="s">
        <v>1808</v>
      </c>
      <c r="I1378" s="65"/>
      <c r="J1378" s="334">
        <v>36</v>
      </c>
      <c r="K1378" s="282">
        <v>960</v>
      </c>
      <c r="L1378" s="282"/>
      <c r="M1378" s="282">
        <v>15000</v>
      </c>
      <c r="N1378" s="325">
        <v>1</v>
      </c>
      <c r="O1378" s="282" t="s">
        <v>124</v>
      </c>
      <c r="P1378" s="3301">
        <v>410</v>
      </c>
      <c r="Q1378" s="14"/>
      <c r="R1378" s="1892"/>
      <c r="S1378" s="282"/>
      <c r="T1378" s="282"/>
      <c r="U1378" s="282"/>
      <c r="V1378" s="282" t="s">
        <v>1804</v>
      </c>
      <c r="W1378" s="301">
        <v>103</v>
      </c>
      <c r="X1378" s="301">
        <v>26</v>
      </c>
      <c r="Y1378" s="281">
        <v>26</v>
      </c>
      <c r="Z1378" s="281"/>
      <c r="AA1378" s="281">
        <v>1200</v>
      </c>
      <c r="AB1378" s="282" t="s">
        <v>143</v>
      </c>
      <c r="AC1378" s="325"/>
      <c r="AD1378" s="281"/>
      <c r="AE1378" s="2663">
        <v>5</v>
      </c>
      <c r="AF1378" s="281">
        <v>25</v>
      </c>
      <c r="AG1378" s="1893" t="s">
        <v>122</v>
      </c>
    </row>
    <row r="1379" spans="3:33">
      <c r="C1379" s="3091" t="s">
        <v>2870</v>
      </c>
      <c r="D1379" s="569" t="s">
        <v>2274</v>
      </c>
      <c r="E1379" s="1578"/>
      <c r="F1379" s="63">
        <v>928049001505</v>
      </c>
      <c r="G1379" s="64">
        <v>8711500954459</v>
      </c>
      <c r="H1379" s="65" t="s">
        <v>1809</v>
      </c>
      <c r="I1379" s="65"/>
      <c r="J1379" s="334">
        <v>58</v>
      </c>
      <c r="K1379" s="282">
        <v>75</v>
      </c>
      <c r="L1379" s="282"/>
      <c r="M1379" s="282">
        <v>15000</v>
      </c>
      <c r="N1379" s="325">
        <v>1</v>
      </c>
      <c r="O1379" s="282" t="s">
        <v>124</v>
      </c>
      <c r="P1379" s="3301">
        <v>750</v>
      </c>
      <c r="Q1379" s="14"/>
      <c r="R1379" s="1892"/>
      <c r="S1379" s="282"/>
      <c r="T1379" s="282"/>
      <c r="U1379" s="282"/>
      <c r="V1379" s="282" t="s">
        <v>1772</v>
      </c>
      <c r="W1379" s="301">
        <v>111</v>
      </c>
      <c r="X1379" s="301"/>
      <c r="Y1379" s="281">
        <v>26</v>
      </c>
      <c r="Z1379" s="281"/>
      <c r="AA1379" s="281">
        <v>1500</v>
      </c>
      <c r="AB1379" s="282" t="s">
        <v>143</v>
      </c>
      <c r="AC1379" s="325"/>
      <c r="AD1379" s="281"/>
      <c r="AE1379" s="2663">
        <v>5</v>
      </c>
      <c r="AF1379" s="281">
        <v>25</v>
      </c>
      <c r="AG1379" s="1893" t="s">
        <v>122</v>
      </c>
    </row>
    <row r="1380" spans="3:33">
      <c r="C1380" s="3091" t="s">
        <v>2870</v>
      </c>
      <c r="D1380" s="569" t="s">
        <v>2274</v>
      </c>
      <c r="E1380" s="1578"/>
      <c r="F1380" s="63">
        <v>928049001605</v>
      </c>
      <c r="G1380" s="64">
        <v>8711500954473</v>
      </c>
      <c r="H1380" s="65" t="s">
        <v>1810</v>
      </c>
      <c r="I1380" s="65"/>
      <c r="J1380" s="334">
        <v>58</v>
      </c>
      <c r="K1380" s="282">
        <v>2250</v>
      </c>
      <c r="L1380" s="282"/>
      <c r="M1380" s="282">
        <v>15000</v>
      </c>
      <c r="N1380" s="325">
        <v>1</v>
      </c>
      <c r="O1380" s="282" t="s">
        <v>124</v>
      </c>
      <c r="P1380" s="3301">
        <v>480</v>
      </c>
      <c r="Q1380" s="14"/>
      <c r="R1380" s="1892"/>
      <c r="S1380" s="282"/>
      <c r="T1380" s="282"/>
      <c r="U1380" s="282"/>
      <c r="V1380" s="282" t="s">
        <v>1800</v>
      </c>
      <c r="W1380" s="301">
        <v>111</v>
      </c>
      <c r="X1380" s="301">
        <v>38</v>
      </c>
      <c r="Y1380" s="281">
        <v>26</v>
      </c>
      <c r="Z1380" s="281"/>
      <c r="AA1380" s="281">
        <v>1500</v>
      </c>
      <c r="AB1380" s="282" t="s">
        <v>143</v>
      </c>
      <c r="AC1380" s="325"/>
      <c r="AD1380" s="281"/>
      <c r="AE1380" s="2663">
        <v>5</v>
      </c>
      <c r="AF1380" s="281">
        <v>25</v>
      </c>
      <c r="AG1380" s="1893" t="s">
        <v>122</v>
      </c>
    </row>
    <row r="1381" spans="3:33">
      <c r="C1381" s="3091" t="s">
        <v>2870</v>
      </c>
      <c r="D1381" s="569" t="s">
        <v>2274</v>
      </c>
      <c r="E1381" s="1578"/>
      <c r="F1381" s="63">
        <v>928049001705</v>
      </c>
      <c r="G1381" s="64">
        <v>8711500954497</v>
      </c>
      <c r="H1381" s="65" t="s">
        <v>1811</v>
      </c>
      <c r="I1381" s="65"/>
      <c r="J1381" s="334">
        <v>58</v>
      </c>
      <c r="K1381" s="282">
        <v>6750</v>
      </c>
      <c r="L1381" s="282"/>
      <c r="M1381" s="282">
        <v>15000</v>
      </c>
      <c r="N1381" s="325">
        <v>1</v>
      </c>
      <c r="O1381" s="282" t="s">
        <v>124</v>
      </c>
      <c r="P1381" s="3301">
        <v>465</v>
      </c>
      <c r="Q1381" s="14"/>
      <c r="R1381" s="1892"/>
      <c r="S1381" s="282"/>
      <c r="T1381" s="282"/>
      <c r="U1381" s="282"/>
      <c r="V1381" s="282" t="s">
        <v>1802</v>
      </c>
      <c r="W1381" s="301">
        <v>111</v>
      </c>
      <c r="X1381" s="301">
        <v>116</v>
      </c>
      <c r="Y1381" s="281">
        <v>26</v>
      </c>
      <c r="Z1381" s="281"/>
      <c r="AA1381" s="281">
        <v>1500</v>
      </c>
      <c r="AB1381" s="282" t="s">
        <v>143</v>
      </c>
      <c r="AC1381" s="325"/>
      <c r="AD1381" s="281"/>
      <c r="AE1381" s="2663">
        <v>5</v>
      </c>
      <c r="AF1381" s="281">
        <v>25</v>
      </c>
      <c r="AG1381" s="1893" t="s">
        <v>122</v>
      </c>
    </row>
    <row r="1382" spans="3:33">
      <c r="C1382" s="3080" t="s">
        <v>2870</v>
      </c>
      <c r="D1382" s="855" t="s">
        <v>2274</v>
      </c>
      <c r="E1382" s="1599"/>
      <c r="F1382" s="49">
        <v>928049001805</v>
      </c>
      <c r="G1382" s="274">
        <v>8711500954510</v>
      </c>
      <c r="H1382" s="259" t="s">
        <v>1812</v>
      </c>
      <c r="I1382" s="259"/>
      <c r="J1382" s="441">
        <v>58</v>
      </c>
      <c r="K1382" s="284">
        <v>1600</v>
      </c>
      <c r="L1382" s="284"/>
      <c r="M1382" s="284">
        <v>15000</v>
      </c>
      <c r="N1382" s="921">
        <v>1</v>
      </c>
      <c r="O1382" s="284" t="s">
        <v>124</v>
      </c>
      <c r="P1382" s="3302">
        <v>505</v>
      </c>
      <c r="Q1382" s="14"/>
      <c r="R1382" s="1894"/>
      <c r="S1382" s="284"/>
      <c r="T1382" s="284"/>
      <c r="U1382" s="284"/>
      <c r="V1382" s="284" t="s">
        <v>1804</v>
      </c>
      <c r="W1382" s="294">
        <v>111</v>
      </c>
      <c r="X1382" s="294">
        <v>27</v>
      </c>
      <c r="Y1382" s="283">
        <v>26</v>
      </c>
      <c r="Z1382" s="283"/>
      <c r="AA1382" s="283">
        <v>1500</v>
      </c>
      <c r="AB1382" s="284" t="s">
        <v>143</v>
      </c>
      <c r="AC1382" s="921"/>
      <c r="AD1382" s="283"/>
      <c r="AE1382" s="2686">
        <v>5</v>
      </c>
      <c r="AF1382" s="283">
        <v>25</v>
      </c>
      <c r="AG1382" s="1895" t="s">
        <v>122</v>
      </c>
    </row>
    <row r="1383" spans="3:33">
      <c r="C1383" s="3079" t="s">
        <v>2870</v>
      </c>
      <c r="D1383" s="1576" t="s">
        <v>2274</v>
      </c>
      <c r="E1383" s="1577"/>
      <c r="F1383" s="1029">
        <v>927927684018</v>
      </c>
      <c r="G1383" s="1029">
        <v>8711500952271</v>
      </c>
      <c r="H1383" s="1030" t="s">
        <v>1813</v>
      </c>
      <c r="I1383" s="1030"/>
      <c r="J1383" s="1031">
        <v>48</v>
      </c>
      <c r="K1383" s="1720">
        <v>4250</v>
      </c>
      <c r="L1383" s="1720"/>
      <c r="M1383" s="1720">
        <v>24000</v>
      </c>
      <c r="N1383" s="1721">
        <v>1</v>
      </c>
      <c r="O1383" s="1720" t="s">
        <v>144</v>
      </c>
      <c r="P1383" s="3193">
        <v>1015</v>
      </c>
      <c r="Q1383" s="14"/>
      <c r="R1383" s="2256"/>
      <c r="S1383" s="1720"/>
      <c r="T1383" s="1720"/>
      <c r="U1383" s="1720"/>
      <c r="V1383" s="1720" t="s">
        <v>131</v>
      </c>
      <c r="W1383" s="1062">
        <v>195</v>
      </c>
      <c r="X1383" s="1062">
        <v>88</v>
      </c>
      <c r="Y1383" s="1064">
        <v>17</v>
      </c>
      <c r="Z1383" s="1064"/>
      <c r="AA1383" s="1064">
        <v>1449</v>
      </c>
      <c r="AB1383" s="1720" t="s">
        <v>143</v>
      </c>
      <c r="AC1383" s="1721">
        <v>80</v>
      </c>
      <c r="AD1383" s="1064">
        <v>423550</v>
      </c>
      <c r="AE1383" s="2733">
        <v>5</v>
      </c>
      <c r="AF1383" s="1064">
        <v>40</v>
      </c>
      <c r="AG1383" s="2287" t="s">
        <v>122</v>
      </c>
    </row>
    <row r="1384" spans="3:33">
      <c r="C1384" s="3080" t="s">
        <v>2870</v>
      </c>
      <c r="D1384" s="855" t="s">
        <v>2274</v>
      </c>
      <c r="E1384" s="1599"/>
      <c r="F1384" s="936">
        <v>927929684018</v>
      </c>
      <c r="G1384" s="936">
        <v>8711500952356</v>
      </c>
      <c r="H1384" s="1017" t="s">
        <v>1814</v>
      </c>
      <c r="I1384" s="1017"/>
      <c r="J1384" s="1087">
        <v>80</v>
      </c>
      <c r="K1384" s="1416">
        <v>6550</v>
      </c>
      <c r="L1384" s="1416"/>
      <c r="M1384" s="1416">
        <v>24000</v>
      </c>
      <c r="N1384" s="1458">
        <v>1</v>
      </c>
      <c r="O1384" s="1416" t="s">
        <v>144</v>
      </c>
      <c r="P1384" s="2421">
        <v>1015</v>
      </c>
      <c r="Q1384" s="14"/>
      <c r="R1384" s="2258"/>
      <c r="S1384" s="1416"/>
      <c r="T1384" s="1416"/>
      <c r="U1384" s="1416"/>
      <c r="V1384" s="1416" t="s">
        <v>131</v>
      </c>
      <c r="W1384" s="1237">
        <v>152</v>
      </c>
      <c r="X1384" s="1237">
        <v>81</v>
      </c>
      <c r="Y1384" s="937">
        <v>17</v>
      </c>
      <c r="Z1384" s="937"/>
      <c r="AA1384" s="937">
        <v>1449</v>
      </c>
      <c r="AB1384" s="1416" t="s">
        <v>143</v>
      </c>
      <c r="AC1384" s="1458">
        <v>80</v>
      </c>
      <c r="AD1384" s="937">
        <v>423573</v>
      </c>
      <c r="AE1384" s="2734">
        <v>5</v>
      </c>
      <c r="AF1384" s="937">
        <v>40</v>
      </c>
      <c r="AG1384" s="2289" t="s">
        <v>122</v>
      </c>
    </row>
    <row r="1385" spans="3:33">
      <c r="C1385" s="3079" t="s">
        <v>2870</v>
      </c>
      <c r="D1385" s="1576" t="s">
        <v>2274</v>
      </c>
      <c r="E1385" s="1577"/>
      <c r="F1385" s="214">
        <v>927923083014</v>
      </c>
      <c r="G1385" s="214">
        <v>8711500558749</v>
      </c>
      <c r="H1385" s="791" t="s">
        <v>1815</v>
      </c>
      <c r="I1385" s="791"/>
      <c r="J1385" s="1661">
        <v>36</v>
      </c>
      <c r="K1385" s="1131">
        <v>3070</v>
      </c>
      <c r="L1385" s="1131"/>
      <c r="M1385" s="1662">
        <v>20000</v>
      </c>
      <c r="N1385" s="1758">
        <v>1</v>
      </c>
      <c r="O1385" s="1131" t="s">
        <v>144</v>
      </c>
      <c r="P1385" s="3300">
        <v>210</v>
      </c>
      <c r="Q1385" s="14"/>
      <c r="R1385" s="1896" t="s">
        <v>2390</v>
      </c>
      <c r="S1385" s="1131"/>
      <c r="T1385" s="1131"/>
      <c r="U1385" s="1131"/>
      <c r="V1385" s="1131" t="s">
        <v>158</v>
      </c>
      <c r="W1385" s="1649">
        <v>80</v>
      </c>
      <c r="X1385" s="1649">
        <v>85</v>
      </c>
      <c r="Y1385" s="1132">
        <v>26</v>
      </c>
      <c r="Z1385" s="1132"/>
      <c r="AA1385" s="1132">
        <v>970</v>
      </c>
      <c r="AB1385" s="1131" t="s">
        <v>143</v>
      </c>
      <c r="AC1385" s="1758">
        <v>82</v>
      </c>
      <c r="AD1385" s="1132">
        <v>423417</v>
      </c>
      <c r="AE1385" s="2756">
        <v>5</v>
      </c>
      <c r="AF1385" s="1132">
        <v>25</v>
      </c>
      <c r="AG1385" s="2290" t="s">
        <v>122</v>
      </c>
    </row>
    <row r="1386" spans="3:33">
      <c r="C1386" s="3080" t="s">
        <v>2870</v>
      </c>
      <c r="D1386" s="855" t="s">
        <v>2274</v>
      </c>
      <c r="E1386" s="1599"/>
      <c r="F1386" s="151">
        <v>927923084014</v>
      </c>
      <c r="G1386" s="151">
        <v>8711500558770</v>
      </c>
      <c r="H1386" s="790" t="s">
        <v>1816</v>
      </c>
      <c r="I1386" s="790"/>
      <c r="J1386" s="1759">
        <v>36</v>
      </c>
      <c r="K1386" s="1183">
        <v>3100</v>
      </c>
      <c r="L1386" s="1183"/>
      <c r="M1386" s="1760">
        <v>20000</v>
      </c>
      <c r="N1386" s="1761">
        <v>1</v>
      </c>
      <c r="O1386" s="1183" t="s">
        <v>144</v>
      </c>
      <c r="P1386" s="3302">
        <v>210</v>
      </c>
      <c r="Q1386" s="14"/>
      <c r="R1386" s="2498" t="s">
        <v>2390</v>
      </c>
      <c r="S1386" s="1183"/>
      <c r="T1386" s="1183"/>
      <c r="U1386" s="1183"/>
      <c r="V1386" s="1183" t="s">
        <v>131</v>
      </c>
      <c r="W1386" s="2492">
        <v>80</v>
      </c>
      <c r="X1386" s="2492">
        <v>86</v>
      </c>
      <c r="Y1386" s="2356">
        <v>26</v>
      </c>
      <c r="Z1386" s="2356"/>
      <c r="AA1386" s="2356">
        <v>970</v>
      </c>
      <c r="AB1386" s="1183" t="s">
        <v>143</v>
      </c>
      <c r="AC1386" s="1761">
        <v>80</v>
      </c>
      <c r="AD1386" s="2356">
        <v>423418</v>
      </c>
      <c r="AE1386" s="2757">
        <v>5</v>
      </c>
      <c r="AF1386" s="2356">
        <v>25</v>
      </c>
      <c r="AG1386" s="2291" t="s">
        <v>122</v>
      </c>
    </row>
    <row r="1387" spans="3:33">
      <c r="C1387" s="3079" t="s">
        <v>2870</v>
      </c>
      <c r="D1387" s="1576" t="s">
        <v>2274</v>
      </c>
      <c r="E1387" s="1577"/>
      <c r="F1387" s="30">
        <v>928000003340</v>
      </c>
      <c r="G1387" s="30">
        <v>8711500615688</v>
      </c>
      <c r="H1387" s="115" t="s">
        <v>1817</v>
      </c>
      <c r="I1387" s="115"/>
      <c r="J1387" s="392">
        <v>4</v>
      </c>
      <c r="K1387" s="1762">
        <v>130</v>
      </c>
      <c r="L1387" s="1762"/>
      <c r="M1387" s="431">
        <v>10000</v>
      </c>
      <c r="N1387" s="1763">
        <v>1</v>
      </c>
      <c r="O1387" s="1762" t="s">
        <v>144</v>
      </c>
      <c r="P1387" s="3300">
        <v>150</v>
      </c>
      <c r="Q1387" s="14"/>
      <c r="R1387" s="2260"/>
      <c r="S1387" s="1762"/>
      <c r="T1387" s="1762"/>
      <c r="U1387" s="1762"/>
      <c r="V1387" s="1762" t="s">
        <v>131</v>
      </c>
      <c r="W1387" s="2493">
        <v>29</v>
      </c>
      <c r="X1387" s="2493">
        <v>32</v>
      </c>
      <c r="Y1387" s="2357">
        <v>16</v>
      </c>
      <c r="Z1387" s="2357"/>
      <c r="AA1387" s="2357">
        <v>150</v>
      </c>
      <c r="AB1387" s="1762" t="s">
        <v>143</v>
      </c>
      <c r="AC1387" s="1763">
        <v>58</v>
      </c>
      <c r="AD1387" s="2357">
        <v>423486</v>
      </c>
      <c r="AE1387" s="2758">
        <v>5</v>
      </c>
      <c r="AF1387" s="2357">
        <v>25</v>
      </c>
      <c r="AG1387" s="2292" t="s">
        <v>122</v>
      </c>
    </row>
    <row r="1388" spans="3:33">
      <c r="C1388" s="3091" t="s">
        <v>2870</v>
      </c>
      <c r="D1388" s="569" t="s">
        <v>2274</v>
      </c>
      <c r="E1388" s="1578"/>
      <c r="F1388" s="42">
        <v>928000503340</v>
      </c>
      <c r="G1388" s="42">
        <v>8711500715838</v>
      </c>
      <c r="H1388" s="54" t="s">
        <v>1818</v>
      </c>
      <c r="I1388" s="54"/>
      <c r="J1388" s="357">
        <v>6</v>
      </c>
      <c r="K1388" s="1127">
        <v>260</v>
      </c>
      <c r="L1388" s="1127"/>
      <c r="M1388" s="348">
        <v>10000</v>
      </c>
      <c r="N1388" s="673">
        <v>1</v>
      </c>
      <c r="O1388" s="1127" t="s">
        <v>144</v>
      </c>
      <c r="P1388" s="3301">
        <v>150</v>
      </c>
      <c r="Q1388" s="14"/>
      <c r="R1388" s="2261"/>
      <c r="S1388" s="1127"/>
      <c r="T1388" s="1127"/>
      <c r="U1388" s="1127"/>
      <c r="V1388" s="1127" t="s">
        <v>131</v>
      </c>
      <c r="W1388" s="1208">
        <v>42</v>
      </c>
      <c r="X1388" s="1208">
        <v>43</v>
      </c>
      <c r="Y1388" s="1128">
        <v>16</v>
      </c>
      <c r="Z1388" s="1128"/>
      <c r="AA1388" s="1128">
        <v>212</v>
      </c>
      <c r="AB1388" s="1127" t="s">
        <v>143</v>
      </c>
      <c r="AC1388" s="673">
        <v>59</v>
      </c>
      <c r="AD1388" s="1128">
        <v>423488</v>
      </c>
      <c r="AE1388" s="2759">
        <v>5</v>
      </c>
      <c r="AF1388" s="1128">
        <v>25</v>
      </c>
      <c r="AG1388" s="2293" t="s">
        <v>122</v>
      </c>
    </row>
    <row r="1389" spans="3:33">
      <c r="C1389" s="3091" t="s">
        <v>2870</v>
      </c>
      <c r="D1389" s="569" t="s">
        <v>2274</v>
      </c>
      <c r="E1389" s="1578"/>
      <c r="F1389" s="42">
        <v>928001003318</v>
      </c>
      <c r="G1389" s="42">
        <v>8711500704733</v>
      </c>
      <c r="H1389" s="54" t="s">
        <v>1819</v>
      </c>
      <c r="I1389" s="54"/>
      <c r="J1389" s="357">
        <v>8</v>
      </c>
      <c r="K1389" s="1127">
        <v>380</v>
      </c>
      <c r="L1389" s="1127"/>
      <c r="M1389" s="348">
        <v>10000</v>
      </c>
      <c r="N1389" s="673">
        <v>1</v>
      </c>
      <c r="O1389" s="1127" t="s">
        <v>144</v>
      </c>
      <c r="P1389" s="3301">
        <v>165</v>
      </c>
      <c r="Q1389" s="14"/>
      <c r="R1389" s="2261"/>
      <c r="S1389" s="1127"/>
      <c r="T1389" s="1127"/>
      <c r="U1389" s="1127"/>
      <c r="V1389" s="1127" t="s">
        <v>131</v>
      </c>
      <c r="W1389" s="1208">
        <v>56</v>
      </c>
      <c r="X1389" s="1208">
        <v>47</v>
      </c>
      <c r="Y1389" s="1128">
        <v>16</v>
      </c>
      <c r="Z1389" s="1128"/>
      <c r="AA1389" s="1128">
        <v>288</v>
      </c>
      <c r="AB1389" s="1127" t="s">
        <v>143</v>
      </c>
      <c r="AC1389" s="673">
        <v>59</v>
      </c>
      <c r="AD1389" s="1128">
        <v>423491</v>
      </c>
      <c r="AE1389" s="2759">
        <v>5</v>
      </c>
      <c r="AF1389" s="1128">
        <v>25</v>
      </c>
      <c r="AG1389" s="2293" t="s">
        <v>122</v>
      </c>
    </row>
    <row r="1390" spans="3:33">
      <c r="C1390" s="3080" t="s">
        <v>2870</v>
      </c>
      <c r="D1390" s="855" t="s">
        <v>2274</v>
      </c>
      <c r="E1390" s="1599"/>
      <c r="F1390" s="57">
        <v>928001503340</v>
      </c>
      <c r="G1390" s="57">
        <v>8711500704757</v>
      </c>
      <c r="H1390" s="56" t="s">
        <v>1820</v>
      </c>
      <c r="I1390" s="56"/>
      <c r="J1390" s="442">
        <v>13</v>
      </c>
      <c r="K1390" s="1129">
        <v>835</v>
      </c>
      <c r="L1390" s="1129"/>
      <c r="M1390" s="439">
        <v>8000</v>
      </c>
      <c r="N1390" s="1764">
        <v>1</v>
      </c>
      <c r="O1390" s="1129" t="s">
        <v>144</v>
      </c>
      <c r="P1390" s="3302">
        <v>170</v>
      </c>
      <c r="Q1390" s="14"/>
      <c r="R1390" s="2262"/>
      <c r="S1390" s="1129"/>
      <c r="T1390" s="1129"/>
      <c r="U1390" s="1129"/>
      <c r="V1390" s="1129" t="s">
        <v>131</v>
      </c>
      <c r="W1390" s="1635">
        <v>90</v>
      </c>
      <c r="X1390" s="1635">
        <v>64</v>
      </c>
      <c r="Y1390" s="1130">
        <v>16</v>
      </c>
      <c r="Z1390" s="1130"/>
      <c r="AA1390" s="1130">
        <v>517</v>
      </c>
      <c r="AB1390" s="1129" t="s">
        <v>143</v>
      </c>
      <c r="AC1390" s="1764">
        <v>59</v>
      </c>
      <c r="AD1390" s="1130">
        <v>423498</v>
      </c>
      <c r="AE1390" s="2760">
        <v>5</v>
      </c>
      <c r="AF1390" s="1130">
        <v>25</v>
      </c>
      <c r="AG1390" s="2294" t="s">
        <v>122</v>
      </c>
    </row>
    <row r="1391" spans="3:33">
      <c r="C1391" s="3079" t="s">
        <v>2870</v>
      </c>
      <c r="D1391" s="1576" t="s">
        <v>2274</v>
      </c>
      <c r="E1391" s="1577"/>
      <c r="F1391" s="1029">
        <v>928026284070</v>
      </c>
      <c r="G1391" s="1029">
        <v>8727900840506</v>
      </c>
      <c r="H1391" s="1030" t="s">
        <v>1822</v>
      </c>
      <c r="I1391" s="1030"/>
      <c r="J1391" s="1031">
        <v>22</v>
      </c>
      <c r="K1391" s="1720">
        <v>1285</v>
      </c>
      <c r="L1391" s="1720"/>
      <c r="M1391" s="1720">
        <v>9000</v>
      </c>
      <c r="N1391" s="1721">
        <v>1</v>
      </c>
      <c r="O1391" s="1720" t="s">
        <v>144</v>
      </c>
      <c r="P1391" s="3193">
        <v>242</v>
      </c>
      <c r="Q1391" s="14"/>
      <c r="R1391" s="2256"/>
      <c r="S1391" s="1720"/>
      <c r="T1391" s="1720"/>
      <c r="U1391" s="1720"/>
      <c r="V1391" s="1720" t="s">
        <v>131</v>
      </c>
      <c r="W1391" s="1062">
        <v>62</v>
      </c>
      <c r="X1391" s="1062">
        <v>58</v>
      </c>
      <c r="Y1391" s="1064">
        <v>203.2</v>
      </c>
      <c r="Z1391" s="1064"/>
      <c r="AA1391" s="1064">
        <v>27.1</v>
      </c>
      <c r="AB1391" s="1720" t="s">
        <v>143</v>
      </c>
      <c r="AC1391" s="1721">
        <v>80</v>
      </c>
      <c r="AD1391" s="1064">
        <v>423506</v>
      </c>
      <c r="AE1391" s="2733">
        <v>5</v>
      </c>
      <c r="AF1391" s="1064">
        <v>12</v>
      </c>
      <c r="AG1391" s="2287" t="s">
        <v>122</v>
      </c>
    </row>
    <row r="1392" spans="3:33">
      <c r="C1392" s="3091" t="s">
        <v>2870</v>
      </c>
      <c r="D1392" s="569" t="s">
        <v>2274</v>
      </c>
      <c r="E1392" s="1578"/>
      <c r="F1392" s="1020">
        <v>928026384070</v>
      </c>
      <c r="G1392" s="1020">
        <v>8711500559685</v>
      </c>
      <c r="H1392" s="1028" t="s">
        <v>1823</v>
      </c>
      <c r="I1392" s="1028"/>
      <c r="J1392" s="1021">
        <v>32</v>
      </c>
      <c r="K1392" s="530">
        <v>2375</v>
      </c>
      <c r="L1392" s="530"/>
      <c r="M1392" s="530">
        <v>9000</v>
      </c>
      <c r="N1392" s="1040">
        <v>1</v>
      </c>
      <c r="O1392" s="530" t="s">
        <v>144</v>
      </c>
      <c r="P1392" s="2420">
        <v>253</v>
      </c>
      <c r="Q1392" s="14"/>
      <c r="R1392" s="2257"/>
      <c r="S1392" s="530"/>
      <c r="T1392" s="530"/>
      <c r="U1392" s="530"/>
      <c r="V1392" s="530" t="s">
        <v>131</v>
      </c>
      <c r="W1392" s="519">
        <v>81</v>
      </c>
      <c r="X1392" s="519">
        <v>74</v>
      </c>
      <c r="Y1392" s="942">
        <v>299</v>
      </c>
      <c r="Z1392" s="942"/>
      <c r="AA1392" s="942">
        <v>26.2</v>
      </c>
      <c r="AB1392" s="530" t="s">
        <v>143</v>
      </c>
      <c r="AC1392" s="1040">
        <v>80</v>
      </c>
      <c r="AD1392" s="942">
        <v>423509</v>
      </c>
      <c r="AE1392" s="2722">
        <v>5</v>
      </c>
      <c r="AF1392" s="942">
        <v>12</v>
      </c>
      <c r="AG1392" s="2288" t="s">
        <v>122</v>
      </c>
    </row>
    <row r="1393" spans="3:33">
      <c r="C1393" s="3091" t="s">
        <v>2870</v>
      </c>
      <c r="D1393" s="569" t="s">
        <v>2274</v>
      </c>
      <c r="E1393" s="1578"/>
      <c r="F1393" s="1020">
        <v>928027483070</v>
      </c>
      <c r="G1393" s="1020">
        <v>8711500284761</v>
      </c>
      <c r="H1393" s="545" t="s">
        <v>1824</v>
      </c>
      <c r="I1393" s="545"/>
      <c r="J1393" s="1021">
        <v>40</v>
      </c>
      <c r="K1393" s="530">
        <v>3200</v>
      </c>
      <c r="L1393" s="530"/>
      <c r="M1393" s="530">
        <v>9000</v>
      </c>
      <c r="N1393" s="1040">
        <v>1</v>
      </c>
      <c r="O1393" s="530" t="s">
        <v>144</v>
      </c>
      <c r="P1393" s="2420">
        <v>263</v>
      </c>
      <c r="Q1393" s="14"/>
      <c r="R1393" s="2257"/>
      <c r="S1393" s="530"/>
      <c r="T1393" s="530"/>
      <c r="U1393" s="530"/>
      <c r="V1393" s="530" t="s">
        <v>158</v>
      </c>
      <c r="W1393" s="519">
        <v>110</v>
      </c>
      <c r="X1393" s="519">
        <v>80</v>
      </c>
      <c r="Y1393" s="942">
        <v>393</v>
      </c>
      <c r="Z1393" s="942"/>
      <c r="AA1393" s="942">
        <v>26.2</v>
      </c>
      <c r="AB1393" s="530" t="s">
        <v>143</v>
      </c>
      <c r="AC1393" s="1040">
        <v>80</v>
      </c>
      <c r="AD1393" s="942">
        <v>423511</v>
      </c>
      <c r="AE1393" s="2722">
        <v>5</v>
      </c>
      <c r="AF1393" s="942">
        <v>12</v>
      </c>
      <c r="AG1393" s="2288" t="s">
        <v>122</v>
      </c>
    </row>
    <row r="1394" spans="3:33">
      <c r="C1394" s="3080" t="s">
        <v>2870</v>
      </c>
      <c r="D1394" s="855" t="s">
        <v>2274</v>
      </c>
      <c r="E1394" s="1599"/>
      <c r="F1394" s="936">
        <v>928027484070</v>
      </c>
      <c r="G1394" s="936">
        <v>8711500284747</v>
      </c>
      <c r="H1394" s="1017" t="s">
        <v>1825</v>
      </c>
      <c r="I1394" s="1017"/>
      <c r="J1394" s="1087">
        <v>40</v>
      </c>
      <c r="K1394" s="1416">
        <v>3200</v>
      </c>
      <c r="L1394" s="1416"/>
      <c r="M1394" s="1416">
        <v>9000</v>
      </c>
      <c r="N1394" s="1458">
        <v>1</v>
      </c>
      <c r="O1394" s="1416" t="s">
        <v>144</v>
      </c>
      <c r="P1394" s="2421">
        <v>263</v>
      </c>
      <c r="Q1394" s="14"/>
      <c r="R1394" s="2258"/>
      <c r="S1394" s="1416"/>
      <c r="T1394" s="1416"/>
      <c r="U1394" s="1416"/>
      <c r="V1394" s="1416" t="s">
        <v>131</v>
      </c>
      <c r="W1394" s="1237">
        <v>110</v>
      </c>
      <c r="X1394" s="1237">
        <v>80</v>
      </c>
      <c r="Y1394" s="937">
        <v>393</v>
      </c>
      <c r="Z1394" s="937"/>
      <c r="AA1394" s="937">
        <v>26.2</v>
      </c>
      <c r="AB1394" s="1416" t="s">
        <v>143</v>
      </c>
      <c r="AC1394" s="1458">
        <v>80</v>
      </c>
      <c r="AD1394" s="937">
        <v>423512</v>
      </c>
      <c r="AE1394" s="2734">
        <v>5</v>
      </c>
      <c r="AF1394" s="937">
        <v>12</v>
      </c>
      <c r="AG1394" s="2289" t="s">
        <v>122</v>
      </c>
    </row>
    <row r="1395" spans="3:33">
      <c r="C1395" s="3079" t="s">
        <v>2870</v>
      </c>
      <c r="D1395" s="1576" t="s">
        <v>2274</v>
      </c>
      <c r="E1395" s="1577"/>
      <c r="F1395" s="95">
        <v>928037703332</v>
      </c>
      <c r="G1395" s="95">
        <v>8711500261359</v>
      </c>
      <c r="H1395" s="1636" t="s">
        <v>1826</v>
      </c>
      <c r="I1395" s="1636"/>
      <c r="J1395" s="338">
        <v>20</v>
      </c>
      <c r="K1395" s="1131">
        <v>940</v>
      </c>
      <c r="L1395" s="1131"/>
      <c r="M1395" s="1643">
        <v>26000</v>
      </c>
      <c r="N1395" s="1650">
        <v>1</v>
      </c>
      <c r="O1395" s="1131" t="s">
        <v>144</v>
      </c>
      <c r="P1395" s="3300">
        <v>1122</v>
      </c>
      <c r="Q1395" s="14"/>
      <c r="R1395" s="2259"/>
      <c r="S1395" s="1131"/>
      <c r="T1395" s="1131"/>
      <c r="U1395" s="1131"/>
      <c r="V1395" s="1131" t="s">
        <v>131</v>
      </c>
      <c r="W1395" s="1649">
        <v>58</v>
      </c>
      <c r="X1395" s="1649">
        <v>47</v>
      </c>
      <c r="Y1395" s="1132">
        <v>41</v>
      </c>
      <c r="Z1395" s="1132"/>
      <c r="AA1395" s="1132">
        <v>590</v>
      </c>
      <c r="AB1395" s="1131" t="s">
        <v>143</v>
      </c>
      <c r="AC1395" s="1650">
        <v>60</v>
      </c>
      <c r="AD1395" s="1132">
        <v>423514</v>
      </c>
      <c r="AE1395" s="2662">
        <v>5</v>
      </c>
      <c r="AF1395" s="1132">
        <v>25</v>
      </c>
      <c r="AG1395" s="2290" t="s">
        <v>122</v>
      </c>
    </row>
    <row r="1396" spans="3:33">
      <c r="C1396" s="3080" t="s">
        <v>2870</v>
      </c>
      <c r="D1396" s="855" t="s">
        <v>2274</v>
      </c>
      <c r="E1396" s="1599"/>
      <c r="F1396" s="2923">
        <v>928037903332</v>
      </c>
      <c r="G1396" s="200">
        <v>8711500261373</v>
      </c>
      <c r="H1396" s="1765" t="s">
        <v>1827</v>
      </c>
      <c r="I1396" s="1765"/>
      <c r="J1396" s="769">
        <v>39</v>
      </c>
      <c r="K1396" s="1766">
        <v>2300</v>
      </c>
      <c r="L1396" s="1766"/>
      <c r="M1396" s="1419">
        <v>26000</v>
      </c>
      <c r="N1396" s="921">
        <v>1</v>
      </c>
      <c r="O1396" s="1766" t="s">
        <v>144</v>
      </c>
      <c r="P1396" s="3302">
        <v>1122</v>
      </c>
      <c r="Q1396" s="14"/>
      <c r="R1396" s="2263"/>
      <c r="S1396" s="1766"/>
      <c r="T1396" s="1766"/>
      <c r="U1396" s="1766"/>
      <c r="V1396" s="1766" t="s">
        <v>131</v>
      </c>
      <c r="W1396" s="2494">
        <v>103</v>
      </c>
      <c r="X1396" s="2494">
        <v>58</v>
      </c>
      <c r="Y1396" s="2358">
        <v>41</v>
      </c>
      <c r="Z1396" s="2358"/>
      <c r="AA1396" s="2358">
        <v>1200</v>
      </c>
      <c r="AB1396" s="1766" t="s">
        <v>143</v>
      </c>
      <c r="AC1396" s="921">
        <v>60</v>
      </c>
      <c r="AD1396" s="2358">
        <v>423515</v>
      </c>
      <c r="AE1396" s="2686">
        <v>5</v>
      </c>
      <c r="AF1396" s="2358">
        <v>25</v>
      </c>
      <c r="AG1396" s="2295" t="s">
        <v>122</v>
      </c>
    </row>
    <row r="1397" spans="3:33">
      <c r="C1397" s="3079" t="s">
        <v>2870</v>
      </c>
      <c r="D1397" s="1576" t="s">
        <v>2274</v>
      </c>
      <c r="E1397" s="1577"/>
      <c r="F1397" s="39">
        <v>928392220230</v>
      </c>
      <c r="G1397" s="39">
        <v>8711500697691</v>
      </c>
      <c r="H1397" s="614" t="s">
        <v>1828</v>
      </c>
      <c r="I1397" s="614"/>
      <c r="J1397" s="279"/>
      <c r="K1397" s="279"/>
      <c r="L1397" s="279"/>
      <c r="M1397" s="280">
        <v>10000</v>
      </c>
      <c r="N1397" s="1650">
        <v>1</v>
      </c>
      <c r="O1397" s="279"/>
      <c r="P1397" s="3277">
        <v>20</v>
      </c>
      <c r="Q1397" s="14"/>
      <c r="R1397" s="1991"/>
      <c r="S1397" s="279"/>
      <c r="T1397" s="279"/>
      <c r="U1397" s="279"/>
      <c r="V1397" s="279"/>
      <c r="W1397" s="305" t="s">
        <v>210</v>
      </c>
      <c r="X1397" s="305"/>
      <c r="Y1397" s="279"/>
      <c r="Z1397" s="279"/>
      <c r="AA1397" s="279"/>
      <c r="AB1397" s="279"/>
      <c r="AC1397" s="1650"/>
      <c r="AD1397" s="279"/>
      <c r="AE1397" s="2662">
        <v>0.5</v>
      </c>
      <c r="AF1397" s="279">
        <v>25</v>
      </c>
      <c r="AG1397" s="1992" t="s">
        <v>122</v>
      </c>
    </row>
    <row r="1398" spans="3:33">
      <c r="C1398" s="3080" t="s">
        <v>2870</v>
      </c>
      <c r="D1398" s="855" t="s">
        <v>2274</v>
      </c>
      <c r="E1398" s="1599"/>
      <c r="F1398" s="49">
        <v>928390720230</v>
      </c>
      <c r="G1398" s="49">
        <v>8711500697509</v>
      </c>
      <c r="H1398" s="258" t="s">
        <v>1829</v>
      </c>
      <c r="I1398" s="258"/>
      <c r="J1398" s="283"/>
      <c r="K1398" s="283"/>
      <c r="L1398" s="283"/>
      <c r="M1398" s="284">
        <v>10000</v>
      </c>
      <c r="N1398" s="921">
        <v>1</v>
      </c>
      <c r="O1398" s="283"/>
      <c r="P1398" s="3279">
        <v>20</v>
      </c>
      <c r="Q1398" s="14"/>
      <c r="R1398" s="1993"/>
      <c r="S1398" s="283"/>
      <c r="T1398" s="283"/>
      <c r="U1398" s="283"/>
      <c r="V1398" s="283"/>
      <c r="W1398" s="294" t="s">
        <v>210</v>
      </c>
      <c r="X1398" s="294"/>
      <c r="Y1398" s="283"/>
      <c r="Z1398" s="283"/>
      <c r="AA1398" s="283"/>
      <c r="AB1398" s="283"/>
      <c r="AC1398" s="921"/>
      <c r="AD1398" s="283"/>
      <c r="AE1398" s="2686">
        <v>0.5</v>
      </c>
      <c r="AF1398" s="283">
        <v>25</v>
      </c>
      <c r="AG1398" s="1994" t="s">
        <v>122</v>
      </c>
    </row>
    <row r="1399" spans="3:33">
      <c r="C1399" s="3081" t="s">
        <v>2870</v>
      </c>
      <c r="D1399" s="1487" t="s">
        <v>2274</v>
      </c>
      <c r="E1399" s="1617"/>
      <c r="F1399" s="1330">
        <v>926000192703</v>
      </c>
      <c r="G1399" s="1330">
        <v>8711500764973</v>
      </c>
      <c r="H1399" s="1753" t="s">
        <v>1830</v>
      </c>
      <c r="I1399" s="1753"/>
      <c r="J1399" s="1306" t="s">
        <v>3205</v>
      </c>
      <c r="K1399" s="1306"/>
      <c r="L1399" s="1306"/>
      <c r="M1399" s="1755">
        <v>10000</v>
      </c>
      <c r="N1399" s="1490">
        <v>1</v>
      </c>
      <c r="O1399" s="1306"/>
      <c r="P1399" s="3288">
        <v>345</v>
      </c>
      <c r="Q1399" s="14"/>
      <c r="R1399" s="2176"/>
      <c r="S1399" s="1306"/>
      <c r="T1399" s="1306"/>
      <c r="U1399" s="1306"/>
      <c r="V1399" s="1306"/>
      <c r="W1399" s="1774" t="s">
        <v>210</v>
      </c>
      <c r="X1399" s="1774"/>
      <c r="Y1399" s="1306"/>
      <c r="Z1399" s="1306"/>
      <c r="AA1399" s="1306"/>
      <c r="AB1399" s="1306"/>
      <c r="AC1399" s="1490"/>
      <c r="AD1399" s="1306"/>
      <c r="AE1399" s="2724">
        <v>0.5</v>
      </c>
      <c r="AF1399" s="1306">
        <v>25</v>
      </c>
      <c r="AG1399" s="2177" t="s">
        <v>122</v>
      </c>
    </row>
    <row r="1400" spans="3:33">
      <c r="C1400" s="3081" t="s">
        <v>2870</v>
      </c>
      <c r="D1400" s="1487" t="s">
        <v>2274</v>
      </c>
      <c r="E1400" s="1617"/>
      <c r="F1400" s="3007">
        <v>927906583014</v>
      </c>
      <c r="G1400" s="1745">
        <v>8711500950338</v>
      </c>
      <c r="H1400" s="1767" t="s">
        <v>1831</v>
      </c>
      <c r="I1400" s="1767"/>
      <c r="J1400" s="1747">
        <v>18</v>
      </c>
      <c r="K1400" s="1768">
        <v>1200</v>
      </c>
      <c r="L1400" s="1768"/>
      <c r="M1400" s="1704">
        <v>34000</v>
      </c>
      <c r="N1400" s="1769">
        <v>3</v>
      </c>
      <c r="O1400" s="1768" t="s">
        <v>144</v>
      </c>
      <c r="P1400" s="3200">
        <v>340</v>
      </c>
      <c r="Q1400" s="14"/>
      <c r="R1400" s="2264" t="s">
        <v>785</v>
      </c>
      <c r="S1400" s="1768"/>
      <c r="T1400" s="1768"/>
      <c r="U1400" s="1768" t="s">
        <v>1832</v>
      </c>
      <c r="V1400" s="1768" t="s">
        <v>158</v>
      </c>
      <c r="W1400" s="2495">
        <v>96</v>
      </c>
      <c r="X1400" s="2495">
        <v>66</v>
      </c>
      <c r="Y1400" s="2359">
        <v>27.1</v>
      </c>
      <c r="Z1400" s="2359"/>
      <c r="AA1400" s="2359">
        <v>142.9</v>
      </c>
      <c r="AB1400" s="1768" t="s">
        <v>143</v>
      </c>
      <c r="AC1400" s="1769">
        <v>82</v>
      </c>
      <c r="AD1400" s="2359">
        <v>423294</v>
      </c>
      <c r="AE1400" s="2761">
        <v>5</v>
      </c>
      <c r="AF1400" s="2359">
        <v>10</v>
      </c>
      <c r="AG1400" s="2296" t="s">
        <v>122</v>
      </c>
    </row>
    <row r="1401" spans="3:33">
      <c r="C1401" s="3081" t="s">
        <v>2870</v>
      </c>
      <c r="D1401" s="1487" t="s">
        <v>2274</v>
      </c>
      <c r="E1401" s="1617"/>
      <c r="F1401" s="3007">
        <v>927922186523</v>
      </c>
      <c r="G1401" s="1745">
        <v>8711500264725</v>
      </c>
      <c r="H1401" s="1767" t="s">
        <v>1835</v>
      </c>
      <c r="I1401" s="1767"/>
      <c r="J1401" s="1747">
        <v>51</v>
      </c>
      <c r="K1401" s="1768">
        <v>3925</v>
      </c>
      <c r="L1401" s="1768"/>
      <c r="M1401" s="1704">
        <v>20000</v>
      </c>
      <c r="N1401" s="1769">
        <v>1</v>
      </c>
      <c r="O1401" s="1768" t="s">
        <v>144</v>
      </c>
      <c r="P1401" s="3200">
        <v>280</v>
      </c>
      <c r="Q1401" s="14"/>
      <c r="R1401" s="2264" t="s">
        <v>2390</v>
      </c>
      <c r="S1401" s="1768"/>
      <c r="T1401" s="1768"/>
      <c r="U1401" s="1768"/>
      <c r="V1401" s="1768" t="s">
        <v>161</v>
      </c>
      <c r="W1401" s="2495">
        <v>96</v>
      </c>
      <c r="X1401" s="2495">
        <v>76</v>
      </c>
      <c r="Y1401" s="2359">
        <v>26</v>
      </c>
      <c r="Z1401" s="2359"/>
      <c r="AA1401" s="2359">
        <v>1500</v>
      </c>
      <c r="AB1401" s="1768" t="s">
        <v>143</v>
      </c>
      <c r="AC1401" s="1769">
        <v>82</v>
      </c>
      <c r="AD1401" s="2359">
        <v>423404</v>
      </c>
      <c r="AE1401" s="2761">
        <v>5</v>
      </c>
      <c r="AF1401" s="2359">
        <v>25</v>
      </c>
      <c r="AG1401" s="2296" t="s">
        <v>122</v>
      </c>
    </row>
    <row r="1402" spans="3:33">
      <c r="C1402" s="3081"/>
      <c r="D1402" s="1487"/>
      <c r="E1402" s="1617"/>
      <c r="F1402" s="3007">
        <v>927923383062</v>
      </c>
      <c r="G1402" s="1745">
        <v>8727900015669</v>
      </c>
      <c r="H1402" s="1767" t="s">
        <v>1838</v>
      </c>
      <c r="I1402" s="1767"/>
      <c r="J1402" s="1747">
        <v>58</v>
      </c>
      <c r="K1402" s="1768">
        <v>5220</v>
      </c>
      <c r="L1402" s="1768"/>
      <c r="M1402" s="1704">
        <v>18000</v>
      </c>
      <c r="N1402" s="1769">
        <v>1</v>
      </c>
      <c r="O1402" s="1768" t="s">
        <v>144</v>
      </c>
      <c r="P1402" s="3200">
        <v>76</v>
      </c>
      <c r="Q1402" s="14"/>
      <c r="R1402" s="2264"/>
      <c r="S1402" s="1768"/>
      <c r="T1402" s="1768"/>
      <c r="U1402" s="1768"/>
      <c r="V1402" s="1768" t="s">
        <v>158</v>
      </c>
      <c r="W1402" s="2495">
        <v>111</v>
      </c>
      <c r="X1402" s="2495">
        <v>90</v>
      </c>
      <c r="Y1402" s="2359">
        <v>28</v>
      </c>
      <c r="Z1402" s="2359"/>
      <c r="AA1402" s="2359">
        <v>1500</v>
      </c>
      <c r="AB1402" s="1768" t="s">
        <v>143</v>
      </c>
      <c r="AC1402" s="1769"/>
      <c r="AD1402" s="2359">
        <v>423428</v>
      </c>
      <c r="AE1402" s="2761">
        <v>5</v>
      </c>
      <c r="AF1402" s="2359">
        <v>25</v>
      </c>
      <c r="AG1402" s="2296" t="s">
        <v>122</v>
      </c>
    </row>
    <row r="1403" spans="3:33">
      <c r="C1403" s="3081" t="s">
        <v>2870</v>
      </c>
      <c r="D1403" s="1487" t="s">
        <v>2274</v>
      </c>
      <c r="E1403" s="1617"/>
      <c r="F1403" s="3007">
        <v>927923583014</v>
      </c>
      <c r="G1403" s="1745">
        <v>8711500558800</v>
      </c>
      <c r="H1403" s="1767" t="s">
        <v>1839</v>
      </c>
      <c r="I1403" s="1767"/>
      <c r="J1403" s="1747">
        <v>38</v>
      </c>
      <c r="K1403" s="1768">
        <v>3300</v>
      </c>
      <c r="L1403" s="1768"/>
      <c r="M1403" s="1704">
        <v>20000</v>
      </c>
      <c r="N1403" s="1769">
        <v>1</v>
      </c>
      <c r="O1403" s="1768" t="s">
        <v>144</v>
      </c>
      <c r="P1403" s="3200">
        <v>210</v>
      </c>
      <c r="Q1403" s="14"/>
      <c r="R1403" s="2264"/>
      <c r="S1403" s="1768"/>
      <c r="T1403" s="1768"/>
      <c r="U1403" s="1768"/>
      <c r="V1403" s="1768" t="s">
        <v>158</v>
      </c>
      <c r="W1403" s="2495">
        <v>104</v>
      </c>
      <c r="X1403" s="2495">
        <v>86</v>
      </c>
      <c r="Y1403" s="2359">
        <v>26</v>
      </c>
      <c r="Z1403" s="2359"/>
      <c r="AA1403" s="2359">
        <v>1047</v>
      </c>
      <c r="AB1403" s="1768" t="s">
        <v>143</v>
      </c>
      <c r="AC1403" s="1769">
        <v>82</v>
      </c>
      <c r="AD1403" s="2359">
        <v>423432</v>
      </c>
      <c r="AE1403" s="2761">
        <v>5</v>
      </c>
      <c r="AF1403" s="2359">
        <v>25</v>
      </c>
      <c r="AG1403" s="2296" t="s">
        <v>122</v>
      </c>
    </row>
    <row r="1404" spans="3:33">
      <c r="C1404" s="3079" t="s">
        <v>2870</v>
      </c>
      <c r="D1404" s="1576" t="s">
        <v>2274</v>
      </c>
      <c r="E1404" s="1577"/>
      <c r="F1404" s="39">
        <v>928150008835</v>
      </c>
      <c r="G1404" s="39">
        <v>8711500204264</v>
      </c>
      <c r="H1404" s="52" t="s">
        <v>1840</v>
      </c>
      <c r="I1404" s="52"/>
      <c r="J1404" s="336">
        <v>70</v>
      </c>
      <c r="K1404" s="280">
        <v>5750</v>
      </c>
      <c r="L1404" s="1770" t="s">
        <v>1841</v>
      </c>
      <c r="M1404" s="280">
        <v>30000</v>
      </c>
      <c r="N1404" s="319">
        <v>1</v>
      </c>
      <c r="O1404" s="1770" t="s">
        <v>144</v>
      </c>
      <c r="P1404" s="3277">
        <v>390</v>
      </c>
      <c r="Q1404" s="14"/>
      <c r="R1404" s="2021" t="s">
        <v>2172</v>
      </c>
      <c r="S1404" s="1770"/>
      <c r="T1404" s="1770"/>
      <c r="U1404" s="1770" t="s">
        <v>121</v>
      </c>
      <c r="V1404" s="1770" t="s">
        <v>3119</v>
      </c>
      <c r="W1404" s="305">
        <v>92</v>
      </c>
      <c r="X1404" s="305">
        <v>82</v>
      </c>
      <c r="Y1404" s="279">
        <v>70</v>
      </c>
      <c r="Z1404" s="279"/>
      <c r="AA1404" s="279">
        <v>152</v>
      </c>
      <c r="AB1404" s="1770" t="s">
        <v>143</v>
      </c>
      <c r="AC1404" s="319"/>
      <c r="AD1404" s="279">
        <v>473371</v>
      </c>
      <c r="AE1404" s="2658">
        <v>5</v>
      </c>
      <c r="AF1404" s="279">
        <v>24</v>
      </c>
      <c r="AG1404" s="2022" t="s">
        <v>122</v>
      </c>
    </row>
    <row r="1405" spans="3:33">
      <c r="C1405" s="3091" t="s">
        <v>2870</v>
      </c>
      <c r="D1405" s="569" t="s">
        <v>2274</v>
      </c>
      <c r="E1405" s="1578"/>
      <c r="F1405" s="70">
        <v>928151608827</v>
      </c>
      <c r="G1405" s="70">
        <v>8711500182258</v>
      </c>
      <c r="H1405" s="51" t="s">
        <v>1842</v>
      </c>
      <c r="I1405" s="51"/>
      <c r="J1405" s="333">
        <v>100</v>
      </c>
      <c r="K1405" s="296">
        <v>9600</v>
      </c>
      <c r="L1405" s="310" t="s">
        <v>1843</v>
      </c>
      <c r="M1405" s="296">
        <v>36000</v>
      </c>
      <c r="N1405" s="300">
        <v>1</v>
      </c>
      <c r="O1405" s="310" t="s">
        <v>127</v>
      </c>
      <c r="P1405" s="3278">
        <v>520</v>
      </c>
      <c r="Q1405" s="14"/>
      <c r="R1405" s="2031" t="s">
        <v>2172</v>
      </c>
      <c r="S1405" s="310"/>
      <c r="T1405" s="310"/>
      <c r="U1405" s="310" t="s">
        <v>146</v>
      </c>
      <c r="V1405" s="310" t="s">
        <v>3119</v>
      </c>
      <c r="W1405" s="293">
        <v>100</v>
      </c>
      <c r="X1405" s="293">
        <v>96</v>
      </c>
      <c r="Y1405" s="292">
        <v>75</v>
      </c>
      <c r="Z1405" s="292"/>
      <c r="AA1405" s="292">
        <v>185</v>
      </c>
      <c r="AB1405" s="310" t="s">
        <v>143</v>
      </c>
      <c r="AC1405" s="300"/>
      <c r="AD1405" s="292">
        <v>473388</v>
      </c>
      <c r="AE1405" s="2675">
        <v>5</v>
      </c>
      <c r="AF1405" s="292">
        <v>12</v>
      </c>
      <c r="AG1405" s="2032" t="s">
        <v>122</v>
      </c>
    </row>
    <row r="1406" spans="3:33">
      <c r="C1406" s="3091" t="s">
        <v>2870</v>
      </c>
      <c r="D1406" s="569" t="s">
        <v>2274</v>
      </c>
      <c r="E1406" s="1578"/>
      <c r="F1406" s="70">
        <v>928151409827</v>
      </c>
      <c r="G1406" s="63">
        <v>8711500182289</v>
      </c>
      <c r="H1406" s="65" t="s">
        <v>1844</v>
      </c>
      <c r="I1406" s="65"/>
      <c r="J1406" s="334">
        <v>150</v>
      </c>
      <c r="K1406" s="1127">
        <v>16600</v>
      </c>
      <c r="L1406" s="310" t="s">
        <v>1843</v>
      </c>
      <c r="M1406" s="282">
        <v>36000</v>
      </c>
      <c r="N1406" s="300">
        <v>1</v>
      </c>
      <c r="O1406" s="310" t="s">
        <v>127</v>
      </c>
      <c r="P1406" s="3278">
        <v>570</v>
      </c>
      <c r="Q1406" s="14"/>
      <c r="R1406" s="2031" t="s">
        <v>3210</v>
      </c>
      <c r="S1406" s="310"/>
      <c r="T1406" s="310"/>
      <c r="U1406" s="310" t="s">
        <v>146</v>
      </c>
      <c r="V1406" s="310" t="s">
        <v>3119</v>
      </c>
      <c r="W1406" s="293">
        <v>100</v>
      </c>
      <c r="X1406" s="293">
        <v>110</v>
      </c>
      <c r="Y1406" s="292">
        <v>90</v>
      </c>
      <c r="Z1406" s="292"/>
      <c r="AA1406" s="292">
        <v>226</v>
      </c>
      <c r="AB1406" s="310" t="s">
        <v>143</v>
      </c>
      <c r="AC1406" s="300"/>
      <c r="AD1406" s="292">
        <v>473387</v>
      </c>
      <c r="AE1406" s="2675">
        <v>5</v>
      </c>
      <c r="AF1406" s="292">
        <v>12</v>
      </c>
      <c r="AG1406" s="2032" t="s">
        <v>122</v>
      </c>
    </row>
    <row r="1407" spans="3:33">
      <c r="C1407" s="3091" t="s">
        <v>2870</v>
      </c>
      <c r="D1407" s="569" t="s">
        <v>2274</v>
      </c>
      <c r="E1407" s="1578"/>
      <c r="F1407" s="70">
        <v>928153309830</v>
      </c>
      <c r="G1407" s="63">
        <v>8711500193445</v>
      </c>
      <c r="H1407" s="65" t="s">
        <v>1845</v>
      </c>
      <c r="I1407" s="65"/>
      <c r="J1407" s="334">
        <v>250</v>
      </c>
      <c r="K1407" s="1127">
        <v>30000</v>
      </c>
      <c r="L1407" s="310" t="s">
        <v>1843</v>
      </c>
      <c r="M1407" s="282">
        <v>36000</v>
      </c>
      <c r="N1407" s="300">
        <v>1</v>
      </c>
      <c r="O1407" s="310" t="s">
        <v>129</v>
      </c>
      <c r="P1407" s="3278">
        <v>650</v>
      </c>
      <c r="Q1407" s="14"/>
      <c r="R1407" s="2031" t="s">
        <v>3210</v>
      </c>
      <c r="S1407" s="310"/>
      <c r="T1407" s="310"/>
      <c r="U1407" s="310" t="s">
        <v>146</v>
      </c>
      <c r="V1407" s="310" t="s">
        <v>3119</v>
      </c>
      <c r="W1407" s="293">
        <v>96</v>
      </c>
      <c r="X1407" s="293">
        <v>120</v>
      </c>
      <c r="Y1407" s="292">
        <v>90</v>
      </c>
      <c r="Z1407" s="292"/>
      <c r="AA1407" s="292">
        <v>226</v>
      </c>
      <c r="AB1407" s="310" t="s">
        <v>143</v>
      </c>
      <c r="AC1407" s="300"/>
      <c r="AD1407" s="292">
        <v>473393</v>
      </c>
      <c r="AE1407" s="2675">
        <v>5</v>
      </c>
      <c r="AF1407" s="292">
        <v>12</v>
      </c>
      <c r="AG1407" s="2032" t="s">
        <v>122</v>
      </c>
    </row>
    <row r="1408" spans="3:33">
      <c r="C1408" s="3080" t="s">
        <v>2870</v>
      </c>
      <c r="D1408" s="855" t="s">
        <v>2274</v>
      </c>
      <c r="E1408" s="1599"/>
      <c r="F1408" s="45">
        <v>928153409830</v>
      </c>
      <c r="G1408" s="49">
        <v>8711500193452</v>
      </c>
      <c r="H1408" s="259" t="s">
        <v>1846</v>
      </c>
      <c r="I1408" s="259"/>
      <c r="J1408" s="441">
        <v>400</v>
      </c>
      <c r="K1408" s="1129">
        <v>55600</v>
      </c>
      <c r="L1408" s="1771" t="s">
        <v>1843</v>
      </c>
      <c r="M1408" s="284">
        <v>36000</v>
      </c>
      <c r="N1408" s="876">
        <v>1</v>
      </c>
      <c r="O1408" s="1771" t="s">
        <v>129</v>
      </c>
      <c r="P1408" s="3279">
        <v>750</v>
      </c>
      <c r="Q1408" s="14"/>
      <c r="R1408" s="2035" t="s">
        <v>2172</v>
      </c>
      <c r="S1408" s="1771"/>
      <c r="T1408" s="1771"/>
      <c r="U1408" s="1771" t="s">
        <v>146</v>
      </c>
      <c r="V1408" s="1771" t="s">
        <v>3119</v>
      </c>
      <c r="W1408" s="1593">
        <v>105</v>
      </c>
      <c r="X1408" s="1593">
        <v>139</v>
      </c>
      <c r="Y1408" s="297">
        <v>120</v>
      </c>
      <c r="Z1408" s="297"/>
      <c r="AA1408" s="297">
        <v>290</v>
      </c>
      <c r="AB1408" s="1771" t="s">
        <v>143</v>
      </c>
      <c r="AC1408" s="876"/>
      <c r="AD1408" s="297">
        <v>473394</v>
      </c>
      <c r="AE1408" s="2695">
        <v>5</v>
      </c>
      <c r="AF1408" s="297">
        <v>12</v>
      </c>
      <c r="AG1408" s="2036" t="s">
        <v>122</v>
      </c>
    </row>
    <row r="1409" spans="3:33">
      <c r="C1409" s="3079" t="s">
        <v>2870</v>
      </c>
      <c r="D1409" s="1576" t="s">
        <v>2274</v>
      </c>
      <c r="E1409" s="1577"/>
      <c r="F1409" s="39">
        <v>928150719835</v>
      </c>
      <c r="G1409" s="39">
        <v>8727900928174</v>
      </c>
      <c r="H1409" s="52" t="s">
        <v>1849</v>
      </c>
      <c r="I1409" s="52"/>
      <c r="J1409" s="336">
        <v>70</v>
      </c>
      <c r="K1409" s="1131">
        <v>6600</v>
      </c>
      <c r="L1409" s="1770" t="s">
        <v>1841</v>
      </c>
      <c r="M1409" s="280">
        <v>40000</v>
      </c>
      <c r="N1409" s="319">
        <v>2</v>
      </c>
      <c r="O1409" s="1770" t="s">
        <v>144</v>
      </c>
      <c r="P1409" s="3277">
        <v>590</v>
      </c>
      <c r="Q1409" s="14"/>
      <c r="R1409" s="2021" t="s">
        <v>62</v>
      </c>
      <c r="S1409" s="1770"/>
      <c r="T1409" s="1770"/>
      <c r="U1409" s="1770" t="s">
        <v>121</v>
      </c>
      <c r="V1409" s="1770" t="s">
        <v>3119</v>
      </c>
      <c r="W1409" s="305">
        <v>92</v>
      </c>
      <c r="X1409" s="305">
        <v>94</v>
      </c>
      <c r="Y1409" s="279">
        <v>71</v>
      </c>
      <c r="Z1409" s="279"/>
      <c r="AA1409" s="279">
        <v>156</v>
      </c>
      <c r="AB1409" s="1770" t="s">
        <v>143</v>
      </c>
      <c r="AC1409" s="319"/>
      <c r="AD1409" s="279">
        <v>473380</v>
      </c>
      <c r="AE1409" s="2658">
        <v>5</v>
      </c>
      <c r="AF1409" s="279">
        <v>24</v>
      </c>
      <c r="AG1409" s="2022" t="s">
        <v>122</v>
      </c>
    </row>
    <row r="1410" spans="3:33">
      <c r="C1410" s="3091" t="s">
        <v>2870</v>
      </c>
      <c r="D1410" s="569" t="s">
        <v>2274</v>
      </c>
      <c r="E1410" s="1578"/>
      <c r="F1410" s="70">
        <v>928150819827</v>
      </c>
      <c r="G1410" s="70">
        <v>8727900927436</v>
      </c>
      <c r="H1410" s="51" t="s">
        <v>1850</v>
      </c>
      <c r="I1410" s="51"/>
      <c r="J1410" s="333">
        <v>100</v>
      </c>
      <c r="K1410" s="282">
        <v>10000</v>
      </c>
      <c r="L1410" s="310" t="s">
        <v>1843</v>
      </c>
      <c r="M1410" s="296">
        <v>40000</v>
      </c>
      <c r="N1410" s="316">
        <v>2</v>
      </c>
      <c r="O1410" s="310" t="s">
        <v>127</v>
      </c>
      <c r="P1410" s="3278">
        <v>695</v>
      </c>
      <c r="Q1410" s="518"/>
      <c r="R1410" s="2031" t="s">
        <v>2172</v>
      </c>
      <c r="S1410" s="310"/>
      <c r="T1410" s="310"/>
      <c r="U1410" s="310" t="s">
        <v>146</v>
      </c>
      <c r="V1410" s="310" t="s">
        <v>3119</v>
      </c>
      <c r="W1410" s="293">
        <v>97</v>
      </c>
      <c r="X1410" s="293">
        <v>100</v>
      </c>
      <c r="Y1410" s="292">
        <v>215</v>
      </c>
      <c r="Z1410" s="292"/>
      <c r="AA1410" s="292">
        <v>76</v>
      </c>
      <c r="AB1410" s="310" t="s">
        <v>143</v>
      </c>
      <c r="AC1410" s="300"/>
      <c r="AD1410" s="292">
        <v>473382</v>
      </c>
      <c r="AE1410" s="2675">
        <v>5</v>
      </c>
      <c r="AF1410" s="292">
        <v>12</v>
      </c>
      <c r="AG1410" s="2032" t="s">
        <v>122</v>
      </c>
    </row>
    <row r="1411" spans="3:33">
      <c r="C1411" s="3080" t="s">
        <v>2870</v>
      </c>
      <c r="D1411" s="855" t="s">
        <v>2274</v>
      </c>
      <c r="E1411" s="1599"/>
      <c r="F1411" s="45">
        <v>928150919827</v>
      </c>
      <c r="G1411" s="49">
        <v>8727900927450</v>
      </c>
      <c r="H1411" s="259" t="s">
        <v>1851</v>
      </c>
      <c r="I1411" s="259"/>
      <c r="J1411" s="441">
        <v>150</v>
      </c>
      <c r="K1411" s="284">
        <v>17600</v>
      </c>
      <c r="L1411" s="1823" t="s">
        <v>1852</v>
      </c>
      <c r="M1411" s="1634">
        <v>45000</v>
      </c>
      <c r="N1411" s="876">
        <v>2</v>
      </c>
      <c r="O1411" s="1823" t="s">
        <v>127</v>
      </c>
      <c r="P1411" s="3279">
        <v>780</v>
      </c>
      <c r="Q1411" s="14"/>
      <c r="R1411" s="2039" t="s">
        <v>3210</v>
      </c>
      <c r="S1411" s="1823"/>
      <c r="T1411" s="1823"/>
      <c r="U1411" s="1823" t="s">
        <v>146</v>
      </c>
      <c r="V1411" s="1823" t="s">
        <v>3119</v>
      </c>
      <c r="W1411" s="294">
        <v>97</v>
      </c>
      <c r="X1411" s="294">
        <v>117</v>
      </c>
      <c r="Y1411" s="283">
        <v>91</v>
      </c>
      <c r="Z1411" s="283"/>
      <c r="AA1411" s="283">
        <v>227</v>
      </c>
      <c r="AB1411" s="1823" t="s">
        <v>143</v>
      </c>
      <c r="AC1411" s="876"/>
      <c r="AD1411" s="283">
        <v>473384</v>
      </c>
      <c r="AE1411" s="2695">
        <v>5</v>
      </c>
      <c r="AF1411" s="283">
        <v>12</v>
      </c>
      <c r="AG1411" s="2040" t="s">
        <v>122</v>
      </c>
    </row>
    <row r="1412" spans="3:33">
      <c r="C1412" s="3079" t="s">
        <v>2870</v>
      </c>
      <c r="D1412" s="1576" t="s">
        <v>2274</v>
      </c>
      <c r="E1412" s="1577"/>
      <c r="F1412" s="39">
        <v>928150108828</v>
      </c>
      <c r="G1412" s="39">
        <v>8711500181862</v>
      </c>
      <c r="H1412" s="1679" t="s">
        <v>2295</v>
      </c>
      <c r="I1412" s="1679"/>
      <c r="J1412" s="336">
        <v>70</v>
      </c>
      <c r="K1412" s="280">
        <v>5600</v>
      </c>
      <c r="L1412" s="1770" t="s">
        <v>1843</v>
      </c>
      <c r="M1412" s="280">
        <v>28000</v>
      </c>
      <c r="N1412" s="319">
        <v>1</v>
      </c>
      <c r="O1412" s="1770" t="s">
        <v>144</v>
      </c>
      <c r="P1412" s="3277">
        <v>315</v>
      </c>
      <c r="Q1412" s="14"/>
      <c r="R1412" s="2021" t="s">
        <v>3211</v>
      </c>
      <c r="S1412" s="1770"/>
      <c r="T1412" s="1770"/>
      <c r="U1412" s="1770" t="s">
        <v>121</v>
      </c>
      <c r="V1412" s="1770" t="s">
        <v>3119</v>
      </c>
      <c r="W1412" s="305">
        <v>90</v>
      </c>
      <c r="X1412" s="305">
        <v>80</v>
      </c>
      <c r="Y1412" s="279">
        <v>71</v>
      </c>
      <c r="Z1412" s="279"/>
      <c r="AA1412" s="279">
        <v>155</v>
      </c>
      <c r="AB1412" s="1770" t="s">
        <v>143</v>
      </c>
      <c r="AC1412" s="319"/>
      <c r="AD1412" s="279">
        <v>473373</v>
      </c>
      <c r="AE1412" s="2658">
        <v>5</v>
      </c>
      <c r="AF1412" s="279">
        <v>24</v>
      </c>
      <c r="AG1412" s="2022" t="s">
        <v>122</v>
      </c>
    </row>
    <row r="1413" spans="3:33">
      <c r="C1413" s="3080" t="s">
        <v>2870</v>
      </c>
      <c r="D1413" s="855" t="s">
        <v>2274</v>
      </c>
      <c r="E1413" s="1599"/>
      <c r="F1413" s="49">
        <v>928486700091</v>
      </c>
      <c r="G1413" s="49">
        <v>8711500210241</v>
      </c>
      <c r="H1413" s="843" t="s">
        <v>2296</v>
      </c>
      <c r="I1413" s="843"/>
      <c r="J1413" s="441">
        <v>72.5</v>
      </c>
      <c r="K1413" s="284">
        <v>5800</v>
      </c>
      <c r="L1413" s="1771" t="s">
        <v>1841</v>
      </c>
      <c r="M1413" s="284">
        <v>28000</v>
      </c>
      <c r="N1413" s="876">
        <v>1</v>
      </c>
      <c r="O1413" s="1771" t="s">
        <v>144</v>
      </c>
      <c r="P1413" s="3279">
        <v>315</v>
      </c>
      <c r="Q1413" s="1004"/>
      <c r="R1413" s="2035" t="s">
        <v>3212</v>
      </c>
      <c r="S1413" s="1771"/>
      <c r="T1413" s="1771"/>
      <c r="U1413" s="1771" t="s">
        <v>121</v>
      </c>
      <c r="V1413" s="1771" t="s">
        <v>3119</v>
      </c>
      <c r="W1413" s="1593">
        <v>95</v>
      </c>
      <c r="X1413" s="1593">
        <v>80</v>
      </c>
      <c r="Y1413" s="297">
        <v>71</v>
      </c>
      <c r="Z1413" s="297"/>
      <c r="AA1413" s="297">
        <v>156</v>
      </c>
      <c r="AB1413" s="1771" t="s">
        <v>143</v>
      </c>
      <c r="AC1413" s="876"/>
      <c r="AD1413" s="297">
        <v>473291</v>
      </c>
      <c r="AE1413" s="2695">
        <v>5</v>
      </c>
      <c r="AF1413" s="297">
        <v>24</v>
      </c>
      <c r="AG1413" s="2036" t="s">
        <v>122</v>
      </c>
    </row>
    <row r="1414" spans="3:33">
      <c r="C1414" s="3079" t="s">
        <v>2870</v>
      </c>
      <c r="D1414" s="1576" t="s">
        <v>2274</v>
      </c>
      <c r="E1414" s="1577"/>
      <c r="F1414" s="39">
        <v>928151900028</v>
      </c>
      <c r="G1414" s="39">
        <v>8711500192653</v>
      </c>
      <c r="H1414" s="52" t="s">
        <v>1853</v>
      </c>
      <c r="I1414" s="52"/>
      <c r="J1414" s="336">
        <v>50</v>
      </c>
      <c r="K1414" s="1131">
        <v>4500</v>
      </c>
      <c r="L1414" s="1770" t="s">
        <v>1843</v>
      </c>
      <c r="M1414" s="280">
        <v>30000</v>
      </c>
      <c r="N1414" s="319">
        <v>1</v>
      </c>
      <c r="O1414" s="1770" t="s">
        <v>144</v>
      </c>
      <c r="P1414" s="3277">
        <v>360</v>
      </c>
      <c r="Q1414" s="14"/>
      <c r="R1414" s="2021" t="s">
        <v>2172</v>
      </c>
      <c r="S1414" s="1770"/>
      <c r="T1414" s="1770"/>
      <c r="U1414" s="1770" t="s">
        <v>121</v>
      </c>
      <c r="V1414" s="1770" t="s">
        <v>3119</v>
      </c>
      <c r="W1414" s="305">
        <v>91</v>
      </c>
      <c r="X1414" s="305">
        <v>90</v>
      </c>
      <c r="Y1414" s="279">
        <v>32</v>
      </c>
      <c r="Z1414" s="279"/>
      <c r="AA1414" s="279">
        <v>155</v>
      </c>
      <c r="AB1414" s="1770" t="s">
        <v>143</v>
      </c>
      <c r="AC1414" s="319"/>
      <c r="AD1414" s="279">
        <v>473390</v>
      </c>
      <c r="AE1414" s="2658">
        <v>5</v>
      </c>
      <c r="AF1414" s="279">
        <v>12</v>
      </c>
      <c r="AG1414" s="2022" t="s">
        <v>122</v>
      </c>
    </row>
    <row r="1415" spans="3:33">
      <c r="C1415" s="3091" t="s">
        <v>2870</v>
      </c>
      <c r="D1415" s="569" t="s">
        <v>2274</v>
      </c>
      <c r="E1415" s="1578"/>
      <c r="F1415" s="63">
        <v>928152700028</v>
      </c>
      <c r="G1415" s="63">
        <v>8711500192660</v>
      </c>
      <c r="H1415" s="65" t="s">
        <v>1854</v>
      </c>
      <c r="I1415" s="65"/>
      <c r="J1415" s="334">
        <v>70</v>
      </c>
      <c r="K1415" s="282">
        <v>6600</v>
      </c>
      <c r="L1415" s="318" t="s">
        <v>1843</v>
      </c>
      <c r="M1415" s="282">
        <v>30000</v>
      </c>
      <c r="N1415" s="300">
        <v>1</v>
      </c>
      <c r="O1415" s="318" t="s">
        <v>144</v>
      </c>
      <c r="P1415" s="3278">
        <v>360</v>
      </c>
      <c r="Q1415" s="14"/>
      <c r="R1415" s="2025" t="s">
        <v>3212</v>
      </c>
      <c r="S1415" s="318"/>
      <c r="T1415" s="318"/>
      <c r="U1415" s="318" t="s">
        <v>121</v>
      </c>
      <c r="V1415" s="318" t="s">
        <v>3119</v>
      </c>
      <c r="W1415" s="301">
        <v>92</v>
      </c>
      <c r="X1415" s="301">
        <v>94</v>
      </c>
      <c r="Y1415" s="281">
        <v>32</v>
      </c>
      <c r="Z1415" s="281"/>
      <c r="AA1415" s="281">
        <v>155</v>
      </c>
      <c r="AB1415" s="318" t="s">
        <v>143</v>
      </c>
      <c r="AC1415" s="300"/>
      <c r="AD1415" s="281">
        <v>473391</v>
      </c>
      <c r="AE1415" s="2675">
        <v>5</v>
      </c>
      <c r="AF1415" s="281">
        <v>12</v>
      </c>
      <c r="AG1415" s="2026" t="s">
        <v>122</v>
      </c>
    </row>
    <row r="1416" spans="3:33">
      <c r="C1416" s="3091" t="s">
        <v>2870</v>
      </c>
      <c r="D1416" s="569" t="s">
        <v>2274</v>
      </c>
      <c r="E1416" s="1578"/>
      <c r="F1416" s="63">
        <v>928151709230</v>
      </c>
      <c r="G1416" s="63">
        <v>8711500192301</v>
      </c>
      <c r="H1416" s="65" t="s">
        <v>1855</v>
      </c>
      <c r="I1416" s="65"/>
      <c r="J1416" s="334">
        <v>100</v>
      </c>
      <c r="K1416" s="282">
        <v>10600</v>
      </c>
      <c r="L1416" s="318" t="s">
        <v>1843</v>
      </c>
      <c r="M1416" s="282">
        <v>36000</v>
      </c>
      <c r="N1416" s="300">
        <v>1</v>
      </c>
      <c r="O1416" s="318" t="s">
        <v>127</v>
      </c>
      <c r="P1416" s="3278">
        <v>410</v>
      </c>
      <c r="Q1416" s="14"/>
      <c r="R1416" s="2025" t="s">
        <v>2172</v>
      </c>
      <c r="S1416" s="318"/>
      <c r="T1416" s="318"/>
      <c r="U1416" s="318" t="s">
        <v>146</v>
      </c>
      <c r="V1416" s="318" t="s">
        <v>3119</v>
      </c>
      <c r="W1416" s="301">
        <v>100</v>
      </c>
      <c r="X1416" s="301">
        <v>106</v>
      </c>
      <c r="Y1416" s="281">
        <v>46</v>
      </c>
      <c r="Z1416" s="281"/>
      <c r="AA1416" s="281">
        <v>210</v>
      </c>
      <c r="AB1416" s="318" t="s">
        <v>143</v>
      </c>
      <c r="AC1416" s="300"/>
      <c r="AD1416" s="281">
        <v>473389</v>
      </c>
      <c r="AE1416" s="2675">
        <v>5</v>
      </c>
      <c r="AF1416" s="281">
        <v>12</v>
      </c>
      <c r="AG1416" s="2026" t="s">
        <v>122</v>
      </c>
    </row>
    <row r="1417" spans="3:33">
      <c r="C1417" s="3091" t="s">
        <v>2870</v>
      </c>
      <c r="D1417" s="569" t="s">
        <v>2274</v>
      </c>
      <c r="E1417" s="1578"/>
      <c r="F1417" s="63">
        <v>928150909230</v>
      </c>
      <c r="G1417" s="63">
        <v>8711500192295</v>
      </c>
      <c r="H1417" s="65" t="s">
        <v>1856</v>
      </c>
      <c r="I1417" s="65"/>
      <c r="J1417" s="334">
        <v>150</v>
      </c>
      <c r="K1417" s="282">
        <v>17800</v>
      </c>
      <c r="L1417" s="318" t="s">
        <v>1843</v>
      </c>
      <c r="M1417" s="282">
        <v>36000</v>
      </c>
      <c r="N1417" s="300">
        <v>1</v>
      </c>
      <c r="O1417" s="318" t="s">
        <v>127</v>
      </c>
      <c r="P1417" s="3278">
        <v>470</v>
      </c>
      <c r="Q1417" s="14"/>
      <c r="R1417" s="2025" t="s">
        <v>3210</v>
      </c>
      <c r="S1417" s="318"/>
      <c r="T1417" s="318"/>
      <c r="U1417" s="318" t="s">
        <v>146</v>
      </c>
      <c r="V1417" s="318" t="s">
        <v>3119</v>
      </c>
      <c r="W1417" s="301">
        <v>104</v>
      </c>
      <c r="X1417" s="301">
        <v>118</v>
      </c>
      <c r="Y1417" s="281">
        <v>46</v>
      </c>
      <c r="Z1417" s="281"/>
      <c r="AA1417" s="281">
        <v>210</v>
      </c>
      <c r="AB1417" s="318" t="s">
        <v>143</v>
      </c>
      <c r="AC1417" s="300"/>
      <c r="AD1417" s="281">
        <v>473383</v>
      </c>
      <c r="AE1417" s="2675">
        <v>5</v>
      </c>
      <c r="AF1417" s="281">
        <v>12</v>
      </c>
      <c r="AG1417" s="2026" t="s">
        <v>122</v>
      </c>
    </row>
    <row r="1418" spans="3:33">
      <c r="C1418" s="3091" t="s">
        <v>2870</v>
      </c>
      <c r="D1418" s="569" t="s">
        <v>2274</v>
      </c>
      <c r="E1418" s="1578"/>
      <c r="F1418" s="63">
        <v>928144709230</v>
      </c>
      <c r="G1418" s="63">
        <v>8711500179876</v>
      </c>
      <c r="H1418" s="65" t="s">
        <v>1857</v>
      </c>
      <c r="I1418" s="65"/>
      <c r="J1418" s="334">
        <v>250</v>
      </c>
      <c r="K1418" s="282">
        <v>33000</v>
      </c>
      <c r="L1418" s="318" t="s">
        <v>1843</v>
      </c>
      <c r="M1418" s="282">
        <v>36000</v>
      </c>
      <c r="N1418" s="300">
        <v>1</v>
      </c>
      <c r="O1418" s="318" t="s">
        <v>129</v>
      </c>
      <c r="P1418" s="3278">
        <v>510</v>
      </c>
      <c r="Q1418" s="14"/>
      <c r="R1418" s="2025" t="s">
        <v>3210</v>
      </c>
      <c r="S1418" s="318"/>
      <c r="T1418" s="318"/>
      <c r="U1418" s="318" t="s">
        <v>146</v>
      </c>
      <c r="V1418" s="318" t="s">
        <v>3119</v>
      </c>
      <c r="W1418" s="301">
        <v>109</v>
      </c>
      <c r="X1418" s="301">
        <v>132</v>
      </c>
      <c r="Y1418" s="281">
        <v>46</v>
      </c>
      <c r="Z1418" s="281"/>
      <c r="AA1418" s="281">
        <v>256</v>
      </c>
      <c r="AB1418" s="318" t="s">
        <v>143</v>
      </c>
      <c r="AC1418" s="300"/>
      <c r="AD1418" s="281">
        <v>473367</v>
      </c>
      <c r="AE1418" s="2675">
        <v>5</v>
      </c>
      <c r="AF1418" s="281">
        <v>12</v>
      </c>
      <c r="AG1418" s="2026" t="s">
        <v>122</v>
      </c>
    </row>
    <row r="1419" spans="3:33">
      <c r="C1419" s="3091" t="s">
        <v>2870</v>
      </c>
      <c r="D1419" s="569" t="s">
        <v>2274</v>
      </c>
      <c r="E1419" s="1578"/>
      <c r="F1419" s="63">
        <v>928144809227</v>
      </c>
      <c r="G1419" s="63">
        <v>8711500179883</v>
      </c>
      <c r="H1419" s="65" t="s">
        <v>1858</v>
      </c>
      <c r="I1419" s="65"/>
      <c r="J1419" s="334">
        <v>400</v>
      </c>
      <c r="K1419" s="282">
        <v>55900</v>
      </c>
      <c r="L1419" s="318" t="s">
        <v>1843</v>
      </c>
      <c r="M1419" s="282">
        <v>36000</v>
      </c>
      <c r="N1419" s="300">
        <v>1</v>
      </c>
      <c r="O1419" s="318" t="s">
        <v>129</v>
      </c>
      <c r="P1419" s="3278">
        <v>580</v>
      </c>
      <c r="Q1419" s="14"/>
      <c r="R1419" s="2025" t="s">
        <v>3213</v>
      </c>
      <c r="S1419" s="318"/>
      <c r="T1419" s="318"/>
      <c r="U1419" s="318" t="s">
        <v>146</v>
      </c>
      <c r="V1419" s="318" t="s">
        <v>3119</v>
      </c>
      <c r="W1419" s="301">
        <v>105</v>
      </c>
      <c r="X1419" s="301">
        <v>139</v>
      </c>
      <c r="Y1419" s="281">
        <v>46</v>
      </c>
      <c r="Z1419" s="281"/>
      <c r="AA1419" s="281">
        <v>282</v>
      </c>
      <c r="AB1419" s="318" t="s">
        <v>143</v>
      </c>
      <c r="AC1419" s="300"/>
      <c r="AD1419" s="281">
        <v>473369</v>
      </c>
      <c r="AE1419" s="2675">
        <v>5</v>
      </c>
      <c r="AF1419" s="281">
        <v>12</v>
      </c>
      <c r="AG1419" s="2026" t="s">
        <v>122</v>
      </c>
    </row>
    <row r="1420" spans="3:33">
      <c r="C1420" s="3080" t="s">
        <v>2870</v>
      </c>
      <c r="D1420" s="855" t="s">
        <v>2274</v>
      </c>
      <c r="E1420" s="1599"/>
      <c r="F1420" s="57">
        <v>928158409227</v>
      </c>
      <c r="G1420" s="57">
        <v>8711500197429</v>
      </c>
      <c r="H1420" s="56" t="s">
        <v>1859</v>
      </c>
      <c r="I1420" s="56"/>
      <c r="J1420" s="442">
        <v>600</v>
      </c>
      <c r="K1420" s="1129">
        <v>90000</v>
      </c>
      <c r="L1420" s="839" t="s">
        <v>1843</v>
      </c>
      <c r="M1420" s="439">
        <v>30000</v>
      </c>
      <c r="N1420" s="1298">
        <v>1</v>
      </c>
      <c r="O1420" s="839" t="s">
        <v>124</v>
      </c>
      <c r="P1420" s="3279">
        <v>1640</v>
      </c>
      <c r="Q1420" s="14"/>
      <c r="R1420" s="2265" t="s">
        <v>2172</v>
      </c>
      <c r="S1420" s="839"/>
      <c r="T1420" s="839"/>
      <c r="U1420" s="839" t="s">
        <v>146</v>
      </c>
      <c r="V1420" s="839" t="s">
        <v>3119</v>
      </c>
      <c r="W1420" s="466">
        <v>110</v>
      </c>
      <c r="X1420" s="466">
        <v>150</v>
      </c>
      <c r="Y1420" s="438">
        <v>46</v>
      </c>
      <c r="Z1420" s="438"/>
      <c r="AA1420" s="438">
        <v>282</v>
      </c>
      <c r="AB1420" s="839" t="s">
        <v>122</v>
      </c>
      <c r="AC1420" s="1298"/>
      <c r="AD1420" s="438"/>
      <c r="AE1420" s="2736">
        <v>5</v>
      </c>
      <c r="AF1420" s="438">
        <v>12</v>
      </c>
      <c r="AG1420" s="2297" t="s">
        <v>122</v>
      </c>
    </row>
    <row r="1421" spans="3:33">
      <c r="C1421" s="3079" t="s">
        <v>2870</v>
      </c>
      <c r="D1421" s="1576" t="s">
        <v>2274</v>
      </c>
      <c r="E1421" s="1577"/>
      <c r="F1421" s="39">
        <v>928150019227</v>
      </c>
      <c r="G1421" s="39">
        <v>8727900933581</v>
      </c>
      <c r="H1421" s="52" t="s">
        <v>1860</v>
      </c>
      <c r="I1421" s="52"/>
      <c r="J1421" s="336">
        <v>54</v>
      </c>
      <c r="K1421" s="1131">
        <v>4500</v>
      </c>
      <c r="L1421" s="1770" t="s">
        <v>1852</v>
      </c>
      <c r="M1421" s="280">
        <v>38000</v>
      </c>
      <c r="N1421" s="305">
        <v>2</v>
      </c>
      <c r="O1421" s="1770" t="s">
        <v>144</v>
      </c>
      <c r="P1421" s="3277">
        <v>500</v>
      </c>
      <c r="Q1421" s="14"/>
      <c r="R1421" s="2021"/>
      <c r="S1421" s="1770"/>
      <c r="T1421" s="1770"/>
      <c r="U1421" s="1770" t="s">
        <v>121</v>
      </c>
      <c r="V1421" s="1770" t="s">
        <v>3119</v>
      </c>
      <c r="W1421" s="305">
        <v>86</v>
      </c>
      <c r="X1421" s="305">
        <v>83</v>
      </c>
      <c r="Y1421" s="279">
        <v>36</v>
      </c>
      <c r="Z1421" s="279"/>
      <c r="AA1421" s="279">
        <v>156</v>
      </c>
      <c r="AB1421" s="1770" t="s">
        <v>143</v>
      </c>
      <c r="AC1421" s="305"/>
      <c r="AD1421" s="279">
        <v>473372</v>
      </c>
      <c r="AE1421" s="2626">
        <v>5</v>
      </c>
      <c r="AF1421" s="279">
        <v>12</v>
      </c>
      <c r="AG1421" s="2022" t="s">
        <v>122</v>
      </c>
    </row>
    <row r="1422" spans="3:33">
      <c r="C1422" s="3091" t="s">
        <v>2870</v>
      </c>
      <c r="D1422" s="569" t="s">
        <v>2274</v>
      </c>
      <c r="E1422" s="1578"/>
      <c r="F1422" s="70">
        <v>928150119227</v>
      </c>
      <c r="G1422" s="70">
        <v>8727900922905</v>
      </c>
      <c r="H1422" s="51" t="s">
        <v>1861</v>
      </c>
      <c r="I1422" s="51"/>
      <c r="J1422" s="333">
        <v>70</v>
      </c>
      <c r="K1422" s="1127">
        <v>7200</v>
      </c>
      <c r="L1422" s="310" t="s">
        <v>1852</v>
      </c>
      <c r="M1422" s="296">
        <v>40000</v>
      </c>
      <c r="N1422" s="293">
        <v>2</v>
      </c>
      <c r="O1422" s="310" t="s">
        <v>127</v>
      </c>
      <c r="P1422" s="3278">
        <v>500</v>
      </c>
      <c r="Q1422" s="14"/>
      <c r="R1422" s="2031" t="s">
        <v>3213</v>
      </c>
      <c r="S1422" s="310"/>
      <c r="T1422" s="310"/>
      <c r="U1422" s="310" t="s">
        <v>121</v>
      </c>
      <c r="V1422" s="310" t="s">
        <v>3119</v>
      </c>
      <c r="W1422" s="293">
        <v>92</v>
      </c>
      <c r="X1422" s="293">
        <v>102</v>
      </c>
      <c r="Y1422" s="292">
        <v>36</v>
      </c>
      <c r="Z1422" s="292"/>
      <c r="AA1422" s="292">
        <v>156</v>
      </c>
      <c r="AB1422" s="310" t="s">
        <v>143</v>
      </c>
      <c r="AC1422" s="293"/>
      <c r="AD1422" s="292">
        <v>473374</v>
      </c>
      <c r="AE1422" s="2624">
        <v>5</v>
      </c>
      <c r="AF1422" s="292">
        <v>12</v>
      </c>
      <c r="AG1422" s="2032" t="s">
        <v>122</v>
      </c>
    </row>
    <row r="1423" spans="3:33">
      <c r="C1423" s="3091" t="s">
        <v>2870</v>
      </c>
      <c r="D1423" s="569" t="s">
        <v>2274</v>
      </c>
      <c r="E1423" s="1578"/>
      <c r="F1423" s="70">
        <v>928150219230</v>
      </c>
      <c r="G1423" s="70">
        <v>8727900923230</v>
      </c>
      <c r="H1423" s="51" t="s">
        <v>1862</v>
      </c>
      <c r="I1423" s="51"/>
      <c r="J1423" s="333">
        <v>100</v>
      </c>
      <c r="K1423" s="1127">
        <v>11300</v>
      </c>
      <c r="L1423" s="310" t="s">
        <v>1852</v>
      </c>
      <c r="M1423" s="296">
        <v>40000</v>
      </c>
      <c r="N1423" s="293">
        <v>2</v>
      </c>
      <c r="O1423" s="310" t="s">
        <v>127</v>
      </c>
      <c r="P1423" s="3278">
        <v>590</v>
      </c>
      <c r="Q1423" s="14"/>
      <c r="R1423" s="2031" t="s">
        <v>3213</v>
      </c>
      <c r="S1423" s="310"/>
      <c r="T1423" s="310"/>
      <c r="U1423" s="310" t="s">
        <v>146</v>
      </c>
      <c r="V1423" s="310" t="s">
        <v>3119</v>
      </c>
      <c r="W1423" s="293">
        <v>108</v>
      </c>
      <c r="X1423" s="293">
        <v>113</v>
      </c>
      <c r="Y1423" s="292">
        <v>48</v>
      </c>
      <c r="Z1423" s="292"/>
      <c r="AA1423" s="292">
        <v>210</v>
      </c>
      <c r="AB1423" s="310" t="s">
        <v>143</v>
      </c>
      <c r="AC1423" s="293"/>
      <c r="AD1423" s="292">
        <v>473375</v>
      </c>
      <c r="AE1423" s="2624">
        <v>5</v>
      </c>
      <c r="AF1423" s="292">
        <v>12</v>
      </c>
      <c r="AG1423" s="2032" t="s">
        <v>122</v>
      </c>
    </row>
    <row r="1424" spans="3:33">
      <c r="C1424" s="3091" t="s">
        <v>2870</v>
      </c>
      <c r="D1424" s="569" t="s">
        <v>2274</v>
      </c>
      <c r="E1424" s="1578"/>
      <c r="F1424" s="70">
        <v>928150319230</v>
      </c>
      <c r="G1424" s="63">
        <v>8727900927337</v>
      </c>
      <c r="H1424" s="65" t="s">
        <v>1863</v>
      </c>
      <c r="I1424" s="65"/>
      <c r="J1424" s="334">
        <v>150</v>
      </c>
      <c r="K1424" s="282">
        <v>18200</v>
      </c>
      <c r="L1424" s="310" t="s">
        <v>1852</v>
      </c>
      <c r="M1424" s="296">
        <v>45000</v>
      </c>
      <c r="N1424" s="293">
        <v>2</v>
      </c>
      <c r="O1424" s="310" t="s">
        <v>127</v>
      </c>
      <c r="P1424" s="3278">
        <v>655</v>
      </c>
      <c r="Q1424" s="14"/>
      <c r="R1424" s="2031" t="s">
        <v>3210</v>
      </c>
      <c r="S1424" s="310"/>
      <c r="T1424" s="310"/>
      <c r="U1424" s="310" t="s">
        <v>146</v>
      </c>
      <c r="V1424" s="310" t="s">
        <v>3119</v>
      </c>
      <c r="W1424" s="293">
        <v>98</v>
      </c>
      <c r="X1424" s="293">
        <v>121</v>
      </c>
      <c r="Y1424" s="292">
        <v>48</v>
      </c>
      <c r="Z1424" s="292"/>
      <c r="AA1424" s="292">
        <v>210</v>
      </c>
      <c r="AB1424" s="310" t="s">
        <v>143</v>
      </c>
      <c r="AC1424" s="293"/>
      <c r="AD1424" s="292">
        <v>473376</v>
      </c>
      <c r="AE1424" s="2624">
        <v>5</v>
      </c>
      <c r="AF1424" s="292">
        <v>12</v>
      </c>
      <c r="AG1424" s="2032" t="s">
        <v>122</v>
      </c>
    </row>
    <row r="1425" spans="3:33">
      <c r="C1425" s="3091" t="s">
        <v>2870</v>
      </c>
      <c r="D1425" s="569" t="s">
        <v>2274</v>
      </c>
      <c r="E1425" s="1578"/>
      <c r="F1425" s="70">
        <v>928150419230</v>
      </c>
      <c r="G1425" s="63">
        <v>8727900927375</v>
      </c>
      <c r="H1425" s="65" t="s">
        <v>1864</v>
      </c>
      <c r="I1425" s="65"/>
      <c r="J1425" s="334">
        <v>250</v>
      </c>
      <c r="K1425" s="282">
        <v>33700</v>
      </c>
      <c r="L1425" s="310" t="s">
        <v>1852</v>
      </c>
      <c r="M1425" s="296">
        <v>45000</v>
      </c>
      <c r="N1425" s="293">
        <v>2</v>
      </c>
      <c r="O1425" s="310" t="s">
        <v>129</v>
      </c>
      <c r="P1425" s="3278">
        <v>755</v>
      </c>
      <c r="Q1425" s="14"/>
      <c r="R1425" s="2031" t="s">
        <v>3210</v>
      </c>
      <c r="S1425" s="310"/>
      <c r="T1425" s="310"/>
      <c r="U1425" s="310" t="s">
        <v>146</v>
      </c>
      <c r="V1425" s="310" t="s">
        <v>3119</v>
      </c>
      <c r="W1425" s="293">
        <v>99</v>
      </c>
      <c r="X1425" s="293">
        <v>134</v>
      </c>
      <c r="Y1425" s="292">
        <v>48</v>
      </c>
      <c r="Z1425" s="292"/>
      <c r="AA1425" s="292">
        <v>257</v>
      </c>
      <c r="AB1425" s="310" t="s">
        <v>143</v>
      </c>
      <c r="AC1425" s="293"/>
      <c r="AD1425" s="292">
        <v>473377</v>
      </c>
      <c r="AE1425" s="2624">
        <v>5</v>
      </c>
      <c r="AF1425" s="292">
        <v>12</v>
      </c>
      <c r="AG1425" s="2032" t="s">
        <v>122</v>
      </c>
    </row>
    <row r="1426" spans="3:33">
      <c r="C1426" s="3080" t="s">
        <v>2870</v>
      </c>
      <c r="D1426" s="855" t="s">
        <v>2274</v>
      </c>
      <c r="E1426" s="1599"/>
      <c r="F1426" s="45">
        <v>928150519227</v>
      </c>
      <c r="G1426" s="49">
        <v>8727900927412</v>
      </c>
      <c r="H1426" s="259" t="s">
        <v>1865</v>
      </c>
      <c r="I1426" s="259"/>
      <c r="J1426" s="441">
        <v>400</v>
      </c>
      <c r="K1426" s="284">
        <v>55400</v>
      </c>
      <c r="L1426" s="1771" t="s">
        <v>1852</v>
      </c>
      <c r="M1426" s="1634">
        <v>45000</v>
      </c>
      <c r="N1426" s="1593">
        <v>2</v>
      </c>
      <c r="O1426" s="1771" t="s">
        <v>129</v>
      </c>
      <c r="P1426" s="3279">
        <v>845</v>
      </c>
      <c r="Q1426" s="14"/>
      <c r="R1426" s="2035" t="s">
        <v>3210</v>
      </c>
      <c r="S1426" s="1771"/>
      <c r="T1426" s="1771"/>
      <c r="U1426" s="1771" t="s">
        <v>146</v>
      </c>
      <c r="V1426" s="1771" t="s">
        <v>3119</v>
      </c>
      <c r="W1426" s="1593">
        <v>98</v>
      </c>
      <c r="X1426" s="1593">
        <v>138</v>
      </c>
      <c r="Y1426" s="297">
        <v>48</v>
      </c>
      <c r="Z1426" s="297"/>
      <c r="AA1426" s="297">
        <v>283</v>
      </c>
      <c r="AB1426" s="1771" t="s">
        <v>143</v>
      </c>
      <c r="AC1426" s="1593"/>
      <c r="AD1426" s="297">
        <v>473378</v>
      </c>
      <c r="AE1426" s="2642">
        <v>5</v>
      </c>
      <c r="AF1426" s="297">
        <v>12</v>
      </c>
      <c r="AG1426" s="2036" t="s">
        <v>122</v>
      </c>
    </row>
    <row r="1427" spans="3:33">
      <c r="C1427" s="3081" t="s">
        <v>2870</v>
      </c>
      <c r="D1427" s="1487" t="s">
        <v>2274</v>
      </c>
      <c r="E1427" s="1617"/>
      <c r="F1427" s="1330">
        <v>928154509228</v>
      </c>
      <c r="G1427" s="1330">
        <v>8711500184122</v>
      </c>
      <c r="H1427" s="1753" t="s">
        <v>1866</v>
      </c>
      <c r="I1427" s="1753"/>
      <c r="J1427" s="1754">
        <v>1000</v>
      </c>
      <c r="K1427" s="1755">
        <v>130000</v>
      </c>
      <c r="L1427" s="1858" t="s">
        <v>1843</v>
      </c>
      <c r="M1427" s="1755">
        <v>16000</v>
      </c>
      <c r="N1427" s="1774">
        <v>1</v>
      </c>
      <c r="O1427" s="1858" t="s">
        <v>124</v>
      </c>
      <c r="P1427" s="3288">
        <v>2735</v>
      </c>
      <c r="Q1427" s="14"/>
      <c r="R1427" s="2266" t="s">
        <v>785</v>
      </c>
      <c r="S1427" s="1858"/>
      <c r="T1427" s="1858"/>
      <c r="U1427" s="1858" t="s">
        <v>146</v>
      </c>
      <c r="V1427" s="1858" t="s">
        <v>3119</v>
      </c>
      <c r="W1427" s="1774">
        <v>100</v>
      </c>
      <c r="X1427" s="1774">
        <v>130</v>
      </c>
      <c r="Y1427" s="1306">
        <v>65</v>
      </c>
      <c r="Z1427" s="1306"/>
      <c r="AA1427" s="1306">
        <v>389</v>
      </c>
      <c r="AB1427" s="1858" t="s">
        <v>143</v>
      </c>
      <c r="AC1427" s="1774"/>
      <c r="AD1427" s="1306"/>
      <c r="AE1427" s="2751">
        <v>5</v>
      </c>
      <c r="AF1427" s="1306">
        <v>4</v>
      </c>
      <c r="AG1427" s="2298" t="s">
        <v>122</v>
      </c>
    </row>
    <row r="1428" spans="3:33">
      <c r="C1428" s="3079" t="s">
        <v>2870</v>
      </c>
      <c r="D1428" s="1576" t="s">
        <v>2274</v>
      </c>
      <c r="E1428" s="1577"/>
      <c r="F1428" s="1029">
        <v>928153809230</v>
      </c>
      <c r="G1428" s="1029">
        <v>8711500734020</v>
      </c>
      <c r="H1428" s="1030" t="s">
        <v>222</v>
      </c>
      <c r="I1428" s="1030"/>
      <c r="J1428" s="1031">
        <v>33.299999999999997</v>
      </c>
      <c r="K1428" s="1720">
        <v>1320</v>
      </c>
      <c r="L1428" s="1859" t="s">
        <v>2147</v>
      </c>
      <c r="M1428" s="1032">
        <v>15000</v>
      </c>
      <c r="N1428" s="1062">
        <v>1</v>
      </c>
      <c r="O1428" s="1859" t="s">
        <v>1868</v>
      </c>
      <c r="P1428" s="3193">
        <v>2140</v>
      </c>
      <c r="Q1428" s="1004"/>
      <c r="R1428" s="2267" t="s">
        <v>3214</v>
      </c>
      <c r="S1428" s="1859"/>
      <c r="T1428" s="1859"/>
      <c r="U1428" s="1859" t="s">
        <v>223</v>
      </c>
      <c r="V1428" s="1859" t="s">
        <v>126</v>
      </c>
      <c r="W1428" s="1033">
        <v>98</v>
      </c>
      <c r="X1428" s="1033">
        <v>39</v>
      </c>
      <c r="Y1428" s="1229">
        <v>42</v>
      </c>
      <c r="Z1428" s="1229"/>
      <c r="AA1428" s="1229">
        <v>165</v>
      </c>
      <c r="AB1428" s="1859" t="s">
        <v>122</v>
      </c>
      <c r="AC1428" s="1062">
        <v>81</v>
      </c>
      <c r="AD1428" s="1229">
        <v>473395</v>
      </c>
      <c r="AE1428" s="2625">
        <v>5</v>
      </c>
      <c r="AF1428" s="1229">
        <v>12</v>
      </c>
      <c r="AG1428" s="2299" t="s">
        <v>122</v>
      </c>
    </row>
    <row r="1429" spans="3:33">
      <c r="C1429" s="3080" t="s">
        <v>2870</v>
      </c>
      <c r="D1429" s="855" t="s">
        <v>2274</v>
      </c>
      <c r="E1429" s="1599"/>
      <c r="F1429" s="936">
        <v>928153909227</v>
      </c>
      <c r="G1429" s="936">
        <v>8711500734037</v>
      </c>
      <c r="H1429" s="1017" t="s">
        <v>1867</v>
      </c>
      <c r="I1429" s="1017"/>
      <c r="J1429" s="1087">
        <v>53</v>
      </c>
      <c r="K1429" s="1772">
        <v>2500</v>
      </c>
      <c r="L1429" s="1860" t="s">
        <v>224</v>
      </c>
      <c r="M1429" s="1526">
        <v>15000</v>
      </c>
      <c r="N1429" s="1773">
        <v>1</v>
      </c>
      <c r="O1429" s="1860" t="s">
        <v>1868</v>
      </c>
      <c r="P1429" s="2421">
        <v>2140</v>
      </c>
      <c r="Q1429" s="14"/>
      <c r="R1429" s="2268" t="s">
        <v>3214</v>
      </c>
      <c r="S1429" s="1860"/>
      <c r="T1429" s="1860"/>
      <c r="U1429" s="1860" t="s">
        <v>223</v>
      </c>
      <c r="V1429" s="1860" t="s">
        <v>126</v>
      </c>
      <c r="W1429" s="2496">
        <v>90</v>
      </c>
      <c r="X1429" s="2496">
        <v>47</v>
      </c>
      <c r="Y1429" s="1529">
        <v>32</v>
      </c>
      <c r="Z1429" s="1529"/>
      <c r="AA1429" s="1529">
        <v>149</v>
      </c>
      <c r="AB1429" s="1860" t="s">
        <v>122</v>
      </c>
      <c r="AC1429" s="1773">
        <v>82</v>
      </c>
      <c r="AD1429" s="1529">
        <v>473396</v>
      </c>
      <c r="AE1429" s="2762">
        <v>5</v>
      </c>
      <c r="AF1429" s="1529">
        <v>12</v>
      </c>
      <c r="AG1429" s="2300" t="s">
        <v>122</v>
      </c>
    </row>
    <row r="1430" spans="3:33">
      <c r="C1430" s="3079" t="s">
        <v>2870</v>
      </c>
      <c r="D1430" s="1576" t="s">
        <v>2274</v>
      </c>
      <c r="E1430" s="1577"/>
      <c r="F1430" s="1029">
        <v>928159905131</v>
      </c>
      <c r="G1430" s="1029">
        <v>8711500203236</v>
      </c>
      <c r="H1430" s="1030" t="s">
        <v>1869</v>
      </c>
      <c r="I1430" s="1030"/>
      <c r="J1430" s="1031">
        <v>50</v>
      </c>
      <c r="K1430" s="1775">
        <v>2400</v>
      </c>
      <c r="L1430" s="1859" t="s">
        <v>224</v>
      </c>
      <c r="M1430" s="1032">
        <v>10000</v>
      </c>
      <c r="N1430" s="1062">
        <v>1</v>
      </c>
      <c r="O1430" s="1859" t="s">
        <v>1868</v>
      </c>
      <c r="P1430" s="3193">
        <v>2100</v>
      </c>
      <c r="Q1430" s="14"/>
      <c r="R1430" s="2267" t="s">
        <v>3215</v>
      </c>
      <c r="S1430" s="1859"/>
      <c r="T1430" s="1859"/>
      <c r="U1430" s="1859" t="s">
        <v>1870</v>
      </c>
      <c r="V1430" s="1859" t="s">
        <v>126</v>
      </c>
      <c r="W1430" s="1033">
        <v>85</v>
      </c>
      <c r="X1430" s="1033">
        <v>48</v>
      </c>
      <c r="Y1430" s="1229">
        <v>20</v>
      </c>
      <c r="Z1430" s="1229"/>
      <c r="AA1430" s="1229">
        <v>103</v>
      </c>
      <c r="AB1430" s="1859" t="s">
        <v>122</v>
      </c>
      <c r="AC1430" s="1062">
        <v>81</v>
      </c>
      <c r="AD1430" s="1229">
        <v>473250</v>
      </c>
      <c r="AE1430" s="2625">
        <v>5</v>
      </c>
      <c r="AF1430" s="1229">
        <v>12</v>
      </c>
      <c r="AG1430" s="2299" t="s">
        <v>122</v>
      </c>
    </row>
    <row r="1431" spans="3:33">
      <c r="C1431" s="3080" t="s">
        <v>2870</v>
      </c>
      <c r="D1431" s="855" t="s">
        <v>2274</v>
      </c>
      <c r="E1431" s="1599"/>
      <c r="F1431" s="936">
        <v>928158905131</v>
      </c>
      <c r="G1431" s="936">
        <v>8711500202338</v>
      </c>
      <c r="H1431" s="1017" t="s">
        <v>1871</v>
      </c>
      <c r="I1431" s="1017"/>
      <c r="J1431" s="1087">
        <v>100</v>
      </c>
      <c r="K1431" s="1526">
        <v>5300</v>
      </c>
      <c r="L1431" s="1860" t="s">
        <v>224</v>
      </c>
      <c r="M1431" s="1526">
        <v>10000</v>
      </c>
      <c r="N1431" s="1773">
        <v>1</v>
      </c>
      <c r="O1431" s="1860" t="s">
        <v>1868</v>
      </c>
      <c r="P1431" s="2421">
        <v>2100</v>
      </c>
      <c r="Q1431" s="14"/>
      <c r="R1431" s="2268" t="s">
        <v>3215</v>
      </c>
      <c r="S1431" s="1860"/>
      <c r="T1431" s="1860"/>
      <c r="U1431" s="1860" t="s">
        <v>1870</v>
      </c>
      <c r="V1431" s="1860" t="s">
        <v>126</v>
      </c>
      <c r="W1431" s="2496">
        <v>91</v>
      </c>
      <c r="X1431" s="2496">
        <v>53</v>
      </c>
      <c r="Y1431" s="1529">
        <v>20</v>
      </c>
      <c r="Z1431" s="1529"/>
      <c r="AA1431" s="1529">
        <v>110</v>
      </c>
      <c r="AB1431" s="1860" t="s">
        <v>122</v>
      </c>
      <c r="AC1431" s="1773">
        <v>82</v>
      </c>
      <c r="AD1431" s="1529">
        <v>473402</v>
      </c>
      <c r="AE1431" s="2762">
        <v>5</v>
      </c>
      <c r="AF1431" s="1529">
        <v>12</v>
      </c>
      <c r="AG1431" s="2300" t="s">
        <v>122</v>
      </c>
    </row>
    <row r="1432" spans="3:33">
      <c r="C1432" s="3079" t="s">
        <v>2870</v>
      </c>
      <c r="D1432" s="1576" t="s">
        <v>2274</v>
      </c>
      <c r="E1432" s="1577"/>
      <c r="F1432" s="30">
        <v>928073005130</v>
      </c>
      <c r="G1432" s="30">
        <v>8711500200785</v>
      </c>
      <c r="H1432" s="115" t="s">
        <v>1872</v>
      </c>
      <c r="I1432" s="115"/>
      <c r="J1432" s="392">
        <v>1000</v>
      </c>
      <c r="K1432" s="1131">
        <v>95800</v>
      </c>
      <c r="L1432" s="1824" t="s">
        <v>53</v>
      </c>
      <c r="M1432" s="431">
        <v>4000</v>
      </c>
      <c r="N1432" s="370">
        <v>1</v>
      </c>
      <c r="O1432" s="1824" t="s">
        <v>124</v>
      </c>
      <c r="P1432" s="3277">
        <v>11300</v>
      </c>
      <c r="Q1432" s="14"/>
      <c r="R1432" s="2041" t="s">
        <v>573</v>
      </c>
      <c r="S1432" s="1824"/>
      <c r="T1432" s="1824"/>
      <c r="U1432" s="1824" t="s">
        <v>1873</v>
      </c>
      <c r="V1432" s="1824" t="s">
        <v>131</v>
      </c>
      <c r="W1432" s="370">
        <v>125</v>
      </c>
      <c r="X1432" s="370">
        <v>95</v>
      </c>
      <c r="Y1432" s="410">
        <v>40</v>
      </c>
      <c r="Z1432" s="410"/>
      <c r="AA1432" s="410">
        <v>294</v>
      </c>
      <c r="AB1432" s="1824" t="s">
        <v>122</v>
      </c>
      <c r="AC1432" s="370">
        <v>70</v>
      </c>
      <c r="AD1432" s="410"/>
      <c r="AE1432" s="2617">
        <v>5</v>
      </c>
      <c r="AF1432" s="410">
        <v>1</v>
      </c>
      <c r="AG1432" s="2042" t="s">
        <v>122</v>
      </c>
    </row>
    <row r="1433" spans="3:33">
      <c r="C1433" s="3091" t="s">
        <v>2870</v>
      </c>
      <c r="D1433" s="569" t="s">
        <v>2274</v>
      </c>
      <c r="E1433" s="1578"/>
      <c r="F1433" s="42">
        <v>928072205130</v>
      </c>
      <c r="G1433" s="42">
        <v>8711500200778</v>
      </c>
      <c r="H1433" s="54" t="s">
        <v>1874</v>
      </c>
      <c r="I1433" s="54"/>
      <c r="J1433" s="357">
        <v>1000</v>
      </c>
      <c r="K1433" s="1127">
        <v>87000</v>
      </c>
      <c r="L1433" s="558" t="s">
        <v>2145</v>
      </c>
      <c r="M1433" s="348">
        <v>4000</v>
      </c>
      <c r="N1433" s="352">
        <v>1</v>
      </c>
      <c r="O1433" s="558" t="s">
        <v>124</v>
      </c>
      <c r="P1433" s="3278">
        <v>11660</v>
      </c>
      <c r="Q1433" s="14"/>
      <c r="R1433" s="2079" t="s">
        <v>573</v>
      </c>
      <c r="S1433" s="558"/>
      <c r="T1433" s="558"/>
      <c r="U1433" s="558" t="s">
        <v>1873</v>
      </c>
      <c r="V1433" s="558" t="s">
        <v>1875</v>
      </c>
      <c r="W1433" s="351">
        <v>125</v>
      </c>
      <c r="X1433" s="351">
        <v>87</v>
      </c>
      <c r="Y1433" s="350">
        <v>40</v>
      </c>
      <c r="Z1433" s="350"/>
      <c r="AA1433" s="350">
        <v>294</v>
      </c>
      <c r="AB1433" s="558" t="s">
        <v>122</v>
      </c>
      <c r="AC1433" s="352">
        <v>80</v>
      </c>
      <c r="AD1433" s="350"/>
      <c r="AE1433" s="2614">
        <v>5</v>
      </c>
      <c r="AF1433" s="350">
        <v>1</v>
      </c>
      <c r="AG1433" s="2080" t="s">
        <v>122</v>
      </c>
    </row>
    <row r="1434" spans="3:33">
      <c r="C1434" s="3091" t="s">
        <v>2870</v>
      </c>
      <c r="D1434" s="569" t="s">
        <v>2274</v>
      </c>
      <c r="E1434" s="1578"/>
      <c r="F1434" s="42">
        <v>928071305130</v>
      </c>
      <c r="G1434" s="42">
        <v>8711500200747</v>
      </c>
      <c r="H1434" s="54" t="s">
        <v>1876</v>
      </c>
      <c r="I1434" s="54"/>
      <c r="J1434" s="357">
        <v>2040</v>
      </c>
      <c r="K1434" s="1127">
        <v>214000</v>
      </c>
      <c r="L1434" s="558" t="s">
        <v>53</v>
      </c>
      <c r="M1434" s="348">
        <v>6000</v>
      </c>
      <c r="N1434" s="352">
        <v>1</v>
      </c>
      <c r="O1434" s="558" t="s">
        <v>124</v>
      </c>
      <c r="P1434" s="3278">
        <v>11680</v>
      </c>
      <c r="Q1434" s="14"/>
      <c r="R1434" s="2079" t="s">
        <v>3215</v>
      </c>
      <c r="S1434" s="558"/>
      <c r="T1434" s="558"/>
      <c r="U1434" s="558" t="s">
        <v>1873</v>
      </c>
      <c r="V1434" s="558" t="s">
        <v>131</v>
      </c>
      <c r="W1434" s="351">
        <v>235</v>
      </c>
      <c r="X1434" s="351">
        <v>104</v>
      </c>
      <c r="Y1434" s="350">
        <v>40</v>
      </c>
      <c r="Z1434" s="350"/>
      <c r="AA1434" s="350">
        <v>364</v>
      </c>
      <c r="AB1434" s="558" t="s">
        <v>122</v>
      </c>
      <c r="AC1434" s="352">
        <v>72</v>
      </c>
      <c r="AD1434" s="350"/>
      <c r="AE1434" s="2614">
        <v>5</v>
      </c>
      <c r="AF1434" s="350">
        <v>1</v>
      </c>
      <c r="AG1434" s="2080" t="s">
        <v>122</v>
      </c>
    </row>
    <row r="1435" spans="3:33">
      <c r="C1435" s="3091" t="s">
        <v>2870</v>
      </c>
      <c r="D1435" s="569" t="s">
        <v>2274</v>
      </c>
      <c r="E1435" s="1578"/>
      <c r="F1435" s="102">
        <v>928072505130</v>
      </c>
      <c r="G1435" s="102">
        <v>8711500200730</v>
      </c>
      <c r="H1435" s="54" t="s">
        <v>1877</v>
      </c>
      <c r="I1435" s="54"/>
      <c r="J1435" s="357">
        <v>2040</v>
      </c>
      <c r="K1435" s="1127">
        <v>190000</v>
      </c>
      <c r="L1435" s="558" t="s">
        <v>2145</v>
      </c>
      <c r="M1435" s="348">
        <v>6000</v>
      </c>
      <c r="N1435" s="352">
        <v>1</v>
      </c>
      <c r="O1435" s="558" t="s">
        <v>124</v>
      </c>
      <c r="P1435" s="3278">
        <v>11680</v>
      </c>
      <c r="Q1435" s="14"/>
      <c r="R1435" s="2079" t="s">
        <v>3215</v>
      </c>
      <c r="S1435" s="558"/>
      <c r="T1435" s="558"/>
      <c r="U1435" s="558" t="s">
        <v>1873</v>
      </c>
      <c r="V1435" s="558" t="s">
        <v>1875</v>
      </c>
      <c r="W1435" s="351">
        <v>225</v>
      </c>
      <c r="X1435" s="351">
        <v>93</v>
      </c>
      <c r="Y1435" s="350">
        <v>40</v>
      </c>
      <c r="Z1435" s="350"/>
      <c r="AA1435" s="350">
        <v>364</v>
      </c>
      <c r="AB1435" s="558" t="s">
        <v>122</v>
      </c>
      <c r="AC1435" s="352">
        <v>82</v>
      </c>
      <c r="AD1435" s="350"/>
      <c r="AE1435" s="2614">
        <v>5</v>
      </c>
      <c r="AF1435" s="350">
        <v>1</v>
      </c>
      <c r="AG1435" s="2080" t="s">
        <v>122</v>
      </c>
    </row>
    <row r="1436" spans="3:33">
      <c r="C1436" s="3091" t="s">
        <v>2870</v>
      </c>
      <c r="D1436" s="569" t="s">
        <v>2274</v>
      </c>
      <c r="E1436" s="1578"/>
      <c r="F1436" s="42">
        <v>928078415130</v>
      </c>
      <c r="G1436" s="42">
        <v>8711500200754</v>
      </c>
      <c r="H1436" s="54" t="s">
        <v>1878</v>
      </c>
      <c r="I1436" s="54"/>
      <c r="J1436" s="357">
        <v>1800</v>
      </c>
      <c r="K1436" s="1127">
        <v>155000</v>
      </c>
      <c r="L1436" s="558" t="s">
        <v>2145</v>
      </c>
      <c r="M1436" s="348">
        <v>4000</v>
      </c>
      <c r="N1436" s="352">
        <v>1</v>
      </c>
      <c r="O1436" s="558" t="s">
        <v>124</v>
      </c>
      <c r="P1436" s="3278">
        <v>17500</v>
      </c>
      <c r="Q1436" s="14"/>
      <c r="R1436" s="2079" t="s">
        <v>62</v>
      </c>
      <c r="S1436" s="558"/>
      <c r="T1436" s="558"/>
      <c r="U1436" s="558" t="s">
        <v>1879</v>
      </c>
      <c r="V1436" s="558" t="s">
        <v>1875</v>
      </c>
      <c r="W1436" s="351">
        <v>120</v>
      </c>
      <c r="X1436" s="351">
        <v>86</v>
      </c>
      <c r="Y1436" s="350">
        <v>40</v>
      </c>
      <c r="Z1436" s="350"/>
      <c r="AA1436" s="350">
        <v>363</v>
      </c>
      <c r="AB1436" s="558" t="s">
        <v>122</v>
      </c>
      <c r="AC1436" s="352">
        <v>86</v>
      </c>
      <c r="AD1436" s="350"/>
      <c r="AE1436" s="2614">
        <v>5</v>
      </c>
      <c r="AF1436" s="350">
        <v>1</v>
      </c>
      <c r="AG1436" s="2080" t="s">
        <v>122</v>
      </c>
    </row>
    <row r="1437" spans="3:33">
      <c r="C1437" s="3080" t="s">
        <v>2870</v>
      </c>
      <c r="D1437" s="855" t="s">
        <v>2274</v>
      </c>
      <c r="E1437" s="1599"/>
      <c r="F1437" s="57">
        <v>928195105129</v>
      </c>
      <c r="G1437" s="57">
        <v>8718291241836</v>
      </c>
      <c r="H1437" s="56" t="s">
        <v>1880</v>
      </c>
      <c r="I1437" s="56"/>
      <c r="J1437" s="442">
        <v>2060</v>
      </c>
      <c r="K1437" s="1129">
        <v>226000</v>
      </c>
      <c r="L1437" s="839" t="s">
        <v>2145</v>
      </c>
      <c r="M1437" s="439">
        <v>5000</v>
      </c>
      <c r="N1437" s="1276">
        <v>1</v>
      </c>
      <c r="O1437" s="839" t="s">
        <v>124</v>
      </c>
      <c r="P1437" s="3279">
        <v>13500</v>
      </c>
      <c r="Q1437" s="14"/>
      <c r="R1437" s="2265" t="s">
        <v>3208</v>
      </c>
      <c r="S1437" s="839"/>
      <c r="T1437" s="839"/>
      <c r="U1437" s="839" t="s">
        <v>1881</v>
      </c>
      <c r="V1437" s="839" t="s">
        <v>1875</v>
      </c>
      <c r="W1437" s="466">
        <v>205</v>
      </c>
      <c r="X1437" s="466">
        <v>109</v>
      </c>
      <c r="Y1437" s="438">
        <v>40</v>
      </c>
      <c r="Z1437" s="438"/>
      <c r="AA1437" s="438">
        <v>333</v>
      </c>
      <c r="AB1437" s="839" t="s">
        <v>122</v>
      </c>
      <c r="AC1437" s="1276">
        <v>81</v>
      </c>
      <c r="AD1437" s="438"/>
      <c r="AE1437" s="2622">
        <v>5</v>
      </c>
      <c r="AF1437" s="438">
        <v>1</v>
      </c>
      <c r="AG1437" s="2297" t="s">
        <v>122</v>
      </c>
    </row>
    <row r="1438" spans="3:33">
      <c r="C1438" s="3081" t="s">
        <v>2870</v>
      </c>
      <c r="D1438" s="1487" t="s">
        <v>2274</v>
      </c>
      <c r="E1438" s="1617"/>
      <c r="F1438" s="527">
        <v>928075705130</v>
      </c>
      <c r="G1438" s="527">
        <v>8711500214249</v>
      </c>
      <c r="H1438" s="1629" t="s">
        <v>2143</v>
      </c>
      <c r="I1438" s="1629"/>
      <c r="J1438" s="1778">
        <v>1040</v>
      </c>
      <c r="K1438" s="1779">
        <v>93000</v>
      </c>
      <c r="L1438" s="1861" t="s">
        <v>2144</v>
      </c>
      <c r="M1438" s="1489">
        <v>6000</v>
      </c>
      <c r="N1438" s="1445">
        <v>1</v>
      </c>
      <c r="O1438" s="1861" t="s">
        <v>124</v>
      </c>
      <c r="P1438" s="3288">
        <v>11000</v>
      </c>
      <c r="Q1438" s="1004"/>
      <c r="R1438" s="2269" t="s">
        <v>3216</v>
      </c>
      <c r="S1438" s="1861"/>
      <c r="T1438" s="1861"/>
      <c r="U1438" s="1861" t="s">
        <v>221</v>
      </c>
      <c r="V1438" s="1861" t="s">
        <v>131</v>
      </c>
      <c r="W1438" s="1445">
        <v>130</v>
      </c>
      <c r="X1438" s="1445">
        <v>89</v>
      </c>
      <c r="Y1438" s="1631">
        <v>33</v>
      </c>
      <c r="Z1438" s="1631"/>
      <c r="AA1438" s="1631">
        <v>406</v>
      </c>
      <c r="AB1438" s="1861" t="s">
        <v>122</v>
      </c>
      <c r="AC1438" s="1445">
        <v>65</v>
      </c>
      <c r="AD1438" s="1631" t="s">
        <v>50</v>
      </c>
      <c r="AE1438" s="2763">
        <v>5</v>
      </c>
      <c r="AF1438" s="1631">
        <v>1</v>
      </c>
      <c r="AG1438" s="2301" t="s">
        <v>122</v>
      </c>
    </row>
    <row r="1439" spans="3:33">
      <c r="C1439" s="3081" t="s">
        <v>2870</v>
      </c>
      <c r="D1439" s="1487" t="s">
        <v>2274</v>
      </c>
      <c r="E1439" s="1617"/>
      <c r="F1439" s="527">
        <v>928196905130</v>
      </c>
      <c r="G1439" s="527">
        <v>8727900928778</v>
      </c>
      <c r="H1439" s="1629" t="s">
        <v>2146</v>
      </c>
      <c r="I1439" s="1629"/>
      <c r="J1439" s="1778">
        <v>2100</v>
      </c>
      <c r="K1439" s="1779">
        <v>227000</v>
      </c>
      <c r="L1439" s="1861" t="s">
        <v>2145</v>
      </c>
      <c r="M1439" s="1489">
        <v>1500</v>
      </c>
      <c r="N1439" s="1445">
        <v>1</v>
      </c>
      <c r="O1439" s="1861" t="s">
        <v>124</v>
      </c>
      <c r="P1439" s="3288">
        <v>17000</v>
      </c>
      <c r="Q1439" s="1004"/>
      <c r="R1439" s="2269" t="s">
        <v>3217</v>
      </c>
      <c r="S1439" s="1861"/>
      <c r="T1439" s="1861"/>
      <c r="U1439" s="1861" t="s">
        <v>2294</v>
      </c>
      <c r="V1439" s="1861" t="s">
        <v>1875</v>
      </c>
      <c r="W1439" s="1445">
        <v>210</v>
      </c>
      <c r="X1439" s="1445">
        <v>108</v>
      </c>
      <c r="Y1439" s="1631">
        <v>41</v>
      </c>
      <c r="Z1439" s="1631"/>
      <c r="AA1439" s="1631">
        <v>198</v>
      </c>
      <c r="AB1439" s="1861" t="s">
        <v>122</v>
      </c>
      <c r="AC1439" s="1445">
        <v>84</v>
      </c>
      <c r="AD1439" s="1631" t="s">
        <v>50</v>
      </c>
      <c r="AE1439" s="2763">
        <v>5</v>
      </c>
      <c r="AF1439" s="1631">
        <v>1</v>
      </c>
      <c r="AG1439" s="2301" t="s">
        <v>122</v>
      </c>
    </row>
    <row r="1440" spans="3:33">
      <c r="C1440" s="3081" t="s">
        <v>2870</v>
      </c>
      <c r="D1440" s="1487" t="s">
        <v>2274</v>
      </c>
      <c r="E1440" s="1617"/>
      <c r="F1440" s="527">
        <v>928196805130</v>
      </c>
      <c r="G1440" s="527">
        <v>8727900928600</v>
      </c>
      <c r="H1440" s="1629" t="s">
        <v>1882</v>
      </c>
      <c r="I1440" s="1629"/>
      <c r="J1440" s="1778">
        <v>2000</v>
      </c>
      <c r="K1440" s="1489">
        <v>220000</v>
      </c>
      <c r="L1440" s="1861" t="s">
        <v>2145</v>
      </c>
      <c r="M1440" s="1489">
        <v>4500</v>
      </c>
      <c r="N1440" s="1445">
        <v>1</v>
      </c>
      <c r="O1440" s="1861" t="s">
        <v>124</v>
      </c>
      <c r="P1440" s="3288">
        <v>11700</v>
      </c>
      <c r="Q1440" s="14"/>
      <c r="R1440" s="2269"/>
      <c r="S1440" s="1861"/>
      <c r="T1440" s="1861"/>
      <c r="U1440" s="1861" t="s">
        <v>1883</v>
      </c>
      <c r="V1440" s="1861" t="s">
        <v>1875</v>
      </c>
      <c r="W1440" s="1445">
        <v>205</v>
      </c>
      <c r="X1440" s="1445">
        <v>110</v>
      </c>
      <c r="Y1440" s="1631">
        <v>39</v>
      </c>
      <c r="Z1440" s="1631"/>
      <c r="AA1440" s="1631">
        <v>187</v>
      </c>
      <c r="AB1440" s="1861" t="s">
        <v>122</v>
      </c>
      <c r="AC1440" s="1445">
        <v>81</v>
      </c>
      <c r="AD1440" s="1631"/>
      <c r="AE1440" s="2763">
        <v>5</v>
      </c>
      <c r="AF1440" s="1631">
        <v>1</v>
      </c>
      <c r="AG1440" s="2301" t="s">
        <v>122</v>
      </c>
    </row>
    <row r="1441" spans="3:33">
      <c r="C1441" s="3081"/>
      <c r="D1441" s="1487"/>
      <c r="E1441" s="1617"/>
      <c r="F1441" s="1330">
        <v>928481600097</v>
      </c>
      <c r="G1441" s="1330">
        <v>8718696736531</v>
      </c>
      <c r="H1441" s="1753" t="s">
        <v>1884</v>
      </c>
      <c r="I1441" s="1753"/>
      <c r="J1441" s="1754">
        <v>450</v>
      </c>
      <c r="K1441" s="1779">
        <v>32000</v>
      </c>
      <c r="L1441" s="1858" t="s">
        <v>53</v>
      </c>
      <c r="M1441" s="1755">
        <v>20000</v>
      </c>
      <c r="N1441" s="1774">
        <v>1</v>
      </c>
      <c r="O1441" s="1858" t="s">
        <v>127</v>
      </c>
      <c r="P1441" s="3288">
        <v>770</v>
      </c>
      <c r="Q1441" s="14"/>
      <c r="R1441" s="2266"/>
      <c r="S1441" s="1858"/>
      <c r="T1441" s="1858"/>
      <c r="U1441" s="1858" t="s">
        <v>146</v>
      </c>
      <c r="V1441" s="1858" t="s">
        <v>131</v>
      </c>
      <c r="W1441" s="1774">
        <v>125</v>
      </c>
      <c r="X1441" s="1774">
        <v>71</v>
      </c>
      <c r="Y1441" s="1306">
        <v>46</v>
      </c>
      <c r="Z1441" s="1306"/>
      <c r="AA1441" s="1306">
        <v>285</v>
      </c>
      <c r="AB1441" s="1858" t="s">
        <v>122</v>
      </c>
      <c r="AC1441" s="1774"/>
      <c r="AD1441" s="1306">
        <v>473285</v>
      </c>
      <c r="AE1441" s="2751">
        <v>5</v>
      </c>
      <c r="AF1441" s="1306">
        <v>12</v>
      </c>
      <c r="AG1441" s="2298" t="s">
        <v>122</v>
      </c>
    </row>
    <row r="1442" spans="3:33">
      <c r="C1442" s="3079" t="s">
        <v>2870</v>
      </c>
      <c r="D1442" s="1576" t="s">
        <v>2274</v>
      </c>
      <c r="E1442" s="1577"/>
      <c r="F1442" s="39">
        <v>928070419830</v>
      </c>
      <c r="G1442" s="39">
        <v>8718696596647</v>
      </c>
      <c r="H1442" s="52" t="s">
        <v>1886</v>
      </c>
      <c r="I1442" s="52"/>
      <c r="J1442" s="336">
        <v>230</v>
      </c>
      <c r="K1442" s="280" t="s">
        <v>1887</v>
      </c>
      <c r="L1442" s="1770" t="s">
        <v>53</v>
      </c>
      <c r="M1442" s="280">
        <v>20000</v>
      </c>
      <c r="N1442" s="305">
        <v>1</v>
      </c>
      <c r="O1442" s="1770" t="s">
        <v>144</v>
      </c>
      <c r="P1442" s="2400">
        <v>1550</v>
      </c>
      <c r="Q1442" s="14"/>
      <c r="R1442" s="2021" t="s">
        <v>3211</v>
      </c>
      <c r="S1442" s="1770"/>
      <c r="T1442" s="1770"/>
      <c r="U1442" s="1770" t="s">
        <v>146</v>
      </c>
      <c r="V1442" s="1770" t="s">
        <v>131</v>
      </c>
      <c r="W1442" s="305">
        <v>119</v>
      </c>
      <c r="X1442" s="305">
        <v>121</v>
      </c>
      <c r="Y1442" s="279">
        <v>90</v>
      </c>
      <c r="Z1442" s="279"/>
      <c r="AA1442" s="279">
        <v>222</v>
      </c>
      <c r="AB1442" s="1770" t="s">
        <v>122</v>
      </c>
      <c r="AC1442" s="305">
        <v>89</v>
      </c>
      <c r="AD1442" s="279">
        <v>473318</v>
      </c>
      <c r="AE1442" s="2626">
        <v>5</v>
      </c>
      <c r="AF1442" s="279">
        <v>12</v>
      </c>
      <c r="AG1442" s="2022" t="s">
        <v>122</v>
      </c>
    </row>
    <row r="1443" spans="3:33">
      <c r="C1443" s="3080" t="s">
        <v>2870</v>
      </c>
      <c r="D1443" s="855" t="s">
        <v>2274</v>
      </c>
      <c r="E1443" s="1599"/>
      <c r="F1443" s="49">
        <v>928070219830</v>
      </c>
      <c r="G1443" s="49">
        <v>8718696595688</v>
      </c>
      <c r="H1443" s="259" t="s">
        <v>1888</v>
      </c>
      <c r="I1443" s="259"/>
      <c r="J1443" s="441">
        <v>360</v>
      </c>
      <c r="K1443" s="284" t="s">
        <v>1889</v>
      </c>
      <c r="L1443" s="1823" t="s">
        <v>53</v>
      </c>
      <c r="M1443" s="284">
        <v>20000</v>
      </c>
      <c r="N1443" s="1593">
        <v>1</v>
      </c>
      <c r="O1443" s="1823" t="s">
        <v>144</v>
      </c>
      <c r="P1443" s="1652">
        <v>1750</v>
      </c>
      <c r="Q1443" s="14"/>
      <c r="R1443" s="2039" t="s">
        <v>3211</v>
      </c>
      <c r="S1443" s="1823"/>
      <c r="T1443" s="1823"/>
      <c r="U1443" s="1823" t="s">
        <v>146</v>
      </c>
      <c r="V1443" s="1823" t="s">
        <v>131</v>
      </c>
      <c r="W1443" s="294">
        <v>117</v>
      </c>
      <c r="X1443" s="294">
        <v>113</v>
      </c>
      <c r="Y1443" s="283">
        <v>90</v>
      </c>
      <c r="Z1443" s="283"/>
      <c r="AA1443" s="283">
        <v>222</v>
      </c>
      <c r="AB1443" s="1823" t="s">
        <v>122</v>
      </c>
      <c r="AC1443" s="1593">
        <v>88</v>
      </c>
      <c r="AD1443" s="283">
        <v>473316</v>
      </c>
      <c r="AE1443" s="2642">
        <v>5</v>
      </c>
      <c r="AF1443" s="283">
        <v>12</v>
      </c>
      <c r="AG1443" s="2040" t="s">
        <v>122</v>
      </c>
    </row>
    <row r="1444" spans="3:33">
      <c r="C1444" s="3079" t="s">
        <v>2870</v>
      </c>
      <c r="D1444" s="1576" t="s">
        <v>2274</v>
      </c>
      <c r="E1444" s="1577"/>
      <c r="F1444" s="39">
        <v>928070119230</v>
      </c>
      <c r="G1444" s="39">
        <v>8718696596814</v>
      </c>
      <c r="H1444" s="52" t="s">
        <v>1890</v>
      </c>
      <c r="I1444" s="52"/>
      <c r="J1444" s="336">
        <v>230</v>
      </c>
      <c r="K1444" s="280" t="s">
        <v>1891</v>
      </c>
      <c r="L1444" s="1770" t="s">
        <v>53</v>
      </c>
      <c r="M1444" s="280">
        <v>20000</v>
      </c>
      <c r="N1444" s="305">
        <v>1</v>
      </c>
      <c r="O1444" s="1770" t="s">
        <v>127</v>
      </c>
      <c r="P1444" s="2400">
        <v>1500</v>
      </c>
      <c r="Q1444" s="14"/>
      <c r="R1444" s="2021" t="s">
        <v>3211</v>
      </c>
      <c r="S1444" s="1770"/>
      <c r="T1444" s="1770"/>
      <c r="U1444" s="1770" t="s">
        <v>146</v>
      </c>
      <c r="V1444" s="1770" t="s">
        <v>131</v>
      </c>
      <c r="W1444" s="305">
        <v>119</v>
      </c>
      <c r="X1444" s="305">
        <v>121</v>
      </c>
      <c r="Y1444" s="279">
        <v>46</v>
      </c>
      <c r="Z1444" s="279"/>
      <c r="AA1444" s="279">
        <v>250</v>
      </c>
      <c r="AB1444" s="1770" t="s">
        <v>122</v>
      </c>
      <c r="AC1444" s="305">
        <v>88</v>
      </c>
      <c r="AD1444" s="279">
        <v>473314</v>
      </c>
      <c r="AE1444" s="2626">
        <v>5</v>
      </c>
      <c r="AF1444" s="279">
        <v>12</v>
      </c>
      <c r="AG1444" s="2022" t="s">
        <v>122</v>
      </c>
    </row>
    <row r="1445" spans="3:33">
      <c r="C1445" s="3080" t="s">
        <v>2870</v>
      </c>
      <c r="D1445" s="855" t="s">
        <v>2274</v>
      </c>
      <c r="E1445" s="1599"/>
      <c r="F1445" s="49">
        <v>928070319230</v>
      </c>
      <c r="G1445" s="49">
        <v>8718696646106</v>
      </c>
      <c r="H1445" s="259" t="s">
        <v>1892</v>
      </c>
      <c r="I1445" s="259"/>
      <c r="J1445" s="441">
        <v>360</v>
      </c>
      <c r="K1445" s="284" t="s">
        <v>1893</v>
      </c>
      <c r="L1445" s="1823" t="s">
        <v>53</v>
      </c>
      <c r="M1445" s="284">
        <v>20000</v>
      </c>
      <c r="N1445" s="1593">
        <v>1</v>
      </c>
      <c r="O1445" s="1823" t="s">
        <v>127</v>
      </c>
      <c r="P1445" s="1652">
        <v>1700</v>
      </c>
      <c r="Q1445" s="14"/>
      <c r="R1445" s="2039" t="s">
        <v>3211</v>
      </c>
      <c r="S1445" s="1823"/>
      <c r="T1445" s="1823"/>
      <c r="U1445" s="1823" t="s">
        <v>146</v>
      </c>
      <c r="V1445" s="1823" t="s">
        <v>131</v>
      </c>
      <c r="W1445" s="294">
        <v>117</v>
      </c>
      <c r="X1445" s="294">
        <v>122</v>
      </c>
      <c r="Y1445" s="283">
        <v>46</v>
      </c>
      <c r="Z1445" s="283"/>
      <c r="AA1445" s="283">
        <v>250</v>
      </c>
      <c r="AB1445" s="1823" t="s">
        <v>122</v>
      </c>
      <c r="AC1445" s="1593">
        <v>88</v>
      </c>
      <c r="AD1445" s="283">
        <v>473317</v>
      </c>
      <c r="AE1445" s="2642">
        <v>5</v>
      </c>
      <c r="AF1445" s="283">
        <v>12</v>
      </c>
      <c r="AG1445" s="2040" t="s">
        <v>122</v>
      </c>
    </row>
    <row r="1446" spans="3:33">
      <c r="C1446" s="3079" t="s">
        <v>2870</v>
      </c>
      <c r="D1446" s="1576" t="s">
        <v>2274</v>
      </c>
      <c r="E1446" s="1577"/>
      <c r="F1446" s="30">
        <v>928482600096</v>
      </c>
      <c r="G1446" s="30">
        <v>8711500183736</v>
      </c>
      <c r="H1446" s="115" t="s">
        <v>1894</v>
      </c>
      <c r="I1446" s="115"/>
      <c r="J1446" s="392">
        <v>1000</v>
      </c>
      <c r="K1446" s="1131">
        <v>82100</v>
      </c>
      <c r="L1446" s="1824" t="s">
        <v>53</v>
      </c>
      <c r="M1446" s="431">
        <v>12000</v>
      </c>
      <c r="N1446" s="370">
        <v>1</v>
      </c>
      <c r="O1446" s="1824" t="s">
        <v>124</v>
      </c>
      <c r="P1446" s="3277">
        <v>4600</v>
      </c>
      <c r="Q1446" s="14"/>
      <c r="R1446" s="2041" t="s">
        <v>785</v>
      </c>
      <c r="S1446" s="1824"/>
      <c r="T1446" s="1824"/>
      <c r="U1446" s="1824" t="s">
        <v>146</v>
      </c>
      <c r="V1446" s="1824" t="s">
        <v>131</v>
      </c>
      <c r="W1446" s="370">
        <v>130</v>
      </c>
      <c r="X1446" s="370">
        <v>82</v>
      </c>
      <c r="Y1446" s="410">
        <v>65</v>
      </c>
      <c r="Z1446" s="410"/>
      <c r="AA1446" s="410">
        <v>381</v>
      </c>
      <c r="AB1446" s="1824" t="s">
        <v>122</v>
      </c>
      <c r="AC1446" s="370">
        <v>57</v>
      </c>
      <c r="AD1446" s="410"/>
      <c r="AE1446" s="2617">
        <v>5</v>
      </c>
      <c r="AF1446" s="410">
        <v>4</v>
      </c>
      <c r="AG1446" s="2042" t="s">
        <v>122</v>
      </c>
    </row>
    <row r="1447" spans="3:33">
      <c r="C1447" s="3080" t="s">
        <v>2870</v>
      </c>
      <c r="D1447" s="855" t="s">
        <v>2274</v>
      </c>
      <c r="E1447" s="1599"/>
      <c r="F1447" s="57">
        <v>928074209228</v>
      </c>
      <c r="G1447" s="57">
        <v>8711500202352</v>
      </c>
      <c r="H1447" s="56" t="s">
        <v>1895</v>
      </c>
      <c r="I1447" s="56"/>
      <c r="J1447" s="442">
        <v>2000</v>
      </c>
      <c r="K1447" s="439">
        <v>200000</v>
      </c>
      <c r="L1447" s="839" t="s">
        <v>53</v>
      </c>
      <c r="M1447" s="439">
        <v>10000</v>
      </c>
      <c r="N1447" s="1276">
        <v>1</v>
      </c>
      <c r="O1447" s="839" t="s">
        <v>124</v>
      </c>
      <c r="P1447" s="3279">
        <v>6050</v>
      </c>
      <c r="Q1447" s="14"/>
      <c r="R1447" s="2265" t="s">
        <v>3215</v>
      </c>
      <c r="S1447" s="839"/>
      <c r="T1447" s="839"/>
      <c r="U1447" s="839" t="s">
        <v>146</v>
      </c>
      <c r="V1447" s="839" t="s">
        <v>131</v>
      </c>
      <c r="W1447" s="466">
        <v>225</v>
      </c>
      <c r="X1447" s="466">
        <v>100</v>
      </c>
      <c r="Y1447" s="438">
        <v>101</v>
      </c>
      <c r="Z1447" s="438"/>
      <c r="AA1447" s="438">
        <v>429</v>
      </c>
      <c r="AB1447" s="839" t="s">
        <v>122</v>
      </c>
      <c r="AC1447" s="1276">
        <v>59</v>
      </c>
      <c r="AD1447" s="438"/>
      <c r="AE1447" s="2622">
        <v>5</v>
      </c>
      <c r="AF1447" s="438">
        <v>4</v>
      </c>
      <c r="AG1447" s="2297" t="s">
        <v>122</v>
      </c>
    </row>
    <row r="1448" spans="3:33">
      <c r="C1448" s="3079" t="s">
        <v>2870</v>
      </c>
      <c r="D1448" s="1576" t="s">
        <v>2274</v>
      </c>
      <c r="E1448" s="1577"/>
      <c r="F1448" s="1743">
        <v>928155008835</v>
      </c>
      <c r="G1448" s="1743">
        <v>8718291185635</v>
      </c>
      <c r="H1448" s="1776" t="s">
        <v>1901</v>
      </c>
      <c r="I1448" s="1776"/>
      <c r="J1448" s="1777">
        <v>50</v>
      </c>
      <c r="K1448" s="1131">
        <v>5100</v>
      </c>
      <c r="L1448" s="1770" t="s">
        <v>79</v>
      </c>
      <c r="M1448" s="324">
        <v>16000</v>
      </c>
      <c r="N1448" s="305">
        <v>1</v>
      </c>
      <c r="O1448" s="1770" t="s">
        <v>127</v>
      </c>
      <c r="P1448" s="3277">
        <v>1080</v>
      </c>
      <c r="Q1448" s="14"/>
      <c r="R1448" s="2021" t="s">
        <v>785</v>
      </c>
      <c r="S1448" s="1770"/>
      <c r="T1448" s="1770"/>
      <c r="U1448" s="1770" t="s">
        <v>121</v>
      </c>
      <c r="V1448" s="1770" t="s">
        <v>158</v>
      </c>
      <c r="W1448" s="305">
        <v>88</v>
      </c>
      <c r="X1448" s="305">
        <v>102</v>
      </c>
      <c r="Y1448" s="279">
        <v>71</v>
      </c>
      <c r="Z1448" s="279"/>
      <c r="AA1448" s="279">
        <v>156</v>
      </c>
      <c r="AB1448" s="1770" t="s">
        <v>143</v>
      </c>
      <c r="AC1448" s="305">
        <v>82</v>
      </c>
      <c r="AD1448" s="279">
        <v>473401</v>
      </c>
      <c r="AE1448" s="2626">
        <v>5</v>
      </c>
      <c r="AF1448" s="279">
        <v>24</v>
      </c>
      <c r="AG1448" s="2022" t="s">
        <v>122</v>
      </c>
    </row>
    <row r="1449" spans="3:33">
      <c r="C1449" s="3091" t="s">
        <v>2870</v>
      </c>
      <c r="D1449" s="569" t="s">
        <v>2274</v>
      </c>
      <c r="E1449" s="1578"/>
      <c r="F1449" s="75">
        <v>928154708835</v>
      </c>
      <c r="G1449" s="75">
        <v>8718291158752</v>
      </c>
      <c r="H1449" s="59" t="s">
        <v>1902</v>
      </c>
      <c r="I1449" s="59"/>
      <c r="J1449" s="340">
        <v>70</v>
      </c>
      <c r="K1449" s="1141">
        <v>7030</v>
      </c>
      <c r="L1449" s="318" t="s">
        <v>79</v>
      </c>
      <c r="M1449" s="317">
        <v>20000</v>
      </c>
      <c r="N1449" s="293">
        <v>1</v>
      </c>
      <c r="O1449" s="318" t="s">
        <v>127</v>
      </c>
      <c r="P1449" s="3278">
        <v>1080</v>
      </c>
      <c r="Q1449" s="14"/>
      <c r="R1449" s="2025" t="s">
        <v>3215</v>
      </c>
      <c r="S1449" s="318"/>
      <c r="T1449" s="318"/>
      <c r="U1449" s="318" t="s">
        <v>121</v>
      </c>
      <c r="V1449" s="318" t="s">
        <v>158</v>
      </c>
      <c r="W1449" s="301">
        <v>90</v>
      </c>
      <c r="X1449" s="301">
        <v>100</v>
      </c>
      <c r="Y1449" s="281">
        <v>71</v>
      </c>
      <c r="Z1449" s="281"/>
      <c r="AA1449" s="281">
        <v>156</v>
      </c>
      <c r="AB1449" s="318" t="s">
        <v>143</v>
      </c>
      <c r="AC1449" s="293">
        <v>84</v>
      </c>
      <c r="AD1449" s="281">
        <v>473398</v>
      </c>
      <c r="AE1449" s="2624">
        <v>5</v>
      </c>
      <c r="AF1449" s="281">
        <v>24</v>
      </c>
      <c r="AG1449" s="2026" t="s">
        <v>122</v>
      </c>
    </row>
    <row r="1450" spans="3:33">
      <c r="C1450" s="3091" t="s">
        <v>2870</v>
      </c>
      <c r="D1450" s="569" t="s">
        <v>2274</v>
      </c>
      <c r="E1450" s="1578"/>
      <c r="F1450" s="75">
        <v>928154808835</v>
      </c>
      <c r="G1450" s="75">
        <v>8718291158776</v>
      </c>
      <c r="H1450" s="59" t="s">
        <v>1903</v>
      </c>
      <c r="I1450" s="59"/>
      <c r="J1450" s="340">
        <v>100</v>
      </c>
      <c r="K1450" s="1141">
        <v>9400</v>
      </c>
      <c r="L1450" s="318" t="s">
        <v>79</v>
      </c>
      <c r="M1450" s="317">
        <v>27000</v>
      </c>
      <c r="N1450" s="293">
        <v>1</v>
      </c>
      <c r="O1450" s="318" t="s">
        <v>127</v>
      </c>
      <c r="P1450" s="3278">
        <v>1200</v>
      </c>
      <c r="Q1450" s="14"/>
      <c r="R1450" s="2025" t="s">
        <v>3215</v>
      </c>
      <c r="S1450" s="318"/>
      <c r="T1450" s="318"/>
      <c r="U1450" s="318" t="s">
        <v>146</v>
      </c>
      <c r="V1450" s="318" t="s">
        <v>158</v>
      </c>
      <c r="W1450" s="301">
        <v>100</v>
      </c>
      <c r="X1450" s="301">
        <v>94</v>
      </c>
      <c r="Y1450" s="281">
        <v>76</v>
      </c>
      <c r="Z1450" s="281"/>
      <c r="AA1450" s="281">
        <v>186</v>
      </c>
      <c r="AB1450" s="318" t="s">
        <v>143</v>
      </c>
      <c r="AC1450" s="293">
        <v>87</v>
      </c>
      <c r="AD1450" s="281">
        <v>473399</v>
      </c>
      <c r="AE1450" s="2624">
        <v>5</v>
      </c>
      <c r="AF1450" s="281">
        <v>12</v>
      </c>
      <c r="AG1450" s="2026" t="s">
        <v>122</v>
      </c>
    </row>
    <row r="1451" spans="3:33">
      <c r="C1451" s="3080" t="s">
        <v>2870</v>
      </c>
      <c r="D1451" s="855" t="s">
        <v>2274</v>
      </c>
      <c r="E1451" s="1599"/>
      <c r="F1451" s="49">
        <v>928154908835</v>
      </c>
      <c r="G1451" s="49">
        <v>8718291158813</v>
      </c>
      <c r="H1451" s="259" t="s">
        <v>1904</v>
      </c>
      <c r="I1451" s="259"/>
      <c r="J1451" s="441">
        <v>150</v>
      </c>
      <c r="K1451" s="284">
        <v>15400</v>
      </c>
      <c r="L1451" s="1823" t="s">
        <v>79</v>
      </c>
      <c r="M1451" s="489">
        <v>27000</v>
      </c>
      <c r="N1451" s="1593">
        <v>1</v>
      </c>
      <c r="O1451" s="1823" t="s">
        <v>127</v>
      </c>
      <c r="P1451" s="3279">
        <v>1300</v>
      </c>
      <c r="Q1451" s="14"/>
      <c r="R1451" s="2039" t="s">
        <v>3215</v>
      </c>
      <c r="S1451" s="1823"/>
      <c r="T1451" s="1823"/>
      <c r="U1451" s="1823" t="s">
        <v>146</v>
      </c>
      <c r="V1451" s="1823" t="s">
        <v>158</v>
      </c>
      <c r="W1451" s="294">
        <v>99</v>
      </c>
      <c r="X1451" s="294">
        <v>102</v>
      </c>
      <c r="Y1451" s="283">
        <v>91</v>
      </c>
      <c r="Z1451" s="283"/>
      <c r="AA1451" s="283">
        <v>227</v>
      </c>
      <c r="AB1451" s="1823" t="s">
        <v>143</v>
      </c>
      <c r="AC1451" s="1593">
        <v>85</v>
      </c>
      <c r="AD1451" s="283">
        <v>473400</v>
      </c>
      <c r="AE1451" s="2642">
        <v>5</v>
      </c>
      <c r="AF1451" s="283">
        <v>12</v>
      </c>
      <c r="AG1451" s="2040" t="s">
        <v>122</v>
      </c>
    </row>
    <row r="1452" spans="3:33">
      <c r="C1452" s="3079" t="s">
        <v>2870</v>
      </c>
      <c r="D1452" s="1576" t="s">
        <v>2274</v>
      </c>
      <c r="E1452" s="1577"/>
      <c r="F1452" s="1743">
        <v>928082419235</v>
      </c>
      <c r="G1452" s="1743">
        <v>8718291185611</v>
      </c>
      <c r="H1452" s="52" t="s">
        <v>1905</v>
      </c>
      <c r="I1452" s="52"/>
      <c r="J1452" s="336">
        <v>50</v>
      </c>
      <c r="K1452" s="1632">
        <v>5500</v>
      </c>
      <c r="L1452" s="1770" t="s">
        <v>79</v>
      </c>
      <c r="M1452" s="324">
        <v>21000</v>
      </c>
      <c r="N1452" s="305">
        <v>1</v>
      </c>
      <c r="O1452" s="1770" t="s">
        <v>127</v>
      </c>
      <c r="P1452" s="3277">
        <v>1080</v>
      </c>
      <c r="Q1452" s="14"/>
      <c r="R1452" s="2021" t="s">
        <v>54</v>
      </c>
      <c r="S1452" s="1770"/>
      <c r="T1452" s="1770"/>
      <c r="U1452" s="1770" t="s">
        <v>121</v>
      </c>
      <c r="V1452" s="1770" t="s">
        <v>158</v>
      </c>
      <c r="W1452" s="305">
        <v>88</v>
      </c>
      <c r="X1452" s="305">
        <v>110</v>
      </c>
      <c r="Y1452" s="279">
        <v>36</v>
      </c>
      <c r="Z1452" s="279"/>
      <c r="AA1452" s="279">
        <v>156</v>
      </c>
      <c r="AB1452" s="1770" t="s">
        <v>143</v>
      </c>
      <c r="AC1452" s="305">
        <v>84</v>
      </c>
      <c r="AD1452" s="279">
        <v>473330</v>
      </c>
      <c r="AE1452" s="2626">
        <v>5</v>
      </c>
      <c r="AF1452" s="279">
        <v>12</v>
      </c>
      <c r="AG1452" s="2022" t="s">
        <v>122</v>
      </c>
    </row>
    <row r="1453" spans="3:33">
      <c r="C1453" s="3091" t="s">
        <v>2870</v>
      </c>
      <c r="D1453" s="569" t="s">
        <v>2274</v>
      </c>
      <c r="E1453" s="1578"/>
      <c r="F1453" s="75">
        <v>928082019235</v>
      </c>
      <c r="G1453" s="75">
        <v>8718291120308</v>
      </c>
      <c r="H1453" s="65" t="s">
        <v>1906</v>
      </c>
      <c r="I1453" s="65"/>
      <c r="J1453" s="334">
        <v>70</v>
      </c>
      <c r="K1453" s="1127">
        <v>7750</v>
      </c>
      <c r="L1453" s="318" t="s">
        <v>79</v>
      </c>
      <c r="M1453" s="320">
        <v>27000</v>
      </c>
      <c r="N1453" s="293">
        <v>1</v>
      </c>
      <c r="O1453" s="318" t="s">
        <v>127</v>
      </c>
      <c r="P1453" s="3278">
        <v>1080</v>
      </c>
      <c r="Q1453" s="14"/>
      <c r="R1453" s="2025" t="s">
        <v>3219</v>
      </c>
      <c r="S1453" s="318"/>
      <c r="T1453" s="318"/>
      <c r="U1453" s="318" t="s">
        <v>121</v>
      </c>
      <c r="V1453" s="318" t="s">
        <v>158</v>
      </c>
      <c r="W1453" s="301">
        <v>90</v>
      </c>
      <c r="X1453" s="301">
        <v>110</v>
      </c>
      <c r="Y1453" s="281">
        <v>36</v>
      </c>
      <c r="Z1453" s="281"/>
      <c r="AA1453" s="281">
        <v>156</v>
      </c>
      <c r="AB1453" s="318" t="s">
        <v>143</v>
      </c>
      <c r="AC1453" s="293">
        <v>86</v>
      </c>
      <c r="AD1453" s="281">
        <v>473324</v>
      </c>
      <c r="AE1453" s="2624">
        <v>5</v>
      </c>
      <c r="AF1453" s="281">
        <v>12</v>
      </c>
      <c r="AG1453" s="2026" t="s">
        <v>122</v>
      </c>
    </row>
    <row r="1454" spans="3:33">
      <c r="C1454" s="3091" t="s">
        <v>2870</v>
      </c>
      <c r="D1454" s="569" t="s">
        <v>2274</v>
      </c>
      <c r="E1454" s="1578"/>
      <c r="F1454" s="75">
        <v>928082619230</v>
      </c>
      <c r="G1454" s="75">
        <v>8718696596791</v>
      </c>
      <c r="H1454" s="65" t="s">
        <v>1907</v>
      </c>
      <c r="I1454" s="65"/>
      <c r="J1454" s="334">
        <v>70</v>
      </c>
      <c r="K1454" s="1127">
        <v>7500</v>
      </c>
      <c r="L1454" s="318" t="s">
        <v>53</v>
      </c>
      <c r="M1454" s="320">
        <v>20000</v>
      </c>
      <c r="N1454" s="293">
        <v>1</v>
      </c>
      <c r="O1454" s="318" t="s">
        <v>127</v>
      </c>
      <c r="P1454" s="3278">
        <v>1080</v>
      </c>
      <c r="Q1454" s="14"/>
      <c r="R1454" s="2025" t="s">
        <v>3220</v>
      </c>
      <c r="S1454" s="318"/>
      <c r="T1454" s="318"/>
      <c r="U1454" s="318" t="s">
        <v>121</v>
      </c>
      <c r="V1454" s="318" t="s">
        <v>131</v>
      </c>
      <c r="W1454" s="301">
        <v>89</v>
      </c>
      <c r="X1454" s="301">
        <v>107</v>
      </c>
      <c r="Y1454" s="281">
        <v>36</v>
      </c>
      <c r="Z1454" s="281"/>
      <c r="AA1454" s="281">
        <v>156</v>
      </c>
      <c r="AB1454" s="318" t="s">
        <v>143</v>
      </c>
      <c r="AC1454" s="293">
        <v>90</v>
      </c>
      <c r="AD1454" s="281">
        <v>473332</v>
      </c>
      <c r="AE1454" s="2624">
        <v>5</v>
      </c>
      <c r="AF1454" s="281">
        <v>12</v>
      </c>
      <c r="AG1454" s="2026" t="s">
        <v>122</v>
      </c>
    </row>
    <row r="1455" spans="3:33">
      <c r="C1455" s="3091" t="s">
        <v>2870</v>
      </c>
      <c r="D1455" s="569" t="s">
        <v>2274</v>
      </c>
      <c r="E1455" s="1578"/>
      <c r="F1455" s="75">
        <v>928082119231</v>
      </c>
      <c r="G1455" s="75">
        <v>8718291120322</v>
      </c>
      <c r="H1455" s="65" t="s">
        <v>1908</v>
      </c>
      <c r="I1455" s="65"/>
      <c r="J1455" s="334">
        <v>100</v>
      </c>
      <c r="K1455" s="1127">
        <v>10450</v>
      </c>
      <c r="L1455" s="318" t="s">
        <v>79</v>
      </c>
      <c r="M1455" s="317">
        <v>27000</v>
      </c>
      <c r="N1455" s="293">
        <v>1</v>
      </c>
      <c r="O1455" s="318" t="s">
        <v>127</v>
      </c>
      <c r="P1455" s="3278">
        <v>1200</v>
      </c>
      <c r="Q1455" s="14"/>
      <c r="R1455" s="2025" t="s">
        <v>3219</v>
      </c>
      <c r="S1455" s="318"/>
      <c r="T1455" s="318"/>
      <c r="U1455" s="318" t="s">
        <v>146</v>
      </c>
      <c r="V1455" s="318" t="s">
        <v>158</v>
      </c>
      <c r="W1455" s="301">
        <v>100</v>
      </c>
      <c r="X1455" s="301">
        <v>104</v>
      </c>
      <c r="Y1455" s="281">
        <v>47</v>
      </c>
      <c r="Z1455" s="281"/>
      <c r="AA1455" s="281">
        <v>211</v>
      </c>
      <c r="AB1455" s="318" t="s">
        <v>143</v>
      </c>
      <c r="AC1455" s="293">
        <v>88</v>
      </c>
      <c r="AD1455" s="281">
        <v>473325</v>
      </c>
      <c r="AE1455" s="2624">
        <v>5</v>
      </c>
      <c r="AF1455" s="281">
        <v>12</v>
      </c>
      <c r="AG1455" s="2026" t="s">
        <v>122</v>
      </c>
    </row>
    <row r="1456" spans="3:33">
      <c r="C1456" s="3091" t="s">
        <v>2870</v>
      </c>
      <c r="D1456" s="569" t="s">
        <v>2274</v>
      </c>
      <c r="E1456" s="1578"/>
      <c r="F1456" s="75">
        <v>928082219231</v>
      </c>
      <c r="G1456" s="75">
        <v>8718291120346</v>
      </c>
      <c r="H1456" s="65" t="s">
        <v>1909</v>
      </c>
      <c r="I1456" s="65"/>
      <c r="J1456" s="334">
        <v>150</v>
      </c>
      <c r="K1456" s="1127">
        <v>16400</v>
      </c>
      <c r="L1456" s="318" t="s">
        <v>79</v>
      </c>
      <c r="M1456" s="317">
        <v>27000</v>
      </c>
      <c r="N1456" s="293">
        <v>1</v>
      </c>
      <c r="O1456" s="318" t="s">
        <v>127</v>
      </c>
      <c r="P1456" s="3278">
        <v>1300</v>
      </c>
      <c r="Q1456" s="14"/>
      <c r="R1456" s="2025" t="s">
        <v>3219</v>
      </c>
      <c r="S1456" s="318"/>
      <c r="T1456" s="318"/>
      <c r="U1456" s="318" t="s">
        <v>146</v>
      </c>
      <c r="V1456" s="318" t="s">
        <v>158</v>
      </c>
      <c r="W1456" s="301">
        <v>99</v>
      </c>
      <c r="X1456" s="301">
        <v>109</v>
      </c>
      <c r="Y1456" s="281">
        <v>47</v>
      </c>
      <c r="Z1456" s="281"/>
      <c r="AA1456" s="281">
        <v>211</v>
      </c>
      <c r="AB1456" s="318" t="s">
        <v>143</v>
      </c>
      <c r="AC1456" s="293">
        <v>87</v>
      </c>
      <c r="AD1456" s="281">
        <v>473327</v>
      </c>
      <c r="AE1456" s="2624">
        <v>5</v>
      </c>
      <c r="AF1456" s="281">
        <v>12</v>
      </c>
      <c r="AG1456" s="2026" t="s">
        <v>122</v>
      </c>
    </row>
    <row r="1457" spans="3:33">
      <c r="C1457" s="3091" t="s">
        <v>2870</v>
      </c>
      <c r="D1457" s="569" t="s">
        <v>2274</v>
      </c>
      <c r="E1457" s="1578"/>
      <c r="F1457" s="75">
        <v>928082519230</v>
      </c>
      <c r="G1457" s="75">
        <v>8718696596753</v>
      </c>
      <c r="H1457" s="65" t="s">
        <v>1910</v>
      </c>
      <c r="I1457" s="65"/>
      <c r="J1457" s="334">
        <v>150</v>
      </c>
      <c r="K1457" s="1127">
        <v>16100</v>
      </c>
      <c r="L1457" s="318" t="s">
        <v>53</v>
      </c>
      <c r="M1457" s="320">
        <v>20000</v>
      </c>
      <c r="N1457" s="293">
        <v>1</v>
      </c>
      <c r="O1457" s="318" t="s">
        <v>127</v>
      </c>
      <c r="P1457" s="3278">
        <v>1300</v>
      </c>
      <c r="Q1457" s="14"/>
      <c r="R1457" s="2025" t="s">
        <v>3220</v>
      </c>
      <c r="S1457" s="318"/>
      <c r="T1457" s="318"/>
      <c r="U1457" s="318" t="s">
        <v>146</v>
      </c>
      <c r="V1457" s="318" t="s">
        <v>131</v>
      </c>
      <c r="W1457" s="301">
        <v>98</v>
      </c>
      <c r="X1457" s="301">
        <v>107</v>
      </c>
      <c r="Y1457" s="281">
        <v>46</v>
      </c>
      <c r="Z1457" s="281"/>
      <c r="AA1457" s="281">
        <v>211</v>
      </c>
      <c r="AB1457" s="318" t="s">
        <v>143</v>
      </c>
      <c r="AC1457" s="293">
        <v>91</v>
      </c>
      <c r="AD1457" s="281">
        <v>473331</v>
      </c>
      <c r="AE1457" s="2624">
        <v>5</v>
      </c>
      <c r="AF1457" s="281">
        <v>12</v>
      </c>
      <c r="AG1457" s="2026" t="s">
        <v>122</v>
      </c>
    </row>
    <row r="1458" spans="3:33">
      <c r="C1458" s="3080" t="s">
        <v>2870</v>
      </c>
      <c r="D1458" s="855" t="s">
        <v>2274</v>
      </c>
      <c r="E1458" s="1599"/>
      <c r="F1458" s="49">
        <v>928082319230</v>
      </c>
      <c r="G1458" s="49">
        <v>8718291121978</v>
      </c>
      <c r="H1458" s="259" t="s">
        <v>1911</v>
      </c>
      <c r="I1458" s="259"/>
      <c r="J1458" s="441">
        <v>250</v>
      </c>
      <c r="K1458" s="1129">
        <v>28400</v>
      </c>
      <c r="L1458" s="1823" t="s">
        <v>79</v>
      </c>
      <c r="M1458" s="489">
        <v>23000</v>
      </c>
      <c r="N1458" s="1593">
        <v>1</v>
      </c>
      <c r="O1458" s="1823" t="s">
        <v>127</v>
      </c>
      <c r="P1458" s="3279">
        <v>1810</v>
      </c>
      <c r="Q1458" s="14"/>
      <c r="R1458" s="2039" t="s">
        <v>785</v>
      </c>
      <c r="S1458" s="1823"/>
      <c r="T1458" s="1823"/>
      <c r="U1458" s="1823" t="s">
        <v>146</v>
      </c>
      <c r="V1458" s="1823" t="s">
        <v>158</v>
      </c>
      <c r="W1458" s="294">
        <v>103</v>
      </c>
      <c r="X1458" s="294">
        <v>113</v>
      </c>
      <c r="Y1458" s="283">
        <v>47</v>
      </c>
      <c r="Z1458" s="283"/>
      <c r="AA1458" s="283">
        <v>257</v>
      </c>
      <c r="AB1458" s="1823" t="s">
        <v>143</v>
      </c>
      <c r="AC1458" s="1593">
        <v>88</v>
      </c>
      <c r="AD1458" s="283">
        <v>473329</v>
      </c>
      <c r="AE1458" s="2762">
        <v>5</v>
      </c>
      <c r="AF1458" s="283">
        <v>12</v>
      </c>
      <c r="AG1458" s="2040" t="s">
        <v>122</v>
      </c>
    </row>
    <row r="1459" spans="3:33">
      <c r="C1459" s="3079" t="s">
        <v>2870</v>
      </c>
      <c r="D1459" s="1576" t="s">
        <v>2274</v>
      </c>
      <c r="E1459" s="1577"/>
      <c r="F1459" s="39">
        <v>928083105125</v>
      </c>
      <c r="G1459" s="39">
        <v>8711500196972</v>
      </c>
      <c r="H1459" s="52" t="s">
        <v>1913</v>
      </c>
      <c r="I1459" s="52"/>
      <c r="J1459" s="336">
        <v>35</v>
      </c>
      <c r="K1459" s="1131">
        <v>3100</v>
      </c>
      <c r="L1459" s="1770" t="s">
        <v>79</v>
      </c>
      <c r="M1459" s="324">
        <v>12000</v>
      </c>
      <c r="N1459" s="305">
        <v>1</v>
      </c>
      <c r="O1459" s="1770" t="s">
        <v>144</v>
      </c>
      <c r="P1459" s="3277">
        <v>700</v>
      </c>
      <c r="Q1459" s="14"/>
      <c r="R1459" s="2021" t="s">
        <v>3221</v>
      </c>
      <c r="S1459" s="1770"/>
      <c r="T1459" s="1770"/>
      <c r="U1459" s="1770" t="s">
        <v>225</v>
      </c>
      <c r="V1459" s="1770" t="s">
        <v>158</v>
      </c>
      <c r="W1459" s="305">
        <v>82</v>
      </c>
      <c r="X1459" s="305">
        <v>88</v>
      </c>
      <c r="Y1459" s="279">
        <v>20</v>
      </c>
      <c r="Z1459" s="279"/>
      <c r="AA1459" s="279">
        <v>103</v>
      </c>
      <c r="AB1459" s="1770" t="s">
        <v>122</v>
      </c>
      <c r="AC1459" s="305">
        <v>83</v>
      </c>
      <c r="AD1459" s="279">
        <v>473333</v>
      </c>
      <c r="AE1459" s="2626">
        <v>5</v>
      </c>
      <c r="AF1459" s="279">
        <v>12</v>
      </c>
      <c r="AG1459" s="2022" t="s">
        <v>122</v>
      </c>
    </row>
    <row r="1460" spans="3:33">
      <c r="C1460" s="3091" t="s">
        <v>2870</v>
      </c>
      <c r="D1460" s="569" t="s">
        <v>2274</v>
      </c>
      <c r="E1460" s="1578"/>
      <c r="F1460" s="63">
        <v>928094305125</v>
      </c>
      <c r="G1460" s="63">
        <v>8711500211262</v>
      </c>
      <c r="H1460" s="65" t="s">
        <v>1914</v>
      </c>
      <c r="I1460" s="65"/>
      <c r="J1460" s="334">
        <v>35</v>
      </c>
      <c r="K1460" s="282">
        <v>3000</v>
      </c>
      <c r="L1460" s="318" t="s">
        <v>53</v>
      </c>
      <c r="M1460" s="317">
        <v>12000</v>
      </c>
      <c r="N1460" s="293">
        <v>1</v>
      </c>
      <c r="O1460" s="318" t="s">
        <v>144</v>
      </c>
      <c r="P1460" s="3278">
        <v>700</v>
      </c>
      <c r="Q1460" s="14"/>
      <c r="R1460" s="2025"/>
      <c r="S1460" s="318"/>
      <c r="T1460" s="318"/>
      <c r="U1460" s="318" t="s">
        <v>225</v>
      </c>
      <c r="V1460" s="318" t="s">
        <v>131</v>
      </c>
      <c r="W1460" s="301">
        <v>85</v>
      </c>
      <c r="X1460" s="301">
        <v>85</v>
      </c>
      <c r="Y1460" s="281">
        <v>20</v>
      </c>
      <c r="Z1460" s="281"/>
      <c r="AA1460" s="281">
        <v>103</v>
      </c>
      <c r="AB1460" s="318" t="s">
        <v>122</v>
      </c>
      <c r="AC1460" s="293">
        <v>84</v>
      </c>
      <c r="AD1460" s="281">
        <v>473355</v>
      </c>
      <c r="AE1460" s="2624">
        <v>5</v>
      </c>
      <c r="AF1460" s="281">
        <v>12</v>
      </c>
      <c r="AG1460" s="2026" t="s">
        <v>122</v>
      </c>
    </row>
    <row r="1461" spans="3:33">
      <c r="C1461" s="3091" t="s">
        <v>2870</v>
      </c>
      <c r="D1461" s="569" t="s">
        <v>2274</v>
      </c>
      <c r="E1461" s="1578"/>
      <c r="F1461" s="63">
        <v>928082305125</v>
      </c>
      <c r="G1461" s="63">
        <v>8711500196996</v>
      </c>
      <c r="H1461" s="65" t="s">
        <v>1915</v>
      </c>
      <c r="I1461" s="65"/>
      <c r="J1461" s="334">
        <v>70</v>
      </c>
      <c r="K1461" s="282">
        <v>6200</v>
      </c>
      <c r="L1461" s="318" t="s">
        <v>79</v>
      </c>
      <c r="M1461" s="317">
        <v>12000</v>
      </c>
      <c r="N1461" s="293">
        <v>1</v>
      </c>
      <c r="O1461" s="318" t="s">
        <v>144</v>
      </c>
      <c r="P1461" s="3278">
        <v>760</v>
      </c>
      <c r="Q1461" s="14"/>
      <c r="R1461" s="2025" t="s">
        <v>3219</v>
      </c>
      <c r="S1461" s="318"/>
      <c r="T1461" s="318"/>
      <c r="U1461" s="318" t="s">
        <v>225</v>
      </c>
      <c r="V1461" s="318" t="s">
        <v>158</v>
      </c>
      <c r="W1461" s="301">
        <v>88</v>
      </c>
      <c r="X1461" s="301">
        <v>88</v>
      </c>
      <c r="Y1461" s="281">
        <v>20</v>
      </c>
      <c r="Z1461" s="281"/>
      <c r="AA1461" s="281">
        <v>103</v>
      </c>
      <c r="AB1461" s="318" t="s">
        <v>122</v>
      </c>
      <c r="AC1461" s="293">
        <v>84</v>
      </c>
      <c r="AD1461" s="281">
        <v>473328</v>
      </c>
      <c r="AE1461" s="2624">
        <v>5</v>
      </c>
      <c r="AF1461" s="281">
        <v>12</v>
      </c>
      <c r="AG1461" s="2026" t="s">
        <v>122</v>
      </c>
    </row>
    <row r="1462" spans="3:33">
      <c r="C1462" s="3091" t="s">
        <v>2870</v>
      </c>
      <c r="D1462" s="569" t="s">
        <v>2274</v>
      </c>
      <c r="E1462" s="1578"/>
      <c r="F1462" s="63">
        <v>928084505131</v>
      </c>
      <c r="G1462" s="63">
        <v>8711500199270</v>
      </c>
      <c r="H1462" s="65" t="s">
        <v>1916</v>
      </c>
      <c r="I1462" s="65"/>
      <c r="J1462" s="334">
        <v>73</v>
      </c>
      <c r="K1462" s="282">
        <v>6200</v>
      </c>
      <c r="L1462" s="318" t="s">
        <v>53</v>
      </c>
      <c r="M1462" s="317">
        <v>12000</v>
      </c>
      <c r="N1462" s="293">
        <v>1</v>
      </c>
      <c r="O1462" s="318" t="s">
        <v>144</v>
      </c>
      <c r="P1462" s="3278">
        <v>760</v>
      </c>
      <c r="Q1462" s="14"/>
      <c r="R1462" s="2025" t="s">
        <v>3222</v>
      </c>
      <c r="S1462" s="318"/>
      <c r="T1462" s="318"/>
      <c r="U1462" s="318" t="s">
        <v>225</v>
      </c>
      <c r="V1462" s="318" t="s">
        <v>131</v>
      </c>
      <c r="W1462" s="301">
        <v>88</v>
      </c>
      <c r="X1462" s="301">
        <v>84</v>
      </c>
      <c r="Y1462" s="281">
        <v>20</v>
      </c>
      <c r="Z1462" s="281"/>
      <c r="AA1462" s="281">
        <v>103</v>
      </c>
      <c r="AB1462" s="318" t="s">
        <v>122</v>
      </c>
      <c r="AC1462" s="293">
        <v>92</v>
      </c>
      <c r="AD1462" s="281">
        <v>473337</v>
      </c>
      <c r="AE1462" s="2624">
        <v>5</v>
      </c>
      <c r="AF1462" s="281">
        <v>12</v>
      </c>
      <c r="AG1462" s="2026" t="s">
        <v>122</v>
      </c>
    </row>
    <row r="1463" spans="3:33">
      <c r="C1463" s="3091" t="s">
        <v>2870</v>
      </c>
      <c r="D1463" s="569" t="s">
        <v>2274</v>
      </c>
      <c r="E1463" s="1578"/>
      <c r="F1463" s="63">
        <v>928083705125</v>
      </c>
      <c r="G1463" s="63">
        <v>8711500197801</v>
      </c>
      <c r="H1463" s="65" t="s">
        <v>1917</v>
      </c>
      <c r="I1463" s="65"/>
      <c r="J1463" s="334">
        <v>150</v>
      </c>
      <c r="K1463" s="282">
        <v>13000</v>
      </c>
      <c r="L1463" s="318" t="s">
        <v>79</v>
      </c>
      <c r="M1463" s="317">
        <v>12000</v>
      </c>
      <c r="N1463" s="293">
        <v>1</v>
      </c>
      <c r="O1463" s="318" t="s">
        <v>144</v>
      </c>
      <c r="P1463" s="3278">
        <v>900</v>
      </c>
      <c r="Q1463" s="14"/>
      <c r="R1463" s="2025" t="s">
        <v>3223</v>
      </c>
      <c r="S1463" s="318"/>
      <c r="T1463" s="318"/>
      <c r="U1463" s="318" t="s">
        <v>225</v>
      </c>
      <c r="V1463" s="318" t="s">
        <v>158</v>
      </c>
      <c r="W1463" s="301">
        <v>96</v>
      </c>
      <c r="X1463" s="301">
        <v>86</v>
      </c>
      <c r="Y1463" s="281">
        <v>20</v>
      </c>
      <c r="Z1463" s="281"/>
      <c r="AA1463" s="281">
        <v>110</v>
      </c>
      <c r="AB1463" s="318" t="s">
        <v>122</v>
      </c>
      <c r="AC1463" s="293">
        <v>88</v>
      </c>
      <c r="AD1463" s="281">
        <v>473335</v>
      </c>
      <c r="AE1463" s="2624">
        <v>5</v>
      </c>
      <c r="AF1463" s="281">
        <v>12</v>
      </c>
      <c r="AG1463" s="2026" t="s">
        <v>122</v>
      </c>
    </row>
    <row r="1464" spans="3:33">
      <c r="C1464" s="3091" t="s">
        <v>2870</v>
      </c>
      <c r="D1464" s="569" t="s">
        <v>2274</v>
      </c>
      <c r="E1464" s="1578"/>
      <c r="F1464" s="63">
        <v>928084605131</v>
      </c>
      <c r="G1464" s="63">
        <v>8711500200051</v>
      </c>
      <c r="H1464" s="65" t="s">
        <v>1918</v>
      </c>
      <c r="I1464" s="65"/>
      <c r="J1464" s="334">
        <v>150</v>
      </c>
      <c r="K1464" s="282">
        <v>12100</v>
      </c>
      <c r="L1464" s="318" t="s">
        <v>53</v>
      </c>
      <c r="M1464" s="317">
        <v>12000</v>
      </c>
      <c r="N1464" s="293">
        <v>1</v>
      </c>
      <c r="O1464" s="318" t="s">
        <v>144</v>
      </c>
      <c r="P1464" s="3278">
        <v>900</v>
      </c>
      <c r="Q1464" s="14"/>
      <c r="R1464" s="2025" t="s">
        <v>3216</v>
      </c>
      <c r="S1464" s="318"/>
      <c r="T1464" s="318"/>
      <c r="U1464" s="318" t="s">
        <v>225</v>
      </c>
      <c r="V1464" s="318" t="s">
        <v>131</v>
      </c>
      <c r="W1464" s="301">
        <v>90</v>
      </c>
      <c r="X1464" s="301">
        <v>80</v>
      </c>
      <c r="Y1464" s="281">
        <v>20</v>
      </c>
      <c r="Z1464" s="281"/>
      <c r="AA1464" s="281">
        <v>110</v>
      </c>
      <c r="AB1464" s="318" t="s">
        <v>122</v>
      </c>
      <c r="AC1464" s="293">
        <v>96</v>
      </c>
      <c r="AD1464" s="281">
        <v>473338</v>
      </c>
      <c r="AE1464" s="2624">
        <v>5</v>
      </c>
      <c r="AF1464" s="281">
        <v>12</v>
      </c>
      <c r="AG1464" s="2026" t="s">
        <v>122</v>
      </c>
    </row>
    <row r="1465" spans="3:33">
      <c r="C1465" s="3080" t="s">
        <v>2870</v>
      </c>
      <c r="D1465" s="855" t="s">
        <v>2274</v>
      </c>
      <c r="E1465" s="1599"/>
      <c r="F1465" s="936">
        <v>928094205131</v>
      </c>
      <c r="G1465" s="936">
        <v>8711500211125</v>
      </c>
      <c r="H1465" s="1017" t="s">
        <v>1919</v>
      </c>
      <c r="I1465" s="1017"/>
      <c r="J1465" s="1087">
        <v>250</v>
      </c>
      <c r="K1465" s="1782">
        <v>26250</v>
      </c>
      <c r="L1465" s="1548" t="s">
        <v>53</v>
      </c>
      <c r="M1465" s="1497">
        <v>11000</v>
      </c>
      <c r="N1465" s="1773">
        <v>1</v>
      </c>
      <c r="O1465" s="1548" t="s">
        <v>127</v>
      </c>
      <c r="P1465" s="2421">
        <v>2645</v>
      </c>
      <c r="Q1465" s="14"/>
      <c r="R1465" s="2270" t="s">
        <v>3206</v>
      </c>
      <c r="S1465" s="1548"/>
      <c r="T1465" s="1548"/>
      <c r="U1465" s="1548" t="s">
        <v>225</v>
      </c>
      <c r="V1465" s="1548" t="s">
        <v>131</v>
      </c>
      <c r="W1465" s="1237">
        <v>93</v>
      </c>
      <c r="X1465" s="1237">
        <v>105</v>
      </c>
      <c r="Y1465" s="937">
        <v>25</v>
      </c>
      <c r="Z1465" s="937"/>
      <c r="AA1465" s="937">
        <v>135</v>
      </c>
      <c r="AB1465" s="1548" t="s">
        <v>122</v>
      </c>
      <c r="AC1465" s="1773">
        <v>91</v>
      </c>
      <c r="AD1465" s="937">
        <v>473354</v>
      </c>
      <c r="AE1465" s="2762">
        <v>5</v>
      </c>
      <c r="AF1465" s="937">
        <v>12</v>
      </c>
      <c r="AG1465" s="2302" t="s">
        <v>122</v>
      </c>
    </row>
    <row r="1466" spans="3:33">
      <c r="C1466" s="3079" t="s">
        <v>2870</v>
      </c>
      <c r="D1466" s="1576" t="s">
        <v>2274</v>
      </c>
      <c r="E1466" s="1577"/>
      <c r="F1466" s="164">
        <v>928183305125</v>
      </c>
      <c r="G1466" s="164">
        <v>8727900871562</v>
      </c>
      <c r="H1466" s="1679" t="s">
        <v>1920</v>
      </c>
      <c r="I1466" s="1679"/>
      <c r="J1466" s="515">
        <v>20</v>
      </c>
      <c r="K1466" s="1131">
        <v>1800</v>
      </c>
      <c r="L1466" s="1862" t="s">
        <v>79</v>
      </c>
      <c r="M1466" s="324">
        <v>15000</v>
      </c>
      <c r="N1466" s="305">
        <v>1</v>
      </c>
      <c r="O1466" s="1862" t="s">
        <v>144</v>
      </c>
      <c r="P1466" s="3277">
        <v>775</v>
      </c>
      <c r="Q1466" s="14"/>
      <c r="R1466" s="2271" t="s">
        <v>785</v>
      </c>
      <c r="S1466" s="1862"/>
      <c r="T1466" s="1862"/>
      <c r="U1466" s="1862" t="s">
        <v>225</v>
      </c>
      <c r="V1466" s="1862" t="s">
        <v>158</v>
      </c>
      <c r="W1466" s="319">
        <v>95</v>
      </c>
      <c r="X1466" s="319">
        <v>90</v>
      </c>
      <c r="Y1466" s="819">
        <v>20</v>
      </c>
      <c r="Z1466" s="819"/>
      <c r="AA1466" s="819">
        <v>103</v>
      </c>
      <c r="AB1466" s="1862" t="s">
        <v>122</v>
      </c>
      <c r="AC1466" s="305">
        <v>84</v>
      </c>
      <c r="AD1466" s="819">
        <v>473252</v>
      </c>
      <c r="AE1466" s="2626">
        <v>5</v>
      </c>
      <c r="AF1466" s="819">
        <v>12</v>
      </c>
      <c r="AG1466" s="2303" t="s">
        <v>122</v>
      </c>
    </row>
    <row r="1467" spans="3:33">
      <c r="C1467" s="3091" t="s">
        <v>2870</v>
      </c>
      <c r="D1467" s="569" t="s">
        <v>2274</v>
      </c>
      <c r="E1467" s="1578"/>
      <c r="F1467" s="67">
        <v>928185205131</v>
      </c>
      <c r="G1467" s="67">
        <v>8727900911374</v>
      </c>
      <c r="H1467" s="68" t="s">
        <v>1921</v>
      </c>
      <c r="I1467" s="68"/>
      <c r="J1467" s="334">
        <v>35</v>
      </c>
      <c r="K1467" s="282">
        <v>4050</v>
      </c>
      <c r="L1467" s="1863" t="s">
        <v>79</v>
      </c>
      <c r="M1467" s="282">
        <v>15000</v>
      </c>
      <c r="N1467" s="293">
        <v>1</v>
      </c>
      <c r="O1467" s="1863" t="s">
        <v>127</v>
      </c>
      <c r="P1467" s="3278">
        <v>830</v>
      </c>
      <c r="Q1467" s="14"/>
      <c r="R1467" s="2272" t="s">
        <v>62</v>
      </c>
      <c r="S1467" s="1863"/>
      <c r="T1467" s="1863"/>
      <c r="U1467" s="1863" t="s">
        <v>225</v>
      </c>
      <c r="V1467" s="1863" t="s">
        <v>158</v>
      </c>
      <c r="W1467" s="299">
        <v>85</v>
      </c>
      <c r="X1467" s="299">
        <v>115</v>
      </c>
      <c r="Y1467" s="329">
        <v>20</v>
      </c>
      <c r="Z1467" s="329"/>
      <c r="AA1467" s="329">
        <v>103</v>
      </c>
      <c r="AB1467" s="1863" t="s">
        <v>122</v>
      </c>
      <c r="AC1467" s="293">
        <v>90</v>
      </c>
      <c r="AD1467" s="329">
        <v>473258</v>
      </c>
      <c r="AE1467" s="2624">
        <v>5</v>
      </c>
      <c r="AF1467" s="329">
        <v>12</v>
      </c>
      <c r="AG1467" s="2304" t="s">
        <v>122</v>
      </c>
    </row>
    <row r="1468" spans="3:33">
      <c r="C1468" s="3091" t="s">
        <v>2870</v>
      </c>
      <c r="D1468" s="569" t="s">
        <v>2274</v>
      </c>
      <c r="E1468" s="1578"/>
      <c r="F1468" s="67">
        <v>928193605131</v>
      </c>
      <c r="G1468" s="67">
        <v>8718291163640</v>
      </c>
      <c r="H1468" s="68" t="s">
        <v>1922</v>
      </c>
      <c r="I1468" s="68"/>
      <c r="J1468" s="334">
        <v>35</v>
      </c>
      <c r="K1468" s="282">
        <v>3850</v>
      </c>
      <c r="L1468" s="318" t="s">
        <v>53</v>
      </c>
      <c r="M1468" s="282">
        <v>15000</v>
      </c>
      <c r="N1468" s="293">
        <v>1</v>
      </c>
      <c r="O1468" s="318" t="s">
        <v>127</v>
      </c>
      <c r="P1468" s="3278">
        <v>830</v>
      </c>
      <c r="Q1468" s="14"/>
      <c r="R1468" s="2025" t="s">
        <v>3207</v>
      </c>
      <c r="S1468" s="318"/>
      <c r="T1468" s="318"/>
      <c r="U1468" s="318" t="s">
        <v>225</v>
      </c>
      <c r="V1468" s="318" t="s">
        <v>131</v>
      </c>
      <c r="W1468" s="301">
        <v>90</v>
      </c>
      <c r="X1468" s="301">
        <v>110</v>
      </c>
      <c r="Y1468" s="281">
        <v>20</v>
      </c>
      <c r="Z1468" s="281"/>
      <c r="AA1468" s="281">
        <v>103</v>
      </c>
      <c r="AB1468" s="318" t="s">
        <v>122</v>
      </c>
      <c r="AC1468" s="293">
        <v>90</v>
      </c>
      <c r="AD1468" s="281">
        <v>473272</v>
      </c>
      <c r="AE1468" s="2624">
        <v>5</v>
      </c>
      <c r="AF1468" s="281">
        <v>12</v>
      </c>
      <c r="AG1468" s="2026" t="s">
        <v>122</v>
      </c>
    </row>
    <row r="1469" spans="3:33">
      <c r="C1469" s="3091" t="s">
        <v>2870</v>
      </c>
      <c r="D1469" s="569" t="s">
        <v>2274</v>
      </c>
      <c r="E1469" s="1578"/>
      <c r="F1469" s="67">
        <v>928191705131</v>
      </c>
      <c r="G1469" s="67">
        <v>8727900930603</v>
      </c>
      <c r="H1469" s="68" t="s">
        <v>1923</v>
      </c>
      <c r="I1469" s="68"/>
      <c r="J1469" s="334">
        <v>50</v>
      </c>
      <c r="K1469" s="282">
        <v>5450</v>
      </c>
      <c r="L1469" s="1863" t="s">
        <v>79</v>
      </c>
      <c r="M1469" s="282">
        <v>15000</v>
      </c>
      <c r="N1469" s="293">
        <v>1</v>
      </c>
      <c r="O1469" s="1863" t="s">
        <v>127</v>
      </c>
      <c r="P1469" s="3278">
        <v>910</v>
      </c>
      <c r="Q1469" s="14"/>
      <c r="R1469" s="2272" t="s">
        <v>62</v>
      </c>
      <c r="S1469" s="1863"/>
      <c r="T1469" s="1863"/>
      <c r="U1469" s="1863" t="s">
        <v>225</v>
      </c>
      <c r="V1469" s="1863" t="s">
        <v>158</v>
      </c>
      <c r="W1469" s="299">
        <v>90</v>
      </c>
      <c r="X1469" s="299">
        <v>109</v>
      </c>
      <c r="Y1469" s="329">
        <v>20</v>
      </c>
      <c r="Z1469" s="329"/>
      <c r="AA1469" s="329">
        <v>103</v>
      </c>
      <c r="AB1469" s="1863" t="s">
        <v>122</v>
      </c>
      <c r="AC1469" s="293">
        <v>90</v>
      </c>
      <c r="AD1469" s="329">
        <v>473269</v>
      </c>
      <c r="AE1469" s="2624">
        <v>5</v>
      </c>
      <c r="AF1469" s="329">
        <v>12</v>
      </c>
      <c r="AG1469" s="2304" t="s">
        <v>122</v>
      </c>
    </row>
    <row r="1470" spans="3:33">
      <c r="C1470" s="3091" t="s">
        <v>2870</v>
      </c>
      <c r="D1470" s="569" t="s">
        <v>2274</v>
      </c>
      <c r="E1470" s="1578"/>
      <c r="F1470" s="67">
        <v>928185305131</v>
      </c>
      <c r="G1470" s="67">
        <v>8727900911411</v>
      </c>
      <c r="H1470" s="68" t="s">
        <v>1925</v>
      </c>
      <c r="I1470" s="68"/>
      <c r="J1470" s="334">
        <v>70</v>
      </c>
      <c r="K1470" s="282">
        <v>7800</v>
      </c>
      <c r="L1470" s="1834" t="s">
        <v>79</v>
      </c>
      <c r="M1470" s="282">
        <v>15000</v>
      </c>
      <c r="N1470" s="293">
        <v>1</v>
      </c>
      <c r="O1470" s="1834" t="s">
        <v>127</v>
      </c>
      <c r="P1470" s="3278">
        <v>950</v>
      </c>
      <c r="Q1470" s="14"/>
      <c r="R1470" s="2085" t="s">
        <v>62</v>
      </c>
      <c r="S1470" s="1834"/>
      <c r="T1470" s="1834"/>
      <c r="U1470" s="1834" t="s">
        <v>225</v>
      </c>
      <c r="V1470" s="1834" t="s">
        <v>158</v>
      </c>
      <c r="W1470" s="315">
        <v>85</v>
      </c>
      <c r="X1470" s="315">
        <v>111</v>
      </c>
      <c r="Y1470" s="341">
        <v>20</v>
      </c>
      <c r="Z1470" s="341"/>
      <c r="AA1470" s="341">
        <v>103</v>
      </c>
      <c r="AB1470" s="1834" t="s">
        <v>122</v>
      </c>
      <c r="AC1470" s="293">
        <v>90</v>
      </c>
      <c r="AD1470" s="341">
        <v>473260</v>
      </c>
      <c r="AE1470" s="2624">
        <v>5</v>
      </c>
      <c r="AF1470" s="341">
        <v>12</v>
      </c>
      <c r="AG1470" s="2086" t="s">
        <v>122</v>
      </c>
    </row>
    <row r="1471" spans="3:33">
      <c r="C1471" s="3091" t="s">
        <v>2870</v>
      </c>
      <c r="D1471" s="569" t="s">
        <v>2274</v>
      </c>
      <c r="E1471" s="1578"/>
      <c r="F1471" s="3008">
        <v>928193705131</v>
      </c>
      <c r="G1471" s="67">
        <v>8718291163626</v>
      </c>
      <c r="H1471" s="68" t="s">
        <v>1926</v>
      </c>
      <c r="I1471" s="68"/>
      <c r="J1471" s="334">
        <v>70</v>
      </c>
      <c r="K1471" s="282">
        <v>7500</v>
      </c>
      <c r="L1471" s="318" t="s">
        <v>53</v>
      </c>
      <c r="M1471" s="282">
        <v>15000</v>
      </c>
      <c r="N1471" s="293">
        <v>1</v>
      </c>
      <c r="O1471" s="318" t="s">
        <v>127</v>
      </c>
      <c r="P1471" s="3278">
        <v>950</v>
      </c>
      <c r="Q1471" s="14"/>
      <c r="R1471" s="2025" t="s">
        <v>3224</v>
      </c>
      <c r="S1471" s="318"/>
      <c r="T1471" s="318"/>
      <c r="U1471" s="318" t="s">
        <v>225</v>
      </c>
      <c r="V1471" s="318" t="s">
        <v>131</v>
      </c>
      <c r="W1471" s="301">
        <v>87</v>
      </c>
      <c r="X1471" s="301">
        <v>107</v>
      </c>
      <c r="Y1471" s="281">
        <v>20</v>
      </c>
      <c r="Z1471" s="281"/>
      <c r="AA1471" s="281">
        <v>103</v>
      </c>
      <c r="AB1471" s="318" t="s">
        <v>122</v>
      </c>
      <c r="AC1471" s="293">
        <v>90</v>
      </c>
      <c r="AD1471" s="281">
        <v>473273</v>
      </c>
      <c r="AE1471" s="2624">
        <v>5</v>
      </c>
      <c r="AF1471" s="281">
        <v>12</v>
      </c>
      <c r="AG1471" s="2026" t="s">
        <v>122</v>
      </c>
    </row>
    <row r="1472" spans="3:33">
      <c r="C1472" s="3080" t="s">
        <v>2870</v>
      </c>
      <c r="D1472" s="855" t="s">
        <v>2274</v>
      </c>
      <c r="E1472" s="1599"/>
      <c r="F1472" s="3225">
        <v>928183205125</v>
      </c>
      <c r="G1472" s="1784">
        <v>8727900871692</v>
      </c>
      <c r="H1472" s="843" t="s">
        <v>1927</v>
      </c>
      <c r="I1472" s="843"/>
      <c r="J1472" s="485">
        <v>100</v>
      </c>
      <c r="K1472" s="284">
        <v>11000</v>
      </c>
      <c r="L1472" s="3226" t="s">
        <v>79</v>
      </c>
      <c r="M1472" s="489">
        <v>15000</v>
      </c>
      <c r="N1472" s="1593">
        <v>1</v>
      </c>
      <c r="O1472" s="3226" t="s">
        <v>127</v>
      </c>
      <c r="P1472" s="3279">
        <v>1100</v>
      </c>
      <c r="Q1472" s="14"/>
      <c r="R1472" s="3227" t="s">
        <v>3218</v>
      </c>
      <c r="S1472" s="3226"/>
      <c r="T1472" s="3226"/>
      <c r="U1472" s="3226" t="s">
        <v>225</v>
      </c>
      <c r="V1472" s="3226" t="s">
        <v>158</v>
      </c>
      <c r="W1472" s="490">
        <v>88</v>
      </c>
      <c r="X1472" s="490">
        <v>110</v>
      </c>
      <c r="Y1472" s="3228">
        <v>20</v>
      </c>
      <c r="Z1472" s="3228"/>
      <c r="AA1472" s="3228">
        <v>110</v>
      </c>
      <c r="AB1472" s="3226" t="s">
        <v>122</v>
      </c>
      <c r="AC1472" s="1593">
        <v>92</v>
      </c>
      <c r="AD1472" s="3228">
        <v>473251</v>
      </c>
      <c r="AE1472" s="2642">
        <v>5</v>
      </c>
      <c r="AF1472" s="3228">
        <v>12</v>
      </c>
      <c r="AG1472" s="3229" t="s">
        <v>122</v>
      </c>
    </row>
    <row r="1473" spans="3:33">
      <c r="C1473" s="3079" t="s">
        <v>2870</v>
      </c>
      <c r="D1473" s="1576" t="s">
        <v>2274</v>
      </c>
      <c r="E1473" s="1577"/>
      <c r="F1473" s="39">
        <v>928085205125</v>
      </c>
      <c r="G1473" s="39">
        <v>8711500200006</v>
      </c>
      <c r="H1473" s="52" t="s">
        <v>1930</v>
      </c>
      <c r="I1473" s="52"/>
      <c r="J1473" s="336">
        <v>35</v>
      </c>
      <c r="K1473" s="1131">
        <v>3100</v>
      </c>
      <c r="L1473" s="1770" t="s">
        <v>79</v>
      </c>
      <c r="M1473" s="324">
        <v>12000</v>
      </c>
      <c r="N1473" s="305">
        <v>1</v>
      </c>
      <c r="O1473" s="1770" t="s">
        <v>144</v>
      </c>
      <c r="P1473" s="3277">
        <v>700</v>
      </c>
      <c r="Q1473" s="14"/>
      <c r="R1473" s="2021" t="s">
        <v>3209</v>
      </c>
      <c r="S1473" s="1770"/>
      <c r="T1473" s="1770"/>
      <c r="U1473" s="1770" t="s">
        <v>142</v>
      </c>
      <c r="V1473" s="1770" t="s">
        <v>158</v>
      </c>
      <c r="W1473" s="305">
        <v>88</v>
      </c>
      <c r="X1473" s="305">
        <v>88</v>
      </c>
      <c r="Y1473" s="279">
        <v>15</v>
      </c>
      <c r="Z1473" s="279"/>
      <c r="AA1473" s="279">
        <v>85</v>
      </c>
      <c r="AB1473" s="1770" t="s">
        <v>122</v>
      </c>
      <c r="AC1473" s="305">
        <v>81</v>
      </c>
      <c r="AD1473" s="279">
        <v>473341</v>
      </c>
      <c r="AE1473" s="2626">
        <v>5</v>
      </c>
      <c r="AF1473" s="279">
        <v>12</v>
      </c>
      <c r="AG1473" s="2022" t="s">
        <v>122</v>
      </c>
    </row>
    <row r="1474" spans="3:33">
      <c r="C1474" s="3091" t="s">
        <v>2870</v>
      </c>
      <c r="D1474" s="569" t="s">
        <v>2274</v>
      </c>
      <c r="E1474" s="1578"/>
      <c r="F1474" s="63">
        <v>928093805125</v>
      </c>
      <c r="G1474" s="63">
        <v>8711500209573</v>
      </c>
      <c r="H1474" s="65" t="s">
        <v>1931</v>
      </c>
      <c r="I1474" s="65"/>
      <c r="J1474" s="334">
        <v>35</v>
      </c>
      <c r="K1474" s="282">
        <v>3100</v>
      </c>
      <c r="L1474" s="318" t="s">
        <v>53</v>
      </c>
      <c r="M1474" s="317">
        <v>12000</v>
      </c>
      <c r="N1474" s="293">
        <v>1</v>
      </c>
      <c r="O1474" s="318" t="s">
        <v>144</v>
      </c>
      <c r="P1474" s="3278">
        <v>700</v>
      </c>
      <c r="Q1474" s="14"/>
      <c r="R1474" s="2025"/>
      <c r="S1474" s="318"/>
      <c r="T1474" s="318"/>
      <c r="U1474" s="318" t="s">
        <v>142</v>
      </c>
      <c r="V1474" s="318" t="s">
        <v>131</v>
      </c>
      <c r="W1474" s="301">
        <v>85</v>
      </c>
      <c r="X1474" s="301">
        <v>88</v>
      </c>
      <c r="Y1474" s="281">
        <v>15</v>
      </c>
      <c r="Z1474" s="281"/>
      <c r="AA1474" s="281">
        <v>85</v>
      </c>
      <c r="AB1474" s="318" t="s">
        <v>122</v>
      </c>
      <c r="AC1474" s="293">
        <v>85</v>
      </c>
      <c r="AD1474" s="281">
        <v>473352</v>
      </c>
      <c r="AE1474" s="2624">
        <v>5</v>
      </c>
      <c r="AF1474" s="281">
        <v>12</v>
      </c>
      <c r="AG1474" s="2026" t="s">
        <v>122</v>
      </c>
    </row>
    <row r="1475" spans="3:33">
      <c r="C1475" s="3091" t="s">
        <v>2870</v>
      </c>
      <c r="D1475" s="569" t="s">
        <v>2274</v>
      </c>
      <c r="E1475" s="1578"/>
      <c r="F1475" s="63">
        <v>928086505131</v>
      </c>
      <c r="G1475" s="63">
        <v>8711500201676</v>
      </c>
      <c r="H1475" s="65" t="s">
        <v>1932</v>
      </c>
      <c r="I1475" s="65"/>
      <c r="J1475" s="334">
        <v>70</v>
      </c>
      <c r="K1475" s="282">
        <v>6300</v>
      </c>
      <c r="L1475" s="318" t="s">
        <v>79</v>
      </c>
      <c r="M1475" s="317">
        <v>12000</v>
      </c>
      <c r="N1475" s="293">
        <v>1</v>
      </c>
      <c r="O1475" s="318" t="s">
        <v>144</v>
      </c>
      <c r="P1475" s="3278">
        <v>800</v>
      </c>
      <c r="Q1475" s="14"/>
      <c r="R1475" s="2025" t="s">
        <v>3206</v>
      </c>
      <c r="S1475" s="318"/>
      <c r="T1475" s="318"/>
      <c r="U1475" s="318" t="s">
        <v>142</v>
      </c>
      <c r="V1475" s="318" t="s">
        <v>158</v>
      </c>
      <c r="W1475" s="301">
        <v>83</v>
      </c>
      <c r="X1475" s="301">
        <v>90</v>
      </c>
      <c r="Y1475" s="281">
        <v>15</v>
      </c>
      <c r="Z1475" s="281"/>
      <c r="AA1475" s="281">
        <v>85</v>
      </c>
      <c r="AB1475" s="318" t="s">
        <v>122</v>
      </c>
      <c r="AC1475" s="293">
        <v>83</v>
      </c>
      <c r="AD1475" s="281">
        <v>473344</v>
      </c>
      <c r="AE1475" s="2624">
        <v>5</v>
      </c>
      <c r="AF1475" s="281">
        <v>12</v>
      </c>
      <c r="AG1475" s="2026" t="s">
        <v>122</v>
      </c>
    </row>
    <row r="1476" spans="3:33">
      <c r="C1476" s="3080" t="s">
        <v>2870</v>
      </c>
      <c r="D1476" s="855" t="s">
        <v>2274</v>
      </c>
      <c r="E1476" s="1599"/>
      <c r="F1476" s="49">
        <v>928094605131</v>
      </c>
      <c r="G1476" s="49">
        <v>8711500212757</v>
      </c>
      <c r="H1476" s="259" t="s">
        <v>1933</v>
      </c>
      <c r="I1476" s="259"/>
      <c r="J1476" s="441">
        <v>70</v>
      </c>
      <c r="K1476" s="284">
        <v>5800</v>
      </c>
      <c r="L1476" s="1823" t="s">
        <v>53</v>
      </c>
      <c r="M1476" s="489">
        <v>12000</v>
      </c>
      <c r="N1476" s="1593">
        <v>1</v>
      </c>
      <c r="O1476" s="1823" t="s">
        <v>144</v>
      </c>
      <c r="P1476" s="3279">
        <v>800</v>
      </c>
      <c r="Q1476" s="14"/>
      <c r="R1476" s="2039"/>
      <c r="S1476" s="1823"/>
      <c r="T1476" s="1823"/>
      <c r="U1476" s="1823" t="s">
        <v>142</v>
      </c>
      <c r="V1476" s="1823" t="s">
        <v>131</v>
      </c>
      <c r="W1476" s="294">
        <v>88</v>
      </c>
      <c r="X1476" s="294">
        <v>82</v>
      </c>
      <c r="Y1476" s="283">
        <v>15</v>
      </c>
      <c r="Z1476" s="283"/>
      <c r="AA1476" s="283">
        <v>85</v>
      </c>
      <c r="AB1476" s="1823" t="s">
        <v>122</v>
      </c>
      <c r="AC1476" s="1593">
        <v>89</v>
      </c>
      <c r="AD1476" s="283">
        <v>473356</v>
      </c>
      <c r="AE1476" s="2642">
        <v>5</v>
      </c>
      <c r="AF1476" s="283">
        <v>12</v>
      </c>
      <c r="AG1476" s="2040" t="s">
        <v>122</v>
      </c>
    </row>
    <row r="1477" spans="3:33">
      <c r="C1477" s="3079" t="s">
        <v>2870</v>
      </c>
      <c r="D1477" s="1576" t="s">
        <v>2274</v>
      </c>
      <c r="E1477" s="1577"/>
      <c r="F1477" s="164">
        <v>928183405125</v>
      </c>
      <c r="G1477" s="164">
        <v>8727900871586</v>
      </c>
      <c r="H1477" s="1679" t="s">
        <v>1934</v>
      </c>
      <c r="I1477" s="1679"/>
      <c r="J1477" s="515">
        <v>20</v>
      </c>
      <c r="K1477" s="1131">
        <v>1750</v>
      </c>
      <c r="L1477" s="1862" t="s">
        <v>79</v>
      </c>
      <c r="M1477" s="324">
        <v>15000</v>
      </c>
      <c r="N1477" s="305">
        <v>1</v>
      </c>
      <c r="O1477" s="1862" t="s">
        <v>144</v>
      </c>
      <c r="P1477" s="3277">
        <v>775</v>
      </c>
      <c r="Q1477" s="14"/>
      <c r="R1477" s="2271" t="s">
        <v>785</v>
      </c>
      <c r="S1477" s="1862"/>
      <c r="T1477" s="1862"/>
      <c r="U1477" s="1862" t="s">
        <v>142</v>
      </c>
      <c r="V1477" s="1862" t="s">
        <v>158</v>
      </c>
      <c r="W1477" s="319">
        <v>95</v>
      </c>
      <c r="X1477" s="319">
        <v>87</v>
      </c>
      <c r="Y1477" s="819">
        <v>15</v>
      </c>
      <c r="Z1477" s="819"/>
      <c r="AA1477" s="819">
        <v>85</v>
      </c>
      <c r="AB1477" s="1862" t="s">
        <v>122</v>
      </c>
      <c r="AC1477" s="305">
        <v>85</v>
      </c>
      <c r="AD1477" s="819">
        <v>473254</v>
      </c>
      <c r="AE1477" s="2626">
        <v>5</v>
      </c>
      <c r="AF1477" s="819">
        <v>12</v>
      </c>
      <c r="AG1477" s="2303" t="s">
        <v>122</v>
      </c>
    </row>
    <row r="1478" spans="3:33">
      <c r="C1478" s="3091" t="s">
        <v>2870</v>
      </c>
      <c r="D1478" s="569" t="s">
        <v>2274</v>
      </c>
      <c r="E1478" s="1578"/>
      <c r="F1478" s="67">
        <v>928189105131</v>
      </c>
      <c r="G1478" s="67">
        <v>8727900911497</v>
      </c>
      <c r="H1478" s="68" t="s">
        <v>1935</v>
      </c>
      <c r="I1478" s="68"/>
      <c r="J1478" s="334">
        <v>35</v>
      </c>
      <c r="K1478" s="282">
        <v>4000</v>
      </c>
      <c r="L1478" s="1863" t="s">
        <v>79</v>
      </c>
      <c r="M1478" s="282">
        <v>15000</v>
      </c>
      <c r="N1478" s="293">
        <v>1</v>
      </c>
      <c r="O1478" s="1863" t="s">
        <v>127</v>
      </c>
      <c r="P1478" s="3278">
        <v>830</v>
      </c>
      <c r="Q1478" s="14"/>
      <c r="R1478" s="2272" t="s">
        <v>785</v>
      </c>
      <c r="S1478" s="1863"/>
      <c r="T1478" s="1863"/>
      <c r="U1478" s="1863" t="s">
        <v>142</v>
      </c>
      <c r="V1478" s="1863" t="s">
        <v>158</v>
      </c>
      <c r="W1478" s="299">
        <v>85</v>
      </c>
      <c r="X1478" s="299">
        <v>114</v>
      </c>
      <c r="Y1478" s="329">
        <v>15</v>
      </c>
      <c r="Z1478" s="329"/>
      <c r="AA1478" s="329">
        <v>85</v>
      </c>
      <c r="AB1478" s="1863" t="s">
        <v>122</v>
      </c>
      <c r="AC1478" s="293">
        <v>90</v>
      </c>
      <c r="AD1478" s="329">
        <v>473263</v>
      </c>
      <c r="AE1478" s="2624">
        <v>5</v>
      </c>
      <c r="AF1478" s="329">
        <v>12</v>
      </c>
      <c r="AG1478" s="2304" t="s">
        <v>122</v>
      </c>
    </row>
    <row r="1479" spans="3:33">
      <c r="C1479" s="3091" t="s">
        <v>2870</v>
      </c>
      <c r="D1479" s="569" t="s">
        <v>2274</v>
      </c>
      <c r="E1479" s="1578"/>
      <c r="F1479" s="1023">
        <v>928193805131</v>
      </c>
      <c r="G1479" s="1393">
        <v>8718291163664</v>
      </c>
      <c r="H1479" s="1024" t="s">
        <v>1936</v>
      </c>
      <c r="I1479" s="1024"/>
      <c r="J1479" s="1025">
        <v>35</v>
      </c>
      <c r="K1479" s="1091">
        <v>3800</v>
      </c>
      <c r="L1479" s="1843" t="s">
        <v>53</v>
      </c>
      <c r="M1479" s="1026">
        <v>15000</v>
      </c>
      <c r="N1479" s="1027">
        <v>1</v>
      </c>
      <c r="O1479" s="1843" t="s">
        <v>127</v>
      </c>
      <c r="P1479" s="3290">
        <v>830</v>
      </c>
      <c r="Q1479" s="14"/>
      <c r="R1479" s="2126" t="s">
        <v>3207</v>
      </c>
      <c r="S1479" s="1843"/>
      <c r="T1479" s="1843"/>
      <c r="U1479" s="1843" t="s">
        <v>142</v>
      </c>
      <c r="V1479" s="1843" t="s">
        <v>131</v>
      </c>
      <c r="W1479" s="958">
        <v>91</v>
      </c>
      <c r="X1479" s="958">
        <v>108</v>
      </c>
      <c r="Y1479" s="1052">
        <v>15</v>
      </c>
      <c r="Z1479" s="1052"/>
      <c r="AA1479" s="1052">
        <v>85</v>
      </c>
      <c r="AB1479" s="1843" t="s">
        <v>122</v>
      </c>
      <c r="AC1479" s="1027">
        <v>90</v>
      </c>
      <c r="AD1479" s="1052">
        <v>473274</v>
      </c>
      <c r="AE1479" s="2764">
        <v>5</v>
      </c>
      <c r="AF1479" s="1052">
        <v>12</v>
      </c>
      <c r="AG1479" s="2127" t="s">
        <v>122</v>
      </c>
    </row>
    <row r="1480" spans="3:33">
      <c r="C1480" s="3091" t="s">
        <v>2870</v>
      </c>
      <c r="D1480" s="569" t="s">
        <v>2274</v>
      </c>
      <c r="E1480" s="1578"/>
      <c r="F1480" s="67">
        <v>928191805131</v>
      </c>
      <c r="G1480" s="73">
        <v>8727900930627</v>
      </c>
      <c r="H1480" s="74" t="s">
        <v>1937</v>
      </c>
      <c r="I1480" s="74"/>
      <c r="J1480" s="340">
        <v>50.2</v>
      </c>
      <c r="K1480" s="1141">
        <v>5400</v>
      </c>
      <c r="L1480" s="1863" t="s">
        <v>79</v>
      </c>
      <c r="M1480" s="322">
        <v>20000</v>
      </c>
      <c r="N1480" s="296">
        <v>1</v>
      </c>
      <c r="O1480" s="1863" t="s">
        <v>127</v>
      </c>
      <c r="P1480" s="3278">
        <v>910</v>
      </c>
      <c r="Q1480" s="518"/>
      <c r="R1480" s="2272" t="s">
        <v>62</v>
      </c>
      <c r="S1480" s="1863"/>
      <c r="T1480" s="1863"/>
      <c r="U1480" s="1863" t="s">
        <v>142</v>
      </c>
      <c r="V1480" s="1863" t="s">
        <v>158</v>
      </c>
      <c r="W1480" s="299">
        <v>90</v>
      </c>
      <c r="X1480" s="299">
        <v>107</v>
      </c>
      <c r="Y1480" s="329">
        <v>15</v>
      </c>
      <c r="Z1480" s="329"/>
      <c r="AA1480" s="329">
        <v>85</v>
      </c>
      <c r="AB1480" s="1863" t="s">
        <v>122</v>
      </c>
      <c r="AC1480" s="293">
        <v>91</v>
      </c>
      <c r="AD1480" s="329">
        <v>473270</v>
      </c>
      <c r="AE1480" s="2624">
        <v>5</v>
      </c>
      <c r="AF1480" s="329">
        <v>12</v>
      </c>
      <c r="AG1480" s="2304" t="s">
        <v>122</v>
      </c>
    </row>
    <row r="1481" spans="3:33">
      <c r="C1481" s="3091" t="s">
        <v>2870</v>
      </c>
      <c r="D1481" s="569" t="s">
        <v>2274</v>
      </c>
      <c r="E1481" s="1578"/>
      <c r="F1481" s="67">
        <v>928189505131</v>
      </c>
      <c r="G1481" s="73">
        <v>8727900911534</v>
      </c>
      <c r="H1481" s="74" t="s">
        <v>1938</v>
      </c>
      <c r="I1481" s="74"/>
      <c r="J1481" s="340">
        <v>70</v>
      </c>
      <c r="K1481" s="1141">
        <v>7800</v>
      </c>
      <c r="L1481" s="1834" t="s">
        <v>79</v>
      </c>
      <c r="M1481" s="322">
        <v>15000</v>
      </c>
      <c r="N1481" s="293">
        <v>1</v>
      </c>
      <c r="O1481" s="1834" t="s">
        <v>127</v>
      </c>
      <c r="P1481" s="3278">
        <v>950</v>
      </c>
      <c r="Q1481" s="14"/>
      <c r="R1481" s="2085" t="s">
        <v>62</v>
      </c>
      <c r="S1481" s="1834"/>
      <c r="T1481" s="1834"/>
      <c r="U1481" s="1834" t="s">
        <v>142</v>
      </c>
      <c r="V1481" s="1834" t="s">
        <v>158</v>
      </c>
      <c r="W1481" s="315">
        <v>85</v>
      </c>
      <c r="X1481" s="315">
        <v>111</v>
      </c>
      <c r="Y1481" s="341">
        <v>15</v>
      </c>
      <c r="Z1481" s="341"/>
      <c r="AA1481" s="341">
        <v>85</v>
      </c>
      <c r="AB1481" s="1834" t="s">
        <v>122</v>
      </c>
      <c r="AC1481" s="293">
        <v>90</v>
      </c>
      <c r="AD1481" s="341">
        <v>473265</v>
      </c>
      <c r="AE1481" s="2764">
        <v>5</v>
      </c>
      <c r="AF1481" s="341">
        <v>12</v>
      </c>
      <c r="AG1481" s="2086" t="s">
        <v>122</v>
      </c>
    </row>
    <row r="1482" spans="3:33">
      <c r="C1482" s="3080" t="s">
        <v>2870</v>
      </c>
      <c r="D1482" s="855" t="s">
        <v>2274</v>
      </c>
      <c r="E1482" s="1599"/>
      <c r="F1482" s="1784">
        <v>928193905131</v>
      </c>
      <c r="G1482" s="1784">
        <v>8718291163688</v>
      </c>
      <c r="H1482" s="1784" t="s">
        <v>1939</v>
      </c>
      <c r="I1482" s="1784"/>
      <c r="J1482" s="1785">
        <v>70</v>
      </c>
      <c r="K1482" s="1786">
        <v>7450</v>
      </c>
      <c r="L1482" s="1864" t="s">
        <v>53</v>
      </c>
      <c r="M1482" s="1787">
        <v>15000</v>
      </c>
      <c r="N1482" s="1593">
        <v>1</v>
      </c>
      <c r="O1482" s="1864" t="s">
        <v>127</v>
      </c>
      <c r="P1482" s="3279">
        <v>950</v>
      </c>
      <c r="Q1482" s="14"/>
      <c r="R1482" s="2274" t="s">
        <v>3208</v>
      </c>
      <c r="S1482" s="1864"/>
      <c r="T1482" s="1864"/>
      <c r="U1482" s="1864" t="s">
        <v>142</v>
      </c>
      <c r="V1482" s="1864" t="s">
        <v>131</v>
      </c>
      <c r="W1482" s="2497">
        <v>88</v>
      </c>
      <c r="X1482" s="2497">
        <v>106</v>
      </c>
      <c r="Y1482" s="1864">
        <v>15</v>
      </c>
      <c r="Z1482" s="1864"/>
      <c r="AA1482" s="1864">
        <v>85</v>
      </c>
      <c r="AB1482" s="1864" t="s">
        <v>122</v>
      </c>
      <c r="AC1482" s="1593">
        <v>92</v>
      </c>
      <c r="AD1482" s="1864">
        <v>473275</v>
      </c>
      <c r="AE1482" s="2642">
        <v>5</v>
      </c>
      <c r="AF1482" s="1864">
        <v>12</v>
      </c>
      <c r="AG1482" s="2306" t="s">
        <v>122</v>
      </c>
    </row>
    <row r="1483" spans="3:33">
      <c r="C1483" s="3081" t="s">
        <v>2870</v>
      </c>
      <c r="D1483" s="1487" t="s">
        <v>2274</v>
      </c>
      <c r="E1483" s="1617"/>
      <c r="F1483" s="1335">
        <v>928187405130</v>
      </c>
      <c r="G1483" s="1335">
        <v>8718291153825</v>
      </c>
      <c r="H1483" s="1335" t="s">
        <v>1940</v>
      </c>
      <c r="I1483" s="1335"/>
      <c r="J1483" s="1305">
        <v>35</v>
      </c>
      <c r="K1483" s="1779">
        <v>4000</v>
      </c>
      <c r="L1483" s="1858" t="s">
        <v>79</v>
      </c>
      <c r="M1483" s="1307">
        <v>15000</v>
      </c>
      <c r="N1483" s="1774">
        <v>1</v>
      </c>
      <c r="O1483" s="1858" t="s">
        <v>127</v>
      </c>
      <c r="P1483" s="3288">
        <v>1000</v>
      </c>
      <c r="Q1483" s="14"/>
      <c r="R1483" s="2266" t="s">
        <v>785</v>
      </c>
      <c r="S1483" s="1858"/>
      <c r="T1483" s="1858"/>
      <c r="U1483" s="1858" t="s">
        <v>1941</v>
      </c>
      <c r="V1483" s="1858" t="s">
        <v>158</v>
      </c>
      <c r="W1483" s="1774">
        <v>87</v>
      </c>
      <c r="X1483" s="1774">
        <v>114</v>
      </c>
      <c r="Y1483" s="1306">
        <v>13.3</v>
      </c>
      <c r="Z1483" s="1306"/>
      <c r="AA1483" s="1306" t="s">
        <v>1942</v>
      </c>
      <c r="AB1483" s="1858" t="s">
        <v>122</v>
      </c>
      <c r="AC1483" s="1774">
        <v>90</v>
      </c>
      <c r="AD1483" s="1306">
        <v>473261</v>
      </c>
      <c r="AE1483" s="2751">
        <v>5</v>
      </c>
      <c r="AF1483" s="1306">
        <v>12</v>
      </c>
      <c r="AG1483" s="2298" t="s">
        <v>122</v>
      </c>
    </row>
    <row r="1484" spans="3:33">
      <c r="C1484" s="3081" t="s">
        <v>2870</v>
      </c>
      <c r="D1484" s="1487" t="s">
        <v>2274</v>
      </c>
      <c r="E1484" s="1617"/>
      <c r="F1484" s="1335">
        <v>928183505130</v>
      </c>
      <c r="G1484" s="1335">
        <v>8727900890839</v>
      </c>
      <c r="H1484" s="1749" t="s">
        <v>1943</v>
      </c>
      <c r="I1484" s="1749"/>
      <c r="J1484" s="1305">
        <v>20</v>
      </c>
      <c r="K1484" s="1779">
        <v>1800</v>
      </c>
      <c r="L1484" s="1865" t="s">
        <v>79</v>
      </c>
      <c r="M1484" s="1307">
        <v>15000</v>
      </c>
      <c r="N1484" s="1774">
        <v>1</v>
      </c>
      <c r="O1484" s="1865" t="s">
        <v>144</v>
      </c>
      <c r="P1484" s="3288">
        <v>1000</v>
      </c>
      <c r="Q1484" s="14"/>
      <c r="R1484" s="2275" t="s">
        <v>785</v>
      </c>
      <c r="S1484" s="1865"/>
      <c r="T1484" s="1865"/>
      <c r="U1484" s="1865" t="s">
        <v>1941</v>
      </c>
      <c r="V1484" s="1865" t="s">
        <v>158</v>
      </c>
      <c r="W1484" s="1279">
        <v>95</v>
      </c>
      <c r="X1484" s="1279">
        <v>90</v>
      </c>
      <c r="Y1484" s="1322">
        <v>13.3</v>
      </c>
      <c r="Z1484" s="1322"/>
      <c r="AA1484" s="1322">
        <v>56.7</v>
      </c>
      <c r="AB1484" s="1865" t="s">
        <v>122</v>
      </c>
      <c r="AC1484" s="1774">
        <v>84</v>
      </c>
      <c r="AD1484" s="1322">
        <v>473256</v>
      </c>
      <c r="AE1484" s="2751">
        <v>5</v>
      </c>
      <c r="AF1484" s="1322">
        <v>12</v>
      </c>
      <c r="AG1484" s="2307" t="s">
        <v>122</v>
      </c>
    </row>
    <row r="1485" spans="3:33">
      <c r="C1485" s="3079" t="s">
        <v>2870</v>
      </c>
      <c r="D1485" s="1576" t="s">
        <v>2274</v>
      </c>
      <c r="E1485" s="1577"/>
      <c r="F1485" s="39">
        <v>928087905130</v>
      </c>
      <c r="G1485" s="39">
        <v>8711500207517</v>
      </c>
      <c r="H1485" s="52" t="s">
        <v>1944</v>
      </c>
      <c r="I1485" s="52"/>
      <c r="J1485" s="336">
        <v>20</v>
      </c>
      <c r="K1485" s="1632">
        <v>1600</v>
      </c>
      <c r="L1485" s="1770" t="s">
        <v>79</v>
      </c>
      <c r="M1485" s="280">
        <v>12000</v>
      </c>
      <c r="N1485" s="305">
        <v>1</v>
      </c>
      <c r="O1485" s="1770" t="s">
        <v>144</v>
      </c>
      <c r="P1485" s="3277">
        <v>1410</v>
      </c>
      <c r="Q1485" s="14"/>
      <c r="R1485" s="2021" t="s">
        <v>964</v>
      </c>
      <c r="S1485" s="1770"/>
      <c r="T1485" s="1770"/>
      <c r="U1485" s="1770" t="s">
        <v>1945</v>
      </c>
      <c r="V1485" s="1770" t="s">
        <v>158</v>
      </c>
      <c r="W1485" s="305">
        <v>100</v>
      </c>
      <c r="X1485" s="305">
        <v>80</v>
      </c>
      <c r="Y1485" s="279">
        <v>17.3</v>
      </c>
      <c r="Z1485" s="279"/>
      <c r="AA1485" s="279">
        <v>52</v>
      </c>
      <c r="AB1485" s="1770" t="s">
        <v>122</v>
      </c>
      <c r="AC1485" s="305">
        <v>87</v>
      </c>
      <c r="AD1485" s="279">
        <v>473347</v>
      </c>
      <c r="AE1485" s="2626">
        <v>5</v>
      </c>
      <c r="AF1485" s="279">
        <v>12</v>
      </c>
      <c r="AG1485" s="2022" t="s">
        <v>122</v>
      </c>
    </row>
    <row r="1486" spans="3:33">
      <c r="C1486" s="3080" t="s">
        <v>2870</v>
      </c>
      <c r="D1486" s="855" t="s">
        <v>2274</v>
      </c>
      <c r="E1486" s="1599"/>
      <c r="F1486" s="49">
        <v>928093905130</v>
      </c>
      <c r="G1486" s="49">
        <v>8711500211491</v>
      </c>
      <c r="H1486" s="259" t="s">
        <v>1946</v>
      </c>
      <c r="I1486" s="259"/>
      <c r="J1486" s="441">
        <v>35</v>
      </c>
      <c r="K1486" s="1129">
        <v>3000</v>
      </c>
      <c r="L1486" s="1823" t="s">
        <v>79</v>
      </c>
      <c r="M1486" s="284">
        <v>12000</v>
      </c>
      <c r="N1486" s="1593">
        <v>1</v>
      </c>
      <c r="O1486" s="1823" t="s">
        <v>144</v>
      </c>
      <c r="P1486" s="3279">
        <v>1410</v>
      </c>
      <c r="Q1486" s="14"/>
      <c r="R1486" s="2039" t="s">
        <v>964</v>
      </c>
      <c r="S1486" s="1823"/>
      <c r="T1486" s="1823"/>
      <c r="U1486" s="1823" t="s">
        <v>1945</v>
      </c>
      <c r="V1486" s="1823" t="s">
        <v>158</v>
      </c>
      <c r="W1486" s="294">
        <v>96</v>
      </c>
      <c r="X1486" s="294">
        <v>85</v>
      </c>
      <c r="Y1486" s="283">
        <v>17.3</v>
      </c>
      <c r="Z1486" s="283"/>
      <c r="AA1486" s="283">
        <v>52</v>
      </c>
      <c r="AB1486" s="1823" t="s">
        <v>122</v>
      </c>
      <c r="AC1486" s="1593">
        <v>91</v>
      </c>
      <c r="AD1486" s="283">
        <v>473353</v>
      </c>
      <c r="AE1486" s="2642">
        <v>5</v>
      </c>
      <c r="AF1486" s="283">
        <v>12</v>
      </c>
      <c r="AG1486" s="2040" t="s">
        <v>122</v>
      </c>
    </row>
    <row r="1487" spans="3:33">
      <c r="C1487" s="3079" t="s">
        <v>2870</v>
      </c>
      <c r="D1487" s="1576" t="s">
        <v>2274</v>
      </c>
      <c r="E1487" s="1577"/>
      <c r="F1487" s="39">
        <v>928082205125</v>
      </c>
      <c r="G1487" s="39">
        <v>8711500197825</v>
      </c>
      <c r="H1487" s="52" t="s">
        <v>1947</v>
      </c>
      <c r="I1487" s="52"/>
      <c r="J1487" s="336">
        <v>72</v>
      </c>
      <c r="K1487" s="1632">
        <v>6000</v>
      </c>
      <c r="L1487" s="1770" t="s">
        <v>79</v>
      </c>
      <c r="M1487" s="324">
        <v>16000</v>
      </c>
      <c r="N1487" s="305">
        <v>1</v>
      </c>
      <c r="O1487" s="1770" t="s">
        <v>144</v>
      </c>
      <c r="P1487" s="2400">
        <v>1050</v>
      </c>
      <c r="Q1487" s="14"/>
      <c r="R1487" s="2021" t="s">
        <v>3206</v>
      </c>
      <c r="S1487" s="1770"/>
      <c r="T1487" s="1770"/>
      <c r="U1487" s="1770" t="s">
        <v>1948</v>
      </c>
      <c r="V1487" s="1770" t="s">
        <v>158</v>
      </c>
      <c r="W1487" s="305">
        <v>94</v>
      </c>
      <c r="X1487" s="305">
        <v>83</v>
      </c>
      <c r="Y1487" s="279">
        <v>22</v>
      </c>
      <c r="Z1487" s="279"/>
      <c r="AA1487" s="279">
        <v>120</v>
      </c>
      <c r="AB1487" s="1770" t="s">
        <v>122</v>
      </c>
      <c r="AC1487" s="305">
        <v>80</v>
      </c>
      <c r="AD1487" s="279">
        <v>473326</v>
      </c>
      <c r="AE1487" s="2626">
        <v>5</v>
      </c>
      <c r="AF1487" s="279">
        <v>12</v>
      </c>
      <c r="AG1487" s="2022" t="s">
        <v>122</v>
      </c>
    </row>
    <row r="1488" spans="3:33">
      <c r="C1488" s="3091" t="s">
        <v>2870</v>
      </c>
      <c r="D1488" s="569" t="s">
        <v>2274</v>
      </c>
      <c r="E1488" s="1578"/>
      <c r="F1488" s="63">
        <v>928084705133</v>
      </c>
      <c r="G1488" s="63">
        <v>8711500200020</v>
      </c>
      <c r="H1488" s="65" t="s">
        <v>1949</v>
      </c>
      <c r="I1488" s="65"/>
      <c r="J1488" s="334">
        <v>70</v>
      </c>
      <c r="K1488" s="1127">
        <v>5450</v>
      </c>
      <c r="L1488" s="318" t="s">
        <v>53</v>
      </c>
      <c r="M1488" s="317">
        <v>16000</v>
      </c>
      <c r="N1488" s="293">
        <v>1</v>
      </c>
      <c r="O1488" s="318" t="s">
        <v>144</v>
      </c>
      <c r="P1488" s="760">
        <v>1050</v>
      </c>
      <c r="Q1488" s="14"/>
      <c r="R1488" s="2025" t="s">
        <v>3206</v>
      </c>
      <c r="S1488" s="318"/>
      <c r="T1488" s="318"/>
      <c r="U1488" s="318" t="s">
        <v>1948</v>
      </c>
      <c r="V1488" s="318" t="s">
        <v>131</v>
      </c>
      <c r="W1488" s="301">
        <v>90</v>
      </c>
      <c r="X1488" s="301">
        <v>77</v>
      </c>
      <c r="Y1488" s="281">
        <v>22</v>
      </c>
      <c r="Z1488" s="281"/>
      <c r="AA1488" s="281">
        <v>120</v>
      </c>
      <c r="AB1488" s="318" t="s">
        <v>122</v>
      </c>
      <c r="AC1488" s="293">
        <v>92</v>
      </c>
      <c r="AD1488" s="281">
        <v>473339</v>
      </c>
      <c r="AE1488" s="2624">
        <v>5</v>
      </c>
      <c r="AF1488" s="281">
        <v>12</v>
      </c>
      <c r="AG1488" s="2026" t="s">
        <v>122</v>
      </c>
    </row>
    <row r="1489" spans="3:33">
      <c r="C1489" s="3080" t="s">
        <v>2870</v>
      </c>
      <c r="D1489" s="855" t="s">
        <v>2274</v>
      </c>
      <c r="E1489" s="1599"/>
      <c r="F1489" s="49">
        <v>928083605133</v>
      </c>
      <c r="G1489" s="49">
        <v>8711500197849</v>
      </c>
      <c r="H1489" s="259" t="s">
        <v>1950</v>
      </c>
      <c r="I1489" s="259"/>
      <c r="J1489" s="441">
        <v>147</v>
      </c>
      <c r="K1489" s="1129">
        <v>12750</v>
      </c>
      <c r="L1489" s="1823" t="s">
        <v>79</v>
      </c>
      <c r="M1489" s="489">
        <v>16000</v>
      </c>
      <c r="N1489" s="1593">
        <v>1</v>
      </c>
      <c r="O1489" s="1823" t="s">
        <v>144</v>
      </c>
      <c r="P1489" s="1652">
        <v>1200</v>
      </c>
      <c r="Q1489" s="14"/>
      <c r="R1489" s="2039" t="s">
        <v>3206</v>
      </c>
      <c r="S1489" s="1823"/>
      <c r="T1489" s="1823"/>
      <c r="U1489" s="1823" t="s">
        <v>1948</v>
      </c>
      <c r="V1489" s="1823" t="s">
        <v>158</v>
      </c>
      <c r="W1489" s="294">
        <v>98</v>
      </c>
      <c r="X1489" s="294">
        <v>86</v>
      </c>
      <c r="Y1489" s="283">
        <v>25</v>
      </c>
      <c r="Z1489" s="283"/>
      <c r="AA1489" s="283">
        <v>138</v>
      </c>
      <c r="AB1489" s="1823" t="s">
        <v>122</v>
      </c>
      <c r="AC1489" s="1593">
        <v>88</v>
      </c>
      <c r="AD1489" s="283">
        <v>473334</v>
      </c>
      <c r="AE1489" s="2642">
        <v>5</v>
      </c>
      <c r="AF1489" s="283">
        <v>12</v>
      </c>
      <c r="AG1489" s="2040" t="s">
        <v>122</v>
      </c>
    </row>
    <row r="1490" spans="3:33">
      <c r="C1490" s="3079" t="s">
        <v>2870</v>
      </c>
      <c r="D1490" s="1576" t="s">
        <v>2274</v>
      </c>
      <c r="E1490" s="1577"/>
      <c r="F1490" s="39">
        <v>928191005331</v>
      </c>
      <c r="G1490" s="39">
        <v>8718291202745</v>
      </c>
      <c r="H1490" s="52" t="s">
        <v>1951</v>
      </c>
      <c r="I1490" s="52"/>
      <c r="J1490" s="336">
        <v>20</v>
      </c>
      <c r="K1490" s="280">
        <v>880</v>
      </c>
      <c r="L1490" s="1770" t="s">
        <v>79</v>
      </c>
      <c r="M1490" s="324">
        <v>15000</v>
      </c>
      <c r="N1490" s="305">
        <v>1</v>
      </c>
      <c r="O1490" s="1770" t="s">
        <v>144</v>
      </c>
      <c r="P1490" s="3277">
        <v>1670</v>
      </c>
      <c r="Q1490" s="14"/>
      <c r="R1490" s="2021" t="s">
        <v>54</v>
      </c>
      <c r="S1490" s="1770"/>
      <c r="T1490" s="1770"/>
      <c r="U1490" s="1770" t="s">
        <v>1952</v>
      </c>
      <c r="V1490" s="1770" t="s">
        <v>158</v>
      </c>
      <c r="W1490" s="305">
        <v>95</v>
      </c>
      <c r="X1490" s="305">
        <v>44</v>
      </c>
      <c r="Y1490" s="279">
        <v>50</v>
      </c>
      <c r="Z1490" s="279"/>
      <c r="AA1490" s="279">
        <v>65.400000000000006</v>
      </c>
      <c r="AB1490" s="1770" t="s">
        <v>122</v>
      </c>
      <c r="AC1490" s="305">
        <v>84</v>
      </c>
      <c r="AD1490" s="279">
        <v>473266</v>
      </c>
      <c r="AE1490" s="2626">
        <v>5</v>
      </c>
      <c r="AF1490" s="279">
        <v>12</v>
      </c>
      <c r="AG1490" s="2022" t="s">
        <v>122</v>
      </c>
    </row>
    <row r="1491" spans="3:33">
      <c r="C1491" s="3091" t="s">
        <v>2870</v>
      </c>
      <c r="D1491" s="569" t="s">
        <v>2274</v>
      </c>
      <c r="E1491" s="1578"/>
      <c r="F1491" s="63">
        <v>928191105331</v>
      </c>
      <c r="G1491" s="63">
        <v>8718291203018</v>
      </c>
      <c r="H1491" s="65" t="s">
        <v>1953</v>
      </c>
      <c r="I1491" s="65"/>
      <c r="J1491" s="334">
        <v>20</v>
      </c>
      <c r="K1491" s="282">
        <v>900</v>
      </c>
      <c r="L1491" s="318" t="s">
        <v>79</v>
      </c>
      <c r="M1491" s="317">
        <v>15000</v>
      </c>
      <c r="N1491" s="293">
        <v>1</v>
      </c>
      <c r="O1491" s="318" t="s">
        <v>144</v>
      </c>
      <c r="P1491" s="3278">
        <v>1670</v>
      </c>
      <c r="Q1491" s="14"/>
      <c r="R1491" s="2025" t="s">
        <v>54</v>
      </c>
      <c r="S1491" s="318"/>
      <c r="T1491" s="318"/>
      <c r="U1491" s="318" t="s">
        <v>1952</v>
      </c>
      <c r="V1491" s="318" t="s">
        <v>158</v>
      </c>
      <c r="W1491" s="301">
        <v>95</v>
      </c>
      <c r="X1491" s="301">
        <v>45</v>
      </c>
      <c r="Y1491" s="281">
        <v>50</v>
      </c>
      <c r="Z1491" s="281"/>
      <c r="AA1491" s="281">
        <v>65.400000000000006</v>
      </c>
      <c r="AB1491" s="318" t="s">
        <v>122</v>
      </c>
      <c r="AC1491" s="293">
        <v>84</v>
      </c>
      <c r="AD1491" s="281">
        <v>473267</v>
      </c>
      <c r="AE1491" s="2624">
        <v>5</v>
      </c>
      <c r="AF1491" s="281">
        <v>12</v>
      </c>
      <c r="AG1491" s="2026" t="s">
        <v>122</v>
      </c>
    </row>
    <row r="1492" spans="3:33">
      <c r="C1492" s="3091" t="s">
        <v>2870</v>
      </c>
      <c r="D1492" s="569" t="s">
        <v>2274</v>
      </c>
      <c r="E1492" s="1578"/>
      <c r="F1492" s="63">
        <v>928191205331</v>
      </c>
      <c r="G1492" s="63">
        <v>8718291203032</v>
      </c>
      <c r="H1492" s="65" t="s">
        <v>1954</v>
      </c>
      <c r="I1492" s="65"/>
      <c r="J1492" s="334">
        <v>20</v>
      </c>
      <c r="K1492" s="282">
        <v>860</v>
      </c>
      <c r="L1492" s="318" t="s">
        <v>79</v>
      </c>
      <c r="M1492" s="317">
        <v>15000</v>
      </c>
      <c r="N1492" s="293">
        <v>1</v>
      </c>
      <c r="O1492" s="318" t="s">
        <v>144</v>
      </c>
      <c r="P1492" s="3278">
        <v>1670</v>
      </c>
      <c r="Q1492" s="14"/>
      <c r="R1492" s="2025" t="s">
        <v>54</v>
      </c>
      <c r="S1492" s="318"/>
      <c r="T1492" s="318"/>
      <c r="U1492" s="318" t="s">
        <v>1952</v>
      </c>
      <c r="V1492" s="318" t="s">
        <v>158</v>
      </c>
      <c r="W1492" s="301">
        <v>95</v>
      </c>
      <c r="X1492" s="301">
        <v>43</v>
      </c>
      <c r="Y1492" s="281">
        <v>50</v>
      </c>
      <c r="Z1492" s="281"/>
      <c r="AA1492" s="281">
        <v>65.400000000000006</v>
      </c>
      <c r="AB1492" s="318" t="s">
        <v>122</v>
      </c>
      <c r="AC1492" s="293">
        <v>84</v>
      </c>
      <c r="AD1492" s="281">
        <v>473268</v>
      </c>
      <c r="AE1492" s="2624">
        <v>5</v>
      </c>
      <c r="AF1492" s="281">
        <v>12</v>
      </c>
      <c r="AG1492" s="2026" t="s">
        <v>122</v>
      </c>
    </row>
    <row r="1493" spans="3:33">
      <c r="C1493" s="3091" t="s">
        <v>2870</v>
      </c>
      <c r="D1493" s="569" t="s">
        <v>2274</v>
      </c>
      <c r="E1493" s="1578"/>
      <c r="F1493" s="63">
        <v>928194605330</v>
      </c>
      <c r="G1493" s="63">
        <v>8718291162964</v>
      </c>
      <c r="H1493" s="65" t="s">
        <v>1955</v>
      </c>
      <c r="I1493" s="65"/>
      <c r="J1493" s="334">
        <v>35</v>
      </c>
      <c r="K1493" s="282">
        <v>2100</v>
      </c>
      <c r="L1493" s="318" t="s">
        <v>79</v>
      </c>
      <c r="M1493" s="317">
        <v>15000</v>
      </c>
      <c r="N1493" s="293">
        <v>1</v>
      </c>
      <c r="O1493" s="318" t="s">
        <v>144</v>
      </c>
      <c r="P1493" s="3278">
        <v>1670</v>
      </c>
      <c r="Q1493" s="14"/>
      <c r="R1493" s="2025" t="s">
        <v>62</v>
      </c>
      <c r="S1493" s="318"/>
      <c r="T1493" s="318"/>
      <c r="U1493" s="318" t="s">
        <v>1952</v>
      </c>
      <c r="V1493" s="318" t="s">
        <v>158</v>
      </c>
      <c r="W1493" s="301">
        <v>87</v>
      </c>
      <c r="X1493" s="301">
        <v>60</v>
      </c>
      <c r="Y1493" s="281">
        <v>50</v>
      </c>
      <c r="Z1493" s="281"/>
      <c r="AA1493" s="281">
        <v>65.400000000000006</v>
      </c>
      <c r="AB1493" s="318" t="s">
        <v>122</v>
      </c>
      <c r="AC1493" s="293">
        <v>90</v>
      </c>
      <c r="AD1493" s="281">
        <v>473276</v>
      </c>
      <c r="AE1493" s="2624">
        <v>5</v>
      </c>
      <c r="AF1493" s="281">
        <v>12</v>
      </c>
      <c r="AG1493" s="2026" t="s">
        <v>122</v>
      </c>
    </row>
    <row r="1494" spans="3:33">
      <c r="C1494" s="3091" t="s">
        <v>2870</v>
      </c>
      <c r="D1494" s="569" t="s">
        <v>2274</v>
      </c>
      <c r="E1494" s="1578"/>
      <c r="F1494" s="63">
        <v>928194705330</v>
      </c>
      <c r="G1494" s="63">
        <v>8718291163008</v>
      </c>
      <c r="H1494" s="65" t="s">
        <v>1956</v>
      </c>
      <c r="I1494" s="65"/>
      <c r="J1494" s="334">
        <v>35</v>
      </c>
      <c r="K1494" s="282">
        <v>2150</v>
      </c>
      <c r="L1494" s="318" t="s">
        <v>79</v>
      </c>
      <c r="M1494" s="317">
        <v>15000</v>
      </c>
      <c r="N1494" s="293">
        <v>1</v>
      </c>
      <c r="O1494" s="318" t="s">
        <v>144</v>
      </c>
      <c r="P1494" s="3278">
        <v>1670</v>
      </c>
      <c r="Q1494" s="14"/>
      <c r="R1494" s="2025" t="s">
        <v>62</v>
      </c>
      <c r="S1494" s="318"/>
      <c r="T1494" s="318"/>
      <c r="U1494" s="318" t="s">
        <v>1952</v>
      </c>
      <c r="V1494" s="318" t="s">
        <v>158</v>
      </c>
      <c r="W1494" s="301">
        <v>87</v>
      </c>
      <c r="X1494" s="301">
        <v>61</v>
      </c>
      <c r="Y1494" s="281">
        <v>50</v>
      </c>
      <c r="Z1494" s="281"/>
      <c r="AA1494" s="281">
        <v>65.400000000000006</v>
      </c>
      <c r="AB1494" s="318" t="s">
        <v>122</v>
      </c>
      <c r="AC1494" s="293">
        <v>90</v>
      </c>
      <c r="AD1494" s="281">
        <v>473277</v>
      </c>
      <c r="AE1494" s="2624">
        <v>5</v>
      </c>
      <c r="AF1494" s="281">
        <v>12</v>
      </c>
      <c r="AG1494" s="2026" t="s">
        <v>122</v>
      </c>
    </row>
    <row r="1495" spans="3:33">
      <c r="C1495" s="3080" t="s">
        <v>2870</v>
      </c>
      <c r="D1495" s="855" t="s">
        <v>2274</v>
      </c>
      <c r="E1495" s="1599"/>
      <c r="F1495" s="936">
        <v>928194805330</v>
      </c>
      <c r="G1495" s="936">
        <v>8718291163060</v>
      </c>
      <c r="H1495" s="1017" t="s">
        <v>1957</v>
      </c>
      <c r="I1495" s="1017"/>
      <c r="J1495" s="1087">
        <v>35</v>
      </c>
      <c r="K1495" s="1416">
        <v>2150</v>
      </c>
      <c r="L1495" s="1548" t="s">
        <v>79</v>
      </c>
      <c r="M1495" s="1497">
        <v>15000</v>
      </c>
      <c r="N1495" s="1773">
        <v>1</v>
      </c>
      <c r="O1495" s="1548" t="s">
        <v>144</v>
      </c>
      <c r="P1495" s="2421">
        <v>1670</v>
      </c>
      <c r="Q1495" s="14"/>
      <c r="R1495" s="2270" t="s">
        <v>62</v>
      </c>
      <c r="S1495" s="1548"/>
      <c r="T1495" s="1548"/>
      <c r="U1495" s="1548" t="s">
        <v>1952</v>
      </c>
      <c r="V1495" s="1548" t="s">
        <v>158</v>
      </c>
      <c r="W1495" s="1237">
        <v>87</v>
      </c>
      <c r="X1495" s="1237">
        <v>61</v>
      </c>
      <c r="Y1495" s="937">
        <v>50</v>
      </c>
      <c r="Z1495" s="937"/>
      <c r="AA1495" s="937">
        <v>65.400000000000006</v>
      </c>
      <c r="AB1495" s="1548" t="s">
        <v>122</v>
      </c>
      <c r="AC1495" s="1773">
        <v>90</v>
      </c>
      <c r="AD1495" s="937">
        <v>473278</v>
      </c>
      <c r="AE1495" s="2762">
        <v>5</v>
      </c>
      <c r="AF1495" s="937">
        <v>12</v>
      </c>
      <c r="AG1495" s="2302" t="s">
        <v>122</v>
      </c>
    </row>
    <row r="1496" spans="3:33">
      <c r="C1496" s="3081" t="s">
        <v>2870</v>
      </c>
      <c r="D1496" s="1487" t="s">
        <v>2274</v>
      </c>
      <c r="E1496" s="1617"/>
      <c r="F1496" s="1330">
        <v>928050300630</v>
      </c>
      <c r="G1496" s="1330">
        <v>8718291651574</v>
      </c>
      <c r="H1496" s="1753" t="s">
        <v>1958</v>
      </c>
      <c r="I1496" s="1753"/>
      <c r="J1496" s="1754">
        <v>35</v>
      </c>
      <c r="K1496" s="1755">
        <v>2100</v>
      </c>
      <c r="L1496" s="1858" t="s">
        <v>79</v>
      </c>
      <c r="M1496" s="1307">
        <v>15000</v>
      </c>
      <c r="N1496" s="1774">
        <v>1</v>
      </c>
      <c r="O1496" s="1858" t="s">
        <v>144</v>
      </c>
      <c r="P1496" s="3288">
        <v>1400</v>
      </c>
      <c r="Q1496" s="14"/>
      <c r="R1496" s="2266" t="s">
        <v>62</v>
      </c>
      <c r="S1496" s="1858"/>
      <c r="T1496" s="1858"/>
      <c r="U1496" s="1858" t="s">
        <v>121</v>
      </c>
      <c r="V1496" s="1858" t="s">
        <v>158</v>
      </c>
      <c r="W1496" s="1774">
        <v>88</v>
      </c>
      <c r="X1496" s="1774">
        <v>60</v>
      </c>
      <c r="Y1496" s="1306">
        <v>65</v>
      </c>
      <c r="Z1496" s="1306"/>
      <c r="AA1496" s="1306">
        <v>95</v>
      </c>
      <c r="AB1496" s="1858" t="s">
        <v>122</v>
      </c>
      <c r="AC1496" s="1774">
        <v>91</v>
      </c>
      <c r="AD1496" s="1306">
        <v>473304</v>
      </c>
      <c r="AE1496" s="2751">
        <v>5</v>
      </c>
      <c r="AF1496" s="1306">
        <v>12</v>
      </c>
      <c r="AG1496" s="2298" t="s">
        <v>122</v>
      </c>
    </row>
    <row r="1497" spans="3:33">
      <c r="C1497" s="3079" t="s">
        <v>2870</v>
      </c>
      <c r="D1497" s="1576" t="s">
        <v>2274</v>
      </c>
      <c r="E1497" s="1577"/>
      <c r="F1497" s="39">
        <v>928108100630</v>
      </c>
      <c r="G1497" s="39">
        <v>8718291241928</v>
      </c>
      <c r="H1497" s="1789" t="s">
        <v>1959</v>
      </c>
      <c r="I1497" s="1789"/>
      <c r="J1497" s="336">
        <v>35</v>
      </c>
      <c r="K1497" s="280">
        <v>2400</v>
      </c>
      <c r="L1497" s="305" t="s">
        <v>79</v>
      </c>
      <c r="M1497" s="324">
        <v>15000</v>
      </c>
      <c r="N1497" s="305">
        <v>1</v>
      </c>
      <c r="O1497" s="305" t="s">
        <v>144</v>
      </c>
      <c r="P1497" s="3277">
        <v>1400</v>
      </c>
      <c r="Q1497" s="14"/>
      <c r="R1497" s="2015" t="s">
        <v>62</v>
      </c>
      <c r="S1497" s="305"/>
      <c r="T1497" s="305"/>
      <c r="U1497" s="305" t="s">
        <v>121</v>
      </c>
      <c r="V1497" s="305" t="s">
        <v>158</v>
      </c>
      <c r="W1497" s="305">
        <v>88</v>
      </c>
      <c r="X1497" s="305">
        <v>68</v>
      </c>
      <c r="Y1497" s="279">
        <v>97</v>
      </c>
      <c r="Z1497" s="279"/>
      <c r="AA1497" s="279">
        <v>123</v>
      </c>
      <c r="AB1497" s="305" t="s">
        <v>122</v>
      </c>
      <c r="AC1497" s="305">
        <v>91</v>
      </c>
      <c r="AD1497" s="279">
        <v>473362</v>
      </c>
      <c r="AE1497" s="2626">
        <v>5</v>
      </c>
      <c r="AF1497" s="279">
        <v>6</v>
      </c>
      <c r="AG1497" s="2016" t="s">
        <v>122</v>
      </c>
    </row>
    <row r="1498" spans="3:33">
      <c r="C1498" s="3091" t="s">
        <v>2870</v>
      </c>
      <c r="D1498" s="569" t="s">
        <v>2274</v>
      </c>
      <c r="E1498" s="1578"/>
      <c r="F1498" s="63">
        <v>928108200630</v>
      </c>
      <c r="G1498" s="63">
        <v>8718291241942</v>
      </c>
      <c r="H1498" s="40" t="s">
        <v>1960</v>
      </c>
      <c r="I1498" s="40"/>
      <c r="J1498" s="334">
        <v>35</v>
      </c>
      <c r="K1498" s="282">
        <v>2400</v>
      </c>
      <c r="L1498" s="301" t="s">
        <v>79</v>
      </c>
      <c r="M1498" s="282">
        <v>15000</v>
      </c>
      <c r="N1498" s="293">
        <v>1</v>
      </c>
      <c r="O1498" s="301" t="s">
        <v>144</v>
      </c>
      <c r="P1498" s="3278">
        <v>1400</v>
      </c>
      <c r="Q1498" s="14"/>
      <c r="R1498" s="2023" t="s">
        <v>62</v>
      </c>
      <c r="S1498" s="301"/>
      <c r="T1498" s="301"/>
      <c r="U1498" s="301" t="s">
        <v>121</v>
      </c>
      <c r="V1498" s="301" t="s">
        <v>158</v>
      </c>
      <c r="W1498" s="301">
        <v>88</v>
      </c>
      <c r="X1498" s="301">
        <v>68</v>
      </c>
      <c r="Y1498" s="281">
        <v>97</v>
      </c>
      <c r="Z1498" s="281"/>
      <c r="AA1498" s="281">
        <v>123</v>
      </c>
      <c r="AB1498" s="301" t="s">
        <v>122</v>
      </c>
      <c r="AC1498" s="293">
        <v>91</v>
      </c>
      <c r="AD1498" s="281">
        <v>473363</v>
      </c>
      <c r="AE1498" s="2624">
        <v>5</v>
      </c>
      <c r="AF1498" s="281">
        <v>6</v>
      </c>
      <c r="AG1498" s="2024" t="s">
        <v>122</v>
      </c>
    </row>
    <row r="1499" spans="3:33">
      <c r="C1499" s="3091" t="s">
        <v>2870</v>
      </c>
      <c r="D1499" s="569" t="s">
        <v>2274</v>
      </c>
      <c r="E1499" s="1578"/>
      <c r="F1499" s="1020">
        <v>928109300630</v>
      </c>
      <c r="G1499" s="1020">
        <v>8718291241867</v>
      </c>
      <c r="H1499" s="1252" t="s">
        <v>2297</v>
      </c>
      <c r="I1499" s="1252"/>
      <c r="J1499" s="1021">
        <v>73.2</v>
      </c>
      <c r="K1499" s="530">
        <v>4500</v>
      </c>
      <c r="L1499" s="519" t="s">
        <v>79</v>
      </c>
      <c r="M1499" s="530">
        <v>15000</v>
      </c>
      <c r="N1499" s="1253">
        <v>1</v>
      </c>
      <c r="O1499" s="519" t="s">
        <v>144</v>
      </c>
      <c r="P1499" s="2420">
        <v>1530</v>
      </c>
      <c r="Q1499" s="1004"/>
      <c r="R1499" s="2276" t="s">
        <v>62</v>
      </c>
      <c r="S1499" s="519"/>
      <c r="T1499" s="519"/>
      <c r="U1499" s="519" t="s">
        <v>121</v>
      </c>
      <c r="V1499" s="519" t="s">
        <v>158</v>
      </c>
      <c r="W1499" s="519">
        <v>86</v>
      </c>
      <c r="X1499" s="519">
        <v>61</v>
      </c>
      <c r="Y1499" s="942">
        <v>91</v>
      </c>
      <c r="Z1499" s="942"/>
      <c r="AA1499" s="942">
        <v>128</v>
      </c>
      <c r="AB1499" s="519" t="s">
        <v>122</v>
      </c>
      <c r="AC1499" s="1253">
        <v>92</v>
      </c>
      <c r="AD1499" s="942">
        <v>473364</v>
      </c>
      <c r="AE1499" s="2765">
        <v>5</v>
      </c>
      <c r="AF1499" s="942">
        <v>6</v>
      </c>
      <c r="AG1499" s="2308" t="s">
        <v>122</v>
      </c>
    </row>
    <row r="1500" spans="3:33">
      <c r="C1500" s="3091" t="s">
        <v>2870</v>
      </c>
      <c r="D1500" s="569" t="s">
        <v>2274</v>
      </c>
      <c r="E1500" s="1578"/>
      <c r="F1500" s="63">
        <v>928109400630</v>
      </c>
      <c r="G1500" s="63">
        <v>8718291241881</v>
      </c>
      <c r="H1500" s="40" t="s">
        <v>1961</v>
      </c>
      <c r="I1500" s="40"/>
      <c r="J1500" s="334">
        <v>70</v>
      </c>
      <c r="K1500" s="282">
        <v>4500</v>
      </c>
      <c r="L1500" s="282" t="s">
        <v>79</v>
      </c>
      <c r="M1500" s="282">
        <v>15000</v>
      </c>
      <c r="N1500" s="293">
        <v>1</v>
      </c>
      <c r="O1500" s="282" t="s">
        <v>144</v>
      </c>
      <c r="P1500" s="3278">
        <v>1530</v>
      </c>
      <c r="Q1500" s="14"/>
      <c r="R1500" s="1892" t="s">
        <v>62</v>
      </c>
      <c r="S1500" s="282"/>
      <c r="T1500" s="282"/>
      <c r="U1500" s="282" t="s">
        <v>121</v>
      </c>
      <c r="V1500" s="282" t="s">
        <v>158</v>
      </c>
      <c r="W1500" s="301">
        <v>86</v>
      </c>
      <c r="X1500" s="301">
        <v>64</v>
      </c>
      <c r="Y1500" s="281">
        <v>97</v>
      </c>
      <c r="Z1500" s="281"/>
      <c r="AA1500" s="281">
        <v>123</v>
      </c>
      <c r="AB1500" s="282" t="s">
        <v>122</v>
      </c>
      <c r="AC1500" s="293">
        <v>92</v>
      </c>
      <c r="AD1500" s="281">
        <v>473365</v>
      </c>
      <c r="AE1500" s="2624">
        <v>5</v>
      </c>
      <c r="AF1500" s="281">
        <v>6</v>
      </c>
      <c r="AG1500" s="1893" t="s">
        <v>122</v>
      </c>
    </row>
    <row r="1501" spans="3:33">
      <c r="C1501" s="3091" t="s">
        <v>2870</v>
      </c>
      <c r="D1501" s="569" t="s">
        <v>2274</v>
      </c>
      <c r="E1501" s="1578"/>
      <c r="F1501" s="63">
        <v>928109500630</v>
      </c>
      <c r="G1501" s="42">
        <v>8718291241904</v>
      </c>
      <c r="H1501" s="40" t="s">
        <v>1962</v>
      </c>
      <c r="I1501" s="40"/>
      <c r="J1501" s="334">
        <v>70</v>
      </c>
      <c r="K1501" s="282">
        <v>4400</v>
      </c>
      <c r="L1501" s="282" t="s">
        <v>79</v>
      </c>
      <c r="M1501" s="282">
        <v>15000</v>
      </c>
      <c r="N1501" s="293">
        <v>1</v>
      </c>
      <c r="O1501" s="282" t="s">
        <v>144</v>
      </c>
      <c r="P1501" s="3278">
        <v>1530</v>
      </c>
      <c r="Q1501" s="14"/>
      <c r="R1501" s="1892" t="s">
        <v>62</v>
      </c>
      <c r="S1501" s="282"/>
      <c r="T1501" s="282"/>
      <c r="U1501" s="282" t="s">
        <v>121</v>
      </c>
      <c r="V1501" s="282" t="s">
        <v>158</v>
      </c>
      <c r="W1501" s="301">
        <v>86</v>
      </c>
      <c r="X1501" s="301">
        <v>62</v>
      </c>
      <c r="Y1501" s="281">
        <v>97</v>
      </c>
      <c r="Z1501" s="281"/>
      <c r="AA1501" s="281">
        <v>123</v>
      </c>
      <c r="AB1501" s="282" t="s">
        <v>122</v>
      </c>
      <c r="AC1501" s="293">
        <v>92</v>
      </c>
      <c r="AD1501" s="281">
        <v>473366</v>
      </c>
      <c r="AE1501" s="2624">
        <v>5</v>
      </c>
      <c r="AF1501" s="281">
        <v>6</v>
      </c>
      <c r="AG1501" s="1893" t="s">
        <v>122</v>
      </c>
    </row>
    <row r="1502" spans="3:33">
      <c r="C1502" s="3080" t="s">
        <v>2870</v>
      </c>
      <c r="D1502" s="855" t="s">
        <v>2274</v>
      </c>
      <c r="E1502" s="1599"/>
      <c r="F1502" s="49">
        <v>928053000630</v>
      </c>
      <c r="G1502" s="57">
        <v>8718291651673</v>
      </c>
      <c r="H1502" s="1790" t="s">
        <v>1963</v>
      </c>
      <c r="I1502" s="1790"/>
      <c r="J1502" s="441">
        <v>73.2</v>
      </c>
      <c r="K1502" s="284">
        <v>4500</v>
      </c>
      <c r="L1502" s="283" t="s">
        <v>53</v>
      </c>
      <c r="M1502" s="284">
        <v>15000</v>
      </c>
      <c r="N1502" s="1593">
        <v>1</v>
      </c>
      <c r="O1502" s="283" t="s">
        <v>144</v>
      </c>
      <c r="P1502" s="3279">
        <v>1530</v>
      </c>
      <c r="Q1502" s="518"/>
      <c r="R1502" s="1993" t="s">
        <v>785</v>
      </c>
      <c r="S1502" s="283"/>
      <c r="T1502" s="283"/>
      <c r="U1502" s="283" t="s">
        <v>121</v>
      </c>
      <c r="V1502" s="283" t="s">
        <v>131</v>
      </c>
      <c r="W1502" s="294">
        <v>90</v>
      </c>
      <c r="X1502" s="294">
        <v>61</v>
      </c>
      <c r="Y1502" s="283">
        <v>97</v>
      </c>
      <c r="Z1502" s="283"/>
      <c r="AA1502" s="283">
        <v>123</v>
      </c>
      <c r="AB1502" s="283" t="s">
        <v>122</v>
      </c>
      <c r="AC1502" s="1593">
        <v>92</v>
      </c>
      <c r="AD1502" s="283">
        <v>473305</v>
      </c>
      <c r="AE1502" s="2642">
        <v>5</v>
      </c>
      <c r="AF1502" s="283">
        <v>6</v>
      </c>
      <c r="AG1502" s="1994" t="s">
        <v>122</v>
      </c>
    </row>
    <row r="1503" spans="3:33">
      <c r="C1503" s="3081" t="s">
        <v>2870</v>
      </c>
      <c r="D1503" s="1487" t="s">
        <v>2274</v>
      </c>
      <c r="E1503" s="1617"/>
      <c r="F1503" s="1745">
        <v>928096505330</v>
      </c>
      <c r="G1503" s="1745">
        <v>8711500213877</v>
      </c>
      <c r="H1503" s="1745" t="s">
        <v>1964</v>
      </c>
      <c r="I1503" s="1745"/>
      <c r="J1503" s="1747">
        <v>35</v>
      </c>
      <c r="K1503" s="3232">
        <v>1300</v>
      </c>
      <c r="L1503" s="2354" t="s">
        <v>53</v>
      </c>
      <c r="M1503" s="1704">
        <v>9000</v>
      </c>
      <c r="N1503" s="1769">
        <v>1</v>
      </c>
      <c r="O1503" s="2354" t="s">
        <v>144</v>
      </c>
      <c r="P1503" s="3200">
        <v>1765</v>
      </c>
      <c r="Q1503" s="14"/>
      <c r="R1503" s="3230" t="s">
        <v>573</v>
      </c>
      <c r="S1503" s="2354"/>
      <c r="T1503" s="2354"/>
      <c r="U1503" s="2354" t="s">
        <v>1965</v>
      </c>
      <c r="V1503" s="2354" t="s">
        <v>131</v>
      </c>
      <c r="W1503" s="1769">
        <v>86</v>
      </c>
      <c r="X1503" s="1769">
        <v>37</v>
      </c>
      <c r="Y1503" s="2354">
        <v>111</v>
      </c>
      <c r="Z1503" s="2354"/>
      <c r="AA1503" s="2354">
        <v>95</v>
      </c>
      <c r="AB1503" s="2354" t="s">
        <v>122</v>
      </c>
      <c r="AC1503" s="1769">
        <v>93</v>
      </c>
      <c r="AD1503" s="2354">
        <v>473358</v>
      </c>
      <c r="AE1503" s="2761">
        <v>5</v>
      </c>
      <c r="AF1503" s="2354">
        <v>6</v>
      </c>
      <c r="AG1503" s="3231" t="s">
        <v>122</v>
      </c>
    </row>
    <row r="1504" spans="3:33">
      <c r="C1504" s="3079" t="s">
        <v>2870</v>
      </c>
      <c r="D1504" s="1576" t="s">
        <v>2274</v>
      </c>
      <c r="E1504" s="1577"/>
      <c r="F1504" s="1792">
        <v>928195405330</v>
      </c>
      <c r="G1504" s="1792">
        <v>8718291689447</v>
      </c>
      <c r="H1504" s="1793" t="s">
        <v>1967</v>
      </c>
      <c r="I1504" s="1793"/>
      <c r="J1504" s="336">
        <v>35</v>
      </c>
      <c r="K1504" s="280">
        <v>1750</v>
      </c>
      <c r="L1504" s="279" t="s">
        <v>79</v>
      </c>
      <c r="M1504" s="280">
        <v>12000</v>
      </c>
      <c r="N1504" s="305">
        <v>1</v>
      </c>
      <c r="O1504" s="279" t="s">
        <v>144</v>
      </c>
      <c r="P1504" s="3277">
        <v>1765</v>
      </c>
      <c r="Q1504" s="14"/>
      <c r="R1504" s="1991" t="s">
        <v>54</v>
      </c>
      <c r="S1504" s="279"/>
      <c r="T1504" s="279"/>
      <c r="U1504" s="279" t="s">
        <v>1965</v>
      </c>
      <c r="V1504" s="279" t="s">
        <v>158</v>
      </c>
      <c r="W1504" s="305">
        <v>89</v>
      </c>
      <c r="X1504" s="305">
        <v>50</v>
      </c>
      <c r="Y1504" s="279">
        <v>111</v>
      </c>
      <c r="Z1504" s="279"/>
      <c r="AA1504" s="279">
        <v>95</v>
      </c>
      <c r="AB1504" s="279" t="s">
        <v>122</v>
      </c>
      <c r="AC1504" s="305">
        <v>90</v>
      </c>
      <c r="AD1504" s="279">
        <v>473280</v>
      </c>
      <c r="AE1504" s="2626">
        <v>5</v>
      </c>
      <c r="AF1504" s="279">
        <v>6</v>
      </c>
      <c r="AG1504" s="1992" t="s">
        <v>122</v>
      </c>
    </row>
    <row r="1505" spans="3:33">
      <c r="C1505" s="3091" t="s">
        <v>2870</v>
      </c>
      <c r="D1505" s="569" t="s">
        <v>2274</v>
      </c>
      <c r="E1505" s="1578"/>
      <c r="F1505" s="1">
        <v>928195505330</v>
      </c>
      <c r="G1505" s="1">
        <v>8718291689522</v>
      </c>
      <c r="H1505" s="38" t="s">
        <v>1968</v>
      </c>
      <c r="I1505" s="38"/>
      <c r="J1505" s="334">
        <v>35</v>
      </c>
      <c r="K1505" s="282">
        <v>1750</v>
      </c>
      <c r="L1505" s="281" t="s">
        <v>79</v>
      </c>
      <c r="M1505" s="282">
        <v>12000</v>
      </c>
      <c r="N1505" s="293">
        <v>1</v>
      </c>
      <c r="O1505" s="281" t="s">
        <v>144</v>
      </c>
      <c r="P1505" s="3278">
        <v>1765</v>
      </c>
      <c r="Q1505" s="14"/>
      <c r="R1505" s="1997" t="s">
        <v>54</v>
      </c>
      <c r="S1505" s="281"/>
      <c r="T1505" s="281"/>
      <c r="U1505" s="281" t="s">
        <v>1965</v>
      </c>
      <c r="V1505" s="281" t="s">
        <v>158</v>
      </c>
      <c r="W1505" s="301">
        <v>89</v>
      </c>
      <c r="X1505" s="301">
        <v>50</v>
      </c>
      <c r="Y1505" s="281">
        <v>111</v>
      </c>
      <c r="Z1505" s="281"/>
      <c r="AA1505" s="281">
        <v>95</v>
      </c>
      <c r="AB1505" s="281" t="s">
        <v>122</v>
      </c>
      <c r="AC1505" s="293">
        <v>90</v>
      </c>
      <c r="AD1505" s="281">
        <v>473281</v>
      </c>
      <c r="AE1505" s="2624">
        <v>5</v>
      </c>
      <c r="AF1505" s="281">
        <v>6</v>
      </c>
      <c r="AG1505" s="1998" t="s">
        <v>122</v>
      </c>
    </row>
    <row r="1506" spans="3:33">
      <c r="C1506" s="3091" t="s">
        <v>2870</v>
      </c>
      <c r="D1506" s="569" t="s">
        <v>2274</v>
      </c>
      <c r="E1506" s="1578"/>
      <c r="F1506" s="1">
        <v>928195705330</v>
      </c>
      <c r="G1506" s="1">
        <v>8718291689706</v>
      </c>
      <c r="H1506" s="38" t="s">
        <v>1969</v>
      </c>
      <c r="I1506" s="38"/>
      <c r="J1506" s="334">
        <v>70</v>
      </c>
      <c r="K1506" s="282">
        <v>3550</v>
      </c>
      <c r="L1506" s="281" t="s">
        <v>79</v>
      </c>
      <c r="M1506" s="282">
        <v>12000</v>
      </c>
      <c r="N1506" s="293">
        <v>1</v>
      </c>
      <c r="O1506" s="281" t="s">
        <v>144</v>
      </c>
      <c r="P1506" s="3278">
        <v>1765</v>
      </c>
      <c r="Q1506" s="14"/>
      <c r="R1506" s="1997" t="s">
        <v>54</v>
      </c>
      <c r="S1506" s="281"/>
      <c r="T1506" s="281"/>
      <c r="U1506" s="281" t="s">
        <v>1965</v>
      </c>
      <c r="V1506" s="281" t="s">
        <v>158</v>
      </c>
      <c r="W1506" s="301">
        <v>89</v>
      </c>
      <c r="X1506" s="301">
        <v>50</v>
      </c>
      <c r="Y1506" s="281">
        <v>111</v>
      </c>
      <c r="Z1506" s="281"/>
      <c r="AA1506" s="281">
        <v>95</v>
      </c>
      <c r="AB1506" s="281" t="s">
        <v>122</v>
      </c>
      <c r="AC1506" s="293">
        <v>92</v>
      </c>
      <c r="AD1506" s="281">
        <v>473283</v>
      </c>
      <c r="AE1506" s="2624">
        <v>5</v>
      </c>
      <c r="AF1506" s="281">
        <v>6</v>
      </c>
      <c r="AG1506" s="1998" t="s">
        <v>122</v>
      </c>
    </row>
    <row r="1507" spans="3:33">
      <c r="C1507" s="3091" t="s">
        <v>2870</v>
      </c>
      <c r="D1507" s="569" t="s">
        <v>2274</v>
      </c>
      <c r="E1507" s="1578"/>
      <c r="F1507" s="1">
        <v>928195805330</v>
      </c>
      <c r="G1507" s="1">
        <v>8718291689782</v>
      </c>
      <c r="H1507" s="38" t="s">
        <v>1970</v>
      </c>
      <c r="I1507" s="38"/>
      <c r="J1507" s="334">
        <v>70</v>
      </c>
      <c r="K1507" s="282">
        <v>3550</v>
      </c>
      <c r="L1507" s="281" t="s">
        <v>79</v>
      </c>
      <c r="M1507" s="282">
        <v>12000</v>
      </c>
      <c r="N1507" s="293">
        <v>1</v>
      </c>
      <c r="O1507" s="281" t="s">
        <v>144</v>
      </c>
      <c r="P1507" s="3278">
        <v>1765</v>
      </c>
      <c r="Q1507" s="14"/>
      <c r="R1507" s="1997" t="s">
        <v>54</v>
      </c>
      <c r="S1507" s="281"/>
      <c r="T1507" s="281"/>
      <c r="U1507" s="281" t="s">
        <v>1965</v>
      </c>
      <c r="V1507" s="281" t="s">
        <v>158</v>
      </c>
      <c r="W1507" s="301">
        <v>89</v>
      </c>
      <c r="X1507" s="301">
        <v>50</v>
      </c>
      <c r="Y1507" s="281">
        <v>111</v>
      </c>
      <c r="Z1507" s="281"/>
      <c r="AA1507" s="281">
        <v>95</v>
      </c>
      <c r="AB1507" s="281" t="s">
        <v>122</v>
      </c>
      <c r="AC1507" s="293">
        <v>92</v>
      </c>
      <c r="AD1507" s="281">
        <v>473284</v>
      </c>
      <c r="AE1507" s="2624">
        <v>5</v>
      </c>
      <c r="AF1507" s="281">
        <v>6</v>
      </c>
      <c r="AG1507" s="1998" t="s">
        <v>122</v>
      </c>
    </row>
    <row r="1508" spans="3:33">
      <c r="C1508" s="3080" t="s">
        <v>2870</v>
      </c>
      <c r="D1508" s="855" t="s">
        <v>2274</v>
      </c>
      <c r="E1508" s="1599"/>
      <c r="F1508" s="1794">
        <v>928195605330</v>
      </c>
      <c r="G1508" s="1794">
        <v>8718291689621</v>
      </c>
      <c r="H1508" s="1795" t="s">
        <v>145</v>
      </c>
      <c r="I1508" s="1795"/>
      <c r="J1508" s="441">
        <v>73.2</v>
      </c>
      <c r="K1508" s="284">
        <v>2805</v>
      </c>
      <c r="L1508" s="283" t="s">
        <v>79</v>
      </c>
      <c r="M1508" s="284">
        <v>20000</v>
      </c>
      <c r="N1508" s="1593">
        <v>1</v>
      </c>
      <c r="O1508" s="283" t="s">
        <v>144</v>
      </c>
      <c r="P1508" s="3279">
        <v>1765</v>
      </c>
      <c r="Q1508" s="518"/>
      <c r="R1508" s="1993" t="s">
        <v>54</v>
      </c>
      <c r="S1508" s="283"/>
      <c r="T1508" s="283"/>
      <c r="U1508" s="283" t="s">
        <v>1965</v>
      </c>
      <c r="V1508" s="283" t="s">
        <v>158</v>
      </c>
      <c r="W1508" s="294">
        <v>89</v>
      </c>
      <c r="X1508" s="294">
        <v>38</v>
      </c>
      <c r="Y1508" s="283">
        <v>111</v>
      </c>
      <c r="Z1508" s="283"/>
      <c r="AA1508" s="283">
        <v>95</v>
      </c>
      <c r="AB1508" s="283" t="s">
        <v>122</v>
      </c>
      <c r="AC1508" s="1593">
        <v>92</v>
      </c>
      <c r="AD1508" s="283">
        <v>473282</v>
      </c>
      <c r="AE1508" s="2642">
        <v>5</v>
      </c>
      <c r="AF1508" s="283">
        <v>6</v>
      </c>
      <c r="AG1508" s="1994" t="s">
        <v>122</v>
      </c>
    </row>
    <row r="1509" spans="3:33">
      <c r="C1509" s="3079" t="s">
        <v>2870</v>
      </c>
      <c r="D1509" s="1576" t="s">
        <v>2274</v>
      </c>
      <c r="E1509" s="1577"/>
      <c r="F1509" s="3009">
        <v>913713041166</v>
      </c>
      <c r="G1509" s="1796">
        <v>8718291770589</v>
      </c>
      <c r="H1509" s="3039" t="s">
        <v>1973</v>
      </c>
      <c r="I1509" s="1801" t="s">
        <v>1974</v>
      </c>
      <c r="J1509" s="336"/>
      <c r="K1509" s="280"/>
      <c r="L1509" s="279"/>
      <c r="M1509" s="280"/>
      <c r="N1509" s="1798">
        <v>2</v>
      </c>
      <c r="O1509" s="279"/>
      <c r="P1509" s="3193">
        <v>525</v>
      </c>
      <c r="Q1509" s="14"/>
      <c r="R1509" s="1991"/>
      <c r="S1509" s="279" t="s">
        <v>113</v>
      </c>
      <c r="T1509" s="279"/>
      <c r="U1509" s="279"/>
      <c r="V1509" s="279"/>
      <c r="W1509" s="305" t="s">
        <v>210</v>
      </c>
      <c r="X1509" s="305"/>
      <c r="Y1509" s="279"/>
      <c r="Z1509" s="279"/>
      <c r="AA1509" s="279"/>
      <c r="AB1509" s="279"/>
      <c r="AC1509" s="2525"/>
      <c r="AD1509" s="279"/>
      <c r="AE1509" s="2626">
        <v>0.5</v>
      </c>
      <c r="AF1509" s="279">
        <v>20</v>
      </c>
      <c r="AG1509" s="1992" t="s">
        <v>143</v>
      </c>
    </row>
    <row r="1510" spans="3:33">
      <c r="C1510" s="3080" t="s">
        <v>2870</v>
      </c>
      <c r="D1510" s="855" t="s">
        <v>2274</v>
      </c>
      <c r="E1510" s="1599"/>
      <c r="F1510" s="3010">
        <v>913713040966</v>
      </c>
      <c r="G1510" s="1258">
        <v>8718291770640</v>
      </c>
      <c r="H1510" s="3056" t="s">
        <v>1975</v>
      </c>
      <c r="I1510" s="1802" t="s">
        <v>1974</v>
      </c>
      <c r="J1510" s="441"/>
      <c r="K1510" s="284"/>
      <c r="L1510" s="283"/>
      <c r="M1510" s="284"/>
      <c r="N1510" s="1256">
        <v>2</v>
      </c>
      <c r="O1510" s="283"/>
      <c r="P1510" s="2421">
        <v>530</v>
      </c>
      <c r="Q1510" s="14"/>
      <c r="R1510" s="1993"/>
      <c r="S1510" s="283" t="s">
        <v>113</v>
      </c>
      <c r="T1510" s="283"/>
      <c r="U1510" s="283"/>
      <c r="V1510" s="283"/>
      <c r="W1510" s="294" t="s">
        <v>210</v>
      </c>
      <c r="X1510" s="294"/>
      <c r="Y1510" s="283"/>
      <c r="Z1510" s="283"/>
      <c r="AA1510" s="283"/>
      <c r="AB1510" s="283"/>
      <c r="AC1510" s="2526"/>
      <c r="AD1510" s="283"/>
      <c r="AE1510" s="2642">
        <v>0.5</v>
      </c>
      <c r="AF1510" s="283">
        <v>20</v>
      </c>
      <c r="AG1510" s="1994" t="s">
        <v>143</v>
      </c>
    </row>
    <row r="1511" spans="3:33">
      <c r="C1511" s="3079" t="s">
        <v>2870</v>
      </c>
      <c r="D1511" s="1576" t="s">
        <v>2274</v>
      </c>
      <c r="E1511" s="1577"/>
      <c r="F1511" s="3009">
        <v>913700192866</v>
      </c>
      <c r="G1511" s="1796">
        <v>8711500931580</v>
      </c>
      <c r="H1511" s="3039" t="s">
        <v>1977</v>
      </c>
      <c r="I1511" s="1797" t="s">
        <v>1974</v>
      </c>
      <c r="J1511" s="336"/>
      <c r="K1511" s="280"/>
      <c r="L1511" s="279"/>
      <c r="M1511" s="280"/>
      <c r="N1511" s="1798">
        <v>3</v>
      </c>
      <c r="O1511" s="279"/>
      <c r="P1511" s="3193">
        <v>670</v>
      </c>
      <c r="Q1511" s="14"/>
      <c r="R1511" s="1991"/>
      <c r="S1511" s="279" t="s">
        <v>113</v>
      </c>
      <c r="T1511" s="279"/>
      <c r="U1511" s="279"/>
      <c r="V1511" s="279"/>
      <c r="W1511" s="305" t="s">
        <v>210</v>
      </c>
      <c r="X1511" s="305"/>
      <c r="Y1511" s="279"/>
      <c r="Z1511" s="279"/>
      <c r="AA1511" s="279"/>
      <c r="AB1511" s="279"/>
      <c r="AC1511" s="2525"/>
      <c r="AD1511" s="279"/>
      <c r="AE1511" s="2626">
        <v>0.5</v>
      </c>
      <c r="AF1511" s="279">
        <v>12</v>
      </c>
      <c r="AG1511" s="1992" t="s">
        <v>143</v>
      </c>
    </row>
    <row r="1512" spans="3:33">
      <c r="C1512" s="3080" t="s">
        <v>2870</v>
      </c>
      <c r="D1512" s="855" t="s">
        <v>2274</v>
      </c>
      <c r="E1512" s="1599"/>
      <c r="F1512" s="3010">
        <v>913700192966</v>
      </c>
      <c r="G1512" s="1258">
        <v>8711500931603</v>
      </c>
      <c r="H1512" s="3053" t="s">
        <v>1978</v>
      </c>
      <c r="I1512" s="1259" t="s">
        <v>1974</v>
      </c>
      <c r="J1512" s="441"/>
      <c r="K1512" s="284"/>
      <c r="L1512" s="283"/>
      <c r="M1512" s="284"/>
      <c r="N1512" s="1256">
        <v>3</v>
      </c>
      <c r="O1512" s="283"/>
      <c r="P1512" s="2421">
        <v>670</v>
      </c>
      <c r="Q1512" s="14"/>
      <c r="R1512" s="1993"/>
      <c r="S1512" s="283" t="s">
        <v>113</v>
      </c>
      <c r="T1512" s="283"/>
      <c r="U1512" s="283"/>
      <c r="V1512" s="283"/>
      <c r="W1512" s="294" t="s">
        <v>210</v>
      </c>
      <c r="X1512" s="294"/>
      <c r="Y1512" s="283"/>
      <c r="Z1512" s="283"/>
      <c r="AA1512" s="283"/>
      <c r="AB1512" s="283"/>
      <c r="AC1512" s="2526"/>
      <c r="AD1512" s="283"/>
      <c r="AE1512" s="2642">
        <v>0.5</v>
      </c>
      <c r="AF1512" s="283">
        <v>12</v>
      </c>
      <c r="AG1512" s="1994" t="s">
        <v>143</v>
      </c>
    </row>
    <row r="1513" spans="3:33">
      <c r="C1513" s="3079" t="s">
        <v>2870</v>
      </c>
      <c r="D1513" s="1576" t="s">
        <v>2274</v>
      </c>
      <c r="E1513" s="1577"/>
      <c r="F1513" s="3011">
        <v>913713032166</v>
      </c>
      <c r="G1513" s="1796">
        <v>8727900905519</v>
      </c>
      <c r="H1513" s="3057" t="s">
        <v>1979</v>
      </c>
      <c r="I1513" s="1797" t="s">
        <v>1974</v>
      </c>
      <c r="J1513" s="336"/>
      <c r="K1513" s="280"/>
      <c r="L1513" s="305"/>
      <c r="M1513" s="324"/>
      <c r="N1513" s="1798">
        <v>5</v>
      </c>
      <c r="O1513" s="305"/>
      <c r="P1513" s="3193">
        <v>445</v>
      </c>
      <c r="Q1513" s="14"/>
      <c r="R1513" s="2015"/>
      <c r="S1513" s="305" t="s">
        <v>113</v>
      </c>
      <c r="T1513" s="305"/>
      <c r="U1513" s="305"/>
      <c r="V1513" s="305"/>
      <c r="W1513" s="305" t="s">
        <v>210</v>
      </c>
      <c r="X1513" s="305"/>
      <c r="Y1513" s="279"/>
      <c r="Z1513" s="279"/>
      <c r="AA1513" s="279"/>
      <c r="AB1513" s="305"/>
      <c r="AC1513" s="2525"/>
      <c r="AD1513" s="279"/>
      <c r="AE1513" s="2626">
        <v>0.5</v>
      </c>
      <c r="AF1513" s="279">
        <v>12</v>
      </c>
      <c r="AG1513" s="2016" t="s">
        <v>143</v>
      </c>
    </row>
    <row r="1514" spans="3:33">
      <c r="C1514" s="3091" t="s">
        <v>2870</v>
      </c>
      <c r="D1514" s="569" t="s">
        <v>2274</v>
      </c>
      <c r="E1514" s="1578"/>
      <c r="F1514" s="2968">
        <v>913713032266</v>
      </c>
      <c r="G1514" s="1254">
        <v>8727900897395</v>
      </c>
      <c r="H1514" s="3040" t="s">
        <v>1980</v>
      </c>
      <c r="I1514" s="1257" t="s">
        <v>1974</v>
      </c>
      <c r="J1514" s="334"/>
      <c r="K1514" s="282"/>
      <c r="L1514" s="301"/>
      <c r="M1514" s="282"/>
      <c r="N1514" s="1255">
        <v>5</v>
      </c>
      <c r="O1514" s="301"/>
      <c r="P1514" s="2420">
        <v>445</v>
      </c>
      <c r="Q1514" s="14"/>
      <c r="R1514" s="2023"/>
      <c r="S1514" s="301" t="s">
        <v>113</v>
      </c>
      <c r="T1514" s="301"/>
      <c r="U1514" s="301"/>
      <c r="V1514" s="301"/>
      <c r="W1514" s="301" t="s">
        <v>210</v>
      </c>
      <c r="X1514" s="301"/>
      <c r="Y1514" s="281"/>
      <c r="Z1514" s="281"/>
      <c r="AA1514" s="281"/>
      <c r="AB1514" s="301"/>
      <c r="AC1514" s="2527"/>
      <c r="AD1514" s="281"/>
      <c r="AE1514" s="2624">
        <v>0.5</v>
      </c>
      <c r="AF1514" s="281">
        <v>12</v>
      </c>
      <c r="AG1514" s="2024" t="s">
        <v>143</v>
      </c>
    </row>
    <row r="1515" spans="3:33">
      <c r="C1515" s="3091" t="s">
        <v>2870</v>
      </c>
      <c r="D1515" s="569" t="s">
        <v>2274</v>
      </c>
      <c r="E1515" s="1578"/>
      <c r="F1515" s="2968">
        <v>913713032466</v>
      </c>
      <c r="G1515" s="1254">
        <v>8727900905533</v>
      </c>
      <c r="H1515" s="3040" t="s">
        <v>1981</v>
      </c>
      <c r="I1515" s="1257" t="s">
        <v>1974</v>
      </c>
      <c r="J1515" s="334"/>
      <c r="K1515" s="282"/>
      <c r="L1515" s="301"/>
      <c r="M1515" s="282"/>
      <c r="N1515" s="1255">
        <v>5</v>
      </c>
      <c r="O1515" s="301"/>
      <c r="P1515" s="2420">
        <v>560</v>
      </c>
      <c r="Q1515" s="14"/>
      <c r="R1515" s="2023"/>
      <c r="S1515" s="301" t="s">
        <v>113</v>
      </c>
      <c r="T1515" s="301"/>
      <c r="U1515" s="301"/>
      <c r="V1515" s="301"/>
      <c r="W1515" s="301" t="s">
        <v>210</v>
      </c>
      <c r="X1515" s="301"/>
      <c r="Y1515" s="281"/>
      <c r="Z1515" s="281"/>
      <c r="AA1515" s="281"/>
      <c r="AB1515" s="301"/>
      <c r="AC1515" s="2527"/>
      <c r="AD1515" s="281"/>
      <c r="AE1515" s="2624">
        <v>0.5</v>
      </c>
      <c r="AF1515" s="281">
        <v>12</v>
      </c>
      <c r="AG1515" s="2024" t="s">
        <v>143</v>
      </c>
    </row>
    <row r="1516" spans="3:33">
      <c r="C1516" s="3091" t="s">
        <v>2870</v>
      </c>
      <c r="D1516" s="569" t="s">
        <v>2274</v>
      </c>
      <c r="E1516" s="1578"/>
      <c r="F1516" s="2968">
        <v>913713032566</v>
      </c>
      <c r="G1516" s="1254">
        <v>8727900897463</v>
      </c>
      <c r="H1516" s="3040" t="s">
        <v>1982</v>
      </c>
      <c r="I1516" s="1257" t="s">
        <v>1974</v>
      </c>
      <c r="J1516" s="334"/>
      <c r="K1516" s="282"/>
      <c r="L1516" s="301"/>
      <c r="M1516" s="282"/>
      <c r="N1516" s="1255">
        <v>5</v>
      </c>
      <c r="O1516" s="301"/>
      <c r="P1516" s="2420">
        <v>530</v>
      </c>
      <c r="Q1516" s="14"/>
      <c r="R1516" s="2023"/>
      <c r="S1516" s="301" t="s">
        <v>113</v>
      </c>
      <c r="T1516" s="301"/>
      <c r="U1516" s="301"/>
      <c r="V1516" s="301"/>
      <c r="W1516" s="301" t="s">
        <v>210</v>
      </c>
      <c r="X1516" s="301"/>
      <c r="Y1516" s="281"/>
      <c r="Z1516" s="281"/>
      <c r="AA1516" s="281"/>
      <c r="AB1516" s="301"/>
      <c r="AC1516" s="2527"/>
      <c r="AD1516" s="281"/>
      <c r="AE1516" s="2624">
        <v>0.5</v>
      </c>
      <c r="AF1516" s="281">
        <v>12</v>
      </c>
      <c r="AG1516" s="2024" t="s">
        <v>143</v>
      </c>
    </row>
    <row r="1517" spans="3:33">
      <c r="C1517" s="3080" t="s">
        <v>2870</v>
      </c>
      <c r="D1517" s="855" t="s">
        <v>2274</v>
      </c>
      <c r="E1517" s="1599"/>
      <c r="F1517" s="3012">
        <v>913713032666</v>
      </c>
      <c r="G1517" s="1258">
        <v>8727900905557</v>
      </c>
      <c r="H1517" s="3053" t="s">
        <v>1983</v>
      </c>
      <c r="I1517" s="1259" t="s">
        <v>1974</v>
      </c>
      <c r="J1517" s="441"/>
      <c r="K1517" s="284"/>
      <c r="L1517" s="294"/>
      <c r="M1517" s="284"/>
      <c r="N1517" s="1260">
        <v>5</v>
      </c>
      <c r="O1517" s="294"/>
      <c r="P1517" s="2421">
        <v>620</v>
      </c>
      <c r="Q1517" s="14"/>
      <c r="R1517" s="2019"/>
      <c r="S1517" s="294" t="s">
        <v>113</v>
      </c>
      <c r="T1517" s="294"/>
      <c r="U1517" s="294"/>
      <c r="V1517" s="294"/>
      <c r="W1517" s="294" t="s">
        <v>210</v>
      </c>
      <c r="X1517" s="294"/>
      <c r="Y1517" s="283"/>
      <c r="Z1517" s="283"/>
      <c r="AA1517" s="283"/>
      <c r="AB1517" s="294"/>
      <c r="AC1517" s="2528"/>
      <c r="AD1517" s="283"/>
      <c r="AE1517" s="2642">
        <v>0.5</v>
      </c>
      <c r="AF1517" s="283">
        <v>10</v>
      </c>
      <c r="AG1517" s="2020" t="s">
        <v>143</v>
      </c>
    </row>
    <row r="1518" spans="3:33">
      <c r="C1518" s="3079" t="s">
        <v>2870</v>
      </c>
      <c r="D1518" s="1576" t="s">
        <v>2274</v>
      </c>
      <c r="E1518" s="1577"/>
      <c r="F1518" s="3011">
        <v>913713031566</v>
      </c>
      <c r="G1518" s="1796">
        <v>8727900911640</v>
      </c>
      <c r="H1518" s="3057" t="s">
        <v>1984</v>
      </c>
      <c r="I1518" s="1797" t="s">
        <v>1974</v>
      </c>
      <c r="J1518" s="336"/>
      <c r="K1518" s="280"/>
      <c r="L1518" s="305"/>
      <c r="M1518" s="280"/>
      <c r="N1518" s="1798">
        <v>5</v>
      </c>
      <c r="O1518" s="305"/>
      <c r="P1518" s="3193">
        <v>550</v>
      </c>
      <c r="Q1518" s="14"/>
      <c r="R1518" s="2015"/>
      <c r="S1518" s="305" t="s">
        <v>113</v>
      </c>
      <c r="T1518" s="305"/>
      <c r="U1518" s="305"/>
      <c r="V1518" s="305"/>
      <c r="W1518" s="305" t="s">
        <v>210</v>
      </c>
      <c r="X1518" s="305"/>
      <c r="Y1518" s="279"/>
      <c r="Z1518" s="279"/>
      <c r="AA1518" s="279"/>
      <c r="AB1518" s="305"/>
      <c r="AC1518" s="2525"/>
      <c r="AD1518" s="279"/>
      <c r="AE1518" s="2626">
        <v>0.5</v>
      </c>
      <c r="AF1518" s="279">
        <v>12</v>
      </c>
      <c r="AG1518" s="2016" t="s">
        <v>143</v>
      </c>
    </row>
    <row r="1519" spans="3:33">
      <c r="C1519" s="3091" t="s">
        <v>2870</v>
      </c>
      <c r="D1519" s="569" t="s">
        <v>2274</v>
      </c>
      <c r="E1519" s="1578"/>
      <c r="F1519" s="2968">
        <v>913713031866</v>
      </c>
      <c r="G1519" s="1254">
        <v>8727900911701</v>
      </c>
      <c r="H1519" s="3040" t="s">
        <v>1985</v>
      </c>
      <c r="I1519" s="1257" t="s">
        <v>1974</v>
      </c>
      <c r="J1519" s="334"/>
      <c r="K1519" s="282"/>
      <c r="L1519" s="301"/>
      <c r="M1519" s="282"/>
      <c r="N1519" s="1255">
        <v>5</v>
      </c>
      <c r="O1519" s="301"/>
      <c r="P1519" s="2420">
        <v>515</v>
      </c>
      <c r="Q1519" s="14"/>
      <c r="R1519" s="2023"/>
      <c r="S1519" s="301" t="s">
        <v>113</v>
      </c>
      <c r="T1519" s="301"/>
      <c r="U1519" s="301"/>
      <c r="V1519" s="301"/>
      <c r="W1519" s="301" t="s">
        <v>210</v>
      </c>
      <c r="X1519" s="301"/>
      <c r="Y1519" s="281"/>
      <c r="Z1519" s="281"/>
      <c r="AA1519" s="281"/>
      <c r="AB1519" s="301"/>
      <c r="AC1519" s="2527"/>
      <c r="AD1519" s="281"/>
      <c r="AE1519" s="2624">
        <v>0.5</v>
      </c>
      <c r="AF1519" s="281">
        <v>12</v>
      </c>
      <c r="AG1519" s="2024" t="s">
        <v>143</v>
      </c>
    </row>
    <row r="1520" spans="3:33">
      <c r="C1520" s="3091" t="s">
        <v>2870</v>
      </c>
      <c r="D1520" s="569" t="s">
        <v>2274</v>
      </c>
      <c r="E1520" s="1578"/>
      <c r="F1520" s="2968">
        <v>913713031666</v>
      </c>
      <c r="G1520" s="1254">
        <v>8727900911664</v>
      </c>
      <c r="H1520" s="3040" t="s">
        <v>1986</v>
      </c>
      <c r="I1520" s="1257" t="s">
        <v>1974</v>
      </c>
      <c r="J1520" s="334"/>
      <c r="K1520" s="282"/>
      <c r="L1520" s="301"/>
      <c r="M1520" s="282"/>
      <c r="N1520" s="1255">
        <v>5</v>
      </c>
      <c r="O1520" s="301"/>
      <c r="P1520" s="2420">
        <v>530</v>
      </c>
      <c r="Q1520" s="14"/>
      <c r="R1520" s="2023"/>
      <c r="S1520" s="301" t="s">
        <v>113</v>
      </c>
      <c r="T1520" s="301"/>
      <c r="U1520" s="301"/>
      <c r="V1520" s="301"/>
      <c r="W1520" s="301" t="s">
        <v>210</v>
      </c>
      <c r="X1520" s="301"/>
      <c r="Y1520" s="281"/>
      <c r="Z1520" s="281"/>
      <c r="AA1520" s="281"/>
      <c r="AB1520" s="301"/>
      <c r="AC1520" s="2527"/>
      <c r="AD1520" s="281"/>
      <c r="AE1520" s="2624">
        <v>0.5</v>
      </c>
      <c r="AF1520" s="281">
        <v>12</v>
      </c>
      <c r="AG1520" s="2024" t="s">
        <v>143</v>
      </c>
    </row>
    <row r="1521" spans="3:33">
      <c r="C1521" s="3091" t="s">
        <v>2870</v>
      </c>
      <c r="D1521" s="569" t="s">
        <v>2274</v>
      </c>
      <c r="E1521" s="1578"/>
      <c r="F1521" s="2968">
        <v>913713031966</v>
      </c>
      <c r="G1521" s="1254">
        <v>8727900911725</v>
      </c>
      <c r="H1521" s="3040" t="s">
        <v>1987</v>
      </c>
      <c r="I1521" s="1257" t="s">
        <v>1974</v>
      </c>
      <c r="J1521" s="334"/>
      <c r="K1521" s="282"/>
      <c r="L1521" s="301"/>
      <c r="M1521" s="282"/>
      <c r="N1521" s="1255">
        <v>5</v>
      </c>
      <c r="O1521" s="301"/>
      <c r="P1521" s="2420">
        <v>530</v>
      </c>
      <c r="Q1521" s="14"/>
      <c r="R1521" s="2023"/>
      <c r="S1521" s="301" t="s">
        <v>113</v>
      </c>
      <c r="T1521" s="301"/>
      <c r="U1521" s="301"/>
      <c r="V1521" s="301"/>
      <c r="W1521" s="301" t="s">
        <v>210</v>
      </c>
      <c r="X1521" s="301"/>
      <c r="Y1521" s="281"/>
      <c r="Z1521" s="281"/>
      <c r="AA1521" s="281"/>
      <c r="AB1521" s="301"/>
      <c r="AC1521" s="2527"/>
      <c r="AD1521" s="281"/>
      <c r="AE1521" s="2624">
        <v>0.5</v>
      </c>
      <c r="AF1521" s="281">
        <v>12</v>
      </c>
      <c r="AG1521" s="2024" t="s">
        <v>143</v>
      </c>
    </row>
    <row r="1522" spans="3:33">
      <c r="C1522" s="3080" t="s">
        <v>2870</v>
      </c>
      <c r="D1522" s="855" t="s">
        <v>2274</v>
      </c>
      <c r="E1522" s="1599"/>
      <c r="F1522" s="3012">
        <v>913713031466</v>
      </c>
      <c r="G1522" s="1258">
        <v>8727900911626</v>
      </c>
      <c r="H1522" s="3056" t="s">
        <v>1988</v>
      </c>
      <c r="I1522" s="1259" t="s">
        <v>1974</v>
      </c>
      <c r="J1522" s="441"/>
      <c r="K1522" s="284"/>
      <c r="L1522" s="294"/>
      <c r="M1522" s="284"/>
      <c r="N1522" s="1256">
        <v>5</v>
      </c>
      <c r="O1522" s="294"/>
      <c r="P1522" s="2421">
        <v>690</v>
      </c>
      <c r="Q1522" s="14"/>
      <c r="R1522" s="2019"/>
      <c r="S1522" s="294" t="s">
        <v>113</v>
      </c>
      <c r="T1522" s="294"/>
      <c r="U1522" s="294"/>
      <c r="V1522" s="294"/>
      <c r="W1522" s="294" t="s">
        <v>210</v>
      </c>
      <c r="X1522" s="294"/>
      <c r="Y1522" s="283"/>
      <c r="Z1522" s="283"/>
      <c r="AA1522" s="283"/>
      <c r="AB1522" s="294"/>
      <c r="AC1522" s="2526"/>
      <c r="AD1522" s="283"/>
      <c r="AE1522" s="2642">
        <v>0.5</v>
      </c>
      <c r="AF1522" s="283">
        <v>10</v>
      </c>
      <c r="AG1522" s="2020" t="s">
        <v>143</v>
      </c>
    </row>
    <row r="1523" spans="3:33">
      <c r="C1523" s="3079" t="s">
        <v>2870</v>
      </c>
      <c r="D1523" s="1576" t="s">
        <v>2274</v>
      </c>
      <c r="E1523" s="1577"/>
      <c r="F1523" s="3009">
        <v>913700609266</v>
      </c>
      <c r="G1523" s="1796">
        <v>8711500910134</v>
      </c>
      <c r="H1523" s="3039" t="s">
        <v>1989</v>
      </c>
      <c r="I1523" s="1797" t="s">
        <v>1974</v>
      </c>
      <c r="J1523" s="336"/>
      <c r="K1523" s="280"/>
      <c r="L1523" s="305"/>
      <c r="M1523" s="280"/>
      <c r="N1523" s="1798">
        <v>5</v>
      </c>
      <c r="O1523" s="305"/>
      <c r="P1523" s="3193">
        <v>1220</v>
      </c>
      <c r="Q1523" s="14"/>
      <c r="R1523" s="2015"/>
      <c r="S1523" s="305" t="s">
        <v>113</v>
      </c>
      <c r="T1523" s="305"/>
      <c r="U1523" s="305"/>
      <c r="V1523" s="305"/>
      <c r="W1523" s="305" t="s">
        <v>210</v>
      </c>
      <c r="X1523" s="305"/>
      <c r="Y1523" s="279"/>
      <c r="Z1523" s="279"/>
      <c r="AA1523" s="279"/>
      <c r="AB1523" s="305"/>
      <c r="AC1523" s="2525"/>
      <c r="AD1523" s="279"/>
      <c r="AE1523" s="2626">
        <v>1</v>
      </c>
      <c r="AF1523" s="279">
        <v>12</v>
      </c>
      <c r="AG1523" s="2016" t="s">
        <v>143</v>
      </c>
    </row>
    <row r="1524" spans="3:33">
      <c r="C1524" s="3091" t="s">
        <v>2870</v>
      </c>
      <c r="D1524" s="569" t="s">
        <v>2274</v>
      </c>
      <c r="E1524" s="1578"/>
      <c r="F1524" s="3013">
        <v>913700609466</v>
      </c>
      <c r="G1524" s="1254">
        <v>8711500910172</v>
      </c>
      <c r="H1524" s="3040" t="s">
        <v>1990</v>
      </c>
      <c r="I1524" s="1257" t="s">
        <v>1974</v>
      </c>
      <c r="J1524" s="334"/>
      <c r="K1524" s="282"/>
      <c r="L1524" s="301"/>
      <c r="M1524" s="282"/>
      <c r="N1524" s="1255">
        <v>5</v>
      </c>
      <c r="O1524" s="301"/>
      <c r="P1524" s="2420">
        <v>1220</v>
      </c>
      <c r="Q1524" s="14"/>
      <c r="R1524" s="2023"/>
      <c r="S1524" s="301" t="s">
        <v>113</v>
      </c>
      <c r="T1524" s="301"/>
      <c r="U1524" s="301"/>
      <c r="V1524" s="301"/>
      <c r="W1524" s="301" t="s">
        <v>210</v>
      </c>
      <c r="X1524" s="301"/>
      <c r="Y1524" s="281"/>
      <c r="Z1524" s="281"/>
      <c r="AA1524" s="281"/>
      <c r="AB1524" s="301"/>
      <c r="AC1524" s="2527"/>
      <c r="AD1524" s="281"/>
      <c r="AE1524" s="2624">
        <v>1</v>
      </c>
      <c r="AF1524" s="281">
        <v>12</v>
      </c>
      <c r="AG1524" s="2024" t="s">
        <v>143</v>
      </c>
    </row>
    <row r="1525" spans="3:33">
      <c r="C1525" s="3091" t="s">
        <v>2870</v>
      </c>
      <c r="D1525" s="569" t="s">
        <v>2274</v>
      </c>
      <c r="E1525" s="1578"/>
      <c r="F1525" s="3013">
        <v>913700609366</v>
      </c>
      <c r="G1525" s="1254">
        <v>8711500910158</v>
      </c>
      <c r="H1525" s="3040" t="s">
        <v>1991</v>
      </c>
      <c r="I1525" s="1257" t="s">
        <v>1974</v>
      </c>
      <c r="J1525" s="334"/>
      <c r="K1525" s="282"/>
      <c r="L1525" s="301"/>
      <c r="M1525" s="282"/>
      <c r="N1525" s="1255">
        <v>5</v>
      </c>
      <c r="O1525" s="301"/>
      <c r="P1525" s="2420">
        <v>1450</v>
      </c>
      <c r="Q1525" s="14"/>
      <c r="R1525" s="2023"/>
      <c r="S1525" s="301" t="s">
        <v>113</v>
      </c>
      <c r="T1525" s="301"/>
      <c r="U1525" s="301"/>
      <c r="V1525" s="301"/>
      <c r="W1525" s="301" t="s">
        <v>210</v>
      </c>
      <c r="X1525" s="301"/>
      <c r="Y1525" s="281"/>
      <c r="Z1525" s="281"/>
      <c r="AA1525" s="281"/>
      <c r="AB1525" s="301"/>
      <c r="AC1525" s="2527"/>
      <c r="AD1525" s="281"/>
      <c r="AE1525" s="2624">
        <v>1</v>
      </c>
      <c r="AF1525" s="281">
        <v>12</v>
      </c>
      <c r="AG1525" s="2024" t="s">
        <v>143</v>
      </c>
    </row>
    <row r="1526" spans="3:33">
      <c r="C1526" s="3080" t="s">
        <v>2870</v>
      </c>
      <c r="D1526" s="855" t="s">
        <v>2274</v>
      </c>
      <c r="E1526" s="1599"/>
      <c r="F1526" s="3010">
        <v>913700609566</v>
      </c>
      <c r="G1526" s="1258">
        <v>8711500910196</v>
      </c>
      <c r="H1526" s="3053" t="s">
        <v>1992</v>
      </c>
      <c r="I1526" s="1259" t="s">
        <v>1974</v>
      </c>
      <c r="J1526" s="441"/>
      <c r="K1526" s="284"/>
      <c r="L1526" s="294"/>
      <c r="M1526" s="284"/>
      <c r="N1526" s="1256">
        <v>5</v>
      </c>
      <c r="O1526" s="294"/>
      <c r="P1526" s="2421">
        <v>1420</v>
      </c>
      <c r="Q1526" s="14"/>
      <c r="R1526" s="2019"/>
      <c r="S1526" s="294" t="s">
        <v>113</v>
      </c>
      <c r="T1526" s="294"/>
      <c r="U1526" s="294"/>
      <c r="V1526" s="294"/>
      <c r="W1526" s="294" t="s">
        <v>210</v>
      </c>
      <c r="X1526" s="294"/>
      <c r="Y1526" s="283"/>
      <c r="Z1526" s="283"/>
      <c r="AA1526" s="283"/>
      <c r="AB1526" s="294"/>
      <c r="AC1526" s="2526"/>
      <c r="AD1526" s="283"/>
      <c r="AE1526" s="2642">
        <v>1</v>
      </c>
      <c r="AF1526" s="283">
        <v>12</v>
      </c>
      <c r="AG1526" s="2020" t="s">
        <v>143</v>
      </c>
    </row>
    <row r="1527" spans="3:33">
      <c r="C1527" s="3079" t="s">
        <v>2870</v>
      </c>
      <c r="D1527" s="1576" t="s">
        <v>2274</v>
      </c>
      <c r="E1527" s="1577"/>
      <c r="F1527" s="3009">
        <v>913700624166</v>
      </c>
      <c r="G1527" s="1796">
        <v>8711500914965</v>
      </c>
      <c r="H1527" s="3039" t="s">
        <v>1993</v>
      </c>
      <c r="I1527" s="1797" t="s">
        <v>1994</v>
      </c>
      <c r="J1527" s="336"/>
      <c r="K1527" s="280"/>
      <c r="L1527" s="305"/>
      <c r="M1527" s="280"/>
      <c r="N1527" s="1798">
        <v>5</v>
      </c>
      <c r="O1527" s="305"/>
      <c r="P1527" s="3193">
        <v>890</v>
      </c>
      <c r="Q1527" s="14"/>
      <c r="R1527" s="2015"/>
      <c r="S1527" s="305" t="s">
        <v>113</v>
      </c>
      <c r="T1527" s="305"/>
      <c r="U1527" s="305"/>
      <c r="V1527" s="305"/>
      <c r="W1527" s="305" t="s">
        <v>210</v>
      </c>
      <c r="X1527" s="305"/>
      <c r="Y1527" s="279"/>
      <c r="Z1527" s="279"/>
      <c r="AA1527" s="279"/>
      <c r="AB1527" s="305"/>
      <c r="AC1527" s="2525"/>
      <c r="AD1527" s="279"/>
      <c r="AE1527" s="2626">
        <v>0.5</v>
      </c>
      <c r="AF1527" s="279">
        <v>12</v>
      </c>
      <c r="AG1527" s="2016" t="s">
        <v>143</v>
      </c>
    </row>
    <row r="1528" spans="3:33">
      <c r="C1528" s="3091" t="s">
        <v>2870</v>
      </c>
      <c r="D1528" s="569" t="s">
        <v>2274</v>
      </c>
      <c r="E1528" s="1578"/>
      <c r="F1528" s="3013">
        <v>913700652566</v>
      </c>
      <c r="G1528" s="1254">
        <v>8727900862492</v>
      </c>
      <c r="H1528" s="3040" t="s">
        <v>1995</v>
      </c>
      <c r="I1528" s="1257" t="s">
        <v>1996</v>
      </c>
      <c r="J1528" s="334"/>
      <c r="K1528" s="282"/>
      <c r="L1528" s="301"/>
      <c r="M1528" s="282"/>
      <c r="N1528" s="1255">
        <v>5</v>
      </c>
      <c r="O1528" s="301"/>
      <c r="P1528" s="2420">
        <v>910</v>
      </c>
      <c r="Q1528" s="14"/>
      <c r="R1528" s="2023"/>
      <c r="S1528" s="301" t="s">
        <v>113</v>
      </c>
      <c r="T1528" s="301"/>
      <c r="U1528" s="301"/>
      <c r="V1528" s="301"/>
      <c r="W1528" s="301" t="s">
        <v>210</v>
      </c>
      <c r="X1528" s="301"/>
      <c r="Y1528" s="281"/>
      <c r="Z1528" s="281"/>
      <c r="AA1528" s="281"/>
      <c r="AB1528" s="301"/>
      <c r="AC1528" s="2527"/>
      <c r="AD1528" s="281"/>
      <c r="AE1528" s="2624">
        <v>0.5</v>
      </c>
      <c r="AF1528" s="281">
        <v>12</v>
      </c>
      <c r="AG1528" s="2024" t="s">
        <v>143</v>
      </c>
    </row>
    <row r="1529" spans="3:33">
      <c r="C1529" s="3091" t="s">
        <v>2870</v>
      </c>
      <c r="D1529" s="569" t="s">
        <v>2274</v>
      </c>
      <c r="E1529" s="1578"/>
      <c r="F1529" s="3013">
        <v>913700624366</v>
      </c>
      <c r="G1529" s="1254">
        <v>8711500915023</v>
      </c>
      <c r="H1529" s="3040" t="s">
        <v>1997</v>
      </c>
      <c r="I1529" s="1257" t="s">
        <v>1996</v>
      </c>
      <c r="J1529" s="334"/>
      <c r="K1529" s="282"/>
      <c r="L1529" s="301"/>
      <c r="M1529" s="282"/>
      <c r="N1529" s="1255">
        <v>5</v>
      </c>
      <c r="O1529" s="301"/>
      <c r="P1529" s="2420">
        <v>1100</v>
      </c>
      <c r="Q1529" s="14"/>
      <c r="R1529" s="2023"/>
      <c r="S1529" s="301" t="s">
        <v>113</v>
      </c>
      <c r="T1529" s="301"/>
      <c r="U1529" s="301"/>
      <c r="V1529" s="301"/>
      <c r="W1529" s="301" t="s">
        <v>210</v>
      </c>
      <c r="X1529" s="301"/>
      <c r="Y1529" s="281"/>
      <c r="Z1529" s="281"/>
      <c r="AA1529" s="281"/>
      <c r="AB1529" s="301"/>
      <c r="AC1529" s="2527"/>
      <c r="AD1529" s="281"/>
      <c r="AE1529" s="2624">
        <v>1</v>
      </c>
      <c r="AF1529" s="281">
        <v>12</v>
      </c>
      <c r="AG1529" s="2024" t="s">
        <v>143</v>
      </c>
    </row>
    <row r="1530" spans="3:33">
      <c r="C1530" s="3091" t="s">
        <v>2870</v>
      </c>
      <c r="D1530" s="569" t="s">
        <v>2274</v>
      </c>
      <c r="E1530" s="1578"/>
      <c r="F1530" s="3013">
        <v>913700652666</v>
      </c>
      <c r="G1530" s="1254">
        <v>8727900862508</v>
      </c>
      <c r="H1530" s="3040" t="s">
        <v>1998</v>
      </c>
      <c r="I1530" s="1257" t="s">
        <v>1996</v>
      </c>
      <c r="J1530" s="334"/>
      <c r="K1530" s="282"/>
      <c r="L1530" s="301"/>
      <c r="M1530" s="282"/>
      <c r="N1530" s="1255">
        <v>5</v>
      </c>
      <c r="O1530" s="301"/>
      <c r="P1530" s="2420">
        <v>1420</v>
      </c>
      <c r="Q1530" s="14"/>
      <c r="R1530" s="2023"/>
      <c r="S1530" s="301" t="s">
        <v>113</v>
      </c>
      <c r="T1530" s="301"/>
      <c r="U1530" s="301"/>
      <c r="V1530" s="301"/>
      <c r="W1530" s="301" t="s">
        <v>210</v>
      </c>
      <c r="X1530" s="301"/>
      <c r="Y1530" s="281"/>
      <c r="Z1530" s="281"/>
      <c r="AA1530" s="281"/>
      <c r="AB1530" s="301"/>
      <c r="AC1530" s="2527"/>
      <c r="AD1530" s="281"/>
      <c r="AE1530" s="2624">
        <v>1</v>
      </c>
      <c r="AF1530" s="281">
        <v>12</v>
      </c>
      <c r="AG1530" s="2024" t="s">
        <v>143</v>
      </c>
    </row>
    <row r="1531" spans="3:33">
      <c r="C1531" s="3080" t="s">
        <v>2870</v>
      </c>
      <c r="D1531" s="855" t="s">
        <v>2274</v>
      </c>
      <c r="E1531" s="1599"/>
      <c r="F1531" s="3010">
        <v>913700657666</v>
      </c>
      <c r="G1531" s="1258">
        <v>8727900887754</v>
      </c>
      <c r="H1531" s="3056" t="s">
        <v>1999</v>
      </c>
      <c r="I1531" s="1259" t="s">
        <v>1994</v>
      </c>
      <c r="J1531" s="441"/>
      <c r="K1531" s="284"/>
      <c r="L1531" s="294"/>
      <c r="M1531" s="284"/>
      <c r="N1531" s="1260">
        <v>5</v>
      </c>
      <c r="O1531" s="294"/>
      <c r="P1531" s="2421">
        <v>780</v>
      </c>
      <c r="Q1531" s="14"/>
      <c r="R1531" s="2019"/>
      <c r="S1531" s="294" t="s">
        <v>113</v>
      </c>
      <c r="T1531" s="294"/>
      <c r="U1531" s="294"/>
      <c r="V1531" s="294"/>
      <c r="W1531" s="294" t="s">
        <v>210</v>
      </c>
      <c r="X1531" s="294"/>
      <c r="Y1531" s="283"/>
      <c r="Z1531" s="283"/>
      <c r="AA1531" s="283"/>
      <c r="AB1531" s="294"/>
      <c r="AC1531" s="2528"/>
      <c r="AD1531" s="283"/>
      <c r="AE1531" s="2642">
        <v>1</v>
      </c>
      <c r="AF1531" s="283">
        <v>12</v>
      </c>
      <c r="AG1531" s="2020" t="s">
        <v>143</v>
      </c>
    </row>
    <row r="1532" spans="3:33">
      <c r="C1532" s="3079" t="s">
        <v>2870</v>
      </c>
      <c r="D1532" s="1576" t="s">
        <v>2274</v>
      </c>
      <c r="E1532" s="1577"/>
      <c r="F1532" s="3011">
        <v>913713033566</v>
      </c>
      <c r="G1532" s="1796">
        <v>8727900905601</v>
      </c>
      <c r="H1532" s="3039" t="s">
        <v>2000</v>
      </c>
      <c r="I1532" s="1797" t="s">
        <v>1996</v>
      </c>
      <c r="J1532" s="336"/>
      <c r="K1532" s="280"/>
      <c r="L1532" s="305"/>
      <c r="M1532" s="280"/>
      <c r="N1532" s="1798">
        <v>5</v>
      </c>
      <c r="O1532" s="305"/>
      <c r="P1532" s="3193">
        <v>610</v>
      </c>
      <c r="Q1532" s="14"/>
      <c r="R1532" s="2015"/>
      <c r="S1532" s="305" t="s">
        <v>113</v>
      </c>
      <c r="T1532" s="305"/>
      <c r="U1532" s="305"/>
      <c r="V1532" s="305"/>
      <c r="W1532" s="305" t="s">
        <v>210</v>
      </c>
      <c r="X1532" s="305"/>
      <c r="Y1532" s="279"/>
      <c r="Z1532" s="279"/>
      <c r="AA1532" s="279"/>
      <c r="AB1532" s="305"/>
      <c r="AC1532" s="2525"/>
      <c r="AD1532" s="279"/>
      <c r="AE1532" s="2626">
        <v>0.5</v>
      </c>
      <c r="AF1532" s="279">
        <v>12</v>
      </c>
      <c r="AG1532" s="2016" t="s">
        <v>143</v>
      </c>
    </row>
    <row r="1533" spans="3:33">
      <c r="C1533" s="3091" t="s">
        <v>2870</v>
      </c>
      <c r="D1533" s="569" t="s">
        <v>2274</v>
      </c>
      <c r="E1533" s="1578"/>
      <c r="F1533" s="2968">
        <v>913713033666</v>
      </c>
      <c r="G1533" s="1254">
        <v>8727900905618</v>
      </c>
      <c r="H1533" s="3040" t="s">
        <v>2001</v>
      </c>
      <c r="I1533" s="1257" t="s">
        <v>1996</v>
      </c>
      <c r="J1533" s="334"/>
      <c r="K1533" s="282"/>
      <c r="L1533" s="301"/>
      <c r="M1533" s="282"/>
      <c r="N1533" s="1255">
        <v>5</v>
      </c>
      <c r="O1533" s="301"/>
      <c r="P1533" s="2420">
        <v>510</v>
      </c>
      <c r="Q1533" s="14"/>
      <c r="R1533" s="2023"/>
      <c r="S1533" s="301" t="s">
        <v>113</v>
      </c>
      <c r="T1533" s="301"/>
      <c r="U1533" s="301"/>
      <c r="V1533" s="301"/>
      <c r="W1533" s="301" t="s">
        <v>210</v>
      </c>
      <c r="X1533" s="301"/>
      <c r="Y1533" s="281"/>
      <c r="Z1533" s="281"/>
      <c r="AA1533" s="281"/>
      <c r="AB1533" s="301"/>
      <c r="AC1533" s="2527"/>
      <c r="AD1533" s="281"/>
      <c r="AE1533" s="2624">
        <v>0.5</v>
      </c>
      <c r="AF1533" s="281">
        <v>12</v>
      </c>
      <c r="AG1533" s="2024" t="s">
        <v>143</v>
      </c>
    </row>
    <row r="1534" spans="3:33">
      <c r="C1534" s="3080" t="s">
        <v>2870</v>
      </c>
      <c r="D1534" s="855" t="s">
        <v>2274</v>
      </c>
      <c r="E1534" s="1599"/>
      <c r="F1534" s="3012">
        <v>913713033766</v>
      </c>
      <c r="G1534" s="1258">
        <v>8727900905625</v>
      </c>
      <c r="H1534" s="3053" t="s">
        <v>2002</v>
      </c>
      <c r="I1534" s="1259" t="s">
        <v>1996</v>
      </c>
      <c r="J1534" s="441"/>
      <c r="K1534" s="284"/>
      <c r="L1534" s="294"/>
      <c r="M1534" s="284"/>
      <c r="N1534" s="1256">
        <v>5</v>
      </c>
      <c r="O1534" s="294"/>
      <c r="P1534" s="2421">
        <v>670</v>
      </c>
      <c r="Q1534" s="14"/>
      <c r="R1534" s="2019"/>
      <c r="S1534" s="294" t="s">
        <v>113</v>
      </c>
      <c r="T1534" s="294"/>
      <c r="U1534" s="294"/>
      <c r="V1534" s="294"/>
      <c r="W1534" s="294" t="s">
        <v>210</v>
      </c>
      <c r="X1534" s="294"/>
      <c r="Y1534" s="283"/>
      <c r="Z1534" s="283"/>
      <c r="AA1534" s="283"/>
      <c r="AB1534" s="294"/>
      <c r="AC1534" s="2526"/>
      <c r="AD1534" s="283"/>
      <c r="AE1534" s="2642">
        <v>0.5</v>
      </c>
      <c r="AF1534" s="283">
        <v>12</v>
      </c>
      <c r="AG1534" s="2020" t="s">
        <v>143</v>
      </c>
    </row>
    <row r="1535" spans="3:33">
      <c r="C1535" s="3079" t="s">
        <v>2870</v>
      </c>
      <c r="D1535" s="1576" t="s">
        <v>2274</v>
      </c>
      <c r="E1535" s="1577"/>
      <c r="F1535" s="3011">
        <v>913713031066</v>
      </c>
      <c r="G1535" s="1796">
        <v>8727900905045</v>
      </c>
      <c r="H1535" s="3057" t="s">
        <v>2003</v>
      </c>
      <c r="I1535" s="1797" t="s">
        <v>1994</v>
      </c>
      <c r="J1535" s="336"/>
      <c r="K1535" s="280"/>
      <c r="L1535" s="305"/>
      <c r="M1535" s="280"/>
      <c r="N1535" s="1798">
        <v>5</v>
      </c>
      <c r="O1535" s="305"/>
      <c r="P1535" s="3193">
        <v>600</v>
      </c>
      <c r="Q1535" s="14"/>
      <c r="R1535" s="2015"/>
      <c r="S1535" s="305" t="s">
        <v>113</v>
      </c>
      <c r="T1535" s="305"/>
      <c r="U1535" s="305"/>
      <c r="V1535" s="305"/>
      <c r="W1535" s="305" t="s">
        <v>210</v>
      </c>
      <c r="X1535" s="305"/>
      <c r="Y1535" s="279"/>
      <c r="Z1535" s="279"/>
      <c r="AA1535" s="279"/>
      <c r="AB1535" s="305"/>
      <c r="AC1535" s="2525"/>
      <c r="AD1535" s="279"/>
      <c r="AE1535" s="2626">
        <v>0.5</v>
      </c>
      <c r="AF1535" s="279">
        <v>12</v>
      </c>
      <c r="AG1535" s="2016" t="s">
        <v>143</v>
      </c>
    </row>
    <row r="1536" spans="3:33">
      <c r="C1536" s="3091" t="s">
        <v>2870</v>
      </c>
      <c r="D1536" s="569" t="s">
        <v>2274</v>
      </c>
      <c r="E1536" s="1578"/>
      <c r="F1536" s="3013">
        <v>913713028066</v>
      </c>
      <c r="G1536" s="1254">
        <v>8727900863192</v>
      </c>
      <c r="H1536" s="3040" t="s">
        <v>2004</v>
      </c>
      <c r="I1536" s="1257" t="s">
        <v>1996</v>
      </c>
      <c r="J1536" s="334"/>
      <c r="K1536" s="282"/>
      <c r="L1536" s="301"/>
      <c r="M1536" s="282"/>
      <c r="N1536" s="1255">
        <v>5</v>
      </c>
      <c r="O1536" s="301"/>
      <c r="P1536" s="2420">
        <v>550</v>
      </c>
      <c r="Q1536" s="14"/>
      <c r="R1536" s="2023"/>
      <c r="S1536" s="301" t="s">
        <v>113</v>
      </c>
      <c r="T1536" s="301"/>
      <c r="U1536" s="301"/>
      <c r="V1536" s="301"/>
      <c r="W1536" s="301" t="s">
        <v>210</v>
      </c>
      <c r="X1536" s="301"/>
      <c r="Y1536" s="281"/>
      <c r="Z1536" s="281"/>
      <c r="AA1536" s="281"/>
      <c r="AB1536" s="301"/>
      <c r="AC1536" s="2527"/>
      <c r="AD1536" s="281"/>
      <c r="AE1536" s="2624">
        <v>1</v>
      </c>
      <c r="AF1536" s="281">
        <v>12</v>
      </c>
      <c r="AG1536" s="2024" t="s">
        <v>143</v>
      </c>
    </row>
    <row r="1537" spans="3:33">
      <c r="C1537" s="3091" t="s">
        <v>2870</v>
      </c>
      <c r="D1537" s="569" t="s">
        <v>2274</v>
      </c>
      <c r="E1537" s="1578"/>
      <c r="F1537" s="3013">
        <v>913713028266</v>
      </c>
      <c r="G1537" s="1254">
        <v>8727900863482</v>
      </c>
      <c r="H1537" s="3040" t="s">
        <v>2005</v>
      </c>
      <c r="I1537" s="1257" t="s">
        <v>2006</v>
      </c>
      <c r="J1537" s="334"/>
      <c r="K1537" s="282"/>
      <c r="L1537" s="301"/>
      <c r="M1537" s="282"/>
      <c r="N1537" s="1255">
        <v>5</v>
      </c>
      <c r="O1537" s="301"/>
      <c r="P1537" s="2420">
        <v>520</v>
      </c>
      <c r="Q1537" s="14"/>
      <c r="R1537" s="2023"/>
      <c r="S1537" s="301" t="s">
        <v>113</v>
      </c>
      <c r="T1537" s="301"/>
      <c r="U1537" s="301"/>
      <c r="V1537" s="301"/>
      <c r="W1537" s="301" t="s">
        <v>210</v>
      </c>
      <c r="X1537" s="301"/>
      <c r="Y1537" s="281"/>
      <c r="Z1537" s="281"/>
      <c r="AA1537" s="281"/>
      <c r="AB1537" s="301"/>
      <c r="AC1537" s="2527"/>
      <c r="AD1537" s="281"/>
      <c r="AE1537" s="2624">
        <v>1</v>
      </c>
      <c r="AF1537" s="281">
        <v>12</v>
      </c>
      <c r="AG1537" s="2024" t="s">
        <v>143</v>
      </c>
    </row>
    <row r="1538" spans="3:33">
      <c r="C1538" s="3091" t="s">
        <v>2870</v>
      </c>
      <c r="D1538" s="569" t="s">
        <v>2274</v>
      </c>
      <c r="E1538" s="1578"/>
      <c r="F1538" s="3013">
        <v>913713034266</v>
      </c>
      <c r="G1538" s="1254">
        <v>8727900952285</v>
      </c>
      <c r="H1538" s="3040" t="s">
        <v>2007</v>
      </c>
      <c r="I1538" s="1257" t="s">
        <v>2006</v>
      </c>
      <c r="J1538" s="334"/>
      <c r="K1538" s="282"/>
      <c r="L1538" s="301"/>
      <c r="M1538" s="282"/>
      <c r="N1538" s="1255">
        <v>5</v>
      </c>
      <c r="O1538" s="301"/>
      <c r="P1538" s="2420">
        <v>590</v>
      </c>
      <c r="Q1538" s="14"/>
      <c r="R1538" s="2023"/>
      <c r="S1538" s="301" t="s">
        <v>113</v>
      </c>
      <c r="T1538" s="301"/>
      <c r="U1538" s="301"/>
      <c r="V1538" s="301"/>
      <c r="W1538" s="301" t="s">
        <v>210</v>
      </c>
      <c r="X1538" s="301"/>
      <c r="Y1538" s="281"/>
      <c r="Z1538" s="281"/>
      <c r="AA1538" s="281"/>
      <c r="AB1538" s="301"/>
      <c r="AC1538" s="2527"/>
      <c r="AD1538" s="281"/>
      <c r="AE1538" s="2624">
        <v>0.5</v>
      </c>
      <c r="AF1538" s="281">
        <v>12</v>
      </c>
      <c r="AG1538" s="2024" t="s">
        <v>143</v>
      </c>
    </row>
    <row r="1539" spans="3:33">
      <c r="C1539" s="3091" t="s">
        <v>2870</v>
      </c>
      <c r="D1539" s="569" t="s">
        <v>2274</v>
      </c>
      <c r="E1539" s="1578"/>
      <c r="F1539" s="3013">
        <v>913713031166</v>
      </c>
      <c r="G1539" s="1254">
        <v>8727900905038</v>
      </c>
      <c r="H1539" s="3040" t="s">
        <v>2008</v>
      </c>
      <c r="I1539" s="1257" t="s">
        <v>1994</v>
      </c>
      <c r="J1539" s="334"/>
      <c r="K1539" s="282"/>
      <c r="L1539" s="301"/>
      <c r="M1539" s="282"/>
      <c r="N1539" s="1255">
        <v>5</v>
      </c>
      <c r="O1539" s="301"/>
      <c r="P1539" s="2420">
        <v>580</v>
      </c>
      <c r="Q1539" s="14"/>
      <c r="R1539" s="2023"/>
      <c r="S1539" s="301" t="s">
        <v>113</v>
      </c>
      <c r="T1539" s="301"/>
      <c r="U1539" s="301"/>
      <c r="V1539" s="301"/>
      <c r="W1539" s="301" t="s">
        <v>210</v>
      </c>
      <c r="X1539" s="301"/>
      <c r="Y1539" s="281"/>
      <c r="Z1539" s="281"/>
      <c r="AA1539" s="281"/>
      <c r="AB1539" s="301"/>
      <c r="AC1539" s="2527"/>
      <c r="AD1539" s="281"/>
      <c r="AE1539" s="2624">
        <v>0.5</v>
      </c>
      <c r="AF1539" s="281">
        <v>12</v>
      </c>
      <c r="AG1539" s="2024" t="s">
        <v>143</v>
      </c>
    </row>
    <row r="1540" spans="3:33">
      <c r="C1540" s="3091" t="s">
        <v>2870</v>
      </c>
      <c r="D1540" s="569" t="s">
        <v>2274</v>
      </c>
      <c r="E1540" s="1578"/>
      <c r="F1540" s="3013">
        <v>913713034166</v>
      </c>
      <c r="G1540" s="1254">
        <v>8727900952261</v>
      </c>
      <c r="H1540" s="3040" t="s">
        <v>2009</v>
      </c>
      <c r="I1540" s="1257" t="s">
        <v>1994</v>
      </c>
      <c r="J1540" s="334"/>
      <c r="K1540" s="282"/>
      <c r="L1540" s="301"/>
      <c r="M1540" s="282"/>
      <c r="N1540" s="1255">
        <v>5</v>
      </c>
      <c r="O1540" s="301"/>
      <c r="P1540" s="2420">
        <v>565</v>
      </c>
      <c r="Q1540" s="14"/>
      <c r="R1540" s="2023"/>
      <c r="S1540" s="301" t="s">
        <v>113</v>
      </c>
      <c r="T1540" s="301"/>
      <c r="U1540" s="301"/>
      <c r="V1540" s="301"/>
      <c r="W1540" s="301" t="s">
        <v>210</v>
      </c>
      <c r="X1540" s="301"/>
      <c r="Y1540" s="281"/>
      <c r="Z1540" s="281"/>
      <c r="AA1540" s="281"/>
      <c r="AB1540" s="301"/>
      <c r="AC1540" s="2527"/>
      <c r="AD1540" s="281"/>
      <c r="AE1540" s="2624">
        <v>0.5</v>
      </c>
      <c r="AF1540" s="281">
        <v>12</v>
      </c>
      <c r="AG1540" s="2024" t="s">
        <v>143</v>
      </c>
    </row>
    <row r="1541" spans="3:33">
      <c r="C1541" s="3091" t="s">
        <v>2870</v>
      </c>
      <c r="D1541" s="569" t="s">
        <v>2274</v>
      </c>
      <c r="E1541" s="1578"/>
      <c r="F1541" s="3013">
        <v>913713028166</v>
      </c>
      <c r="G1541" s="1254">
        <v>8727900863475</v>
      </c>
      <c r="H1541" s="3040" t="s">
        <v>2010</v>
      </c>
      <c r="I1541" s="1257" t="s">
        <v>1996</v>
      </c>
      <c r="J1541" s="334"/>
      <c r="K1541" s="282"/>
      <c r="L1541" s="301"/>
      <c r="M1541" s="282"/>
      <c r="N1541" s="1255">
        <v>5</v>
      </c>
      <c r="O1541" s="301"/>
      <c r="P1541" s="2420">
        <v>565</v>
      </c>
      <c r="Q1541" s="14"/>
      <c r="R1541" s="2023"/>
      <c r="S1541" s="301" t="s">
        <v>113</v>
      </c>
      <c r="T1541" s="301"/>
      <c r="U1541" s="301"/>
      <c r="V1541" s="301"/>
      <c r="W1541" s="301" t="s">
        <v>210</v>
      </c>
      <c r="X1541" s="301"/>
      <c r="Y1541" s="281"/>
      <c r="Z1541" s="281"/>
      <c r="AA1541" s="281"/>
      <c r="AB1541" s="301"/>
      <c r="AC1541" s="2527"/>
      <c r="AD1541" s="281"/>
      <c r="AE1541" s="2624">
        <v>1</v>
      </c>
      <c r="AF1541" s="281">
        <v>12</v>
      </c>
      <c r="AG1541" s="2024" t="s">
        <v>143</v>
      </c>
    </row>
    <row r="1542" spans="3:33">
      <c r="C1542" s="3091" t="s">
        <v>2870</v>
      </c>
      <c r="D1542" s="569" t="s">
        <v>2274</v>
      </c>
      <c r="E1542" s="1578"/>
      <c r="F1542" s="3013">
        <v>913713028366</v>
      </c>
      <c r="G1542" s="1254">
        <v>8727900863512</v>
      </c>
      <c r="H1542" s="3040" t="s">
        <v>2011</v>
      </c>
      <c r="I1542" s="1254" t="s">
        <v>2006</v>
      </c>
      <c r="J1542" s="334"/>
      <c r="K1542" s="282"/>
      <c r="L1542" s="301"/>
      <c r="M1542" s="282"/>
      <c r="N1542" s="1255">
        <v>5</v>
      </c>
      <c r="O1542" s="301"/>
      <c r="P1542" s="2420">
        <v>565</v>
      </c>
      <c r="Q1542" s="14"/>
      <c r="R1542" s="2023"/>
      <c r="S1542" s="301" t="s">
        <v>113</v>
      </c>
      <c r="T1542" s="301"/>
      <c r="U1542" s="301"/>
      <c r="V1542" s="301"/>
      <c r="W1542" s="301" t="s">
        <v>210</v>
      </c>
      <c r="X1542" s="301"/>
      <c r="Y1542" s="281"/>
      <c r="Z1542" s="281"/>
      <c r="AA1542" s="281"/>
      <c r="AB1542" s="301"/>
      <c r="AC1542" s="2527"/>
      <c r="AD1542" s="281"/>
      <c r="AE1542" s="2624">
        <v>1</v>
      </c>
      <c r="AF1542" s="281">
        <v>12</v>
      </c>
      <c r="AG1542" s="2024" t="s">
        <v>143</v>
      </c>
    </row>
    <row r="1543" spans="3:33">
      <c r="C1543" s="3091" t="s">
        <v>2870</v>
      </c>
      <c r="D1543" s="569" t="s">
        <v>2274</v>
      </c>
      <c r="E1543" s="1578"/>
      <c r="F1543" s="3013">
        <v>913713034366</v>
      </c>
      <c r="G1543" s="1254">
        <v>8727900952308</v>
      </c>
      <c r="H1543" s="3058" t="s">
        <v>2012</v>
      </c>
      <c r="I1543" s="1254" t="s">
        <v>2006</v>
      </c>
      <c r="J1543" s="334"/>
      <c r="K1543" s="282"/>
      <c r="L1543" s="301"/>
      <c r="M1543" s="282"/>
      <c r="N1543" s="1255">
        <v>5</v>
      </c>
      <c r="O1543" s="301"/>
      <c r="P1543" s="2420">
        <v>1050</v>
      </c>
      <c r="Q1543" s="14"/>
      <c r="R1543" s="2023"/>
      <c r="S1543" s="301" t="s">
        <v>113</v>
      </c>
      <c r="T1543" s="301"/>
      <c r="U1543" s="301"/>
      <c r="V1543" s="301"/>
      <c r="W1543" s="301" t="s">
        <v>210</v>
      </c>
      <c r="X1543" s="301"/>
      <c r="Y1543" s="281"/>
      <c r="Z1543" s="281"/>
      <c r="AA1543" s="281"/>
      <c r="AB1543" s="301"/>
      <c r="AC1543" s="2527"/>
      <c r="AD1543" s="281"/>
      <c r="AE1543" s="2624">
        <v>1</v>
      </c>
      <c r="AF1543" s="281">
        <v>12</v>
      </c>
      <c r="AG1543" s="2024" t="s">
        <v>143</v>
      </c>
    </row>
    <row r="1544" spans="3:33">
      <c r="C1544" s="3080" t="s">
        <v>2870</v>
      </c>
      <c r="D1544" s="855" t="s">
        <v>2274</v>
      </c>
      <c r="E1544" s="1599"/>
      <c r="F1544" s="3014">
        <v>913713033966</v>
      </c>
      <c r="G1544" s="1799">
        <v>8718291721253</v>
      </c>
      <c r="H1544" s="3056" t="s">
        <v>2013</v>
      </c>
      <c r="I1544" s="1800" t="s">
        <v>1996</v>
      </c>
      <c r="J1544" s="441"/>
      <c r="K1544" s="284"/>
      <c r="L1544" s="294"/>
      <c r="M1544" s="284"/>
      <c r="N1544" s="1256">
        <v>5</v>
      </c>
      <c r="O1544" s="294"/>
      <c r="P1544" s="2421">
        <v>820</v>
      </c>
      <c r="Q1544" s="14"/>
      <c r="R1544" s="2019"/>
      <c r="S1544" s="294" t="s">
        <v>113</v>
      </c>
      <c r="T1544" s="294"/>
      <c r="U1544" s="294"/>
      <c r="V1544" s="294"/>
      <c r="W1544" s="294" t="s">
        <v>210</v>
      </c>
      <c r="X1544" s="294"/>
      <c r="Y1544" s="283"/>
      <c r="Z1544" s="283"/>
      <c r="AA1544" s="283"/>
      <c r="AB1544" s="294"/>
      <c r="AC1544" s="2526"/>
      <c r="AD1544" s="283"/>
      <c r="AE1544" s="2642">
        <v>0.5</v>
      </c>
      <c r="AF1544" s="283">
        <v>10</v>
      </c>
      <c r="AG1544" s="2020" t="s">
        <v>143</v>
      </c>
    </row>
    <row r="1545" spans="3:33">
      <c r="C1545" s="3079" t="s">
        <v>2870</v>
      </c>
      <c r="D1545" s="1576" t="s">
        <v>2274</v>
      </c>
      <c r="E1545" s="1577"/>
      <c r="F1545" s="3009">
        <v>913700698466</v>
      </c>
      <c r="G1545" s="1796">
        <v>8718291696919</v>
      </c>
      <c r="H1545" s="3039" t="s">
        <v>2014</v>
      </c>
      <c r="I1545" s="1796" t="s">
        <v>1994</v>
      </c>
      <c r="J1545" s="336"/>
      <c r="K1545" s="280"/>
      <c r="L1545" s="305"/>
      <c r="M1545" s="280"/>
      <c r="N1545" s="1798">
        <v>5</v>
      </c>
      <c r="O1545" s="305"/>
      <c r="P1545" s="3193">
        <v>1740</v>
      </c>
      <c r="Q1545" s="14"/>
      <c r="R1545" s="2015"/>
      <c r="S1545" s="305" t="s">
        <v>113</v>
      </c>
      <c r="T1545" s="305"/>
      <c r="U1545" s="305"/>
      <c r="V1545" s="305"/>
      <c r="W1545" s="305" t="s">
        <v>3185</v>
      </c>
      <c r="X1545" s="305"/>
      <c r="Y1545" s="279"/>
      <c r="Z1545" s="279"/>
      <c r="AA1545" s="279"/>
      <c r="AB1545" s="305"/>
      <c r="AC1545" s="2525"/>
      <c r="AD1545" s="279"/>
      <c r="AE1545" s="2626">
        <v>1</v>
      </c>
      <c r="AF1545" s="279">
        <v>12</v>
      </c>
      <c r="AG1545" s="2016" t="s">
        <v>143</v>
      </c>
    </row>
    <row r="1546" spans="3:33">
      <c r="C1546" s="3091" t="s">
        <v>2870</v>
      </c>
      <c r="D1546" s="569" t="s">
        <v>2274</v>
      </c>
      <c r="E1546" s="1578"/>
      <c r="F1546" s="3013">
        <v>913700695666</v>
      </c>
      <c r="G1546" s="1254">
        <v>8718291662051</v>
      </c>
      <c r="H1546" s="3040" t="s">
        <v>2015</v>
      </c>
      <c r="I1546" s="1257" t="s">
        <v>1994</v>
      </c>
      <c r="J1546" s="334"/>
      <c r="K1546" s="282"/>
      <c r="L1546" s="301"/>
      <c r="M1546" s="282"/>
      <c r="N1546" s="1255">
        <v>5</v>
      </c>
      <c r="O1546" s="301"/>
      <c r="P1546" s="2420">
        <v>1400</v>
      </c>
      <c r="Q1546" s="14"/>
      <c r="R1546" s="2023"/>
      <c r="S1546" s="301" t="s">
        <v>113</v>
      </c>
      <c r="T1546" s="301"/>
      <c r="U1546" s="301"/>
      <c r="V1546" s="301"/>
      <c r="W1546" s="301" t="s">
        <v>3185</v>
      </c>
      <c r="X1546" s="301"/>
      <c r="Y1546" s="281"/>
      <c r="Z1546" s="281"/>
      <c r="AA1546" s="281"/>
      <c r="AB1546" s="301"/>
      <c r="AC1546" s="2527"/>
      <c r="AD1546" s="281"/>
      <c r="AE1546" s="2624">
        <v>1</v>
      </c>
      <c r="AF1546" s="281">
        <v>12</v>
      </c>
      <c r="AG1546" s="2024" t="s">
        <v>143</v>
      </c>
    </row>
    <row r="1547" spans="3:33">
      <c r="C1547" s="3091" t="s">
        <v>2870</v>
      </c>
      <c r="D1547" s="569" t="s">
        <v>2274</v>
      </c>
      <c r="E1547" s="1578"/>
      <c r="F1547" s="3013">
        <v>913700695866</v>
      </c>
      <c r="G1547" s="1254">
        <v>8718291662099</v>
      </c>
      <c r="H1547" s="3040" t="s">
        <v>2016</v>
      </c>
      <c r="I1547" s="1257" t="s">
        <v>1994</v>
      </c>
      <c r="J1547" s="334"/>
      <c r="K1547" s="282"/>
      <c r="L1547" s="301"/>
      <c r="M1547" s="282"/>
      <c r="N1547" s="1255">
        <v>5</v>
      </c>
      <c r="O1547" s="301"/>
      <c r="P1547" s="2420">
        <v>1550</v>
      </c>
      <c r="Q1547" s="14"/>
      <c r="R1547" s="2023"/>
      <c r="S1547" s="301" t="s">
        <v>113</v>
      </c>
      <c r="T1547" s="301"/>
      <c r="U1547" s="301"/>
      <c r="V1547" s="301"/>
      <c r="W1547" s="301" t="s">
        <v>3185</v>
      </c>
      <c r="X1547" s="301"/>
      <c r="Y1547" s="281"/>
      <c r="Z1547" s="281"/>
      <c r="AA1547" s="281"/>
      <c r="AB1547" s="301"/>
      <c r="AC1547" s="2527"/>
      <c r="AD1547" s="281"/>
      <c r="AE1547" s="2624">
        <v>1</v>
      </c>
      <c r="AF1547" s="281">
        <v>12</v>
      </c>
      <c r="AG1547" s="2024" t="s">
        <v>143</v>
      </c>
    </row>
    <row r="1548" spans="3:33">
      <c r="C1548" s="3080" t="s">
        <v>2870</v>
      </c>
      <c r="D1548" s="855" t="s">
        <v>2274</v>
      </c>
      <c r="E1548" s="1599"/>
      <c r="F1548" s="3010">
        <v>913700679166</v>
      </c>
      <c r="G1548" s="1258">
        <v>8718291156789</v>
      </c>
      <c r="H1548" s="3053" t="s">
        <v>2017</v>
      </c>
      <c r="I1548" s="1261" t="s">
        <v>1996</v>
      </c>
      <c r="J1548" s="441"/>
      <c r="K1548" s="284"/>
      <c r="L1548" s="294"/>
      <c r="M1548" s="284"/>
      <c r="N1548" s="1256">
        <v>5</v>
      </c>
      <c r="O1548" s="294"/>
      <c r="P1548" s="2421">
        <v>2000</v>
      </c>
      <c r="Q1548" s="14"/>
      <c r="R1548" s="2019"/>
      <c r="S1548" s="294" t="s">
        <v>113</v>
      </c>
      <c r="T1548" s="294"/>
      <c r="U1548" s="294"/>
      <c r="V1548" s="294"/>
      <c r="W1548" s="294" t="s">
        <v>3185</v>
      </c>
      <c r="X1548" s="294"/>
      <c r="Y1548" s="283"/>
      <c r="Z1548" s="283"/>
      <c r="AA1548" s="283"/>
      <c r="AB1548" s="294"/>
      <c r="AC1548" s="2526"/>
      <c r="AD1548" s="283"/>
      <c r="AE1548" s="2642">
        <v>1</v>
      </c>
      <c r="AF1548" s="283">
        <v>10</v>
      </c>
      <c r="AG1548" s="2020" t="s">
        <v>143</v>
      </c>
    </row>
    <row r="1549" spans="3:33">
      <c r="C1549" s="3081" t="s">
        <v>2870</v>
      </c>
      <c r="D1549" s="1487" t="s">
        <v>2274</v>
      </c>
      <c r="E1549" s="1617"/>
      <c r="F1549" s="3009">
        <v>913700648666</v>
      </c>
      <c r="G1549" s="1796">
        <v>8727900834178</v>
      </c>
      <c r="H1549" s="3039" t="s">
        <v>2018</v>
      </c>
      <c r="I1549" s="1796" t="s">
        <v>2019</v>
      </c>
      <c r="J1549" s="336"/>
      <c r="K1549" s="280"/>
      <c r="L1549" s="305"/>
      <c r="M1549" s="280"/>
      <c r="N1549" s="1798">
        <v>5</v>
      </c>
      <c r="O1549" s="305"/>
      <c r="P1549" s="3193">
        <v>700</v>
      </c>
      <c r="Q1549" s="14"/>
      <c r="R1549" s="2015"/>
      <c r="S1549" s="305" t="s">
        <v>113</v>
      </c>
      <c r="T1549" s="305"/>
      <c r="U1549" s="305"/>
      <c r="V1549" s="305"/>
      <c r="W1549" s="305" t="s">
        <v>210</v>
      </c>
      <c r="X1549" s="305"/>
      <c r="Y1549" s="279"/>
      <c r="Z1549" s="279"/>
      <c r="AA1549" s="279"/>
      <c r="AB1549" s="305"/>
      <c r="AC1549" s="2525"/>
      <c r="AD1549" s="279"/>
      <c r="AE1549" s="2626">
        <v>0.5</v>
      </c>
      <c r="AF1549" s="279">
        <v>12</v>
      </c>
      <c r="AG1549" s="2016" t="s">
        <v>143</v>
      </c>
    </row>
    <row r="1550" spans="3:33">
      <c r="C1550" s="3079" t="s">
        <v>2870</v>
      </c>
      <c r="D1550" s="1576" t="s">
        <v>2274</v>
      </c>
      <c r="E1550" s="1577"/>
      <c r="F1550" s="3009">
        <v>913700630766</v>
      </c>
      <c r="G1550" s="1796">
        <v>8711500913975</v>
      </c>
      <c r="H1550" s="3039" t="s">
        <v>2020</v>
      </c>
      <c r="I1550" s="1796" t="s">
        <v>2021</v>
      </c>
      <c r="J1550" s="336"/>
      <c r="K1550" s="280"/>
      <c r="L1550" s="305"/>
      <c r="M1550" s="280"/>
      <c r="N1550" s="1798">
        <v>5</v>
      </c>
      <c r="O1550" s="305"/>
      <c r="P1550" s="3193">
        <v>660</v>
      </c>
      <c r="Q1550" s="14"/>
      <c r="R1550" s="2015"/>
      <c r="S1550" s="305" t="s">
        <v>113</v>
      </c>
      <c r="T1550" s="305"/>
      <c r="U1550" s="305"/>
      <c r="V1550" s="305"/>
      <c r="W1550" s="305" t="s">
        <v>210</v>
      </c>
      <c r="X1550" s="305"/>
      <c r="Y1550" s="279"/>
      <c r="Z1550" s="279"/>
      <c r="AA1550" s="279"/>
      <c r="AB1550" s="305"/>
      <c r="AC1550" s="2525"/>
      <c r="AD1550" s="279"/>
      <c r="AE1550" s="2626">
        <v>0.5</v>
      </c>
      <c r="AF1550" s="279">
        <v>12</v>
      </c>
      <c r="AG1550" s="2016" t="s">
        <v>143</v>
      </c>
    </row>
    <row r="1551" spans="3:33">
      <c r="C1551" s="3080" t="s">
        <v>2870</v>
      </c>
      <c r="D1551" s="855" t="s">
        <v>2274</v>
      </c>
      <c r="E1551" s="1599"/>
      <c r="F1551" s="3010">
        <v>913700630866</v>
      </c>
      <c r="G1551" s="1258">
        <v>8711500913999</v>
      </c>
      <c r="H1551" s="3053" t="s">
        <v>2022</v>
      </c>
      <c r="I1551" s="1259" t="s">
        <v>2023</v>
      </c>
      <c r="J1551" s="441"/>
      <c r="K1551" s="284"/>
      <c r="L1551" s="294"/>
      <c r="M1551" s="284"/>
      <c r="N1551" s="1260">
        <v>5</v>
      </c>
      <c r="O1551" s="294"/>
      <c r="P1551" s="2421">
        <v>690</v>
      </c>
      <c r="Q1551" s="14"/>
      <c r="R1551" s="2019"/>
      <c r="S1551" s="294" t="s">
        <v>113</v>
      </c>
      <c r="T1551" s="294"/>
      <c r="U1551" s="294"/>
      <c r="V1551" s="294"/>
      <c r="W1551" s="294" t="s">
        <v>210</v>
      </c>
      <c r="X1551" s="294"/>
      <c r="Y1551" s="283"/>
      <c r="Z1551" s="283"/>
      <c r="AA1551" s="283"/>
      <c r="AB1551" s="294"/>
      <c r="AC1551" s="2528"/>
      <c r="AD1551" s="283"/>
      <c r="AE1551" s="2642">
        <v>0.5</v>
      </c>
      <c r="AF1551" s="283">
        <v>12</v>
      </c>
      <c r="AG1551" s="2020" t="s">
        <v>143</v>
      </c>
    </row>
    <row r="1552" spans="3:33">
      <c r="C1552" s="3081" t="s">
        <v>2870</v>
      </c>
      <c r="D1552" s="1487" t="s">
        <v>2274</v>
      </c>
      <c r="E1552" s="1617"/>
      <c r="F1552" s="3015">
        <v>913700626566</v>
      </c>
      <c r="G1552" s="1807">
        <v>8727900809725</v>
      </c>
      <c r="H1552" s="3059" t="s">
        <v>2024</v>
      </c>
      <c r="I1552" s="1807" t="s">
        <v>2019</v>
      </c>
      <c r="J1552" s="1754"/>
      <c r="K1552" s="1755"/>
      <c r="L1552" s="1774"/>
      <c r="M1552" s="1755"/>
      <c r="N1552" s="1808">
        <v>5</v>
      </c>
      <c r="O1552" s="1774"/>
      <c r="P1552" s="3200">
        <v>1350</v>
      </c>
      <c r="Q1552" s="14"/>
      <c r="R1552" s="2277"/>
      <c r="S1552" s="1774" t="s">
        <v>113</v>
      </c>
      <c r="T1552" s="1774"/>
      <c r="U1552" s="1774"/>
      <c r="V1552" s="1774"/>
      <c r="W1552" s="1774" t="s">
        <v>210</v>
      </c>
      <c r="X1552" s="1774"/>
      <c r="Y1552" s="1306"/>
      <c r="Z1552" s="1306"/>
      <c r="AA1552" s="1306"/>
      <c r="AB1552" s="1774"/>
      <c r="AC1552" s="2529"/>
      <c r="AD1552" s="1306"/>
      <c r="AE1552" s="2751">
        <v>0.5</v>
      </c>
      <c r="AF1552" s="1306">
        <v>12</v>
      </c>
      <c r="AG1552" s="2309" t="s">
        <v>143</v>
      </c>
    </row>
    <row r="1553" spans="3:33">
      <c r="C1553" s="3079" t="s">
        <v>2870</v>
      </c>
      <c r="D1553" s="1576" t="s">
        <v>2274</v>
      </c>
      <c r="E1553" s="1577"/>
      <c r="F1553" s="3016">
        <v>913700421366</v>
      </c>
      <c r="G1553" s="1018">
        <v>8711500536808</v>
      </c>
      <c r="H1553" s="1019" t="s">
        <v>2026</v>
      </c>
      <c r="I1553" s="1019" t="s">
        <v>2027</v>
      </c>
      <c r="J1553" s="336"/>
      <c r="K1553" s="280"/>
      <c r="L1553" s="305"/>
      <c r="M1553" s="280"/>
      <c r="N1553" s="1266">
        <v>3</v>
      </c>
      <c r="O1553" s="305"/>
      <c r="P1553" s="3306">
        <v>420</v>
      </c>
      <c r="Q1553" s="14"/>
      <c r="R1553" s="2015"/>
      <c r="S1553" s="305" t="s">
        <v>113</v>
      </c>
      <c r="T1553" s="305"/>
      <c r="U1553" s="305"/>
      <c r="V1553" s="305"/>
      <c r="W1553" s="305" t="s">
        <v>3184</v>
      </c>
      <c r="X1553" s="305"/>
      <c r="Y1553" s="279"/>
      <c r="Z1553" s="279"/>
      <c r="AA1553" s="279"/>
      <c r="AB1553" s="305"/>
      <c r="AC1553" s="1266"/>
      <c r="AD1553" s="279"/>
      <c r="AE1553" s="2766">
        <v>0.5</v>
      </c>
      <c r="AF1553" s="279">
        <v>50</v>
      </c>
      <c r="AG1553" s="2016" t="s">
        <v>143</v>
      </c>
    </row>
    <row r="1554" spans="3:33">
      <c r="C1554" s="3091" t="s">
        <v>2870</v>
      </c>
      <c r="D1554" s="569" t="s">
        <v>2274</v>
      </c>
      <c r="E1554" s="1578"/>
      <c r="F1554" s="3017">
        <v>913700421766</v>
      </c>
      <c r="G1554" s="1267">
        <v>8711500536822</v>
      </c>
      <c r="H1554" s="1268" t="s">
        <v>2028</v>
      </c>
      <c r="I1554" s="1268" t="s">
        <v>2029</v>
      </c>
      <c r="J1554" s="334"/>
      <c r="K1554" s="282"/>
      <c r="L1554" s="301"/>
      <c r="M1554" s="282"/>
      <c r="N1554" s="1263">
        <v>3</v>
      </c>
      <c r="O1554" s="301"/>
      <c r="P1554" s="3290">
        <v>420</v>
      </c>
      <c r="Q1554" s="14"/>
      <c r="R1554" s="2023"/>
      <c r="S1554" s="301" t="s">
        <v>113</v>
      </c>
      <c r="T1554" s="301"/>
      <c r="U1554" s="301"/>
      <c r="V1554" s="301"/>
      <c r="W1554" s="301" t="s">
        <v>3184</v>
      </c>
      <c r="X1554" s="301"/>
      <c r="Y1554" s="281"/>
      <c r="Z1554" s="281"/>
      <c r="AA1554" s="281"/>
      <c r="AB1554" s="301"/>
      <c r="AC1554" s="1263"/>
      <c r="AD1554" s="281"/>
      <c r="AE1554" s="2767">
        <v>0.5</v>
      </c>
      <c r="AF1554" s="281">
        <v>50</v>
      </c>
      <c r="AG1554" s="2024" t="s">
        <v>143</v>
      </c>
    </row>
    <row r="1555" spans="3:33">
      <c r="C1555" s="3091" t="s">
        <v>2870</v>
      </c>
      <c r="D1555" s="569" t="s">
        <v>2274</v>
      </c>
      <c r="E1555" s="1578"/>
      <c r="F1555" s="3017">
        <v>913700418366</v>
      </c>
      <c r="G1555" s="1267">
        <v>8711500536464</v>
      </c>
      <c r="H1555" s="1268" t="s">
        <v>2030</v>
      </c>
      <c r="I1555" s="1268" t="s">
        <v>1996</v>
      </c>
      <c r="J1555" s="334"/>
      <c r="K1555" s="282"/>
      <c r="L1555" s="301"/>
      <c r="M1555" s="282"/>
      <c r="N1555" s="1263">
        <v>3</v>
      </c>
      <c r="O1555" s="301"/>
      <c r="P1555" s="3290">
        <v>430</v>
      </c>
      <c r="Q1555" s="14"/>
      <c r="R1555" s="2023"/>
      <c r="S1555" s="301" t="s">
        <v>113</v>
      </c>
      <c r="T1555" s="301"/>
      <c r="U1555" s="301"/>
      <c r="V1555" s="301"/>
      <c r="W1555" s="301" t="s">
        <v>3184</v>
      </c>
      <c r="X1555" s="301"/>
      <c r="Y1555" s="281"/>
      <c r="Z1555" s="281"/>
      <c r="AA1555" s="281"/>
      <c r="AB1555" s="301"/>
      <c r="AC1555" s="1263"/>
      <c r="AD1555" s="281"/>
      <c r="AE1555" s="2767">
        <v>0.5</v>
      </c>
      <c r="AF1555" s="281">
        <v>50</v>
      </c>
      <c r="AG1555" s="2024" t="s">
        <v>143</v>
      </c>
    </row>
    <row r="1556" spans="3:33">
      <c r="C1556" s="3091" t="s">
        <v>2870</v>
      </c>
      <c r="D1556" s="569" t="s">
        <v>2274</v>
      </c>
      <c r="E1556" s="1578"/>
      <c r="F1556" s="3017">
        <v>913700418066</v>
      </c>
      <c r="G1556" s="1267">
        <v>8711500536402</v>
      </c>
      <c r="H1556" s="1268" t="s">
        <v>2031</v>
      </c>
      <c r="I1556" s="1268" t="s">
        <v>2032</v>
      </c>
      <c r="J1556" s="334"/>
      <c r="K1556" s="282"/>
      <c r="L1556" s="301"/>
      <c r="M1556" s="282"/>
      <c r="N1556" s="1263">
        <v>3</v>
      </c>
      <c r="O1556" s="301"/>
      <c r="P1556" s="3290">
        <v>430</v>
      </c>
      <c r="Q1556" s="14"/>
      <c r="R1556" s="2023"/>
      <c r="S1556" s="301" t="s">
        <v>113</v>
      </c>
      <c r="T1556" s="301"/>
      <c r="U1556" s="301"/>
      <c r="V1556" s="301"/>
      <c r="W1556" s="301" t="s">
        <v>3184</v>
      </c>
      <c r="X1556" s="301"/>
      <c r="Y1556" s="281"/>
      <c r="Z1556" s="281"/>
      <c r="AA1556" s="281"/>
      <c r="AB1556" s="301"/>
      <c r="AC1556" s="1263"/>
      <c r="AD1556" s="281"/>
      <c r="AE1556" s="2767">
        <v>0.5</v>
      </c>
      <c r="AF1556" s="281">
        <v>50</v>
      </c>
      <c r="AG1556" s="2024" t="s">
        <v>143</v>
      </c>
    </row>
    <row r="1557" spans="3:33">
      <c r="C1557" s="3080" t="s">
        <v>2870</v>
      </c>
      <c r="D1557" s="855" t="s">
        <v>2274</v>
      </c>
      <c r="E1557" s="1599"/>
      <c r="F1557" s="3018">
        <v>913700417966</v>
      </c>
      <c r="G1557" s="1269">
        <v>8711500536389</v>
      </c>
      <c r="H1557" s="1270" t="s">
        <v>2033</v>
      </c>
      <c r="I1557" s="1270" t="s">
        <v>2032</v>
      </c>
      <c r="J1557" s="441"/>
      <c r="K1557" s="284"/>
      <c r="L1557" s="294"/>
      <c r="M1557" s="284"/>
      <c r="N1557" s="1265">
        <v>3</v>
      </c>
      <c r="O1557" s="294"/>
      <c r="P1557" s="3307">
        <v>430</v>
      </c>
      <c r="Q1557" s="14"/>
      <c r="R1557" s="2019"/>
      <c r="S1557" s="294" t="s">
        <v>113</v>
      </c>
      <c r="T1557" s="294"/>
      <c r="U1557" s="294"/>
      <c r="V1557" s="294"/>
      <c r="W1557" s="294" t="s">
        <v>3184</v>
      </c>
      <c r="X1557" s="294"/>
      <c r="Y1557" s="283"/>
      <c r="Z1557" s="283"/>
      <c r="AA1557" s="283"/>
      <c r="AB1557" s="294"/>
      <c r="AC1557" s="1265"/>
      <c r="AD1557" s="283"/>
      <c r="AE1557" s="2768">
        <v>0.5</v>
      </c>
      <c r="AF1557" s="283">
        <v>50</v>
      </c>
      <c r="AG1557" s="2020" t="s">
        <v>143</v>
      </c>
    </row>
    <row r="1558" spans="3:33">
      <c r="C1558" s="3233" t="s">
        <v>2870</v>
      </c>
      <c r="D1558" s="853" t="s">
        <v>2274</v>
      </c>
      <c r="E1558" s="1606"/>
      <c r="F1558" s="3019">
        <v>913700422866</v>
      </c>
      <c r="G1558" s="1264">
        <v>8711500931429</v>
      </c>
      <c r="H1558" s="1262" t="s">
        <v>2035</v>
      </c>
      <c r="I1558" s="1262" t="s">
        <v>2036</v>
      </c>
      <c r="J1558" s="333"/>
      <c r="K1558" s="296"/>
      <c r="L1558" s="293"/>
      <c r="M1558" s="296"/>
      <c r="N1558" s="1263">
        <v>3</v>
      </c>
      <c r="O1558" s="293"/>
      <c r="P1558" s="3308">
        <v>360</v>
      </c>
      <c r="Q1558" s="14"/>
      <c r="R1558" s="2017"/>
      <c r="S1558" s="293" t="s">
        <v>113</v>
      </c>
      <c r="T1558" s="293"/>
      <c r="U1558" s="293"/>
      <c r="V1558" s="293"/>
      <c r="W1558" s="293" t="s">
        <v>3184</v>
      </c>
      <c r="X1558" s="293"/>
      <c r="Y1558" s="292"/>
      <c r="Z1558" s="292"/>
      <c r="AA1558" s="292"/>
      <c r="AB1558" s="293"/>
      <c r="AC1558" s="1263"/>
      <c r="AD1558" s="292"/>
      <c r="AE1558" s="2767">
        <v>0.5</v>
      </c>
      <c r="AF1558" s="292">
        <v>50</v>
      </c>
      <c r="AG1558" s="2018" t="s">
        <v>143</v>
      </c>
    </row>
    <row r="1559" spans="3:33">
      <c r="C1559" s="3091" t="s">
        <v>2870</v>
      </c>
      <c r="D1559" s="569" t="s">
        <v>2274</v>
      </c>
      <c r="E1559" s="1578"/>
      <c r="F1559" s="3017">
        <v>913700423266</v>
      </c>
      <c r="G1559" s="1267">
        <v>8711500931405</v>
      </c>
      <c r="H1559" s="1268" t="s">
        <v>2037</v>
      </c>
      <c r="I1559" s="1268" t="s">
        <v>2038</v>
      </c>
      <c r="J1559" s="334"/>
      <c r="K1559" s="282"/>
      <c r="L1559" s="301"/>
      <c r="M1559" s="282"/>
      <c r="N1559" s="1263">
        <v>3</v>
      </c>
      <c r="O1559" s="301"/>
      <c r="P1559" s="3290">
        <v>360</v>
      </c>
      <c r="Q1559" s="14"/>
      <c r="R1559" s="2023"/>
      <c r="S1559" s="301" t="s">
        <v>113</v>
      </c>
      <c r="T1559" s="301"/>
      <c r="U1559" s="301"/>
      <c r="V1559" s="301"/>
      <c r="W1559" s="301" t="s">
        <v>3184</v>
      </c>
      <c r="X1559" s="301"/>
      <c r="Y1559" s="281"/>
      <c r="Z1559" s="281"/>
      <c r="AA1559" s="281"/>
      <c r="AB1559" s="301"/>
      <c r="AC1559" s="1263"/>
      <c r="AD1559" s="281"/>
      <c r="AE1559" s="2767">
        <v>0.5</v>
      </c>
      <c r="AF1559" s="281">
        <v>50</v>
      </c>
      <c r="AG1559" s="2024" t="s">
        <v>143</v>
      </c>
    </row>
    <row r="1560" spans="3:33">
      <c r="C1560" s="3091" t="s">
        <v>2870</v>
      </c>
      <c r="D1560" s="569" t="s">
        <v>2274</v>
      </c>
      <c r="E1560" s="1578"/>
      <c r="F1560" s="3017">
        <v>913700423466</v>
      </c>
      <c r="G1560" s="1267">
        <v>8711500928023</v>
      </c>
      <c r="H1560" s="1268" t="s">
        <v>2039</v>
      </c>
      <c r="I1560" s="1268" t="s">
        <v>2040</v>
      </c>
      <c r="J1560" s="334"/>
      <c r="K1560" s="282"/>
      <c r="L1560" s="301"/>
      <c r="M1560" s="282"/>
      <c r="N1560" s="1263">
        <v>3</v>
      </c>
      <c r="O1560" s="301"/>
      <c r="P1560" s="3290">
        <v>360</v>
      </c>
      <c r="Q1560" s="14"/>
      <c r="R1560" s="2023"/>
      <c r="S1560" s="301" t="s">
        <v>113</v>
      </c>
      <c r="T1560" s="301"/>
      <c r="U1560" s="301"/>
      <c r="V1560" s="301"/>
      <c r="W1560" s="301" t="s">
        <v>3184</v>
      </c>
      <c r="X1560" s="301"/>
      <c r="Y1560" s="281"/>
      <c r="Z1560" s="281"/>
      <c r="AA1560" s="281"/>
      <c r="AB1560" s="301"/>
      <c r="AC1560" s="1263"/>
      <c r="AD1560" s="281"/>
      <c r="AE1560" s="2767">
        <v>0.5</v>
      </c>
      <c r="AF1560" s="281">
        <v>50</v>
      </c>
      <c r="AG1560" s="2024" t="s">
        <v>143</v>
      </c>
    </row>
    <row r="1561" spans="3:33">
      <c r="C1561" s="3080" t="s">
        <v>2870</v>
      </c>
      <c r="D1561" s="855" t="s">
        <v>2274</v>
      </c>
      <c r="E1561" s="1599"/>
      <c r="F1561" s="3018">
        <v>913700420666</v>
      </c>
      <c r="G1561" s="1269">
        <v>8711500910400</v>
      </c>
      <c r="H1561" s="1270" t="s">
        <v>2041</v>
      </c>
      <c r="I1561" s="1270" t="s">
        <v>2042</v>
      </c>
      <c r="J1561" s="441"/>
      <c r="K1561" s="284"/>
      <c r="L1561" s="294"/>
      <c r="M1561" s="284"/>
      <c r="N1561" s="1271">
        <v>3</v>
      </c>
      <c r="O1561" s="294"/>
      <c r="P1561" s="3307">
        <v>400</v>
      </c>
      <c r="Q1561" s="14"/>
      <c r="R1561" s="2019"/>
      <c r="S1561" s="294" t="s">
        <v>113</v>
      </c>
      <c r="T1561" s="294"/>
      <c r="U1561" s="294"/>
      <c r="V1561" s="294"/>
      <c r="W1561" s="294" t="s">
        <v>3184</v>
      </c>
      <c r="X1561" s="294"/>
      <c r="Y1561" s="283"/>
      <c r="Z1561" s="283"/>
      <c r="AA1561" s="283"/>
      <c r="AB1561" s="294"/>
      <c r="AC1561" s="1271"/>
      <c r="AD1561" s="283"/>
      <c r="AE1561" s="2768">
        <v>0.5</v>
      </c>
      <c r="AF1561" s="283">
        <v>50</v>
      </c>
      <c r="AG1561" s="2020" t="s">
        <v>143</v>
      </c>
    </row>
    <row r="1562" spans="3:33">
      <c r="C1562" s="3079" t="s">
        <v>2870</v>
      </c>
      <c r="D1562" s="1576" t="s">
        <v>2274</v>
      </c>
      <c r="E1562" s="1577"/>
      <c r="F1562" s="39">
        <v>913712008766</v>
      </c>
      <c r="G1562" s="39">
        <v>8718696531518</v>
      </c>
      <c r="H1562" s="52" t="s">
        <v>2043</v>
      </c>
      <c r="I1562" s="52" t="s">
        <v>2044</v>
      </c>
      <c r="J1562" s="336"/>
      <c r="K1562" s="1632"/>
      <c r="L1562" s="1770"/>
      <c r="M1562" s="324"/>
      <c r="N1562" s="305">
        <v>5</v>
      </c>
      <c r="O1562" s="1770"/>
      <c r="P1562" s="2400">
        <v>1560</v>
      </c>
      <c r="Q1562" s="14"/>
      <c r="R1562" s="2021"/>
      <c r="S1562" s="1770"/>
      <c r="T1562" s="1770"/>
      <c r="U1562" s="1770"/>
      <c r="V1562" s="1770"/>
      <c r="W1562" s="305" t="s">
        <v>210</v>
      </c>
      <c r="X1562" s="305"/>
      <c r="Y1562" s="279"/>
      <c r="Z1562" s="279"/>
      <c r="AA1562" s="279"/>
      <c r="AB1562" s="1770"/>
      <c r="AC1562" s="305"/>
      <c r="AD1562" s="279"/>
      <c r="AE1562" s="2626">
        <v>0.5</v>
      </c>
      <c r="AF1562" s="279">
        <v>12</v>
      </c>
      <c r="AG1562" s="2022" t="s">
        <v>143</v>
      </c>
    </row>
    <row r="1563" spans="3:33">
      <c r="C1563" s="3091" t="s">
        <v>2870</v>
      </c>
      <c r="D1563" s="569" t="s">
        <v>2274</v>
      </c>
      <c r="E1563" s="1578"/>
      <c r="F1563" s="63">
        <v>913712008866</v>
      </c>
      <c r="G1563" s="63">
        <v>8718696531556</v>
      </c>
      <c r="H1563" s="65" t="s">
        <v>2045</v>
      </c>
      <c r="I1563" s="65" t="s">
        <v>2044</v>
      </c>
      <c r="J1563" s="334"/>
      <c r="K1563" s="1127"/>
      <c r="L1563" s="318"/>
      <c r="M1563" s="317"/>
      <c r="N1563" s="293">
        <v>5</v>
      </c>
      <c r="O1563" s="318"/>
      <c r="P1563" s="760">
        <v>1850</v>
      </c>
      <c r="Q1563" s="14"/>
      <c r="R1563" s="2025"/>
      <c r="S1563" s="318"/>
      <c r="T1563" s="318"/>
      <c r="U1563" s="318"/>
      <c r="V1563" s="318"/>
      <c r="W1563" s="301" t="s">
        <v>210</v>
      </c>
      <c r="X1563" s="301"/>
      <c r="Y1563" s="281"/>
      <c r="Z1563" s="281"/>
      <c r="AA1563" s="281"/>
      <c r="AB1563" s="318"/>
      <c r="AC1563" s="293"/>
      <c r="AD1563" s="281"/>
      <c r="AE1563" s="2624">
        <v>4</v>
      </c>
      <c r="AF1563" s="281">
        <v>12</v>
      </c>
      <c r="AG1563" s="2026" t="s">
        <v>143</v>
      </c>
    </row>
    <row r="1564" spans="3:33">
      <c r="C1564" s="3080" t="s">
        <v>2870</v>
      </c>
      <c r="D1564" s="855" t="s">
        <v>2274</v>
      </c>
      <c r="E1564" s="1599"/>
      <c r="F1564" s="49">
        <v>913712008966</v>
      </c>
      <c r="G1564" s="49">
        <v>8718696531570</v>
      </c>
      <c r="H1564" s="259" t="s">
        <v>2046</v>
      </c>
      <c r="I1564" s="259" t="s">
        <v>2044</v>
      </c>
      <c r="J1564" s="441"/>
      <c r="K1564" s="1129"/>
      <c r="L1564" s="1823"/>
      <c r="M1564" s="489"/>
      <c r="N1564" s="1593">
        <v>5</v>
      </c>
      <c r="O1564" s="1823"/>
      <c r="P1564" s="1652">
        <v>2000</v>
      </c>
      <c r="Q1564" s="14"/>
      <c r="R1564" s="2039"/>
      <c r="S1564" s="1823"/>
      <c r="T1564" s="1823"/>
      <c r="U1564" s="1823"/>
      <c r="V1564" s="1823"/>
      <c r="W1564" s="294" t="s">
        <v>210</v>
      </c>
      <c r="X1564" s="294"/>
      <c r="Y1564" s="283"/>
      <c r="Z1564" s="283"/>
      <c r="AA1564" s="283"/>
      <c r="AB1564" s="1823"/>
      <c r="AC1564" s="1593"/>
      <c r="AD1564" s="283"/>
      <c r="AE1564" s="2642">
        <v>4</v>
      </c>
      <c r="AF1564" s="283">
        <v>12</v>
      </c>
      <c r="AG1564" s="2040" t="s">
        <v>143</v>
      </c>
    </row>
    <row r="1565" spans="3:33">
      <c r="C1565" s="3079" t="s">
        <v>2870</v>
      </c>
      <c r="D1565" s="1576" t="s">
        <v>2274</v>
      </c>
      <c r="E1565" s="1577"/>
      <c r="F1565" s="39">
        <v>913700646266</v>
      </c>
      <c r="G1565" s="39">
        <v>8727900890600</v>
      </c>
      <c r="H1565" s="52" t="s">
        <v>2048</v>
      </c>
      <c r="I1565" s="52" t="s">
        <v>2049</v>
      </c>
      <c r="J1565" s="336"/>
      <c r="K1565" s="1632"/>
      <c r="L1565" s="1770"/>
      <c r="M1565" s="324"/>
      <c r="N1565" s="305">
        <v>5</v>
      </c>
      <c r="O1565" s="1770"/>
      <c r="P1565" s="2400">
        <v>1400</v>
      </c>
      <c r="Q1565" s="14"/>
      <c r="R1565" s="2021"/>
      <c r="S1565" s="1770" t="s">
        <v>113</v>
      </c>
      <c r="T1565" s="1770"/>
      <c r="U1565" s="1770"/>
      <c r="V1565" s="1770"/>
      <c r="W1565" s="305" t="s">
        <v>210</v>
      </c>
      <c r="X1565" s="305"/>
      <c r="Y1565" s="279"/>
      <c r="Z1565" s="279"/>
      <c r="AA1565" s="279"/>
      <c r="AB1565" s="1770"/>
      <c r="AC1565" s="305"/>
      <c r="AD1565" s="279"/>
      <c r="AE1565" s="2626">
        <v>0.5</v>
      </c>
      <c r="AF1565" s="279">
        <v>10</v>
      </c>
      <c r="AG1565" s="2022" t="s">
        <v>143</v>
      </c>
    </row>
    <row r="1566" spans="3:33">
      <c r="C1566" s="3091" t="s">
        <v>2870</v>
      </c>
      <c r="D1566" s="569" t="s">
        <v>2274</v>
      </c>
      <c r="E1566" s="1578"/>
      <c r="F1566" s="63">
        <v>913700696066</v>
      </c>
      <c r="G1566" s="63">
        <v>8718291671596</v>
      </c>
      <c r="H1566" s="65" t="s">
        <v>2050</v>
      </c>
      <c r="I1566" s="65" t="s">
        <v>2049</v>
      </c>
      <c r="J1566" s="334"/>
      <c r="K1566" s="1127"/>
      <c r="L1566" s="318"/>
      <c r="M1566" s="317"/>
      <c r="N1566" s="293">
        <v>5</v>
      </c>
      <c r="O1566" s="318"/>
      <c r="P1566" s="760">
        <v>1270</v>
      </c>
      <c r="Q1566" s="14"/>
      <c r="R1566" s="2025"/>
      <c r="S1566" s="318" t="s">
        <v>113</v>
      </c>
      <c r="T1566" s="318"/>
      <c r="U1566" s="318"/>
      <c r="V1566" s="318"/>
      <c r="W1566" s="301" t="s">
        <v>210</v>
      </c>
      <c r="X1566" s="301"/>
      <c r="Y1566" s="281"/>
      <c r="Z1566" s="281"/>
      <c r="AA1566" s="281"/>
      <c r="AB1566" s="318"/>
      <c r="AC1566" s="293"/>
      <c r="AD1566" s="281"/>
      <c r="AE1566" s="2624">
        <v>0.5</v>
      </c>
      <c r="AF1566" s="281">
        <v>12</v>
      </c>
      <c r="AG1566" s="2026" t="s">
        <v>143</v>
      </c>
    </row>
    <row r="1567" spans="3:33">
      <c r="C1567" s="3091" t="s">
        <v>2870</v>
      </c>
      <c r="D1567" s="569" t="s">
        <v>2274</v>
      </c>
      <c r="E1567" s="1578"/>
      <c r="F1567" s="63">
        <v>913700683866</v>
      </c>
      <c r="G1567" s="63">
        <v>8718291233107</v>
      </c>
      <c r="H1567" s="65" t="s">
        <v>2051</v>
      </c>
      <c r="I1567" s="65" t="s">
        <v>2049</v>
      </c>
      <c r="J1567" s="334"/>
      <c r="K1567" s="1127"/>
      <c r="L1567" s="318"/>
      <c r="M1567" s="317"/>
      <c r="N1567" s="293">
        <v>5</v>
      </c>
      <c r="O1567" s="318"/>
      <c r="P1567" s="760">
        <v>1650</v>
      </c>
      <c r="Q1567" s="14"/>
      <c r="R1567" s="2025"/>
      <c r="S1567" s="318" t="s">
        <v>113</v>
      </c>
      <c r="T1567" s="318"/>
      <c r="U1567" s="318"/>
      <c r="V1567" s="318"/>
      <c r="W1567" s="301" t="s">
        <v>210</v>
      </c>
      <c r="X1567" s="301"/>
      <c r="Y1567" s="281"/>
      <c r="Z1567" s="281"/>
      <c r="AA1567" s="281"/>
      <c r="AB1567" s="318"/>
      <c r="AC1567" s="293"/>
      <c r="AD1567" s="281"/>
      <c r="AE1567" s="2624">
        <v>0.5</v>
      </c>
      <c r="AF1567" s="281">
        <v>12</v>
      </c>
      <c r="AG1567" s="2026" t="s">
        <v>143</v>
      </c>
    </row>
    <row r="1568" spans="3:33">
      <c r="C1568" s="3091" t="s">
        <v>2870</v>
      </c>
      <c r="D1568" s="569" t="s">
        <v>2274</v>
      </c>
      <c r="E1568" s="1578"/>
      <c r="F1568" s="63">
        <v>913700652766</v>
      </c>
      <c r="G1568" s="63">
        <v>8727900859621</v>
      </c>
      <c r="H1568" s="65" t="s">
        <v>2052</v>
      </c>
      <c r="I1568" s="65" t="s">
        <v>2049</v>
      </c>
      <c r="J1568" s="334"/>
      <c r="K1568" s="1127"/>
      <c r="L1568" s="318"/>
      <c r="M1568" s="317"/>
      <c r="N1568" s="293">
        <v>5</v>
      </c>
      <c r="O1568" s="318"/>
      <c r="P1568" s="760">
        <v>1100</v>
      </c>
      <c r="Q1568" s="14"/>
      <c r="R1568" s="2025"/>
      <c r="S1568" s="318" t="s">
        <v>113</v>
      </c>
      <c r="T1568" s="318"/>
      <c r="U1568" s="318"/>
      <c r="V1568" s="318"/>
      <c r="W1568" s="301" t="s">
        <v>210</v>
      </c>
      <c r="X1568" s="301"/>
      <c r="Y1568" s="281"/>
      <c r="Z1568" s="281"/>
      <c r="AA1568" s="281"/>
      <c r="AB1568" s="318"/>
      <c r="AC1568" s="293"/>
      <c r="AD1568" s="281"/>
      <c r="AE1568" s="2624">
        <v>0.5</v>
      </c>
      <c r="AF1568" s="281">
        <v>12</v>
      </c>
      <c r="AG1568" s="2026" t="s">
        <v>143</v>
      </c>
    </row>
    <row r="1569" spans="3:33">
      <c r="C1569" s="3091" t="s">
        <v>2870</v>
      </c>
      <c r="D1569" s="569" t="s">
        <v>2274</v>
      </c>
      <c r="E1569" s="1578"/>
      <c r="F1569" s="63">
        <v>913700653166</v>
      </c>
      <c r="G1569" s="63">
        <v>8727900859737</v>
      </c>
      <c r="H1569" s="65" t="s">
        <v>2053</v>
      </c>
      <c r="I1569" s="65" t="s">
        <v>2049</v>
      </c>
      <c r="J1569" s="334"/>
      <c r="K1569" s="1127"/>
      <c r="L1569" s="318"/>
      <c r="M1569" s="317"/>
      <c r="N1569" s="293">
        <v>5</v>
      </c>
      <c r="O1569" s="318"/>
      <c r="P1569" s="760">
        <v>1130</v>
      </c>
      <c r="Q1569" s="14"/>
      <c r="R1569" s="2025"/>
      <c r="S1569" s="318" t="s">
        <v>113</v>
      </c>
      <c r="T1569" s="318"/>
      <c r="U1569" s="318"/>
      <c r="V1569" s="318"/>
      <c r="W1569" s="301" t="s">
        <v>210</v>
      </c>
      <c r="X1569" s="301"/>
      <c r="Y1569" s="281"/>
      <c r="Z1569" s="281"/>
      <c r="AA1569" s="281"/>
      <c r="AB1569" s="318"/>
      <c r="AC1569" s="293"/>
      <c r="AD1569" s="281"/>
      <c r="AE1569" s="2624">
        <v>1</v>
      </c>
      <c r="AF1569" s="281">
        <v>12</v>
      </c>
      <c r="AG1569" s="2026" t="s">
        <v>143</v>
      </c>
    </row>
    <row r="1570" spans="3:33">
      <c r="C1570" s="3091" t="s">
        <v>2870</v>
      </c>
      <c r="D1570" s="569" t="s">
        <v>2274</v>
      </c>
      <c r="E1570" s="1578"/>
      <c r="F1570" s="63">
        <v>913700665166</v>
      </c>
      <c r="G1570" s="63">
        <v>8727900933659</v>
      </c>
      <c r="H1570" s="65" t="s">
        <v>2054</v>
      </c>
      <c r="I1570" s="65" t="s">
        <v>2049</v>
      </c>
      <c r="J1570" s="334"/>
      <c r="K1570" s="1127"/>
      <c r="L1570" s="318"/>
      <c r="M1570" s="317"/>
      <c r="N1570" s="293">
        <v>5</v>
      </c>
      <c r="O1570" s="318"/>
      <c r="P1570" s="760">
        <v>1120</v>
      </c>
      <c r="Q1570" s="14"/>
      <c r="R1570" s="2025"/>
      <c r="S1570" s="318" t="s">
        <v>113</v>
      </c>
      <c r="T1570" s="318"/>
      <c r="U1570" s="318"/>
      <c r="V1570" s="318"/>
      <c r="W1570" s="301" t="s">
        <v>210</v>
      </c>
      <c r="X1570" s="301"/>
      <c r="Y1570" s="281"/>
      <c r="Z1570" s="281"/>
      <c r="AA1570" s="281"/>
      <c r="AB1570" s="318"/>
      <c r="AC1570" s="293"/>
      <c r="AD1570" s="281"/>
      <c r="AE1570" s="2624">
        <v>1</v>
      </c>
      <c r="AF1570" s="281">
        <v>12</v>
      </c>
      <c r="AG1570" s="2026" t="s">
        <v>143</v>
      </c>
    </row>
    <row r="1571" spans="3:33">
      <c r="C1571" s="3091" t="s">
        <v>2870</v>
      </c>
      <c r="D1571" s="569" t="s">
        <v>2274</v>
      </c>
      <c r="E1571" s="1578"/>
      <c r="F1571" s="63">
        <v>913700652966</v>
      </c>
      <c r="G1571" s="63">
        <v>8727900859744</v>
      </c>
      <c r="H1571" s="65" t="s">
        <v>2055</v>
      </c>
      <c r="I1571" s="65" t="s">
        <v>2049</v>
      </c>
      <c r="J1571" s="334"/>
      <c r="K1571" s="1127"/>
      <c r="L1571" s="318"/>
      <c r="M1571" s="317"/>
      <c r="N1571" s="293">
        <v>5</v>
      </c>
      <c r="O1571" s="318"/>
      <c r="P1571" s="760">
        <v>1200</v>
      </c>
      <c r="Q1571" s="14"/>
      <c r="R1571" s="2025"/>
      <c r="S1571" s="318" t="s">
        <v>113</v>
      </c>
      <c r="T1571" s="318"/>
      <c r="U1571" s="318"/>
      <c r="V1571" s="318"/>
      <c r="W1571" s="301" t="s">
        <v>210</v>
      </c>
      <c r="X1571" s="301"/>
      <c r="Y1571" s="281"/>
      <c r="Z1571" s="281"/>
      <c r="AA1571" s="281"/>
      <c r="AB1571" s="318"/>
      <c r="AC1571" s="293"/>
      <c r="AD1571" s="281"/>
      <c r="AE1571" s="2624">
        <v>0.5</v>
      </c>
      <c r="AF1571" s="281">
        <v>12</v>
      </c>
      <c r="AG1571" s="2026" t="s">
        <v>143</v>
      </c>
    </row>
    <row r="1572" spans="3:33">
      <c r="C1572" s="3091" t="s">
        <v>2870</v>
      </c>
      <c r="D1572" s="569" t="s">
        <v>2274</v>
      </c>
      <c r="E1572" s="1578"/>
      <c r="F1572" s="63">
        <v>913700653266</v>
      </c>
      <c r="G1572" s="63">
        <v>8727900859881</v>
      </c>
      <c r="H1572" s="65" t="s">
        <v>2056</v>
      </c>
      <c r="I1572" s="65" t="s">
        <v>2049</v>
      </c>
      <c r="J1572" s="334"/>
      <c r="K1572" s="1127"/>
      <c r="L1572" s="318"/>
      <c r="M1572" s="317"/>
      <c r="N1572" s="293">
        <v>5</v>
      </c>
      <c r="O1572" s="318"/>
      <c r="P1572" s="760">
        <v>1250</v>
      </c>
      <c r="Q1572" s="14"/>
      <c r="R1572" s="2025"/>
      <c r="S1572" s="318" t="s">
        <v>113</v>
      </c>
      <c r="T1572" s="318"/>
      <c r="U1572" s="318"/>
      <c r="V1572" s="318"/>
      <c r="W1572" s="301" t="s">
        <v>210</v>
      </c>
      <c r="X1572" s="301"/>
      <c r="Y1572" s="281"/>
      <c r="Z1572" s="281"/>
      <c r="AA1572" s="281"/>
      <c r="AB1572" s="318"/>
      <c r="AC1572" s="293"/>
      <c r="AD1572" s="281"/>
      <c r="AE1572" s="2624">
        <v>1</v>
      </c>
      <c r="AF1572" s="281">
        <v>12</v>
      </c>
      <c r="AG1572" s="2026" t="s">
        <v>143</v>
      </c>
    </row>
    <row r="1573" spans="3:33">
      <c r="C1573" s="3235" t="s">
        <v>2870</v>
      </c>
      <c r="D1573" s="1664" t="s">
        <v>2274</v>
      </c>
      <c r="E1573" s="1665"/>
      <c r="F1573" s="75">
        <v>913700614066</v>
      </c>
      <c r="G1573" s="75">
        <v>8711500910523</v>
      </c>
      <c r="H1573" s="59" t="s">
        <v>2057</v>
      </c>
      <c r="I1573" s="59" t="s">
        <v>2049</v>
      </c>
      <c r="J1573" s="340"/>
      <c r="K1573" s="1141"/>
      <c r="L1573" s="1834"/>
      <c r="M1573" s="320"/>
      <c r="N1573" s="1598">
        <v>5</v>
      </c>
      <c r="O1573" s="1834"/>
      <c r="P1573" s="2430">
        <v>2650</v>
      </c>
      <c r="Q1573" s="14"/>
      <c r="R1573" s="2085"/>
      <c r="S1573" s="1834" t="s">
        <v>113</v>
      </c>
      <c r="T1573" s="1834"/>
      <c r="U1573" s="1834"/>
      <c r="V1573" s="1834"/>
      <c r="W1573" s="315" t="s">
        <v>210</v>
      </c>
      <c r="X1573" s="315"/>
      <c r="Y1573" s="341"/>
      <c r="Z1573" s="341"/>
      <c r="AA1573" s="341"/>
      <c r="AB1573" s="1834"/>
      <c r="AC1573" s="1598"/>
      <c r="AD1573" s="341"/>
      <c r="AE1573" s="2641">
        <v>1</v>
      </c>
      <c r="AF1573" s="341">
        <v>12</v>
      </c>
      <c r="AG1573" s="2086" t="s">
        <v>143</v>
      </c>
    </row>
    <row r="1574" spans="3:33">
      <c r="C1574" s="3081" t="s">
        <v>2870</v>
      </c>
      <c r="D1574" s="1487" t="s">
        <v>2274</v>
      </c>
      <c r="E1574" s="1617"/>
      <c r="F1574" s="1330">
        <v>913700656566</v>
      </c>
      <c r="G1574" s="1330">
        <v>8727900887549</v>
      </c>
      <c r="H1574" s="1753" t="s">
        <v>2059</v>
      </c>
      <c r="I1574" s="1753" t="s">
        <v>2060</v>
      </c>
      <c r="J1574" s="1754"/>
      <c r="K1574" s="1779"/>
      <c r="L1574" s="1858"/>
      <c r="M1574" s="1307"/>
      <c r="N1574" s="1774">
        <v>5</v>
      </c>
      <c r="O1574" s="1858"/>
      <c r="P1574" s="2427">
        <v>3000</v>
      </c>
      <c r="Q1574" s="14"/>
      <c r="R1574" s="2266"/>
      <c r="S1574" s="1858" t="s">
        <v>113</v>
      </c>
      <c r="T1574" s="1858"/>
      <c r="U1574" s="1858"/>
      <c r="V1574" s="1858"/>
      <c r="W1574" s="1774" t="s">
        <v>210</v>
      </c>
      <c r="X1574" s="1774"/>
      <c r="Y1574" s="1306"/>
      <c r="Z1574" s="1306"/>
      <c r="AA1574" s="1306"/>
      <c r="AB1574" s="1858"/>
      <c r="AC1574" s="1774"/>
      <c r="AD1574" s="1306"/>
      <c r="AE1574" s="2751">
        <v>1</v>
      </c>
      <c r="AF1574" s="1306">
        <v>10</v>
      </c>
      <c r="AG1574" s="2298" t="s">
        <v>143</v>
      </c>
    </row>
    <row r="1575" spans="3:33">
      <c r="C1575" s="3079" t="s">
        <v>2870</v>
      </c>
      <c r="D1575" s="1576" t="s">
        <v>2274</v>
      </c>
      <c r="E1575" s="1577"/>
      <c r="F1575" s="39">
        <v>913700751926</v>
      </c>
      <c r="G1575" s="39">
        <v>8718696740781</v>
      </c>
      <c r="H1575" s="52" t="s">
        <v>2061</v>
      </c>
      <c r="I1575" s="52" t="s">
        <v>2062</v>
      </c>
      <c r="J1575" s="336"/>
      <c r="K1575" s="1632"/>
      <c r="L1575" s="1770"/>
      <c r="M1575" s="324"/>
      <c r="N1575" s="305">
        <v>5</v>
      </c>
      <c r="O1575" s="1770"/>
      <c r="P1575" s="2400">
        <v>1100</v>
      </c>
      <c r="Q1575" s="14"/>
      <c r="R1575" s="2021"/>
      <c r="S1575" s="1770"/>
      <c r="T1575" s="1770"/>
      <c r="U1575" s="1770"/>
      <c r="V1575" s="1770"/>
      <c r="W1575" s="305" t="s">
        <v>210</v>
      </c>
      <c r="X1575" s="305"/>
      <c r="Y1575" s="279"/>
      <c r="Z1575" s="279"/>
      <c r="AA1575" s="279"/>
      <c r="AB1575" s="1770"/>
      <c r="AC1575" s="305"/>
      <c r="AD1575" s="279"/>
      <c r="AE1575" s="2626">
        <v>4</v>
      </c>
      <c r="AF1575" s="279">
        <v>6</v>
      </c>
      <c r="AG1575" s="2022" t="s">
        <v>143</v>
      </c>
    </row>
    <row r="1576" spans="3:33">
      <c r="C1576" s="3091" t="s">
        <v>2870</v>
      </c>
      <c r="D1576" s="569" t="s">
        <v>2274</v>
      </c>
      <c r="E1576" s="1578"/>
      <c r="F1576" s="63">
        <v>913700752126</v>
      </c>
      <c r="G1576" s="63">
        <v>8718696740828</v>
      </c>
      <c r="H1576" s="65" t="s">
        <v>2063</v>
      </c>
      <c r="I1576" s="65" t="s">
        <v>2062</v>
      </c>
      <c r="J1576" s="334"/>
      <c r="K1576" s="1127"/>
      <c r="L1576" s="318"/>
      <c r="M1576" s="317"/>
      <c r="N1576" s="293">
        <v>5</v>
      </c>
      <c r="O1576" s="318"/>
      <c r="P1576" s="760">
        <v>1100</v>
      </c>
      <c r="Q1576" s="14"/>
      <c r="R1576" s="2025"/>
      <c r="S1576" s="318"/>
      <c r="T1576" s="318"/>
      <c r="U1576" s="318"/>
      <c r="V1576" s="318"/>
      <c r="W1576" s="301" t="s">
        <v>210</v>
      </c>
      <c r="X1576" s="301"/>
      <c r="Y1576" s="281"/>
      <c r="Z1576" s="281"/>
      <c r="AA1576" s="281"/>
      <c r="AB1576" s="318"/>
      <c r="AC1576" s="293"/>
      <c r="AD1576" s="281"/>
      <c r="AE1576" s="2624">
        <v>4</v>
      </c>
      <c r="AF1576" s="281">
        <v>6</v>
      </c>
      <c r="AG1576" s="2026" t="s">
        <v>143</v>
      </c>
    </row>
    <row r="1577" spans="3:33">
      <c r="C1577" s="3091" t="s">
        <v>2870</v>
      </c>
      <c r="D1577" s="569" t="s">
        <v>2274</v>
      </c>
      <c r="E1577" s="1578"/>
      <c r="F1577" s="63">
        <v>913700752326</v>
      </c>
      <c r="G1577" s="63">
        <v>8718696740866</v>
      </c>
      <c r="H1577" s="65" t="s">
        <v>2064</v>
      </c>
      <c r="I1577" s="65" t="s">
        <v>2062</v>
      </c>
      <c r="J1577" s="334"/>
      <c r="K1577" s="1127"/>
      <c r="L1577" s="318"/>
      <c r="M1577" s="317"/>
      <c r="N1577" s="293">
        <v>5</v>
      </c>
      <c r="O1577" s="318"/>
      <c r="P1577" s="760">
        <v>1230</v>
      </c>
      <c r="Q1577" s="14"/>
      <c r="R1577" s="2025"/>
      <c r="S1577" s="318"/>
      <c r="T1577" s="318"/>
      <c r="U1577" s="318"/>
      <c r="V1577" s="318"/>
      <c r="W1577" s="301" t="s">
        <v>210</v>
      </c>
      <c r="X1577" s="301"/>
      <c r="Y1577" s="281"/>
      <c r="Z1577" s="281"/>
      <c r="AA1577" s="281"/>
      <c r="AB1577" s="318"/>
      <c r="AC1577" s="293"/>
      <c r="AD1577" s="281"/>
      <c r="AE1577" s="2624">
        <v>4</v>
      </c>
      <c r="AF1577" s="281">
        <v>6</v>
      </c>
      <c r="AG1577" s="2026" t="s">
        <v>143</v>
      </c>
    </row>
    <row r="1578" spans="3:33">
      <c r="C1578" s="3091" t="s">
        <v>2870</v>
      </c>
      <c r="D1578" s="569" t="s">
        <v>2274</v>
      </c>
      <c r="E1578" s="1578"/>
      <c r="F1578" s="63">
        <v>913700752626</v>
      </c>
      <c r="G1578" s="63">
        <v>8718696740965</v>
      </c>
      <c r="H1578" s="65" t="s">
        <v>2065</v>
      </c>
      <c r="I1578" s="65" t="s">
        <v>2062</v>
      </c>
      <c r="J1578" s="334"/>
      <c r="K1578" s="1127"/>
      <c r="L1578" s="318"/>
      <c r="M1578" s="317"/>
      <c r="N1578" s="293">
        <v>5</v>
      </c>
      <c r="O1578" s="318"/>
      <c r="P1578" s="760">
        <v>1650</v>
      </c>
      <c r="Q1578" s="14"/>
      <c r="R1578" s="2025"/>
      <c r="S1578" s="318"/>
      <c r="T1578" s="318"/>
      <c r="U1578" s="318"/>
      <c r="V1578" s="318"/>
      <c r="W1578" s="301" t="s">
        <v>210</v>
      </c>
      <c r="X1578" s="301"/>
      <c r="Y1578" s="281"/>
      <c r="Z1578" s="281"/>
      <c r="AA1578" s="281"/>
      <c r="AB1578" s="318"/>
      <c r="AC1578" s="293"/>
      <c r="AD1578" s="281"/>
      <c r="AE1578" s="2624">
        <v>4</v>
      </c>
      <c r="AF1578" s="281">
        <v>6</v>
      </c>
      <c r="AG1578" s="2026" t="s">
        <v>143</v>
      </c>
    </row>
    <row r="1579" spans="3:33">
      <c r="C1579" s="3091" t="s">
        <v>2870</v>
      </c>
      <c r="D1579" s="569" t="s">
        <v>2274</v>
      </c>
      <c r="E1579" s="1578"/>
      <c r="F1579" s="63">
        <v>913700752926</v>
      </c>
      <c r="G1579" s="63">
        <v>8718696741023</v>
      </c>
      <c r="H1579" s="65" t="s">
        <v>2066</v>
      </c>
      <c r="I1579" s="65" t="s">
        <v>2062</v>
      </c>
      <c r="J1579" s="334"/>
      <c r="K1579" s="1127"/>
      <c r="L1579" s="318"/>
      <c r="M1579" s="317"/>
      <c r="N1579" s="293">
        <v>5</v>
      </c>
      <c r="O1579" s="318"/>
      <c r="P1579" s="760">
        <v>2300</v>
      </c>
      <c r="Q1579" s="14"/>
      <c r="R1579" s="2025"/>
      <c r="S1579" s="318"/>
      <c r="T1579" s="318"/>
      <c r="U1579" s="318"/>
      <c r="V1579" s="318"/>
      <c r="W1579" s="301" t="s">
        <v>210</v>
      </c>
      <c r="X1579" s="301"/>
      <c r="Y1579" s="281"/>
      <c r="Z1579" s="281"/>
      <c r="AA1579" s="281"/>
      <c r="AB1579" s="318"/>
      <c r="AC1579" s="293"/>
      <c r="AD1579" s="281"/>
      <c r="AE1579" s="2624">
        <v>4</v>
      </c>
      <c r="AF1579" s="281">
        <v>6</v>
      </c>
      <c r="AG1579" s="2026" t="s">
        <v>143</v>
      </c>
    </row>
    <row r="1580" spans="3:33">
      <c r="C1580" s="3080" t="s">
        <v>2870</v>
      </c>
      <c r="D1580" s="855" t="s">
        <v>2274</v>
      </c>
      <c r="E1580" s="1599"/>
      <c r="F1580" s="49">
        <v>913700277826</v>
      </c>
      <c r="G1580" s="49">
        <v>8727900887044</v>
      </c>
      <c r="H1580" s="259" t="s">
        <v>2067</v>
      </c>
      <c r="I1580" s="259" t="s">
        <v>2062</v>
      </c>
      <c r="J1580" s="441"/>
      <c r="K1580" s="1129"/>
      <c r="L1580" s="1823"/>
      <c r="M1580" s="489"/>
      <c r="N1580" s="1593">
        <v>5</v>
      </c>
      <c r="O1580" s="1823"/>
      <c r="P1580" s="1652">
        <v>3100</v>
      </c>
      <c r="Q1580" s="14"/>
      <c r="R1580" s="2039"/>
      <c r="S1580" s="1823"/>
      <c r="T1580" s="1823"/>
      <c r="U1580" s="1823"/>
      <c r="V1580" s="1823"/>
      <c r="W1580" s="294" t="s">
        <v>3184</v>
      </c>
      <c r="X1580" s="294"/>
      <c r="Y1580" s="283"/>
      <c r="Z1580" s="283"/>
      <c r="AA1580" s="283"/>
      <c r="AB1580" s="1823"/>
      <c r="AC1580" s="1593"/>
      <c r="AD1580" s="283"/>
      <c r="AE1580" s="2642">
        <v>4</v>
      </c>
      <c r="AF1580" s="283">
        <v>2</v>
      </c>
      <c r="AG1580" s="2040" t="s">
        <v>143</v>
      </c>
    </row>
    <row r="1581" spans="3:33">
      <c r="C1581" s="3079" t="s">
        <v>2870</v>
      </c>
      <c r="D1581" s="1576" t="s">
        <v>2274</v>
      </c>
      <c r="E1581" s="1577"/>
      <c r="F1581" s="39">
        <v>913700226526</v>
      </c>
      <c r="G1581" s="39">
        <v>8711500059680</v>
      </c>
      <c r="H1581" s="52" t="s">
        <v>2068</v>
      </c>
      <c r="I1581" s="52" t="s">
        <v>2069</v>
      </c>
      <c r="J1581" s="336"/>
      <c r="K1581" s="1632"/>
      <c r="L1581" s="1770"/>
      <c r="M1581" s="324"/>
      <c r="N1581" s="305">
        <v>5</v>
      </c>
      <c r="O1581" s="1770"/>
      <c r="P1581" s="2400">
        <v>1650</v>
      </c>
      <c r="Q1581" s="14"/>
      <c r="R1581" s="2021"/>
      <c r="S1581" s="1770"/>
      <c r="T1581" s="1770"/>
      <c r="U1581" s="1770"/>
      <c r="V1581" s="1770"/>
      <c r="W1581" s="305" t="s">
        <v>210</v>
      </c>
      <c r="X1581" s="305"/>
      <c r="Y1581" s="279"/>
      <c r="Z1581" s="279"/>
      <c r="AA1581" s="279"/>
      <c r="AB1581" s="1770"/>
      <c r="AC1581" s="305"/>
      <c r="AD1581" s="279"/>
      <c r="AE1581" s="2626">
        <v>4</v>
      </c>
      <c r="AF1581" s="279">
        <v>6</v>
      </c>
      <c r="AG1581" s="2022" t="s">
        <v>143</v>
      </c>
    </row>
    <row r="1582" spans="3:33">
      <c r="C1582" s="3091" t="s">
        <v>2870</v>
      </c>
      <c r="D1582" s="569" t="s">
        <v>2274</v>
      </c>
      <c r="E1582" s="1578"/>
      <c r="F1582" s="63">
        <v>913700752526</v>
      </c>
      <c r="G1582" s="63">
        <v>8718696740941</v>
      </c>
      <c r="H1582" s="65" t="s">
        <v>2070</v>
      </c>
      <c r="I1582" s="65" t="s">
        <v>2069</v>
      </c>
      <c r="J1582" s="334"/>
      <c r="K1582" s="1127"/>
      <c r="L1582" s="318"/>
      <c r="M1582" s="317"/>
      <c r="N1582" s="293">
        <v>5</v>
      </c>
      <c r="O1582" s="318"/>
      <c r="P1582" s="760">
        <v>1850</v>
      </c>
      <c r="Q1582" s="14"/>
      <c r="R1582" s="2025"/>
      <c r="S1582" s="318"/>
      <c r="T1582" s="318"/>
      <c r="U1582" s="318"/>
      <c r="V1582" s="318"/>
      <c r="W1582" s="301" t="s">
        <v>210</v>
      </c>
      <c r="X1582" s="301"/>
      <c r="Y1582" s="281"/>
      <c r="Z1582" s="281"/>
      <c r="AA1582" s="281"/>
      <c r="AB1582" s="318"/>
      <c r="AC1582" s="293"/>
      <c r="AD1582" s="281"/>
      <c r="AE1582" s="2624">
        <v>4</v>
      </c>
      <c r="AF1582" s="281">
        <v>6</v>
      </c>
      <c r="AG1582" s="2026" t="s">
        <v>143</v>
      </c>
    </row>
    <row r="1583" spans="3:33">
      <c r="C1583" s="3091" t="s">
        <v>2870</v>
      </c>
      <c r="D1583" s="569" t="s">
        <v>2274</v>
      </c>
      <c r="E1583" s="1578"/>
      <c r="F1583" s="63">
        <v>913700752826</v>
      </c>
      <c r="G1583" s="63">
        <v>8718696741009</v>
      </c>
      <c r="H1583" s="65" t="s">
        <v>2071</v>
      </c>
      <c r="I1583" s="65" t="s">
        <v>2069</v>
      </c>
      <c r="J1583" s="334"/>
      <c r="K1583" s="1127"/>
      <c r="L1583" s="318"/>
      <c r="M1583" s="317"/>
      <c r="N1583" s="293">
        <v>5</v>
      </c>
      <c r="O1583" s="318"/>
      <c r="P1583" s="760">
        <v>2250</v>
      </c>
      <c r="Q1583" s="14"/>
      <c r="R1583" s="2025"/>
      <c r="S1583" s="318"/>
      <c r="T1583" s="318"/>
      <c r="U1583" s="318"/>
      <c r="V1583" s="318"/>
      <c r="W1583" s="301" t="s">
        <v>210</v>
      </c>
      <c r="X1583" s="301"/>
      <c r="Y1583" s="281"/>
      <c r="Z1583" s="281"/>
      <c r="AA1583" s="281"/>
      <c r="AB1583" s="318"/>
      <c r="AC1583" s="293"/>
      <c r="AD1583" s="281"/>
      <c r="AE1583" s="2624">
        <v>4</v>
      </c>
      <c r="AF1583" s="281">
        <v>6</v>
      </c>
      <c r="AG1583" s="2026" t="s">
        <v>143</v>
      </c>
    </row>
    <row r="1584" spans="3:33">
      <c r="C1584" s="3080" t="s">
        <v>2870</v>
      </c>
      <c r="D1584" s="855" t="s">
        <v>2274</v>
      </c>
      <c r="E1584" s="1599"/>
      <c r="F1584" s="49">
        <v>913700753126</v>
      </c>
      <c r="G1584" s="49">
        <v>8718696741085</v>
      </c>
      <c r="H1584" s="259" t="s">
        <v>2072</v>
      </c>
      <c r="I1584" s="259" t="s">
        <v>2069</v>
      </c>
      <c r="J1584" s="441"/>
      <c r="K1584" s="1129"/>
      <c r="L1584" s="1823"/>
      <c r="M1584" s="489"/>
      <c r="N1584" s="1593">
        <v>5</v>
      </c>
      <c r="O1584" s="1823"/>
      <c r="P1584" s="1652">
        <v>2650</v>
      </c>
      <c r="Q1584" s="14"/>
      <c r="R1584" s="2039"/>
      <c r="S1584" s="1823"/>
      <c r="T1584" s="1823"/>
      <c r="U1584" s="1823"/>
      <c r="V1584" s="1823"/>
      <c r="W1584" s="294" t="s">
        <v>210</v>
      </c>
      <c r="X1584" s="294"/>
      <c r="Y1584" s="283"/>
      <c r="Z1584" s="283"/>
      <c r="AA1584" s="283"/>
      <c r="AB1584" s="1823"/>
      <c r="AC1584" s="1593"/>
      <c r="AD1584" s="283"/>
      <c r="AE1584" s="2642">
        <v>4</v>
      </c>
      <c r="AF1584" s="283">
        <v>6</v>
      </c>
      <c r="AG1584" s="2040" t="s">
        <v>143</v>
      </c>
    </row>
    <row r="1585" spans="3:33">
      <c r="C1585" s="3079" t="s">
        <v>2870</v>
      </c>
      <c r="D1585" s="1576" t="s">
        <v>2274</v>
      </c>
      <c r="E1585" s="1577"/>
      <c r="F1585" s="1810">
        <v>913700278026</v>
      </c>
      <c r="G1585" s="1810">
        <v>8727900887013</v>
      </c>
      <c r="H1585" s="1019" t="s">
        <v>2073</v>
      </c>
      <c r="I1585" s="1019" t="s">
        <v>2074</v>
      </c>
      <c r="J1585" s="336"/>
      <c r="K1585" s="280"/>
      <c r="L1585" s="305"/>
      <c r="M1585" s="280"/>
      <c r="N1585" s="1266">
        <v>5</v>
      </c>
      <c r="O1585" s="305"/>
      <c r="P1585" s="3306">
        <v>1650</v>
      </c>
      <c r="Q1585" s="14"/>
      <c r="R1585" s="2015"/>
      <c r="S1585" s="305"/>
      <c r="T1585" s="305"/>
      <c r="U1585" s="305"/>
      <c r="V1585" s="305"/>
      <c r="W1585" s="305" t="s">
        <v>3184</v>
      </c>
      <c r="X1585" s="305"/>
      <c r="Y1585" s="279"/>
      <c r="Z1585" s="279"/>
      <c r="AA1585" s="279"/>
      <c r="AB1585" s="305"/>
      <c r="AC1585" s="1266"/>
      <c r="AD1585" s="279"/>
      <c r="AE1585" s="2766">
        <v>4</v>
      </c>
      <c r="AF1585" s="279">
        <v>6</v>
      </c>
      <c r="AG1585" s="2016" t="s">
        <v>143</v>
      </c>
    </row>
    <row r="1586" spans="3:33">
      <c r="C1586" s="3091" t="s">
        <v>2870</v>
      </c>
      <c r="D1586" s="569" t="s">
        <v>2274</v>
      </c>
      <c r="E1586" s="1578"/>
      <c r="F1586" s="1051">
        <v>913700217303</v>
      </c>
      <c r="G1586" s="1051">
        <v>8711500062376</v>
      </c>
      <c r="H1586" s="1268" t="s">
        <v>2075</v>
      </c>
      <c r="I1586" s="1268" t="s">
        <v>2076</v>
      </c>
      <c r="J1586" s="334"/>
      <c r="K1586" s="282"/>
      <c r="L1586" s="301"/>
      <c r="M1586" s="282"/>
      <c r="N1586" s="1263">
        <v>5</v>
      </c>
      <c r="O1586" s="301"/>
      <c r="P1586" s="3290">
        <v>8700</v>
      </c>
      <c r="Q1586" s="14"/>
      <c r="R1586" s="2023"/>
      <c r="S1586" s="301"/>
      <c r="T1586" s="301"/>
      <c r="U1586" s="301"/>
      <c r="V1586" s="301"/>
      <c r="W1586" s="301" t="s">
        <v>3184</v>
      </c>
      <c r="X1586" s="301"/>
      <c r="Y1586" s="281"/>
      <c r="Z1586" s="281"/>
      <c r="AA1586" s="281"/>
      <c r="AB1586" s="301"/>
      <c r="AC1586" s="1263"/>
      <c r="AD1586" s="281"/>
      <c r="AE1586" s="2767">
        <v>4</v>
      </c>
      <c r="AF1586" s="281">
        <v>1</v>
      </c>
      <c r="AG1586" s="2024" t="s">
        <v>122</v>
      </c>
    </row>
    <row r="1587" spans="3:33">
      <c r="C1587" s="3091" t="s">
        <v>2870</v>
      </c>
      <c r="D1587" s="569" t="s">
        <v>2274</v>
      </c>
      <c r="E1587" s="1578"/>
      <c r="F1587" s="63">
        <v>913700217903</v>
      </c>
      <c r="G1587" s="63">
        <v>8711500063847</v>
      </c>
      <c r="H1587" s="65" t="s">
        <v>2077</v>
      </c>
      <c r="I1587" s="65" t="s">
        <v>2078</v>
      </c>
      <c r="J1587" s="334"/>
      <c r="K1587" s="1127"/>
      <c r="L1587" s="318"/>
      <c r="M1587" s="317"/>
      <c r="N1587" s="293">
        <v>5</v>
      </c>
      <c r="O1587" s="318"/>
      <c r="P1587" s="760">
        <v>13000</v>
      </c>
      <c r="Q1587" s="14"/>
      <c r="R1587" s="2025"/>
      <c r="S1587" s="318"/>
      <c r="T1587" s="318"/>
      <c r="U1587" s="318"/>
      <c r="V1587" s="318"/>
      <c r="W1587" s="301" t="s">
        <v>3187</v>
      </c>
      <c r="X1587" s="301"/>
      <c r="Y1587" s="281"/>
      <c r="Z1587" s="281"/>
      <c r="AA1587" s="281"/>
      <c r="AB1587" s="318"/>
      <c r="AC1587" s="293"/>
      <c r="AD1587" s="281"/>
      <c r="AE1587" s="2624">
        <v>4</v>
      </c>
      <c r="AF1587" s="281">
        <v>1</v>
      </c>
      <c r="AG1587" s="2026" t="s">
        <v>122</v>
      </c>
    </row>
    <row r="1588" spans="3:33">
      <c r="C1588" s="3080" t="s">
        <v>2870</v>
      </c>
      <c r="D1588" s="855" t="s">
        <v>2274</v>
      </c>
      <c r="E1588" s="1599"/>
      <c r="F1588" s="49">
        <v>913700232103</v>
      </c>
      <c r="G1588" s="49">
        <v>8711500742766</v>
      </c>
      <c r="H1588" s="259" t="s">
        <v>2300</v>
      </c>
      <c r="I1588" s="259" t="s">
        <v>2293</v>
      </c>
      <c r="J1588" s="441"/>
      <c r="K1588" s="1129"/>
      <c r="L1588" s="1823"/>
      <c r="M1588" s="489"/>
      <c r="N1588" s="1593">
        <v>5</v>
      </c>
      <c r="O1588" s="1823"/>
      <c r="P1588" s="1652">
        <v>13000</v>
      </c>
      <c r="Q1588" s="1004"/>
      <c r="R1588" s="2039"/>
      <c r="S1588" s="1823"/>
      <c r="T1588" s="1823"/>
      <c r="U1588" s="1823"/>
      <c r="V1588" s="1823"/>
      <c r="W1588" s="294" t="s">
        <v>3187</v>
      </c>
      <c r="X1588" s="294"/>
      <c r="Y1588" s="283"/>
      <c r="Z1588" s="283"/>
      <c r="AA1588" s="283"/>
      <c r="AB1588" s="1823"/>
      <c r="AC1588" s="1593"/>
      <c r="AD1588" s="283"/>
      <c r="AE1588" s="2642">
        <v>4</v>
      </c>
      <c r="AF1588" s="283">
        <v>1</v>
      </c>
      <c r="AG1588" s="2040" t="s">
        <v>122</v>
      </c>
    </row>
    <row r="1589" spans="3:33">
      <c r="C1589" s="3079" t="s">
        <v>2870</v>
      </c>
      <c r="D1589" s="1576" t="s">
        <v>2274</v>
      </c>
      <c r="E1589" s="1577"/>
      <c r="F1589" s="39">
        <v>913700655366</v>
      </c>
      <c r="G1589" s="39">
        <v>8727900895674</v>
      </c>
      <c r="H1589" s="52" t="s">
        <v>2079</v>
      </c>
      <c r="I1589" s="52"/>
      <c r="J1589" s="336"/>
      <c r="K1589" s="1632"/>
      <c r="L1589" s="1770"/>
      <c r="M1589" s="324"/>
      <c r="N1589" s="305">
        <v>5</v>
      </c>
      <c r="O1589" s="1770"/>
      <c r="P1589" s="2400">
        <v>800</v>
      </c>
      <c r="Q1589" s="14"/>
      <c r="R1589" s="2021"/>
      <c r="S1589" s="1770"/>
      <c r="T1589" s="1770"/>
      <c r="U1589" s="1770"/>
      <c r="V1589" s="1770"/>
      <c r="W1589" s="305" t="s">
        <v>210</v>
      </c>
      <c r="X1589" s="305"/>
      <c r="Y1589" s="279"/>
      <c r="Z1589" s="279"/>
      <c r="AA1589" s="279"/>
      <c r="AB1589" s="1770"/>
      <c r="AC1589" s="305"/>
      <c r="AD1589" s="279"/>
      <c r="AE1589" s="2626">
        <v>0.5</v>
      </c>
      <c r="AF1589" s="279">
        <v>48</v>
      </c>
      <c r="AG1589" s="2022" t="s">
        <v>143</v>
      </c>
    </row>
    <row r="1590" spans="3:33">
      <c r="C1590" s="3080" t="s">
        <v>2870</v>
      </c>
      <c r="D1590" s="855" t="s">
        <v>2274</v>
      </c>
      <c r="E1590" s="1599"/>
      <c r="F1590" s="49">
        <v>913700655466</v>
      </c>
      <c r="G1590" s="49">
        <v>8727900895698</v>
      </c>
      <c r="H1590" s="259" t="s">
        <v>2080</v>
      </c>
      <c r="I1590" s="259"/>
      <c r="J1590" s="441"/>
      <c r="K1590" s="1129"/>
      <c r="L1590" s="1823"/>
      <c r="M1590" s="489"/>
      <c r="N1590" s="1593">
        <v>5</v>
      </c>
      <c r="O1590" s="1823"/>
      <c r="P1590" s="1652">
        <v>750</v>
      </c>
      <c r="Q1590" s="14"/>
      <c r="R1590" s="2039"/>
      <c r="S1590" s="1823"/>
      <c r="T1590" s="1823"/>
      <c r="U1590" s="1823"/>
      <c r="V1590" s="1823"/>
      <c r="W1590" s="294" t="s">
        <v>210</v>
      </c>
      <c r="X1590" s="294"/>
      <c r="Y1590" s="283"/>
      <c r="Z1590" s="283"/>
      <c r="AA1590" s="283"/>
      <c r="AB1590" s="1823"/>
      <c r="AC1590" s="1593"/>
      <c r="AD1590" s="283"/>
      <c r="AE1590" s="2642">
        <v>0.5</v>
      </c>
      <c r="AF1590" s="283">
        <v>20</v>
      </c>
      <c r="AG1590" s="2040" t="s">
        <v>143</v>
      </c>
    </row>
    <row r="1591" spans="3:33">
      <c r="C1591" s="3079" t="s">
        <v>2870</v>
      </c>
      <c r="D1591" s="1576" t="s">
        <v>2274</v>
      </c>
      <c r="E1591" s="1577"/>
      <c r="F1591" s="39">
        <v>913700184966</v>
      </c>
      <c r="G1591" s="39">
        <v>8711500930668</v>
      </c>
      <c r="H1591" s="52" t="s">
        <v>2081</v>
      </c>
      <c r="I1591" s="52" t="s">
        <v>2082</v>
      </c>
      <c r="J1591" s="336"/>
      <c r="K1591" s="1632"/>
      <c r="L1591" s="1770"/>
      <c r="M1591" s="324"/>
      <c r="N1591" s="305">
        <v>3</v>
      </c>
      <c r="O1591" s="1770"/>
      <c r="P1591" s="2400">
        <v>890</v>
      </c>
      <c r="Q1591" s="14"/>
      <c r="R1591" s="2021"/>
      <c r="S1591" s="1770"/>
      <c r="T1591" s="1770"/>
      <c r="U1591" s="1770"/>
      <c r="V1591" s="1770"/>
      <c r="W1591" s="305" t="s">
        <v>210</v>
      </c>
      <c r="X1591" s="305"/>
      <c r="Y1591" s="279"/>
      <c r="Z1591" s="279"/>
      <c r="AA1591" s="279"/>
      <c r="AB1591" s="1770"/>
      <c r="AC1591" s="305"/>
      <c r="AD1591" s="279"/>
      <c r="AE1591" s="2626">
        <v>0.5</v>
      </c>
      <c r="AF1591" s="279">
        <v>48</v>
      </c>
      <c r="AG1591" s="2022" t="s">
        <v>143</v>
      </c>
    </row>
    <row r="1592" spans="3:33">
      <c r="C1592" s="3091" t="s">
        <v>2870</v>
      </c>
      <c r="D1592" s="569" t="s">
        <v>2274</v>
      </c>
      <c r="E1592" s="1578"/>
      <c r="F1592" s="63">
        <v>913700185166</v>
      </c>
      <c r="G1592" s="63">
        <v>8711500930682</v>
      </c>
      <c r="H1592" s="65" t="s">
        <v>2083</v>
      </c>
      <c r="I1592" s="65" t="s">
        <v>2084</v>
      </c>
      <c r="J1592" s="334"/>
      <c r="K1592" s="1127"/>
      <c r="L1592" s="318"/>
      <c r="M1592" s="317"/>
      <c r="N1592" s="293">
        <v>3</v>
      </c>
      <c r="O1592" s="318"/>
      <c r="P1592" s="760">
        <v>880</v>
      </c>
      <c r="Q1592" s="14"/>
      <c r="R1592" s="2025"/>
      <c r="S1592" s="318"/>
      <c r="T1592" s="318"/>
      <c r="U1592" s="318"/>
      <c r="V1592" s="318"/>
      <c r="W1592" s="301" t="s">
        <v>210</v>
      </c>
      <c r="X1592" s="301"/>
      <c r="Y1592" s="281"/>
      <c r="Z1592" s="281"/>
      <c r="AA1592" s="281"/>
      <c r="AB1592" s="318"/>
      <c r="AC1592" s="293"/>
      <c r="AD1592" s="281"/>
      <c r="AE1592" s="2624">
        <v>0.5</v>
      </c>
      <c r="AF1592" s="281">
        <v>48</v>
      </c>
      <c r="AG1592" s="2026" t="s">
        <v>143</v>
      </c>
    </row>
    <row r="1593" spans="3:33">
      <c r="C1593" s="3080" t="s">
        <v>2870</v>
      </c>
      <c r="D1593" s="855" t="s">
        <v>2274</v>
      </c>
      <c r="E1593" s="1599"/>
      <c r="F1593" s="49">
        <v>913619519966</v>
      </c>
      <c r="G1593" s="49">
        <v>8711500915535</v>
      </c>
      <c r="H1593" s="259" t="s">
        <v>2085</v>
      </c>
      <c r="I1593" s="259" t="s">
        <v>2086</v>
      </c>
      <c r="J1593" s="441"/>
      <c r="K1593" s="1129"/>
      <c r="L1593" s="1823"/>
      <c r="M1593" s="489"/>
      <c r="N1593" s="1593">
        <v>3</v>
      </c>
      <c r="O1593" s="1823"/>
      <c r="P1593" s="1652">
        <v>495</v>
      </c>
      <c r="Q1593" s="14"/>
      <c r="R1593" s="2039"/>
      <c r="S1593" s="1823"/>
      <c r="T1593" s="1823"/>
      <c r="U1593" s="1823"/>
      <c r="V1593" s="1823"/>
      <c r="W1593" s="294" t="s">
        <v>210</v>
      </c>
      <c r="X1593" s="294"/>
      <c r="Y1593" s="283"/>
      <c r="Z1593" s="283"/>
      <c r="AA1593" s="283"/>
      <c r="AB1593" s="1823"/>
      <c r="AC1593" s="1593"/>
      <c r="AD1593" s="283"/>
      <c r="AE1593" s="2642">
        <v>0.5</v>
      </c>
      <c r="AF1593" s="283">
        <v>48</v>
      </c>
      <c r="AG1593" s="2040" t="s">
        <v>143</v>
      </c>
    </row>
    <row r="1594" spans="3:33">
      <c r="C1594" s="3079"/>
      <c r="D1594" s="1576"/>
      <c r="E1594" s="1577"/>
      <c r="F1594" s="39">
        <v>910925865528</v>
      </c>
      <c r="G1594" s="39">
        <v>8718699437954</v>
      </c>
      <c r="H1594" s="52" t="s">
        <v>2088</v>
      </c>
      <c r="I1594" s="52" t="s">
        <v>2089</v>
      </c>
      <c r="J1594" s="336">
        <v>1</v>
      </c>
      <c r="K1594" s="1632"/>
      <c r="L1594" s="1770"/>
      <c r="M1594" s="324"/>
      <c r="N1594" s="305">
        <v>0.5</v>
      </c>
      <c r="O1594" s="1770"/>
      <c r="P1594" s="2400">
        <v>1225</v>
      </c>
      <c r="Q1594" s="14"/>
      <c r="R1594" s="2021"/>
      <c r="S1594" s="1770"/>
      <c r="T1594" s="1770"/>
      <c r="U1594" s="1770"/>
      <c r="V1594" s="1770"/>
      <c r="W1594" s="305"/>
      <c r="X1594" s="305"/>
      <c r="Y1594" s="279"/>
      <c r="Z1594" s="279"/>
      <c r="AA1594" s="279"/>
      <c r="AB1594" s="1770"/>
      <c r="AC1594" s="305"/>
      <c r="AD1594" s="279"/>
      <c r="AE1594" s="2626">
        <v>1</v>
      </c>
      <c r="AF1594" s="279">
        <v>1</v>
      </c>
      <c r="AG1594" s="2022" t="s">
        <v>122</v>
      </c>
    </row>
    <row r="1595" spans="3:33">
      <c r="C1595" s="3091"/>
      <c r="D1595" s="569"/>
      <c r="E1595" s="1578"/>
      <c r="F1595" s="63">
        <v>910925865530</v>
      </c>
      <c r="G1595" s="63">
        <v>8718699437978</v>
      </c>
      <c r="H1595" s="65" t="s">
        <v>2090</v>
      </c>
      <c r="I1595" s="65" t="s">
        <v>2091</v>
      </c>
      <c r="J1595" s="334">
        <v>1</v>
      </c>
      <c r="K1595" s="1127"/>
      <c r="L1595" s="318"/>
      <c r="M1595" s="317"/>
      <c r="N1595" s="293">
        <v>0.5</v>
      </c>
      <c r="O1595" s="318"/>
      <c r="P1595" s="760">
        <v>1415</v>
      </c>
      <c r="Q1595" s="14"/>
      <c r="R1595" s="2025"/>
      <c r="S1595" s="318"/>
      <c r="T1595" s="318"/>
      <c r="U1595" s="318"/>
      <c r="V1595" s="318"/>
      <c r="W1595" s="301"/>
      <c r="X1595" s="301"/>
      <c r="Y1595" s="281"/>
      <c r="Z1595" s="281"/>
      <c r="AA1595" s="281"/>
      <c r="AB1595" s="318"/>
      <c r="AC1595" s="293"/>
      <c r="AD1595" s="281"/>
      <c r="AE1595" s="2624">
        <v>4</v>
      </c>
      <c r="AF1595" s="281">
        <v>1</v>
      </c>
      <c r="AG1595" s="2026" t="s">
        <v>122</v>
      </c>
    </row>
    <row r="1596" spans="3:33">
      <c r="C1596" s="3080"/>
      <c r="D1596" s="855"/>
      <c r="E1596" s="1599"/>
      <c r="F1596" s="49">
        <v>910925865524</v>
      </c>
      <c r="G1596" s="49">
        <v>8718699437916</v>
      </c>
      <c r="H1596" s="259" t="s">
        <v>2092</v>
      </c>
      <c r="I1596" s="259" t="s">
        <v>2093</v>
      </c>
      <c r="J1596" s="441">
        <v>1</v>
      </c>
      <c r="K1596" s="1129"/>
      <c r="L1596" s="1823"/>
      <c r="M1596" s="489"/>
      <c r="N1596" s="1593">
        <v>0.5</v>
      </c>
      <c r="O1596" s="1823"/>
      <c r="P1596" s="1652">
        <v>1180</v>
      </c>
      <c r="Q1596" s="14"/>
      <c r="R1596" s="2039"/>
      <c r="S1596" s="1823"/>
      <c r="T1596" s="1823"/>
      <c r="U1596" s="1823"/>
      <c r="V1596" s="1823"/>
      <c r="W1596" s="294"/>
      <c r="X1596" s="294"/>
      <c r="Y1596" s="283"/>
      <c r="Z1596" s="283"/>
      <c r="AA1596" s="283"/>
      <c r="AB1596" s="1823"/>
      <c r="AC1596" s="1593"/>
      <c r="AD1596" s="283"/>
      <c r="AE1596" s="2642">
        <v>4</v>
      </c>
      <c r="AF1596" s="283">
        <v>1</v>
      </c>
      <c r="AG1596" s="2040" t="s">
        <v>122</v>
      </c>
    </row>
    <row r="1597" spans="3:33">
      <c r="C1597" s="3079"/>
      <c r="D1597" s="1576"/>
      <c r="E1597" s="1577"/>
      <c r="F1597" s="1810">
        <v>532246211159</v>
      </c>
      <c r="G1597" s="1810">
        <v>8727900137477</v>
      </c>
      <c r="H1597" s="1019" t="s">
        <v>567</v>
      </c>
      <c r="I1597" s="1019" t="s">
        <v>2095</v>
      </c>
      <c r="J1597" s="1811">
        <v>1</v>
      </c>
      <c r="K1597" s="280"/>
      <c r="L1597" s="305"/>
      <c r="M1597" s="280"/>
      <c r="N1597" s="1266">
        <v>0.5</v>
      </c>
      <c r="O1597" s="305"/>
      <c r="P1597" s="3306">
        <v>725</v>
      </c>
      <c r="Q1597" s="14"/>
      <c r="R1597" s="2015"/>
      <c r="S1597" s="305"/>
      <c r="T1597" s="305"/>
      <c r="U1597" s="305"/>
      <c r="V1597" s="305"/>
      <c r="W1597" s="305"/>
      <c r="X1597" s="305"/>
      <c r="Y1597" s="279"/>
      <c r="Z1597" s="279"/>
      <c r="AA1597" s="279"/>
      <c r="AB1597" s="305"/>
      <c r="AC1597" s="1266"/>
      <c r="AD1597" s="279"/>
      <c r="AE1597" s="2766">
        <v>0</v>
      </c>
      <c r="AF1597" s="279">
        <v>2</v>
      </c>
      <c r="AG1597" s="2016" t="s">
        <v>143</v>
      </c>
    </row>
    <row r="1598" spans="3:33">
      <c r="C1598" s="3080"/>
      <c r="D1598" s="855"/>
      <c r="E1598" s="1599"/>
      <c r="F1598" s="1051">
        <v>532246211158</v>
      </c>
      <c r="G1598" s="1051">
        <v>8727900137460</v>
      </c>
      <c r="H1598" s="1270" t="s">
        <v>569</v>
      </c>
      <c r="I1598" s="1270" t="s">
        <v>2096</v>
      </c>
      <c r="J1598" s="1530">
        <v>1</v>
      </c>
      <c r="K1598" s="284"/>
      <c r="L1598" s="294"/>
      <c r="M1598" s="284"/>
      <c r="N1598" s="1265">
        <v>0.5</v>
      </c>
      <c r="O1598" s="294"/>
      <c r="P1598" s="3307">
        <v>1390</v>
      </c>
      <c r="Q1598" s="14"/>
      <c r="R1598" s="2019"/>
      <c r="S1598" s="294"/>
      <c r="T1598" s="294"/>
      <c r="U1598" s="294"/>
      <c r="V1598" s="294"/>
      <c r="W1598" s="294"/>
      <c r="X1598" s="294"/>
      <c r="Y1598" s="283"/>
      <c r="Z1598" s="283"/>
      <c r="AA1598" s="283"/>
      <c r="AB1598" s="294"/>
      <c r="AC1598" s="1265"/>
      <c r="AD1598" s="283"/>
      <c r="AE1598" s="2768">
        <v>0</v>
      </c>
      <c r="AF1598" s="283">
        <v>2</v>
      </c>
      <c r="AG1598" s="2020" t="s">
        <v>143</v>
      </c>
    </row>
    <row r="1599" spans="3:33">
      <c r="C1599" s="3079"/>
      <c r="D1599" s="1576"/>
      <c r="E1599" s="1577"/>
      <c r="F1599" s="39">
        <v>992200110336</v>
      </c>
      <c r="G1599" s="39">
        <v>8727900147094</v>
      </c>
      <c r="H1599" s="52" t="s">
        <v>2098</v>
      </c>
      <c r="I1599" s="52" t="s">
        <v>2099</v>
      </c>
      <c r="J1599" s="336">
        <v>1</v>
      </c>
      <c r="K1599" s="1632"/>
      <c r="L1599" s="1770"/>
      <c r="M1599" s="324"/>
      <c r="N1599" s="305">
        <v>0.5</v>
      </c>
      <c r="O1599" s="1770"/>
      <c r="P1599" s="2400">
        <v>310</v>
      </c>
      <c r="Q1599" s="14"/>
      <c r="R1599" s="2021"/>
      <c r="S1599" s="1770"/>
      <c r="T1599" s="1770"/>
      <c r="U1599" s="1770"/>
      <c r="V1599" s="1770"/>
      <c r="W1599" s="305"/>
      <c r="X1599" s="305"/>
      <c r="Y1599" s="279"/>
      <c r="Z1599" s="279"/>
      <c r="AA1599" s="279"/>
      <c r="AB1599" s="1770"/>
      <c r="AC1599" s="305"/>
      <c r="AD1599" s="279"/>
      <c r="AE1599" s="2626">
        <v>0</v>
      </c>
      <c r="AF1599" s="279">
        <v>1</v>
      </c>
      <c r="AG1599" s="2022" t="s">
        <v>122</v>
      </c>
    </row>
    <row r="1600" spans="3:33">
      <c r="C1600" s="3091"/>
      <c r="D1600" s="569"/>
      <c r="E1600" s="1578"/>
      <c r="F1600" s="63">
        <v>992200110052</v>
      </c>
      <c r="G1600" s="63">
        <v>8727900143843</v>
      </c>
      <c r="H1600" s="65" t="s">
        <v>2100</v>
      </c>
      <c r="I1600" s="65" t="s">
        <v>2101</v>
      </c>
      <c r="J1600" s="334">
        <v>1</v>
      </c>
      <c r="K1600" s="1127"/>
      <c r="L1600" s="318"/>
      <c r="M1600" s="317"/>
      <c r="N1600" s="293">
        <v>0.5</v>
      </c>
      <c r="O1600" s="318"/>
      <c r="P1600" s="760">
        <v>570</v>
      </c>
      <c r="Q1600" s="14"/>
      <c r="R1600" s="2025"/>
      <c r="S1600" s="318"/>
      <c r="T1600" s="318"/>
      <c r="U1600" s="318"/>
      <c r="V1600" s="318"/>
      <c r="W1600" s="301"/>
      <c r="X1600" s="301"/>
      <c r="Y1600" s="281"/>
      <c r="Z1600" s="281"/>
      <c r="AA1600" s="281"/>
      <c r="AB1600" s="318"/>
      <c r="AC1600" s="293"/>
      <c r="AD1600" s="281"/>
      <c r="AE1600" s="2624">
        <v>0</v>
      </c>
      <c r="AF1600" s="281">
        <v>1</v>
      </c>
      <c r="AG1600" s="2026" t="s">
        <v>122</v>
      </c>
    </row>
    <row r="1601" spans="3:33">
      <c r="C1601" s="3080"/>
      <c r="D1601" s="855"/>
      <c r="E1601" s="1599"/>
      <c r="F1601" s="49">
        <v>992200110053</v>
      </c>
      <c r="G1601" s="49">
        <v>8727900143850</v>
      </c>
      <c r="H1601" s="259" t="s">
        <v>2102</v>
      </c>
      <c r="I1601" s="259" t="s">
        <v>2103</v>
      </c>
      <c r="J1601" s="441">
        <v>1</v>
      </c>
      <c r="K1601" s="1129"/>
      <c r="L1601" s="1823"/>
      <c r="M1601" s="489"/>
      <c r="N1601" s="1593">
        <v>0.5</v>
      </c>
      <c r="O1601" s="1823"/>
      <c r="P1601" s="1652">
        <v>625</v>
      </c>
      <c r="Q1601" s="14"/>
      <c r="R1601" s="2039"/>
      <c r="S1601" s="1823"/>
      <c r="T1601" s="1823"/>
      <c r="U1601" s="1823"/>
      <c r="V1601" s="1823"/>
      <c r="W1601" s="294"/>
      <c r="X1601" s="294"/>
      <c r="Y1601" s="283"/>
      <c r="Z1601" s="283"/>
      <c r="AA1601" s="283"/>
      <c r="AB1601" s="1823"/>
      <c r="AC1601" s="1593"/>
      <c r="AD1601" s="283"/>
      <c r="AE1601" s="2642">
        <v>0</v>
      </c>
      <c r="AF1601" s="283">
        <v>1</v>
      </c>
      <c r="AG1601" s="2040" t="s">
        <v>122</v>
      </c>
    </row>
    <row r="1602" spans="3:33">
      <c r="C1602" s="3079"/>
      <c r="D1602" s="1576"/>
      <c r="E1602" s="1577"/>
      <c r="F1602" s="39">
        <v>992200110435</v>
      </c>
      <c r="G1602" s="39">
        <v>8727900149975</v>
      </c>
      <c r="H1602" s="52" t="s">
        <v>2105</v>
      </c>
      <c r="I1602" s="52" t="s">
        <v>2106</v>
      </c>
      <c r="J1602" s="336">
        <v>1</v>
      </c>
      <c r="K1602" s="1632"/>
      <c r="L1602" s="1770"/>
      <c r="M1602" s="324"/>
      <c r="N1602" s="305">
        <v>0.5</v>
      </c>
      <c r="O1602" s="1770"/>
      <c r="P1602" s="2400">
        <v>177</v>
      </c>
      <c r="Q1602" s="14"/>
      <c r="R1602" s="2021"/>
      <c r="S1602" s="1770"/>
      <c r="T1602" s="1770"/>
      <c r="U1602" s="1770"/>
      <c r="V1602" s="1770"/>
      <c r="W1602" s="305"/>
      <c r="X1602" s="305"/>
      <c r="Y1602" s="279"/>
      <c r="Z1602" s="279"/>
      <c r="AA1602" s="279"/>
      <c r="AB1602" s="1770"/>
      <c r="AC1602" s="305"/>
      <c r="AD1602" s="279"/>
      <c r="AE1602" s="2626">
        <v>0</v>
      </c>
      <c r="AF1602" s="279">
        <v>40</v>
      </c>
      <c r="AG1602" s="2022" t="s">
        <v>143</v>
      </c>
    </row>
    <row r="1603" spans="3:33">
      <c r="C1603" s="3091"/>
      <c r="D1603" s="569"/>
      <c r="E1603" s="1578"/>
      <c r="F1603" s="63">
        <v>992200110441</v>
      </c>
      <c r="G1603" s="63">
        <v>8727900150032</v>
      </c>
      <c r="H1603" s="65" t="s">
        <v>2107</v>
      </c>
      <c r="I1603" s="65" t="s">
        <v>2106</v>
      </c>
      <c r="J1603" s="334">
        <v>1</v>
      </c>
      <c r="K1603" s="1127"/>
      <c r="L1603" s="318"/>
      <c r="M1603" s="317"/>
      <c r="N1603" s="293">
        <v>0.5</v>
      </c>
      <c r="O1603" s="318"/>
      <c r="P1603" s="760">
        <v>250</v>
      </c>
      <c r="Q1603" s="14"/>
      <c r="R1603" s="2025"/>
      <c r="S1603" s="318"/>
      <c r="T1603" s="318"/>
      <c r="U1603" s="318"/>
      <c r="V1603" s="318"/>
      <c r="W1603" s="301"/>
      <c r="X1603" s="301"/>
      <c r="Y1603" s="281"/>
      <c r="Z1603" s="281"/>
      <c r="AA1603" s="281"/>
      <c r="AB1603" s="318"/>
      <c r="AC1603" s="293"/>
      <c r="AD1603" s="281"/>
      <c r="AE1603" s="2624">
        <v>0</v>
      </c>
      <c r="AF1603" s="281">
        <v>40</v>
      </c>
      <c r="AG1603" s="2026" t="s">
        <v>143</v>
      </c>
    </row>
    <row r="1604" spans="3:33">
      <c r="C1604" s="3091"/>
      <c r="D1604" s="569"/>
      <c r="E1604" s="1578"/>
      <c r="F1604" s="63">
        <v>992200110443</v>
      </c>
      <c r="G1604" s="63">
        <v>8727900150056</v>
      </c>
      <c r="H1604" s="65" t="s">
        <v>2108</v>
      </c>
      <c r="I1604" s="65" t="s">
        <v>2106</v>
      </c>
      <c r="J1604" s="334">
        <v>1</v>
      </c>
      <c r="K1604" s="1127"/>
      <c r="L1604" s="318"/>
      <c r="M1604" s="317"/>
      <c r="N1604" s="293">
        <v>0.5</v>
      </c>
      <c r="O1604" s="318"/>
      <c r="P1604" s="760">
        <v>385</v>
      </c>
      <c r="Q1604" s="14"/>
      <c r="R1604" s="2025"/>
      <c r="S1604" s="318"/>
      <c r="T1604" s="318"/>
      <c r="U1604" s="318"/>
      <c r="V1604" s="318"/>
      <c r="W1604" s="301"/>
      <c r="X1604" s="301"/>
      <c r="Y1604" s="281"/>
      <c r="Z1604" s="281"/>
      <c r="AA1604" s="281"/>
      <c r="AB1604" s="318"/>
      <c r="AC1604" s="293"/>
      <c r="AD1604" s="281"/>
      <c r="AE1604" s="2624">
        <v>0</v>
      </c>
      <c r="AF1604" s="281">
        <v>40</v>
      </c>
      <c r="AG1604" s="2026" t="s">
        <v>143</v>
      </c>
    </row>
    <row r="1605" spans="3:33">
      <c r="C1605" s="3091"/>
      <c r="D1605" s="569"/>
      <c r="E1605" s="1578"/>
      <c r="F1605" s="63">
        <v>992200110437</v>
      </c>
      <c r="G1605" s="63">
        <v>8727900149999</v>
      </c>
      <c r="H1605" s="65" t="s">
        <v>2109</v>
      </c>
      <c r="I1605" s="65" t="s">
        <v>2106</v>
      </c>
      <c r="J1605" s="334">
        <v>1</v>
      </c>
      <c r="K1605" s="1127"/>
      <c r="L1605" s="318"/>
      <c r="M1605" s="317"/>
      <c r="N1605" s="293">
        <v>0.5</v>
      </c>
      <c r="O1605" s="318"/>
      <c r="P1605" s="760">
        <v>290</v>
      </c>
      <c r="Q1605" s="14"/>
      <c r="R1605" s="2025"/>
      <c r="S1605" s="318"/>
      <c r="T1605" s="318"/>
      <c r="U1605" s="318"/>
      <c r="V1605" s="318"/>
      <c r="W1605" s="301"/>
      <c r="X1605" s="301"/>
      <c r="Y1605" s="281"/>
      <c r="Z1605" s="281"/>
      <c r="AA1605" s="281"/>
      <c r="AB1605" s="318"/>
      <c r="AC1605" s="293"/>
      <c r="AD1605" s="281"/>
      <c r="AE1605" s="2624">
        <v>0</v>
      </c>
      <c r="AF1605" s="281">
        <v>40</v>
      </c>
      <c r="AG1605" s="2026" t="s">
        <v>143</v>
      </c>
    </row>
    <row r="1606" spans="3:33">
      <c r="C1606" s="3091"/>
      <c r="D1606" s="569"/>
      <c r="E1606" s="1578"/>
      <c r="F1606" s="63">
        <v>992200110439</v>
      </c>
      <c r="G1606" s="63">
        <v>8727900150018</v>
      </c>
      <c r="H1606" s="65" t="s">
        <v>2110</v>
      </c>
      <c r="I1606" s="65" t="s">
        <v>2106</v>
      </c>
      <c r="J1606" s="334">
        <v>1</v>
      </c>
      <c r="K1606" s="1127"/>
      <c r="L1606" s="318"/>
      <c r="M1606" s="317"/>
      <c r="N1606" s="293">
        <v>0.5</v>
      </c>
      <c r="O1606" s="318"/>
      <c r="P1606" s="760">
        <v>415</v>
      </c>
      <c r="Q1606" s="14"/>
      <c r="R1606" s="2025"/>
      <c r="S1606" s="318"/>
      <c r="T1606" s="318"/>
      <c r="U1606" s="318"/>
      <c r="V1606" s="318"/>
      <c r="W1606" s="301"/>
      <c r="X1606" s="301"/>
      <c r="Y1606" s="281"/>
      <c r="Z1606" s="281"/>
      <c r="AA1606" s="281"/>
      <c r="AB1606" s="318"/>
      <c r="AC1606" s="293"/>
      <c r="AD1606" s="281"/>
      <c r="AE1606" s="2624">
        <v>0</v>
      </c>
      <c r="AF1606" s="281">
        <v>40</v>
      </c>
      <c r="AG1606" s="2026" t="s">
        <v>143</v>
      </c>
    </row>
    <row r="1607" spans="3:33">
      <c r="C1607" s="3091"/>
      <c r="D1607" s="569"/>
      <c r="E1607" s="1578"/>
      <c r="F1607" s="63">
        <v>992200110436</v>
      </c>
      <c r="G1607" s="63">
        <v>8727900149982</v>
      </c>
      <c r="H1607" s="65" t="s">
        <v>2111</v>
      </c>
      <c r="I1607" s="65" t="s">
        <v>2106</v>
      </c>
      <c r="J1607" s="334">
        <v>1</v>
      </c>
      <c r="K1607" s="1127"/>
      <c r="L1607" s="318"/>
      <c r="M1607" s="317"/>
      <c r="N1607" s="293">
        <v>0.5</v>
      </c>
      <c r="O1607" s="318"/>
      <c r="P1607" s="760">
        <v>240</v>
      </c>
      <c r="Q1607" s="14"/>
      <c r="R1607" s="2025"/>
      <c r="S1607" s="318"/>
      <c r="T1607" s="318"/>
      <c r="U1607" s="318"/>
      <c r="V1607" s="318"/>
      <c r="W1607" s="301"/>
      <c r="X1607" s="301"/>
      <c r="Y1607" s="281"/>
      <c r="Z1607" s="281"/>
      <c r="AA1607" s="281"/>
      <c r="AB1607" s="318"/>
      <c r="AC1607" s="293"/>
      <c r="AD1607" s="281"/>
      <c r="AE1607" s="2624">
        <v>0</v>
      </c>
      <c r="AF1607" s="281">
        <v>40</v>
      </c>
      <c r="AG1607" s="2026" t="s">
        <v>143</v>
      </c>
    </row>
    <row r="1608" spans="3:33">
      <c r="C1608" s="3091"/>
      <c r="D1608" s="569"/>
      <c r="E1608" s="1578"/>
      <c r="F1608" s="63">
        <v>992200110442</v>
      </c>
      <c r="G1608" s="63">
        <v>8727900150049</v>
      </c>
      <c r="H1608" s="65" t="s">
        <v>2112</v>
      </c>
      <c r="I1608" s="65" t="s">
        <v>2106</v>
      </c>
      <c r="J1608" s="334">
        <v>1</v>
      </c>
      <c r="K1608" s="1127"/>
      <c r="L1608" s="318"/>
      <c r="M1608" s="317"/>
      <c r="N1608" s="293">
        <v>0.5</v>
      </c>
      <c r="O1608" s="318"/>
      <c r="P1608" s="760">
        <v>355</v>
      </c>
      <c r="Q1608" s="14"/>
      <c r="R1608" s="2025"/>
      <c r="S1608" s="318"/>
      <c r="T1608" s="318"/>
      <c r="U1608" s="318"/>
      <c r="V1608" s="318"/>
      <c r="W1608" s="301"/>
      <c r="X1608" s="301"/>
      <c r="Y1608" s="281"/>
      <c r="Z1608" s="281"/>
      <c r="AA1608" s="281"/>
      <c r="AB1608" s="318"/>
      <c r="AC1608" s="293"/>
      <c r="AD1608" s="281"/>
      <c r="AE1608" s="2624">
        <v>0</v>
      </c>
      <c r="AF1608" s="281">
        <v>40</v>
      </c>
      <c r="AG1608" s="2026" t="s">
        <v>143</v>
      </c>
    </row>
    <row r="1609" spans="3:33">
      <c r="C1609" s="3091"/>
      <c r="D1609" s="569"/>
      <c r="E1609" s="1578"/>
      <c r="F1609" s="63">
        <v>992200110444</v>
      </c>
      <c r="G1609" s="63">
        <v>8727900150063</v>
      </c>
      <c r="H1609" s="65" t="s">
        <v>2113</v>
      </c>
      <c r="I1609" s="65" t="s">
        <v>2106</v>
      </c>
      <c r="J1609" s="334">
        <v>1</v>
      </c>
      <c r="K1609" s="1127"/>
      <c r="L1609" s="318"/>
      <c r="M1609" s="317"/>
      <c r="N1609" s="293">
        <v>0.5</v>
      </c>
      <c r="O1609" s="318"/>
      <c r="P1609" s="760">
        <v>445</v>
      </c>
      <c r="Q1609" s="14"/>
      <c r="R1609" s="2025"/>
      <c r="S1609" s="318"/>
      <c r="T1609" s="318"/>
      <c r="U1609" s="318"/>
      <c r="V1609" s="318"/>
      <c r="W1609" s="301"/>
      <c r="X1609" s="301"/>
      <c r="Y1609" s="281"/>
      <c r="Z1609" s="281"/>
      <c r="AA1609" s="281"/>
      <c r="AB1609" s="318"/>
      <c r="AC1609" s="293"/>
      <c r="AD1609" s="281"/>
      <c r="AE1609" s="2624">
        <v>0</v>
      </c>
      <c r="AF1609" s="281">
        <v>40</v>
      </c>
      <c r="AG1609" s="2026" t="s">
        <v>143</v>
      </c>
    </row>
    <row r="1610" spans="3:33">
      <c r="C1610" s="3091"/>
      <c r="D1610" s="569"/>
      <c r="E1610" s="1578"/>
      <c r="F1610" s="63">
        <v>992200110438</v>
      </c>
      <c r="G1610" s="63">
        <v>8727900150001</v>
      </c>
      <c r="H1610" s="65" t="s">
        <v>2114</v>
      </c>
      <c r="I1610" s="65" t="s">
        <v>2106</v>
      </c>
      <c r="J1610" s="334">
        <v>1</v>
      </c>
      <c r="K1610" s="1127"/>
      <c r="L1610" s="318"/>
      <c r="M1610" s="317"/>
      <c r="N1610" s="293">
        <v>0.5</v>
      </c>
      <c r="O1610" s="318"/>
      <c r="P1610" s="760">
        <v>395</v>
      </c>
      <c r="Q1610" s="14"/>
      <c r="R1610" s="2025"/>
      <c r="S1610" s="318"/>
      <c r="T1610" s="318"/>
      <c r="U1610" s="318"/>
      <c r="V1610" s="318"/>
      <c r="W1610" s="301"/>
      <c r="X1610" s="301"/>
      <c r="Y1610" s="281"/>
      <c r="Z1610" s="281"/>
      <c r="AA1610" s="281"/>
      <c r="AB1610" s="318"/>
      <c r="AC1610" s="293"/>
      <c r="AD1610" s="281"/>
      <c r="AE1610" s="2624">
        <v>0</v>
      </c>
      <c r="AF1610" s="281">
        <v>40</v>
      </c>
      <c r="AG1610" s="2026" t="s">
        <v>143</v>
      </c>
    </row>
    <row r="1611" spans="3:33">
      <c r="C1611" s="3091"/>
      <c r="D1611" s="569"/>
      <c r="E1611" s="1578"/>
      <c r="F1611" s="63">
        <v>992200110440</v>
      </c>
      <c r="G1611" s="63">
        <v>8727900150025</v>
      </c>
      <c r="H1611" s="65" t="s">
        <v>2115</v>
      </c>
      <c r="I1611" s="65" t="s">
        <v>2106</v>
      </c>
      <c r="J1611" s="334">
        <v>1</v>
      </c>
      <c r="K1611" s="1127"/>
      <c r="L1611" s="318"/>
      <c r="M1611" s="317"/>
      <c r="N1611" s="293">
        <v>0.5</v>
      </c>
      <c r="O1611" s="318"/>
      <c r="P1611" s="760">
        <v>580</v>
      </c>
      <c r="Q1611" s="14"/>
      <c r="R1611" s="2025"/>
      <c r="S1611" s="318"/>
      <c r="T1611" s="318"/>
      <c r="U1611" s="318"/>
      <c r="V1611" s="318"/>
      <c r="W1611" s="301"/>
      <c r="X1611" s="301"/>
      <c r="Y1611" s="281"/>
      <c r="Z1611" s="281"/>
      <c r="AA1611" s="281"/>
      <c r="AB1611" s="318"/>
      <c r="AC1611" s="293"/>
      <c r="AD1611" s="281"/>
      <c r="AE1611" s="2624">
        <v>0</v>
      </c>
      <c r="AF1611" s="281">
        <v>40</v>
      </c>
      <c r="AG1611" s="2026" t="s">
        <v>143</v>
      </c>
    </row>
    <row r="1612" spans="3:33">
      <c r="C1612" s="3091"/>
      <c r="D1612" s="569"/>
      <c r="E1612" s="1578"/>
      <c r="F1612" s="63">
        <v>992200110446</v>
      </c>
      <c r="G1612" s="63">
        <v>8727900150087</v>
      </c>
      <c r="H1612" s="65" t="s">
        <v>2116</v>
      </c>
      <c r="I1612" s="65" t="s">
        <v>2117</v>
      </c>
      <c r="J1612" s="334">
        <v>1</v>
      </c>
      <c r="K1612" s="1127"/>
      <c r="L1612" s="318"/>
      <c r="M1612" s="317"/>
      <c r="N1612" s="293">
        <v>0.5</v>
      </c>
      <c r="O1612" s="318"/>
      <c r="P1612" s="760">
        <v>7</v>
      </c>
      <c r="Q1612" s="14"/>
      <c r="R1612" s="2025"/>
      <c r="S1612" s="318"/>
      <c r="T1612" s="318"/>
      <c r="U1612" s="318"/>
      <c r="V1612" s="318"/>
      <c r="W1612" s="301"/>
      <c r="X1612" s="301"/>
      <c r="Y1612" s="281"/>
      <c r="Z1612" s="281"/>
      <c r="AA1612" s="281"/>
      <c r="AB1612" s="318"/>
      <c r="AC1612" s="293"/>
      <c r="AD1612" s="281"/>
      <c r="AE1612" s="2624">
        <v>0</v>
      </c>
      <c r="AF1612" s="281">
        <v>2000</v>
      </c>
      <c r="AG1612" s="2026" t="s">
        <v>143</v>
      </c>
    </row>
    <row r="1613" spans="3:33">
      <c r="C1613" s="3091"/>
      <c r="D1613" s="569"/>
      <c r="E1613" s="1578"/>
      <c r="F1613" s="63">
        <v>992200110445</v>
      </c>
      <c r="G1613" s="63">
        <v>8727900150070</v>
      </c>
      <c r="H1613" s="65" t="s">
        <v>2118</v>
      </c>
      <c r="I1613" s="65" t="s">
        <v>2117</v>
      </c>
      <c r="J1613" s="334">
        <v>1</v>
      </c>
      <c r="K1613" s="1127"/>
      <c r="L1613" s="318"/>
      <c r="M1613" s="317"/>
      <c r="N1613" s="293">
        <v>0.5</v>
      </c>
      <c r="O1613" s="318"/>
      <c r="P1613" s="760">
        <v>7</v>
      </c>
      <c r="Q1613" s="14"/>
      <c r="R1613" s="2025"/>
      <c r="S1613" s="318"/>
      <c r="T1613" s="318"/>
      <c r="U1613" s="318"/>
      <c r="V1613" s="318"/>
      <c r="W1613" s="301"/>
      <c r="X1613" s="301"/>
      <c r="Y1613" s="281"/>
      <c r="Z1613" s="281"/>
      <c r="AA1613" s="281"/>
      <c r="AB1613" s="318"/>
      <c r="AC1613" s="293"/>
      <c r="AD1613" s="281"/>
      <c r="AE1613" s="2624">
        <v>0</v>
      </c>
      <c r="AF1613" s="281">
        <v>1200</v>
      </c>
      <c r="AG1613" s="2026" t="s">
        <v>143</v>
      </c>
    </row>
    <row r="1614" spans="3:33">
      <c r="C1614" s="3091"/>
      <c r="D1614" s="569"/>
      <c r="E1614" s="1578"/>
      <c r="F1614" s="63">
        <v>992200110447</v>
      </c>
      <c r="G1614" s="63">
        <v>8727900150094</v>
      </c>
      <c r="H1614" s="65" t="s">
        <v>2119</v>
      </c>
      <c r="I1614" s="65" t="s">
        <v>2120</v>
      </c>
      <c r="J1614" s="334">
        <v>1</v>
      </c>
      <c r="K1614" s="1127"/>
      <c r="L1614" s="318"/>
      <c r="M1614" s="317"/>
      <c r="N1614" s="293">
        <v>0.5</v>
      </c>
      <c r="O1614" s="318"/>
      <c r="P1614" s="760">
        <v>29</v>
      </c>
      <c r="Q1614" s="14"/>
      <c r="R1614" s="2025"/>
      <c r="S1614" s="318"/>
      <c r="T1614" s="318"/>
      <c r="U1614" s="318"/>
      <c r="V1614" s="318"/>
      <c r="W1614" s="301"/>
      <c r="X1614" s="301"/>
      <c r="Y1614" s="281"/>
      <c r="Z1614" s="281"/>
      <c r="AA1614" s="281"/>
      <c r="AB1614" s="318"/>
      <c r="AC1614" s="293"/>
      <c r="AD1614" s="281"/>
      <c r="AE1614" s="2624">
        <v>0</v>
      </c>
      <c r="AF1614" s="281">
        <v>800</v>
      </c>
      <c r="AG1614" s="2026" t="s">
        <v>143</v>
      </c>
    </row>
    <row r="1615" spans="3:33">
      <c r="C1615" s="3091"/>
      <c r="D1615" s="569"/>
      <c r="E1615" s="1578"/>
      <c r="F1615" s="63">
        <v>992200110448</v>
      </c>
      <c r="G1615" s="63">
        <v>8727900150100</v>
      </c>
      <c r="H1615" s="65" t="s">
        <v>2121</v>
      </c>
      <c r="I1615" s="65" t="s">
        <v>2120</v>
      </c>
      <c r="J1615" s="334">
        <v>1</v>
      </c>
      <c r="K1615" s="1127"/>
      <c r="L1615" s="318"/>
      <c r="M1615" s="317"/>
      <c r="N1615" s="293">
        <v>0.5</v>
      </c>
      <c r="O1615" s="318"/>
      <c r="P1615" s="760">
        <v>40</v>
      </c>
      <c r="Q1615" s="14"/>
      <c r="R1615" s="2025"/>
      <c r="S1615" s="318"/>
      <c r="T1615" s="318"/>
      <c r="U1615" s="318"/>
      <c r="V1615" s="318"/>
      <c r="W1615" s="301"/>
      <c r="X1615" s="301"/>
      <c r="Y1615" s="281"/>
      <c r="Z1615" s="281"/>
      <c r="AA1615" s="281"/>
      <c r="AB1615" s="318"/>
      <c r="AC1615" s="293"/>
      <c r="AD1615" s="281"/>
      <c r="AE1615" s="2624">
        <v>0</v>
      </c>
      <c r="AF1615" s="281">
        <v>500</v>
      </c>
      <c r="AG1615" s="2026" t="s">
        <v>143</v>
      </c>
    </row>
    <row r="1616" spans="3:33">
      <c r="C1616" s="3080"/>
      <c r="D1616" s="855"/>
      <c r="E1616" s="1599"/>
      <c r="F1616" s="1092">
        <v>992200113703</v>
      </c>
      <c r="G1616" s="1092">
        <v>8718699133092</v>
      </c>
      <c r="H1616" s="1270" t="s">
        <v>2122</v>
      </c>
      <c r="I1616" s="1270" t="s">
        <v>2123</v>
      </c>
      <c r="J1616" s="1530">
        <v>1</v>
      </c>
      <c r="K1616" s="284"/>
      <c r="L1616" s="294"/>
      <c r="M1616" s="284"/>
      <c r="N1616" s="1265">
        <v>0.5</v>
      </c>
      <c r="O1616" s="294"/>
      <c r="P1616" s="3307">
        <v>343</v>
      </c>
      <c r="Q1616" s="14"/>
      <c r="R1616" s="2019"/>
      <c r="S1616" s="294"/>
      <c r="T1616" s="294"/>
      <c r="U1616" s="294"/>
      <c r="V1616" s="294"/>
      <c r="W1616" s="294"/>
      <c r="X1616" s="294"/>
      <c r="Y1616" s="283"/>
      <c r="Z1616" s="283"/>
      <c r="AA1616" s="283"/>
      <c r="AB1616" s="294"/>
      <c r="AC1616" s="1265"/>
      <c r="AD1616" s="283"/>
      <c r="AE1616" s="2768">
        <v>0</v>
      </c>
      <c r="AF1616" s="283">
        <v>570</v>
      </c>
      <c r="AG1616" s="2020" t="s">
        <v>143</v>
      </c>
    </row>
  </sheetData>
  <protectedRanges>
    <protectedRange sqref="F833:F835" name="Range1"/>
    <protectedRange sqref="H959:I959" name="Range1_2_5"/>
    <protectedRange sqref="H957:I958" name="Range1_2_1_2"/>
    <protectedRange sqref="H964:I965" name="Range1_2_1_2_1"/>
    <protectedRange sqref="H961:I961" name="Range1_2_2_2"/>
    <protectedRange sqref="H963:I963" name="Range1_2_3_2"/>
  </protectedRanges>
  <autoFilter ref="C7:AG1616" xr:uid="{A490D4B1-B22B-47A7-A2AA-38432DF9AA41}"/>
  <conditionalFormatting sqref="F580">
    <cfRule type="duplicateValues" dxfId="102" priority="95"/>
    <cfRule type="duplicateValues" dxfId="101" priority="94"/>
  </conditionalFormatting>
  <conditionalFormatting sqref="F583">
    <cfRule type="duplicateValues" dxfId="100" priority="93"/>
    <cfRule type="duplicateValues" dxfId="99" priority="92"/>
  </conditionalFormatting>
  <conditionalFormatting sqref="F586">
    <cfRule type="duplicateValues" dxfId="98" priority="90"/>
    <cfRule type="duplicateValues" dxfId="97" priority="91"/>
  </conditionalFormatting>
  <conditionalFormatting sqref="F589">
    <cfRule type="duplicateValues" dxfId="96" priority="89"/>
    <cfRule type="duplicateValues" dxfId="95" priority="88"/>
  </conditionalFormatting>
  <conditionalFormatting sqref="F591">
    <cfRule type="duplicateValues" dxfId="94" priority="87"/>
    <cfRule type="duplicateValues" dxfId="93" priority="86"/>
  </conditionalFormatting>
  <conditionalFormatting sqref="F600">
    <cfRule type="duplicateValues" dxfId="92" priority="84"/>
    <cfRule type="duplicateValues" dxfId="91" priority="85"/>
  </conditionalFormatting>
  <conditionalFormatting sqref="F603">
    <cfRule type="duplicateValues" dxfId="90" priority="83"/>
    <cfRule type="duplicateValues" dxfId="89" priority="82"/>
  </conditionalFormatting>
  <conditionalFormatting sqref="F606">
    <cfRule type="duplicateValues" dxfId="88" priority="81"/>
    <cfRule type="duplicateValues" dxfId="87" priority="80"/>
  </conditionalFormatting>
  <conditionalFormatting sqref="F609">
    <cfRule type="duplicateValues" dxfId="86" priority="78"/>
    <cfRule type="duplicateValues" dxfId="85" priority="79"/>
  </conditionalFormatting>
  <conditionalFormatting sqref="F612">
    <cfRule type="duplicateValues" dxfId="84" priority="77"/>
    <cfRule type="duplicateValues" dxfId="83" priority="76"/>
  </conditionalFormatting>
  <conditionalFormatting sqref="F807:F808 F802">
    <cfRule type="duplicateValues" dxfId="82" priority="75"/>
    <cfRule type="duplicateValues" dxfId="81" priority="74"/>
  </conditionalFormatting>
  <conditionalFormatting sqref="F809">
    <cfRule type="duplicateValues" dxfId="80" priority="69"/>
    <cfRule type="duplicateValues" dxfId="79" priority="68"/>
  </conditionalFormatting>
  <conditionalFormatting sqref="F810">
    <cfRule type="duplicateValues" dxfId="78" priority="67"/>
    <cfRule type="duplicateValues" dxfId="77" priority="66"/>
  </conditionalFormatting>
  <conditionalFormatting sqref="F815:F816">
    <cfRule type="duplicateValues" dxfId="76" priority="71"/>
    <cfRule type="duplicateValues" dxfId="75" priority="70"/>
  </conditionalFormatting>
  <conditionalFormatting sqref="F819:F820 F813:F814">
    <cfRule type="duplicateValues" dxfId="74" priority="73"/>
    <cfRule type="duplicateValues" dxfId="73" priority="72"/>
  </conditionalFormatting>
  <conditionalFormatting sqref="F927">
    <cfRule type="duplicateValues" dxfId="72" priority="59"/>
  </conditionalFormatting>
  <conditionalFormatting sqref="F928">
    <cfRule type="duplicateValues" dxfId="71" priority="58"/>
  </conditionalFormatting>
  <conditionalFormatting sqref="F929">
    <cfRule type="duplicateValues" dxfId="70" priority="57"/>
  </conditionalFormatting>
  <conditionalFormatting sqref="F930">
    <cfRule type="duplicateValues" dxfId="69" priority="55"/>
  </conditionalFormatting>
  <conditionalFormatting sqref="F931">
    <cfRule type="duplicateValues" dxfId="68" priority="53"/>
  </conditionalFormatting>
  <conditionalFormatting sqref="F934">
    <cfRule type="duplicateValues" dxfId="67" priority="52"/>
  </conditionalFormatting>
  <conditionalFormatting sqref="F937 F932:F933">
    <cfRule type="duplicateValues" dxfId="66" priority="50"/>
    <cfRule type="duplicateValues" dxfId="65" priority="51"/>
  </conditionalFormatting>
  <conditionalFormatting sqref="F938 F936">
    <cfRule type="duplicateValues" dxfId="64" priority="49"/>
  </conditionalFormatting>
  <conditionalFormatting sqref="F939 F935">
    <cfRule type="duplicateValues" dxfId="63" priority="60"/>
    <cfRule type="duplicateValues" dxfId="62" priority="54"/>
  </conditionalFormatting>
  <conditionalFormatting sqref="F940">
    <cfRule type="duplicateValues" dxfId="61" priority="41"/>
  </conditionalFormatting>
  <conditionalFormatting sqref="F942">
    <cfRule type="duplicateValues" dxfId="60" priority="48"/>
  </conditionalFormatting>
  <conditionalFormatting sqref="F943 F941">
    <cfRule type="duplicateValues" dxfId="59" priority="62"/>
    <cfRule type="duplicateValues" dxfId="58" priority="63"/>
  </conditionalFormatting>
  <conditionalFormatting sqref="F944">
    <cfRule type="duplicateValues" dxfId="57" priority="47"/>
  </conditionalFormatting>
  <conditionalFormatting sqref="F948">
    <cfRule type="duplicateValues" dxfId="56" priority="46"/>
  </conditionalFormatting>
  <conditionalFormatting sqref="F949">
    <cfRule type="duplicateValues" dxfId="55" priority="45"/>
  </conditionalFormatting>
  <conditionalFormatting sqref="F950">
    <cfRule type="duplicateValues" dxfId="54" priority="44"/>
  </conditionalFormatting>
  <conditionalFormatting sqref="F951 F947">
    <cfRule type="duplicateValues" dxfId="53" priority="56"/>
    <cfRule type="duplicateValues" dxfId="52" priority="61"/>
  </conditionalFormatting>
  <conditionalFormatting sqref="F952">
    <cfRule type="duplicateValues" dxfId="51" priority="43"/>
  </conditionalFormatting>
  <conditionalFormatting sqref="F1006">
    <cfRule type="duplicateValues" dxfId="50" priority="40"/>
    <cfRule type="duplicateValues" dxfId="49" priority="39"/>
  </conditionalFormatting>
  <conditionalFormatting sqref="F1019">
    <cfRule type="duplicateValues" dxfId="48" priority="36"/>
  </conditionalFormatting>
  <conditionalFormatting sqref="F1022">
    <cfRule type="duplicateValues" dxfId="47" priority="38"/>
    <cfRule type="duplicateValues" dxfId="46" priority="37"/>
  </conditionalFormatting>
  <conditionalFormatting sqref="F1091:F1092">
    <cfRule type="duplicateValues" dxfId="45" priority="35"/>
    <cfRule type="duplicateValues" dxfId="44" priority="34"/>
  </conditionalFormatting>
  <conditionalFormatting sqref="G1467:G1472">
    <cfRule type="cellIs" dxfId="43" priority="2" stopIfTrue="1" operator="equal">
      <formula>"N"</formula>
    </cfRule>
  </conditionalFormatting>
  <conditionalFormatting sqref="H56:H57 H164:H170 H172 H174:H189">
    <cfRule type="expression" dxfId="42" priority="99">
      <formula>$G56="New"</formula>
    </cfRule>
    <cfRule type="expression" dxfId="41" priority="98">
      <formula>$G56&lt;&gt;"New"</formula>
    </cfRule>
  </conditionalFormatting>
  <conditionalFormatting sqref="H317:H327">
    <cfRule type="expression" dxfId="40" priority="97">
      <formula>$G317="New"</formula>
    </cfRule>
    <cfRule type="expression" dxfId="39" priority="96">
      <formula>$G317&lt;&gt;"New"</formula>
    </cfRule>
  </conditionalFormatting>
  <conditionalFormatting sqref="H1299:H1316 H1322:I1323 H1167:I1170 I1171:I1172 H1171:H1175 H1090:I1090">
    <cfRule type="expression" dxfId="38" priority="33">
      <formula>$G1090="New"</formula>
    </cfRule>
  </conditionalFormatting>
  <conditionalFormatting sqref="H878:I913">
    <cfRule type="expression" dxfId="37" priority="64">
      <formula>$G878&lt;&gt;"New"</formula>
    </cfRule>
    <cfRule type="expression" dxfId="36" priority="65">
      <formula>$G878="New"</formula>
    </cfRule>
  </conditionalFormatting>
  <conditionalFormatting sqref="H1167:I1170 I1171:I1172 H1171:H1175">
    <cfRule type="expression" dxfId="35" priority="29">
      <formula>$G1167&lt;&gt;"New"</formula>
    </cfRule>
  </conditionalFormatting>
  <conditionalFormatting sqref="H1259:I1259">
    <cfRule type="expression" dxfId="34" priority="21">
      <formula>$G1259&lt;&gt;"New"</formula>
    </cfRule>
  </conditionalFormatting>
  <conditionalFormatting sqref="H1259:I1274">
    <cfRule type="expression" dxfId="33" priority="22">
      <formula>$G1259="New"</formula>
    </cfRule>
  </conditionalFormatting>
  <conditionalFormatting sqref="H1317:I1320">
    <cfRule type="expression" dxfId="32" priority="10">
      <formula>$G1317="New"</formula>
    </cfRule>
  </conditionalFormatting>
  <conditionalFormatting sqref="H1483:I1483">
    <cfRule type="containsText" dxfId="31" priority="1" stopIfTrue="1" operator="containsText" text="B22">
      <formula>NOT(ISERROR(SEARCH("B22",H1483)))</formula>
    </cfRule>
  </conditionalFormatting>
  <conditionalFormatting sqref="I1324:I1329">
    <cfRule type="expression" dxfId="30" priority="4">
      <formula>$G1324="New"</formula>
    </cfRule>
  </conditionalFormatting>
  <conditionalFormatting sqref="I1333:I1339">
    <cfRule type="expression" dxfId="29" priority="3">
      <formula>$G1333="New"</formula>
    </cfRule>
  </conditionalFormatting>
  <conditionalFormatting sqref="K1269:K1271 P1269:Q1271">
    <cfRule type="expression" dxfId="28" priority="20">
      <formula>$G1269&lt;&gt;"New"</formula>
    </cfRule>
    <cfRule type="cellIs" dxfId="27" priority="19" operator="equal">
      <formula>0</formula>
    </cfRule>
    <cfRule type="expression" dxfId="26" priority="18">
      <formula>$G1269="New"</formula>
    </cfRule>
    <cfRule type="cellIs" dxfId="25" priority="17" operator="equal">
      <formula>0</formula>
    </cfRule>
  </conditionalFormatting>
  <conditionalFormatting sqref="K1184:N1184 P1184:AG1184 K1278:AG1281">
    <cfRule type="cellIs" dxfId="24" priority="28" operator="equal">
      <formula>0</formula>
    </cfRule>
    <cfRule type="expression" dxfId="23" priority="26">
      <formula>$G1184&lt;&gt;"New"</formula>
    </cfRule>
    <cfRule type="expression" dxfId="22" priority="27">
      <formula>$G1184="New"</formula>
    </cfRule>
  </conditionalFormatting>
  <conditionalFormatting sqref="K1240:AG1240">
    <cfRule type="cellIs" dxfId="21" priority="25" operator="equal">
      <formula>0</formula>
    </cfRule>
    <cfRule type="expression" dxfId="20" priority="24">
      <formula>$G1240="New"</formula>
    </cfRule>
    <cfRule type="cellIs" dxfId="19" priority="23" operator="equal">
      <formula>0</formula>
    </cfRule>
  </conditionalFormatting>
  <conditionalFormatting sqref="K1260:AG1268 K1272:AG1273">
    <cfRule type="expression" dxfId="18" priority="14">
      <formula>$G1260="New"</formula>
    </cfRule>
    <cfRule type="expression" dxfId="17" priority="15">
      <formula>$G1260&lt;&gt;"New"</formula>
    </cfRule>
    <cfRule type="cellIs" dxfId="16" priority="13" operator="equal">
      <formula>0</formula>
    </cfRule>
  </conditionalFormatting>
  <conditionalFormatting sqref="K1300:AG1316 L1168:AG1172 H1278:I1283 K1283:AG1283">
    <cfRule type="expression" dxfId="15" priority="30">
      <formula>$G1168="New"</formula>
    </cfRule>
  </conditionalFormatting>
  <conditionalFormatting sqref="K1318:AG1318">
    <cfRule type="expression" dxfId="14" priority="8">
      <formula>$G1318="New"</formula>
    </cfRule>
  </conditionalFormatting>
  <conditionalFormatting sqref="K1323:AG1324">
    <cfRule type="expression" dxfId="13" priority="7">
      <formula>$G1323="New"</formula>
    </cfRule>
  </conditionalFormatting>
  <conditionalFormatting sqref="K1324:AG1324">
    <cfRule type="cellIs" dxfId="12" priority="5" operator="equal">
      <formula>0</formula>
    </cfRule>
    <cfRule type="expression" dxfId="11" priority="6">
      <formula>$G1324&lt;&gt;"New"</formula>
    </cfRule>
  </conditionalFormatting>
  <conditionalFormatting sqref="L1168:AG1172 K1283:AG1283 K1300:T1316 AE1300:AE1316 K1260:AG1268 K1272:AG1273 K1317:AG1318 K1323:AG1323 K1237:AG1237 K1243:AG1243 K1245:AG1246">
    <cfRule type="cellIs" dxfId="10" priority="31" operator="equal">
      <formula>0</formula>
    </cfRule>
  </conditionalFormatting>
  <conditionalFormatting sqref="L1168:AG1172 K1283:AG1283 K1300:AG1316 K1318:AG1318 K1323:AG1323 H1317:I1317 H1108:I1108 H1299:H1316 H1321:I1323">
    <cfRule type="expression" dxfId="9" priority="32">
      <formula>$G1108&lt;&gt;"New"</formula>
    </cfRule>
  </conditionalFormatting>
  <conditionalFormatting sqref="P944:Q944 P948:Q951">
    <cfRule type="cellIs" dxfId="8" priority="42" operator="equal">
      <formula>#REF!</formula>
    </cfRule>
  </conditionalFormatting>
  <conditionalFormatting sqref="U1300:AD1316">
    <cfRule type="cellIs" dxfId="7" priority="12" operator="equal">
      <formula>0</formula>
    </cfRule>
  </conditionalFormatting>
  <conditionalFormatting sqref="AF1300:AG1316">
    <cfRule type="cellIs" dxfId="6" priority="11" operator="equal">
      <formula>0</formula>
    </cfRule>
  </conditionalFormatting>
  <dataValidations count="1">
    <dataValidation type="textLength" operator="equal" allowBlank="1" showInputMessage="1" showErrorMessage="1" sqref="F854:F856 F1094:F1104 F1192 F1195:F1197" xr:uid="{5DFE9B66-7375-4378-86EF-13D20B3F46EC}">
      <formula1>12</formula1>
    </dataValidation>
  </dataValidations>
  <hyperlinks>
    <hyperlink ref="C10" r:id="rId1" xr:uid="{2665C9E6-C349-4156-8564-67BB0D154B9C}"/>
    <hyperlink ref="C11" r:id="rId2" xr:uid="{3E82FCD4-822B-4A16-93FF-75CD39DC176B}"/>
    <hyperlink ref="C12" r:id="rId3" xr:uid="{519139A6-C1A8-4BA7-A2B0-9A7C52303F6F}"/>
    <hyperlink ref="C13" r:id="rId4" xr:uid="{F64B2618-ABEB-42F0-A594-49954C9E8A02}"/>
    <hyperlink ref="C14" r:id="rId5" xr:uid="{42298AA4-F45B-4961-A05D-DBC1A87339B7}"/>
    <hyperlink ref="C15" r:id="rId6" xr:uid="{BC848B35-B736-49B2-8631-CBA15E58738B}"/>
    <hyperlink ref="C16" r:id="rId7" xr:uid="{2B9BA40D-0185-4680-B723-8D376B1E7223}"/>
    <hyperlink ref="C17" r:id="rId8" xr:uid="{A7AB70CB-CA8B-481B-AD34-387CE28ECEEE}"/>
    <hyperlink ref="C18" r:id="rId9" xr:uid="{ECD04F8B-1FB0-438C-9726-46732B7BF4F3}"/>
    <hyperlink ref="C19" r:id="rId10" xr:uid="{63CE8E7F-1907-46C7-AB89-A8036B798912}"/>
    <hyperlink ref="C20" r:id="rId11" xr:uid="{66EF4167-7E71-484E-84DE-728BF27435E4}"/>
    <hyperlink ref="C21" r:id="rId12" xr:uid="{01EB3A69-00C2-49BF-A5A0-9F4E29B08CFA}"/>
    <hyperlink ref="C22" r:id="rId13" xr:uid="{904514E4-4B15-4E2C-97F8-45D3A913B47B}"/>
    <hyperlink ref="C23" r:id="rId14" xr:uid="{2910A4D2-BA58-4281-814E-3E868160C59A}"/>
    <hyperlink ref="C24" r:id="rId15" xr:uid="{D2120573-2055-4B10-A8E4-ED4A67B61657}"/>
    <hyperlink ref="C25" r:id="rId16" xr:uid="{5299AD84-A475-426E-A2DA-8AADA3CEFDAC}"/>
    <hyperlink ref="C26" r:id="rId17" xr:uid="{EB759037-FBAB-42C9-A5CC-AF8AD52FDBBC}"/>
    <hyperlink ref="C27" r:id="rId18" xr:uid="{515BDE3E-6F34-4E86-A50B-E6F197E1BDB6}"/>
    <hyperlink ref="C28" r:id="rId19" xr:uid="{46B9B1A0-95A9-4B62-BFC7-90FD78260964}"/>
    <hyperlink ref="C29" r:id="rId20" xr:uid="{B80CEEE1-139C-4FFE-B1A4-F8651A3B2619}"/>
    <hyperlink ref="C30" r:id="rId21" xr:uid="{EF933FF0-A0A8-4C16-98A3-EBF26DC3501B}"/>
    <hyperlink ref="C31" r:id="rId22" xr:uid="{0579BBA3-2618-4F5B-857F-72CB87CC86C2}"/>
    <hyperlink ref="C32" r:id="rId23" xr:uid="{614E0385-6CDD-49A1-BBDB-C9ECD30A0786}"/>
    <hyperlink ref="C33" r:id="rId24" xr:uid="{D818EB12-E79A-49B7-A901-CE2BCA48D367}"/>
    <hyperlink ref="C34" r:id="rId25" xr:uid="{0E4691BC-19E3-4967-AB40-F94208348A7D}"/>
    <hyperlink ref="C35" r:id="rId26" xr:uid="{CACF518F-A92F-4703-AF22-F8626E5CF9F4}"/>
    <hyperlink ref="C36" r:id="rId27" xr:uid="{C706E37E-A337-4DEA-B49B-5EBA99A6B4E8}"/>
    <hyperlink ref="C37" r:id="rId28" xr:uid="{09A73244-C5EE-4E3C-BF52-03B10BC18E8D}"/>
    <hyperlink ref="C38" r:id="rId29" xr:uid="{6839D5E0-6529-4F9E-8B38-26B4C310DBB8}"/>
    <hyperlink ref="C39" r:id="rId30" xr:uid="{889341C8-8138-4C9C-984A-56E454C6C689}"/>
    <hyperlink ref="C40" r:id="rId31" xr:uid="{C8E46819-AD24-42A9-83AC-4824AD5D4178}"/>
    <hyperlink ref="C41" r:id="rId32" xr:uid="{CACA38EB-AA33-4265-B518-0BF96121F0F4}"/>
    <hyperlink ref="C42" r:id="rId33" xr:uid="{190FB3BB-741F-4C54-AD29-91238FF0CD30}"/>
    <hyperlink ref="C43" r:id="rId34" xr:uid="{452C27E6-D8DB-41E6-AD88-B7CEA21807A5}"/>
    <hyperlink ref="C44" r:id="rId35" xr:uid="{19E2F235-8603-4E81-9616-4C6BCFB1EE26}"/>
    <hyperlink ref="C45" r:id="rId36" xr:uid="{B24D79BA-BAB1-4BF6-8F8D-5474A3995136}"/>
    <hyperlink ref="C46" r:id="rId37" xr:uid="{00A4A128-D596-4DE0-9926-B7FCD600B587}"/>
    <hyperlink ref="C47" r:id="rId38" xr:uid="{59ECD8A2-86A8-48CD-99C2-F9CF375CB1E2}"/>
    <hyperlink ref="C48" r:id="rId39" xr:uid="{EFE697DA-19EF-4BC3-A982-8F782885C7E9}"/>
    <hyperlink ref="C49" r:id="rId40" xr:uid="{0C9C9EC8-76F0-4576-8425-D7EEC9B69867}"/>
    <hyperlink ref="C50" r:id="rId41" xr:uid="{592DAEA3-1A27-48D7-A527-996709DF2A54}"/>
    <hyperlink ref="C51" r:id="rId42" xr:uid="{6A63C8CB-3B61-4CDC-B437-95D5CFE35128}"/>
    <hyperlink ref="C52" r:id="rId43" xr:uid="{26B6E38C-498E-4C20-B101-70FD714FC05E}"/>
    <hyperlink ref="C53" r:id="rId44" xr:uid="{FE24977C-0868-4DAA-893A-5B774F82ADAF}"/>
    <hyperlink ref="C54" r:id="rId45" xr:uid="{4DD8B143-07C6-42F4-AB48-B03941787EF2}"/>
    <hyperlink ref="C55" r:id="rId46" xr:uid="{D70AA7C2-B31D-4C48-B4D6-5CD79256A325}"/>
    <hyperlink ref="C56" r:id="rId47" xr:uid="{DD31149D-EF04-446E-9E5D-48BC023A3355}"/>
    <hyperlink ref="C57" r:id="rId48" xr:uid="{38F418A4-8D77-4278-988B-698AEAD663D0}"/>
    <hyperlink ref="C58" r:id="rId49" xr:uid="{BF2BA5D8-EF67-48F5-8A14-5189A6983875}"/>
    <hyperlink ref="C59" r:id="rId50" xr:uid="{ACA21C6F-C371-495D-8513-B10AF10D0DA3}"/>
    <hyperlink ref="C60" r:id="rId51" xr:uid="{1BC48588-536C-4970-BA2A-C125CE07DFB9}"/>
    <hyperlink ref="C61" r:id="rId52" xr:uid="{B6B72F6D-44D6-488E-B368-E2149FE806B2}"/>
    <hyperlink ref="C62" r:id="rId53" xr:uid="{3192D0D0-6312-43BB-81BB-4A30AA70EA16}"/>
    <hyperlink ref="C63" r:id="rId54" xr:uid="{42D87B89-67FD-44B0-84C9-2094A533C51C}"/>
    <hyperlink ref="C64" r:id="rId55" xr:uid="{927DF4CA-8B5D-4596-A3C8-50B1A49A0F62}"/>
    <hyperlink ref="C65" r:id="rId56" xr:uid="{6515E474-8286-46C5-B78D-29FD906F5141}"/>
    <hyperlink ref="C66" r:id="rId57" xr:uid="{0C83FE19-1FA1-4523-B236-1A7F0213EE33}"/>
    <hyperlink ref="C67" r:id="rId58" xr:uid="{8696C3BD-D3FC-4E3F-B562-7735A1B1D112}"/>
    <hyperlink ref="C68" r:id="rId59" xr:uid="{65799C92-4665-417E-A7B8-F6409AC841AE}"/>
    <hyperlink ref="C69" r:id="rId60" xr:uid="{3B19722D-042F-43BA-AC19-5D7A70566A34}"/>
    <hyperlink ref="C70" r:id="rId61" xr:uid="{3C73AF5E-5CF2-4AF8-ADFE-3F288F0096E7}"/>
    <hyperlink ref="C71" r:id="rId62" xr:uid="{3DC88A1C-5102-4777-90D1-253C6B33C678}"/>
    <hyperlink ref="C72" r:id="rId63" xr:uid="{C31F1A9D-7014-4BCC-A0B3-A3315D7BDAF2}"/>
    <hyperlink ref="C73" r:id="rId64" xr:uid="{43F313EA-1994-44B7-8FEE-2123072DBBD6}"/>
    <hyperlink ref="C74" r:id="rId65" xr:uid="{16121D0A-4635-4041-9233-7713BBB59CE6}"/>
    <hyperlink ref="C75" r:id="rId66" xr:uid="{96EFA152-EDAA-40B2-8A0E-36FDC7ADA492}"/>
    <hyperlink ref="C76" r:id="rId67" xr:uid="{27473548-1EB4-42F6-9BF9-D5BCED4D6B9F}"/>
    <hyperlink ref="C77" r:id="rId68" xr:uid="{1F293E6A-B8E8-4A3B-8581-9CD4578DD9BC}"/>
    <hyperlink ref="C78" r:id="rId69" xr:uid="{9FDBBCA3-785B-4219-8149-DEC752C467A9}"/>
    <hyperlink ref="C79" r:id="rId70" xr:uid="{B16DEF24-5665-4F20-9567-5C9DBB24C9A3}"/>
    <hyperlink ref="C8" r:id="rId71" xr:uid="{92F95D5B-6C23-43EF-BD12-244F132720DA}"/>
    <hyperlink ref="C9" r:id="rId72" xr:uid="{9032EB28-C3EA-4D45-8128-2C9BAEE2A780}"/>
    <hyperlink ref="D8" r:id="rId73" xr:uid="{AEB0B9BB-AADF-4282-973C-EAAC96EBC32A}"/>
    <hyperlink ref="D9" r:id="rId74" xr:uid="{D0797D80-8043-4DFF-BC18-CC41C88FC732}"/>
    <hyperlink ref="D10" r:id="rId75" xr:uid="{820C0F79-69E0-4E52-AED9-855C5ACFB8C2}"/>
    <hyperlink ref="D11" r:id="rId76" xr:uid="{7D48D62C-30CC-4841-9649-D793F38336FD}"/>
    <hyperlink ref="D12" r:id="rId77" xr:uid="{976D73C1-66A3-4E3E-BE2B-6D4E6F16E898}"/>
    <hyperlink ref="D13" r:id="rId78" xr:uid="{3B6D57FA-711C-4816-B3A8-E907A2E9F9E3}"/>
    <hyperlink ref="D14" r:id="rId79" xr:uid="{D5C84CD2-426B-4127-8FF7-D4D63C81DD1F}"/>
    <hyperlink ref="D15" r:id="rId80" xr:uid="{CB10CF56-32A0-419A-910D-54BC165BF614}"/>
    <hyperlink ref="D16" r:id="rId81" xr:uid="{30D3CA78-45FD-4B61-913F-B362AE4B157C}"/>
    <hyperlink ref="D17" r:id="rId82" xr:uid="{BE43B2E4-D6A4-4260-9769-6EB1BE12BE9A}"/>
    <hyperlink ref="D18" r:id="rId83" xr:uid="{FA942851-6C67-4C2F-8717-4C8E797B2705}"/>
    <hyperlink ref="D19" r:id="rId84" xr:uid="{0DBCF1B5-DF7F-485A-90E9-009F27A876B9}"/>
    <hyperlink ref="D20" r:id="rId85" xr:uid="{A9EF0097-D699-4E0F-876C-2B2A53D21A6A}"/>
    <hyperlink ref="D21" r:id="rId86" xr:uid="{2B3D8D49-1407-4D12-A9F5-2B365DCD916F}"/>
    <hyperlink ref="D22" r:id="rId87" xr:uid="{8CC38C0F-F920-4F40-BA62-46B5FBCAD5EB}"/>
    <hyperlink ref="D23" r:id="rId88" xr:uid="{579FDFDA-7FAC-40DE-829B-E7CE37355163}"/>
    <hyperlink ref="D24" r:id="rId89" xr:uid="{AAE9FA25-A2E0-47C1-92AD-FEB214C08887}"/>
    <hyperlink ref="D25" r:id="rId90" xr:uid="{709775AC-6FEA-45F7-AF6A-FA83D2D4DF97}"/>
    <hyperlink ref="D26" r:id="rId91" xr:uid="{C10CFF47-B5F5-4CA0-B29D-D14F1B885633}"/>
    <hyperlink ref="D27" r:id="rId92" xr:uid="{DCBE5942-5691-49D0-A04F-01982BD4FF57}"/>
    <hyperlink ref="D28" r:id="rId93" xr:uid="{B30EBF9F-B53E-4DAD-9326-6FEBA2FE7F49}"/>
    <hyperlink ref="D29" r:id="rId94" xr:uid="{6F031158-F410-4885-A54D-88723063D3E7}"/>
    <hyperlink ref="D30" r:id="rId95" xr:uid="{57D2C906-2D46-44D6-A98A-DC88376C857C}"/>
    <hyperlink ref="D31" r:id="rId96" xr:uid="{F575A2A5-80A4-4498-8CE3-0D960F156010}"/>
    <hyperlink ref="D32" r:id="rId97" xr:uid="{4BC9D22A-71FF-4DDD-95D9-F6AECE8DC87E}"/>
    <hyperlink ref="D33" r:id="rId98" xr:uid="{A64FD89F-04AF-451B-A39B-B770DDCCACCB}"/>
    <hyperlink ref="D34" r:id="rId99" xr:uid="{9BD36D38-4C61-4141-8350-81B833CA1B45}"/>
    <hyperlink ref="D35" r:id="rId100" xr:uid="{F0D5B7E1-A639-47BD-AB8E-F9043F00664C}"/>
    <hyperlink ref="D36" r:id="rId101" xr:uid="{74A01643-D46F-41D5-AD5A-9379386EAE51}"/>
    <hyperlink ref="D37" r:id="rId102" xr:uid="{4AC419C3-F406-4408-B2A8-3359726DA717}"/>
    <hyperlink ref="D38" r:id="rId103" xr:uid="{06F473CD-CD0E-463F-8C21-E16462777D90}"/>
    <hyperlink ref="D39" r:id="rId104" xr:uid="{4A43530E-8F5B-4121-AE74-2832AEA8591C}"/>
    <hyperlink ref="D40" r:id="rId105" xr:uid="{AD13D54F-802E-4FBD-B946-FD47CE8F9AB1}"/>
    <hyperlink ref="D41" r:id="rId106" xr:uid="{62DB23E1-1FBC-4D47-8491-19C332FE8025}"/>
    <hyperlink ref="D42" r:id="rId107" xr:uid="{C38403F7-515D-4395-86DB-F6A0F6D77E35}"/>
    <hyperlink ref="D43" r:id="rId108" xr:uid="{33536F05-2F14-4AA5-BAEC-05F27A805A3A}"/>
    <hyperlink ref="D44" r:id="rId109" xr:uid="{5088F2D6-14C0-47AE-B4C2-300AA267844E}"/>
    <hyperlink ref="D45" r:id="rId110" xr:uid="{3CF61769-E81C-4993-8F1F-F093B152F40D}"/>
    <hyperlink ref="D46" r:id="rId111" xr:uid="{347315C6-DF1D-4C7B-A2BF-25D29BDDDB67}"/>
    <hyperlink ref="D47" r:id="rId112" xr:uid="{4D94C4F7-737D-4F24-8B64-4E9D6E6BC181}"/>
    <hyperlink ref="D48" r:id="rId113" xr:uid="{C3C585C7-4DCA-40A7-83E6-73FD14FD0D5D}"/>
    <hyperlink ref="D49" r:id="rId114" xr:uid="{F917F624-B462-44A0-974E-8C15E7C14C14}"/>
    <hyperlink ref="D50" r:id="rId115" xr:uid="{99D9A224-043B-452F-8F6E-764E215EF929}"/>
    <hyperlink ref="D51" r:id="rId116" xr:uid="{4247A2D9-44CE-48B9-9888-A3F422283371}"/>
    <hyperlink ref="D52" r:id="rId117" xr:uid="{073BDE49-4F37-4A01-B0AC-F4FE5EF94C83}"/>
    <hyperlink ref="D53" r:id="rId118" xr:uid="{DEA4296F-014D-4472-BE9F-6F477D19BD9E}"/>
    <hyperlink ref="D54" r:id="rId119" xr:uid="{C9BFF72F-CD96-4739-BC7F-FEFC9B6AD029}"/>
    <hyperlink ref="D55" r:id="rId120" xr:uid="{6BC56A5E-1150-454F-8902-4A4922F58FDA}"/>
    <hyperlink ref="D56" r:id="rId121" xr:uid="{8776E5A2-4B31-4043-81FD-8D3EAF701107}"/>
    <hyperlink ref="D57" r:id="rId122" xr:uid="{2843B6FC-4006-4B38-A23D-2A437A2AF0EC}"/>
    <hyperlink ref="D58" r:id="rId123" xr:uid="{61A8E325-A6CE-4D85-A114-667078EAF67C}"/>
    <hyperlink ref="D59" r:id="rId124" xr:uid="{CBC4D8AA-DE04-416A-963D-EAA2AF106BCC}"/>
    <hyperlink ref="D60" r:id="rId125" xr:uid="{333264B6-899B-46AA-9F7A-97F2823325C9}"/>
    <hyperlink ref="D61" r:id="rId126" xr:uid="{D66FE4B6-28C5-4E1E-B789-563AEDD38C3B}"/>
    <hyperlink ref="D62" r:id="rId127" xr:uid="{77FFDFBF-F4AF-4020-992C-A881412E6C07}"/>
    <hyperlink ref="D63" r:id="rId128" xr:uid="{08F5C280-A64B-432C-9BDF-0CAD1B6AFECA}"/>
    <hyperlink ref="D64" r:id="rId129" xr:uid="{C456161E-9AD3-47AA-B8E4-F12F5A8EF1FB}"/>
    <hyperlink ref="D65" r:id="rId130" xr:uid="{74F14DA2-C599-4BCB-B0F0-14C6CF8D8F05}"/>
    <hyperlink ref="D66" r:id="rId131" xr:uid="{EDC1D8F2-6D7E-4B78-88CC-45008B687BA5}"/>
    <hyperlink ref="D67" r:id="rId132" xr:uid="{3A73AF22-D968-4BED-A7EB-9436722EB882}"/>
    <hyperlink ref="D68" r:id="rId133" xr:uid="{48D062EA-1BEE-4AB5-8EA3-3A881F1C65D5}"/>
    <hyperlink ref="D69" r:id="rId134" xr:uid="{912A63D0-4787-46F8-ABF1-936AFA896D57}"/>
    <hyperlink ref="D70" r:id="rId135" xr:uid="{986BACC6-99B5-4DD5-BB1C-4AC34B48C708}"/>
    <hyperlink ref="D71" r:id="rId136" xr:uid="{1FC6DECF-7169-44A0-A070-5A301FD974A4}"/>
    <hyperlink ref="D72" r:id="rId137" xr:uid="{489554A4-2EED-4613-8F38-BB9CC567981F}"/>
    <hyperlink ref="D73" r:id="rId138" xr:uid="{50F5D04C-DC7B-4C8C-A219-3AB234B485FA}"/>
    <hyperlink ref="D74" r:id="rId139" xr:uid="{E1C69603-250B-4025-91B1-8664CEF9DA9D}"/>
    <hyperlink ref="D75" r:id="rId140" xr:uid="{6EA144D1-DF7C-4EF9-9B7C-DF04A9484B86}"/>
    <hyperlink ref="D76" r:id="rId141" xr:uid="{C25A8C46-65D9-4F19-8D15-A8C7E7EDD201}"/>
    <hyperlink ref="D77" r:id="rId142" xr:uid="{65A25611-6A86-4EAB-8C07-812BF015CFDE}"/>
    <hyperlink ref="D78" r:id="rId143" xr:uid="{15243DE6-795E-4DF4-BBCA-97EF46AC55FF}"/>
    <hyperlink ref="D79" r:id="rId144" xr:uid="{8D61D3F3-3034-427E-904F-51FD3F01ACA5}"/>
    <hyperlink ref="E8" r:id="rId145" xr:uid="{F70405E2-EA99-4688-B6B1-0915280C61EC}"/>
    <hyperlink ref="E9" r:id="rId146" xr:uid="{E031B30C-8EE0-4DED-9CA5-AFA6DC83BDCE}"/>
    <hyperlink ref="E10" r:id="rId147" xr:uid="{80869ACB-E0F9-4142-97BB-75986A636B3E}"/>
    <hyperlink ref="E11" r:id="rId148" xr:uid="{F3E5C254-C11D-480B-AEB7-00381F209CD5}"/>
    <hyperlink ref="E12" r:id="rId149" xr:uid="{6F61525A-5496-4AAD-A7D5-CF3EDFBC57F2}"/>
    <hyperlink ref="E15" r:id="rId150" xr:uid="{BBC9A0AF-7547-4031-8CBC-A3EB451128EB}"/>
    <hyperlink ref="E16" r:id="rId151" xr:uid="{2F0C6747-6921-470B-817F-E01829C5AD31}"/>
    <hyperlink ref="E17" r:id="rId152" xr:uid="{3279FF6D-9B6A-4E61-8A31-BBE4D2CB50BB}"/>
    <hyperlink ref="E20" r:id="rId153" xr:uid="{5386331D-D7C9-4DEF-9C2B-B0DF655635AC}"/>
    <hyperlink ref="E21" r:id="rId154" xr:uid="{339FACC2-2517-4F0E-B606-19F8AE2A9D01}"/>
    <hyperlink ref="E22" r:id="rId155" xr:uid="{2353B908-411D-4173-9499-94D1B8964FBF}"/>
    <hyperlink ref="E23" r:id="rId156" xr:uid="{31998785-EF9C-4C33-8AD9-376EF9DB6A43}"/>
    <hyperlink ref="E24" r:id="rId157" xr:uid="{B3B649EE-C83D-468C-AB1A-7F7DE3708542}"/>
    <hyperlink ref="E25" r:id="rId158" xr:uid="{2214DBAC-2C9B-4C6E-9DDB-745C58560D8C}"/>
    <hyperlink ref="E26" r:id="rId159" xr:uid="{3B4DA3B7-19FD-4BBB-8DB8-B5A3197E9E3F}"/>
    <hyperlink ref="E27" r:id="rId160" xr:uid="{99685F26-D037-4BEA-8FD6-7A44165E6814}"/>
    <hyperlink ref="E28" r:id="rId161" xr:uid="{F80B9EBB-6A12-4079-955F-BF6F0299D690}"/>
    <hyperlink ref="E29" r:id="rId162" xr:uid="{62AA74C3-34F9-4E4C-99C3-505E491C80F5}"/>
    <hyperlink ref="E30" r:id="rId163" xr:uid="{113C8EAC-90FF-47A5-B2EE-E989BF229640}"/>
    <hyperlink ref="E31" r:id="rId164" xr:uid="{8464265D-1C42-43DC-8EBA-275241C1A1A1}"/>
    <hyperlink ref="E32" r:id="rId165" xr:uid="{C6FE6C76-341D-45B0-B318-61128A08A0E1}"/>
    <hyperlink ref="E33" r:id="rId166" xr:uid="{28D9C114-F065-4564-A4C8-4BDB694D9F47}"/>
    <hyperlink ref="E34" r:id="rId167" xr:uid="{3FD3A24C-1C35-433D-A520-15B581849589}"/>
    <hyperlink ref="E35" r:id="rId168" xr:uid="{953F548D-2C95-44D6-82C1-94DE3C6F2F36}"/>
    <hyperlink ref="E36" r:id="rId169" xr:uid="{04B998DE-41C7-4A09-A468-CBEDBA883217}"/>
    <hyperlink ref="E37" r:id="rId170" xr:uid="{73C79894-B3E6-4570-8510-8313FBCC755B}"/>
    <hyperlink ref="E38" r:id="rId171" xr:uid="{7B9F6081-C7E4-4ABE-8EE8-D9109E1D7BA8}"/>
    <hyperlink ref="E39" r:id="rId172" xr:uid="{5927014C-F45F-4E3F-B5D1-F0E9B1021831}"/>
    <hyperlink ref="E40" r:id="rId173" xr:uid="{5DC43FC3-FCDE-4FAA-B4B1-187BE0F31458}"/>
    <hyperlink ref="E41" r:id="rId174" xr:uid="{6E317DFE-0BD7-4980-A29C-0933627666F0}"/>
    <hyperlink ref="E42" r:id="rId175" xr:uid="{BCEA2F06-A63E-45CF-89E0-DC279B9D1745}"/>
    <hyperlink ref="E43" r:id="rId176" xr:uid="{AF26CA4C-6D27-474A-813A-6517574A2DD6}"/>
    <hyperlink ref="E44" r:id="rId177" xr:uid="{4BFBF259-328B-433A-AA61-F0CE79DACE9E}"/>
    <hyperlink ref="E45" r:id="rId178" xr:uid="{5010C678-79EC-4818-ABF0-9F51137AB26B}"/>
    <hyperlink ref="E46" r:id="rId179" xr:uid="{09C4B22D-879A-44A4-9D28-1A8E2C66E06A}"/>
    <hyperlink ref="E47" r:id="rId180" xr:uid="{E321C4F8-360D-4BC6-958D-722EF1BCA03B}"/>
    <hyperlink ref="E48" r:id="rId181" xr:uid="{37236D9A-EABD-4E18-B457-21E30EDFE986}"/>
    <hyperlink ref="E49" r:id="rId182" xr:uid="{AD558554-1386-42F8-9BCB-3AB14981CC23}"/>
    <hyperlink ref="E50" r:id="rId183" xr:uid="{681D73F2-7CC1-444A-B997-6BD3AF43202C}"/>
    <hyperlink ref="E51" r:id="rId184" xr:uid="{8F6CB562-DBF3-4139-A0EF-66ABA7B31E1F}"/>
    <hyperlink ref="E52" r:id="rId185" xr:uid="{DB3591C1-5002-46A8-B832-149EC40313D0}"/>
    <hyperlink ref="E53" r:id="rId186" xr:uid="{B920886A-9225-43A7-A7C6-69F4BD16FA42}"/>
    <hyperlink ref="E54" r:id="rId187" xr:uid="{4973AA3F-FE3A-4502-91B2-D966609B4C38}"/>
    <hyperlink ref="E55" r:id="rId188" xr:uid="{F508D9C9-B521-48AD-AD6D-C5660E640C07}"/>
    <hyperlink ref="E58" r:id="rId189" xr:uid="{E88B5E66-9001-4BFB-B178-B4F2F1E49CEE}"/>
    <hyperlink ref="E59" r:id="rId190" xr:uid="{C3CF7966-EC45-4943-BA08-4BD9502DF563}"/>
    <hyperlink ref="E60" r:id="rId191" xr:uid="{F49E3118-1801-4E32-B4FD-0F0B0AA25597}"/>
    <hyperlink ref="E61" r:id="rId192" xr:uid="{8C0A81F1-B9AB-4816-8034-A3C242124638}"/>
    <hyperlink ref="E62" r:id="rId193" xr:uid="{81C06DDE-DD02-49A8-BF70-9B61D4D2A8A6}"/>
    <hyperlink ref="E63" r:id="rId194" xr:uid="{3FC45B90-DDB6-4183-A868-431221DD74C5}"/>
    <hyperlink ref="E64" r:id="rId195" xr:uid="{01F2403B-6404-4C12-AFF1-748D7EAE22F8}"/>
    <hyperlink ref="E65" r:id="rId196" xr:uid="{4271D1E9-6A51-447E-952F-C6115B30DFCA}"/>
    <hyperlink ref="E66" r:id="rId197" xr:uid="{EF759A37-558C-4CE1-BB87-56FE44820C67}"/>
    <hyperlink ref="E67" r:id="rId198" xr:uid="{7389575D-CF7C-442E-A225-3C213663ABF4}"/>
    <hyperlink ref="E68" r:id="rId199" xr:uid="{A89425B8-65D8-4BA4-991E-6EE4AE972626}"/>
    <hyperlink ref="E69" r:id="rId200" xr:uid="{82866194-2106-4470-B8C8-E9EC317BABB9}"/>
    <hyperlink ref="E70" r:id="rId201" xr:uid="{632DE16E-E9A7-4736-B883-1391354397C1}"/>
    <hyperlink ref="E71" r:id="rId202" xr:uid="{28D05297-22EE-44FC-A475-1F6A73690BC5}"/>
    <hyperlink ref="E72" r:id="rId203" xr:uid="{4F0CEDF2-EB64-46F5-A3CB-8ADC633E6756}"/>
    <hyperlink ref="E73" r:id="rId204" xr:uid="{BCFD6D1C-5B8A-4076-9EE9-8DAABD42BE01}"/>
    <hyperlink ref="E74" r:id="rId205" xr:uid="{172A22B8-C47B-41FF-B1B0-14D4E7453E85}"/>
    <hyperlink ref="E75" r:id="rId206" xr:uid="{7635CC03-8454-4FEA-828B-4AB480D95A60}"/>
    <hyperlink ref="E76" r:id="rId207" xr:uid="{02AED15E-79E8-4B86-9EAF-965107A28EE1}"/>
    <hyperlink ref="E77" r:id="rId208" xr:uid="{DEB3B14A-5E43-4AAA-8BFA-F0638D431664}"/>
    <hyperlink ref="E78" r:id="rId209" xr:uid="{AF0E612E-87E6-4E33-AB60-CC0688370391}"/>
    <hyperlink ref="E79" r:id="rId210" xr:uid="{8B867C79-6176-4E03-A459-FD4F0F7D2DF5}"/>
    <hyperlink ref="C80" r:id="rId211" xr:uid="{AB82D832-E7F3-435D-ABC9-5066AD0785E9}"/>
    <hyperlink ref="C81" r:id="rId212" xr:uid="{C43AC0A5-789B-44A7-912B-A7DC4918CDCC}"/>
    <hyperlink ref="C82" r:id="rId213" xr:uid="{00FD9E87-8A81-429D-9016-A48612B0C43E}"/>
    <hyperlink ref="C83" r:id="rId214" xr:uid="{85079310-37BD-474D-BA23-FE1BFC7AE834}"/>
    <hyperlink ref="C84" r:id="rId215" xr:uid="{39F2CD70-08FB-448F-9595-D0CE1E46DB17}"/>
    <hyperlink ref="C85" r:id="rId216" xr:uid="{4296182C-2918-4CA3-8C8C-B755CE7527B5}"/>
    <hyperlink ref="C86" r:id="rId217" xr:uid="{A1DF20A0-38EF-40EE-A6FE-D20779E2DB30}"/>
    <hyperlink ref="C87" r:id="rId218" xr:uid="{0C3C437F-86FE-4DF5-8354-923AF7FE173A}"/>
    <hyperlink ref="C88" r:id="rId219" xr:uid="{EA9DE362-D66D-42B6-A171-428508128D43}"/>
    <hyperlink ref="C89" r:id="rId220" xr:uid="{A9E7D0E9-1E9A-4247-AF10-1037C8DD0BEF}"/>
    <hyperlink ref="C90" r:id="rId221" xr:uid="{2ECB9F36-B415-49D5-93DB-09778F67E3F3}"/>
    <hyperlink ref="C91" r:id="rId222" xr:uid="{D3ABB3D9-93E9-45B6-8A82-A08D6CAEAC89}"/>
    <hyperlink ref="C92" r:id="rId223" xr:uid="{09AD2EB9-847F-4CE2-B4AA-713A0DB73DA0}"/>
    <hyperlink ref="C93" r:id="rId224" xr:uid="{9831960C-975B-4D86-A801-D3BEEF0606F2}"/>
    <hyperlink ref="C94" r:id="rId225" xr:uid="{79532EA0-4DC3-4EE5-8BF3-0EF2C2170503}"/>
    <hyperlink ref="C95" r:id="rId226" xr:uid="{8C40F050-5587-4698-9ECF-2B70B9249AA7}"/>
    <hyperlink ref="C96" r:id="rId227" xr:uid="{F38D60A0-2BC2-40A3-ACA1-12C8EB66C1C0}"/>
    <hyperlink ref="C97" r:id="rId228" xr:uid="{2B8D1C09-1705-48ED-A807-2CD1AEA89B11}"/>
    <hyperlink ref="D80" r:id="rId229" xr:uid="{C4AB58CF-48F0-4999-9B4A-CEB8AD44E934}"/>
    <hyperlink ref="D81" r:id="rId230" xr:uid="{ABE2852A-9433-47B9-9F2D-8E9B08E6889C}"/>
    <hyperlink ref="D82" r:id="rId231" xr:uid="{9A0AE9E4-67EC-42E0-865D-09ECA2F1240D}"/>
    <hyperlink ref="D83" r:id="rId232" xr:uid="{ECFB2860-868B-4B50-93F6-11CE6E65A574}"/>
    <hyperlink ref="D84" r:id="rId233" xr:uid="{4008F7DF-D56B-4739-A3A9-2AC920AF4BAA}"/>
    <hyperlink ref="D85" r:id="rId234" xr:uid="{D9FDE894-5BF4-4F2E-AB40-D6C8F05EC697}"/>
    <hyperlink ref="D86" r:id="rId235" xr:uid="{91D51E61-82E5-4EE6-861B-C79ACFC41CBD}"/>
    <hyperlink ref="D87" r:id="rId236" xr:uid="{960098CE-57BC-4E92-A6F9-B887CAEEEE59}"/>
    <hyperlink ref="D88" r:id="rId237" xr:uid="{93F3658F-5DF6-4DAB-8274-F963D95EF809}"/>
    <hyperlink ref="D89" r:id="rId238" xr:uid="{F40CD6C4-E1CF-4820-A11A-935BF1F94249}"/>
    <hyperlink ref="D90" r:id="rId239" xr:uid="{7E6FA705-F4AE-4CE9-B7C6-305F91B81C40}"/>
    <hyperlink ref="D91" r:id="rId240" xr:uid="{2F493F1F-3B33-430C-973D-F422158FEC33}"/>
    <hyperlink ref="D92" r:id="rId241" xr:uid="{AC20B146-E1E1-40BE-B733-1793BD801758}"/>
    <hyperlink ref="D93" r:id="rId242" xr:uid="{51A447B1-3760-4F2A-BB6F-6D35DB1E3554}"/>
    <hyperlink ref="D94" r:id="rId243" xr:uid="{76C6D31D-DD75-4D56-AD2C-961F54436233}"/>
    <hyperlink ref="D95" r:id="rId244" xr:uid="{66AEF15A-9AEB-4798-B873-BF0DAA83F9CB}"/>
    <hyperlink ref="D96" r:id="rId245" xr:uid="{8EA25DDD-5279-42A0-912D-E84037892950}"/>
    <hyperlink ref="D97" r:id="rId246" xr:uid="{F292BB9F-99C4-4626-84C0-B5FBD55AA9EE}"/>
    <hyperlink ref="E80" r:id="rId247" xr:uid="{25204727-FEF5-4595-AFFF-35EA2BCDBC3D}"/>
    <hyperlink ref="E81" r:id="rId248" xr:uid="{21F9A6D2-591C-4AEE-9261-4D9F41446F49}"/>
    <hyperlink ref="E82" r:id="rId249" xr:uid="{537A4371-2BB7-4F81-9BE2-1D8544739262}"/>
    <hyperlink ref="E83" r:id="rId250" xr:uid="{2BD297AD-EAB3-4286-9896-EDB956176C5F}"/>
    <hyperlink ref="E84" r:id="rId251" xr:uid="{653047A1-9B62-4E4F-A043-721F3B0055A3}"/>
    <hyperlink ref="E85" r:id="rId252" xr:uid="{9DA9CBD8-4DB8-4370-904F-40F247809ED1}"/>
    <hyperlink ref="E86" r:id="rId253" xr:uid="{1DF072C5-F4D1-4812-AA2D-66D2ACD7B760}"/>
    <hyperlink ref="E87" r:id="rId254" xr:uid="{E8D36255-49C9-4A4D-80F8-F2659A2CF502}"/>
    <hyperlink ref="E88" r:id="rId255" xr:uid="{89597F1C-AB1F-4F40-BE92-9C32DCF8C600}"/>
    <hyperlink ref="E89" r:id="rId256" xr:uid="{2D43EC15-E5F0-4EC0-A77B-5C5D35FE3FE4}"/>
    <hyperlink ref="E90" r:id="rId257" xr:uid="{44CF7D84-A486-4424-804D-21A1002A5C3B}"/>
    <hyperlink ref="E91" r:id="rId258" xr:uid="{4FBFE4A0-6948-471D-8048-126DE49D862B}"/>
    <hyperlink ref="E92" r:id="rId259" xr:uid="{E1B26950-6B71-4FFB-9ED5-FF4DACBC6D5A}"/>
    <hyperlink ref="E93" r:id="rId260" xr:uid="{21C5DED9-598D-4C6C-9165-C5EA7016B4AA}"/>
    <hyperlink ref="E96" r:id="rId261" xr:uid="{E06A56D4-FC45-4F81-BB91-C40EE1CAEFAE}"/>
    <hyperlink ref="E97" r:id="rId262" xr:uid="{182704F5-0F14-4F79-A394-ADEEBF75CBE9}"/>
    <hyperlink ref="C98" r:id="rId263" xr:uid="{6A1F698C-5781-4DBA-92CA-6560E628022F}"/>
    <hyperlink ref="C99" r:id="rId264" xr:uid="{FE72CE1D-0CC7-4FC6-8982-EA7C272FD4D5}"/>
    <hyperlink ref="C100" r:id="rId265" xr:uid="{6992AF8A-4904-4440-A827-4443C291B0C5}"/>
    <hyperlink ref="C101" r:id="rId266" xr:uid="{A8C82E74-A5AD-4445-9F56-3B915562F3F6}"/>
    <hyperlink ref="C102" r:id="rId267" xr:uid="{5F63B48B-76C7-4580-B5F2-E22BC198D9EE}"/>
    <hyperlink ref="C103" r:id="rId268" xr:uid="{8D1F0714-DD70-41E9-A593-F603B6010574}"/>
    <hyperlink ref="C104" r:id="rId269" xr:uid="{211F6567-0E99-43C9-A2E7-0AD5285DB22E}"/>
    <hyperlink ref="C105" r:id="rId270" xr:uid="{8D193458-43F4-49D9-AD7E-5CEA3BF7C3F0}"/>
    <hyperlink ref="D98" r:id="rId271" xr:uid="{F09C9DB7-ADDB-4167-9414-867AC666E336}"/>
    <hyperlink ref="D99" r:id="rId272" xr:uid="{8512DAFC-C4BA-4708-95EE-C37C0C4984A6}"/>
    <hyperlink ref="D100" r:id="rId273" xr:uid="{02A12583-446A-42EF-96EE-F4E9ACCA7559}"/>
    <hyperlink ref="D101" r:id="rId274" xr:uid="{72D5FACD-1637-4795-861E-C6B6D4179A9E}"/>
    <hyperlink ref="D102" r:id="rId275" xr:uid="{B93673C4-9302-41A7-91BC-E9FFF8AB6103}"/>
    <hyperlink ref="D103" r:id="rId276" xr:uid="{CC628AC7-1B8E-4384-BF87-E4289C5BDEB1}"/>
    <hyperlink ref="D104" r:id="rId277" xr:uid="{9B15CA1C-37A3-4A20-B203-C18454DD6B23}"/>
    <hyperlink ref="D105" r:id="rId278" xr:uid="{2DC91FE1-E5A1-48E5-B6CD-01DD3FD867C2}"/>
    <hyperlink ref="E98" r:id="rId279" xr:uid="{62E7DED8-46D4-41EC-981D-D17A5FBEB13A}"/>
    <hyperlink ref="E99" r:id="rId280" xr:uid="{41049BBD-F38C-43D5-A881-7AD6A56F8CDF}"/>
    <hyperlink ref="E100" r:id="rId281" xr:uid="{2E04D72D-8B7A-4553-BE29-13418A65B549}"/>
    <hyperlink ref="E101" r:id="rId282" xr:uid="{24DC3EFB-9986-49DC-82DE-F64802255F18}"/>
    <hyperlink ref="E102" r:id="rId283" xr:uid="{CDB5E9CC-78E1-46AE-83B1-C40E12F1890C}"/>
    <hyperlink ref="E103" r:id="rId284" xr:uid="{A93B5C5F-75E6-4436-B2C1-15D12EB5A391}"/>
    <hyperlink ref="E104" r:id="rId285" xr:uid="{820D161A-7A97-4CFA-B0FD-6BE9E6476EF7}"/>
    <hyperlink ref="E105" r:id="rId286" xr:uid="{67B02889-F748-4901-A41D-91CE61B20D69}"/>
    <hyperlink ref="C106" r:id="rId287" xr:uid="{26B33344-25EE-4256-A21D-06C5D162878C}"/>
    <hyperlink ref="C107" r:id="rId288" xr:uid="{434FAB31-8099-40D0-B52A-6E8C89C3A706}"/>
    <hyperlink ref="C108" r:id="rId289" xr:uid="{775BC685-4C8F-4B5D-8B87-FB555E3BBC4E}"/>
    <hyperlink ref="C109" r:id="rId290" xr:uid="{D01A790D-B942-44EF-8B55-7A35AFB85889}"/>
    <hyperlink ref="C110" r:id="rId291" xr:uid="{9C9F63F8-9EE2-4EB0-B83B-976F28D66163}"/>
    <hyperlink ref="C111" r:id="rId292" xr:uid="{CA50F984-7DE3-4A5D-9A73-D879B8A0F244}"/>
    <hyperlink ref="C112" r:id="rId293" xr:uid="{0703FA53-70D3-440C-B811-274D9DC1E8EC}"/>
    <hyperlink ref="C113" r:id="rId294" xr:uid="{AC5EEBEF-CD29-45CA-BBDA-4D340A57FF06}"/>
    <hyperlink ref="C114" r:id="rId295" xr:uid="{E35BC83E-B42D-4B00-AE76-2FAF65D719F3}"/>
    <hyperlink ref="C115" r:id="rId296" xr:uid="{9841821C-8A58-479C-93CF-752203E82E4A}"/>
    <hyperlink ref="C116" r:id="rId297" xr:uid="{A7E329E7-E708-4D3E-BC4A-F85EC40BBA18}"/>
    <hyperlink ref="C117" r:id="rId298" xr:uid="{89307DF7-1B15-4DF8-BD0E-CA164715A5DA}"/>
    <hyperlink ref="C118" r:id="rId299" xr:uid="{DEACBC53-A80B-430E-852B-F96E8D35B782}"/>
    <hyperlink ref="C119" r:id="rId300" xr:uid="{7D81CCD7-5BC6-4913-ADD3-FD6B8959B721}"/>
    <hyperlink ref="C120" r:id="rId301" xr:uid="{9995EE2D-B593-4AD6-96F7-4E5453535A6F}"/>
    <hyperlink ref="C121" r:id="rId302" xr:uid="{C93D5E44-C1EC-4286-8568-699AA78F5AFB}"/>
    <hyperlink ref="C122" r:id="rId303" xr:uid="{0D7D3220-C586-4AEB-88A6-9F24C805630D}"/>
    <hyperlink ref="C123" r:id="rId304" xr:uid="{CE884074-BB94-4939-8889-111270DBA5B7}"/>
    <hyperlink ref="C124" r:id="rId305" xr:uid="{7350DD79-4ACD-4427-AAF0-8F12B78B926E}"/>
    <hyperlink ref="C130" r:id="rId306" xr:uid="{8D7E22DE-0F09-4E94-9FBF-1714F8D39783}"/>
    <hyperlink ref="C131" r:id="rId307" xr:uid="{059EA5FC-5682-4911-8E5C-586410B139E9}"/>
    <hyperlink ref="C132" r:id="rId308" xr:uid="{10B8D930-11F3-4F1B-B150-4475EA94D589}"/>
    <hyperlink ref="C133" r:id="rId309" xr:uid="{2D727292-5707-4AB3-A485-80DFBA0C493C}"/>
    <hyperlink ref="C134" r:id="rId310" xr:uid="{CD2C836A-7756-4CD5-B7DC-D2C5EA05D607}"/>
    <hyperlink ref="C135" r:id="rId311" xr:uid="{7F7D4C40-F8E6-4502-A352-121D6A8C6D38}"/>
    <hyperlink ref="C136" r:id="rId312" xr:uid="{648B5DA5-A686-4A11-9EF8-ECB5C305CED7}"/>
    <hyperlink ref="C137" r:id="rId313" xr:uid="{96E531CC-915E-41A5-A4FF-28D2E9ECF17C}"/>
    <hyperlink ref="C138" r:id="rId314" xr:uid="{11ADDC1E-53BE-4037-9063-793D77AAE603}"/>
    <hyperlink ref="C139" r:id="rId315" xr:uid="{15856AAB-3559-4D16-A1B0-665E0984F7A5}"/>
    <hyperlink ref="C140" r:id="rId316" xr:uid="{22F3B586-B3FD-4DB0-9E60-5205A690931B}"/>
    <hyperlink ref="C142" r:id="rId317" xr:uid="{270D6A82-BBF8-464A-AAFA-2D0DD048B5D7}"/>
    <hyperlink ref="C144" r:id="rId318" xr:uid="{A2724A60-2AFC-4112-AB07-77B3251B5B08}"/>
    <hyperlink ref="C145" r:id="rId319" xr:uid="{6A931231-E36C-46CD-B4A8-70D076A032C8}"/>
    <hyperlink ref="D106" r:id="rId320" xr:uid="{03CC46EE-11FA-48A4-A607-6317E02C0F7C}"/>
    <hyperlink ref="D107" r:id="rId321" xr:uid="{88071DA8-3742-4A7D-BBBD-D4DA85193BF5}"/>
    <hyperlink ref="D108" r:id="rId322" xr:uid="{AD625AD3-D8AF-4E37-BAC1-7FAB1AF90732}"/>
    <hyperlink ref="D109" r:id="rId323" xr:uid="{4AA87CA9-89A2-4623-956A-2DC86A4422C1}"/>
    <hyperlink ref="D110" r:id="rId324" xr:uid="{B09F4629-5530-4560-A656-3A65B26F840E}"/>
    <hyperlink ref="D111" r:id="rId325" xr:uid="{81A0836C-5A92-4A71-9041-A375CBAC66CC}"/>
    <hyperlink ref="D112" r:id="rId326" xr:uid="{60B3CDA5-5F7B-476B-9408-32892A96F118}"/>
    <hyperlink ref="D113" r:id="rId327" xr:uid="{BE9D3D52-A42F-4C43-B9E1-09A49BF7D286}"/>
    <hyperlink ref="D114" r:id="rId328" xr:uid="{E7DC4289-0BE4-4D43-A8C4-32BE72C5F4AA}"/>
    <hyperlink ref="D115" r:id="rId329" xr:uid="{6DE4BE8C-A3E0-441C-ABCC-B279A9197E5F}"/>
    <hyperlink ref="D116" r:id="rId330" xr:uid="{6FECFD21-C083-4048-B1FB-B83A8CCCB28E}"/>
    <hyperlink ref="D117" r:id="rId331" xr:uid="{283020AD-0940-4E6C-9583-4E6BCF27698B}"/>
    <hyperlink ref="D118" r:id="rId332" xr:uid="{FE6E9409-FB3C-42A9-8560-D60C0A398913}"/>
    <hyperlink ref="D119" r:id="rId333" xr:uid="{9FEFC627-A6CE-410F-AB19-8F3FCA9793FD}"/>
    <hyperlink ref="D120" r:id="rId334" xr:uid="{1E093F9B-8033-4E7F-ABC9-C7673A74A67D}"/>
    <hyperlink ref="D121" r:id="rId335" xr:uid="{BF71C729-068B-47E0-8330-A7CAF9207980}"/>
    <hyperlink ref="D122" r:id="rId336" xr:uid="{0772F044-9E95-484D-BFAC-D15401CC2187}"/>
    <hyperlink ref="D123" r:id="rId337" xr:uid="{61B95926-746D-4DA0-9DAA-2CC3C47C9E7A}"/>
    <hyperlink ref="D124" r:id="rId338" xr:uid="{C485D7A7-17CF-4446-83E6-FBE831D85263}"/>
    <hyperlink ref="D130" r:id="rId339" xr:uid="{8D3F7D7E-1AA1-45F8-BCDA-35CF1158A9CF}"/>
    <hyperlink ref="D131" r:id="rId340" xr:uid="{6E256E5B-9C56-4BC2-A342-C860CED960F1}"/>
    <hyperlink ref="D132" r:id="rId341" xr:uid="{F967D2CC-B0F5-46C7-9642-6BCFACE82FED}"/>
    <hyperlink ref="D133" r:id="rId342" xr:uid="{EA39DDC4-C5A1-4919-9DFD-874C76B69766}"/>
    <hyperlink ref="D134" r:id="rId343" xr:uid="{E9B1FC01-EF26-49B0-867A-815BDBED7617}"/>
    <hyperlink ref="D135" r:id="rId344" xr:uid="{016BF475-0CDE-4424-8E9F-FD902F30DF6F}"/>
    <hyperlink ref="D136" r:id="rId345" xr:uid="{9EC838EF-26A0-4086-97B1-99A59F9AE419}"/>
    <hyperlink ref="D137" r:id="rId346" xr:uid="{34E97A02-C600-4B52-9E32-8159783E8151}"/>
    <hyperlink ref="D138" r:id="rId347" xr:uid="{80EFC7FF-2A0B-41FC-805E-5788A8DA781D}"/>
    <hyperlink ref="D139" r:id="rId348" xr:uid="{C7FD8C13-27E2-4052-BD73-ED57F8348A90}"/>
    <hyperlink ref="D140" r:id="rId349" xr:uid="{3AF51227-C4B2-42E8-A37A-AA7AB05982A5}"/>
    <hyperlink ref="D142" r:id="rId350" xr:uid="{AC0F4FD7-49C1-4AA6-A26C-A4B6B79C4749}"/>
    <hyperlink ref="D144" r:id="rId351" xr:uid="{8774B72B-FD27-4925-ACB5-63514F10E577}"/>
    <hyperlink ref="D145" r:id="rId352" xr:uid="{CD6BBD0B-CC44-40D7-BB3F-0CC97CA58C57}"/>
    <hyperlink ref="E106" r:id="rId353" xr:uid="{F38F467E-5E1F-4A8D-A508-0EF4BA751998}"/>
    <hyperlink ref="E107" r:id="rId354" xr:uid="{111628D0-2CBF-4E29-A1F0-3BF8C4EBE00D}"/>
    <hyperlink ref="E108" r:id="rId355" xr:uid="{EB27F9F5-4EA0-4B3F-B008-A226AF661CDD}"/>
    <hyperlink ref="E109" r:id="rId356" xr:uid="{12E516D2-F0D1-414E-A229-B52D8E365185}"/>
    <hyperlink ref="E110" r:id="rId357" xr:uid="{FE0C82EE-FED4-4EBC-8002-5148E332BD1C}"/>
    <hyperlink ref="E111" r:id="rId358" xr:uid="{6F8A7974-F320-4E5B-BDF1-7BC40A7BDFDB}"/>
    <hyperlink ref="E112" r:id="rId359" xr:uid="{959D402E-3A8A-47E1-90F3-31054A8DBB02}"/>
    <hyperlink ref="E113" r:id="rId360" xr:uid="{B3DB246E-F3B6-49D5-89AA-1EBEAE0DF583}"/>
    <hyperlink ref="E114" r:id="rId361" xr:uid="{58CD96CF-2F25-404B-84E3-2719B6ED1B7E}"/>
    <hyperlink ref="E115" r:id="rId362" xr:uid="{383CF2B8-C9B0-4698-811C-1A8F01628BF0}"/>
    <hyperlink ref="E116" r:id="rId363" xr:uid="{DFA6A305-AB00-4492-8CED-83143AC196F3}"/>
    <hyperlink ref="E117" r:id="rId364" xr:uid="{C8751693-E5B6-4CD5-99BE-940402133A19}"/>
    <hyperlink ref="E118" r:id="rId365" xr:uid="{C8328545-BF27-4F16-AB6F-7757D1D907B8}"/>
    <hyperlink ref="E130" r:id="rId366" xr:uid="{7706084D-7F54-4E0F-922B-8A07DAB2228C}"/>
    <hyperlink ref="E131" r:id="rId367" xr:uid="{9903000A-A83C-41A9-8AF9-30BCCB29AB84}"/>
    <hyperlink ref="E132" r:id="rId368" xr:uid="{12936518-C61E-4641-BE2E-BE4A5BB653C1}"/>
    <hyperlink ref="C148" r:id="rId369" xr:uid="{492153FD-D01B-4B19-A3A1-EF1F4929ABD5}"/>
    <hyperlink ref="C149" r:id="rId370" xr:uid="{903D0EE9-BE31-4409-A092-A3719B77A19C}"/>
    <hyperlink ref="C150" r:id="rId371" xr:uid="{3B822ABD-AE9A-4DD0-AECA-75E0C864FEFA}"/>
    <hyperlink ref="C151" r:id="rId372" xr:uid="{1F9F4672-1573-42A7-9E3B-DA3163430200}"/>
    <hyperlink ref="C152" r:id="rId373" xr:uid="{70454D3C-1DBF-419E-A812-1A9D05BF903F}"/>
    <hyperlink ref="C153" r:id="rId374" xr:uid="{EA269457-1480-48C1-BDAD-EC5CD03BCD12}"/>
    <hyperlink ref="C154" r:id="rId375" xr:uid="{5F2579D0-DFE8-499C-AEB8-6BD15EFBF447}"/>
    <hyperlink ref="C155" r:id="rId376" xr:uid="{F6023288-EBE3-4A26-B596-AFE813D72AB8}"/>
    <hyperlink ref="C156" r:id="rId377" xr:uid="{D467D90F-F0E0-46A2-B6DF-48C9A3F9B374}"/>
    <hyperlink ref="C157" r:id="rId378" xr:uid="{1B7D9E24-84D3-418F-820F-D77F7D369CBA}"/>
    <hyperlink ref="C158" r:id="rId379" xr:uid="{D27811D9-4685-498F-A9E4-F99F233AC944}"/>
    <hyperlink ref="C159" r:id="rId380" xr:uid="{B276A632-347E-4D9B-9D7B-83D817869BB4}"/>
    <hyperlink ref="C160" r:id="rId381" xr:uid="{0DC5A1F9-299E-4F5E-85C8-D212B91F548D}"/>
    <hyperlink ref="C161" r:id="rId382" xr:uid="{1CCFBB11-2735-47E8-B097-554629D81617}"/>
    <hyperlink ref="C162" r:id="rId383" xr:uid="{1E97684D-B2E7-4146-A949-59DF96C35977}"/>
    <hyperlink ref="C163" r:id="rId384" xr:uid="{7F6BA102-0FCE-406B-BD87-7F00C28C80F3}"/>
    <hyperlink ref="C164" r:id="rId385" xr:uid="{BA73FE32-E114-462D-B7F7-E2820E1ED4D5}"/>
    <hyperlink ref="C165" r:id="rId386" xr:uid="{E551AAAF-6123-416C-88A0-CFC9BAD5E216}"/>
    <hyperlink ref="C166" r:id="rId387" xr:uid="{AC62017E-EB61-47A1-B2A7-8CEBA82957F3}"/>
    <hyperlink ref="C167" r:id="rId388" xr:uid="{80F7BB34-4ABC-4199-940F-10FD31C3D6D6}"/>
    <hyperlink ref="C168" r:id="rId389" xr:uid="{21AE0EE7-4B8C-4782-A009-6D875ACEBA14}"/>
    <hyperlink ref="C169" r:id="rId390" xr:uid="{C6A81618-7DA2-47B3-A12A-BB86A29A4A7B}"/>
    <hyperlink ref="C170" r:id="rId391" xr:uid="{C7B33B8C-0E08-4B36-84C4-C00EDA6EA323}"/>
    <hyperlink ref="C171" r:id="rId392" xr:uid="{91DB8F58-693D-4A51-8AE6-59A9927EEBF2}"/>
    <hyperlink ref="C172" r:id="rId393" xr:uid="{0CD541A7-C03A-405C-A638-A09064BED5EC}"/>
    <hyperlink ref="C173" r:id="rId394" xr:uid="{BAA4FBEA-031D-4F50-BC3D-0E40AC7F395E}"/>
    <hyperlink ref="C174" r:id="rId395" xr:uid="{753A3BB2-22BD-465E-A8A4-74269A80F8C5}"/>
    <hyperlink ref="C175" r:id="rId396" xr:uid="{109C94F8-3B20-4F72-90EF-C4F54A602291}"/>
    <hyperlink ref="C176" r:id="rId397" xr:uid="{17F2854C-C7F9-47F0-A62F-6AD76F5B7B06}"/>
    <hyperlink ref="C177" r:id="rId398" xr:uid="{5668D01E-3946-494A-9EB2-498541494853}"/>
    <hyperlink ref="C178" r:id="rId399" xr:uid="{EC506051-D282-4699-8A75-ACE634566606}"/>
    <hyperlink ref="C179" r:id="rId400" xr:uid="{7DA4E873-78D3-45FC-99D5-7B2FA8CE1C72}"/>
    <hyperlink ref="C180" r:id="rId401" xr:uid="{1CB5492F-FA56-432F-8FCC-B1905E96BB55}"/>
    <hyperlink ref="C181" r:id="rId402" xr:uid="{0264A47C-AECB-4E30-8EAB-D02D3AEADE9C}"/>
    <hyperlink ref="C182" r:id="rId403" xr:uid="{382F5465-6290-4C85-BD36-6B041069206A}"/>
    <hyperlink ref="C183" r:id="rId404" xr:uid="{D4845FD8-01E9-4FDC-A1A3-8A7A41EB5DCE}"/>
    <hyperlink ref="C184" r:id="rId405" xr:uid="{0E6A9986-0702-4F09-9482-9D04D0AA096B}"/>
    <hyperlink ref="C185" r:id="rId406" xr:uid="{8F35B3ED-A153-4385-8064-6AA52180C7F7}"/>
    <hyperlink ref="C186" r:id="rId407" xr:uid="{A80E1415-D008-40D3-932A-B1B512732F74}"/>
    <hyperlink ref="C187" r:id="rId408" xr:uid="{EFA1FA32-EA67-4286-968E-E387792E7F27}"/>
    <hyperlink ref="C188" r:id="rId409" xr:uid="{4F30C850-4F7D-4798-A68D-CC8F04B642FA}"/>
    <hyperlink ref="C189" r:id="rId410" xr:uid="{7B8A8E38-F78F-48E9-A3A8-48455F7AE91D}"/>
    <hyperlink ref="C190" r:id="rId411" xr:uid="{378252F0-7796-40A3-A3CE-BE72A55D7E18}"/>
    <hyperlink ref="C191" r:id="rId412" xr:uid="{B97336B5-E11F-432C-9E73-DB8C4F9D3B16}"/>
    <hyperlink ref="C192" r:id="rId413" xr:uid="{57F2D428-6428-4482-AEBD-0A16881A951D}"/>
    <hyperlink ref="C193" r:id="rId414" xr:uid="{39F1E8E6-AFC7-441C-937A-E4903224E92C}"/>
    <hyperlink ref="C194" r:id="rId415" xr:uid="{CE627948-C0B7-4658-8EFC-EAA835E8243C}"/>
    <hyperlink ref="C195" r:id="rId416" xr:uid="{74B749A5-FDB0-444E-8A50-501820A97B52}"/>
    <hyperlink ref="C196" r:id="rId417" xr:uid="{86696F37-8525-484B-A3FD-30383FE0C9B9}"/>
    <hyperlink ref="C197" r:id="rId418" xr:uid="{99B7BBFF-F294-4AE2-911C-DB96D9F69284}"/>
    <hyperlink ref="D148" r:id="rId419" xr:uid="{DC66A0FD-3F73-4186-9B2B-7C57A2A5028C}"/>
    <hyperlink ref="D149" r:id="rId420" xr:uid="{74481D81-2087-4733-ADF1-0748A14D76C1}"/>
    <hyperlink ref="D150" r:id="rId421" xr:uid="{350A0A6A-1911-47FB-8AE0-46BEED22B725}"/>
    <hyperlink ref="D151" r:id="rId422" xr:uid="{8AF91872-42F6-4FF7-A0C9-3AC9B3A29CF4}"/>
    <hyperlink ref="D152" r:id="rId423" xr:uid="{E073E117-3702-47CC-9552-8E8D2CB40142}"/>
    <hyperlink ref="D153" r:id="rId424" xr:uid="{B329CF7D-8D4A-4F17-ACB5-CFEF1416B49F}"/>
    <hyperlink ref="D154" r:id="rId425" xr:uid="{C36C7B4E-7F2C-4DFE-A8ED-61A326FD424E}"/>
    <hyperlink ref="D155" r:id="rId426" xr:uid="{1EFC0D00-0492-453C-B0BF-675E9020A268}"/>
    <hyperlink ref="D156" r:id="rId427" xr:uid="{3CAA7390-2CD1-423C-96E5-3CCE10882FEB}"/>
    <hyperlink ref="D157" r:id="rId428" xr:uid="{E38CBC43-85F7-48F6-8BB9-75A13F8FCDA7}"/>
    <hyperlink ref="D158" r:id="rId429" xr:uid="{2C0828A3-8998-4B5A-AA9E-151CC15B0D6B}"/>
    <hyperlink ref="D159" r:id="rId430" xr:uid="{3E670372-C23A-4460-B24C-E4AAC13A11C1}"/>
    <hyperlink ref="D160" r:id="rId431" xr:uid="{C68E50D1-1ECF-4D81-AADC-1789C0A36968}"/>
    <hyperlink ref="D161" r:id="rId432" xr:uid="{286C9EA7-8170-4DC7-9125-3A6FF7A22875}"/>
    <hyperlink ref="D162" r:id="rId433" xr:uid="{D750C55F-6323-4315-AE11-997B9D1DFCDD}"/>
    <hyperlink ref="D163" r:id="rId434" xr:uid="{DB7D1CFF-C2B9-4AE3-AAB5-860B9FF108EB}"/>
    <hyperlink ref="D164" r:id="rId435" xr:uid="{742635DB-D74B-4B2D-8497-81E17B17E654}"/>
    <hyperlink ref="D165" r:id="rId436" xr:uid="{1ECF69A0-0B93-4C39-A05D-706EB64735F4}"/>
    <hyperlink ref="D166" r:id="rId437" xr:uid="{50FC5AB1-0658-4D15-A671-942F94C53D3C}"/>
    <hyperlink ref="D167" r:id="rId438" xr:uid="{CC9E714D-04E1-46A5-BD11-3A26F88AAD12}"/>
    <hyperlink ref="D168" r:id="rId439" xr:uid="{5DD6DBB6-772E-4CA8-ABFC-DF75C2417CAB}"/>
    <hyperlink ref="D169" r:id="rId440" xr:uid="{210284EC-CEFC-41EE-9CCE-4EFBC8BFC51A}"/>
    <hyperlink ref="D170" r:id="rId441" xr:uid="{EB4C0EF9-2B44-4CF6-A316-7CBD2E1A2DB7}"/>
    <hyperlink ref="D171" r:id="rId442" xr:uid="{F860790E-FA6F-46AD-B322-558DECE92984}"/>
    <hyperlink ref="D172" r:id="rId443" xr:uid="{6A6DE9B8-08DE-4E0B-98F2-33F8BAB1A734}"/>
    <hyperlink ref="D173" r:id="rId444" xr:uid="{F6F32FAB-604A-4012-8605-B422120A5E28}"/>
    <hyperlink ref="D174" r:id="rId445" xr:uid="{0E2AC016-1263-4656-B2D3-AB2F9BE7E130}"/>
    <hyperlink ref="D175" r:id="rId446" xr:uid="{0ABDE58E-1408-41C4-B7B8-5094D48E7DF4}"/>
    <hyperlink ref="D176" r:id="rId447" xr:uid="{4339A027-3A73-4D22-80EB-59AD9C3BA1BC}"/>
    <hyperlink ref="D177" r:id="rId448" xr:uid="{0174BF6E-EF62-4A39-9643-6ED16710075D}"/>
    <hyperlink ref="D178" r:id="rId449" xr:uid="{EC0E9EA3-42CE-4BD6-9143-C11C0C569476}"/>
    <hyperlink ref="D179" r:id="rId450" xr:uid="{EDDFEAF2-E2F1-4422-9E2A-BCBBF3DC35B7}"/>
    <hyperlink ref="D180" r:id="rId451" xr:uid="{4DD507DA-B0DE-4715-8528-561795A2FF37}"/>
    <hyperlink ref="D181" r:id="rId452" xr:uid="{03237517-6FCA-46B2-825C-DF4D535D6E77}"/>
    <hyperlink ref="D182" r:id="rId453" xr:uid="{BDDDC451-D15D-4D3E-B604-C638281E50A6}"/>
    <hyperlink ref="D183" r:id="rId454" xr:uid="{B7FAE1CB-522A-4F3E-9DE3-EFB8134D1B18}"/>
    <hyperlink ref="D184" r:id="rId455" xr:uid="{E9DCCC5A-A028-4407-AA95-9C1CC643B685}"/>
    <hyperlink ref="D185" r:id="rId456" xr:uid="{35223530-27DF-4830-A7A8-DF970A1B8739}"/>
    <hyperlink ref="D186" r:id="rId457" xr:uid="{D2BFF36B-FC31-427D-9232-0ECAFE85642F}"/>
    <hyperlink ref="D187" r:id="rId458" xr:uid="{9243B560-7E26-4259-8F7D-2729BFD202FE}"/>
    <hyperlink ref="D188" r:id="rId459" xr:uid="{1AF3A93A-CB5A-4CDE-BB9F-974F726167F5}"/>
    <hyperlink ref="D189" r:id="rId460" xr:uid="{77D41458-9C70-428F-828F-28F59F136785}"/>
    <hyperlink ref="D190" r:id="rId461" xr:uid="{073D79B1-FD6C-4F11-A052-428F68399027}"/>
    <hyperlink ref="D191" r:id="rId462" xr:uid="{3E72F1FF-0E75-4187-9CA7-51CF35A16369}"/>
    <hyperlink ref="D193" r:id="rId463" xr:uid="{8857DE22-9A58-4563-A1A3-2A01AA128B38}"/>
    <hyperlink ref="D194" r:id="rId464" xr:uid="{CA97E742-1C7E-4C4A-A8F4-245CD7C55F3D}"/>
    <hyperlink ref="D195" r:id="rId465" xr:uid="{3EC4707D-43DE-48A7-8EF4-202249AC9F40}"/>
    <hyperlink ref="D196" r:id="rId466" xr:uid="{3AE4FB26-ABA3-484F-98D3-C9B59F9A495A}"/>
    <hyperlink ref="D197" r:id="rId467" xr:uid="{373F55B4-3755-471B-8FFF-D5F443294804}"/>
    <hyperlink ref="E148" r:id="rId468" xr:uid="{8087E09B-3504-4059-A29D-802EC1B04A8A}"/>
    <hyperlink ref="E149" r:id="rId469" xr:uid="{91ACA738-8FBC-40AF-AEF3-97F2517DD5C8}"/>
    <hyperlink ref="E150" r:id="rId470" xr:uid="{77CB18DD-032C-4362-B73C-D3F0D257FC86}"/>
    <hyperlink ref="E151" r:id="rId471" xr:uid="{941B102E-0F9B-488F-A9D5-761754C53D1E}"/>
    <hyperlink ref="E152" r:id="rId472" xr:uid="{CE2F709C-6490-4032-9C6B-16D6A8F7E45B}"/>
    <hyperlink ref="E153" r:id="rId473" xr:uid="{C6D6C43D-EEBB-4DA0-82FB-CAC07B2F2300}"/>
    <hyperlink ref="E154" r:id="rId474" xr:uid="{5FDE2877-426F-4CDF-98B9-2D0213E06254}"/>
    <hyperlink ref="E155" r:id="rId475" xr:uid="{9A46F096-635E-458D-AB27-9CFEE8C94E39}"/>
    <hyperlink ref="E156" r:id="rId476" xr:uid="{87C9D2C6-C35B-414C-8F09-04A609E538F1}"/>
    <hyperlink ref="E157" r:id="rId477" xr:uid="{E33846D7-44F8-421B-B1BC-121B21564B34}"/>
    <hyperlink ref="E158" r:id="rId478" xr:uid="{556C6A83-4516-4823-BAED-6578F765C537}"/>
    <hyperlink ref="E159" r:id="rId479" xr:uid="{58B3DA44-4790-4DDF-9F4F-42CE2137C3DA}"/>
    <hyperlink ref="E160" r:id="rId480" xr:uid="{5812745C-4FFD-409A-A91E-779BD9135E47}"/>
    <hyperlink ref="E161" r:id="rId481" xr:uid="{175F905F-F715-43E6-B14E-B8EF3EB10F03}"/>
    <hyperlink ref="E162" r:id="rId482" xr:uid="{F8709BDF-07A9-4871-828E-3D99DD07820E}"/>
    <hyperlink ref="E163" r:id="rId483" xr:uid="{5878109C-6DB7-46ED-8E02-3A25C72E6373}"/>
    <hyperlink ref="E164" r:id="rId484" xr:uid="{A4CB0B7E-76E6-45BA-8ECE-6B1CC4F8FE25}"/>
    <hyperlink ref="E165" r:id="rId485" xr:uid="{A55CD49B-92D8-44F9-B3E5-C7572615E3D3}"/>
    <hyperlink ref="E166" r:id="rId486" xr:uid="{E151D4C3-436D-4651-A4F7-B8EC89A23169}"/>
    <hyperlink ref="E167" r:id="rId487" xr:uid="{D948E0E3-15D5-4680-8047-1B27415E93A8}"/>
    <hyperlink ref="E168" r:id="rId488" xr:uid="{CEECA5E7-4B55-4231-ABFE-E6C14AD34202}"/>
    <hyperlink ref="E169" r:id="rId489" xr:uid="{7F8F1F9F-3BF7-4539-8413-F72948D96255}"/>
    <hyperlink ref="E170" r:id="rId490" xr:uid="{E6F7CA9B-BE25-454F-902D-897780DBF39B}"/>
    <hyperlink ref="E171" r:id="rId491" xr:uid="{9804BF48-F460-419F-AF84-6369D10B4AF5}"/>
    <hyperlink ref="E172" r:id="rId492" xr:uid="{D7545674-DCF3-4663-A6D0-FD4E40C5CE1E}"/>
    <hyperlink ref="E173" r:id="rId493" xr:uid="{B5388F96-5AB6-4EAE-A0E4-9D12759EB715}"/>
    <hyperlink ref="E174" r:id="rId494" xr:uid="{D626F663-4B88-4C24-A183-63C4F66FA50B}"/>
    <hyperlink ref="E175" r:id="rId495" xr:uid="{8D9C87EF-06E5-4F02-A5B7-C94FC98A0F0C}"/>
    <hyperlink ref="E176" r:id="rId496" xr:uid="{8A663EA1-18C0-4DB3-83B1-367CC5DAEB7D}"/>
    <hyperlink ref="E177" r:id="rId497" xr:uid="{829C64C0-F061-49E8-B48D-C487245CF01A}"/>
    <hyperlink ref="E178" r:id="rId498" xr:uid="{F5C020EC-D3C5-431F-A368-FB9D49CB6899}"/>
    <hyperlink ref="E179" r:id="rId499" xr:uid="{879D9ED9-D953-453D-A194-B90991A21D7A}"/>
    <hyperlink ref="E180" r:id="rId500" xr:uid="{FCB67585-74C2-4532-B319-DEC8B8167144}"/>
    <hyperlink ref="E181" r:id="rId501" xr:uid="{EC67096D-C829-4C6D-B7C3-EE4580395950}"/>
    <hyperlink ref="E182" r:id="rId502" xr:uid="{A52AB6B3-952E-40FF-A196-09678E813D41}"/>
    <hyperlink ref="E183" r:id="rId503" xr:uid="{3F6516C3-9BBA-45CD-8790-C121369940E9}"/>
    <hyperlink ref="E184" r:id="rId504" xr:uid="{B325CC92-8D2B-4DBD-B16A-C22B65F29C85}"/>
    <hyperlink ref="E185" r:id="rId505" xr:uid="{96A99222-A36A-44A7-9F83-2B69DBEFE8BB}"/>
    <hyperlink ref="E186" r:id="rId506" xr:uid="{43654685-2D75-475C-91BB-E1ACB369F474}"/>
    <hyperlink ref="E187" r:id="rId507" xr:uid="{AF999B0A-2549-4CEE-987C-FF661A83F75B}"/>
    <hyperlink ref="E188" r:id="rId508" xr:uid="{6675735F-C476-4C94-B161-803691C6201A}"/>
    <hyperlink ref="E189" r:id="rId509" xr:uid="{E9F8FA1F-4B1D-4F7B-AE04-574A166BDD4A}"/>
    <hyperlink ref="E190" r:id="rId510" xr:uid="{B9F49381-CE24-4AFA-AEF2-F22A37B40475}"/>
    <hyperlink ref="E191" r:id="rId511" xr:uid="{0562D5CE-918F-4497-9636-ED9A534831D3}"/>
    <hyperlink ref="E192" r:id="rId512" xr:uid="{34DCF2F2-77AB-4DCB-905A-DE57C03C32A4}"/>
    <hyperlink ref="E193" r:id="rId513" xr:uid="{8F06FEA3-20D4-4975-BC1B-4D6DC84DB062}"/>
    <hyperlink ref="E194" r:id="rId514" xr:uid="{F20C39A2-FCCA-4278-85F9-9D3089F1269F}"/>
    <hyperlink ref="E195" r:id="rId515" xr:uid="{DE351E14-176B-45E8-A5C7-68FA44D8DFFE}"/>
    <hyperlink ref="E196" r:id="rId516" xr:uid="{4577852D-9185-4DC0-B1B3-4D5B9A54CFCC}"/>
    <hyperlink ref="E197" r:id="rId517" xr:uid="{886BD5A5-896D-41F1-A039-283AB1B62F99}"/>
    <hyperlink ref="C198" r:id="rId518" xr:uid="{F9E969AA-632A-422D-8EFB-9A02520F4A16}"/>
    <hyperlink ref="C199" r:id="rId519" xr:uid="{7720C1D5-DD47-42AC-BAE8-EC149F25DD8E}"/>
    <hyperlink ref="C200" r:id="rId520" xr:uid="{93F73E70-BB10-4811-A612-E8CCC4875665}"/>
    <hyperlink ref="C201" r:id="rId521" xr:uid="{6FB4912E-6265-406D-9F87-D382BAA4867F}"/>
    <hyperlink ref="C202" r:id="rId522" xr:uid="{8CE4643D-35EF-4291-9B67-D331668BF658}"/>
    <hyperlink ref="C203" r:id="rId523" xr:uid="{0C999E72-AD91-43F4-944F-A225B75A443F}"/>
    <hyperlink ref="C204" r:id="rId524" xr:uid="{0AE66911-1BEB-4976-8DBC-8C094863B5C4}"/>
    <hyperlink ref="C205" r:id="rId525" xr:uid="{7AA7DD6D-C35B-4B3A-B9E4-E75441E98981}"/>
    <hyperlink ref="C206" r:id="rId526" xr:uid="{FD2BEB38-6955-46A9-BD24-B1D36DA122D6}"/>
    <hyperlink ref="C207" r:id="rId527" xr:uid="{7F22AFEA-0039-4915-8C6A-1719917C3F39}"/>
    <hyperlink ref="C208" r:id="rId528" xr:uid="{37C33182-8A9F-4B14-96A5-64C8CCBFA79A}"/>
    <hyperlink ref="C209" r:id="rId529" xr:uid="{44920BED-06BE-4BCC-88D7-C9D96A8E0A96}"/>
    <hyperlink ref="C210" r:id="rId530" xr:uid="{2C99730B-ADCA-4410-8047-21CA99E33357}"/>
    <hyperlink ref="C211" r:id="rId531" xr:uid="{67DC2B5E-F637-4FAD-9C52-0B92635A351C}"/>
    <hyperlink ref="C212" r:id="rId532" xr:uid="{4EF62CB7-A3D5-4151-B10D-042FC747C2C3}"/>
    <hyperlink ref="C213" r:id="rId533" xr:uid="{47E2E68F-95C0-45F6-97AC-B7F53AC41A77}"/>
    <hyperlink ref="D198" r:id="rId534" xr:uid="{F4CA6A8B-DC32-421F-AE11-722B473E2D12}"/>
    <hyperlink ref="D199" r:id="rId535" xr:uid="{5F3546AF-250A-49D4-A698-97312E62EBF5}"/>
    <hyperlink ref="D200" r:id="rId536" xr:uid="{AD811DD4-852F-4A5E-9A55-57F3F6442F1F}"/>
    <hyperlink ref="D201" r:id="rId537" xr:uid="{5C6AE718-32AF-4D27-80F3-C80EEFEF5FB5}"/>
    <hyperlink ref="D202" r:id="rId538" xr:uid="{B8A7C998-3F8F-40B3-AE21-26464C017D23}"/>
    <hyperlink ref="D203" r:id="rId539" xr:uid="{0FC14566-37EA-41F9-B6C1-AF14A83F123D}"/>
    <hyperlink ref="D204" r:id="rId540" xr:uid="{2D53BA01-086C-4446-9602-C23CF350405D}"/>
    <hyperlink ref="D205" r:id="rId541" xr:uid="{5EDC7C85-8786-4317-814C-B7132C8CF286}"/>
    <hyperlink ref="D206" r:id="rId542" xr:uid="{0556FC25-44A0-4D05-AC1B-48EB39FC231B}"/>
    <hyperlink ref="D207" r:id="rId543" xr:uid="{1338908B-05AB-49A9-A78D-B7107428367B}"/>
    <hyperlink ref="D208" r:id="rId544" xr:uid="{02D2B100-1B73-41CC-B78D-733AADA64521}"/>
    <hyperlink ref="D209" r:id="rId545" xr:uid="{30A7EC9A-F5D5-42D5-8A1F-0B0ED469FDF9}"/>
    <hyperlink ref="D210" r:id="rId546" xr:uid="{39E99C93-2384-4478-B22D-47D43D666280}"/>
    <hyperlink ref="D211" r:id="rId547" xr:uid="{7EDA074A-68FD-429C-BA79-E2248E559E83}"/>
    <hyperlink ref="D212" r:id="rId548" xr:uid="{0A1D04DF-3D8E-4532-BF1C-B1D39A4201C3}"/>
    <hyperlink ref="D213" r:id="rId549" xr:uid="{7AA25675-96CC-4A82-B0E1-9C5AB42B58D2}"/>
    <hyperlink ref="E198" r:id="rId550" xr:uid="{F49DA9A0-00EF-44D9-BA7C-255F6DAB1FF0}"/>
    <hyperlink ref="E199" r:id="rId551" xr:uid="{406D7595-4BA8-41A2-A045-F4210048A24D}"/>
    <hyperlink ref="E200" r:id="rId552" xr:uid="{E2E70760-15BC-4822-A25F-96B269E46243}"/>
    <hyperlink ref="E201" r:id="rId553" xr:uid="{C75E9FDE-780C-4AD0-BA4E-E724B467266E}"/>
    <hyperlink ref="E202" r:id="rId554" xr:uid="{253FBCCF-1FA3-4AB0-A8AB-2C52B1810D4A}"/>
    <hyperlink ref="E203" r:id="rId555" xr:uid="{50080664-6E10-4907-B6E6-7494EC7384F8}"/>
    <hyperlink ref="E204" r:id="rId556" xr:uid="{CDE84CED-A089-43A1-8677-EF865B6FAE24}"/>
    <hyperlink ref="E205" r:id="rId557" xr:uid="{F0ACF2B2-B772-429C-A70F-5C77E95DB6CE}"/>
    <hyperlink ref="E206" r:id="rId558" xr:uid="{44938EB6-9E93-4233-B0A6-293953B90A12}"/>
    <hyperlink ref="E207" r:id="rId559" xr:uid="{E54F2AF0-AE6D-4F6E-B6FD-EED7C8DECE27}"/>
    <hyperlink ref="E208" r:id="rId560" xr:uid="{EA9B5CA1-92D8-4527-B54F-B7FA30743305}"/>
    <hyperlink ref="E209" r:id="rId561" xr:uid="{28B2FA93-669B-46EC-9D22-2569420BC09F}"/>
    <hyperlink ref="C214" r:id="rId562" xr:uid="{0B8244BE-B400-4A7C-A2A9-BAEA6E0A23AA}"/>
    <hyperlink ref="C215" r:id="rId563" xr:uid="{17E14FE9-523A-42FD-8CE5-DC71277D62A8}"/>
    <hyperlink ref="C216" r:id="rId564" xr:uid="{01D872F6-CB1B-43E5-948C-729075FAA461}"/>
    <hyperlink ref="C217" r:id="rId565" xr:uid="{1DB84EE0-E650-42EB-9B69-25032E4971B9}"/>
    <hyperlink ref="C218" r:id="rId566" xr:uid="{29EC5D9E-5A17-4185-8120-58EC2D246796}"/>
    <hyperlink ref="C219" r:id="rId567" xr:uid="{DF3986EA-93F2-4AA0-9BB1-49E981837BD5}"/>
    <hyperlink ref="C220" r:id="rId568" xr:uid="{CE87A822-663B-4B99-8950-57137E79BF35}"/>
    <hyperlink ref="C221" r:id="rId569" xr:uid="{A81B4E5C-39F6-4E77-9D98-B4CF374135C5}"/>
    <hyperlink ref="C222" r:id="rId570" xr:uid="{DF150708-C813-42CD-B267-B9A1F26846D4}"/>
    <hyperlink ref="C223" r:id="rId571" xr:uid="{A4EE01BA-B076-49F3-8EC1-DF323C009662}"/>
    <hyperlink ref="C224" r:id="rId572" xr:uid="{D2086A6B-1A49-4210-9EB8-2CAFEE1F710D}"/>
    <hyperlink ref="C225" r:id="rId573" xr:uid="{F681C0A1-2B99-4E1F-8288-CA9FC377353D}"/>
    <hyperlink ref="C226" r:id="rId574" xr:uid="{327E51B2-5FF1-42E2-8A11-092750DD35C1}"/>
    <hyperlink ref="C227" r:id="rId575" xr:uid="{E0D9BBA7-81CA-4EC8-A9C7-F72730910F1B}"/>
    <hyperlink ref="C228" r:id="rId576" xr:uid="{655EA2D8-4129-407F-AA5B-B4812C8C4FC6}"/>
    <hyperlink ref="C229" r:id="rId577" xr:uid="{FEF7B730-D074-431C-A6E4-E16924DF475B}"/>
    <hyperlink ref="C230" r:id="rId578" xr:uid="{7A6FEECF-F7BC-4ACA-B8A3-82D559889EEE}"/>
    <hyperlink ref="C231" r:id="rId579" xr:uid="{356A2368-1CA5-4EEE-9D78-AD86E3BDA02F}"/>
    <hyperlink ref="C232" r:id="rId580" xr:uid="{4D4689FD-62B1-48E4-BC0C-685F3E15C614}"/>
    <hyperlink ref="C233" r:id="rId581" xr:uid="{0D314EBC-93D6-4673-8C43-6F66D501AEF9}"/>
    <hyperlink ref="C234" r:id="rId582" xr:uid="{A5D973AE-79CA-44CA-97A0-617837A45C48}"/>
    <hyperlink ref="C251" r:id="rId583" xr:uid="{D0FDFF50-0976-4635-86B0-942A1DBD4ECD}"/>
    <hyperlink ref="C252" r:id="rId584" xr:uid="{29DFCCD4-7AF2-450F-9CCF-E89F1D18520F}"/>
    <hyperlink ref="D214" r:id="rId585" xr:uid="{895EC9FE-77F2-426D-B10A-2679AAEB872E}"/>
    <hyperlink ref="D215" r:id="rId586" xr:uid="{A09E9596-6927-4979-9616-FD1EF4C088FF}"/>
    <hyperlink ref="D216" r:id="rId587" xr:uid="{3671A7C1-56C4-4C3C-8E5A-8DFA9558CD77}"/>
    <hyperlink ref="D217" r:id="rId588" xr:uid="{8B8A1EC4-9D11-407C-AB2F-1EE989F2BAC7}"/>
    <hyperlink ref="D218" r:id="rId589" xr:uid="{C9565359-AB3D-499D-952E-12E66A111A52}"/>
    <hyperlink ref="D219" r:id="rId590" xr:uid="{6F1A1202-B56F-4506-A997-CDE33A00EEF7}"/>
    <hyperlink ref="D220" r:id="rId591" xr:uid="{1B2C1A24-47A2-42FE-95A0-5E1112AAEA8B}"/>
    <hyperlink ref="D221" r:id="rId592" xr:uid="{8F834C7E-46EE-483F-A09F-B0C375741843}"/>
    <hyperlink ref="D222" r:id="rId593" xr:uid="{3B593E7D-E325-41B2-8DBF-05A5B23092E0}"/>
    <hyperlink ref="D223" r:id="rId594" xr:uid="{D2301C2A-CFBA-4EF7-85CE-0587E2D207AA}"/>
    <hyperlink ref="D224" r:id="rId595" xr:uid="{5E27FAD3-ED3D-4D52-9D30-DCAD7834C5AD}"/>
    <hyperlink ref="D225" r:id="rId596" xr:uid="{F01EC626-5C8F-43B9-B767-E4839D628903}"/>
    <hyperlink ref="D226" r:id="rId597" xr:uid="{128012DD-5D29-424A-9249-FDC3EBB8D00C}"/>
    <hyperlink ref="D227" r:id="rId598" xr:uid="{60F3AB44-7178-4C86-B37C-DAF04B3518AA}"/>
    <hyperlink ref="D228" r:id="rId599" xr:uid="{C669EB3E-FB75-4982-8B14-FF98E931CF32}"/>
    <hyperlink ref="D229" r:id="rId600" xr:uid="{223AAA54-6A28-4A98-A72D-4347310CBB2E}"/>
    <hyperlink ref="D230" r:id="rId601" xr:uid="{9F52F0DC-1247-4152-A16C-8DD89846501D}"/>
    <hyperlink ref="D231" r:id="rId602" xr:uid="{355D4512-8DBB-4B55-823D-4930228E422E}"/>
    <hyperlink ref="D232" r:id="rId603" xr:uid="{D77D4548-F9CF-4448-835F-1081213B603F}"/>
    <hyperlink ref="D233" r:id="rId604" xr:uid="{C9862801-91AE-4CB4-BB18-C9D2AC0645B4}"/>
    <hyperlink ref="D234" r:id="rId605" xr:uid="{C15D5E61-0711-4245-B83D-034C43F73C5F}"/>
    <hyperlink ref="D251" r:id="rId606" xr:uid="{CBD95695-E6D4-46FF-9EE8-85759130F7D9}"/>
    <hyperlink ref="D252" r:id="rId607" xr:uid="{2EF6AE9B-58F4-47DD-9EC9-C0546AAA22A4}"/>
    <hyperlink ref="E214" r:id="rId608" xr:uid="{DF1D03F3-79B3-444C-B042-9860198C1DDF}"/>
    <hyperlink ref="E215" r:id="rId609" xr:uid="{019D4FC6-DE55-4BE8-BA7A-A564757EC57F}"/>
    <hyperlink ref="E216" r:id="rId610" xr:uid="{84CE70E2-CAD9-4146-9196-CE04043E0224}"/>
    <hyperlink ref="E217" r:id="rId611" xr:uid="{32DEC1A7-8277-4A36-B0F5-72C7046BCFF7}"/>
    <hyperlink ref="E218" r:id="rId612" xr:uid="{34C3E1C3-7622-4B3D-A27B-BBBC9BCE3193}"/>
    <hyperlink ref="E219" r:id="rId613" xr:uid="{1394FAE4-3F5F-4EFD-BCAD-D70263ED0DCC}"/>
    <hyperlink ref="E220" r:id="rId614" xr:uid="{A553C410-916F-4682-A685-6C0B452980BF}"/>
    <hyperlink ref="E221" r:id="rId615" xr:uid="{723CE4AC-1FA1-4799-B3C9-AF3359036717}"/>
    <hyperlink ref="E222" r:id="rId616" xr:uid="{CC7365A9-E4EB-4EC1-A8E8-DB89FE52C370}"/>
    <hyperlink ref="E223" r:id="rId617" xr:uid="{D827E8F9-D9E2-46F3-9B64-35ED44403051}"/>
    <hyperlink ref="E224" r:id="rId618" xr:uid="{F3131C80-8BCE-445E-BFE5-3A052227B1F7}"/>
    <hyperlink ref="E225" r:id="rId619" xr:uid="{0CFC57A4-CB77-4A04-B738-746C7CCF352B}"/>
    <hyperlink ref="E226" r:id="rId620" xr:uid="{7B398F19-1367-4B84-9F7C-840EA1AF5167}"/>
    <hyperlink ref="E227" r:id="rId621" xr:uid="{D24476BF-8E30-4A49-98CD-E03842F4C917}"/>
    <hyperlink ref="E228" r:id="rId622" xr:uid="{427373CB-4901-4BF3-A623-8FE69322AF0E}"/>
    <hyperlink ref="E229" r:id="rId623" xr:uid="{7213D483-AECE-461A-85CE-DA3C2177A25F}"/>
    <hyperlink ref="E230" r:id="rId624" xr:uid="{14BE52B0-1877-4B9F-B298-A32BF4B17BEE}"/>
    <hyperlink ref="E231" r:id="rId625" xr:uid="{3389010F-37A4-466C-A94F-E7F99E06A01C}"/>
    <hyperlink ref="E232" r:id="rId626" xr:uid="{475CE72D-6931-4D38-8339-2C88BCE2C9F7}"/>
    <hyperlink ref="E233" r:id="rId627" xr:uid="{1432A25F-7956-4260-BB18-7D13D1AA97D9}"/>
    <hyperlink ref="E234" r:id="rId628" xr:uid="{E77DD442-D683-4282-A623-31A5529CFF38}"/>
    <hyperlink ref="C253" r:id="rId629" xr:uid="{CB81E6C9-3B46-4E14-8FC5-35D2815271CA}"/>
    <hyperlink ref="C254" r:id="rId630" xr:uid="{4757F2D3-1FC6-4761-9664-CBB3146FAD91}"/>
    <hyperlink ref="C255" r:id="rId631" xr:uid="{6F918CA6-30CD-4AFF-A459-2C24278F146B}"/>
    <hyperlink ref="C256" r:id="rId632" xr:uid="{575DF49C-6BB8-4883-A3B3-31B43D0903ED}"/>
    <hyperlink ref="C257" r:id="rId633" xr:uid="{545CF3DB-3AB4-4F2B-AFE6-5E0F91982B66}"/>
    <hyperlink ref="C258" r:id="rId634" xr:uid="{B879521B-0A45-424E-818B-8BAFDE0A6A8E}"/>
    <hyperlink ref="C259" r:id="rId635" xr:uid="{93146B32-BEB3-45A9-BA7F-218847A3521C}"/>
    <hyperlink ref="C260" r:id="rId636" xr:uid="{CC03CC37-220F-407A-9A4B-5165CEE4FC89}"/>
    <hyperlink ref="C261" r:id="rId637" xr:uid="{543E45C8-2A13-465C-AC35-47E15965217F}"/>
    <hyperlink ref="C262" r:id="rId638" xr:uid="{CD83122D-9EF3-421E-A01D-53FBAB2BF0A9}"/>
    <hyperlink ref="C263" r:id="rId639" xr:uid="{5C59B76E-F9E3-411B-A8E9-FD0EC6AF1BB7}"/>
    <hyperlink ref="C264" r:id="rId640" xr:uid="{C091B4D7-CD9B-456A-A88C-9998D406D1C5}"/>
    <hyperlink ref="C265" r:id="rId641" xr:uid="{ADF6E76E-7B5B-4A58-B2AE-1FE4F8E2A4DF}"/>
    <hyperlink ref="C266" r:id="rId642" xr:uid="{05C227BE-831B-4CD1-93BC-3E67E6702917}"/>
    <hyperlink ref="C267" r:id="rId643" xr:uid="{0FD59FA0-72E9-4AF0-99E6-4D983D847B01}"/>
    <hyperlink ref="C268" r:id="rId644" xr:uid="{EF2AC0DB-C668-44C3-A672-8F53314F0D13}"/>
    <hyperlink ref="C269" r:id="rId645" xr:uid="{E473CCBE-C249-4D1C-9729-BF4499F14786}"/>
    <hyperlink ref="C270" r:id="rId646" xr:uid="{F2124ADF-AAC8-4D67-8926-C1710F940EFF}"/>
    <hyperlink ref="C271" r:id="rId647" xr:uid="{C7602A88-A3AE-4D2F-AACA-5D5C0BA34D57}"/>
    <hyperlink ref="C272" r:id="rId648" xr:uid="{8EA298F6-85A1-44D8-BFA9-F749412B7172}"/>
    <hyperlink ref="C273" r:id="rId649" xr:uid="{8A7FF4FA-15A2-47BD-A6A9-A8887333917D}"/>
    <hyperlink ref="C274" r:id="rId650" xr:uid="{33302D70-615A-4673-9E6A-8C28F02D3606}"/>
    <hyperlink ref="C275" r:id="rId651" xr:uid="{46C327EF-B0D7-4D7B-8D28-B9DC0D3E0DE9}"/>
    <hyperlink ref="C276" r:id="rId652" xr:uid="{BE5088CA-A8CB-41A7-BEE1-345A2A640EFD}"/>
    <hyperlink ref="C277" r:id="rId653" xr:uid="{ED601A86-CC81-4EB8-A2EC-7E556B6F11F5}"/>
    <hyperlink ref="C278" r:id="rId654" xr:uid="{8FD14601-3797-467E-B76C-14B78A50CCE9}"/>
    <hyperlink ref="C279" r:id="rId655" xr:uid="{00A8834C-7F87-48E9-94D0-5F8F830212DF}"/>
    <hyperlink ref="C280" r:id="rId656" xr:uid="{39285E91-8E78-44F7-8B77-AFD52F60149D}"/>
    <hyperlink ref="C281" r:id="rId657" xr:uid="{8FCDD9AA-CE67-43C1-8FD9-EB71EBD14EE1}"/>
    <hyperlink ref="C282" r:id="rId658" xr:uid="{23135916-E47A-4DA2-8621-DCA8B3B62732}"/>
    <hyperlink ref="C283" r:id="rId659" xr:uid="{FF9AC4CD-FE41-48BA-BFD1-C4B39CF07AAE}"/>
    <hyperlink ref="C284" r:id="rId660" xr:uid="{33648E85-816A-4CB5-9751-AC01888A33F4}"/>
    <hyperlink ref="C285" r:id="rId661" xr:uid="{E9983A94-E286-44DF-90C2-1142B64D4281}"/>
    <hyperlink ref="C286" r:id="rId662" xr:uid="{BB3CF1FA-AF49-4145-9E52-6514A750EB03}"/>
    <hyperlink ref="C287" r:id="rId663" xr:uid="{E9E592FA-B0D8-438B-819D-B1A810A40A5A}"/>
    <hyperlink ref="C288" r:id="rId664" xr:uid="{38D63210-EBCA-41D6-B804-F7B4B64BEABD}"/>
    <hyperlink ref="C289" r:id="rId665" xr:uid="{7E31AFAC-FEEF-4FCB-B1CB-25F153D5FA4C}"/>
    <hyperlink ref="C290" r:id="rId666" xr:uid="{911EB402-D12F-408F-9303-178C98178CD9}"/>
    <hyperlink ref="C291" r:id="rId667" xr:uid="{0A39CB64-06B2-4973-A38E-B174BF6EA2A3}"/>
    <hyperlink ref="C292" r:id="rId668" xr:uid="{FE170E56-FBA2-4921-8D40-B2678374A42A}"/>
    <hyperlink ref="C293" r:id="rId669" xr:uid="{5FF5AE11-D712-461F-BBFF-24413B01B87F}"/>
    <hyperlink ref="C294" r:id="rId670" xr:uid="{9385B039-6184-4D69-9F8A-01DF194E5321}"/>
    <hyperlink ref="C295" r:id="rId671" xr:uid="{769B6E60-DB44-4E81-9504-C8025BF2023F}"/>
    <hyperlink ref="C296" r:id="rId672" xr:uid="{F36FD4F3-F240-452C-B54C-CF9DC22177AF}"/>
    <hyperlink ref="C297" r:id="rId673" xr:uid="{23A403F8-DB64-4CF1-A750-34FC836388BA}"/>
    <hyperlink ref="C298" r:id="rId674" xr:uid="{46DD20E7-6A3C-4009-B7C2-054392294C23}"/>
    <hyperlink ref="C299" r:id="rId675" xr:uid="{B95A05D7-D45F-4EC3-BA11-FED1A14A5992}"/>
    <hyperlink ref="C300" r:id="rId676" xr:uid="{6E093C76-5F7F-4A3A-A1BE-5971DAF4F55E}"/>
    <hyperlink ref="C301" r:id="rId677" xr:uid="{B584B628-8B1B-4788-A4DB-1C821267ADA6}"/>
    <hyperlink ref="C302" r:id="rId678" xr:uid="{ADB188A3-83A1-457C-9844-2267A317F131}"/>
    <hyperlink ref="C303" r:id="rId679" xr:uid="{02FA8785-F2B0-425D-B121-560DF2C1B170}"/>
    <hyperlink ref="C304" r:id="rId680" xr:uid="{12A8A5E8-A0BD-4DFF-8FFA-4DD85EA34636}"/>
    <hyperlink ref="C305" r:id="rId681" xr:uid="{72804EAC-F5B6-4FD5-83CD-51BD11B3D2CE}"/>
    <hyperlink ref="C306" r:id="rId682" xr:uid="{1682EAB1-43CA-48C7-99DE-4E0C5B70578D}"/>
    <hyperlink ref="C307" r:id="rId683" xr:uid="{C218B6DC-08AF-4746-8E4C-D93F7E0E07A3}"/>
    <hyperlink ref="C308" r:id="rId684" xr:uid="{9AAB9750-01B5-49AB-9CDF-6B37C6B62359}"/>
    <hyperlink ref="C309" r:id="rId685" xr:uid="{722C50AB-D377-4EC1-9AA9-124D27DF8BA2}"/>
    <hyperlink ref="C310" r:id="rId686" xr:uid="{86AF25D0-2B82-468A-B994-6E41D0D2919C}"/>
    <hyperlink ref="C311" r:id="rId687" xr:uid="{6CF92969-B5C7-4139-B62C-56493724972B}"/>
    <hyperlink ref="C312" r:id="rId688" xr:uid="{CC361AED-2798-42CB-9E7D-6FB45B90CEB1}"/>
    <hyperlink ref="C313" r:id="rId689" xr:uid="{1E2F3E94-3E0B-4BC1-9257-48148859BA9B}"/>
    <hyperlink ref="C314" r:id="rId690" xr:uid="{A8572D7B-A33F-4BE8-A0C9-C3F733F16A2B}"/>
    <hyperlink ref="C315" r:id="rId691" xr:uid="{68C2156E-A99A-49E7-8D10-355BC4E1FE3E}"/>
    <hyperlink ref="C316" r:id="rId692" xr:uid="{FDFDFC82-A19D-4979-B0F4-034960E6255C}"/>
    <hyperlink ref="C317" r:id="rId693" xr:uid="{C200A4A2-4F79-4D3D-B58E-7FDB31E2C872}"/>
    <hyperlink ref="C318" r:id="rId694" xr:uid="{7788ED32-4526-460D-8FB4-BBEC1EE0CDBF}"/>
    <hyperlink ref="C319" r:id="rId695" xr:uid="{2F6C376F-2BC8-45A6-9335-0A7B9484AEBD}"/>
    <hyperlink ref="C320" r:id="rId696" xr:uid="{3CCD272D-D901-4AC1-92AC-8A38A92534B8}"/>
    <hyperlink ref="C321" r:id="rId697" xr:uid="{25ED8722-508E-4F41-AF67-D5D1DF8F8BEA}"/>
    <hyperlink ref="C322" r:id="rId698" xr:uid="{363753C1-1C5B-4EBE-9199-617872C07066}"/>
    <hyperlink ref="C323" r:id="rId699" xr:uid="{E29171B3-4963-4A18-B106-AC59753D1311}"/>
    <hyperlink ref="C324" r:id="rId700" xr:uid="{B5B2CB63-056A-4784-872B-EC76263C95A3}"/>
    <hyperlink ref="C325" r:id="rId701" xr:uid="{418135E7-7338-4291-BCF3-FA1A253DE806}"/>
    <hyperlink ref="C326" r:id="rId702" xr:uid="{6BD83DE2-0DC2-44B5-8EC5-706FB2DF8773}"/>
    <hyperlink ref="C327" r:id="rId703" xr:uid="{9BF01F44-0487-48C7-A635-F013F9F5DAFA}"/>
    <hyperlink ref="C328" r:id="rId704" xr:uid="{207DC5EF-B7EE-4430-B980-A4AFFDD73AF0}"/>
    <hyperlink ref="C329" r:id="rId705" xr:uid="{C59CFE74-2B7C-452C-B897-16364BCD34D2}"/>
    <hyperlink ref="C330" r:id="rId706" xr:uid="{DC83A792-7D5C-4870-A66D-3DCE4CC8E36B}"/>
    <hyperlink ref="C331" r:id="rId707" xr:uid="{407EF406-5A0C-4E46-BBA1-3529F8E31EF8}"/>
    <hyperlink ref="C332" r:id="rId708" xr:uid="{AC34145B-7FCB-4CBE-B895-2C7591781D46}"/>
    <hyperlink ref="C333" r:id="rId709" xr:uid="{67BFE214-91F2-4FA7-922F-D7076CEC8425}"/>
    <hyperlink ref="C334" r:id="rId710" xr:uid="{D06F89F5-9015-4B85-915B-6D4B5A07F8C1}"/>
    <hyperlink ref="C335" r:id="rId711" xr:uid="{EF8517E0-5C57-45D7-8046-D32F1534FD21}"/>
    <hyperlink ref="D253" r:id="rId712" xr:uid="{CDABA1F3-C46E-40F5-9737-534299EDDFE2}"/>
    <hyperlink ref="D254" r:id="rId713" xr:uid="{19C91D3C-C1ED-417C-88ED-83340FB05681}"/>
    <hyperlink ref="D255" r:id="rId714" xr:uid="{DA6772D3-5966-4A36-B3BE-06E0380CEEEF}"/>
    <hyperlink ref="D256" r:id="rId715" xr:uid="{0A02900E-258C-4991-BF77-984D6619BBB7}"/>
    <hyperlink ref="D257" r:id="rId716" xr:uid="{F75A1105-5D75-4A4E-8F1B-5B2B3CC14698}"/>
    <hyperlink ref="D258" r:id="rId717" xr:uid="{53A57ED6-3EAD-42E0-B8D6-0E44D8E76C45}"/>
    <hyperlink ref="D259" r:id="rId718" xr:uid="{E61E662D-278D-4E49-A57A-1806B3D42C5F}"/>
    <hyperlink ref="D260" r:id="rId719" xr:uid="{2C2A62DC-F7B2-4234-90FA-7AE4311F951E}"/>
    <hyperlink ref="D261" r:id="rId720" xr:uid="{8CDE5494-58D0-4C12-A0F6-9C92B39EDE42}"/>
    <hyperlink ref="D262" r:id="rId721" xr:uid="{AE885CE8-D1C5-4BBC-917D-3AE933E1D159}"/>
    <hyperlink ref="D263" r:id="rId722" xr:uid="{6C4FA8CE-CE65-49BD-A862-67826AA27E56}"/>
    <hyperlink ref="D264" r:id="rId723" xr:uid="{CAB1A080-83EF-4607-9736-7788C6436F6E}"/>
    <hyperlink ref="D265" r:id="rId724" xr:uid="{CD3A529C-131F-4C78-A363-5C6CD3D024C8}"/>
    <hyperlink ref="D266" r:id="rId725" xr:uid="{4664C925-835B-4975-9C6D-F7FFDCB4ABFF}"/>
    <hyperlink ref="D267" r:id="rId726" xr:uid="{D23FF282-A2FC-4A72-B13C-CF27AAF73490}"/>
    <hyperlink ref="D268" r:id="rId727" xr:uid="{71FE8E49-16F2-4868-BC31-20C264C0FEE9}"/>
    <hyperlink ref="D269" r:id="rId728" xr:uid="{C869F337-6B3B-44DD-8D9B-023A84F14999}"/>
    <hyperlink ref="D270" r:id="rId729" xr:uid="{1EAA06F5-5C53-4263-B860-820D222F8DD2}"/>
    <hyperlink ref="D271" r:id="rId730" xr:uid="{99368CF9-AB4B-4372-B6C5-5C8FDB6A0490}"/>
    <hyperlink ref="D272" r:id="rId731" xr:uid="{7E37FC25-2DDE-4870-B059-68138049A42F}"/>
    <hyperlink ref="D273" r:id="rId732" xr:uid="{16497E8D-9BF3-460F-934C-15DEBADBEED8}"/>
    <hyperlink ref="D274" r:id="rId733" xr:uid="{FE15D630-474C-4041-A1AE-F4B786EA5C79}"/>
    <hyperlink ref="D275" r:id="rId734" xr:uid="{29150B86-A658-4F0D-8688-324116DF0F7A}"/>
    <hyperlink ref="D276" r:id="rId735" xr:uid="{27977347-8650-4625-9515-C5CE821900A4}"/>
    <hyperlink ref="D277" r:id="rId736" xr:uid="{E23D3FF5-627A-42CF-92D1-623A2B79D223}"/>
    <hyperlink ref="D278" r:id="rId737" xr:uid="{A5C977F6-4C7C-4E27-8A89-E990D84BAFBF}"/>
    <hyperlink ref="D279" r:id="rId738" xr:uid="{189329F5-6003-45F2-AB8D-0675B7B465BC}"/>
    <hyperlink ref="D280" r:id="rId739" xr:uid="{32E667BA-6BF3-4406-A4B9-45FB2E844842}"/>
    <hyperlink ref="D281" r:id="rId740" xr:uid="{E81E09C9-AACA-4AF3-BBB0-289D2BDFE6B2}"/>
    <hyperlink ref="D282" r:id="rId741" xr:uid="{7455814A-8E58-41A0-86FB-87BACF002736}"/>
    <hyperlink ref="D283" r:id="rId742" xr:uid="{9B12328A-032E-4F5D-A8EF-2AC24DBB299E}"/>
    <hyperlink ref="D284" r:id="rId743" xr:uid="{5B174D8E-7948-4D2C-B7C1-6EEDB152B759}"/>
    <hyperlink ref="D285" r:id="rId744" xr:uid="{E8612389-DE06-4264-AE24-26C3044B80C3}"/>
    <hyperlink ref="D286" r:id="rId745" xr:uid="{75879A45-2E94-4D5F-ABA8-A7A0920D13EF}"/>
    <hyperlink ref="D287" r:id="rId746" xr:uid="{7BBA9FB8-2F66-4EAA-BBBB-324387DA87B3}"/>
    <hyperlink ref="D288" r:id="rId747" xr:uid="{1C2ECF47-D0E3-4586-A83E-384A74E8D637}"/>
    <hyperlink ref="D289" r:id="rId748" xr:uid="{512F2428-31F6-4EC8-9EED-1D13ADDB8A28}"/>
    <hyperlink ref="D290" r:id="rId749" xr:uid="{6A11AC6F-2312-4DFF-92A4-4797CAAE0D36}"/>
    <hyperlink ref="D291" r:id="rId750" xr:uid="{9F9BDE64-6D9D-43E7-824B-853331EA3D94}"/>
    <hyperlink ref="D292" r:id="rId751" xr:uid="{7098F270-B36E-497D-B45B-E1E8A6A1D4D8}"/>
    <hyperlink ref="D293" r:id="rId752" xr:uid="{F3D38D16-9B46-416A-9242-1C96A6E660CB}"/>
    <hyperlink ref="D294" r:id="rId753" xr:uid="{5501B0E5-AA69-466A-A5EE-F6497AA03083}"/>
    <hyperlink ref="D295" r:id="rId754" xr:uid="{B7FE487C-486C-4BB0-8642-8DBF83815C71}"/>
    <hyperlink ref="D296" r:id="rId755" xr:uid="{85E73BA6-88D9-4176-A9BC-038E85CB6E7D}"/>
    <hyperlink ref="D297" r:id="rId756" xr:uid="{516F4C32-FE51-432C-8885-99420FCD3622}"/>
    <hyperlink ref="D298" r:id="rId757" xr:uid="{C080ACD1-DCE3-42D3-95D8-26894459DC79}"/>
    <hyperlink ref="D299" r:id="rId758" xr:uid="{6FDB6923-00B2-4C40-A5FC-98AF345034B2}"/>
    <hyperlink ref="D300" r:id="rId759" xr:uid="{201E5A2B-9351-41EF-B26A-226A627AB635}"/>
    <hyperlink ref="D301" r:id="rId760" xr:uid="{29BC66E8-43FA-48BF-9F79-8299F0E6DC5F}"/>
    <hyperlink ref="D302" r:id="rId761" xr:uid="{1CF3F92F-8EB7-40A5-A07F-6468CF8C37C6}"/>
    <hyperlink ref="D303" r:id="rId762" xr:uid="{5A44CF0C-6409-4712-9B38-8B5AAFE4A048}"/>
    <hyperlink ref="D304" r:id="rId763" xr:uid="{B07708DB-5FBB-460A-817F-3682AC63D460}"/>
    <hyperlink ref="D305" r:id="rId764" xr:uid="{E86FD8AE-5E70-42B0-9483-FF3E3D863FB6}"/>
    <hyperlink ref="D306" r:id="rId765" xr:uid="{5DD62095-879E-4F5F-ACD2-D02AA09D698A}"/>
    <hyperlink ref="D307" r:id="rId766" xr:uid="{AD9DB280-8FF0-44B0-9A8F-BC1F1800D5F3}"/>
    <hyperlink ref="D308" r:id="rId767" xr:uid="{901E7904-613B-444C-B272-7C6246101620}"/>
    <hyperlink ref="D309" r:id="rId768" xr:uid="{AE7997D1-7D09-4997-A876-94A1CF71E52C}"/>
    <hyperlink ref="D310" r:id="rId769" xr:uid="{A17AA092-E414-4C73-AEF3-A5ED7A8112DF}"/>
    <hyperlink ref="D311" r:id="rId770" xr:uid="{D1336EEB-AF50-40B7-B79A-40F8402F4132}"/>
    <hyperlink ref="D312" r:id="rId771" xr:uid="{683F0082-73D6-4443-AC55-4E188F45E683}"/>
    <hyperlink ref="D313" r:id="rId772" xr:uid="{C307C3F9-57E6-4005-BEC1-DFEED05BAEFE}"/>
    <hyperlink ref="D314" r:id="rId773" xr:uid="{6E555277-3E7E-4602-A52F-C0B66CC303C5}"/>
    <hyperlink ref="D315" r:id="rId774" xr:uid="{BD7B1C89-3AF3-4D83-BF90-7D8DADFF39A6}"/>
    <hyperlink ref="D316" r:id="rId775" xr:uid="{98448E3A-4389-43C2-9586-1884388ED91B}"/>
    <hyperlink ref="D317" r:id="rId776" xr:uid="{52950DCA-BD0E-4142-AE40-C6A4B84CFE59}"/>
    <hyperlink ref="D318" r:id="rId777" xr:uid="{C971FAAA-6EBE-402C-9AD9-F2C4F63D5B91}"/>
    <hyperlink ref="D319" r:id="rId778" xr:uid="{ED39B34C-7533-4502-B1F3-401421B6A369}"/>
    <hyperlink ref="D320" r:id="rId779" xr:uid="{FE2EB217-B8B6-440A-B239-5D85B5B42153}"/>
    <hyperlink ref="D321" r:id="rId780" xr:uid="{5715802A-C8A1-42F9-864F-2AE7422091D9}"/>
    <hyperlink ref="D322" r:id="rId781" xr:uid="{3D310ABE-1CFD-4184-B76D-B7546A0197E4}"/>
    <hyperlink ref="D323" r:id="rId782" xr:uid="{CB4E80ED-CDEB-4295-A6B9-6E1AA78B1F31}"/>
    <hyperlink ref="D324" r:id="rId783" xr:uid="{814AF0E1-C374-42F8-8C26-E26033E25AF4}"/>
    <hyperlink ref="D325" r:id="rId784" xr:uid="{86E15248-9567-49BF-BD9D-4AD33DEC37DC}"/>
    <hyperlink ref="D326" r:id="rId785" xr:uid="{28CDD69A-BE28-467D-897B-2FE5C027926D}"/>
    <hyperlink ref="D327" r:id="rId786" xr:uid="{AB549D89-BF98-483C-BB5A-52255757899A}"/>
    <hyperlink ref="D328" r:id="rId787" xr:uid="{939C4B4E-F0CE-4149-B420-18069AA305CB}"/>
    <hyperlink ref="D329" r:id="rId788" xr:uid="{22CBE02E-265C-47D7-A523-EEF757800142}"/>
    <hyperlink ref="D330" r:id="rId789" xr:uid="{6012CDB9-ACD7-422B-A786-BB5F7742C03C}"/>
    <hyperlink ref="D331" r:id="rId790" xr:uid="{B1EDEC93-1BF3-4405-BDED-7E933AC2D452}"/>
    <hyperlink ref="D332" r:id="rId791" xr:uid="{7AAD8ACD-D27A-4BD5-9A65-9E5AA4E00E8E}"/>
    <hyperlink ref="D333" r:id="rId792" xr:uid="{44CEDCA1-A203-4911-A358-24FDBDE55106}"/>
    <hyperlink ref="D334" r:id="rId793" xr:uid="{7875F129-3C82-4E9B-B12A-413BB3E09C62}"/>
    <hyperlink ref="D335" r:id="rId794" xr:uid="{7BC69F00-0A6D-40BB-9106-5440A6827B6B}"/>
    <hyperlink ref="E253" r:id="rId795" xr:uid="{53A4C16C-FD3C-42DB-A124-9CADD8D905FE}"/>
    <hyperlink ref="E254" r:id="rId796" xr:uid="{C2C44A37-5A38-4E32-B403-E29FDA718A91}"/>
    <hyperlink ref="E255" r:id="rId797" xr:uid="{4025C569-0CCE-400F-96F8-9588A1826E18}"/>
    <hyperlink ref="E256" r:id="rId798" xr:uid="{84A411BD-2F07-4FC7-A831-DFB11969006D}"/>
    <hyperlink ref="E257" r:id="rId799" xr:uid="{C5FF9818-D602-4D57-8D6A-91A350463D98}"/>
    <hyperlink ref="E258" r:id="rId800" xr:uid="{6D8E64B0-E1D3-4B7E-91AF-9ED5B6BCF5A2}"/>
    <hyperlink ref="E259" r:id="rId801" xr:uid="{D441A552-4E2E-428A-9842-052798323D20}"/>
    <hyperlink ref="E260" r:id="rId802" xr:uid="{7229E65B-94EC-4B63-A3E7-9F060B12A42A}"/>
    <hyperlink ref="E261" r:id="rId803" xr:uid="{13620EBA-CF54-422F-9C29-257B8B1C79D5}"/>
    <hyperlink ref="E262" r:id="rId804" xr:uid="{EF2E0D8B-D319-4047-8611-992351F6E6D5}"/>
    <hyperlink ref="E263" r:id="rId805" xr:uid="{197BA7FF-1515-465B-8A1F-F0BE048F95F9}"/>
    <hyperlink ref="E264" r:id="rId806" xr:uid="{6F26A2ED-9C1E-4317-8A7E-6E66F60302E8}"/>
    <hyperlink ref="E265" r:id="rId807" xr:uid="{1FC2DD4C-E14E-4FEB-9F91-9C17A76BCE6D}"/>
    <hyperlink ref="E266" r:id="rId808" xr:uid="{542B8FA0-60A6-4E72-8A72-E8D2C5D29BEC}"/>
    <hyperlink ref="E267" r:id="rId809" xr:uid="{6FB296FA-B7D2-4C1A-8582-983C04FB0229}"/>
    <hyperlink ref="E268" r:id="rId810" xr:uid="{C51512D8-2BC7-4E26-8FC6-FC7537F0FFFE}"/>
    <hyperlink ref="E269" r:id="rId811" xr:uid="{3E6E1158-C307-48A8-A623-073BC7F370BA}"/>
    <hyperlink ref="E270" r:id="rId812" xr:uid="{99B716EE-C9B8-44A3-903A-6693C859E710}"/>
    <hyperlink ref="E271" r:id="rId813" xr:uid="{8A64F89C-7D54-4543-BAF6-AF088EAC3CED}"/>
    <hyperlink ref="E272" r:id="rId814" xr:uid="{54BC91E5-FAAA-4A07-92D2-D40C6792F078}"/>
    <hyperlink ref="E273" r:id="rId815" xr:uid="{524E7709-6494-488E-B4FE-9F567D2A197A}"/>
    <hyperlink ref="E274" r:id="rId816" xr:uid="{13F9850A-7243-43A4-8C49-6783AC81441B}"/>
    <hyperlink ref="E275" r:id="rId817" xr:uid="{D7238199-C611-4D1C-9AF7-6B3D6D1D6D27}"/>
    <hyperlink ref="E276" r:id="rId818" xr:uid="{E06EA585-6DEB-4B83-AAD2-8D61F5B57365}"/>
    <hyperlink ref="E277" r:id="rId819" xr:uid="{B92E30FA-8AB8-4696-B95A-4ACBF486074C}"/>
    <hyperlink ref="E278" r:id="rId820" xr:uid="{B52DC6EB-43CE-4B7A-BE2A-BCF674E62741}"/>
    <hyperlink ref="E279" r:id="rId821" xr:uid="{A35BEB13-F689-4307-9B6B-9198C8955C2F}"/>
    <hyperlink ref="E280" r:id="rId822" xr:uid="{1FF74BCD-4FBE-42B1-B48C-20F8CA17E991}"/>
    <hyperlink ref="E281" r:id="rId823" xr:uid="{C82AA81F-EA10-410A-AF87-DB275E3E3D62}"/>
    <hyperlink ref="E282" r:id="rId824" xr:uid="{D3B41D70-6D95-4907-9DF9-134154E34DAB}"/>
    <hyperlink ref="E283" r:id="rId825" xr:uid="{F4F95A5B-F903-4774-AA15-DBD810E42A01}"/>
    <hyperlink ref="E284" r:id="rId826" xr:uid="{16225AD8-2F4D-475E-8E2D-BC2B60443E26}"/>
    <hyperlink ref="E285" r:id="rId827" xr:uid="{124F97F7-5BD5-4535-980C-F8A5627FD835}"/>
    <hyperlink ref="E286" r:id="rId828" xr:uid="{89C166DD-EA18-48E5-8E5D-5833B1EE3AD8}"/>
    <hyperlink ref="E287" r:id="rId829" xr:uid="{1CABF5B4-F6E0-4C70-873E-5FDC6EFC8F7E}"/>
    <hyperlink ref="E288" r:id="rId830" xr:uid="{DCC8BB04-4BEF-43A4-9ABF-F4BED31BABEE}"/>
    <hyperlink ref="E289" r:id="rId831" xr:uid="{8F59F3D1-1547-460B-9393-069F6EBFBDC0}"/>
    <hyperlink ref="E290" r:id="rId832" xr:uid="{5BAB2969-1EB7-461F-8C09-F0FA9ABA25EE}"/>
    <hyperlink ref="E291" r:id="rId833" xr:uid="{E39511F4-12B1-4184-8018-74D01F73E455}"/>
    <hyperlink ref="E292" r:id="rId834" xr:uid="{237D6BE7-02BF-44CD-9461-CD54169385DA}"/>
    <hyperlink ref="E293" r:id="rId835" xr:uid="{9CC7C533-5E25-4C32-981B-EFEC45EFF90F}"/>
    <hyperlink ref="E294" r:id="rId836" xr:uid="{B42971F0-FE38-4A77-878A-B263A3576165}"/>
    <hyperlink ref="E295" r:id="rId837" xr:uid="{D9424C29-6148-43D5-8688-612958099AA8}"/>
    <hyperlink ref="E296" r:id="rId838" xr:uid="{1BF254BE-D012-4937-B117-B5D17C3E8B58}"/>
    <hyperlink ref="E297" r:id="rId839" xr:uid="{AEC16E46-7A36-4E5C-979C-BD755B52F335}"/>
    <hyperlink ref="E298" r:id="rId840" xr:uid="{343D6585-CF49-4D6C-9C8B-1F68D0236B9F}"/>
    <hyperlink ref="E299" r:id="rId841" xr:uid="{7D05E2B3-FF9F-49CD-B4FF-79C03BD55CFE}"/>
    <hyperlink ref="E300" r:id="rId842" xr:uid="{4D362706-3439-4B9A-82BA-365FE52EF14B}"/>
    <hyperlink ref="E301" r:id="rId843" xr:uid="{F735ADF4-7B9B-4D0F-B1DE-A4ECE89DC6C3}"/>
    <hyperlink ref="E302" r:id="rId844" xr:uid="{A4A2000D-65F6-46D6-BD0C-7693183A9320}"/>
    <hyperlink ref="E303" r:id="rId845" xr:uid="{236F80F4-5607-4475-BFE2-16EB6A073B01}"/>
    <hyperlink ref="E304" r:id="rId846" xr:uid="{A4898F83-ED6D-4EC7-9F08-183428E2EB02}"/>
    <hyperlink ref="E305" r:id="rId847" xr:uid="{74D3A4A2-7BFF-4E2E-8679-98297A1D4369}"/>
    <hyperlink ref="E306" r:id="rId848" xr:uid="{FAD6A4CA-D887-4254-8298-5005FBEBD501}"/>
    <hyperlink ref="E307" r:id="rId849" xr:uid="{D2932EC2-CB5B-42C3-908C-739D7EE02F1D}"/>
    <hyperlink ref="E308" r:id="rId850" xr:uid="{F3DE3478-2037-42FA-91A1-836160D223A5}"/>
    <hyperlink ref="E309" r:id="rId851" xr:uid="{FA47131E-D7BB-4119-A384-5D233986C7BE}"/>
    <hyperlink ref="E310" r:id="rId852" xr:uid="{71166C96-6B92-46DF-B517-05D65523420B}"/>
    <hyperlink ref="E311" r:id="rId853" xr:uid="{C676BADB-2067-46E8-B2DF-0ABDE5743127}"/>
    <hyperlink ref="E312" r:id="rId854" xr:uid="{D842F106-1974-4F87-88C6-F1A7D2AF4DAA}"/>
    <hyperlink ref="E313" r:id="rId855" xr:uid="{CD895DEE-E86A-4DDE-A396-A95FDD94CDBC}"/>
    <hyperlink ref="E314" r:id="rId856" xr:uid="{2FEE0EB1-1FF7-486F-A521-59311919BE5C}"/>
    <hyperlink ref="E315" r:id="rId857" xr:uid="{39C8A9D1-C3C2-443D-8012-37818687F02C}"/>
    <hyperlink ref="E316" r:id="rId858" xr:uid="{80CA1635-0E4F-45F3-B381-2B8D1FCDA8BF}"/>
    <hyperlink ref="E323" r:id="rId859" xr:uid="{9ADDDACD-99FF-4297-A4D0-D3E37F4195F0}"/>
    <hyperlink ref="E324" r:id="rId860" xr:uid="{C5B4DC96-306F-48F0-A85D-D41832106C55}"/>
    <hyperlink ref="E325" r:id="rId861" xr:uid="{7A3E22E4-E039-41FB-8DE9-90DA38D14B22}"/>
    <hyperlink ref="E326" r:id="rId862" xr:uid="{1FB75E4D-169D-4819-94B5-A7D7871B38A1}"/>
    <hyperlink ref="E327" r:id="rId863" xr:uid="{1EE4A037-2E95-4EF1-A452-90017120EC45}"/>
    <hyperlink ref="E330" r:id="rId864" xr:uid="{7B7C202F-6682-4358-82E3-FD162D26E288}"/>
    <hyperlink ref="E331" r:id="rId865" xr:uid="{8D6F0CD1-62C8-442A-AA0C-051D83CF6F4F}"/>
    <hyperlink ref="E332" r:id="rId866" xr:uid="{BC863057-61EE-4B07-AF34-7FE863D67FAD}"/>
    <hyperlink ref="E333" r:id="rId867" xr:uid="{EBAAF564-17D9-490A-A23D-DBEFFBC6F7B6}"/>
    <hyperlink ref="E334" r:id="rId868" xr:uid="{A3221221-8485-4B67-BFA8-0A1A10F3D293}"/>
    <hyperlink ref="E335" r:id="rId869" xr:uid="{6388B0E7-330C-425D-AFDE-63D2A8DE415D}"/>
    <hyperlink ref="C336" r:id="rId870" xr:uid="{80F65FBF-0E86-41B6-9C18-CC875AB0D1A6}"/>
    <hyperlink ref="C337" r:id="rId871" xr:uid="{DCDC07E4-D1EA-4ECB-9603-C4A5D21C29A6}"/>
    <hyperlink ref="C338" r:id="rId872" xr:uid="{CC69C9DD-10E9-45CB-87DB-0704BC90CA99}"/>
    <hyperlink ref="C339" r:id="rId873" xr:uid="{DF43190C-677E-4D09-81FA-779C2D8809F1}"/>
    <hyperlink ref="C340" r:id="rId874" xr:uid="{DBCE1632-05D3-48EE-A01F-5EA2F745B727}"/>
    <hyperlink ref="C341" r:id="rId875" xr:uid="{07AE12B2-20FE-4F4A-AE7B-5F85DDD8E422}"/>
    <hyperlink ref="C342" r:id="rId876" xr:uid="{33BA49E2-4580-48FB-9AC4-14BF2EDC58FF}"/>
    <hyperlink ref="C343" r:id="rId877" xr:uid="{F8B3C392-A44A-486B-99A7-DEA0F7173172}"/>
    <hyperlink ref="C344" r:id="rId878" xr:uid="{11531C4B-BB31-411C-A0E9-D4156D1250CC}"/>
    <hyperlink ref="C345" r:id="rId879" xr:uid="{A61CFD0F-44C4-40BE-BE46-3F01B5A711B0}"/>
    <hyperlink ref="C346" r:id="rId880" xr:uid="{A0B3D16E-28C3-44C6-B9C1-C1B1861265D9}"/>
    <hyperlink ref="C347" r:id="rId881" xr:uid="{F57A8CEC-C0B6-4D4C-8A2C-425A2BD25E3C}"/>
    <hyperlink ref="C348" r:id="rId882" xr:uid="{0D2D566A-CB30-4A9E-BBB7-E84B4507D55C}"/>
    <hyperlink ref="C349" r:id="rId883" xr:uid="{49F27297-3860-49CB-84F0-CB870A41D458}"/>
    <hyperlink ref="C350" r:id="rId884" xr:uid="{4E850A82-8BE8-4284-81F3-DDBA8E73F540}"/>
    <hyperlink ref="C351" r:id="rId885" xr:uid="{FBC22EAC-F5EE-475E-9FC4-78FD8D1F56D2}"/>
    <hyperlink ref="C352" r:id="rId886" xr:uid="{C913F553-6E27-46BA-AFA7-55211FB4EDD6}"/>
    <hyperlink ref="C353" r:id="rId887" xr:uid="{9ECD8963-9944-48E8-B8D1-A891D43E76EA}"/>
    <hyperlink ref="C354" r:id="rId888" xr:uid="{9AA1EC21-5789-4865-9A06-477F677A341D}"/>
    <hyperlink ref="C355" r:id="rId889" xr:uid="{0EC0D845-4C35-40BF-9F79-4B21B208DEF6}"/>
    <hyperlink ref="C356" r:id="rId890" xr:uid="{2F95A9D6-2EA4-4841-BDE0-F4B501758207}"/>
    <hyperlink ref="C357" r:id="rId891" xr:uid="{AAF8E29D-1108-4A74-80EB-7215976E61CD}"/>
    <hyperlink ref="C358" r:id="rId892" xr:uid="{107742A9-9D15-432F-AB26-64F2A3288B88}"/>
    <hyperlink ref="C359" r:id="rId893" xr:uid="{94EE3C5C-065B-4062-9A7C-2BC4318B58F3}"/>
    <hyperlink ref="C360" r:id="rId894" xr:uid="{63829A0D-6942-44EA-9DF0-872E4916A9B7}"/>
    <hyperlink ref="D336" r:id="rId895" xr:uid="{CD610FA1-2123-4634-9E85-0EA250914008}"/>
    <hyperlink ref="D337" r:id="rId896" xr:uid="{0A03E1B5-F216-4DCE-8BAB-3F75BBED7EF0}"/>
    <hyperlink ref="D338" r:id="rId897" xr:uid="{3035B885-4E0B-4D44-BE7F-5AF640727CB0}"/>
    <hyperlink ref="D339" r:id="rId898" xr:uid="{8AD29ED3-D686-4E55-8887-86F421781940}"/>
    <hyperlink ref="D340" r:id="rId899" xr:uid="{23C28CB9-F045-4B03-A1BE-9BC0E0346BA2}"/>
    <hyperlink ref="D341" r:id="rId900" xr:uid="{E2BCCD4A-9FF6-42DF-B4D9-AA67F5EA0750}"/>
    <hyperlink ref="D342" r:id="rId901" xr:uid="{252278F0-EB8F-4F25-8751-BD817219D7B1}"/>
    <hyperlink ref="D343" r:id="rId902" xr:uid="{5629B8D3-E237-4830-ABD0-33C2541DE009}"/>
    <hyperlink ref="D344" r:id="rId903" xr:uid="{A4AFB4F5-3402-4C09-811D-01427A5965F3}"/>
    <hyperlink ref="D345" r:id="rId904" xr:uid="{FFDA60DD-1242-4BEC-B226-DEF811DDD3B4}"/>
    <hyperlink ref="D346" r:id="rId905" xr:uid="{F7FBB668-6AFE-4B78-AF88-226EA4570EF8}"/>
    <hyperlink ref="D347" r:id="rId906" xr:uid="{F5A10647-1E58-43E3-A959-07194D80DE04}"/>
    <hyperlink ref="D348" r:id="rId907" xr:uid="{17DADA9C-2D7B-45F9-A96C-1F87F5AAB749}"/>
    <hyperlink ref="D349" r:id="rId908" xr:uid="{B8A6DDDB-E1F6-4898-8603-04E603232B95}"/>
    <hyperlink ref="D350" r:id="rId909" xr:uid="{8F365A93-E6BF-4625-9D84-637FDC5C1034}"/>
    <hyperlink ref="D351" r:id="rId910" xr:uid="{C18A1F09-4581-4C48-8139-10731DEF89B7}"/>
    <hyperlink ref="D352" r:id="rId911" xr:uid="{C7976F53-4745-4C4C-8FB9-009345EEC582}"/>
    <hyperlink ref="D353" r:id="rId912" xr:uid="{0711C38B-B1C4-499B-A0CD-B53F9B454612}"/>
    <hyperlink ref="D354" r:id="rId913" xr:uid="{5A54AD56-45A3-429B-81BF-AB6F5F45A2C5}"/>
    <hyperlink ref="D355" r:id="rId914" xr:uid="{017A9E80-FE18-413F-81EF-E67AAA96F182}"/>
    <hyperlink ref="D356" r:id="rId915" xr:uid="{658B43CC-4118-4785-9B90-00EC056DCCD5}"/>
    <hyperlink ref="D357" r:id="rId916" xr:uid="{342AD6DA-A94D-4959-8119-172DBC27606C}"/>
    <hyperlink ref="D358" r:id="rId917" xr:uid="{77047E63-7648-45A2-BBC0-C0674D8E98FD}"/>
    <hyperlink ref="D359" r:id="rId918" xr:uid="{34666452-A2CC-4F17-9CDF-7F4F2AB84749}"/>
    <hyperlink ref="D360" r:id="rId919" xr:uid="{54EA4CC0-B52E-43AD-BAC2-FC070FBD0D4F}"/>
    <hyperlink ref="E336" r:id="rId920" xr:uid="{4AEA60DF-60B3-4CFC-BDCB-E4612B851F85}"/>
    <hyperlink ref="E337" r:id="rId921" xr:uid="{022C4CCC-29F5-4551-A8CD-9BEB886D6F04}"/>
    <hyperlink ref="E338" r:id="rId922" xr:uid="{971AAA26-3661-4BF4-BFFF-EF9EF8968320}"/>
    <hyperlink ref="E339" r:id="rId923" xr:uid="{47C6DC0C-CF15-4CB4-A09D-A80C63D34901}"/>
    <hyperlink ref="E340" r:id="rId924" xr:uid="{C35AB7A4-3A29-4342-B86D-1DA47663D581}"/>
    <hyperlink ref="E341" r:id="rId925" xr:uid="{495BC5DC-0D3E-43BC-A899-178E57FC46B8}"/>
    <hyperlink ref="E342" r:id="rId926" xr:uid="{F937E1B2-5141-405D-BD7F-7F4EC882C4E2}"/>
    <hyperlink ref="E343" r:id="rId927" xr:uid="{B621A681-7FF7-4660-9A63-0A200BF665BF}"/>
    <hyperlink ref="E344" r:id="rId928" xr:uid="{E05702B7-1A0E-484D-B51A-E36752122F04}"/>
    <hyperlink ref="E345" r:id="rId929" xr:uid="{A7E32C6C-21F2-49DF-A635-90F165FA65D0}"/>
    <hyperlink ref="E346" r:id="rId930" xr:uid="{D79D1C8A-0EEF-4FF0-A5F1-A2B26C6DCD65}"/>
    <hyperlink ref="E347" r:id="rId931" xr:uid="{7AC8E425-4691-4F8B-AAEF-DB12B76E21EF}"/>
    <hyperlink ref="E348" r:id="rId932" xr:uid="{0BAAB366-FDB8-4EB1-8936-835AAD8036F5}"/>
    <hyperlink ref="E349" r:id="rId933" xr:uid="{53872EB6-6D30-4A20-979C-B19DB3D4B2CE}"/>
    <hyperlink ref="E350" r:id="rId934" xr:uid="{B44F3E52-F803-46EB-B446-0C229DCBA2D5}"/>
    <hyperlink ref="E351" r:id="rId935" xr:uid="{918283B9-63B3-4E11-8B8D-81C2FB463A00}"/>
    <hyperlink ref="E352" r:id="rId936" xr:uid="{180322E5-FDD4-4706-8C28-B63DA72F3991}"/>
    <hyperlink ref="E353" r:id="rId937" xr:uid="{4E91A837-BF6C-4ACF-9F59-3C8F65376AC7}"/>
    <hyperlink ref="E354" r:id="rId938" xr:uid="{098A29C8-3E7D-40A6-9F21-BFD2BDB8F24C}"/>
    <hyperlink ref="E355" r:id="rId939" xr:uid="{4C61C1C5-709D-4014-9288-3632D91FAE8D}"/>
    <hyperlink ref="E356" r:id="rId940" xr:uid="{41A5F366-F877-4B8D-A40A-8CE84C3DCA35}"/>
    <hyperlink ref="E357" r:id="rId941" xr:uid="{2104A844-B2CE-4862-B743-60DD42C8061F}"/>
    <hyperlink ref="E358" r:id="rId942" xr:uid="{C2474B2C-37AC-40AA-9430-29BEB27450F3}"/>
    <hyperlink ref="C361" r:id="rId943" xr:uid="{339C8AF7-4344-4633-909B-3F0618E8C572}"/>
    <hyperlink ref="C362" r:id="rId944" xr:uid="{44A226FB-BD85-47EF-8D8F-05A686F8616A}"/>
    <hyperlink ref="C363" r:id="rId945" xr:uid="{AB5011E7-E2D5-4426-80F7-1E6775A46695}"/>
    <hyperlink ref="C364" r:id="rId946" xr:uid="{1353058A-9552-4309-A996-8404E73D45DB}"/>
    <hyperlink ref="C365" r:id="rId947" xr:uid="{92C512E7-DDDA-4737-8753-626563F2ED29}"/>
    <hyperlink ref="C366" r:id="rId948" xr:uid="{903F3CDA-115D-4D98-9FC5-5183742FA1CD}"/>
    <hyperlink ref="C367" r:id="rId949" xr:uid="{7C121787-196A-4766-A678-0A02CE860755}"/>
    <hyperlink ref="C368" r:id="rId950" xr:uid="{E3CB3953-C7B8-4F7A-B533-6B50EFF7D3A1}"/>
    <hyperlink ref="C369" r:id="rId951" xr:uid="{6EA1B165-2749-4D70-A96C-BE13B375B71B}"/>
    <hyperlink ref="C370" r:id="rId952" xr:uid="{4E6EB821-FDBD-4799-AA81-676B827141C4}"/>
    <hyperlink ref="C371" r:id="rId953" xr:uid="{CCFE7E91-8F38-4439-A6D5-441D6412BB25}"/>
    <hyperlink ref="C372" r:id="rId954" xr:uid="{4C7DEC9A-7A8C-47B8-93B0-C75B9CECD65F}"/>
    <hyperlink ref="C373" r:id="rId955" xr:uid="{5B477AD0-90F7-4661-8342-B9F8FB775F42}"/>
    <hyperlink ref="C374" r:id="rId956" xr:uid="{E6C4CB7F-F84F-4216-B03B-98E98779E561}"/>
    <hyperlink ref="C375" r:id="rId957" xr:uid="{7FD19E6B-DE31-422F-8AE9-CE3B0C2C27CF}"/>
    <hyperlink ref="C376" r:id="rId958" xr:uid="{2F04A55E-7AEA-47A7-B198-5B48433685A8}"/>
    <hyperlink ref="C377" r:id="rId959" xr:uid="{F1C05BA8-8767-40A2-A725-75B9BE67808F}"/>
    <hyperlink ref="C378" r:id="rId960" xr:uid="{505A3170-84D1-4D3F-9442-81FC1CD86FE1}"/>
    <hyperlink ref="C379" r:id="rId961" xr:uid="{FD68E044-AA66-4C02-A3BA-ADD622ECD245}"/>
    <hyperlink ref="C380" r:id="rId962" xr:uid="{65D82346-96AB-41C2-9E06-DB1B3BDEA35E}"/>
    <hyperlink ref="C381" r:id="rId963" xr:uid="{D7B8723F-0216-4F2C-9D22-99A7150B8171}"/>
    <hyperlink ref="C382" r:id="rId964" xr:uid="{F31CF8CB-5C08-4C10-A93F-10FBBF327457}"/>
    <hyperlink ref="C383" r:id="rId965" xr:uid="{E632E47C-5D51-4F88-8F8D-F640D15699F5}"/>
    <hyperlink ref="C384" r:id="rId966" xr:uid="{4370132D-F3BC-4AE5-A1DA-01C72D56381E}"/>
    <hyperlink ref="C385" r:id="rId967" xr:uid="{DB7A0B7D-22EA-420A-81C4-A0BF5E77398D}"/>
    <hyperlink ref="C386" r:id="rId968" xr:uid="{7EFDE4E6-4409-41DA-A0A1-A7EF44E15A0C}"/>
    <hyperlink ref="C387" r:id="rId969" xr:uid="{AF806003-040A-4FFB-8F1E-AC74E82FC0F3}"/>
    <hyperlink ref="C388" r:id="rId970" xr:uid="{71DDD44B-DEDC-4CE3-A9DD-DA9328723DDD}"/>
    <hyperlink ref="C389" r:id="rId971" xr:uid="{12429E76-15D9-42A2-AE96-FE473A70DCF9}"/>
    <hyperlink ref="C390" r:id="rId972" xr:uid="{3B056F8B-552E-4023-B28B-2EC8F8020B8B}"/>
    <hyperlink ref="C391" r:id="rId973" xr:uid="{2B798E97-255E-4A10-A111-1BD338541055}"/>
    <hyperlink ref="C392" r:id="rId974" xr:uid="{E621DA80-83C2-4934-BC84-5F72FF0ADA53}"/>
    <hyperlink ref="C393" r:id="rId975" xr:uid="{BA279D34-9B25-41DC-9821-D02A91E8195F}"/>
    <hyperlink ref="C394" r:id="rId976" xr:uid="{48B9E8BB-9BD9-4F55-8D3C-FB7564C6F753}"/>
    <hyperlink ref="C395" r:id="rId977" xr:uid="{DEAD1EE6-6E42-49D2-8B57-802A6694991B}"/>
    <hyperlink ref="C396" r:id="rId978" xr:uid="{52327522-17C3-4441-A2B3-A4A7AF7F6F9B}"/>
    <hyperlink ref="C397" r:id="rId979" xr:uid="{686A065F-8F00-46FA-876A-73E6B17B669B}"/>
    <hyperlink ref="C398" r:id="rId980" xr:uid="{DE2067C0-8631-4EEC-A1B9-A096341F8854}"/>
    <hyperlink ref="C399" r:id="rId981" xr:uid="{FEBF398C-44F7-45E2-B55D-1D4BB09DF2E9}"/>
    <hyperlink ref="C400" r:id="rId982" xr:uid="{C50B2BF9-9F16-4751-8D61-F1FC1035E8D1}"/>
    <hyperlink ref="C401" r:id="rId983" xr:uid="{B5817E72-3742-40A2-AA6B-2C4BD729EDBF}"/>
    <hyperlink ref="C402" r:id="rId984" xr:uid="{697E7770-C385-4D74-8892-A0E4080E0929}"/>
    <hyperlink ref="C403" r:id="rId985" xr:uid="{5F8482D2-67C5-45FD-BA7D-0C738DD520A6}"/>
    <hyperlink ref="C404" r:id="rId986" xr:uid="{D1A7F0D2-4791-44AB-B291-3E20F5F41771}"/>
    <hyperlink ref="C405" r:id="rId987" xr:uid="{79D214ED-7BCD-4E1B-A24B-B17A01FF0F9D}"/>
    <hyperlink ref="C406" r:id="rId988" xr:uid="{A91302AA-8A28-48C1-A91F-5E00C6F42351}"/>
    <hyperlink ref="C407" r:id="rId989" xr:uid="{7731D1BB-17E6-40A5-96BD-C09BB66E2BB7}"/>
    <hyperlink ref="C408" r:id="rId990" xr:uid="{5A4D3ABE-E07F-4C96-B8D0-010554DCF620}"/>
    <hyperlink ref="C409" r:id="rId991" xr:uid="{06922DF6-C477-4C9E-B7AA-DA1C36556516}"/>
    <hyperlink ref="C411" r:id="rId992" xr:uid="{BACE4DDF-5153-45A1-B570-3BD0D8FAF151}"/>
    <hyperlink ref="C412" r:id="rId993" xr:uid="{9D1662A0-63C2-45F0-9C96-FE50A36A5BBA}"/>
    <hyperlink ref="C413" r:id="rId994" xr:uid="{3D24D7B6-DD43-463A-93B4-6E6B9E456583}"/>
    <hyperlink ref="C414" r:id="rId995" xr:uid="{0E96D3C0-EB45-4E87-A395-FB6926F1C335}"/>
    <hyperlink ref="C415" r:id="rId996" xr:uid="{24A535D3-13C7-484A-8F4C-4DA2FFC5C020}"/>
    <hyperlink ref="C416" r:id="rId997" xr:uid="{7B93E203-9929-44B6-BF57-7B902F19F8C7}"/>
    <hyperlink ref="C417" r:id="rId998" xr:uid="{91D23D94-BE6D-4B08-BA4F-12474CD4ED04}"/>
    <hyperlink ref="C418" r:id="rId999" xr:uid="{2FE3B8D1-2940-4EDC-AF6B-4AA67F60A3CC}"/>
    <hyperlink ref="C419" r:id="rId1000" xr:uid="{D142F0D5-E660-4EFA-B49D-4CD5D8CF547E}"/>
    <hyperlink ref="C420" r:id="rId1001" xr:uid="{27D21BF6-DDF3-4DCF-AE87-042771567ED1}"/>
    <hyperlink ref="C421" r:id="rId1002" xr:uid="{17B7B50B-320D-4ABB-94C9-8C07F57E3298}"/>
    <hyperlink ref="C422" r:id="rId1003" xr:uid="{4ECAE97D-00DF-448D-96B7-7FAAD01FFD48}"/>
    <hyperlink ref="C423" r:id="rId1004" xr:uid="{E29DE87F-B50F-4DD7-8FFA-5C272566F36D}"/>
    <hyperlink ref="C424" r:id="rId1005" xr:uid="{8BF15AB8-3F57-4FDF-A1BF-A970790DF73D}"/>
    <hyperlink ref="C425" r:id="rId1006" xr:uid="{F945FA05-0672-4F7C-8C8B-166106CBADBE}"/>
    <hyperlink ref="C426" r:id="rId1007" xr:uid="{CF1C64CF-8580-4073-A597-C2B53C74B60F}"/>
    <hyperlink ref="C427" r:id="rId1008" xr:uid="{A9B40114-695A-41F1-8EB8-D7E5609295D2}"/>
    <hyperlink ref="C428" r:id="rId1009" xr:uid="{6D157E43-C1B1-462C-9B08-C2B64D739649}"/>
    <hyperlink ref="C429" r:id="rId1010" xr:uid="{CE918DCC-DA0F-4C28-B08D-A2A01DBE1064}"/>
    <hyperlink ref="C430" r:id="rId1011" xr:uid="{F7009D1C-15A6-4C68-BDBA-717C2D272C54}"/>
    <hyperlink ref="C431" r:id="rId1012" xr:uid="{EB07EFFB-FE85-4B38-B77B-E050E5031046}"/>
    <hyperlink ref="C432" r:id="rId1013" xr:uid="{641677D4-0D29-4A47-AC4C-E31465C17D5F}"/>
    <hyperlink ref="C433" r:id="rId1014" xr:uid="{4A268067-07AF-4B5C-AD3D-1CC3196DDFEC}"/>
    <hyperlink ref="C434" r:id="rId1015" xr:uid="{39095D6A-C01E-4C70-A628-05F3C0AB5ABC}"/>
    <hyperlink ref="C435" r:id="rId1016" xr:uid="{7E15B4E7-CA8B-4EBB-952D-27DA54BA3C5D}"/>
    <hyperlink ref="C436" r:id="rId1017" xr:uid="{270DCE90-C32E-41D9-9B99-43DF16A40BFE}"/>
    <hyperlink ref="C437" r:id="rId1018" xr:uid="{8AD4696E-E64F-4233-931D-8DE0F1B68198}"/>
    <hyperlink ref="C438" r:id="rId1019" xr:uid="{B2B274D3-DD4C-4C41-8D71-2F9BADAE4192}"/>
    <hyperlink ref="C439" r:id="rId1020" xr:uid="{E457D04B-5DF7-43FB-805C-61179404B5DF}"/>
    <hyperlink ref="C440" r:id="rId1021" xr:uid="{5E708CBD-401A-4840-A8EF-8510EDB0FEDF}"/>
    <hyperlink ref="D361" r:id="rId1022" xr:uid="{856B56A4-6E2C-4DF6-98E2-42F894F61E96}"/>
    <hyperlink ref="D362" r:id="rId1023" xr:uid="{5DA6542D-8E60-4CFC-876C-46F5D8D59AD7}"/>
    <hyperlink ref="D363" r:id="rId1024" xr:uid="{B516081E-1A4A-41D4-952B-068044D98FEE}"/>
    <hyperlink ref="D364" r:id="rId1025" xr:uid="{33149CCE-A1BE-4329-9339-07CA863DA212}"/>
    <hyperlink ref="D365" r:id="rId1026" xr:uid="{CE4DDBF9-C0F2-45B4-BC04-13C5A5615225}"/>
    <hyperlink ref="D366" r:id="rId1027" xr:uid="{202E0AB2-963C-4846-8E45-67BD42DAB18D}"/>
    <hyperlink ref="D367" r:id="rId1028" xr:uid="{8A24D6BE-6832-44D5-80EC-36CE769DDC2E}"/>
    <hyperlink ref="D368" r:id="rId1029" xr:uid="{B832E212-3360-4050-91A8-EF30C72B2723}"/>
    <hyperlink ref="D369" r:id="rId1030" xr:uid="{A811D500-5CFF-4E62-A9F2-E51F3BB4ACBB}"/>
    <hyperlink ref="D370" r:id="rId1031" xr:uid="{9B1520F5-FDD5-4563-AAE9-6798B34EA434}"/>
    <hyperlink ref="D371" r:id="rId1032" xr:uid="{CAAB280F-3314-4DE4-B55E-9A0D7A7EDE91}"/>
    <hyperlink ref="D372" r:id="rId1033" xr:uid="{B4D0A93B-26CA-49C3-8B5C-7EB548E281CA}"/>
    <hyperlink ref="D373" r:id="rId1034" xr:uid="{9DC4902A-2EDB-4987-B2EC-B928775FA2B9}"/>
    <hyperlink ref="D374" r:id="rId1035" xr:uid="{DF8EDA02-CAA9-4556-8D3D-038D821D07C8}"/>
    <hyperlink ref="D375" r:id="rId1036" xr:uid="{5FEA61D8-1405-4EA9-8B66-8944C3DB0171}"/>
    <hyperlink ref="D376" r:id="rId1037" xr:uid="{F518B185-B7DF-4996-B434-C18F4ABCC426}"/>
    <hyperlink ref="D377" r:id="rId1038" xr:uid="{B1921DAE-8908-48E1-9E02-A4CD8D74ED62}"/>
    <hyperlink ref="D378" r:id="rId1039" xr:uid="{D60E0E48-CCA0-469F-AAF5-AA653DCC6D60}"/>
    <hyperlink ref="D379" r:id="rId1040" xr:uid="{B880EFAE-8E54-425C-90C8-71C401072D1B}"/>
    <hyperlink ref="D380" r:id="rId1041" xr:uid="{6DBB4273-58F6-4DCA-807D-C2D8E356E6AC}"/>
    <hyperlink ref="D381" r:id="rId1042" xr:uid="{A6C4EB60-54BF-4811-A7BF-F43C20386BFB}"/>
    <hyperlink ref="D382" r:id="rId1043" xr:uid="{CC148783-A610-4333-8256-6CA83967A520}"/>
    <hyperlink ref="D383" r:id="rId1044" xr:uid="{84C31F57-798F-4E78-8481-7050F98094D9}"/>
    <hyperlink ref="D384" r:id="rId1045" xr:uid="{F4BA2B7A-914E-429B-97E9-9C15713BADAF}"/>
    <hyperlink ref="D385" r:id="rId1046" xr:uid="{E74C9EAC-D761-4764-A181-92D639469DD6}"/>
    <hyperlink ref="D386" r:id="rId1047" xr:uid="{B8A8054F-ACB8-4AD4-9D67-0B43ED0DC031}"/>
    <hyperlink ref="D387" r:id="rId1048" xr:uid="{55D6495C-4D91-4572-A9B1-A3B70A8F0234}"/>
    <hyperlink ref="D388" r:id="rId1049" xr:uid="{1600C352-822D-49CA-8293-5D08ADD63D75}"/>
    <hyperlink ref="D389" r:id="rId1050" xr:uid="{CD60A495-7242-459C-B85C-EFEBFAA2C196}"/>
    <hyperlink ref="D390" r:id="rId1051" xr:uid="{01DACB74-8489-4B21-9B6A-1BC05D0A2BD4}"/>
    <hyperlink ref="D391" r:id="rId1052" xr:uid="{50796C5C-A395-4C1E-A712-16CACDC5802C}"/>
    <hyperlink ref="D392" r:id="rId1053" xr:uid="{A2231E34-B715-4B81-AC02-C3ADBC724301}"/>
    <hyperlink ref="D393" r:id="rId1054" xr:uid="{C7B826CD-7488-42AE-8861-C31373A636BF}"/>
    <hyperlink ref="D394" r:id="rId1055" xr:uid="{B69E8F67-6E8C-43BF-8EEC-49A70D53116E}"/>
    <hyperlink ref="D395" r:id="rId1056" xr:uid="{E8022B4E-0FA2-4198-BE41-1E6409D5A5A7}"/>
    <hyperlink ref="D396" r:id="rId1057" xr:uid="{DDA255AE-75E8-4399-AEDB-B2A5946430CB}"/>
    <hyperlink ref="D397" r:id="rId1058" xr:uid="{9333595E-7B41-4D35-B1F2-9F5F290FF3D9}"/>
    <hyperlink ref="D398" r:id="rId1059" xr:uid="{200E400D-20A0-4DEA-8755-4C0AAA680D7A}"/>
    <hyperlink ref="D399" r:id="rId1060" xr:uid="{BD4B2DC4-D32C-4FEB-9D53-D28CD7CB2701}"/>
    <hyperlink ref="D400" r:id="rId1061" xr:uid="{C25EEA10-4FD0-4E1F-90C9-1C8A3393C981}"/>
    <hyperlink ref="D401" r:id="rId1062" xr:uid="{0FE561AA-6DB7-486E-A4C1-258509754C9C}"/>
    <hyperlink ref="D402" r:id="rId1063" xr:uid="{5C512A7A-91DC-4367-93E3-EEB1BFD5C08C}"/>
    <hyperlink ref="D403" r:id="rId1064" xr:uid="{82C97F8D-48A2-4281-B2C6-D336BB23781F}"/>
    <hyperlink ref="D404" r:id="rId1065" xr:uid="{84EC772B-29AC-41B0-B08C-569E2B30A88F}"/>
    <hyperlink ref="D405" r:id="rId1066" xr:uid="{7ADE6970-6953-4538-9D7F-7BBF721F10A4}"/>
    <hyperlink ref="D406" r:id="rId1067" xr:uid="{E385017F-0689-47C6-9ACC-53195D402470}"/>
    <hyperlink ref="D407" r:id="rId1068" xr:uid="{C5B0C9B7-1836-43CC-9A78-91C0C70BB811}"/>
    <hyperlink ref="D408" r:id="rId1069" xr:uid="{B9C0E5FA-198C-4D23-92FC-15733023DED2}"/>
    <hyperlink ref="D409" r:id="rId1070" xr:uid="{3BDE20CA-030D-4E94-B341-0D92B54FDF4C}"/>
    <hyperlink ref="D411" r:id="rId1071" xr:uid="{A968B508-5379-43F6-9FCC-01352BE5083F}"/>
    <hyperlink ref="D412" r:id="rId1072" xr:uid="{CC10696D-5E92-4B4A-9E88-B2D48CCAEF81}"/>
    <hyperlink ref="D413" r:id="rId1073" xr:uid="{0122839E-DB30-4DAA-94A0-D813AC21C829}"/>
    <hyperlink ref="D414" r:id="rId1074" xr:uid="{4EBFB599-825E-42E8-9BB7-D1227B1A2DAC}"/>
    <hyperlink ref="D415" r:id="rId1075" xr:uid="{FAFB1922-5702-4644-8596-D654976FC4D8}"/>
    <hyperlink ref="D416" r:id="rId1076" xr:uid="{48D3DCCC-B631-406C-917B-BB361A18EAA1}"/>
    <hyperlink ref="D417" r:id="rId1077" xr:uid="{DAC54929-F406-4C91-9509-8BDC4AB905EA}"/>
    <hyperlink ref="D418" r:id="rId1078" xr:uid="{96BAC626-1157-4C11-844E-3851718E53B3}"/>
    <hyperlink ref="D419" r:id="rId1079" xr:uid="{0EB32303-A9E7-4D87-AB9C-FE8B17AE0915}"/>
    <hyperlink ref="D420" r:id="rId1080" xr:uid="{58B5FD6A-AAED-443C-A517-577BFBB9B4BB}"/>
    <hyperlink ref="D421" r:id="rId1081" xr:uid="{EA8BA71A-92B6-46AB-8468-DF44A2ED5679}"/>
    <hyperlink ref="D422" r:id="rId1082" xr:uid="{A69881E1-82FB-4714-BCE3-3A6C264F3D95}"/>
    <hyperlink ref="D423" r:id="rId1083" xr:uid="{59D57115-18FF-4D28-820F-ED72E28ECA37}"/>
    <hyperlink ref="D424" r:id="rId1084" xr:uid="{EBC7A431-5935-4F86-8A5F-B960050322DB}"/>
    <hyperlink ref="D425" r:id="rId1085" xr:uid="{6D63D4CA-5CD6-4044-87BD-44F031C471D7}"/>
    <hyperlink ref="D426" r:id="rId1086" xr:uid="{52DE2DC7-FAC0-4B24-B539-1ABCA8374B40}"/>
    <hyperlink ref="D427" r:id="rId1087" xr:uid="{1228808C-605D-418A-9984-69E8B522CC81}"/>
    <hyperlink ref="D428" r:id="rId1088" xr:uid="{A30F27F9-5132-41A6-811E-3577D9BAE8F5}"/>
    <hyperlink ref="D429" r:id="rId1089" xr:uid="{39CEE299-94BF-4819-AB8B-1521670A085A}"/>
    <hyperlink ref="D430" r:id="rId1090" xr:uid="{611017AD-25D4-4C55-A091-EC92E23120C1}"/>
    <hyperlink ref="D431" r:id="rId1091" xr:uid="{7AE38C75-D0CC-49D7-808F-1C7108161583}"/>
    <hyperlink ref="D432" r:id="rId1092" xr:uid="{B3322385-798A-49DE-A3A4-3FED09603FB2}"/>
    <hyperlink ref="D433" r:id="rId1093" xr:uid="{B76EFC35-A5A3-41BB-BD0D-B5F4429DE56C}"/>
    <hyperlink ref="D434" r:id="rId1094" xr:uid="{ECC939C3-8CC5-47F0-A17E-7CA560B642F6}"/>
    <hyperlink ref="D435" r:id="rId1095" xr:uid="{43B1325D-5CE7-42A3-8EC8-8A2D514A5B7E}"/>
    <hyperlink ref="D436" r:id="rId1096" xr:uid="{96A0CD7E-11E7-4B76-8B66-E114869F5164}"/>
    <hyperlink ref="D437" r:id="rId1097" xr:uid="{C8820407-24EB-42C6-954D-C505F261D4B5}"/>
    <hyperlink ref="D438" r:id="rId1098" xr:uid="{4D56FBDF-CE1F-49F4-810D-19EEE890191E}"/>
    <hyperlink ref="D439" r:id="rId1099" xr:uid="{47F1AE1A-7CF2-4502-8BB8-CCC18E9D576E}"/>
    <hyperlink ref="D440" r:id="rId1100" xr:uid="{4C29638E-DDB1-49B1-8C91-FAB5BB1099C4}"/>
    <hyperlink ref="E361" r:id="rId1101" xr:uid="{040A383F-4AB0-40D8-ABE7-357553F9C428}"/>
    <hyperlink ref="E362" r:id="rId1102" xr:uid="{4DCE9345-99AA-421D-BB1E-FB7BFB2DE07F}"/>
    <hyperlink ref="E363" r:id="rId1103" xr:uid="{6E62A643-9363-4D70-9F9C-73326CF0BE85}"/>
    <hyperlink ref="E364" r:id="rId1104" xr:uid="{BB807228-7992-44A5-9160-6251BCE73262}"/>
    <hyperlink ref="E372" r:id="rId1105" xr:uid="{E8A0AC7A-80F4-48AF-B7F9-B276F9E4432F}"/>
    <hyperlink ref="E373" r:id="rId1106" xr:uid="{CD116F9C-B630-4E59-9741-B1F322A056C6}"/>
    <hyperlink ref="E374" r:id="rId1107" xr:uid="{2A197589-3E34-4600-8504-8EBB5DCAC56F}"/>
    <hyperlink ref="E378" r:id="rId1108" xr:uid="{CAEFC9A0-F0D8-4B22-A8D4-2CE202487C4A}"/>
    <hyperlink ref="E379" r:id="rId1109" xr:uid="{5ECCCE88-5D2C-4CA5-B896-012DE50A7DDE}"/>
    <hyperlink ref="E380" r:id="rId1110" xr:uid="{C9C37494-0FF6-41BA-AB1B-281FEFCF88D7}"/>
    <hyperlink ref="E381" r:id="rId1111" xr:uid="{A8B4258B-83D7-46E5-9AC1-DC093896CADF}"/>
    <hyperlink ref="E382" r:id="rId1112" xr:uid="{5E627230-B73E-46AE-B4E7-A5010542F2C4}"/>
    <hyperlink ref="E383" r:id="rId1113" xr:uid="{C4B9CE54-EA17-4930-A0A0-B6EE0B9B0F98}"/>
    <hyperlink ref="E384" r:id="rId1114" xr:uid="{1BF125A5-C274-4563-AD54-DAE73D1A1277}"/>
    <hyperlink ref="E385" r:id="rId1115" xr:uid="{71E070A4-D2CD-4BD6-8983-CEC35946BA3A}"/>
    <hyperlink ref="E386" r:id="rId1116" xr:uid="{AC8CB596-6C75-414A-8A15-15C4DB7EF96B}"/>
    <hyperlink ref="E387" r:id="rId1117" xr:uid="{5931C603-132A-4E23-9037-1E2AB1513077}"/>
    <hyperlink ref="E388" r:id="rId1118" xr:uid="{E05E4991-C9A1-4B93-88AE-E3973EFB5AB4}"/>
    <hyperlink ref="E389" r:id="rId1119" xr:uid="{111F181C-C5D7-4610-846D-5F16EE17E650}"/>
    <hyperlink ref="E390" r:id="rId1120" xr:uid="{B00C4855-1768-4B69-98A6-71A91F73C5AC}"/>
    <hyperlink ref="E391" r:id="rId1121" xr:uid="{8A66DF2E-4DC0-486C-9DAE-9FB1F75DCAF1}"/>
    <hyperlink ref="E392" r:id="rId1122" xr:uid="{ADBDFBEE-47A0-4D91-AD17-45A4DC096917}"/>
    <hyperlink ref="E393" r:id="rId1123" xr:uid="{71B9B644-DCE1-4144-A6F0-5BC4618FC473}"/>
    <hyperlink ref="E394" r:id="rId1124" xr:uid="{A0EC9884-4DFB-42E0-9298-02785EFCFD49}"/>
    <hyperlink ref="E395" r:id="rId1125" xr:uid="{271900BD-C7C6-4B0A-AA85-710330184789}"/>
    <hyperlink ref="E396" r:id="rId1126" xr:uid="{B1459D66-B857-4628-A07D-2FE3CFBCFEEA}"/>
    <hyperlink ref="E397" r:id="rId1127" xr:uid="{B43A7334-38EF-414E-AE63-992A4257011D}"/>
    <hyperlink ref="E398" r:id="rId1128" xr:uid="{DD714ABF-3C75-4095-A718-5D5AB8306BEA}"/>
    <hyperlink ref="E399" r:id="rId1129" xr:uid="{C1866E13-61BF-4C32-93AD-EF808B609C9E}"/>
    <hyperlink ref="E400" r:id="rId1130" xr:uid="{ADDC62E4-2801-45E1-BBB6-ABB8A27DAAD4}"/>
    <hyperlink ref="E401" r:id="rId1131" xr:uid="{51A520BF-93BB-41C3-9BB3-91C7185F0547}"/>
    <hyperlink ref="E402" r:id="rId1132" xr:uid="{FE4A7549-BE0D-493F-BAE8-48E0AB6B01B7}"/>
    <hyperlink ref="E403" r:id="rId1133" xr:uid="{EBAB86C1-B795-4D51-B866-3EC1600ACE34}"/>
    <hyperlink ref="E404" r:id="rId1134" xr:uid="{E8D1CC5C-5E83-4C7B-A81F-C4831BE01648}"/>
    <hyperlink ref="E405" r:id="rId1135" xr:uid="{2590F5E9-E055-419E-A765-22716EB35F52}"/>
    <hyperlink ref="E406" r:id="rId1136" xr:uid="{FCC29474-F828-4CBE-9922-86E90C6B853A}"/>
    <hyperlink ref="E407" r:id="rId1137" xr:uid="{612B39C0-F1F1-4423-89D8-BE4F33D739ED}"/>
    <hyperlink ref="E408" r:id="rId1138" xr:uid="{552BE877-0023-4DDD-A23A-56E4BD488D89}"/>
    <hyperlink ref="E409" r:id="rId1139" xr:uid="{B41609F0-4A08-42EB-8CCB-8F0B7A2D6229}"/>
    <hyperlink ref="E412" r:id="rId1140" xr:uid="{5AB184FC-F158-4C5F-B5C7-FF91ADF337AD}"/>
    <hyperlink ref="E413" r:id="rId1141" xr:uid="{6AE32F79-9D92-46FE-8120-26D973EB6663}"/>
    <hyperlink ref="E414" r:id="rId1142" xr:uid="{5A4A022D-D36A-4A3D-BF96-222ECB1A9FCA}"/>
    <hyperlink ref="E415" r:id="rId1143" xr:uid="{8E0045DB-76FD-4B59-B859-0888C1B415BF}"/>
    <hyperlink ref="E416" r:id="rId1144" xr:uid="{B015C169-BDCB-4DBC-BAEF-991CFBDEA9EA}"/>
    <hyperlink ref="E417" r:id="rId1145" xr:uid="{DF29B9FF-CD76-448B-9DEB-9CCFCEA4CB72}"/>
    <hyperlink ref="E418" r:id="rId1146" xr:uid="{51B7FB37-0E34-4174-9B54-2B1660970A51}"/>
    <hyperlink ref="E419" r:id="rId1147" xr:uid="{4FDD6E93-40D5-4976-B2AE-E9C11440DAF2}"/>
    <hyperlink ref="E420" r:id="rId1148" xr:uid="{B8907362-C7F7-48C4-A548-CDE6E67C8AD5}"/>
    <hyperlink ref="E421" r:id="rId1149" xr:uid="{3FCA543E-86A3-490E-9702-FDBE04AFCA73}"/>
    <hyperlink ref="E422" r:id="rId1150" xr:uid="{6F8F5EC5-53A7-4486-BE51-8E2017D4DD10}"/>
    <hyperlink ref="E423" r:id="rId1151" xr:uid="{C75EA42D-DCA7-45FE-88EB-4884FE8168CD}"/>
    <hyperlink ref="E424" r:id="rId1152" xr:uid="{B4AD1DC8-6CCB-47BC-AC6D-BBAB770368A1}"/>
    <hyperlink ref="E425" r:id="rId1153" xr:uid="{BB0591DA-C89B-4468-B655-663AF8BC0004}"/>
    <hyperlink ref="E426" r:id="rId1154" xr:uid="{ACE825F9-1B17-4AF9-A3AD-EE9F39F632BB}"/>
    <hyperlink ref="E427" r:id="rId1155" xr:uid="{BC612E23-4A0C-4499-B342-D58DE59C11CA}"/>
    <hyperlink ref="E428" r:id="rId1156" xr:uid="{8C725EAC-0867-4300-8AF0-DCF7005E7C72}"/>
    <hyperlink ref="E429" r:id="rId1157" xr:uid="{42476D4E-E7A5-41B3-AFA1-50953B2FBAFD}"/>
    <hyperlink ref="E430" r:id="rId1158" xr:uid="{5B1DC6EA-8F40-41FB-B2A3-2310172F1AAD}"/>
    <hyperlink ref="E431" r:id="rId1159" xr:uid="{5EAF8A3E-C90D-4196-AEA0-AE0F473E6B91}"/>
    <hyperlink ref="E432" r:id="rId1160" xr:uid="{13A94B04-B019-438F-8A71-C3C7918EE232}"/>
    <hyperlink ref="E433" r:id="rId1161" xr:uid="{3D6AA862-3360-415E-B66A-DC743221D140}"/>
    <hyperlink ref="E434" r:id="rId1162" xr:uid="{C726A03B-2A0E-4E34-AB20-B2CCFF7F4949}"/>
    <hyperlink ref="E435" r:id="rId1163" xr:uid="{233BCBB4-8446-40F5-AB9F-AEA33568C7EE}"/>
    <hyperlink ref="E436" r:id="rId1164" xr:uid="{B0F7FC14-73B3-4F93-8BFB-87E86B0FE226}"/>
    <hyperlink ref="E437" r:id="rId1165" xr:uid="{A422AFA3-4864-4AA6-B757-8FEA5F3EBBD0}"/>
    <hyperlink ref="E438" r:id="rId1166" xr:uid="{E4FC8232-B888-491C-B23D-DB0ED797A8D7}"/>
    <hyperlink ref="E439" r:id="rId1167" xr:uid="{F8D99339-E612-4155-A7AA-467FBB31A2C5}"/>
    <hyperlink ref="C441" r:id="rId1168" xr:uid="{A8E5478B-8372-40AF-92F9-0F5119199C6F}"/>
    <hyperlink ref="C442" r:id="rId1169" xr:uid="{F2AED150-1AA3-42AC-A42E-247877917B68}"/>
    <hyperlink ref="C443" r:id="rId1170" xr:uid="{E72FE181-B24A-4D45-91C5-37D074962880}"/>
    <hyperlink ref="C444" r:id="rId1171" xr:uid="{660334E3-8577-48F4-9B50-D7AC20CC3491}"/>
    <hyperlink ref="C445" r:id="rId1172" xr:uid="{3928CA8E-F0D7-43F7-BA34-982A2C37F928}"/>
    <hyperlink ref="C446" r:id="rId1173" xr:uid="{1E36065C-DF1C-4422-9E66-413F7CC1CB22}"/>
    <hyperlink ref="C447" r:id="rId1174" xr:uid="{800FFF1D-E2D9-453C-8617-6BC8F16CD71D}"/>
    <hyperlink ref="C448" r:id="rId1175" xr:uid="{3FFFCE61-7E54-427A-BCD1-38F4CA1A0FF3}"/>
    <hyperlink ref="C449" r:id="rId1176" xr:uid="{65C7ED23-1336-4393-BCEB-949FF5267325}"/>
    <hyperlink ref="C450" r:id="rId1177" xr:uid="{1A3ECEEC-AB24-44ED-AD3E-EF8F0FE5F77A}"/>
    <hyperlink ref="C451" r:id="rId1178" xr:uid="{9CF2446F-22D0-4DB3-88CB-9E3903FF7FB1}"/>
    <hyperlink ref="C452" r:id="rId1179" xr:uid="{39D3B10C-A628-43D2-BB20-3C327A40D2F5}"/>
    <hyperlink ref="C453" r:id="rId1180" xr:uid="{3CF43AD3-DCC0-4EDF-B9E5-BC8B7F456F6C}"/>
    <hyperlink ref="C454" r:id="rId1181" xr:uid="{313E00BB-96A2-4AD2-B36F-E0B067621292}"/>
    <hyperlink ref="C455" r:id="rId1182" xr:uid="{7479300C-A4A9-4180-AB06-6F2B17B0697E}"/>
    <hyperlink ref="C456" r:id="rId1183" xr:uid="{3A94150F-2746-43A9-949E-3FCD254BA522}"/>
    <hyperlink ref="C457" r:id="rId1184" xr:uid="{8CD2DFFD-5B4E-445A-84BD-3E8594717D27}"/>
    <hyperlink ref="C458" r:id="rId1185" xr:uid="{599372F3-640B-4BD7-AA2C-A3E30C52F565}"/>
    <hyperlink ref="C459" r:id="rId1186" xr:uid="{4449F991-DDB6-42A5-9676-AA935E362195}"/>
    <hyperlink ref="C460" r:id="rId1187" xr:uid="{62C5311D-8837-49F6-A34D-203C5DBEDBD7}"/>
    <hyperlink ref="C461" r:id="rId1188" xr:uid="{FE49A6EA-FCC5-4924-9A55-8C19A5DE244E}"/>
    <hyperlink ref="C462" r:id="rId1189" xr:uid="{7500EA53-5487-4249-84CA-02501A3A4A75}"/>
    <hyperlink ref="C463" r:id="rId1190" xr:uid="{D0473784-E84A-4D7D-A422-F104B126A54E}"/>
    <hyperlink ref="C464" r:id="rId1191" xr:uid="{10C4EBDF-0500-4AAF-A09D-9EBA1BF088BB}"/>
    <hyperlink ref="C465" r:id="rId1192" xr:uid="{8D3FABC2-01F4-4FCB-A03E-08F135892E60}"/>
    <hyperlink ref="C466" r:id="rId1193" xr:uid="{DAA8E8C7-C114-4EB5-BB38-5590737DE353}"/>
    <hyperlink ref="C467" r:id="rId1194" xr:uid="{F3DA7872-96FC-49FD-AA67-65053D7EC407}"/>
    <hyperlink ref="C468" r:id="rId1195" xr:uid="{89082224-AEC0-4ECD-AA0F-C3C064157411}"/>
    <hyperlink ref="C469" r:id="rId1196" xr:uid="{D19F0A62-AC58-4C7F-B1E6-14A3C08B0619}"/>
    <hyperlink ref="C470" r:id="rId1197" xr:uid="{05CC1910-22F3-4640-821A-2133AA52FA1C}"/>
    <hyperlink ref="C471" r:id="rId1198" xr:uid="{FB0EA0FC-EDA2-4396-BC04-E032C64C7492}"/>
    <hyperlink ref="C472" r:id="rId1199" xr:uid="{65B5026B-0D9B-4D3D-AF05-525F56909E26}"/>
    <hyperlink ref="C473" r:id="rId1200" xr:uid="{C82F0BF9-94F6-472B-AC9B-7C7C8D59BBAE}"/>
    <hyperlink ref="C474" r:id="rId1201" xr:uid="{6F60D4A2-AA71-49FB-9AAE-4DB2553CDE4E}"/>
    <hyperlink ref="C475" r:id="rId1202" xr:uid="{E5CDD0B9-47D5-42E6-95A9-BCAF4DBDB6BF}"/>
    <hyperlink ref="C476" r:id="rId1203" xr:uid="{293F751E-427B-4371-BBF3-9F5C3067C1B2}"/>
    <hyperlink ref="C477" r:id="rId1204" xr:uid="{2F74C6AB-8A36-4A8D-9E5C-30BB3AFF94A0}"/>
    <hyperlink ref="C478" r:id="rId1205" xr:uid="{799B89F7-0010-465B-B8C0-3AA1E2716DCF}"/>
    <hyperlink ref="C479" r:id="rId1206" xr:uid="{9F25C90E-0508-428D-A7C7-3B0AFADA5705}"/>
    <hyperlink ref="C480" r:id="rId1207" xr:uid="{B503D83B-FB25-4A27-86E2-8076EFE8EC09}"/>
    <hyperlink ref="D441" r:id="rId1208" xr:uid="{50AB6F4A-4C41-4FDA-9B5C-4655D81B401F}"/>
    <hyperlink ref="D442" r:id="rId1209" xr:uid="{7AECF353-AB56-4175-85BE-635665161026}"/>
    <hyperlink ref="D443" r:id="rId1210" xr:uid="{DDC6BD8A-DEB9-44E9-852C-848E820AC8EF}"/>
    <hyperlink ref="D444" r:id="rId1211" xr:uid="{A50EFF3F-BA50-408E-B398-CD74EA6D2BCF}"/>
    <hyperlink ref="D445" r:id="rId1212" xr:uid="{84694018-E1DE-4B78-83EF-9C28C01EC573}"/>
    <hyperlink ref="D446" r:id="rId1213" xr:uid="{2E87E849-18DA-498F-AD41-2B8DB9F1A3D9}"/>
    <hyperlink ref="D447" r:id="rId1214" xr:uid="{C7AC464B-7A34-4DB1-AA37-48805F244A4A}"/>
    <hyperlink ref="D448" r:id="rId1215" xr:uid="{E67CD8A6-23C0-40E0-96F0-E28F15584E46}"/>
    <hyperlink ref="D449" r:id="rId1216" xr:uid="{4587A81B-ED5A-4C77-A94B-53F38AF89294}"/>
    <hyperlink ref="D450" r:id="rId1217" xr:uid="{73A86748-76C0-4B57-B9B7-3A859D3F818F}"/>
    <hyperlink ref="D451" r:id="rId1218" xr:uid="{A283A765-2126-4F94-9306-676F941A45CE}"/>
    <hyperlink ref="D452" r:id="rId1219" xr:uid="{C3661C1E-8ABD-4DFA-A07F-7E3837B1202B}"/>
    <hyperlink ref="D453" r:id="rId1220" xr:uid="{054827B1-CD84-4A02-9D0A-C6C5D4B50B42}"/>
    <hyperlink ref="D454" r:id="rId1221" xr:uid="{A7E25997-C34C-44C3-B680-57A2228D4F77}"/>
    <hyperlink ref="D455" r:id="rId1222" xr:uid="{A331381E-9C34-4353-8D5D-4984E79AF743}"/>
    <hyperlink ref="D456" r:id="rId1223" xr:uid="{F55A5914-6618-4D46-8BB3-4873F4FD9BB9}"/>
    <hyperlink ref="D457" r:id="rId1224" xr:uid="{017607FF-6CE3-4BBD-BAF1-6DF4BBB6EFE4}"/>
    <hyperlink ref="D458" r:id="rId1225" xr:uid="{5046EFE3-0A54-44CA-9620-5F0B8E646E53}"/>
    <hyperlink ref="D459" r:id="rId1226" xr:uid="{3BF8B864-B797-4E84-94A5-1DC0A5603B20}"/>
    <hyperlink ref="D460" r:id="rId1227" xr:uid="{8705CF2E-B105-4318-8985-72F814F7B778}"/>
    <hyperlink ref="D461" r:id="rId1228" xr:uid="{43A0C305-9419-47CD-B80F-B271C171E5F5}"/>
    <hyperlink ref="D462" r:id="rId1229" xr:uid="{CBA9CEB1-2734-4112-B9ED-C92399D424AE}"/>
    <hyperlink ref="D463" r:id="rId1230" xr:uid="{0085AE82-7AC8-42F2-A756-5FFD6933A310}"/>
    <hyperlink ref="D464" r:id="rId1231" xr:uid="{4BAAB88B-7C98-4030-94FB-2628BB3790B2}"/>
    <hyperlink ref="D465" r:id="rId1232" xr:uid="{2AB1D5C4-D09C-4B03-BB60-9535F2159A37}"/>
    <hyperlink ref="D466" r:id="rId1233" xr:uid="{5528D9FD-DD46-4B20-8387-F1F611857E10}"/>
    <hyperlink ref="D467" r:id="rId1234" xr:uid="{A01731A3-DDA7-4048-805A-01D23F13C0F6}"/>
    <hyperlink ref="D468" r:id="rId1235" xr:uid="{E294A311-390A-4314-875C-8AD920DAF842}"/>
    <hyperlink ref="D469" r:id="rId1236" xr:uid="{6FAACB07-9D5F-4C55-B098-EACCF5E046FB}"/>
    <hyperlink ref="D470" r:id="rId1237" xr:uid="{1047F299-036D-4B6D-9DDF-7274C1A286A6}"/>
    <hyperlink ref="D471" r:id="rId1238" xr:uid="{75034EB4-243F-43EF-A9F2-AECAF5F06AEB}"/>
    <hyperlink ref="D472" r:id="rId1239" xr:uid="{EF070D20-4325-436B-A95F-02AB7356C03E}"/>
    <hyperlink ref="D473" r:id="rId1240" xr:uid="{5A1DACE2-BBFD-4FFD-A70C-D6744A2A5DC5}"/>
    <hyperlink ref="D474" r:id="rId1241" xr:uid="{4516A6E6-0B21-4CEC-93E7-C011F67C3B96}"/>
    <hyperlink ref="D475" r:id="rId1242" xr:uid="{D3466780-6B00-4E2D-B951-284A2DAECF2B}"/>
    <hyperlink ref="D476" r:id="rId1243" xr:uid="{596A9A13-5521-464C-85B6-4BC52DE9622A}"/>
    <hyperlink ref="D477" r:id="rId1244" xr:uid="{DC2675A9-26C8-4177-AE62-636FDDC2DBC3}"/>
    <hyperlink ref="D478" r:id="rId1245" xr:uid="{AA60E0F7-02AF-405D-866F-9FEDB81C70D5}"/>
    <hyperlink ref="D479" r:id="rId1246" xr:uid="{07F0294D-B448-4D9E-B38F-1F1384D39C0E}"/>
    <hyperlink ref="D480" r:id="rId1247" xr:uid="{9A4D6E61-8E3F-4056-A0C4-3F68D8B450AB}"/>
    <hyperlink ref="E441" r:id="rId1248" xr:uid="{84B65F80-5D6B-4440-B287-B581ED8F7A41}"/>
    <hyperlink ref="E442" r:id="rId1249" xr:uid="{4F147A66-7598-435F-B318-114D34D4547D}"/>
    <hyperlink ref="E443" r:id="rId1250" xr:uid="{BF6AAE21-31E7-44CA-B744-6D035404B6F8}"/>
    <hyperlink ref="E444" r:id="rId1251" xr:uid="{6DBF9783-C6FD-46FE-83AF-9AA4B03E95D1}"/>
    <hyperlink ref="E445" r:id="rId1252" xr:uid="{47AD3F85-F557-4770-AC2C-916A522483E6}"/>
    <hyperlink ref="E446" r:id="rId1253" xr:uid="{D3C954FA-3BA3-4C97-A75B-E0750D1BF8CF}"/>
    <hyperlink ref="E447" r:id="rId1254" xr:uid="{E34E11CC-7878-4FB6-9AE8-A4FAA1C849A1}"/>
    <hyperlink ref="E448" r:id="rId1255" xr:uid="{42405A1D-5A11-4FA8-89F6-D44CF445C6AE}"/>
    <hyperlink ref="E449" r:id="rId1256" xr:uid="{6C3C896C-F7F5-4ED3-92DA-9B583446DDF2}"/>
    <hyperlink ref="E450" r:id="rId1257" xr:uid="{2231B4F7-F310-488C-ADD0-7B7F0BDAD3C2}"/>
    <hyperlink ref="E451" r:id="rId1258" xr:uid="{54B423EF-B5A1-4BA1-BC3E-3DE28D83263B}"/>
    <hyperlink ref="E452" r:id="rId1259" xr:uid="{4C6CA72F-5865-469C-A1C9-3A452125CECE}"/>
    <hyperlink ref="E453" r:id="rId1260" xr:uid="{0D21FE66-87DF-46B4-94DE-9B96748486A8}"/>
    <hyperlink ref="E454" r:id="rId1261" xr:uid="{FECA6B48-2B9E-4272-955C-F2FC62B5A9B6}"/>
    <hyperlink ref="E455" r:id="rId1262" xr:uid="{921DB309-85D2-450E-A2F6-71FB52E27411}"/>
    <hyperlink ref="E456" r:id="rId1263" xr:uid="{3AD3206B-783B-4EB8-8BF8-795E19A11F27}"/>
    <hyperlink ref="E457" r:id="rId1264" xr:uid="{492A90D1-FFD3-47CF-90E4-3DC519F11EE5}"/>
    <hyperlink ref="E458" r:id="rId1265" xr:uid="{C5A5C87E-2206-4F74-BDE8-DE4DC08D7CF1}"/>
    <hyperlink ref="E459" r:id="rId1266" xr:uid="{41149232-5142-41A4-A94A-3BD427FFC7B2}"/>
    <hyperlink ref="E460" r:id="rId1267" xr:uid="{D4353902-4E58-4F8A-8B7B-0921890E680E}"/>
    <hyperlink ref="E461" r:id="rId1268" xr:uid="{E0DE8814-9864-4DAF-ADEA-3C3D94CABB24}"/>
    <hyperlink ref="E462" r:id="rId1269" xr:uid="{456C3E87-1178-4503-BA0D-16A971D114BB}"/>
    <hyperlink ref="E463" r:id="rId1270" xr:uid="{B3B1C43E-0350-4118-B56C-C6195E51F9BD}"/>
    <hyperlink ref="E464" r:id="rId1271" xr:uid="{78C33A50-34CD-4ED7-9219-92806D60ADBC}"/>
    <hyperlink ref="E465" r:id="rId1272" xr:uid="{E34CE8B0-C88A-456C-8C23-1ABD2FAF887B}"/>
    <hyperlink ref="E466" r:id="rId1273" xr:uid="{46E15F21-0BF9-4812-9B77-FB14F55D6AF9}"/>
    <hyperlink ref="E467" r:id="rId1274" xr:uid="{1E0697DF-F874-4C55-8175-DF99FEF2B920}"/>
    <hyperlink ref="E468" r:id="rId1275" xr:uid="{74CAA171-5044-42DA-8055-C0C0C6BF0DF0}"/>
    <hyperlink ref="E469" r:id="rId1276" xr:uid="{484BA8D8-59C0-4BB4-BD57-0447F0151400}"/>
    <hyperlink ref="E470" r:id="rId1277" xr:uid="{A41977BF-5DE6-41BE-AC55-5B954BA3B7D7}"/>
    <hyperlink ref="E471" r:id="rId1278" xr:uid="{EA7B1B4D-0E0C-4197-8A43-A197BCC33469}"/>
    <hyperlink ref="E472" r:id="rId1279" xr:uid="{8696C762-08D7-4F87-9DDD-2B7468976A86}"/>
    <hyperlink ref="E473" r:id="rId1280" xr:uid="{1969C285-6C14-44AE-9878-C25E0E3DA814}"/>
    <hyperlink ref="E474" r:id="rId1281" xr:uid="{238FCFEF-3603-41DF-B817-8C5E4BB8ABF4}"/>
    <hyperlink ref="E475" r:id="rId1282" xr:uid="{EAB3A606-5B2B-45D9-A0AA-C912DFF4FCDA}"/>
    <hyperlink ref="E476" r:id="rId1283" xr:uid="{533BED07-A203-4DF2-9D68-3F54AA9A56C3}"/>
    <hyperlink ref="E477" r:id="rId1284" xr:uid="{BCA7A72A-1704-4611-A0DE-6AEEC21EAAE9}"/>
    <hyperlink ref="E478" r:id="rId1285" xr:uid="{55A6B3B0-5B13-455A-8902-3BA7BF731851}"/>
    <hyperlink ref="E479" r:id="rId1286" xr:uid="{1DBD8467-6B38-465A-9AC3-C0673F3DBD43}"/>
    <hyperlink ref="E480" r:id="rId1287" xr:uid="{C320CEF8-9B0C-4F2E-922F-451A01E1DF16}"/>
    <hyperlink ref="C483" r:id="rId1288" xr:uid="{7C46FB7B-6EE7-4328-9E42-1332FC4A57F0}"/>
    <hyperlink ref="C486" r:id="rId1289" xr:uid="{2068E0F2-32A0-418D-9963-9AF3EF300AE3}"/>
    <hyperlink ref="C487" r:id="rId1290" xr:uid="{C6F0F501-5447-4921-9365-7204D1825E04}"/>
    <hyperlink ref="C488" r:id="rId1291" xr:uid="{FA8D8B0C-1F14-4966-9D31-EEF4D25DFECF}"/>
    <hyperlink ref="C489" r:id="rId1292" xr:uid="{6846D384-5F18-4E14-A6B8-E8F6B1818D35}"/>
    <hyperlink ref="C490" r:id="rId1293" xr:uid="{6CEA06F5-A109-4529-8C6C-63FC3C7FA866}"/>
    <hyperlink ref="C491" r:id="rId1294" xr:uid="{9CD74288-792A-42A6-A341-BD714E28C533}"/>
    <hyperlink ref="C492" r:id="rId1295" xr:uid="{15E01544-A4C6-41E6-A3A6-558BDE641FC9}"/>
    <hyperlink ref="C493" r:id="rId1296" xr:uid="{42DE3156-6FD5-46B4-9A16-BD2BE4E6501E}"/>
    <hyperlink ref="C494" r:id="rId1297" xr:uid="{CD38F8E2-18EF-4F67-AA92-9845462BF9B4}"/>
    <hyperlink ref="C495" r:id="rId1298" xr:uid="{2DDD5552-6AAA-41AA-AD68-9E3504D1269F}"/>
    <hyperlink ref="C520" r:id="rId1299" xr:uid="{6503EB48-4CF6-4038-BADF-AF979C0D0F0C}"/>
    <hyperlink ref="C521" r:id="rId1300" xr:uid="{67CC0F3B-8C6F-4F63-841D-B05001AE00F5}"/>
    <hyperlink ref="C522" r:id="rId1301" xr:uid="{3FF7941F-C6A3-46F7-8964-F60ABC91C318}"/>
    <hyperlink ref="C524" r:id="rId1302" xr:uid="{AFC79451-D25A-4EFF-9FA4-A3F8B2666DAC}"/>
    <hyperlink ref="C526" r:id="rId1303" xr:uid="{B5D0E5CC-159A-4FA8-B090-90EB6C486396}"/>
    <hyperlink ref="D483" r:id="rId1304" xr:uid="{53C3D20E-74E9-4BB8-8418-A2C75C93E0FA}"/>
    <hyperlink ref="D486" r:id="rId1305" xr:uid="{E6DB7D44-AB3F-4D8C-9BC6-090B1155F005}"/>
    <hyperlink ref="D487" r:id="rId1306" xr:uid="{9D32D647-1CF9-48B7-B30D-F5B4AE750350}"/>
    <hyperlink ref="D488" r:id="rId1307" xr:uid="{C24ACC8B-16D0-4F6E-B9F2-05FF2AB200AB}"/>
    <hyperlink ref="D489" r:id="rId1308" xr:uid="{D7A2DB25-722C-4340-BCDC-4634421C0BBD}"/>
    <hyperlink ref="D490" r:id="rId1309" xr:uid="{86E46424-067C-4024-B2B0-94A6AF3E92A1}"/>
    <hyperlink ref="D491" r:id="rId1310" xr:uid="{B2E6F5F3-45A7-48A7-9691-ED0F69A72232}"/>
    <hyperlink ref="D492" r:id="rId1311" xr:uid="{65C72B03-5CF6-4A99-9B78-FB82DEBE8FFE}"/>
    <hyperlink ref="D493" r:id="rId1312" xr:uid="{5C7E40E5-525B-492B-B18C-E1EBB6B4A2F6}"/>
    <hyperlink ref="D494" r:id="rId1313" xr:uid="{2F4D5965-2348-4331-B915-21E45B63613F}"/>
    <hyperlink ref="D495" r:id="rId1314" xr:uid="{9B9AB2D1-C99F-482D-B554-501BDBC6986C}"/>
    <hyperlink ref="D520" r:id="rId1315" xr:uid="{88CE3FB1-BC96-4FE0-A8A5-2455B9161FF5}"/>
    <hyperlink ref="D521" r:id="rId1316" xr:uid="{5EEE2C7D-8A9E-413A-9FB9-3B03478AC1C7}"/>
    <hyperlink ref="D522" r:id="rId1317" xr:uid="{1DC7A64B-DE0E-4F69-B324-B3094F52E7BA}"/>
    <hyperlink ref="D524" r:id="rId1318" xr:uid="{B1B74B80-4644-4199-BFDF-4E4B393D6932}"/>
    <hyperlink ref="D526" r:id="rId1319" xr:uid="{9CB6D1A0-FB2D-4874-9648-7F667538034F}"/>
    <hyperlink ref="E483" r:id="rId1320" xr:uid="{4A3EA71A-CDC4-449A-85DE-B3F96DA0B026}"/>
    <hyperlink ref="E487" r:id="rId1321" xr:uid="{651A0227-FA7F-4113-A1BC-7624B6930CE1}"/>
    <hyperlink ref="E488" r:id="rId1322" xr:uid="{79C00020-BAE4-46B2-854E-EE1496F6076A}"/>
    <hyperlink ref="E489" r:id="rId1323" xr:uid="{3EEFC347-3F20-4960-A9FA-512E6B520370}"/>
    <hyperlink ref="E490" r:id="rId1324" xr:uid="{85C5DD05-B70B-4E58-A9F4-2DD6AEF03BF3}"/>
    <hyperlink ref="E491" r:id="rId1325" xr:uid="{260D68E7-330D-4BED-B1D3-55D411F7203B}"/>
    <hyperlink ref="E492" r:id="rId1326" xr:uid="{4CA081B8-4882-427B-8904-159DE48CEAAF}"/>
    <hyperlink ref="E493" r:id="rId1327" xr:uid="{63B27661-508C-4636-B113-43FA038BF2A0}"/>
    <hyperlink ref="E494" r:id="rId1328" xr:uid="{366249F6-6519-4AA4-90DA-0D4DE91F8C58}"/>
    <hyperlink ref="E495" r:id="rId1329" xr:uid="{1869956F-2241-4428-8816-E8E77D326C91}"/>
    <hyperlink ref="E520" r:id="rId1330" xr:uid="{6CFC5EA3-CC3B-4EB6-9AA6-CD3CC8ABC010}"/>
    <hyperlink ref="E521" r:id="rId1331" xr:uid="{30D4F253-707B-4D8B-BD00-F6F836537676}"/>
    <hyperlink ref="E522" r:id="rId1332" xr:uid="{D8EB7230-BB96-4BA1-BD21-DD4C06648E6B}"/>
    <hyperlink ref="E524" r:id="rId1333" xr:uid="{4A13DC7E-6990-4866-B679-85473A749CD0}"/>
    <hyperlink ref="E526" r:id="rId1334" xr:uid="{CC2DF079-C77F-4C92-A8BC-4CDC8C609512}"/>
    <hyperlink ref="C527" r:id="rId1335" xr:uid="{A5F879F1-0B09-47F9-B554-2D80AA6EE1D1}"/>
    <hyperlink ref="C528" r:id="rId1336" xr:uid="{785A7037-7314-4176-8659-88391BF23BE5}"/>
    <hyperlink ref="C537" r:id="rId1337" xr:uid="{E058FD31-6293-434F-B329-D5E6EC8CD88B}"/>
    <hyperlink ref="C538" r:id="rId1338" xr:uid="{3ECAC7EB-A4CE-41CC-B2A9-9904232E2E24}"/>
    <hyperlink ref="C539" r:id="rId1339" xr:uid="{5BDCE27B-8D7D-4C2A-A755-EFF80A7AD67E}"/>
    <hyperlink ref="C540" r:id="rId1340" xr:uid="{DAE72E46-73FE-46FD-9800-293A0DC9CE31}"/>
    <hyperlink ref="C541" r:id="rId1341" xr:uid="{2F198FD7-80AE-4349-AA33-A8B63DA820B9}"/>
    <hyperlink ref="D537" r:id="rId1342" xr:uid="{0B342DDA-7FFE-42C2-A690-305A9C8F9EC1}"/>
    <hyperlink ref="D538" r:id="rId1343" xr:uid="{0D6E6ECD-AEFB-46D0-8CEF-E4C0793F5C57}"/>
    <hyperlink ref="D539" r:id="rId1344" xr:uid="{15D2B544-56A6-4E9C-8065-6BEFB2E9E27D}"/>
    <hyperlink ref="D540" r:id="rId1345" xr:uid="{230B93B4-5E52-4B31-8DD7-E6B7DA37ADDE}"/>
    <hyperlink ref="E527" r:id="rId1346" xr:uid="{241B44C5-B728-4102-8B43-B7138F4C2EB0}"/>
    <hyperlink ref="E528" r:id="rId1347" xr:uid="{141EDBCF-C8E8-4045-B036-E0AC3191EC81}"/>
    <hyperlink ref="E537" r:id="rId1348" xr:uid="{531FC6FD-7326-49A3-9BBA-767C13B0E6FA}"/>
    <hyperlink ref="E538" r:id="rId1349" xr:uid="{42FBADF6-41CA-451B-AF38-55FAEAFD7067}"/>
    <hyperlink ref="E540" r:id="rId1350" xr:uid="{864472B5-BF1D-4250-96DD-EC6DD7920CBC}"/>
    <hyperlink ref="E541" r:id="rId1351" xr:uid="{C12CE742-65F1-4592-B4FF-5349A8DBAC37}"/>
    <hyperlink ref="C546" r:id="rId1352" xr:uid="{844A79A7-D5BB-41AB-A9CB-68B05DDA6B86}"/>
    <hyperlink ref="C547" r:id="rId1353" xr:uid="{66460384-1112-43DA-8FA5-DBCB04BE0BB8}"/>
    <hyperlink ref="C548" r:id="rId1354" xr:uid="{DF6A3997-41B4-4D00-A233-9187A9BFA305}"/>
    <hyperlink ref="D547" r:id="rId1355" xr:uid="{5FB6E55D-8D42-4B7D-BBC0-1A2BE5E08858}"/>
    <hyperlink ref="D548" r:id="rId1356" xr:uid="{2258F3F3-AF4B-4E16-93C7-C9CBDDDAA87B}"/>
    <hyperlink ref="E546" r:id="rId1357" xr:uid="{D40AB528-8091-43D7-99B7-ADFCA9FA537F}"/>
    <hyperlink ref="E547" r:id="rId1358" xr:uid="{279A787F-0436-4445-9587-8DE3C9C673E5}"/>
    <hyperlink ref="E548" r:id="rId1359" xr:uid="{C2D334F1-30EE-4212-A52E-396693C20352}"/>
    <hyperlink ref="C551" r:id="rId1360" xr:uid="{CF5E7E54-56C8-4460-B81F-C09E07BE3379}"/>
    <hyperlink ref="C552" r:id="rId1361" xr:uid="{51B4B522-86A5-4B9C-AC32-940C34A3B711}"/>
    <hyperlink ref="C553" r:id="rId1362" xr:uid="{070D233D-8B6A-4603-9A84-7D86752418D4}"/>
    <hyperlink ref="C554" r:id="rId1363" xr:uid="{23B8F823-FE3C-407B-847D-A3585BE29D97}"/>
    <hyperlink ref="C555" r:id="rId1364" xr:uid="{A5047406-99D8-4713-884A-0F7B4164CBBB}"/>
    <hyperlink ref="C556" r:id="rId1365" xr:uid="{676A19F4-8D48-4B24-B487-449A786D7D50}"/>
    <hyperlink ref="C557" r:id="rId1366" xr:uid="{32135A2B-8397-4607-9AE7-842694A8EA16}"/>
    <hyperlink ref="C558" r:id="rId1367" xr:uid="{F57516F9-CC1B-4022-8EF0-976521EE5994}"/>
    <hyperlink ref="C559" r:id="rId1368" xr:uid="{13BCC3C0-B14E-435A-9DA6-D1D99F50C891}"/>
    <hyperlink ref="E551" r:id="rId1369" xr:uid="{EB70FB7E-56CE-4534-A19C-0E8E2645FA13}"/>
    <hyperlink ref="E552" r:id="rId1370" xr:uid="{7E051309-4874-4051-9451-7CB8024E6EEA}"/>
    <hyperlink ref="E553" r:id="rId1371" xr:uid="{544589C9-8E81-4E10-BEEE-5ADF064B7BAA}"/>
    <hyperlink ref="E561" r:id="rId1372" xr:uid="{99C84BEC-F777-47DD-90BC-6C0CB1E4A05A}"/>
    <hyperlink ref="E562" r:id="rId1373" xr:uid="{E8EA349C-03B5-49FE-9490-DBB948BC41C9}"/>
    <hyperlink ref="E563" r:id="rId1374" xr:uid="{0D0A052A-29D9-48FC-BA92-48CA44861276}"/>
    <hyperlink ref="C564" r:id="rId1375" xr:uid="{FEC34B90-7071-4A49-A058-651B95703A36}"/>
    <hyperlink ref="C565" r:id="rId1376" xr:uid="{9C25CA8B-7103-441E-8C9B-8D63FB9D64CE}"/>
    <hyperlink ref="C566" r:id="rId1377" xr:uid="{EE9FF41E-3B24-4947-9615-C90C2A04E62F}"/>
    <hyperlink ref="C567" r:id="rId1378" xr:uid="{60705A59-81EF-447D-9140-40DCD87F90C3}"/>
    <hyperlink ref="C568" r:id="rId1379" xr:uid="{65874DF6-4715-4FA1-BC77-80FAC4F4FA57}"/>
    <hyperlink ref="C569" r:id="rId1380" xr:uid="{6A1668FE-08B3-48C5-9559-8161DAA8BE69}"/>
    <hyperlink ref="C570" r:id="rId1381" xr:uid="{301D0978-26AD-4E38-9180-794202AB97AD}"/>
    <hyperlink ref="C571" r:id="rId1382" xr:uid="{69299508-9467-4A00-A776-DEF9DC5ACEC1}"/>
    <hyperlink ref="C572" r:id="rId1383" xr:uid="{8F6C7E73-DC3C-4E21-9FCF-6BBBE84176A9}"/>
    <hyperlink ref="C573" r:id="rId1384" xr:uid="{289D7758-5E02-4FF7-9E57-82A40D71CDBF}"/>
    <hyperlink ref="D564" r:id="rId1385" xr:uid="{5AF132ED-5103-4664-92BD-D445AAACB2ED}"/>
    <hyperlink ref="D565" r:id="rId1386" xr:uid="{531BBAB1-A3DF-40B9-AC49-8E57FD7CF993}"/>
    <hyperlink ref="D566" r:id="rId1387" xr:uid="{C0A30F7A-DB83-442F-8177-F2178A566FC3}"/>
    <hyperlink ref="D567" r:id="rId1388" xr:uid="{E9F7CE42-61CC-4E07-B438-CACD609DEC31}"/>
    <hyperlink ref="D568" r:id="rId1389" xr:uid="{32B2B44C-7EDE-443B-9840-F33BC2297D64}"/>
    <hyperlink ref="D569" r:id="rId1390" xr:uid="{4E53019F-D9E5-4655-97BF-0D79BF52EB0C}"/>
    <hyperlink ref="D570" r:id="rId1391" xr:uid="{4AD2718D-ED3D-4620-A28A-B9AD382C9F7C}"/>
    <hyperlink ref="D571" r:id="rId1392" xr:uid="{85CA8C7B-C196-4077-8559-F8CDBB315076}"/>
    <hyperlink ref="D572" r:id="rId1393" xr:uid="{9E597A14-33DE-467E-8736-8CB8CD5511A8}"/>
    <hyperlink ref="D573" r:id="rId1394" xr:uid="{9F8DDA44-4C3B-4763-9E30-987A2252F827}"/>
    <hyperlink ref="E564" r:id="rId1395" xr:uid="{CB2340A4-2830-4258-A5AE-3F3F10D9D480}"/>
    <hyperlink ref="E565" r:id="rId1396" xr:uid="{6FCBD689-1120-452E-BBD3-E547C193935F}"/>
    <hyperlink ref="E566" r:id="rId1397" xr:uid="{2EB2A338-123A-4569-9F77-A59D8894A9D6}"/>
    <hyperlink ref="E567" r:id="rId1398" xr:uid="{1C9EFFCA-0636-43A3-BC30-EFA12557A388}"/>
    <hyperlink ref="E568" r:id="rId1399" xr:uid="{D5249E91-5D14-4D9C-964E-9EF41A5BAB85}"/>
    <hyperlink ref="E569" r:id="rId1400" xr:uid="{B24B06CD-A8D3-46CF-AEE2-CBA8CC8D912C}"/>
    <hyperlink ref="E570" r:id="rId1401" xr:uid="{EE00A850-05A9-4ED0-AC6C-FA2CFAC5CB9E}"/>
    <hyperlink ref="E571" r:id="rId1402" xr:uid="{EE185F38-DDC4-4FFB-8466-1D8BF7D719E6}"/>
    <hyperlink ref="C574" r:id="rId1403" xr:uid="{F58447F5-0054-4FBB-AC35-A67D0C38A1D5}"/>
    <hyperlink ref="C575" r:id="rId1404" xr:uid="{A80DFAF8-91E9-450A-869C-817AFD049ACE}"/>
    <hyperlink ref="C576" r:id="rId1405" xr:uid="{EDE329DB-FE0D-4B13-AE3A-2FA6EB54C189}"/>
    <hyperlink ref="C577" r:id="rId1406" xr:uid="{7C2FC1DA-89F1-4B02-AAE7-35E4DADB9615}"/>
    <hyperlink ref="C578" r:id="rId1407" xr:uid="{7B9A4D72-26F4-4214-BF7F-F9A1AD4EA0AE}"/>
    <hyperlink ref="C579" r:id="rId1408" xr:uid="{1E61C6CF-1FDB-4641-8CC2-96ECC8BA7637}"/>
    <hyperlink ref="D574" r:id="rId1409" xr:uid="{768D1BCA-EE39-49D6-B153-F8FB73727D3F}"/>
    <hyperlink ref="D575" r:id="rId1410" xr:uid="{879C7780-7B9E-44B0-97FE-E8D3CEDAFFF7}"/>
    <hyperlink ref="D576" r:id="rId1411" xr:uid="{E99C90FC-B556-4F04-A9A1-81F3314085F0}"/>
    <hyperlink ref="D577" r:id="rId1412" xr:uid="{4DA1FE49-8CD6-4C50-BE58-2F72AD874560}"/>
    <hyperlink ref="D578" r:id="rId1413" xr:uid="{0F585FFD-C8A9-481D-B01F-D30E4BDA93AC}"/>
    <hyperlink ref="D579" r:id="rId1414" xr:uid="{826D2A88-B547-407A-B75E-47B045F5CE9A}"/>
    <hyperlink ref="E574" r:id="rId1415" xr:uid="{8C23F315-66C8-46DB-9146-AE24C31AD4D1}"/>
    <hyperlink ref="E575" r:id="rId1416" xr:uid="{96CC3D7E-3B21-4434-8052-519F56E646CD}"/>
    <hyperlink ref="E576" r:id="rId1417" xr:uid="{61BDC79F-78BD-460E-9E7B-5E74329971F6}"/>
    <hyperlink ref="E577" r:id="rId1418" xr:uid="{D3777774-3EA4-45C6-8A61-2B7697E88037}"/>
    <hyperlink ref="C580" r:id="rId1419" xr:uid="{E9C1DF5B-22D3-4432-ABCD-A69AD6E91F79}"/>
    <hyperlink ref="C581" r:id="rId1420" xr:uid="{0F6924DD-2177-47E4-9C3B-677B20228ADE}"/>
    <hyperlink ref="C582" r:id="rId1421" xr:uid="{88052A9E-9B26-4DAF-8149-540C5B4345A2}"/>
    <hyperlink ref="C583" r:id="rId1422" xr:uid="{41BCA201-C614-4DF3-ABB4-CC369F66A12F}"/>
    <hyperlink ref="C584" r:id="rId1423" xr:uid="{6DC7EDC0-8D0D-4FD6-8550-B04E84AB4735}"/>
    <hyperlink ref="C585" r:id="rId1424" xr:uid="{D85F7519-99C5-4F00-8582-9A49B2227160}"/>
    <hyperlink ref="C586" r:id="rId1425" xr:uid="{04BB88CA-710A-4DBF-94C4-F22FD5F27258}"/>
    <hyperlink ref="C587" r:id="rId1426" xr:uid="{3710D9E1-1C0F-43AB-BD07-B05409145E1F}"/>
    <hyperlink ref="C588" r:id="rId1427" xr:uid="{62319559-8EA8-49F9-A783-3E850795F2CD}"/>
    <hyperlink ref="C589" r:id="rId1428" xr:uid="{67CA1128-60CF-4696-A5EE-9779A537E78D}"/>
    <hyperlink ref="C590" r:id="rId1429" xr:uid="{ADBE586E-3595-463D-A325-EF6FDBB108BB}"/>
    <hyperlink ref="C591" r:id="rId1430" xr:uid="{07079991-CF9C-42EC-A6DC-EA5D0F734C7C}"/>
    <hyperlink ref="D580" r:id="rId1431" xr:uid="{38CA50DD-A37A-4824-897D-99929B59B331}"/>
    <hyperlink ref="D581" r:id="rId1432" xr:uid="{E1657EA2-0A25-415E-A604-DF29456C735D}"/>
    <hyperlink ref="D582" r:id="rId1433" xr:uid="{FD538ED3-5751-4D88-9E29-619D33D7EB2E}"/>
    <hyperlink ref="D583" r:id="rId1434" xr:uid="{C60579AC-4585-4885-922D-A3E71DA35544}"/>
    <hyperlink ref="D584" r:id="rId1435" xr:uid="{A708A6EF-3B5A-48D5-9E18-B42AFEC10863}"/>
    <hyperlink ref="D585" r:id="rId1436" xr:uid="{A602D09C-9E29-4168-BE39-4CAB5AE166FD}"/>
    <hyperlink ref="D586" r:id="rId1437" xr:uid="{26D035C1-420B-4609-AAA6-97D5DAA1601A}"/>
    <hyperlink ref="D587" r:id="rId1438" xr:uid="{154B57DE-B124-4248-A92E-3F47479738A3}"/>
    <hyperlink ref="D588" r:id="rId1439" xr:uid="{FF8947D6-4331-42CE-8795-EBDD4DB0FD90}"/>
    <hyperlink ref="D589" r:id="rId1440" xr:uid="{5C2FDD61-5A53-442A-A5D6-36E2A5C4D730}"/>
    <hyperlink ref="D590" r:id="rId1441" xr:uid="{7E78E13B-866E-425C-B188-C655BCF9880A}"/>
    <hyperlink ref="D591" r:id="rId1442" xr:uid="{78735EB6-68E8-4342-8801-36546B3C9FC7}"/>
    <hyperlink ref="E589" r:id="rId1443" xr:uid="{72E1FD19-0388-4A30-B28E-E833CE503267}"/>
    <hyperlink ref="E590" r:id="rId1444" xr:uid="{A19A6E26-B22D-44FB-9197-55196D2664AA}"/>
    <hyperlink ref="E591" r:id="rId1445" xr:uid="{424325D0-4182-4E21-8018-7DBE48A58E7A}"/>
    <hyperlink ref="C592" r:id="rId1446" xr:uid="{90F3ECD4-C960-4A36-B1E3-E33204814BA1}"/>
    <hyperlink ref="C593" r:id="rId1447" xr:uid="{90879EB0-5EF8-4BA7-AAC8-285EFBCF7227}"/>
    <hyperlink ref="C594" r:id="rId1448" xr:uid="{AACB673D-7DAB-405F-A223-98CE5C93A488}"/>
    <hyperlink ref="C595" r:id="rId1449" xr:uid="{2B2BB883-CED7-457D-973B-38E41C43284D}"/>
    <hyperlink ref="C596" r:id="rId1450" xr:uid="{E2A87ADC-9A1B-48F4-9395-0B6C750BD1F7}"/>
    <hyperlink ref="C597" r:id="rId1451" xr:uid="{FCB4CEF6-3B35-4FDB-92E8-80EFF064A2D8}"/>
    <hyperlink ref="C598" r:id="rId1452" xr:uid="{3653D680-B298-4144-A250-B2127E30180A}"/>
    <hyperlink ref="C599" r:id="rId1453" xr:uid="{82AA7860-C823-4244-BEE3-152FED4520AF}"/>
    <hyperlink ref="D592" r:id="rId1454" xr:uid="{74985784-BA75-4B7F-9787-7155695FE500}"/>
    <hyperlink ref="D593" r:id="rId1455" xr:uid="{8706A1AA-C348-4503-8E56-17C809F6A2C3}"/>
    <hyperlink ref="D594" r:id="rId1456" xr:uid="{01619CF2-620B-4743-9636-E9EECFCC6BEE}"/>
    <hyperlink ref="D595" r:id="rId1457" xr:uid="{633AE44A-9CAD-4AB2-8795-31FB23B72FC9}"/>
    <hyperlink ref="D596" r:id="rId1458" xr:uid="{88B5E940-CFDA-499A-8596-F5592E10FCFB}"/>
    <hyperlink ref="D597" r:id="rId1459" xr:uid="{F6A4C1CA-ADD0-4299-8A3C-9CC371E4D42D}"/>
    <hyperlink ref="D598" r:id="rId1460" xr:uid="{4DD63DD5-75E9-4D63-9D1D-DFF14885D263}"/>
    <hyperlink ref="D599" r:id="rId1461" xr:uid="{F9C6144F-BC4E-4875-9B14-FEEBE4D02BEE}"/>
    <hyperlink ref="E592" r:id="rId1462" xr:uid="{C8EEDFCC-44F0-445A-B765-A5944F9CA2E4}"/>
    <hyperlink ref="E593" r:id="rId1463" xr:uid="{8529BB5A-CAA0-499A-A4D0-600890F79CB7}"/>
    <hyperlink ref="E594" r:id="rId1464" xr:uid="{919696B3-4D57-4938-940A-158FDBF4259B}"/>
    <hyperlink ref="E595" r:id="rId1465" xr:uid="{31AE31D8-FBB1-4021-AF1B-AE22F3311035}"/>
    <hyperlink ref="E596" r:id="rId1466" xr:uid="{E208C512-872E-4639-BF2B-D59FAE8C705F}"/>
    <hyperlink ref="E597" r:id="rId1467" xr:uid="{68E076D4-60F2-4024-A129-9B669BD6CB49}"/>
    <hyperlink ref="E598" r:id="rId1468" xr:uid="{86F391C9-2FD5-4F49-AA48-392F212254B0}"/>
    <hyperlink ref="E599" r:id="rId1469" xr:uid="{67D9DBB7-62A5-436E-924E-E8E398325299}"/>
    <hyperlink ref="C600" r:id="rId1470" xr:uid="{AAECC10E-9F57-4CA6-9A06-3EFB5643A4FD}"/>
    <hyperlink ref="C601" r:id="rId1471" xr:uid="{15019B89-BE88-49E0-BE2A-F4D0EC2C4F77}"/>
    <hyperlink ref="C602" r:id="rId1472" xr:uid="{05376C1B-BC05-4848-804B-112C50D81E22}"/>
    <hyperlink ref="C603" r:id="rId1473" xr:uid="{64200311-4788-4A92-B0D7-F3D049F25620}"/>
    <hyperlink ref="C604" r:id="rId1474" xr:uid="{E693CD1F-81F4-437A-8B0F-5688962BBA3F}"/>
    <hyperlink ref="C605" r:id="rId1475" xr:uid="{BA208C25-1200-4365-AC5D-D4EA7064146E}"/>
    <hyperlink ref="C606" r:id="rId1476" xr:uid="{70F19539-06EE-4C83-99B2-24B74D813440}"/>
    <hyperlink ref="C607" r:id="rId1477" xr:uid="{FD7D6A3E-E4A0-45B9-A08D-6F99B8559856}"/>
    <hyperlink ref="C608" r:id="rId1478" xr:uid="{584E77B7-AF94-47BF-87AC-F2A2B62E79DB}"/>
    <hyperlink ref="C609" r:id="rId1479" xr:uid="{EBF48D10-3EE7-4575-BD10-DE8D60653C0D}"/>
    <hyperlink ref="C610" r:id="rId1480" xr:uid="{9D40FEE0-B861-4DC4-94CC-C3981928FBA4}"/>
    <hyperlink ref="C611" r:id="rId1481" xr:uid="{70FF5E82-D4D0-4C05-AB07-045B1130C8A6}"/>
    <hyperlink ref="C612" r:id="rId1482" xr:uid="{980AA10F-398A-4058-9392-80CADAEED5EC}"/>
    <hyperlink ref="C613" r:id="rId1483" xr:uid="{F85CD0A5-70A4-4636-9D5D-F9403E2723C9}"/>
    <hyperlink ref="C614" r:id="rId1484" xr:uid="{43CAF17D-7D00-490E-A0A7-D35DA25474FF}"/>
    <hyperlink ref="D600" r:id="rId1485" xr:uid="{8947ED97-82DF-46F3-BE10-4C403CEF631D}"/>
    <hyperlink ref="D601" r:id="rId1486" xr:uid="{40A9748D-ED04-4C84-8542-93F95A8B5DD6}"/>
    <hyperlink ref="D602" r:id="rId1487" xr:uid="{55073E1B-9A39-4AEA-BFAB-43B985E9DF09}"/>
    <hyperlink ref="D603" r:id="rId1488" xr:uid="{215EEC9E-EA9B-437B-8A97-4B5BFFD9D362}"/>
    <hyperlink ref="D604" r:id="rId1489" xr:uid="{37EF38F9-9278-4BDE-8ACD-D688FFA1AB24}"/>
    <hyperlink ref="D605" r:id="rId1490" xr:uid="{8CC68CD4-A68F-49ED-991F-AD638EEF4D30}"/>
    <hyperlink ref="D606" r:id="rId1491" xr:uid="{BF0323A6-3263-44ED-8687-70E1EAC3A137}"/>
    <hyperlink ref="D607" r:id="rId1492" xr:uid="{F130CD86-C2B9-45D1-A80D-843167C2C878}"/>
    <hyperlink ref="D608" r:id="rId1493" xr:uid="{C56C4007-B209-4382-9EE9-5C7B9763628F}"/>
    <hyperlink ref="D609" r:id="rId1494" xr:uid="{C1DFC934-CD5C-4515-AD91-DB3321CE0207}"/>
    <hyperlink ref="D610" r:id="rId1495" xr:uid="{22FD759B-93E5-4B19-8A3C-4C995E6A230B}"/>
    <hyperlink ref="D611" r:id="rId1496" xr:uid="{DF3B22A5-C8DD-481E-93AE-7BB8C88931C2}"/>
    <hyperlink ref="D612" r:id="rId1497" xr:uid="{71001D1F-F371-49ED-AF9A-1C0C1820E738}"/>
    <hyperlink ref="D613" r:id="rId1498" xr:uid="{DC9A00E6-5DD1-44E1-B550-2395900F1582}"/>
    <hyperlink ref="D614" r:id="rId1499" xr:uid="{FABFEC36-0F58-48D8-A364-7A107D9DAE39}"/>
    <hyperlink ref="E607" r:id="rId1500" xr:uid="{09DCAB53-2919-40E1-8A9E-D454CA29FC6B}"/>
    <hyperlink ref="E608" r:id="rId1501" xr:uid="{87B76203-1AC4-4EA5-9446-DBC2DABB65E2}"/>
    <hyperlink ref="C615" r:id="rId1502" xr:uid="{98A1B47D-620E-493B-A19C-D4FFEC75960B}"/>
    <hyperlink ref="C616" r:id="rId1503" xr:uid="{8DE0C4BE-8598-4853-836A-78396CA83F30}"/>
    <hyperlink ref="C617" r:id="rId1504" xr:uid="{175D4BCA-9613-4015-A551-2772BAC1B364}"/>
    <hyperlink ref="C618" r:id="rId1505" xr:uid="{006C18B1-A934-44C5-900B-BD7E617358C4}"/>
    <hyperlink ref="C619" r:id="rId1506" xr:uid="{BCC02D82-C94E-4E92-A07E-9CC5476D25A7}"/>
    <hyperlink ref="C620" r:id="rId1507" xr:uid="{905317E5-3D0B-4447-B780-B36E85D7134E}"/>
    <hyperlink ref="C621" r:id="rId1508" xr:uid="{BDE745F2-051C-4FAF-830E-B6083E4F08BB}"/>
    <hyperlink ref="C622" r:id="rId1509" xr:uid="{EA0B22DA-E5B1-45EA-A38D-F6763988EEBE}"/>
    <hyperlink ref="D615" r:id="rId1510" xr:uid="{DA41954A-088B-49AF-8566-3E41319061FD}"/>
    <hyperlink ref="D616" r:id="rId1511" xr:uid="{7154B09C-A56B-47DD-AC86-2DDF346CBB5C}"/>
    <hyperlink ref="D617" r:id="rId1512" xr:uid="{7B3FE662-622A-4DCD-9D63-A7684D68C85E}"/>
    <hyperlink ref="D618" r:id="rId1513" xr:uid="{FDA3AECE-CD7F-4BBB-88BE-AC3C8120DC6C}"/>
    <hyperlink ref="D619" r:id="rId1514" xr:uid="{5F0C3F71-0AAA-4A82-BAF1-C8017C8729F4}"/>
    <hyperlink ref="D620" r:id="rId1515" xr:uid="{CA13334A-A95F-4561-96BC-F0613A33420C}"/>
    <hyperlink ref="D621" r:id="rId1516" xr:uid="{C150D0F4-4EAE-4B34-83A0-77EA36EDA4B9}"/>
    <hyperlink ref="D622" r:id="rId1517" xr:uid="{A04C674C-2F0D-4A96-8B9F-51485301CF37}"/>
    <hyperlink ref="C623" r:id="rId1518" xr:uid="{3B04628E-26F4-4650-BF3E-B9ACA0FC7EFA}"/>
    <hyperlink ref="C624" r:id="rId1519" xr:uid="{E8611A1E-59B2-4B45-BA6A-AAF37C4FFE4D}"/>
    <hyperlink ref="C625" r:id="rId1520" xr:uid="{2C3DA101-9900-4B55-A7BA-485A4EE92B6A}"/>
    <hyperlink ref="C626" r:id="rId1521" xr:uid="{EDA953B7-204D-4725-8DE9-F5CD317D5679}"/>
    <hyperlink ref="C627" r:id="rId1522" xr:uid="{6CCAF206-4A81-4336-9706-3EEF7D1B6E3C}"/>
    <hyperlink ref="C628" r:id="rId1523" xr:uid="{F010E797-E90F-4C42-8198-64A9C1EDAB19}"/>
    <hyperlink ref="C629" r:id="rId1524" xr:uid="{68BEBE89-9540-41A8-902F-550A03D53FDD}"/>
    <hyperlink ref="C630" r:id="rId1525" xr:uid="{77280364-50BF-4F8A-8704-A2B2C9AEEBA1}"/>
    <hyperlink ref="D623" r:id="rId1526" xr:uid="{6CD541A2-5A4E-4D95-9B26-3053E1CAE8A5}"/>
    <hyperlink ref="D624" r:id="rId1527" xr:uid="{5ADBF62E-EB14-498B-BD8E-4DB97E211B72}"/>
    <hyperlink ref="D625" r:id="rId1528" xr:uid="{AD4363E9-D94A-4475-989F-1C4C94338B38}"/>
    <hyperlink ref="D626" r:id="rId1529" xr:uid="{8E800F0D-2C7E-4F0F-9FBB-BB61D2D249D3}"/>
    <hyperlink ref="D627" r:id="rId1530" xr:uid="{C953CDEA-25EF-41D9-8059-7E196108DD05}"/>
    <hyperlink ref="D628" r:id="rId1531" xr:uid="{8104F76B-43DB-4A14-A260-D5FBC3D18DE2}"/>
    <hyperlink ref="D629" r:id="rId1532" xr:uid="{6F6D3D97-BFB3-48CE-B89F-955DF96BB2D9}"/>
    <hyperlink ref="D630" r:id="rId1533" xr:uid="{E7D716F3-1EE4-4E91-BA84-3F1AC1C5DC83}"/>
    <hyperlink ref="E623" r:id="rId1534" xr:uid="{C8DE8101-E7A9-47A1-8703-F06328EFCDCA}"/>
    <hyperlink ref="E624" r:id="rId1535" xr:uid="{8E9485EB-45CD-4E98-A91D-C3003DEBD727}"/>
    <hyperlink ref="E625" r:id="rId1536" xr:uid="{3D507AA9-1F76-464D-9120-96F2C0B477C5}"/>
    <hyperlink ref="E626" r:id="rId1537" xr:uid="{A6929322-07FB-4CF8-93B2-4C671310BAEB}"/>
    <hyperlink ref="E627" r:id="rId1538" xr:uid="{AD37B1E2-6FE3-4B6B-9373-6EA860920F74}"/>
    <hyperlink ref="E628" r:id="rId1539" xr:uid="{3B366C05-6B65-4632-850A-C44940639B0D}"/>
    <hyperlink ref="E629" r:id="rId1540" xr:uid="{113BFFF1-2FF5-49DE-892D-E9DFCB18606C}"/>
    <hyperlink ref="E630" r:id="rId1541" xr:uid="{BD524F38-3792-4AC3-804A-7F0040F7B944}"/>
    <hyperlink ref="C631" r:id="rId1542" xr:uid="{04EB26F7-8B79-4972-832C-453FD5CCF29E}"/>
    <hyperlink ref="C632" r:id="rId1543" xr:uid="{1AE03DCD-B015-4340-B37F-E1FE8430F137}"/>
    <hyperlink ref="C633" r:id="rId1544" xr:uid="{36AE7D45-3F28-4F27-B0CF-81535FE02493}"/>
    <hyperlink ref="C634" r:id="rId1545" xr:uid="{820E663D-A2AD-4383-B545-4CB3F7A430CB}"/>
    <hyperlink ref="C635" r:id="rId1546" xr:uid="{ED8917C8-7C4A-4C1D-B8DC-F859A0549E62}"/>
    <hyperlink ref="C636" r:id="rId1547" xr:uid="{4328B05F-653E-4675-BAA2-691180488329}"/>
    <hyperlink ref="C637" r:id="rId1548" xr:uid="{8388CC1A-E865-4AE9-8D30-B807D1EB5650}"/>
    <hyperlink ref="D631" r:id="rId1549" xr:uid="{D5FB48B5-9634-4A24-B001-A595643303DB}"/>
    <hyperlink ref="D632" r:id="rId1550" xr:uid="{75886DF0-079C-4286-AF82-5E5F0FE4EA1C}"/>
    <hyperlink ref="D633" r:id="rId1551" xr:uid="{CE2D0E41-2C59-4403-9D81-DA310E530037}"/>
    <hyperlink ref="D634" r:id="rId1552" xr:uid="{A43CF80C-78F3-4231-BA4F-E50AF7FD1B22}"/>
    <hyperlink ref="D635" r:id="rId1553" xr:uid="{FC858EEC-A9E8-425A-A9F9-FE851E02CFCA}"/>
    <hyperlink ref="D636" r:id="rId1554" xr:uid="{A8634028-7A10-4B0C-A53D-B7D8908EB5AA}"/>
    <hyperlink ref="D637" r:id="rId1555" xr:uid="{B50A4E07-1EDC-4E47-8942-6DB48A29D7EE}"/>
    <hyperlink ref="C638" r:id="rId1556" xr:uid="{40150A91-CD0A-4041-825D-5174327448D3}"/>
    <hyperlink ref="C639" r:id="rId1557" xr:uid="{60D09B25-784A-4CE1-B5FA-B8121ABE8B63}"/>
    <hyperlink ref="C640" r:id="rId1558" xr:uid="{51DA6A9B-57A3-4214-82A2-95E29BA96BBA}"/>
    <hyperlink ref="C641" r:id="rId1559" xr:uid="{765FEE88-5104-4DEE-A84F-B665F473FDF6}"/>
    <hyperlink ref="D638" r:id="rId1560" xr:uid="{940EB99B-47CC-4E75-8CA7-7622C8F38A9C}"/>
    <hyperlink ref="D639" r:id="rId1561" xr:uid="{1446F79C-7C6E-4C72-B8A8-57C2B0FB9249}"/>
    <hyperlink ref="D640" r:id="rId1562" xr:uid="{DF3649E7-DDBA-4D27-85BF-E7DD7257AE86}"/>
    <hyperlink ref="D641" r:id="rId1563" xr:uid="{A78B7A0A-71EB-4DF6-ACB5-306BCD82BF71}"/>
    <hyperlink ref="E638" r:id="rId1564" xr:uid="{A17E2B53-32FE-4950-A147-CA7588BD2977}"/>
    <hyperlink ref="E639" r:id="rId1565" xr:uid="{A3656BD3-E280-4CD7-B911-4F28959D461E}"/>
    <hyperlink ref="E640" r:id="rId1566" xr:uid="{3C7307A1-708F-47D9-AF91-04AA83E3E655}"/>
    <hyperlink ref="E641" r:id="rId1567" xr:uid="{4680CC01-E889-465A-A964-F422AC3F274E}"/>
    <hyperlink ref="C642" r:id="rId1568" xr:uid="{30BFB4B8-3E7A-44AE-B477-6440D6DAC9FE}"/>
    <hyperlink ref="C643" r:id="rId1569" xr:uid="{489770D6-025D-4A2D-98D4-6522635FF35D}"/>
    <hyperlink ref="C644" r:id="rId1570" xr:uid="{5BD04F1F-0E62-4085-8A5A-A20D453713F0}"/>
    <hyperlink ref="C645" r:id="rId1571" xr:uid="{3D37A35C-D6A6-4EF9-B113-1E7B0C0DC0E1}"/>
    <hyperlink ref="D642" r:id="rId1572" xr:uid="{9E07A883-101E-45E0-8FB2-E5C027FAB88B}"/>
    <hyperlink ref="D643" r:id="rId1573" xr:uid="{3CBEB5AF-BB43-4E9D-A2F5-69A58E7C1721}"/>
    <hyperlink ref="D644" r:id="rId1574" xr:uid="{9AAAA5FE-630B-419A-A751-B06FA7400337}"/>
    <hyperlink ref="D645" r:id="rId1575" xr:uid="{DDF372E3-18C3-415F-B0BF-9737CD450B06}"/>
    <hyperlink ref="E642" r:id="rId1576" xr:uid="{76867D4A-B069-4C36-8813-A63EC91F71D5}"/>
    <hyperlink ref="E643" r:id="rId1577" xr:uid="{61A704E7-4696-4754-93D6-85F4775E05BC}"/>
    <hyperlink ref="E644" r:id="rId1578" xr:uid="{95406CC3-4193-4182-A227-F725F452755E}"/>
    <hyperlink ref="E645" r:id="rId1579" xr:uid="{2FC4B4E9-91C1-4EA4-915A-E081628C7507}"/>
    <hyperlink ref="C646" r:id="rId1580" xr:uid="{01583A5A-C2C3-462F-9EA0-B36AC5AC7A69}"/>
    <hyperlink ref="C647" r:id="rId1581" xr:uid="{DD1A2AEC-F701-470A-8B02-58524DEE8517}"/>
    <hyperlink ref="C648" r:id="rId1582" xr:uid="{8A573403-2799-4A1E-B45D-88E0AF10F44A}"/>
    <hyperlink ref="C649" r:id="rId1583" xr:uid="{52FF7353-E7E8-48D4-A893-5D3C202F45DD}"/>
    <hyperlink ref="C650" r:id="rId1584" xr:uid="{6FF46273-7380-470A-BCC8-F468E8E495E4}"/>
    <hyperlink ref="C651" r:id="rId1585" xr:uid="{93C7003E-5711-4ACE-925F-9BB368A64292}"/>
    <hyperlink ref="D646" r:id="rId1586" xr:uid="{F4C7012A-8B85-4399-9496-61D8D28C7286}"/>
    <hyperlink ref="D647" r:id="rId1587" xr:uid="{B22427EE-DE75-4C27-AC77-8C7165C835FC}"/>
    <hyperlink ref="D648" r:id="rId1588" xr:uid="{EF1CBF8F-969F-49A4-BCF4-1A8B2ADAAF81}"/>
    <hyperlink ref="D649" r:id="rId1589" xr:uid="{8891F9D9-BF27-43A0-87FC-632E60B2CC5A}"/>
    <hyperlink ref="D650" r:id="rId1590" xr:uid="{3AC0377C-5E61-41C4-BAD8-3C5E5C04FFB4}"/>
    <hyperlink ref="D651" r:id="rId1591" xr:uid="{4A23F90A-204E-4880-906F-48D34C427D94}"/>
    <hyperlink ref="E646" r:id="rId1592" xr:uid="{7A177B1E-C990-4D74-A377-D70E7C237436}"/>
    <hyperlink ref="E647" r:id="rId1593" xr:uid="{27DBD625-2E10-4B90-9C94-C93D5614AD14}"/>
    <hyperlink ref="E648" r:id="rId1594" xr:uid="{4FA91F0F-CA67-405B-A072-A1F6751275CC}"/>
    <hyperlink ref="E649" r:id="rId1595" xr:uid="{6F177262-977A-448D-B5B0-C9FEA4E861B9}"/>
    <hyperlink ref="E650" r:id="rId1596" xr:uid="{0FEE442A-FC57-4901-99F9-AB8434C24BD6}"/>
    <hyperlink ref="E651" r:id="rId1597" xr:uid="{4D2C4319-A06D-4313-B5E8-8EBDF1FEE50B}"/>
    <hyperlink ref="C652" r:id="rId1598" xr:uid="{EA43F1C0-D9CB-42AB-83B7-787DA415C643}"/>
    <hyperlink ref="C653" r:id="rId1599" xr:uid="{068DFDE1-D9C0-43E9-9447-29CCCADE486A}"/>
    <hyperlink ref="C654" r:id="rId1600" xr:uid="{C7F98933-BCC5-40A5-B1FD-925B3E9BC8C0}"/>
    <hyperlink ref="D652" r:id="rId1601" xr:uid="{6F877069-7E79-4D00-8B26-32AD1ABBF830}"/>
    <hyperlink ref="D653" r:id="rId1602" xr:uid="{6D0AE558-5F19-40F9-8CA3-8C6D89CB1E5A}"/>
    <hyperlink ref="D654" r:id="rId1603" xr:uid="{047C9BF8-6836-4564-902F-F31DAAC9283E}"/>
    <hyperlink ref="E652" r:id="rId1604" xr:uid="{9052CA0A-6F6A-41F4-92C9-A4134BCE5EC4}"/>
    <hyperlink ref="E653" r:id="rId1605" xr:uid="{714BA851-75D9-4EF4-A292-9689EBD790E5}"/>
    <hyperlink ref="E654" r:id="rId1606" xr:uid="{F5563FE0-D78A-4E5A-A44A-D73F2C9DB3E0}"/>
    <hyperlink ref="C655" r:id="rId1607" xr:uid="{4B97C9D4-F8C6-4F94-9223-96EFD1455AAD}"/>
    <hyperlink ref="C656" r:id="rId1608" xr:uid="{96B4BEA0-4A61-4382-A69F-DA8E19399725}"/>
    <hyperlink ref="C657" r:id="rId1609" xr:uid="{12BC29FD-3C26-425D-9330-160CFE60E47C}"/>
    <hyperlink ref="C658" r:id="rId1610" xr:uid="{086B26D4-43B3-4991-9564-A1A77DD580B0}"/>
    <hyperlink ref="C659" r:id="rId1611" xr:uid="{945641BD-8304-4E16-A78F-E2825D375F0C}"/>
    <hyperlink ref="C660" r:id="rId1612" xr:uid="{84CD2061-3697-4739-9D35-270C68D0F8A7}"/>
    <hyperlink ref="D655" r:id="rId1613" xr:uid="{C416D858-CBD5-45B0-A547-2FCEBF54A28A}"/>
    <hyperlink ref="D656" r:id="rId1614" xr:uid="{E858ED2E-19A9-4B99-A1FB-21D8D82EE0D6}"/>
    <hyperlink ref="D657" r:id="rId1615" xr:uid="{8EADEC29-9685-4ADC-BE63-F9A0E19B3CC7}"/>
    <hyperlink ref="D658" r:id="rId1616" xr:uid="{3B742F8F-D6F4-4442-914C-E4F40AC3A403}"/>
    <hyperlink ref="D659" r:id="rId1617" xr:uid="{4E8AEA86-5550-4F7E-8F64-6218FC8249A8}"/>
    <hyperlink ref="D660" r:id="rId1618" xr:uid="{9F2093C9-0DB0-4F13-8FAC-ED23D297ECEA}"/>
    <hyperlink ref="E655" r:id="rId1619" xr:uid="{87C7DB8F-CD71-4D82-9A8B-ED9C3D6ECE11}"/>
    <hyperlink ref="E656" r:id="rId1620" xr:uid="{29F756C9-04A7-4C3E-8800-80CA72BFCE66}"/>
    <hyperlink ref="E657" r:id="rId1621" xr:uid="{07A3D4EC-F26D-40E3-A223-B0E29B8ED4C2}"/>
    <hyperlink ref="E658" r:id="rId1622" xr:uid="{B681C1B5-ED44-43B9-94FB-C9137131248C}"/>
    <hyperlink ref="E659" r:id="rId1623" xr:uid="{C42890AB-F6AD-4FD7-87EF-52F91A03480E}"/>
    <hyperlink ref="E660" r:id="rId1624" xr:uid="{8B0DD6A4-D980-40BA-9810-756ADC20241E}"/>
    <hyperlink ref="C661" r:id="rId1625" xr:uid="{86BF2BEC-313F-4C37-898D-3A9A35AFCA0E}"/>
    <hyperlink ref="C662" r:id="rId1626" xr:uid="{94FE8108-B628-4ACF-8AB9-3FF993308816}"/>
    <hyperlink ref="C663" r:id="rId1627" xr:uid="{F0BEDDCF-75D8-416A-8B17-3122537EDB9F}"/>
    <hyperlink ref="C664" r:id="rId1628" xr:uid="{61C58E09-EE19-43C3-97BC-0D9FA92ED484}"/>
    <hyperlink ref="C665" r:id="rId1629" xr:uid="{A0C5CE5E-C3AE-4894-AD42-67F23FB5D5F0}"/>
    <hyperlink ref="C666" r:id="rId1630" xr:uid="{FB8D4417-29C4-4655-AA9D-316D4B0CA42F}"/>
    <hyperlink ref="C667" r:id="rId1631" xr:uid="{A49825C0-2A61-4012-AD97-81D2826D548E}"/>
    <hyperlink ref="C668" r:id="rId1632" xr:uid="{01C971C7-A76E-417D-9748-C810BFE6F74D}"/>
    <hyperlink ref="D661" r:id="rId1633" xr:uid="{B5497EEF-CF47-4918-AA48-1B66AB982DC3}"/>
    <hyperlink ref="D662" r:id="rId1634" xr:uid="{9F312B22-F5FF-4F71-A4AC-CF1320B7A23B}"/>
    <hyperlink ref="D663" r:id="rId1635" xr:uid="{9D873116-16E1-4911-A021-FFAC27D89309}"/>
    <hyperlink ref="D664" r:id="rId1636" xr:uid="{D62DB805-C41B-4BD4-A152-BB68E5910114}"/>
    <hyperlink ref="D665" r:id="rId1637" xr:uid="{893FA486-6E70-4500-8858-1F199ECA8B8F}"/>
    <hyperlink ref="D666" r:id="rId1638" xr:uid="{57417A5B-4F4B-42D6-BF6D-9115AA7649C3}"/>
    <hyperlink ref="D667" r:id="rId1639" xr:uid="{D5CC1265-E6E4-484A-A64F-28F3BB1EA35F}"/>
    <hyperlink ref="D668" r:id="rId1640" xr:uid="{BC702865-F229-4106-B01F-8C77D4B9DF76}"/>
    <hyperlink ref="E661" r:id="rId1641" xr:uid="{9F717ACB-AF7A-4366-B650-8DF2B835A7E8}"/>
    <hyperlink ref="E662" r:id="rId1642" xr:uid="{DBF92CC7-3970-4782-BA76-B135DD60D3D5}"/>
    <hyperlink ref="E663" r:id="rId1643" xr:uid="{47CFC2E3-F26C-499B-9341-6A64C7121BF4}"/>
    <hyperlink ref="E664" r:id="rId1644" xr:uid="{8075A284-9C3A-450E-83CF-00D72F8584C3}"/>
    <hyperlink ref="E665" r:id="rId1645" xr:uid="{06E5A19C-1BF3-4134-8813-B12AC281FE37}"/>
    <hyperlink ref="E666" r:id="rId1646" xr:uid="{AF5A25CC-CF00-4074-A634-FB44E4CAC97E}"/>
    <hyperlink ref="E667" r:id="rId1647" xr:uid="{B875B9F9-0079-4FCA-99CF-CF402AE03451}"/>
    <hyperlink ref="E668" r:id="rId1648" xr:uid="{E95F81AB-88D0-4386-8DD9-BA2626C09E57}"/>
    <hyperlink ref="C669" r:id="rId1649" xr:uid="{4B05432C-2C21-4255-8C07-828CB53C972F}"/>
    <hyperlink ref="C670" r:id="rId1650" xr:uid="{6B61F6F0-0DE2-4BCB-B973-C8D0A33619F8}"/>
    <hyperlink ref="C671" r:id="rId1651" xr:uid="{B6FEEDC6-5595-4106-8655-E3B958538B9C}"/>
    <hyperlink ref="C672" r:id="rId1652" xr:uid="{AD74925D-30C2-4BFE-B6D0-A72BEA0A1B41}"/>
    <hyperlink ref="C673" r:id="rId1653" xr:uid="{93D7B315-260D-4453-BDC3-47504B9BD36E}"/>
    <hyperlink ref="C674" r:id="rId1654" xr:uid="{0ED96B51-22B9-4962-9812-27336DF41375}"/>
    <hyperlink ref="C675" r:id="rId1655" xr:uid="{16B821FB-4F31-474D-8067-E4252E2C6C96}"/>
    <hyperlink ref="C676" r:id="rId1656" xr:uid="{CB591BE6-8D89-4829-8819-BDAC5D01F301}"/>
    <hyperlink ref="D669" r:id="rId1657" xr:uid="{8F85A194-FE8F-4E21-B556-B913019D03B3}"/>
    <hyperlink ref="D670" r:id="rId1658" xr:uid="{E87612B3-685F-43DD-95A1-70A9A1CFF72E}"/>
    <hyperlink ref="D671" r:id="rId1659" xr:uid="{2748FA48-826A-4D3F-9F1E-6631D50C2CD4}"/>
    <hyperlink ref="D672" r:id="rId1660" xr:uid="{742E56C6-8849-4D8C-9E48-40D06DDA105C}"/>
    <hyperlink ref="D673" r:id="rId1661" xr:uid="{6C3B9F12-26E4-472C-AFC3-307BCB052444}"/>
    <hyperlink ref="D674" r:id="rId1662" xr:uid="{CC9773C6-CCB7-458C-8944-2031C9256C49}"/>
    <hyperlink ref="D675" r:id="rId1663" xr:uid="{89095E47-DA69-4F5E-89BD-F0FE5C0C51EF}"/>
    <hyperlink ref="D676" r:id="rId1664" xr:uid="{31A93DDD-19D2-49A9-9A1A-C7E8A5077531}"/>
    <hyperlink ref="E669" r:id="rId1665" xr:uid="{73F4E2C3-CFB1-49F0-B728-6E72645ACB8E}"/>
    <hyperlink ref="E670" r:id="rId1666" xr:uid="{E3CB3640-FF6E-4040-BA4F-45C2E6C3C9A3}"/>
    <hyperlink ref="E671" r:id="rId1667" xr:uid="{7BDABDDA-2E9A-4D93-8ECD-305EAFBB9848}"/>
    <hyperlink ref="E672" r:id="rId1668" xr:uid="{68F368CC-8E80-43F8-B6B6-4DD59C4A85AB}"/>
    <hyperlink ref="E673" r:id="rId1669" xr:uid="{B011C71E-8BDB-491F-B568-D124E31D9770}"/>
    <hyperlink ref="E674" r:id="rId1670" xr:uid="{FC13119F-ABD4-4BF9-97C8-51ED895F1BCE}"/>
    <hyperlink ref="E675" r:id="rId1671" xr:uid="{8103277A-8C75-4CE6-BDBA-489DC3B4709A}"/>
    <hyperlink ref="E676" r:id="rId1672" xr:uid="{18A98DB0-3EFA-4126-89A5-ED6170CBFB91}"/>
    <hyperlink ref="C677" r:id="rId1673" xr:uid="{886188E8-99B0-4B77-8683-B0AFD5F1DF88}"/>
    <hyperlink ref="C678" r:id="rId1674" xr:uid="{BCE59319-B85C-4AC2-823C-FE4A419A5978}"/>
    <hyperlink ref="C679" r:id="rId1675" xr:uid="{9571F6EE-B773-41AB-9429-2EF66C275171}"/>
    <hyperlink ref="C680" r:id="rId1676" xr:uid="{B6B04063-9139-4088-8FB9-FF3F722788E1}"/>
    <hyperlink ref="D677" r:id="rId1677" xr:uid="{CA9A974D-26C7-4DA6-AB8D-4691997AC99E}"/>
    <hyperlink ref="D678" r:id="rId1678" xr:uid="{D617FE48-536F-474C-B204-A77096B5C825}"/>
    <hyperlink ref="D679" r:id="rId1679" xr:uid="{A40D98BC-9F68-4B63-9082-F5A3713E6382}"/>
    <hyperlink ref="D680" r:id="rId1680" xr:uid="{19D782A5-F416-46EC-8843-4D06B950983B}"/>
    <hyperlink ref="E677" r:id="rId1681" xr:uid="{BA8C8863-2FAD-48AA-9631-8D134DC8772E}"/>
    <hyperlink ref="E678" r:id="rId1682" xr:uid="{697C4CB9-4271-491A-B738-5759B1D8150A}"/>
    <hyperlink ref="E679" r:id="rId1683" xr:uid="{168D31CD-966D-48CE-A85F-006DB195BA0F}"/>
    <hyperlink ref="E680" r:id="rId1684" xr:uid="{BEAA02A3-1737-4778-A95F-CB2694601BD6}"/>
    <hyperlink ref="C681" r:id="rId1685" xr:uid="{16319885-67D5-4080-A926-E7E2BEC88C6B}"/>
    <hyperlink ref="C682" r:id="rId1686" xr:uid="{6D386CDE-FE7B-4812-9BA0-27FF65BD59A0}"/>
    <hyperlink ref="C683" r:id="rId1687" xr:uid="{4C9CA34C-5475-4279-AED1-8FC923B38D8A}"/>
    <hyperlink ref="C684" r:id="rId1688" xr:uid="{BD2A69B3-E8A8-4C7D-8971-A185986E07D3}"/>
    <hyperlink ref="C685" r:id="rId1689" xr:uid="{3F9F36D0-C948-4F72-98B6-29CE4E9A6B62}"/>
    <hyperlink ref="C686" r:id="rId1690" xr:uid="{FE0B2CB9-ADFB-40C0-9FFC-8AA603AE860D}"/>
    <hyperlink ref="C687" r:id="rId1691" xr:uid="{FDFAC8A1-7B71-430B-B3BC-ABC678331447}"/>
    <hyperlink ref="C688" r:id="rId1692" xr:uid="{AE003693-D045-4A6F-B54C-0555FD779F2E}"/>
    <hyperlink ref="D681" r:id="rId1693" xr:uid="{4517E858-4692-4138-A796-DEE118E6F5F0}"/>
    <hyperlink ref="D682" r:id="rId1694" xr:uid="{EA332EDA-0C6D-405B-9C32-5BF3F3A35FBC}"/>
    <hyperlink ref="D683" r:id="rId1695" xr:uid="{C499B9D0-D128-4DCC-B1E3-E73FFCC6A1FA}"/>
    <hyperlink ref="D684" r:id="rId1696" xr:uid="{39D7A58F-0DB6-44AF-8A29-A326F58D863A}"/>
    <hyperlink ref="D685" r:id="rId1697" xr:uid="{2C66FA5E-DF45-46FA-ACAD-B592C62E2B95}"/>
    <hyperlink ref="D686" r:id="rId1698" xr:uid="{1FA1F3C4-2D5C-43D1-AD34-2515B9805863}"/>
    <hyperlink ref="D687" r:id="rId1699" xr:uid="{4C8ECDEF-4C79-496A-8908-FD368B398F6F}"/>
    <hyperlink ref="D688" r:id="rId1700" xr:uid="{F90168CB-4C4D-429B-8F7F-14FA8B90736F}"/>
    <hyperlink ref="E681" r:id="rId1701" xr:uid="{ACB1890D-0E38-413F-AE94-50DEBB5E0EE9}"/>
    <hyperlink ref="E682" r:id="rId1702" xr:uid="{96360844-C176-4B63-9F23-BB8FCAEFD043}"/>
    <hyperlink ref="E683" r:id="rId1703" xr:uid="{84962807-15EE-4F0C-B96D-EAD1E90C3427}"/>
    <hyperlink ref="E684" r:id="rId1704" xr:uid="{CAEF3086-DD59-4C74-ABEA-7AF28C830CD9}"/>
    <hyperlink ref="E685" r:id="rId1705" xr:uid="{0613C7C9-1BF0-4400-B3C9-2BFE6D4D6583}"/>
    <hyperlink ref="E686" r:id="rId1706" xr:uid="{53A3F43E-116D-41BF-B429-72C6BA507B08}"/>
    <hyperlink ref="E687" r:id="rId1707" xr:uid="{7FE51578-CCF5-46F4-B178-16B18CDB4DCD}"/>
    <hyperlink ref="E688" r:id="rId1708" xr:uid="{D8BE820C-6DD7-48D2-A281-BA1830D16C0A}"/>
    <hyperlink ref="C689" r:id="rId1709" xr:uid="{6C7CB78E-0DF7-402E-9B14-F0C0454AAF23}"/>
    <hyperlink ref="C690" r:id="rId1710" xr:uid="{2AFDF439-E8B2-4C44-BFF3-2D204F988A47}"/>
    <hyperlink ref="C691" r:id="rId1711" xr:uid="{9472DF9A-5918-4813-9751-2E89FAD613F2}"/>
    <hyperlink ref="C692" r:id="rId1712" xr:uid="{CAC111ED-ADB2-4914-BB11-74D9BB413095}"/>
    <hyperlink ref="D689" r:id="rId1713" xr:uid="{CF314A51-22A2-452C-981D-9E2AFD3974B1}"/>
    <hyperlink ref="D690" r:id="rId1714" xr:uid="{9C624DC8-64F6-4783-AD78-87A8BA37B826}"/>
    <hyperlink ref="D691" r:id="rId1715" xr:uid="{806AA2B6-FC9D-4D4D-835E-ACEC4FF28CC1}"/>
    <hyperlink ref="D692" r:id="rId1716" xr:uid="{D692E5A2-48A4-44BB-9375-12C48A7E4D96}"/>
    <hyperlink ref="E689" r:id="rId1717" xr:uid="{3F32FA6D-AC3A-4AA6-8121-CDED6BB9E312}"/>
    <hyperlink ref="E690" r:id="rId1718" xr:uid="{48E23238-3A64-46C5-9661-A72618DC18E0}"/>
    <hyperlink ref="E691" r:id="rId1719" xr:uid="{54C535A1-7AC4-4AC1-BCB8-F4FF931FA45C}"/>
    <hyperlink ref="E692" r:id="rId1720" xr:uid="{B9B81766-EA64-4DB7-A192-97B3B55CA217}"/>
    <hyperlink ref="C693" r:id="rId1721" xr:uid="{59CDB9FB-C83C-409B-A35C-2068C78D94D9}"/>
    <hyperlink ref="C694" r:id="rId1722" xr:uid="{2BAC4043-C31E-4346-A110-2C8C81C8993D}"/>
    <hyperlink ref="D693" r:id="rId1723" xr:uid="{1549EBC1-4CB4-48FA-A6F6-279FE49B0A5F}"/>
    <hyperlink ref="D694" r:id="rId1724" xr:uid="{187F9BFD-3764-4901-8BFD-3164C07B1873}"/>
    <hyperlink ref="E693" r:id="rId1725" xr:uid="{8AE94783-0160-40FC-8FAA-FD4059B06412}"/>
    <hyperlink ref="E694" r:id="rId1726" xr:uid="{0FD88269-01E1-45A2-9F4B-27C33AD8EAA8}"/>
    <hyperlink ref="C695" r:id="rId1727" xr:uid="{8BF7619D-C238-4D00-ABC3-E380F94DFA09}"/>
    <hyperlink ref="C696" r:id="rId1728" xr:uid="{C9521015-BFE9-479C-900A-7716F3D742FC}"/>
    <hyperlink ref="C697" r:id="rId1729" xr:uid="{3F1EDCA8-64D5-41C8-B085-0465052C7BB8}"/>
    <hyperlink ref="D696" r:id="rId1730" xr:uid="{3A9878C8-BB41-4A4F-9D2A-78DF83DD95AC}"/>
    <hyperlink ref="E695" r:id="rId1731" xr:uid="{0A570C1F-AF20-4B40-9D49-010B1928E6C2}"/>
    <hyperlink ref="E696" r:id="rId1732" xr:uid="{400D7651-CC0D-405B-8787-7E33C6CE7020}"/>
    <hyperlink ref="E697" r:id="rId1733" xr:uid="{DB192AAE-CFBA-427B-ABAF-3A41C4F731F1}"/>
    <hyperlink ref="C698" r:id="rId1734" xr:uid="{CCAF4A22-C07F-49CB-BEC4-5F87A27AFC52}"/>
    <hyperlink ref="C699" r:id="rId1735" xr:uid="{9249F48A-6B88-4D30-9472-BE8DFDE3C041}"/>
    <hyperlink ref="C700" r:id="rId1736" xr:uid="{D54FCA08-C813-4FE1-A0C1-6A6C47A15C5B}"/>
    <hyperlink ref="C701" r:id="rId1737" xr:uid="{F7446178-86A9-45FE-A335-2B956995A6A9}"/>
    <hyperlink ref="C702" r:id="rId1738" xr:uid="{9BBD5164-A9C3-4CBB-8302-3387A60C1D3C}"/>
    <hyperlink ref="C703" r:id="rId1739" xr:uid="{ABB416A4-C396-4E0E-9225-BF5A62C9FEF9}"/>
    <hyperlink ref="C704" r:id="rId1740" xr:uid="{2B122EA3-4317-44D4-8DAC-972AD8BF9121}"/>
    <hyperlink ref="C705" r:id="rId1741" xr:uid="{32F72B91-F3FF-4965-AA3C-38799020B4BB}"/>
    <hyperlink ref="C706" r:id="rId1742" xr:uid="{11508A98-6CC8-48CC-B7E0-86F9CECA4D6A}"/>
    <hyperlink ref="C707" r:id="rId1743" xr:uid="{BF9E109C-550E-4C18-B27D-0857C263392D}"/>
    <hyperlink ref="C708" r:id="rId1744" xr:uid="{869C1226-9314-4BF4-AC08-DF86EEB45F6A}"/>
    <hyperlink ref="C709" r:id="rId1745" xr:uid="{8B04FEC1-E6FA-4A7D-8781-D40154A8E877}"/>
    <hyperlink ref="C710" r:id="rId1746" xr:uid="{82885EB5-89CF-4DC3-A647-AABE12F11EE8}"/>
    <hyperlink ref="C711" r:id="rId1747" xr:uid="{F9AE1496-D450-4CC6-89B8-ECE6166A168E}"/>
    <hyperlink ref="C712" r:id="rId1748" xr:uid="{BE4BA190-00C2-4771-AB48-91371716D2F2}"/>
    <hyperlink ref="C713" r:id="rId1749" xr:uid="{645FC56F-7CE7-41F5-AA24-7BE9493DA36F}"/>
    <hyperlink ref="C714" r:id="rId1750" xr:uid="{440CFB8B-1177-423A-A5EB-86D624A35513}"/>
    <hyperlink ref="C715" r:id="rId1751" xr:uid="{F765FA51-6C65-4981-A794-3869B650946E}"/>
    <hyperlink ref="C716" r:id="rId1752" xr:uid="{8119A78C-DA49-4982-94CA-F63A6FBB90D8}"/>
    <hyperlink ref="C717" r:id="rId1753" xr:uid="{5CE49F76-0D9A-459B-B2F5-0F930507F2B6}"/>
    <hyperlink ref="C718" r:id="rId1754" xr:uid="{025F933B-63DD-4CAA-9931-91F64E030DA2}"/>
    <hyperlink ref="C719" r:id="rId1755" xr:uid="{C605155F-EB85-489F-815B-D99597FED29F}"/>
    <hyperlink ref="C720" r:id="rId1756" xr:uid="{1FDD9723-9D9F-4A6B-BC65-FFAC9259FCCE}"/>
    <hyperlink ref="C721" r:id="rId1757" xr:uid="{6934DF6F-9FDE-4E90-9846-FEDA304D6628}"/>
    <hyperlink ref="C722" r:id="rId1758" xr:uid="{CED02DE3-9F2E-4EB1-A258-86305EBBC75A}"/>
    <hyperlink ref="C723" r:id="rId1759" xr:uid="{831B5EA1-260F-4ED7-ACA5-75E282D87169}"/>
    <hyperlink ref="C724" r:id="rId1760" xr:uid="{DD3C7BF0-6431-42E5-9C6E-4FC5497318D2}"/>
    <hyperlink ref="C725" r:id="rId1761" xr:uid="{B0B2232A-5EAD-4BE3-885E-B65A4947B17C}"/>
    <hyperlink ref="C726" r:id="rId1762" xr:uid="{55309932-0FE0-4574-91DD-9B9BFD7F3D88}"/>
    <hyperlink ref="C727" r:id="rId1763" xr:uid="{441A1501-EE65-4019-BE92-57B0869966BF}"/>
    <hyperlink ref="C728" r:id="rId1764" xr:uid="{F06B289F-8FCD-429D-BCD2-70E94BE8F878}"/>
    <hyperlink ref="C729" r:id="rId1765" xr:uid="{E23E53E5-8E4A-4CC2-926C-02F7FB96884F}"/>
    <hyperlink ref="C730" r:id="rId1766" xr:uid="{BEA180E1-52E6-48FE-B927-532B15909DFB}"/>
    <hyperlink ref="C731" r:id="rId1767" xr:uid="{25A429D4-9C66-4E2B-9211-0621669381B5}"/>
    <hyperlink ref="C732" r:id="rId1768" xr:uid="{A540423F-7E79-4696-A8AB-EAF490C7CE1E}"/>
    <hyperlink ref="C733" r:id="rId1769" xr:uid="{C3875093-9B38-43C8-B0E1-BC66E0F90CF3}"/>
    <hyperlink ref="C734" r:id="rId1770" xr:uid="{4463F64B-445E-471C-BA2D-D09DBBC33FDE}"/>
    <hyperlink ref="C735" r:id="rId1771" xr:uid="{8669DB80-84F9-43A4-8899-11F9834AAD63}"/>
    <hyperlink ref="C736" r:id="rId1772" xr:uid="{49FBBEBA-7A8F-43FA-BF47-B0C72CA76F25}"/>
    <hyperlink ref="C737" r:id="rId1773" xr:uid="{D1F944CF-13B6-425F-9CCA-DDBCB1B60F21}"/>
    <hyperlink ref="C738" r:id="rId1774" xr:uid="{D786E28A-E9A3-4821-B00B-59242DD009E0}"/>
    <hyperlink ref="C739" r:id="rId1775" xr:uid="{29DB3085-C279-4370-B1FB-0C3C1080CE22}"/>
    <hyperlink ref="C740" r:id="rId1776" xr:uid="{5044FCA5-1CB8-4024-AF81-A612BED2884A}"/>
    <hyperlink ref="C741" r:id="rId1777" xr:uid="{BA45204D-3CE7-4BB3-8382-D66BEED607DD}"/>
    <hyperlink ref="C742" r:id="rId1778" xr:uid="{598EACFF-7B47-4E5D-858F-3F6A6644287E}"/>
    <hyperlink ref="C743" r:id="rId1779" xr:uid="{A220204B-8B01-4C7E-AD32-B0187C64DE24}"/>
    <hyperlink ref="C744" r:id="rId1780" xr:uid="{953DF7FD-E732-4CB2-9ED2-0127347F275E}"/>
    <hyperlink ref="C745" r:id="rId1781" xr:uid="{0B4D2612-7F47-48F6-8BA8-0148B97D7EC1}"/>
    <hyperlink ref="C746" r:id="rId1782" xr:uid="{2627023B-DA92-4681-A73A-947F68D76491}"/>
    <hyperlink ref="C747" r:id="rId1783" xr:uid="{5761603E-771C-4264-A1A9-D447EC9DF840}"/>
    <hyperlink ref="C748" r:id="rId1784" xr:uid="{4B8DB7F5-9CE5-455B-AD36-945E5D598483}"/>
    <hyperlink ref="C749" r:id="rId1785" xr:uid="{E515CA69-A373-4581-BFC5-7759DF34809A}"/>
    <hyperlink ref="C750" r:id="rId1786" xr:uid="{80B7B9B4-9C86-4E9F-A841-865070E4E222}"/>
    <hyperlink ref="C751" r:id="rId1787" xr:uid="{CCB8DCE6-725F-458F-9855-81DFD513230E}"/>
    <hyperlink ref="C752" r:id="rId1788" xr:uid="{1CB69AD5-A301-4681-8812-491EC5810615}"/>
    <hyperlink ref="C753" r:id="rId1789" xr:uid="{F83A5DAD-2EA7-4EF2-8A2E-6C7F98C253FE}"/>
    <hyperlink ref="C754" r:id="rId1790" xr:uid="{A5FBD076-6E91-4BEA-85B1-89D72678F3A5}"/>
    <hyperlink ref="C755" r:id="rId1791" xr:uid="{67AA0B21-73FF-4571-B02A-5CEAB2DC75A0}"/>
    <hyperlink ref="C756" r:id="rId1792" xr:uid="{99A09240-0258-4FB1-9BDC-121FE9AC3FD2}"/>
    <hyperlink ref="C757" r:id="rId1793" xr:uid="{4DA5E5C7-377B-49DA-B60F-B3A023993803}"/>
    <hyperlink ref="C758" r:id="rId1794" xr:uid="{301627A0-263B-420B-AB72-8C1C92F5E497}"/>
    <hyperlink ref="C759" r:id="rId1795" xr:uid="{91432493-DBD8-4543-895F-9C7F1BDF7D46}"/>
    <hyperlink ref="C760" r:id="rId1796" xr:uid="{DEE032CE-2087-41BE-B0A2-F7F3C2BDA1D9}"/>
    <hyperlink ref="C761" r:id="rId1797" xr:uid="{242D426A-A7EE-4B78-B89F-34E928F23AD6}"/>
    <hyperlink ref="C762" r:id="rId1798" xr:uid="{2EA5A9D8-965B-4AA8-8E71-46AFB1D40847}"/>
    <hyperlink ref="C763" r:id="rId1799" xr:uid="{D3D6E499-425D-425E-BAB3-CF633E1D4ACE}"/>
    <hyperlink ref="C764" r:id="rId1800" xr:uid="{87633729-584F-4521-B81B-90276DC53263}"/>
    <hyperlink ref="C765" r:id="rId1801" xr:uid="{E2D9BCF6-DF2E-4EBC-ACC5-28376B6055A8}"/>
    <hyperlink ref="C766" r:id="rId1802" xr:uid="{6947B34B-FE0A-4FBD-8B4F-DE19F91382BF}"/>
    <hyperlink ref="D698" r:id="rId1803" xr:uid="{2EF2FB09-6CC8-4BE1-B8E1-6D90244F718B}"/>
    <hyperlink ref="D699" r:id="rId1804" xr:uid="{6C3D7BB0-AA74-4A03-A853-C1432231A789}"/>
    <hyperlink ref="D700" r:id="rId1805" xr:uid="{914C27E7-3537-4C99-902E-88BA39723F97}"/>
    <hyperlink ref="D701" r:id="rId1806" xr:uid="{208CE787-90DF-4E71-9075-0AC3861E4923}"/>
    <hyperlink ref="D702" r:id="rId1807" xr:uid="{DF4CDA66-8910-4B0E-AADD-D29486B13604}"/>
    <hyperlink ref="D703" r:id="rId1808" xr:uid="{1C486546-27E4-47E2-AE2B-1AF0D5883960}"/>
    <hyperlink ref="D704" r:id="rId1809" xr:uid="{961E28C3-B4FC-48D5-8993-B4CA04727AFE}"/>
    <hyperlink ref="D705" r:id="rId1810" xr:uid="{9E199D71-DA3A-4ACD-9A3E-B806B978C1C7}"/>
    <hyperlink ref="D706" r:id="rId1811" xr:uid="{2A6BBC5F-0828-496A-B827-CCCBA901AD6D}"/>
    <hyperlink ref="D707" r:id="rId1812" xr:uid="{CD9713D0-42EB-4D7E-8F6A-B3291FDA437D}"/>
    <hyperlink ref="D708" r:id="rId1813" xr:uid="{949B42BB-B1C5-4BC8-A373-DB9ACC8D450B}"/>
    <hyperlink ref="D709" r:id="rId1814" xr:uid="{87583318-32D2-4B76-82A1-E784F2861E0F}"/>
    <hyperlink ref="D710" r:id="rId1815" xr:uid="{DEF40E47-1165-48E6-89AC-9D2101F2A342}"/>
    <hyperlink ref="D711" r:id="rId1816" xr:uid="{E60F1B5A-4B92-41FF-9006-EECDEEE83D1F}"/>
    <hyperlink ref="D712" r:id="rId1817" xr:uid="{DD6DB68C-4134-4FAF-9455-C81C57DAA91B}"/>
    <hyperlink ref="D713" r:id="rId1818" xr:uid="{4D31FE7C-9867-453B-B763-7EEEF2838F27}"/>
    <hyperlink ref="D714" r:id="rId1819" xr:uid="{A437A722-D2C3-4B16-B56A-AEA4711A030B}"/>
    <hyperlink ref="D715" r:id="rId1820" xr:uid="{C6FF28D5-9673-4E3A-815F-7E645759BEC2}"/>
    <hyperlink ref="D716" r:id="rId1821" xr:uid="{081C6E9D-4CDE-41DF-81F9-9DF916F160BB}"/>
    <hyperlink ref="D717" r:id="rId1822" xr:uid="{51886403-6C8A-460E-B598-38320C82CC32}"/>
    <hyperlink ref="D718" r:id="rId1823" xr:uid="{E13CAD2A-050B-4332-85AD-BCB21EC0BC89}"/>
    <hyperlink ref="D719" r:id="rId1824" xr:uid="{F0006E45-E575-49E3-A74E-76E9FB88E61A}"/>
    <hyperlink ref="D720" r:id="rId1825" xr:uid="{24B82836-09D2-4FAA-BF40-DC3A2F7320F8}"/>
    <hyperlink ref="D721" r:id="rId1826" xr:uid="{9D37B179-9E0C-4F8C-BF03-8FA1539765AE}"/>
    <hyperlink ref="D722" r:id="rId1827" xr:uid="{8715EFCC-DEDF-44D2-A290-4F05615D5542}"/>
    <hyperlink ref="D723" r:id="rId1828" xr:uid="{F57903E5-231B-4C9C-B759-8917A4EB0141}"/>
    <hyperlink ref="D724" r:id="rId1829" xr:uid="{66F064FE-C5E4-4C04-9AF4-9D0039A8BDC7}"/>
    <hyperlink ref="D725" r:id="rId1830" xr:uid="{DD395AEB-E2EE-4086-9AC2-EC9EAD5498F2}"/>
    <hyperlink ref="D726" r:id="rId1831" xr:uid="{22A76765-9B66-4745-A16E-ABD359AFC458}"/>
    <hyperlink ref="D727" r:id="rId1832" xr:uid="{1CC8D63B-F5FC-4775-81FD-C00508B9B461}"/>
    <hyperlink ref="D728" r:id="rId1833" xr:uid="{ED5C18A7-32A3-40DD-8583-4D32DA42601D}"/>
    <hyperlink ref="D729" r:id="rId1834" xr:uid="{344BB7F1-10F3-46B4-A498-DB802D4EBC76}"/>
    <hyperlink ref="D730" r:id="rId1835" xr:uid="{766A3FC6-92AB-42F6-903C-1DB2AFFC2422}"/>
    <hyperlink ref="D731" r:id="rId1836" xr:uid="{24B33A7B-7D23-4AC7-A766-C1B0D8C7A525}"/>
    <hyperlink ref="D732" r:id="rId1837" xr:uid="{39899E7D-EC29-4B80-A4D6-5B7769415DE1}"/>
    <hyperlink ref="D733" r:id="rId1838" xr:uid="{E3C6B23D-5885-428B-8CD2-60EC90812D1B}"/>
    <hyperlink ref="D734" r:id="rId1839" xr:uid="{CA263CC8-5570-4848-AA3C-3FA84BF0FDE8}"/>
    <hyperlink ref="D735" r:id="rId1840" xr:uid="{AE9E3362-C1EC-4BD9-87EF-486A0DFA4DC9}"/>
    <hyperlink ref="D736" r:id="rId1841" xr:uid="{F1045086-0F9B-4B52-AB77-91065DBD35CC}"/>
    <hyperlink ref="D737" r:id="rId1842" xr:uid="{73059E70-818E-45E6-8DD9-ED0AE661ECBE}"/>
    <hyperlink ref="D738" r:id="rId1843" xr:uid="{9D51C1B7-F0F9-4F1E-8BB3-94E0B869923C}"/>
    <hyperlink ref="D739" r:id="rId1844" xr:uid="{739293D8-CF99-409E-B741-9BE9CDCA0341}"/>
    <hyperlink ref="D740" r:id="rId1845" xr:uid="{36B380D0-3371-4A25-9927-7BACBE0FE83B}"/>
    <hyperlink ref="D741" r:id="rId1846" xr:uid="{173BD719-D5AF-4E00-B5A0-A9F19E7D562A}"/>
    <hyperlink ref="D742" r:id="rId1847" xr:uid="{3D996D26-BAA3-4646-841B-B485DFBB2CD0}"/>
    <hyperlink ref="D743" r:id="rId1848" xr:uid="{4F8B52DA-BAE2-4DE4-A13F-E1917B2CD7CE}"/>
    <hyperlink ref="D744" r:id="rId1849" xr:uid="{BE976FBE-DC8F-41E9-81C0-3A6842F3519C}"/>
    <hyperlink ref="D745" r:id="rId1850" xr:uid="{0D4D125A-3DFA-4577-8B20-F51D7A7D3CC8}"/>
    <hyperlink ref="D746" r:id="rId1851" xr:uid="{B1D065FA-B235-4FBF-8F6F-8CFA9DE06832}"/>
    <hyperlink ref="D747" r:id="rId1852" xr:uid="{02B226DD-FC93-4478-AC8E-743351356A7E}"/>
    <hyperlink ref="D748" r:id="rId1853" xr:uid="{89A4D0CA-631E-4D8A-98E3-6C35B5593BE9}"/>
    <hyperlink ref="D749" r:id="rId1854" xr:uid="{181FB20F-4106-4D34-86CC-7C00DFA35251}"/>
    <hyperlink ref="D750" r:id="rId1855" xr:uid="{DEADD1F3-8DBF-4E38-B907-D646B4FE482D}"/>
    <hyperlink ref="D751" r:id="rId1856" xr:uid="{41FFDA7D-05C9-4B10-8EB6-08D2D49C1AE6}"/>
    <hyperlink ref="D752" r:id="rId1857" xr:uid="{49656385-CCF8-4F93-9FB3-A4549C83D3E6}"/>
    <hyperlink ref="D753" r:id="rId1858" xr:uid="{0B297380-6053-4243-B02B-50CF49D47471}"/>
    <hyperlink ref="D754" r:id="rId1859" xr:uid="{6A908625-EF7E-464C-AB8E-C6CBD25C8C93}"/>
    <hyperlink ref="D755" r:id="rId1860" xr:uid="{E123AA4C-F074-4917-ABEE-0E1EE05F985A}"/>
    <hyperlink ref="D756" r:id="rId1861" xr:uid="{791FDB7B-7DA4-4E65-BF37-03E5D5345DB5}"/>
    <hyperlink ref="D757" r:id="rId1862" xr:uid="{E7F12A01-2D9F-46CC-9DBA-A66A3D070ADC}"/>
    <hyperlink ref="D758" r:id="rId1863" xr:uid="{3D2584A1-DDFC-4001-BC59-A652467FD275}"/>
    <hyperlink ref="D759" r:id="rId1864" xr:uid="{B05B2EFA-17CB-4544-89EA-F91AD7721353}"/>
    <hyperlink ref="D760" r:id="rId1865" xr:uid="{10AA04DD-B517-49ED-AC79-1EBACCA73BA9}"/>
    <hyperlink ref="D761" r:id="rId1866" xr:uid="{EDF44C1B-99C1-4597-8E11-BEA23F0F1AC1}"/>
    <hyperlink ref="D762" r:id="rId1867" xr:uid="{495B5BF1-E56E-4192-AE07-C79173047CA7}"/>
    <hyperlink ref="D763" r:id="rId1868" xr:uid="{66E80E18-116E-45FF-ADD7-ECAAB417CC21}"/>
    <hyperlink ref="D764" r:id="rId1869" xr:uid="{AECC6977-2632-4A9D-A16C-B6B9EA936D75}"/>
    <hyperlink ref="D765" r:id="rId1870" xr:uid="{FE3AEC82-DA8C-413E-9A53-CFB7CECCE56D}"/>
    <hyperlink ref="D766" r:id="rId1871" xr:uid="{52ABEA50-B62D-40BE-9E05-E503620C775B}"/>
    <hyperlink ref="E698" r:id="rId1872" xr:uid="{4E1C900D-B547-4EE3-A17F-592238927C56}"/>
    <hyperlink ref="E699" r:id="rId1873" xr:uid="{724A978A-3449-4500-84D2-CB9BA6F0F5C0}"/>
    <hyperlink ref="E700" r:id="rId1874" xr:uid="{A8B0FD6C-5380-4768-8AE2-97A709B48B63}"/>
    <hyperlink ref="E701" r:id="rId1875" xr:uid="{28653B0A-1546-4C5B-AC1C-C963F9DE2C20}"/>
    <hyperlink ref="E702" r:id="rId1876" xr:uid="{A7F08FF4-C23A-434E-B2C1-60EAD31BFF96}"/>
    <hyperlink ref="E703" r:id="rId1877" xr:uid="{BE55E047-2B81-415D-B995-4D840CAB72F1}"/>
    <hyperlink ref="E704" r:id="rId1878" xr:uid="{D9E21D25-B260-4464-B98D-ED5380FCD744}"/>
    <hyperlink ref="E705" r:id="rId1879" xr:uid="{7DE4C3AF-C5CE-47B1-9C3E-A360E01B78FE}"/>
    <hyperlink ref="E706" r:id="rId1880" xr:uid="{5949AF9A-DB03-42A3-A13A-4CFB31F8124D}"/>
    <hyperlink ref="E707" r:id="rId1881" xr:uid="{D0BF06F2-AC77-45FD-805D-3162CBAC14B2}"/>
    <hyperlink ref="E708" r:id="rId1882" xr:uid="{1CD47FDF-0271-4D49-984A-1A0BBFC3402C}"/>
    <hyperlink ref="E709" r:id="rId1883" xr:uid="{8DAA050E-F7A3-4A5A-A7BC-DF9E8AB53ADD}"/>
    <hyperlink ref="E710" r:id="rId1884" xr:uid="{CDE09F7E-8255-4A92-A0B5-41F96D777CEB}"/>
    <hyperlink ref="E711" r:id="rId1885" xr:uid="{F63C7807-7C52-4D1C-B817-C6557265F906}"/>
    <hyperlink ref="E712" r:id="rId1886" xr:uid="{8754C877-2FFD-40E7-9840-9C94A852665A}"/>
    <hyperlink ref="E713" r:id="rId1887" xr:uid="{CF00AF02-9AE2-411E-AEB6-DBC2BECF64B2}"/>
    <hyperlink ref="E714" r:id="rId1888" xr:uid="{D93D4D68-7591-4F3E-9D62-D016B9A3AEF4}"/>
    <hyperlink ref="E715" r:id="rId1889" xr:uid="{50602567-E56C-4E26-8A4E-3281A934A6AA}"/>
    <hyperlink ref="E716" r:id="rId1890" xr:uid="{B43A4C89-E101-4C37-AAFA-FC86618906B9}"/>
    <hyperlink ref="E717" r:id="rId1891" xr:uid="{DEF8E807-10F0-4DE9-9EBA-96468E58DE7A}"/>
    <hyperlink ref="E718" r:id="rId1892" xr:uid="{EDBC4AEF-FF2D-45BF-B0B4-9AE667AAAC23}"/>
    <hyperlink ref="E719" r:id="rId1893" xr:uid="{6271644A-2D6B-4A49-A60A-B506A7E232C1}"/>
    <hyperlink ref="E720" r:id="rId1894" xr:uid="{8712B840-65B7-4FEF-AE04-AB7D70BF65E3}"/>
    <hyperlink ref="E722" r:id="rId1895" xr:uid="{96F0732B-261E-4F1D-B671-9F3F5BFE73CF}"/>
    <hyperlink ref="E723" r:id="rId1896" xr:uid="{9E4AC098-A2B5-4A96-BA32-040F85BC34D6}"/>
    <hyperlink ref="E724" r:id="rId1897" xr:uid="{799897AC-7D19-404B-9399-F091A38301DA}"/>
    <hyperlink ref="E725" r:id="rId1898" xr:uid="{ED5B1FD2-24CF-4D23-A9E3-CFA6D60D2C24}"/>
    <hyperlink ref="E726" r:id="rId1899" xr:uid="{4241C9AF-4F6A-432E-AB99-8E072115F978}"/>
    <hyperlink ref="E727" r:id="rId1900" xr:uid="{C62B738B-3ADD-458B-B05C-8D0FAB35F458}"/>
    <hyperlink ref="E728" r:id="rId1901" xr:uid="{1E56C153-E117-4319-A80B-5C93ADAA33BA}"/>
    <hyperlink ref="E729" r:id="rId1902" xr:uid="{C3DA0CA5-4049-4D78-82FD-5ECF3BB8EB92}"/>
    <hyperlink ref="E730" r:id="rId1903" xr:uid="{BD299F26-0AF2-44C9-9F38-95E8C08D343A}"/>
    <hyperlink ref="E731" r:id="rId1904" xr:uid="{E23BFBD3-42CF-40C7-8E09-19D6260A2EED}"/>
    <hyperlink ref="E732" r:id="rId1905" xr:uid="{A3A4EA08-7DF9-4688-BCE9-6ADF60FB5F82}"/>
    <hyperlink ref="E733" r:id="rId1906" xr:uid="{520FF72A-24C4-4291-A746-1820B2C8E65C}"/>
    <hyperlink ref="E734" r:id="rId1907" xr:uid="{DC227017-1149-42F8-8D01-FBEE197F72A3}"/>
    <hyperlink ref="E735" r:id="rId1908" xr:uid="{1A459533-59C3-4259-918C-836A3413CE98}"/>
    <hyperlink ref="E736" r:id="rId1909" xr:uid="{1002549A-DD56-4989-8D81-278D5FC21AF5}"/>
    <hyperlink ref="E737" r:id="rId1910" xr:uid="{F2BEBBA5-2ECE-4E92-90D7-F9F2EFFB38F3}"/>
    <hyperlink ref="E738" r:id="rId1911" xr:uid="{A22263F5-B702-4158-A99A-380FACFE94AB}"/>
    <hyperlink ref="E739" r:id="rId1912" xr:uid="{D8400EE1-2316-48E6-ADC9-1FB0870D055E}"/>
    <hyperlink ref="E740" r:id="rId1913" xr:uid="{B7633D32-FA1C-42B0-9A65-54CE4B73FAFA}"/>
    <hyperlink ref="E741" r:id="rId1914" xr:uid="{E17D042D-26DA-4A1D-8949-52DAF6A908FA}"/>
    <hyperlink ref="E742" r:id="rId1915" xr:uid="{D3E01494-873A-4D70-971D-BAC08A16607E}"/>
    <hyperlink ref="E743" r:id="rId1916" xr:uid="{4171C7BB-3378-4C47-8113-1814B426A9CB}"/>
    <hyperlink ref="E744" r:id="rId1917" xr:uid="{701E520D-381C-494A-B92D-C4E8A468EB25}"/>
    <hyperlink ref="E745" r:id="rId1918" xr:uid="{32796C4F-3679-4126-BBF4-BDE1F81CD490}"/>
    <hyperlink ref="E746" r:id="rId1919" xr:uid="{7BCE4524-A567-422F-A557-6AB03200188C}"/>
    <hyperlink ref="E747" r:id="rId1920" xr:uid="{3657A02B-88D8-4B47-9226-53DCEF040A30}"/>
    <hyperlink ref="E748" r:id="rId1921" xr:uid="{D5E15CF4-29FF-48A2-BAEB-8A947D8E6379}"/>
    <hyperlink ref="E749" r:id="rId1922" xr:uid="{10106462-EE4D-434E-B606-D7593040222A}"/>
    <hyperlink ref="E750" r:id="rId1923" xr:uid="{3F1AEC97-03D1-4082-AD3C-8DCE6FB2A6AE}"/>
    <hyperlink ref="E751" r:id="rId1924" xr:uid="{19BDDB2B-D89D-4211-9FDD-13026E40F40F}"/>
    <hyperlink ref="E752" r:id="rId1925" xr:uid="{08165DE0-D64B-4F1B-A1F4-5728A29649A4}"/>
    <hyperlink ref="E753" r:id="rId1926" xr:uid="{EFA980B3-AF2C-46BB-99C6-C688418F61E4}"/>
    <hyperlink ref="E754" r:id="rId1927" xr:uid="{4EF9F1D9-C632-4D7D-99C1-62966CCF9487}"/>
    <hyperlink ref="E755" r:id="rId1928" xr:uid="{9F7513F6-C2BD-4A5C-BA94-6C9A18BC2D52}"/>
    <hyperlink ref="E756" r:id="rId1929" xr:uid="{9C8001EF-A971-49F9-9B22-E26E7903FCEF}"/>
    <hyperlink ref="E757" r:id="rId1930" xr:uid="{EB37FBA5-C1C0-4CCE-BB90-E7C2E0C47E15}"/>
    <hyperlink ref="E758" r:id="rId1931" xr:uid="{FB79ACD8-73AB-48CF-945D-AD956A5FD5CE}"/>
    <hyperlink ref="E759" r:id="rId1932" xr:uid="{A08B0854-FD4D-45E0-BDFF-20D73708F33F}"/>
    <hyperlink ref="E760" r:id="rId1933" xr:uid="{BF23735B-7AA6-4ADB-8E60-3536B41B49DC}"/>
    <hyperlink ref="E761" r:id="rId1934" xr:uid="{EAFC16B7-9B36-4C91-A77F-4597E255B65E}"/>
    <hyperlink ref="E762" r:id="rId1935" xr:uid="{9E90B633-005B-489A-AA8B-618ECC3AD19C}"/>
    <hyperlink ref="E763" r:id="rId1936" xr:uid="{3E4D01FA-FADB-47DE-8846-A3790C11A5FD}"/>
    <hyperlink ref="E764" r:id="rId1937" xr:uid="{BC0CBAF5-D547-4ECE-AA84-E1D2F86DD409}"/>
    <hyperlink ref="E765" r:id="rId1938" xr:uid="{4F7F8DBE-E679-4FCA-9272-FE6DFED2DCED}"/>
    <hyperlink ref="E766" r:id="rId1939" xr:uid="{86365A6C-010D-4D70-88A0-5A989F84E941}"/>
    <hyperlink ref="C767" r:id="rId1940" xr:uid="{4BB86A6E-04DF-4C10-94FD-95C838A0B916}"/>
    <hyperlink ref="C768" r:id="rId1941" xr:uid="{934260A3-F83D-426D-A4AD-22FF1980E358}"/>
    <hyperlink ref="C769" r:id="rId1942" xr:uid="{6F8450C9-CD88-47D3-BCE5-DE7C5856A465}"/>
    <hyperlink ref="C770" r:id="rId1943" xr:uid="{DAA76F0C-83F8-417E-9309-0EA00F5D5F41}"/>
    <hyperlink ref="C771" r:id="rId1944" xr:uid="{5C0C0291-C2E7-48E1-8339-C2565EC96063}"/>
    <hyperlink ref="C772" r:id="rId1945" xr:uid="{907912D3-EF52-465B-B4A0-22FA0ADABA45}"/>
    <hyperlink ref="C773" r:id="rId1946" xr:uid="{79A03B0F-C7F7-45AB-9516-C7FD4E2C1191}"/>
    <hyperlink ref="C774" r:id="rId1947" xr:uid="{44CCBB6D-AD7F-496B-85AA-67448B51510C}"/>
    <hyperlink ref="C775" r:id="rId1948" xr:uid="{02F532FE-49F7-412A-B8D9-6740E82BE14A}"/>
    <hyperlink ref="C776" r:id="rId1949" xr:uid="{25393F37-7284-45FF-8C27-EFABDA6DDAA6}"/>
    <hyperlink ref="C777" r:id="rId1950" xr:uid="{3AF793ED-8106-4D85-B92F-D3F072E8311B}"/>
    <hyperlink ref="C778" r:id="rId1951" xr:uid="{D6B2B902-6BAC-48F6-8F55-0F99236F85DC}"/>
    <hyperlink ref="C779" r:id="rId1952" xr:uid="{86B66C4F-7A41-4C89-9723-D3E1700AEB3D}"/>
    <hyperlink ref="C780" r:id="rId1953" xr:uid="{9FFC8F5F-8132-4E76-A32B-4A059128BF57}"/>
    <hyperlink ref="C781" r:id="rId1954" xr:uid="{CDFE05AF-F1BA-4062-B5AF-1F35B0306A66}"/>
    <hyperlink ref="C782" r:id="rId1955" xr:uid="{D03CFFE1-0592-460D-9D29-FFB94E9BC18E}"/>
    <hyperlink ref="C783" r:id="rId1956" xr:uid="{AC046E8E-B884-4A1D-B9BF-9C5E131B3655}"/>
    <hyperlink ref="C784" r:id="rId1957" xr:uid="{FAC6CCE3-B552-4A85-AA28-3A8F29399DBA}"/>
    <hyperlink ref="C785" r:id="rId1958" xr:uid="{872F38E0-562B-4543-BB3B-7C4178DC9264}"/>
    <hyperlink ref="C786" r:id="rId1959" xr:uid="{BEDD4FAA-42AB-4EBF-9158-E147EC5BBA26}"/>
    <hyperlink ref="C787" r:id="rId1960" xr:uid="{FB2C940E-8ADE-49DF-85C7-6D7969865027}"/>
    <hyperlink ref="C788" r:id="rId1961" xr:uid="{00F134E6-9260-4E76-9DCB-F7B9BE7504FF}"/>
    <hyperlink ref="C789" r:id="rId1962" xr:uid="{0EBB9294-11B7-4C15-B396-758336485BF7}"/>
    <hyperlink ref="D775" r:id="rId1963" xr:uid="{B508EC4B-7C9C-4F34-8D90-9F54AC6C9C8D}"/>
    <hyperlink ref="D776" r:id="rId1964" xr:uid="{3B708106-5FE0-4684-8489-145995BC6F69}"/>
    <hyperlink ref="D777" r:id="rId1965" xr:uid="{68A5E151-CDCE-4DD5-AAAE-777D6B45A17F}"/>
    <hyperlink ref="D778" r:id="rId1966" xr:uid="{6E9C1B6D-9033-4BE3-BD04-AC90E90A3B9E}"/>
    <hyperlink ref="D779" r:id="rId1967" xr:uid="{C9599FE0-E364-4960-9250-CAD2DBD66980}"/>
    <hyperlink ref="D780" r:id="rId1968" xr:uid="{526F0C64-F272-4258-8CEE-1B80B2F58F13}"/>
    <hyperlink ref="D781" r:id="rId1969" xr:uid="{4609B808-38A4-4258-9272-C91148102FCB}"/>
    <hyperlink ref="D782" r:id="rId1970" xr:uid="{3C7B4650-3F29-4C5E-9B19-BA9B5BC57F46}"/>
    <hyperlink ref="D783" r:id="rId1971" xr:uid="{24B95BA5-BD95-4965-ABE1-2FFEC3FCC6FA}"/>
    <hyperlink ref="D784" r:id="rId1972" xr:uid="{20FAA1DE-1702-4AB0-B129-D79BB47812F1}"/>
    <hyperlink ref="D785" r:id="rId1973" xr:uid="{32FB1935-7AD4-4E49-A5EB-2CD6458D97A9}"/>
    <hyperlink ref="D786" r:id="rId1974" xr:uid="{637FEB26-CEA6-43D4-90C6-9D6A8060BB63}"/>
    <hyperlink ref="D787" r:id="rId1975" xr:uid="{9801F136-D23A-4089-A97A-6E5F4EA826FE}"/>
    <hyperlink ref="D788" r:id="rId1976" xr:uid="{53F0DFC1-60AB-46D9-892F-A471B9E4062B}"/>
    <hyperlink ref="D789" r:id="rId1977" xr:uid="{B7BC4782-9158-4757-820B-D96B18625ED6}"/>
    <hyperlink ref="E775" r:id="rId1978" xr:uid="{6C53185F-7987-469E-8AA8-9FD900AAF42B}"/>
    <hyperlink ref="E776" r:id="rId1979" xr:uid="{AFA4B971-19AB-42AA-90DA-34C27F6F7F4F}"/>
    <hyperlink ref="E777" r:id="rId1980" xr:uid="{344F82BE-C132-4CC5-BC41-F61DD6121AF1}"/>
    <hyperlink ref="E778" r:id="rId1981" xr:uid="{B8BD6BD9-981D-45A2-BE6B-66E64281B1FD}"/>
    <hyperlink ref="E779" r:id="rId1982" xr:uid="{5B92E12B-44FD-4FF2-966F-195FC0A738DB}"/>
    <hyperlink ref="E780" r:id="rId1983" xr:uid="{BE6BEAD6-2E6B-490D-88C5-5A33368ACBEF}"/>
    <hyperlink ref="E781" r:id="rId1984" xr:uid="{A2C3F46C-6A22-4302-B9DC-1624EE1F77CB}"/>
    <hyperlink ref="E782" r:id="rId1985" xr:uid="{BCA9AC5C-B336-4BC8-8196-094443CDF62C}"/>
    <hyperlink ref="E783" r:id="rId1986" xr:uid="{6281D3E9-162E-4980-963F-BD13D9D5F373}"/>
    <hyperlink ref="E784" r:id="rId1987" xr:uid="{DBF68158-19FA-4902-A09E-3DC0A9E7A2CD}"/>
    <hyperlink ref="E785" r:id="rId1988" xr:uid="{33A574FA-39EE-453F-A956-BE7A4B94AB03}"/>
    <hyperlink ref="E786" r:id="rId1989" xr:uid="{4CB0FD75-3D94-4E6C-8EBB-692D2A61E72E}"/>
    <hyperlink ref="E787" r:id="rId1990" xr:uid="{B45E0ABD-291D-4ED9-84E8-3F8C5BF8F261}"/>
    <hyperlink ref="E788" r:id="rId1991" xr:uid="{689EE305-616C-49FF-8445-0FE256595055}"/>
    <hyperlink ref="E789" r:id="rId1992" xr:uid="{E7C1C38D-B641-4095-9631-9BBB0D93BE9C}"/>
    <hyperlink ref="C790" r:id="rId1993" xr:uid="{CCABB6AD-E182-4B30-B29D-349DDA9F2844}"/>
    <hyperlink ref="C791" r:id="rId1994" xr:uid="{79E2BE44-E8B1-41C6-A7BD-B61EBD66BFCA}"/>
    <hyperlink ref="C792" r:id="rId1995" xr:uid="{5209569E-50F0-4564-A258-179EBA9D759B}"/>
    <hyperlink ref="C793" r:id="rId1996" xr:uid="{8BE7AD2D-B76E-4559-8052-654E70E5A116}"/>
    <hyperlink ref="C794" r:id="rId1997" xr:uid="{7F7AC0CF-39CD-4CB1-83FB-B742484EAAE6}"/>
    <hyperlink ref="C795" r:id="rId1998" xr:uid="{D1595B92-20AF-437C-9FD4-CDEB7065C564}"/>
    <hyperlink ref="C796" r:id="rId1999" xr:uid="{42895FDF-2341-491B-B219-99977E2AF96F}"/>
    <hyperlink ref="C797" r:id="rId2000" xr:uid="{BAD7FC0C-9A4B-4013-B97B-5CBBEFE904BF}"/>
    <hyperlink ref="C798" r:id="rId2001" xr:uid="{2E2DB434-EA96-4FBD-A35A-90759F68BB9E}"/>
    <hyperlink ref="C799" r:id="rId2002" xr:uid="{B29E1896-FD32-457E-8374-E71DFEC37DA8}"/>
    <hyperlink ref="C800" r:id="rId2003" xr:uid="{45DE5173-266E-41A6-9DBD-FD92240BEBF0}"/>
    <hyperlink ref="C801" r:id="rId2004" xr:uid="{509CAC40-BFE9-4E47-9747-25FDE726A6E6}"/>
    <hyperlink ref="C802" r:id="rId2005" xr:uid="{07111254-487B-4343-8573-D980BB74139A}"/>
    <hyperlink ref="C803" r:id="rId2006" xr:uid="{867966FE-D508-47EE-BE33-4FECC1432FFC}"/>
    <hyperlink ref="C804" r:id="rId2007" xr:uid="{AE9D3FB9-7D93-4896-944C-484D46B31EDB}"/>
    <hyperlink ref="C805" r:id="rId2008" xr:uid="{EEFCC8B4-6E48-4924-AA45-C4DAB41C9C28}"/>
    <hyperlink ref="C806" r:id="rId2009" xr:uid="{526A536C-C054-4D71-91D3-94DEA8C9CE44}"/>
    <hyperlink ref="C807" r:id="rId2010" xr:uid="{FD2B1E12-486A-4B26-89CA-21F011F87A05}"/>
    <hyperlink ref="C808" r:id="rId2011" xr:uid="{127B8740-09BD-4A05-B86D-0562933329F7}"/>
    <hyperlink ref="D790" r:id="rId2012" xr:uid="{156C8C35-8E83-4613-B238-04D3315536D4}"/>
    <hyperlink ref="D791" r:id="rId2013" xr:uid="{0C2BDD45-63FB-471A-8A77-4D7EDE087EFA}"/>
    <hyperlink ref="D792" r:id="rId2014" xr:uid="{3382C217-E99B-4C3E-90C6-1436AF89FDB3}"/>
    <hyperlink ref="D793" r:id="rId2015" xr:uid="{10F2A46D-0FC5-475A-9D84-5C56F1419181}"/>
    <hyperlink ref="D794" r:id="rId2016" xr:uid="{E8D73BC1-08A8-4ABA-820A-0C5767AD35EA}"/>
    <hyperlink ref="D795" r:id="rId2017" xr:uid="{A973C40D-CB89-4221-9A26-6C7797334157}"/>
    <hyperlink ref="D796" r:id="rId2018" xr:uid="{A58F4A17-53C1-4980-8477-31EC38B615E8}"/>
    <hyperlink ref="D797" r:id="rId2019" xr:uid="{10239C20-AF22-4614-83D0-283A01DC1B8A}"/>
    <hyperlink ref="D798" r:id="rId2020" xr:uid="{8820C073-089A-48C4-8DA5-32EE91A8B8F4}"/>
    <hyperlink ref="D799" r:id="rId2021" xr:uid="{806BC32A-8842-4C71-9C83-EE43309E5061}"/>
    <hyperlink ref="D800" r:id="rId2022" xr:uid="{B5CF89A7-8B56-4594-9556-393276FC731E}"/>
    <hyperlink ref="D801" r:id="rId2023" xr:uid="{D73CADB7-F57B-4A61-B08F-37B057138991}"/>
    <hyperlink ref="D802" r:id="rId2024" xr:uid="{7B282595-DF34-4275-A1A3-323E6DCEB6A7}"/>
    <hyperlink ref="D803" r:id="rId2025" xr:uid="{F31E4689-EDF5-4EBC-8592-E471714C5335}"/>
    <hyperlink ref="D804" r:id="rId2026" xr:uid="{1C993964-C916-4FF1-92DE-D1800B18F591}"/>
    <hyperlink ref="D805" r:id="rId2027" xr:uid="{474A2FED-8A49-4084-A001-A037B98C672C}"/>
    <hyperlink ref="D806" r:id="rId2028" xr:uid="{0BB1B176-9D5F-4076-94C8-5E617680CC4A}"/>
    <hyperlink ref="D807" r:id="rId2029" xr:uid="{0AF036E7-3646-466A-B892-64C735F98814}"/>
    <hyperlink ref="D808" r:id="rId2030" xr:uid="{527BE414-A552-4ACE-AFC4-E8C3252FD169}"/>
    <hyperlink ref="E790" r:id="rId2031" xr:uid="{3DCBCCB3-0A87-4745-A468-C56E64F12FEC}"/>
    <hyperlink ref="E791" r:id="rId2032" xr:uid="{66E95E73-7AB1-46CF-9644-166AEAFA88ED}"/>
    <hyperlink ref="E792" r:id="rId2033" xr:uid="{6F93A7D3-A5A0-406E-9D37-1EC7D53E8077}"/>
    <hyperlink ref="E793" r:id="rId2034" xr:uid="{E1843A9F-784D-4177-A88F-35699CE5B786}"/>
    <hyperlink ref="E794" r:id="rId2035" xr:uid="{C0FD9CEB-DC1C-4273-BFC2-0BD0ECFB07A8}"/>
    <hyperlink ref="E795" r:id="rId2036" xr:uid="{5A5B7280-36C2-4378-8C44-FBA1F39D9D71}"/>
    <hyperlink ref="E796" r:id="rId2037" xr:uid="{925D827C-8731-4FD5-8B31-A5D3B8059E70}"/>
    <hyperlink ref="E797" r:id="rId2038" xr:uid="{5B724766-3361-4BC6-B784-0CB0AD7ACB69}"/>
    <hyperlink ref="E798" r:id="rId2039" xr:uid="{3235EF76-94A1-4F78-AD52-853B093AB89B}"/>
    <hyperlink ref="E799" r:id="rId2040" xr:uid="{7C2850D0-83C9-46CF-BE77-51BD4DE06E0B}"/>
    <hyperlink ref="E800" r:id="rId2041" xr:uid="{0141EB3B-AEC2-4AB2-8549-1E7163E518E5}"/>
    <hyperlink ref="E801" r:id="rId2042" xr:uid="{0CDA5870-2DE2-4575-9FEB-CE73F4DCB1BC}"/>
    <hyperlink ref="E803" r:id="rId2043" xr:uid="{1F2638DF-FFDF-4B4B-BAD2-1C10925FAD7E}"/>
    <hyperlink ref="E804" r:id="rId2044" xr:uid="{10CDC37E-A864-4D36-8CC7-66BAFCB20B66}"/>
    <hyperlink ref="E805" r:id="rId2045" xr:uid="{E9148E0C-0D1A-4C9A-805A-A0ABD63ED634}"/>
    <hyperlink ref="C809" r:id="rId2046" xr:uid="{F80EFA54-B450-4F7F-A4F5-8AB2D80668D5}"/>
    <hyperlink ref="C810" r:id="rId2047" xr:uid="{3CB0057C-DF25-47AD-B078-446EB26A7626}"/>
    <hyperlink ref="C811" r:id="rId2048" xr:uid="{C525BC28-67AA-439C-AAAE-DC3591E4349F}"/>
    <hyperlink ref="C812" r:id="rId2049" xr:uid="{F83DC995-14FA-4633-BBCD-AE7A60549689}"/>
    <hyperlink ref="C813" r:id="rId2050" xr:uid="{0C5ECCF7-2B14-4859-A165-1DF32DB28D98}"/>
    <hyperlink ref="C814" r:id="rId2051" xr:uid="{2C1D5A8E-43C6-41BE-BA09-64F51B39F7EC}"/>
    <hyperlink ref="C815" r:id="rId2052" xr:uid="{11037CEC-3199-4293-A2C2-A2931891A651}"/>
    <hyperlink ref="C816" r:id="rId2053" xr:uid="{7FF8C502-7E12-4E9E-ADBC-96962C11B6A7}"/>
    <hyperlink ref="C817" r:id="rId2054" xr:uid="{1AFC4D6C-A9A7-48A5-A16E-2ECE0DDE4FC2}"/>
    <hyperlink ref="C818" r:id="rId2055" xr:uid="{1FC40957-CA59-4F73-BB0A-920685F40471}"/>
    <hyperlink ref="C819" r:id="rId2056" xr:uid="{AD98ECB1-FE43-45C8-8AAE-1542BBE8CDB6}"/>
    <hyperlink ref="C820" r:id="rId2057" xr:uid="{C6C041A6-8974-4B5F-A204-F378ED8A189E}"/>
    <hyperlink ref="C821" r:id="rId2058" xr:uid="{7445682D-D27C-4F31-BEFF-FE6477414851}"/>
    <hyperlink ref="C822" r:id="rId2059" xr:uid="{A2795980-CF25-4E04-B4F4-022DE3B1BFF5}"/>
    <hyperlink ref="C823" r:id="rId2060" xr:uid="{99F99360-277D-442A-A4E6-404EA9E6BEDB}"/>
    <hyperlink ref="C824" r:id="rId2061" xr:uid="{88795A82-B19F-46FB-BEDB-989D7AA86290}"/>
    <hyperlink ref="C825" r:id="rId2062" xr:uid="{74905971-4E41-4AA9-931B-5F873BE233A6}"/>
    <hyperlink ref="C826" r:id="rId2063" xr:uid="{B03D3D43-34CE-49AC-A244-E6BAEFE9105A}"/>
    <hyperlink ref="C827" r:id="rId2064" xr:uid="{E6819183-5745-4803-B00A-3A923174189C}"/>
    <hyperlink ref="C828" r:id="rId2065" xr:uid="{60247E0C-5214-4900-9A91-67F40B9D4B34}"/>
    <hyperlink ref="C829" r:id="rId2066" xr:uid="{FD97997C-A0E3-4863-BAC3-D88AB4DD9D2F}"/>
    <hyperlink ref="C830" r:id="rId2067" xr:uid="{9ACEF561-6584-4CBB-A549-02B7C08B13D7}"/>
    <hyperlink ref="C831" r:id="rId2068" xr:uid="{ADAF8489-4B4F-4FF7-B0E5-96F96D9B7862}"/>
    <hyperlink ref="C832" r:id="rId2069" xr:uid="{0BE0C235-67F9-448D-A817-9607013E235F}"/>
    <hyperlink ref="C833" r:id="rId2070" xr:uid="{DBC36E64-9745-4C5E-BB64-C3E8D6D84854}"/>
    <hyperlink ref="C834" r:id="rId2071" xr:uid="{9A9A1EFD-36E8-4A89-ABA5-18EEA8CCE55B}"/>
    <hyperlink ref="C835" r:id="rId2072" xr:uid="{DAC8836E-8076-4021-8DAB-30E841F10892}"/>
    <hyperlink ref="D809" r:id="rId2073" xr:uid="{01CCA71A-9837-48A8-8958-ADD2D7CCAE30}"/>
    <hyperlink ref="D810" r:id="rId2074" xr:uid="{F7238834-B7AC-4941-A9EC-AEB38794B3FB}"/>
    <hyperlink ref="D811" r:id="rId2075" xr:uid="{31FC8CE3-9BD0-4833-AA0E-FE8FBAF75BA5}"/>
    <hyperlink ref="D812" r:id="rId2076" xr:uid="{42377643-9023-4C98-8D67-01D7F43705C4}"/>
    <hyperlink ref="D813" r:id="rId2077" xr:uid="{79C1F0AB-8DFA-44CD-867E-D7BEE338F025}"/>
    <hyperlink ref="D814" r:id="rId2078" xr:uid="{95608319-2904-4A9C-B402-A0AB0E50E3BE}"/>
    <hyperlink ref="D815" r:id="rId2079" xr:uid="{190114ED-B5B4-40D8-988D-C504370381CF}"/>
    <hyperlink ref="D816" r:id="rId2080" xr:uid="{C3EC665E-27AD-48A7-A3CE-02A2365D8676}"/>
    <hyperlink ref="D817" r:id="rId2081" xr:uid="{9A42B49F-43CD-49B0-B0AF-1E919759FE69}"/>
    <hyperlink ref="D818" r:id="rId2082" xr:uid="{D9D126DE-F5CE-4CC4-9369-D15BB278E0E8}"/>
    <hyperlink ref="D819" r:id="rId2083" xr:uid="{3E18E897-DB5A-4933-AB1B-5BDBAAF95588}"/>
    <hyperlink ref="D820" r:id="rId2084" xr:uid="{6F6E3EA0-D287-4B26-B299-C9168A1E31A4}"/>
    <hyperlink ref="D821" r:id="rId2085" xr:uid="{75974C1D-C564-44E4-816C-A4DEB1363C4C}"/>
    <hyperlink ref="D822" r:id="rId2086" xr:uid="{7D3E5428-E6AE-46F0-87F1-14ED2A0B42F3}"/>
    <hyperlink ref="D823" r:id="rId2087" xr:uid="{E66E464A-68E4-4D3F-9776-9600F8DE88B7}"/>
    <hyperlink ref="D824" r:id="rId2088" xr:uid="{63AEF264-F866-4C11-9C80-02E14A3DA9C6}"/>
    <hyperlink ref="D825" r:id="rId2089" xr:uid="{22F112E6-6049-4E59-88F6-8035C7A22371}"/>
    <hyperlink ref="D826" r:id="rId2090" xr:uid="{079ABCC0-1458-4DA7-9D5F-A8C66C7D7304}"/>
    <hyperlink ref="D827" r:id="rId2091" xr:uid="{E34A0DE8-66C9-4AA5-8CA9-E036302408AC}"/>
    <hyperlink ref="D828" r:id="rId2092" xr:uid="{B9366790-56E5-4704-B527-6092B19E9FEF}"/>
    <hyperlink ref="D829" r:id="rId2093" xr:uid="{A4474012-9049-442B-895D-A7CF6F4DB4A8}"/>
    <hyperlink ref="D830" r:id="rId2094" xr:uid="{60C53CD5-BF98-4CFB-BAEE-1C38B97311B4}"/>
    <hyperlink ref="D831" r:id="rId2095" xr:uid="{40C23A0A-C846-453C-932B-3355833672ED}"/>
    <hyperlink ref="D832" r:id="rId2096" xr:uid="{A58A7631-5761-4F01-8807-37FE01B79AB5}"/>
    <hyperlink ref="D833" r:id="rId2097" xr:uid="{41665DC8-E68C-4E71-B106-FDAA4C9A96D5}"/>
    <hyperlink ref="D834" r:id="rId2098" xr:uid="{E55F877C-6223-4A52-AA04-67D4B99C5C6B}"/>
    <hyperlink ref="D835" r:id="rId2099" xr:uid="{E96B1DF7-EF24-4247-8C3D-7C48001103D8}"/>
    <hyperlink ref="E809" r:id="rId2100" xr:uid="{F0271BFC-2CA5-4CC4-A9BD-9814F2F37C2F}"/>
    <hyperlink ref="E810" r:id="rId2101" xr:uid="{67FB9ACF-41C3-4150-AF9A-836ABF94AA79}"/>
    <hyperlink ref="E811" r:id="rId2102" xr:uid="{B54D1FD7-5F44-41CA-A1F3-2E4649355843}"/>
    <hyperlink ref="E821" r:id="rId2103" xr:uid="{01C22616-EF6D-4F29-B687-261EC7A07904}"/>
    <hyperlink ref="E822" r:id="rId2104" xr:uid="{00DF8D2E-77C1-4EEE-B08C-892ADF136702}"/>
    <hyperlink ref="E823" r:id="rId2105" xr:uid="{6C672D2B-A478-4947-9C5F-736076B96BCE}"/>
    <hyperlink ref="E824" r:id="rId2106" xr:uid="{60F32DF2-3628-411A-B944-83821EB84969}"/>
    <hyperlink ref="E825" r:id="rId2107" xr:uid="{2D4C7BA9-64E5-4CBE-94C4-CCB427381C8C}"/>
    <hyperlink ref="E826" r:id="rId2108" xr:uid="{D556C030-8B3A-4524-85E8-ACF0CB283F06}"/>
    <hyperlink ref="E827" r:id="rId2109" xr:uid="{4ABCB3F5-6E3A-4ED8-AD4D-28C4ED8001C6}"/>
    <hyperlink ref="E828" r:id="rId2110" xr:uid="{71432BE6-05BE-49E9-8DFF-551CFDF5ECD4}"/>
    <hyperlink ref="E829" r:id="rId2111" xr:uid="{706B47E2-3080-4EFA-8889-906A1F329745}"/>
    <hyperlink ref="E830" r:id="rId2112" xr:uid="{3EFC02CD-0799-4B4E-8DDA-FA0A4FB5F169}"/>
    <hyperlink ref="E831" r:id="rId2113" xr:uid="{9C6EEA09-75C8-4240-A577-F52E7E667DE0}"/>
    <hyperlink ref="E832" r:id="rId2114" xr:uid="{1B975EFE-84B4-4535-8699-EF5F99354218}"/>
    <hyperlink ref="E833" r:id="rId2115" xr:uid="{EBFC7E71-F7EE-48CD-A9EF-0F843B7BBAAA}"/>
    <hyperlink ref="E834" r:id="rId2116" xr:uid="{0A968D97-FBE4-4542-B1D1-14570134167C}"/>
    <hyperlink ref="E835" r:id="rId2117" xr:uid="{80442438-0023-4CD2-B5C9-184EC7122555}"/>
    <hyperlink ref="C836" r:id="rId2118" xr:uid="{D775D2D0-B83E-49E7-B4A1-817F05232B13}"/>
    <hyperlink ref="C837" r:id="rId2119" xr:uid="{4E7BBB15-CC33-41BC-A3BC-59C450ACDBA7}"/>
    <hyperlink ref="C838" r:id="rId2120" xr:uid="{6DFE30F4-22C7-44CA-8D39-6B50E8FA0EB3}"/>
    <hyperlink ref="C839" r:id="rId2121" xr:uid="{DC5DA495-22E3-495A-A03E-211220A837DF}"/>
    <hyperlink ref="C840" r:id="rId2122" xr:uid="{34EF7342-A244-4CD1-A459-ED92A32FCE48}"/>
    <hyperlink ref="C841" r:id="rId2123" xr:uid="{F8ACC757-A118-4FE4-9B9E-65337BD773F3}"/>
    <hyperlink ref="C842" r:id="rId2124" xr:uid="{B6DA8739-65A1-41AE-BEB3-D901535F3DA1}"/>
    <hyperlink ref="C843" r:id="rId2125" xr:uid="{9CE12291-5E2B-4D3D-B2C9-55704F4A9C0E}"/>
    <hyperlink ref="C844" r:id="rId2126" xr:uid="{D3337BCA-5A2F-4427-B715-26E540752DBA}"/>
    <hyperlink ref="C845" r:id="rId2127" xr:uid="{DEBE5A15-8C0D-445E-A0D0-213D8A98DE30}"/>
    <hyperlink ref="C846" r:id="rId2128" xr:uid="{A104F0AB-251F-405C-A742-B594D260E53F}"/>
    <hyperlink ref="C847" r:id="rId2129" xr:uid="{3104E8EC-0A08-4E78-91E2-4F533C11B13D}"/>
    <hyperlink ref="C848" r:id="rId2130" xr:uid="{CA62B6FC-A3EC-4DD3-8F01-A1582F7F3E5D}"/>
    <hyperlink ref="C849" r:id="rId2131" xr:uid="{E303B022-4B1F-4AE0-90C8-3EE70EF47D13}"/>
    <hyperlink ref="C850" r:id="rId2132" xr:uid="{63BFBFE8-C9B4-48BE-AED2-106F8F4B36AE}"/>
    <hyperlink ref="C851" r:id="rId2133" xr:uid="{6A99F864-A500-4CBB-91F8-27B1F1DCB0F3}"/>
    <hyperlink ref="C852" r:id="rId2134" xr:uid="{597DA454-A39E-478A-BBA3-E1A0202178DE}"/>
    <hyperlink ref="C853" r:id="rId2135" xr:uid="{D5543F0D-310B-4E77-BB3F-3485D639C264}"/>
    <hyperlink ref="C854" r:id="rId2136" xr:uid="{9E9761B2-DCCA-41CA-8163-6A4AA73D50F2}"/>
    <hyperlink ref="C855" r:id="rId2137" xr:uid="{A346B208-D685-43D4-BF78-3E86313DFC6C}"/>
    <hyperlink ref="C856" r:id="rId2138" xr:uid="{FFB68842-E504-4B41-8363-52CBC7C6FD48}"/>
    <hyperlink ref="C857" r:id="rId2139" xr:uid="{4B0A38C4-1B94-4699-A4C2-14E36C1ADEF1}"/>
    <hyperlink ref="C858" r:id="rId2140" xr:uid="{1EA67DDE-E4A2-4CCD-9D6F-191B9E6500BD}"/>
    <hyperlink ref="C859" r:id="rId2141" xr:uid="{CB695643-CFFD-4B7A-8B3D-547E62D39EC1}"/>
    <hyperlink ref="C860" r:id="rId2142" xr:uid="{56A223F5-E966-4110-B503-13FE27545C78}"/>
    <hyperlink ref="C861" r:id="rId2143" xr:uid="{029CF34F-23DC-40D7-BE5E-9E9B134F6A1B}"/>
    <hyperlink ref="C862" r:id="rId2144" xr:uid="{651ABFCF-9A20-4D67-9912-1CC4A9828EE4}"/>
    <hyperlink ref="D836" r:id="rId2145" xr:uid="{77366B12-7AD6-4D36-AC5D-C0B3F026F33A}"/>
    <hyperlink ref="D837" r:id="rId2146" xr:uid="{26060C99-921F-4E7C-901D-CC6C3FF13676}"/>
    <hyperlink ref="D838" r:id="rId2147" xr:uid="{6978A98F-D883-44F6-B24F-E48B567B1B3F}"/>
    <hyperlink ref="D839" r:id="rId2148" xr:uid="{BA3776DE-0851-47E0-AB92-38C0DA957D51}"/>
    <hyperlink ref="D840" r:id="rId2149" xr:uid="{4EE56F83-BA78-4B0E-AAD8-7A9AC64B49B7}"/>
    <hyperlink ref="D841" r:id="rId2150" xr:uid="{5BD3C6CD-7ED3-4184-923D-D269760639D1}"/>
    <hyperlink ref="D842" r:id="rId2151" xr:uid="{726BA4C5-E8AA-4809-B7FD-9BD43EDE7673}"/>
    <hyperlink ref="D843" r:id="rId2152" xr:uid="{2405C23C-9253-4CD1-B6F9-E943711105EF}"/>
    <hyperlink ref="D844" r:id="rId2153" xr:uid="{40FD7E49-BFA4-4823-B285-D7C816E0C483}"/>
    <hyperlink ref="D845" r:id="rId2154" xr:uid="{FE9B42A8-8CCE-431D-B1A6-00CE6CFFFB50}"/>
    <hyperlink ref="D846" r:id="rId2155" xr:uid="{047C4D90-25D4-4E55-863A-55B0F9B7CBA7}"/>
    <hyperlink ref="D847" r:id="rId2156" xr:uid="{1E3F9E51-29A5-4A59-AD2C-54F8F7E32660}"/>
    <hyperlink ref="D848" r:id="rId2157" xr:uid="{0548215C-A245-440F-958A-22DC614275B3}"/>
    <hyperlink ref="D849" r:id="rId2158" xr:uid="{5B48C378-06C6-4C2E-BD52-60607FBDD793}"/>
    <hyperlink ref="D850" r:id="rId2159" xr:uid="{31B006CB-F60F-445F-9061-90FC8D81B78A}"/>
    <hyperlink ref="D851" r:id="rId2160" xr:uid="{1FF3D728-2892-4FFB-B9D3-ED9AB0520873}"/>
    <hyperlink ref="D852" r:id="rId2161" xr:uid="{2BAA627B-4FF4-45D2-A79B-F05664F2511B}"/>
    <hyperlink ref="D853" r:id="rId2162" xr:uid="{B81962E2-116F-4FAD-975F-12438496AAB2}"/>
    <hyperlink ref="D854" r:id="rId2163" xr:uid="{6E2660FC-C4B8-4D90-907B-C43801692BEC}"/>
    <hyperlink ref="D855" r:id="rId2164" xr:uid="{70003A57-8B91-4216-A0BD-BC7308E8AFB0}"/>
    <hyperlink ref="D856" r:id="rId2165" xr:uid="{AC8BA45B-4FFE-49EF-89FC-0BBD7D05329A}"/>
    <hyperlink ref="D857" r:id="rId2166" xr:uid="{42EBB8FC-C05E-41FD-A05B-6EF5815F91D9}"/>
    <hyperlink ref="D858" r:id="rId2167" xr:uid="{2D39B80D-CB7B-4CED-95A4-D0C5B8FB8E7F}"/>
    <hyperlink ref="D859" r:id="rId2168" xr:uid="{39DBE1C8-E7CB-47BF-8FA2-79F2703D4B8D}"/>
    <hyperlink ref="D860" r:id="rId2169" xr:uid="{84619FB5-EE70-447F-9707-C6AA7D691F94}"/>
    <hyperlink ref="D861" r:id="rId2170" xr:uid="{B2BDB094-13BC-4CA4-B1AB-377D941ABCA9}"/>
    <hyperlink ref="D862" r:id="rId2171" xr:uid="{BED3E1DE-A19A-4A66-9D25-5F20D8D82049}"/>
    <hyperlink ref="E836" r:id="rId2172" xr:uid="{AEA5FFB7-883C-4543-B43D-5053555CDF67}"/>
    <hyperlink ref="E837" r:id="rId2173" xr:uid="{C407601B-7CDE-4A82-8779-97F76378E729}"/>
    <hyperlink ref="E838" r:id="rId2174" xr:uid="{AD0901E9-7303-421D-A7C8-DE8508C7C121}"/>
    <hyperlink ref="E848" r:id="rId2175" xr:uid="{2D0B3B4B-33FF-4BED-9730-E65E23158431}"/>
    <hyperlink ref="E849" r:id="rId2176" xr:uid="{899A7938-C6BF-46EC-9196-2E5FBE5ED477}"/>
    <hyperlink ref="E850" r:id="rId2177" xr:uid="{8F6D73CA-3E7C-4A34-8A76-67102D8298C7}"/>
    <hyperlink ref="E851" r:id="rId2178" xr:uid="{8A8D8AD5-B218-43F9-BBA4-9CA1DBEC2C30}"/>
    <hyperlink ref="E852" r:id="rId2179" xr:uid="{5263AF4C-FFB5-42B9-8FB6-F1B8150E9492}"/>
    <hyperlink ref="E853" r:id="rId2180" xr:uid="{541B35A1-655E-4CC6-B26B-5EE693B75CC2}"/>
    <hyperlink ref="E854" r:id="rId2181" xr:uid="{F04A8A3D-272F-4ADB-93D6-EE85E5E29980}"/>
    <hyperlink ref="E855" r:id="rId2182" xr:uid="{09931272-6B4B-4E01-AFFB-403FE655F38E}"/>
    <hyperlink ref="E856" r:id="rId2183" xr:uid="{A19D437B-757D-4342-81CD-3B1EE24FB881}"/>
    <hyperlink ref="E857" r:id="rId2184" xr:uid="{C80B70B5-102C-4AD7-836D-74E6831DB901}"/>
    <hyperlink ref="E858" r:id="rId2185" xr:uid="{4A0E058E-6DA1-4CFF-86B2-0970EF012BD9}"/>
    <hyperlink ref="E859" r:id="rId2186" xr:uid="{56BE79E7-4238-4A02-AD06-41A7C77EFF64}"/>
    <hyperlink ref="E860" r:id="rId2187" xr:uid="{BF34A58C-815A-40FE-83CD-0D54702FBB39}"/>
    <hyperlink ref="E861" r:id="rId2188" xr:uid="{7F71186C-5FF6-49DB-BABC-CDF335506EC4}"/>
    <hyperlink ref="E862" r:id="rId2189" xr:uid="{D901BCD3-C6AF-4272-A6B3-84FC9C5F73A4}"/>
    <hyperlink ref="C863" r:id="rId2190" xr:uid="{2E8EF62B-F1F3-4EE5-ACF2-20322B7D3D98}"/>
    <hyperlink ref="C864" r:id="rId2191" xr:uid="{77752935-4753-4C53-A7BE-E23C59692BFB}"/>
    <hyperlink ref="C865" r:id="rId2192" xr:uid="{B83CF776-3E13-414C-8670-ED26CD888972}"/>
    <hyperlink ref="C866" r:id="rId2193" xr:uid="{569421ED-49BB-490C-9E87-FA4CE62E75B5}"/>
    <hyperlink ref="C867" r:id="rId2194" xr:uid="{830B1BC0-FE7C-427E-B100-DED57269CAA3}"/>
    <hyperlink ref="C868" r:id="rId2195" xr:uid="{738FC948-F130-499A-96FF-68C3EC603DFC}"/>
    <hyperlink ref="C869" r:id="rId2196" xr:uid="{6F011470-FAF6-4B8F-BBE5-52E5B796AE99}"/>
    <hyperlink ref="C870" r:id="rId2197" xr:uid="{68630B81-5B83-4723-9A65-515E260B0045}"/>
    <hyperlink ref="C871" r:id="rId2198" xr:uid="{0BCBA998-30BE-46A1-B248-6682093978E5}"/>
    <hyperlink ref="C872" r:id="rId2199" xr:uid="{E8CCB833-D1AD-486E-BE30-A92F6694DCAD}"/>
    <hyperlink ref="C873" r:id="rId2200" xr:uid="{8A8A79BD-E70E-46CD-AFBB-AC47EC52EC4D}"/>
    <hyperlink ref="C874" r:id="rId2201" xr:uid="{E22672B9-605E-4224-A7D4-CDAA28CA6FE5}"/>
    <hyperlink ref="C875" r:id="rId2202" xr:uid="{6B2E99C5-A21D-40F9-8B51-19CE88623FBA}"/>
    <hyperlink ref="C876" r:id="rId2203" xr:uid="{049866B3-8E08-4D6D-B8DD-A3645BD8A8C2}"/>
    <hyperlink ref="C877" r:id="rId2204" xr:uid="{3E040546-592D-4281-B945-8C45199F2A3A}"/>
    <hyperlink ref="D863" r:id="rId2205" xr:uid="{4946A449-0602-4CB8-B0C8-E7CD9C48C044}"/>
    <hyperlink ref="D864" r:id="rId2206" xr:uid="{787F33FF-53EA-45B5-A883-7BB5283B6C41}"/>
    <hyperlink ref="D865" r:id="rId2207" xr:uid="{8EE7FCC0-7F76-4FB1-863C-A26E5E28B0F6}"/>
    <hyperlink ref="D866" r:id="rId2208" xr:uid="{D7653092-C2F2-41C0-AE80-B3B79E452E3E}"/>
    <hyperlink ref="D867" r:id="rId2209" xr:uid="{F9CB6468-A1E6-4810-B764-93FFF80DFD89}"/>
    <hyperlink ref="D868" r:id="rId2210" xr:uid="{3EE79D18-B699-43A9-AE83-08CF5BA148A1}"/>
    <hyperlink ref="D869" r:id="rId2211" xr:uid="{AAF3FE3D-5C68-42E7-AD35-4B3E88D7E74F}"/>
    <hyperlink ref="D870" r:id="rId2212" xr:uid="{D42BEDA3-2C8B-41F9-A504-FBD0750A6C98}"/>
    <hyperlink ref="D871" r:id="rId2213" xr:uid="{28436858-EA1E-478E-A2B4-7B3583D4A474}"/>
    <hyperlink ref="D872" r:id="rId2214" xr:uid="{7D68DC07-90CB-403E-951E-CD4AFF80FF05}"/>
    <hyperlink ref="D873" r:id="rId2215" xr:uid="{72F04305-9F45-4FCD-9E36-83BF3E44FCF0}"/>
    <hyperlink ref="D874" r:id="rId2216" xr:uid="{25A37706-9051-4A26-89F1-59AE670C92CB}"/>
    <hyperlink ref="D875" r:id="rId2217" xr:uid="{E13EAAF9-7086-4AB5-BA99-61D2E90B3F84}"/>
    <hyperlink ref="D876" r:id="rId2218" xr:uid="{51282CA4-81AA-4BE3-A7D1-A7B7665FACA6}"/>
    <hyperlink ref="D877" r:id="rId2219" xr:uid="{0694752C-A5D2-4A03-AAEF-C442ADFCEF8E}"/>
    <hyperlink ref="E863" r:id="rId2220" xr:uid="{D5F0BAE0-77DB-40F9-ABC5-280A0ACF9F0B}"/>
    <hyperlink ref="E864" r:id="rId2221" xr:uid="{43700EF4-D2EB-4AD6-9CBF-236F6EA0D605}"/>
    <hyperlink ref="E865" r:id="rId2222" xr:uid="{A594C923-193E-4CD3-BEB2-BBBEC9AF3C23}"/>
    <hyperlink ref="E866" r:id="rId2223" xr:uid="{D069520C-81C9-4B9D-804C-CB054294F4AE}"/>
    <hyperlink ref="E867" r:id="rId2224" xr:uid="{E68FDB27-E8F5-4E2D-B069-9610022A21F0}"/>
    <hyperlink ref="E868" r:id="rId2225" xr:uid="{D88A9DB6-444E-4527-8548-A6F3EAE03D25}"/>
    <hyperlink ref="E869" r:id="rId2226" xr:uid="{380D5702-4D50-4269-A64E-E4B7BB0EF5B0}"/>
    <hyperlink ref="E870" r:id="rId2227" xr:uid="{AB1F3245-8758-48FD-8B1C-BA6F581636A6}"/>
    <hyperlink ref="E871" r:id="rId2228" xr:uid="{EF81193B-D4DF-47DA-A2F6-CB7025A050EB}"/>
    <hyperlink ref="E872" r:id="rId2229" xr:uid="{D5162AB9-D87A-4E68-824B-6CB166BD5DEB}"/>
    <hyperlink ref="E873" r:id="rId2230" xr:uid="{F370DC80-5014-41E9-A4FA-9D29154D884D}"/>
    <hyperlink ref="E874" r:id="rId2231" xr:uid="{56529D73-313F-4134-BA31-0DDEA7A8C6BD}"/>
    <hyperlink ref="E875" r:id="rId2232" xr:uid="{6C4FE187-3F05-490E-83E1-558508B57D0F}"/>
    <hyperlink ref="E876" r:id="rId2233" xr:uid="{8B65E84B-2959-43B6-AD1B-54DED2D3320D}"/>
    <hyperlink ref="E877" r:id="rId2234" xr:uid="{08CFBDE0-DBE3-464A-8E2F-BE7B818100D8}"/>
    <hyperlink ref="C878" r:id="rId2235" xr:uid="{253F2C97-A408-41AA-8CE3-F62B9729D6A4}"/>
    <hyperlink ref="C879" r:id="rId2236" xr:uid="{D7ABDC96-C1A6-4FD2-A698-AD44E3479562}"/>
    <hyperlink ref="C880" r:id="rId2237" xr:uid="{420B2830-AE2A-469B-83E8-B8DFF49552D7}"/>
    <hyperlink ref="C881" r:id="rId2238" xr:uid="{619E6C69-DBB6-4059-ACF6-F49FE0CDD251}"/>
    <hyperlink ref="C882" r:id="rId2239" xr:uid="{C459F5D6-0ECF-4B65-A7A4-6F1DF6B10BF6}"/>
    <hyperlink ref="C883" r:id="rId2240" xr:uid="{74139DAC-C8EC-485F-9B25-E1CF57DE481C}"/>
    <hyperlink ref="C884" r:id="rId2241" xr:uid="{E6543258-1284-44F8-A5B0-B466C68E1AF5}"/>
    <hyperlink ref="C885" r:id="rId2242" xr:uid="{222DB50A-A1D0-4B4D-BFC8-F40C822F91DC}"/>
    <hyperlink ref="C886" r:id="rId2243" xr:uid="{A9AEC7FA-ED66-4A7A-8313-8510B3672B92}"/>
    <hyperlink ref="C887" r:id="rId2244" xr:uid="{9B938C60-B501-40B0-B4F6-EBB49A102CE2}"/>
    <hyperlink ref="C888" r:id="rId2245" xr:uid="{74A89D84-45CA-4752-B953-245DA12B75E6}"/>
    <hyperlink ref="C889" r:id="rId2246" xr:uid="{360084C6-357D-45AC-9C33-5D177BCECBF5}"/>
    <hyperlink ref="C890" r:id="rId2247" xr:uid="{D4B9A670-B1E1-4202-A423-4B958C935EFC}"/>
    <hyperlink ref="C891" r:id="rId2248" xr:uid="{4D8A8E57-B759-4400-8CE8-9517962D03CD}"/>
    <hyperlink ref="C892" r:id="rId2249" xr:uid="{729791FD-3A9A-4D4B-82D4-67EC2378093C}"/>
    <hyperlink ref="C893" r:id="rId2250" xr:uid="{3CD2DD3B-371C-428F-9617-ACC487D19314}"/>
    <hyperlink ref="C894" r:id="rId2251" xr:uid="{7EFAD7D4-E742-49C9-932F-46FD507C8F67}"/>
    <hyperlink ref="C895" r:id="rId2252" xr:uid="{F93B6891-1E39-4CD7-AFE7-DA9A3487498E}"/>
    <hyperlink ref="C896" r:id="rId2253" xr:uid="{6399044C-F740-473B-A8BD-3C4381E6A3CF}"/>
    <hyperlink ref="C897" r:id="rId2254" xr:uid="{DE6DF6AE-4748-4D08-AE6A-EDB34E5BDE44}"/>
    <hyperlink ref="D878" r:id="rId2255" xr:uid="{F859974B-2092-404A-8241-782C2B28CD53}"/>
    <hyperlink ref="D879" r:id="rId2256" xr:uid="{D0FC813D-2F28-4CFF-8B86-EDE459345B8A}"/>
    <hyperlink ref="D880" r:id="rId2257" xr:uid="{3760F29B-661C-41BD-B542-424DF5F44F73}"/>
    <hyperlink ref="D881" r:id="rId2258" xr:uid="{17464F82-10B4-4221-A4D6-B8EF6E6429FF}"/>
    <hyperlink ref="D882" r:id="rId2259" xr:uid="{18279DD3-4F2F-492D-914D-F9DFA8F376DA}"/>
    <hyperlink ref="D883" r:id="rId2260" xr:uid="{6B4ABCAC-00CA-4D32-821B-EA97907C107A}"/>
    <hyperlink ref="D884" r:id="rId2261" xr:uid="{82427086-73CB-4EAB-9E2F-682D3D1635C5}"/>
    <hyperlink ref="D885" r:id="rId2262" xr:uid="{B3CDD625-A207-41C7-A8FE-895D5B8330A2}"/>
    <hyperlink ref="D886" r:id="rId2263" xr:uid="{FD1C6F6C-3385-4F4C-A827-CEEEB3503767}"/>
    <hyperlink ref="D887" r:id="rId2264" xr:uid="{A2548AF9-A12D-4022-98BF-092BB84BEF8F}"/>
    <hyperlink ref="D888" r:id="rId2265" xr:uid="{C6F89BE7-BE1D-4400-B9BB-7E78274562ED}"/>
    <hyperlink ref="D889" r:id="rId2266" xr:uid="{77CAFC68-E763-4A8C-BB17-E5FBF1790BD5}"/>
    <hyperlink ref="D890" r:id="rId2267" xr:uid="{7A4D8AC9-2EFF-4734-A966-90FF160B8456}"/>
    <hyperlink ref="D891" r:id="rId2268" xr:uid="{6502A488-0353-48CC-B486-A2D6D252B6EB}"/>
    <hyperlink ref="D892" r:id="rId2269" xr:uid="{21D5E932-BAC5-4F12-AC6B-65E8CE3871AF}"/>
    <hyperlink ref="D893" r:id="rId2270" xr:uid="{23387F23-FEFC-461B-8E64-48EF8640C096}"/>
    <hyperlink ref="D894" r:id="rId2271" xr:uid="{84E2B29D-DD71-49CD-89EA-F834953A037A}"/>
    <hyperlink ref="D895" r:id="rId2272" xr:uid="{416596DF-A11F-41F6-9D71-8857C376CC03}"/>
    <hyperlink ref="D896" r:id="rId2273" xr:uid="{76A31081-FFE7-48D6-BDB6-C2F10981D0FC}"/>
    <hyperlink ref="D897" r:id="rId2274" xr:uid="{963CA90D-FD8E-4159-B0D0-093C9B6CE663}"/>
    <hyperlink ref="E878" r:id="rId2275" xr:uid="{97328B94-013B-45B5-9D25-56D5FAB50FDC}"/>
    <hyperlink ref="E879" r:id="rId2276" xr:uid="{F82F0EC8-11E9-4D37-BA6B-D3442EFA89CB}"/>
    <hyperlink ref="E880" r:id="rId2277" xr:uid="{A97D428F-2418-4368-8572-201156B9E6F7}"/>
    <hyperlink ref="E881" r:id="rId2278" xr:uid="{8A07CC0F-1F2A-4075-8C97-CFE8A6093F79}"/>
    <hyperlink ref="E882" r:id="rId2279" xr:uid="{89488D0D-0F27-43E9-8B3C-72E31EDC2A27}"/>
    <hyperlink ref="E883" r:id="rId2280" xr:uid="{4F36E22B-7036-423C-BB68-FE4EF97B7E0D}"/>
    <hyperlink ref="E884" r:id="rId2281" xr:uid="{41E52B10-C3CA-4A20-95C5-B842629C2CF6}"/>
    <hyperlink ref="E885" r:id="rId2282" xr:uid="{0C914F29-8D70-48D3-A0CA-CFCAFA8B7165}"/>
    <hyperlink ref="E886" r:id="rId2283" xr:uid="{A3BF0837-13E7-424E-9D0F-6DE88AF7B1D2}"/>
    <hyperlink ref="E887" r:id="rId2284" xr:uid="{034E5A4E-2137-4E4B-A501-78E07F62642D}"/>
    <hyperlink ref="E888" r:id="rId2285" xr:uid="{C5109954-B665-4BEE-BECB-58925BB166E2}"/>
    <hyperlink ref="E889" r:id="rId2286" xr:uid="{05E24859-A04C-496E-BC2F-6DAA9857C66C}"/>
    <hyperlink ref="E890" r:id="rId2287" xr:uid="{723F9FFB-EB9A-40CA-ACED-3338BE0854BA}"/>
    <hyperlink ref="E891" r:id="rId2288" xr:uid="{F629DB5A-6545-450F-8555-1410CFA795E0}"/>
    <hyperlink ref="E892" r:id="rId2289" xr:uid="{3E547F95-3613-473D-A19F-E0425203A849}"/>
    <hyperlink ref="E893" r:id="rId2290" xr:uid="{8F685247-223A-4768-9CC3-506E96C7455B}"/>
    <hyperlink ref="E894" r:id="rId2291" xr:uid="{58764575-162B-45DD-BD39-6BF30462E458}"/>
    <hyperlink ref="E895" r:id="rId2292" xr:uid="{A1789113-19A4-4D85-AC1D-0973DA135905}"/>
    <hyperlink ref="E896" r:id="rId2293" xr:uid="{BBC86A7D-A640-43CE-9F8E-595462252225}"/>
    <hyperlink ref="E897" r:id="rId2294" xr:uid="{9245E4BA-9977-4B3B-9FC7-F1D6192C05A5}"/>
    <hyperlink ref="C898" r:id="rId2295" xr:uid="{6DC2BAF9-B230-47AF-989C-9FC453CE0D17}"/>
    <hyperlink ref="C899" r:id="rId2296" xr:uid="{D68DC0B1-4771-4353-B572-DDD0FBD9498C}"/>
    <hyperlink ref="C900" r:id="rId2297" xr:uid="{A4382676-191A-42BD-9DDE-5DC47F23F6E1}"/>
    <hyperlink ref="C901" r:id="rId2298" xr:uid="{423E7CCE-5EF8-44BD-8B3A-5222B54EC7FE}"/>
    <hyperlink ref="C902" r:id="rId2299" xr:uid="{4C7B03C7-3686-4752-B49F-98A04B2926D7}"/>
    <hyperlink ref="C903" r:id="rId2300" xr:uid="{DE9FC919-A04A-4BE2-BBF1-289FCFF47019}"/>
    <hyperlink ref="C904" r:id="rId2301" xr:uid="{5F38A423-D9E5-4C7C-B8BD-AB0E0DEBE44F}"/>
    <hyperlink ref="C905" r:id="rId2302" xr:uid="{AD419B54-4627-489B-9F7A-7E24A7B433B9}"/>
    <hyperlink ref="C906" r:id="rId2303" xr:uid="{CDDB3A3A-41AB-4532-9F8E-21ADE9A7152F}"/>
    <hyperlink ref="C907" r:id="rId2304" xr:uid="{26D22CA2-1BF1-4A4F-ABAD-553827ADF908}"/>
    <hyperlink ref="C908" r:id="rId2305" xr:uid="{35DC01CE-E5B5-4EC9-B6A2-94D95374052D}"/>
    <hyperlink ref="C909" r:id="rId2306" xr:uid="{85478FF6-D10F-45BA-9ADF-DFE96934F7E8}"/>
    <hyperlink ref="C910" r:id="rId2307" xr:uid="{8CDD9351-B7EB-4362-8A71-035973F92C62}"/>
    <hyperlink ref="C911" r:id="rId2308" xr:uid="{1C4C2603-0678-49DA-BD0E-C5340F6CAD73}"/>
    <hyperlink ref="C912" r:id="rId2309" xr:uid="{7063BE07-4F82-4B01-903A-C37BF01AAE29}"/>
    <hyperlink ref="C913" r:id="rId2310" xr:uid="{819B4A63-2B30-43B5-9174-B56134CE5509}"/>
    <hyperlink ref="D898" r:id="rId2311" xr:uid="{11CCE17C-9580-4826-B921-5661C56BBB2B}"/>
    <hyperlink ref="D899" r:id="rId2312" xr:uid="{B43A3D7A-4C58-44B5-B3A2-3755C258C462}"/>
    <hyperlink ref="D900" r:id="rId2313" xr:uid="{7D3E3F85-16EE-4262-B40E-233BD86FD6D9}"/>
    <hyperlink ref="D901" r:id="rId2314" xr:uid="{24B59C7F-5959-464A-8009-6B5085FD85B8}"/>
    <hyperlink ref="D902" r:id="rId2315" xr:uid="{6AD6AD3B-D1A5-410F-BF4F-C96B0AF6E58F}"/>
    <hyperlink ref="D903" r:id="rId2316" xr:uid="{158DE687-2AD3-4499-B137-09B32D1704F1}"/>
    <hyperlink ref="D904" r:id="rId2317" xr:uid="{05CEE2B1-4ED4-4BAE-B209-A4EC3DB9EA6F}"/>
    <hyperlink ref="D905" r:id="rId2318" xr:uid="{E436FAEC-0577-49D8-AD2A-3BECEAF73547}"/>
    <hyperlink ref="D906" r:id="rId2319" xr:uid="{7B876112-9B17-42DD-84ED-F725C0E165B2}"/>
    <hyperlink ref="D907" r:id="rId2320" xr:uid="{D612468E-FCE4-4B65-9288-D721405E3FE2}"/>
    <hyperlink ref="D908" r:id="rId2321" xr:uid="{9DF0BD50-EE30-4BF5-B980-0AA9BA271C9D}"/>
    <hyperlink ref="D909" r:id="rId2322" xr:uid="{0C1F8938-18CC-462C-B1E6-E7602C26D18B}"/>
    <hyperlink ref="D910" r:id="rId2323" xr:uid="{EB0DBC3A-1CBB-4EED-BD58-F57C9A907D3E}"/>
    <hyperlink ref="D911" r:id="rId2324" xr:uid="{D6F54E19-9672-48B8-AE6B-B3ADD7AEC57D}"/>
    <hyperlink ref="D912" r:id="rId2325" xr:uid="{BA7A1F1B-5424-443D-A751-602DCC6E6CFA}"/>
    <hyperlink ref="D913" r:id="rId2326" xr:uid="{242C35F9-D574-4671-8629-DB0EDC0089EA}"/>
    <hyperlink ref="E898" r:id="rId2327" xr:uid="{9C484915-CBAF-4A6F-93AF-077BB718761D}"/>
    <hyperlink ref="E899" r:id="rId2328" xr:uid="{584E1FEE-D478-4609-85D8-6FF0D6434DE1}"/>
    <hyperlink ref="E900" r:id="rId2329" xr:uid="{D418C254-63EC-4104-8AF4-62E85F0D346D}"/>
    <hyperlink ref="E901" r:id="rId2330" xr:uid="{7B39EAD0-B66A-41B0-9800-3D613BC7CB68}"/>
    <hyperlink ref="E902" r:id="rId2331" xr:uid="{DB86965B-0E6A-495C-8F2A-1A320FB81AD2}"/>
    <hyperlink ref="E903" r:id="rId2332" xr:uid="{94CD9D83-66FE-48D0-816C-90BAD9F15A82}"/>
    <hyperlink ref="E904" r:id="rId2333" xr:uid="{50AE257C-C2BB-4B76-9AC9-31A004D3E721}"/>
    <hyperlink ref="E905" r:id="rId2334" xr:uid="{01B80593-D9DB-4578-BDDD-066B530ADA7C}"/>
    <hyperlink ref="E906" r:id="rId2335" xr:uid="{8C38BD60-76E5-4253-9BFB-A6A0B055232B}"/>
    <hyperlink ref="E907" r:id="rId2336" xr:uid="{10184630-FA47-447D-B07F-E741FAF3F24C}"/>
    <hyperlink ref="E908" r:id="rId2337" xr:uid="{028E16C1-30C4-4906-A99D-473608400D5A}"/>
    <hyperlink ref="E909" r:id="rId2338" xr:uid="{E842B117-5940-4810-ABB3-C451D0076A70}"/>
    <hyperlink ref="E910" r:id="rId2339" xr:uid="{B1376EF9-88A2-4AAC-A79C-4EC29E61C1A7}"/>
    <hyperlink ref="E911" r:id="rId2340" xr:uid="{C866F493-D686-47B2-82D3-03BEB6D356AA}"/>
    <hyperlink ref="E912" r:id="rId2341" xr:uid="{FF734738-397E-405C-8807-64ADB1D84807}"/>
    <hyperlink ref="E913" r:id="rId2342" xr:uid="{B4180EED-0E35-4A57-A26B-C81061A83CB7}"/>
    <hyperlink ref="C914" r:id="rId2343" xr:uid="{BF472845-0C17-42D5-BE40-EDDEFCF70C75}"/>
    <hyperlink ref="C915" r:id="rId2344" xr:uid="{4DFBBCAB-2A9B-4EB1-9F01-FB37833E5F29}"/>
    <hyperlink ref="C916" r:id="rId2345" xr:uid="{C4CFE731-28E1-4532-837E-4886AEC452BC}"/>
    <hyperlink ref="C917" r:id="rId2346" xr:uid="{820EA65A-F077-4AB7-B013-F2E69AC1EA5C}"/>
    <hyperlink ref="C918" r:id="rId2347" xr:uid="{8487E254-CFDD-437B-A10B-5BDFF0FE5DF7}"/>
    <hyperlink ref="C919" r:id="rId2348" xr:uid="{235063FF-4B8D-4661-A3F1-C61C3D66C874}"/>
    <hyperlink ref="C920" r:id="rId2349" xr:uid="{36EE163E-52ED-47D1-82F3-576D64638521}"/>
    <hyperlink ref="C921" r:id="rId2350" xr:uid="{B311A62F-3302-4A3C-90F0-531782FDC444}"/>
    <hyperlink ref="C922" r:id="rId2351" xr:uid="{621FE470-875C-466B-87B7-8376B5BE9C39}"/>
    <hyperlink ref="D919" r:id="rId2352" xr:uid="{7D842434-3B74-461E-A62E-C387BFCC41C6}"/>
    <hyperlink ref="D920" r:id="rId2353" xr:uid="{7DD59646-0870-4483-A895-BE187C087A49}"/>
    <hyperlink ref="D921" r:id="rId2354" xr:uid="{11A63901-618F-4012-A627-C45E76E7B1CF}"/>
    <hyperlink ref="D922" r:id="rId2355" xr:uid="{351FEC0C-3891-4AEB-B463-7B1FCDF22D83}"/>
    <hyperlink ref="C927" r:id="rId2356" xr:uid="{BE24B3E7-7CF8-4A7A-9C85-1CB797EB7B33}"/>
    <hyperlink ref="C928" r:id="rId2357" xr:uid="{82BF8626-3188-4877-BDDA-06D4C9F2597A}"/>
    <hyperlink ref="C929" r:id="rId2358" xr:uid="{60767BEE-F9CC-4736-BFC5-0509BED452CB}"/>
    <hyperlink ref="C930" r:id="rId2359" xr:uid="{323A84A6-38A5-44DB-9F41-F6C86926DC0D}"/>
    <hyperlink ref="C931" r:id="rId2360" xr:uid="{673CDE3F-D036-4225-9C78-6EFCFCD6D6C1}"/>
    <hyperlink ref="C932" r:id="rId2361" xr:uid="{37CD0B9A-2CD7-4EBE-A54C-612C0217D38D}"/>
    <hyperlink ref="C933" r:id="rId2362" xr:uid="{746CB7C5-47F1-41C1-840F-B18168E331E6}"/>
    <hyperlink ref="C934" r:id="rId2363" xr:uid="{5A44CC08-3893-4587-9751-C3D56381B7A6}"/>
    <hyperlink ref="C935" r:id="rId2364" xr:uid="{77F66E9D-3E89-43D3-99D2-532FC762663B}"/>
    <hyperlink ref="C936" r:id="rId2365" xr:uid="{118BF6FB-93BA-4C59-9B21-3FCB691227E0}"/>
    <hyperlink ref="C937" r:id="rId2366" xr:uid="{20F1232F-41F8-4D2B-801D-1C4D18950726}"/>
    <hyperlink ref="C938" r:id="rId2367" xr:uid="{EB2ED667-AD2B-4F49-AF15-29E913127F64}"/>
    <hyperlink ref="C939" r:id="rId2368" xr:uid="{F7F56081-01C0-4535-ABDF-75816E32D05A}"/>
    <hyperlink ref="C940" r:id="rId2369" xr:uid="{601FEAEE-7505-427E-B390-BDA4F04171DE}"/>
    <hyperlink ref="C941" r:id="rId2370" xr:uid="{DC9352A1-ACFC-4350-92B1-95967905C2DB}"/>
    <hyperlink ref="C942" r:id="rId2371" xr:uid="{48C7D95D-153E-4FCD-8302-626BABAD6C2C}"/>
    <hyperlink ref="C943" r:id="rId2372" xr:uid="{82A5AE52-F316-49D4-B3A0-4E3EE62A102F}"/>
    <hyperlink ref="C944" r:id="rId2373" xr:uid="{31407FD6-6805-49F7-B96B-40F7D6B18A04}"/>
    <hyperlink ref="C945" r:id="rId2374" xr:uid="{39C148B3-BE98-4FBF-A151-CEE803980A92}"/>
    <hyperlink ref="C946" r:id="rId2375" xr:uid="{8FCF5756-875F-4B7B-A696-16A389EC6887}"/>
    <hyperlink ref="C947" r:id="rId2376" xr:uid="{B3F54183-EE47-4805-91A7-A11A2FDD2966}"/>
    <hyperlink ref="C948" r:id="rId2377" xr:uid="{A507CDC1-5AB4-458D-8FAC-3DDB31A7995F}"/>
    <hyperlink ref="C949" r:id="rId2378" xr:uid="{5064DD7F-4643-4E5E-9D33-2C4246486ECC}"/>
    <hyperlink ref="C950" r:id="rId2379" xr:uid="{49D0F9E2-EAB2-4072-84ED-509BFA509EE5}"/>
    <hyperlink ref="C951" r:id="rId2380" xr:uid="{54D632DC-6BBB-4F7D-A891-2E22659EE972}"/>
    <hyperlink ref="C952" r:id="rId2381" xr:uid="{B9258D3C-FFF9-4B7C-ACD6-3B0A8E0D7D8A}"/>
    <hyperlink ref="D927" r:id="rId2382" xr:uid="{CF1F6607-FF0F-4BA5-82F3-701C33C19039}"/>
    <hyperlink ref="D928" r:id="rId2383" xr:uid="{47C95BC8-5260-4626-8E6C-2A2FBD29B3C6}"/>
    <hyperlink ref="D929" r:id="rId2384" xr:uid="{3097F7BE-F337-442E-88A1-58AEEE31644C}"/>
    <hyperlink ref="D930" r:id="rId2385" xr:uid="{8FDAE889-C0DC-437A-BD50-B20DE87EBFFA}"/>
    <hyperlink ref="D931" r:id="rId2386" xr:uid="{D47EB447-EE59-4E94-AF6C-D197C97A85A0}"/>
    <hyperlink ref="D932" r:id="rId2387" xr:uid="{A7E294A2-B8F6-4E66-8C46-9B58B82817DF}"/>
    <hyperlink ref="D933" r:id="rId2388" xr:uid="{98D05B85-E2DB-4C8F-9F2D-C9215469601A}"/>
    <hyperlink ref="D934" r:id="rId2389" xr:uid="{DAB3AAF8-BAE1-4A77-8DE2-83351C66B615}"/>
    <hyperlink ref="D935" r:id="rId2390" xr:uid="{D99B4148-A353-4761-A6B3-88FB52A672A5}"/>
    <hyperlink ref="D936" r:id="rId2391" xr:uid="{726076A9-8F85-43E5-9EC5-ED0CE3D88DD3}"/>
    <hyperlink ref="D937" r:id="rId2392" xr:uid="{3A76BC77-06BF-4C1E-9281-230125A44ACB}"/>
    <hyperlink ref="D938" r:id="rId2393" xr:uid="{D647F635-B0A1-4703-835D-50D7FC9297D7}"/>
    <hyperlink ref="D939" r:id="rId2394" xr:uid="{65CAC9D0-4A23-47E4-9F10-A0425ED6F31C}"/>
    <hyperlink ref="D940" r:id="rId2395" xr:uid="{E6437286-5103-4981-B5E5-D0C951E5EED7}"/>
    <hyperlink ref="D941" r:id="rId2396" xr:uid="{CF08819C-6E74-41CE-952D-BB0F2FBB14A1}"/>
    <hyperlink ref="D942" r:id="rId2397" xr:uid="{C261060E-186C-4648-A76F-56F1511E7E13}"/>
    <hyperlink ref="D943" r:id="rId2398" xr:uid="{D6FE5CF4-6A4E-4837-821C-4FD031260A6D}"/>
    <hyperlink ref="D944" r:id="rId2399" xr:uid="{C11D67F1-071F-41B9-95D2-F905559C31DC}"/>
    <hyperlink ref="D945" r:id="rId2400" xr:uid="{F8A9A1DA-219A-4D31-B5B0-A80BBFC60131}"/>
    <hyperlink ref="D946" r:id="rId2401" xr:uid="{49D19475-CFD2-44B8-A487-CA29F162DE43}"/>
    <hyperlink ref="D947" r:id="rId2402" xr:uid="{E83589DD-15DA-45E0-9FA1-8AF7AEBD4CD1}"/>
    <hyperlink ref="D948" r:id="rId2403" xr:uid="{E42ED445-E113-44C8-A542-9CDDAE79654B}"/>
    <hyperlink ref="D949" r:id="rId2404" xr:uid="{BD8FC8D3-E7B8-44AB-AB28-0725F5764A1B}"/>
    <hyperlink ref="D950" r:id="rId2405" xr:uid="{F7D29DAC-5DF0-42C6-86AA-9325D58C62A3}"/>
    <hyperlink ref="D951" r:id="rId2406" xr:uid="{321D301E-7786-4E5A-87F0-EFF07929E77C}"/>
    <hyperlink ref="D952" r:id="rId2407" xr:uid="{633897C7-63C8-426F-BB1C-59C4BE179E82}"/>
    <hyperlink ref="C953" r:id="rId2408" xr:uid="{62FFA7D8-6E29-43B1-9468-0E17F9A2F552}"/>
    <hyperlink ref="C954" r:id="rId2409" xr:uid="{FF6B4B14-C72B-451C-8659-0905F18E3A68}"/>
    <hyperlink ref="C955" r:id="rId2410" xr:uid="{8982B2C8-D320-4867-B787-A8BEBBA38E66}"/>
    <hyperlink ref="C956" r:id="rId2411" xr:uid="{555903A9-6FC3-47B0-8A30-6D06DFA02390}"/>
    <hyperlink ref="C957" r:id="rId2412" xr:uid="{0ABF36E2-E351-4846-A4D7-A6CEBFE5C695}"/>
    <hyperlink ref="C958" r:id="rId2413" xr:uid="{18EC8077-0984-4006-B85F-12984F2D018B}"/>
    <hyperlink ref="C959" r:id="rId2414" xr:uid="{84209608-607F-4351-9688-4D4A8BACE902}"/>
    <hyperlink ref="C960" r:id="rId2415" xr:uid="{EB348DAC-DD15-49CC-831E-F9CE3AE8C2BE}"/>
    <hyperlink ref="D953" r:id="rId2416" xr:uid="{7BC41D25-E966-403E-A23C-9B6AFB962BE4}"/>
    <hyperlink ref="D954" r:id="rId2417" xr:uid="{A220244A-1C9A-4A30-8FD3-68117B43A9B4}"/>
    <hyperlink ref="D955" r:id="rId2418" xr:uid="{A3F26F5D-43D9-4659-8C6F-0476630FC0B3}"/>
    <hyperlink ref="D956" r:id="rId2419" xr:uid="{E4F6D2EE-32E0-44A4-9842-AA345E7D7F17}"/>
    <hyperlink ref="D957" r:id="rId2420" xr:uid="{46945BBA-A3BF-40FA-A0D6-2DE7BEF7C861}"/>
    <hyperlink ref="D958" r:id="rId2421" xr:uid="{6709F9C4-2F6C-4AEB-90E6-8A2AA1374C5D}"/>
    <hyperlink ref="D959" r:id="rId2422" xr:uid="{87BA3858-F5F8-4014-8F3F-BB7922A14657}"/>
    <hyperlink ref="D960" r:id="rId2423" xr:uid="{ECFE8582-A4A4-4D66-B523-1AFDE1CA329D}"/>
    <hyperlink ref="C961" r:id="rId2424" xr:uid="{79D00621-C2B8-406B-ACE3-E642F91F0BC9}"/>
    <hyperlink ref="C962" r:id="rId2425" xr:uid="{CEEC36B3-8332-42A8-A1AE-B30B9FB6399E}"/>
    <hyperlink ref="C963" r:id="rId2426" xr:uid="{E26B068C-6E0C-4D71-B9C4-99A591C1887B}"/>
    <hyperlink ref="C964" r:id="rId2427" xr:uid="{0F15C35C-30F6-432D-866C-7E9E0CF97EE1}"/>
    <hyperlink ref="C965" r:id="rId2428" xr:uid="{5F22F8CA-2190-488F-8E1E-4D17ABCBBC37}"/>
    <hyperlink ref="C966" r:id="rId2429" xr:uid="{A97FE1AA-AC8E-40AA-B73B-B674F0B757D4}"/>
    <hyperlink ref="C967" r:id="rId2430" xr:uid="{6C949DD9-F238-4E51-95BF-81207106600E}"/>
    <hyperlink ref="C968" r:id="rId2431" xr:uid="{D296020F-8E99-4099-8404-DE2F5C8F85EE}"/>
    <hyperlink ref="C969" r:id="rId2432" xr:uid="{47A16B7A-E5AB-47DE-9181-DF9FF7B08D8A}"/>
    <hyperlink ref="C970" r:id="rId2433" xr:uid="{2A6FED12-89C8-40D4-B69A-3380E734F3C1}"/>
    <hyperlink ref="C971" r:id="rId2434" xr:uid="{D5B59DCF-4589-41E7-985A-A1E9E5802E84}"/>
    <hyperlink ref="C972" r:id="rId2435" xr:uid="{398354B2-58B0-4AEC-8E6D-9E9117841431}"/>
    <hyperlink ref="C973" r:id="rId2436" xr:uid="{19031323-09AD-4FC1-9E74-687E815F9AB7}"/>
    <hyperlink ref="C974" r:id="rId2437" xr:uid="{0A712EA0-C54E-495A-95D7-FD3117502018}"/>
    <hyperlink ref="D961" r:id="rId2438" xr:uid="{52D4CA44-8730-4C47-9DF4-199E599C7C06}"/>
    <hyperlink ref="D962" r:id="rId2439" xr:uid="{10CE23E3-3F83-490D-AFFB-1E93A1AB7B31}"/>
    <hyperlink ref="D963" r:id="rId2440" xr:uid="{3DAB3B3D-1C24-4966-A619-43B376737F4A}"/>
    <hyperlink ref="D964" r:id="rId2441" xr:uid="{5A2E1647-3353-4595-ADD3-2A33131AA1D5}"/>
    <hyperlink ref="D965" r:id="rId2442" xr:uid="{F80F1653-8DAD-4508-9EDC-C4C3643E9546}"/>
    <hyperlink ref="D966" r:id="rId2443" xr:uid="{725DA7BD-E1BD-482F-B68D-9CC98D956A47}"/>
    <hyperlink ref="D967" r:id="rId2444" xr:uid="{748393EE-77A2-4FCC-9B06-7A8EFFEE1A08}"/>
    <hyperlink ref="D968" r:id="rId2445" xr:uid="{4540C9C8-32AB-4438-84A4-1D92F0F5134F}"/>
    <hyperlink ref="D969" r:id="rId2446" xr:uid="{FD4A100C-51DF-4938-B01B-60C909A07F69}"/>
    <hyperlink ref="D970" r:id="rId2447" xr:uid="{F826859F-6C17-4173-B39E-E14887D4EA62}"/>
    <hyperlink ref="D971" r:id="rId2448" xr:uid="{60112342-5B9A-4FF3-B753-E64D8A45FD82}"/>
    <hyperlink ref="D972" r:id="rId2449" xr:uid="{69E07365-9B42-4DB1-BD74-427637D078D3}"/>
    <hyperlink ref="D973" r:id="rId2450" xr:uid="{8BC25AAA-FAFE-4F46-AA99-6B53803CC027}"/>
    <hyperlink ref="D974" r:id="rId2451" xr:uid="{CB3C36DE-C7BF-4597-BCE6-9693913CE568}"/>
    <hyperlink ref="C975" r:id="rId2452" xr:uid="{F993D3B2-C6F0-48F2-B8BD-9DF441DE0C39}"/>
    <hyperlink ref="C976" r:id="rId2453" xr:uid="{4AA42E25-5144-42A3-A22B-398E80857253}"/>
    <hyperlink ref="D975" r:id="rId2454" xr:uid="{BA69BF52-C92E-478B-97F9-FE5828018357}"/>
    <hyperlink ref="D976" r:id="rId2455" xr:uid="{19CAC8FF-84DF-4FC2-905E-CE837341F6F6}"/>
    <hyperlink ref="C977" r:id="rId2456" xr:uid="{2ACE7757-10C9-40F3-B268-62B6CBCB08E6}"/>
    <hyperlink ref="C978" r:id="rId2457" xr:uid="{45949BB1-659D-4002-9ACE-6AD850A4EE1C}"/>
    <hyperlink ref="C979" r:id="rId2458" xr:uid="{BD7ABA96-06B3-4D9C-B41C-E44392EE2FFC}"/>
    <hyperlink ref="C980" r:id="rId2459" xr:uid="{C7D44AB8-86FD-4DEA-861B-5A86F842E3F3}"/>
    <hyperlink ref="C981" r:id="rId2460" xr:uid="{8C159A55-B14A-42F0-AD87-5CC4A0ECC4DE}"/>
    <hyperlink ref="C982" r:id="rId2461" xr:uid="{0D11DC59-8313-4459-97BC-1A03586E3EF4}"/>
    <hyperlink ref="C983" r:id="rId2462" xr:uid="{83F6EC27-75EF-4A27-B829-4C431DA9AB71}"/>
    <hyperlink ref="C984" r:id="rId2463" xr:uid="{FEC44D9E-5EFC-4156-A3A0-820C76CBC0B2}"/>
    <hyperlink ref="C985" r:id="rId2464" xr:uid="{E3797DB7-B505-4047-8BE7-1DCEA8B2C260}"/>
    <hyperlink ref="C986" r:id="rId2465" xr:uid="{BD4398C0-068A-487F-8517-8B491FD4229F}"/>
    <hyperlink ref="C987" r:id="rId2466" xr:uid="{3287E587-FF56-40C9-9597-290CDD7FF720}"/>
    <hyperlink ref="C988" r:id="rId2467" xr:uid="{92BFB199-B9F6-4EE1-9B4C-BA063E978D99}"/>
    <hyperlink ref="C989" r:id="rId2468" xr:uid="{8DDC0057-42C4-42B3-97C5-317BB20CD39E}"/>
    <hyperlink ref="C990" r:id="rId2469" xr:uid="{F856143C-BF56-4B14-B022-79BA15205901}"/>
    <hyperlink ref="C991" r:id="rId2470" xr:uid="{CB7002C1-89AA-4A3A-9F50-6D5D28344179}"/>
    <hyperlink ref="C992" r:id="rId2471" xr:uid="{966ADE43-3167-4D52-9138-FEDC2A454C2E}"/>
    <hyperlink ref="C993" r:id="rId2472" xr:uid="{66B56625-DEB6-4873-9144-383466B3CF7F}"/>
    <hyperlink ref="C994" r:id="rId2473" xr:uid="{F22A22A5-6764-49F3-BA69-B1A044EBD0AF}"/>
    <hyperlink ref="C995" r:id="rId2474" xr:uid="{63EF39CD-FEA1-40A5-A0B9-AB164FD0974E}"/>
    <hyperlink ref="C996" r:id="rId2475" xr:uid="{591E35C5-5AF2-4C9D-88B0-6F0BA1378761}"/>
    <hyperlink ref="D977" r:id="rId2476" xr:uid="{5FFC13AC-44F5-4B24-B082-B9AD20E50614}"/>
    <hyperlink ref="D978" r:id="rId2477" xr:uid="{F8BFAE25-182D-4026-B97E-A5329A0DD672}"/>
    <hyperlink ref="D979" r:id="rId2478" xr:uid="{60605C7B-F854-4E56-AEB1-EE20256C1201}"/>
    <hyperlink ref="D980" r:id="rId2479" xr:uid="{3A659CEB-42FA-4E2B-96BF-9B1B012B6E40}"/>
    <hyperlink ref="D981" r:id="rId2480" xr:uid="{1E3F54D6-BE74-421D-B059-CD379056F3BD}"/>
    <hyperlink ref="D982" r:id="rId2481" xr:uid="{70099036-416F-4CF4-BC8C-DB14697890D6}"/>
    <hyperlink ref="D983" r:id="rId2482" xr:uid="{9049B1A7-D305-4564-81F3-08254F97F3A0}"/>
    <hyperlink ref="D984" r:id="rId2483" xr:uid="{FC03786E-CF69-41BF-9DF9-5B4280A1E964}"/>
    <hyperlink ref="D985" r:id="rId2484" xr:uid="{CBAA4D5B-71A3-45E1-AB11-CFCA73741AC2}"/>
    <hyperlink ref="D986" r:id="rId2485" xr:uid="{3A40F64C-1967-4A63-B9D4-E0C8B62EB79A}"/>
    <hyperlink ref="D987" r:id="rId2486" xr:uid="{B96B475F-C236-4DE8-9B46-C3742FB02E0D}"/>
    <hyperlink ref="D988" r:id="rId2487" xr:uid="{052927CD-1DFC-4A35-804D-35CCAA38C075}"/>
    <hyperlink ref="D989" r:id="rId2488" xr:uid="{C168C59D-7169-4E68-A4DF-B9E21E436044}"/>
    <hyperlink ref="D990" r:id="rId2489" xr:uid="{F7140A03-9103-4674-B273-E166003F345B}"/>
    <hyperlink ref="D991" r:id="rId2490" xr:uid="{57D6ED76-1FB8-40FF-BD1C-C6986992B421}"/>
    <hyperlink ref="D992" r:id="rId2491" xr:uid="{7BDCD384-9BCB-4150-BBB5-26A82FC7AB21}"/>
    <hyperlink ref="D993" r:id="rId2492" xr:uid="{33E207B2-9E8B-4191-AA77-1F4B3B010D7F}"/>
    <hyperlink ref="D994" r:id="rId2493" xr:uid="{97717CCB-B57F-4A37-A5DB-D9509CD62389}"/>
    <hyperlink ref="D995" r:id="rId2494" xr:uid="{3653A5D2-9B2F-4A41-B4F3-B6DED9E8A65D}"/>
    <hyperlink ref="D996" r:id="rId2495" xr:uid="{61A22181-8255-4E30-A79B-DF4E9AC06813}"/>
    <hyperlink ref="C997" r:id="rId2496" xr:uid="{441D25DB-A77B-4D93-B5D8-EEB8E7DE8528}"/>
    <hyperlink ref="C998" r:id="rId2497" xr:uid="{6C309E87-E92F-4B32-9BAB-EB0CE51CA173}"/>
    <hyperlink ref="C999" r:id="rId2498" xr:uid="{FFD22C7D-4795-4283-86C2-DF67636BC624}"/>
    <hyperlink ref="C1000" r:id="rId2499" xr:uid="{4049D020-BB18-46ED-9139-5E6B1E0E10CC}"/>
    <hyperlink ref="C1001" r:id="rId2500" xr:uid="{BFBCFC55-B70D-4E50-A4A3-72E96A8D08AD}"/>
    <hyperlink ref="C1002" r:id="rId2501" xr:uid="{A5F8C24B-F6EE-4F05-A8D7-0287A5E3CE76}"/>
    <hyperlink ref="C1003" r:id="rId2502" xr:uid="{F6DF9037-9849-4A09-824B-56E6E84AFF9A}"/>
    <hyperlink ref="C1004" r:id="rId2503" xr:uid="{571220BC-B947-4BCE-B39C-BE599B4F576F}"/>
    <hyperlink ref="C1005" r:id="rId2504" xr:uid="{CE2A55E3-F1B2-4D4F-8426-2077376BA0FE}"/>
    <hyperlink ref="C1006" r:id="rId2505" xr:uid="{94B0C95E-17C6-480E-8BE6-3869DC83FB6B}"/>
    <hyperlink ref="C1007" r:id="rId2506" xr:uid="{9D98834A-80EC-46D1-82EA-46038C0D61C3}"/>
    <hyperlink ref="C1008" r:id="rId2507" xr:uid="{CA053A4B-B6F5-46FA-AA2A-F05FFE950300}"/>
    <hyperlink ref="C1009" r:id="rId2508" xr:uid="{77C014EA-1178-4B02-B54B-BA2DF6965A47}"/>
    <hyperlink ref="C1010" r:id="rId2509" xr:uid="{48A3840F-E5B5-47E6-87B9-AA8B0963CD73}"/>
    <hyperlink ref="C1011" r:id="rId2510" xr:uid="{F45C759C-4280-45F9-AAF0-47D29BCBE2A1}"/>
    <hyperlink ref="C1012" r:id="rId2511" xr:uid="{6C0AC77C-72F3-49DC-83FE-4549AAF4A669}"/>
    <hyperlink ref="C1013" r:id="rId2512" xr:uid="{83327EF8-81F5-4759-B965-37FF35613A60}"/>
    <hyperlink ref="C1014" r:id="rId2513" xr:uid="{2EA8CD9A-9532-4144-8EBA-930AE220E24B}"/>
    <hyperlink ref="C1015" r:id="rId2514" xr:uid="{5C6DE74E-1908-42B2-AEA3-128FFC1C8060}"/>
    <hyperlink ref="D998" r:id="rId2515" xr:uid="{071288AE-FC9A-420F-A295-B7D9DA56EBCF}"/>
    <hyperlink ref="D1001" r:id="rId2516" xr:uid="{0BD45014-45ED-476E-ACEF-9C15CFEFFB82}"/>
    <hyperlink ref="D1002" r:id="rId2517" xr:uid="{F126755B-4F79-4989-8DDE-6B4BF27D3595}"/>
    <hyperlink ref="D1003" r:id="rId2518" xr:uid="{C422199F-F7FB-4CAD-A029-EBF43DCFB054}"/>
    <hyperlink ref="D1004" r:id="rId2519" xr:uid="{E03AE420-724D-498A-8F68-A489F1F24470}"/>
    <hyperlink ref="D1005" r:id="rId2520" xr:uid="{4FA1B534-73B1-42E1-995B-B8B29547A8D9}"/>
    <hyperlink ref="D1007" r:id="rId2521" xr:uid="{DD9ADF04-114A-4C68-AE26-B08F8FD6A852}"/>
    <hyperlink ref="D1008" r:id="rId2522" xr:uid="{C9541869-7A43-4EAE-8E09-16F146B390B5}"/>
    <hyperlink ref="D1009" r:id="rId2523" xr:uid="{05A1242A-318C-40CD-9956-05E3F96F0D52}"/>
    <hyperlink ref="D1010" r:id="rId2524" xr:uid="{85C1BBAE-FF64-4A84-A9FF-697F185AC62B}"/>
    <hyperlink ref="D1011" r:id="rId2525" xr:uid="{90197949-B117-4625-B7EC-4D74B2C9C8E5}"/>
    <hyperlink ref="D1012" r:id="rId2526" xr:uid="{8DF1CF7F-27B0-4F71-B54A-3AFB341407A2}"/>
    <hyperlink ref="D1013" r:id="rId2527" xr:uid="{F95B5F50-131C-4BE6-A78D-C2AD00FEF58A}"/>
    <hyperlink ref="D1014" r:id="rId2528" xr:uid="{BE631AE6-5A0E-40DE-B897-9B3B54337B6D}"/>
    <hyperlink ref="D1015" r:id="rId2529" xr:uid="{ED997B9B-D288-4012-B8CF-6365B8999759}"/>
    <hyperlink ref="C1016" r:id="rId2530" xr:uid="{C3C74044-5F94-47B7-B9D9-B1751B220AAC}"/>
    <hyperlink ref="C1017" r:id="rId2531" xr:uid="{3FA44A90-6961-4AA7-8E3F-F09391D80CEC}"/>
    <hyperlink ref="C1018" r:id="rId2532" xr:uid="{4B86BF30-3D17-4D14-9157-E76773B925F2}"/>
    <hyperlink ref="C1019" r:id="rId2533" xr:uid="{9EA84FCD-C47D-4088-B743-73408D076ACD}"/>
    <hyperlink ref="C1020" r:id="rId2534" xr:uid="{102A44EE-7173-4E40-908D-51FF95B2DFB1}"/>
    <hyperlink ref="C1021" r:id="rId2535" xr:uid="{ECD4B45A-37C6-4E59-9574-E26C752BD973}"/>
    <hyperlink ref="C1022" r:id="rId2536" xr:uid="{1F6C26DC-1F39-4CAD-9834-C94F772A6325}"/>
    <hyperlink ref="C1023" r:id="rId2537" xr:uid="{60AEE0FD-BF71-40C6-9A85-F851562AE8C8}"/>
    <hyperlink ref="C1024" r:id="rId2538" xr:uid="{26ABD81C-037E-45D9-A025-93AE07FCD982}"/>
    <hyperlink ref="C1025" r:id="rId2539" xr:uid="{21EF47E7-B454-4A8D-BC2E-1F1774E61E83}"/>
    <hyperlink ref="D1016" r:id="rId2540" xr:uid="{BE8ECE36-1B72-480B-A5DE-EA6F5E8AA24F}"/>
    <hyperlink ref="D1017" r:id="rId2541" xr:uid="{39C88A83-1341-40CC-9405-1312746C462F}"/>
    <hyperlink ref="D1018" r:id="rId2542" xr:uid="{7391C71D-F779-4B64-8390-C7635F44A684}"/>
    <hyperlink ref="D1019" r:id="rId2543" xr:uid="{6E5FBE4C-6F87-4AB6-9B9E-98736AB52E75}"/>
    <hyperlink ref="D1020" r:id="rId2544" xr:uid="{A7C4E9E0-7BFA-42A0-892D-0EAF7585A31B}"/>
    <hyperlink ref="D1021" r:id="rId2545" xr:uid="{1D5438A2-380C-4C83-8F4E-542AEDFD83D4}"/>
    <hyperlink ref="D1022" r:id="rId2546" xr:uid="{FD9FCE8C-37E3-4AC5-A733-AD673FBED8AC}"/>
    <hyperlink ref="D1023" r:id="rId2547" xr:uid="{45B86523-C8EC-456D-A642-DAAC93EBED5D}"/>
    <hyperlink ref="D1024" r:id="rId2548" xr:uid="{36C8944E-E6C9-4119-A5FC-057C44BA7A9D}"/>
    <hyperlink ref="D1025" r:id="rId2549" xr:uid="{70A8BD9B-DCF7-4DB9-96DB-C7443BA2886A}"/>
    <hyperlink ref="C1026" r:id="rId2550" xr:uid="{D69AB478-AB3D-4089-BAE8-4A1C807A92C5}"/>
    <hyperlink ref="D1026" r:id="rId2551" xr:uid="{357F0000-417F-4FE1-BB41-6CED0D214086}"/>
    <hyperlink ref="C1027" r:id="rId2552" xr:uid="{6D75BE6E-2850-4ABA-88D6-6AB90C110033}"/>
    <hyperlink ref="C1028" r:id="rId2553" xr:uid="{B2CF42E7-C198-445C-8C97-14B4A3667AD9}"/>
    <hyperlink ref="C1029" r:id="rId2554" xr:uid="{0F1E3C51-5AAA-4AC3-A9D8-EC9480263C1B}"/>
    <hyperlink ref="C1030" r:id="rId2555" xr:uid="{F88D77CA-4367-4341-AD98-B5E445775335}"/>
    <hyperlink ref="C1031" r:id="rId2556" xr:uid="{CC4FFD6D-A96A-4F66-BEA9-DBFAC38155F8}"/>
    <hyperlink ref="C1032" r:id="rId2557" xr:uid="{647C1372-E650-4A96-99A3-C724EE4D45BB}"/>
    <hyperlink ref="C1033" r:id="rId2558" xr:uid="{72B8AE18-1789-42EC-A2B1-B9FF4CA6EE3E}"/>
    <hyperlink ref="C1034" r:id="rId2559" xr:uid="{71DC6800-BAB6-460E-A52B-5B74A3765F2B}"/>
    <hyperlink ref="C1035" r:id="rId2560" xr:uid="{49DC60D2-7CE4-4A43-A5FE-94D8795BD06A}"/>
    <hyperlink ref="C1036" r:id="rId2561" xr:uid="{4B14C53D-DFE2-43A5-B9DB-2FBAD5EF9C36}"/>
    <hyperlink ref="C1037" r:id="rId2562" xr:uid="{B3F44848-EAD7-4ED0-914D-1B848417AE59}"/>
    <hyperlink ref="C1038" r:id="rId2563" xr:uid="{5396144E-EAE3-4BE6-B5E0-13F7ADE31D2B}"/>
    <hyperlink ref="C1039" r:id="rId2564" xr:uid="{935DCA8E-53B0-4B96-BCD1-4ED3CA1A80E0}"/>
    <hyperlink ref="C1040" r:id="rId2565" xr:uid="{4544DDCB-0E51-4134-A7DF-9ACD32126D54}"/>
    <hyperlink ref="C1041" r:id="rId2566" xr:uid="{2CF5F545-149E-4C4D-8316-C9BBF4FBD81B}"/>
    <hyperlink ref="D1027" r:id="rId2567" xr:uid="{366FC755-9085-4546-9660-DEC08C252706}"/>
    <hyperlink ref="D1028" r:id="rId2568" xr:uid="{1ABECD9B-7A2E-4CE4-B255-76F06F587666}"/>
    <hyperlink ref="D1029" r:id="rId2569" xr:uid="{DC98F140-BDFB-4D9D-B694-EA9C23DA9DB4}"/>
    <hyperlink ref="D1030" r:id="rId2570" xr:uid="{BCB2778D-7EA9-4B58-BEE3-7D523795EC96}"/>
    <hyperlink ref="D1031" r:id="rId2571" xr:uid="{4FA7156C-85AB-4D05-B4AF-482DD349C5E1}"/>
    <hyperlink ref="D1032" r:id="rId2572" xr:uid="{14696A7E-4A41-4339-92BD-DBC8DE0E4E07}"/>
    <hyperlink ref="D1033" r:id="rId2573" xr:uid="{833F9280-9432-41D7-B54C-15A2B440FECD}"/>
    <hyperlink ref="D1034" r:id="rId2574" xr:uid="{38D437E6-A667-4D17-9116-5738BE8C7102}"/>
    <hyperlink ref="D1035" r:id="rId2575" xr:uid="{A9187390-C8D3-4B67-9995-F84445C67E23}"/>
    <hyperlink ref="D1036" r:id="rId2576" xr:uid="{35DD8117-5170-48F3-9165-E54DE1B8B34F}"/>
    <hyperlink ref="D1037" r:id="rId2577" xr:uid="{5314C0C3-2293-4DFF-A2AC-213CA5C0EBBA}"/>
    <hyperlink ref="D1038" r:id="rId2578" xr:uid="{60A97896-31B2-41F0-96DE-DDC5DEA40E35}"/>
    <hyperlink ref="D1039" r:id="rId2579" xr:uid="{5B511F10-9C54-4A66-B567-4F4ED563317E}"/>
    <hyperlink ref="D1040" r:id="rId2580" xr:uid="{CE3F3F27-B7EA-48F2-BA90-594C03F26CE9}"/>
    <hyperlink ref="D1041" r:id="rId2581" xr:uid="{414BD520-6F41-45A4-83A0-9FB6D103DC41}"/>
    <hyperlink ref="C1042" r:id="rId2582" xr:uid="{6723500A-0EC3-4F25-8FED-8ECF39A490E6}"/>
    <hyperlink ref="C1043" r:id="rId2583" xr:uid="{8BB76E2C-53FF-46A7-80FC-08CBD94D9384}"/>
    <hyperlink ref="C1044" r:id="rId2584" xr:uid="{5CB77DDB-27CF-4395-82E4-DA9C00F44C0C}"/>
    <hyperlink ref="D1042" r:id="rId2585" xr:uid="{CA1FA3D6-8F55-4059-89C5-34F4BF8CDD2C}"/>
    <hyperlink ref="D1043" r:id="rId2586" xr:uid="{650CAF0F-763D-47B3-AA54-CBF8C69A7E56}"/>
    <hyperlink ref="D1044" r:id="rId2587" xr:uid="{27A865A0-8AB9-4D3A-B5B2-53A18D099EF5}"/>
    <hyperlink ref="C1045" r:id="rId2588" xr:uid="{A4DA1686-01C8-42E5-BAFE-E6B0B334EC79}"/>
    <hyperlink ref="C1046" r:id="rId2589" xr:uid="{DEC15C20-1043-4DCD-BE02-5665058F87B6}"/>
    <hyperlink ref="D1045" r:id="rId2590" xr:uid="{E98B6F99-D7E0-4B53-86A8-C65CA06C9C75}"/>
    <hyperlink ref="D1046" r:id="rId2591" xr:uid="{CE7DBE98-5FA8-413F-8603-B2F556A9629C}"/>
    <hyperlink ref="C1047" r:id="rId2592" xr:uid="{61D0FF1E-EA1B-41B9-828E-B3004D257D54}"/>
    <hyperlink ref="D1047" r:id="rId2593" xr:uid="{43DC8B21-0237-44E3-A4E1-2692D5AD475C}"/>
    <hyperlink ref="C1048" r:id="rId2594" xr:uid="{616DE2DD-AF07-4DA8-B64B-B4F79DCFF5D4}"/>
    <hyperlink ref="D1048" r:id="rId2595" xr:uid="{5AC05B42-5701-4A64-ADE5-8405903FBD8B}"/>
    <hyperlink ref="E1048" r:id="rId2596" xr:uid="{93A4BEB5-5936-46FE-BB56-BCA915DE2265}"/>
    <hyperlink ref="C1049" r:id="rId2597" xr:uid="{6F94702B-FB81-4484-8E1B-7FE35787FFAB}"/>
    <hyperlink ref="C1050" r:id="rId2598" xr:uid="{0380064C-8382-4362-B717-C4D08A8280F1}"/>
    <hyperlink ref="C1051" r:id="rId2599" xr:uid="{E7E18D0E-B81D-4548-AEDE-1F050786EEFF}"/>
    <hyperlink ref="C1052" r:id="rId2600" xr:uid="{64C37A01-5F4A-40F8-A83B-95AB17782E76}"/>
    <hyperlink ref="C1053" r:id="rId2601" xr:uid="{BCFC1343-4320-4810-BEEB-E8CCBCA92E0E}"/>
    <hyperlink ref="C1054" r:id="rId2602" xr:uid="{5D889B21-AE3B-4261-9926-0A0ED1E34156}"/>
    <hyperlink ref="C1055" r:id="rId2603" xr:uid="{9604AF81-9BCA-4B71-B9BE-407012C16744}"/>
    <hyperlink ref="C1056" r:id="rId2604" xr:uid="{BCFAE03B-526C-4767-9F6B-A45B29CE7859}"/>
    <hyperlink ref="C1057" r:id="rId2605" xr:uid="{CF4ACF79-88C3-4D62-B6A2-6691FC0D3B1E}"/>
    <hyperlink ref="C1058" r:id="rId2606" xr:uid="{4FDD9C82-1E75-43A4-A6C3-E25EDFE78B45}"/>
    <hyperlink ref="C1059" r:id="rId2607" xr:uid="{31489112-BF0D-438C-A464-80A15386975B}"/>
    <hyperlink ref="C1060" r:id="rId2608" xr:uid="{0175AE63-47C6-4778-9392-850BFD8E9503}"/>
    <hyperlink ref="C1061" r:id="rId2609" xr:uid="{75E7D457-5537-4FEC-8537-43A90D02E7E0}"/>
    <hyperlink ref="C1062" r:id="rId2610" xr:uid="{5D6B5F0D-9977-4C99-BC96-D75E1549BA80}"/>
    <hyperlink ref="C1063" r:id="rId2611" xr:uid="{B2355075-3378-42BF-B1A9-47296617F7F4}"/>
    <hyperlink ref="C1064" r:id="rId2612" xr:uid="{BAA86298-C765-49C8-8E73-9E0CA1B90236}"/>
    <hyperlink ref="C1065" r:id="rId2613" xr:uid="{16F13B5F-4653-4E9F-B045-1C520ED61660}"/>
    <hyperlink ref="C1066" r:id="rId2614" xr:uid="{77B67629-7114-4C70-BE7B-332C37C61AA5}"/>
    <hyperlink ref="C1067" r:id="rId2615" xr:uid="{C695ECDE-4A23-42AF-AA86-275FE79A3260}"/>
    <hyperlink ref="C1068" r:id="rId2616" xr:uid="{CEC13585-FF7D-4499-9602-473CBFAEF03C}"/>
    <hyperlink ref="C1069" r:id="rId2617" xr:uid="{E3913381-7CA4-4972-AB25-0A9C9AB6E745}"/>
    <hyperlink ref="C1070" r:id="rId2618" xr:uid="{48606470-0483-4629-ABCE-0D085C82A5CF}"/>
    <hyperlink ref="D1049" r:id="rId2619" xr:uid="{7C113A05-D7D3-43F4-ABB9-92AD46AE3D39}"/>
    <hyperlink ref="D1050" r:id="rId2620" xr:uid="{C51C0F72-25FD-4994-BFFB-A32623360213}"/>
    <hyperlink ref="D1051" r:id="rId2621" xr:uid="{C7568FE0-9D75-4D3F-A880-159C2ABC8812}"/>
    <hyperlink ref="D1052" r:id="rId2622" xr:uid="{DD79F163-DD08-433D-B357-F7A35ED01A91}"/>
    <hyperlink ref="D1053" r:id="rId2623" xr:uid="{75B6D007-E04E-4E09-812E-5B11367BF815}"/>
    <hyperlink ref="D1054" r:id="rId2624" xr:uid="{2595C7F5-C2C8-41DD-9C07-440EA8140F48}"/>
    <hyperlink ref="D1055" r:id="rId2625" xr:uid="{2AFB894D-5A95-43C5-8A9A-F89D5243D6B5}"/>
    <hyperlink ref="D1056" r:id="rId2626" xr:uid="{2DD2EE63-547E-42D0-8FE5-F140242B8565}"/>
    <hyperlink ref="D1057" r:id="rId2627" xr:uid="{9C3E3ABB-3A20-4DC8-A1CE-BDAEDF0169A4}"/>
    <hyperlink ref="D1058" r:id="rId2628" xr:uid="{4973C2E1-911B-4887-987E-631AAA073D03}"/>
    <hyperlink ref="D1059" r:id="rId2629" xr:uid="{F360C08B-AC9B-416B-A77E-573276A69615}"/>
    <hyperlink ref="D1060" r:id="rId2630" xr:uid="{28329328-E841-40DF-9E5C-1E6EB33AB6DF}"/>
    <hyperlink ref="D1061" r:id="rId2631" xr:uid="{08D413C9-0B7E-45AD-B0EE-4FED18A4315E}"/>
    <hyperlink ref="D1062" r:id="rId2632" xr:uid="{21F5CEC1-A319-4BD6-9AA9-BE6505AB5AD1}"/>
    <hyperlink ref="D1063" r:id="rId2633" xr:uid="{CE3162E8-D15D-46C7-910E-D54B783F00BA}"/>
    <hyperlink ref="D1064" r:id="rId2634" xr:uid="{F44C6CCC-4251-4BFF-AF2C-C7D4C3B95E04}"/>
    <hyperlink ref="D1065" r:id="rId2635" xr:uid="{BD52F735-5EAD-45D4-B0C9-B2160E9FBD4A}"/>
    <hyperlink ref="D1066" r:id="rId2636" xr:uid="{3821B50E-E3CB-4DD8-922C-62894CA9DE34}"/>
    <hyperlink ref="D1067" r:id="rId2637" xr:uid="{E32AA4AE-3E30-43D5-B4E0-D2FB654BBAC8}"/>
    <hyperlink ref="D1068" r:id="rId2638" xr:uid="{89DC7B3A-9E31-43BF-974B-5B816C8209D6}"/>
    <hyperlink ref="D1069" r:id="rId2639" xr:uid="{43ACD22F-BFA8-40CD-A8D3-F0FC0EEE9FBC}"/>
    <hyperlink ref="D1070" r:id="rId2640" xr:uid="{C042734D-DB85-4200-802A-F50E6F3515C3}"/>
    <hyperlink ref="C1071" r:id="rId2641" xr:uid="{D1D18F2B-C1D7-4330-ABB8-4A254F4507D8}"/>
    <hyperlink ref="C1072" r:id="rId2642" xr:uid="{66869052-F2B9-4553-9FEA-09ECC6CD7A02}"/>
    <hyperlink ref="C1073" r:id="rId2643" xr:uid="{5B82523C-C183-4F28-9BB0-E04DF4BF0145}"/>
    <hyperlink ref="C1074" r:id="rId2644" xr:uid="{B93F86CE-430E-499F-8BDF-E810AD76E473}"/>
    <hyperlink ref="C1075" r:id="rId2645" xr:uid="{137C35F1-FB98-4D33-B19A-21943E8CC389}"/>
    <hyperlink ref="C1076" r:id="rId2646" xr:uid="{2450D36D-550E-4D70-8070-D2A8E9F52599}"/>
    <hyperlink ref="C1077" r:id="rId2647" xr:uid="{94F33569-27BC-4C65-A60F-CEB3F62712E4}"/>
    <hyperlink ref="C1078" r:id="rId2648" xr:uid="{D90EB813-9D83-49F2-9BE7-B415A96A582E}"/>
    <hyperlink ref="D1071" r:id="rId2649" xr:uid="{85C03096-B4C2-441C-820F-FA98D5D1A2A0}"/>
    <hyperlink ref="D1072" r:id="rId2650" xr:uid="{CE0D0FB1-6CD6-47E5-84C9-E4DC63ACDBE0}"/>
    <hyperlink ref="D1073" r:id="rId2651" xr:uid="{B2CA9EE6-4858-4850-910D-EBCDAF9D1BE3}"/>
    <hyperlink ref="D1074" r:id="rId2652" xr:uid="{796FA280-6DE7-415E-A1B9-887F646C4A49}"/>
    <hyperlink ref="D1075" r:id="rId2653" xr:uid="{1D4AA1AF-163C-4F38-94FC-DF9D806BFC7C}"/>
    <hyperlink ref="D1076" r:id="rId2654" xr:uid="{472FB302-2219-4C2F-B7BB-4242A17C6892}"/>
    <hyperlink ref="D1077" r:id="rId2655" xr:uid="{7DD0F8BB-13D5-4ECB-9A1F-80A930D71DDE}"/>
    <hyperlink ref="D1078" r:id="rId2656" xr:uid="{4B276ECF-0150-4558-ADE2-A928A4AD5822}"/>
    <hyperlink ref="C1090" r:id="rId2657" xr:uid="{480EC89C-16F2-48E9-8E61-C748246121A0}"/>
    <hyperlink ref="C1091" r:id="rId2658" xr:uid="{E2D21EF9-ACEC-4BA7-B162-7165E5EA799A}"/>
    <hyperlink ref="C1092" r:id="rId2659" xr:uid="{33F565B2-2427-46AE-BE30-ADF18AA97E6B}"/>
    <hyperlink ref="D1090" r:id="rId2660" xr:uid="{64F7E353-4C23-4FAC-AB98-624A1B9EECBE}"/>
    <hyperlink ref="D1091" r:id="rId2661" xr:uid="{B7F76F16-1F66-4489-91F0-EB2E2D3FACAC}"/>
    <hyperlink ref="D1092" r:id="rId2662" xr:uid="{03145814-BFCC-4C00-A531-8A99B14B9EA9}"/>
    <hyperlink ref="C1093" r:id="rId2663" xr:uid="{FEB94CF2-5433-4DCF-BC29-90EF73811690}"/>
    <hyperlink ref="C1094" r:id="rId2664" xr:uid="{CD6103F7-A8DD-4EA4-B573-71768A73893B}"/>
    <hyperlink ref="C1095" r:id="rId2665" xr:uid="{763F25A4-2E87-4AB3-BBF9-00076F971312}"/>
    <hyperlink ref="C1096" r:id="rId2666" xr:uid="{42370913-2892-49ED-B42A-9399CF54B409}"/>
    <hyperlink ref="C1097" r:id="rId2667" xr:uid="{4B5CC5A0-F441-4003-9FE9-EF453F86B213}"/>
    <hyperlink ref="C1098" r:id="rId2668" xr:uid="{02BDB617-75BF-47A8-843D-7CAC5524997F}"/>
    <hyperlink ref="C1099" r:id="rId2669" xr:uid="{AF75AD53-DE92-451A-B0FA-786182F145D6}"/>
    <hyperlink ref="C1100" r:id="rId2670" xr:uid="{583A5380-4D6B-4009-8387-957E7AFA1A13}"/>
    <hyperlink ref="C1101" r:id="rId2671" xr:uid="{9C66B1F2-E044-4F6B-994F-EA97F30040DC}"/>
    <hyperlink ref="C1102" r:id="rId2672" xr:uid="{89BDD81F-6052-4F64-B21A-D04399145963}"/>
    <hyperlink ref="C1103" r:id="rId2673" xr:uid="{23B106FB-CBE7-436E-8544-316A3860CA7D}"/>
    <hyperlink ref="C1104" r:id="rId2674" xr:uid="{90A15166-A020-46D1-9BDB-928CCD9164F6}"/>
    <hyperlink ref="D1093" r:id="rId2675" xr:uid="{4EDC971F-35FC-451D-AE0D-C54B4FE0BE17}"/>
    <hyperlink ref="D1094" r:id="rId2676" xr:uid="{F4645A19-F517-4E06-969C-D0CBCAFB5DEB}"/>
    <hyperlink ref="D1095" r:id="rId2677" xr:uid="{12D4CD36-8A48-4204-9E5A-77984AF8A959}"/>
    <hyperlink ref="D1096" r:id="rId2678" xr:uid="{E20281DA-9FD1-4995-8228-312FADA88C43}"/>
    <hyperlink ref="D1097" r:id="rId2679" xr:uid="{9A518342-B4F9-4258-A8FD-701DAF10D4FE}"/>
    <hyperlink ref="D1098" r:id="rId2680" xr:uid="{61985625-085E-46C0-A902-1DE641AEC5C0}"/>
    <hyperlink ref="D1099" r:id="rId2681" xr:uid="{E7AD305A-800A-4495-ADCB-C29FBE64A49B}"/>
    <hyperlink ref="D1100" r:id="rId2682" xr:uid="{BDF64327-8090-4BEB-B856-4D51735C31B8}"/>
    <hyperlink ref="D1101" r:id="rId2683" xr:uid="{0ED3EED1-559C-4452-B9E9-56959ED718C6}"/>
    <hyperlink ref="D1102" r:id="rId2684" xr:uid="{940C8912-544B-4A2D-A7BB-8648BEEA282D}"/>
    <hyperlink ref="D1103" r:id="rId2685" xr:uid="{C2B9F921-5F1C-49E7-9996-B484AD367B2C}"/>
    <hyperlink ref="D1104" r:id="rId2686" xr:uid="{49F47E8D-88C4-416C-92AE-CB2CF0543C8C}"/>
    <hyperlink ref="C1105" r:id="rId2687" xr:uid="{F4CB0FE9-6EAE-46A5-AC3A-DCC4A0DBD7E4}"/>
    <hyperlink ref="C1106" r:id="rId2688" xr:uid="{6E77B5D5-6EB4-405A-95D5-463FA6460B3E}"/>
    <hyperlink ref="C1107" r:id="rId2689" xr:uid="{D93D178A-5422-4362-B57A-6EE69D21641B}"/>
    <hyperlink ref="D1105" r:id="rId2690" xr:uid="{7698233B-D15A-4626-9041-74A29DB91D8D}"/>
    <hyperlink ref="D1106" r:id="rId2691" xr:uid="{65B35C97-0734-4A50-A8D5-B9621D0A5C80}"/>
    <hyperlink ref="D1107" r:id="rId2692" xr:uid="{0F816D53-1634-4061-885A-85A749472C25}"/>
    <hyperlink ref="C1108" r:id="rId2693" xr:uid="{B54BCBF7-197A-40B0-BF1B-1D33C8EB661D}"/>
    <hyperlink ref="D1108" r:id="rId2694" xr:uid="{29A7936B-9A8D-4426-A2CD-6E2FC6C99176}"/>
    <hyperlink ref="C1109" r:id="rId2695" xr:uid="{50A64C2A-CBE3-4CC9-B254-858EEE3E216F}"/>
    <hyperlink ref="C1110" r:id="rId2696" xr:uid="{CE1F3233-2F92-4194-9547-E924D6D1F516}"/>
    <hyperlink ref="C1111" r:id="rId2697" xr:uid="{173C6E27-1CD5-4F02-9ED4-451824F40286}"/>
    <hyperlink ref="C1112" r:id="rId2698" xr:uid="{8E9CCD09-4AA6-4481-BF4C-ABCCAE04DC06}"/>
    <hyperlink ref="C1113" r:id="rId2699" xr:uid="{61E30B55-78B0-4C62-8B06-26A015B9DACB}"/>
    <hyperlink ref="C1114" r:id="rId2700" xr:uid="{7D67EE1F-6670-4DAC-923A-7A4868CA7169}"/>
    <hyperlink ref="C1115" r:id="rId2701" xr:uid="{645848F8-5E2F-4B0A-8E21-93BA60BA0405}"/>
    <hyperlink ref="C1116" r:id="rId2702" xr:uid="{1B52F7F2-DC0C-4511-B152-AED47CDDE4EE}"/>
    <hyperlink ref="C1117" r:id="rId2703" xr:uid="{99D4A6C9-A73C-4D36-B6F3-C1C9F4FBC4B3}"/>
    <hyperlink ref="C1118" r:id="rId2704" xr:uid="{CAC21B2F-3CEE-45AF-8524-BDA41533F80F}"/>
    <hyperlink ref="C1119" r:id="rId2705" xr:uid="{DB47CAAA-2247-4BF7-9658-C5EAD7D87950}"/>
    <hyperlink ref="C1120" r:id="rId2706" xr:uid="{EF5A4F89-8A13-48AF-AABD-EE0A32D0A062}"/>
    <hyperlink ref="C1121" r:id="rId2707" xr:uid="{627BEC77-EBA4-4FBE-81FB-D4A4D831F33B}"/>
    <hyperlink ref="C1122" r:id="rId2708" xr:uid="{A725BE35-F5F5-4044-8254-BC344214A270}"/>
    <hyperlink ref="C1123" r:id="rId2709" xr:uid="{3510F66C-D7E7-4FFA-956B-5FBFF067CBFE}"/>
    <hyperlink ref="C1124" r:id="rId2710" xr:uid="{B257DB6D-F5F0-4FED-BF1F-4AE0DA557A35}"/>
    <hyperlink ref="C1125" r:id="rId2711" xr:uid="{ABE7EA76-251A-48D9-B920-E0F34EA4AEED}"/>
    <hyperlink ref="C1126" r:id="rId2712" xr:uid="{7659EF1A-A03E-43F0-B467-1447F41F60A4}"/>
    <hyperlink ref="C1127" r:id="rId2713" xr:uid="{6A48BCCA-3A1B-47DC-8A9A-0EC358F01765}"/>
    <hyperlink ref="C1128" r:id="rId2714" xr:uid="{309B5A92-CD66-493D-9288-E08744C7760C}"/>
    <hyperlink ref="C1129" r:id="rId2715" xr:uid="{98770E07-7A6B-4478-BE19-1CC54C9C2D16}"/>
    <hyperlink ref="C1130" r:id="rId2716" xr:uid="{30758F06-4858-45DA-875C-6984F0329FB7}"/>
    <hyperlink ref="C1131" r:id="rId2717" xr:uid="{A31B8889-F5B2-4F93-8DCE-7DFA2D266715}"/>
    <hyperlink ref="C1132" r:id="rId2718" xr:uid="{47113258-6D38-49BF-81A2-82B8A780A482}"/>
    <hyperlink ref="C1133" r:id="rId2719" xr:uid="{8896491E-FC53-49D7-B36B-E06FCD127C81}"/>
    <hyperlink ref="C1134" r:id="rId2720" xr:uid="{C428230F-DCFF-43D1-AB65-970A0197E554}"/>
    <hyperlink ref="D1109" r:id="rId2721" xr:uid="{90D956C5-CC14-44E0-859A-0F3EB534B6E4}"/>
    <hyperlink ref="D1110" r:id="rId2722" xr:uid="{B43F491C-F825-4409-A3C8-7D03454147B6}"/>
    <hyperlink ref="D1111" r:id="rId2723" xr:uid="{AF2894A3-BEC5-4C25-85D1-4C0EFE3C7A40}"/>
    <hyperlink ref="D1112" r:id="rId2724" xr:uid="{95B22705-26F4-4258-BB36-4054195D9BB1}"/>
    <hyperlink ref="D1113" r:id="rId2725" xr:uid="{5307AE9B-1335-45B6-9970-86D357B586D7}"/>
    <hyperlink ref="D1114" r:id="rId2726" xr:uid="{E69C6B4E-976E-43BD-8A61-C973FBC84A99}"/>
    <hyperlink ref="D1115" r:id="rId2727" xr:uid="{810769F3-E6F5-4D91-BCC9-1592BA6079A6}"/>
    <hyperlink ref="D1116" r:id="rId2728" xr:uid="{39D6B14C-4A08-43E1-B19A-F5FB4BB5CA99}"/>
    <hyperlink ref="D1117" r:id="rId2729" xr:uid="{7782E5AE-AF6B-40C5-A84F-CAC780C11A8F}"/>
    <hyperlink ref="D1118" r:id="rId2730" xr:uid="{27446858-BB96-42B2-97E6-3876334FDB54}"/>
    <hyperlink ref="D1119" r:id="rId2731" xr:uid="{CE35EE82-2273-46C2-93FD-52BA59C09ADD}"/>
    <hyperlink ref="D1120" r:id="rId2732" xr:uid="{69632F89-0D58-4FB6-9F71-EFAC394BA26F}"/>
    <hyperlink ref="D1121" r:id="rId2733" xr:uid="{78881D82-AECC-4502-A259-6007CD56675B}"/>
    <hyperlink ref="D1122" r:id="rId2734" xr:uid="{8D018C40-FC06-4EB5-A0EC-62E0E6E93369}"/>
    <hyperlink ref="D1123" r:id="rId2735" xr:uid="{8C057AD9-1754-4835-97C8-B6936768FEDC}"/>
    <hyperlink ref="D1124" r:id="rId2736" xr:uid="{7959245A-B864-43B6-856F-0C3B7FC480BB}"/>
    <hyperlink ref="D1125" r:id="rId2737" xr:uid="{7D6C3EF5-AD76-4DD8-A95C-F8B2B44962FC}"/>
    <hyperlink ref="D1126" r:id="rId2738" xr:uid="{5FBABC4D-4604-4D8C-8308-AAD409E66993}"/>
    <hyperlink ref="D1127" r:id="rId2739" xr:uid="{4A17E239-5908-4F17-AF59-9B1FF205F76E}"/>
    <hyperlink ref="D1128" r:id="rId2740" xr:uid="{381AF505-A4AF-430C-9E62-7447A7E9FA91}"/>
    <hyperlink ref="D1129" r:id="rId2741" xr:uid="{F9E6045F-1120-4B7E-BBBA-38CE69D3C3E3}"/>
    <hyperlink ref="D1130" r:id="rId2742" xr:uid="{A7759CD7-1F72-4EEC-A7CA-0C34CAF8CAF9}"/>
    <hyperlink ref="D1131" r:id="rId2743" xr:uid="{C078129B-2500-4941-A3E2-F26A2B3C8053}"/>
    <hyperlink ref="D1132" r:id="rId2744" xr:uid="{0BAA9E4C-1364-4D5E-9E4D-7BB36EE854B9}"/>
    <hyperlink ref="D1133" r:id="rId2745" xr:uid="{D135ACB5-5700-48CD-B76A-E91A908AE595}"/>
    <hyperlink ref="D1134" r:id="rId2746" xr:uid="{A57F1EEB-B95B-40A2-BD4F-98228B72993F}"/>
    <hyperlink ref="C1135" r:id="rId2747" xr:uid="{D50FF2EF-9F34-492E-84D0-413F25575F10}"/>
    <hyperlink ref="C1136" r:id="rId2748" xr:uid="{B7332DD0-F564-4CA6-AF32-13BC541CBCFF}"/>
    <hyperlink ref="C1137" r:id="rId2749" xr:uid="{BAD11E9A-2143-459E-B27F-78C228AF1761}"/>
    <hyperlink ref="C1138" r:id="rId2750" xr:uid="{3D00A761-1E03-4EEF-8F6D-2C2BB2ADEA42}"/>
    <hyperlink ref="C1139" r:id="rId2751" xr:uid="{F810533E-82E4-4452-A7AF-3FAF83C08CE4}"/>
    <hyperlink ref="C1140" r:id="rId2752" xr:uid="{81E62B80-357A-4D37-AFEA-0C093C3AF45E}"/>
    <hyperlink ref="C1141" r:id="rId2753" xr:uid="{F75E10BC-D6DC-4D19-ADFF-B3F21D151EB9}"/>
    <hyperlink ref="C1142" r:id="rId2754" xr:uid="{4A74BBA6-A013-41C9-ABC0-FA001FB93567}"/>
    <hyperlink ref="C1143" r:id="rId2755" xr:uid="{491ECE75-6EB8-4963-8CCA-0A17FB8ABBB9}"/>
    <hyperlink ref="C1144" r:id="rId2756" xr:uid="{3A38739B-FABF-4A4F-B0CF-B298732DFBAE}"/>
    <hyperlink ref="C1145" r:id="rId2757" xr:uid="{6F1F98F2-9896-4E66-AD90-40AFB0DCF3C8}"/>
    <hyperlink ref="C1146" r:id="rId2758" xr:uid="{A9DC9978-A38B-44AB-B0A7-8164FD6873AB}"/>
    <hyperlink ref="C1147" r:id="rId2759" xr:uid="{5A9E20E6-4787-4E33-B24E-9D89E0959896}"/>
    <hyperlink ref="C1148" r:id="rId2760" xr:uid="{B5551831-B216-4BEF-8C61-35E1C8B6D587}"/>
    <hyperlink ref="C1149" r:id="rId2761" xr:uid="{49729A83-4BEB-42BB-A7BB-2D73C549CB3D}"/>
    <hyperlink ref="C1150" r:id="rId2762" xr:uid="{58021617-30F3-43EE-B4B6-3419E9B300F1}"/>
    <hyperlink ref="C1151" r:id="rId2763" xr:uid="{74E5FA26-2D89-4E58-82CD-0C6FDD6A2289}"/>
    <hyperlink ref="C1152" r:id="rId2764" xr:uid="{FE5B869C-2C93-4A9F-AB57-00FC77C7E337}"/>
    <hyperlink ref="D1135" r:id="rId2765" xr:uid="{5C7DE55C-1CE3-4546-9992-72DBD1DF5D31}"/>
    <hyperlink ref="D1136" r:id="rId2766" xr:uid="{71F7C172-50C9-4F19-BA6B-0BB8A0C8C5A0}"/>
    <hyperlink ref="D1137" r:id="rId2767" xr:uid="{3065ACC7-5216-4C9A-BECE-A1B797D36675}"/>
    <hyperlink ref="D1138" r:id="rId2768" xr:uid="{E064F04B-562C-4C72-9790-FD98EEDC8ADA}"/>
    <hyperlink ref="D1139" r:id="rId2769" xr:uid="{435EC664-F222-4067-8DBF-B60A34ECD9B7}"/>
    <hyperlink ref="D1140" r:id="rId2770" xr:uid="{EA3F851B-A450-458E-9C58-B0ADE65D3379}"/>
    <hyperlink ref="D1141" r:id="rId2771" xr:uid="{EAC7991B-CEFC-4189-9137-CA972A0FEAF3}"/>
    <hyperlink ref="D1142" r:id="rId2772" xr:uid="{25D68845-9318-43F0-8698-6A2F2DB764D0}"/>
    <hyperlink ref="D1143" r:id="rId2773" xr:uid="{EB4C102C-9E7F-49C2-8394-DB377AC7FD09}"/>
    <hyperlink ref="D1144" r:id="rId2774" xr:uid="{8FC2E2BA-BA3B-4061-A379-04ACAA71ECFF}"/>
    <hyperlink ref="D1145" r:id="rId2775" xr:uid="{1157C873-418D-40C3-91CA-D9AA58518456}"/>
    <hyperlink ref="D1146" r:id="rId2776" xr:uid="{D02DFD1A-7DBF-4507-9F20-9FDCE58B0EE8}"/>
    <hyperlink ref="D1147" r:id="rId2777" xr:uid="{574FCF14-90B0-45F1-8856-34EEE5A126B7}"/>
    <hyperlink ref="D1148" r:id="rId2778" xr:uid="{8B84D8E2-AED2-4364-9B4B-385921C49AD7}"/>
    <hyperlink ref="D1149" r:id="rId2779" xr:uid="{A6562535-3AF8-4E35-95A0-0D3CF5784047}"/>
    <hyperlink ref="D1150" r:id="rId2780" xr:uid="{D6F3F60C-6D9F-408A-83D0-D139A980842F}"/>
    <hyperlink ref="D1151" r:id="rId2781" xr:uid="{5B50839D-F88D-4E66-8AA5-DBB761498F5B}"/>
    <hyperlink ref="D1152" r:id="rId2782" xr:uid="{E4AB9995-1E6D-44A2-B7C0-65B043F7B5C2}"/>
    <hyperlink ref="C1153" r:id="rId2783" xr:uid="{E158BE5A-1F44-43E3-8CEB-67D26B5D1F68}"/>
    <hyperlink ref="C1154" r:id="rId2784" xr:uid="{94B27194-C8D8-4F34-AE39-B6635974CA3E}"/>
    <hyperlink ref="D1153" r:id="rId2785" xr:uid="{6B3193CB-954E-4E83-9025-EB1ADF9FEE39}"/>
    <hyperlink ref="D1154" r:id="rId2786" xr:uid="{F599CE3D-FF8E-4D6F-AFBA-48275D9FF271}"/>
    <hyperlink ref="C1163" r:id="rId2787" xr:uid="{E8825954-4207-42BE-A880-74FD095490E3}"/>
    <hyperlink ref="C1164" r:id="rId2788" xr:uid="{60551736-F54C-4A80-AB02-E75C1F522FA5}"/>
    <hyperlink ref="C1165" r:id="rId2789" xr:uid="{1C802799-AC91-40B9-AC35-546DDF2415AE}"/>
    <hyperlink ref="C1166" r:id="rId2790" xr:uid="{5434C179-2AC2-43A6-A42E-C3F31FE92006}"/>
    <hyperlink ref="D1163" r:id="rId2791" xr:uid="{ED06ECDC-DABB-4B31-8618-3F6FA5BFC524}"/>
    <hyperlink ref="D1164" r:id="rId2792" xr:uid="{93F04D0C-EF24-4B8C-849B-3460F96A6E15}"/>
    <hyperlink ref="D1165" r:id="rId2793" xr:uid="{3C3102B8-A5C9-4315-8EA0-17F00C2BA523}"/>
    <hyperlink ref="C1167" r:id="rId2794" xr:uid="{B5C2D6C4-3CED-4265-83F7-6AE29AE0865F}"/>
    <hyperlink ref="C1168" r:id="rId2795" xr:uid="{42CB6D4E-AB70-4494-BB23-6A009CF7CD66}"/>
    <hyperlink ref="C1169" r:id="rId2796" xr:uid="{8E2ECC73-0C4D-46E5-AB6B-1072AB294843}"/>
    <hyperlink ref="C1170" r:id="rId2797" xr:uid="{2780A0DD-FC76-4469-806D-AC9242F00F98}"/>
    <hyperlink ref="C1171" r:id="rId2798" xr:uid="{15638A57-21CF-4773-BA19-F263D0E4090D}"/>
    <hyperlink ref="C1172" r:id="rId2799" xr:uid="{EF2955A5-5AEA-4786-AEA1-7CD2F37BAD31}"/>
    <hyperlink ref="C1173" r:id="rId2800" xr:uid="{3D278550-6420-42AA-B9CD-CBA19EB84EEF}"/>
    <hyperlink ref="C1174" r:id="rId2801" xr:uid="{A7415EC9-3D25-4A39-B14B-565C951ADA00}"/>
    <hyperlink ref="C1175" r:id="rId2802" xr:uid="{CF7330C8-6D0E-434A-A7B7-D96C1D8A5B6C}"/>
    <hyperlink ref="C1176" r:id="rId2803" xr:uid="{61979DAF-0DEF-4FE2-A4F2-765045B94BC4}"/>
    <hyperlink ref="D1167" r:id="rId2804" xr:uid="{02F77310-3E11-4705-902A-574009723F56}"/>
    <hyperlink ref="D1168" r:id="rId2805" xr:uid="{B1A5B051-277D-4651-B1AD-9F1980D010AB}"/>
    <hyperlink ref="D1169" r:id="rId2806" xr:uid="{81828693-1DA5-4BE3-8E01-370890DE43C3}"/>
    <hyperlink ref="D1170" r:id="rId2807" xr:uid="{16D22189-6D04-4A25-A53F-68ABBDDF51B2}"/>
    <hyperlink ref="D1171" r:id="rId2808" xr:uid="{4BE0DD14-85E2-44B7-BBB3-E39242D1AF8E}"/>
    <hyperlink ref="D1172" r:id="rId2809" xr:uid="{B2896D6E-67C4-4A37-99DF-94D0867DFBB6}"/>
    <hyperlink ref="D1173" r:id="rId2810" xr:uid="{BDF051C9-863E-409A-9971-B6500F498A7D}"/>
    <hyperlink ref="D1174" r:id="rId2811" xr:uid="{9713748C-E652-46AC-BEE9-E181AA7EAF5F}"/>
    <hyperlink ref="D1175" r:id="rId2812" xr:uid="{8E53E808-3822-4BE3-808D-09A8159EA6AF}"/>
    <hyperlink ref="D1176" r:id="rId2813" xr:uid="{D3A95F9E-ADF8-4EFD-81A8-4364C2CF97B3}"/>
    <hyperlink ref="C1177" r:id="rId2814" xr:uid="{FF13D3CD-7F39-4725-9635-243D41C1BEBF}"/>
    <hyperlink ref="D1177" r:id="rId2815" xr:uid="{DEA70D51-F0ED-4BF0-AADC-80004725D83B}"/>
    <hyperlink ref="C1178" r:id="rId2816" xr:uid="{E993C111-AC7F-438B-8D1B-7BD883B9B03D}"/>
    <hyperlink ref="C1179" r:id="rId2817" xr:uid="{7B1EA5EE-8E8F-4839-9606-0B24FC58751A}"/>
    <hyperlink ref="C1180" r:id="rId2818" xr:uid="{02039DA3-8EDF-42F2-95BE-085FA2D0ACB4}"/>
    <hyperlink ref="C1181" r:id="rId2819" xr:uid="{52D71917-1DF7-4357-97C8-11FDEE7048E0}"/>
    <hyperlink ref="C1182" r:id="rId2820" xr:uid="{AAC9FE15-8F96-4F02-8DCC-9254B4057BC3}"/>
    <hyperlink ref="C1183" r:id="rId2821" xr:uid="{96A40849-9C57-41E9-8F9A-20A25E5E9274}"/>
    <hyperlink ref="D1178" r:id="rId2822" xr:uid="{CF2F8CF9-9938-4C9C-9B0A-A9E3211E33E6}"/>
    <hyperlink ref="D1179" r:id="rId2823" xr:uid="{D410AEDE-0795-4CE3-807F-54AC43C7CBBC}"/>
    <hyperlink ref="D1180" r:id="rId2824" xr:uid="{B89636FF-A148-4D20-81AD-B7E690A4DAF1}"/>
    <hyperlink ref="D1181" r:id="rId2825" xr:uid="{ABE92BBD-64D9-4F09-A437-B48917E1B59E}"/>
    <hyperlink ref="D1182" r:id="rId2826" xr:uid="{794200FF-CAF7-4882-A282-10A83DBAED8A}"/>
    <hyperlink ref="D1183" r:id="rId2827" xr:uid="{0CF00FA6-68BC-4D4F-BF56-9FC9C4395310}"/>
    <hyperlink ref="C1184" r:id="rId2828" xr:uid="{7AC13F78-2689-470F-9F41-C9FFC0FF0BB5}"/>
    <hyperlink ref="C1185" r:id="rId2829" xr:uid="{81AE3B15-3E2A-4B6D-8870-50419EE31F5B}"/>
    <hyperlink ref="C1186" r:id="rId2830" xr:uid="{6C6E8F45-3C7B-4477-802D-D6B052F74559}"/>
    <hyperlink ref="C1187" r:id="rId2831" xr:uid="{56D7799B-D3A9-4F20-BD4C-6511D4059BEC}"/>
    <hyperlink ref="C1188" r:id="rId2832" xr:uid="{A96AFEF3-097D-4D0C-BBC9-F466CCC82677}"/>
    <hyperlink ref="C1189" r:id="rId2833" xr:uid="{62C6BC39-98DA-44F5-A222-777460E6033D}"/>
    <hyperlink ref="D1184" r:id="rId2834" xr:uid="{F8182955-FFC3-4503-916D-04EC1DD1859F}"/>
    <hyperlink ref="D1185" r:id="rId2835" xr:uid="{EEA0E28B-B66A-4452-A74A-429A0B53748C}"/>
    <hyperlink ref="D1186" r:id="rId2836" xr:uid="{23A50EE8-0900-4B06-A4B1-AE0DF15882BF}"/>
    <hyperlink ref="D1187" r:id="rId2837" xr:uid="{FF766887-D340-4938-AB53-3432EAB8C347}"/>
    <hyperlink ref="D1188" r:id="rId2838" xr:uid="{CFA0E810-F0D7-423F-81C4-274FFCE07BC7}"/>
    <hyperlink ref="D1189" r:id="rId2839" xr:uid="{F906991A-C1DC-4646-9CA3-D97DCF6858B1}"/>
    <hyperlink ref="C1190" r:id="rId2840" xr:uid="{2F4340CA-2AD0-477B-9110-EC798988C512}"/>
    <hyperlink ref="C1191" r:id="rId2841" xr:uid="{7453D53C-3793-4D3F-9D4A-69B6839C150B}"/>
    <hyperlink ref="C1192" r:id="rId2842" xr:uid="{CBAA7F55-DB07-4D08-9A3A-F88C40FBB5BA}"/>
    <hyperlink ref="C1193" r:id="rId2843" xr:uid="{7D8298A9-7B9C-41D4-B2C7-B6DA22E7A483}"/>
    <hyperlink ref="C1194" r:id="rId2844" xr:uid="{0CE7EFEA-7577-42E8-84AC-68A556F32E8C}"/>
    <hyperlink ref="C1195" r:id="rId2845" xr:uid="{83937C45-9A9E-42A2-A97A-1F3CBC842F81}"/>
    <hyperlink ref="C1196" r:id="rId2846" xr:uid="{097BEE22-0ED9-4D13-B99A-30B493599A88}"/>
    <hyperlink ref="C1197" r:id="rId2847" xr:uid="{6B19BA4A-F55F-4A36-996D-A4CDABEB8173}"/>
    <hyperlink ref="D1190" r:id="rId2848" xr:uid="{488FF812-E69D-411E-92E6-8587FE462A31}"/>
    <hyperlink ref="D1191" r:id="rId2849" xr:uid="{41F09A5A-DCAC-493A-A389-FCCB58CFA2D3}"/>
    <hyperlink ref="D1192" r:id="rId2850" xr:uid="{A65FF3BA-5C5A-43CC-B332-EE78A13B4624}"/>
    <hyperlink ref="D1193" r:id="rId2851" xr:uid="{58414BDE-EB82-41D0-AAD9-1EA810A43843}"/>
    <hyperlink ref="D1194" r:id="rId2852" xr:uid="{0BF74C15-9975-42B4-A820-83807D0E075A}"/>
    <hyperlink ref="D1195" r:id="rId2853" xr:uid="{26AFDA32-1E34-438C-982B-4637E7AFA33E}"/>
    <hyperlink ref="D1196" r:id="rId2854" xr:uid="{10DFCEAE-BDF0-41C7-9AC4-7DAC99F8C956}"/>
    <hyperlink ref="D1197" r:id="rId2855" xr:uid="{21A324E3-203A-48C6-A5DC-59D49A7420B4}"/>
    <hyperlink ref="C1198" r:id="rId2856" xr:uid="{AF339D19-0478-4F97-A202-BEFA9F0C05CD}"/>
    <hyperlink ref="C1199" r:id="rId2857" xr:uid="{F8A28676-B1E7-404E-AF11-31EDBA324413}"/>
    <hyperlink ref="C1200" r:id="rId2858" xr:uid="{501A233C-FC02-47C8-9CF5-8BA073272619}"/>
    <hyperlink ref="C1201" r:id="rId2859" xr:uid="{D602333E-78AD-4246-814D-F0FF31190B12}"/>
    <hyperlink ref="C1202" r:id="rId2860" xr:uid="{3C32DA36-47AF-4794-A618-CE03347FC2B3}"/>
    <hyperlink ref="C1203" r:id="rId2861" xr:uid="{56DA2E1B-A232-4C44-8996-CFF8BC874E61}"/>
    <hyperlink ref="C1204" r:id="rId2862" xr:uid="{A05AB139-2310-4EA2-BE55-CCC93E827698}"/>
    <hyperlink ref="C1205" r:id="rId2863" xr:uid="{2F6C660C-82D2-493B-96A2-9A22F88399C7}"/>
    <hyperlink ref="C1206" r:id="rId2864" xr:uid="{56130BF0-77BB-4E1A-BDF7-B721968806C9}"/>
    <hyperlink ref="C1207" r:id="rId2865" xr:uid="{F1133CF4-156B-4131-90A6-79993048CA10}"/>
    <hyperlink ref="C1208" r:id="rId2866" xr:uid="{9D98422D-8961-4A91-A180-05BFEFA90BAF}"/>
    <hyperlink ref="C1209" r:id="rId2867" xr:uid="{9585FFEA-99B9-4022-8EFF-23BB585A93DB}"/>
    <hyperlink ref="C1210" r:id="rId2868" xr:uid="{C6E35B5D-1989-457A-94B2-1CF9AFA194BD}"/>
    <hyperlink ref="C1211" r:id="rId2869" xr:uid="{3B510DED-EF58-4A61-87B2-AABE69F4D5C8}"/>
    <hyperlink ref="C1212" r:id="rId2870" xr:uid="{87C5997F-1341-420C-AD99-1CAA8488E38B}"/>
    <hyperlink ref="C1213" r:id="rId2871" xr:uid="{03880ABF-A01E-47E9-B16D-A9839B706990}"/>
    <hyperlink ref="C1214" r:id="rId2872" xr:uid="{425336CE-8555-40B4-B5EB-8E8CD232B347}"/>
    <hyperlink ref="C1215" r:id="rId2873" xr:uid="{A24C75FE-48D6-4EFD-88E5-7D67306CA2E3}"/>
    <hyperlink ref="C1216" r:id="rId2874" xr:uid="{53A2A54A-360B-452E-B607-700194719CD3}"/>
    <hyperlink ref="C1217" r:id="rId2875" xr:uid="{26E77B4B-58F6-4B0A-B769-DF732BB6368F}"/>
    <hyperlink ref="C1218" r:id="rId2876" xr:uid="{494228F9-89E1-41F2-A3F7-CEAE247C05C3}"/>
    <hyperlink ref="C1219" r:id="rId2877" xr:uid="{D0B75403-D37A-4546-91EC-8408AC7E9687}"/>
    <hyperlink ref="C1220" r:id="rId2878" xr:uid="{598D8117-6B4C-44BF-A1DF-7EDB643C240A}"/>
    <hyperlink ref="D1198" r:id="rId2879" xr:uid="{285B9856-97DF-47AC-9F74-E6E835EFC2E7}"/>
    <hyperlink ref="D1199" r:id="rId2880" xr:uid="{4D4D3257-C685-45AD-9FF0-69F6CBE2DED1}"/>
    <hyperlink ref="D1200" r:id="rId2881" xr:uid="{0CDF6802-5DB2-48A8-A8A8-EBCDC5F2376D}"/>
    <hyperlink ref="D1201" r:id="rId2882" xr:uid="{4961D8E7-58D2-4AAF-9C29-4C19865F52FE}"/>
    <hyperlink ref="D1202" r:id="rId2883" xr:uid="{F371EA2E-28D3-4B3F-BB8C-DD41BE7C621B}"/>
    <hyperlink ref="D1203" r:id="rId2884" xr:uid="{3D85B668-5217-4B0A-A9A9-B20B26E51D6F}"/>
    <hyperlink ref="D1204" r:id="rId2885" xr:uid="{9D27D161-FFA9-42EF-8154-255C7C6B7F93}"/>
    <hyperlink ref="D1205" r:id="rId2886" xr:uid="{53399A26-9A73-4860-8045-F5E600CC4449}"/>
    <hyperlink ref="D1206" r:id="rId2887" xr:uid="{62D2CB49-57A7-4D96-BD63-3776118EE692}"/>
    <hyperlink ref="D1207" r:id="rId2888" xr:uid="{8903DEF5-D5B1-4642-BF9C-EE06132B689B}"/>
    <hyperlink ref="D1208" r:id="rId2889" xr:uid="{D0DCE524-3BED-48E8-BD12-2CEDA7B98723}"/>
    <hyperlink ref="D1209" r:id="rId2890" xr:uid="{685CD932-61B4-47CB-88BC-47DB3202D503}"/>
    <hyperlink ref="D1210" r:id="rId2891" xr:uid="{C56B9EB7-D86D-4A9D-A469-C788EC14414F}"/>
    <hyperlink ref="D1211" r:id="rId2892" xr:uid="{9C398993-649E-478E-8CC1-8F75B889F2BA}"/>
    <hyperlink ref="D1212" r:id="rId2893" xr:uid="{DFF6C525-1759-4CC8-9432-6BEFB226DA85}"/>
    <hyperlink ref="D1213" r:id="rId2894" xr:uid="{F11B916A-4322-4F34-B257-CD487C7A2C63}"/>
    <hyperlink ref="D1214" r:id="rId2895" xr:uid="{27E3F5C5-A41C-4E9E-8C05-4E38F5BE3B4F}"/>
    <hyperlink ref="D1215" r:id="rId2896" xr:uid="{C025FF82-0A3A-4EDE-AF91-5FA2879DBDDB}"/>
    <hyperlink ref="D1216" r:id="rId2897" xr:uid="{225F4575-FB4A-4213-AC5C-A93F000F21F4}"/>
    <hyperlink ref="D1217" r:id="rId2898" xr:uid="{7E610604-1915-4A3D-AB68-BC2D0ACDDA9B}"/>
    <hyperlink ref="D1218" r:id="rId2899" xr:uid="{37BF9275-F66F-4274-BED6-B5814BD70586}"/>
    <hyperlink ref="D1219" r:id="rId2900" xr:uid="{69EBD44B-AC22-4628-A15F-C4521532E56F}"/>
    <hyperlink ref="D1220" r:id="rId2901" xr:uid="{E5406812-9C01-4BE7-890C-2A42AB93D42A}"/>
    <hyperlink ref="C1221" r:id="rId2902" xr:uid="{3859EC79-7C70-4687-B2E8-A374C99A6F95}"/>
    <hyperlink ref="D1221" r:id="rId2903" xr:uid="{C48AA723-FC83-4B79-ADF9-2A82663FE922}"/>
    <hyperlink ref="E1221" r:id="rId2904" xr:uid="{C5C6EACE-9D00-4905-AC37-2D03B957B317}"/>
    <hyperlink ref="C1222" r:id="rId2905" xr:uid="{254EF245-0BF0-43CA-9504-48BC7726E968}"/>
    <hyperlink ref="D1222" r:id="rId2906" xr:uid="{4651410F-AA12-4CD8-94FE-72F1E7270403}"/>
    <hyperlink ref="C1223" r:id="rId2907" xr:uid="{56C7D7E9-6280-417D-B3C0-C4DA5A01A57E}"/>
    <hyperlink ref="C1224" r:id="rId2908" xr:uid="{819EB16A-AF14-4F72-A90A-57AE756F8EA2}"/>
    <hyperlink ref="C1225" r:id="rId2909" xr:uid="{835B6877-6239-40A6-B8D9-F874AC3CBF9B}"/>
    <hyperlink ref="C1226" r:id="rId2910" xr:uid="{846D5F67-550A-430F-B510-722B4257ACB9}"/>
    <hyperlink ref="C1227" r:id="rId2911" xr:uid="{38123A5E-1F2B-4267-8C61-5ED9BC4D4710}"/>
    <hyperlink ref="C1228" r:id="rId2912" xr:uid="{4ABAC16B-12F8-43C0-AA37-96E86BBADC76}"/>
    <hyperlink ref="C1229" r:id="rId2913" xr:uid="{31626023-C1CD-439E-86B9-B6DE39925577}"/>
    <hyperlink ref="C1230" r:id="rId2914" xr:uid="{3303F9D6-69C6-4187-A431-CF9D4DEAE69C}"/>
    <hyperlink ref="C1231" r:id="rId2915" xr:uid="{C205568A-3ECB-4DFE-A470-C2E5384F97EA}"/>
    <hyperlink ref="C1232" r:id="rId2916" xr:uid="{BA8372AF-D3CD-4199-9153-5E53079775AE}"/>
    <hyperlink ref="C1233" r:id="rId2917" xr:uid="{A6B3222E-67E7-4B6B-A40D-AA93113B2BBD}"/>
    <hyperlink ref="C1234" r:id="rId2918" xr:uid="{B0E55547-62D5-42D2-A314-9E76876AE9A2}"/>
    <hyperlink ref="C1235" r:id="rId2919" xr:uid="{F1B1BD17-4D98-47ED-9044-8E70461B2D5B}"/>
    <hyperlink ref="C1236" r:id="rId2920" xr:uid="{D21B9FC5-95CA-40A7-BCFB-106600AE968E}"/>
    <hyperlink ref="C1237" r:id="rId2921" xr:uid="{1057F746-CCDD-45DC-86EF-84795EB5AA66}"/>
    <hyperlink ref="C1238" r:id="rId2922" xr:uid="{93CDB7AA-696E-4502-97DE-EBF122989E79}"/>
    <hyperlink ref="C1239" r:id="rId2923" xr:uid="{4EEF4BBA-08AF-49A2-AE82-0B8BAB94538C}"/>
    <hyperlink ref="C1240" r:id="rId2924" xr:uid="{32D58FF5-5819-454A-8958-A3AE694FBA11}"/>
    <hyperlink ref="C1241" r:id="rId2925" xr:uid="{524F9A1A-70C1-4E5E-AD11-71B40B636487}"/>
    <hyperlink ref="C1242" r:id="rId2926" xr:uid="{BD55394A-34F7-40FA-961A-312EDABC7F3A}"/>
    <hyperlink ref="C1243" r:id="rId2927" xr:uid="{25C34D69-0C6C-41AC-B976-20791B78E5B6}"/>
    <hyperlink ref="C1244" r:id="rId2928" xr:uid="{3C65C5DC-1CCC-454E-886B-E1495E450D5A}"/>
    <hyperlink ref="C1245" r:id="rId2929" xr:uid="{9B1B63F4-1885-407E-B1B8-260DA4EFC0F1}"/>
    <hyperlink ref="C1246" r:id="rId2930" xr:uid="{15661FBE-FD59-421F-BACB-27FB8EB58996}"/>
    <hyperlink ref="D1223" r:id="rId2931" xr:uid="{AF5D7E0F-1C73-474C-80F7-DA77FBE866B1}"/>
    <hyperlink ref="D1224" r:id="rId2932" xr:uid="{5327BCCE-98C6-4C35-9943-C0015115E50B}"/>
    <hyperlink ref="D1225" r:id="rId2933" xr:uid="{D8201BAB-4E5A-41E5-A2A9-D9E2CEF487E3}"/>
    <hyperlink ref="D1226" r:id="rId2934" xr:uid="{8809849F-C690-4836-AC8F-00C2F7F06D46}"/>
    <hyperlink ref="D1227" r:id="rId2935" xr:uid="{41F002CF-8C1A-4D66-8FF6-AEEFBD40B541}"/>
    <hyperlink ref="D1228" r:id="rId2936" xr:uid="{C963C579-3023-4A62-8EA2-25DEA3B90DCB}"/>
    <hyperlink ref="D1229" r:id="rId2937" xr:uid="{912816D5-1E72-4ED8-8568-6BBC3A632191}"/>
    <hyperlink ref="D1230" r:id="rId2938" xr:uid="{DB6E7F20-E9CC-4908-8413-79FF3A9D87E2}"/>
    <hyperlink ref="D1231" r:id="rId2939" xr:uid="{142C3A43-6DDB-4492-8339-782E182BFAB8}"/>
    <hyperlink ref="D1232" r:id="rId2940" xr:uid="{165B5203-02F5-4F30-ABD0-C8DBE3A14C2D}"/>
    <hyperlink ref="D1233" r:id="rId2941" xr:uid="{164F010D-2646-448F-96DF-C6556B718AD7}"/>
    <hyperlink ref="D1234" r:id="rId2942" xr:uid="{B6E807E7-690A-42F6-8A62-ADEB04C0F399}"/>
    <hyperlink ref="D1235" r:id="rId2943" xr:uid="{B15AA098-BA9B-40E5-BF4B-E3D695C002CC}"/>
    <hyperlink ref="D1236" r:id="rId2944" xr:uid="{C1FE3535-40B3-468F-9F52-B08E8C29FC29}"/>
    <hyperlink ref="D1237" r:id="rId2945" xr:uid="{778DC4E6-383F-4A97-88C6-4C35704A09D2}"/>
    <hyperlink ref="D1238" r:id="rId2946" xr:uid="{CEF3C204-EA1A-4BCF-AC8B-8BBF2DDD3F77}"/>
    <hyperlink ref="D1239" r:id="rId2947" xr:uid="{047CA89C-2032-4F6F-9B73-18742C647E9F}"/>
    <hyperlink ref="D1240" r:id="rId2948" xr:uid="{D81FF389-DF11-437D-9F24-C65860B8D1AD}"/>
    <hyperlink ref="D1241" r:id="rId2949" xr:uid="{45614CCB-0C5A-43B1-A235-B423A01B574D}"/>
    <hyperlink ref="D1242" r:id="rId2950" xr:uid="{F6305D2B-6288-4276-85F4-69CC66A180B2}"/>
    <hyperlink ref="D1243" r:id="rId2951" xr:uid="{05487E7C-7C60-4648-8476-04AEFB0E0370}"/>
    <hyperlink ref="D1244" r:id="rId2952" xr:uid="{51145EF2-7C33-4D6E-A9D9-D2B89F415787}"/>
    <hyperlink ref="D1245" r:id="rId2953" xr:uid="{7CBB327A-53BB-43ED-9E46-C06B2E2A99EE}"/>
    <hyperlink ref="D1246" r:id="rId2954" xr:uid="{050D4654-AB6F-4A84-9706-BC5DD5FE049A}"/>
    <hyperlink ref="C1259" r:id="rId2955" xr:uid="{93AFA1B5-8DFC-43F9-A827-5E606CF31963}"/>
    <hyperlink ref="D1259" r:id="rId2956" xr:uid="{B9BDED0F-222C-4B05-A37D-57EBDB3F567A}"/>
    <hyperlink ref="C1260" r:id="rId2957" xr:uid="{B77D949B-B06D-4D98-879B-2128BEC4D764}"/>
    <hyperlink ref="C1261" r:id="rId2958" xr:uid="{69902815-E701-468B-9B1E-27893ED75F06}"/>
    <hyperlink ref="C1262" r:id="rId2959" xr:uid="{B9DC5AB8-4FBB-4155-A9F1-4A2B9B02F889}"/>
    <hyperlink ref="C1263" r:id="rId2960" xr:uid="{68CFA3A1-4B35-4267-A7BF-C1584A761B3E}"/>
    <hyperlink ref="C1264" r:id="rId2961" xr:uid="{663CBB23-0639-4506-B944-06213B68D457}"/>
    <hyperlink ref="C1265" r:id="rId2962" xr:uid="{A3A6E204-66EA-47EE-9C13-34204306E58C}"/>
    <hyperlink ref="C1266" r:id="rId2963" xr:uid="{71A0687F-EA88-434C-96DF-0A4F4E10086D}"/>
    <hyperlink ref="C1267" r:id="rId2964" xr:uid="{9781401A-96AB-4DB4-8925-8F119061F28A}"/>
    <hyperlink ref="C1268" r:id="rId2965" xr:uid="{BA0A7BB2-0ABA-49C8-9799-6A13385B139A}"/>
    <hyperlink ref="C1269" r:id="rId2966" xr:uid="{27EB97CF-0FFB-4E3E-8F1E-3D9559F6826F}"/>
    <hyperlink ref="C1270" r:id="rId2967" xr:uid="{9C2EB40A-BA73-4F48-9ED9-A204A3D98C16}"/>
    <hyperlink ref="C1271" r:id="rId2968" xr:uid="{CF6A1A61-282F-41F3-901E-14A523735077}"/>
    <hyperlink ref="C1272" r:id="rId2969" xr:uid="{E8687E1F-F184-45EF-9207-F1A20C658B72}"/>
    <hyperlink ref="C1273" r:id="rId2970" xr:uid="{01257B3D-26DD-4F19-BC9D-7C2BC0F318CF}"/>
    <hyperlink ref="C1274" r:id="rId2971" xr:uid="{43668C46-051B-4706-A89A-538F30CE71D8}"/>
    <hyperlink ref="D1260" r:id="rId2972" xr:uid="{E1510C05-ADB7-44BD-9BDF-A5274AC41C4F}"/>
    <hyperlink ref="D1261" r:id="rId2973" xr:uid="{8C6DB7AE-A034-4A8E-9E8E-2D2A47BBBE66}"/>
    <hyperlink ref="D1262" r:id="rId2974" xr:uid="{DAF364DC-3E22-47A6-8DBE-B385CBBEC969}"/>
    <hyperlink ref="D1263" r:id="rId2975" xr:uid="{4681F4D6-8E0B-463A-8840-237F9E52536E}"/>
    <hyperlink ref="D1264" r:id="rId2976" xr:uid="{1C3DF971-3C3A-4357-85EA-9668C87D6EE4}"/>
    <hyperlink ref="D1265" r:id="rId2977" xr:uid="{D89675E0-8719-4314-9327-4582B1BC4D25}"/>
    <hyperlink ref="D1266" r:id="rId2978" xr:uid="{3278296C-FCC5-4F94-94D5-BC293EFD189A}"/>
    <hyperlink ref="D1267" r:id="rId2979" xr:uid="{75ADC9B9-3BCE-449C-8909-AC3E957E780A}"/>
    <hyperlink ref="D1268" r:id="rId2980" xr:uid="{C555E5CF-9EBA-41E3-8688-02537DB59580}"/>
    <hyperlink ref="D1269" r:id="rId2981" xr:uid="{A603C41A-A4CF-4414-AB5C-C125570A2AB5}"/>
    <hyperlink ref="D1270" r:id="rId2982" xr:uid="{F4A426CC-7E69-43E5-8ACB-CBC42D50B477}"/>
    <hyperlink ref="D1271" r:id="rId2983" xr:uid="{5731D552-938F-4420-B061-8F2660137DA4}"/>
    <hyperlink ref="D1272" r:id="rId2984" xr:uid="{129988B7-4C06-4776-A65B-A3F62AA9CE13}"/>
    <hyperlink ref="D1273" r:id="rId2985" xr:uid="{E1AEC685-3EC5-440E-8F5A-46F4A576FA9E}"/>
    <hyperlink ref="D1274" r:id="rId2986" xr:uid="{8A25DE8B-6C5E-42B5-A757-D40477DBB5AC}"/>
    <hyperlink ref="C1275" r:id="rId2987" xr:uid="{5D6E266B-434E-4C17-ACD3-993B5964419C}"/>
    <hyperlink ref="C1276" r:id="rId2988" xr:uid="{9237C19A-841F-4882-8C5F-C65B82E2F2A5}"/>
    <hyperlink ref="C1277" r:id="rId2989" xr:uid="{D874CBA4-8225-423A-A9DB-A8BBF18FF8D5}"/>
    <hyperlink ref="D1275" r:id="rId2990" xr:uid="{DF25357F-D944-4319-9DDF-02AA3BDBCE27}"/>
    <hyperlink ref="D1276" r:id="rId2991" xr:uid="{7AB56FD4-B63B-4F46-8EB6-E8DC0DB06B75}"/>
    <hyperlink ref="D1277" r:id="rId2992" xr:uid="{A1DD0E93-24C5-48F4-A8D6-6DB4F1E1EEAD}"/>
    <hyperlink ref="C1278" r:id="rId2993" xr:uid="{C05138EF-645B-4F00-9AFC-AA8F87AD7D29}"/>
    <hyperlink ref="C1279" r:id="rId2994" xr:uid="{33BC9B1E-4C5D-4A8A-9C80-C38F33080F72}"/>
    <hyperlink ref="C1280" r:id="rId2995" xr:uid="{7A3F001B-AFD9-46E6-9F4D-ABEE9F9F9895}"/>
    <hyperlink ref="C1281" r:id="rId2996" xr:uid="{C4F06AD9-D931-4A07-BB80-083ABD36EF6B}"/>
    <hyperlink ref="C1282" r:id="rId2997" xr:uid="{50CCAC02-7C68-4BBE-AC81-ED73B404F9BB}"/>
    <hyperlink ref="C1283" r:id="rId2998" xr:uid="{62F46B02-4AAA-4EC5-B5A7-1BE2B8642CA9}"/>
    <hyperlink ref="C1284" r:id="rId2999" xr:uid="{93E278A4-ECE8-465C-B36C-318ADB37B20D}"/>
    <hyperlink ref="C1285" r:id="rId3000" xr:uid="{47262B5F-844B-4E21-9135-C2F0445AD1CB}"/>
    <hyperlink ref="C1286" r:id="rId3001" xr:uid="{81764A99-7748-438D-B204-B37BF74612D2}"/>
    <hyperlink ref="C1287" r:id="rId3002" xr:uid="{959468B4-65BE-4868-989A-CC90E1C9D829}"/>
    <hyperlink ref="C1288" r:id="rId3003" xr:uid="{20EF8DF8-A2D4-45F8-8B96-12AF8310ABA6}"/>
    <hyperlink ref="C1289" r:id="rId3004" xr:uid="{42652160-DDFA-470D-9C5C-E155087DB22C}"/>
    <hyperlink ref="D1278" r:id="rId3005" xr:uid="{4B053B08-EFB6-47F4-AF5E-50E584037401}"/>
    <hyperlink ref="D1279" r:id="rId3006" xr:uid="{F18D0C1A-3B1C-4D41-97FA-90FDF24E924D}"/>
    <hyperlink ref="D1280" r:id="rId3007" xr:uid="{B740E9DB-E154-4377-A8B8-1EEB8B20937D}"/>
    <hyperlink ref="D1281" r:id="rId3008" xr:uid="{CD952A97-656B-44EF-A1AE-81E172F4EAF1}"/>
    <hyperlink ref="D1282" r:id="rId3009" xr:uid="{BB40203D-03C4-47ED-8095-84A2649BC29F}"/>
    <hyperlink ref="D1283" r:id="rId3010" xr:uid="{A9A5CC89-7FB9-4925-B5A6-4A922DAC9239}"/>
    <hyperlink ref="D1284" r:id="rId3011" xr:uid="{B10A0400-821D-475C-9CD9-0D04762627A2}"/>
    <hyperlink ref="D1285" r:id="rId3012" xr:uid="{1FB15F08-972D-48BD-8AC8-83E7D19F3586}"/>
    <hyperlink ref="D1286" r:id="rId3013" xr:uid="{84A40340-48E6-4AA3-96CE-075A97904782}"/>
    <hyperlink ref="D1287" r:id="rId3014" xr:uid="{0DE2A1EF-2E7E-4956-AFA4-FFBB8AE81109}"/>
    <hyperlink ref="D1288" r:id="rId3015" xr:uid="{93C42A1A-A90C-4714-B7C6-50AD0E9D1AF9}"/>
    <hyperlink ref="D1289" r:id="rId3016" xr:uid="{C0154467-D3BB-439A-B5EA-F5DF52D155AA}"/>
    <hyperlink ref="C1290" r:id="rId3017" xr:uid="{E52BFBA6-19C4-4334-BC61-DFC3E95867D3}"/>
    <hyperlink ref="C1291" r:id="rId3018" xr:uid="{24D46055-4FD1-4A0B-9F2A-E8CFC7195BBA}"/>
    <hyperlink ref="C1292" r:id="rId3019" xr:uid="{A3B42DEC-C2BC-4A0A-A679-4E301A1A97B4}"/>
    <hyperlink ref="C1293" r:id="rId3020" xr:uid="{9C58AE6F-9CD7-4831-9CD7-E0F55AE9F4A8}"/>
    <hyperlink ref="C1294" r:id="rId3021" xr:uid="{11589151-353B-4FAD-B6C8-202956826284}"/>
    <hyperlink ref="C1295" r:id="rId3022" xr:uid="{377451D1-D61E-47BD-ADEA-210208004321}"/>
    <hyperlink ref="D1290" r:id="rId3023" xr:uid="{4ABEF5EA-9650-49BD-B690-6020C9BCA3DE}"/>
    <hyperlink ref="D1291" r:id="rId3024" xr:uid="{E0B443E1-0F57-4B80-99C6-45E7735AB291}"/>
    <hyperlink ref="D1292" r:id="rId3025" xr:uid="{09F572A1-60A2-45BC-B64B-972071C387DC}"/>
    <hyperlink ref="D1293" r:id="rId3026" xr:uid="{12AD1677-57C0-46B8-8BEB-57358E197191}"/>
    <hyperlink ref="D1294" r:id="rId3027" xr:uid="{56088CA0-99F4-4FB9-8678-59044E12F5B3}"/>
    <hyperlink ref="D1295" r:id="rId3028" xr:uid="{FBECDDB9-826C-4A23-8D99-59167122E4C1}"/>
    <hyperlink ref="C1297" r:id="rId3029" xr:uid="{6D5210A6-CE89-4E40-920F-D7ADDD67331A}"/>
    <hyperlink ref="C1298" r:id="rId3030" xr:uid="{8107BF99-7BD4-4EDB-8E39-F793964203AB}"/>
    <hyperlink ref="D1297" r:id="rId3031" xr:uid="{515E1B14-727D-48E9-AFE6-486E5BD3549A}"/>
    <hyperlink ref="D1298" r:id="rId3032" xr:uid="{DCE992F4-72CB-4A2A-88EC-9CED903C4EE9}"/>
    <hyperlink ref="C1299" r:id="rId3033" xr:uid="{5FC17C7F-DDE9-4416-A92C-FA3C11AEB019}"/>
    <hyperlink ref="C1300" r:id="rId3034" xr:uid="{81D97859-A10C-4EC0-811E-F2B63770ABCB}"/>
    <hyperlink ref="C1301" r:id="rId3035" xr:uid="{ACF0888F-38B4-45FC-A4CF-3AA77D632BA4}"/>
    <hyperlink ref="C1302" r:id="rId3036" xr:uid="{D03DD357-97FD-4E98-8666-8B24F71DD9D8}"/>
    <hyperlink ref="C1303" r:id="rId3037" xr:uid="{2F68D322-2636-4823-9E8D-33C12E0EA127}"/>
    <hyperlink ref="C1304" r:id="rId3038" xr:uid="{A1CA094D-5AE8-494A-8F91-BF40FBE72784}"/>
    <hyperlink ref="C1305" r:id="rId3039" xr:uid="{A56530FE-2A42-403C-A5B6-01FBCE67F1E8}"/>
    <hyperlink ref="C1306" r:id="rId3040" xr:uid="{0DAE380B-3A05-4FC2-AEBE-0C3AC8488BE9}"/>
    <hyperlink ref="C1307" r:id="rId3041" xr:uid="{F4E1728B-0362-4089-B294-598FE78A8D95}"/>
    <hyperlink ref="C1308" r:id="rId3042" xr:uid="{DA96CF7D-8584-424D-90FB-58386C8927BC}"/>
    <hyperlink ref="C1309" r:id="rId3043" xr:uid="{2AE4DA99-F85C-4764-AE04-577C22BAE99C}"/>
    <hyperlink ref="C1310" r:id="rId3044" xr:uid="{B636DC8B-E279-478E-8854-C51A79245AA7}"/>
    <hyperlink ref="C1311" r:id="rId3045" xr:uid="{C812341B-8368-483D-9CD3-CAB28D42570C}"/>
    <hyperlink ref="C1312" r:id="rId3046" xr:uid="{21B22B02-2102-4E1A-9EC5-846047BFBE1C}"/>
    <hyperlink ref="C1313" r:id="rId3047" xr:uid="{CD7E25C0-2BCD-4D74-B287-7DB08895F048}"/>
    <hyperlink ref="C1314" r:id="rId3048" xr:uid="{0AF7B10D-E225-4E77-8923-5D054D76D0F3}"/>
    <hyperlink ref="C1315" r:id="rId3049" xr:uid="{8EA7B39E-8EC1-4138-BAF4-456FEAB740BA}"/>
    <hyperlink ref="C1316" r:id="rId3050" xr:uid="{EAEA5135-0947-4913-B617-828AEA8030A4}"/>
    <hyperlink ref="D1299" r:id="rId3051" xr:uid="{8DCBAE82-BAB3-48BC-8243-FB82548384F7}"/>
    <hyperlink ref="D1300" r:id="rId3052" xr:uid="{716A2F3D-58FB-413D-BDAA-47EEFB14A8B4}"/>
    <hyperlink ref="D1301" r:id="rId3053" xr:uid="{47E18E75-1883-419E-A842-E919E64D60B8}"/>
    <hyperlink ref="D1302" r:id="rId3054" xr:uid="{AE78DDB3-5F73-4BED-B216-9AB05EC4FB5B}"/>
    <hyperlink ref="D1303" r:id="rId3055" xr:uid="{69473E24-F85C-4D29-ABE1-0887BA831813}"/>
    <hyperlink ref="D1304" r:id="rId3056" xr:uid="{14C048AD-D66C-4C97-8986-18C1AB8D9DA7}"/>
    <hyperlink ref="D1305" r:id="rId3057" xr:uid="{F7DA1859-C36E-45C8-9C8E-554D1F464DED}"/>
    <hyperlink ref="D1306" r:id="rId3058" xr:uid="{A37EECBA-CBCA-49D2-953A-4854F9C24668}"/>
    <hyperlink ref="D1307" r:id="rId3059" xr:uid="{60971EC5-4BFE-429B-88B5-EA8D0BF26CFE}"/>
    <hyperlink ref="D1308" r:id="rId3060" xr:uid="{95EF3035-8EE6-4991-82CB-40E3AB24793A}"/>
    <hyperlink ref="D1309" r:id="rId3061" xr:uid="{7F8B912F-C85D-416D-A7A6-911FABCC4C0F}"/>
    <hyperlink ref="D1310" r:id="rId3062" xr:uid="{3A655FE5-5DC2-4964-AEC9-3BBEE6F669DD}"/>
    <hyperlink ref="D1311" r:id="rId3063" xr:uid="{0C51DFD7-E846-4991-9CD0-2A095A1AD8DC}"/>
    <hyperlink ref="D1312" r:id="rId3064" xr:uid="{28544CC2-2F84-46AE-A8CB-6103AA5FAFE0}"/>
    <hyperlink ref="D1313" r:id="rId3065" xr:uid="{C62C13FE-5905-428E-85BA-2E7C1534BB14}"/>
    <hyperlink ref="D1314" r:id="rId3066" xr:uid="{DF7F4726-636F-46BF-B6F7-78AD783A8548}"/>
    <hyperlink ref="D1315" r:id="rId3067" xr:uid="{C3649DE5-1D12-4E05-AE13-5811C7021740}"/>
    <hyperlink ref="D1316" r:id="rId3068" xr:uid="{160AF7A1-C256-4BDE-98A7-2014C85F358A}"/>
    <hyperlink ref="C1317" r:id="rId3069" xr:uid="{856A5A30-23AC-4627-A091-37FFCFC8A116}"/>
    <hyperlink ref="D1317" r:id="rId3070" xr:uid="{23F8B699-EDDD-4F92-92AB-4F822378682A}"/>
    <hyperlink ref="C1318" r:id="rId3071" xr:uid="{961EC1FD-DAC2-489E-894C-4B9EFBD6C220}"/>
    <hyperlink ref="C1319" r:id="rId3072" xr:uid="{851B13B4-95A6-4A15-830D-911AB7BEB268}"/>
    <hyperlink ref="C1320" r:id="rId3073" xr:uid="{11338884-80AE-4F96-8977-657D7DF95FCB}"/>
    <hyperlink ref="D1318" r:id="rId3074" xr:uid="{A20FD2A8-9842-4CAF-B047-4C1A199CD261}"/>
    <hyperlink ref="D1319" r:id="rId3075" xr:uid="{8310B7AF-101D-4543-A211-EB6B06DEB9AB}"/>
    <hyperlink ref="D1320" r:id="rId3076" xr:uid="{39546F3A-2DE5-463C-878F-5D56F39F76B4}"/>
    <hyperlink ref="C1321" r:id="rId3077" xr:uid="{E98E10FF-98DA-4316-8657-16045A2F23D2}"/>
    <hyperlink ref="D1321" r:id="rId3078" xr:uid="{4A2E4EFA-5244-42B8-BB1F-F2DB605E4A49}"/>
    <hyperlink ref="C1322" r:id="rId3079" xr:uid="{5DED2455-7C24-4175-8B06-21E3A4D9BD4F}"/>
    <hyperlink ref="C1323" r:id="rId3080" xr:uid="{F7674F31-E403-4CAB-8DC2-56BC026FD121}"/>
    <hyperlink ref="D1322" r:id="rId3081" xr:uid="{03EBBCA4-44A5-4C67-B3A1-EA442311C37C}"/>
    <hyperlink ref="D1323" r:id="rId3082" xr:uid="{A2FBE24B-A055-4002-A4F9-6614BD6114AE}"/>
    <hyperlink ref="C1324" r:id="rId3083" xr:uid="{D36049C5-B4B0-46C8-9FB0-0156FF503BB8}"/>
    <hyperlink ref="C1325" r:id="rId3084" xr:uid="{8840DF40-3D91-4A80-B4B3-324F6BDFDBE1}"/>
    <hyperlink ref="C1326" r:id="rId3085" xr:uid="{4178467A-541C-46BA-83A4-6B660EAFFD6A}"/>
    <hyperlink ref="C1327" r:id="rId3086" xr:uid="{B21BC5B3-15D6-421B-A3D6-002180B92EE3}"/>
    <hyperlink ref="C1328" r:id="rId3087" xr:uid="{B7D94F4E-4D4F-4BE7-93F3-34598A2BA1F0}"/>
    <hyperlink ref="C1329" r:id="rId3088" xr:uid="{6F3513F4-2181-44F3-A468-712B6138A630}"/>
    <hyperlink ref="C1330" r:id="rId3089" xr:uid="{3F1DDEF3-D809-4FF1-98EB-646BB6325234}"/>
    <hyperlink ref="C1331" r:id="rId3090" xr:uid="{0F5CD1A9-3B78-4DF9-A936-0272388706CF}"/>
    <hyperlink ref="D1324" r:id="rId3091" xr:uid="{1B547C98-235A-4F3E-85F2-B023D9E67662}"/>
    <hyperlink ref="D1325" r:id="rId3092" xr:uid="{4D3B2036-1DD9-4A80-829B-1F4D76A7891B}"/>
    <hyperlink ref="D1326" r:id="rId3093" xr:uid="{8B597C80-D801-4C50-8C5D-B32DC38E5E0D}"/>
    <hyperlink ref="D1327" r:id="rId3094" xr:uid="{C295ED4B-1003-4359-925D-6FFFBF4B505D}"/>
    <hyperlink ref="D1328" r:id="rId3095" xr:uid="{4CCF30E0-3785-4FEB-A8BE-D58701F82ACD}"/>
    <hyperlink ref="D1329" r:id="rId3096" xr:uid="{AAC5CCF5-861D-4BF7-A103-C2D8AD31BE1B}"/>
    <hyperlink ref="D1330" r:id="rId3097" xr:uid="{D560726F-7F64-411A-B5BA-21FA2D3A76C4}"/>
    <hyperlink ref="D1331" r:id="rId3098" xr:uid="{1D079585-4B16-4F1B-9353-09557A1E47E9}"/>
    <hyperlink ref="C1332" r:id="rId3099" xr:uid="{3B7B08BF-F91B-4CF7-8282-FA650AFC7ACE}"/>
    <hyperlink ref="D1332" r:id="rId3100" xr:uid="{4BF7A07F-9287-4113-8E45-99CCBB6E7F15}"/>
    <hyperlink ref="C1333" r:id="rId3101" xr:uid="{1D94FC5D-FC47-4211-AB08-9DA5834756D0}"/>
    <hyperlink ref="C1334" r:id="rId3102" xr:uid="{E6842ADC-F5D5-4552-9082-F196FF109177}"/>
    <hyperlink ref="C1335" r:id="rId3103" xr:uid="{7B2557D1-83DC-4657-AEDF-DCFEC541FAD2}"/>
    <hyperlink ref="C1336" r:id="rId3104" xr:uid="{254122F2-E02D-4635-B132-66BD09D228A4}"/>
    <hyperlink ref="C1337" r:id="rId3105" xr:uid="{39EEDB52-8221-4356-8A3E-251DBA8354E6}"/>
    <hyperlink ref="C1338" r:id="rId3106" xr:uid="{2986AF43-33F9-4019-A010-F9974FD7C23E}"/>
    <hyperlink ref="C1339" r:id="rId3107" xr:uid="{1ED470B1-4A19-4A14-9B4F-65F9BE71C09E}"/>
    <hyperlink ref="C1340" r:id="rId3108" xr:uid="{CE4D6B57-F95C-43CC-85EA-3B07BF7E93FC}"/>
    <hyperlink ref="C1341" r:id="rId3109" xr:uid="{F703EBDB-8C7C-42FF-B29F-46579F4E9433}"/>
    <hyperlink ref="C1342" r:id="rId3110" xr:uid="{8A61CC20-73C9-4FC4-86A9-77772B6B79B3}"/>
    <hyperlink ref="C1343" r:id="rId3111" xr:uid="{A5BF19AF-5589-4C96-88F2-50B4CD94DD15}"/>
    <hyperlink ref="D1333" r:id="rId3112" xr:uid="{5ACFAEC6-171E-4542-8780-B5C9B5DFC777}"/>
    <hyperlink ref="D1334" r:id="rId3113" xr:uid="{93302C0A-BCC6-4862-A142-C27D8D710E75}"/>
    <hyperlink ref="D1335" r:id="rId3114" xr:uid="{A10561B8-D56E-4A31-9218-14765E77F169}"/>
    <hyperlink ref="D1336" r:id="rId3115" xr:uid="{C668E2EF-D806-428E-AC9F-D906EB8B594D}"/>
    <hyperlink ref="D1337" r:id="rId3116" xr:uid="{6F16E365-584D-4C55-8196-FFB3318E5292}"/>
    <hyperlink ref="D1338" r:id="rId3117" xr:uid="{19D4FA02-05F8-4090-9A40-233F8895F5E0}"/>
    <hyperlink ref="D1339" r:id="rId3118" xr:uid="{5B1BEBCF-8255-4EFF-937C-7F6B165B3CF2}"/>
    <hyperlink ref="D1340" r:id="rId3119" xr:uid="{8ED45FCA-07CD-40EE-A6DE-A671700176A9}"/>
    <hyperlink ref="D1341" r:id="rId3120" xr:uid="{AA0D3276-F0CC-446E-8D2D-50EB529CC848}"/>
    <hyperlink ref="D1342" r:id="rId3121" xr:uid="{A50876DB-CA0E-462B-952E-6E23079A7D2F}"/>
    <hyperlink ref="D1343" r:id="rId3122" xr:uid="{8C9E4BC2-E2A4-4984-A59E-6891AE402C3E}"/>
    <hyperlink ref="C1344" r:id="rId3123" xr:uid="{FFDA8FD7-2CCA-4DF0-A478-25275BE5E468}"/>
    <hyperlink ref="C1345" r:id="rId3124" xr:uid="{1F851848-1F5D-48B8-AAE4-08783E53D17E}"/>
    <hyperlink ref="C1346" r:id="rId3125" xr:uid="{81E08F15-F098-4BE0-A511-523E3E6B5B44}"/>
    <hyperlink ref="D1344" r:id="rId3126" xr:uid="{B3EAAB4C-CE80-4622-9362-333AA7154313}"/>
    <hyperlink ref="D1345" r:id="rId3127" xr:uid="{C7AFC26B-9C60-492F-A1E1-364137CF1983}"/>
    <hyperlink ref="D1346" r:id="rId3128" xr:uid="{AFCF78E0-0358-48AA-84F3-C29048466948}"/>
    <hyperlink ref="C1347" r:id="rId3129" xr:uid="{325C4633-7DE8-4DE8-B190-45FE7D2F6449}"/>
    <hyperlink ref="C1348" r:id="rId3130" xr:uid="{CD6F7378-27B8-42A4-9495-3441C3C4F3D1}"/>
    <hyperlink ref="C1349" r:id="rId3131" xr:uid="{42D8C2E4-F7E1-40AC-9F7E-23B118ABF4E9}"/>
    <hyperlink ref="C1350" r:id="rId3132" xr:uid="{8883CE71-8CC2-4F20-BAE9-4307BA351B9E}"/>
    <hyperlink ref="D1349" r:id="rId3133" xr:uid="{50F11B6A-0339-46EF-A8B3-C75011AE0929}"/>
    <hyperlink ref="D1350" r:id="rId3134" xr:uid="{CBB5418D-EBF6-4A54-B43D-C6E6486B1BC7}"/>
    <hyperlink ref="C1352" r:id="rId3135" xr:uid="{48642CE3-EE64-4BF6-96D4-4EB51EB46216}"/>
    <hyperlink ref="D1352" r:id="rId3136" xr:uid="{239C7B3E-043A-4064-8D80-5A39C2FE5A2E}"/>
    <hyperlink ref="C1353" r:id="rId3137" xr:uid="{0A84067D-13B6-45F9-B2E4-8F5C95880F6D}"/>
    <hyperlink ref="C1354" r:id="rId3138" xr:uid="{07A9D362-6DF6-4BFF-B780-800B7652A470}"/>
    <hyperlink ref="C1355" r:id="rId3139" xr:uid="{CE66E193-4A63-4F8F-A105-69FE5F9199CB}"/>
    <hyperlink ref="C1356" r:id="rId3140" xr:uid="{2EF79811-01E3-43AB-A8A9-C81D3DB4F2B2}"/>
    <hyperlink ref="C1357" r:id="rId3141" xr:uid="{D3429D35-CD0B-4D7A-9A87-E838FDC13CA7}"/>
    <hyperlink ref="C1358" r:id="rId3142" xr:uid="{6B6FDB79-BF7E-4DFA-966A-2B2D207E6C66}"/>
    <hyperlink ref="C1359" r:id="rId3143" xr:uid="{7100B85B-6069-45BB-8737-E81489171269}"/>
    <hyperlink ref="C1360" r:id="rId3144" xr:uid="{B6BC1269-2EA4-41F6-A336-436787D5D7F1}"/>
    <hyperlink ref="C1361" r:id="rId3145" xr:uid="{7E963922-6E41-4B09-8760-5A878B3C6F30}"/>
    <hyperlink ref="C1362" r:id="rId3146" xr:uid="{39050E65-098E-4694-8F3B-9FFBF44D0707}"/>
    <hyperlink ref="D1353" r:id="rId3147" xr:uid="{5797AA29-87A4-4CC7-9CBF-42EA19D95D11}"/>
    <hyperlink ref="D1354" r:id="rId3148" xr:uid="{131DE00B-025C-4570-AD4B-F6C5747A2A67}"/>
    <hyperlink ref="D1355" r:id="rId3149" xr:uid="{6C45DFFD-E60C-4286-BD81-AAC3A0CA3A01}"/>
    <hyperlink ref="D1356" r:id="rId3150" xr:uid="{9809A06F-2DE7-46C7-94A6-BB41A7F4C64E}"/>
    <hyperlink ref="D1357" r:id="rId3151" xr:uid="{E92D52E7-894F-4DFB-A401-A44FE6EBE394}"/>
    <hyperlink ref="D1358" r:id="rId3152" xr:uid="{C80ABA82-F2BE-46AC-8831-22C84BEE9F58}"/>
    <hyperlink ref="D1359" r:id="rId3153" xr:uid="{CD07AAAF-83F1-4F1B-A039-ACAE7DBD688E}"/>
    <hyperlink ref="D1360" r:id="rId3154" xr:uid="{6E83A7BC-93FB-45E2-8B22-4BA4F1A36A55}"/>
    <hyperlink ref="D1361" r:id="rId3155" xr:uid="{CFA3FBFB-571C-4E6A-88DF-2F8F2046AEA1}"/>
    <hyperlink ref="D1362" r:id="rId3156" xr:uid="{E326B6DF-31A6-4E17-8CB9-CB2199B3CB14}"/>
    <hyperlink ref="C1363" r:id="rId3157" xr:uid="{4BA0FB5A-C7A5-407B-898D-5DA099B81BAC}"/>
    <hyperlink ref="C1364" r:id="rId3158" xr:uid="{D97C74B4-7A2F-4B2F-BF19-C248CC1F6E04}"/>
    <hyperlink ref="C1365" r:id="rId3159" xr:uid="{071C9F45-93A6-4CDE-906D-EC8EC7AADCE1}"/>
    <hyperlink ref="C1366" r:id="rId3160" xr:uid="{44D12D4F-4C4F-4890-9547-DA6431335392}"/>
    <hyperlink ref="C1367" r:id="rId3161" xr:uid="{7341E0DE-7ED4-4CB6-969C-01F799437B91}"/>
    <hyperlink ref="D1363" r:id="rId3162" xr:uid="{73CD9236-E8DC-4265-8FEC-6694A0498B2E}"/>
    <hyperlink ref="D1364" r:id="rId3163" xr:uid="{3732A34B-09AA-402B-98AA-0C65BF54FB41}"/>
    <hyperlink ref="D1365" r:id="rId3164" xr:uid="{D8D0E192-B7B3-4FF3-9FD5-7767CCF46492}"/>
    <hyperlink ref="D1366" r:id="rId3165" xr:uid="{C3FC9567-01E7-4455-9DDA-77F2D9562827}"/>
    <hyperlink ref="D1367" r:id="rId3166" xr:uid="{4CA57D27-A131-49CD-967F-C526435D88D7}"/>
    <hyperlink ref="C1368" r:id="rId3167" xr:uid="{7B8B5C5D-17B4-4366-9A8F-6FF7F72E4DA6}"/>
    <hyperlink ref="C1369" r:id="rId3168" xr:uid="{65BEE3E2-9D53-47A3-A0A7-3D58B595B312}"/>
    <hyperlink ref="C1370" r:id="rId3169" xr:uid="{9AA34C33-7E71-48F9-A975-54101A61AC81}"/>
    <hyperlink ref="D1368" r:id="rId3170" xr:uid="{A22CC03E-421F-4009-A45D-87A0FBE8F811}"/>
    <hyperlink ref="D1369" r:id="rId3171" xr:uid="{552FAB46-37A2-4AFD-9E8D-0DE730CDC808}"/>
    <hyperlink ref="D1370" r:id="rId3172" xr:uid="{7E8B09CD-EA53-44EF-AD9F-1A7A37628F8C}"/>
    <hyperlink ref="C1371" r:id="rId3173" xr:uid="{36DBE3EC-D8FF-46FE-938D-87B966E0655B}"/>
    <hyperlink ref="C1372" r:id="rId3174" xr:uid="{B266CA8B-90F2-48A2-84D6-36C3BBE5F072}"/>
    <hyperlink ref="C1373" r:id="rId3175" xr:uid="{0F0D9639-7761-4D60-B0ED-AD53BA59D336}"/>
    <hyperlink ref="C1374" r:id="rId3176" xr:uid="{F39A95CB-9C70-41E0-8655-D21511883121}"/>
    <hyperlink ref="C1375" r:id="rId3177" xr:uid="{22BFEF3A-47BF-4057-90DF-FBF2F10C2C58}"/>
    <hyperlink ref="C1376" r:id="rId3178" xr:uid="{3387CA1B-B851-49D0-8262-3D7800141B48}"/>
    <hyperlink ref="C1377" r:id="rId3179" xr:uid="{158B2486-A7DA-460C-9923-90D41F21B3FC}"/>
    <hyperlink ref="C1378" r:id="rId3180" xr:uid="{67FFC1DA-AC88-48AD-BCC3-44E473E0A67E}"/>
    <hyperlink ref="C1379" r:id="rId3181" xr:uid="{D8464CA9-2ABF-4BCC-8C57-DD99E0DD7ABE}"/>
    <hyperlink ref="C1380" r:id="rId3182" xr:uid="{25AC5AA0-20A3-467E-95E2-0D2784125583}"/>
    <hyperlink ref="C1381" r:id="rId3183" xr:uid="{4865A3E2-C940-45CB-BBEF-065FACBDBB44}"/>
    <hyperlink ref="C1382" r:id="rId3184" xr:uid="{85DC0707-FAC0-4A04-B71D-1FF7FC6992E9}"/>
    <hyperlink ref="D1371" r:id="rId3185" xr:uid="{4E2D6038-D152-4443-9EFA-5B5E8705CB2E}"/>
    <hyperlink ref="D1372" r:id="rId3186" xr:uid="{A5B5DBD7-8ACB-4C3E-969B-6FF5648EB5EC}"/>
    <hyperlink ref="D1373" r:id="rId3187" xr:uid="{66657607-34FF-4FDD-8497-CB0D2888C5C3}"/>
    <hyperlink ref="D1374" r:id="rId3188" xr:uid="{B97BA8B1-CAB3-432C-AA31-485ED89C5FFC}"/>
    <hyperlink ref="D1375" r:id="rId3189" xr:uid="{98EB0894-85EE-471D-8179-4F3FD9059E7E}"/>
    <hyperlink ref="D1376" r:id="rId3190" xr:uid="{28657A01-78AF-4825-86FD-823035CDC170}"/>
    <hyperlink ref="D1377" r:id="rId3191" xr:uid="{C32349EC-8A8F-483E-A4B6-EE8B76E9379B}"/>
    <hyperlink ref="D1378" r:id="rId3192" xr:uid="{84774E3E-16A6-466F-B4F9-51328A3008D7}"/>
    <hyperlink ref="D1379" r:id="rId3193" xr:uid="{13DB8FAA-40E9-4B2D-AFCE-42EC0273ADF2}"/>
    <hyperlink ref="D1380" r:id="rId3194" xr:uid="{5AB8F96F-953A-45DF-9E64-4B9A09A223BC}"/>
    <hyperlink ref="D1381" r:id="rId3195" xr:uid="{EE3A05EE-0234-4B9C-95B9-DE9ABFA3EDDA}"/>
    <hyperlink ref="D1382" r:id="rId3196" xr:uid="{1C8139FA-DE36-4088-90A0-F235848B6113}"/>
    <hyperlink ref="C1383" r:id="rId3197" xr:uid="{99EB2700-FE22-4D83-9CDE-A014DD20BB6C}"/>
    <hyperlink ref="C1384" r:id="rId3198" xr:uid="{DC5F5C00-792B-4C91-BF49-6A2C990B28C9}"/>
    <hyperlink ref="D1383" r:id="rId3199" xr:uid="{64318965-3712-4969-9EA9-1BD4A4DBE60A}"/>
    <hyperlink ref="D1384" r:id="rId3200" xr:uid="{12AEEBB4-D924-4696-B451-8F71D14D5686}"/>
    <hyperlink ref="C1385" r:id="rId3201" xr:uid="{E48E2625-2787-4804-96E8-DFCF3E1A22E2}"/>
    <hyperlink ref="C1386" r:id="rId3202" xr:uid="{FBC0D3C1-4208-4962-B809-AA0AFEFF4943}"/>
    <hyperlink ref="D1385" r:id="rId3203" xr:uid="{62C0C215-8D30-463C-972A-3899C10C4DDB}"/>
    <hyperlink ref="D1386" r:id="rId3204" xr:uid="{25B8A95A-E363-40B2-A974-9C98E6082CC5}"/>
    <hyperlink ref="C1387" r:id="rId3205" xr:uid="{EAD64494-B198-42EA-8E26-8F8BF252B123}"/>
    <hyperlink ref="C1388" r:id="rId3206" xr:uid="{0C521A52-824D-4831-AE5A-A63E84ECEDA1}"/>
    <hyperlink ref="C1389" r:id="rId3207" xr:uid="{DEC2F534-8FB8-4A76-8710-35AEB55D4EB1}"/>
    <hyperlink ref="C1390" r:id="rId3208" xr:uid="{65EF1A82-61C0-4BC7-8221-AD0268D50CC4}"/>
    <hyperlink ref="D1387" r:id="rId3209" xr:uid="{F0748757-4143-49EF-8360-7BBE9A99ED0E}"/>
    <hyperlink ref="D1388" r:id="rId3210" xr:uid="{293382FF-AA4E-40DB-B6A7-99EB076B3A1B}"/>
    <hyperlink ref="D1389" r:id="rId3211" xr:uid="{1A2B949A-85B8-4E72-A372-58F1EAD8B510}"/>
    <hyperlink ref="D1390" r:id="rId3212" xr:uid="{AE488402-384C-43AD-8AA0-AD17D68D2D58}"/>
    <hyperlink ref="C1391" r:id="rId3213" xr:uid="{4003DE3C-5AF1-437A-AC44-FB3E27C0B099}"/>
    <hyperlink ref="C1392" r:id="rId3214" xr:uid="{CDDAC3A3-7AC1-480D-9F4F-7E974F7B915D}"/>
    <hyperlink ref="C1393" r:id="rId3215" xr:uid="{52C649AC-6651-40BF-8521-CE35F173F4D0}"/>
    <hyperlink ref="C1394" r:id="rId3216" xr:uid="{170BE6FB-2E6F-472F-A838-ECD414CA4D7B}"/>
    <hyperlink ref="D1391" r:id="rId3217" xr:uid="{1CA162BF-EB6F-4DBC-B75C-D43B5EC3897C}"/>
    <hyperlink ref="D1392" r:id="rId3218" xr:uid="{E4A1865E-05D5-4DC4-B69F-96597D2137B3}"/>
    <hyperlink ref="D1393" r:id="rId3219" xr:uid="{4162C4F0-1A41-4DA7-BA89-5F164C52B735}"/>
    <hyperlink ref="D1394" r:id="rId3220" xr:uid="{F11C4148-6E4F-49EF-8004-372D1A7903FE}"/>
    <hyperlink ref="C1395" r:id="rId3221" xr:uid="{57E56C5C-3C3E-47F0-B59F-9814F04AA7C7}"/>
    <hyperlink ref="C1396" r:id="rId3222" xr:uid="{5E4D7AA5-88C9-4616-9647-0CB0CDC9CC8E}"/>
    <hyperlink ref="D1395" r:id="rId3223" xr:uid="{E5E32919-8D46-40FA-8D4A-610A1D04CF73}"/>
    <hyperlink ref="D1396" r:id="rId3224" xr:uid="{3496751F-8651-4AC1-A8B1-FC878A3551A0}"/>
    <hyperlink ref="C1397" r:id="rId3225" xr:uid="{07FB497E-ED92-484B-B65E-D4A07BF8EAAA}"/>
    <hyperlink ref="C1398" r:id="rId3226" xr:uid="{B742EEE9-B166-4818-8385-1B82002AC4B0}"/>
    <hyperlink ref="D1397" r:id="rId3227" xr:uid="{60E12A54-99C8-45F8-B141-12D379C0A104}"/>
    <hyperlink ref="D1398" r:id="rId3228" xr:uid="{C6C05020-8DE6-4886-9640-4DF5479E4272}"/>
    <hyperlink ref="C1399" r:id="rId3229" xr:uid="{9EFF414B-FB54-482A-BE2A-C86FA2C4CC55}"/>
    <hyperlink ref="D1399" r:id="rId3230" xr:uid="{6439CC57-2312-429B-B976-BCA3A537D158}"/>
    <hyperlink ref="C1400" r:id="rId3231" xr:uid="{FF127F46-7DA0-4E0E-957E-F813434CCFD5}"/>
    <hyperlink ref="D1400" r:id="rId3232" xr:uid="{374AF2DD-459B-4292-8A07-416A6435347C}"/>
    <hyperlink ref="C1401" r:id="rId3233" xr:uid="{DF392315-8BBB-4545-A3B4-227A945BC748}"/>
    <hyperlink ref="D1401" r:id="rId3234" xr:uid="{1CAA2BBB-0C72-4F17-840C-102A6A8BEE3D}"/>
    <hyperlink ref="C1403" r:id="rId3235" xr:uid="{02E78872-4E6F-4173-9F91-0ABDBA367BCB}"/>
    <hyperlink ref="D1403" r:id="rId3236" xr:uid="{7A7FA106-C8A2-44D6-828C-E988357D31EC}"/>
    <hyperlink ref="C1404" r:id="rId3237" xr:uid="{6B33B57A-8B27-47AA-B392-4C75994648FF}"/>
    <hyperlink ref="C1405" r:id="rId3238" xr:uid="{40E52EB9-993F-4B0B-B208-C5748231B91D}"/>
    <hyperlink ref="C1406" r:id="rId3239" xr:uid="{9F4EB866-1565-4203-B72F-AFD7389438E6}"/>
    <hyperlink ref="C1407" r:id="rId3240" xr:uid="{E385FD8E-9D4F-45DE-90E1-9C2D8025EC50}"/>
    <hyperlink ref="C1408" r:id="rId3241" xr:uid="{ACB93D68-EFFE-477C-ABEE-5304E37AC18C}"/>
    <hyperlink ref="D1404" r:id="rId3242" xr:uid="{75646FBD-7A57-44B0-97DB-41ED730AA28B}"/>
    <hyperlink ref="D1405" r:id="rId3243" xr:uid="{019CAF2F-D010-4CF8-AD50-2BF406F88393}"/>
    <hyperlink ref="D1406" r:id="rId3244" xr:uid="{F1844027-C6D0-481E-9A39-9A42CB728779}"/>
    <hyperlink ref="D1407" r:id="rId3245" xr:uid="{81C69A38-2E38-4DAF-A6B8-32B5AC3939F9}"/>
    <hyperlink ref="D1408" r:id="rId3246" xr:uid="{13F162C0-E6A1-4282-9D6A-C4CF356D187A}"/>
    <hyperlink ref="C1409" r:id="rId3247" xr:uid="{1A0C5580-0C01-49FA-BEF1-0404EEE42D5C}"/>
    <hyperlink ref="C1410" r:id="rId3248" xr:uid="{5D513703-31B0-4126-B66A-B561898F8AF1}"/>
    <hyperlink ref="C1411" r:id="rId3249" xr:uid="{69369DFD-9585-4ABC-9949-4FC6456136B2}"/>
    <hyperlink ref="D1409" r:id="rId3250" xr:uid="{560E83F8-94EA-4454-8B5A-595649C34805}"/>
    <hyperlink ref="D1410" r:id="rId3251" xr:uid="{0CC2C943-97A1-4709-AD95-09012DCF84AE}"/>
    <hyperlink ref="D1411" r:id="rId3252" xr:uid="{7C49B2CF-BB6E-4C2E-AE9D-C483F636AAAE}"/>
    <hyperlink ref="C1412" r:id="rId3253" xr:uid="{872AE7CA-E798-49BA-9839-DA0ABEE00C95}"/>
    <hyperlink ref="C1413" r:id="rId3254" xr:uid="{E028D97A-018A-478D-B88E-2B628B579A0F}"/>
    <hyperlink ref="D1412" r:id="rId3255" xr:uid="{FCAA21E7-59F4-4C22-ADF7-ECF544667DB0}"/>
    <hyperlink ref="D1413" r:id="rId3256" xr:uid="{5D948E4C-0C75-4578-841D-974100AA02B9}"/>
    <hyperlink ref="C1414" r:id="rId3257" xr:uid="{7AD1E54F-6719-4CF9-875C-EF01A574AE36}"/>
    <hyperlink ref="C1415" r:id="rId3258" xr:uid="{C6703799-6757-4DEE-A7A8-FD5CFA2B6533}"/>
    <hyperlink ref="C1416" r:id="rId3259" xr:uid="{56817088-DFC8-4683-920D-91EC23B967FF}"/>
    <hyperlink ref="C1417" r:id="rId3260" xr:uid="{911A6E65-21D8-4E37-B973-2D54A66EF977}"/>
    <hyperlink ref="C1418" r:id="rId3261" xr:uid="{EA44988B-9646-42C8-AE1F-B7579C4CEB28}"/>
    <hyperlink ref="C1419" r:id="rId3262" xr:uid="{74334D64-C088-4FAC-BA2A-8B4EB037F685}"/>
    <hyperlink ref="C1420" r:id="rId3263" xr:uid="{98BE1056-F85E-4526-9737-B1B8156773D7}"/>
    <hyperlink ref="D1414" r:id="rId3264" xr:uid="{9820194C-E686-49B7-9879-150B56A03564}"/>
    <hyperlink ref="D1415" r:id="rId3265" xr:uid="{0EB14E22-DAF9-4ABA-8200-7C65CECF48A1}"/>
    <hyperlink ref="D1416" r:id="rId3266" xr:uid="{96D5049D-93BE-4099-B14C-9358591A5D16}"/>
    <hyperlink ref="D1417" r:id="rId3267" xr:uid="{7E9527DD-FAED-430D-A258-137736FE4AD3}"/>
    <hyperlink ref="D1418" r:id="rId3268" xr:uid="{8338522C-2992-4F23-8BB2-0973B537247C}"/>
    <hyperlink ref="D1419" r:id="rId3269" xr:uid="{454CF7D5-458C-44C8-BAEF-4ED836A0889B}"/>
    <hyperlink ref="D1420" r:id="rId3270" xr:uid="{51E3C798-A064-4CC0-8991-B13286596D8E}"/>
    <hyperlink ref="C1421" r:id="rId3271" xr:uid="{8E5A4FEA-339F-41A4-8331-1DBE103A8C78}"/>
    <hyperlink ref="C1422" r:id="rId3272" xr:uid="{C92FD144-25B4-4069-9141-49D45A0D582D}"/>
    <hyperlink ref="C1423" r:id="rId3273" xr:uid="{DE94A140-C94D-442D-AD74-B6D699793DA4}"/>
    <hyperlink ref="C1424" r:id="rId3274" xr:uid="{EAB878C4-5732-41C4-A67F-15EBDD09F83D}"/>
    <hyperlink ref="C1425" r:id="rId3275" xr:uid="{E1D98C70-235B-444C-A5BE-47884AFAD502}"/>
    <hyperlink ref="C1426" r:id="rId3276" xr:uid="{F0F38B15-D7B2-49B8-87A2-EE7B7F27D6D0}"/>
    <hyperlink ref="D1421" r:id="rId3277" xr:uid="{14694EEB-1292-4D74-AA20-986B8BD820C5}"/>
    <hyperlink ref="D1422" r:id="rId3278" xr:uid="{9B6B2AB1-B4B4-480B-885F-82FD1E752FC7}"/>
    <hyperlink ref="D1423" r:id="rId3279" xr:uid="{4E6CAE3F-E965-401A-8582-C9A0D347DC59}"/>
    <hyperlink ref="D1424" r:id="rId3280" xr:uid="{495824DD-D1C6-4E0E-A606-E696E0AF7E8B}"/>
    <hyperlink ref="D1425" r:id="rId3281" xr:uid="{11D69B6A-D2A7-4CF7-A2AA-26182643572B}"/>
    <hyperlink ref="D1426" r:id="rId3282" xr:uid="{14D19447-A5ED-4275-85EA-A1469E17CC7F}"/>
    <hyperlink ref="C1427" r:id="rId3283" xr:uid="{678808CB-7D38-4152-9A21-0F4983FA3CFC}"/>
    <hyperlink ref="D1427" r:id="rId3284" xr:uid="{26F2731A-3377-4450-A1C4-487CE12C1B18}"/>
    <hyperlink ref="C1428" r:id="rId3285" xr:uid="{22453082-FB3C-4110-A031-D43886A7133D}"/>
    <hyperlink ref="C1429" r:id="rId3286" xr:uid="{A4E129ED-2A9B-434E-A11A-CF9B9D04F9C1}"/>
    <hyperlink ref="D1428" r:id="rId3287" xr:uid="{49F50025-B25A-4F6E-A041-CBBF732A195C}"/>
    <hyperlink ref="D1429" r:id="rId3288" xr:uid="{C1DD78EF-065E-47FA-8135-13462CC1DDE0}"/>
    <hyperlink ref="C1430" r:id="rId3289" xr:uid="{420E3215-3D65-467E-B30A-DED4F2E7E3F7}"/>
    <hyperlink ref="C1431" r:id="rId3290" xr:uid="{AD48FD36-A001-47AC-B956-27A001D106D2}"/>
    <hyperlink ref="D1430" r:id="rId3291" xr:uid="{357E4FE8-1C41-4E23-A068-DC409D87C4FB}"/>
    <hyperlink ref="D1431" r:id="rId3292" xr:uid="{EDACDA73-2CFD-43CD-90D2-D21C889A993B}"/>
    <hyperlink ref="C1432" r:id="rId3293" xr:uid="{497F1960-EBCC-4539-B12C-0D57185D4196}"/>
    <hyperlink ref="C1433" r:id="rId3294" xr:uid="{66116615-6AFF-4B12-AFF4-43C1098965E2}"/>
    <hyperlink ref="C1434" r:id="rId3295" xr:uid="{45C0233A-E4C1-4C80-8BA5-68A82597E8BB}"/>
    <hyperlink ref="C1435" r:id="rId3296" xr:uid="{142688E0-5246-4167-ACA6-A5889EEDB77F}"/>
    <hyperlink ref="C1436" r:id="rId3297" xr:uid="{793B8B89-ABDF-46E2-A117-00223ECA4774}"/>
    <hyperlink ref="C1437" r:id="rId3298" xr:uid="{9E8DA359-FC52-43B8-90BD-021E13626C53}"/>
    <hyperlink ref="D1432" r:id="rId3299" xr:uid="{5FB5DC83-19B5-4F77-96BB-A4FFC58A831B}"/>
    <hyperlink ref="D1433" r:id="rId3300" xr:uid="{951647A7-47A0-4CD0-90AE-C0DEF8B0F9B5}"/>
    <hyperlink ref="D1434" r:id="rId3301" xr:uid="{A8AF61AB-94E8-443C-9DBC-D9C246766BE3}"/>
    <hyperlink ref="D1435" r:id="rId3302" xr:uid="{CD34010D-25EE-4E8C-9863-0FFA65D366CF}"/>
    <hyperlink ref="D1436" r:id="rId3303" xr:uid="{4C32CA77-EAF5-4EE9-8B23-02AB757258AD}"/>
    <hyperlink ref="D1437" r:id="rId3304" xr:uid="{8065F138-6F99-4F3D-9388-A0B974702BD0}"/>
    <hyperlink ref="C1438" r:id="rId3305" xr:uid="{C9CB3AD3-D215-4BBC-9B37-C3526BEA76DC}"/>
    <hyperlink ref="D1438" r:id="rId3306" xr:uid="{6A58CFE3-DD88-4FD7-817F-42E6B2E3554E}"/>
    <hyperlink ref="C1439" r:id="rId3307" xr:uid="{D28211D4-B287-4386-85D5-BCB7480AC210}"/>
    <hyperlink ref="D1439" r:id="rId3308" xr:uid="{57382E11-F67D-4AC8-AF46-4EC1D636B43E}"/>
    <hyperlink ref="C1440" r:id="rId3309" xr:uid="{15F2397C-52C9-4D6B-B092-E7DDAC231260}"/>
    <hyperlink ref="D1440" r:id="rId3310" xr:uid="{1CBDB9A4-A788-4A54-9907-C09279C11B0E}"/>
    <hyperlink ref="C1442" r:id="rId3311" xr:uid="{4202C24A-03CF-4183-B551-37A8D8A5A131}"/>
    <hyperlink ref="C1443" r:id="rId3312" xr:uid="{5DCCAB7D-1207-4C9D-9DF6-5222ECF536E2}"/>
    <hyperlink ref="D1442" r:id="rId3313" xr:uid="{2C59A3DA-8176-4F23-ACBF-53540E13127E}"/>
    <hyperlink ref="D1443" r:id="rId3314" xr:uid="{003D0AD2-4249-444F-A5B0-C2BC97A71257}"/>
    <hyperlink ref="C1444" r:id="rId3315" xr:uid="{13A5CA8F-C1AD-4A34-ACAF-3E15399BD96F}"/>
    <hyperlink ref="C1445" r:id="rId3316" xr:uid="{43501E4D-E951-45C1-BF38-AA77BD9193DE}"/>
    <hyperlink ref="D1444" r:id="rId3317" xr:uid="{E95BC0E9-5324-447C-A876-5F7B91EA1F1C}"/>
    <hyperlink ref="D1445" r:id="rId3318" xr:uid="{87DB1965-B856-4EA6-8FD4-8F13047B28A0}"/>
    <hyperlink ref="C1446" r:id="rId3319" xr:uid="{3176D2E6-FC36-4561-9B29-9CD532AAACEA}"/>
    <hyperlink ref="C1447" r:id="rId3320" xr:uid="{2A271AE6-BB9F-4060-BB17-4DA3443D89C3}"/>
    <hyperlink ref="D1446" r:id="rId3321" xr:uid="{2ACA111A-9BC9-4D12-89EE-FC9C8C375355}"/>
    <hyperlink ref="D1447" r:id="rId3322" xr:uid="{B52714F8-6240-41E8-8DBC-20F304BBE1FF}"/>
    <hyperlink ref="C1448" r:id="rId3323" xr:uid="{1F0C2687-280F-46D5-8113-E79E53BC5C4F}"/>
    <hyperlink ref="C1449" r:id="rId3324" xr:uid="{15C5DAEB-1E62-4DB0-AA58-1D62E7993715}"/>
    <hyperlink ref="C1450" r:id="rId3325" xr:uid="{421E196B-28C1-4DD7-8071-5FFE15313FB8}"/>
    <hyperlink ref="C1451" r:id="rId3326" xr:uid="{AF3302C1-AA0E-465A-8054-CE41081A6458}"/>
    <hyperlink ref="D1448" r:id="rId3327" xr:uid="{6E75A251-0084-4FF5-8D7E-9C64B9095712}"/>
    <hyperlink ref="D1449" r:id="rId3328" xr:uid="{6390C65E-B68C-4547-AE70-428651C4C03E}"/>
    <hyperlink ref="D1450" r:id="rId3329" xr:uid="{8F346DB1-86DA-4A0F-BAC2-D305E870B836}"/>
    <hyperlink ref="D1451" r:id="rId3330" xr:uid="{CFE508DE-7532-49AC-9894-902B8CC66F10}"/>
    <hyperlink ref="C1452" r:id="rId3331" xr:uid="{0550F1FF-1EAD-485C-8BC5-A95D815B6822}"/>
    <hyperlink ref="C1453" r:id="rId3332" xr:uid="{40D71037-223F-408C-90BC-8661A316A0F4}"/>
    <hyperlink ref="C1454" r:id="rId3333" xr:uid="{B9CE7413-D051-4F50-AFA5-7FBAC2FAD146}"/>
    <hyperlink ref="C1455" r:id="rId3334" xr:uid="{390A4802-B103-4D06-9CBB-9FCDC0B7DBC3}"/>
    <hyperlink ref="C1456" r:id="rId3335" xr:uid="{B7B9837A-E088-472E-85C2-D73CCF275F56}"/>
    <hyperlink ref="C1457" r:id="rId3336" xr:uid="{03BADC3D-B78E-4CA1-8A0E-5E68219A138C}"/>
    <hyperlink ref="C1458" r:id="rId3337" xr:uid="{EA5F6CCF-5353-4935-829E-A1C32B5E83C2}"/>
    <hyperlink ref="D1452" r:id="rId3338" xr:uid="{34456B79-0F5F-4CD3-B85C-27E2778F6A26}"/>
    <hyperlink ref="D1453" r:id="rId3339" xr:uid="{53514532-0045-48CB-98A4-EA0DB2681AF5}"/>
    <hyperlink ref="D1454" r:id="rId3340" xr:uid="{27EF9858-4297-4C95-BC79-3954E61EDFA3}"/>
    <hyperlink ref="D1455" r:id="rId3341" xr:uid="{E550E8E7-505F-475B-ABC0-AA41477461EA}"/>
    <hyperlink ref="D1456" r:id="rId3342" xr:uid="{453433A5-164B-4968-9D86-132DCF408B7A}"/>
    <hyperlink ref="D1457" r:id="rId3343" xr:uid="{D8C7518D-F70D-40B0-B957-7DA545BEA05B}"/>
    <hyperlink ref="D1458" r:id="rId3344" xr:uid="{23329E7B-B569-4933-B1A9-CEF00982C524}"/>
    <hyperlink ref="C1459" r:id="rId3345" xr:uid="{7FB1EE57-84BD-420E-A64C-3462F10FBF14}"/>
    <hyperlink ref="C1460" r:id="rId3346" xr:uid="{03862341-1236-46E5-AACC-2088135C3499}"/>
    <hyperlink ref="C1461" r:id="rId3347" xr:uid="{5A06C70B-CB65-4935-96F3-BC64580499E9}"/>
    <hyperlink ref="C1462" r:id="rId3348" xr:uid="{19280CDD-EEE7-4BE2-9AA8-9EC168FD0CA4}"/>
    <hyperlink ref="C1463" r:id="rId3349" xr:uid="{8A312F7A-53AA-4791-9A74-C42C1A3E5AD8}"/>
    <hyperlink ref="C1464" r:id="rId3350" xr:uid="{A643974A-1339-4363-8324-950BA09D5F9A}"/>
    <hyperlink ref="C1465" r:id="rId3351" xr:uid="{256A11E2-CE8A-41D8-A156-C7AA0E45A8B1}"/>
    <hyperlink ref="D1459" r:id="rId3352" xr:uid="{6F8162E4-F904-4114-BF2B-80B810EE2011}"/>
    <hyperlink ref="D1460" r:id="rId3353" xr:uid="{762D643B-4266-4DB2-98AC-C2A41CC7460A}"/>
    <hyperlink ref="D1461" r:id="rId3354" xr:uid="{9AF6266F-AA1F-432C-91B0-EC8B428F3D18}"/>
    <hyperlink ref="D1462" r:id="rId3355" xr:uid="{D6AE14B0-5D57-422A-9ED8-88E683302866}"/>
    <hyperlink ref="D1463" r:id="rId3356" xr:uid="{3E108225-EB2E-41C1-979C-A2C6118801DB}"/>
    <hyperlink ref="D1464" r:id="rId3357" xr:uid="{53A30FE9-5A11-4F93-B63D-480FAB693E77}"/>
    <hyperlink ref="D1465" r:id="rId3358" xr:uid="{87809DD2-229B-4CC5-8D58-955FE2DDFF15}"/>
    <hyperlink ref="C1466" r:id="rId3359" xr:uid="{356C2FD7-44FB-4E72-8CAD-911975BBD2AC}"/>
    <hyperlink ref="C1467" r:id="rId3360" xr:uid="{81687B8C-B73B-4830-8CC9-0666FC9699E9}"/>
    <hyperlink ref="C1468" r:id="rId3361" xr:uid="{A64843F7-9619-40EA-BDDF-138D50EB03C5}"/>
    <hyperlink ref="C1469" r:id="rId3362" xr:uid="{A89CFAE2-2695-4D4E-9FEF-DB303433E400}"/>
    <hyperlink ref="C1470" r:id="rId3363" xr:uid="{C2468D89-847D-4DBB-9ABB-1E2CA363A77E}"/>
    <hyperlink ref="C1471" r:id="rId3364" xr:uid="{4E98DE28-3F57-42D7-996C-30BCA33FD51A}"/>
    <hyperlink ref="C1472" r:id="rId3365" xr:uid="{247C8CFC-B34D-4364-A3B5-6B4FA264432F}"/>
    <hyperlink ref="D1466" r:id="rId3366" xr:uid="{B0B16C31-1F21-402A-8271-6142F6628E6E}"/>
    <hyperlink ref="D1467" r:id="rId3367" xr:uid="{E790B08F-D3AF-4217-8DE8-81C6070B3CFC}"/>
    <hyperlink ref="D1468" r:id="rId3368" xr:uid="{B1453362-06BB-440E-896A-423D832B9F03}"/>
    <hyperlink ref="D1469" r:id="rId3369" xr:uid="{9FDA1B64-970C-4295-8716-6E74E6E33F19}"/>
    <hyperlink ref="D1470" r:id="rId3370" xr:uid="{774F6E53-45AB-4805-B014-597F760790B4}"/>
    <hyperlink ref="D1471" r:id="rId3371" xr:uid="{0E6873B6-3CFA-4BBE-9A45-246EF1B7DF35}"/>
    <hyperlink ref="D1472" r:id="rId3372" xr:uid="{49C99518-91C4-471A-9587-2A2A8A4633DC}"/>
    <hyperlink ref="C1473" r:id="rId3373" xr:uid="{01586C5B-5D2C-4558-9432-94EA1285AB62}"/>
    <hyperlink ref="C1474" r:id="rId3374" xr:uid="{7F255EB0-7C94-426F-9AEC-8FEB1191E019}"/>
    <hyperlink ref="C1475" r:id="rId3375" xr:uid="{93AF82BE-E586-43FE-B054-8506D76515B2}"/>
    <hyperlink ref="C1476" r:id="rId3376" xr:uid="{96008463-B12B-44EF-AE80-24EA76AB1F56}"/>
    <hyperlink ref="D1473" r:id="rId3377" xr:uid="{0CAD047C-B0FF-462E-B168-269F48FADB83}"/>
    <hyperlink ref="D1474" r:id="rId3378" xr:uid="{D5E82F61-BE02-471C-84CB-3B00AE147E2A}"/>
    <hyperlink ref="D1475" r:id="rId3379" xr:uid="{FE5CBC14-76F3-4935-8CFA-83A6B141DAA2}"/>
    <hyperlink ref="D1476" r:id="rId3380" xr:uid="{A04A7AE8-F818-4896-A4E9-25E180A1982D}"/>
    <hyperlink ref="C1477" r:id="rId3381" xr:uid="{10574097-C313-410E-B73D-28DB0E821F37}"/>
    <hyperlink ref="C1478" r:id="rId3382" xr:uid="{DF5789AF-45CB-4723-B0A4-E68C1C63DCC1}"/>
    <hyperlink ref="C1479" r:id="rId3383" xr:uid="{0880D064-8D65-48B6-8ADF-587C6B0BA1E9}"/>
    <hyperlink ref="C1480" r:id="rId3384" xr:uid="{D779721A-7EE6-4476-BF65-9CCFB8FADED6}"/>
    <hyperlink ref="C1481" r:id="rId3385" xr:uid="{F2DF1727-48FF-48E2-9FB7-42CA5B1D6A8A}"/>
    <hyperlink ref="C1482" r:id="rId3386" xr:uid="{32926FD2-DCBE-4754-B26B-D3D19594EEEA}"/>
    <hyperlink ref="D1477" r:id="rId3387" xr:uid="{65BC07F2-47A2-43E3-88B1-BF3E4C526802}"/>
    <hyperlink ref="D1478" r:id="rId3388" xr:uid="{F8FEDBE2-9D2F-4461-8AB2-057C62B4A1A3}"/>
    <hyperlink ref="D1479" r:id="rId3389" xr:uid="{F5F6889D-770B-4D3C-90C8-32FFDFD2B61F}"/>
    <hyperlink ref="D1480" r:id="rId3390" xr:uid="{E062E547-2059-43A0-96C2-55314821EB84}"/>
    <hyperlink ref="D1481" r:id="rId3391" xr:uid="{29E4A84B-E99F-4535-90CB-26F8724F7E37}"/>
    <hyperlink ref="D1482" r:id="rId3392" xr:uid="{16ABD877-7919-4F70-962C-2801EA572787}"/>
    <hyperlink ref="C1483" r:id="rId3393" xr:uid="{C6C0F2F4-C404-4690-8B2D-4A68BA01092E}"/>
    <hyperlink ref="D1483" r:id="rId3394" xr:uid="{E5436F0F-4201-4871-A7D5-0C359E73BF24}"/>
    <hyperlink ref="C1484" r:id="rId3395" xr:uid="{84A753AF-EAB0-4011-8054-B974CA0C31EC}"/>
    <hyperlink ref="D1484" r:id="rId3396" xr:uid="{14D81570-C237-4E5A-B82E-2151325F5FBE}"/>
    <hyperlink ref="C1485" r:id="rId3397" xr:uid="{E3CDF5B6-3520-4268-9F0E-94D789E81265}"/>
    <hyperlink ref="C1486" r:id="rId3398" xr:uid="{C8180C5F-B02B-4B2B-93CE-96A328268942}"/>
    <hyperlink ref="D1485" r:id="rId3399" xr:uid="{E11626BB-33B1-4F22-B0D2-03ACCA76759E}"/>
    <hyperlink ref="D1486" r:id="rId3400" xr:uid="{CC28F8FC-8307-4C03-8B1D-A0F23D006290}"/>
    <hyperlink ref="C1487" r:id="rId3401" xr:uid="{D09D2AA1-D2F5-4851-BA21-50C6B29FAC22}"/>
    <hyperlink ref="C1488" r:id="rId3402" xr:uid="{BD3C7D9E-9A85-48A1-BEA9-6C5EF4208999}"/>
    <hyperlink ref="C1489" r:id="rId3403" xr:uid="{D00F0EE2-FF92-4A83-AD7A-EC513C0FF8A3}"/>
    <hyperlink ref="D1487" r:id="rId3404" xr:uid="{F82911B0-B067-4E82-B113-7B52AD43EB09}"/>
    <hyperlink ref="D1488" r:id="rId3405" xr:uid="{2393FFE5-E505-4058-9249-094883CF1DD7}"/>
    <hyperlink ref="D1489" r:id="rId3406" xr:uid="{3AFB1FB7-335B-4EED-8011-1C4721764176}"/>
    <hyperlink ref="C1490" r:id="rId3407" xr:uid="{E940CAC0-564B-4CAE-9C64-611D4FA0F323}"/>
    <hyperlink ref="C1491" r:id="rId3408" xr:uid="{0F504CAD-2C15-460F-95EE-D51D26139D26}"/>
    <hyperlink ref="C1492" r:id="rId3409" xr:uid="{01B305C8-853F-427D-8FAD-743DBDAAB289}"/>
    <hyperlink ref="C1493" r:id="rId3410" xr:uid="{0381270D-5B01-4BF9-BCBB-7D2263345370}"/>
    <hyperlink ref="C1494" r:id="rId3411" xr:uid="{C665A1E5-884F-46D1-A4B2-772C376421C3}"/>
    <hyperlink ref="C1495" r:id="rId3412" xr:uid="{7C367696-2F05-424D-82A8-8B806B6B2CF5}"/>
    <hyperlink ref="D1490" r:id="rId3413" xr:uid="{07FC724E-68E9-43F2-9073-1429D42C1FB5}"/>
    <hyperlink ref="D1491" r:id="rId3414" xr:uid="{056941F8-8E53-46B5-A9D9-DA5E19A4ED3C}"/>
    <hyperlink ref="D1492" r:id="rId3415" xr:uid="{0C60546A-E226-48DC-893C-D35A2985B968}"/>
    <hyperlink ref="D1493" r:id="rId3416" xr:uid="{C0FFEE54-FB8D-47AB-B8C1-3961E1762B07}"/>
    <hyperlink ref="D1494" r:id="rId3417" xr:uid="{4720D1AE-7EE1-4608-8B97-A852B1EC4C34}"/>
    <hyperlink ref="D1495" r:id="rId3418" xr:uid="{C39A3B78-B551-4A60-B81A-5598018EABCB}"/>
    <hyperlink ref="C1496" r:id="rId3419" xr:uid="{CF7D8735-E418-4963-8FA6-127A6E270B6F}"/>
    <hyperlink ref="D1496" r:id="rId3420" xr:uid="{55F659C0-3AE2-4A2D-96C3-C0B4F6AB2DF4}"/>
    <hyperlink ref="C1497" r:id="rId3421" xr:uid="{9DD00A3F-9B1D-4B2E-B910-0C113589C75A}"/>
    <hyperlink ref="C1498" r:id="rId3422" xr:uid="{90EF1167-2EC6-4224-8945-59B8F5B04065}"/>
    <hyperlink ref="C1499" r:id="rId3423" xr:uid="{7FE1131F-63AB-491A-8A70-412510D8D4C2}"/>
    <hyperlink ref="C1500" r:id="rId3424" xr:uid="{FD6B3049-7344-4ECF-B57E-7B720CF5445D}"/>
    <hyperlink ref="C1501" r:id="rId3425" xr:uid="{7F6C3CDC-4406-4EEB-9E7A-63B80BAA5749}"/>
    <hyperlink ref="C1502" r:id="rId3426" xr:uid="{9D71654C-ED7D-4F3A-9B96-7315980EEECE}"/>
    <hyperlink ref="D1497" r:id="rId3427" xr:uid="{DF63991B-0469-47CC-B7B6-AA304E28F2CE}"/>
    <hyperlink ref="D1498" r:id="rId3428" xr:uid="{036AC53E-D707-4D1E-B527-2B4263A9A1FC}"/>
    <hyperlink ref="D1499" r:id="rId3429" xr:uid="{5179A799-0775-4032-A9F4-3CF966B94F79}"/>
    <hyperlink ref="D1500" r:id="rId3430" xr:uid="{27441457-5DD5-4533-890D-B3E89A49A251}"/>
    <hyperlink ref="D1501" r:id="rId3431" xr:uid="{82FACDAC-F2FD-4C44-9F86-2C0A15DF1561}"/>
    <hyperlink ref="D1502" r:id="rId3432" xr:uid="{EC411A4E-776F-4022-849B-F844F755321C}"/>
    <hyperlink ref="C1503" r:id="rId3433" xr:uid="{78A29D24-39B3-4753-A2EA-BFFFA79EF974}"/>
    <hyperlink ref="D1503" r:id="rId3434" xr:uid="{C14FB770-9D20-455C-972E-E6FFE9A83F53}"/>
    <hyperlink ref="C1504" r:id="rId3435" xr:uid="{6AF873A7-54F0-4561-935B-F78D14FC3D32}"/>
    <hyperlink ref="C1505" r:id="rId3436" xr:uid="{5C153324-2612-4E25-AEDE-43CE85AD2AF8}"/>
    <hyperlink ref="C1506" r:id="rId3437" xr:uid="{5E877948-BC2F-48B2-9237-CB9DF936BE28}"/>
    <hyperlink ref="C1507" r:id="rId3438" xr:uid="{7C0B971E-A172-4ED1-B45A-759FE575F018}"/>
    <hyperlink ref="C1508" r:id="rId3439" xr:uid="{863754C6-63EC-4A50-BDBF-34FFA30ABACB}"/>
    <hyperlink ref="D1504" r:id="rId3440" xr:uid="{12131AFF-DD30-45EC-9399-8C04A5D0546E}"/>
    <hyperlink ref="D1505" r:id="rId3441" xr:uid="{D404F360-973A-4806-B39C-806EFA0F3878}"/>
    <hyperlink ref="D1506" r:id="rId3442" xr:uid="{27BD2F64-9C51-454A-9588-7A0263863D31}"/>
    <hyperlink ref="D1507" r:id="rId3443" xr:uid="{9E13B9F2-BE97-4837-8B73-10D55BE74AC1}"/>
    <hyperlink ref="D1508" r:id="rId3444" xr:uid="{20A0B528-A72C-4B9B-A6E2-A11047EDDE46}"/>
    <hyperlink ref="C1509" r:id="rId3445" xr:uid="{2FA4EF4B-5F1F-4F79-B731-2DD6ABCF31CC}"/>
    <hyperlink ref="C1510" r:id="rId3446" xr:uid="{9B42CB6C-E457-4D7A-B10D-6069BB0D4546}"/>
    <hyperlink ref="D1509" r:id="rId3447" xr:uid="{5E361BAB-B7B2-4FEF-8BB0-55AB5C86F5ED}"/>
    <hyperlink ref="D1510" r:id="rId3448" xr:uid="{D33A90C9-D6FF-4071-AE57-D2C596C440A8}"/>
    <hyperlink ref="C1511" r:id="rId3449" xr:uid="{67F1186D-103D-4222-B4C4-6FAD096136EC}"/>
    <hyperlink ref="C1512" r:id="rId3450" xr:uid="{0F51424D-365B-4338-925E-1544DD45B005}"/>
    <hyperlink ref="D1511" r:id="rId3451" xr:uid="{63121FE9-69FB-42A3-BEF8-37376643F0B2}"/>
    <hyperlink ref="D1512" r:id="rId3452" xr:uid="{012DD2AE-1A22-4B67-8B64-02E17A50D814}"/>
    <hyperlink ref="C1513" r:id="rId3453" xr:uid="{70628FF0-74FC-4752-862E-9D4D4D97452C}"/>
    <hyperlink ref="C1514" r:id="rId3454" xr:uid="{3480B6E9-5F9D-4CCA-8A72-B241BBDF3811}"/>
    <hyperlink ref="C1515" r:id="rId3455" xr:uid="{7FCB8E9A-73AC-42BB-BDD4-F4CF3171E311}"/>
    <hyperlink ref="C1516" r:id="rId3456" xr:uid="{C453A04F-ED57-4C6B-ABDA-38A1BBEF6C83}"/>
    <hyperlink ref="C1517" r:id="rId3457" xr:uid="{CB22441A-035C-4223-AE01-2C4412779DC6}"/>
    <hyperlink ref="D1513" r:id="rId3458" xr:uid="{C2B4B3BF-FA73-401D-919A-BB1F06842465}"/>
    <hyperlink ref="D1514" r:id="rId3459" xr:uid="{1244AECD-E989-4148-9B77-AA3FE842DCA2}"/>
    <hyperlink ref="D1515" r:id="rId3460" xr:uid="{02426C6B-C5D3-44AD-B253-0E621711F013}"/>
    <hyperlink ref="D1516" r:id="rId3461" xr:uid="{015F13EA-56FF-4D8F-A3BA-F168676CD588}"/>
    <hyperlink ref="D1517" r:id="rId3462" xr:uid="{530855BB-9C16-4E01-9428-709BB75727CF}"/>
    <hyperlink ref="C1518" r:id="rId3463" xr:uid="{C7FADFB0-65DE-4254-9F05-48ADF20E2AD7}"/>
    <hyperlink ref="C1519" r:id="rId3464" xr:uid="{8902E9FB-D5AD-44E1-B739-AAA761666A55}"/>
    <hyperlink ref="C1520" r:id="rId3465" xr:uid="{906A2106-03C0-400C-9234-388226EDD3E8}"/>
    <hyperlink ref="C1521" r:id="rId3466" xr:uid="{C30FB4A3-AFD7-4039-B8C4-4FD02C0A4097}"/>
    <hyperlink ref="C1522" r:id="rId3467" xr:uid="{23131240-3B2C-4676-A1C7-C3C50D0F79E3}"/>
    <hyperlink ref="D1518" r:id="rId3468" xr:uid="{E00AB04B-374F-492C-B52C-430493413847}"/>
    <hyperlink ref="D1519" r:id="rId3469" xr:uid="{C5AC70A2-3506-4789-82E0-3964BD13828A}"/>
    <hyperlink ref="D1520" r:id="rId3470" xr:uid="{2A3DD2E4-BBD3-46DF-92D8-6B4D6D5928A9}"/>
    <hyperlink ref="D1521" r:id="rId3471" xr:uid="{AD96B010-DB33-4683-B597-23BB15CB16B1}"/>
    <hyperlink ref="D1522" r:id="rId3472" xr:uid="{5F18C830-12C1-48D3-A888-B1B1039FE0A3}"/>
    <hyperlink ref="C1523" r:id="rId3473" xr:uid="{B47DED5A-A7E6-47F3-863D-9B878BA11D59}"/>
    <hyperlink ref="C1524" r:id="rId3474" xr:uid="{B72CDF90-B98B-4771-B2D3-1E22D8E8DC27}"/>
    <hyperlink ref="C1525" r:id="rId3475" xr:uid="{E1F52312-44DF-457D-B48E-5AE3E09A9F89}"/>
    <hyperlink ref="C1526" r:id="rId3476" xr:uid="{775E8638-AE22-41CC-A17D-796F0F27179B}"/>
    <hyperlink ref="D1523" r:id="rId3477" xr:uid="{4F910133-80F3-4AFB-BE2C-AA795FA6E65C}"/>
    <hyperlink ref="D1524" r:id="rId3478" xr:uid="{D1469166-5D56-429D-9CDF-71C55C4701A0}"/>
    <hyperlink ref="D1525" r:id="rId3479" xr:uid="{72EE120F-DB48-4170-BE0B-651BD20164DF}"/>
    <hyperlink ref="D1526" r:id="rId3480" xr:uid="{BF7C7135-633B-4DD5-95A1-21AB9505C946}"/>
    <hyperlink ref="C1527" r:id="rId3481" xr:uid="{5D480F89-F4CF-4C88-BAD1-9C4FB4E5C4A0}"/>
    <hyperlink ref="C1528" r:id="rId3482" xr:uid="{B4F92B20-7FA3-4C14-89D7-323F2BFAA3A5}"/>
    <hyperlink ref="C1529" r:id="rId3483" xr:uid="{58A176DA-B520-48CF-B269-A1DFE67806EE}"/>
    <hyperlink ref="C1530" r:id="rId3484" xr:uid="{4C45275C-F019-4E54-BCEC-1E9CC9819AEF}"/>
    <hyperlink ref="C1531" r:id="rId3485" xr:uid="{1A04CB85-B8C9-4B68-8DA5-255EC7FBF69F}"/>
    <hyperlink ref="D1527" r:id="rId3486" xr:uid="{2701835D-4FBC-4A55-B140-519B19DEADE0}"/>
    <hyperlink ref="D1528" r:id="rId3487" xr:uid="{C1C822DA-C3BF-42E8-AB2A-E0749956723E}"/>
    <hyperlink ref="D1529" r:id="rId3488" xr:uid="{19ECA61F-DC48-40F6-A11B-93328CF32E2A}"/>
    <hyperlink ref="D1530" r:id="rId3489" xr:uid="{B6AC0F9F-8516-4212-BA11-673223946EEC}"/>
    <hyperlink ref="D1531" r:id="rId3490" xr:uid="{44864C98-CAC3-49B3-A567-E09D731197DB}"/>
    <hyperlink ref="C1532" r:id="rId3491" xr:uid="{4142091C-CB8B-461E-890D-19BEB5847775}"/>
    <hyperlink ref="C1533" r:id="rId3492" xr:uid="{8AC1323F-2D98-4EEC-9890-D8BDD26FB4BD}"/>
    <hyperlink ref="C1534" r:id="rId3493" xr:uid="{D6BDFA75-E671-4959-B39D-D0D17CCEA4C6}"/>
    <hyperlink ref="D1532" r:id="rId3494" xr:uid="{868AD0F6-5377-43E1-9593-7807ECD9BC83}"/>
    <hyperlink ref="D1533" r:id="rId3495" xr:uid="{248AE977-F26A-419E-9A08-888D78C67C52}"/>
    <hyperlink ref="D1534" r:id="rId3496" xr:uid="{C65BAF40-54C1-4C2F-92EC-42E96AE8446C}"/>
    <hyperlink ref="C1535" r:id="rId3497" xr:uid="{F378407E-06A2-495E-88D7-DDF07522B4E9}"/>
    <hyperlink ref="C1536" r:id="rId3498" xr:uid="{E40ACFDA-2945-4639-B731-68394CA49B08}"/>
    <hyperlink ref="C1537" r:id="rId3499" xr:uid="{522154C5-5F7D-4325-9F7C-E3AA74C40E99}"/>
    <hyperlink ref="C1538" r:id="rId3500" xr:uid="{1F8D11EB-D674-4C87-B1B9-EB119CF1566B}"/>
    <hyperlink ref="C1539" r:id="rId3501" xr:uid="{E16C851D-2694-4B00-9302-847C6B1B6B99}"/>
    <hyperlink ref="C1540" r:id="rId3502" xr:uid="{5BB3DF9F-10F8-4602-B990-574E09D2B357}"/>
    <hyperlink ref="C1541" r:id="rId3503" xr:uid="{230A0ECC-036A-4F04-B754-CCE4DF06943E}"/>
    <hyperlink ref="C1542" r:id="rId3504" xr:uid="{ADC59CEB-8566-4789-93EB-D0D84FA9BE2A}"/>
    <hyperlink ref="C1543" r:id="rId3505" xr:uid="{C889C90E-2B07-4733-950A-925EAB49EDA7}"/>
    <hyperlink ref="C1544" r:id="rId3506" xr:uid="{E1CF5780-8A8A-41E8-AA27-1820646FAC31}"/>
    <hyperlink ref="D1535" r:id="rId3507" xr:uid="{E5EB4395-B1C5-40B6-854D-BAA900E15FAB}"/>
    <hyperlink ref="D1536" r:id="rId3508" xr:uid="{C0C507E8-083F-4A3C-9CAA-46D4BA41ABC0}"/>
    <hyperlink ref="D1537" r:id="rId3509" xr:uid="{02BA0BDB-2515-4925-8BA4-20FBADEB4634}"/>
    <hyperlink ref="D1538" r:id="rId3510" xr:uid="{7D3B3CC3-3238-4025-BA49-F2FFEFA3FB15}"/>
    <hyperlink ref="D1539" r:id="rId3511" xr:uid="{73260530-AB61-4399-BAF2-A116B4F7388A}"/>
    <hyperlink ref="D1540" r:id="rId3512" xr:uid="{D7A7CE3A-392E-44EC-ADE6-5F90B1D568C4}"/>
    <hyperlink ref="D1541" r:id="rId3513" xr:uid="{EE87F568-CD0E-4461-8440-DE70D3E9AC54}"/>
    <hyperlink ref="D1542" r:id="rId3514" xr:uid="{8CD16020-7945-4969-A234-C1C71495FA5B}"/>
    <hyperlink ref="D1543" r:id="rId3515" xr:uid="{F2691238-3119-462E-B900-7F6AA9729552}"/>
    <hyperlink ref="D1544" r:id="rId3516" xr:uid="{A4D130A6-76F4-409E-926D-C717EDA8C6B2}"/>
    <hyperlink ref="C1545" r:id="rId3517" xr:uid="{EE708712-6F6E-4CEB-B2C7-835831710DA7}"/>
    <hyperlink ref="C1546" r:id="rId3518" xr:uid="{EBB420F4-866C-4608-8AE7-E426C9076FAD}"/>
    <hyperlink ref="C1547" r:id="rId3519" xr:uid="{43668E66-62B1-401B-83F9-379B25AA45D5}"/>
    <hyperlink ref="C1548" r:id="rId3520" xr:uid="{9918F7B7-4C08-4391-BB11-8BA2CE04A3F7}"/>
    <hyperlink ref="D1545" r:id="rId3521" xr:uid="{A05C2A16-5CC2-4F3A-B1B4-4ACC979EB8DC}"/>
    <hyperlink ref="D1546" r:id="rId3522" xr:uid="{04B170CC-0DC8-48AD-A00F-06601710FAB5}"/>
    <hyperlink ref="D1547" r:id="rId3523" xr:uid="{01072137-3613-451F-851A-6B83213F114B}"/>
    <hyperlink ref="D1548" r:id="rId3524" xr:uid="{E15B4E07-8A40-4EFD-B3C7-9F390D2A72DC}"/>
    <hyperlink ref="C1549" r:id="rId3525" xr:uid="{BEE3E36C-7BF0-45CA-B1FB-F40634CF6F2C}"/>
    <hyperlink ref="D1549" r:id="rId3526" xr:uid="{EA9643A9-D468-46C1-8F3A-1675DA2369AF}"/>
    <hyperlink ref="C1550" r:id="rId3527" xr:uid="{6172F2FA-28DB-4948-9D8B-08B725DBD359}"/>
    <hyperlink ref="C1551" r:id="rId3528" xr:uid="{AFA2906F-49CD-41B4-A456-15F2E58A1639}"/>
    <hyperlink ref="D1550" r:id="rId3529" xr:uid="{DE5DA762-67FF-4FEF-8DA6-D6D8229C2D5E}"/>
    <hyperlink ref="D1551" r:id="rId3530" xr:uid="{19195BC7-E391-4061-AD8A-21E4664DD3EA}"/>
    <hyperlink ref="C1552" r:id="rId3531" xr:uid="{A7737E69-86EF-41F5-A73B-F27CF0E44397}"/>
    <hyperlink ref="D1552" r:id="rId3532" xr:uid="{4C039247-3BC5-4FB5-8EF8-C79B3E8AE685}"/>
    <hyperlink ref="C1553" r:id="rId3533" xr:uid="{AD649AF3-153A-4A38-8A2A-4812B099BC25}"/>
    <hyperlink ref="C1554" r:id="rId3534" xr:uid="{24A524B2-FC8E-427B-9916-FB0D2B17F5AD}"/>
    <hyperlink ref="C1555" r:id="rId3535" xr:uid="{1EB7B308-EBB7-4150-B480-E39332EEAE6B}"/>
    <hyperlink ref="C1556" r:id="rId3536" xr:uid="{AF37FFF2-51D3-4A68-BFE7-576A43A95848}"/>
    <hyperlink ref="C1557" r:id="rId3537" xr:uid="{B72FED7D-E923-4D3F-8AE8-229C3F006F66}"/>
    <hyperlink ref="C1558" r:id="rId3538" xr:uid="{94BF9AE8-650A-434E-8C3D-40B0E9203BE7}"/>
    <hyperlink ref="C1559" r:id="rId3539" xr:uid="{F113977E-0E8A-4BCE-87F2-E5B560278266}"/>
    <hyperlink ref="C1560" r:id="rId3540" xr:uid="{586AE1F2-E782-4541-AE24-B72DB866FA3B}"/>
    <hyperlink ref="C1561" r:id="rId3541" xr:uid="{02A06E76-BC17-487F-9A64-CCC20A991289}"/>
    <hyperlink ref="D1553" r:id="rId3542" xr:uid="{C3C43649-4B05-4FB1-897E-D027ECEDBF4B}"/>
    <hyperlink ref="D1554" r:id="rId3543" xr:uid="{59AF1973-CE88-4FC4-8887-97CE462CCD3B}"/>
    <hyperlink ref="D1555" r:id="rId3544" xr:uid="{E2BEB755-4F38-46FB-9EC7-0084DE049DEE}"/>
    <hyperlink ref="D1556" r:id="rId3545" xr:uid="{9076DC33-4000-4472-BE08-1CEA6DE53A84}"/>
    <hyperlink ref="D1557" r:id="rId3546" xr:uid="{74E8A574-D190-4527-B059-8640D1EDA9CB}"/>
    <hyperlink ref="D1558" r:id="rId3547" xr:uid="{4273342C-55B2-4B03-BC2F-EA190ED7B4CC}"/>
    <hyperlink ref="D1559" r:id="rId3548" xr:uid="{E58E544B-3310-4A11-8992-371E09BED258}"/>
    <hyperlink ref="D1560" r:id="rId3549" xr:uid="{3012ADE8-532A-4303-A8F0-359AEE32A1A0}"/>
    <hyperlink ref="D1561" r:id="rId3550" xr:uid="{13FC0F61-BFBA-4506-A4DA-C17EFFF0719B}"/>
    <hyperlink ref="C1562" r:id="rId3551" xr:uid="{F7B210AB-274C-4DE9-B545-FF38F3963C45}"/>
    <hyperlink ref="C1563" r:id="rId3552" xr:uid="{EA646D05-AAB0-43B9-8040-3E939DD5CCAA}"/>
    <hyperlink ref="C1564" r:id="rId3553" xr:uid="{24BC8F2E-E7BF-495C-9AFE-941BD93B342E}"/>
    <hyperlink ref="D1562" r:id="rId3554" xr:uid="{50BB026A-2B12-4663-8534-DB64C8F34AF5}"/>
    <hyperlink ref="D1563" r:id="rId3555" xr:uid="{C528EBB0-E3D8-46CB-BACE-0E1F12C9A64F}"/>
    <hyperlink ref="D1564" r:id="rId3556" xr:uid="{FAEB6ED8-1363-4649-9840-40844215DDD4}"/>
    <hyperlink ref="C1565" r:id="rId3557" xr:uid="{1E834D0B-BA19-4930-B762-5BD1CBB06996}"/>
    <hyperlink ref="C1566" r:id="rId3558" xr:uid="{B82BBB66-C6B0-451F-A69A-95111FE33605}"/>
    <hyperlink ref="C1567" r:id="rId3559" xr:uid="{E228A68C-7C00-4FF3-8B0C-E6F686842BCF}"/>
    <hyperlink ref="C1568" r:id="rId3560" xr:uid="{D4902058-9218-496B-A017-CA1AA102CD35}"/>
    <hyperlink ref="C1569" r:id="rId3561" xr:uid="{F4C6FA7B-4C05-4FE9-909B-55B91738317C}"/>
    <hyperlink ref="C1570" r:id="rId3562" xr:uid="{35D5B1E8-5F43-4E89-8E3D-085A32301ECA}"/>
    <hyperlink ref="C1571" r:id="rId3563" xr:uid="{9E74940A-26A8-4D5E-A0E4-C13AF6D6F8EE}"/>
    <hyperlink ref="C1572" r:id="rId3564" xr:uid="{E3239BFE-8615-4AD8-BC1C-AA0731599EF9}"/>
    <hyperlink ref="C1573" r:id="rId3565" xr:uid="{7AD504C5-42DA-4B7A-97CE-C1D41BA92AA6}"/>
    <hyperlink ref="C1574" r:id="rId3566" xr:uid="{BE79D94B-6FAC-441B-9614-E6AEBB226BF0}"/>
    <hyperlink ref="D1565" r:id="rId3567" xr:uid="{5B5E3EA3-0E82-4618-B3A8-9EFDA809A915}"/>
    <hyperlink ref="D1566" r:id="rId3568" xr:uid="{A80B4436-2C6C-4F91-9A88-131E1513B8FD}"/>
    <hyperlink ref="D1567" r:id="rId3569" xr:uid="{01FBB818-4E45-4324-A5D9-F812E7740DFC}"/>
    <hyperlink ref="D1568" r:id="rId3570" xr:uid="{1CAF2C1C-5DD4-4395-8521-054461ED16F7}"/>
    <hyperlink ref="D1569" r:id="rId3571" xr:uid="{8EF0CFF2-A2F9-46C2-9F5C-5943F0DA7253}"/>
    <hyperlink ref="D1570" r:id="rId3572" xr:uid="{3FBB73AE-CF42-46DD-9A45-5E384E8CD0A6}"/>
    <hyperlink ref="D1571" r:id="rId3573" xr:uid="{7E5387FB-1A54-4A52-A982-5F9D189FAF0F}"/>
    <hyperlink ref="D1572" r:id="rId3574" xr:uid="{25819461-B68C-4190-B7BA-D34F35FFADE7}"/>
    <hyperlink ref="D1573" r:id="rId3575" xr:uid="{59011BC9-58A0-4210-A036-7177538B0EDF}"/>
    <hyperlink ref="D1574" r:id="rId3576" xr:uid="{04220BF7-6D3E-46EC-A83F-601D968F9F20}"/>
    <hyperlink ref="C1575" r:id="rId3577" xr:uid="{6F32A5B0-AC3A-4A3B-B809-E3557031C4BC}"/>
    <hyperlink ref="C1576" r:id="rId3578" xr:uid="{794DC37F-1CF9-4F9E-8E1A-E9A8397C215C}"/>
    <hyperlink ref="C1577" r:id="rId3579" xr:uid="{C47B1622-62A7-44AF-9432-C209BD953A69}"/>
    <hyperlink ref="C1578" r:id="rId3580" xr:uid="{D15B39B8-0692-49D3-A7C4-C3CC30B7F6CF}"/>
    <hyperlink ref="C1579" r:id="rId3581" xr:uid="{CB30E83A-25B1-423A-B7C4-25705237602D}"/>
    <hyperlink ref="C1580" r:id="rId3582" xr:uid="{8142C25F-6715-42F1-811F-BF7C84A3173C}"/>
    <hyperlink ref="D1575" r:id="rId3583" xr:uid="{A31C51B6-34A4-4A82-A9BB-EAFF5070A145}"/>
    <hyperlink ref="D1576" r:id="rId3584" xr:uid="{C07D750B-7DB0-4D66-99B0-77D9520552CB}"/>
    <hyperlink ref="D1577" r:id="rId3585" xr:uid="{462AECBF-8D68-470A-9BF7-57C5C3A3C77F}"/>
    <hyperlink ref="D1578" r:id="rId3586" xr:uid="{421A5474-AA63-4A44-812E-D08925EBEEBB}"/>
    <hyperlink ref="D1579" r:id="rId3587" xr:uid="{E8C7282D-94A6-42AC-850A-D5FA9857CC74}"/>
    <hyperlink ref="D1580" r:id="rId3588" xr:uid="{47A09061-757F-4CB8-B667-CFF4911EFEE3}"/>
    <hyperlink ref="C1581" r:id="rId3589" xr:uid="{859ED353-35EA-46AD-9B1D-96F7D6048DB9}"/>
    <hyperlink ref="C1582" r:id="rId3590" xr:uid="{72977063-5F54-4EAD-8EF0-6AAE040D4B85}"/>
    <hyperlink ref="C1583" r:id="rId3591" xr:uid="{C9D56E6B-DA9E-4979-9920-A0E6A149BEDE}"/>
    <hyperlink ref="C1584" r:id="rId3592" xr:uid="{E5E462D7-5BF0-44D7-B090-926FBCEAFC66}"/>
    <hyperlink ref="D1581" r:id="rId3593" xr:uid="{E419132C-918B-4790-9368-5F3F107808D0}"/>
    <hyperlink ref="D1582" r:id="rId3594" xr:uid="{EBD25F10-D5F8-4A68-9F8B-03D1748D6FEB}"/>
    <hyperlink ref="D1583" r:id="rId3595" xr:uid="{CE561950-29E0-4DF0-9F7F-37C8E9FAC784}"/>
    <hyperlink ref="D1584" r:id="rId3596" xr:uid="{0606BFC0-E321-4CBA-AA8C-B1D12DD5B017}"/>
    <hyperlink ref="C1585" r:id="rId3597" xr:uid="{865C85DD-47C8-48FD-A507-028E3831D3BB}"/>
    <hyperlink ref="C1586" r:id="rId3598" xr:uid="{84F31F8B-5AE0-4FBE-A341-6FB362DFA1E7}"/>
    <hyperlink ref="C1587" r:id="rId3599" xr:uid="{9A842628-37C5-40D1-A1E1-9E71BC1E6081}"/>
    <hyperlink ref="C1588" r:id="rId3600" xr:uid="{DAFDD833-428F-4DFB-BCDB-078E28F016FD}"/>
    <hyperlink ref="D1585" r:id="rId3601" xr:uid="{1F4B9218-616C-4DF3-824E-D671827B4A8C}"/>
    <hyperlink ref="D1586" r:id="rId3602" xr:uid="{254D60F1-A42E-4090-AFBA-49EBD80836F7}"/>
    <hyperlink ref="D1587" r:id="rId3603" xr:uid="{5977AB3E-75DD-49C2-BB68-C1D763611FCF}"/>
    <hyperlink ref="D1588" r:id="rId3604" xr:uid="{3D903849-8013-45E2-9BD0-391A6B34A8AB}"/>
    <hyperlink ref="C1589" r:id="rId3605" xr:uid="{773F62F6-649C-4678-90E0-4A33B4415C03}"/>
    <hyperlink ref="C1590" r:id="rId3606" xr:uid="{9CEA2B9A-30BA-4D7E-90B3-0AEA3A88CBFC}"/>
    <hyperlink ref="D1589" r:id="rId3607" xr:uid="{17D54FA3-DFAA-41B1-83C8-E6CA436DE3FD}"/>
    <hyperlink ref="D1590" r:id="rId3608" xr:uid="{8A0DF53F-9B45-437F-902D-A8C845150073}"/>
    <hyperlink ref="C1591" r:id="rId3609" xr:uid="{FD808AD8-0ECC-4032-A924-069427325500}"/>
    <hyperlink ref="C1592" r:id="rId3610" xr:uid="{53EBF532-D51A-4EDE-95D8-0E3F0B13D31C}"/>
    <hyperlink ref="C1593" r:id="rId3611" xr:uid="{B7558902-8226-4A02-AE63-DB0CADB8AEDB}"/>
    <hyperlink ref="D1591" r:id="rId3612" xr:uid="{13E57037-1CC0-408E-AA95-D62E8BD474FF}"/>
    <hyperlink ref="D1592" r:id="rId3613" xr:uid="{154F6038-0942-4A36-B784-73B43593EBF6}"/>
    <hyperlink ref="D1593" r:id="rId3614" xr:uid="{907F8303-33F0-4CF0-9AF7-5596D68FAEEB}"/>
  </hyperlinks>
  <pageMargins left="0.7" right="0.7" top="0.75" bottom="0.75" header="0.3" footer="0.3"/>
  <drawing r:id="rId3615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6">
    <pageSetUpPr fitToPage="1"/>
  </sheetPr>
  <dimension ref="B1:AF220"/>
  <sheetViews>
    <sheetView zoomScale="80" zoomScaleNormal="80" zoomScaleSheetLayoutView="80" workbookViewId="0">
      <selection activeCell="B2" sqref="B2"/>
    </sheetView>
  </sheetViews>
  <sheetFormatPr defaultColWidth="9.453125" defaultRowHeight="10"/>
  <cols>
    <col min="1" max="1" width="2.54296875" style="16" customWidth="1"/>
    <col min="2" max="2" width="12.54296875" style="16" bestFit="1" customWidth="1"/>
    <col min="3" max="3" width="9.453125" style="16"/>
    <col min="4" max="4" width="10.453125" style="16" customWidth="1"/>
    <col min="5" max="5" width="9.453125" style="16"/>
    <col min="6" max="6" width="5.453125" style="16" customWidth="1"/>
    <col min="7" max="9" width="9.453125" style="16"/>
    <col min="10" max="10" width="9.54296875" style="16" customWidth="1"/>
    <col min="11" max="11" width="9.453125" style="16"/>
    <col min="12" max="12" width="9.54296875" style="16" customWidth="1"/>
    <col min="13" max="13" width="3.54296875" style="16" customWidth="1"/>
    <col min="14" max="14" width="5.54296875" style="16" customWidth="1"/>
    <col min="15" max="16" width="9.453125" style="16" customWidth="1"/>
    <col min="17" max="17" width="9.453125" style="16"/>
    <col min="18" max="18" width="3.54296875" style="16" customWidth="1"/>
    <col min="19" max="19" width="10.54296875" style="16" customWidth="1"/>
    <col min="20" max="16384" width="9.453125" style="16"/>
  </cols>
  <sheetData>
    <row r="1" spans="2:32" ht="14.5" customHeight="1"/>
    <row r="2" spans="2:32" ht="32.5" customHeight="1">
      <c r="B2" s="3064" t="s">
        <v>3404</v>
      </c>
      <c r="C2" s="3064"/>
      <c r="D2" s="3064"/>
      <c r="E2" s="3064"/>
      <c r="F2" s="3064"/>
      <c r="G2" s="3064"/>
      <c r="H2" s="3064"/>
      <c r="I2" s="3064"/>
      <c r="J2" s="3064"/>
      <c r="K2" s="3064"/>
      <c r="L2" s="3064"/>
      <c r="M2" s="3064"/>
      <c r="N2" s="3064"/>
      <c r="O2" s="3064"/>
      <c r="P2" s="3064"/>
      <c r="Q2" s="3064"/>
      <c r="R2" s="3064"/>
      <c r="S2" s="3064"/>
      <c r="T2" s="3064"/>
      <c r="U2" s="3064"/>
      <c r="V2" s="3064"/>
      <c r="W2" s="3064"/>
      <c r="X2" s="3064"/>
      <c r="Y2" s="3064"/>
      <c r="Z2" s="3064"/>
      <c r="AA2" s="3064"/>
      <c r="AB2" s="3064"/>
      <c r="AC2" s="3064"/>
      <c r="AD2" s="3064"/>
      <c r="AE2" s="3064"/>
      <c r="AF2" s="3064"/>
    </row>
    <row r="3" spans="2:32" ht="14.5" customHeight="1"/>
    <row r="4" spans="2:32" ht="14.5" customHeight="1">
      <c r="B4" s="3335" t="s">
        <v>3405</v>
      </c>
      <c r="C4" s="3336"/>
      <c r="D4" s="3337"/>
      <c r="E4" s="3335" t="s">
        <v>3675</v>
      </c>
      <c r="F4" s="3336"/>
      <c r="G4" s="3336"/>
      <c r="H4" s="3336"/>
      <c r="I4" s="3336"/>
      <c r="J4" s="3336"/>
      <c r="K4" s="3336"/>
      <c r="L4" s="3336"/>
      <c r="M4" s="3336"/>
      <c r="N4" s="3337"/>
    </row>
    <row r="5" spans="2:32" ht="14.5" customHeight="1">
      <c r="B5" s="3332" t="s">
        <v>3406</v>
      </c>
      <c r="C5" s="3333"/>
      <c r="D5" s="3334"/>
      <c r="E5" s="3332" t="s">
        <v>3407</v>
      </c>
      <c r="F5" s="3333"/>
      <c r="G5" s="3333"/>
      <c r="H5" s="3333"/>
      <c r="I5" s="3333"/>
      <c r="J5" s="3333"/>
      <c r="K5" s="3333"/>
      <c r="L5" s="3333"/>
      <c r="M5" s="3333"/>
      <c r="N5" s="3334"/>
    </row>
    <row r="6" spans="2:32" ht="14.5" customHeight="1">
      <c r="B6" s="3332" t="s">
        <v>3408</v>
      </c>
      <c r="C6" s="3333"/>
      <c r="D6" s="3334"/>
      <c r="E6" s="3332" t="s">
        <v>3409</v>
      </c>
      <c r="F6" s="3333"/>
      <c r="G6" s="3333"/>
      <c r="H6" s="3333"/>
      <c r="I6" s="3333"/>
      <c r="J6" s="3333"/>
      <c r="K6" s="3333"/>
      <c r="L6" s="3333"/>
      <c r="M6" s="3333"/>
      <c r="N6" s="3334"/>
    </row>
    <row r="7" spans="2:32" ht="14.5" customHeight="1">
      <c r="B7" s="3332" t="s">
        <v>3410</v>
      </c>
      <c r="C7" s="3333"/>
      <c r="D7" s="3334"/>
      <c r="E7" s="3332" t="s">
        <v>3681</v>
      </c>
      <c r="F7" s="3333"/>
      <c r="G7" s="3333"/>
      <c r="H7" s="3333"/>
      <c r="I7" s="3333"/>
      <c r="J7" s="3333"/>
      <c r="K7" s="3333"/>
      <c r="L7" s="3333"/>
      <c r="M7" s="3333"/>
      <c r="N7" s="3334"/>
    </row>
    <row r="8" spans="2:32" ht="14.5" customHeight="1">
      <c r="B8" s="3332" t="s">
        <v>3676</v>
      </c>
      <c r="C8" s="3333"/>
      <c r="D8" s="3334"/>
      <c r="E8" s="3332" t="s">
        <v>3677</v>
      </c>
      <c r="F8" s="3333"/>
      <c r="G8" s="3333"/>
      <c r="H8" s="3333"/>
      <c r="I8" s="3333"/>
      <c r="J8" s="3333"/>
      <c r="K8" s="3333"/>
      <c r="L8" s="3333"/>
      <c r="M8" s="3333"/>
      <c r="N8" s="3334"/>
    </row>
    <row r="9" spans="2:32" ht="14.5" customHeight="1">
      <c r="B9" s="3332" t="s">
        <v>3411</v>
      </c>
      <c r="C9" s="3333"/>
      <c r="D9" s="3334"/>
      <c r="E9" s="3332" t="s">
        <v>3687</v>
      </c>
      <c r="F9" s="3333"/>
      <c r="G9" s="3333"/>
      <c r="H9" s="3333"/>
      <c r="I9" s="3333"/>
      <c r="J9" s="3333"/>
      <c r="K9" s="3333"/>
      <c r="L9" s="3333"/>
      <c r="M9" s="3333"/>
      <c r="N9" s="3334"/>
    </row>
    <row r="10" spans="2:32" ht="14.5" customHeight="1">
      <c r="B10" s="3332" t="s">
        <v>3412</v>
      </c>
      <c r="C10" s="3333"/>
      <c r="D10" s="3334"/>
      <c r="E10" s="3332" t="s">
        <v>3682</v>
      </c>
      <c r="F10" s="3333"/>
      <c r="G10" s="3333"/>
      <c r="H10" s="3333"/>
      <c r="I10" s="3333"/>
      <c r="J10" s="3333"/>
      <c r="K10" s="3333"/>
      <c r="L10" s="3333"/>
      <c r="M10" s="3333"/>
      <c r="N10" s="3334"/>
    </row>
    <row r="11" spans="2:32" ht="14.5" customHeight="1">
      <c r="B11" s="3332" t="s">
        <v>3413</v>
      </c>
      <c r="C11" s="3333"/>
      <c r="D11" s="3334"/>
      <c r="E11" s="3332" t="s">
        <v>3414</v>
      </c>
      <c r="F11" s="3333"/>
      <c r="G11" s="3333"/>
      <c r="H11" s="3333"/>
      <c r="I11" s="3333"/>
      <c r="J11" s="3333"/>
      <c r="K11" s="3333"/>
      <c r="L11" s="3333"/>
      <c r="M11" s="3333"/>
      <c r="N11" s="3334"/>
    </row>
    <row r="12" spans="2:32" ht="14.5" customHeight="1">
      <c r="B12" s="3332" t="s">
        <v>3415</v>
      </c>
      <c r="C12" s="3333"/>
      <c r="D12" s="3334"/>
      <c r="E12" s="3332" t="s">
        <v>3416</v>
      </c>
      <c r="F12" s="3333"/>
      <c r="G12" s="3333"/>
      <c r="H12" s="3333"/>
      <c r="I12" s="3333"/>
      <c r="J12" s="3333"/>
      <c r="K12" s="3333"/>
      <c r="L12" s="3333"/>
      <c r="M12" s="3333"/>
      <c r="N12" s="3334"/>
    </row>
    <row r="13" spans="2:32" ht="14.5" customHeight="1">
      <c r="B13" s="3332" t="s">
        <v>3417</v>
      </c>
      <c r="C13" s="3333"/>
      <c r="D13" s="3334"/>
      <c r="E13" s="3332" t="s">
        <v>3418</v>
      </c>
      <c r="F13" s="3333"/>
      <c r="G13" s="3333"/>
      <c r="H13" s="3333"/>
      <c r="I13" s="3333"/>
      <c r="J13" s="3333"/>
      <c r="K13" s="3333"/>
      <c r="L13" s="3333"/>
      <c r="M13" s="3333"/>
      <c r="N13" s="3334"/>
    </row>
    <row r="14" spans="2:32" ht="14.5" customHeight="1">
      <c r="B14" s="3332" t="s">
        <v>3419</v>
      </c>
      <c r="C14" s="3333"/>
      <c r="D14" s="3334"/>
      <c r="E14" s="3332" t="s">
        <v>3420</v>
      </c>
      <c r="F14" s="3333"/>
      <c r="G14" s="3333"/>
      <c r="H14" s="3333"/>
      <c r="I14" s="3333"/>
      <c r="J14" s="3333"/>
      <c r="K14" s="3333"/>
      <c r="L14" s="3333"/>
      <c r="M14" s="3333"/>
      <c r="N14" s="3334"/>
    </row>
    <row r="15" spans="2:32" ht="14.5" customHeight="1">
      <c r="B15" s="3332" t="s">
        <v>3421</v>
      </c>
      <c r="C15" s="3333"/>
      <c r="D15" s="3334"/>
      <c r="E15" s="3332" t="s">
        <v>3422</v>
      </c>
      <c r="F15" s="3333"/>
      <c r="G15" s="3333"/>
      <c r="H15" s="3333"/>
      <c r="I15" s="3333"/>
      <c r="J15" s="3333"/>
      <c r="K15" s="3333"/>
      <c r="L15" s="3333"/>
      <c r="M15" s="3333"/>
      <c r="N15" s="3334"/>
    </row>
    <row r="16" spans="2:32" ht="14.5" customHeight="1">
      <c r="B16" s="3332" t="s">
        <v>3423</v>
      </c>
      <c r="C16" s="3333"/>
      <c r="D16" s="3334"/>
      <c r="E16" s="3332" t="s">
        <v>3424</v>
      </c>
      <c r="F16" s="3333"/>
      <c r="G16" s="3333"/>
      <c r="H16" s="3333"/>
      <c r="I16" s="3333"/>
      <c r="J16" s="3333"/>
      <c r="K16" s="3333"/>
      <c r="L16" s="3333"/>
      <c r="M16" s="3333"/>
      <c r="N16" s="3334"/>
    </row>
    <row r="17" spans="2:14" ht="14.5" customHeight="1">
      <c r="B17" s="3332" t="s">
        <v>3425</v>
      </c>
      <c r="C17" s="3333"/>
      <c r="D17" s="3334"/>
      <c r="E17" s="3332" t="s">
        <v>3426</v>
      </c>
      <c r="F17" s="3333"/>
      <c r="G17" s="3333"/>
      <c r="H17" s="3333"/>
      <c r="I17" s="3333"/>
      <c r="J17" s="3333"/>
      <c r="K17" s="3333"/>
      <c r="L17" s="3333"/>
      <c r="M17" s="3333"/>
      <c r="N17" s="3334"/>
    </row>
    <row r="18" spans="2:14" ht="14.5" customHeight="1">
      <c r="B18" s="3332" t="s">
        <v>135</v>
      </c>
      <c r="C18" s="3333"/>
      <c r="D18" s="3334"/>
      <c r="E18" s="3332" t="s">
        <v>3427</v>
      </c>
      <c r="F18" s="3333"/>
      <c r="G18" s="3333"/>
      <c r="H18" s="3333"/>
      <c r="I18" s="3333"/>
      <c r="J18" s="3333"/>
      <c r="K18" s="3333"/>
      <c r="L18" s="3333"/>
      <c r="M18" s="3333"/>
      <c r="N18" s="3334"/>
    </row>
    <row r="19" spans="2:14" ht="14.5" customHeight="1">
      <c r="B19" s="3332" t="s">
        <v>3428</v>
      </c>
      <c r="C19" s="3333"/>
      <c r="D19" s="3334"/>
      <c r="E19" s="3332" t="s">
        <v>3429</v>
      </c>
      <c r="F19" s="3333"/>
      <c r="G19" s="3333"/>
      <c r="H19" s="3333"/>
      <c r="I19" s="3333"/>
      <c r="J19" s="3333"/>
      <c r="K19" s="3333"/>
      <c r="L19" s="3333"/>
      <c r="M19" s="3333"/>
      <c r="N19" s="3334"/>
    </row>
    <row r="20" spans="2:14" ht="14.5" customHeight="1">
      <c r="B20" s="3332" t="s">
        <v>3430</v>
      </c>
      <c r="C20" s="3333"/>
      <c r="D20" s="3334"/>
      <c r="E20" s="3332" t="s">
        <v>3713</v>
      </c>
      <c r="F20" s="3333"/>
      <c r="G20" s="3333"/>
      <c r="H20" s="3333"/>
      <c r="I20" s="3333"/>
      <c r="J20" s="3333"/>
      <c r="K20" s="3333"/>
      <c r="L20" s="3333"/>
      <c r="M20" s="3333"/>
      <c r="N20" s="3334"/>
    </row>
    <row r="21" spans="2:14" ht="14.5" customHeight="1">
      <c r="B21" s="3332" t="s">
        <v>3431</v>
      </c>
      <c r="C21" s="3333"/>
      <c r="D21" s="3334"/>
      <c r="E21" s="3332" t="s">
        <v>3432</v>
      </c>
      <c r="F21" s="3333"/>
      <c r="G21" s="3333"/>
      <c r="H21" s="3333"/>
      <c r="I21" s="3333"/>
      <c r="J21" s="3333"/>
      <c r="K21" s="3333"/>
      <c r="L21" s="3333"/>
      <c r="M21" s="3333"/>
      <c r="N21" s="3334"/>
    </row>
    <row r="22" spans="2:14" ht="14.5" customHeight="1">
      <c r="B22" s="3332" t="s">
        <v>3433</v>
      </c>
      <c r="C22" s="3333"/>
      <c r="D22" s="3334"/>
      <c r="E22" s="3332" t="s">
        <v>3434</v>
      </c>
      <c r="F22" s="3333"/>
      <c r="G22" s="3333"/>
      <c r="H22" s="3333"/>
      <c r="I22" s="3333"/>
      <c r="J22" s="3333"/>
      <c r="K22" s="3333"/>
      <c r="L22" s="3333"/>
      <c r="M22" s="3333"/>
      <c r="N22" s="3334"/>
    </row>
    <row r="23" spans="2:14" ht="14.5" customHeight="1">
      <c r="B23" s="3332" t="s">
        <v>3435</v>
      </c>
      <c r="C23" s="3333"/>
      <c r="D23" s="3334"/>
      <c r="E23" s="3332" t="s">
        <v>3436</v>
      </c>
      <c r="F23" s="3333"/>
      <c r="G23" s="3333"/>
      <c r="H23" s="3333"/>
      <c r="I23" s="3333"/>
      <c r="J23" s="3333"/>
      <c r="K23" s="3333"/>
      <c r="L23" s="3333"/>
      <c r="M23" s="3333"/>
      <c r="N23" s="3334"/>
    </row>
    <row r="24" spans="2:14" ht="14.5" customHeight="1">
      <c r="B24" s="3332" t="s">
        <v>3437</v>
      </c>
      <c r="C24" s="3333"/>
      <c r="D24" s="3334"/>
      <c r="E24" s="3332" t="s">
        <v>3438</v>
      </c>
      <c r="F24" s="3333"/>
      <c r="G24" s="3333"/>
      <c r="H24" s="3333"/>
      <c r="I24" s="3333"/>
      <c r="J24" s="3333"/>
      <c r="K24" s="3333"/>
      <c r="L24" s="3333"/>
      <c r="M24" s="3333"/>
      <c r="N24" s="3334"/>
    </row>
    <row r="25" spans="2:14" ht="14.5" customHeight="1">
      <c r="B25" s="3332" t="s">
        <v>3439</v>
      </c>
      <c r="C25" s="3333"/>
      <c r="D25" s="3334"/>
      <c r="E25" s="3332" t="s">
        <v>3440</v>
      </c>
      <c r="F25" s="3333"/>
      <c r="G25" s="3333"/>
      <c r="H25" s="3333"/>
      <c r="I25" s="3333"/>
      <c r="J25" s="3333"/>
      <c r="K25" s="3333"/>
      <c r="L25" s="3333"/>
      <c r="M25" s="3333"/>
      <c r="N25" s="3334"/>
    </row>
    <row r="26" spans="2:14" ht="14.5" customHeight="1">
      <c r="B26" s="3332" t="s">
        <v>3441</v>
      </c>
      <c r="C26" s="3333"/>
      <c r="D26" s="3334"/>
      <c r="E26" s="3332" t="s">
        <v>3442</v>
      </c>
      <c r="F26" s="3333"/>
      <c r="G26" s="3333"/>
      <c r="H26" s="3333"/>
      <c r="I26" s="3333"/>
      <c r="J26" s="3333"/>
      <c r="K26" s="3333"/>
      <c r="L26" s="3333"/>
      <c r="M26" s="3333"/>
      <c r="N26" s="3334"/>
    </row>
    <row r="27" spans="2:14" ht="14.5" customHeight="1">
      <c r="B27" s="3332" t="s">
        <v>179</v>
      </c>
      <c r="C27" s="3333"/>
      <c r="D27" s="3334"/>
      <c r="E27" s="3332" t="s">
        <v>3443</v>
      </c>
      <c r="F27" s="3333"/>
      <c r="G27" s="3333"/>
      <c r="H27" s="3333"/>
      <c r="I27" s="3333"/>
      <c r="J27" s="3333"/>
      <c r="K27" s="3333"/>
      <c r="L27" s="3333"/>
      <c r="M27" s="3333"/>
      <c r="N27" s="3334"/>
    </row>
    <row r="28" spans="2:14" ht="14.5" customHeight="1">
      <c r="B28" s="3332" t="s">
        <v>3444</v>
      </c>
      <c r="C28" s="3333"/>
      <c r="D28" s="3334"/>
      <c r="E28" s="3332" t="s">
        <v>3445</v>
      </c>
      <c r="F28" s="3333"/>
      <c r="G28" s="3333"/>
      <c r="H28" s="3333"/>
      <c r="I28" s="3333"/>
      <c r="J28" s="3333"/>
      <c r="K28" s="3333"/>
      <c r="L28" s="3333"/>
      <c r="M28" s="3333"/>
      <c r="N28" s="3334"/>
    </row>
    <row r="29" spans="2:14" ht="14.5" customHeight="1">
      <c r="B29" s="3332" t="s">
        <v>220</v>
      </c>
      <c r="C29" s="3333"/>
      <c r="D29" s="3334"/>
      <c r="E29" s="3332" t="s">
        <v>3446</v>
      </c>
      <c r="F29" s="3333"/>
      <c r="G29" s="3333"/>
      <c r="H29" s="3333"/>
      <c r="I29" s="3333"/>
      <c r="J29" s="3333"/>
      <c r="K29" s="3333"/>
      <c r="L29" s="3333"/>
      <c r="M29" s="3333"/>
      <c r="N29" s="3334"/>
    </row>
    <row r="30" spans="2:14" ht="14.5" customHeight="1">
      <c r="B30" s="3332" t="s">
        <v>215</v>
      </c>
      <c r="C30" s="3333"/>
      <c r="D30" s="3334"/>
      <c r="E30" s="3332" t="s">
        <v>3447</v>
      </c>
      <c r="F30" s="3333"/>
      <c r="G30" s="3333"/>
      <c r="H30" s="3333"/>
      <c r="I30" s="3333"/>
      <c r="J30" s="3333"/>
      <c r="K30" s="3333"/>
      <c r="L30" s="3333"/>
      <c r="M30" s="3333"/>
      <c r="N30" s="3334"/>
    </row>
    <row r="31" spans="2:14" ht="14.5" customHeight="1">
      <c r="B31" s="3332" t="s">
        <v>3448</v>
      </c>
      <c r="C31" s="3333"/>
      <c r="D31" s="3334"/>
      <c r="E31" s="3332" t="s">
        <v>3449</v>
      </c>
      <c r="F31" s="3333"/>
      <c r="G31" s="3333"/>
      <c r="H31" s="3333"/>
      <c r="I31" s="3333"/>
      <c r="J31" s="3333"/>
      <c r="K31" s="3333"/>
      <c r="L31" s="3333"/>
      <c r="M31" s="3333"/>
      <c r="N31" s="3334"/>
    </row>
    <row r="32" spans="2:14" ht="14.5" customHeight="1">
      <c r="B32" s="3332" t="s">
        <v>3450</v>
      </c>
      <c r="C32" s="3333"/>
      <c r="D32" s="3334"/>
      <c r="E32" s="3332" t="s">
        <v>3451</v>
      </c>
      <c r="F32" s="3333"/>
      <c r="G32" s="3333"/>
      <c r="H32" s="3333"/>
      <c r="I32" s="3333"/>
      <c r="J32" s="3333"/>
      <c r="K32" s="3333"/>
      <c r="L32" s="3333"/>
      <c r="M32" s="3333"/>
      <c r="N32" s="3334"/>
    </row>
    <row r="33" spans="2:14" ht="14.5" customHeight="1">
      <c r="B33" s="3332" t="s">
        <v>3452</v>
      </c>
      <c r="C33" s="3333"/>
      <c r="D33" s="3334"/>
      <c r="E33" s="3332" t="s">
        <v>3453</v>
      </c>
      <c r="F33" s="3333"/>
      <c r="G33" s="3333"/>
      <c r="H33" s="3333"/>
      <c r="I33" s="3333"/>
      <c r="J33" s="3333"/>
      <c r="K33" s="3333"/>
      <c r="L33" s="3333"/>
      <c r="M33" s="3333"/>
      <c r="N33" s="3334"/>
    </row>
    <row r="34" spans="2:14" ht="14.5" customHeight="1">
      <c r="B34" s="3332" t="s">
        <v>3454</v>
      </c>
      <c r="C34" s="3333"/>
      <c r="D34" s="3334"/>
      <c r="E34" s="3332" t="s">
        <v>3455</v>
      </c>
      <c r="F34" s="3333"/>
      <c r="G34" s="3333"/>
      <c r="H34" s="3333"/>
      <c r="I34" s="3333"/>
      <c r="J34" s="3333"/>
      <c r="K34" s="3333"/>
      <c r="L34" s="3333"/>
      <c r="M34" s="3333"/>
      <c r="N34" s="3334"/>
    </row>
    <row r="35" spans="2:14" ht="14.5" customHeight="1">
      <c r="B35" s="3332" t="s">
        <v>3456</v>
      </c>
      <c r="C35" s="3333"/>
      <c r="D35" s="3334"/>
      <c r="E35" s="3332" t="s">
        <v>3457</v>
      </c>
      <c r="F35" s="3333"/>
      <c r="G35" s="3333"/>
      <c r="H35" s="3333"/>
      <c r="I35" s="3333"/>
      <c r="J35" s="3333"/>
      <c r="K35" s="3333"/>
      <c r="L35" s="3333"/>
      <c r="M35" s="3333"/>
      <c r="N35" s="3334"/>
    </row>
    <row r="36" spans="2:14" ht="14.5" customHeight="1">
      <c r="B36" s="3332" t="s">
        <v>3458</v>
      </c>
      <c r="C36" s="3333"/>
      <c r="D36" s="3334"/>
      <c r="E36" s="3332" t="s">
        <v>3459</v>
      </c>
      <c r="F36" s="3333"/>
      <c r="G36" s="3333"/>
      <c r="H36" s="3333"/>
      <c r="I36" s="3333"/>
      <c r="J36" s="3333"/>
      <c r="K36" s="3333"/>
      <c r="L36" s="3333"/>
      <c r="M36" s="3333"/>
      <c r="N36" s="3334"/>
    </row>
    <row r="37" spans="2:14" ht="14.5" customHeight="1">
      <c r="B37" s="3332" t="s">
        <v>3460</v>
      </c>
      <c r="C37" s="3333"/>
      <c r="D37" s="3334"/>
      <c r="E37" s="3332" t="s">
        <v>3461</v>
      </c>
      <c r="F37" s="3333"/>
      <c r="G37" s="3333"/>
      <c r="H37" s="3333"/>
      <c r="I37" s="3333"/>
      <c r="J37" s="3333"/>
      <c r="K37" s="3333"/>
      <c r="L37" s="3333"/>
      <c r="M37" s="3333"/>
      <c r="N37" s="3334"/>
    </row>
    <row r="38" spans="2:14" ht="14.5" customHeight="1">
      <c r="B38" s="3332" t="s">
        <v>3462</v>
      </c>
      <c r="C38" s="3333"/>
      <c r="D38" s="3334"/>
      <c r="E38" s="3332" t="s">
        <v>3679</v>
      </c>
      <c r="F38" s="3333"/>
      <c r="G38" s="3333"/>
      <c r="H38" s="3333"/>
      <c r="I38" s="3333"/>
      <c r="J38" s="3333"/>
      <c r="K38" s="3333"/>
      <c r="L38" s="3333"/>
      <c r="M38" s="3333"/>
      <c r="N38" s="3334"/>
    </row>
    <row r="39" spans="2:14" ht="14.5" customHeight="1">
      <c r="B39" s="3332" t="s">
        <v>3463</v>
      </c>
      <c r="C39" s="3333"/>
      <c r="D39" s="3334"/>
      <c r="E39" s="3332" t="s">
        <v>3464</v>
      </c>
      <c r="F39" s="3333"/>
      <c r="G39" s="3333"/>
      <c r="H39" s="3333"/>
      <c r="I39" s="3333"/>
      <c r="J39" s="3333"/>
      <c r="K39" s="3333"/>
      <c r="L39" s="3333"/>
      <c r="M39" s="3333"/>
      <c r="N39" s="3334"/>
    </row>
    <row r="40" spans="2:14" ht="14.5" customHeight="1">
      <c r="B40" s="3332" t="s">
        <v>3465</v>
      </c>
      <c r="C40" s="3333"/>
      <c r="D40" s="3334"/>
      <c r="E40" s="3332" t="s">
        <v>3466</v>
      </c>
      <c r="F40" s="3333"/>
      <c r="G40" s="3333"/>
      <c r="H40" s="3333"/>
      <c r="I40" s="3333"/>
      <c r="J40" s="3333"/>
      <c r="K40" s="3333"/>
      <c r="L40" s="3333"/>
      <c r="M40" s="3333"/>
      <c r="N40" s="3334"/>
    </row>
    <row r="41" spans="2:14" ht="14.5" customHeight="1">
      <c r="B41" s="3332" t="s">
        <v>3467</v>
      </c>
      <c r="C41" s="3333"/>
      <c r="D41" s="3334"/>
      <c r="E41" s="3332" t="s">
        <v>3468</v>
      </c>
      <c r="F41" s="3333"/>
      <c r="G41" s="3333"/>
      <c r="H41" s="3333"/>
      <c r="I41" s="3333"/>
      <c r="J41" s="3333"/>
      <c r="K41" s="3333"/>
      <c r="L41" s="3333"/>
      <c r="M41" s="3333"/>
      <c r="N41" s="3334"/>
    </row>
    <row r="42" spans="2:14" ht="14.5" customHeight="1">
      <c r="B42" s="3332" t="s">
        <v>3469</v>
      </c>
      <c r="C42" s="3333"/>
      <c r="D42" s="3334"/>
      <c r="E42" s="3332" t="s">
        <v>3470</v>
      </c>
      <c r="F42" s="3333"/>
      <c r="G42" s="3333"/>
      <c r="H42" s="3333"/>
      <c r="I42" s="3333"/>
      <c r="J42" s="3333"/>
      <c r="K42" s="3333"/>
      <c r="L42" s="3333"/>
      <c r="M42" s="3333"/>
      <c r="N42" s="3334"/>
    </row>
    <row r="43" spans="2:14" ht="14.5" customHeight="1">
      <c r="B43" s="3332" t="s">
        <v>3471</v>
      </c>
      <c r="C43" s="3333"/>
      <c r="D43" s="3334"/>
      <c r="E43" s="3332" t="s">
        <v>3472</v>
      </c>
      <c r="F43" s="3333"/>
      <c r="G43" s="3333"/>
      <c r="H43" s="3333"/>
      <c r="I43" s="3333"/>
      <c r="J43" s="3333"/>
      <c r="K43" s="3333"/>
      <c r="L43" s="3333"/>
      <c r="M43" s="3333"/>
      <c r="N43" s="3334"/>
    </row>
    <row r="44" spans="2:14" ht="14.5" customHeight="1">
      <c r="B44" s="3332" t="s">
        <v>3473</v>
      </c>
      <c r="C44" s="3333"/>
      <c r="D44" s="3334"/>
      <c r="E44" s="3332" t="s">
        <v>3474</v>
      </c>
      <c r="F44" s="3333"/>
      <c r="G44" s="3333"/>
      <c r="H44" s="3333"/>
      <c r="I44" s="3333"/>
      <c r="J44" s="3333"/>
      <c r="K44" s="3333"/>
      <c r="L44" s="3333"/>
      <c r="M44" s="3333"/>
      <c r="N44" s="3334"/>
    </row>
    <row r="45" spans="2:14" ht="14.5" customHeight="1">
      <c r="B45" s="3332" t="s">
        <v>3475</v>
      </c>
      <c r="C45" s="3333"/>
      <c r="D45" s="3334"/>
      <c r="E45" s="3332" t="s">
        <v>3476</v>
      </c>
      <c r="F45" s="3333"/>
      <c r="G45" s="3333"/>
      <c r="H45" s="3333"/>
      <c r="I45" s="3333"/>
      <c r="J45" s="3333"/>
      <c r="K45" s="3333"/>
      <c r="L45" s="3333"/>
      <c r="M45" s="3333"/>
      <c r="N45" s="3334"/>
    </row>
    <row r="46" spans="2:14" ht="14.5" customHeight="1">
      <c r="B46" s="3332" t="s">
        <v>3477</v>
      </c>
      <c r="C46" s="3333"/>
      <c r="D46" s="3334"/>
      <c r="E46" s="3332" t="s">
        <v>3478</v>
      </c>
      <c r="F46" s="3333"/>
      <c r="G46" s="3333"/>
      <c r="H46" s="3333"/>
      <c r="I46" s="3333"/>
      <c r="J46" s="3333"/>
      <c r="K46" s="3333"/>
      <c r="L46" s="3333"/>
      <c r="M46" s="3333"/>
      <c r="N46" s="3334"/>
    </row>
    <row r="47" spans="2:14" ht="14.5" customHeight="1">
      <c r="B47" s="3332" t="s">
        <v>3479</v>
      </c>
      <c r="C47" s="3333"/>
      <c r="D47" s="3334"/>
      <c r="E47" s="3332" t="s">
        <v>3480</v>
      </c>
      <c r="F47" s="3333"/>
      <c r="G47" s="3333"/>
      <c r="H47" s="3333"/>
      <c r="I47" s="3333"/>
      <c r="J47" s="3333"/>
      <c r="K47" s="3333"/>
      <c r="L47" s="3333"/>
      <c r="M47" s="3333"/>
      <c r="N47" s="3334"/>
    </row>
    <row r="48" spans="2:14" ht="14.5" customHeight="1">
      <c r="B48" s="3332" t="s">
        <v>3481</v>
      </c>
      <c r="C48" s="3333"/>
      <c r="D48" s="3334"/>
      <c r="E48" s="3332" t="s">
        <v>3482</v>
      </c>
      <c r="F48" s="3333"/>
      <c r="G48" s="3333"/>
      <c r="H48" s="3333"/>
      <c r="I48" s="3333"/>
      <c r="J48" s="3333"/>
      <c r="K48" s="3333"/>
      <c r="L48" s="3333"/>
      <c r="M48" s="3333"/>
      <c r="N48" s="3334"/>
    </row>
    <row r="49" spans="2:14" ht="14.5" customHeight="1">
      <c r="B49" s="3332" t="s">
        <v>3483</v>
      </c>
      <c r="C49" s="3333"/>
      <c r="D49" s="3334"/>
      <c r="E49" s="3332" t="s">
        <v>3484</v>
      </c>
      <c r="F49" s="3333"/>
      <c r="G49" s="3333"/>
      <c r="H49" s="3333"/>
      <c r="I49" s="3333"/>
      <c r="J49" s="3333"/>
      <c r="K49" s="3333"/>
      <c r="L49" s="3333"/>
      <c r="M49" s="3333"/>
      <c r="N49" s="3334"/>
    </row>
    <row r="50" spans="2:14" ht="14.5" customHeight="1">
      <c r="B50" s="3332" t="s">
        <v>3485</v>
      </c>
      <c r="C50" s="3333"/>
      <c r="D50" s="3334"/>
      <c r="E50" s="3332" t="s">
        <v>3486</v>
      </c>
      <c r="F50" s="3333"/>
      <c r="G50" s="3333"/>
      <c r="H50" s="3333"/>
      <c r="I50" s="3333"/>
      <c r="J50" s="3333"/>
      <c r="K50" s="3333"/>
      <c r="L50" s="3333"/>
      <c r="M50" s="3333"/>
      <c r="N50" s="3334"/>
    </row>
    <row r="51" spans="2:14" ht="14.5" customHeight="1">
      <c r="B51" s="3332" t="s">
        <v>144</v>
      </c>
      <c r="C51" s="3333"/>
      <c r="D51" s="3334"/>
      <c r="E51" s="3332" t="s">
        <v>3487</v>
      </c>
      <c r="F51" s="3333"/>
      <c r="G51" s="3333"/>
      <c r="H51" s="3333"/>
      <c r="I51" s="3333"/>
      <c r="J51" s="3333"/>
      <c r="K51" s="3333"/>
      <c r="L51" s="3333"/>
      <c r="M51" s="3333"/>
      <c r="N51" s="3334"/>
    </row>
    <row r="52" spans="2:14" ht="14.5" customHeight="1">
      <c r="B52" s="3332" t="s">
        <v>3488</v>
      </c>
      <c r="C52" s="3333"/>
      <c r="D52" s="3334"/>
      <c r="E52" s="3332" t="s">
        <v>3489</v>
      </c>
      <c r="F52" s="3333"/>
      <c r="G52" s="3333"/>
      <c r="H52" s="3333"/>
      <c r="I52" s="3333"/>
      <c r="J52" s="3333"/>
      <c r="K52" s="3333"/>
      <c r="L52" s="3333"/>
      <c r="M52" s="3333"/>
      <c r="N52" s="3334"/>
    </row>
    <row r="53" spans="2:14" ht="14.5" customHeight="1">
      <c r="B53" s="3332" t="s">
        <v>3490</v>
      </c>
      <c r="C53" s="3333"/>
      <c r="D53" s="3334"/>
      <c r="E53" s="3332" t="s">
        <v>3491</v>
      </c>
      <c r="F53" s="3333"/>
      <c r="G53" s="3333"/>
      <c r="H53" s="3333"/>
      <c r="I53" s="3333"/>
      <c r="J53" s="3333"/>
      <c r="K53" s="3333"/>
      <c r="L53" s="3333"/>
      <c r="M53" s="3333"/>
      <c r="N53" s="3334"/>
    </row>
    <row r="54" spans="2:14" ht="14.5" customHeight="1">
      <c r="B54" s="3332" t="s">
        <v>3492</v>
      </c>
      <c r="C54" s="3333"/>
      <c r="D54" s="3334"/>
      <c r="E54" s="3332" t="s">
        <v>3493</v>
      </c>
      <c r="F54" s="3333"/>
      <c r="G54" s="3333"/>
      <c r="H54" s="3333"/>
      <c r="I54" s="3333"/>
      <c r="J54" s="3333"/>
      <c r="K54" s="3333"/>
      <c r="L54" s="3333"/>
      <c r="M54" s="3333"/>
      <c r="N54" s="3334"/>
    </row>
    <row r="55" spans="2:14" ht="14.5" customHeight="1">
      <c r="B55" s="3332" t="s">
        <v>3494</v>
      </c>
      <c r="C55" s="3333"/>
      <c r="D55" s="3334"/>
      <c r="E55" s="3332" t="s">
        <v>3495</v>
      </c>
      <c r="F55" s="3333"/>
      <c r="G55" s="3333"/>
      <c r="H55" s="3333"/>
      <c r="I55" s="3333"/>
      <c r="J55" s="3333"/>
      <c r="K55" s="3333"/>
      <c r="L55" s="3333"/>
      <c r="M55" s="3333"/>
      <c r="N55" s="3334"/>
    </row>
    <row r="56" spans="2:14" ht="14.5" customHeight="1">
      <c r="B56" s="3332" t="s">
        <v>3496</v>
      </c>
      <c r="C56" s="3333"/>
      <c r="D56" s="3334"/>
      <c r="E56" s="3332" t="s">
        <v>3497</v>
      </c>
      <c r="F56" s="3333"/>
      <c r="G56" s="3333"/>
      <c r="H56" s="3333"/>
      <c r="I56" s="3333"/>
      <c r="J56" s="3333"/>
      <c r="K56" s="3333"/>
      <c r="L56" s="3333"/>
      <c r="M56" s="3333"/>
      <c r="N56" s="3334"/>
    </row>
    <row r="57" spans="2:14" ht="14.5" customHeight="1">
      <c r="B57" s="3332" t="s">
        <v>3498</v>
      </c>
      <c r="C57" s="3333"/>
      <c r="D57" s="3334"/>
      <c r="E57" s="3332" t="s">
        <v>3499</v>
      </c>
      <c r="F57" s="3333"/>
      <c r="G57" s="3333"/>
      <c r="H57" s="3333"/>
      <c r="I57" s="3333"/>
      <c r="J57" s="3333"/>
      <c r="K57" s="3333"/>
      <c r="L57" s="3333"/>
      <c r="M57" s="3333"/>
      <c r="N57" s="3334"/>
    </row>
    <row r="58" spans="2:14" ht="14.5" customHeight="1">
      <c r="B58" s="3332" t="s">
        <v>3500</v>
      </c>
      <c r="C58" s="3333"/>
      <c r="D58" s="3334"/>
      <c r="E58" s="3332" t="s">
        <v>3501</v>
      </c>
      <c r="F58" s="3333"/>
      <c r="G58" s="3333"/>
      <c r="H58" s="3333"/>
      <c r="I58" s="3333"/>
      <c r="J58" s="3333"/>
      <c r="K58" s="3333"/>
      <c r="L58" s="3333"/>
      <c r="M58" s="3333"/>
      <c r="N58" s="3334"/>
    </row>
    <row r="59" spans="2:14" ht="14.5" customHeight="1">
      <c r="B59" s="3332" t="s">
        <v>3502</v>
      </c>
      <c r="C59" s="3333"/>
      <c r="D59" s="3334"/>
      <c r="E59" s="3332" t="s">
        <v>3503</v>
      </c>
      <c r="F59" s="3333"/>
      <c r="G59" s="3333"/>
      <c r="H59" s="3333"/>
      <c r="I59" s="3333"/>
      <c r="J59" s="3333"/>
      <c r="K59" s="3333"/>
      <c r="L59" s="3333"/>
      <c r="M59" s="3333"/>
      <c r="N59" s="3334"/>
    </row>
    <row r="60" spans="2:14" ht="14.5" customHeight="1">
      <c r="B60" s="3332" t="s">
        <v>3678</v>
      </c>
      <c r="C60" s="3333"/>
      <c r="D60" s="3334"/>
      <c r="E60" s="3332" t="s">
        <v>3680</v>
      </c>
      <c r="F60" s="3333"/>
      <c r="G60" s="3333"/>
      <c r="H60" s="3333"/>
      <c r="I60" s="3333"/>
      <c r="J60" s="3333"/>
      <c r="K60" s="3333"/>
      <c r="L60" s="3333"/>
      <c r="M60" s="3333"/>
      <c r="N60" s="3334"/>
    </row>
    <row r="61" spans="2:14" ht="14.5" customHeight="1">
      <c r="B61" s="3332" t="s">
        <v>3504</v>
      </c>
      <c r="C61" s="3333"/>
      <c r="D61" s="3334"/>
      <c r="E61" s="3332" t="s">
        <v>3505</v>
      </c>
      <c r="F61" s="3333"/>
      <c r="G61" s="3333"/>
      <c r="H61" s="3333"/>
      <c r="I61" s="3333"/>
      <c r="J61" s="3333"/>
      <c r="K61" s="3333"/>
      <c r="L61" s="3333"/>
      <c r="M61" s="3333"/>
      <c r="N61" s="3334"/>
    </row>
    <row r="62" spans="2:14" ht="14.5" customHeight="1">
      <c r="B62" s="3332" t="s">
        <v>3506</v>
      </c>
      <c r="C62" s="3333"/>
      <c r="D62" s="3334"/>
      <c r="E62" s="3332" t="s">
        <v>3507</v>
      </c>
      <c r="F62" s="3333"/>
      <c r="G62" s="3333"/>
      <c r="H62" s="3333"/>
      <c r="I62" s="3333"/>
      <c r="J62" s="3333"/>
      <c r="K62" s="3333"/>
      <c r="L62" s="3333"/>
      <c r="M62" s="3333"/>
      <c r="N62" s="3334"/>
    </row>
    <row r="63" spans="2:14" ht="14.5" customHeight="1">
      <c r="B63" s="3332" t="s">
        <v>3508</v>
      </c>
      <c r="C63" s="3333"/>
      <c r="D63" s="3334"/>
      <c r="E63" s="3332" t="s">
        <v>3509</v>
      </c>
      <c r="F63" s="3333"/>
      <c r="G63" s="3333"/>
      <c r="H63" s="3333"/>
      <c r="I63" s="3333"/>
      <c r="J63" s="3333"/>
      <c r="K63" s="3333"/>
      <c r="L63" s="3333"/>
      <c r="M63" s="3333"/>
      <c r="N63" s="3334"/>
    </row>
    <row r="64" spans="2:14" ht="14.5" customHeight="1">
      <c r="B64" s="3332" t="s">
        <v>3510</v>
      </c>
      <c r="C64" s="3333"/>
      <c r="D64" s="3334"/>
      <c r="E64" s="3332" t="s">
        <v>3511</v>
      </c>
      <c r="F64" s="3333"/>
      <c r="G64" s="3333"/>
      <c r="H64" s="3333"/>
      <c r="I64" s="3333"/>
      <c r="J64" s="3333"/>
      <c r="K64" s="3333"/>
      <c r="L64" s="3333"/>
      <c r="M64" s="3333"/>
      <c r="N64" s="3334"/>
    </row>
    <row r="65" spans="2:14" ht="14.5" customHeight="1">
      <c r="B65" s="3332" t="s">
        <v>3512</v>
      </c>
      <c r="C65" s="3333"/>
      <c r="D65" s="3334"/>
      <c r="E65" s="3332" t="s">
        <v>3513</v>
      </c>
      <c r="F65" s="3333"/>
      <c r="G65" s="3333"/>
      <c r="H65" s="3333"/>
      <c r="I65" s="3333"/>
      <c r="J65" s="3333"/>
      <c r="K65" s="3333"/>
      <c r="L65" s="3333"/>
      <c r="M65" s="3333"/>
      <c r="N65" s="3334"/>
    </row>
    <row r="66" spans="2:14" ht="14.5" customHeight="1">
      <c r="B66" s="3332" t="s">
        <v>3514</v>
      </c>
      <c r="C66" s="3333"/>
      <c r="D66" s="3334"/>
      <c r="E66" s="3332" t="s">
        <v>3515</v>
      </c>
      <c r="F66" s="3333"/>
      <c r="G66" s="3333"/>
      <c r="H66" s="3333"/>
      <c r="I66" s="3333"/>
      <c r="J66" s="3333"/>
      <c r="K66" s="3333"/>
      <c r="L66" s="3333"/>
      <c r="M66" s="3333"/>
      <c r="N66" s="3334"/>
    </row>
    <row r="67" spans="2:14" ht="14.5" customHeight="1">
      <c r="B67" s="3332" t="s">
        <v>3488</v>
      </c>
      <c r="C67" s="3333"/>
      <c r="D67" s="3334"/>
      <c r="E67" s="3332" t="s">
        <v>3516</v>
      </c>
      <c r="F67" s="3333"/>
      <c r="G67" s="3333"/>
      <c r="H67" s="3333"/>
      <c r="I67" s="3333"/>
      <c r="J67" s="3333"/>
      <c r="K67" s="3333"/>
      <c r="L67" s="3333"/>
      <c r="M67" s="3333"/>
      <c r="N67" s="3334"/>
    </row>
    <row r="68" spans="2:14" ht="14.5" customHeight="1">
      <c r="B68" s="3332" t="s">
        <v>3490</v>
      </c>
      <c r="C68" s="3333"/>
      <c r="D68" s="3334"/>
      <c r="E68" s="3332" t="s">
        <v>3517</v>
      </c>
      <c r="F68" s="3333"/>
      <c r="G68" s="3333"/>
      <c r="H68" s="3333"/>
      <c r="I68" s="3333"/>
      <c r="J68" s="3333"/>
      <c r="K68" s="3333"/>
      <c r="L68" s="3333"/>
      <c r="M68" s="3333"/>
      <c r="N68" s="3334"/>
    </row>
    <row r="69" spans="2:14" ht="14.5" customHeight="1">
      <c r="B69" s="3332" t="s">
        <v>3518</v>
      </c>
      <c r="C69" s="3333"/>
      <c r="D69" s="3334"/>
      <c r="E69" s="3332" t="s">
        <v>3519</v>
      </c>
      <c r="F69" s="3333"/>
      <c r="G69" s="3333"/>
      <c r="H69" s="3333"/>
      <c r="I69" s="3333"/>
      <c r="J69" s="3333"/>
      <c r="K69" s="3333"/>
      <c r="L69" s="3333"/>
      <c r="M69" s="3333"/>
      <c r="N69" s="3334"/>
    </row>
    <row r="70" spans="2:14" ht="14.5" customHeight="1">
      <c r="B70" s="3332" t="s">
        <v>3520</v>
      </c>
      <c r="C70" s="3333"/>
      <c r="D70" s="3334"/>
      <c r="E70" s="3332" t="s">
        <v>3521</v>
      </c>
      <c r="F70" s="3333"/>
      <c r="G70" s="3333"/>
      <c r="H70" s="3333"/>
      <c r="I70" s="3333"/>
      <c r="J70" s="3333"/>
      <c r="K70" s="3333"/>
      <c r="L70" s="3333"/>
      <c r="M70" s="3333"/>
      <c r="N70" s="3334"/>
    </row>
    <row r="71" spans="2:14" ht="14.5" customHeight="1">
      <c r="B71" s="3332" t="s">
        <v>3522</v>
      </c>
      <c r="C71" s="3333"/>
      <c r="D71" s="3334"/>
      <c r="E71" s="3332" t="s">
        <v>3523</v>
      </c>
      <c r="F71" s="3333"/>
      <c r="G71" s="3333"/>
      <c r="H71" s="3333"/>
      <c r="I71" s="3333"/>
      <c r="J71" s="3333"/>
      <c r="K71" s="3333"/>
      <c r="L71" s="3333"/>
      <c r="M71" s="3333"/>
      <c r="N71" s="3334"/>
    </row>
    <row r="72" spans="2:14" ht="14.5" customHeight="1">
      <c r="B72" s="3332" t="s">
        <v>3524</v>
      </c>
      <c r="C72" s="3333"/>
      <c r="D72" s="3334"/>
      <c r="E72" s="3332" t="s">
        <v>3525</v>
      </c>
      <c r="F72" s="3333"/>
      <c r="G72" s="3333"/>
      <c r="H72" s="3333"/>
      <c r="I72" s="3333"/>
      <c r="J72" s="3333"/>
      <c r="K72" s="3333"/>
      <c r="L72" s="3333"/>
      <c r="M72" s="3333"/>
      <c r="N72" s="3334"/>
    </row>
    <row r="73" spans="2:14" ht="14.5" customHeight="1">
      <c r="B73" s="3332" t="s">
        <v>3526</v>
      </c>
      <c r="C73" s="3333"/>
      <c r="D73" s="3334"/>
      <c r="E73" s="3332" t="s">
        <v>3527</v>
      </c>
      <c r="F73" s="3333"/>
      <c r="G73" s="3333"/>
      <c r="H73" s="3333"/>
      <c r="I73" s="3333"/>
      <c r="J73" s="3333"/>
      <c r="K73" s="3333"/>
      <c r="L73" s="3333"/>
      <c r="M73" s="3333"/>
      <c r="N73" s="3334"/>
    </row>
    <row r="74" spans="2:14" ht="14.5" customHeight="1">
      <c r="B74" s="3332" t="s">
        <v>3528</v>
      </c>
      <c r="C74" s="3333"/>
      <c r="D74" s="3334"/>
      <c r="E74" s="3332" t="s">
        <v>3529</v>
      </c>
      <c r="F74" s="3333"/>
      <c r="G74" s="3333"/>
      <c r="H74" s="3333"/>
      <c r="I74" s="3333"/>
      <c r="J74" s="3333"/>
      <c r="K74" s="3333"/>
      <c r="L74" s="3333"/>
      <c r="M74" s="3333"/>
      <c r="N74" s="3334"/>
    </row>
    <row r="75" spans="2:14" ht="14.5" customHeight="1">
      <c r="B75" s="3332" t="s">
        <v>3530</v>
      </c>
      <c r="C75" s="3333"/>
      <c r="D75" s="3334"/>
      <c r="E75" s="3332" t="s">
        <v>3531</v>
      </c>
      <c r="F75" s="3333"/>
      <c r="G75" s="3333"/>
      <c r="H75" s="3333"/>
      <c r="I75" s="3333"/>
      <c r="J75" s="3333"/>
      <c r="K75" s="3333"/>
      <c r="L75" s="3333"/>
      <c r="M75" s="3333"/>
      <c r="N75" s="3334"/>
    </row>
    <row r="76" spans="2:14" ht="14.5" customHeight="1">
      <c r="B76" s="3332" t="s">
        <v>3532</v>
      </c>
      <c r="C76" s="3333"/>
      <c r="D76" s="3334"/>
      <c r="E76" s="3332" t="s">
        <v>3533</v>
      </c>
      <c r="F76" s="3333"/>
      <c r="G76" s="3333"/>
      <c r="H76" s="3333"/>
      <c r="I76" s="3333"/>
      <c r="J76" s="3333"/>
      <c r="K76" s="3333"/>
      <c r="L76" s="3333"/>
      <c r="M76" s="3333"/>
      <c r="N76" s="3334"/>
    </row>
    <row r="77" spans="2:14" ht="14.5" customHeight="1">
      <c r="B77" s="3332" t="s">
        <v>3534</v>
      </c>
      <c r="C77" s="3333"/>
      <c r="D77" s="3334"/>
      <c r="E77" s="3332" t="s">
        <v>3535</v>
      </c>
      <c r="F77" s="3333"/>
      <c r="G77" s="3333"/>
      <c r="H77" s="3333"/>
      <c r="I77" s="3333"/>
      <c r="J77" s="3333"/>
      <c r="K77" s="3333"/>
      <c r="L77" s="3333"/>
      <c r="M77" s="3333"/>
      <c r="N77" s="3334"/>
    </row>
    <row r="78" spans="2:14" ht="14.5" customHeight="1">
      <c r="B78" s="3332" t="s">
        <v>3536</v>
      </c>
      <c r="C78" s="3333"/>
      <c r="D78" s="3334"/>
      <c r="E78" s="3332" t="s">
        <v>3537</v>
      </c>
      <c r="F78" s="3333"/>
      <c r="G78" s="3333"/>
      <c r="H78" s="3333"/>
      <c r="I78" s="3333"/>
      <c r="J78" s="3333"/>
      <c r="K78" s="3333"/>
      <c r="L78" s="3333"/>
      <c r="M78" s="3333"/>
      <c r="N78" s="3334"/>
    </row>
    <row r="79" spans="2:14" ht="14.5" customHeight="1">
      <c r="B79" s="3332" t="s">
        <v>149</v>
      </c>
      <c r="C79" s="3333"/>
      <c r="D79" s="3334"/>
      <c r="E79" s="3332" t="s">
        <v>3538</v>
      </c>
      <c r="F79" s="3333"/>
      <c r="G79" s="3333"/>
      <c r="H79" s="3333"/>
      <c r="I79" s="3333"/>
      <c r="J79" s="3333"/>
      <c r="K79" s="3333"/>
      <c r="L79" s="3333"/>
      <c r="M79" s="3333"/>
      <c r="N79" s="3334"/>
    </row>
    <row r="80" spans="2:14" ht="14.5" customHeight="1">
      <c r="B80" s="3332" t="s">
        <v>3539</v>
      </c>
      <c r="C80" s="3333"/>
      <c r="D80" s="3334"/>
      <c r="E80" s="3332" t="s">
        <v>3540</v>
      </c>
      <c r="F80" s="3333"/>
      <c r="G80" s="3333"/>
      <c r="H80" s="3333"/>
      <c r="I80" s="3333"/>
      <c r="J80" s="3333"/>
      <c r="K80" s="3333"/>
      <c r="L80" s="3333"/>
      <c r="M80" s="3333"/>
      <c r="N80" s="3334"/>
    </row>
    <row r="81" spans="2:14" ht="14.5" customHeight="1">
      <c r="B81" s="3332" t="s">
        <v>3541</v>
      </c>
      <c r="C81" s="3333"/>
      <c r="D81" s="3334"/>
      <c r="E81" s="3332" t="s">
        <v>3542</v>
      </c>
      <c r="F81" s="3333"/>
      <c r="G81" s="3333"/>
      <c r="H81" s="3333"/>
      <c r="I81" s="3333"/>
      <c r="J81" s="3333"/>
      <c r="K81" s="3333"/>
      <c r="L81" s="3333"/>
      <c r="M81" s="3333"/>
      <c r="N81" s="3334"/>
    </row>
    <row r="82" spans="2:14" ht="14.5" customHeight="1">
      <c r="B82" s="3332" t="s">
        <v>3543</v>
      </c>
      <c r="C82" s="3333"/>
      <c r="D82" s="3334"/>
      <c r="E82" s="3332" t="s">
        <v>3544</v>
      </c>
      <c r="F82" s="3333"/>
      <c r="G82" s="3333"/>
      <c r="H82" s="3333"/>
      <c r="I82" s="3333"/>
      <c r="J82" s="3333"/>
      <c r="K82" s="3333"/>
      <c r="L82" s="3333"/>
      <c r="M82" s="3333"/>
      <c r="N82" s="3334"/>
    </row>
    <row r="83" spans="2:14" ht="14.5" customHeight="1">
      <c r="B83" s="3332" t="s">
        <v>3545</v>
      </c>
      <c r="C83" s="3333"/>
      <c r="D83" s="3334"/>
      <c r="E83" s="3332" t="s">
        <v>3546</v>
      </c>
      <c r="F83" s="3333"/>
      <c r="G83" s="3333"/>
      <c r="H83" s="3333"/>
      <c r="I83" s="3333"/>
      <c r="J83" s="3333"/>
      <c r="K83" s="3333"/>
      <c r="L83" s="3333"/>
      <c r="M83" s="3333"/>
      <c r="N83" s="3334"/>
    </row>
    <row r="84" spans="2:14" ht="14.5" customHeight="1">
      <c r="B84" s="3332" t="s">
        <v>3528</v>
      </c>
      <c r="C84" s="3333"/>
      <c r="D84" s="3334"/>
      <c r="E84" s="3332" t="s">
        <v>3547</v>
      </c>
      <c r="F84" s="3333"/>
      <c r="G84" s="3333"/>
      <c r="H84" s="3333"/>
      <c r="I84" s="3333"/>
      <c r="J84" s="3333"/>
      <c r="K84" s="3333"/>
      <c r="L84" s="3333"/>
      <c r="M84" s="3333"/>
      <c r="N84" s="3334"/>
    </row>
    <row r="85" spans="2:14" ht="14.5" customHeight="1">
      <c r="B85" s="3332" t="s">
        <v>3548</v>
      </c>
      <c r="C85" s="3333"/>
      <c r="D85" s="3334"/>
      <c r="E85" s="3332" t="s">
        <v>3549</v>
      </c>
      <c r="F85" s="3333"/>
      <c r="G85" s="3333"/>
      <c r="H85" s="3333"/>
      <c r="I85" s="3333"/>
      <c r="J85" s="3333"/>
      <c r="K85" s="3333"/>
      <c r="L85" s="3333"/>
      <c r="M85" s="3333"/>
      <c r="N85" s="3334"/>
    </row>
    <row r="86" spans="2:14" ht="14.5" customHeight="1">
      <c r="B86" s="3332" t="s">
        <v>3550</v>
      </c>
      <c r="C86" s="3333"/>
      <c r="D86" s="3334"/>
      <c r="E86" s="3332" t="s">
        <v>3551</v>
      </c>
      <c r="F86" s="3333"/>
      <c r="G86" s="3333"/>
      <c r="H86" s="3333"/>
      <c r="I86" s="3333"/>
      <c r="J86" s="3333"/>
      <c r="K86" s="3333"/>
      <c r="L86" s="3333"/>
      <c r="M86" s="3333"/>
      <c r="N86" s="3334"/>
    </row>
    <row r="87" spans="2:14" ht="14.5" customHeight="1">
      <c r="B87" s="3332" t="s">
        <v>3552</v>
      </c>
      <c r="C87" s="3333"/>
      <c r="D87" s="3334"/>
      <c r="E87" s="3332" t="s">
        <v>3553</v>
      </c>
      <c r="F87" s="3333"/>
      <c r="G87" s="3333"/>
      <c r="H87" s="3333"/>
      <c r="I87" s="3333"/>
      <c r="J87" s="3333"/>
      <c r="K87" s="3333"/>
      <c r="L87" s="3333"/>
      <c r="M87" s="3333"/>
      <c r="N87" s="3334"/>
    </row>
    <row r="88" spans="2:14" ht="14.5" customHeight="1">
      <c r="B88" s="3332" t="s">
        <v>3554</v>
      </c>
      <c r="C88" s="3333"/>
      <c r="D88" s="3334"/>
      <c r="E88" s="3332" t="s">
        <v>3555</v>
      </c>
      <c r="F88" s="3333"/>
      <c r="G88" s="3333"/>
      <c r="H88" s="3333"/>
      <c r="I88" s="3333"/>
      <c r="J88" s="3333"/>
      <c r="K88" s="3333"/>
      <c r="L88" s="3333"/>
      <c r="M88" s="3333"/>
      <c r="N88" s="3334"/>
    </row>
    <row r="89" spans="2:14" ht="14.5" customHeight="1">
      <c r="B89" s="3332" t="s">
        <v>3556</v>
      </c>
      <c r="C89" s="3333"/>
      <c r="D89" s="3334"/>
      <c r="E89" s="3332" t="s">
        <v>3557</v>
      </c>
      <c r="F89" s="3333"/>
      <c r="G89" s="3333"/>
      <c r="H89" s="3333"/>
      <c r="I89" s="3333"/>
      <c r="J89" s="3333"/>
      <c r="K89" s="3333"/>
      <c r="L89" s="3333"/>
      <c r="M89" s="3333"/>
      <c r="N89" s="3334"/>
    </row>
    <row r="90" spans="2:14" ht="14.5" customHeight="1">
      <c r="B90" s="3332" t="s">
        <v>3558</v>
      </c>
      <c r="C90" s="3333"/>
      <c r="D90" s="3334"/>
      <c r="E90" s="3332" t="s">
        <v>3559</v>
      </c>
      <c r="F90" s="3333"/>
      <c r="G90" s="3333"/>
      <c r="H90" s="3333"/>
      <c r="I90" s="3333"/>
      <c r="J90" s="3333"/>
      <c r="K90" s="3333"/>
      <c r="L90" s="3333"/>
      <c r="M90" s="3333"/>
      <c r="N90" s="3334"/>
    </row>
    <row r="91" spans="2:14" ht="14.5" customHeight="1">
      <c r="B91" s="3332" t="s">
        <v>3560</v>
      </c>
      <c r="C91" s="3333"/>
      <c r="D91" s="3334"/>
      <c r="E91" s="3332" t="s">
        <v>3561</v>
      </c>
      <c r="F91" s="3333"/>
      <c r="G91" s="3333"/>
      <c r="H91" s="3333"/>
      <c r="I91" s="3333"/>
      <c r="J91" s="3333"/>
      <c r="K91" s="3333"/>
      <c r="L91" s="3333"/>
      <c r="M91" s="3333"/>
      <c r="N91" s="3334"/>
    </row>
    <row r="92" spans="2:14" ht="14.5" customHeight="1">
      <c r="B92" s="3332" t="s">
        <v>3562</v>
      </c>
      <c r="C92" s="3333"/>
      <c r="D92" s="3334"/>
      <c r="E92" s="3332" t="s">
        <v>3563</v>
      </c>
      <c r="F92" s="3333"/>
      <c r="G92" s="3333"/>
      <c r="H92" s="3333"/>
      <c r="I92" s="3333"/>
      <c r="J92" s="3333"/>
      <c r="K92" s="3333"/>
      <c r="L92" s="3333"/>
      <c r="M92" s="3333"/>
      <c r="N92" s="3334"/>
    </row>
    <row r="93" spans="2:14" ht="14.5" customHeight="1">
      <c r="B93" s="3332" t="s">
        <v>3564</v>
      </c>
      <c r="C93" s="3333"/>
      <c r="D93" s="3334"/>
      <c r="E93" s="3332" t="s">
        <v>3565</v>
      </c>
      <c r="F93" s="3333"/>
      <c r="G93" s="3333"/>
      <c r="H93" s="3333"/>
      <c r="I93" s="3333"/>
      <c r="J93" s="3333"/>
      <c r="K93" s="3333"/>
      <c r="L93" s="3333"/>
      <c r="M93" s="3333"/>
      <c r="N93" s="3334"/>
    </row>
    <row r="94" spans="2:14" ht="14.5" customHeight="1">
      <c r="B94" s="3332" t="s">
        <v>3566</v>
      </c>
      <c r="C94" s="3333"/>
      <c r="D94" s="3334"/>
      <c r="E94" s="3332" t="s">
        <v>3567</v>
      </c>
      <c r="F94" s="3333"/>
      <c r="G94" s="3333"/>
      <c r="H94" s="3333"/>
      <c r="I94" s="3333"/>
      <c r="J94" s="3333"/>
      <c r="K94" s="3333"/>
      <c r="L94" s="3333"/>
      <c r="M94" s="3333"/>
      <c r="N94" s="3334"/>
    </row>
    <row r="95" spans="2:14" ht="14.5" customHeight="1">
      <c r="B95" s="3332" t="s">
        <v>3568</v>
      </c>
      <c r="C95" s="3333"/>
      <c r="D95" s="3334"/>
      <c r="E95" s="3332" t="s">
        <v>3569</v>
      </c>
      <c r="F95" s="3333"/>
      <c r="G95" s="3333"/>
      <c r="H95" s="3333"/>
      <c r="I95" s="3333"/>
      <c r="J95" s="3333"/>
      <c r="K95" s="3333"/>
      <c r="L95" s="3333"/>
      <c r="M95" s="3333"/>
      <c r="N95" s="3334"/>
    </row>
    <row r="96" spans="2:14" ht="14.5" customHeight="1">
      <c r="B96" s="3332" t="s">
        <v>3570</v>
      </c>
      <c r="C96" s="3333"/>
      <c r="D96" s="3334"/>
      <c r="E96" s="3332" t="s">
        <v>3571</v>
      </c>
      <c r="F96" s="3333"/>
      <c r="G96" s="3333"/>
      <c r="H96" s="3333"/>
      <c r="I96" s="3333"/>
      <c r="J96" s="3333"/>
      <c r="K96" s="3333"/>
      <c r="L96" s="3333"/>
      <c r="M96" s="3333"/>
      <c r="N96" s="3334"/>
    </row>
    <row r="97" spans="2:14" ht="14.5" customHeight="1">
      <c r="B97" s="3332" t="s">
        <v>3572</v>
      </c>
      <c r="C97" s="3333"/>
      <c r="D97" s="3334"/>
      <c r="E97" s="3332" t="s">
        <v>3573</v>
      </c>
      <c r="F97" s="3333"/>
      <c r="G97" s="3333"/>
      <c r="H97" s="3333"/>
      <c r="I97" s="3333"/>
      <c r="J97" s="3333"/>
      <c r="K97" s="3333"/>
      <c r="L97" s="3333"/>
      <c r="M97" s="3333"/>
      <c r="N97" s="3334"/>
    </row>
    <row r="98" spans="2:14" ht="14.5" customHeight="1">
      <c r="B98" s="3332" t="s">
        <v>3574</v>
      </c>
      <c r="C98" s="3333"/>
      <c r="D98" s="3334"/>
      <c r="E98" s="3332" t="s">
        <v>3575</v>
      </c>
      <c r="F98" s="3333"/>
      <c r="G98" s="3333"/>
      <c r="H98" s="3333"/>
      <c r="I98" s="3333"/>
      <c r="J98" s="3333"/>
      <c r="K98" s="3333"/>
      <c r="L98" s="3333"/>
      <c r="M98" s="3333"/>
      <c r="N98" s="3334"/>
    </row>
    <row r="99" spans="2:14" ht="14.5" customHeight="1">
      <c r="B99" s="3332" t="s">
        <v>3576</v>
      </c>
      <c r="C99" s="3333"/>
      <c r="D99" s="3334"/>
      <c r="E99" s="3332" t="s">
        <v>3577</v>
      </c>
      <c r="F99" s="3333"/>
      <c r="G99" s="3333"/>
      <c r="H99" s="3333"/>
      <c r="I99" s="3333"/>
      <c r="J99" s="3333"/>
      <c r="K99" s="3333"/>
      <c r="L99" s="3333"/>
      <c r="M99" s="3333"/>
      <c r="N99" s="3334"/>
    </row>
    <row r="100" spans="2:14" ht="14.5" customHeight="1">
      <c r="B100" s="3332" t="s">
        <v>3578</v>
      </c>
      <c r="C100" s="3333"/>
      <c r="D100" s="3334"/>
      <c r="E100" s="3332" t="s">
        <v>3579</v>
      </c>
      <c r="F100" s="3333"/>
      <c r="G100" s="3333"/>
      <c r="H100" s="3333"/>
      <c r="I100" s="3333"/>
      <c r="J100" s="3333"/>
      <c r="K100" s="3333"/>
      <c r="L100" s="3333"/>
      <c r="M100" s="3333"/>
      <c r="N100" s="3334"/>
    </row>
    <row r="101" spans="2:14" ht="14.5" customHeight="1">
      <c r="B101" s="3332" t="s">
        <v>3580</v>
      </c>
      <c r="C101" s="3333"/>
      <c r="D101" s="3334"/>
      <c r="E101" s="3332" t="s">
        <v>3581</v>
      </c>
      <c r="F101" s="3333"/>
      <c r="G101" s="3333"/>
      <c r="H101" s="3333"/>
      <c r="I101" s="3333"/>
      <c r="J101" s="3333"/>
      <c r="K101" s="3333"/>
      <c r="L101" s="3333"/>
      <c r="M101" s="3333"/>
      <c r="N101" s="3334"/>
    </row>
    <row r="102" spans="2:14" ht="14.5" customHeight="1">
      <c r="B102" s="3332" t="s">
        <v>3582</v>
      </c>
      <c r="C102" s="3333"/>
      <c r="D102" s="3334"/>
      <c r="E102" s="3332" t="s">
        <v>3583</v>
      </c>
      <c r="F102" s="3333"/>
      <c r="G102" s="3333"/>
      <c r="H102" s="3333"/>
      <c r="I102" s="3333"/>
      <c r="J102" s="3333"/>
      <c r="K102" s="3333"/>
      <c r="L102" s="3333"/>
      <c r="M102" s="3333"/>
      <c r="N102" s="3334"/>
    </row>
    <row r="103" spans="2:14" ht="14.5" customHeight="1">
      <c r="B103" s="3332" t="s">
        <v>3584</v>
      </c>
      <c r="C103" s="3333"/>
      <c r="D103" s="3334"/>
      <c r="E103" s="3332" t="s">
        <v>3585</v>
      </c>
      <c r="F103" s="3333"/>
      <c r="G103" s="3333"/>
      <c r="H103" s="3333"/>
      <c r="I103" s="3333"/>
      <c r="J103" s="3333"/>
      <c r="K103" s="3333"/>
      <c r="L103" s="3333"/>
      <c r="M103" s="3333"/>
      <c r="N103" s="3334"/>
    </row>
    <row r="104" spans="2:14" ht="14.5" customHeight="1">
      <c r="B104" s="3332" t="s">
        <v>3586</v>
      </c>
      <c r="C104" s="3333"/>
      <c r="D104" s="3334"/>
      <c r="E104" s="3332" t="s">
        <v>3587</v>
      </c>
      <c r="F104" s="3333"/>
      <c r="G104" s="3333"/>
      <c r="H104" s="3333"/>
      <c r="I104" s="3333"/>
      <c r="J104" s="3333"/>
      <c r="K104" s="3333"/>
      <c r="L104" s="3333"/>
      <c r="M104" s="3333"/>
      <c r="N104" s="3334"/>
    </row>
    <row r="105" spans="2:14" ht="14.5" customHeight="1">
      <c r="B105" s="3332" t="s">
        <v>3588</v>
      </c>
      <c r="C105" s="3333"/>
      <c r="D105" s="3334"/>
      <c r="E105" s="3332" t="s">
        <v>3589</v>
      </c>
      <c r="F105" s="3333"/>
      <c r="G105" s="3333"/>
      <c r="H105" s="3333"/>
      <c r="I105" s="3333"/>
      <c r="J105" s="3333"/>
      <c r="K105" s="3333"/>
      <c r="L105" s="3333"/>
      <c r="M105" s="3333"/>
      <c r="N105" s="3334"/>
    </row>
    <row r="106" spans="2:14" ht="14.5" customHeight="1">
      <c r="B106" s="3332" t="s">
        <v>3590</v>
      </c>
      <c r="C106" s="3333"/>
      <c r="D106" s="3334"/>
      <c r="E106" s="3332" t="s">
        <v>3591</v>
      </c>
      <c r="F106" s="3333"/>
      <c r="G106" s="3333"/>
      <c r="H106" s="3333"/>
      <c r="I106" s="3333"/>
      <c r="J106" s="3333"/>
      <c r="K106" s="3333"/>
      <c r="L106" s="3333"/>
      <c r="M106" s="3333"/>
      <c r="N106" s="3334"/>
    </row>
    <row r="107" spans="2:14" ht="14.5" customHeight="1">
      <c r="B107" s="3332" t="s">
        <v>3592</v>
      </c>
      <c r="C107" s="3333"/>
      <c r="D107" s="3334"/>
      <c r="E107" s="3332" t="s">
        <v>3593</v>
      </c>
      <c r="F107" s="3333"/>
      <c r="G107" s="3333"/>
      <c r="H107" s="3333"/>
      <c r="I107" s="3333"/>
      <c r="J107" s="3333"/>
      <c r="K107" s="3333"/>
      <c r="L107" s="3333"/>
      <c r="M107" s="3333"/>
      <c r="N107" s="3334"/>
    </row>
    <row r="108" spans="2:14" ht="14.5" customHeight="1">
      <c r="B108" s="3332" t="s">
        <v>3594</v>
      </c>
      <c r="C108" s="3333"/>
      <c r="D108" s="3334"/>
      <c r="E108" s="3332" t="s">
        <v>3595</v>
      </c>
      <c r="F108" s="3333"/>
      <c r="G108" s="3333"/>
      <c r="H108" s="3333"/>
      <c r="I108" s="3333"/>
      <c r="J108" s="3333"/>
      <c r="K108" s="3333"/>
      <c r="L108" s="3333"/>
      <c r="M108" s="3333"/>
      <c r="N108" s="3334"/>
    </row>
    <row r="109" spans="2:14" ht="14.5" customHeight="1">
      <c r="B109" s="3332" t="s">
        <v>3596</v>
      </c>
      <c r="C109" s="3333"/>
      <c r="D109" s="3334"/>
      <c r="E109" s="3332" t="s">
        <v>3597</v>
      </c>
      <c r="F109" s="3333"/>
      <c r="G109" s="3333"/>
      <c r="H109" s="3333"/>
      <c r="I109" s="3333"/>
      <c r="J109" s="3333"/>
      <c r="K109" s="3333"/>
      <c r="L109" s="3333"/>
      <c r="M109" s="3333"/>
      <c r="N109" s="3334"/>
    </row>
    <row r="110" spans="2:14" ht="14.5" customHeight="1">
      <c r="B110" s="3332" t="s">
        <v>3598</v>
      </c>
      <c r="C110" s="3333"/>
      <c r="D110" s="3334"/>
      <c r="E110" s="3332" t="s">
        <v>3599</v>
      </c>
      <c r="F110" s="3333"/>
      <c r="G110" s="3333"/>
      <c r="H110" s="3333"/>
      <c r="I110" s="3333"/>
      <c r="J110" s="3333"/>
      <c r="K110" s="3333"/>
      <c r="L110" s="3333"/>
      <c r="M110" s="3333"/>
      <c r="N110" s="3334"/>
    </row>
    <row r="111" spans="2:14" ht="14.5" customHeight="1">
      <c r="B111" s="3332" t="s">
        <v>3600</v>
      </c>
      <c r="C111" s="3333"/>
      <c r="D111" s="3334"/>
      <c r="E111" s="3332" t="s">
        <v>3601</v>
      </c>
      <c r="F111" s="3333"/>
      <c r="G111" s="3333"/>
      <c r="H111" s="3333"/>
      <c r="I111" s="3333"/>
      <c r="J111" s="3333"/>
      <c r="K111" s="3333"/>
      <c r="L111" s="3333"/>
      <c r="M111" s="3333"/>
      <c r="N111" s="3334"/>
    </row>
    <row r="112" spans="2:14" ht="14.5" customHeight="1">
      <c r="B112" s="3332" t="s">
        <v>3602</v>
      </c>
      <c r="C112" s="3333"/>
      <c r="D112" s="3334"/>
      <c r="E112" s="3332" t="s">
        <v>3603</v>
      </c>
      <c r="F112" s="3333"/>
      <c r="G112" s="3333"/>
      <c r="H112" s="3333"/>
      <c r="I112" s="3333"/>
      <c r="J112" s="3333"/>
      <c r="K112" s="3333"/>
      <c r="L112" s="3333"/>
      <c r="M112" s="3333"/>
      <c r="N112" s="3334"/>
    </row>
    <row r="113" spans="2:14" ht="14.5" customHeight="1">
      <c r="B113" s="3332" t="s">
        <v>3604</v>
      </c>
      <c r="C113" s="3333"/>
      <c r="D113" s="3334"/>
      <c r="E113" s="3332" t="s">
        <v>3605</v>
      </c>
      <c r="F113" s="3333"/>
      <c r="G113" s="3333"/>
      <c r="H113" s="3333"/>
      <c r="I113" s="3333"/>
      <c r="J113" s="3333"/>
      <c r="K113" s="3333"/>
      <c r="L113" s="3333"/>
      <c r="M113" s="3333"/>
      <c r="N113" s="3334"/>
    </row>
    <row r="114" spans="2:14" ht="14.5" customHeight="1">
      <c r="B114" s="3332" t="s">
        <v>3606</v>
      </c>
      <c r="C114" s="3333"/>
      <c r="D114" s="3334"/>
      <c r="E114" s="3332" t="s">
        <v>3607</v>
      </c>
      <c r="F114" s="3333"/>
      <c r="G114" s="3333"/>
      <c r="H114" s="3333"/>
      <c r="I114" s="3333"/>
      <c r="J114" s="3333"/>
      <c r="K114" s="3333"/>
      <c r="L114" s="3333"/>
      <c r="M114" s="3333"/>
      <c r="N114" s="3334"/>
    </row>
    <row r="115" spans="2:14" ht="14.5" customHeight="1">
      <c r="B115" s="3332" t="s">
        <v>3608</v>
      </c>
      <c r="C115" s="3333"/>
      <c r="D115" s="3334"/>
      <c r="E115" s="3332" t="s">
        <v>3609</v>
      </c>
      <c r="F115" s="3333"/>
      <c r="G115" s="3333"/>
      <c r="H115" s="3333"/>
      <c r="I115" s="3333"/>
      <c r="J115" s="3333"/>
      <c r="K115" s="3333"/>
      <c r="L115" s="3333"/>
      <c r="M115" s="3333"/>
      <c r="N115" s="3334"/>
    </row>
    <row r="116" spans="2:14" ht="14.5" customHeight="1">
      <c r="B116" s="3332" t="s">
        <v>3610</v>
      </c>
      <c r="C116" s="3333"/>
      <c r="D116" s="3334"/>
      <c r="E116" s="3332" t="s">
        <v>3609</v>
      </c>
      <c r="F116" s="3333"/>
      <c r="G116" s="3333"/>
      <c r="H116" s="3333"/>
      <c r="I116" s="3333"/>
      <c r="J116" s="3333"/>
      <c r="K116" s="3333"/>
      <c r="L116" s="3333"/>
      <c r="M116" s="3333"/>
      <c r="N116" s="3334"/>
    </row>
    <row r="117" spans="2:14" ht="14.5" customHeight="1">
      <c r="B117" s="3332" t="s">
        <v>3611</v>
      </c>
      <c r="C117" s="3333"/>
      <c r="D117" s="3334"/>
      <c r="E117" s="3332" t="s">
        <v>3612</v>
      </c>
      <c r="F117" s="3333"/>
      <c r="G117" s="3333"/>
      <c r="H117" s="3333"/>
      <c r="I117" s="3333"/>
      <c r="J117" s="3333"/>
      <c r="K117" s="3333"/>
      <c r="L117" s="3333"/>
      <c r="M117" s="3333"/>
      <c r="N117" s="3334"/>
    </row>
    <row r="118" spans="2:14" ht="14.5" customHeight="1">
      <c r="B118" s="3332" t="s">
        <v>3613</v>
      </c>
      <c r="C118" s="3333"/>
      <c r="D118" s="3334"/>
      <c r="E118" s="3332" t="s">
        <v>3614</v>
      </c>
      <c r="F118" s="3333"/>
      <c r="G118" s="3333"/>
      <c r="H118" s="3333"/>
      <c r="I118" s="3333"/>
      <c r="J118" s="3333"/>
      <c r="K118" s="3333"/>
      <c r="L118" s="3333"/>
      <c r="M118" s="3333"/>
      <c r="N118" s="3334"/>
    </row>
    <row r="119" spans="2:14" ht="14.5" customHeight="1">
      <c r="B119" s="3332" t="s">
        <v>3615</v>
      </c>
      <c r="C119" s="3333"/>
      <c r="D119" s="3334"/>
      <c r="E119" s="3332" t="s">
        <v>3616</v>
      </c>
      <c r="F119" s="3333"/>
      <c r="G119" s="3333"/>
      <c r="H119" s="3333"/>
      <c r="I119" s="3333"/>
      <c r="J119" s="3333"/>
      <c r="K119" s="3333"/>
      <c r="L119" s="3333"/>
      <c r="M119" s="3333"/>
      <c r="N119" s="3334"/>
    </row>
    <row r="120" spans="2:14" ht="14.5" customHeight="1">
      <c r="B120" s="3332" t="s">
        <v>3617</v>
      </c>
      <c r="C120" s="3333"/>
      <c r="D120" s="3334"/>
      <c r="E120" s="3332" t="s">
        <v>3618</v>
      </c>
      <c r="F120" s="3333"/>
      <c r="G120" s="3333"/>
      <c r="H120" s="3333"/>
      <c r="I120" s="3333"/>
      <c r="J120" s="3333"/>
      <c r="K120" s="3333"/>
      <c r="L120" s="3333"/>
      <c r="M120" s="3333"/>
      <c r="N120" s="3334"/>
    </row>
    <row r="121" spans="2:14" ht="14.5" customHeight="1">
      <c r="B121" s="3332" t="s">
        <v>3619</v>
      </c>
      <c r="C121" s="3333"/>
      <c r="D121" s="3334"/>
      <c r="E121" s="3332" t="s">
        <v>3620</v>
      </c>
      <c r="F121" s="3333"/>
      <c r="G121" s="3333"/>
      <c r="H121" s="3333"/>
      <c r="I121" s="3333"/>
      <c r="J121" s="3333"/>
      <c r="K121" s="3333"/>
      <c r="L121" s="3333"/>
      <c r="M121" s="3333"/>
      <c r="N121" s="3334"/>
    </row>
    <row r="122" spans="2:14" ht="14.5" customHeight="1">
      <c r="B122" s="3332" t="s">
        <v>3621</v>
      </c>
      <c r="C122" s="3333"/>
      <c r="D122" s="3334"/>
      <c r="E122" s="3332" t="s">
        <v>3622</v>
      </c>
      <c r="F122" s="3333"/>
      <c r="G122" s="3333"/>
      <c r="H122" s="3333"/>
      <c r="I122" s="3333"/>
      <c r="J122" s="3333"/>
      <c r="K122" s="3333"/>
      <c r="L122" s="3333"/>
      <c r="M122" s="3333"/>
      <c r="N122" s="3334"/>
    </row>
    <row r="123" spans="2:14" ht="14.5" customHeight="1">
      <c r="B123" s="3332" t="s">
        <v>3623</v>
      </c>
      <c r="C123" s="3333"/>
      <c r="D123" s="3334"/>
      <c r="E123" s="3332" t="s">
        <v>3624</v>
      </c>
      <c r="F123" s="3333"/>
      <c r="G123" s="3333"/>
      <c r="H123" s="3333"/>
      <c r="I123" s="3333"/>
      <c r="J123" s="3333"/>
      <c r="K123" s="3333"/>
      <c r="L123" s="3333"/>
      <c r="M123" s="3333"/>
      <c r="N123" s="3334"/>
    </row>
    <row r="124" spans="2:14" ht="14.5" customHeight="1">
      <c r="B124" s="3332" t="s">
        <v>3625</v>
      </c>
      <c r="C124" s="3333"/>
      <c r="D124" s="3334"/>
      <c r="E124" s="3332" t="s">
        <v>3626</v>
      </c>
      <c r="F124" s="3333"/>
      <c r="G124" s="3333"/>
      <c r="H124" s="3333"/>
      <c r="I124" s="3333"/>
      <c r="J124" s="3333"/>
      <c r="K124" s="3333"/>
      <c r="L124" s="3333"/>
      <c r="M124" s="3333"/>
      <c r="N124" s="3334"/>
    </row>
    <row r="125" spans="2:14" ht="14.5" customHeight="1">
      <c r="B125" s="3332" t="s">
        <v>3627</v>
      </c>
      <c r="C125" s="3333"/>
      <c r="D125" s="3334"/>
      <c r="E125" s="3332" t="s">
        <v>3628</v>
      </c>
      <c r="F125" s="3333"/>
      <c r="G125" s="3333"/>
      <c r="H125" s="3333"/>
      <c r="I125" s="3333"/>
      <c r="J125" s="3333"/>
      <c r="K125" s="3333"/>
      <c r="L125" s="3333"/>
      <c r="M125" s="3333"/>
      <c r="N125" s="3334"/>
    </row>
    <row r="126" spans="2:14" ht="14.5" customHeight="1">
      <c r="B126" s="3332" t="s">
        <v>3629</v>
      </c>
      <c r="C126" s="3333"/>
      <c r="D126" s="3334"/>
      <c r="E126" s="3332" t="s">
        <v>3630</v>
      </c>
      <c r="F126" s="3333"/>
      <c r="G126" s="3333"/>
      <c r="H126" s="3333"/>
      <c r="I126" s="3333"/>
      <c r="J126" s="3333"/>
      <c r="K126" s="3333"/>
      <c r="L126" s="3333"/>
      <c r="M126" s="3333"/>
      <c r="N126" s="3334"/>
    </row>
    <row r="127" spans="2:14" ht="14.5" customHeight="1">
      <c r="B127" s="3332" t="s">
        <v>3631</v>
      </c>
      <c r="C127" s="3333"/>
      <c r="D127" s="3334"/>
      <c r="E127" s="3332" t="s">
        <v>3632</v>
      </c>
      <c r="F127" s="3333"/>
      <c r="G127" s="3333"/>
      <c r="H127" s="3333"/>
      <c r="I127" s="3333"/>
      <c r="J127" s="3333"/>
      <c r="K127" s="3333"/>
      <c r="L127" s="3333"/>
      <c r="M127" s="3333"/>
      <c r="N127" s="3334"/>
    </row>
    <row r="128" spans="2:14" ht="14.5" customHeight="1">
      <c r="B128" s="3332" t="s">
        <v>3633</v>
      </c>
      <c r="C128" s="3333"/>
      <c r="D128" s="3334"/>
      <c r="E128" s="3332" t="s">
        <v>3634</v>
      </c>
      <c r="F128" s="3333"/>
      <c r="G128" s="3333"/>
      <c r="H128" s="3333"/>
      <c r="I128" s="3333"/>
      <c r="J128" s="3333"/>
      <c r="K128" s="3333"/>
      <c r="L128" s="3333"/>
      <c r="M128" s="3333"/>
      <c r="N128" s="3334"/>
    </row>
    <row r="129" spans="2:14" ht="14.5" customHeight="1">
      <c r="B129" s="3332" t="s">
        <v>3635</v>
      </c>
      <c r="C129" s="3333"/>
      <c r="D129" s="3334"/>
      <c r="E129" s="3332" t="s">
        <v>3636</v>
      </c>
      <c r="F129" s="3333"/>
      <c r="G129" s="3333"/>
      <c r="H129" s="3333"/>
      <c r="I129" s="3333"/>
      <c r="J129" s="3333"/>
      <c r="K129" s="3333"/>
      <c r="L129" s="3333"/>
      <c r="M129" s="3333"/>
      <c r="N129" s="3334"/>
    </row>
    <row r="130" spans="2:14" ht="14.5" customHeight="1">
      <c r="B130" s="3332" t="s">
        <v>3637</v>
      </c>
      <c r="C130" s="3333"/>
      <c r="D130" s="3334"/>
      <c r="E130" s="3332" t="s">
        <v>3638</v>
      </c>
      <c r="F130" s="3333"/>
      <c r="G130" s="3333"/>
      <c r="H130" s="3333"/>
      <c r="I130" s="3333"/>
      <c r="J130" s="3333"/>
      <c r="K130" s="3333"/>
      <c r="L130" s="3333"/>
      <c r="M130" s="3333"/>
      <c r="N130" s="3334"/>
    </row>
    <row r="131" spans="2:14" ht="14.5" customHeight="1">
      <c r="B131" s="3332" t="s">
        <v>3639</v>
      </c>
      <c r="C131" s="3333"/>
      <c r="D131" s="3334"/>
      <c r="E131" s="3332" t="s">
        <v>3640</v>
      </c>
      <c r="F131" s="3333"/>
      <c r="G131" s="3333"/>
      <c r="H131" s="3333"/>
      <c r="I131" s="3333"/>
      <c r="J131" s="3333"/>
      <c r="K131" s="3333"/>
      <c r="L131" s="3333"/>
      <c r="M131" s="3333"/>
      <c r="N131" s="3334"/>
    </row>
    <row r="132" spans="2:14" ht="14.5" customHeight="1">
      <c r="B132" s="3332" t="s">
        <v>3641</v>
      </c>
      <c r="C132" s="3333"/>
      <c r="D132" s="3334"/>
      <c r="E132" s="3332" t="s">
        <v>3642</v>
      </c>
      <c r="F132" s="3333"/>
      <c r="G132" s="3333"/>
      <c r="H132" s="3333"/>
      <c r="I132" s="3333"/>
      <c r="J132" s="3333"/>
      <c r="K132" s="3333"/>
      <c r="L132" s="3333"/>
      <c r="M132" s="3333"/>
      <c r="N132" s="3334"/>
    </row>
    <row r="133" spans="2:14" ht="14.5" customHeight="1">
      <c r="B133" s="3332" t="s">
        <v>3643</v>
      </c>
      <c r="C133" s="3333"/>
      <c r="D133" s="3334"/>
      <c r="E133" s="3332" t="s">
        <v>3644</v>
      </c>
      <c r="F133" s="3333"/>
      <c r="G133" s="3333"/>
      <c r="H133" s="3333"/>
      <c r="I133" s="3333"/>
      <c r="J133" s="3333"/>
      <c r="K133" s="3333"/>
      <c r="L133" s="3333"/>
      <c r="M133" s="3333"/>
      <c r="N133" s="3334"/>
    </row>
    <row r="134" spans="2:14" ht="14.5" customHeight="1">
      <c r="B134" s="3332" t="s">
        <v>3645</v>
      </c>
      <c r="C134" s="3333"/>
      <c r="D134" s="3334"/>
      <c r="E134" s="3332" t="s">
        <v>3646</v>
      </c>
      <c r="F134" s="3333"/>
      <c r="G134" s="3333"/>
      <c r="H134" s="3333"/>
      <c r="I134" s="3333"/>
      <c r="J134" s="3333"/>
      <c r="K134" s="3333"/>
      <c r="L134" s="3333"/>
      <c r="M134" s="3333"/>
      <c r="N134" s="3334"/>
    </row>
    <row r="135" spans="2:14" ht="14.5" customHeight="1">
      <c r="B135" s="3332" t="s">
        <v>3647</v>
      </c>
      <c r="C135" s="3333"/>
      <c r="D135" s="3334"/>
      <c r="E135" s="3332" t="s">
        <v>3648</v>
      </c>
      <c r="F135" s="3333"/>
      <c r="G135" s="3333"/>
      <c r="H135" s="3333"/>
      <c r="I135" s="3333"/>
      <c r="J135" s="3333"/>
      <c r="K135" s="3333"/>
      <c r="L135" s="3333"/>
      <c r="M135" s="3333"/>
      <c r="N135" s="3334"/>
    </row>
    <row r="136" spans="2:14" ht="14.5" customHeight="1">
      <c r="B136" s="3332" t="s">
        <v>3649</v>
      </c>
      <c r="C136" s="3333"/>
      <c r="D136" s="3334"/>
      <c r="E136" s="3332" t="s">
        <v>3650</v>
      </c>
      <c r="F136" s="3333"/>
      <c r="G136" s="3333"/>
      <c r="H136" s="3333"/>
      <c r="I136" s="3333"/>
      <c r="J136" s="3333"/>
      <c r="K136" s="3333"/>
      <c r="L136" s="3333"/>
      <c r="M136" s="3333"/>
      <c r="N136" s="3334"/>
    </row>
    <row r="137" spans="2:14" ht="14.5" customHeight="1">
      <c r="B137" s="3332" t="s">
        <v>3651</v>
      </c>
      <c r="C137" s="3333"/>
      <c r="D137" s="3334"/>
      <c r="E137" s="3332" t="s">
        <v>3652</v>
      </c>
      <c r="F137" s="3333"/>
      <c r="G137" s="3333"/>
      <c r="H137" s="3333"/>
      <c r="I137" s="3333"/>
      <c r="J137" s="3333"/>
      <c r="K137" s="3333"/>
      <c r="L137" s="3333"/>
      <c r="M137" s="3333"/>
      <c r="N137" s="3334"/>
    </row>
    <row r="138" spans="2:14" ht="14.5" customHeight="1">
      <c r="B138" s="3332" t="s">
        <v>3653</v>
      </c>
      <c r="C138" s="3333"/>
      <c r="D138" s="3334"/>
      <c r="E138" s="3332" t="s">
        <v>3654</v>
      </c>
      <c r="F138" s="3333"/>
      <c r="G138" s="3333"/>
      <c r="H138" s="3333"/>
      <c r="I138" s="3333"/>
      <c r="J138" s="3333"/>
      <c r="K138" s="3333"/>
      <c r="L138" s="3333"/>
      <c r="M138" s="3333"/>
      <c r="N138" s="3334"/>
    </row>
    <row r="139" spans="2:14" ht="14.5" customHeight="1">
      <c r="B139" s="3332" t="s">
        <v>3655</v>
      </c>
      <c r="C139" s="3333"/>
      <c r="D139" s="3334"/>
      <c r="E139" s="3332" t="s">
        <v>3656</v>
      </c>
      <c r="F139" s="3333"/>
      <c r="G139" s="3333"/>
      <c r="H139" s="3333"/>
      <c r="I139" s="3333"/>
      <c r="J139" s="3333"/>
      <c r="K139" s="3333"/>
      <c r="L139" s="3333"/>
      <c r="M139" s="3333"/>
      <c r="N139" s="3334"/>
    </row>
    <row r="140" spans="2:14" ht="14.5" customHeight="1">
      <c r="B140" s="3332" t="s">
        <v>3657</v>
      </c>
      <c r="C140" s="3333"/>
      <c r="D140" s="3334"/>
      <c r="E140" s="3332" t="s">
        <v>3658</v>
      </c>
      <c r="F140" s="3333"/>
      <c r="G140" s="3333"/>
      <c r="H140" s="3333"/>
      <c r="I140" s="3333"/>
      <c r="J140" s="3333"/>
      <c r="K140" s="3333"/>
      <c r="L140" s="3333"/>
      <c r="M140" s="3333"/>
      <c r="N140" s="3334"/>
    </row>
    <row r="141" spans="2:14" ht="14.5" customHeight="1">
      <c r="B141" s="3332" t="s">
        <v>3659</v>
      </c>
      <c r="C141" s="3333"/>
      <c r="D141" s="3334"/>
      <c r="E141" s="3332" t="s">
        <v>3660</v>
      </c>
      <c r="F141" s="3333"/>
      <c r="G141" s="3333"/>
      <c r="H141" s="3333"/>
      <c r="I141" s="3333"/>
      <c r="J141" s="3333"/>
      <c r="K141" s="3333"/>
      <c r="L141" s="3333"/>
      <c r="M141" s="3333"/>
      <c r="N141" s="3334"/>
    </row>
    <row r="142" spans="2:14" ht="14.5" customHeight="1">
      <c r="B142" s="3332" t="s">
        <v>3661</v>
      </c>
      <c r="C142" s="3333"/>
      <c r="D142" s="3334"/>
      <c r="E142" s="3332" t="s">
        <v>3662</v>
      </c>
      <c r="F142" s="3333"/>
      <c r="G142" s="3333"/>
      <c r="H142" s="3333"/>
      <c r="I142" s="3333"/>
      <c r="J142" s="3333"/>
      <c r="K142" s="3333"/>
      <c r="L142" s="3333"/>
      <c r="M142" s="3333"/>
      <c r="N142" s="3334"/>
    </row>
    <row r="143" spans="2:14" ht="14.5" customHeight="1">
      <c r="B143" s="3332" t="s">
        <v>3663</v>
      </c>
      <c r="C143" s="3333"/>
      <c r="D143" s="3334"/>
      <c r="E143" s="3332" t="s">
        <v>3664</v>
      </c>
      <c r="F143" s="3333"/>
      <c r="G143" s="3333"/>
      <c r="H143" s="3333"/>
      <c r="I143" s="3333"/>
      <c r="J143" s="3333"/>
      <c r="K143" s="3333"/>
      <c r="L143" s="3333"/>
      <c r="M143" s="3333"/>
      <c r="N143" s="3334"/>
    </row>
    <row r="144" spans="2:14" ht="14.5" customHeight="1">
      <c r="B144" s="3332" t="s">
        <v>3665</v>
      </c>
      <c r="C144" s="3333"/>
      <c r="D144" s="3334"/>
      <c r="E144" s="3332" t="s">
        <v>3666</v>
      </c>
      <c r="F144" s="3333"/>
      <c r="G144" s="3333"/>
      <c r="H144" s="3333"/>
      <c r="I144" s="3333"/>
      <c r="J144" s="3333"/>
      <c r="K144" s="3333"/>
      <c r="L144" s="3333"/>
      <c r="M144" s="3333"/>
      <c r="N144" s="3334"/>
    </row>
    <row r="145" spans="2:32" ht="14.5" customHeight="1">
      <c r="B145" s="3332" t="s">
        <v>3667</v>
      </c>
      <c r="C145" s="3333"/>
      <c r="D145" s="3334"/>
      <c r="E145" s="3332" t="s">
        <v>3668</v>
      </c>
      <c r="F145" s="3333"/>
      <c r="G145" s="3333"/>
      <c r="H145" s="3333"/>
      <c r="I145" s="3333"/>
      <c r="J145" s="3333"/>
      <c r="K145" s="3333"/>
      <c r="L145" s="3333"/>
      <c r="M145" s="3333"/>
      <c r="N145" s="3334"/>
    </row>
    <row r="146" spans="2:32" ht="14.5" customHeight="1">
      <c r="B146" s="3332" t="s">
        <v>3669</v>
      </c>
      <c r="C146" s="3333"/>
      <c r="D146" s="3334"/>
      <c r="E146" s="3332" t="s">
        <v>3670</v>
      </c>
      <c r="F146" s="3333"/>
      <c r="G146" s="3333"/>
      <c r="H146" s="3333"/>
      <c r="I146" s="3333"/>
      <c r="J146" s="3333"/>
      <c r="K146" s="3333"/>
      <c r="L146" s="3333"/>
      <c r="M146" s="3333"/>
      <c r="N146" s="3334"/>
    </row>
    <row r="147" spans="2:32" ht="14.5" customHeight="1">
      <c r="B147" s="3332" t="s">
        <v>3671</v>
      </c>
      <c r="C147" s="3333"/>
      <c r="D147" s="3334"/>
      <c r="E147" s="3332" t="s">
        <v>3672</v>
      </c>
      <c r="F147" s="3333"/>
      <c r="G147" s="3333"/>
      <c r="H147" s="3333"/>
      <c r="I147" s="3333"/>
      <c r="J147" s="3333"/>
      <c r="K147" s="3333"/>
      <c r="L147" s="3333"/>
      <c r="M147" s="3333"/>
      <c r="N147" s="3334"/>
    </row>
    <row r="148" spans="2:32" ht="14.5" customHeight="1">
      <c r="B148" s="3332" t="s">
        <v>3673</v>
      </c>
      <c r="C148" s="3333"/>
      <c r="D148" s="3334"/>
      <c r="E148" s="3332" t="s">
        <v>3674</v>
      </c>
      <c r="F148" s="3333"/>
      <c r="G148" s="3333"/>
      <c r="H148" s="3333"/>
      <c r="I148" s="3333"/>
      <c r="J148" s="3333"/>
      <c r="K148" s="3333"/>
      <c r="L148" s="3333"/>
      <c r="M148" s="3333"/>
      <c r="N148" s="3334"/>
    </row>
    <row r="149" spans="2:32" ht="14.5" customHeight="1"/>
    <row r="150" spans="2:32" ht="14.5" customHeight="1"/>
    <row r="151" spans="2:32" ht="15" customHeight="1">
      <c r="B151" s="60"/>
    </row>
    <row r="152" spans="2:32" ht="32.5" customHeight="1">
      <c r="B152" s="3064" t="s">
        <v>2201</v>
      </c>
      <c r="C152" s="3064"/>
      <c r="D152" s="3064"/>
      <c r="E152" s="3064"/>
      <c r="F152" s="3064"/>
      <c r="G152" s="3064"/>
      <c r="H152" s="3064"/>
      <c r="I152" s="3064"/>
      <c r="J152" s="3064"/>
      <c r="K152" s="3064"/>
      <c r="L152" s="3064"/>
      <c r="M152" s="3064"/>
      <c r="N152" s="3064"/>
      <c r="O152" s="3064"/>
      <c r="P152" s="3064"/>
      <c r="Q152" s="3064"/>
      <c r="R152" s="3064"/>
      <c r="S152" s="3064"/>
      <c r="T152" s="3064"/>
      <c r="U152" s="3064"/>
      <c r="V152" s="3064"/>
      <c r="W152" s="3064"/>
      <c r="X152" s="3064"/>
      <c r="Y152" s="3064"/>
      <c r="Z152" s="3064"/>
      <c r="AA152" s="3064"/>
      <c r="AB152" s="3064"/>
      <c r="AC152" s="3064"/>
      <c r="AD152" s="3064"/>
      <c r="AE152" s="3064"/>
      <c r="AF152" s="3064"/>
    </row>
    <row r="153" spans="2:32" ht="20.149999999999999" customHeight="1">
      <c r="B153" s="60"/>
    </row>
    <row r="154" spans="2:32" ht="11.25" customHeight="1">
      <c r="C154" s="60"/>
      <c r="O154" s="16" t="s">
        <v>2202</v>
      </c>
    </row>
    <row r="155" spans="2:32">
      <c r="C155" s="16" t="s">
        <v>2203</v>
      </c>
      <c r="E155" s="16" t="s">
        <v>45</v>
      </c>
      <c r="G155" s="16" t="s">
        <v>2204</v>
      </c>
      <c r="I155" s="16" t="s">
        <v>2203</v>
      </c>
      <c r="K155" s="16" t="s">
        <v>2205</v>
      </c>
      <c r="M155" s="16" t="s">
        <v>45</v>
      </c>
      <c r="O155" s="16" t="s">
        <v>2206</v>
      </c>
      <c r="Q155" s="16" t="s">
        <v>2207</v>
      </c>
      <c r="S155" s="16" t="s">
        <v>2208</v>
      </c>
    </row>
    <row r="156" spans="2:32">
      <c r="C156" s="16" t="s">
        <v>2209</v>
      </c>
      <c r="E156" s="16" t="s">
        <v>2210</v>
      </c>
      <c r="G156" s="16" t="s">
        <v>2210</v>
      </c>
      <c r="I156" s="16" t="s">
        <v>2209</v>
      </c>
      <c r="K156" s="16" t="s">
        <v>2211</v>
      </c>
      <c r="M156" s="16" t="s">
        <v>2211</v>
      </c>
      <c r="O156" s="16" t="s">
        <v>2212</v>
      </c>
      <c r="Q156" s="16" t="s">
        <v>2213</v>
      </c>
      <c r="S156" s="16" t="s">
        <v>2214</v>
      </c>
    </row>
    <row r="157" spans="2:32">
      <c r="B157" s="16" t="s">
        <v>2215</v>
      </c>
    </row>
    <row r="158" spans="2:32">
      <c r="B158" s="16" t="s">
        <v>2216</v>
      </c>
    </row>
    <row r="159" spans="2:32">
      <c r="B159" s="16" t="s">
        <v>2217</v>
      </c>
    </row>
    <row r="162" spans="2:15">
      <c r="I162" s="649" t="s">
        <v>2218</v>
      </c>
      <c r="J162" s="649"/>
      <c r="K162" s="649"/>
      <c r="L162" s="649"/>
      <c r="M162" s="649">
        <v>0</v>
      </c>
    </row>
    <row r="163" spans="2:15">
      <c r="I163" s="649" t="s">
        <v>2219</v>
      </c>
      <c r="J163" s="649"/>
      <c r="K163" s="649"/>
      <c r="L163" s="649"/>
      <c r="M163" s="649">
        <v>2</v>
      </c>
    </row>
    <row r="165" spans="2:15">
      <c r="J165" s="3332" t="s">
        <v>2220</v>
      </c>
      <c r="K165" s="3333"/>
      <c r="L165" s="3333"/>
      <c r="M165" s="3333"/>
      <c r="N165" s="3334"/>
      <c r="O165" s="649">
        <v>0</v>
      </c>
    </row>
    <row r="166" spans="2:15">
      <c r="J166" s="3332" t="s">
        <v>2221</v>
      </c>
      <c r="K166" s="3333"/>
      <c r="L166" s="3333"/>
      <c r="M166" s="3333"/>
      <c r="N166" s="3334"/>
      <c r="O166" s="649">
        <v>1</v>
      </c>
    </row>
    <row r="167" spans="2:15">
      <c r="J167" s="3332" t="s">
        <v>2222</v>
      </c>
      <c r="K167" s="3333"/>
      <c r="L167" s="3333"/>
      <c r="M167" s="3333"/>
      <c r="N167" s="3334"/>
      <c r="O167" s="649">
        <v>2</v>
      </c>
    </row>
    <row r="168" spans="2:15">
      <c r="J168" s="3332" t="s">
        <v>2223</v>
      </c>
      <c r="K168" s="3333"/>
      <c r="L168" s="3333"/>
      <c r="M168" s="3333"/>
      <c r="N168" s="3334"/>
      <c r="O168" s="649">
        <v>4</v>
      </c>
    </row>
    <row r="169" spans="2:15">
      <c r="B169" s="3332" t="s">
        <v>2224</v>
      </c>
      <c r="C169" s="3333"/>
      <c r="D169" s="3334"/>
      <c r="E169" s="649" t="s">
        <v>2225</v>
      </c>
      <c r="J169" s="3332" t="s">
        <v>2226</v>
      </c>
      <c r="K169" s="3333"/>
      <c r="L169" s="3333"/>
      <c r="M169" s="3333"/>
      <c r="N169" s="3334"/>
      <c r="O169" s="649">
        <v>7</v>
      </c>
    </row>
    <row r="170" spans="2:15">
      <c r="B170" s="3332" t="s">
        <v>2227</v>
      </c>
      <c r="C170" s="3333"/>
      <c r="D170" s="3334"/>
      <c r="E170" s="649" t="s">
        <v>2228</v>
      </c>
      <c r="J170" s="3332" t="s">
        <v>2229</v>
      </c>
      <c r="K170" s="3333"/>
      <c r="L170" s="3333"/>
      <c r="M170" s="3333"/>
      <c r="N170" s="3334"/>
      <c r="O170" s="649">
        <v>8</v>
      </c>
    </row>
    <row r="171" spans="2:15">
      <c r="B171" s="3332" t="s">
        <v>2230</v>
      </c>
      <c r="C171" s="3333"/>
      <c r="D171" s="3334"/>
      <c r="E171" s="649" t="s">
        <v>2231</v>
      </c>
    </row>
    <row r="172" spans="2:15">
      <c r="B172" s="3332" t="s">
        <v>2232</v>
      </c>
      <c r="C172" s="3333"/>
      <c r="D172" s="3334"/>
      <c r="E172" s="649" t="s">
        <v>2233</v>
      </c>
      <c r="J172" s="3332" t="s">
        <v>2234</v>
      </c>
      <c r="K172" s="3333"/>
      <c r="L172" s="3333"/>
      <c r="M172" s="3333"/>
      <c r="N172" s="3334"/>
      <c r="O172" s="649">
        <v>8</v>
      </c>
    </row>
    <row r="173" spans="2:15">
      <c r="B173" s="3332" t="s">
        <v>2235</v>
      </c>
      <c r="C173" s="3333"/>
      <c r="D173" s="3334"/>
      <c r="E173" s="649" t="s">
        <v>2236</v>
      </c>
      <c r="J173" s="3332" t="s">
        <v>2237</v>
      </c>
      <c r="K173" s="3333"/>
      <c r="L173" s="3333"/>
      <c r="M173" s="3333"/>
      <c r="N173" s="3334"/>
      <c r="O173" s="649">
        <v>43</v>
      </c>
    </row>
    <row r="174" spans="2:15">
      <c r="J174" s="3332" t="s">
        <v>2238</v>
      </c>
      <c r="K174" s="3333"/>
      <c r="L174" s="3333"/>
      <c r="M174" s="3333"/>
      <c r="N174" s="3334"/>
      <c r="O174" s="649">
        <v>33</v>
      </c>
    </row>
    <row r="175" spans="2:15">
      <c r="J175" s="3332" t="s">
        <v>2239</v>
      </c>
      <c r="K175" s="3333"/>
      <c r="L175" s="3333"/>
      <c r="M175" s="3333"/>
      <c r="N175" s="3334"/>
      <c r="O175" s="649">
        <v>34</v>
      </c>
    </row>
    <row r="176" spans="2:15">
      <c r="J176" s="3332" t="s">
        <v>2240</v>
      </c>
      <c r="K176" s="3333"/>
      <c r="L176" s="3333"/>
      <c r="M176" s="3333"/>
      <c r="N176" s="3334"/>
      <c r="O176" s="649">
        <v>11</v>
      </c>
    </row>
    <row r="177" spans="2:15">
      <c r="J177" s="3332" t="s">
        <v>2241</v>
      </c>
      <c r="K177" s="3333"/>
      <c r="L177" s="3333"/>
      <c r="M177" s="3333"/>
      <c r="N177" s="3334"/>
      <c r="O177" s="649">
        <v>30</v>
      </c>
    </row>
    <row r="178" spans="2:15">
      <c r="J178" s="3332" t="s">
        <v>2242</v>
      </c>
      <c r="K178" s="3333"/>
      <c r="L178" s="3333"/>
      <c r="M178" s="3333"/>
      <c r="N178" s="3334"/>
      <c r="O178" s="649">
        <v>40</v>
      </c>
    </row>
    <row r="179" spans="2:15">
      <c r="J179" s="3332" t="s">
        <v>2243</v>
      </c>
      <c r="K179" s="3333"/>
      <c r="L179" s="3333"/>
      <c r="M179" s="3333"/>
      <c r="N179" s="3334"/>
      <c r="O179" s="649">
        <v>32</v>
      </c>
    </row>
    <row r="181" spans="2:15">
      <c r="B181" s="16" t="s">
        <v>2215</v>
      </c>
    </row>
    <row r="182" spans="2:15">
      <c r="B182" s="16" t="s">
        <v>2244</v>
      </c>
    </row>
    <row r="183" spans="2:15">
      <c r="B183" s="16" t="s">
        <v>2245</v>
      </c>
    </row>
    <row r="184" spans="2:15">
      <c r="B184" s="16" t="s">
        <v>2217</v>
      </c>
    </row>
    <row r="188" spans="2:15">
      <c r="C188" s="16" t="s">
        <v>2203</v>
      </c>
      <c r="E188" s="16" t="s">
        <v>45</v>
      </c>
      <c r="G188" s="16" t="s">
        <v>2204</v>
      </c>
      <c r="I188" s="16" t="s">
        <v>2203</v>
      </c>
      <c r="O188" s="16" t="s">
        <v>2246</v>
      </c>
    </row>
    <row r="189" spans="2:15">
      <c r="C189" s="16" t="s">
        <v>2209</v>
      </c>
      <c r="E189" s="16" t="s">
        <v>2210</v>
      </c>
      <c r="G189" s="16" t="s">
        <v>2210</v>
      </c>
      <c r="I189" s="16" t="s">
        <v>2209</v>
      </c>
      <c r="O189" s="16" t="s">
        <v>2212</v>
      </c>
    </row>
    <row r="190" spans="2:15">
      <c r="B190" s="16" t="s">
        <v>2247</v>
      </c>
    </row>
    <row r="191" spans="2:15">
      <c r="B191" s="16" t="s">
        <v>2248</v>
      </c>
    </row>
    <row r="192" spans="2:15">
      <c r="B192" s="16" t="s">
        <v>2217</v>
      </c>
    </row>
    <row r="196" spans="2:32">
      <c r="B196" s="3332" t="s">
        <v>2249</v>
      </c>
      <c r="C196" s="3333"/>
      <c r="D196" s="3333"/>
      <c r="E196" s="649" t="s">
        <v>2225</v>
      </c>
      <c r="J196" s="3332" t="s">
        <v>2250</v>
      </c>
      <c r="K196" s="3333"/>
      <c r="L196" s="3333"/>
      <c r="M196" s="3333"/>
      <c r="N196" s="3334"/>
      <c r="O196" s="649">
        <v>1</v>
      </c>
    </row>
    <row r="197" spans="2:32">
      <c r="B197" s="3332" t="s">
        <v>2251</v>
      </c>
      <c r="C197" s="3333"/>
      <c r="D197" s="3333"/>
      <c r="E197" s="649" t="s">
        <v>2233</v>
      </c>
      <c r="J197" s="3332" t="s">
        <v>2252</v>
      </c>
      <c r="K197" s="3333"/>
      <c r="L197" s="3333"/>
      <c r="M197" s="3333"/>
      <c r="N197" s="3334"/>
      <c r="O197" s="649">
        <v>43</v>
      </c>
    </row>
    <row r="198" spans="2:32">
      <c r="B198" s="3332" t="s">
        <v>2253</v>
      </c>
      <c r="C198" s="3333"/>
      <c r="D198" s="3333"/>
      <c r="E198" s="649" t="s">
        <v>2254</v>
      </c>
      <c r="J198" s="3332" t="s">
        <v>2255</v>
      </c>
      <c r="K198" s="3333"/>
      <c r="L198" s="3333"/>
      <c r="M198" s="3333"/>
      <c r="N198" s="3334"/>
      <c r="O198" s="649">
        <v>78</v>
      </c>
    </row>
    <row r="199" spans="2:32" ht="12" customHeight="1">
      <c r="B199" s="3332" t="s">
        <v>2256</v>
      </c>
      <c r="C199" s="3333"/>
      <c r="D199" s="3333"/>
      <c r="E199" s="649" t="s">
        <v>2236</v>
      </c>
      <c r="J199" s="3332" t="s">
        <v>2257</v>
      </c>
      <c r="K199" s="3333"/>
      <c r="L199" s="3333"/>
      <c r="M199" s="3333"/>
      <c r="N199" s="3334"/>
      <c r="O199" s="649">
        <v>50</v>
      </c>
    </row>
    <row r="200" spans="2:32">
      <c r="J200" s="3332" t="s">
        <v>2258</v>
      </c>
      <c r="K200" s="3333"/>
      <c r="L200" s="3333"/>
      <c r="M200" s="3333"/>
      <c r="N200" s="3334"/>
      <c r="O200" s="649">
        <v>76</v>
      </c>
    </row>
    <row r="204" spans="2:32" ht="32.5" customHeight="1">
      <c r="B204" s="3064" t="s">
        <v>2259</v>
      </c>
      <c r="C204" s="3064"/>
      <c r="D204" s="3064"/>
      <c r="E204" s="3064"/>
      <c r="F204" s="3064"/>
      <c r="G204" s="3064"/>
      <c r="H204" s="3064"/>
      <c r="I204" s="3064"/>
      <c r="J204" s="3064"/>
      <c r="K204" s="3064"/>
      <c r="L204" s="3064"/>
      <c r="M204" s="3064"/>
      <c r="N204" s="3064"/>
      <c r="O204" s="3064"/>
      <c r="P204" s="3064"/>
      <c r="Q204" s="3064"/>
      <c r="R204" s="3064"/>
      <c r="S204" s="3064"/>
      <c r="T204" s="3064"/>
      <c r="U204" s="3064"/>
      <c r="V204" s="3064"/>
      <c r="W204" s="3064"/>
      <c r="X204" s="3064"/>
      <c r="Y204" s="3064"/>
      <c r="Z204" s="3064"/>
      <c r="AA204" s="3064"/>
      <c r="AB204" s="3064"/>
      <c r="AC204" s="3064"/>
      <c r="AD204" s="3064"/>
      <c r="AE204" s="3064"/>
      <c r="AF204" s="3064"/>
    </row>
    <row r="205" spans="2:32" ht="20.149999999999999" customHeight="1"/>
    <row r="206" spans="2:32">
      <c r="H206" s="16" t="s">
        <v>2260</v>
      </c>
    </row>
    <row r="207" spans="2:32">
      <c r="D207" s="16" t="s">
        <v>2203</v>
      </c>
      <c r="F207" s="16" t="s">
        <v>45</v>
      </c>
      <c r="H207" s="16" t="s">
        <v>2261</v>
      </c>
      <c r="J207" s="16" t="s">
        <v>2205</v>
      </c>
      <c r="L207" s="16" t="s">
        <v>47</v>
      </c>
      <c r="O207" s="16" t="s">
        <v>45</v>
      </c>
    </row>
    <row r="208" spans="2:32">
      <c r="D208" s="16" t="s">
        <v>2209</v>
      </c>
      <c r="F208" s="16" t="s">
        <v>2262</v>
      </c>
      <c r="H208" s="16" t="s">
        <v>2263</v>
      </c>
      <c r="J208" s="16" t="s">
        <v>2264</v>
      </c>
      <c r="L208" s="16" t="s">
        <v>2210</v>
      </c>
      <c r="O208" s="16" t="s">
        <v>2210</v>
      </c>
    </row>
    <row r="209" spans="2:16">
      <c r="B209" s="16" t="s">
        <v>2265</v>
      </c>
    </row>
    <row r="210" spans="2:16">
      <c r="B210" s="16" t="s">
        <v>2266</v>
      </c>
    </row>
    <row r="211" spans="2:16">
      <c r="B211" s="16" t="s">
        <v>2267</v>
      </c>
    </row>
    <row r="214" spans="2:16" ht="30.75" customHeight="1"/>
    <row r="215" spans="2:16">
      <c r="C215" s="649" t="s">
        <v>163</v>
      </c>
      <c r="D215" s="649" t="s">
        <v>2268</v>
      </c>
      <c r="E215" s="3332" t="s">
        <v>2269</v>
      </c>
      <c r="F215" s="3334"/>
      <c r="I215" s="649">
        <v>1</v>
      </c>
      <c r="J215" s="649" t="s">
        <v>2270</v>
      </c>
      <c r="L215" s="649" t="s">
        <v>2271</v>
      </c>
      <c r="M215" s="15"/>
      <c r="N215" s="649" t="s">
        <v>2272</v>
      </c>
      <c r="O215" s="649" t="s">
        <v>2273</v>
      </c>
      <c r="P215" s="649"/>
    </row>
    <row r="216" spans="2:16">
      <c r="C216" s="649" t="s">
        <v>2274</v>
      </c>
      <c r="D216" s="649" t="s">
        <v>2275</v>
      </c>
      <c r="E216" s="3332" t="s">
        <v>2276</v>
      </c>
      <c r="F216" s="3334"/>
      <c r="I216" s="649">
        <v>2</v>
      </c>
      <c r="J216" s="649" t="s">
        <v>2277</v>
      </c>
      <c r="N216" s="649" t="s">
        <v>1996</v>
      </c>
      <c r="O216" s="649" t="s">
        <v>2278</v>
      </c>
      <c r="P216" s="649"/>
    </row>
    <row r="217" spans="2:16">
      <c r="C217" s="649" t="s">
        <v>2279</v>
      </c>
      <c r="D217" s="649" t="s">
        <v>2280</v>
      </c>
      <c r="E217" s="3332" t="s">
        <v>2281</v>
      </c>
      <c r="F217" s="3334"/>
      <c r="I217" s="649">
        <v>3</v>
      </c>
      <c r="J217" s="649" t="s">
        <v>2282</v>
      </c>
      <c r="N217" s="649" t="s">
        <v>2283</v>
      </c>
      <c r="O217" s="649" t="s">
        <v>2284</v>
      </c>
      <c r="P217" s="649"/>
    </row>
    <row r="218" spans="2:16">
      <c r="C218" s="649" t="s">
        <v>2285</v>
      </c>
      <c r="D218" s="649" t="s">
        <v>2286</v>
      </c>
      <c r="E218" s="3332"/>
      <c r="F218" s="3334"/>
      <c r="I218" s="649">
        <v>4</v>
      </c>
      <c r="J218" s="649" t="s">
        <v>2287</v>
      </c>
      <c r="N218" s="649" t="s">
        <v>2288</v>
      </c>
      <c r="O218" s="649" t="s">
        <v>2289</v>
      </c>
      <c r="P218" s="649"/>
    </row>
    <row r="219" spans="2:16">
      <c r="I219" s="650">
        <v>41367</v>
      </c>
      <c r="J219" s="649" t="s">
        <v>2290</v>
      </c>
      <c r="N219" s="649" t="s">
        <v>2291</v>
      </c>
      <c r="O219" s="649" t="s">
        <v>2289</v>
      </c>
      <c r="P219" s="649"/>
    </row>
    <row r="220" spans="2:16">
      <c r="N220" s="649" t="s">
        <v>2292</v>
      </c>
      <c r="O220" s="649" t="s">
        <v>2289</v>
      </c>
      <c r="P220" s="649"/>
    </row>
  </sheetData>
  <mergeCells count="322">
    <mergeCell ref="E144:N144"/>
    <mergeCell ref="E145:N145"/>
    <mergeCell ref="E146:N146"/>
    <mergeCell ref="E147:N147"/>
    <mergeCell ref="E148:N148"/>
    <mergeCell ref="E139:N139"/>
    <mergeCell ref="E140:N140"/>
    <mergeCell ref="E141:N141"/>
    <mergeCell ref="E142:N142"/>
    <mergeCell ref="E143:N143"/>
    <mergeCell ref="E134:N134"/>
    <mergeCell ref="E135:N135"/>
    <mergeCell ref="E136:N136"/>
    <mergeCell ref="E137:N137"/>
    <mergeCell ref="E138:N138"/>
    <mergeCell ref="E129:N129"/>
    <mergeCell ref="E130:N130"/>
    <mergeCell ref="E131:N131"/>
    <mergeCell ref="E132:N132"/>
    <mergeCell ref="E133:N133"/>
    <mergeCell ref="E124:N124"/>
    <mergeCell ref="E125:N125"/>
    <mergeCell ref="E126:N126"/>
    <mergeCell ref="E127:N127"/>
    <mergeCell ref="E128:N128"/>
    <mergeCell ref="E119:N119"/>
    <mergeCell ref="E120:N120"/>
    <mergeCell ref="E121:N121"/>
    <mergeCell ref="E122:N122"/>
    <mergeCell ref="E123:N123"/>
    <mergeCell ref="E114:N114"/>
    <mergeCell ref="E115:N115"/>
    <mergeCell ref="E116:N116"/>
    <mergeCell ref="E117:N117"/>
    <mergeCell ref="E118:N118"/>
    <mergeCell ref="E109:N109"/>
    <mergeCell ref="E110:N110"/>
    <mergeCell ref="E111:N111"/>
    <mergeCell ref="E112:N112"/>
    <mergeCell ref="E113:N113"/>
    <mergeCell ref="E104:N104"/>
    <mergeCell ref="E105:N105"/>
    <mergeCell ref="E106:N106"/>
    <mergeCell ref="E107:N107"/>
    <mergeCell ref="E108:N108"/>
    <mergeCell ref="E99:N99"/>
    <mergeCell ref="E100:N100"/>
    <mergeCell ref="E101:N101"/>
    <mergeCell ref="E102:N102"/>
    <mergeCell ref="E103:N103"/>
    <mergeCell ref="E94:N94"/>
    <mergeCell ref="E95:N95"/>
    <mergeCell ref="E96:N96"/>
    <mergeCell ref="E97:N97"/>
    <mergeCell ref="E98:N98"/>
    <mergeCell ref="E89:N89"/>
    <mergeCell ref="E90:N90"/>
    <mergeCell ref="E91:N91"/>
    <mergeCell ref="E92:N92"/>
    <mergeCell ref="E93:N93"/>
    <mergeCell ref="E84:N84"/>
    <mergeCell ref="E85:N85"/>
    <mergeCell ref="E86:N86"/>
    <mergeCell ref="E87:N87"/>
    <mergeCell ref="E88:N88"/>
    <mergeCell ref="E79:N79"/>
    <mergeCell ref="E80:N80"/>
    <mergeCell ref="E81:N81"/>
    <mergeCell ref="E82:N82"/>
    <mergeCell ref="E83:N83"/>
    <mergeCell ref="E74:N74"/>
    <mergeCell ref="E75:N75"/>
    <mergeCell ref="E76:N76"/>
    <mergeCell ref="E77:N77"/>
    <mergeCell ref="E78:N78"/>
    <mergeCell ref="E69:N69"/>
    <mergeCell ref="E70:N70"/>
    <mergeCell ref="E71:N71"/>
    <mergeCell ref="E72:N72"/>
    <mergeCell ref="E73:N73"/>
    <mergeCell ref="E64:N64"/>
    <mergeCell ref="E65:N65"/>
    <mergeCell ref="E66:N66"/>
    <mergeCell ref="E67:N67"/>
    <mergeCell ref="E68:N68"/>
    <mergeCell ref="E58:N58"/>
    <mergeCell ref="E59:N59"/>
    <mergeCell ref="E61:N61"/>
    <mergeCell ref="E62:N62"/>
    <mergeCell ref="E63:N63"/>
    <mergeCell ref="E60:N60"/>
    <mergeCell ref="E53:N53"/>
    <mergeCell ref="E54:N54"/>
    <mergeCell ref="E55:N55"/>
    <mergeCell ref="E56:N56"/>
    <mergeCell ref="E57:N57"/>
    <mergeCell ref="E48:N48"/>
    <mergeCell ref="E49:N49"/>
    <mergeCell ref="E50:N50"/>
    <mergeCell ref="E51:N51"/>
    <mergeCell ref="E52:N52"/>
    <mergeCell ref="E43:N43"/>
    <mergeCell ref="E44:N44"/>
    <mergeCell ref="E45:N45"/>
    <mergeCell ref="E46:N46"/>
    <mergeCell ref="E47:N47"/>
    <mergeCell ref="E38:N38"/>
    <mergeCell ref="E39:N39"/>
    <mergeCell ref="E40:N40"/>
    <mergeCell ref="E41:N41"/>
    <mergeCell ref="E42:N42"/>
    <mergeCell ref="E33:N33"/>
    <mergeCell ref="E34:N34"/>
    <mergeCell ref="E35:N35"/>
    <mergeCell ref="E36:N36"/>
    <mergeCell ref="E37:N37"/>
    <mergeCell ref="E28:N28"/>
    <mergeCell ref="E29:N29"/>
    <mergeCell ref="E30:N30"/>
    <mergeCell ref="E31:N31"/>
    <mergeCell ref="E32:N32"/>
    <mergeCell ref="E23:N23"/>
    <mergeCell ref="E24:N24"/>
    <mergeCell ref="E25:N25"/>
    <mergeCell ref="E26:N26"/>
    <mergeCell ref="E27:N27"/>
    <mergeCell ref="E18:N18"/>
    <mergeCell ref="E19:N19"/>
    <mergeCell ref="E20:N20"/>
    <mergeCell ref="E21:N21"/>
    <mergeCell ref="E22:N22"/>
    <mergeCell ref="E13:N13"/>
    <mergeCell ref="E14:N14"/>
    <mergeCell ref="E15:N15"/>
    <mergeCell ref="E16:N16"/>
    <mergeCell ref="E17:N17"/>
    <mergeCell ref="E7:N7"/>
    <mergeCell ref="E9:N9"/>
    <mergeCell ref="E10:N10"/>
    <mergeCell ref="E11:N11"/>
    <mergeCell ref="E12:N12"/>
    <mergeCell ref="E8:N8"/>
    <mergeCell ref="B144:D144"/>
    <mergeCell ref="B145:D145"/>
    <mergeCell ref="B146:D146"/>
    <mergeCell ref="B147:D147"/>
    <mergeCell ref="B148:D148"/>
    <mergeCell ref="B139:D139"/>
    <mergeCell ref="B140:D140"/>
    <mergeCell ref="B141:D141"/>
    <mergeCell ref="B142:D142"/>
    <mergeCell ref="B143:D143"/>
    <mergeCell ref="B134:D134"/>
    <mergeCell ref="B135:D135"/>
    <mergeCell ref="B136:D136"/>
    <mergeCell ref="B137:D137"/>
    <mergeCell ref="B138:D138"/>
    <mergeCell ref="B129:D129"/>
    <mergeCell ref="B130:D130"/>
    <mergeCell ref="B131:D131"/>
    <mergeCell ref="B132:D132"/>
    <mergeCell ref="B133:D133"/>
    <mergeCell ref="B124:D124"/>
    <mergeCell ref="B125:D125"/>
    <mergeCell ref="B126:D126"/>
    <mergeCell ref="B127:D127"/>
    <mergeCell ref="B128:D128"/>
    <mergeCell ref="B119:D119"/>
    <mergeCell ref="B120:D120"/>
    <mergeCell ref="B121:D121"/>
    <mergeCell ref="B122:D122"/>
    <mergeCell ref="B123:D123"/>
    <mergeCell ref="B114:D114"/>
    <mergeCell ref="B115:D115"/>
    <mergeCell ref="B116:D116"/>
    <mergeCell ref="B117:D117"/>
    <mergeCell ref="B118:D118"/>
    <mergeCell ref="B109:D109"/>
    <mergeCell ref="B110:D110"/>
    <mergeCell ref="B111:D111"/>
    <mergeCell ref="B112:D112"/>
    <mergeCell ref="B113:D113"/>
    <mergeCell ref="B104:D104"/>
    <mergeCell ref="B105:D105"/>
    <mergeCell ref="B106:D106"/>
    <mergeCell ref="B107:D107"/>
    <mergeCell ref="B108:D108"/>
    <mergeCell ref="B99:D99"/>
    <mergeCell ref="B100:D100"/>
    <mergeCell ref="B101:D101"/>
    <mergeCell ref="B102:D102"/>
    <mergeCell ref="B103:D103"/>
    <mergeCell ref="B94:D94"/>
    <mergeCell ref="B95:D95"/>
    <mergeCell ref="B96:D96"/>
    <mergeCell ref="B97:D97"/>
    <mergeCell ref="B98:D98"/>
    <mergeCell ref="B89:D89"/>
    <mergeCell ref="B90:D90"/>
    <mergeCell ref="B91:D91"/>
    <mergeCell ref="B92:D92"/>
    <mergeCell ref="B93:D93"/>
    <mergeCell ref="B84:D84"/>
    <mergeCell ref="B85:D85"/>
    <mergeCell ref="B86:D86"/>
    <mergeCell ref="B87:D87"/>
    <mergeCell ref="B88:D88"/>
    <mergeCell ref="B79:D79"/>
    <mergeCell ref="B80:D80"/>
    <mergeCell ref="B81:D81"/>
    <mergeCell ref="B82:D82"/>
    <mergeCell ref="B83:D83"/>
    <mergeCell ref="B74:D74"/>
    <mergeCell ref="B75:D75"/>
    <mergeCell ref="B76:D76"/>
    <mergeCell ref="B77:D77"/>
    <mergeCell ref="B78:D78"/>
    <mergeCell ref="B69:D69"/>
    <mergeCell ref="B70:D70"/>
    <mergeCell ref="B71:D71"/>
    <mergeCell ref="B72:D72"/>
    <mergeCell ref="B73:D73"/>
    <mergeCell ref="B64:D64"/>
    <mergeCell ref="B65:D65"/>
    <mergeCell ref="B66:D66"/>
    <mergeCell ref="B67:D67"/>
    <mergeCell ref="B68:D68"/>
    <mergeCell ref="B58:D58"/>
    <mergeCell ref="B59:D59"/>
    <mergeCell ref="B61:D61"/>
    <mergeCell ref="B62:D62"/>
    <mergeCell ref="B63:D63"/>
    <mergeCell ref="B60:D60"/>
    <mergeCell ref="B53:D53"/>
    <mergeCell ref="B54:D54"/>
    <mergeCell ref="B55:D55"/>
    <mergeCell ref="B56:D56"/>
    <mergeCell ref="B57:D57"/>
    <mergeCell ref="B48:D48"/>
    <mergeCell ref="B49:D49"/>
    <mergeCell ref="B50:D50"/>
    <mergeCell ref="B51:D51"/>
    <mergeCell ref="B52:D52"/>
    <mergeCell ref="B43:D43"/>
    <mergeCell ref="B44:D44"/>
    <mergeCell ref="B45:D45"/>
    <mergeCell ref="B46:D46"/>
    <mergeCell ref="B47:D47"/>
    <mergeCell ref="B38:D38"/>
    <mergeCell ref="B39:D39"/>
    <mergeCell ref="B40:D40"/>
    <mergeCell ref="B41:D41"/>
    <mergeCell ref="B42:D42"/>
    <mergeCell ref="B33:D33"/>
    <mergeCell ref="B34:D34"/>
    <mergeCell ref="B35:D35"/>
    <mergeCell ref="B36:D36"/>
    <mergeCell ref="B37:D37"/>
    <mergeCell ref="B28:D28"/>
    <mergeCell ref="B29:D29"/>
    <mergeCell ref="B30:D30"/>
    <mergeCell ref="B31:D31"/>
    <mergeCell ref="B32:D32"/>
    <mergeCell ref="B23:D23"/>
    <mergeCell ref="B24:D24"/>
    <mergeCell ref="B25:D25"/>
    <mergeCell ref="B26:D26"/>
    <mergeCell ref="B27:D27"/>
    <mergeCell ref="B18:D18"/>
    <mergeCell ref="B19:D19"/>
    <mergeCell ref="B20:D20"/>
    <mergeCell ref="B21:D21"/>
    <mergeCell ref="B22:D22"/>
    <mergeCell ref="B13:D13"/>
    <mergeCell ref="B14:D14"/>
    <mergeCell ref="B15:D15"/>
    <mergeCell ref="B16:D16"/>
    <mergeCell ref="B17:D17"/>
    <mergeCell ref="B7:D7"/>
    <mergeCell ref="B9:D9"/>
    <mergeCell ref="B10:D10"/>
    <mergeCell ref="B11:D11"/>
    <mergeCell ref="B12:D12"/>
    <mergeCell ref="B8:D8"/>
    <mergeCell ref="E218:F218"/>
    <mergeCell ref="J179:N179"/>
    <mergeCell ref="E215:F215"/>
    <mergeCell ref="B5:D5"/>
    <mergeCell ref="B6:D6"/>
    <mergeCell ref="E5:N5"/>
    <mergeCell ref="E6:N6"/>
    <mergeCell ref="B4:D4"/>
    <mergeCell ref="E4:N4"/>
    <mergeCell ref="B173:D173"/>
    <mergeCell ref="J174:N174"/>
    <mergeCell ref="J175:N175"/>
    <mergeCell ref="J165:N165"/>
    <mergeCell ref="J166:N166"/>
    <mergeCell ref="J167:N167"/>
    <mergeCell ref="B169:D169"/>
    <mergeCell ref="B170:D170"/>
    <mergeCell ref="J170:N170"/>
    <mergeCell ref="J173:N173"/>
    <mergeCell ref="B172:D172"/>
    <mergeCell ref="J172:N172"/>
    <mergeCell ref="B171:D171"/>
    <mergeCell ref="J168:N168"/>
    <mergeCell ref="J169:N169"/>
    <mergeCell ref="J177:N177"/>
    <mergeCell ref="J178:N178"/>
    <mergeCell ref="J197:N197"/>
    <mergeCell ref="J196:N196"/>
    <mergeCell ref="J200:N200"/>
    <mergeCell ref="E216:F216"/>
    <mergeCell ref="E217:F217"/>
    <mergeCell ref="J176:N176"/>
    <mergeCell ref="B199:D199"/>
    <mergeCell ref="J199:N199"/>
    <mergeCell ref="J198:N198"/>
    <mergeCell ref="B198:D198"/>
    <mergeCell ref="B196:D196"/>
    <mergeCell ref="B197:D197"/>
  </mergeCells>
  <phoneticPr fontId="238" type="noConversion"/>
  <pageMargins left="0.7" right="0.7" top="0.75" bottom="0.75" header="0.3" footer="0.3"/>
  <pageSetup paperSize="9" scale="55" fitToHeight="0" orientation="portrait" r:id="rId1"/>
  <customProperties>
    <customPr name="_pios_id" r:id="rId2"/>
  </customProperties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3AF0B3-59FD-4FF6-BFBD-04CAEF9124F4}">
  <sheetPr codeName="Sheet5">
    <pageSetUpPr fitToPage="1"/>
  </sheetPr>
  <dimension ref="B1:XFD397"/>
  <sheetViews>
    <sheetView showGridLines="0" zoomScale="80" zoomScaleNormal="80" workbookViewId="0">
      <selection activeCell="B2" sqref="B2"/>
    </sheetView>
  </sheetViews>
  <sheetFormatPr defaultColWidth="9.453125" defaultRowHeight="14.5"/>
  <cols>
    <col min="1" max="1" width="2.54296875" style="14" customWidth="1"/>
    <col min="2" max="2" width="12.7265625" style="25" customWidth="1"/>
    <col min="3" max="3" width="13.26953125" style="25" customWidth="1"/>
    <col min="4" max="4" width="45.54296875" style="25" bestFit="1" customWidth="1"/>
    <col min="5" max="5" width="13.08984375" style="14" customWidth="1"/>
    <col min="6" max="6" width="13.6328125" style="14" customWidth="1"/>
    <col min="7" max="7" width="45.54296875" style="14" customWidth="1"/>
    <col min="8" max="8" width="9.453125" style="14"/>
    <col min="9" max="9" width="12.26953125" style="14" bestFit="1" customWidth="1"/>
    <col min="10" max="16384" width="9.453125" style="14"/>
  </cols>
  <sheetData>
    <row r="1" spans="2:7" ht="15" customHeight="1">
      <c r="C1" s="607"/>
      <c r="E1" s="542"/>
      <c r="G1" s="542"/>
    </row>
    <row r="2" spans="2:7" ht="33.5" customHeight="1">
      <c r="B2" s="2432" t="s">
        <v>3388</v>
      </c>
      <c r="C2" s="2433"/>
      <c r="D2" s="2433"/>
      <c r="E2" s="2433"/>
      <c r="F2" s="2433"/>
      <c r="G2" s="2434"/>
    </row>
    <row r="3" spans="2:7" ht="15" customHeight="1">
      <c r="B3" s="2594"/>
      <c r="C3" s="2595" t="s">
        <v>3381</v>
      </c>
      <c r="D3" s="2596"/>
      <c r="E3" s="2597"/>
      <c r="F3" s="2595" t="s">
        <v>3382</v>
      </c>
      <c r="G3" s="2598"/>
    </row>
    <row r="4" spans="2:7" ht="15" customHeight="1">
      <c r="B4" s="950" t="s">
        <v>36</v>
      </c>
      <c r="C4" s="950" t="s">
        <v>2124</v>
      </c>
      <c r="D4" s="950" t="s">
        <v>45</v>
      </c>
      <c r="E4" s="950" t="s">
        <v>36</v>
      </c>
      <c r="F4" s="950" t="s">
        <v>2124</v>
      </c>
      <c r="G4" s="950" t="s">
        <v>45</v>
      </c>
    </row>
    <row r="5" spans="2:7" ht="15" customHeight="1">
      <c r="B5" s="2599">
        <v>929003130902</v>
      </c>
      <c r="C5" s="2600">
        <v>8727900971071</v>
      </c>
      <c r="D5" s="2601" t="s">
        <v>1530</v>
      </c>
      <c r="E5" s="2602">
        <v>929002445732</v>
      </c>
      <c r="F5" s="1335">
        <v>8727900975390</v>
      </c>
      <c r="G5" s="2603" t="s">
        <v>2417</v>
      </c>
    </row>
    <row r="6" spans="2:7" ht="15" customHeight="1">
      <c r="B6" s="2591">
        <v>929003130302</v>
      </c>
      <c r="C6" s="1525">
        <v>8719514403673</v>
      </c>
      <c r="D6" s="2592" t="s">
        <v>1531</v>
      </c>
      <c r="E6" s="1522">
        <v>929002445702</v>
      </c>
      <c r="F6" s="7">
        <v>8719514266049</v>
      </c>
      <c r="G6" s="2593" t="s">
        <v>2361</v>
      </c>
    </row>
    <row r="7" spans="2:7" ht="15" customHeight="1">
      <c r="B7" s="1348">
        <v>929003130402</v>
      </c>
      <c r="C7" s="609">
        <v>8719514403697</v>
      </c>
      <c r="D7" s="1349" t="s">
        <v>1532</v>
      </c>
      <c r="E7" s="1136">
        <v>929002445802</v>
      </c>
      <c r="F7" s="64">
        <v>8719514266063</v>
      </c>
      <c r="G7" s="1354" t="s">
        <v>2362</v>
      </c>
    </row>
    <row r="8" spans="2:7" ht="15" customHeight="1">
      <c r="B8" s="1348">
        <v>929003130502</v>
      </c>
      <c r="C8" s="609">
        <v>8719514403710</v>
      </c>
      <c r="D8" s="1349" t="s">
        <v>1533</v>
      </c>
      <c r="E8" s="1136">
        <v>929002446002</v>
      </c>
      <c r="F8" s="64">
        <v>8719514266087</v>
      </c>
      <c r="G8" s="1354" t="s">
        <v>2363</v>
      </c>
    </row>
    <row r="9" spans="2:7" ht="15" customHeight="1">
      <c r="B9" s="1348">
        <v>929003130602</v>
      </c>
      <c r="C9" s="609">
        <v>8719514403734</v>
      </c>
      <c r="D9" s="1349" t="s">
        <v>1534</v>
      </c>
      <c r="E9" s="1136">
        <v>929002446102</v>
      </c>
      <c r="F9" s="64">
        <v>8719514266100</v>
      </c>
      <c r="G9" s="1354" t="s">
        <v>2364</v>
      </c>
    </row>
    <row r="10" spans="2:7" ht="15" customHeight="1">
      <c r="B10" s="1348">
        <v>929003130702</v>
      </c>
      <c r="C10" s="609">
        <v>8719514403758</v>
      </c>
      <c r="D10" s="1349" t="s">
        <v>1535</v>
      </c>
      <c r="E10" s="1136">
        <v>929002446302</v>
      </c>
      <c r="F10" s="64">
        <v>8719514266124</v>
      </c>
      <c r="G10" s="1354" t="s">
        <v>2365</v>
      </c>
    </row>
    <row r="11" spans="2:7" ht="15" customHeight="1">
      <c r="B11" s="1350">
        <v>929003130802</v>
      </c>
      <c r="C11" s="1351">
        <v>8719514403772</v>
      </c>
      <c r="D11" s="1352" t="s">
        <v>1536</v>
      </c>
      <c r="E11" s="1278">
        <v>929002446402</v>
      </c>
      <c r="F11" s="274">
        <v>8719514266148</v>
      </c>
      <c r="G11" s="1355" t="s">
        <v>2366</v>
      </c>
    </row>
    <row r="12" spans="2:7" ht="15" customHeight="1">
      <c r="B12" s="2591">
        <v>929003648102</v>
      </c>
      <c r="C12" s="1525">
        <v>8720169199965</v>
      </c>
      <c r="D12" s="2592" t="s">
        <v>1592</v>
      </c>
      <c r="E12" s="1522">
        <v>929002997002</v>
      </c>
      <c r="F12" s="7">
        <v>8719514316683</v>
      </c>
      <c r="G12" s="2593" t="s">
        <v>1601</v>
      </c>
    </row>
    <row r="13" spans="2:7" ht="15" customHeight="1">
      <c r="B13" s="1348">
        <v>929003648202</v>
      </c>
      <c r="C13" s="609">
        <v>8720169199989</v>
      </c>
      <c r="D13" s="1349" t="s">
        <v>1593</v>
      </c>
      <c r="E13" s="1136">
        <v>929002997102</v>
      </c>
      <c r="F13" s="64">
        <v>8719514316706</v>
      </c>
      <c r="G13" s="1354" t="s">
        <v>1602</v>
      </c>
    </row>
    <row r="14" spans="2:7" ht="15" customHeight="1">
      <c r="B14" s="1348">
        <v>929003648302</v>
      </c>
      <c r="C14" s="609">
        <v>8720169200005</v>
      </c>
      <c r="D14" s="1349" t="s">
        <v>1594</v>
      </c>
      <c r="E14" s="1136">
        <v>929002997202</v>
      </c>
      <c r="F14" s="64">
        <v>8719514316720</v>
      </c>
      <c r="G14" s="1354" t="s">
        <v>1603</v>
      </c>
    </row>
    <row r="15" spans="2:7" ht="15" customHeight="1">
      <c r="B15" s="1348">
        <v>929003648402</v>
      </c>
      <c r="C15" s="609">
        <v>8720169200029</v>
      </c>
      <c r="D15" s="1349" t="s">
        <v>1598</v>
      </c>
      <c r="E15" s="1136">
        <v>929002997302</v>
      </c>
      <c r="F15" s="64">
        <v>8719514316744</v>
      </c>
      <c r="G15" s="1354" t="s">
        <v>1604</v>
      </c>
    </row>
    <row r="16" spans="2:7" ht="15" customHeight="1">
      <c r="B16" s="1348">
        <v>929003648502</v>
      </c>
      <c r="C16" s="609">
        <v>8720169200043</v>
      </c>
      <c r="D16" s="1349" t="s">
        <v>1599</v>
      </c>
      <c r="E16" s="1136">
        <v>929002997402</v>
      </c>
      <c r="F16" s="64">
        <v>8719514316768</v>
      </c>
      <c r="G16" s="1354" t="s">
        <v>1605</v>
      </c>
    </row>
    <row r="17" spans="2:7" ht="15" customHeight="1">
      <c r="B17" s="1350">
        <v>929003648602</v>
      </c>
      <c r="C17" s="1351">
        <v>8720169200067</v>
      </c>
      <c r="D17" s="1352" t="s">
        <v>1600</v>
      </c>
      <c r="E17" s="1278">
        <v>929002997502</v>
      </c>
      <c r="F17" s="274">
        <v>8719514316782</v>
      </c>
      <c r="G17" s="1355" t="s">
        <v>1606</v>
      </c>
    </row>
    <row r="18" spans="2:7" ht="15" customHeight="1">
      <c r="B18" s="2591">
        <v>911401805980</v>
      </c>
      <c r="C18" s="1525">
        <v>8710163339474</v>
      </c>
      <c r="D18" s="2592" t="s">
        <v>589</v>
      </c>
      <c r="E18" s="1522">
        <v>911401816185</v>
      </c>
      <c r="F18" s="7">
        <v>8720169500419</v>
      </c>
      <c r="G18" s="2593" t="s">
        <v>2429</v>
      </c>
    </row>
    <row r="19" spans="2:7" ht="15" customHeight="1">
      <c r="B19" s="1348">
        <v>911401806080</v>
      </c>
      <c r="C19" s="609">
        <v>8710163339481</v>
      </c>
      <c r="D19" s="1349" t="s">
        <v>591</v>
      </c>
      <c r="E19" s="1136">
        <v>911401816185</v>
      </c>
      <c r="F19" s="64">
        <v>8720169500419</v>
      </c>
      <c r="G19" s="1354" t="s">
        <v>2429</v>
      </c>
    </row>
    <row r="20" spans="2:7" ht="15" customHeight="1">
      <c r="B20" s="1348">
        <v>911401806180</v>
      </c>
      <c r="C20" s="609">
        <v>8710163339498</v>
      </c>
      <c r="D20" s="1349" t="s">
        <v>592</v>
      </c>
      <c r="E20" s="1136">
        <v>911401816285</v>
      </c>
      <c r="F20" s="64">
        <v>8720169500426</v>
      </c>
      <c r="G20" s="1354" t="s">
        <v>2430</v>
      </c>
    </row>
    <row r="21" spans="2:7" ht="15" customHeight="1">
      <c r="B21" s="1350">
        <v>911401806280</v>
      </c>
      <c r="C21" s="1351">
        <v>8710163339504</v>
      </c>
      <c r="D21" s="1352" t="s">
        <v>593</v>
      </c>
      <c r="E21" s="1278">
        <v>911401816285</v>
      </c>
      <c r="F21" s="274">
        <v>8720169500426</v>
      </c>
      <c r="G21" s="1355" t="s">
        <v>2430</v>
      </c>
    </row>
    <row r="22" spans="2:7" ht="15" customHeight="1">
      <c r="B22" s="1348">
        <v>911401806480</v>
      </c>
      <c r="C22" s="609">
        <v>8710163339528</v>
      </c>
      <c r="D22" s="1349" t="s">
        <v>596</v>
      </c>
      <c r="E22" s="1136">
        <v>911401816185</v>
      </c>
      <c r="F22" s="64">
        <v>8720169500419</v>
      </c>
      <c r="G22" s="1354" t="s">
        <v>2429</v>
      </c>
    </row>
    <row r="23" spans="2:7" ht="15" customHeight="1">
      <c r="B23" s="1350">
        <v>911401806580</v>
      </c>
      <c r="C23" s="1351">
        <v>8710163339535</v>
      </c>
      <c r="D23" s="1352" t="s">
        <v>597</v>
      </c>
      <c r="E23" s="1278">
        <v>911401816285</v>
      </c>
      <c r="F23" s="274">
        <v>8720169500426</v>
      </c>
      <c r="G23" s="1355" t="s">
        <v>2430</v>
      </c>
    </row>
    <row r="24" spans="2:7" ht="15" customHeight="1">
      <c r="B24" s="1348">
        <v>911401806380</v>
      </c>
      <c r="C24" s="609">
        <v>8710163339511</v>
      </c>
      <c r="D24" s="1349" t="s">
        <v>594</v>
      </c>
      <c r="E24" s="1136">
        <v>911401816185</v>
      </c>
      <c r="F24" s="64">
        <v>8720169500419</v>
      </c>
      <c r="G24" s="1354" t="s">
        <v>2429</v>
      </c>
    </row>
    <row r="25" spans="2:7" ht="15" customHeight="1">
      <c r="B25" s="1350">
        <v>911401806680</v>
      </c>
      <c r="C25" s="1351">
        <v>8710163339542</v>
      </c>
      <c r="D25" s="1352" t="s">
        <v>598</v>
      </c>
      <c r="E25" s="1278">
        <v>911401816285</v>
      </c>
      <c r="F25" s="274">
        <v>8720169500426</v>
      </c>
      <c r="G25" s="1355" t="s">
        <v>2430</v>
      </c>
    </row>
    <row r="26" spans="2:7" ht="15" customHeight="1">
      <c r="B26" s="2599">
        <v>912401483242</v>
      </c>
      <c r="C26" s="2600">
        <v>8718699791476</v>
      </c>
      <c r="D26" s="2601" t="s">
        <v>2516</v>
      </c>
      <c r="E26" s="2602">
        <v>912401483506</v>
      </c>
      <c r="F26" s="1335">
        <v>8718699798918</v>
      </c>
      <c r="G26" s="2603" t="s">
        <v>2369</v>
      </c>
    </row>
    <row r="27" spans="2:7" ht="15" customHeight="1">
      <c r="B27" s="2591">
        <v>929002669732</v>
      </c>
      <c r="C27" s="1525">
        <v>8719514331198</v>
      </c>
      <c r="D27" s="2592" t="s">
        <v>40</v>
      </c>
      <c r="E27" s="1522">
        <v>929003322502</v>
      </c>
      <c r="F27" s="7">
        <v>8720169208827</v>
      </c>
      <c r="G27" s="2593" t="s">
        <v>604</v>
      </c>
    </row>
    <row r="28" spans="2:7" ht="15" customHeight="1">
      <c r="B28" s="1348">
        <v>929002669832</v>
      </c>
      <c r="C28" s="609">
        <v>8719514331211</v>
      </c>
      <c r="D28" s="1349" t="s">
        <v>601</v>
      </c>
      <c r="E28" s="1136">
        <v>929003322502</v>
      </c>
      <c r="F28" s="64">
        <v>8720169208827</v>
      </c>
      <c r="G28" s="1354" t="s">
        <v>604</v>
      </c>
    </row>
    <row r="29" spans="2:7" ht="15" customHeight="1">
      <c r="B29" s="1348">
        <v>929002670032</v>
      </c>
      <c r="C29" s="609">
        <v>8719514331259</v>
      </c>
      <c r="D29" s="1349" t="s">
        <v>41</v>
      </c>
      <c r="E29" s="1136">
        <v>929003322502</v>
      </c>
      <c r="F29" s="64">
        <v>8720169208827</v>
      </c>
      <c r="G29" s="1354" t="s">
        <v>604</v>
      </c>
    </row>
    <row r="30" spans="2:7" ht="15" customHeight="1">
      <c r="B30" s="1350">
        <v>929002670132</v>
      </c>
      <c r="C30" s="1351">
        <v>8719514331273</v>
      </c>
      <c r="D30" s="1352" t="s">
        <v>603</v>
      </c>
      <c r="E30" s="1278">
        <v>929003322502</v>
      </c>
      <c r="F30" s="274">
        <v>8720169208827</v>
      </c>
      <c r="G30" s="1355" t="s">
        <v>604</v>
      </c>
    </row>
    <row r="31" spans="2:7" ht="15" customHeight="1">
      <c r="B31" s="1345">
        <v>911401826382</v>
      </c>
      <c r="C31" s="1346">
        <v>8719514522664</v>
      </c>
      <c r="D31" s="1347" t="s">
        <v>618</v>
      </c>
      <c r="E31" s="1277">
        <v>911401846087</v>
      </c>
      <c r="F31" s="164">
        <v>8720169767461</v>
      </c>
      <c r="G31" s="1353" t="s">
        <v>2431</v>
      </c>
    </row>
    <row r="32" spans="2:7" ht="15" customHeight="1">
      <c r="B32" s="1348">
        <v>911401826482</v>
      </c>
      <c r="C32" s="609">
        <v>8719514522671</v>
      </c>
      <c r="D32" s="1349" t="s">
        <v>619</v>
      </c>
      <c r="E32" s="1136">
        <v>911401846087</v>
      </c>
      <c r="F32" s="64">
        <v>8720169767461</v>
      </c>
      <c r="G32" s="1354" t="s">
        <v>2431</v>
      </c>
    </row>
    <row r="33" spans="2:7" ht="15" customHeight="1">
      <c r="B33" s="1348">
        <v>911401826582</v>
      </c>
      <c r="C33" s="609">
        <v>8719514522688</v>
      </c>
      <c r="D33" s="1349" t="s">
        <v>620</v>
      </c>
      <c r="E33" s="1136">
        <v>911401846087</v>
      </c>
      <c r="F33" s="64">
        <v>8720169767461</v>
      </c>
      <c r="G33" s="1354" t="s">
        <v>2431</v>
      </c>
    </row>
    <row r="34" spans="2:7" ht="15" customHeight="1">
      <c r="B34" s="1348">
        <v>911401826682</v>
      </c>
      <c r="C34" s="609">
        <v>8719514522695</v>
      </c>
      <c r="D34" s="1349" t="s">
        <v>621</v>
      </c>
      <c r="E34" s="1136">
        <v>911401846087</v>
      </c>
      <c r="F34" s="64">
        <v>8720169767461</v>
      </c>
      <c r="G34" s="1354" t="s">
        <v>2431</v>
      </c>
    </row>
    <row r="35" spans="2:7" ht="15" customHeight="1">
      <c r="B35" s="1348">
        <v>911401826782</v>
      </c>
      <c r="C35" s="609">
        <v>8719514522701</v>
      </c>
      <c r="D35" s="1349" t="s">
        <v>622</v>
      </c>
      <c r="E35" s="1136">
        <v>911401846187</v>
      </c>
      <c r="F35" s="64">
        <v>8720169767478</v>
      </c>
      <c r="G35" s="1354" t="s">
        <v>2432</v>
      </c>
    </row>
    <row r="36" spans="2:7" ht="15" customHeight="1">
      <c r="B36" s="1350">
        <v>911401826882</v>
      </c>
      <c r="C36" s="1351">
        <v>8719514522718</v>
      </c>
      <c r="D36" s="1352" t="s">
        <v>623</v>
      </c>
      <c r="E36" s="1278">
        <v>911401846187</v>
      </c>
      <c r="F36" s="274">
        <v>8720169767478</v>
      </c>
      <c r="G36" s="1355" t="s">
        <v>2432</v>
      </c>
    </row>
    <row r="37" spans="2:7" ht="15" customHeight="1">
      <c r="B37" s="1348">
        <v>911401847382</v>
      </c>
      <c r="C37" s="609">
        <v>8719514528710</v>
      </c>
      <c r="D37" s="1349" t="s">
        <v>624</v>
      </c>
      <c r="E37" s="1136">
        <v>911401873687</v>
      </c>
      <c r="F37" s="64">
        <v>8721103307132</v>
      </c>
      <c r="G37" s="1354" t="s">
        <v>2639</v>
      </c>
    </row>
    <row r="38" spans="2:7" ht="15" customHeight="1">
      <c r="B38" s="1348">
        <v>911401847482</v>
      </c>
      <c r="C38" s="609">
        <v>8719514528727</v>
      </c>
      <c r="D38" s="1349" t="s">
        <v>625</v>
      </c>
      <c r="E38" s="1136">
        <v>911401873687</v>
      </c>
      <c r="F38" s="64">
        <v>8721103307132</v>
      </c>
      <c r="G38" s="1354" t="s">
        <v>2639</v>
      </c>
    </row>
    <row r="39" spans="2:7" ht="15" customHeight="1">
      <c r="B39" s="1348">
        <v>911401851582</v>
      </c>
      <c r="C39" s="609">
        <v>8719514530829</v>
      </c>
      <c r="D39" s="1349" t="s">
        <v>626</v>
      </c>
      <c r="E39" s="1136">
        <v>911401873887</v>
      </c>
      <c r="F39" s="64">
        <v>8721103307156</v>
      </c>
      <c r="G39" s="1354" t="s">
        <v>2641</v>
      </c>
    </row>
    <row r="40" spans="2:7" ht="15" customHeight="1">
      <c r="B40" s="1348">
        <v>911401851682</v>
      </c>
      <c r="C40" s="609">
        <v>8719514530836</v>
      </c>
      <c r="D40" s="1349" t="s">
        <v>627</v>
      </c>
      <c r="E40" s="1136">
        <v>911401873887</v>
      </c>
      <c r="F40" s="64">
        <v>8721103307156</v>
      </c>
      <c r="G40" s="1354" t="s">
        <v>2641</v>
      </c>
    </row>
    <row r="41" spans="2:7" ht="15" customHeight="1">
      <c r="B41" s="1348">
        <v>911401847582</v>
      </c>
      <c r="C41" s="609">
        <v>8719514528734</v>
      </c>
      <c r="D41" s="1349" t="s">
        <v>628</v>
      </c>
      <c r="E41" s="1136">
        <v>911401873687</v>
      </c>
      <c r="F41" s="64">
        <v>8721103307132</v>
      </c>
      <c r="G41" s="1354" t="s">
        <v>2639</v>
      </c>
    </row>
    <row r="42" spans="2:7" ht="15" customHeight="1">
      <c r="B42" s="1348">
        <v>911401847682</v>
      </c>
      <c r="C42" s="609">
        <v>8719514528741</v>
      </c>
      <c r="D42" s="1349" t="s">
        <v>629</v>
      </c>
      <c r="E42" s="1136">
        <v>911401873687</v>
      </c>
      <c r="F42" s="64">
        <v>8721103307132</v>
      </c>
      <c r="G42" s="1354" t="s">
        <v>2639</v>
      </c>
    </row>
    <row r="43" spans="2:7" ht="15" customHeight="1">
      <c r="B43" s="1348">
        <v>911401851882</v>
      </c>
      <c r="C43" s="609">
        <v>8719514530850</v>
      </c>
      <c r="D43" s="1349" t="s">
        <v>2171</v>
      </c>
      <c r="E43" s="1136">
        <v>911401873887</v>
      </c>
      <c r="F43" s="64">
        <v>8721103307156</v>
      </c>
      <c r="G43" s="1354" t="s">
        <v>2641</v>
      </c>
    </row>
    <row r="44" spans="2:7" ht="15" customHeight="1">
      <c r="B44" s="1348">
        <v>911401847782</v>
      </c>
      <c r="C44" s="609">
        <v>8719514528758</v>
      </c>
      <c r="D44" s="1349" t="s">
        <v>630</v>
      </c>
      <c r="E44" s="1136">
        <v>911401873687</v>
      </c>
      <c r="F44" s="64">
        <v>8721103307132</v>
      </c>
      <c r="G44" s="1354" t="s">
        <v>2639</v>
      </c>
    </row>
    <row r="45" spans="2:7" ht="15" customHeight="1">
      <c r="B45" s="1348">
        <v>911401847882</v>
      </c>
      <c r="C45" s="609">
        <v>8719514528765</v>
      </c>
      <c r="D45" s="1349" t="s">
        <v>631</v>
      </c>
      <c r="E45" s="1136">
        <v>911401873687</v>
      </c>
      <c r="F45" s="64">
        <v>8721103307132</v>
      </c>
      <c r="G45" s="1354" t="s">
        <v>2639</v>
      </c>
    </row>
    <row r="46" spans="2:7" ht="15" customHeight="1">
      <c r="B46" s="1350">
        <v>911401852082</v>
      </c>
      <c r="C46" s="1351">
        <v>8719514530874</v>
      </c>
      <c r="D46" s="1352" t="s">
        <v>632</v>
      </c>
      <c r="E46" s="1278">
        <v>911401873887</v>
      </c>
      <c r="F46" s="274">
        <v>8721103307156</v>
      </c>
      <c r="G46" s="1355" t="s">
        <v>2641</v>
      </c>
    </row>
    <row r="47" spans="2:7" ht="15" customHeight="1">
      <c r="B47" s="1348">
        <v>911401880281</v>
      </c>
      <c r="C47" s="609">
        <v>8719514512160</v>
      </c>
      <c r="D47" s="1349" t="s">
        <v>728</v>
      </c>
      <c r="E47" s="1136">
        <v>911401841087</v>
      </c>
      <c r="F47" s="64">
        <v>8720169764156</v>
      </c>
      <c r="G47" s="1354" t="s">
        <v>2414</v>
      </c>
    </row>
    <row r="48" spans="2:7" ht="15" customHeight="1">
      <c r="B48" s="1348">
        <v>911401880581</v>
      </c>
      <c r="C48" s="609">
        <v>8719514512191</v>
      </c>
      <c r="D48" s="1349" t="s">
        <v>731</v>
      </c>
      <c r="E48" s="1136">
        <v>911401840787</v>
      </c>
      <c r="F48" s="64">
        <v>8720169764125</v>
      </c>
      <c r="G48" s="1354" t="s">
        <v>2413</v>
      </c>
    </row>
    <row r="49" spans="2:7" ht="15" customHeight="1">
      <c r="B49" s="1348">
        <v>911401808285</v>
      </c>
      <c r="C49" s="609">
        <v>8719514963986</v>
      </c>
      <c r="D49" s="1349" t="s">
        <v>734</v>
      </c>
      <c r="E49" s="1136">
        <v>911401841187</v>
      </c>
      <c r="F49" s="64">
        <v>8720169764163</v>
      </c>
      <c r="G49" s="1354" t="s">
        <v>2411</v>
      </c>
    </row>
    <row r="50" spans="2:7" ht="15" customHeight="1">
      <c r="B50" s="1350">
        <v>911401880981</v>
      </c>
      <c r="C50" s="1351">
        <v>8719514512238</v>
      </c>
      <c r="D50" s="1352" t="s">
        <v>736</v>
      </c>
      <c r="E50" s="1278">
        <v>911401840687</v>
      </c>
      <c r="F50" s="274">
        <v>8720169764118</v>
      </c>
      <c r="G50" s="1355" t="s">
        <v>2415</v>
      </c>
    </row>
    <row r="51" spans="2:7" ht="15" customHeight="1">
      <c r="B51" s="1384">
        <v>911401735142</v>
      </c>
      <c r="C51" s="1385">
        <v>8710163335117</v>
      </c>
      <c r="D51" s="1386" t="s">
        <v>2140</v>
      </c>
      <c r="E51" s="1387">
        <v>911401892787</v>
      </c>
      <c r="F51" s="1388">
        <v>8721103315861</v>
      </c>
      <c r="G51" s="1389" t="s">
        <v>2436</v>
      </c>
    </row>
    <row r="52" spans="2:7" ht="13.4" customHeight="1">
      <c r="B52" s="944">
        <v>910770213162</v>
      </c>
      <c r="C52" s="203">
        <v>8719514143562</v>
      </c>
      <c r="D52" s="975" t="s">
        <v>226</v>
      </c>
      <c r="E52" s="43">
        <v>910925869868</v>
      </c>
      <c r="F52" s="39">
        <v>8720169471979</v>
      </c>
      <c r="G52" s="945" t="s">
        <v>227</v>
      </c>
    </row>
    <row r="53" spans="2:7" ht="13.4" customHeight="1">
      <c r="B53" s="946">
        <v>910925865339</v>
      </c>
      <c r="C53" s="204">
        <v>8718696998168</v>
      </c>
      <c r="D53" s="976" t="s">
        <v>228</v>
      </c>
      <c r="E53" s="44">
        <v>910925869856</v>
      </c>
      <c r="F53" s="70">
        <v>8720169471856</v>
      </c>
      <c r="G53" s="947" t="s">
        <v>229</v>
      </c>
    </row>
    <row r="54" spans="2:7" ht="13.4" customHeight="1">
      <c r="B54" s="946">
        <v>910770213163</v>
      </c>
      <c r="C54" s="204">
        <v>8719514143579</v>
      </c>
      <c r="D54" s="976" t="s">
        <v>230</v>
      </c>
      <c r="E54" s="44">
        <v>910925869870</v>
      </c>
      <c r="F54" s="70">
        <v>8720169471993</v>
      </c>
      <c r="G54" s="947" t="s">
        <v>231</v>
      </c>
    </row>
    <row r="55" spans="2:7" ht="13.4" customHeight="1">
      <c r="B55" s="946">
        <v>910925865341</v>
      </c>
      <c r="C55" s="204">
        <v>8718696998182</v>
      </c>
      <c r="D55" s="976" t="s">
        <v>232</v>
      </c>
      <c r="E55" s="44">
        <v>910925869860</v>
      </c>
      <c r="F55" s="70">
        <v>8720169471894</v>
      </c>
      <c r="G55" s="947" t="s">
        <v>233</v>
      </c>
    </row>
    <row r="56" spans="2:7" ht="13.4" customHeight="1">
      <c r="B56" s="946">
        <v>910770213164</v>
      </c>
      <c r="C56" s="204">
        <v>8719514143586</v>
      </c>
      <c r="D56" s="976" t="s">
        <v>206</v>
      </c>
      <c r="E56" s="44">
        <v>910925869871</v>
      </c>
      <c r="F56" s="70">
        <v>8720169472006</v>
      </c>
      <c r="G56" s="947" t="s">
        <v>234</v>
      </c>
    </row>
    <row r="57" spans="2:7" ht="13.4" customHeight="1">
      <c r="B57" s="946">
        <v>910925865343</v>
      </c>
      <c r="C57" s="204">
        <v>8718696998205</v>
      </c>
      <c r="D57" s="976" t="s">
        <v>203</v>
      </c>
      <c r="E57" s="44">
        <v>910925869862</v>
      </c>
      <c r="F57" s="70">
        <v>8720169471917</v>
      </c>
      <c r="G57" s="947" t="s">
        <v>235</v>
      </c>
    </row>
    <row r="58" spans="2:7" ht="13.4" customHeight="1">
      <c r="B58" s="946">
        <v>910770213165</v>
      </c>
      <c r="C58" s="204">
        <v>8719514143593</v>
      </c>
      <c r="D58" s="976" t="s">
        <v>207</v>
      </c>
      <c r="E58" s="44">
        <v>910925869875</v>
      </c>
      <c r="F58" s="70">
        <v>8720169472044</v>
      </c>
      <c r="G58" s="947" t="s">
        <v>236</v>
      </c>
    </row>
    <row r="59" spans="2:7" ht="13.4" customHeight="1">
      <c r="B59" s="948">
        <v>910925865345</v>
      </c>
      <c r="C59" s="207">
        <v>8718696998229</v>
      </c>
      <c r="D59" s="977" t="s">
        <v>205</v>
      </c>
      <c r="E59" s="61">
        <v>910925869864</v>
      </c>
      <c r="F59" s="49">
        <v>8720169471931</v>
      </c>
      <c r="G59" s="949" t="s">
        <v>205</v>
      </c>
    </row>
    <row r="60" spans="2:7" ht="13.4" customHeight="1">
      <c r="B60" s="944">
        <v>911401850680</v>
      </c>
      <c r="C60" s="203">
        <v>8718696069622</v>
      </c>
      <c r="D60" s="975" t="s">
        <v>2626</v>
      </c>
      <c r="E60" s="43">
        <v>911401843787</v>
      </c>
      <c r="F60" s="39">
        <v>8720169764705</v>
      </c>
      <c r="G60" s="945" t="s">
        <v>2642</v>
      </c>
    </row>
    <row r="61" spans="2:7" ht="13.4" customHeight="1">
      <c r="B61" s="946">
        <v>911401842480</v>
      </c>
      <c r="C61" s="204">
        <v>8710163350417</v>
      </c>
      <c r="D61" s="976" t="s">
        <v>747</v>
      </c>
      <c r="E61" s="44">
        <v>911401843787</v>
      </c>
      <c r="F61" s="70">
        <v>8720169764705</v>
      </c>
      <c r="G61" s="947" t="s">
        <v>2642</v>
      </c>
    </row>
    <row r="62" spans="2:7" ht="13.4" customHeight="1">
      <c r="B62" s="948">
        <v>911401842280</v>
      </c>
      <c r="C62" s="207">
        <v>8710163350394</v>
      </c>
      <c r="D62" s="977" t="s">
        <v>748</v>
      </c>
      <c r="E62" s="61">
        <v>911401843887</v>
      </c>
      <c r="F62" s="49">
        <v>8720169764712</v>
      </c>
      <c r="G62" s="949" t="s">
        <v>2433</v>
      </c>
    </row>
    <row r="63" spans="2:7" ht="13.4" customHeight="1">
      <c r="B63" s="944">
        <v>911401881881</v>
      </c>
      <c r="C63" s="203">
        <v>8719514512320</v>
      </c>
      <c r="D63" s="975" t="s">
        <v>751</v>
      </c>
      <c r="E63" s="43">
        <v>911401841787</v>
      </c>
      <c r="F63" s="39">
        <v>8720169764224</v>
      </c>
      <c r="G63" s="945" t="s">
        <v>2407</v>
      </c>
    </row>
    <row r="64" spans="2:7" ht="13.4" customHeight="1">
      <c r="B64" s="946">
        <v>911401881981</v>
      </c>
      <c r="C64" s="204">
        <v>8719514512337</v>
      </c>
      <c r="D64" s="976" t="s">
        <v>753</v>
      </c>
      <c r="E64" s="44">
        <v>911401841987</v>
      </c>
      <c r="F64" s="70">
        <v>8720169764248</v>
      </c>
      <c r="G64" s="947" t="s">
        <v>2408</v>
      </c>
    </row>
    <row r="65" spans="2:16384" ht="13.4" customHeight="1">
      <c r="B65" s="946">
        <v>911401808485</v>
      </c>
      <c r="C65" s="204">
        <v>8719514964006</v>
      </c>
      <c r="D65" s="976" t="s">
        <v>756</v>
      </c>
      <c r="E65" s="44">
        <v>911401841787</v>
      </c>
      <c r="F65" s="70">
        <v>8720169764224</v>
      </c>
      <c r="G65" s="947" t="s">
        <v>2407</v>
      </c>
    </row>
    <row r="66" spans="2:16384" ht="13.4" customHeight="1">
      <c r="B66" s="946">
        <v>911401808585</v>
      </c>
      <c r="C66" s="204">
        <v>8719514964013</v>
      </c>
      <c r="D66" s="976" t="s">
        <v>757</v>
      </c>
      <c r="E66" s="44">
        <v>911401841987</v>
      </c>
      <c r="F66" s="70">
        <v>8720169764248</v>
      </c>
      <c r="G66" s="947" t="s">
        <v>2408</v>
      </c>
    </row>
    <row r="67" spans="2:16384" ht="13.4" customHeight="1">
      <c r="B67" s="948">
        <v>911401882681</v>
      </c>
      <c r="C67" s="207">
        <v>8719514512405</v>
      </c>
      <c r="D67" s="977" t="s">
        <v>759</v>
      </c>
      <c r="E67" s="61">
        <v>911401842487</v>
      </c>
      <c r="F67" s="49">
        <v>8720169764293</v>
      </c>
      <c r="G67" s="949" t="s">
        <v>2428</v>
      </c>
    </row>
    <row r="68" spans="2:16384" customFormat="1" ht="13" customHeight="1">
      <c r="B68" s="968">
        <v>911401642407</v>
      </c>
      <c r="C68" s="232">
        <v>8719514524057</v>
      </c>
      <c r="D68" s="978" t="s">
        <v>837</v>
      </c>
      <c r="E68" s="44">
        <v>911401565044</v>
      </c>
      <c r="F68" s="70">
        <v>8720169761353</v>
      </c>
      <c r="G68" s="969" t="s">
        <v>2191</v>
      </c>
      <c r="H68" s="14"/>
      <c r="I68" s="14"/>
      <c r="J68" s="14"/>
      <c r="K68" s="14"/>
      <c r="L68" s="14"/>
      <c r="M68" s="14"/>
      <c r="N68" s="14"/>
      <c r="O68" s="14"/>
      <c r="P68" s="14"/>
      <c r="Q68" s="14"/>
      <c r="R68" s="14"/>
      <c r="S68" s="14"/>
      <c r="T68" s="14"/>
      <c r="U68" s="14"/>
      <c r="V68" s="14"/>
      <c r="W68" s="14"/>
      <c r="X68" s="14"/>
      <c r="Y68" s="14"/>
      <c r="Z68" s="14"/>
      <c r="AA68" s="14"/>
      <c r="AB68" s="14"/>
      <c r="AC68" s="14"/>
      <c r="AD68" s="14"/>
      <c r="AE68" s="14"/>
      <c r="AF68" s="14"/>
      <c r="AG68" s="14"/>
      <c r="AH68" s="14"/>
      <c r="AI68" s="14"/>
      <c r="AJ68" s="14"/>
      <c r="AK68" s="14"/>
      <c r="AL68" s="14"/>
      <c r="AM68" s="14"/>
      <c r="AN68" s="14"/>
      <c r="AO68" s="14"/>
      <c r="AP68" s="14"/>
      <c r="AQ68" s="14"/>
      <c r="AR68" s="14"/>
      <c r="AS68" s="14"/>
      <c r="AT68" s="14"/>
      <c r="AU68" s="14"/>
      <c r="AV68" s="14"/>
      <c r="AW68" s="14"/>
      <c r="AX68" s="14"/>
      <c r="AY68" s="14"/>
      <c r="AZ68" s="14"/>
      <c r="BA68" s="14"/>
      <c r="BB68" s="14"/>
      <c r="BC68" s="14"/>
      <c r="BD68" s="14"/>
      <c r="BE68" s="14"/>
      <c r="BF68" s="14"/>
      <c r="BG68" s="14"/>
      <c r="BH68" s="14"/>
      <c r="BI68" s="14"/>
      <c r="BJ68" s="14"/>
      <c r="BK68" s="14"/>
      <c r="BL68" s="14"/>
      <c r="BM68" s="14"/>
      <c r="BN68" s="14"/>
      <c r="BO68" s="14"/>
      <c r="BP68" s="14"/>
      <c r="BQ68" s="14"/>
      <c r="BR68" s="14"/>
      <c r="BS68" s="14"/>
      <c r="BT68" s="14"/>
      <c r="BU68" s="14"/>
      <c r="BV68" s="14"/>
      <c r="BW68" s="14"/>
      <c r="BX68" s="14"/>
      <c r="BY68" s="14"/>
      <c r="BZ68" s="14"/>
      <c r="CA68" s="14"/>
      <c r="CB68" s="14"/>
      <c r="CC68" s="14"/>
      <c r="CD68" s="14"/>
      <c r="CE68" s="14"/>
      <c r="CF68" s="14"/>
      <c r="CG68" s="14"/>
      <c r="CH68" s="14"/>
      <c r="CI68" s="14"/>
      <c r="CJ68" s="14"/>
      <c r="CK68" s="14"/>
      <c r="CL68" s="14"/>
      <c r="CM68" s="14"/>
      <c r="CN68" s="14"/>
      <c r="CO68" s="14"/>
      <c r="CP68" s="14"/>
      <c r="CQ68" s="14"/>
      <c r="CR68" s="14"/>
      <c r="CS68" s="14"/>
      <c r="CT68" s="14"/>
      <c r="CU68" s="14"/>
      <c r="CV68" s="14"/>
      <c r="CW68" s="14"/>
      <c r="CX68" s="14"/>
      <c r="CY68" s="14"/>
      <c r="CZ68" s="14"/>
      <c r="DA68" s="14"/>
      <c r="DB68" s="14"/>
      <c r="DC68" s="14"/>
      <c r="DD68" s="14"/>
      <c r="DE68" s="14"/>
      <c r="DF68" s="14"/>
      <c r="DG68" s="14"/>
      <c r="DH68" s="14"/>
      <c r="DI68" s="14"/>
      <c r="DJ68" s="14"/>
      <c r="DK68" s="14"/>
      <c r="DL68" s="14"/>
      <c r="DM68" s="14"/>
      <c r="DN68" s="14"/>
      <c r="DO68" s="14"/>
      <c r="DP68" s="14"/>
      <c r="DQ68" s="14"/>
      <c r="DR68" s="14"/>
      <c r="DS68" s="14"/>
      <c r="DT68" s="14"/>
      <c r="DU68" s="14"/>
      <c r="DV68" s="14"/>
      <c r="DW68" s="14"/>
      <c r="DX68" s="14"/>
      <c r="DY68" s="14"/>
      <c r="DZ68" s="14"/>
      <c r="EA68" s="14"/>
      <c r="EB68" s="14"/>
      <c r="EC68" s="14"/>
      <c r="ED68" s="14"/>
      <c r="EE68" s="14"/>
      <c r="EF68" s="14"/>
      <c r="EG68" s="14"/>
      <c r="EH68" s="14"/>
      <c r="EI68" s="14"/>
      <c r="EJ68" s="14"/>
      <c r="EK68" s="14"/>
      <c r="EL68" s="14"/>
      <c r="EM68" s="14"/>
      <c r="EN68" s="14"/>
      <c r="EO68" s="14"/>
      <c r="EP68" s="14"/>
      <c r="EQ68" s="14"/>
      <c r="ER68" s="14"/>
      <c r="ES68" s="14"/>
      <c r="ET68" s="14"/>
      <c r="EU68" s="14"/>
      <c r="EV68" s="14"/>
      <c r="EW68" s="14"/>
      <c r="EX68" s="14"/>
      <c r="EY68" s="14"/>
      <c r="EZ68" s="14"/>
      <c r="FA68" s="14"/>
      <c r="FB68" s="14"/>
      <c r="FC68" s="14"/>
      <c r="FD68" s="14"/>
      <c r="FE68" s="14"/>
      <c r="FF68" s="14"/>
      <c r="FG68" s="14"/>
      <c r="FH68" s="14"/>
      <c r="FI68" s="14"/>
      <c r="FJ68" s="14"/>
      <c r="FK68" s="14"/>
      <c r="FL68" s="14"/>
      <c r="FM68" s="14"/>
      <c r="FN68" s="14"/>
      <c r="FO68" s="14"/>
      <c r="FP68" s="14"/>
      <c r="FQ68" s="14"/>
      <c r="FR68" s="14"/>
      <c r="FS68" s="14"/>
      <c r="FT68" s="14"/>
      <c r="FU68" s="14"/>
      <c r="FV68" s="14"/>
      <c r="FW68" s="14"/>
      <c r="FX68" s="14"/>
      <c r="FY68" s="14"/>
      <c r="FZ68" s="14"/>
      <c r="GA68" s="14"/>
      <c r="GB68" s="14"/>
      <c r="GC68" s="14"/>
      <c r="GD68" s="14"/>
      <c r="GE68" s="14"/>
      <c r="GF68" s="14"/>
      <c r="GG68" s="14"/>
      <c r="GH68" s="14"/>
      <c r="GI68" s="14"/>
      <c r="GJ68" s="14"/>
      <c r="GK68" s="14"/>
      <c r="GL68" s="14"/>
      <c r="GM68" s="14"/>
      <c r="GN68" s="14"/>
      <c r="GO68" s="14"/>
      <c r="GP68" s="14"/>
      <c r="GQ68" s="14"/>
      <c r="GR68" s="14"/>
      <c r="GS68" s="14"/>
      <c r="GT68" s="14"/>
      <c r="GU68" s="14"/>
      <c r="GV68" s="14"/>
      <c r="GW68" s="14"/>
      <c r="GX68" s="14"/>
      <c r="GY68" s="14"/>
      <c r="GZ68" s="14"/>
      <c r="HA68" s="14"/>
      <c r="HB68" s="14"/>
      <c r="HC68" s="14"/>
      <c r="HD68" s="14"/>
      <c r="HE68" s="14"/>
      <c r="HF68" s="14"/>
      <c r="HG68" s="14"/>
      <c r="HH68" s="14"/>
      <c r="HI68" s="14"/>
      <c r="HJ68" s="14"/>
      <c r="HK68" s="14"/>
      <c r="HL68" s="14"/>
      <c r="HM68" s="14"/>
      <c r="HN68" s="14"/>
      <c r="HO68" s="14"/>
      <c r="HP68" s="14"/>
      <c r="HQ68" s="14"/>
      <c r="HR68" s="14"/>
      <c r="HS68" s="14"/>
      <c r="HT68" s="14"/>
      <c r="HU68" s="14"/>
      <c r="HV68" s="14"/>
      <c r="HW68" s="14"/>
      <c r="HX68" s="14"/>
      <c r="HY68" s="14"/>
      <c r="HZ68" s="14"/>
      <c r="IA68" s="14"/>
      <c r="IB68" s="14"/>
      <c r="IC68" s="14"/>
      <c r="ID68" s="14"/>
      <c r="IE68" s="14"/>
      <c r="IF68" s="14"/>
      <c r="IG68" s="14"/>
      <c r="IH68" s="14"/>
      <c r="II68" s="14"/>
      <c r="IJ68" s="14"/>
      <c r="IK68" s="14"/>
      <c r="IL68" s="14"/>
      <c r="IM68" s="14"/>
      <c r="IN68" s="14"/>
      <c r="IO68" s="14"/>
      <c r="IP68" s="14"/>
      <c r="IQ68" s="14"/>
      <c r="IR68" s="14"/>
      <c r="IS68" s="14"/>
      <c r="IT68" s="14"/>
      <c r="IU68" s="14"/>
      <c r="IV68" s="14"/>
      <c r="IW68" s="14"/>
      <c r="IX68" s="14"/>
      <c r="IY68" s="14"/>
      <c r="IZ68" s="14"/>
      <c r="JA68" s="14"/>
      <c r="JB68" s="14"/>
      <c r="JC68" s="14"/>
      <c r="JD68" s="14"/>
      <c r="JE68" s="14"/>
      <c r="JF68" s="14"/>
      <c r="JG68" s="14"/>
      <c r="JH68" s="14"/>
      <c r="JI68" s="14"/>
      <c r="JJ68" s="14"/>
      <c r="JK68" s="14"/>
      <c r="JL68" s="14"/>
      <c r="JM68" s="14"/>
      <c r="JN68" s="14"/>
      <c r="JO68" s="14"/>
      <c r="JP68" s="14"/>
      <c r="JQ68" s="14"/>
      <c r="JR68" s="14"/>
      <c r="JS68" s="14"/>
      <c r="JT68" s="14"/>
      <c r="JU68" s="14"/>
      <c r="JV68" s="14"/>
      <c r="JW68" s="14"/>
      <c r="JX68" s="14"/>
      <c r="JY68" s="14"/>
      <c r="JZ68" s="14"/>
      <c r="KA68" s="14"/>
      <c r="KB68" s="14"/>
      <c r="KC68" s="14"/>
      <c r="KD68" s="14"/>
      <c r="KE68" s="14"/>
      <c r="KF68" s="14"/>
      <c r="KG68" s="14"/>
      <c r="KH68" s="14"/>
      <c r="KI68" s="14"/>
      <c r="KJ68" s="14"/>
      <c r="KK68" s="14"/>
      <c r="KL68" s="14"/>
      <c r="KM68" s="14"/>
      <c r="KN68" s="14"/>
      <c r="KO68" s="14"/>
      <c r="KP68" s="14"/>
      <c r="KQ68" s="14"/>
      <c r="KR68" s="14"/>
      <c r="KS68" s="14"/>
      <c r="KT68" s="14"/>
      <c r="KU68" s="14"/>
      <c r="KV68" s="14"/>
      <c r="KW68" s="14"/>
      <c r="KX68" s="14"/>
      <c r="KY68" s="14"/>
      <c r="KZ68" s="14"/>
      <c r="LA68" s="14"/>
      <c r="LB68" s="14"/>
      <c r="LC68" s="14"/>
      <c r="LD68" s="14"/>
      <c r="LE68" s="14"/>
      <c r="LF68" s="14"/>
      <c r="LG68" s="14"/>
      <c r="LH68" s="14"/>
      <c r="LI68" s="14"/>
      <c r="LJ68" s="14"/>
      <c r="LK68" s="14"/>
      <c r="LL68" s="14"/>
      <c r="LM68" s="14"/>
      <c r="LN68" s="14"/>
      <c r="LO68" s="14"/>
      <c r="LP68" s="14"/>
      <c r="LQ68" s="14"/>
      <c r="LR68" s="14"/>
      <c r="LS68" s="14"/>
      <c r="LT68" s="14"/>
      <c r="LU68" s="14"/>
      <c r="LV68" s="14"/>
      <c r="LW68" s="14"/>
      <c r="LX68" s="14"/>
      <c r="LY68" s="14"/>
      <c r="LZ68" s="14"/>
      <c r="MA68" s="14"/>
      <c r="MB68" s="14"/>
      <c r="MC68" s="14"/>
      <c r="MD68" s="14"/>
      <c r="ME68" s="14"/>
      <c r="MF68" s="14"/>
      <c r="MG68" s="14"/>
      <c r="MH68" s="14"/>
      <c r="MI68" s="14"/>
      <c r="MJ68" s="14"/>
      <c r="MK68" s="14"/>
      <c r="ML68" s="14"/>
      <c r="MM68" s="14"/>
      <c r="MN68" s="14"/>
      <c r="MO68" s="14"/>
      <c r="MP68" s="14"/>
      <c r="MQ68" s="14"/>
      <c r="MR68" s="14"/>
      <c r="MS68" s="14"/>
      <c r="MT68" s="14"/>
      <c r="MU68" s="14"/>
      <c r="MV68" s="14"/>
      <c r="MW68" s="14"/>
      <c r="MX68" s="14"/>
      <c r="MY68" s="14"/>
      <c r="MZ68" s="14"/>
      <c r="NA68" s="14"/>
      <c r="NB68" s="14"/>
      <c r="NC68" s="14"/>
      <c r="ND68" s="14"/>
      <c r="NE68" s="14"/>
      <c r="NF68" s="14"/>
      <c r="NG68" s="14"/>
      <c r="NH68" s="14"/>
      <c r="NI68" s="14"/>
      <c r="NJ68" s="14"/>
      <c r="NK68" s="14"/>
      <c r="NL68" s="14"/>
      <c r="NM68" s="14"/>
      <c r="NN68" s="14"/>
      <c r="NO68" s="14"/>
      <c r="NP68" s="14"/>
      <c r="NQ68" s="14"/>
      <c r="NR68" s="14"/>
      <c r="NS68" s="14"/>
      <c r="NT68" s="14"/>
      <c r="NU68" s="14"/>
      <c r="NV68" s="14"/>
      <c r="NW68" s="14"/>
      <c r="NX68" s="14"/>
      <c r="NY68" s="14"/>
      <c r="NZ68" s="14"/>
      <c r="OA68" s="14"/>
      <c r="OB68" s="14"/>
      <c r="OC68" s="14"/>
      <c r="OD68" s="14"/>
      <c r="OE68" s="14"/>
      <c r="OF68" s="14"/>
      <c r="OG68" s="14"/>
      <c r="OH68" s="14"/>
      <c r="OI68" s="14"/>
      <c r="OJ68" s="14"/>
      <c r="OK68" s="14"/>
      <c r="OL68" s="14"/>
      <c r="OM68" s="14"/>
      <c r="ON68" s="14"/>
      <c r="OO68" s="14"/>
      <c r="OP68" s="14"/>
      <c r="OQ68" s="14"/>
      <c r="OR68" s="14"/>
      <c r="OS68" s="14"/>
      <c r="OT68" s="14"/>
      <c r="OU68" s="14"/>
      <c r="OV68" s="14"/>
      <c r="OW68" s="14"/>
      <c r="OX68" s="14"/>
      <c r="OY68" s="14"/>
      <c r="OZ68" s="14"/>
      <c r="PA68" s="14"/>
      <c r="PB68" s="14"/>
      <c r="PC68" s="14"/>
      <c r="PD68" s="14"/>
      <c r="PE68" s="14"/>
      <c r="PF68" s="14"/>
      <c r="PG68" s="14"/>
      <c r="PH68" s="14"/>
      <c r="PI68" s="14"/>
      <c r="PJ68" s="14"/>
      <c r="PK68" s="14"/>
      <c r="PL68" s="14"/>
      <c r="PM68" s="14"/>
      <c r="PN68" s="14"/>
      <c r="PO68" s="14"/>
      <c r="PP68" s="14"/>
      <c r="PQ68" s="14"/>
      <c r="PR68" s="14"/>
      <c r="PS68" s="14"/>
      <c r="PT68" s="14"/>
      <c r="PU68" s="14"/>
      <c r="PV68" s="14"/>
      <c r="PW68" s="14"/>
      <c r="PX68" s="14"/>
      <c r="PY68" s="14"/>
      <c r="PZ68" s="14"/>
      <c r="QA68" s="14"/>
      <c r="QB68" s="14"/>
      <c r="QC68" s="14"/>
      <c r="QD68" s="14"/>
      <c r="QE68" s="14"/>
      <c r="QF68" s="14"/>
      <c r="QG68" s="14"/>
      <c r="QH68" s="14"/>
      <c r="QI68" s="14"/>
      <c r="QJ68" s="14"/>
      <c r="QK68" s="14"/>
      <c r="QL68" s="14"/>
      <c r="QM68" s="14"/>
      <c r="QN68" s="14"/>
      <c r="QO68" s="14"/>
      <c r="QP68" s="14"/>
      <c r="QQ68" s="14"/>
      <c r="QR68" s="14"/>
      <c r="QS68" s="14"/>
      <c r="QT68" s="14"/>
      <c r="QU68" s="14"/>
      <c r="QV68" s="14"/>
      <c r="QW68" s="14"/>
      <c r="QX68" s="14"/>
      <c r="QY68" s="14"/>
      <c r="QZ68" s="14"/>
      <c r="RA68" s="14"/>
      <c r="RB68" s="14"/>
      <c r="RC68" s="14"/>
      <c r="RD68" s="14"/>
      <c r="RE68" s="14"/>
      <c r="RF68" s="14"/>
      <c r="RG68" s="14"/>
      <c r="RH68" s="14"/>
      <c r="RI68" s="14"/>
      <c r="RJ68" s="14"/>
      <c r="RK68" s="14"/>
      <c r="RL68" s="14"/>
      <c r="RM68" s="14"/>
      <c r="RN68" s="14"/>
      <c r="RO68" s="14"/>
      <c r="RP68" s="14"/>
      <c r="RQ68" s="14"/>
      <c r="RR68" s="14"/>
      <c r="RS68" s="14"/>
      <c r="RT68" s="14"/>
      <c r="RU68" s="14"/>
      <c r="RV68" s="14"/>
      <c r="RW68" s="14"/>
      <c r="RX68" s="14"/>
      <c r="RY68" s="14"/>
      <c r="RZ68" s="14"/>
      <c r="SA68" s="14"/>
      <c r="SB68" s="14"/>
      <c r="SC68" s="14"/>
      <c r="SD68" s="14"/>
      <c r="SE68" s="14"/>
      <c r="SF68" s="14"/>
      <c r="SG68" s="14"/>
      <c r="SH68" s="14"/>
      <c r="SI68" s="14"/>
      <c r="SJ68" s="14"/>
      <c r="SK68" s="14"/>
      <c r="SL68" s="14"/>
      <c r="SM68" s="14"/>
      <c r="SN68" s="14"/>
      <c r="SO68" s="14"/>
      <c r="SP68" s="14"/>
      <c r="SQ68" s="14"/>
      <c r="SR68" s="14"/>
      <c r="SS68" s="14"/>
      <c r="ST68" s="14"/>
      <c r="SU68" s="14"/>
      <c r="SV68" s="14"/>
      <c r="SW68" s="14"/>
      <c r="SX68" s="14"/>
      <c r="SY68" s="14"/>
      <c r="SZ68" s="14"/>
      <c r="TA68" s="14"/>
      <c r="TB68" s="14"/>
      <c r="TC68" s="14"/>
      <c r="TD68" s="14"/>
      <c r="TE68" s="14"/>
      <c r="TF68" s="14"/>
      <c r="TG68" s="14"/>
      <c r="TH68" s="14"/>
      <c r="TI68" s="14"/>
      <c r="TJ68" s="14"/>
      <c r="TK68" s="14"/>
      <c r="TL68" s="14"/>
      <c r="TM68" s="14"/>
      <c r="TN68" s="14"/>
      <c r="TO68" s="14"/>
      <c r="TP68" s="14"/>
      <c r="TQ68" s="14"/>
      <c r="TR68" s="14"/>
      <c r="TS68" s="14"/>
      <c r="TT68" s="14"/>
      <c r="TU68" s="14"/>
      <c r="TV68" s="14"/>
      <c r="TW68" s="14"/>
      <c r="TX68" s="14"/>
      <c r="TY68" s="14"/>
      <c r="TZ68" s="14"/>
      <c r="UA68" s="14"/>
      <c r="UB68" s="14"/>
      <c r="UC68" s="14"/>
      <c r="UD68" s="14"/>
      <c r="UE68" s="14"/>
      <c r="UF68" s="14"/>
      <c r="UG68" s="14"/>
      <c r="UH68" s="14"/>
      <c r="UI68" s="14"/>
      <c r="UJ68" s="14"/>
      <c r="UK68" s="14"/>
      <c r="UL68" s="14"/>
      <c r="UM68" s="14"/>
      <c r="UN68" s="14"/>
      <c r="UO68" s="14"/>
      <c r="UP68" s="14"/>
      <c r="UQ68" s="14"/>
      <c r="UR68" s="14"/>
      <c r="US68" s="14"/>
      <c r="UT68" s="14"/>
      <c r="UU68" s="14"/>
      <c r="UV68" s="14"/>
      <c r="UW68" s="14"/>
      <c r="UX68" s="14"/>
      <c r="UY68" s="14"/>
      <c r="UZ68" s="14"/>
      <c r="VA68" s="14"/>
      <c r="VB68" s="14"/>
      <c r="VC68" s="14"/>
      <c r="VD68" s="14"/>
      <c r="VE68" s="14"/>
      <c r="VF68" s="14"/>
      <c r="VG68" s="14"/>
      <c r="VH68" s="14"/>
      <c r="VI68" s="14"/>
      <c r="VJ68" s="14"/>
      <c r="VK68" s="14"/>
      <c r="VL68" s="14"/>
      <c r="VM68" s="14"/>
      <c r="VN68" s="14"/>
      <c r="VO68" s="14"/>
      <c r="VP68" s="14"/>
      <c r="VQ68" s="14"/>
      <c r="VR68" s="14"/>
      <c r="VS68" s="14"/>
      <c r="VT68" s="14"/>
      <c r="VU68" s="14"/>
      <c r="VV68" s="14"/>
      <c r="VW68" s="14"/>
      <c r="VX68" s="14"/>
      <c r="VY68" s="14"/>
      <c r="VZ68" s="14"/>
      <c r="WA68" s="14"/>
      <c r="WB68" s="14"/>
      <c r="WC68" s="14"/>
      <c r="WD68" s="14"/>
      <c r="WE68" s="14"/>
      <c r="WF68" s="14"/>
      <c r="WG68" s="14"/>
      <c r="WH68" s="14"/>
      <c r="WI68" s="14"/>
      <c r="WJ68" s="14"/>
      <c r="WK68" s="14"/>
      <c r="WL68" s="14"/>
      <c r="WM68" s="14"/>
      <c r="WN68" s="14"/>
      <c r="WO68" s="14"/>
      <c r="WP68" s="14"/>
      <c r="WQ68" s="14"/>
      <c r="WR68" s="14"/>
      <c r="WS68" s="14"/>
      <c r="WT68" s="14"/>
      <c r="WU68" s="14"/>
      <c r="WV68" s="14"/>
      <c r="WW68" s="14"/>
      <c r="WX68" s="14"/>
      <c r="WY68" s="14"/>
      <c r="WZ68" s="14"/>
      <c r="XA68" s="14"/>
      <c r="XB68" s="14"/>
      <c r="XC68" s="14"/>
      <c r="XD68" s="14"/>
      <c r="XE68" s="14"/>
      <c r="XF68" s="14"/>
      <c r="XG68" s="14"/>
      <c r="XH68" s="14"/>
      <c r="XI68" s="14"/>
      <c r="XJ68" s="14"/>
      <c r="XK68" s="14"/>
      <c r="XL68" s="14"/>
      <c r="XM68" s="14"/>
      <c r="XN68" s="14"/>
      <c r="XO68" s="14"/>
      <c r="XP68" s="14"/>
      <c r="XQ68" s="14"/>
      <c r="XR68" s="14"/>
      <c r="XS68" s="14"/>
      <c r="XT68" s="14"/>
      <c r="XU68" s="14"/>
      <c r="XV68" s="14"/>
      <c r="XW68" s="14"/>
      <c r="XX68" s="14"/>
      <c r="XY68" s="14"/>
      <c r="XZ68" s="14"/>
      <c r="YA68" s="14"/>
      <c r="YB68" s="14"/>
      <c r="YC68" s="14"/>
      <c r="YD68" s="14"/>
      <c r="YE68" s="14"/>
      <c r="YF68" s="14"/>
      <c r="YG68" s="14"/>
      <c r="YH68" s="14"/>
      <c r="YI68" s="14"/>
      <c r="YJ68" s="14"/>
      <c r="YK68" s="14"/>
      <c r="YL68" s="14"/>
      <c r="YM68" s="14"/>
      <c r="YN68" s="14"/>
      <c r="YO68" s="14"/>
      <c r="YP68" s="14"/>
      <c r="YQ68" s="14"/>
      <c r="YR68" s="14"/>
      <c r="YS68" s="14"/>
      <c r="YT68" s="14"/>
      <c r="YU68" s="14"/>
      <c r="YV68" s="14"/>
      <c r="YW68" s="14"/>
      <c r="YX68" s="14"/>
      <c r="YY68" s="14"/>
      <c r="YZ68" s="14"/>
      <c r="ZA68" s="14"/>
      <c r="ZB68" s="14"/>
      <c r="ZC68" s="14"/>
      <c r="ZD68" s="14"/>
      <c r="ZE68" s="14"/>
      <c r="ZF68" s="14"/>
      <c r="ZG68" s="14"/>
      <c r="ZH68" s="14"/>
      <c r="ZI68" s="14"/>
      <c r="ZJ68" s="14"/>
      <c r="ZK68" s="14"/>
      <c r="ZL68" s="14"/>
      <c r="ZM68" s="14"/>
      <c r="ZN68" s="14"/>
      <c r="ZO68" s="14"/>
      <c r="ZP68" s="14"/>
      <c r="ZQ68" s="14"/>
      <c r="ZR68" s="14"/>
      <c r="ZS68" s="14"/>
      <c r="ZT68" s="14"/>
      <c r="ZU68" s="14"/>
      <c r="ZV68" s="14"/>
      <c r="ZW68" s="14"/>
      <c r="ZX68" s="14"/>
      <c r="ZY68" s="14"/>
      <c r="ZZ68" s="14"/>
      <c r="AAA68" s="14"/>
      <c r="AAB68" s="14"/>
      <c r="AAC68" s="14"/>
      <c r="AAD68" s="14"/>
      <c r="AAE68" s="14"/>
      <c r="AAF68" s="14"/>
      <c r="AAG68" s="14"/>
      <c r="AAH68" s="14"/>
      <c r="AAI68" s="14"/>
      <c r="AAJ68" s="14"/>
      <c r="AAK68" s="14"/>
      <c r="AAL68" s="14"/>
      <c r="AAM68" s="14"/>
      <c r="AAN68" s="14"/>
      <c r="AAO68" s="14"/>
      <c r="AAP68" s="14"/>
      <c r="AAQ68" s="14"/>
      <c r="AAR68" s="14"/>
      <c r="AAS68" s="14"/>
      <c r="AAT68" s="14"/>
      <c r="AAU68" s="14"/>
      <c r="AAV68" s="14"/>
      <c r="AAW68" s="14"/>
      <c r="AAX68" s="14"/>
      <c r="AAY68" s="14"/>
      <c r="AAZ68" s="14"/>
      <c r="ABA68" s="14"/>
      <c r="ABB68" s="14"/>
      <c r="ABC68" s="14"/>
      <c r="ABD68" s="14"/>
      <c r="ABE68" s="14"/>
      <c r="ABF68" s="14"/>
      <c r="ABG68" s="14"/>
      <c r="ABH68" s="14"/>
      <c r="ABI68" s="14"/>
      <c r="ABJ68" s="14"/>
      <c r="ABK68" s="14"/>
      <c r="ABL68" s="14"/>
      <c r="ABM68" s="14"/>
      <c r="ABN68" s="14"/>
      <c r="ABO68" s="14"/>
      <c r="ABP68" s="14"/>
      <c r="ABQ68" s="14"/>
      <c r="ABR68" s="14"/>
      <c r="ABS68" s="14"/>
      <c r="ABT68" s="14"/>
      <c r="ABU68" s="14"/>
      <c r="ABV68" s="14"/>
      <c r="ABW68" s="14"/>
      <c r="ABX68" s="14"/>
      <c r="ABY68" s="14"/>
      <c r="ABZ68" s="14"/>
      <c r="ACA68" s="14"/>
      <c r="ACB68" s="14"/>
      <c r="ACC68" s="14"/>
      <c r="ACD68" s="14"/>
      <c r="ACE68" s="14"/>
      <c r="ACF68" s="14"/>
      <c r="ACG68" s="14"/>
      <c r="ACH68" s="14"/>
      <c r="ACI68" s="14"/>
      <c r="ACJ68" s="14"/>
      <c r="ACK68" s="14"/>
      <c r="ACL68" s="14"/>
      <c r="ACM68" s="14"/>
      <c r="ACN68" s="14"/>
      <c r="ACO68" s="14"/>
      <c r="ACP68" s="14"/>
      <c r="ACQ68" s="14"/>
      <c r="ACR68" s="14"/>
      <c r="ACS68" s="14"/>
      <c r="ACT68" s="14"/>
      <c r="ACU68" s="14"/>
      <c r="ACV68" s="14"/>
      <c r="ACW68" s="14"/>
      <c r="ACX68" s="14"/>
      <c r="ACY68" s="14"/>
      <c r="ACZ68" s="14"/>
      <c r="ADA68" s="14"/>
      <c r="ADB68" s="14"/>
      <c r="ADC68" s="14"/>
      <c r="ADD68" s="14"/>
      <c r="ADE68" s="14"/>
      <c r="ADF68" s="14"/>
      <c r="ADG68" s="14"/>
      <c r="ADH68" s="14"/>
      <c r="ADI68" s="14"/>
      <c r="ADJ68" s="14"/>
      <c r="ADK68" s="14"/>
      <c r="ADL68" s="14"/>
      <c r="ADM68" s="14"/>
      <c r="ADN68" s="14"/>
      <c r="ADO68" s="14"/>
      <c r="ADP68" s="14"/>
      <c r="ADQ68" s="14"/>
      <c r="ADR68" s="14"/>
      <c r="ADS68" s="14"/>
      <c r="ADT68" s="14"/>
      <c r="ADU68" s="14"/>
      <c r="ADV68" s="14"/>
      <c r="ADW68" s="14"/>
      <c r="ADX68" s="14"/>
      <c r="ADY68" s="14"/>
      <c r="ADZ68" s="14"/>
      <c r="AEA68" s="14"/>
      <c r="AEB68" s="14"/>
      <c r="AEC68" s="14"/>
      <c r="AED68" s="14"/>
      <c r="AEE68" s="14"/>
      <c r="AEF68" s="14"/>
      <c r="AEG68" s="14"/>
      <c r="AEH68" s="14"/>
      <c r="AEI68" s="14"/>
      <c r="AEJ68" s="14"/>
      <c r="AEK68" s="14"/>
      <c r="AEL68" s="14"/>
      <c r="AEM68" s="14"/>
      <c r="AEN68" s="14"/>
      <c r="AEO68" s="14"/>
      <c r="AEP68" s="14"/>
      <c r="AEQ68" s="14"/>
      <c r="AER68" s="14"/>
      <c r="AES68" s="14"/>
      <c r="AET68" s="14"/>
      <c r="AEU68" s="14"/>
      <c r="AEV68" s="14"/>
      <c r="AEW68" s="14"/>
      <c r="AEX68" s="14"/>
      <c r="AEY68" s="14"/>
      <c r="AEZ68" s="14"/>
      <c r="AFA68" s="14"/>
      <c r="AFB68" s="14"/>
      <c r="AFC68" s="14"/>
      <c r="AFD68" s="14"/>
      <c r="AFE68" s="14"/>
      <c r="AFF68" s="14"/>
      <c r="AFG68" s="14"/>
      <c r="AFH68" s="14"/>
      <c r="AFI68" s="14"/>
      <c r="AFJ68" s="14"/>
      <c r="AFK68" s="14"/>
      <c r="AFL68" s="14"/>
      <c r="AFM68" s="14"/>
      <c r="AFN68" s="14"/>
      <c r="AFO68" s="14"/>
      <c r="AFP68" s="14"/>
      <c r="AFQ68" s="14"/>
      <c r="AFR68" s="14"/>
      <c r="AFS68" s="14"/>
      <c r="AFT68" s="14"/>
      <c r="AFU68" s="14"/>
      <c r="AFV68" s="14"/>
      <c r="AFW68" s="14"/>
      <c r="AFX68" s="14"/>
      <c r="AFY68" s="14"/>
      <c r="AFZ68" s="14"/>
      <c r="AGA68" s="14"/>
      <c r="AGB68" s="14"/>
      <c r="AGC68" s="14"/>
      <c r="AGD68" s="14"/>
      <c r="AGE68" s="14"/>
      <c r="AGF68" s="14"/>
      <c r="AGG68" s="14"/>
      <c r="AGH68" s="14"/>
      <c r="AGI68" s="14"/>
      <c r="AGJ68" s="14"/>
      <c r="AGK68" s="14"/>
      <c r="AGL68" s="14"/>
      <c r="AGM68" s="14"/>
      <c r="AGN68" s="14"/>
      <c r="AGO68" s="14"/>
      <c r="AGP68" s="14"/>
      <c r="AGQ68" s="14"/>
      <c r="AGR68" s="14"/>
      <c r="AGS68" s="14"/>
      <c r="AGT68" s="14"/>
      <c r="AGU68" s="14"/>
      <c r="AGV68" s="14"/>
      <c r="AGW68" s="14"/>
      <c r="AGX68" s="14"/>
      <c r="AGY68" s="14"/>
      <c r="AGZ68" s="14"/>
      <c r="AHA68" s="14"/>
      <c r="AHB68" s="14"/>
      <c r="AHC68" s="14"/>
      <c r="AHD68" s="14"/>
      <c r="AHE68" s="14"/>
      <c r="AHF68" s="14"/>
      <c r="AHG68" s="14"/>
      <c r="AHH68" s="14"/>
      <c r="AHI68" s="14"/>
      <c r="AHJ68" s="14"/>
      <c r="AHK68" s="14"/>
      <c r="AHL68" s="14"/>
      <c r="AHM68" s="14"/>
      <c r="AHN68" s="14"/>
      <c r="AHO68" s="14"/>
      <c r="AHP68" s="14"/>
      <c r="AHQ68" s="14"/>
      <c r="AHR68" s="14"/>
      <c r="AHS68" s="14"/>
      <c r="AHT68" s="14"/>
      <c r="AHU68" s="14"/>
      <c r="AHV68" s="14"/>
      <c r="AHW68" s="14"/>
      <c r="AHX68" s="14"/>
      <c r="AHY68" s="14"/>
      <c r="AHZ68" s="14"/>
      <c r="AIA68" s="14"/>
      <c r="AIB68" s="14"/>
      <c r="AIC68" s="14"/>
      <c r="AID68" s="14"/>
      <c r="AIE68" s="14"/>
      <c r="AIF68" s="14"/>
      <c r="AIG68" s="14"/>
      <c r="AIH68" s="14"/>
      <c r="AII68" s="14"/>
      <c r="AIJ68" s="14"/>
      <c r="AIK68" s="14"/>
      <c r="AIL68" s="14"/>
      <c r="AIM68" s="14"/>
      <c r="AIN68" s="14"/>
      <c r="AIO68" s="14"/>
      <c r="AIP68" s="14"/>
      <c r="AIQ68" s="14"/>
      <c r="AIR68" s="14"/>
      <c r="AIS68" s="14"/>
      <c r="AIT68" s="14"/>
      <c r="AIU68" s="14"/>
      <c r="AIV68" s="14"/>
      <c r="AIW68" s="14"/>
      <c r="AIX68" s="14"/>
      <c r="AIY68" s="14"/>
      <c r="AIZ68" s="14"/>
      <c r="AJA68" s="14"/>
      <c r="AJB68" s="14"/>
      <c r="AJC68" s="14"/>
      <c r="AJD68" s="14"/>
      <c r="AJE68" s="14"/>
      <c r="AJF68" s="14"/>
      <c r="AJG68" s="14"/>
      <c r="AJH68" s="14"/>
      <c r="AJI68" s="14"/>
      <c r="AJJ68" s="14"/>
      <c r="AJK68" s="14"/>
      <c r="AJL68" s="14"/>
      <c r="AJM68" s="14"/>
      <c r="AJN68" s="14"/>
      <c r="AJO68" s="14"/>
      <c r="AJP68" s="14"/>
      <c r="AJQ68" s="14"/>
      <c r="AJR68" s="14"/>
      <c r="AJS68" s="14"/>
      <c r="AJT68" s="14"/>
      <c r="AJU68" s="14"/>
      <c r="AJV68" s="14"/>
      <c r="AJW68" s="14"/>
      <c r="AJX68" s="14"/>
      <c r="AJY68" s="14"/>
      <c r="AJZ68" s="14"/>
      <c r="AKA68" s="14"/>
      <c r="AKB68" s="14"/>
      <c r="AKC68" s="14"/>
      <c r="AKD68" s="14"/>
      <c r="AKE68" s="14"/>
      <c r="AKF68" s="14"/>
      <c r="AKG68" s="14"/>
      <c r="AKH68" s="14"/>
      <c r="AKI68" s="14"/>
      <c r="AKJ68" s="14"/>
      <c r="AKK68" s="14"/>
      <c r="AKL68" s="14"/>
      <c r="AKM68" s="14"/>
      <c r="AKN68" s="14"/>
      <c r="AKO68" s="14"/>
      <c r="AKP68" s="14"/>
      <c r="AKQ68" s="14"/>
      <c r="AKR68" s="14"/>
      <c r="AKS68" s="14"/>
      <c r="AKT68" s="14"/>
      <c r="AKU68" s="14"/>
      <c r="AKV68" s="14"/>
      <c r="AKW68" s="14"/>
      <c r="AKX68" s="14"/>
      <c r="AKY68" s="14"/>
      <c r="AKZ68" s="14"/>
      <c r="ALA68" s="14"/>
      <c r="ALB68" s="14"/>
      <c r="ALC68" s="14"/>
      <c r="ALD68" s="14"/>
      <c r="ALE68" s="14"/>
      <c r="ALF68" s="14"/>
      <c r="ALG68" s="14"/>
      <c r="ALH68" s="14"/>
      <c r="ALI68" s="14"/>
      <c r="ALJ68" s="14"/>
      <c r="ALK68" s="14"/>
      <c r="ALL68" s="14"/>
      <c r="ALM68" s="14"/>
      <c r="ALN68" s="14"/>
      <c r="ALO68" s="14"/>
      <c r="ALP68" s="14"/>
      <c r="ALQ68" s="14"/>
      <c r="ALR68" s="14"/>
      <c r="ALS68" s="14"/>
      <c r="ALT68" s="14"/>
      <c r="ALU68" s="14"/>
      <c r="ALV68" s="14"/>
      <c r="ALW68" s="14"/>
      <c r="ALX68" s="14"/>
      <c r="ALY68" s="14"/>
      <c r="ALZ68" s="14"/>
      <c r="AMA68" s="14"/>
      <c r="AMB68" s="14"/>
      <c r="AMC68" s="14"/>
      <c r="AMD68" s="14"/>
      <c r="AME68" s="14"/>
      <c r="AMF68" s="14"/>
      <c r="AMG68" s="14"/>
      <c r="AMH68" s="14"/>
      <c r="AMI68" s="14"/>
      <c r="AMJ68" s="14"/>
      <c r="AMK68" s="14"/>
      <c r="AML68" s="14"/>
      <c r="AMM68" s="14"/>
      <c r="AMN68" s="14"/>
      <c r="AMO68" s="14"/>
      <c r="AMP68" s="14"/>
      <c r="AMQ68" s="14"/>
      <c r="AMR68" s="14"/>
      <c r="AMS68" s="14"/>
      <c r="AMT68" s="14"/>
      <c r="AMU68" s="14"/>
      <c r="AMV68" s="14"/>
      <c r="AMW68" s="14"/>
      <c r="AMX68" s="14"/>
      <c r="AMY68" s="14"/>
      <c r="AMZ68" s="14"/>
      <c r="ANA68" s="14"/>
      <c r="ANB68" s="14"/>
      <c r="ANC68" s="14"/>
      <c r="AND68" s="14"/>
      <c r="ANE68" s="14"/>
      <c r="ANF68" s="14"/>
      <c r="ANG68" s="14"/>
      <c r="ANH68" s="14"/>
      <c r="ANI68" s="14"/>
      <c r="ANJ68" s="14"/>
      <c r="ANK68" s="14"/>
      <c r="ANL68" s="14"/>
      <c r="ANM68" s="14"/>
      <c r="ANN68" s="14"/>
      <c r="ANO68" s="14"/>
      <c r="ANP68" s="14"/>
      <c r="ANQ68" s="14"/>
      <c r="ANR68" s="14"/>
      <c r="ANS68" s="14"/>
      <c r="ANT68" s="14"/>
      <c r="ANU68" s="14"/>
      <c r="ANV68" s="14"/>
      <c r="ANW68" s="14"/>
      <c r="ANX68" s="14"/>
      <c r="ANY68" s="14"/>
      <c r="ANZ68" s="14"/>
      <c r="AOA68" s="14"/>
      <c r="AOB68" s="14"/>
      <c r="AOC68" s="14"/>
      <c r="AOD68" s="14"/>
      <c r="AOE68" s="14"/>
      <c r="AOF68" s="14"/>
      <c r="AOG68" s="14"/>
      <c r="AOH68" s="14"/>
      <c r="AOI68" s="14"/>
      <c r="AOJ68" s="14"/>
      <c r="AOK68" s="14"/>
      <c r="AOL68" s="14"/>
      <c r="AOM68" s="14"/>
      <c r="AON68" s="14"/>
      <c r="AOO68" s="14"/>
      <c r="AOP68" s="14"/>
      <c r="AOQ68" s="14"/>
      <c r="AOR68" s="14"/>
      <c r="AOS68" s="14"/>
      <c r="AOT68" s="14"/>
      <c r="AOU68" s="14"/>
      <c r="AOV68" s="14"/>
      <c r="AOW68" s="14"/>
      <c r="AOX68" s="14"/>
      <c r="AOY68" s="14"/>
      <c r="AOZ68" s="14"/>
      <c r="APA68" s="14"/>
      <c r="APB68" s="14"/>
      <c r="APC68" s="14"/>
      <c r="APD68" s="14"/>
      <c r="APE68" s="14"/>
      <c r="APF68" s="14"/>
      <c r="APG68" s="14"/>
      <c r="APH68" s="14"/>
      <c r="API68" s="14"/>
      <c r="APJ68" s="14"/>
      <c r="APK68" s="14"/>
      <c r="APL68" s="14"/>
      <c r="APM68" s="14"/>
      <c r="APN68" s="14"/>
      <c r="APO68" s="14"/>
      <c r="APP68" s="14"/>
      <c r="APQ68" s="14"/>
      <c r="APR68" s="14"/>
      <c r="APS68" s="14"/>
      <c r="APT68" s="14"/>
      <c r="APU68" s="14"/>
      <c r="APV68" s="14"/>
      <c r="APW68" s="14"/>
      <c r="APX68" s="14"/>
      <c r="APY68" s="14"/>
      <c r="APZ68" s="14"/>
      <c r="AQA68" s="14"/>
      <c r="AQB68" s="14"/>
      <c r="AQC68" s="14"/>
      <c r="AQD68" s="14"/>
      <c r="AQE68" s="14"/>
      <c r="AQF68" s="14"/>
      <c r="AQG68" s="14"/>
      <c r="AQH68" s="14"/>
      <c r="AQI68" s="14"/>
      <c r="AQJ68" s="14"/>
      <c r="AQK68" s="14"/>
      <c r="AQL68" s="14"/>
      <c r="AQM68" s="14"/>
      <c r="AQN68" s="14"/>
      <c r="AQO68" s="14"/>
      <c r="AQP68" s="14"/>
      <c r="AQQ68" s="14"/>
      <c r="AQR68" s="14"/>
      <c r="AQS68" s="14"/>
      <c r="AQT68" s="14"/>
      <c r="AQU68" s="14"/>
      <c r="AQV68" s="14"/>
      <c r="AQW68" s="14"/>
      <c r="AQX68" s="14"/>
      <c r="AQY68" s="14"/>
      <c r="AQZ68" s="14"/>
      <c r="ARA68" s="14"/>
      <c r="ARB68" s="14"/>
      <c r="ARC68" s="14"/>
      <c r="ARD68" s="14"/>
      <c r="ARE68" s="14"/>
      <c r="ARF68" s="14"/>
      <c r="ARG68" s="14"/>
      <c r="ARH68" s="14"/>
      <c r="ARI68" s="14"/>
      <c r="ARJ68" s="14"/>
      <c r="ARK68" s="14"/>
      <c r="ARL68" s="14"/>
      <c r="ARM68" s="14"/>
      <c r="ARN68" s="14"/>
      <c r="ARO68" s="14"/>
      <c r="ARP68" s="14"/>
      <c r="ARQ68" s="14"/>
      <c r="ARR68" s="14"/>
      <c r="ARS68" s="14"/>
      <c r="ART68" s="14"/>
      <c r="ARU68" s="14"/>
      <c r="ARV68" s="14"/>
      <c r="ARW68" s="14"/>
      <c r="ARX68" s="14"/>
      <c r="ARY68" s="14"/>
      <c r="ARZ68" s="14"/>
      <c r="ASA68" s="14"/>
      <c r="ASB68" s="14"/>
      <c r="ASC68" s="14"/>
      <c r="ASD68" s="14"/>
      <c r="ASE68" s="14"/>
      <c r="ASF68" s="14"/>
      <c r="ASG68" s="14"/>
      <c r="ASH68" s="14"/>
      <c r="ASI68" s="14"/>
      <c r="ASJ68" s="14"/>
      <c r="ASK68" s="14"/>
      <c r="ASL68" s="14"/>
      <c r="ASM68" s="14"/>
      <c r="ASN68" s="14"/>
      <c r="ASO68" s="14"/>
      <c r="ASP68" s="14"/>
      <c r="ASQ68" s="14"/>
      <c r="ASR68" s="14"/>
      <c r="ASS68" s="14"/>
      <c r="AST68" s="14"/>
      <c r="ASU68" s="14"/>
      <c r="ASV68" s="14"/>
      <c r="ASW68" s="14"/>
      <c r="ASX68" s="14"/>
      <c r="ASY68" s="14"/>
      <c r="ASZ68" s="14"/>
      <c r="ATA68" s="14"/>
      <c r="ATB68" s="14"/>
      <c r="ATC68" s="14"/>
      <c r="ATD68" s="14"/>
      <c r="ATE68" s="14"/>
      <c r="ATF68" s="14"/>
      <c r="ATG68" s="14"/>
      <c r="ATH68" s="14"/>
      <c r="ATI68" s="14"/>
      <c r="ATJ68" s="14"/>
      <c r="ATK68" s="14"/>
      <c r="ATL68" s="14"/>
      <c r="ATM68" s="14"/>
      <c r="ATN68" s="14"/>
      <c r="ATO68" s="14"/>
      <c r="ATP68" s="14"/>
      <c r="ATQ68" s="14"/>
      <c r="ATR68" s="14"/>
      <c r="ATS68" s="14"/>
      <c r="ATT68" s="14"/>
      <c r="ATU68" s="14"/>
      <c r="ATV68" s="14"/>
      <c r="ATW68" s="14"/>
      <c r="ATX68" s="14"/>
      <c r="ATY68" s="14"/>
      <c r="ATZ68" s="14"/>
      <c r="AUA68" s="14"/>
      <c r="AUB68" s="14"/>
      <c r="AUC68" s="14"/>
      <c r="AUD68" s="14"/>
      <c r="AUE68" s="14"/>
      <c r="AUF68" s="14"/>
      <c r="AUG68" s="14"/>
      <c r="AUH68" s="14"/>
      <c r="AUI68" s="14"/>
      <c r="AUJ68" s="14"/>
      <c r="AUK68" s="14"/>
      <c r="AUL68" s="14"/>
      <c r="AUM68" s="14"/>
      <c r="AUN68" s="14"/>
      <c r="AUO68" s="14"/>
      <c r="AUP68" s="14"/>
      <c r="AUQ68" s="14"/>
      <c r="AUR68" s="14"/>
      <c r="AUS68" s="14"/>
      <c r="AUT68" s="14"/>
      <c r="AUU68" s="14"/>
      <c r="AUV68" s="14"/>
      <c r="AUW68" s="14"/>
      <c r="AUX68" s="14"/>
      <c r="AUY68" s="14"/>
      <c r="AUZ68" s="14"/>
      <c r="AVA68" s="14"/>
      <c r="AVB68" s="14"/>
      <c r="AVC68" s="14"/>
      <c r="AVD68" s="14"/>
      <c r="AVE68" s="14"/>
      <c r="AVF68" s="14"/>
      <c r="AVG68" s="14"/>
      <c r="AVH68" s="14"/>
      <c r="AVI68" s="14"/>
      <c r="AVJ68" s="14"/>
      <c r="AVK68" s="14"/>
      <c r="AVL68" s="14"/>
      <c r="AVM68" s="14"/>
      <c r="AVN68" s="14"/>
      <c r="AVO68" s="14"/>
      <c r="AVP68" s="14"/>
      <c r="AVQ68" s="14"/>
      <c r="AVR68" s="14"/>
      <c r="AVS68" s="14"/>
      <c r="AVT68" s="14"/>
      <c r="AVU68" s="14"/>
      <c r="AVV68" s="14"/>
      <c r="AVW68" s="14"/>
      <c r="AVX68" s="14"/>
      <c r="AVY68" s="14"/>
      <c r="AVZ68" s="14"/>
      <c r="AWA68" s="14"/>
      <c r="AWB68" s="14"/>
      <c r="AWC68" s="14"/>
      <c r="AWD68" s="14"/>
      <c r="AWE68" s="14"/>
      <c r="AWF68" s="14"/>
      <c r="AWG68" s="14"/>
      <c r="AWH68" s="14"/>
      <c r="AWI68" s="14"/>
      <c r="AWJ68" s="14"/>
      <c r="AWK68" s="14"/>
      <c r="AWL68" s="14"/>
      <c r="AWM68" s="14"/>
      <c r="AWN68" s="14"/>
      <c r="AWO68" s="14"/>
      <c r="AWP68" s="14"/>
      <c r="AWQ68" s="14"/>
      <c r="AWR68" s="14"/>
      <c r="AWS68" s="14"/>
      <c r="AWT68" s="14"/>
      <c r="AWU68" s="14"/>
      <c r="AWV68" s="14"/>
      <c r="AWW68" s="14"/>
      <c r="AWX68" s="14"/>
      <c r="AWY68" s="14"/>
      <c r="AWZ68" s="14"/>
      <c r="AXA68" s="14"/>
      <c r="AXB68" s="14"/>
      <c r="AXC68" s="14"/>
      <c r="AXD68" s="14"/>
      <c r="AXE68" s="14"/>
      <c r="AXF68" s="14"/>
      <c r="AXG68" s="14"/>
      <c r="AXH68" s="14"/>
      <c r="AXI68" s="14"/>
      <c r="AXJ68" s="14"/>
      <c r="AXK68" s="14"/>
      <c r="AXL68" s="14"/>
      <c r="AXM68" s="14"/>
      <c r="AXN68" s="14"/>
      <c r="AXO68" s="14"/>
      <c r="AXP68" s="14"/>
      <c r="AXQ68" s="14"/>
      <c r="AXR68" s="14"/>
      <c r="AXS68" s="14"/>
      <c r="AXT68" s="14"/>
      <c r="AXU68" s="14"/>
      <c r="AXV68" s="14"/>
      <c r="AXW68" s="14"/>
      <c r="AXX68" s="14"/>
      <c r="AXY68" s="14"/>
      <c r="AXZ68" s="14"/>
      <c r="AYA68" s="14"/>
      <c r="AYB68" s="14"/>
      <c r="AYC68" s="14"/>
      <c r="AYD68" s="14"/>
      <c r="AYE68" s="14"/>
      <c r="AYF68" s="14"/>
      <c r="AYG68" s="14"/>
      <c r="AYH68" s="14"/>
      <c r="AYI68" s="14"/>
      <c r="AYJ68" s="14"/>
      <c r="AYK68" s="14"/>
      <c r="AYL68" s="14"/>
      <c r="AYM68" s="14"/>
      <c r="AYN68" s="14"/>
      <c r="AYO68" s="14"/>
      <c r="AYP68" s="14"/>
      <c r="AYQ68" s="14"/>
      <c r="AYR68" s="14"/>
      <c r="AYS68" s="14"/>
      <c r="AYT68" s="14"/>
      <c r="AYU68" s="14"/>
      <c r="AYV68" s="14"/>
      <c r="AYW68" s="14"/>
      <c r="AYX68" s="14"/>
      <c r="AYY68" s="14"/>
      <c r="AYZ68" s="14"/>
      <c r="AZA68" s="14"/>
      <c r="AZB68" s="14"/>
      <c r="AZC68" s="14"/>
      <c r="AZD68" s="14"/>
      <c r="AZE68" s="14"/>
      <c r="AZF68" s="14"/>
      <c r="AZG68" s="14"/>
      <c r="AZH68" s="14"/>
      <c r="AZI68" s="14"/>
      <c r="AZJ68" s="14"/>
      <c r="AZK68" s="14"/>
      <c r="AZL68" s="14"/>
      <c r="AZM68" s="14"/>
      <c r="AZN68" s="14"/>
      <c r="AZO68" s="14"/>
      <c r="AZP68" s="14"/>
      <c r="AZQ68" s="14"/>
      <c r="AZR68" s="14"/>
      <c r="AZS68" s="14"/>
      <c r="AZT68" s="14"/>
      <c r="AZU68" s="14"/>
      <c r="AZV68" s="14"/>
      <c r="AZW68" s="14"/>
      <c r="AZX68" s="14"/>
      <c r="AZY68" s="14"/>
      <c r="AZZ68" s="14"/>
      <c r="BAA68" s="14"/>
      <c r="BAB68" s="14"/>
      <c r="BAC68" s="14"/>
      <c r="BAD68" s="14"/>
      <c r="BAE68" s="14"/>
      <c r="BAF68" s="14"/>
      <c r="BAG68" s="14"/>
      <c r="BAH68" s="14"/>
      <c r="BAI68" s="14"/>
      <c r="BAJ68" s="14"/>
      <c r="BAK68" s="14"/>
      <c r="BAL68" s="14"/>
      <c r="BAM68" s="14"/>
      <c r="BAN68" s="14"/>
      <c r="BAO68" s="14"/>
      <c r="BAP68" s="14"/>
      <c r="BAQ68" s="14"/>
      <c r="BAR68" s="14"/>
      <c r="BAS68" s="14"/>
      <c r="BAT68" s="14"/>
      <c r="BAU68" s="14"/>
      <c r="BAV68" s="14"/>
      <c r="BAW68" s="14"/>
      <c r="BAX68" s="14"/>
      <c r="BAY68" s="14"/>
      <c r="BAZ68" s="14"/>
      <c r="BBA68" s="14"/>
      <c r="BBB68" s="14"/>
      <c r="BBC68" s="14"/>
      <c r="BBD68" s="14"/>
      <c r="BBE68" s="14"/>
      <c r="BBF68" s="14"/>
      <c r="BBG68" s="14"/>
      <c r="BBH68" s="14"/>
      <c r="BBI68" s="14"/>
      <c r="BBJ68" s="14"/>
      <c r="BBK68" s="14"/>
      <c r="BBL68" s="14"/>
      <c r="BBM68" s="14"/>
      <c r="BBN68" s="14"/>
      <c r="BBO68" s="14"/>
      <c r="BBP68" s="14"/>
      <c r="BBQ68" s="14"/>
      <c r="BBR68" s="14"/>
      <c r="BBS68" s="14"/>
      <c r="BBT68" s="14"/>
      <c r="BBU68" s="14"/>
      <c r="BBV68" s="14"/>
      <c r="BBW68" s="14"/>
      <c r="BBX68" s="14"/>
      <c r="BBY68" s="14"/>
      <c r="BBZ68" s="14"/>
      <c r="BCA68" s="14"/>
      <c r="BCB68" s="14"/>
      <c r="BCC68" s="14"/>
      <c r="BCD68" s="14"/>
      <c r="BCE68" s="14"/>
      <c r="BCF68" s="14"/>
      <c r="BCG68" s="14"/>
      <c r="BCH68" s="14"/>
      <c r="BCI68" s="14"/>
      <c r="BCJ68" s="14"/>
      <c r="BCK68" s="14"/>
      <c r="BCL68" s="14"/>
      <c r="BCM68" s="14"/>
      <c r="BCN68" s="14"/>
      <c r="BCO68" s="14"/>
      <c r="BCP68" s="14"/>
      <c r="BCQ68" s="14"/>
      <c r="BCR68" s="14"/>
      <c r="BCS68" s="14"/>
      <c r="BCT68" s="14"/>
      <c r="BCU68" s="14"/>
      <c r="BCV68" s="14"/>
      <c r="BCW68" s="14"/>
      <c r="BCX68" s="14"/>
      <c r="BCY68" s="14"/>
      <c r="BCZ68" s="14"/>
      <c r="BDA68" s="14"/>
      <c r="BDB68" s="14"/>
      <c r="BDC68" s="14"/>
      <c r="BDD68" s="14"/>
      <c r="BDE68" s="14"/>
      <c r="BDF68" s="14"/>
      <c r="BDG68" s="14"/>
      <c r="BDH68" s="14"/>
      <c r="BDI68" s="14"/>
      <c r="BDJ68" s="14"/>
      <c r="BDK68" s="14"/>
      <c r="BDL68" s="14"/>
      <c r="BDM68" s="14"/>
      <c r="BDN68" s="14"/>
      <c r="BDO68" s="14"/>
      <c r="BDP68" s="14"/>
      <c r="BDQ68" s="14"/>
      <c r="BDR68" s="14"/>
      <c r="BDS68" s="14"/>
      <c r="BDT68" s="14"/>
      <c r="BDU68" s="14"/>
      <c r="BDV68" s="14"/>
      <c r="BDW68" s="14"/>
      <c r="BDX68" s="14"/>
      <c r="BDY68" s="14"/>
      <c r="BDZ68" s="14"/>
      <c r="BEA68" s="14"/>
      <c r="BEB68" s="14"/>
      <c r="BEC68" s="14"/>
      <c r="BED68" s="14"/>
      <c r="BEE68" s="14"/>
      <c r="BEF68" s="14"/>
      <c r="BEG68" s="14"/>
      <c r="BEH68" s="14"/>
      <c r="BEI68" s="14"/>
      <c r="BEJ68" s="14"/>
      <c r="BEK68" s="14"/>
      <c r="BEL68" s="14"/>
      <c r="BEM68" s="14"/>
      <c r="BEN68" s="14"/>
      <c r="BEO68" s="14"/>
      <c r="BEP68" s="14"/>
      <c r="BEQ68" s="14"/>
      <c r="BER68" s="14"/>
      <c r="BES68" s="14"/>
      <c r="BET68" s="14"/>
      <c r="BEU68" s="14"/>
      <c r="BEV68" s="14"/>
      <c r="BEW68" s="14"/>
      <c r="BEX68" s="14"/>
      <c r="BEY68" s="14"/>
      <c r="BEZ68" s="14"/>
      <c r="BFA68" s="14"/>
      <c r="BFB68" s="14"/>
      <c r="BFC68" s="14"/>
      <c r="BFD68" s="14"/>
      <c r="BFE68" s="14"/>
      <c r="BFF68" s="14"/>
      <c r="BFG68" s="14"/>
      <c r="BFH68" s="14"/>
      <c r="BFI68" s="14"/>
      <c r="BFJ68" s="14"/>
      <c r="BFK68" s="14"/>
      <c r="BFL68" s="14"/>
      <c r="BFM68" s="14"/>
      <c r="BFN68" s="14"/>
      <c r="BFO68" s="14"/>
      <c r="BFP68" s="14"/>
      <c r="BFQ68" s="14"/>
      <c r="BFR68" s="14"/>
      <c r="BFS68" s="14"/>
      <c r="BFT68" s="14"/>
      <c r="BFU68" s="14"/>
      <c r="BFV68" s="14"/>
      <c r="BFW68" s="14"/>
      <c r="BFX68" s="14"/>
      <c r="BFY68" s="14"/>
      <c r="BFZ68" s="14"/>
      <c r="BGA68" s="14"/>
      <c r="BGB68" s="14"/>
      <c r="BGC68" s="14"/>
      <c r="BGD68" s="14"/>
      <c r="BGE68" s="14"/>
      <c r="BGF68" s="14"/>
      <c r="BGG68" s="14"/>
      <c r="BGH68" s="14"/>
      <c r="BGI68" s="14"/>
      <c r="BGJ68" s="14"/>
      <c r="BGK68" s="14"/>
      <c r="BGL68" s="14"/>
      <c r="BGM68" s="14"/>
      <c r="BGN68" s="14"/>
      <c r="BGO68" s="14"/>
      <c r="BGP68" s="14"/>
      <c r="BGQ68" s="14"/>
      <c r="BGR68" s="14"/>
      <c r="BGS68" s="14"/>
      <c r="BGT68" s="14"/>
      <c r="BGU68" s="14"/>
      <c r="BGV68" s="14"/>
      <c r="BGW68" s="14"/>
      <c r="BGX68" s="14"/>
      <c r="BGY68" s="14"/>
      <c r="BGZ68" s="14"/>
      <c r="BHA68" s="14"/>
      <c r="BHB68" s="14"/>
      <c r="BHC68" s="14"/>
      <c r="BHD68" s="14"/>
      <c r="BHE68" s="14"/>
      <c r="BHF68" s="14"/>
      <c r="BHG68" s="14"/>
      <c r="BHH68" s="14"/>
      <c r="BHI68" s="14"/>
      <c r="BHJ68" s="14"/>
      <c r="BHK68" s="14"/>
      <c r="BHL68" s="14"/>
      <c r="BHM68" s="14"/>
      <c r="BHN68" s="14"/>
      <c r="BHO68" s="14"/>
      <c r="BHP68" s="14"/>
      <c r="BHQ68" s="14"/>
      <c r="BHR68" s="14"/>
      <c r="BHS68" s="14"/>
      <c r="BHT68" s="14"/>
      <c r="BHU68" s="14"/>
      <c r="BHV68" s="14"/>
      <c r="BHW68" s="14"/>
      <c r="BHX68" s="14"/>
      <c r="BHY68" s="14"/>
      <c r="BHZ68" s="14"/>
      <c r="BIA68" s="14"/>
      <c r="BIB68" s="14"/>
      <c r="BIC68" s="14"/>
      <c r="BID68" s="14"/>
      <c r="BIE68" s="14"/>
      <c r="BIF68" s="14"/>
      <c r="BIG68" s="14"/>
      <c r="BIH68" s="14"/>
      <c r="BII68" s="14"/>
      <c r="BIJ68" s="14"/>
      <c r="BIK68" s="14"/>
      <c r="BIL68" s="14"/>
      <c r="BIM68" s="14"/>
      <c r="BIN68" s="14"/>
      <c r="BIO68" s="14"/>
      <c r="BIP68" s="14"/>
      <c r="BIQ68" s="14"/>
      <c r="BIR68" s="14"/>
      <c r="BIS68" s="14"/>
      <c r="BIT68" s="14"/>
      <c r="BIU68" s="14"/>
      <c r="BIV68" s="14"/>
      <c r="BIW68" s="14"/>
      <c r="BIX68" s="14"/>
      <c r="BIY68" s="14"/>
      <c r="BIZ68" s="14"/>
      <c r="BJA68" s="14"/>
      <c r="BJB68" s="14"/>
      <c r="BJC68" s="14"/>
      <c r="BJD68" s="14"/>
      <c r="BJE68" s="14"/>
      <c r="BJF68" s="14"/>
      <c r="BJG68" s="14"/>
      <c r="BJH68" s="14"/>
      <c r="BJI68" s="14"/>
      <c r="BJJ68" s="14"/>
      <c r="BJK68" s="14"/>
      <c r="BJL68" s="14"/>
      <c r="BJM68" s="14"/>
      <c r="BJN68" s="14"/>
      <c r="BJO68" s="14"/>
      <c r="BJP68" s="14"/>
      <c r="BJQ68" s="14"/>
      <c r="BJR68" s="14"/>
      <c r="BJS68" s="14"/>
      <c r="BJT68" s="14"/>
      <c r="BJU68" s="14"/>
      <c r="BJV68" s="14"/>
      <c r="BJW68" s="14"/>
      <c r="BJX68" s="14"/>
      <c r="BJY68" s="14"/>
      <c r="BJZ68" s="14"/>
      <c r="BKA68" s="14"/>
      <c r="BKB68" s="14"/>
      <c r="BKC68" s="14"/>
      <c r="BKD68" s="14"/>
      <c r="BKE68" s="14"/>
      <c r="BKF68" s="14"/>
      <c r="BKG68" s="14"/>
      <c r="BKH68" s="14"/>
      <c r="BKI68" s="14"/>
      <c r="BKJ68" s="14"/>
      <c r="BKK68" s="14"/>
      <c r="BKL68" s="14"/>
      <c r="BKM68" s="14"/>
      <c r="BKN68" s="14"/>
      <c r="BKO68" s="14"/>
      <c r="BKP68" s="14"/>
      <c r="BKQ68" s="14"/>
      <c r="BKR68" s="14"/>
      <c r="BKS68" s="14"/>
      <c r="BKT68" s="14"/>
      <c r="BKU68" s="14"/>
      <c r="BKV68" s="14"/>
      <c r="BKW68" s="14"/>
      <c r="BKX68" s="14"/>
      <c r="BKY68" s="14"/>
      <c r="BKZ68" s="14"/>
      <c r="BLA68" s="14"/>
      <c r="BLB68" s="14"/>
      <c r="BLC68" s="14"/>
      <c r="BLD68" s="14"/>
      <c r="BLE68" s="14"/>
      <c r="BLF68" s="14"/>
      <c r="BLG68" s="14"/>
      <c r="BLH68" s="14"/>
      <c r="BLI68" s="14"/>
      <c r="BLJ68" s="14"/>
      <c r="BLK68" s="14"/>
      <c r="BLL68" s="14"/>
      <c r="BLM68" s="14"/>
      <c r="BLN68" s="14"/>
      <c r="BLO68" s="14"/>
      <c r="BLP68" s="14"/>
      <c r="BLQ68" s="14"/>
      <c r="BLR68" s="14"/>
      <c r="BLS68" s="14"/>
      <c r="BLT68" s="14"/>
      <c r="BLU68" s="14"/>
      <c r="BLV68" s="14"/>
      <c r="BLW68" s="14"/>
      <c r="BLX68" s="14"/>
      <c r="BLY68" s="14"/>
      <c r="BLZ68" s="14"/>
      <c r="BMA68" s="14"/>
      <c r="BMB68" s="14"/>
      <c r="BMC68" s="14"/>
      <c r="BMD68" s="14"/>
      <c r="BME68" s="14"/>
      <c r="BMF68" s="14"/>
      <c r="BMG68" s="14"/>
      <c r="BMH68" s="14"/>
      <c r="BMI68" s="14"/>
      <c r="BMJ68" s="14"/>
      <c r="BMK68" s="14"/>
      <c r="BML68" s="14"/>
      <c r="BMM68" s="14"/>
      <c r="BMN68" s="14"/>
      <c r="BMO68" s="14"/>
      <c r="BMP68" s="14"/>
      <c r="BMQ68" s="14"/>
      <c r="BMR68" s="14"/>
      <c r="BMS68" s="14"/>
      <c r="BMT68" s="14"/>
      <c r="BMU68" s="14"/>
      <c r="BMV68" s="14"/>
      <c r="BMW68" s="14"/>
      <c r="BMX68" s="14"/>
      <c r="BMY68" s="14"/>
      <c r="BMZ68" s="14"/>
      <c r="BNA68" s="14"/>
      <c r="BNB68" s="14"/>
      <c r="BNC68" s="14"/>
      <c r="BND68" s="14"/>
      <c r="BNE68" s="14"/>
      <c r="BNF68" s="14"/>
      <c r="BNG68" s="14"/>
      <c r="BNH68" s="14"/>
      <c r="BNI68" s="14"/>
      <c r="BNJ68" s="14"/>
      <c r="BNK68" s="14"/>
      <c r="BNL68" s="14"/>
      <c r="BNM68" s="14"/>
      <c r="BNN68" s="14"/>
      <c r="BNO68" s="14"/>
      <c r="BNP68" s="14"/>
      <c r="BNQ68" s="14"/>
      <c r="BNR68" s="14"/>
      <c r="BNS68" s="14"/>
      <c r="BNT68" s="14"/>
      <c r="BNU68" s="14"/>
      <c r="BNV68" s="14"/>
      <c r="BNW68" s="14"/>
      <c r="BNX68" s="14"/>
      <c r="BNY68" s="14"/>
      <c r="BNZ68" s="14"/>
      <c r="BOA68" s="14"/>
      <c r="BOB68" s="14"/>
      <c r="BOC68" s="14"/>
      <c r="BOD68" s="14"/>
      <c r="BOE68" s="14"/>
      <c r="BOF68" s="14"/>
      <c r="BOG68" s="14"/>
      <c r="BOH68" s="14"/>
      <c r="BOI68" s="14"/>
      <c r="BOJ68" s="14"/>
      <c r="BOK68" s="14"/>
      <c r="BOL68" s="14"/>
      <c r="BOM68" s="14"/>
      <c r="BON68" s="14"/>
      <c r="BOO68" s="14"/>
      <c r="BOP68" s="14"/>
      <c r="BOQ68" s="14"/>
      <c r="BOR68" s="14"/>
      <c r="BOS68" s="14"/>
      <c r="BOT68" s="14"/>
      <c r="BOU68" s="14"/>
      <c r="BOV68" s="14"/>
      <c r="BOW68" s="14"/>
      <c r="BOX68" s="14"/>
      <c r="BOY68" s="14"/>
      <c r="BOZ68" s="14"/>
      <c r="BPA68" s="14"/>
      <c r="BPB68" s="14"/>
      <c r="BPC68" s="14"/>
      <c r="BPD68" s="14"/>
      <c r="BPE68" s="14"/>
      <c r="BPF68" s="14"/>
      <c r="BPG68" s="14"/>
      <c r="BPH68" s="14"/>
      <c r="BPI68" s="14"/>
      <c r="BPJ68" s="14"/>
      <c r="BPK68" s="14"/>
      <c r="BPL68" s="14"/>
      <c r="BPM68" s="14"/>
      <c r="BPN68" s="14"/>
      <c r="BPO68" s="14"/>
      <c r="BPP68" s="14"/>
      <c r="BPQ68" s="14"/>
      <c r="BPR68" s="14"/>
      <c r="BPS68" s="14"/>
      <c r="BPT68" s="14"/>
      <c r="BPU68" s="14"/>
      <c r="BPV68" s="14"/>
      <c r="BPW68" s="14"/>
      <c r="BPX68" s="14"/>
      <c r="BPY68" s="14"/>
      <c r="BPZ68" s="14"/>
      <c r="BQA68" s="14"/>
      <c r="BQB68" s="14"/>
      <c r="BQC68" s="14"/>
      <c r="BQD68" s="14"/>
      <c r="BQE68" s="14"/>
      <c r="BQF68" s="14"/>
      <c r="BQG68" s="14"/>
      <c r="BQH68" s="14"/>
      <c r="BQI68" s="14"/>
      <c r="BQJ68" s="14"/>
      <c r="BQK68" s="14"/>
      <c r="BQL68" s="14"/>
      <c r="BQM68" s="14"/>
      <c r="BQN68" s="14"/>
      <c r="BQO68" s="14"/>
      <c r="BQP68" s="14"/>
      <c r="BQQ68" s="14"/>
      <c r="BQR68" s="14"/>
      <c r="BQS68" s="14"/>
      <c r="BQT68" s="14"/>
      <c r="BQU68" s="14"/>
      <c r="BQV68" s="14"/>
      <c r="BQW68" s="14"/>
      <c r="BQX68" s="14"/>
      <c r="BQY68" s="14"/>
      <c r="BQZ68" s="14"/>
      <c r="BRA68" s="14"/>
      <c r="BRB68" s="14"/>
      <c r="BRC68" s="14"/>
      <c r="BRD68" s="14"/>
      <c r="BRE68" s="14"/>
      <c r="BRF68" s="14"/>
      <c r="BRG68" s="14"/>
      <c r="BRH68" s="14"/>
      <c r="BRI68" s="14"/>
      <c r="BRJ68" s="14"/>
      <c r="BRK68" s="14"/>
      <c r="BRL68" s="14"/>
      <c r="BRM68" s="14"/>
      <c r="BRN68" s="14"/>
      <c r="BRO68" s="14"/>
      <c r="BRP68" s="14"/>
      <c r="BRQ68" s="14"/>
      <c r="BRR68" s="14"/>
      <c r="BRS68" s="14"/>
      <c r="BRT68" s="14"/>
      <c r="BRU68" s="14"/>
      <c r="BRV68" s="14"/>
      <c r="BRW68" s="14"/>
      <c r="BRX68" s="14"/>
      <c r="BRY68" s="14"/>
      <c r="BRZ68" s="14"/>
      <c r="BSA68" s="14"/>
      <c r="BSB68" s="14"/>
      <c r="BSC68" s="14"/>
      <c r="BSD68" s="14"/>
      <c r="BSE68" s="14"/>
      <c r="BSF68" s="14"/>
      <c r="BSG68" s="14"/>
      <c r="BSH68" s="14"/>
      <c r="BSI68" s="14"/>
      <c r="BSJ68" s="14"/>
      <c r="BSK68" s="14"/>
      <c r="BSL68" s="14"/>
      <c r="BSM68" s="14"/>
      <c r="BSN68" s="14"/>
      <c r="BSO68" s="14"/>
      <c r="BSP68" s="14"/>
      <c r="BSQ68" s="14"/>
      <c r="BSR68" s="14"/>
      <c r="BSS68" s="14"/>
      <c r="BST68" s="14"/>
      <c r="BSU68" s="14"/>
      <c r="BSV68" s="14"/>
      <c r="BSW68" s="14"/>
      <c r="BSX68" s="14"/>
      <c r="BSY68" s="14"/>
      <c r="BSZ68" s="14"/>
      <c r="BTA68" s="14"/>
      <c r="BTB68" s="14"/>
      <c r="BTC68" s="14"/>
      <c r="BTD68" s="14"/>
      <c r="BTE68" s="14"/>
      <c r="BTF68" s="14"/>
      <c r="BTG68" s="14"/>
      <c r="BTH68" s="14"/>
      <c r="BTI68" s="14"/>
      <c r="BTJ68" s="14"/>
      <c r="BTK68" s="14"/>
      <c r="BTL68" s="14"/>
      <c r="BTM68" s="14"/>
      <c r="BTN68" s="14"/>
      <c r="BTO68" s="14"/>
      <c r="BTP68" s="14"/>
      <c r="BTQ68" s="14"/>
      <c r="BTR68" s="14"/>
      <c r="BTS68" s="14"/>
      <c r="BTT68" s="14"/>
      <c r="BTU68" s="14"/>
      <c r="BTV68" s="14"/>
      <c r="BTW68" s="14"/>
      <c r="BTX68" s="14"/>
      <c r="BTY68" s="14"/>
      <c r="BTZ68" s="14"/>
      <c r="BUA68" s="14"/>
      <c r="BUB68" s="14"/>
      <c r="BUC68" s="14"/>
      <c r="BUD68" s="14"/>
      <c r="BUE68" s="14"/>
      <c r="BUF68" s="14"/>
      <c r="BUG68" s="14"/>
      <c r="BUH68" s="14"/>
      <c r="BUI68" s="14"/>
      <c r="BUJ68" s="14"/>
      <c r="BUK68" s="14"/>
      <c r="BUL68" s="14"/>
      <c r="BUM68" s="14"/>
      <c r="BUN68" s="14"/>
      <c r="BUO68" s="14"/>
      <c r="BUP68" s="14"/>
      <c r="BUQ68" s="14"/>
      <c r="BUR68" s="14"/>
      <c r="BUS68" s="14"/>
      <c r="BUT68" s="14"/>
      <c r="BUU68" s="14"/>
      <c r="BUV68" s="14"/>
      <c r="BUW68" s="14"/>
      <c r="BUX68" s="14"/>
      <c r="BUY68" s="14"/>
      <c r="BUZ68" s="14"/>
      <c r="BVA68" s="14"/>
      <c r="BVB68" s="14"/>
      <c r="BVC68" s="14"/>
      <c r="BVD68" s="14"/>
      <c r="BVE68" s="14"/>
      <c r="BVF68" s="14"/>
      <c r="BVG68" s="14"/>
      <c r="BVH68" s="14"/>
      <c r="BVI68" s="14"/>
      <c r="BVJ68" s="14"/>
      <c r="BVK68" s="14"/>
      <c r="BVL68" s="14"/>
      <c r="BVM68" s="14"/>
      <c r="BVN68" s="14"/>
      <c r="BVO68" s="14"/>
      <c r="BVP68" s="14"/>
      <c r="BVQ68" s="14"/>
      <c r="BVR68" s="14"/>
      <c r="BVS68" s="14"/>
      <c r="BVT68" s="14"/>
      <c r="BVU68" s="14"/>
      <c r="BVV68" s="14"/>
      <c r="BVW68" s="14"/>
      <c r="BVX68" s="14"/>
      <c r="BVY68" s="14"/>
      <c r="BVZ68" s="14"/>
      <c r="BWA68" s="14"/>
      <c r="BWB68" s="14"/>
      <c r="BWC68" s="14"/>
      <c r="BWD68" s="14"/>
      <c r="BWE68" s="14"/>
      <c r="BWF68" s="14"/>
      <c r="BWG68" s="14"/>
      <c r="BWH68" s="14"/>
      <c r="BWI68" s="14"/>
      <c r="BWJ68" s="14"/>
      <c r="BWK68" s="14"/>
      <c r="BWL68" s="14"/>
      <c r="BWM68" s="14"/>
      <c r="BWN68" s="14"/>
      <c r="BWO68" s="14"/>
      <c r="BWP68" s="14"/>
      <c r="BWQ68" s="14"/>
      <c r="BWR68" s="14"/>
      <c r="BWS68" s="14"/>
      <c r="BWT68" s="14"/>
      <c r="BWU68" s="14"/>
      <c r="BWV68" s="14"/>
      <c r="BWW68" s="14"/>
      <c r="BWX68" s="14"/>
      <c r="BWY68" s="14"/>
      <c r="BWZ68" s="14"/>
      <c r="BXA68" s="14"/>
      <c r="BXB68" s="14"/>
      <c r="BXC68" s="14"/>
      <c r="BXD68" s="14"/>
      <c r="BXE68" s="14"/>
      <c r="BXF68" s="14"/>
      <c r="BXG68" s="14"/>
      <c r="BXH68" s="14"/>
      <c r="BXI68" s="14"/>
      <c r="BXJ68" s="14"/>
      <c r="BXK68" s="14"/>
      <c r="BXL68" s="14"/>
      <c r="BXM68" s="14"/>
      <c r="BXN68" s="14"/>
      <c r="BXO68" s="14"/>
      <c r="BXP68" s="14"/>
      <c r="BXQ68" s="14"/>
      <c r="BXR68" s="14"/>
      <c r="BXS68" s="14"/>
      <c r="BXT68" s="14"/>
      <c r="BXU68" s="14"/>
      <c r="BXV68" s="14"/>
      <c r="BXW68" s="14"/>
      <c r="BXX68" s="14"/>
      <c r="BXY68" s="14"/>
      <c r="BXZ68" s="14"/>
      <c r="BYA68" s="14"/>
      <c r="BYB68" s="14"/>
      <c r="BYC68" s="14"/>
      <c r="BYD68" s="14"/>
      <c r="BYE68" s="14"/>
      <c r="BYF68" s="14"/>
      <c r="BYG68" s="14"/>
      <c r="BYH68" s="14"/>
      <c r="BYI68" s="14"/>
      <c r="BYJ68" s="14"/>
      <c r="BYK68" s="14"/>
      <c r="BYL68" s="14"/>
      <c r="BYM68" s="14"/>
      <c r="BYN68" s="14"/>
      <c r="BYO68" s="14"/>
      <c r="BYP68" s="14"/>
      <c r="BYQ68" s="14"/>
      <c r="BYR68" s="14"/>
      <c r="BYS68" s="14"/>
      <c r="BYT68" s="14"/>
      <c r="BYU68" s="14"/>
      <c r="BYV68" s="14"/>
      <c r="BYW68" s="14"/>
      <c r="BYX68" s="14"/>
      <c r="BYY68" s="14"/>
      <c r="BYZ68" s="14"/>
      <c r="BZA68" s="14"/>
      <c r="BZB68" s="14"/>
      <c r="BZC68" s="14"/>
      <c r="BZD68" s="14"/>
      <c r="BZE68" s="14"/>
      <c r="BZF68" s="14"/>
      <c r="BZG68" s="14"/>
      <c r="BZH68" s="14"/>
      <c r="BZI68" s="14"/>
      <c r="BZJ68" s="14"/>
      <c r="BZK68" s="14"/>
      <c r="BZL68" s="14"/>
      <c r="BZM68" s="14"/>
      <c r="BZN68" s="14"/>
      <c r="BZO68" s="14"/>
      <c r="BZP68" s="14"/>
      <c r="BZQ68" s="14"/>
      <c r="BZR68" s="14"/>
      <c r="BZS68" s="14"/>
      <c r="BZT68" s="14"/>
      <c r="BZU68" s="14"/>
      <c r="BZV68" s="14"/>
      <c r="BZW68" s="14"/>
      <c r="BZX68" s="14"/>
      <c r="BZY68" s="14"/>
      <c r="BZZ68" s="14"/>
      <c r="CAA68" s="14"/>
      <c r="CAB68" s="14"/>
      <c r="CAC68" s="14"/>
      <c r="CAD68" s="14"/>
      <c r="CAE68" s="14"/>
      <c r="CAF68" s="14"/>
      <c r="CAG68" s="14"/>
      <c r="CAH68" s="14"/>
      <c r="CAI68" s="14"/>
      <c r="CAJ68" s="14"/>
      <c r="CAK68" s="14"/>
      <c r="CAL68" s="14"/>
      <c r="CAM68" s="14"/>
      <c r="CAN68" s="14"/>
      <c r="CAO68" s="14"/>
      <c r="CAP68" s="14"/>
      <c r="CAQ68" s="14"/>
      <c r="CAR68" s="14"/>
      <c r="CAS68" s="14"/>
      <c r="CAT68" s="14"/>
      <c r="CAU68" s="14"/>
      <c r="CAV68" s="14"/>
      <c r="CAW68" s="14"/>
      <c r="CAX68" s="14"/>
      <c r="CAY68" s="14"/>
      <c r="CAZ68" s="14"/>
      <c r="CBA68" s="14"/>
      <c r="CBB68" s="14"/>
      <c r="CBC68" s="14"/>
      <c r="CBD68" s="14"/>
      <c r="CBE68" s="14"/>
      <c r="CBF68" s="14"/>
      <c r="CBG68" s="14"/>
      <c r="CBH68" s="14"/>
      <c r="CBI68" s="14"/>
      <c r="CBJ68" s="14"/>
      <c r="CBK68" s="14"/>
      <c r="CBL68" s="14"/>
      <c r="CBM68" s="14"/>
      <c r="CBN68" s="14"/>
      <c r="CBO68" s="14"/>
      <c r="CBP68" s="14"/>
      <c r="CBQ68" s="14"/>
      <c r="CBR68" s="14"/>
      <c r="CBS68" s="14"/>
      <c r="CBT68" s="14"/>
      <c r="CBU68" s="14"/>
      <c r="CBV68" s="14"/>
      <c r="CBW68" s="14"/>
      <c r="CBX68" s="14"/>
      <c r="CBY68" s="14"/>
      <c r="CBZ68" s="14"/>
      <c r="CCA68" s="14"/>
      <c r="CCB68" s="14"/>
      <c r="CCC68" s="14"/>
      <c r="CCD68" s="14"/>
      <c r="CCE68" s="14"/>
      <c r="CCF68" s="14"/>
      <c r="CCG68" s="14"/>
      <c r="CCH68" s="14"/>
      <c r="CCI68" s="14"/>
      <c r="CCJ68" s="14"/>
      <c r="CCK68" s="14"/>
      <c r="CCL68" s="14"/>
      <c r="CCM68" s="14"/>
      <c r="CCN68" s="14"/>
      <c r="CCO68" s="14"/>
      <c r="CCP68" s="14"/>
      <c r="CCQ68" s="14"/>
      <c r="CCR68" s="14"/>
      <c r="CCS68" s="14"/>
      <c r="CCT68" s="14"/>
      <c r="CCU68" s="14"/>
      <c r="CCV68" s="14"/>
      <c r="CCW68" s="14"/>
      <c r="CCX68" s="14"/>
      <c r="CCY68" s="14"/>
      <c r="CCZ68" s="14"/>
      <c r="CDA68" s="14"/>
      <c r="CDB68" s="14"/>
      <c r="CDC68" s="14"/>
      <c r="CDD68" s="14"/>
      <c r="CDE68" s="14"/>
      <c r="CDF68" s="14"/>
      <c r="CDG68" s="14"/>
      <c r="CDH68" s="14"/>
      <c r="CDI68" s="14"/>
      <c r="CDJ68" s="14"/>
      <c r="CDK68" s="14"/>
      <c r="CDL68" s="14"/>
      <c r="CDM68" s="14"/>
      <c r="CDN68" s="14"/>
      <c r="CDO68" s="14"/>
      <c r="CDP68" s="14"/>
      <c r="CDQ68" s="14"/>
      <c r="CDR68" s="14"/>
      <c r="CDS68" s="14"/>
      <c r="CDT68" s="14"/>
      <c r="CDU68" s="14"/>
      <c r="CDV68" s="14"/>
      <c r="CDW68" s="14"/>
      <c r="CDX68" s="14"/>
      <c r="CDY68" s="14"/>
      <c r="CDZ68" s="14"/>
      <c r="CEA68" s="14"/>
      <c r="CEB68" s="14"/>
      <c r="CEC68" s="14"/>
      <c r="CED68" s="14"/>
      <c r="CEE68" s="14"/>
      <c r="CEF68" s="14"/>
      <c r="CEG68" s="14"/>
      <c r="CEH68" s="14"/>
      <c r="CEI68" s="14"/>
      <c r="CEJ68" s="14"/>
      <c r="CEK68" s="14"/>
      <c r="CEL68" s="14"/>
      <c r="CEM68" s="14"/>
      <c r="CEN68" s="14"/>
      <c r="CEO68" s="14"/>
      <c r="CEP68" s="14"/>
      <c r="CEQ68" s="14"/>
      <c r="CER68" s="14"/>
      <c r="CES68" s="14"/>
      <c r="CET68" s="14"/>
      <c r="CEU68" s="14"/>
      <c r="CEV68" s="14"/>
      <c r="CEW68" s="14"/>
      <c r="CEX68" s="14"/>
      <c r="CEY68" s="14"/>
      <c r="CEZ68" s="14"/>
      <c r="CFA68" s="14"/>
      <c r="CFB68" s="14"/>
      <c r="CFC68" s="14"/>
      <c r="CFD68" s="14"/>
      <c r="CFE68" s="14"/>
      <c r="CFF68" s="14"/>
      <c r="CFG68" s="14"/>
      <c r="CFH68" s="14"/>
      <c r="CFI68" s="14"/>
      <c r="CFJ68" s="14"/>
      <c r="CFK68" s="14"/>
      <c r="CFL68" s="14"/>
      <c r="CFM68" s="14"/>
      <c r="CFN68" s="14"/>
      <c r="CFO68" s="14"/>
      <c r="CFP68" s="14"/>
      <c r="CFQ68" s="14"/>
      <c r="CFR68" s="14"/>
      <c r="CFS68" s="14"/>
      <c r="CFT68" s="14"/>
      <c r="CFU68" s="14"/>
      <c r="CFV68" s="14"/>
      <c r="CFW68" s="14"/>
      <c r="CFX68" s="14"/>
      <c r="CFY68" s="14"/>
      <c r="CFZ68" s="14"/>
      <c r="CGA68" s="14"/>
      <c r="CGB68" s="14"/>
      <c r="CGC68" s="14"/>
      <c r="CGD68" s="14"/>
      <c r="CGE68" s="14"/>
      <c r="CGF68" s="14"/>
      <c r="CGG68" s="14"/>
      <c r="CGH68" s="14"/>
      <c r="CGI68" s="14"/>
      <c r="CGJ68" s="14"/>
      <c r="CGK68" s="14"/>
      <c r="CGL68" s="14"/>
      <c r="CGM68" s="14"/>
      <c r="CGN68" s="14"/>
      <c r="CGO68" s="14"/>
      <c r="CGP68" s="14"/>
      <c r="CGQ68" s="14"/>
      <c r="CGR68" s="14"/>
      <c r="CGS68" s="14"/>
      <c r="CGT68" s="14"/>
      <c r="CGU68" s="14"/>
      <c r="CGV68" s="14"/>
      <c r="CGW68" s="14"/>
      <c r="CGX68" s="14"/>
      <c r="CGY68" s="14"/>
      <c r="CGZ68" s="14"/>
      <c r="CHA68" s="14"/>
      <c r="CHB68" s="14"/>
      <c r="CHC68" s="14"/>
      <c r="CHD68" s="14"/>
      <c r="CHE68" s="14"/>
      <c r="CHF68" s="14"/>
      <c r="CHG68" s="14"/>
      <c r="CHH68" s="14"/>
      <c r="CHI68" s="14"/>
      <c r="CHJ68" s="14"/>
      <c r="CHK68" s="14"/>
      <c r="CHL68" s="14"/>
      <c r="CHM68" s="14"/>
      <c r="CHN68" s="14"/>
      <c r="CHO68" s="14"/>
      <c r="CHP68" s="14"/>
      <c r="CHQ68" s="14"/>
      <c r="CHR68" s="14"/>
      <c r="CHS68" s="14"/>
      <c r="CHT68" s="14"/>
      <c r="CHU68" s="14"/>
      <c r="CHV68" s="14"/>
      <c r="CHW68" s="14"/>
      <c r="CHX68" s="14"/>
      <c r="CHY68" s="14"/>
      <c r="CHZ68" s="14"/>
      <c r="CIA68" s="14"/>
      <c r="CIB68" s="14"/>
      <c r="CIC68" s="14"/>
      <c r="CID68" s="14"/>
      <c r="CIE68" s="14"/>
      <c r="CIF68" s="14"/>
      <c r="CIG68" s="14"/>
      <c r="CIH68" s="14"/>
      <c r="CII68" s="14"/>
      <c r="CIJ68" s="14"/>
      <c r="CIK68" s="14"/>
      <c r="CIL68" s="14"/>
      <c r="CIM68" s="14"/>
      <c r="CIN68" s="14"/>
      <c r="CIO68" s="14"/>
      <c r="CIP68" s="14"/>
      <c r="CIQ68" s="14"/>
      <c r="CIR68" s="14"/>
      <c r="CIS68" s="14"/>
      <c r="CIT68" s="14"/>
      <c r="CIU68" s="14"/>
      <c r="CIV68" s="14"/>
      <c r="CIW68" s="14"/>
      <c r="CIX68" s="14"/>
      <c r="CIY68" s="14"/>
      <c r="CIZ68" s="14"/>
      <c r="CJA68" s="14"/>
      <c r="CJB68" s="14"/>
      <c r="CJC68" s="14"/>
      <c r="CJD68" s="14"/>
      <c r="CJE68" s="14"/>
      <c r="CJF68" s="14"/>
      <c r="CJG68" s="14"/>
      <c r="CJH68" s="14"/>
      <c r="CJI68" s="14"/>
      <c r="CJJ68" s="14"/>
      <c r="CJK68" s="14"/>
      <c r="CJL68" s="14"/>
      <c r="CJM68" s="14"/>
      <c r="CJN68" s="14"/>
      <c r="CJO68" s="14"/>
      <c r="CJP68" s="14"/>
      <c r="CJQ68" s="14"/>
      <c r="CJR68" s="14"/>
      <c r="CJS68" s="14"/>
      <c r="CJT68" s="14"/>
      <c r="CJU68" s="14"/>
      <c r="CJV68" s="14"/>
      <c r="CJW68" s="14"/>
      <c r="CJX68" s="14"/>
      <c r="CJY68" s="14"/>
      <c r="CJZ68" s="14"/>
      <c r="CKA68" s="14"/>
      <c r="CKB68" s="14"/>
      <c r="CKC68" s="14"/>
      <c r="CKD68" s="14"/>
      <c r="CKE68" s="14"/>
      <c r="CKF68" s="14"/>
      <c r="CKG68" s="14"/>
      <c r="CKH68" s="14"/>
      <c r="CKI68" s="14"/>
      <c r="CKJ68" s="14"/>
      <c r="CKK68" s="14"/>
      <c r="CKL68" s="14"/>
      <c r="CKM68" s="14"/>
      <c r="CKN68" s="14"/>
      <c r="CKO68" s="14"/>
      <c r="CKP68" s="14"/>
      <c r="CKQ68" s="14"/>
      <c r="CKR68" s="14"/>
      <c r="CKS68" s="14"/>
      <c r="CKT68" s="14"/>
      <c r="CKU68" s="14"/>
      <c r="CKV68" s="14"/>
      <c r="CKW68" s="14"/>
      <c r="CKX68" s="14"/>
      <c r="CKY68" s="14"/>
      <c r="CKZ68" s="14"/>
      <c r="CLA68" s="14"/>
      <c r="CLB68" s="14"/>
      <c r="CLC68" s="14"/>
      <c r="CLD68" s="14"/>
      <c r="CLE68" s="14"/>
      <c r="CLF68" s="14"/>
      <c r="CLG68" s="14"/>
      <c r="CLH68" s="14"/>
      <c r="CLI68" s="14"/>
      <c r="CLJ68" s="14"/>
      <c r="CLK68" s="14"/>
      <c r="CLL68" s="14"/>
      <c r="CLM68" s="14"/>
      <c r="CLN68" s="14"/>
      <c r="CLO68" s="14"/>
      <c r="CLP68" s="14"/>
      <c r="CLQ68" s="14"/>
      <c r="CLR68" s="14"/>
      <c r="CLS68" s="14"/>
      <c r="CLT68" s="14"/>
      <c r="CLU68" s="14"/>
      <c r="CLV68" s="14"/>
      <c r="CLW68" s="14"/>
      <c r="CLX68" s="14"/>
      <c r="CLY68" s="14"/>
      <c r="CLZ68" s="14"/>
      <c r="CMA68" s="14"/>
      <c r="CMB68" s="14"/>
      <c r="CMC68" s="14"/>
      <c r="CMD68" s="14"/>
      <c r="CME68" s="14"/>
      <c r="CMF68" s="14"/>
      <c r="CMG68" s="14"/>
      <c r="CMH68" s="14"/>
      <c r="CMI68" s="14"/>
      <c r="CMJ68" s="14"/>
      <c r="CMK68" s="14"/>
      <c r="CML68" s="14"/>
      <c r="CMM68" s="14"/>
      <c r="CMN68" s="14"/>
      <c r="CMO68" s="14"/>
      <c r="CMP68" s="14"/>
      <c r="CMQ68" s="14"/>
      <c r="CMR68" s="14"/>
      <c r="CMS68" s="14"/>
      <c r="CMT68" s="14"/>
      <c r="CMU68" s="14"/>
      <c r="CMV68" s="14"/>
      <c r="CMW68" s="14"/>
      <c r="CMX68" s="14"/>
      <c r="CMY68" s="14"/>
      <c r="CMZ68" s="14"/>
      <c r="CNA68" s="14"/>
      <c r="CNB68" s="14"/>
      <c r="CNC68" s="14"/>
      <c r="CND68" s="14"/>
      <c r="CNE68" s="14"/>
      <c r="CNF68" s="14"/>
      <c r="CNG68" s="14"/>
      <c r="CNH68" s="14"/>
      <c r="CNI68" s="14"/>
      <c r="CNJ68" s="14"/>
      <c r="CNK68" s="14"/>
      <c r="CNL68" s="14"/>
      <c r="CNM68" s="14"/>
      <c r="CNN68" s="14"/>
      <c r="CNO68" s="14"/>
      <c r="CNP68" s="14"/>
      <c r="CNQ68" s="14"/>
      <c r="CNR68" s="14"/>
      <c r="CNS68" s="14"/>
      <c r="CNT68" s="14"/>
      <c r="CNU68" s="14"/>
      <c r="CNV68" s="14"/>
      <c r="CNW68" s="14"/>
      <c r="CNX68" s="14"/>
      <c r="CNY68" s="14"/>
      <c r="CNZ68" s="14"/>
      <c r="COA68" s="14"/>
      <c r="COB68" s="14"/>
      <c r="COC68" s="14"/>
      <c r="COD68" s="14"/>
      <c r="COE68" s="14"/>
      <c r="COF68" s="14"/>
      <c r="COG68" s="14"/>
      <c r="COH68" s="14"/>
      <c r="COI68" s="14"/>
      <c r="COJ68" s="14"/>
      <c r="COK68" s="14"/>
      <c r="COL68" s="14"/>
      <c r="COM68" s="14"/>
      <c r="CON68" s="14"/>
      <c r="COO68" s="14"/>
      <c r="COP68" s="14"/>
      <c r="COQ68" s="14"/>
      <c r="COR68" s="14"/>
      <c r="COS68" s="14"/>
      <c r="COT68" s="14"/>
      <c r="COU68" s="14"/>
      <c r="COV68" s="14"/>
      <c r="COW68" s="14"/>
      <c r="COX68" s="14"/>
      <c r="COY68" s="14"/>
      <c r="COZ68" s="14"/>
      <c r="CPA68" s="14"/>
      <c r="CPB68" s="14"/>
      <c r="CPC68" s="14"/>
      <c r="CPD68" s="14"/>
      <c r="CPE68" s="14"/>
      <c r="CPF68" s="14"/>
      <c r="CPG68" s="14"/>
      <c r="CPH68" s="14"/>
      <c r="CPI68" s="14"/>
      <c r="CPJ68" s="14"/>
      <c r="CPK68" s="14"/>
      <c r="CPL68" s="14"/>
      <c r="CPM68" s="14"/>
      <c r="CPN68" s="14"/>
      <c r="CPO68" s="14"/>
      <c r="CPP68" s="14"/>
      <c r="CPQ68" s="14"/>
      <c r="CPR68" s="14"/>
      <c r="CPS68" s="14"/>
      <c r="CPT68" s="14"/>
      <c r="CPU68" s="14"/>
      <c r="CPV68" s="14"/>
      <c r="CPW68" s="14"/>
      <c r="CPX68" s="14"/>
      <c r="CPY68" s="14"/>
      <c r="CPZ68" s="14"/>
      <c r="CQA68" s="14"/>
      <c r="CQB68" s="14"/>
      <c r="CQC68" s="14"/>
      <c r="CQD68" s="14"/>
      <c r="CQE68" s="14"/>
      <c r="CQF68" s="14"/>
      <c r="CQG68" s="14"/>
      <c r="CQH68" s="14"/>
      <c r="CQI68" s="14"/>
      <c r="CQJ68" s="14"/>
      <c r="CQK68" s="14"/>
      <c r="CQL68" s="14"/>
      <c r="CQM68" s="14"/>
      <c r="CQN68" s="14"/>
      <c r="CQO68" s="14"/>
      <c r="CQP68" s="14"/>
      <c r="CQQ68" s="14"/>
      <c r="CQR68" s="14"/>
      <c r="CQS68" s="14"/>
      <c r="CQT68" s="14"/>
      <c r="CQU68" s="14"/>
      <c r="CQV68" s="14"/>
      <c r="CQW68" s="14"/>
      <c r="CQX68" s="14"/>
      <c r="CQY68" s="14"/>
      <c r="CQZ68" s="14"/>
      <c r="CRA68" s="14"/>
      <c r="CRB68" s="14"/>
      <c r="CRC68" s="14"/>
      <c r="CRD68" s="14"/>
      <c r="CRE68" s="14"/>
      <c r="CRF68" s="14"/>
      <c r="CRG68" s="14"/>
      <c r="CRH68" s="14"/>
      <c r="CRI68" s="14"/>
      <c r="CRJ68" s="14"/>
      <c r="CRK68" s="14"/>
      <c r="CRL68" s="14"/>
      <c r="CRM68" s="14"/>
      <c r="CRN68" s="14"/>
      <c r="CRO68" s="14"/>
      <c r="CRP68" s="14"/>
      <c r="CRQ68" s="14"/>
      <c r="CRR68" s="14"/>
      <c r="CRS68" s="14"/>
      <c r="CRT68" s="14"/>
      <c r="CRU68" s="14"/>
      <c r="CRV68" s="14"/>
      <c r="CRW68" s="14"/>
      <c r="CRX68" s="14"/>
      <c r="CRY68" s="14"/>
      <c r="CRZ68" s="14"/>
      <c r="CSA68" s="14"/>
      <c r="CSB68" s="14"/>
      <c r="CSC68" s="14"/>
      <c r="CSD68" s="14"/>
      <c r="CSE68" s="14"/>
      <c r="CSF68" s="14"/>
      <c r="CSG68" s="14"/>
      <c r="CSH68" s="14"/>
      <c r="CSI68" s="14"/>
      <c r="CSJ68" s="14"/>
      <c r="CSK68" s="14"/>
      <c r="CSL68" s="14"/>
      <c r="CSM68" s="14"/>
      <c r="CSN68" s="14"/>
      <c r="CSO68" s="14"/>
      <c r="CSP68" s="14"/>
      <c r="CSQ68" s="14"/>
      <c r="CSR68" s="14"/>
      <c r="CSS68" s="14"/>
      <c r="CST68" s="14"/>
      <c r="CSU68" s="14"/>
      <c r="CSV68" s="14"/>
      <c r="CSW68" s="14"/>
      <c r="CSX68" s="14"/>
      <c r="CSY68" s="14"/>
      <c r="CSZ68" s="14"/>
      <c r="CTA68" s="14"/>
      <c r="CTB68" s="14"/>
      <c r="CTC68" s="14"/>
      <c r="CTD68" s="14"/>
      <c r="CTE68" s="14"/>
      <c r="CTF68" s="14"/>
      <c r="CTG68" s="14"/>
      <c r="CTH68" s="14"/>
      <c r="CTI68" s="14"/>
      <c r="CTJ68" s="14"/>
      <c r="CTK68" s="14"/>
      <c r="CTL68" s="14"/>
      <c r="CTM68" s="14"/>
      <c r="CTN68" s="14"/>
      <c r="CTO68" s="14"/>
      <c r="CTP68" s="14"/>
      <c r="CTQ68" s="14"/>
      <c r="CTR68" s="14"/>
      <c r="CTS68" s="14"/>
      <c r="CTT68" s="14"/>
      <c r="CTU68" s="14"/>
      <c r="CTV68" s="14"/>
      <c r="CTW68" s="14"/>
      <c r="CTX68" s="14"/>
      <c r="CTY68" s="14"/>
      <c r="CTZ68" s="14"/>
      <c r="CUA68" s="14"/>
      <c r="CUB68" s="14"/>
      <c r="CUC68" s="14"/>
      <c r="CUD68" s="14"/>
      <c r="CUE68" s="14"/>
      <c r="CUF68" s="14"/>
      <c r="CUG68" s="14"/>
      <c r="CUH68" s="14"/>
      <c r="CUI68" s="14"/>
      <c r="CUJ68" s="14"/>
      <c r="CUK68" s="14"/>
      <c r="CUL68" s="14"/>
      <c r="CUM68" s="14"/>
      <c r="CUN68" s="14"/>
      <c r="CUO68" s="14"/>
      <c r="CUP68" s="14"/>
      <c r="CUQ68" s="14"/>
      <c r="CUR68" s="14"/>
      <c r="CUS68" s="14"/>
      <c r="CUT68" s="14"/>
      <c r="CUU68" s="14"/>
      <c r="CUV68" s="14"/>
      <c r="CUW68" s="14"/>
      <c r="CUX68" s="14"/>
      <c r="CUY68" s="14"/>
      <c r="CUZ68" s="14"/>
      <c r="CVA68" s="14"/>
      <c r="CVB68" s="14"/>
      <c r="CVC68" s="14"/>
      <c r="CVD68" s="14"/>
      <c r="CVE68" s="14"/>
      <c r="CVF68" s="14"/>
      <c r="CVG68" s="14"/>
      <c r="CVH68" s="14"/>
      <c r="CVI68" s="14"/>
      <c r="CVJ68" s="14"/>
      <c r="CVK68" s="14"/>
      <c r="CVL68" s="14"/>
      <c r="CVM68" s="14"/>
      <c r="CVN68" s="14"/>
      <c r="CVO68" s="14"/>
      <c r="CVP68" s="14"/>
      <c r="CVQ68" s="14"/>
      <c r="CVR68" s="14"/>
      <c r="CVS68" s="14"/>
      <c r="CVT68" s="14"/>
      <c r="CVU68" s="14"/>
      <c r="CVV68" s="14"/>
      <c r="CVW68" s="14"/>
      <c r="CVX68" s="14"/>
      <c r="CVY68" s="14"/>
      <c r="CVZ68" s="14"/>
      <c r="CWA68" s="14"/>
      <c r="CWB68" s="14"/>
      <c r="CWC68" s="14"/>
      <c r="CWD68" s="14"/>
      <c r="CWE68" s="14"/>
      <c r="CWF68" s="14"/>
      <c r="CWG68" s="14"/>
      <c r="CWH68" s="14"/>
      <c r="CWI68" s="14"/>
      <c r="CWJ68" s="14"/>
      <c r="CWK68" s="14"/>
      <c r="CWL68" s="14"/>
      <c r="CWM68" s="14"/>
      <c r="CWN68" s="14"/>
      <c r="CWO68" s="14"/>
      <c r="CWP68" s="14"/>
      <c r="CWQ68" s="14"/>
      <c r="CWR68" s="14"/>
      <c r="CWS68" s="14"/>
      <c r="CWT68" s="14"/>
      <c r="CWU68" s="14"/>
      <c r="CWV68" s="14"/>
      <c r="CWW68" s="14"/>
      <c r="CWX68" s="14"/>
      <c r="CWY68" s="14"/>
      <c r="CWZ68" s="14"/>
      <c r="CXA68" s="14"/>
      <c r="CXB68" s="14"/>
      <c r="CXC68" s="14"/>
      <c r="CXD68" s="14"/>
      <c r="CXE68" s="14"/>
      <c r="CXF68" s="14"/>
      <c r="CXG68" s="14"/>
      <c r="CXH68" s="14"/>
      <c r="CXI68" s="14"/>
      <c r="CXJ68" s="14"/>
      <c r="CXK68" s="14"/>
      <c r="CXL68" s="14"/>
      <c r="CXM68" s="14"/>
      <c r="CXN68" s="14"/>
      <c r="CXO68" s="14"/>
      <c r="CXP68" s="14"/>
      <c r="CXQ68" s="14"/>
      <c r="CXR68" s="14"/>
      <c r="CXS68" s="14"/>
      <c r="CXT68" s="14"/>
      <c r="CXU68" s="14"/>
      <c r="CXV68" s="14"/>
      <c r="CXW68" s="14"/>
      <c r="CXX68" s="14"/>
      <c r="CXY68" s="14"/>
      <c r="CXZ68" s="14"/>
      <c r="CYA68" s="14"/>
      <c r="CYB68" s="14"/>
      <c r="CYC68" s="14"/>
      <c r="CYD68" s="14"/>
      <c r="CYE68" s="14"/>
      <c r="CYF68" s="14"/>
      <c r="CYG68" s="14"/>
      <c r="CYH68" s="14"/>
      <c r="CYI68" s="14"/>
      <c r="CYJ68" s="14"/>
      <c r="CYK68" s="14"/>
      <c r="CYL68" s="14"/>
      <c r="CYM68" s="14"/>
      <c r="CYN68" s="14"/>
      <c r="CYO68" s="14"/>
      <c r="CYP68" s="14"/>
      <c r="CYQ68" s="14"/>
      <c r="CYR68" s="14"/>
      <c r="CYS68" s="14"/>
      <c r="CYT68" s="14"/>
      <c r="CYU68" s="14"/>
      <c r="CYV68" s="14"/>
      <c r="CYW68" s="14"/>
      <c r="CYX68" s="14"/>
      <c r="CYY68" s="14"/>
      <c r="CYZ68" s="14"/>
      <c r="CZA68" s="14"/>
      <c r="CZB68" s="14"/>
      <c r="CZC68" s="14"/>
      <c r="CZD68" s="14"/>
      <c r="CZE68" s="14"/>
      <c r="CZF68" s="14"/>
      <c r="CZG68" s="14"/>
      <c r="CZH68" s="14"/>
      <c r="CZI68" s="14"/>
      <c r="CZJ68" s="14"/>
      <c r="CZK68" s="14"/>
      <c r="CZL68" s="14"/>
      <c r="CZM68" s="14"/>
      <c r="CZN68" s="14"/>
      <c r="CZO68" s="14"/>
      <c r="CZP68" s="14"/>
      <c r="CZQ68" s="14"/>
      <c r="CZR68" s="14"/>
      <c r="CZS68" s="14"/>
      <c r="CZT68" s="14"/>
      <c r="CZU68" s="14"/>
      <c r="CZV68" s="14"/>
      <c r="CZW68" s="14"/>
      <c r="CZX68" s="14"/>
      <c r="CZY68" s="14"/>
      <c r="CZZ68" s="14"/>
      <c r="DAA68" s="14"/>
      <c r="DAB68" s="14"/>
      <c r="DAC68" s="14"/>
      <c r="DAD68" s="14"/>
      <c r="DAE68" s="14"/>
      <c r="DAF68" s="14"/>
      <c r="DAG68" s="14"/>
      <c r="DAH68" s="14"/>
      <c r="DAI68" s="14"/>
      <c r="DAJ68" s="14"/>
      <c r="DAK68" s="14"/>
      <c r="DAL68" s="14"/>
      <c r="DAM68" s="14"/>
      <c r="DAN68" s="14"/>
      <c r="DAO68" s="14"/>
      <c r="DAP68" s="14"/>
      <c r="DAQ68" s="14"/>
      <c r="DAR68" s="14"/>
      <c r="DAS68" s="14"/>
      <c r="DAT68" s="14"/>
      <c r="DAU68" s="14"/>
      <c r="DAV68" s="14"/>
      <c r="DAW68" s="14"/>
      <c r="DAX68" s="14"/>
      <c r="DAY68" s="14"/>
      <c r="DAZ68" s="14"/>
      <c r="DBA68" s="14"/>
      <c r="DBB68" s="14"/>
      <c r="DBC68" s="14"/>
      <c r="DBD68" s="14"/>
      <c r="DBE68" s="14"/>
      <c r="DBF68" s="14"/>
      <c r="DBG68" s="14"/>
      <c r="DBH68" s="14"/>
      <c r="DBI68" s="14"/>
      <c r="DBJ68" s="14"/>
      <c r="DBK68" s="14"/>
      <c r="DBL68" s="14"/>
      <c r="DBM68" s="14"/>
      <c r="DBN68" s="14"/>
      <c r="DBO68" s="14"/>
      <c r="DBP68" s="14"/>
      <c r="DBQ68" s="14"/>
      <c r="DBR68" s="14"/>
      <c r="DBS68" s="14"/>
      <c r="DBT68" s="14"/>
      <c r="DBU68" s="14"/>
      <c r="DBV68" s="14"/>
      <c r="DBW68" s="14"/>
      <c r="DBX68" s="14"/>
      <c r="DBY68" s="14"/>
      <c r="DBZ68" s="14"/>
      <c r="DCA68" s="14"/>
      <c r="DCB68" s="14"/>
      <c r="DCC68" s="14"/>
      <c r="DCD68" s="14"/>
      <c r="DCE68" s="14"/>
      <c r="DCF68" s="14"/>
      <c r="DCG68" s="14"/>
      <c r="DCH68" s="14"/>
      <c r="DCI68" s="14"/>
      <c r="DCJ68" s="14"/>
      <c r="DCK68" s="14"/>
      <c r="DCL68" s="14"/>
      <c r="DCM68" s="14"/>
      <c r="DCN68" s="14"/>
      <c r="DCO68" s="14"/>
      <c r="DCP68" s="14"/>
      <c r="DCQ68" s="14"/>
      <c r="DCR68" s="14"/>
      <c r="DCS68" s="14"/>
      <c r="DCT68" s="14"/>
      <c r="DCU68" s="14"/>
      <c r="DCV68" s="14"/>
      <c r="DCW68" s="14"/>
      <c r="DCX68" s="14"/>
      <c r="DCY68" s="14"/>
      <c r="DCZ68" s="14"/>
      <c r="DDA68" s="14"/>
      <c r="DDB68" s="14"/>
      <c r="DDC68" s="14"/>
      <c r="DDD68" s="14"/>
      <c r="DDE68" s="14"/>
      <c r="DDF68" s="14"/>
      <c r="DDG68" s="14"/>
      <c r="DDH68" s="14"/>
      <c r="DDI68" s="14"/>
      <c r="DDJ68" s="14"/>
      <c r="DDK68" s="14"/>
      <c r="DDL68" s="14"/>
      <c r="DDM68" s="14"/>
      <c r="DDN68" s="14"/>
      <c r="DDO68" s="14"/>
      <c r="DDP68" s="14"/>
      <c r="DDQ68" s="14"/>
      <c r="DDR68" s="14"/>
      <c r="DDS68" s="14"/>
      <c r="DDT68" s="14"/>
      <c r="DDU68" s="14"/>
      <c r="DDV68" s="14"/>
      <c r="DDW68" s="14"/>
      <c r="DDX68" s="14"/>
      <c r="DDY68" s="14"/>
      <c r="DDZ68" s="14"/>
      <c r="DEA68" s="14"/>
      <c r="DEB68" s="14"/>
      <c r="DEC68" s="14"/>
      <c r="DED68" s="14"/>
      <c r="DEE68" s="14"/>
      <c r="DEF68" s="14"/>
      <c r="DEG68" s="14"/>
      <c r="DEH68" s="14"/>
      <c r="DEI68" s="14"/>
      <c r="DEJ68" s="14"/>
      <c r="DEK68" s="14"/>
      <c r="DEL68" s="14"/>
      <c r="DEM68" s="14"/>
      <c r="DEN68" s="14"/>
      <c r="DEO68" s="14"/>
      <c r="DEP68" s="14"/>
      <c r="DEQ68" s="14"/>
      <c r="DER68" s="14"/>
      <c r="DES68" s="14"/>
      <c r="DET68" s="14"/>
      <c r="DEU68" s="14"/>
      <c r="DEV68" s="14"/>
      <c r="DEW68" s="14"/>
      <c r="DEX68" s="14"/>
      <c r="DEY68" s="14"/>
      <c r="DEZ68" s="14"/>
      <c r="DFA68" s="14"/>
      <c r="DFB68" s="14"/>
      <c r="DFC68" s="14"/>
      <c r="DFD68" s="14"/>
      <c r="DFE68" s="14"/>
      <c r="DFF68" s="14"/>
      <c r="DFG68" s="14"/>
      <c r="DFH68" s="14"/>
      <c r="DFI68" s="14"/>
      <c r="DFJ68" s="14"/>
      <c r="DFK68" s="14"/>
      <c r="DFL68" s="14"/>
      <c r="DFM68" s="14"/>
      <c r="DFN68" s="14"/>
      <c r="DFO68" s="14"/>
      <c r="DFP68" s="14"/>
      <c r="DFQ68" s="14"/>
      <c r="DFR68" s="14"/>
      <c r="DFS68" s="14"/>
      <c r="DFT68" s="14"/>
      <c r="DFU68" s="14"/>
      <c r="DFV68" s="14"/>
      <c r="DFW68" s="14"/>
      <c r="DFX68" s="14"/>
      <c r="DFY68" s="14"/>
      <c r="DFZ68" s="14"/>
      <c r="DGA68" s="14"/>
      <c r="DGB68" s="14"/>
      <c r="DGC68" s="14"/>
      <c r="DGD68" s="14"/>
      <c r="DGE68" s="14"/>
      <c r="DGF68" s="14"/>
      <c r="DGG68" s="14"/>
      <c r="DGH68" s="14"/>
      <c r="DGI68" s="14"/>
      <c r="DGJ68" s="14"/>
      <c r="DGK68" s="14"/>
      <c r="DGL68" s="14"/>
      <c r="DGM68" s="14"/>
      <c r="DGN68" s="14"/>
      <c r="DGO68" s="14"/>
      <c r="DGP68" s="14"/>
      <c r="DGQ68" s="14"/>
      <c r="DGR68" s="14"/>
      <c r="DGS68" s="14"/>
      <c r="DGT68" s="14"/>
      <c r="DGU68" s="14"/>
      <c r="DGV68" s="14"/>
      <c r="DGW68" s="14"/>
      <c r="DGX68" s="14"/>
      <c r="DGY68" s="14"/>
      <c r="DGZ68" s="14"/>
      <c r="DHA68" s="14"/>
      <c r="DHB68" s="14"/>
      <c r="DHC68" s="14"/>
      <c r="DHD68" s="14"/>
      <c r="DHE68" s="14"/>
      <c r="DHF68" s="14"/>
      <c r="DHG68" s="14"/>
      <c r="DHH68" s="14"/>
      <c r="DHI68" s="14"/>
      <c r="DHJ68" s="14"/>
      <c r="DHK68" s="14"/>
      <c r="DHL68" s="14"/>
      <c r="DHM68" s="14"/>
      <c r="DHN68" s="14"/>
      <c r="DHO68" s="14"/>
      <c r="DHP68" s="14"/>
      <c r="DHQ68" s="14"/>
      <c r="DHR68" s="14"/>
      <c r="DHS68" s="14"/>
      <c r="DHT68" s="14"/>
      <c r="DHU68" s="14"/>
      <c r="DHV68" s="14"/>
      <c r="DHW68" s="14"/>
      <c r="DHX68" s="14"/>
      <c r="DHY68" s="14"/>
      <c r="DHZ68" s="14"/>
      <c r="DIA68" s="14"/>
      <c r="DIB68" s="14"/>
      <c r="DIC68" s="14"/>
      <c r="DID68" s="14"/>
      <c r="DIE68" s="14"/>
      <c r="DIF68" s="14"/>
      <c r="DIG68" s="14"/>
      <c r="DIH68" s="14"/>
      <c r="DII68" s="14"/>
      <c r="DIJ68" s="14"/>
      <c r="DIK68" s="14"/>
      <c r="DIL68" s="14"/>
      <c r="DIM68" s="14"/>
      <c r="DIN68" s="14"/>
      <c r="DIO68" s="14"/>
      <c r="DIP68" s="14"/>
      <c r="DIQ68" s="14"/>
      <c r="DIR68" s="14"/>
      <c r="DIS68" s="14"/>
      <c r="DIT68" s="14"/>
      <c r="DIU68" s="14"/>
      <c r="DIV68" s="14"/>
      <c r="DIW68" s="14"/>
      <c r="DIX68" s="14"/>
      <c r="DIY68" s="14"/>
      <c r="DIZ68" s="14"/>
      <c r="DJA68" s="14"/>
      <c r="DJB68" s="14"/>
      <c r="DJC68" s="14"/>
      <c r="DJD68" s="14"/>
      <c r="DJE68" s="14"/>
      <c r="DJF68" s="14"/>
      <c r="DJG68" s="14"/>
      <c r="DJH68" s="14"/>
      <c r="DJI68" s="14"/>
      <c r="DJJ68" s="14"/>
      <c r="DJK68" s="14"/>
      <c r="DJL68" s="14"/>
      <c r="DJM68" s="14"/>
      <c r="DJN68" s="14"/>
      <c r="DJO68" s="14"/>
      <c r="DJP68" s="14"/>
      <c r="DJQ68" s="14"/>
      <c r="DJR68" s="14"/>
      <c r="DJS68" s="14"/>
      <c r="DJT68" s="14"/>
      <c r="DJU68" s="14"/>
      <c r="DJV68" s="14"/>
      <c r="DJW68" s="14"/>
      <c r="DJX68" s="14"/>
      <c r="DJY68" s="14"/>
      <c r="DJZ68" s="14"/>
      <c r="DKA68" s="14"/>
      <c r="DKB68" s="14"/>
      <c r="DKC68" s="14"/>
      <c r="DKD68" s="14"/>
      <c r="DKE68" s="14"/>
      <c r="DKF68" s="14"/>
      <c r="DKG68" s="14"/>
      <c r="DKH68" s="14"/>
      <c r="DKI68" s="14"/>
      <c r="DKJ68" s="14"/>
      <c r="DKK68" s="14"/>
      <c r="DKL68" s="14"/>
      <c r="DKM68" s="14"/>
      <c r="DKN68" s="14"/>
      <c r="DKO68" s="14"/>
      <c r="DKP68" s="14"/>
      <c r="DKQ68" s="14"/>
      <c r="DKR68" s="14"/>
      <c r="DKS68" s="14"/>
      <c r="DKT68" s="14"/>
      <c r="DKU68" s="14"/>
      <c r="DKV68" s="14"/>
      <c r="DKW68" s="14"/>
      <c r="DKX68" s="14"/>
      <c r="DKY68" s="14"/>
      <c r="DKZ68" s="14"/>
      <c r="DLA68" s="14"/>
      <c r="DLB68" s="14"/>
      <c r="DLC68" s="14"/>
      <c r="DLD68" s="14"/>
      <c r="DLE68" s="14"/>
      <c r="DLF68" s="14"/>
      <c r="DLG68" s="14"/>
      <c r="DLH68" s="14"/>
      <c r="DLI68" s="14"/>
      <c r="DLJ68" s="14"/>
      <c r="DLK68" s="14"/>
      <c r="DLL68" s="14"/>
      <c r="DLM68" s="14"/>
      <c r="DLN68" s="14"/>
      <c r="DLO68" s="14"/>
      <c r="DLP68" s="14"/>
      <c r="DLQ68" s="14"/>
      <c r="DLR68" s="14"/>
      <c r="DLS68" s="14"/>
      <c r="DLT68" s="14"/>
      <c r="DLU68" s="14"/>
      <c r="DLV68" s="14"/>
      <c r="DLW68" s="14"/>
      <c r="DLX68" s="14"/>
      <c r="DLY68" s="14"/>
      <c r="DLZ68" s="14"/>
      <c r="DMA68" s="14"/>
      <c r="DMB68" s="14"/>
      <c r="DMC68" s="14"/>
      <c r="DMD68" s="14"/>
      <c r="DME68" s="14"/>
      <c r="DMF68" s="14"/>
      <c r="DMG68" s="14"/>
      <c r="DMH68" s="14"/>
      <c r="DMI68" s="14"/>
      <c r="DMJ68" s="14"/>
      <c r="DMK68" s="14"/>
      <c r="DML68" s="14"/>
      <c r="DMM68" s="14"/>
      <c r="DMN68" s="14"/>
      <c r="DMO68" s="14"/>
      <c r="DMP68" s="14"/>
      <c r="DMQ68" s="14"/>
      <c r="DMR68" s="14"/>
      <c r="DMS68" s="14"/>
      <c r="DMT68" s="14"/>
      <c r="DMU68" s="14"/>
      <c r="DMV68" s="14"/>
      <c r="DMW68" s="14"/>
      <c r="DMX68" s="14"/>
      <c r="DMY68" s="14"/>
      <c r="DMZ68" s="14"/>
      <c r="DNA68" s="14"/>
      <c r="DNB68" s="14"/>
      <c r="DNC68" s="14"/>
      <c r="DND68" s="14"/>
      <c r="DNE68" s="14"/>
      <c r="DNF68" s="14"/>
      <c r="DNG68" s="14"/>
      <c r="DNH68" s="14"/>
      <c r="DNI68" s="14"/>
      <c r="DNJ68" s="14"/>
      <c r="DNK68" s="14"/>
      <c r="DNL68" s="14"/>
      <c r="DNM68" s="14"/>
      <c r="DNN68" s="14"/>
      <c r="DNO68" s="14"/>
      <c r="DNP68" s="14"/>
      <c r="DNQ68" s="14"/>
      <c r="DNR68" s="14"/>
      <c r="DNS68" s="14"/>
      <c r="DNT68" s="14"/>
      <c r="DNU68" s="14"/>
      <c r="DNV68" s="14"/>
      <c r="DNW68" s="14"/>
      <c r="DNX68" s="14"/>
      <c r="DNY68" s="14"/>
      <c r="DNZ68" s="14"/>
      <c r="DOA68" s="14"/>
      <c r="DOB68" s="14"/>
      <c r="DOC68" s="14"/>
      <c r="DOD68" s="14"/>
      <c r="DOE68" s="14"/>
      <c r="DOF68" s="14"/>
      <c r="DOG68" s="14"/>
      <c r="DOH68" s="14"/>
      <c r="DOI68" s="14"/>
      <c r="DOJ68" s="14"/>
      <c r="DOK68" s="14"/>
      <c r="DOL68" s="14"/>
      <c r="DOM68" s="14"/>
      <c r="DON68" s="14"/>
      <c r="DOO68" s="14"/>
      <c r="DOP68" s="14"/>
      <c r="DOQ68" s="14"/>
      <c r="DOR68" s="14"/>
      <c r="DOS68" s="14"/>
      <c r="DOT68" s="14"/>
      <c r="DOU68" s="14"/>
      <c r="DOV68" s="14"/>
      <c r="DOW68" s="14"/>
      <c r="DOX68" s="14"/>
      <c r="DOY68" s="14"/>
      <c r="DOZ68" s="14"/>
      <c r="DPA68" s="14"/>
      <c r="DPB68" s="14"/>
      <c r="DPC68" s="14"/>
      <c r="DPD68" s="14"/>
      <c r="DPE68" s="14"/>
      <c r="DPF68" s="14"/>
      <c r="DPG68" s="14"/>
      <c r="DPH68" s="14"/>
      <c r="DPI68" s="14"/>
      <c r="DPJ68" s="14"/>
      <c r="DPK68" s="14"/>
      <c r="DPL68" s="14"/>
      <c r="DPM68" s="14"/>
      <c r="DPN68" s="14"/>
      <c r="DPO68" s="14"/>
      <c r="DPP68" s="14"/>
      <c r="DPQ68" s="14"/>
      <c r="DPR68" s="14"/>
      <c r="DPS68" s="14"/>
      <c r="DPT68" s="14"/>
      <c r="DPU68" s="14"/>
      <c r="DPV68" s="14"/>
      <c r="DPW68" s="14"/>
      <c r="DPX68" s="14"/>
      <c r="DPY68" s="14"/>
      <c r="DPZ68" s="14"/>
      <c r="DQA68" s="14"/>
      <c r="DQB68" s="14"/>
      <c r="DQC68" s="14"/>
      <c r="DQD68" s="14"/>
      <c r="DQE68" s="14"/>
      <c r="DQF68" s="14"/>
      <c r="DQG68" s="14"/>
      <c r="DQH68" s="14"/>
      <c r="DQI68" s="14"/>
      <c r="DQJ68" s="14"/>
      <c r="DQK68" s="14"/>
      <c r="DQL68" s="14"/>
      <c r="DQM68" s="14"/>
      <c r="DQN68" s="14"/>
      <c r="DQO68" s="14"/>
      <c r="DQP68" s="14"/>
      <c r="DQQ68" s="14"/>
      <c r="DQR68" s="14"/>
      <c r="DQS68" s="14"/>
      <c r="DQT68" s="14"/>
      <c r="DQU68" s="14"/>
      <c r="DQV68" s="14"/>
      <c r="DQW68" s="14"/>
      <c r="DQX68" s="14"/>
      <c r="DQY68" s="14"/>
      <c r="DQZ68" s="14"/>
      <c r="DRA68" s="14"/>
      <c r="DRB68" s="14"/>
      <c r="DRC68" s="14"/>
      <c r="DRD68" s="14"/>
      <c r="DRE68" s="14"/>
      <c r="DRF68" s="14"/>
      <c r="DRG68" s="14"/>
      <c r="DRH68" s="14"/>
      <c r="DRI68" s="14"/>
      <c r="DRJ68" s="14"/>
      <c r="DRK68" s="14"/>
      <c r="DRL68" s="14"/>
      <c r="DRM68" s="14"/>
      <c r="DRN68" s="14"/>
      <c r="DRO68" s="14"/>
      <c r="DRP68" s="14"/>
      <c r="DRQ68" s="14"/>
      <c r="DRR68" s="14"/>
      <c r="DRS68" s="14"/>
      <c r="DRT68" s="14"/>
      <c r="DRU68" s="14"/>
      <c r="DRV68" s="14"/>
      <c r="DRW68" s="14"/>
      <c r="DRX68" s="14"/>
      <c r="DRY68" s="14"/>
      <c r="DRZ68" s="14"/>
      <c r="DSA68" s="14"/>
      <c r="DSB68" s="14"/>
      <c r="DSC68" s="14"/>
      <c r="DSD68" s="14"/>
      <c r="DSE68" s="14"/>
      <c r="DSF68" s="14"/>
      <c r="DSG68" s="14"/>
      <c r="DSH68" s="14"/>
      <c r="DSI68" s="14"/>
      <c r="DSJ68" s="14"/>
      <c r="DSK68" s="14"/>
      <c r="DSL68" s="14"/>
      <c r="DSM68" s="14"/>
      <c r="DSN68" s="14"/>
      <c r="DSO68" s="14"/>
      <c r="DSP68" s="14"/>
      <c r="DSQ68" s="14"/>
      <c r="DSR68" s="14"/>
      <c r="DSS68" s="14"/>
      <c r="DST68" s="14"/>
      <c r="DSU68" s="14"/>
      <c r="DSV68" s="14"/>
      <c r="DSW68" s="14"/>
      <c r="DSX68" s="14"/>
      <c r="DSY68" s="14"/>
      <c r="DSZ68" s="14"/>
      <c r="DTA68" s="14"/>
      <c r="DTB68" s="14"/>
      <c r="DTC68" s="14"/>
      <c r="DTD68" s="14"/>
      <c r="DTE68" s="14"/>
      <c r="DTF68" s="14"/>
      <c r="DTG68" s="14"/>
      <c r="DTH68" s="14"/>
      <c r="DTI68" s="14"/>
      <c r="DTJ68" s="14"/>
      <c r="DTK68" s="14"/>
      <c r="DTL68" s="14"/>
      <c r="DTM68" s="14"/>
      <c r="DTN68" s="14"/>
      <c r="DTO68" s="14"/>
      <c r="DTP68" s="14"/>
      <c r="DTQ68" s="14"/>
      <c r="DTR68" s="14"/>
      <c r="DTS68" s="14"/>
      <c r="DTT68" s="14"/>
      <c r="DTU68" s="14"/>
      <c r="DTV68" s="14"/>
      <c r="DTW68" s="14"/>
      <c r="DTX68" s="14"/>
      <c r="DTY68" s="14"/>
      <c r="DTZ68" s="14"/>
      <c r="DUA68" s="14"/>
      <c r="DUB68" s="14"/>
      <c r="DUC68" s="14"/>
      <c r="DUD68" s="14"/>
      <c r="DUE68" s="14"/>
      <c r="DUF68" s="14"/>
      <c r="DUG68" s="14"/>
      <c r="DUH68" s="14"/>
      <c r="DUI68" s="14"/>
      <c r="DUJ68" s="14"/>
      <c r="DUK68" s="14"/>
      <c r="DUL68" s="14"/>
      <c r="DUM68" s="14"/>
      <c r="DUN68" s="14"/>
      <c r="DUO68" s="14"/>
      <c r="DUP68" s="14"/>
      <c r="DUQ68" s="14"/>
      <c r="DUR68" s="14"/>
      <c r="DUS68" s="14"/>
      <c r="DUT68" s="14"/>
      <c r="DUU68" s="14"/>
      <c r="DUV68" s="14"/>
      <c r="DUW68" s="14"/>
      <c r="DUX68" s="14"/>
      <c r="DUY68" s="14"/>
      <c r="DUZ68" s="14"/>
      <c r="DVA68" s="14"/>
      <c r="DVB68" s="14"/>
      <c r="DVC68" s="14"/>
      <c r="DVD68" s="14"/>
      <c r="DVE68" s="14"/>
      <c r="DVF68" s="14"/>
      <c r="DVG68" s="14"/>
      <c r="DVH68" s="14"/>
      <c r="DVI68" s="14"/>
      <c r="DVJ68" s="14"/>
      <c r="DVK68" s="14"/>
      <c r="DVL68" s="14"/>
      <c r="DVM68" s="14"/>
      <c r="DVN68" s="14"/>
      <c r="DVO68" s="14"/>
      <c r="DVP68" s="14"/>
      <c r="DVQ68" s="14"/>
      <c r="DVR68" s="14"/>
      <c r="DVS68" s="14"/>
      <c r="DVT68" s="14"/>
      <c r="DVU68" s="14"/>
      <c r="DVV68" s="14"/>
      <c r="DVW68" s="14"/>
      <c r="DVX68" s="14"/>
      <c r="DVY68" s="14"/>
      <c r="DVZ68" s="14"/>
      <c r="DWA68" s="14"/>
      <c r="DWB68" s="14"/>
      <c r="DWC68" s="14"/>
      <c r="DWD68" s="14"/>
      <c r="DWE68" s="14"/>
      <c r="DWF68" s="14"/>
      <c r="DWG68" s="14"/>
      <c r="DWH68" s="14"/>
      <c r="DWI68" s="14"/>
      <c r="DWJ68" s="14"/>
      <c r="DWK68" s="14"/>
      <c r="DWL68" s="14"/>
      <c r="DWM68" s="14"/>
      <c r="DWN68" s="14"/>
      <c r="DWO68" s="14"/>
      <c r="DWP68" s="14"/>
      <c r="DWQ68" s="14"/>
      <c r="DWR68" s="14"/>
      <c r="DWS68" s="14"/>
      <c r="DWT68" s="14"/>
      <c r="DWU68" s="14"/>
      <c r="DWV68" s="14"/>
      <c r="DWW68" s="14"/>
      <c r="DWX68" s="14"/>
      <c r="DWY68" s="14"/>
      <c r="DWZ68" s="14"/>
      <c r="DXA68" s="14"/>
      <c r="DXB68" s="14"/>
      <c r="DXC68" s="14"/>
      <c r="DXD68" s="14"/>
      <c r="DXE68" s="14"/>
      <c r="DXF68" s="14"/>
      <c r="DXG68" s="14"/>
      <c r="DXH68" s="14"/>
      <c r="DXI68" s="14"/>
      <c r="DXJ68" s="14"/>
      <c r="DXK68" s="14"/>
      <c r="DXL68" s="14"/>
      <c r="DXM68" s="14"/>
      <c r="DXN68" s="14"/>
      <c r="DXO68" s="14"/>
      <c r="DXP68" s="14"/>
      <c r="DXQ68" s="14"/>
      <c r="DXR68" s="14"/>
      <c r="DXS68" s="14"/>
      <c r="DXT68" s="14"/>
      <c r="DXU68" s="14"/>
      <c r="DXV68" s="14"/>
      <c r="DXW68" s="14"/>
      <c r="DXX68" s="14"/>
      <c r="DXY68" s="14"/>
      <c r="DXZ68" s="14"/>
      <c r="DYA68" s="14"/>
      <c r="DYB68" s="14"/>
      <c r="DYC68" s="14"/>
      <c r="DYD68" s="14"/>
      <c r="DYE68" s="14"/>
      <c r="DYF68" s="14"/>
      <c r="DYG68" s="14"/>
      <c r="DYH68" s="14"/>
      <c r="DYI68" s="14"/>
      <c r="DYJ68" s="14"/>
      <c r="DYK68" s="14"/>
      <c r="DYL68" s="14"/>
      <c r="DYM68" s="14"/>
      <c r="DYN68" s="14"/>
      <c r="DYO68" s="14"/>
      <c r="DYP68" s="14"/>
      <c r="DYQ68" s="14"/>
      <c r="DYR68" s="14"/>
      <c r="DYS68" s="14"/>
      <c r="DYT68" s="14"/>
      <c r="DYU68" s="14"/>
      <c r="DYV68" s="14"/>
      <c r="DYW68" s="14"/>
      <c r="DYX68" s="14"/>
      <c r="DYY68" s="14"/>
      <c r="DYZ68" s="14"/>
      <c r="DZA68" s="14"/>
      <c r="DZB68" s="14"/>
      <c r="DZC68" s="14"/>
      <c r="DZD68" s="14"/>
      <c r="DZE68" s="14"/>
      <c r="DZF68" s="14"/>
      <c r="DZG68" s="14"/>
      <c r="DZH68" s="14"/>
      <c r="DZI68" s="14"/>
      <c r="DZJ68" s="14"/>
      <c r="DZK68" s="14"/>
      <c r="DZL68" s="14"/>
      <c r="DZM68" s="14"/>
      <c r="DZN68" s="14"/>
      <c r="DZO68" s="14"/>
      <c r="DZP68" s="14"/>
      <c r="DZQ68" s="14"/>
      <c r="DZR68" s="14"/>
      <c r="DZS68" s="14"/>
      <c r="DZT68" s="14"/>
      <c r="DZU68" s="14"/>
      <c r="DZV68" s="14"/>
      <c r="DZW68" s="14"/>
      <c r="DZX68" s="14"/>
      <c r="DZY68" s="14"/>
      <c r="DZZ68" s="14"/>
      <c r="EAA68" s="14"/>
      <c r="EAB68" s="14"/>
      <c r="EAC68" s="14"/>
      <c r="EAD68" s="14"/>
      <c r="EAE68" s="14"/>
      <c r="EAF68" s="14"/>
      <c r="EAG68" s="14"/>
      <c r="EAH68" s="14"/>
      <c r="EAI68" s="14"/>
      <c r="EAJ68" s="14"/>
      <c r="EAK68" s="14"/>
      <c r="EAL68" s="14"/>
      <c r="EAM68" s="14"/>
      <c r="EAN68" s="14"/>
      <c r="EAO68" s="14"/>
      <c r="EAP68" s="14"/>
      <c r="EAQ68" s="14"/>
      <c r="EAR68" s="14"/>
      <c r="EAS68" s="14"/>
      <c r="EAT68" s="14"/>
      <c r="EAU68" s="14"/>
      <c r="EAV68" s="14"/>
      <c r="EAW68" s="14"/>
      <c r="EAX68" s="14"/>
      <c r="EAY68" s="14"/>
      <c r="EAZ68" s="14"/>
      <c r="EBA68" s="14"/>
      <c r="EBB68" s="14"/>
      <c r="EBC68" s="14"/>
      <c r="EBD68" s="14"/>
      <c r="EBE68" s="14"/>
      <c r="EBF68" s="14"/>
      <c r="EBG68" s="14"/>
      <c r="EBH68" s="14"/>
      <c r="EBI68" s="14"/>
      <c r="EBJ68" s="14"/>
      <c r="EBK68" s="14"/>
      <c r="EBL68" s="14"/>
      <c r="EBM68" s="14"/>
      <c r="EBN68" s="14"/>
      <c r="EBO68" s="14"/>
      <c r="EBP68" s="14"/>
      <c r="EBQ68" s="14"/>
      <c r="EBR68" s="14"/>
      <c r="EBS68" s="14"/>
      <c r="EBT68" s="14"/>
      <c r="EBU68" s="14"/>
      <c r="EBV68" s="14"/>
      <c r="EBW68" s="14"/>
      <c r="EBX68" s="14"/>
      <c r="EBY68" s="14"/>
      <c r="EBZ68" s="14"/>
      <c r="ECA68" s="14"/>
      <c r="ECB68" s="14"/>
      <c r="ECC68" s="14"/>
      <c r="ECD68" s="14"/>
      <c r="ECE68" s="14"/>
      <c r="ECF68" s="14"/>
      <c r="ECG68" s="14"/>
      <c r="ECH68" s="14"/>
      <c r="ECI68" s="14"/>
      <c r="ECJ68" s="14"/>
      <c r="ECK68" s="14"/>
      <c r="ECL68" s="14"/>
      <c r="ECM68" s="14"/>
      <c r="ECN68" s="14"/>
      <c r="ECO68" s="14"/>
      <c r="ECP68" s="14"/>
      <c r="ECQ68" s="14"/>
      <c r="ECR68" s="14"/>
      <c r="ECS68" s="14"/>
      <c r="ECT68" s="14"/>
      <c r="ECU68" s="14"/>
      <c r="ECV68" s="14"/>
      <c r="ECW68" s="14"/>
      <c r="ECX68" s="14"/>
      <c r="ECY68" s="14"/>
      <c r="ECZ68" s="14"/>
      <c r="EDA68" s="14"/>
      <c r="EDB68" s="14"/>
      <c r="EDC68" s="14"/>
      <c r="EDD68" s="14"/>
      <c r="EDE68" s="14"/>
      <c r="EDF68" s="14"/>
      <c r="EDG68" s="14"/>
      <c r="EDH68" s="14"/>
      <c r="EDI68" s="14"/>
      <c r="EDJ68" s="14"/>
      <c r="EDK68" s="14"/>
      <c r="EDL68" s="14"/>
      <c r="EDM68" s="14"/>
      <c r="EDN68" s="14"/>
      <c r="EDO68" s="14"/>
      <c r="EDP68" s="14"/>
      <c r="EDQ68" s="14"/>
      <c r="EDR68" s="14"/>
      <c r="EDS68" s="14"/>
      <c r="EDT68" s="14"/>
      <c r="EDU68" s="14"/>
      <c r="EDV68" s="14"/>
      <c r="EDW68" s="14"/>
      <c r="EDX68" s="14"/>
      <c r="EDY68" s="14"/>
      <c r="EDZ68" s="14"/>
      <c r="EEA68" s="14"/>
      <c r="EEB68" s="14"/>
      <c r="EEC68" s="14"/>
      <c r="EED68" s="14"/>
      <c r="EEE68" s="14"/>
      <c r="EEF68" s="14"/>
      <c r="EEG68" s="14"/>
      <c r="EEH68" s="14"/>
      <c r="EEI68" s="14"/>
      <c r="EEJ68" s="14"/>
      <c r="EEK68" s="14"/>
      <c r="EEL68" s="14"/>
      <c r="EEM68" s="14"/>
      <c r="EEN68" s="14"/>
      <c r="EEO68" s="14"/>
      <c r="EEP68" s="14"/>
      <c r="EEQ68" s="14"/>
      <c r="EER68" s="14"/>
      <c r="EES68" s="14"/>
      <c r="EET68" s="14"/>
      <c r="EEU68" s="14"/>
      <c r="EEV68" s="14"/>
      <c r="EEW68" s="14"/>
      <c r="EEX68" s="14"/>
      <c r="EEY68" s="14"/>
      <c r="EEZ68" s="14"/>
      <c r="EFA68" s="14"/>
      <c r="EFB68" s="14"/>
      <c r="EFC68" s="14"/>
      <c r="EFD68" s="14"/>
      <c r="EFE68" s="14"/>
      <c r="EFF68" s="14"/>
      <c r="EFG68" s="14"/>
      <c r="EFH68" s="14"/>
      <c r="EFI68" s="14"/>
      <c r="EFJ68" s="14"/>
      <c r="EFK68" s="14"/>
      <c r="EFL68" s="14"/>
      <c r="EFM68" s="14"/>
      <c r="EFN68" s="14"/>
      <c r="EFO68" s="14"/>
      <c r="EFP68" s="14"/>
      <c r="EFQ68" s="14"/>
      <c r="EFR68" s="14"/>
      <c r="EFS68" s="14"/>
      <c r="EFT68" s="14"/>
      <c r="EFU68" s="14"/>
      <c r="EFV68" s="14"/>
      <c r="EFW68" s="14"/>
      <c r="EFX68" s="14"/>
      <c r="EFY68" s="14"/>
      <c r="EFZ68" s="14"/>
      <c r="EGA68" s="14"/>
      <c r="EGB68" s="14"/>
      <c r="EGC68" s="14"/>
      <c r="EGD68" s="14"/>
      <c r="EGE68" s="14"/>
      <c r="EGF68" s="14"/>
      <c r="EGG68" s="14"/>
      <c r="EGH68" s="14"/>
      <c r="EGI68" s="14"/>
      <c r="EGJ68" s="14"/>
      <c r="EGK68" s="14"/>
      <c r="EGL68" s="14"/>
      <c r="EGM68" s="14"/>
      <c r="EGN68" s="14"/>
      <c r="EGO68" s="14"/>
      <c r="EGP68" s="14"/>
      <c r="EGQ68" s="14"/>
      <c r="EGR68" s="14"/>
      <c r="EGS68" s="14"/>
      <c r="EGT68" s="14"/>
      <c r="EGU68" s="14"/>
      <c r="EGV68" s="14"/>
      <c r="EGW68" s="14"/>
      <c r="EGX68" s="14"/>
      <c r="EGY68" s="14"/>
      <c r="EGZ68" s="14"/>
      <c r="EHA68" s="14"/>
      <c r="EHB68" s="14"/>
      <c r="EHC68" s="14"/>
      <c r="EHD68" s="14"/>
      <c r="EHE68" s="14"/>
      <c r="EHF68" s="14"/>
      <c r="EHG68" s="14"/>
      <c r="EHH68" s="14"/>
      <c r="EHI68" s="14"/>
      <c r="EHJ68" s="14"/>
      <c r="EHK68" s="14"/>
      <c r="EHL68" s="14"/>
      <c r="EHM68" s="14"/>
      <c r="EHN68" s="14"/>
      <c r="EHO68" s="14"/>
      <c r="EHP68" s="14"/>
      <c r="EHQ68" s="14"/>
      <c r="EHR68" s="14"/>
      <c r="EHS68" s="14"/>
      <c r="EHT68" s="14"/>
      <c r="EHU68" s="14"/>
      <c r="EHV68" s="14"/>
      <c r="EHW68" s="14"/>
      <c r="EHX68" s="14"/>
      <c r="EHY68" s="14"/>
      <c r="EHZ68" s="14"/>
      <c r="EIA68" s="14"/>
      <c r="EIB68" s="14"/>
      <c r="EIC68" s="14"/>
      <c r="EID68" s="14"/>
      <c r="EIE68" s="14"/>
      <c r="EIF68" s="14"/>
      <c r="EIG68" s="14"/>
      <c r="EIH68" s="14"/>
      <c r="EII68" s="14"/>
      <c r="EIJ68" s="14"/>
      <c r="EIK68" s="14"/>
      <c r="EIL68" s="14"/>
      <c r="EIM68" s="14"/>
      <c r="EIN68" s="14"/>
      <c r="EIO68" s="14"/>
      <c r="EIP68" s="14"/>
      <c r="EIQ68" s="14"/>
      <c r="EIR68" s="14"/>
      <c r="EIS68" s="14"/>
      <c r="EIT68" s="14"/>
      <c r="EIU68" s="14"/>
      <c r="EIV68" s="14"/>
      <c r="EIW68" s="14"/>
      <c r="EIX68" s="14"/>
      <c r="EIY68" s="14"/>
      <c r="EIZ68" s="14"/>
      <c r="EJA68" s="14"/>
      <c r="EJB68" s="14"/>
      <c r="EJC68" s="14"/>
      <c r="EJD68" s="14"/>
      <c r="EJE68" s="14"/>
      <c r="EJF68" s="14"/>
      <c r="EJG68" s="14"/>
      <c r="EJH68" s="14"/>
      <c r="EJI68" s="14"/>
      <c r="EJJ68" s="14"/>
      <c r="EJK68" s="14"/>
      <c r="EJL68" s="14"/>
      <c r="EJM68" s="14"/>
      <c r="EJN68" s="14"/>
      <c r="EJO68" s="14"/>
      <c r="EJP68" s="14"/>
      <c r="EJQ68" s="14"/>
      <c r="EJR68" s="14"/>
      <c r="EJS68" s="14"/>
      <c r="EJT68" s="14"/>
      <c r="EJU68" s="14"/>
      <c r="EJV68" s="14"/>
      <c r="EJW68" s="14"/>
      <c r="EJX68" s="14"/>
      <c r="EJY68" s="14"/>
      <c r="EJZ68" s="14"/>
      <c r="EKA68" s="14"/>
      <c r="EKB68" s="14"/>
      <c r="EKC68" s="14"/>
      <c r="EKD68" s="14"/>
      <c r="EKE68" s="14"/>
      <c r="EKF68" s="14"/>
      <c r="EKG68" s="14"/>
      <c r="EKH68" s="14"/>
      <c r="EKI68" s="14"/>
      <c r="EKJ68" s="14"/>
      <c r="EKK68" s="14"/>
      <c r="EKL68" s="14"/>
      <c r="EKM68" s="14"/>
      <c r="EKN68" s="14"/>
      <c r="EKO68" s="14"/>
      <c r="EKP68" s="14"/>
      <c r="EKQ68" s="14"/>
      <c r="EKR68" s="14"/>
      <c r="EKS68" s="14"/>
      <c r="EKT68" s="14"/>
      <c r="EKU68" s="14"/>
      <c r="EKV68" s="14"/>
      <c r="EKW68" s="14"/>
      <c r="EKX68" s="14"/>
      <c r="EKY68" s="14"/>
      <c r="EKZ68" s="14"/>
      <c r="ELA68" s="14"/>
      <c r="ELB68" s="14"/>
      <c r="ELC68" s="14"/>
      <c r="ELD68" s="14"/>
      <c r="ELE68" s="14"/>
      <c r="ELF68" s="14"/>
      <c r="ELG68" s="14"/>
      <c r="ELH68" s="14"/>
      <c r="ELI68" s="14"/>
      <c r="ELJ68" s="14"/>
      <c r="ELK68" s="14"/>
      <c r="ELL68" s="14"/>
      <c r="ELM68" s="14"/>
      <c r="ELN68" s="14"/>
      <c r="ELO68" s="14"/>
      <c r="ELP68" s="14"/>
      <c r="ELQ68" s="14"/>
      <c r="ELR68" s="14"/>
      <c r="ELS68" s="14"/>
      <c r="ELT68" s="14"/>
      <c r="ELU68" s="14"/>
      <c r="ELV68" s="14"/>
      <c r="ELW68" s="14"/>
      <c r="ELX68" s="14"/>
      <c r="ELY68" s="14"/>
      <c r="ELZ68" s="14"/>
      <c r="EMA68" s="14"/>
      <c r="EMB68" s="14"/>
      <c r="EMC68" s="14"/>
      <c r="EMD68" s="14"/>
      <c r="EME68" s="14"/>
      <c r="EMF68" s="14"/>
      <c r="EMG68" s="14"/>
      <c r="EMH68" s="14"/>
      <c r="EMI68" s="14"/>
      <c r="EMJ68" s="14"/>
      <c r="EMK68" s="14"/>
      <c r="EML68" s="14"/>
      <c r="EMM68" s="14"/>
      <c r="EMN68" s="14"/>
      <c r="EMO68" s="14"/>
      <c r="EMP68" s="14"/>
      <c r="EMQ68" s="14"/>
      <c r="EMR68" s="14"/>
      <c r="EMS68" s="14"/>
      <c r="EMT68" s="14"/>
      <c r="EMU68" s="14"/>
      <c r="EMV68" s="14"/>
      <c r="EMW68" s="14"/>
      <c r="EMX68" s="14"/>
      <c r="EMY68" s="14"/>
      <c r="EMZ68" s="14"/>
      <c r="ENA68" s="14"/>
      <c r="ENB68" s="14"/>
      <c r="ENC68" s="14"/>
      <c r="END68" s="14"/>
      <c r="ENE68" s="14"/>
      <c r="ENF68" s="14"/>
      <c r="ENG68" s="14"/>
      <c r="ENH68" s="14"/>
      <c r="ENI68" s="14"/>
      <c r="ENJ68" s="14"/>
      <c r="ENK68" s="14"/>
      <c r="ENL68" s="14"/>
      <c r="ENM68" s="14"/>
      <c r="ENN68" s="14"/>
      <c r="ENO68" s="14"/>
      <c r="ENP68" s="14"/>
      <c r="ENQ68" s="14"/>
      <c r="ENR68" s="14"/>
      <c r="ENS68" s="14"/>
      <c r="ENT68" s="14"/>
      <c r="ENU68" s="14"/>
      <c r="ENV68" s="14"/>
      <c r="ENW68" s="14"/>
      <c r="ENX68" s="14"/>
      <c r="ENY68" s="14"/>
      <c r="ENZ68" s="14"/>
      <c r="EOA68" s="14"/>
      <c r="EOB68" s="14"/>
      <c r="EOC68" s="14"/>
      <c r="EOD68" s="14"/>
      <c r="EOE68" s="14"/>
      <c r="EOF68" s="14"/>
      <c r="EOG68" s="14"/>
      <c r="EOH68" s="14"/>
      <c r="EOI68" s="14"/>
      <c r="EOJ68" s="14"/>
      <c r="EOK68" s="14"/>
      <c r="EOL68" s="14"/>
      <c r="EOM68" s="14"/>
      <c r="EON68" s="14"/>
      <c r="EOO68" s="14"/>
      <c r="EOP68" s="14"/>
      <c r="EOQ68" s="14"/>
      <c r="EOR68" s="14"/>
      <c r="EOS68" s="14"/>
      <c r="EOT68" s="14"/>
      <c r="EOU68" s="14"/>
      <c r="EOV68" s="14"/>
      <c r="EOW68" s="14"/>
      <c r="EOX68" s="14"/>
      <c r="EOY68" s="14"/>
      <c r="EOZ68" s="14"/>
      <c r="EPA68" s="14"/>
      <c r="EPB68" s="14"/>
      <c r="EPC68" s="14"/>
      <c r="EPD68" s="14"/>
      <c r="EPE68" s="14"/>
      <c r="EPF68" s="14"/>
      <c r="EPG68" s="14"/>
      <c r="EPH68" s="14"/>
      <c r="EPI68" s="14"/>
      <c r="EPJ68" s="14"/>
      <c r="EPK68" s="14"/>
      <c r="EPL68" s="14"/>
      <c r="EPM68" s="14"/>
      <c r="EPN68" s="14"/>
      <c r="EPO68" s="14"/>
      <c r="EPP68" s="14"/>
      <c r="EPQ68" s="14"/>
      <c r="EPR68" s="14"/>
      <c r="EPS68" s="14"/>
      <c r="EPT68" s="14"/>
      <c r="EPU68" s="14"/>
      <c r="EPV68" s="14"/>
      <c r="EPW68" s="14"/>
      <c r="EPX68" s="14"/>
      <c r="EPY68" s="14"/>
      <c r="EPZ68" s="14"/>
      <c r="EQA68" s="14"/>
      <c r="EQB68" s="14"/>
      <c r="EQC68" s="14"/>
      <c r="EQD68" s="14"/>
      <c r="EQE68" s="14"/>
      <c r="EQF68" s="14"/>
      <c r="EQG68" s="14"/>
      <c r="EQH68" s="14"/>
      <c r="EQI68" s="14"/>
      <c r="EQJ68" s="14"/>
      <c r="EQK68" s="14"/>
      <c r="EQL68" s="14"/>
      <c r="EQM68" s="14"/>
      <c r="EQN68" s="14"/>
      <c r="EQO68" s="14"/>
      <c r="EQP68" s="14"/>
      <c r="EQQ68" s="14"/>
      <c r="EQR68" s="14"/>
      <c r="EQS68" s="14"/>
      <c r="EQT68" s="14"/>
      <c r="EQU68" s="14"/>
      <c r="EQV68" s="14"/>
      <c r="EQW68" s="14"/>
      <c r="EQX68" s="14"/>
      <c r="EQY68" s="14"/>
      <c r="EQZ68" s="14"/>
      <c r="ERA68" s="14"/>
      <c r="ERB68" s="14"/>
      <c r="ERC68" s="14"/>
      <c r="ERD68" s="14"/>
      <c r="ERE68" s="14"/>
      <c r="ERF68" s="14"/>
      <c r="ERG68" s="14"/>
      <c r="ERH68" s="14"/>
      <c r="ERI68" s="14"/>
      <c r="ERJ68" s="14"/>
      <c r="ERK68" s="14"/>
      <c r="ERL68" s="14"/>
      <c r="ERM68" s="14"/>
      <c r="ERN68" s="14"/>
      <c r="ERO68" s="14"/>
      <c r="ERP68" s="14"/>
      <c r="ERQ68" s="14"/>
      <c r="ERR68" s="14"/>
      <c r="ERS68" s="14"/>
      <c r="ERT68" s="14"/>
      <c r="ERU68" s="14"/>
      <c r="ERV68" s="14"/>
      <c r="ERW68" s="14"/>
      <c r="ERX68" s="14"/>
      <c r="ERY68" s="14"/>
      <c r="ERZ68" s="14"/>
      <c r="ESA68" s="14"/>
      <c r="ESB68" s="14"/>
      <c r="ESC68" s="14"/>
      <c r="ESD68" s="14"/>
      <c r="ESE68" s="14"/>
      <c r="ESF68" s="14"/>
      <c r="ESG68" s="14"/>
      <c r="ESH68" s="14"/>
      <c r="ESI68" s="14"/>
      <c r="ESJ68" s="14"/>
      <c r="ESK68" s="14"/>
      <c r="ESL68" s="14"/>
      <c r="ESM68" s="14"/>
      <c r="ESN68" s="14"/>
      <c r="ESO68" s="14"/>
      <c r="ESP68" s="14"/>
      <c r="ESQ68" s="14"/>
      <c r="ESR68" s="14"/>
      <c r="ESS68" s="14"/>
      <c r="EST68" s="14"/>
      <c r="ESU68" s="14"/>
      <c r="ESV68" s="14"/>
      <c r="ESW68" s="14"/>
      <c r="ESX68" s="14"/>
      <c r="ESY68" s="14"/>
      <c r="ESZ68" s="14"/>
      <c r="ETA68" s="14"/>
      <c r="ETB68" s="14"/>
      <c r="ETC68" s="14"/>
      <c r="ETD68" s="14"/>
      <c r="ETE68" s="14"/>
      <c r="ETF68" s="14"/>
      <c r="ETG68" s="14"/>
      <c r="ETH68" s="14"/>
      <c r="ETI68" s="14"/>
      <c r="ETJ68" s="14"/>
      <c r="ETK68" s="14"/>
      <c r="ETL68" s="14"/>
      <c r="ETM68" s="14"/>
      <c r="ETN68" s="14"/>
      <c r="ETO68" s="14"/>
      <c r="ETP68" s="14"/>
      <c r="ETQ68" s="14"/>
      <c r="ETR68" s="14"/>
      <c r="ETS68" s="14"/>
      <c r="ETT68" s="14"/>
      <c r="ETU68" s="14"/>
      <c r="ETV68" s="14"/>
      <c r="ETW68" s="14"/>
      <c r="ETX68" s="14"/>
      <c r="ETY68" s="14"/>
      <c r="ETZ68" s="14"/>
      <c r="EUA68" s="14"/>
      <c r="EUB68" s="14"/>
      <c r="EUC68" s="14"/>
      <c r="EUD68" s="14"/>
      <c r="EUE68" s="14"/>
      <c r="EUF68" s="14"/>
      <c r="EUG68" s="14"/>
      <c r="EUH68" s="14"/>
      <c r="EUI68" s="14"/>
      <c r="EUJ68" s="14"/>
      <c r="EUK68" s="14"/>
      <c r="EUL68" s="14"/>
      <c r="EUM68" s="14"/>
      <c r="EUN68" s="14"/>
      <c r="EUO68" s="14"/>
      <c r="EUP68" s="14"/>
      <c r="EUQ68" s="14"/>
      <c r="EUR68" s="14"/>
      <c r="EUS68" s="14"/>
      <c r="EUT68" s="14"/>
      <c r="EUU68" s="14"/>
      <c r="EUV68" s="14"/>
      <c r="EUW68" s="14"/>
      <c r="EUX68" s="14"/>
      <c r="EUY68" s="14"/>
      <c r="EUZ68" s="14"/>
      <c r="EVA68" s="14"/>
      <c r="EVB68" s="14"/>
      <c r="EVC68" s="14"/>
      <c r="EVD68" s="14"/>
      <c r="EVE68" s="14"/>
      <c r="EVF68" s="14"/>
      <c r="EVG68" s="14"/>
      <c r="EVH68" s="14"/>
      <c r="EVI68" s="14"/>
      <c r="EVJ68" s="14"/>
      <c r="EVK68" s="14"/>
      <c r="EVL68" s="14"/>
      <c r="EVM68" s="14"/>
      <c r="EVN68" s="14"/>
      <c r="EVO68" s="14"/>
      <c r="EVP68" s="14"/>
      <c r="EVQ68" s="14"/>
      <c r="EVR68" s="14"/>
      <c r="EVS68" s="14"/>
      <c r="EVT68" s="14"/>
      <c r="EVU68" s="14"/>
      <c r="EVV68" s="14"/>
      <c r="EVW68" s="14"/>
      <c r="EVX68" s="14"/>
      <c r="EVY68" s="14"/>
      <c r="EVZ68" s="14"/>
      <c r="EWA68" s="14"/>
      <c r="EWB68" s="14"/>
      <c r="EWC68" s="14"/>
      <c r="EWD68" s="14"/>
      <c r="EWE68" s="14"/>
      <c r="EWF68" s="14"/>
      <c r="EWG68" s="14"/>
      <c r="EWH68" s="14"/>
      <c r="EWI68" s="14"/>
      <c r="EWJ68" s="14"/>
      <c r="EWK68" s="14"/>
      <c r="EWL68" s="14"/>
      <c r="EWM68" s="14"/>
      <c r="EWN68" s="14"/>
      <c r="EWO68" s="14"/>
      <c r="EWP68" s="14"/>
      <c r="EWQ68" s="14"/>
      <c r="EWR68" s="14"/>
      <c r="EWS68" s="14"/>
      <c r="EWT68" s="14"/>
      <c r="EWU68" s="14"/>
      <c r="EWV68" s="14"/>
      <c r="EWW68" s="14"/>
      <c r="EWX68" s="14"/>
      <c r="EWY68" s="14"/>
      <c r="EWZ68" s="14"/>
      <c r="EXA68" s="14"/>
      <c r="EXB68" s="14"/>
      <c r="EXC68" s="14"/>
      <c r="EXD68" s="14"/>
      <c r="EXE68" s="14"/>
      <c r="EXF68" s="14"/>
      <c r="EXG68" s="14"/>
      <c r="EXH68" s="14"/>
      <c r="EXI68" s="14"/>
      <c r="EXJ68" s="14"/>
      <c r="EXK68" s="14"/>
      <c r="EXL68" s="14"/>
      <c r="EXM68" s="14"/>
      <c r="EXN68" s="14"/>
      <c r="EXO68" s="14"/>
      <c r="EXP68" s="14"/>
      <c r="EXQ68" s="14"/>
      <c r="EXR68" s="14"/>
      <c r="EXS68" s="14"/>
      <c r="EXT68" s="14"/>
      <c r="EXU68" s="14"/>
      <c r="EXV68" s="14"/>
      <c r="EXW68" s="14"/>
      <c r="EXX68" s="14"/>
      <c r="EXY68" s="14"/>
      <c r="EXZ68" s="14"/>
      <c r="EYA68" s="14"/>
      <c r="EYB68" s="14"/>
      <c r="EYC68" s="14"/>
      <c r="EYD68" s="14"/>
      <c r="EYE68" s="14"/>
      <c r="EYF68" s="14"/>
      <c r="EYG68" s="14"/>
      <c r="EYH68" s="14"/>
      <c r="EYI68" s="14"/>
      <c r="EYJ68" s="14"/>
      <c r="EYK68" s="14"/>
      <c r="EYL68" s="14"/>
      <c r="EYM68" s="14"/>
      <c r="EYN68" s="14"/>
      <c r="EYO68" s="14"/>
      <c r="EYP68" s="14"/>
      <c r="EYQ68" s="14"/>
      <c r="EYR68" s="14"/>
      <c r="EYS68" s="14"/>
      <c r="EYT68" s="14"/>
      <c r="EYU68" s="14"/>
      <c r="EYV68" s="14"/>
      <c r="EYW68" s="14"/>
      <c r="EYX68" s="14"/>
      <c r="EYY68" s="14"/>
      <c r="EYZ68" s="14"/>
      <c r="EZA68" s="14"/>
      <c r="EZB68" s="14"/>
      <c r="EZC68" s="14"/>
      <c r="EZD68" s="14"/>
      <c r="EZE68" s="14"/>
      <c r="EZF68" s="14"/>
      <c r="EZG68" s="14"/>
      <c r="EZH68" s="14"/>
      <c r="EZI68" s="14"/>
      <c r="EZJ68" s="14"/>
      <c r="EZK68" s="14"/>
      <c r="EZL68" s="14"/>
      <c r="EZM68" s="14"/>
      <c r="EZN68" s="14"/>
      <c r="EZO68" s="14"/>
      <c r="EZP68" s="14"/>
      <c r="EZQ68" s="14"/>
      <c r="EZR68" s="14"/>
      <c r="EZS68" s="14"/>
      <c r="EZT68" s="14"/>
      <c r="EZU68" s="14"/>
      <c r="EZV68" s="14"/>
      <c r="EZW68" s="14"/>
      <c r="EZX68" s="14"/>
      <c r="EZY68" s="14"/>
      <c r="EZZ68" s="14"/>
      <c r="FAA68" s="14"/>
      <c r="FAB68" s="14"/>
      <c r="FAC68" s="14"/>
      <c r="FAD68" s="14"/>
      <c r="FAE68" s="14"/>
      <c r="FAF68" s="14"/>
      <c r="FAG68" s="14"/>
      <c r="FAH68" s="14"/>
      <c r="FAI68" s="14"/>
      <c r="FAJ68" s="14"/>
      <c r="FAK68" s="14"/>
      <c r="FAL68" s="14"/>
      <c r="FAM68" s="14"/>
      <c r="FAN68" s="14"/>
      <c r="FAO68" s="14"/>
      <c r="FAP68" s="14"/>
      <c r="FAQ68" s="14"/>
      <c r="FAR68" s="14"/>
      <c r="FAS68" s="14"/>
      <c r="FAT68" s="14"/>
      <c r="FAU68" s="14"/>
      <c r="FAV68" s="14"/>
      <c r="FAW68" s="14"/>
      <c r="FAX68" s="14"/>
      <c r="FAY68" s="14"/>
      <c r="FAZ68" s="14"/>
      <c r="FBA68" s="14"/>
      <c r="FBB68" s="14"/>
      <c r="FBC68" s="14"/>
      <c r="FBD68" s="14"/>
      <c r="FBE68" s="14"/>
      <c r="FBF68" s="14"/>
      <c r="FBG68" s="14"/>
      <c r="FBH68" s="14"/>
      <c r="FBI68" s="14"/>
      <c r="FBJ68" s="14"/>
      <c r="FBK68" s="14"/>
      <c r="FBL68" s="14"/>
      <c r="FBM68" s="14"/>
      <c r="FBN68" s="14"/>
      <c r="FBO68" s="14"/>
      <c r="FBP68" s="14"/>
      <c r="FBQ68" s="14"/>
      <c r="FBR68" s="14"/>
      <c r="FBS68" s="14"/>
      <c r="FBT68" s="14"/>
      <c r="FBU68" s="14"/>
      <c r="FBV68" s="14"/>
      <c r="FBW68" s="14"/>
      <c r="FBX68" s="14"/>
      <c r="FBY68" s="14"/>
      <c r="FBZ68" s="14"/>
      <c r="FCA68" s="14"/>
      <c r="FCB68" s="14"/>
      <c r="FCC68" s="14"/>
      <c r="FCD68" s="14"/>
      <c r="FCE68" s="14"/>
      <c r="FCF68" s="14"/>
      <c r="FCG68" s="14"/>
      <c r="FCH68" s="14"/>
      <c r="FCI68" s="14"/>
      <c r="FCJ68" s="14"/>
      <c r="FCK68" s="14"/>
      <c r="FCL68" s="14"/>
      <c r="FCM68" s="14"/>
      <c r="FCN68" s="14"/>
      <c r="FCO68" s="14"/>
      <c r="FCP68" s="14"/>
      <c r="FCQ68" s="14"/>
      <c r="FCR68" s="14"/>
      <c r="FCS68" s="14"/>
      <c r="FCT68" s="14"/>
      <c r="FCU68" s="14"/>
      <c r="FCV68" s="14"/>
      <c r="FCW68" s="14"/>
      <c r="FCX68" s="14"/>
      <c r="FCY68" s="14"/>
      <c r="FCZ68" s="14"/>
      <c r="FDA68" s="14"/>
      <c r="FDB68" s="14"/>
      <c r="FDC68" s="14"/>
      <c r="FDD68" s="14"/>
      <c r="FDE68" s="14"/>
      <c r="FDF68" s="14"/>
      <c r="FDG68" s="14"/>
      <c r="FDH68" s="14"/>
      <c r="FDI68" s="14"/>
      <c r="FDJ68" s="14"/>
      <c r="FDK68" s="14"/>
      <c r="FDL68" s="14"/>
      <c r="FDM68" s="14"/>
      <c r="FDN68" s="14"/>
      <c r="FDO68" s="14"/>
      <c r="FDP68" s="14"/>
      <c r="FDQ68" s="14"/>
      <c r="FDR68" s="14"/>
      <c r="FDS68" s="14"/>
      <c r="FDT68" s="14"/>
      <c r="FDU68" s="14"/>
      <c r="FDV68" s="14"/>
      <c r="FDW68" s="14"/>
      <c r="FDX68" s="14"/>
      <c r="FDY68" s="14"/>
      <c r="FDZ68" s="14"/>
      <c r="FEA68" s="14"/>
      <c r="FEB68" s="14"/>
      <c r="FEC68" s="14"/>
      <c r="FED68" s="14"/>
      <c r="FEE68" s="14"/>
      <c r="FEF68" s="14"/>
      <c r="FEG68" s="14"/>
      <c r="FEH68" s="14"/>
      <c r="FEI68" s="14"/>
      <c r="FEJ68" s="14"/>
      <c r="FEK68" s="14"/>
      <c r="FEL68" s="14"/>
      <c r="FEM68" s="14"/>
      <c r="FEN68" s="14"/>
      <c r="FEO68" s="14"/>
      <c r="FEP68" s="14"/>
      <c r="FEQ68" s="14"/>
      <c r="FER68" s="14"/>
      <c r="FES68" s="14"/>
      <c r="FET68" s="14"/>
      <c r="FEU68" s="14"/>
      <c r="FEV68" s="14"/>
      <c r="FEW68" s="14"/>
      <c r="FEX68" s="14"/>
      <c r="FEY68" s="14"/>
      <c r="FEZ68" s="14"/>
      <c r="FFA68" s="14"/>
      <c r="FFB68" s="14"/>
      <c r="FFC68" s="14"/>
      <c r="FFD68" s="14"/>
      <c r="FFE68" s="14"/>
      <c r="FFF68" s="14"/>
      <c r="FFG68" s="14"/>
      <c r="FFH68" s="14"/>
      <c r="FFI68" s="14"/>
      <c r="FFJ68" s="14"/>
      <c r="FFK68" s="14"/>
      <c r="FFL68" s="14"/>
      <c r="FFM68" s="14"/>
      <c r="FFN68" s="14"/>
      <c r="FFO68" s="14"/>
      <c r="FFP68" s="14"/>
      <c r="FFQ68" s="14"/>
      <c r="FFR68" s="14"/>
      <c r="FFS68" s="14"/>
      <c r="FFT68" s="14"/>
      <c r="FFU68" s="14"/>
      <c r="FFV68" s="14"/>
      <c r="FFW68" s="14"/>
      <c r="FFX68" s="14"/>
      <c r="FFY68" s="14"/>
      <c r="FFZ68" s="14"/>
      <c r="FGA68" s="14"/>
      <c r="FGB68" s="14"/>
      <c r="FGC68" s="14"/>
      <c r="FGD68" s="14"/>
      <c r="FGE68" s="14"/>
      <c r="FGF68" s="14"/>
      <c r="FGG68" s="14"/>
      <c r="FGH68" s="14"/>
      <c r="FGI68" s="14"/>
      <c r="FGJ68" s="14"/>
      <c r="FGK68" s="14"/>
      <c r="FGL68" s="14"/>
      <c r="FGM68" s="14"/>
      <c r="FGN68" s="14"/>
      <c r="FGO68" s="14"/>
      <c r="FGP68" s="14"/>
      <c r="FGQ68" s="14"/>
      <c r="FGR68" s="14"/>
      <c r="FGS68" s="14"/>
      <c r="FGT68" s="14"/>
      <c r="FGU68" s="14"/>
      <c r="FGV68" s="14"/>
      <c r="FGW68" s="14"/>
      <c r="FGX68" s="14"/>
      <c r="FGY68" s="14"/>
      <c r="FGZ68" s="14"/>
      <c r="FHA68" s="14"/>
      <c r="FHB68" s="14"/>
      <c r="FHC68" s="14"/>
      <c r="FHD68" s="14"/>
      <c r="FHE68" s="14"/>
      <c r="FHF68" s="14"/>
      <c r="FHG68" s="14"/>
      <c r="FHH68" s="14"/>
      <c r="FHI68" s="14"/>
      <c r="FHJ68" s="14"/>
      <c r="FHK68" s="14"/>
      <c r="FHL68" s="14"/>
      <c r="FHM68" s="14"/>
      <c r="FHN68" s="14"/>
      <c r="FHO68" s="14"/>
      <c r="FHP68" s="14"/>
      <c r="FHQ68" s="14"/>
      <c r="FHR68" s="14"/>
      <c r="FHS68" s="14"/>
      <c r="FHT68" s="14"/>
      <c r="FHU68" s="14"/>
      <c r="FHV68" s="14"/>
      <c r="FHW68" s="14"/>
      <c r="FHX68" s="14"/>
      <c r="FHY68" s="14"/>
      <c r="FHZ68" s="14"/>
      <c r="FIA68" s="14"/>
      <c r="FIB68" s="14"/>
      <c r="FIC68" s="14"/>
      <c r="FID68" s="14"/>
      <c r="FIE68" s="14"/>
      <c r="FIF68" s="14"/>
      <c r="FIG68" s="14"/>
      <c r="FIH68" s="14"/>
      <c r="FII68" s="14"/>
      <c r="FIJ68" s="14"/>
      <c r="FIK68" s="14"/>
      <c r="FIL68" s="14"/>
      <c r="FIM68" s="14"/>
      <c r="FIN68" s="14"/>
      <c r="FIO68" s="14"/>
      <c r="FIP68" s="14"/>
      <c r="FIQ68" s="14"/>
      <c r="FIR68" s="14"/>
      <c r="FIS68" s="14"/>
      <c r="FIT68" s="14"/>
      <c r="FIU68" s="14"/>
      <c r="FIV68" s="14"/>
      <c r="FIW68" s="14"/>
      <c r="FIX68" s="14"/>
      <c r="FIY68" s="14"/>
      <c r="FIZ68" s="14"/>
      <c r="FJA68" s="14"/>
      <c r="FJB68" s="14"/>
      <c r="FJC68" s="14"/>
      <c r="FJD68" s="14"/>
      <c r="FJE68" s="14"/>
      <c r="FJF68" s="14"/>
      <c r="FJG68" s="14"/>
      <c r="FJH68" s="14"/>
      <c r="FJI68" s="14"/>
      <c r="FJJ68" s="14"/>
      <c r="FJK68" s="14"/>
      <c r="FJL68" s="14"/>
      <c r="FJM68" s="14"/>
      <c r="FJN68" s="14"/>
      <c r="FJO68" s="14"/>
      <c r="FJP68" s="14"/>
      <c r="FJQ68" s="14"/>
      <c r="FJR68" s="14"/>
      <c r="FJS68" s="14"/>
      <c r="FJT68" s="14"/>
      <c r="FJU68" s="14"/>
      <c r="FJV68" s="14"/>
      <c r="FJW68" s="14"/>
      <c r="FJX68" s="14"/>
      <c r="FJY68" s="14"/>
      <c r="FJZ68" s="14"/>
      <c r="FKA68" s="14"/>
      <c r="FKB68" s="14"/>
      <c r="FKC68" s="14"/>
      <c r="FKD68" s="14"/>
      <c r="FKE68" s="14"/>
      <c r="FKF68" s="14"/>
      <c r="FKG68" s="14"/>
      <c r="FKH68" s="14"/>
      <c r="FKI68" s="14"/>
      <c r="FKJ68" s="14"/>
      <c r="FKK68" s="14"/>
      <c r="FKL68" s="14"/>
      <c r="FKM68" s="14"/>
      <c r="FKN68" s="14"/>
      <c r="FKO68" s="14"/>
      <c r="FKP68" s="14"/>
      <c r="FKQ68" s="14"/>
      <c r="FKR68" s="14"/>
      <c r="FKS68" s="14"/>
      <c r="FKT68" s="14"/>
      <c r="FKU68" s="14"/>
      <c r="FKV68" s="14"/>
      <c r="FKW68" s="14"/>
      <c r="FKX68" s="14"/>
      <c r="FKY68" s="14"/>
      <c r="FKZ68" s="14"/>
      <c r="FLA68" s="14"/>
      <c r="FLB68" s="14"/>
      <c r="FLC68" s="14"/>
      <c r="FLD68" s="14"/>
      <c r="FLE68" s="14"/>
      <c r="FLF68" s="14"/>
      <c r="FLG68" s="14"/>
      <c r="FLH68" s="14"/>
      <c r="FLI68" s="14"/>
      <c r="FLJ68" s="14"/>
      <c r="FLK68" s="14"/>
      <c r="FLL68" s="14"/>
      <c r="FLM68" s="14"/>
      <c r="FLN68" s="14"/>
      <c r="FLO68" s="14"/>
      <c r="FLP68" s="14"/>
      <c r="FLQ68" s="14"/>
      <c r="FLR68" s="14"/>
      <c r="FLS68" s="14"/>
      <c r="FLT68" s="14"/>
      <c r="FLU68" s="14"/>
      <c r="FLV68" s="14"/>
      <c r="FLW68" s="14"/>
      <c r="FLX68" s="14"/>
      <c r="FLY68" s="14"/>
      <c r="FLZ68" s="14"/>
      <c r="FMA68" s="14"/>
      <c r="FMB68" s="14"/>
      <c r="FMC68" s="14"/>
      <c r="FMD68" s="14"/>
      <c r="FME68" s="14"/>
      <c r="FMF68" s="14"/>
      <c r="FMG68" s="14"/>
      <c r="FMH68" s="14"/>
      <c r="FMI68" s="14"/>
      <c r="FMJ68" s="14"/>
      <c r="FMK68" s="14"/>
      <c r="FML68" s="14"/>
      <c r="FMM68" s="14"/>
      <c r="FMN68" s="14"/>
      <c r="FMO68" s="14"/>
      <c r="FMP68" s="14"/>
      <c r="FMQ68" s="14"/>
      <c r="FMR68" s="14"/>
      <c r="FMS68" s="14"/>
      <c r="FMT68" s="14"/>
      <c r="FMU68" s="14"/>
      <c r="FMV68" s="14"/>
      <c r="FMW68" s="14"/>
      <c r="FMX68" s="14"/>
      <c r="FMY68" s="14"/>
      <c r="FMZ68" s="14"/>
      <c r="FNA68" s="14"/>
      <c r="FNB68" s="14"/>
      <c r="FNC68" s="14"/>
      <c r="FND68" s="14"/>
      <c r="FNE68" s="14"/>
      <c r="FNF68" s="14"/>
      <c r="FNG68" s="14"/>
      <c r="FNH68" s="14"/>
      <c r="FNI68" s="14"/>
      <c r="FNJ68" s="14"/>
      <c r="FNK68" s="14"/>
      <c r="FNL68" s="14"/>
      <c r="FNM68" s="14"/>
      <c r="FNN68" s="14"/>
      <c r="FNO68" s="14"/>
      <c r="FNP68" s="14"/>
      <c r="FNQ68" s="14"/>
      <c r="FNR68" s="14"/>
      <c r="FNS68" s="14"/>
      <c r="FNT68" s="14"/>
      <c r="FNU68" s="14"/>
      <c r="FNV68" s="14"/>
      <c r="FNW68" s="14"/>
      <c r="FNX68" s="14"/>
      <c r="FNY68" s="14"/>
      <c r="FNZ68" s="14"/>
      <c r="FOA68" s="14"/>
      <c r="FOB68" s="14"/>
      <c r="FOC68" s="14"/>
      <c r="FOD68" s="14"/>
      <c r="FOE68" s="14"/>
      <c r="FOF68" s="14"/>
      <c r="FOG68" s="14"/>
      <c r="FOH68" s="14"/>
      <c r="FOI68" s="14"/>
      <c r="FOJ68" s="14"/>
      <c r="FOK68" s="14"/>
      <c r="FOL68" s="14"/>
      <c r="FOM68" s="14"/>
      <c r="FON68" s="14"/>
      <c r="FOO68" s="14"/>
      <c r="FOP68" s="14"/>
      <c r="FOQ68" s="14"/>
      <c r="FOR68" s="14"/>
      <c r="FOS68" s="14"/>
      <c r="FOT68" s="14"/>
      <c r="FOU68" s="14"/>
      <c r="FOV68" s="14"/>
      <c r="FOW68" s="14"/>
      <c r="FOX68" s="14"/>
      <c r="FOY68" s="14"/>
      <c r="FOZ68" s="14"/>
      <c r="FPA68" s="14"/>
      <c r="FPB68" s="14"/>
      <c r="FPC68" s="14"/>
      <c r="FPD68" s="14"/>
      <c r="FPE68" s="14"/>
      <c r="FPF68" s="14"/>
      <c r="FPG68" s="14"/>
      <c r="FPH68" s="14"/>
      <c r="FPI68" s="14"/>
      <c r="FPJ68" s="14"/>
      <c r="FPK68" s="14"/>
      <c r="FPL68" s="14"/>
      <c r="FPM68" s="14"/>
      <c r="FPN68" s="14"/>
      <c r="FPO68" s="14"/>
      <c r="FPP68" s="14"/>
      <c r="FPQ68" s="14"/>
      <c r="FPR68" s="14"/>
      <c r="FPS68" s="14"/>
      <c r="FPT68" s="14"/>
      <c r="FPU68" s="14"/>
      <c r="FPV68" s="14"/>
      <c r="FPW68" s="14"/>
      <c r="FPX68" s="14"/>
      <c r="FPY68" s="14"/>
      <c r="FPZ68" s="14"/>
      <c r="FQA68" s="14"/>
      <c r="FQB68" s="14"/>
      <c r="FQC68" s="14"/>
      <c r="FQD68" s="14"/>
      <c r="FQE68" s="14"/>
      <c r="FQF68" s="14"/>
      <c r="FQG68" s="14"/>
      <c r="FQH68" s="14"/>
      <c r="FQI68" s="14"/>
      <c r="FQJ68" s="14"/>
      <c r="FQK68" s="14"/>
      <c r="FQL68" s="14"/>
      <c r="FQM68" s="14"/>
      <c r="FQN68" s="14"/>
      <c r="FQO68" s="14"/>
      <c r="FQP68" s="14"/>
      <c r="FQQ68" s="14"/>
      <c r="FQR68" s="14"/>
      <c r="FQS68" s="14"/>
      <c r="FQT68" s="14"/>
      <c r="FQU68" s="14"/>
      <c r="FQV68" s="14"/>
      <c r="FQW68" s="14"/>
      <c r="FQX68" s="14"/>
      <c r="FQY68" s="14"/>
      <c r="FQZ68" s="14"/>
      <c r="FRA68" s="14"/>
      <c r="FRB68" s="14"/>
      <c r="FRC68" s="14"/>
      <c r="FRD68" s="14"/>
      <c r="FRE68" s="14"/>
      <c r="FRF68" s="14"/>
      <c r="FRG68" s="14"/>
      <c r="FRH68" s="14"/>
      <c r="FRI68" s="14"/>
      <c r="FRJ68" s="14"/>
      <c r="FRK68" s="14"/>
      <c r="FRL68" s="14"/>
      <c r="FRM68" s="14"/>
      <c r="FRN68" s="14"/>
      <c r="FRO68" s="14"/>
      <c r="FRP68" s="14"/>
      <c r="FRQ68" s="14"/>
      <c r="FRR68" s="14"/>
      <c r="FRS68" s="14"/>
      <c r="FRT68" s="14"/>
      <c r="FRU68" s="14"/>
      <c r="FRV68" s="14"/>
      <c r="FRW68" s="14"/>
      <c r="FRX68" s="14"/>
      <c r="FRY68" s="14"/>
      <c r="FRZ68" s="14"/>
      <c r="FSA68" s="14"/>
      <c r="FSB68" s="14"/>
      <c r="FSC68" s="14"/>
      <c r="FSD68" s="14"/>
      <c r="FSE68" s="14"/>
      <c r="FSF68" s="14"/>
      <c r="FSG68" s="14"/>
      <c r="FSH68" s="14"/>
      <c r="FSI68" s="14"/>
      <c r="FSJ68" s="14"/>
      <c r="FSK68" s="14"/>
      <c r="FSL68" s="14"/>
      <c r="FSM68" s="14"/>
      <c r="FSN68" s="14"/>
      <c r="FSO68" s="14"/>
      <c r="FSP68" s="14"/>
      <c r="FSQ68" s="14"/>
      <c r="FSR68" s="14"/>
      <c r="FSS68" s="14"/>
      <c r="FST68" s="14"/>
      <c r="FSU68" s="14"/>
      <c r="FSV68" s="14"/>
      <c r="FSW68" s="14"/>
      <c r="FSX68" s="14"/>
      <c r="FSY68" s="14"/>
      <c r="FSZ68" s="14"/>
      <c r="FTA68" s="14"/>
      <c r="FTB68" s="14"/>
      <c r="FTC68" s="14"/>
      <c r="FTD68" s="14"/>
      <c r="FTE68" s="14"/>
      <c r="FTF68" s="14"/>
      <c r="FTG68" s="14"/>
      <c r="FTH68" s="14"/>
      <c r="FTI68" s="14"/>
      <c r="FTJ68" s="14"/>
      <c r="FTK68" s="14"/>
      <c r="FTL68" s="14"/>
      <c r="FTM68" s="14"/>
      <c r="FTN68" s="14"/>
      <c r="FTO68" s="14"/>
      <c r="FTP68" s="14"/>
      <c r="FTQ68" s="14"/>
      <c r="FTR68" s="14"/>
      <c r="FTS68" s="14"/>
      <c r="FTT68" s="14"/>
      <c r="FTU68" s="14"/>
      <c r="FTV68" s="14"/>
      <c r="FTW68" s="14"/>
      <c r="FTX68" s="14"/>
      <c r="FTY68" s="14"/>
      <c r="FTZ68" s="14"/>
      <c r="FUA68" s="14"/>
      <c r="FUB68" s="14"/>
      <c r="FUC68" s="14"/>
      <c r="FUD68" s="14"/>
      <c r="FUE68" s="14"/>
      <c r="FUF68" s="14"/>
      <c r="FUG68" s="14"/>
      <c r="FUH68" s="14"/>
      <c r="FUI68" s="14"/>
      <c r="FUJ68" s="14"/>
      <c r="FUK68" s="14"/>
      <c r="FUL68" s="14"/>
      <c r="FUM68" s="14"/>
      <c r="FUN68" s="14"/>
      <c r="FUO68" s="14"/>
      <c r="FUP68" s="14"/>
      <c r="FUQ68" s="14"/>
      <c r="FUR68" s="14"/>
      <c r="FUS68" s="14"/>
      <c r="FUT68" s="14"/>
      <c r="FUU68" s="14"/>
      <c r="FUV68" s="14"/>
      <c r="FUW68" s="14"/>
      <c r="FUX68" s="14"/>
      <c r="FUY68" s="14"/>
      <c r="FUZ68" s="14"/>
      <c r="FVA68" s="14"/>
      <c r="FVB68" s="14"/>
      <c r="FVC68" s="14"/>
      <c r="FVD68" s="14"/>
      <c r="FVE68" s="14"/>
      <c r="FVF68" s="14"/>
      <c r="FVG68" s="14"/>
      <c r="FVH68" s="14"/>
      <c r="FVI68" s="14"/>
      <c r="FVJ68" s="14"/>
      <c r="FVK68" s="14"/>
      <c r="FVL68" s="14"/>
      <c r="FVM68" s="14"/>
      <c r="FVN68" s="14"/>
      <c r="FVO68" s="14"/>
      <c r="FVP68" s="14"/>
      <c r="FVQ68" s="14"/>
      <c r="FVR68" s="14"/>
      <c r="FVS68" s="14"/>
      <c r="FVT68" s="14"/>
      <c r="FVU68" s="14"/>
      <c r="FVV68" s="14"/>
      <c r="FVW68" s="14"/>
      <c r="FVX68" s="14"/>
      <c r="FVY68" s="14"/>
      <c r="FVZ68" s="14"/>
      <c r="FWA68" s="14"/>
      <c r="FWB68" s="14"/>
      <c r="FWC68" s="14"/>
      <c r="FWD68" s="14"/>
      <c r="FWE68" s="14"/>
      <c r="FWF68" s="14"/>
      <c r="FWG68" s="14"/>
      <c r="FWH68" s="14"/>
      <c r="FWI68" s="14"/>
      <c r="FWJ68" s="14"/>
      <c r="FWK68" s="14"/>
      <c r="FWL68" s="14"/>
      <c r="FWM68" s="14"/>
      <c r="FWN68" s="14"/>
      <c r="FWO68" s="14"/>
      <c r="FWP68" s="14"/>
      <c r="FWQ68" s="14"/>
      <c r="FWR68" s="14"/>
      <c r="FWS68" s="14"/>
      <c r="FWT68" s="14"/>
      <c r="FWU68" s="14"/>
      <c r="FWV68" s="14"/>
      <c r="FWW68" s="14"/>
      <c r="FWX68" s="14"/>
      <c r="FWY68" s="14"/>
      <c r="FWZ68" s="14"/>
      <c r="FXA68" s="14"/>
      <c r="FXB68" s="14"/>
      <c r="FXC68" s="14"/>
      <c r="FXD68" s="14"/>
      <c r="FXE68" s="14"/>
      <c r="FXF68" s="14"/>
      <c r="FXG68" s="14"/>
      <c r="FXH68" s="14"/>
      <c r="FXI68" s="14"/>
      <c r="FXJ68" s="14"/>
      <c r="FXK68" s="14"/>
      <c r="FXL68" s="14"/>
      <c r="FXM68" s="14"/>
      <c r="FXN68" s="14"/>
      <c r="FXO68" s="14"/>
      <c r="FXP68" s="14"/>
      <c r="FXQ68" s="14"/>
      <c r="FXR68" s="14"/>
      <c r="FXS68" s="14"/>
      <c r="FXT68" s="14"/>
      <c r="FXU68" s="14"/>
      <c r="FXV68" s="14"/>
      <c r="FXW68" s="14"/>
      <c r="FXX68" s="14"/>
      <c r="FXY68" s="14"/>
      <c r="FXZ68" s="14"/>
      <c r="FYA68" s="14"/>
      <c r="FYB68" s="14"/>
      <c r="FYC68" s="14"/>
      <c r="FYD68" s="14"/>
      <c r="FYE68" s="14"/>
      <c r="FYF68" s="14"/>
      <c r="FYG68" s="14"/>
      <c r="FYH68" s="14"/>
      <c r="FYI68" s="14"/>
      <c r="FYJ68" s="14"/>
      <c r="FYK68" s="14"/>
      <c r="FYL68" s="14"/>
      <c r="FYM68" s="14"/>
      <c r="FYN68" s="14"/>
      <c r="FYO68" s="14"/>
      <c r="FYP68" s="14"/>
      <c r="FYQ68" s="14"/>
      <c r="FYR68" s="14"/>
      <c r="FYS68" s="14"/>
      <c r="FYT68" s="14"/>
      <c r="FYU68" s="14"/>
      <c r="FYV68" s="14"/>
      <c r="FYW68" s="14"/>
      <c r="FYX68" s="14"/>
      <c r="FYY68" s="14"/>
      <c r="FYZ68" s="14"/>
      <c r="FZA68" s="14"/>
      <c r="FZB68" s="14"/>
      <c r="FZC68" s="14"/>
      <c r="FZD68" s="14"/>
      <c r="FZE68" s="14"/>
      <c r="FZF68" s="14"/>
      <c r="FZG68" s="14"/>
      <c r="FZH68" s="14"/>
      <c r="FZI68" s="14"/>
      <c r="FZJ68" s="14"/>
      <c r="FZK68" s="14"/>
      <c r="FZL68" s="14"/>
      <c r="FZM68" s="14"/>
      <c r="FZN68" s="14"/>
      <c r="FZO68" s="14"/>
      <c r="FZP68" s="14"/>
      <c r="FZQ68" s="14"/>
      <c r="FZR68" s="14"/>
      <c r="FZS68" s="14"/>
      <c r="FZT68" s="14"/>
      <c r="FZU68" s="14"/>
      <c r="FZV68" s="14"/>
      <c r="FZW68" s="14"/>
      <c r="FZX68" s="14"/>
      <c r="FZY68" s="14"/>
      <c r="FZZ68" s="14"/>
      <c r="GAA68" s="14"/>
      <c r="GAB68" s="14"/>
      <c r="GAC68" s="14"/>
      <c r="GAD68" s="14"/>
      <c r="GAE68" s="14"/>
      <c r="GAF68" s="14"/>
      <c r="GAG68" s="14"/>
      <c r="GAH68" s="14"/>
      <c r="GAI68" s="14"/>
      <c r="GAJ68" s="14"/>
      <c r="GAK68" s="14"/>
      <c r="GAL68" s="14"/>
      <c r="GAM68" s="14"/>
      <c r="GAN68" s="14"/>
      <c r="GAO68" s="14"/>
      <c r="GAP68" s="14"/>
      <c r="GAQ68" s="14"/>
      <c r="GAR68" s="14"/>
      <c r="GAS68" s="14"/>
      <c r="GAT68" s="14"/>
      <c r="GAU68" s="14"/>
      <c r="GAV68" s="14"/>
      <c r="GAW68" s="14"/>
      <c r="GAX68" s="14"/>
      <c r="GAY68" s="14"/>
      <c r="GAZ68" s="14"/>
      <c r="GBA68" s="14"/>
      <c r="GBB68" s="14"/>
      <c r="GBC68" s="14"/>
      <c r="GBD68" s="14"/>
      <c r="GBE68" s="14"/>
      <c r="GBF68" s="14"/>
      <c r="GBG68" s="14"/>
      <c r="GBH68" s="14"/>
      <c r="GBI68" s="14"/>
      <c r="GBJ68" s="14"/>
      <c r="GBK68" s="14"/>
      <c r="GBL68" s="14"/>
      <c r="GBM68" s="14"/>
      <c r="GBN68" s="14"/>
      <c r="GBO68" s="14"/>
      <c r="GBP68" s="14"/>
      <c r="GBQ68" s="14"/>
      <c r="GBR68" s="14"/>
      <c r="GBS68" s="14"/>
      <c r="GBT68" s="14"/>
      <c r="GBU68" s="14"/>
      <c r="GBV68" s="14"/>
      <c r="GBW68" s="14"/>
      <c r="GBX68" s="14"/>
      <c r="GBY68" s="14"/>
      <c r="GBZ68" s="14"/>
      <c r="GCA68" s="14"/>
      <c r="GCB68" s="14"/>
      <c r="GCC68" s="14"/>
      <c r="GCD68" s="14"/>
      <c r="GCE68" s="14"/>
      <c r="GCF68" s="14"/>
      <c r="GCG68" s="14"/>
      <c r="GCH68" s="14"/>
      <c r="GCI68" s="14"/>
      <c r="GCJ68" s="14"/>
      <c r="GCK68" s="14"/>
      <c r="GCL68" s="14"/>
      <c r="GCM68" s="14"/>
      <c r="GCN68" s="14"/>
      <c r="GCO68" s="14"/>
      <c r="GCP68" s="14"/>
      <c r="GCQ68" s="14"/>
      <c r="GCR68" s="14"/>
      <c r="GCS68" s="14"/>
      <c r="GCT68" s="14"/>
      <c r="GCU68" s="14"/>
      <c r="GCV68" s="14"/>
      <c r="GCW68" s="14"/>
      <c r="GCX68" s="14"/>
      <c r="GCY68" s="14"/>
      <c r="GCZ68" s="14"/>
      <c r="GDA68" s="14"/>
      <c r="GDB68" s="14"/>
      <c r="GDC68" s="14"/>
      <c r="GDD68" s="14"/>
      <c r="GDE68" s="14"/>
      <c r="GDF68" s="14"/>
      <c r="GDG68" s="14"/>
      <c r="GDH68" s="14"/>
      <c r="GDI68" s="14"/>
      <c r="GDJ68" s="14"/>
      <c r="GDK68" s="14"/>
      <c r="GDL68" s="14"/>
      <c r="GDM68" s="14"/>
      <c r="GDN68" s="14"/>
      <c r="GDO68" s="14"/>
      <c r="GDP68" s="14"/>
      <c r="GDQ68" s="14"/>
      <c r="GDR68" s="14"/>
      <c r="GDS68" s="14"/>
      <c r="GDT68" s="14"/>
      <c r="GDU68" s="14"/>
      <c r="GDV68" s="14"/>
      <c r="GDW68" s="14"/>
      <c r="GDX68" s="14"/>
      <c r="GDY68" s="14"/>
      <c r="GDZ68" s="14"/>
      <c r="GEA68" s="14"/>
      <c r="GEB68" s="14"/>
      <c r="GEC68" s="14"/>
      <c r="GED68" s="14"/>
      <c r="GEE68" s="14"/>
      <c r="GEF68" s="14"/>
      <c r="GEG68" s="14"/>
      <c r="GEH68" s="14"/>
      <c r="GEI68" s="14"/>
      <c r="GEJ68" s="14"/>
      <c r="GEK68" s="14"/>
      <c r="GEL68" s="14"/>
      <c r="GEM68" s="14"/>
      <c r="GEN68" s="14"/>
      <c r="GEO68" s="14"/>
      <c r="GEP68" s="14"/>
      <c r="GEQ68" s="14"/>
      <c r="GER68" s="14"/>
      <c r="GES68" s="14"/>
      <c r="GET68" s="14"/>
      <c r="GEU68" s="14"/>
      <c r="GEV68" s="14"/>
      <c r="GEW68" s="14"/>
      <c r="GEX68" s="14"/>
      <c r="GEY68" s="14"/>
      <c r="GEZ68" s="14"/>
      <c r="GFA68" s="14"/>
      <c r="GFB68" s="14"/>
      <c r="GFC68" s="14"/>
      <c r="GFD68" s="14"/>
      <c r="GFE68" s="14"/>
      <c r="GFF68" s="14"/>
      <c r="GFG68" s="14"/>
      <c r="GFH68" s="14"/>
      <c r="GFI68" s="14"/>
      <c r="GFJ68" s="14"/>
      <c r="GFK68" s="14"/>
      <c r="GFL68" s="14"/>
      <c r="GFM68" s="14"/>
      <c r="GFN68" s="14"/>
      <c r="GFO68" s="14"/>
      <c r="GFP68" s="14"/>
      <c r="GFQ68" s="14"/>
      <c r="GFR68" s="14"/>
      <c r="GFS68" s="14"/>
      <c r="GFT68" s="14"/>
      <c r="GFU68" s="14"/>
      <c r="GFV68" s="14"/>
      <c r="GFW68" s="14"/>
      <c r="GFX68" s="14"/>
      <c r="GFY68" s="14"/>
      <c r="GFZ68" s="14"/>
      <c r="GGA68" s="14"/>
      <c r="GGB68" s="14"/>
      <c r="GGC68" s="14"/>
      <c r="GGD68" s="14"/>
      <c r="GGE68" s="14"/>
      <c r="GGF68" s="14"/>
      <c r="GGG68" s="14"/>
      <c r="GGH68" s="14"/>
      <c r="GGI68" s="14"/>
      <c r="GGJ68" s="14"/>
      <c r="GGK68" s="14"/>
      <c r="GGL68" s="14"/>
      <c r="GGM68" s="14"/>
      <c r="GGN68" s="14"/>
      <c r="GGO68" s="14"/>
      <c r="GGP68" s="14"/>
      <c r="GGQ68" s="14"/>
      <c r="GGR68" s="14"/>
      <c r="GGS68" s="14"/>
      <c r="GGT68" s="14"/>
      <c r="GGU68" s="14"/>
      <c r="GGV68" s="14"/>
      <c r="GGW68" s="14"/>
      <c r="GGX68" s="14"/>
      <c r="GGY68" s="14"/>
      <c r="GGZ68" s="14"/>
      <c r="GHA68" s="14"/>
      <c r="GHB68" s="14"/>
      <c r="GHC68" s="14"/>
      <c r="GHD68" s="14"/>
      <c r="GHE68" s="14"/>
      <c r="GHF68" s="14"/>
      <c r="GHG68" s="14"/>
      <c r="GHH68" s="14"/>
      <c r="GHI68" s="14"/>
      <c r="GHJ68" s="14"/>
      <c r="GHK68" s="14"/>
      <c r="GHL68" s="14"/>
      <c r="GHM68" s="14"/>
      <c r="GHN68" s="14"/>
      <c r="GHO68" s="14"/>
      <c r="GHP68" s="14"/>
      <c r="GHQ68" s="14"/>
      <c r="GHR68" s="14"/>
      <c r="GHS68" s="14"/>
      <c r="GHT68" s="14"/>
      <c r="GHU68" s="14"/>
      <c r="GHV68" s="14"/>
      <c r="GHW68" s="14"/>
      <c r="GHX68" s="14"/>
      <c r="GHY68" s="14"/>
      <c r="GHZ68" s="14"/>
      <c r="GIA68" s="14"/>
      <c r="GIB68" s="14"/>
      <c r="GIC68" s="14"/>
      <c r="GID68" s="14"/>
      <c r="GIE68" s="14"/>
      <c r="GIF68" s="14"/>
      <c r="GIG68" s="14"/>
      <c r="GIH68" s="14"/>
      <c r="GII68" s="14"/>
      <c r="GIJ68" s="14"/>
      <c r="GIK68" s="14"/>
      <c r="GIL68" s="14"/>
      <c r="GIM68" s="14"/>
      <c r="GIN68" s="14"/>
      <c r="GIO68" s="14"/>
      <c r="GIP68" s="14"/>
      <c r="GIQ68" s="14"/>
      <c r="GIR68" s="14"/>
      <c r="GIS68" s="14"/>
      <c r="GIT68" s="14"/>
      <c r="GIU68" s="14"/>
      <c r="GIV68" s="14"/>
      <c r="GIW68" s="14"/>
      <c r="GIX68" s="14"/>
      <c r="GIY68" s="14"/>
      <c r="GIZ68" s="14"/>
      <c r="GJA68" s="14"/>
      <c r="GJB68" s="14"/>
      <c r="GJC68" s="14"/>
      <c r="GJD68" s="14"/>
      <c r="GJE68" s="14"/>
      <c r="GJF68" s="14"/>
      <c r="GJG68" s="14"/>
      <c r="GJH68" s="14"/>
      <c r="GJI68" s="14"/>
      <c r="GJJ68" s="14"/>
      <c r="GJK68" s="14"/>
      <c r="GJL68" s="14"/>
      <c r="GJM68" s="14"/>
      <c r="GJN68" s="14"/>
      <c r="GJO68" s="14"/>
      <c r="GJP68" s="14"/>
      <c r="GJQ68" s="14"/>
      <c r="GJR68" s="14"/>
      <c r="GJS68" s="14"/>
      <c r="GJT68" s="14"/>
      <c r="GJU68" s="14"/>
      <c r="GJV68" s="14"/>
      <c r="GJW68" s="14"/>
      <c r="GJX68" s="14"/>
      <c r="GJY68" s="14"/>
      <c r="GJZ68" s="14"/>
      <c r="GKA68" s="14"/>
      <c r="GKB68" s="14"/>
      <c r="GKC68" s="14"/>
      <c r="GKD68" s="14"/>
      <c r="GKE68" s="14"/>
      <c r="GKF68" s="14"/>
      <c r="GKG68" s="14"/>
      <c r="GKH68" s="14"/>
      <c r="GKI68" s="14"/>
      <c r="GKJ68" s="14"/>
      <c r="GKK68" s="14"/>
      <c r="GKL68" s="14"/>
      <c r="GKM68" s="14"/>
      <c r="GKN68" s="14"/>
      <c r="GKO68" s="14"/>
      <c r="GKP68" s="14"/>
      <c r="GKQ68" s="14"/>
      <c r="GKR68" s="14"/>
      <c r="GKS68" s="14"/>
      <c r="GKT68" s="14"/>
      <c r="GKU68" s="14"/>
      <c r="GKV68" s="14"/>
      <c r="GKW68" s="14"/>
      <c r="GKX68" s="14"/>
      <c r="GKY68" s="14"/>
      <c r="GKZ68" s="14"/>
      <c r="GLA68" s="14"/>
      <c r="GLB68" s="14"/>
      <c r="GLC68" s="14"/>
      <c r="GLD68" s="14"/>
      <c r="GLE68" s="14"/>
      <c r="GLF68" s="14"/>
      <c r="GLG68" s="14"/>
      <c r="GLH68" s="14"/>
      <c r="GLI68" s="14"/>
      <c r="GLJ68" s="14"/>
      <c r="GLK68" s="14"/>
      <c r="GLL68" s="14"/>
      <c r="GLM68" s="14"/>
      <c r="GLN68" s="14"/>
      <c r="GLO68" s="14"/>
      <c r="GLP68" s="14"/>
      <c r="GLQ68" s="14"/>
      <c r="GLR68" s="14"/>
      <c r="GLS68" s="14"/>
      <c r="GLT68" s="14"/>
      <c r="GLU68" s="14"/>
      <c r="GLV68" s="14"/>
      <c r="GLW68" s="14"/>
      <c r="GLX68" s="14"/>
      <c r="GLY68" s="14"/>
      <c r="GLZ68" s="14"/>
      <c r="GMA68" s="14"/>
      <c r="GMB68" s="14"/>
      <c r="GMC68" s="14"/>
      <c r="GMD68" s="14"/>
      <c r="GME68" s="14"/>
      <c r="GMF68" s="14"/>
      <c r="GMG68" s="14"/>
      <c r="GMH68" s="14"/>
      <c r="GMI68" s="14"/>
      <c r="GMJ68" s="14"/>
      <c r="GMK68" s="14"/>
      <c r="GML68" s="14"/>
      <c r="GMM68" s="14"/>
      <c r="GMN68" s="14"/>
      <c r="GMO68" s="14"/>
      <c r="GMP68" s="14"/>
      <c r="GMQ68" s="14"/>
      <c r="GMR68" s="14"/>
      <c r="GMS68" s="14"/>
      <c r="GMT68" s="14"/>
      <c r="GMU68" s="14"/>
      <c r="GMV68" s="14"/>
      <c r="GMW68" s="14"/>
      <c r="GMX68" s="14"/>
      <c r="GMY68" s="14"/>
      <c r="GMZ68" s="14"/>
      <c r="GNA68" s="14"/>
      <c r="GNB68" s="14"/>
      <c r="GNC68" s="14"/>
      <c r="GND68" s="14"/>
      <c r="GNE68" s="14"/>
      <c r="GNF68" s="14"/>
      <c r="GNG68" s="14"/>
      <c r="GNH68" s="14"/>
      <c r="GNI68" s="14"/>
      <c r="GNJ68" s="14"/>
      <c r="GNK68" s="14"/>
      <c r="GNL68" s="14"/>
      <c r="GNM68" s="14"/>
      <c r="GNN68" s="14"/>
      <c r="GNO68" s="14"/>
      <c r="GNP68" s="14"/>
      <c r="GNQ68" s="14"/>
      <c r="GNR68" s="14"/>
      <c r="GNS68" s="14"/>
      <c r="GNT68" s="14"/>
      <c r="GNU68" s="14"/>
      <c r="GNV68" s="14"/>
      <c r="GNW68" s="14"/>
      <c r="GNX68" s="14"/>
      <c r="GNY68" s="14"/>
      <c r="GNZ68" s="14"/>
      <c r="GOA68" s="14"/>
      <c r="GOB68" s="14"/>
      <c r="GOC68" s="14"/>
      <c r="GOD68" s="14"/>
      <c r="GOE68" s="14"/>
      <c r="GOF68" s="14"/>
      <c r="GOG68" s="14"/>
      <c r="GOH68" s="14"/>
      <c r="GOI68" s="14"/>
      <c r="GOJ68" s="14"/>
      <c r="GOK68" s="14"/>
      <c r="GOL68" s="14"/>
      <c r="GOM68" s="14"/>
      <c r="GON68" s="14"/>
      <c r="GOO68" s="14"/>
      <c r="GOP68" s="14"/>
      <c r="GOQ68" s="14"/>
      <c r="GOR68" s="14"/>
      <c r="GOS68" s="14"/>
      <c r="GOT68" s="14"/>
      <c r="GOU68" s="14"/>
      <c r="GOV68" s="14"/>
      <c r="GOW68" s="14"/>
      <c r="GOX68" s="14"/>
      <c r="GOY68" s="14"/>
      <c r="GOZ68" s="14"/>
      <c r="GPA68" s="14"/>
      <c r="GPB68" s="14"/>
      <c r="GPC68" s="14"/>
      <c r="GPD68" s="14"/>
      <c r="GPE68" s="14"/>
      <c r="GPF68" s="14"/>
      <c r="GPG68" s="14"/>
      <c r="GPH68" s="14"/>
      <c r="GPI68" s="14"/>
      <c r="GPJ68" s="14"/>
      <c r="GPK68" s="14"/>
      <c r="GPL68" s="14"/>
      <c r="GPM68" s="14"/>
      <c r="GPN68" s="14"/>
      <c r="GPO68" s="14"/>
      <c r="GPP68" s="14"/>
      <c r="GPQ68" s="14"/>
      <c r="GPR68" s="14"/>
      <c r="GPS68" s="14"/>
      <c r="GPT68" s="14"/>
      <c r="GPU68" s="14"/>
      <c r="GPV68" s="14"/>
      <c r="GPW68" s="14"/>
      <c r="GPX68" s="14"/>
      <c r="GPY68" s="14"/>
      <c r="GPZ68" s="14"/>
      <c r="GQA68" s="14"/>
      <c r="GQB68" s="14"/>
      <c r="GQC68" s="14"/>
      <c r="GQD68" s="14"/>
      <c r="GQE68" s="14"/>
      <c r="GQF68" s="14"/>
      <c r="GQG68" s="14"/>
      <c r="GQH68" s="14"/>
      <c r="GQI68" s="14"/>
      <c r="GQJ68" s="14"/>
      <c r="GQK68" s="14"/>
      <c r="GQL68" s="14"/>
      <c r="GQM68" s="14"/>
      <c r="GQN68" s="14"/>
      <c r="GQO68" s="14"/>
      <c r="GQP68" s="14"/>
      <c r="GQQ68" s="14"/>
      <c r="GQR68" s="14"/>
      <c r="GQS68" s="14"/>
      <c r="GQT68" s="14"/>
      <c r="GQU68" s="14"/>
      <c r="GQV68" s="14"/>
      <c r="GQW68" s="14"/>
      <c r="GQX68" s="14"/>
      <c r="GQY68" s="14"/>
      <c r="GQZ68" s="14"/>
      <c r="GRA68" s="14"/>
      <c r="GRB68" s="14"/>
      <c r="GRC68" s="14"/>
      <c r="GRD68" s="14"/>
      <c r="GRE68" s="14"/>
      <c r="GRF68" s="14"/>
      <c r="GRG68" s="14"/>
      <c r="GRH68" s="14"/>
      <c r="GRI68" s="14"/>
      <c r="GRJ68" s="14"/>
      <c r="GRK68" s="14"/>
      <c r="GRL68" s="14"/>
      <c r="GRM68" s="14"/>
      <c r="GRN68" s="14"/>
      <c r="GRO68" s="14"/>
      <c r="GRP68" s="14"/>
      <c r="GRQ68" s="14"/>
      <c r="GRR68" s="14"/>
      <c r="GRS68" s="14"/>
      <c r="GRT68" s="14"/>
      <c r="GRU68" s="14"/>
      <c r="GRV68" s="14"/>
      <c r="GRW68" s="14"/>
      <c r="GRX68" s="14"/>
      <c r="GRY68" s="14"/>
      <c r="GRZ68" s="14"/>
      <c r="GSA68" s="14"/>
      <c r="GSB68" s="14"/>
      <c r="GSC68" s="14"/>
      <c r="GSD68" s="14"/>
      <c r="GSE68" s="14"/>
      <c r="GSF68" s="14"/>
      <c r="GSG68" s="14"/>
      <c r="GSH68" s="14"/>
      <c r="GSI68" s="14"/>
      <c r="GSJ68" s="14"/>
      <c r="GSK68" s="14"/>
      <c r="GSL68" s="14"/>
      <c r="GSM68" s="14"/>
      <c r="GSN68" s="14"/>
      <c r="GSO68" s="14"/>
      <c r="GSP68" s="14"/>
      <c r="GSQ68" s="14"/>
      <c r="GSR68" s="14"/>
      <c r="GSS68" s="14"/>
      <c r="GST68" s="14"/>
      <c r="GSU68" s="14"/>
      <c r="GSV68" s="14"/>
      <c r="GSW68" s="14"/>
      <c r="GSX68" s="14"/>
      <c r="GSY68" s="14"/>
      <c r="GSZ68" s="14"/>
      <c r="GTA68" s="14"/>
      <c r="GTB68" s="14"/>
      <c r="GTC68" s="14"/>
      <c r="GTD68" s="14"/>
      <c r="GTE68" s="14"/>
      <c r="GTF68" s="14"/>
      <c r="GTG68" s="14"/>
      <c r="GTH68" s="14"/>
      <c r="GTI68" s="14"/>
      <c r="GTJ68" s="14"/>
      <c r="GTK68" s="14"/>
      <c r="GTL68" s="14"/>
      <c r="GTM68" s="14"/>
      <c r="GTN68" s="14"/>
      <c r="GTO68" s="14"/>
      <c r="GTP68" s="14"/>
      <c r="GTQ68" s="14"/>
      <c r="GTR68" s="14"/>
      <c r="GTS68" s="14"/>
      <c r="GTT68" s="14"/>
      <c r="GTU68" s="14"/>
      <c r="GTV68" s="14"/>
      <c r="GTW68" s="14"/>
      <c r="GTX68" s="14"/>
      <c r="GTY68" s="14"/>
      <c r="GTZ68" s="14"/>
      <c r="GUA68" s="14"/>
      <c r="GUB68" s="14"/>
      <c r="GUC68" s="14"/>
      <c r="GUD68" s="14"/>
      <c r="GUE68" s="14"/>
      <c r="GUF68" s="14"/>
      <c r="GUG68" s="14"/>
      <c r="GUH68" s="14"/>
      <c r="GUI68" s="14"/>
      <c r="GUJ68" s="14"/>
      <c r="GUK68" s="14"/>
      <c r="GUL68" s="14"/>
      <c r="GUM68" s="14"/>
      <c r="GUN68" s="14"/>
      <c r="GUO68" s="14"/>
      <c r="GUP68" s="14"/>
      <c r="GUQ68" s="14"/>
      <c r="GUR68" s="14"/>
      <c r="GUS68" s="14"/>
      <c r="GUT68" s="14"/>
      <c r="GUU68" s="14"/>
      <c r="GUV68" s="14"/>
      <c r="GUW68" s="14"/>
      <c r="GUX68" s="14"/>
      <c r="GUY68" s="14"/>
      <c r="GUZ68" s="14"/>
      <c r="GVA68" s="14"/>
      <c r="GVB68" s="14"/>
      <c r="GVC68" s="14"/>
      <c r="GVD68" s="14"/>
      <c r="GVE68" s="14"/>
      <c r="GVF68" s="14"/>
      <c r="GVG68" s="14"/>
      <c r="GVH68" s="14"/>
      <c r="GVI68" s="14"/>
      <c r="GVJ68" s="14"/>
      <c r="GVK68" s="14"/>
      <c r="GVL68" s="14"/>
      <c r="GVM68" s="14"/>
      <c r="GVN68" s="14"/>
      <c r="GVO68" s="14"/>
      <c r="GVP68" s="14"/>
      <c r="GVQ68" s="14"/>
      <c r="GVR68" s="14"/>
      <c r="GVS68" s="14"/>
      <c r="GVT68" s="14"/>
      <c r="GVU68" s="14"/>
      <c r="GVV68" s="14"/>
      <c r="GVW68" s="14"/>
      <c r="GVX68" s="14"/>
      <c r="GVY68" s="14"/>
      <c r="GVZ68" s="14"/>
      <c r="GWA68" s="14"/>
      <c r="GWB68" s="14"/>
      <c r="GWC68" s="14"/>
      <c r="GWD68" s="14"/>
      <c r="GWE68" s="14"/>
      <c r="GWF68" s="14"/>
      <c r="GWG68" s="14"/>
      <c r="GWH68" s="14"/>
      <c r="GWI68" s="14"/>
      <c r="GWJ68" s="14"/>
      <c r="GWK68" s="14"/>
      <c r="GWL68" s="14"/>
      <c r="GWM68" s="14"/>
      <c r="GWN68" s="14"/>
      <c r="GWO68" s="14"/>
      <c r="GWP68" s="14"/>
      <c r="GWQ68" s="14"/>
      <c r="GWR68" s="14"/>
      <c r="GWS68" s="14"/>
      <c r="GWT68" s="14"/>
      <c r="GWU68" s="14"/>
      <c r="GWV68" s="14"/>
      <c r="GWW68" s="14"/>
      <c r="GWX68" s="14"/>
      <c r="GWY68" s="14"/>
      <c r="GWZ68" s="14"/>
      <c r="GXA68" s="14"/>
      <c r="GXB68" s="14"/>
      <c r="GXC68" s="14"/>
      <c r="GXD68" s="14"/>
      <c r="GXE68" s="14"/>
      <c r="GXF68" s="14"/>
      <c r="GXG68" s="14"/>
      <c r="GXH68" s="14"/>
      <c r="GXI68" s="14"/>
      <c r="GXJ68" s="14"/>
      <c r="GXK68" s="14"/>
      <c r="GXL68" s="14"/>
      <c r="GXM68" s="14"/>
      <c r="GXN68" s="14"/>
      <c r="GXO68" s="14"/>
      <c r="GXP68" s="14"/>
      <c r="GXQ68" s="14"/>
      <c r="GXR68" s="14"/>
      <c r="GXS68" s="14"/>
      <c r="GXT68" s="14"/>
      <c r="GXU68" s="14"/>
      <c r="GXV68" s="14"/>
      <c r="GXW68" s="14"/>
      <c r="GXX68" s="14"/>
      <c r="GXY68" s="14"/>
      <c r="GXZ68" s="14"/>
      <c r="GYA68" s="14"/>
      <c r="GYB68" s="14"/>
      <c r="GYC68" s="14"/>
      <c r="GYD68" s="14"/>
      <c r="GYE68" s="14"/>
      <c r="GYF68" s="14"/>
      <c r="GYG68" s="14"/>
      <c r="GYH68" s="14"/>
      <c r="GYI68" s="14"/>
      <c r="GYJ68" s="14"/>
      <c r="GYK68" s="14"/>
      <c r="GYL68" s="14"/>
      <c r="GYM68" s="14"/>
      <c r="GYN68" s="14"/>
      <c r="GYO68" s="14"/>
      <c r="GYP68" s="14"/>
      <c r="GYQ68" s="14"/>
      <c r="GYR68" s="14"/>
      <c r="GYS68" s="14"/>
      <c r="GYT68" s="14"/>
      <c r="GYU68" s="14"/>
      <c r="GYV68" s="14"/>
      <c r="GYW68" s="14"/>
      <c r="GYX68" s="14"/>
      <c r="GYY68" s="14"/>
      <c r="GYZ68" s="14"/>
      <c r="GZA68" s="14"/>
      <c r="GZB68" s="14"/>
      <c r="GZC68" s="14"/>
      <c r="GZD68" s="14"/>
      <c r="GZE68" s="14"/>
      <c r="GZF68" s="14"/>
      <c r="GZG68" s="14"/>
      <c r="GZH68" s="14"/>
      <c r="GZI68" s="14"/>
      <c r="GZJ68" s="14"/>
      <c r="GZK68" s="14"/>
      <c r="GZL68" s="14"/>
      <c r="GZM68" s="14"/>
      <c r="GZN68" s="14"/>
      <c r="GZO68" s="14"/>
      <c r="GZP68" s="14"/>
      <c r="GZQ68" s="14"/>
      <c r="GZR68" s="14"/>
      <c r="GZS68" s="14"/>
      <c r="GZT68" s="14"/>
      <c r="GZU68" s="14"/>
      <c r="GZV68" s="14"/>
      <c r="GZW68" s="14"/>
      <c r="GZX68" s="14"/>
      <c r="GZY68" s="14"/>
      <c r="GZZ68" s="14"/>
      <c r="HAA68" s="14"/>
      <c r="HAB68" s="14"/>
      <c r="HAC68" s="14"/>
      <c r="HAD68" s="14"/>
      <c r="HAE68" s="14"/>
      <c r="HAF68" s="14"/>
      <c r="HAG68" s="14"/>
      <c r="HAH68" s="14"/>
      <c r="HAI68" s="14"/>
      <c r="HAJ68" s="14"/>
      <c r="HAK68" s="14"/>
      <c r="HAL68" s="14"/>
      <c r="HAM68" s="14"/>
      <c r="HAN68" s="14"/>
      <c r="HAO68" s="14"/>
      <c r="HAP68" s="14"/>
      <c r="HAQ68" s="14"/>
      <c r="HAR68" s="14"/>
      <c r="HAS68" s="14"/>
      <c r="HAT68" s="14"/>
      <c r="HAU68" s="14"/>
      <c r="HAV68" s="14"/>
      <c r="HAW68" s="14"/>
      <c r="HAX68" s="14"/>
      <c r="HAY68" s="14"/>
      <c r="HAZ68" s="14"/>
      <c r="HBA68" s="14"/>
      <c r="HBB68" s="14"/>
      <c r="HBC68" s="14"/>
      <c r="HBD68" s="14"/>
      <c r="HBE68" s="14"/>
      <c r="HBF68" s="14"/>
      <c r="HBG68" s="14"/>
      <c r="HBH68" s="14"/>
      <c r="HBI68" s="14"/>
      <c r="HBJ68" s="14"/>
      <c r="HBK68" s="14"/>
      <c r="HBL68" s="14"/>
      <c r="HBM68" s="14"/>
      <c r="HBN68" s="14"/>
      <c r="HBO68" s="14"/>
      <c r="HBP68" s="14"/>
      <c r="HBQ68" s="14"/>
      <c r="HBR68" s="14"/>
      <c r="HBS68" s="14"/>
      <c r="HBT68" s="14"/>
      <c r="HBU68" s="14"/>
      <c r="HBV68" s="14"/>
      <c r="HBW68" s="14"/>
      <c r="HBX68" s="14"/>
      <c r="HBY68" s="14"/>
      <c r="HBZ68" s="14"/>
      <c r="HCA68" s="14"/>
      <c r="HCB68" s="14"/>
      <c r="HCC68" s="14"/>
      <c r="HCD68" s="14"/>
      <c r="HCE68" s="14"/>
      <c r="HCF68" s="14"/>
      <c r="HCG68" s="14"/>
      <c r="HCH68" s="14"/>
      <c r="HCI68" s="14"/>
      <c r="HCJ68" s="14"/>
      <c r="HCK68" s="14"/>
      <c r="HCL68" s="14"/>
      <c r="HCM68" s="14"/>
      <c r="HCN68" s="14"/>
      <c r="HCO68" s="14"/>
      <c r="HCP68" s="14"/>
      <c r="HCQ68" s="14"/>
      <c r="HCR68" s="14"/>
      <c r="HCS68" s="14"/>
      <c r="HCT68" s="14"/>
      <c r="HCU68" s="14"/>
      <c r="HCV68" s="14"/>
      <c r="HCW68" s="14"/>
      <c r="HCX68" s="14"/>
      <c r="HCY68" s="14"/>
      <c r="HCZ68" s="14"/>
      <c r="HDA68" s="14"/>
      <c r="HDB68" s="14"/>
      <c r="HDC68" s="14"/>
      <c r="HDD68" s="14"/>
      <c r="HDE68" s="14"/>
      <c r="HDF68" s="14"/>
      <c r="HDG68" s="14"/>
      <c r="HDH68" s="14"/>
      <c r="HDI68" s="14"/>
      <c r="HDJ68" s="14"/>
      <c r="HDK68" s="14"/>
      <c r="HDL68" s="14"/>
      <c r="HDM68" s="14"/>
      <c r="HDN68" s="14"/>
      <c r="HDO68" s="14"/>
      <c r="HDP68" s="14"/>
      <c r="HDQ68" s="14"/>
      <c r="HDR68" s="14"/>
      <c r="HDS68" s="14"/>
      <c r="HDT68" s="14"/>
      <c r="HDU68" s="14"/>
      <c r="HDV68" s="14"/>
      <c r="HDW68" s="14"/>
      <c r="HDX68" s="14"/>
      <c r="HDY68" s="14"/>
      <c r="HDZ68" s="14"/>
      <c r="HEA68" s="14"/>
      <c r="HEB68" s="14"/>
      <c r="HEC68" s="14"/>
      <c r="HED68" s="14"/>
      <c r="HEE68" s="14"/>
      <c r="HEF68" s="14"/>
      <c r="HEG68" s="14"/>
      <c r="HEH68" s="14"/>
      <c r="HEI68" s="14"/>
      <c r="HEJ68" s="14"/>
      <c r="HEK68" s="14"/>
      <c r="HEL68" s="14"/>
      <c r="HEM68" s="14"/>
      <c r="HEN68" s="14"/>
      <c r="HEO68" s="14"/>
      <c r="HEP68" s="14"/>
      <c r="HEQ68" s="14"/>
      <c r="HER68" s="14"/>
      <c r="HES68" s="14"/>
      <c r="HET68" s="14"/>
      <c r="HEU68" s="14"/>
      <c r="HEV68" s="14"/>
      <c r="HEW68" s="14"/>
      <c r="HEX68" s="14"/>
      <c r="HEY68" s="14"/>
      <c r="HEZ68" s="14"/>
      <c r="HFA68" s="14"/>
      <c r="HFB68" s="14"/>
      <c r="HFC68" s="14"/>
      <c r="HFD68" s="14"/>
      <c r="HFE68" s="14"/>
      <c r="HFF68" s="14"/>
      <c r="HFG68" s="14"/>
      <c r="HFH68" s="14"/>
      <c r="HFI68" s="14"/>
      <c r="HFJ68" s="14"/>
      <c r="HFK68" s="14"/>
      <c r="HFL68" s="14"/>
      <c r="HFM68" s="14"/>
      <c r="HFN68" s="14"/>
      <c r="HFO68" s="14"/>
      <c r="HFP68" s="14"/>
      <c r="HFQ68" s="14"/>
      <c r="HFR68" s="14"/>
      <c r="HFS68" s="14"/>
      <c r="HFT68" s="14"/>
      <c r="HFU68" s="14"/>
      <c r="HFV68" s="14"/>
      <c r="HFW68" s="14"/>
      <c r="HFX68" s="14"/>
      <c r="HFY68" s="14"/>
      <c r="HFZ68" s="14"/>
      <c r="HGA68" s="14"/>
      <c r="HGB68" s="14"/>
      <c r="HGC68" s="14"/>
      <c r="HGD68" s="14"/>
      <c r="HGE68" s="14"/>
      <c r="HGF68" s="14"/>
      <c r="HGG68" s="14"/>
      <c r="HGH68" s="14"/>
      <c r="HGI68" s="14"/>
      <c r="HGJ68" s="14"/>
      <c r="HGK68" s="14"/>
      <c r="HGL68" s="14"/>
      <c r="HGM68" s="14"/>
      <c r="HGN68" s="14"/>
      <c r="HGO68" s="14"/>
      <c r="HGP68" s="14"/>
      <c r="HGQ68" s="14"/>
      <c r="HGR68" s="14"/>
      <c r="HGS68" s="14"/>
      <c r="HGT68" s="14"/>
      <c r="HGU68" s="14"/>
      <c r="HGV68" s="14"/>
      <c r="HGW68" s="14"/>
      <c r="HGX68" s="14"/>
      <c r="HGY68" s="14"/>
      <c r="HGZ68" s="14"/>
      <c r="HHA68" s="14"/>
      <c r="HHB68" s="14"/>
      <c r="HHC68" s="14"/>
      <c r="HHD68" s="14"/>
      <c r="HHE68" s="14"/>
      <c r="HHF68" s="14"/>
      <c r="HHG68" s="14"/>
      <c r="HHH68" s="14"/>
      <c r="HHI68" s="14"/>
      <c r="HHJ68" s="14"/>
      <c r="HHK68" s="14"/>
      <c r="HHL68" s="14"/>
      <c r="HHM68" s="14"/>
      <c r="HHN68" s="14"/>
      <c r="HHO68" s="14"/>
      <c r="HHP68" s="14"/>
      <c r="HHQ68" s="14"/>
      <c r="HHR68" s="14"/>
      <c r="HHS68" s="14"/>
      <c r="HHT68" s="14"/>
      <c r="HHU68" s="14"/>
      <c r="HHV68" s="14"/>
      <c r="HHW68" s="14"/>
      <c r="HHX68" s="14"/>
      <c r="HHY68" s="14"/>
      <c r="HHZ68" s="14"/>
      <c r="HIA68" s="14"/>
      <c r="HIB68" s="14"/>
      <c r="HIC68" s="14"/>
      <c r="HID68" s="14"/>
      <c r="HIE68" s="14"/>
      <c r="HIF68" s="14"/>
      <c r="HIG68" s="14"/>
      <c r="HIH68" s="14"/>
      <c r="HII68" s="14"/>
      <c r="HIJ68" s="14"/>
      <c r="HIK68" s="14"/>
      <c r="HIL68" s="14"/>
      <c r="HIM68" s="14"/>
      <c r="HIN68" s="14"/>
      <c r="HIO68" s="14"/>
      <c r="HIP68" s="14"/>
      <c r="HIQ68" s="14"/>
      <c r="HIR68" s="14"/>
      <c r="HIS68" s="14"/>
      <c r="HIT68" s="14"/>
      <c r="HIU68" s="14"/>
      <c r="HIV68" s="14"/>
      <c r="HIW68" s="14"/>
      <c r="HIX68" s="14"/>
      <c r="HIY68" s="14"/>
      <c r="HIZ68" s="14"/>
      <c r="HJA68" s="14"/>
      <c r="HJB68" s="14"/>
      <c r="HJC68" s="14"/>
      <c r="HJD68" s="14"/>
      <c r="HJE68" s="14"/>
      <c r="HJF68" s="14"/>
      <c r="HJG68" s="14"/>
      <c r="HJH68" s="14"/>
      <c r="HJI68" s="14"/>
      <c r="HJJ68" s="14"/>
      <c r="HJK68" s="14"/>
      <c r="HJL68" s="14"/>
      <c r="HJM68" s="14"/>
      <c r="HJN68" s="14"/>
      <c r="HJO68" s="14"/>
      <c r="HJP68" s="14"/>
      <c r="HJQ68" s="14"/>
      <c r="HJR68" s="14"/>
      <c r="HJS68" s="14"/>
      <c r="HJT68" s="14"/>
      <c r="HJU68" s="14"/>
      <c r="HJV68" s="14"/>
      <c r="HJW68" s="14"/>
      <c r="HJX68" s="14"/>
      <c r="HJY68" s="14"/>
      <c r="HJZ68" s="14"/>
      <c r="HKA68" s="14"/>
      <c r="HKB68" s="14"/>
      <c r="HKC68" s="14"/>
      <c r="HKD68" s="14"/>
      <c r="HKE68" s="14"/>
      <c r="HKF68" s="14"/>
      <c r="HKG68" s="14"/>
      <c r="HKH68" s="14"/>
      <c r="HKI68" s="14"/>
      <c r="HKJ68" s="14"/>
      <c r="HKK68" s="14"/>
      <c r="HKL68" s="14"/>
      <c r="HKM68" s="14"/>
      <c r="HKN68" s="14"/>
      <c r="HKO68" s="14"/>
      <c r="HKP68" s="14"/>
      <c r="HKQ68" s="14"/>
      <c r="HKR68" s="14"/>
      <c r="HKS68" s="14"/>
      <c r="HKT68" s="14"/>
      <c r="HKU68" s="14"/>
      <c r="HKV68" s="14"/>
      <c r="HKW68" s="14"/>
      <c r="HKX68" s="14"/>
      <c r="HKY68" s="14"/>
      <c r="HKZ68" s="14"/>
      <c r="HLA68" s="14"/>
      <c r="HLB68" s="14"/>
      <c r="HLC68" s="14"/>
      <c r="HLD68" s="14"/>
      <c r="HLE68" s="14"/>
      <c r="HLF68" s="14"/>
      <c r="HLG68" s="14"/>
      <c r="HLH68" s="14"/>
      <c r="HLI68" s="14"/>
      <c r="HLJ68" s="14"/>
      <c r="HLK68" s="14"/>
      <c r="HLL68" s="14"/>
      <c r="HLM68" s="14"/>
      <c r="HLN68" s="14"/>
      <c r="HLO68" s="14"/>
      <c r="HLP68" s="14"/>
      <c r="HLQ68" s="14"/>
      <c r="HLR68" s="14"/>
      <c r="HLS68" s="14"/>
      <c r="HLT68" s="14"/>
      <c r="HLU68" s="14"/>
      <c r="HLV68" s="14"/>
      <c r="HLW68" s="14"/>
      <c r="HLX68" s="14"/>
      <c r="HLY68" s="14"/>
      <c r="HLZ68" s="14"/>
      <c r="HMA68" s="14"/>
      <c r="HMB68" s="14"/>
      <c r="HMC68" s="14"/>
      <c r="HMD68" s="14"/>
      <c r="HME68" s="14"/>
      <c r="HMF68" s="14"/>
      <c r="HMG68" s="14"/>
      <c r="HMH68" s="14"/>
      <c r="HMI68" s="14"/>
      <c r="HMJ68" s="14"/>
      <c r="HMK68" s="14"/>
      <c r="HML68" s="14"/>
      <c r="HMM68" s="14"/>
      <c r="HMN68" s="14"/>
      <c r="HMO68" s="14"/>
      <c r="HMP68" s="14"/>
      <c r="HMQ68" s="14"/>
      <c r="HMR68" s="14"/>
      <c r="HMS68" s="14"/>
      <c r="HMT68" s="14"/>
      <c r="HMU68" s="14"/>
      <c r="HMV68" s="14"/>
      <c r="HMW68" s="14"/>
      <c r="HMX68" s="14"/>
      <c r="HMY68" s="14"/>
      <c r="HMZ68" s="14"/>
      <c r="HNA68" s="14"/>
      <c r="HNB68" s="14"/>
      <c r="HNC68" s="14"/>
      <c r="HND68" s="14"/>
      <c r="HNE68" s="14"/>
      <c r="HNF68" s="14"/>
      <c r="HNG68" s="14"/>
      <c r="HNH68" s="14"/>
      <c r="HNI68" s="14"/>
      <c r="HNJ68" s="14"/>
      <c r="HNK68" s="14"/>
      <c r="HNL68" s="14"/>
      <c r="HNM68" s="14"/>
      <c r="HNN68" s="14"/>
      <c r="HNO68" s="14"/>
      <c r="HNP68" s="14"/>
      <c r="HNQ68" s="14"/>
      <c r="HNR68" s="14"/>
      <c r="HNS68" s="14"/>
      <c r="HNT68" s="14"/>
      <c r="HNU68" s="14"/>
      <c r="HNV68" s="14"/>
      <c r="HNW68" s="14"/>
      <c r="HNX68" s="14"/>
      <c r="HNY68" s="14"/>
      <c r="HNZ68" s="14"/>
      <c r="HOA68" s="14"/>
      <c r="HOB68" s="14"/>
      <c r="HOC68" s="14"/>
      <c r="HOD68" s="14"/>
      <c r="HOE68" s="14"/>
      <c r="HOF68" s="14"/>
      <c r="HOG68" s="14"/>
      <c r="HOH68" s="14"/>
      <c r="HOI68" s="14"/>
      <c r="HOJ68" s="14"/>
      <c r="HOK68" s="14"/>
      <c r="HOL68" s="14"/>
      <c r="HOM68" s="14"/>
      <c r="HON68" s="14"/>
      <c r="HOO68" s="14"/>
      <c r="HOP68" s="14"/>
      <c r="HOQ68" s="14"/>
      <c r="HOR68" s="14"/>
      <c r="HOS68" s="14"/>
      <c r="HOT68" s="14"/>
      <c r="HOU68" s="14"/>
      <c r="HOV68" s="14"/>
      <c r="HOW68" s="14"/>
      <c r="HOX68" s="14"/>
      <c r="HOY68" s="14"/>
      <c r="HOZ68" s="14"/>
      <c r="HPA68" s="14"/>
      <c r="HPB68" s="14"/>
      <c r="HPC68" s="14"/>
      <c r="HPD68" s="14"/>
      <c r="HPE68" s="14"/>
      <c r="HPF68" s="14"/>
      <c r="HPG68" s="14"/>
      <c r="HPH68" s="14"/>
      <c r="HPI68" s="14"/>
      <c r="HPJ68" s="14"/>
      <c r="HPK68" s="14"/>
      <c r="HPL68" s="14"/>
      <c r="HPM68" s="14"/>
      <c r="HPN68" s="14"/>
      <c r="HPO68" s="14"/>
      <c r="HPP68" s="14"/>
      <c r="HPQ68" s="14"/>
      <c r="HPR68" s="14"/>
      <c r="HPS68" s="14"/>
      <c r="HPT68" s="14"/>
      <c r="HPU68" s="14"/>
      <c r="HPV68" s="14"/>
      <c r="HPW68" s="14"/>
      <c r="HPX68" s="14"/>
      <c r="HPY68" s="14"/>
      <c r="HPZ68" s="14"/>
      <c r="HQA68" s="14"/>
      <c r="HQB68" s="14"/>
      <c r="HQC68" s="14"/>
      <c r="HQD68" s="14"/>
      <c r="HQE68" s="14"/>
      <c r="HQF68" s="14"/>
      <c r="HQG68" s="14"/>
      <c r="HQH68" s="14"/>
      <c r="HQI68" s="14"/>
      <c r="HQJ68" s="14"/>
      <c r="HQK68" s="14"/>
      <c r="HQL68" s="14"/>
      <c r="HQM68" s="14"/>
      <c r="HQN68" s="14"/>
      <c r="HQO68" s="14"/>
      <c r="HQP68" s="14"/>
      <c r="HQQ68" s="14"/>
      <c r="HQR68" s="14"/>
      <c r="HQS68" s="14"/>
      <c r="HQT68" s="14"/>
      <c r="HQU68" s="14"/>
      <c r="HQV68" s="14"/>
      <c r="HQW68" s="14"/>
      <c r="HQX68" s="14"/>
      <c r="HQY68" s="14"/>
      <c r="HQZ68" s="14"/>
      <c r="HRA68" s="14"/>
      <c r="HRB68" s="14"/>
      <c r="HRC68" s="14"/>
      <c r="HRD68" s="14"/>
      <c r="HRE68" s="14"/>
      <c r="HRF68" s="14"/>
      <c r="HRG68" s="14"/>
      <c r="HRH68" s="14"/>
      <c r="HRI68" s="14"/>
      <c r="HRJ68" s="14"/>
      <c r="HRK68" s="14"/>
      <c r="HRL68" s="14"/>
      <c r="HRM68" s="14"/>
      <c r="HRN68" s="14"/>
      <c r="HRO68" s="14"/>
      <c r="HRP68" s="14"/>
      <c r="HRQ68" s="14"/>
      <c r="HRR68" s="14"/>
      <c r="HRS68" s="14"/>
      <c r="HRT68" s="14"/>
      <c r="HRU68" s="14"/>
      <c r="HRV68" s="14"/>
      <c r="HRW68" s="14"/>
      <c r="HRX68" s="14"/>
      <c r="HRY68" s="14"/>
      <c r="HRZ68" s="14"/>
      <c r="HSA68" s="14"/>
      <c r="HSB68" s="14"/>
      <c r="HSC68" s="14"/>
      <c r="HSD68" s="14"/>
      <c r="HSE68" s="14"/>
      <c r="HSF68" s="14"/>
      <c r="HSG68" s="14"/>
      <c r="HSH68" s="14"/>
      <c r="HSI68" s="14"/>
      <c r="HSJ68" s="14"/>
      <c r="HSK68" s="14"/>
      <c r="HSL68" s="14"/>
      <c r="HSM68" s="14"/>
      <c r="HSN68" s="14"/>
      <c r="HSO68" s="14"/>
      <c r="HSP68" s="14"/>
      <c r="HSQ68" s="14"/>
      <c r="HSR68" s="14"/>
      <c r="HSS68" s="14"/>
      <c r="HST68" s="14"/>
      <c r="HSU68" s="14"/>
      <c r="HSV68" s="14"/>
      <c r="HSW68" s="14"/>
      <c r="HSX68" s="14"/>
      <c r="HSY68" s="14"/>
      <c r="HSZ68" s="14"/>
      <c r="HTA68" s="14"/>
      <c r="HTB68" s="14"/>
      <c r="HTC68" s="14"/>
      <c r="HTD68" s="14"/>
      <c r="HTE68" s="14"/>
      <c r="HTF68" s="14"/>
      <c r="HTG68" s="14"/>
      <c r="HTH68" s="14"/>
      <c r="HTI68" s="14"/>
      <c r="HTJ68" s="14"/>
      <c r="HTK68" s="14"/>
      <c r="HTL68" s="14"/>
      <c r="HTM68" s="14"/>
      <c r="HTN68" s="14"/>
      <c r="HTO68" s="14"/>
      <c r="HTP68" s="14"/>
      <c r="HTQ68" s="14"/>
      <c r="HTR68" s="14"/>
      <c r="HTS68" s="14"/>
      <c r="HTT68" s="14"/>
      <c r="HTU68" s="14"/>
      <c r="HTV68" s="14"/>
      <c r="HTW68" s="14"/>
      <c r="HTX68" s="14"/>
      <c r="HTY68" s="14"/>
      <c r="HTZ68" s="14"/>
      <c r="HUA68" s="14"/>
      <c r="HUB68" s="14"/>
      <c r="HUC68" s="14"/>
      <c r="HUD68" s="14"/>
      <c r="HUE68" s="14"/>
      <c r="HUF68" s="14"/>
      <c r="HUG68" s="14"/>
      <c r="HUH68" s="14"/>
      <c r="HUI68" s="14"/>
      <c r="HUJ68" s="14"/>
      <c r="HUK68" s="14"/>
      <c r="HUL68" s="14"/>
      <c r="HUM68" s="14"/>
      <c r="HUN68" s="14"/>
      <c r="HUO68" s="14"/>
      <c r="HUP68" s="14"/>
      <c r="HUQ68" s="14"/>
      <c r="HUR68" s="14"/>
      <c r="HUS68" s="14"/>
      <c r="HUT68" s="14"/>
      <c r="HUU68" s="14"/>
      <c r="HUV68" s="14"/>
      <c r="HUW68" s="14"/>
      <c r="HUX68" s="14"/>
      <c r="HUY68" s="14"/>
      <c r="HUZ68" s="14"/>
      <c r="HVA68" s="14"/>
      <c r="HVB68" s="14"/>
      <c r="HVC68" s="14"/>
      <c r="HVD68" s="14"/>
      <c r="HVE68" s="14"/>
      <c r="HVF68" s="14"/>
      <c r="HVG68" s="14"/>
      <c r="HVH68" s="14"/>
      <c r="HVI68" s="14"/>
      <c r="HVJ68" s="14"/>
      <c r="HVK68" s="14"/>
      <c r="HVL68" s="14"/>
      <c r="HVM68" s="14"/>
      <c r="HVN68" s="14"/>
      <c r="HVO68" s="14"/>
      <c r="HVP68" s="14"/>
      <c r="HVQ68" s="14"/>
      <c r="HVR68" s="14"/>
      <c r="HVS68" s="14"/>
      <c r="HVT68" s="14"/>
      <c r="HVU68" s="14"/>
      <c r="HVV68" s="14"/>
      <c r="HVW68" s="14"/>
      <c r="HVX68" s="14"/>
      <c r="HVY68" s="14"/>
      <c r="HVZ68" s="14"/>
      <c r="HWA68" s="14"/>
      <c r="HWB68" s="14"/>
      <c r="HWC68" s="14"/>
      <c r="HWD68" s="14"/>
      <c r="HWE68" s="14"/>
      <c r="HWF68" s="14"/>
      <c r="HWG68" s="14"/>
      <c r="HWH68" s="14"/>
      <c r="HWI68" s="14"/>
      <c r="HWJ68" s="14"/>
      <c r="HWK68" s="14"/>
      <c r="HWL68" s="14"/>
      <c r="HWM68" s="14"/>
      <c r="HWN68" s="14"/>
      <c r="HWO68" s="14"/>
      <c r="HWP68" s="14"/>
      <c r="HWQ68" s="14"/>
      <c r="HWR68" s="14"/>
      <c r="HWS68" s="14"/>
      <c r="HWT68" s="14"/>
      <c r="HWU68" s="14"/>
      <c r="HWV68" s="14"/>
      <c r="HWW68" s="14"/>
      <c r="HWX68" s="14"/>
      <c r="HWY68" s="14"/>
      <c r="HWZ68" s="14"/>
      <c r="HXA68" s="14"/>
      <c r="HXB68" s="14"/>
      <c r="HXC68" s="14"/>
      <c r="HXD68" s="14"/>
      <c r="HXE68" s="14"/>
      <c r="HXF68" s="14"/>
      <c r="HXG68" s="14"/>
      <c r="HXH68" s="14"/>
      <c r="HXI68" s="14"/>
      <c r="HXJ68" s="14"/>
      <c r="HXK68" s="14"/>
      <c r="HXL68" s="14"/>
      <c r="HXM68" s="14"/>
      <c r="HXN68" s="14"/>
      <c r="HXO68" s="14"/>
      <c r="HXP68" s="14"/>
      <c r="HXQ68" s="14"/>
      <c r="HXR68" s="14"/>
      <c r="HXS68" s="14"/>
      <c r="HXT68" s="14"/>
      <c r="HXU68" s="14"/>
      <c r="HXV68" s="14"/>
      <c r="HXW68" s="14"/>
      <c r="HXX68" s="14"/>
      <c r="HXY68" s="14"/>
      <c r="HXZ68" s="14"/>
      <c r="HYA68" s="14"/>
      <c r="HYB68" s="14"/>
      <c r="HYC68" s="14"/>
      <c r="HYD68" s="14"/>
      <c r="HYE68" s="14"/>
      <c r="HYF68" s="14"/>
      <c r="HYG68" s="14"/>
      <c r="HYH68" s="14"/>
      <c r="HYI68" s="14"/>
      <c r="HYJ68" s="14"/>
      <c r="HYK68" s="14"/>
      <c r="HYL68" s="14"/>
      <c r="HYM68" s="14"/>
      <c r="HYN68" s="14"/>
      <c r="HYO68" s="14"/>
      <c r="HYP68" s="14"/>
      <c r="HYQ68" s="14"/>
      <c r="HYR68" s="14"/>
      <c r="HYS68" s="14"/>
      <c r="HYT68" s="14"/>
      <c r="HYU68" s="14"/>
      <c r="HYV68" s="14"/>
      <c r="HYW68" s="14"/>
      <c r="HYX68" s="14"/>
      <c r="HYY68" s="14"/>
      <c r="HYZ68" s="14"/>
      <c r="HZA68" s="14"/>
      <c r="HZB68" s="14"/>
      <c r="HZC68" s="14"/>
      <c r="HZD68" s="14"/>
      <c r="HZE68" s="14"/>
      <c r="HZF68" s="14"/>
      <c r="HZG68" s="14"/>
      <c r="HZH68" s="14"/>
      <c r="HZI68" s="14"/>
      <c r="HZJ68" s="14"/>
      <c r="HZK68" s="14"/>
      <c r="HZL68" s="14"/>
      <c r="HZM68" s="14"/>
      <c r="HZN68" s="14"/>
      <c r="HZO68" s="14"/>
      <c r="HZP68" s="14"/>
      <c r="HZQ68" s="14"/>
      <c r="HZR68" s="14"/>
      <c r="HZS68" s="14"/>
      <c r="HZT68" s="14"/>
      <c r="HZU68" s="14"/>
      <c r="HZV68" s="14"/>
      <c r="HZW68" s="14"/>
      <c r="HZX68" s="14"/>
      <c r="HZY68" s="14"/>
      <c r="HZZ68" s="14"/>
      <c r="IAA68" s="14"/>
      <c r="IAB68" s="14"/>
      <c r="IAC68" s="14"/>
      <c r="IAD68" s="14"/>
      <c r="IAE68" s="14"/>
      <c r="IAF68" s="14"/>
      <c r="IAG68" s="14"/>
      <c r="IAH68" s="14"/>
      <c r="IAI68" s="14"/>
      <c r="IAJ68" s="14"/>
      <c r="IAK68" s="14"/>
      <c r="IAL68" s="14"/>
      <c r="IAM68" s="14"/>
      <c r="IAN68" s="14"/>
      <c r="IAO68" s="14"/>
      <c r="IAP68" s="14"/>
      <c r="IAQ68" s="14"/>
      <c r="IAR68" s="14"/>
      <c r="IAS68" s="14"/>
      <c r="IAT68" s="14"/>
      <c r="IAU68" s="14"/>
      <c r="IAV68" s="14"/>
      <c r="IAW68" s="14"/>
      <c r="IAX68" s="14"/>
      <c r="IAY68" s="14"/>
      <c r="IAZ68" s="14"/>
      <c r="IBA68" s="14"/>
      <c r="IBB68" s="14"/>
      <c r="IBC68" s="14"/>
      <c r="IBD68" s="14"/>
      <c r="IBE68" s="14"/>
      <c r="IBF68" s="14"/>
      <c r="IBG68" s="14"/>
      <c r="IBH68" s="14"/>
      <c r="IBI68" s="14"/>
      <c r="IBJ68" s="14"/>
      <c r="IBK68" s="14"/>
      <c r="IBL68" s="14"/>
      <c r="IBM68" s="14"/>
      <c r="IBN68" s="14"/>
      <c r="IBO68" s="14"/>
      <c r="IBP68" s="14"/>
      <c r="IBQ68" s="14"/>
      <c r="IBR68" s="14"/>
      <c r="IBS68" s="14"/>
      <c r="IBT68" s="14"/>
      <c r="IBU68" s="14"/>
      <c r="IBV68" s="14"/>
      <c r="IBW68" s="14"/>
      <c r="IBX68" s="14"/>
      <c r="IBY68" s="14"/>
      <c r="IBZ68" s="14"/>
      <c r="ICA68" s="14"/>
      <c r="ICB68" s="14"/>
      <c r="ICC68" s="14"/>
      <c r="ICD68" s="14"/>
      <c r="ICE68" s="14"/>
      <c r="ICF68" s="14"/>
      <c r="ICG68" s="14"/>
      <c r="ICH68" s="14"/>
      <c r="ICI68" s="14"/>
      <c r="ICJ68" s="14"/>
      <c r="ICK68" s="14"/>
      <c r="ICL68" s="14"/>
      <c r="ICM68" s="14"/>
      <c r="ICN68" s="14"/>
      <c r="ICO68" s="14"/>
      <c r="ICP68" s="14"/>
      <c r="ICQ68" s="14"/>
      <c r="ICR68" s="14"/>
      <c r="ICS68" s="14"/>
      <c r="ICT68" s="14"/>
      <c r="ICU68" s="14"/>
      <c r="ICV68" s="14"/>
      <c r="ICW68" s="14"/>
      <c r="ICX68" s="14"/>
      <c r="ICY68" s="14"/>
      <c r="ICZ68" s="14"/>
      <c r="IDA68" s="14"/>
      <c r="IDB68" s="14"/>
      <c r="IDC68" s="14"/>
      <c r="IDD68" s="14"/>
      <c r="IDE68" s="14"/>
      <c r="IDF68" s="14"/>
      <c r="IDG68" s="14"/>
      <c r="IDH68" s="14"/>
      <c r="IDI68" s="14"/>
      <c r="IDJ68" s="14"/>
      <c r="IDK68" s="14"/>
      <c r="IDL68" s="14"/>
      <c r="IDM68" s="14"/>
      <c r="IDN68" s="14"/>
      <c r="IDO68" s="14"/>
      <c r="IDP68" s="14"/>
      <c r="IDQ68" s="14"/>
      <c r="IDR68" s="14"/>
      <c r="IDS68" s="14"/>
      <c r="IDT68" s="14"/>
      <c r="IDU68" s="14"/>
      <c r="IDV68" s="14"/>
      <c r="IDW68" s="14"/>
      <c r="IDX68" s="14"/>
      <c r="IDY68" s="14"/>
      <c r="IDZ68" s="14"/>
      <c r="IEA68" s="14"/>
      <c r="IEB68" s="14"/>
      <c r="IEC68" s="14"/>
      <c r="IED68" s="14"/>
      <c r="IEE68" s="14"/>
      <c r="IEF68" s="14"/>
      <c r="IEG68" s="14"/>
      <c r="IEH68" s="14"/>
      <c r="IEI68" s="14"/>
      <c r="IEJ68" s="14"/>
      <c r="IEK68" s="14"/>
      <c r="IEL68" s="14"/>
      <c r="IEM68" s="14"/>
      <c r="IEN68" s="14"/>
      <c r="IEO68" s="14"/>
      <c r="IEP68" s="14"/>
      <c r="IEQ68" s="14"/>
      <c r="IER68" s="14"/>
      <c r="IES68" s="14"/>
      <c r="IET68" s="14"/>
      <c r="IEU68" s="14"/>
      <c r="IEV68" s="14"/>
      <c r="IEW68" s="14"/>
      <c r="IEX68" s="14"/>
      <c r="IEY68" s="14"/>
      <c r="IEZ68" s="14"/>
      <c r="IFA68" s="14"/>
      <c r="IFB68" s="14"/>
      <c r="IFC68" s="14"/>
      <c r="IFD68" s="14"/>
      <c r="IFE68" s="14"/>
      <c r="IFF68" s="14"/>
      <c r="IFG68" s="14"/>
      <c r="IFH68" s="14"/>
      <c r="IFI68" s="14"/>
      <c r="IFJ68" s="14"/>
      <c r="IFK68" s="14"/>
      <c r="IFL68" s="14"/>
      <c r="IFM68" s="14"/>
      <c r="IFN68" s="14"/>
      <c r="IFO68" s="14"/>
      <c r="IFP68" s="14"/>
      <c r="IFQ68" s="14"/>
      <c r="IFR68" s="14"/>
      <c r="IFS68" s="14"/>
      <c r="IFT68" s="14"/>
      <c r="IFU68" s="14"/>
      <c r="IFV68" s="14"/>
      <c r="IFW68" s="14"/>
      <c r="IFX68" s="14"/>
      <c r="IFY68" s="14"/>
      <c r="IFZ68" s="14"/>
      <c r="IGA68" s="14"/>
      <c r="IGB68" s="14"/>
      <c r="IGC68" s="14"/>
      <c r="IGD68" s="14"/>
      <c r="IGE68" s="14"/>
      <c r="IGF68" s="14"/>
      <c r="IGG68" s="14"/>
      <c r="IGH68" s="14"/>
      <c r="IGI68" s="14"/>
      <c r="IGJ68" s="14"/>
      <c r="IGK68" s="14"/>
      <c r="IGL68" s="14"/>
      <c r="IGM68" s="14"/>
      <c r="IGN68" s="14"/>
      <c r="IGO68" s="14"/>
      <c r="IGP68" s="14"/>
      <c r="IGQ68" s="14"/>
      <c r="IGR68" s="14"/>
      <c r="IGS68" s="14"/>
      <c r="IGT68" s="14"/>
      <c r="IGU68" s="14"/>
      <c r="IGV68" s="14"/>
      <c r="IGW68" s="14"/>
      <c r="IGX68" s="14"/>
      <c r="IGY68" s="14"/>
      <c r="IGZ68" s="14"/>
      <c r="IHA68" s="14"/>
      <c r="IHB68" s="14"/>
      <c r="IHC68" s="14"/>
      <c r="IHD68" s="14"/>
      <c r="IHE68" s="14"/>
      <c r="IHF68" s="14"/>
      <c r="IHG68" s="14"/>
      <c r="IHH68" s="14"/>
      <c r="IHI68" s="14"/>
      <c r="IHJ68" s="14"/>
      <c r="IHK68" s="14"/>
      <c r="IHL68" s="14"/>
      <c r="IHM68" s="14"/>
      <c r="IHN68" s="14"/>
      <c r="IHO68" s="14"/>
      <c r="IHP68" s="14"/>
      <c r="IHQ68" s="14"/>
      <c r="IHR68" s="14"/>
      <c r="IHS68" s="14"/>
      <c r="IHT68" s="14"/>
      <c r="IHU68" s="14"/>
      <c r="IHV68" s="14"/>
      <c r="IHW68" s="14"/>
      <c r="IHX68" s="14"/>
      <c r="IHY68" s="14"/>
      <c r="IHZ68" s="14"/>
      <c r="IIA68" s="14"/>
      <c r="IIB68" s="14"/>
      <c r="IIC68" s="14"/>
      <c r="IID68" s="14"/>
      <c r="IIE68" s="14"/>
      <c r="IIF68" s="14"/>
      <c r="IIG68" s="14"/>
      <c r="IIH68" s="14"/>
      <c r="III68" s="14"/>
      <c r="IIJ68" s="14"/>
      <c r="IIK68" s="14"/>
      <c r="IIL68" s="14"/>
      <c r="IIM68" s="14"/>
      <c r="IIN68" s="14"/>
      <c r="IIO68" s="14"/>
      <c r="IIP68" s="14"/>
      <c r="IIQ68" s="14"/>
      <c r="IIR68" s="14"/>
      <c r="IIS68" s="14"/>
      <c r="IIT68" s="14"/>
      <c r="IIU68" s="14"/>
      <c r="IIV68" s="14"/>
      <c r="IIW68" s="14"/>
      <c r="IIX68" s="14"/>
      <c r="IIY68" s="14"/>
      <c r="IIZ68" s="14"/>
      <c r="IJA68" s="14"/>
      <c r="IJB68" s="14"/>
      <c r="IJC68" s="14"/>
      <c r="IJD68" s="14"/>
      <c r="IJE68" s="14"/>
      <c r="IJF68" s="14"/>
      <c r="IJG68" s="14"/>
      <c r="IJH68" s="14"/>
      <c r="IJI68" s="14"/>
      <c r="IJJ68" s="14"/>
      <c r="IJK68" s="14"/>
      <c r="IJL68" s="14"/>
      <c r="IJM68" s="14"/>
      <c r="IJN68" s="14"/>
      <c r="IJO68" s="14"/>
      <c r="IJP68" s="14"/>
      <c r="IJQ68" s="14"/>
      <c r="IJR68" s="14"/>
      <c r="IJS68" s="14"/>
      <c r="IJT68" s="14"/>
      <c r="IJU68" s="14"/>
      <c r="IJV68" s="14"/>
      <c r="IJW68" s="14"/>
      <c r="IJX68" s="14"/>
      <c r="IJY68" s="14"/>
      <c r="IJZ68" s="14"/>
      <c r="IKA68" s="14"/>
      <c r="IKB68" s="14"/>
      <c r="IKC68" s="14"/>
      <c r="IKD68" s="14"/>
      <c r="IKE68" s="14"/>
      <c r="IKF68" s="14"/>
      <c r="IKG68" s="14"/>
      <c r="IKH68" s="14"/>
      <c r="IKI68" s="14"/>
      <c r="IKJ68" s="14"/>
      <c r="IKK68" s="14"/>
      <c r="IKL68" s="14"/>
      <c r="IKM68" s="14"/>
      <c r="IKN68" s="14"/>
      <c r="IKO68" s="14"/>
      <c r="IKP68" s="14"/>
      <c r="IKQ68" s="14"/>
      <c r="IKR68" s="14"/>
      <c r="IKS68" s="14"/>
      <c r="IKT68" s="14"/>
      <c r="IKU68" s="14"/>
      <c r="IKV68" s="14"/>
      <c r="IKW68" s="14"/>
      <c r="IKX68" s="14"/>
      <c r="IKY68" s="14"/>
      <c r="IKZ68" s="14"/>
      <c r="ILA68" s="14"/>
      <c r="ILB68" s="14"/>
      <c r="ILC68" s="14"/>
      <c r="ILD68" s="14"/>
      <c r="ILE68" s="14"/>
      <c r="ILF68" s="14"/>
      <c r="ILG68" s="14"/>
      <c r="ILH68" s="14"/>
      <c r="ILI68" s="14"/>
      <c r="ILJ68" s="14"/>
      <c r="ILK68" s="14"/>
      <c r="ILL68" s="14"/>
      <c r="ILM68" s="14"/>
      <c r="ILN68" s="14"/>
      <c r="ILO68" s="14"/>
      <c r="ILP68" s="14"/>
      <c r="ILQ68" s="14"/>
      <c r="ILR68" s="14"/>
      <c r="ILS68" s="14"/>
      <c r="ILT68" s="14"/>
      <c r="ILU68" s="14"/>
      <c r="ILV68" s="14"/>
      <c r="ILW68" s="14"/>
      <c r="ILX68" s="14"/>
      <c r="ILY68" s="14"/>
      <c r="ILZ68" s="14"/>
      <c r="IMA68" s="14"/>
      <c r="IMB68" s="14"/>
      <c r="IMC68" s="14"/>
      <c r="IMD68" s="14"/>
      <c r="IME68" s="14"/>
      <c r="IMF68" s="14"/>
      <c r="IMG68" s="14"/>
      <c r="IMH68" s="14"/>
      <c r="IMI68" s="14"/>
      <c r="IMJ68" s="14"/>
      <c r="IMK68" s="14"/>
      <c r="IML68" s="14"/>
      <c r="IMM68" s="14"/>
      <c r="IMN68" s="14"/>
      <c r="IMO68" s="14"/>
      <c r="IMP68" s="14"/>
      <c r="IMQ68" s="14"/>
      <c r="IMR68" s="14"/>
      <c r="IMS68" s="14"/>
      <c r="IMT68" s="14"/>
      <c r="IMU68" s="14"/>
      <c r="IMV68" s="14"/>
      <c r="IMW68" s="14"/>
      <c r="IMX68" s="14"/>
      <c r="IMY68" s="14"/>
      <c r="IMZ68" s="14"/>
      <c r="INA68" s="14"/>
      <c r="INB68" s="14"/>
      <c r="INC68" s="14"/>
      <c r="IND68" s="14"/>
      <c r="INE68" s="14"/>
      <c r="INF68" s="14"/>
      <c r="ING68" s="14"/>
      <c r="INH68" s="14"/>
      <c r="INI68" s="14"/>
      <c r="INJ68" s="14"/>
      <c r="INK68" s="14"/>
      <c r="INL68" s="14"/>
      <c r="INM68" s="14"/>
      <c r="INN68" s="14"/>
      <c r="INO68" s="14"/>
      <c r="INP68" s="14"/>
      <c r="INQ68" s="14"/>
      <c r="INR68" s="14"/>
      <c r="INS68" s="14"/>
      <c r="INT68" s="14"/>
      <c r="INU68" s="14"/>
      <c r="INV68" s="14"/>
      <c r="INW68" s="14"/>
      <c r="INX68" s="14"/>
      <c r="INY68" s="14"/>
      <c r="INZ68" s="14"/>
      <c r="IOA68" s="14"/>
      <c r="IOB68" s="14"/>
      <c r="IOC68" s="14"/>
      <c r="IOD68" s="14"/>
      <c r="IOE68" s="14"/>
      <c r="IOF68" s="14"/>
      <c r="IOG68" s="14"/>
      <c r="IOH68" s="14"/>
      <c r="IOI68" s="14"/>
      <c r="IOJ68" s="14"/>
      <c r="IOK68" s="14"/>
      <c r="IOL68" s="14"/>
      <c r="IOM68" s="14"/>
      <c r="ION68" s="14"/>
      <c r="IOO68" s="14"/>
      <c r="IOP68" s="14"/>
      <c r="IOQ68" s="14"/>
      <c r="IOR68" s="14"/>
      <c r="IOS68" s="14"/>
      <c r="IOT68" s="14"/>
      <c r="IOU68" s="14"/>
      <c r="IOV68" s="14"/>
      <c r="IOW68" s="14"/>
      <c r="IOX68" s="14"/>
      <c r="IOY68" s="14"/>
      <c r="IOZ68" s="14"/>
      <c r="IPA68" s="14"/>
      <c r="IPB68" s="14"/>
      <c r="IPC68" s="14"/>
      <c r="IPD68" s="14"/>
      <c r="IPE68" s="14"/>
      <c r="IPF68" s="14"/>
      <c r="IPG68" s="14"/>
      <c r="IPH68" s="14"/>
      <c r="IPI68" s="14"/>
      <c r="IPJ68" s="14"/>
      <c r="IPK68" s="14"/>
      <c r="IPL68" s="14"/>
      <c r="IPM68" s="14"/>
      <c r="IPN68" s="14"/>
      <c r="IPO68" s="14"/>
      <c r="IPP68" s="14"/>
      <c r="IPQ68" s="14"/>
      <c r="IPR68" s="14"/>
      <c r="IPS68" s="14"/>
      <c r="IPT68" s="14"/>
      <c r="IPU68" s="14"/>
      <c r="IPV68" s="14"/>
      <c r="IPW68" s="14"/>
      <c r="IPX68" s="14"/>
      <c r="IPY68" s="14"/>
      <c r="IPZ68" s="14"/>
      <c r="IQA68" s="14"/>
      <c r="IQB68" s="14"/>
      <c r="IQC68" s="14"/>
      <c r="IQD68" s="14"/>
      <c r="IQE68" s="14"/>
      <c r="IQF68" s="14"/>
      <c r="IQG68" s="14"/>
      <c r="IQH68" s="14"/>
      <c r="IQI68" s="14"/>
      <c r="IQJ68" s="14"/>
      <c r="IQK68" s="14"/>
      <c r="IQL68" s="14"/>
      <c r="IQM68" s="14"/>
      <c r="IQN68" s="14"/>
      <c r="IQO68" s="14"/>
      <c r="IQP68" s="14"/>
      <c r="IQQ68" s="14"/>
      <c r="IQR68" s="14"/>
      <c r="IQS68" s="14"/>
      <c r="IQT68" s="14"/>
      <c r="IQU68" s="14"/>
      <c r="IQV68" s="14"/>
      <c r="IQW68" s="14"/>
      <c r="IQX68" s="14"/>
      <c r="IQY68" s="14"/>
      <c r="IQZ68" s="14"/>
      <c r="IRA68" s="14"/>
      <c r="IRB68" s="14"/>
      <c r="IRC68" s="14"/>
      <c r="IRD68" s="14"/>
      <c r="IRE68" s="14"/>
      <c r="IRF68" s="14"/>
      <c r="IRG68" s="14"/>
      <c r="IRH68" s="14"/>
      <c r="IRI68" s="14"/>
      <c r="IRJ68" s="14"/>
      <c r="IRK68" s="14"/>
      <c r="IRL68" s="14"/>
      <c r="IRM68" s="14"/>
      <c r="IRN68" s="14"/>
      <c r="IRO68" s="14"/>
      <c r="IRP68" s="14"/>
      <c r="IRQ68" s="14"/>
      <c r="IRR68" s="14"/>
      <c r="IRS68" s="14"/>
      <c r="IRT68" s="14"/>
      <c r="IRU68" s="14"/>
      <c r="IRV68" s="14"/>
      <c r="IRW68" s="14"/>
      <c r="IRX68" s="14"/>
      <c r="IRY68" s="14"/>
      <c r="IRZ68" s="14"/>
      <c r="ISA68" s="14"/>
      <c r="ISB68" s="14"/>
      <c r="ISC68" s="14"/>
      <c r="ISD68" s="14"/>
      <c r="ISE68" s="14"/>
      <c r="ISF68" s="14"/>
      <c r="ISG68" s="14"/>
      <c r="ISH68" s="14"/>
      <c r="ISI68" s="14"/>
      <c r="ISJ68" s="14"/>
      <c r="ISK68" s="14"/>
      <c r="ISL68" s="14"/>
      <c r="ISM68" s="14"/>
      <c r="ISN68" s="14"/>
      <c r="ISO68" s="14"/>
      <c r="ISP68" s="14"/>
      <c r="ISQ68" s="14"/>
      <c r="ISR68" s="14"/>
      <c r="ISS68" s="14"/>
      <c r="IST68" s="14"/>
      <c r="ISU68" s="14"/>
      <c r="ISV68" s="14"/>
      <c r="ISW68" s="14"/>
      <c r="ISX68" s="14"/>
      <c r="ISY68" s="14"/>
      <c r="ISZ68" s="14"/>
      <c r="ITA68" s="14"/>
      <c r="ITB68" s="14"/>
      <c r="ITC68" s="14"/>
      <c r="ITD68" s="14"/>
      <c r="ITE68" s="14"/>
      <c r="ITF68" s="14"/>
      <c r="ITG68" s="14"/>
      <c r="ITH68" s="14"/>
      <c r="ITI68" s="14"/>
      <c r="ITJ68" s="14"/>
      <c r="ITK68" s="14"/>
      <c r="ITL68" s="14"/>
      <c r="ITM68" s="14"/>
      <c r="ITN68" s="14"/>
      <c r="ITO68" s="14"/>
      <c r="ITP68" s="14"/>
      <c r="ITQ68" s="14"/>
      <c r="ITR68" s="14"/>
      <c r="ITS68" s="14"/>
      <c r="ITT68" s="14"/>
      <c r="ITU68" s="14"/>
      <c r="ITV68" s="14"/>
      <c r="ITW68" s="14"/>
      <c r="ITX68" s="14"/>
      <c r="ITY68" s="14"/>
      <c r="ITZ68" s="14"/>
      <c r="IUA68" s="14"/>
      <c r="IUB68" s="14"/>
      <c r="IUC68" s="14"/>
      <c r="IUD68" s="14"/>
      <c r="IUE68" s="14"/>
      <c r="IUF68" s="14"/>
      <c r="IUG68" s="14"/>
      <c r="IUH68" s="14"/>
      <c r="IUI68" s="14"/>
      <c r="IUJ68" s="14"/>
      <c r="IUK68" s="14"/>
      <c r="IUL68" s="14"/>
      <c r="IUM68" s="14"/>
      <c r="IUN68" s="14"/>
      <c r="IUO68" s="14"/>
      <c r="IUP68" s="14"/>
      <c r="IUQ68" s="14"/>
      <c r="IUR68" s="14"/>
      <c r="IUS68" s="14"/>
      <c r="IUT68" s="14"/>
      <c r="IUU68" s="14"/>
      <c r="IUV68" s="14"/>
      <c r="IUW68" s="14"/>
      <c r="IUX68" s="14"/>
      <c r="IUY68" s="14"/>
      <c r="IUZ68" s="14"/>
      <c r="IVA68" s="14"/>
      <c r="IVB68" s="14"/>
      <c r="IVC68" s="14"/>
      <c r="IVD68" s="14"/>
      <c r="IVE68" s="14"/>
      <c r="IVF68" s="14"/>
      <c r="IVG68" s="14"/>
      <c r="IVH68" s="14"/>
      <c r="IVI68" s="14"/>
      <c r="IVJ68" s="14"/>
      <c r="IVK68" s="14"/>
      <c r="IVL68" s="14"/>
      <c r="IVM68" s="14"/>
      <c r="IVN68" s="14"/>
      <c r="IVO68" s="14"/>
      <c r="IVP68" s="14"/>
      <c r="IVQ68" s="14"/>
      <c r="IVR68" s="14"/>
      <c r="IVS68" s="14"/>
      <c r="IVT68" s="14"/>
      <c r="IVU68" s="14"/>
      <c r="IVV68" s="14"/>
      <c r="IVW68" s="14"/>
      <c r="IVX68" s="14"/>
      <c r="IVY68" s="14"/>
      <c r="IVZ68" s="14"/>
      <c r="IWA68" s="14"/>
      <c r="IWB68" s="14"/>
      <c r="IWC68" s="14"/>
      <c r="IWD68" s="14"/>
      <c r="IWE68" s="14"/>
      <c r="IWF68" s="14"/>
      <c r="IWG68" s="14"/>
      <c r="IWH68" s="14"/>
      <c r="IWI68" s="14"/>
      <c r="IWJ68" s="14"/>
      <c r="IWK68" s="14"/>
      <c r="IWL68" s="14"/>
      <c r="IWM68" s="14"/>
      <c r="IWN68" s="14"/>
      <c r="IWO68" s="14"/>
      <c r="IWP68" s="14"/>
      <c r="IWQ68" s="14"/>
      <c r="IWR68" s="14"/>
      <c r="IWS68" s="14"/>
      <c r="IWT68" s="14"/>
      <c r="IWU68" s="14"/>
      <c r="IWV68" s="14"/>
      <c r="IWW68" s="14"/>
      <c r="IWX68" s="14"/>
      <c r="IWY68" s="14"/>
      <c r="IWZ68" s="14"/>
      <c r="IXA68" s="14"/>
      <c r="IXB68" s="14"/>
      <c r="IXC68" s="14"/>
      <c r="IXD68" s="14"/>
      <c r="IXE68" s="14"/>
      <c r="IXF68" s="14"/>
      <c r="IXG68" s="14"/>
      <c r="IXH68" s="14"/>
      <c r="IXI68" s="14"/>
      <c r="IXJ68" s="14"/>
      <c r="IXK68" s="14"/>
      <c r="IXL68" s="14"/>
      <c r="IXM68" s="14"/>
      <c r="IXN68" s="14"/>
      <c r="IXO68" s="14"/>
      <c r="IXP68" s="14"/>
      <c r="IXQ68" s="14"/>
      <c r="IXR68" s="14"/>
      <c r="IXS68" s="14"/>
      <c r="IXT68" s="14"/>
      <c r="IXU68" s="14"/>
      <c r="IXV68" s="14"/>
      <c r="IXW68" s="14"/>
      <c r="IXX68" s="14"/>
      <c r="IXY68" s="14"/>
      <c r="IXZ68" s="14"/>
      <c r="IYA68" s="14"/>
      <c r="IYB68" s="14"/>
      <c r="IYC68" s="14"/>
      <c r="IYD68" s="14"/>
      <c r="IYE68" s="14"/>
      <c r="IYF68" s="14"/>
      <c r="IYG68" s="14"/>
      <c r="IYH68" s="14"/>
      <c r="IYI68" s="14"/>
      <c r="IYJ68" s="14"/>
      <c r="IYK68" s="14"/>
      <c r="IYL68" s="14"/>
      <c r="IYM68" s="14"/>
      <c r="IYN68" s="14"/>
      <c r="IYO68" s="14"/>
      <c r="IYP68" s="14"/>
      <c r="IYQ68" s="14"/>
      <c r="IYR68" s="14"/>
      <c r="IYS68" s="14"/>
      <c r="IYT68" s="14"/>
      <c r="IYU68" s="14"/>
      <c r="IYV68" s="14"/>
      <c r="IYW68" s="14"/>
      <c r="IYX68" s="14"/>
      <c r="IYY68" s="14"/>
      <c r="IYZ68" s="14"/>
      <c r="IZA68" s="14"/>
      <c r="IZB68" s="14"/>
      <c r="IZC68" s="14"/>
      <c r="IZD68" s="14"/>
      <c r="IZE68" s="14"/>
      <c r="IZF68" s="14"/>
      <c r="IZG68" s="14"/>
      <c r="IZH68" s="14"/>
      <c r="IZI68" s="14"/>
      <c r="IZJ68" s="14"/>
      <c r="IZK68" s="14"/>
      <c r="IZL68" s="14"/>
      <c r="IZM68" s="14"/>
      <c r="IZN68" s="14"/>
      <c r="IZO68" s="14"/>
      <c r="IZP68" s="14"/>
      <c r="IZQ68" s="14"/>
      <c r="IZR68" s="14"/>
      <c r="IZS68" s="14"/>
      <c r="IZT68" s="14"/>
      <c r="IZU68" s="14"/>
      <c r="IZV68" s="14"/>
      <c r="IZW68" s="14"/>
      <c r="IZX68" s="14"/>
      <c r="IZY68" s="14"/>
      <c r="IZZ68" s="14"/>
      <c r="JAA68" s="14"/>
      <c r="JAB68" s="14"/>
      <c r="JAC68" s="14"/>
      <c r="JAD68" s="14"/>
      <c r="JAE68" s="14"/>
      <c r="JAF68" s="14"/>
      <c r="JAG68" s="14"/>
      <c r="JAH68" s="14"/>
      <c r="JAI68" s="14"/>
      <c r="JAJ68" s="14"/>
      <c r="JAK68" s="14"/>
      <c r="JAL68" s="14"/>
      <c r="JAM68" s="14"/>
      <c r="JAN68" s="14"/>
      <c r="JAO68" s="14"/>
      <c r="JAP68" s="14"/>
      <c r="JAQ68" s="14"/>
      <c r="JAR68" s="14"/>
      <c r="JAS68" s="14"/>
      <c r="JAT68" s="14"/>
      <c r="JAU68" s="14"/>
      <c r="JAV68" s="14"/>
      <c r="JAW68" s="14"/>
      <c r="JAX68" s="14"/>
      <c r="JAY68" s="14"/>
      <c r="JAZ68" s="14"/>
      <c r="JBA68" s="14"/>
      <c r="JBB68" s="14"/>
      <c r="JBC68" s="14"/>
      <c r="JBD68" s="14"/>
      <c r="JBE68" s="14"/>
      <c r="JBF68" s="14"/>
      <c r="JBG68" s="14"/>
      <c r="JBH68" s="14"/>
      <c r="JBI68" s="14"/>
      <c r="JBJ68" s="14"/>
      <c r="JBK68" s="14"/>
      <c r="JBL68" s="14"/>
      <c r="JBM68" s="14"/>
      <c r="JBN68" s="14"/>
      <c r="JBO68" s="14"/>
      <c r="JBP68" s="14"/>
      <c r="JBQ68" s="14"/>
      <c r="JBR68" s="14"/>
      <c r="JBS68" s="14"/>
      <c r="JBT68" s="14"/>
      <c r="JBU68" s="14"/>
      <c r="JBV68" s="14"/>
      <c r="JBW68" s="14"/>
      <c r="JBX68" s="14"/>
      <c r="JBY68" s="14"/>
      <c r="JBZ68" s="14"/>
      <c r="JCA68" s="14"/>
      <c r="JCB68" s="14"/>
      <c r="JCC68" s="14"/>
      <c r="JCD68" s="14"/>
      <c r="JCE68" s="14"/>
      <c r="JCF68" s="14"/>
      <c r="JCG68" s="14"/>
      <c r="JCH68" s="14"/>
      <c r="JCI68" s="14"/>
      <c r="JCJ68" s="14"/>
      <c r="JCK68" s="14"/>
      <c r="JCL68" s="14"/>
      <c r="JCM68" s="14"/>
      <c r="JCN68" s="14"/>
      <c r="JCO68" s="14"/>
      <c r="JCP68" s="14"/>
      <c r="JCQ68" s="14"/>
      <c r="JCR68" s="14"/>
      <c r="JCS68" s="14"/>
      <c r="JCT68" s="14"/>
      <c r="JCU68" s="14"/>
      <c r="JCV68" s="14"/>
      <c r="JCW68" s="14"/>
      <c r="JCX68" s="14"/>
      <c r="JCY68" s="14"/>
      <c r="JCZ68" s="14"/>
      <c r="JDA68" s="14"/>
      <c r="JDB68" s="14"/>
      <c r="JDC68" s="14"/>
      <c r="JDD68" s="14"/>
      <c r="JDE68" s="14"/>
      <c r="JDF68" s="14"/>
      <c r="JDG68" s="14"/>
      <c r="JDH68" s="14"/>
      <c r="JDI68" s="14"/>
      <c r="JDJ68" s="14"/>
      <c r="JDK68" s="14"/>
      <c r="JDL68" s="14"/>
      <c r="JDM68" s="14"/>
      <c r="JDN68" s="14"/>
      <c r="JDO68" s="14"/>
      <c r="JDP68" s="14"/>
      <c r="JDQ68" s="14"/>
      <c r="JDR68" s="14"/>
      <c r="JDS68" s="14"/>
      <c r="JDT68" s="14"/>
      <c r="JDU68" s="14"/>
      <c r="JDV68" s="14"/>
      <c r="JDW68" s="14"/>
      <c r="JDX68" s="14"/>
      <c r="JDY68" s="14"/>
      <c r="JDZ68" s="14"/>
      <c r="JEA68" s="14"/>
      <c r="JEB68" s="14"/>
      <c r="JEC68" s="14"/>
      <c r="JED68" s="14"/>
      <c r="JEE68" s="14"/>
      <c r="JEF68" s="14"/>
      <c r="JEG68" s="14"/>
      <c r="JEH68" s="14"/>
      <c r="JEI68" s="14"/>
      <c r="JEJ68" s="14"/>
      <c r="JEK68" s="14"/>
      <c r="JEL68" s="14"/>
      <c r="JEM68" s="14"/>
      <c r="JEN68" s="14"/>
      <c r="JEO68" s="14"/>
      <c r="JEP68" s="14"/>
      <c r="JEQ68" s="14"/>
      <c r="JER68" s="14"/>
      <c r="JES68" s="14"/>
      <c r="JET68" s="14"/>
      <c r="JEU68" s="14"/>
      <c r="JEV68" s="14"/>
      <c r="JEW68" s="14"/>
      <c r="JEX68" s="14"/>
      <c r="JEY68" s="14"/>
      <c r="JEZ68" s="14"/>
      <c r="JFA68" s="14"/>
      <c r="JFB68" s="14"/>
      <c r="JFC68" s="14"/>
      <c r="JFD68" s="14"/>
      <c r="JFE68" s="14"/>
      <c r="JFF68" s="14"/>
      <c r="JFG68" s="14"/>
      <c r="JFH68" s="14"/>
      <c r="JFI68" s="14"/>
      <c r="JFJ68" s="14"/>
      <c r="JFK68" s="14"/>
      <c r="JFL68" s="14"/>
      <c r="JFM68" s="14"/>
      <c r="JFN68" s="14"/>
      <c r="JFO68" s="14"/>
      <c r="JFP68" s="14"/>
      <c r="JFQ68" s="14"/>
      <c r="JFR68" s="14"/>
      <c r="JFS68" s="14"/>
      <c r="JFT68" s="14"/>
      <c r="JFU68" s="14"/>
      <c r="JFV68" s="14"/>
      <c r="JFW68" s="14"/>
      <c r="JFX68" s="14"/>
      <c r="JFY68" s="14"/>
      <c r="JFZ68" s="14"/>
      <c r="JGA68" s="14"/>
      <c r="JGB68" s="14"/>
      <c r="JGC68" s="14"/>
      <c r="JGD68" s="14"/>
      <c r="JGE68" s="14"/>
      <c r="JGF68" s="14"/>
      <c r="JGG68" s="14"/>
      <c r="JGH68" s="14"/>
      <c r="JGI68" s="14"/>
      <c r="JGJ68" s="14"/>
      <c r="JGK68" s="14"/>
      <c r="JGL68" s="14"/>
      <c r="JGM68" s="14"/>
      <c r="JGN68" s="14"/>
      <c r="JGO68" s="14"/>
      <c r="JGP68" s="14"/>
      <c r="JGQ68" s="14"/>
      <c r="JGR68" s="14"/>
      <c r="JGS68" s="14"/>
      <c r="JGT68" s="14"/>
      <c r="JGU68" s="14"/>
      <c r="JGV68" s="14"/>
      <c r="JGW68" s="14"/>
      <c r="JGX68" s="14"/>
      <c r="JGY68" s="14"/>
      <c r="JGZ68" s="14"/>
      <c r="JHA68" s="14"/>
      <c r="JHB68" s="14"/>
      <c r="JHC68" s="14"/>
      <c r="JHD68" s="14"/>
      <c r="JHE68" s="14"/>
      <c r="JHF68" s="14"/>
      <c r="JHG68" s="14"/>
      <c r="JHH68" s="14"/>
      <c r="JHI68" s="14"/>
      <c r="JHJ68" s="14"/>
      <c r="JHK68" s="14"/>
      <c r="JHL68" s="14"/>
      <c r="JHM68" s="14"/>
      <c r="JHN68" s="14"/>
      <c r="JHO68" s="14"/>
      <c r="JHP68" s="14"/>
      <c r="JHQ68" s="14"/>
      <c r="JHR68" s="14"/>
      <c r="JHS68" s="14"/>
      <c r="JHT68" s="14"/>
      <c r="JHU68" s="14"/>
      <c r="JHV68" s="14"/>
      <c r="JHW68" s="14"/>
      <c r="JHX68" s="14"/>
      <c r="JHY68" s="14"/>
      <c r="JHZ68" s="14"/>
      <c r="JIA68" s="14"/>
      <c r="JIB68" s="14"/>
      <c r="JIC68" s="14"/>
      <c r="JID68" s="14"/>
      <c r="JIE68" s="14"/>
      <c r="JIF68" s="14"/>
      <c r="JIG68" s="14"/>
      <c r="JIH68" s="14"/>
      <c r="JII68" s="14"/>
      <c r="JIJ68" s="14"/>
      <c r="JIK68" s="14"/>
      <c r="JIL68" s="14"/>
      <c r="JIM68" s="14"/>
      <c r="JIN68" s="14"/>
      <c r="JIO68" s="14"/>
      <c r="JIP68" s="14"/>
      <c r="JIQ68" s="14"/>
      <c r="JIR68" s="14"/>
      <c r="JIS68" s="14"/>
      <c r="JIT68" s="14"/>
      <c r="JIU68" s="14"/>
      <c r="JIV68" s="14"/>
      <c r="JIW68" s="14"/>
      <c r="JIX68" s="14"/>
      <c r="JIY68" s="14"/>
      <c r="JIZ68" s="14"/>
      <c r="JJA68" s="14"/>
      <c r="JJB68" s="14"/>
      <c r="JJC68" s="14"/>
      <c r="JJD68" s="14"/>
      <c r="JJE68" s="14"/>
      <c r="JJF68" s="14"/>
      <c r="JJG68" s="14"/>
      <c r="JJH68" s="14"/>
      <c r="JJI68" s="14"/>
      <c r="JJJ68" s="14"/>
      <c r="JJK68" s="14"/>
      <c r="JJL68" s="14"/>
      <c r="JJM68" s="14"/>
      <c r="JJN68" s="14"/>
      <c r="JJO68" s="14"/>
      <c r="JJP68" s="14"/>
      <c r="JJQ68" s="14"/>
      <c r="JJR68" s="14"/>
      <c r="JJS68" s="14"/>
      <c r="JJT68" s="14"/>
      <c r="JJU68" s="14"/>
      <c r="JJV68" s="14"/>
      <c r="JJW68" s="14"/>
      <c r="JJX68" s="14"/>
      <c r="JJY68" s="14"/>
      <c r="JJZ68" s="14"/>
      <c r="JKA68" s="14"/>
      <c r="JKB68" s="14"/>
      <c r="JKC68" s="14"/>
      <c r="JKD68" s="14"/>
      <c r="JKE68" s="14"/>
      <c r="JKF68" s="14"/>
      <c r="JKG68" s="14"/>
      <c r="JKH68" s="14"/>
      <c r="JKI68" s="14"/>
      <c r="JKJ68" s="14"/>
      <c r="JKK68" s="14"/>
      <c r="JKL68" s="14"/>
      <c r="JKM68" s="14"/>
      <c r="JKN68" s="14"/>
      <c r="JKO68" s="14"/>
      <c r="JKP68" s="14"/>
      <c r="JKQ68" s="14"/>
      <c r="JKR68" s="14"/>
      <c r="JKS68" s="14"/>
      <c r="JKT68" s="14"/>
      <c r="JKU68" s="14"/>
      <c r="JKV68" s="14"/>
      <c r="JKW68" s="14"/>
      <c r="JKX68" s="14"/>
      <c r="JKY68" s="14"/>
      <c r="JKZ68" s="14"/>
      <c r="JLA68" s="14"/>
      <c r="JLB68" s="14"/>
      <c r="JLC68" s="14"/>
      <c r="JLD68" s="14"/>
      <c r="JLE68" s="14"/>
      <c r="JLF68" s="14"/>
      <c r="JLG68" s="14"/>
      <c r="JLH68" s="14"/>
      <c r="JLI68" s="14"/>
      <c r="JLJ68" s="14"/>
      <c r="JLK68" s="14"/>
      <c r="JLL68" s="14"/>
      <c r="JLM68" s="14"/>
      <c r="JLN68" s="14"/>
      <c r="JLO68" s="14"/>
      <c r="JLP68" s="14"/>
      <c r="JLQ68" s="14"/>
      <c r="JLR68" s="14"/>
      <c r="JLS68" s="14"/>
      <c r="JLT68" s="14"/>
      <c r="JLU68" s="14"/>
      <c r="JLV68" s="14"/>
      <c r="JLW68" s="14"/>
      <c r="JLX68" s="14"/>
      <c r="JLY68" s="14"/>
      <c r="JLZ68" s="14"/>
      <c r="JMA68" s="14"/>
      <c r="JMB68" s="14"/>
      <c r="JMC68" s="14"/>
      <c r="JMD68" s="14"/>
      <c r="JME68" s="14"/>
      <c r="JMF68" s="14"/>
      <c r="JMG68" s="14"/>
      <c r="JMH68" s="14"/>
      <c r="JMI68" s="14"/>
      <c r="JMJ68" s="14"/>
      <c r="JMK68" s="14"/>
      <c r="JML68" s="14"/>
      <c r="JMM68" s="14"/>
      <c r="JMN68" s="14"/>
      <c r="JMO68" s="14"/>
      <c r="JMP68" s="14"/>
      <c r="JMQ68" s="14"/>
      <c r="JMR68" s="14"/>
      <c r="JMS68" s="14"/>
      <c r="JMT68" s="14"/>
      <c r="JMU68" s="14"/>
      <c r="JMV68" s="14"/>
      <c r="JMW68" s="14"/>
      <c r="JMX68" s="14"/>
      <c r="JMY68" s="14"/>
      <c r="JMZ68" s="14"/>
      <c r="JNA68" s="14"/>
      <c r="JNB68" s="14"/>
      <c r="JNC68" s="14"/>
      <c r="JND68" s="14"/>
      <c r="JNE68" s="14"/>
      <c r="JNF68" s="14"/>
      <c r="JNG68" s="14"/>
      <c r="JNH68" s="14"/>
      <c r="JNI68" s="14"/>
      <c r="JNJ68" s="14"/>
      <c r="JNK68" s="14"/>
      <c r="JNL68" s="14"/>
      <c r="JNM68" s="14"/>
      <c r="JNN68" s="14"/>
      <c r="JNO68" s="14"/>
      <c r="JNP68" s="14"/>
      <c r="JNQ68" s="14"/>
      <c r="JNR68" s="14"/>
      <c r="JNS68" s="14"/>
      <c r="JNT68" s="14"/>
      <c r="JNU68" s="14"/>
      <c r="JNV68" s="14"/>
      <c r="JNW68" s="14"/>
      <c r="JNX68" s="14"/>
      <c r="JNY68" s="14"/>
      <c r="JNZ68" s="14"/>
      <c r="JOA68" s="14"/>
      <c r="JOB68" s="14"/>
      <c r="JOC68" s="14"/>
      <c r="JOD68" s="14"/>
      <c r="JOE68" s="14"/>
      <c r="JOF68" s="14"/>
      <c r="JOG68" s="14"/>
      <c r="JOH68" s="14"/>
      <c r="JOI68" s="14"/>
      <c r="JOJ68" s="14"/>
      <c r="JOK68" s="14"/>
      <c r="JOL68" s="14"/>
      <c r="JOM68" s="14"/>
      <c r="JON68" s="14"/>
      <c r="JOO68" s="14"/>
      <c r="JOP68" s="14"/>
      <c r="JOQ68" s="14"/>
      <c r="JOR68" s="14"/>
      <c r="JOS68" s="14"/>
      <c r="JOT68" s="14"/>
      <c r="JOU68" s="14"/>
      <c r="JOV68" s="14"/>
      <c r="JOW68" s="14"/>
      <c r="JOX68" s="14"/>
      <c r="JOY68" s="14"/>
      <c r="JOZ68" s="14"/>
      <c r="JPA68" s="14"/>
      <c r="JPB68" s="14"/>
      <c r="JPC68" s="14"/>
      <c r="JPD68" s="14"/>
      <c r="JPE68" s="14"/>
      <c r="JPF68" s="14"/>
      <c r="JPG68" s="14"/>
      <c r="JPH68" s="14"/>
      <c r="JPI68" s="14"/>
      <c r="JPJ68" s="14"/>
      <c r="JPK68" s="14"/>
      <c r="JPL68" s="14"/>
      <c r="JPM68" s="14"/>
      <c r="JPN68" s="14"/>
      <c r="JPO68" s="14"/>
      <c r="JPP68" s="14"/>
      <c r="JPQ68" s="14"/>
      <c r="JPR68" s="14"/>
      <c r="JPS68" s="14"/>
      <c r="JPT68" s="14"/>
      <c r="JPU68" s="14"/>
      <c r="JPV68" s="14"/>
      <c r="JPW68" s="14"/>
      <c r="JPX68" s="14"/>
      <c r="JPY68" s="14"/>
      <c r="JPZ68" s="14"/>
      <c r="JQA68" s="14"/>
      <c r="JQB68" s="14"/>
      <c r="JQC68" s="14"/>
      <c r="JQD68" s="14"/>
      <c r="JQE68" s="14"/>
      <c r="JQF68" s="14"/>
      <c r="JQG68" s="14"/>
      <c r="JQH68" s="14"/>
      <c r="JQI68" s="14"/>
      <c r="JQJ68" s="14"/>
      <c r="JQK68" s="14"/>
      <c r="JQL68" s="14"/>
      <c r="JQM68" s="14"/>
      <c r="JQN68" s="14"/>
      <c r="JQO68" s="14"/>
      <c r="JQP68" s="14"/>
      <c r="JQQ68" s="14"/>
      <c r="JQR68" s="14"/>
      <c r="JQS68" s="14"/>
      <c r="JQT68" s="14"/>
      <c r="JQU68" s="14"/>
      <c r="JQV68" s="14"/>
      <c r="JQW68" s="14"/>
      <c r="JQX68" s="14"/>
      <c r="JQY68" s="14"/>
      <c r="JQZ68" s="14"/>
      <c r="JRA68" s="14"/>
      <c r="JRB68" s="14"/>
      <c r="JRC68" s="14"/>
      <c r="JRD68" s="14"/>
      <c r="JRE68" s="14"/>
      <c r="JRF68" s="14"/>
      <c r="JRG68" s="14"/>
      <c r="JRH68" s="14"/>
      <c r="JRI68" s="14"/>
      <c r="JRJ68" s="14"/>
      <c r="JRK68" s="14"/>
      <c r="JRL68" s="14"/>
      <c r="JRM68" s="14"/>
      <c r="JRN68" s="14"/>
      <c r="JRO68" s="14"/>
      <c r="JRP68" s="14"/>
      <c r="JRQ68" s="14"/>
      <c r="JRR68" s="14"/>
      <c r="JRS68" s="14"/>
      <c r="JRT68" s="14"/>
      <c r="JRU68" s="14"/>
      <c r="JRV68" s="14"/>
      <c r="JRW68" s="14"/>
      <c r="JRX68" s="14"/>
      <c r="JRY68" s="14"/>
      <c r="JRZ68" s="14"/>
      <c r="JSA68" s="14"/>
      <c r="JSB68" s="14"/>
      <c r="JSC68" s="14"/>
      <c r="JSD68" s="14"/>
      <c r="JSE68" s="14"/>
      <c r="JSF68" s="14"/>
      <c r="JSG68" s="14"/>
      <c r="JSH68" s="14"/>
      <c r="JSI68" s="14"/>
      <c r="JSJ68" s="14"/>
      <c r="JSK68" s="14"/>
      <c r="JSL68" s="14"/>
      <c r="JSM68" s="14"/>
      <c r="JSN68" s="14"/>
      <c r="JSO68" s="14"/>
      <c r="JSP68" s="14"/>
      <c r="JSQ68" s="14"/>
      <c r="JSR68" s="14"/>
      <c r="JSS68" s="14"/>
      <c r="JST68" s="14"/>
      <c r="JSU68" s="14"/>
      <c r="JSV68" s="14"/>
      <c r="JSW68" s="14"/>
      <c r="JSX68" s="14"/>
      <c r="JSY68" s="14"/>
      <c r="JSZ68" s="14"/>
      <c r="JTA68" s="14"/>
      <c r="JTB68" s="14"/>
      <c r="JTC68" s="14"/>
      <c r="JTD68" s="14"/>
      <c r="JTE68" s="14"/>
      <c r="JTF68" s="14"/>
      <c r="JTG68" s="14"/>
      <c r="JTH68" s="14"/>
      <c r="JTI68" s="14"/>
      <c r="JTJ68" s="14"/>
      <c r="JTK68" s="14"/>
      <c r="JTL68" s="14"/>
      <c r="JTM68" s="14"/>
      <c r="JTN68" s="14"/>
      <c r="JTO68" s="14"/>
      <c r="JTP68" s="14"/>
      <c r="JTQ68" s="14"/>
      <c r="JTR68" s="14"/>
      <c r="JTS68" s="14"/>
      <c r="JTT68" s="14"/>
      <c r="JTU68" s="14"/>
      <c r="JTV68" s="14"/>
      <c r="JTW68" s="14"/>
      <c r="JTX68" s="14"/>
      <c r="JTY68" s="14"/>
      <c r="JTZ68" s="14"/>
      <c r="JUA68" s="14"/>
      <c r="JUB68" s="14"/>
      <c r="JUC68" s="14"/>
      <c r="JUD68" s="14"/>
      <c r="JUE68" s="14"/>
      <c r="JUF68" s="14"/>
      <c r="JUG68" s="14"/>
      <c r="JUH68" s="14"/>
      <c r="JUI68" s="14"/>
      <c r="JUJ68" s="14"/>
      <c r="JUK68" s="14"/>
      <c r="JUL68" s="14"/>
      <c r="JUM68" s="14"/>
      <c r="JUN68" s="14"/>
      <c r="JUO68" s="14"/>
      <c r="JUP68" s="14"/>
      <c r="JUQ68" s="14"/>
      <c r="JUR68" s="14"/>
      <c r="JUS68" s="14"/>
      <c r="JUT68" s="14"/>
      <c r="JUU68" s="14"/>
      <c r="JUV68" s="14"/>
      <c r="JUW68" s="14"/>
      <c r="JUX68" s="14"/>
      <c r="JUY68" s="14"/>
      <c r="JUZ68" s="14"/>
      <c r="JVA68" s="14"/>
      <c r="JVB68" s="14"/>
      <c r="JVC68" s="14"/>
      <c r="JVD68" s="14"/>
      <c r="JVE68" s="14"/>
      <c r="JVF68" s="14"/>
      <c r="JVG68" s="14"/>
      <c r="JVH68" s="14"/>
      <c r="JVI68" s="14"/>
      <c r="JVJ68" s="14"/>
      <c r="JVK68" s="14"/>
      <c r="JVL68" s="14"/>
      <c r="JVM68" s="14"/>
      <c r="JVN68" s="14"/>
      <c r="JVO68" s="14"/>
      <c r="JVP68" s="14"/>
      <c r="JVQ68" s="14"/>
      <c r="JVR68" s="14"/>
      <c r="JVS68" s="14"/>
      <c r="JVT68" s="14"/>
      <c r="JVU68" s="14"/>
      <c r="JVV68" s="14"/>
      <c r="JVW68" s="14"/>
      <c r="JVX68" s="14"/>
      <c r="JVY68" s="14"/>
      <c r="JVZ68" s="14"/>
      <c r="JWA68" s="14"/>
      <c r="JWB68" s="14"/>
      <c r="JWC68" s="14"/>
      <c r="JWD68" s="14"/>
      <c r="JWE68" s="14"/>
      <c r="JWF68" s="14"/>
      <c r="JWG68" s="14"/>
      <c r="JWH68" s="14"/>
      <c r="JWI68" s="14"/>
      <c r="JWJ68" s="14"/>
      <c r="JWK68" s="14"/>
      <c r="JWL68" s="14"/>
      <c r="JWM68" s="14"/>
      <c r="JWN68" s="14"/>
      <c r="JWO68" s="14"/>
      <c r="JWP68" s="14"/>
      <c r="JWQ68" s="14"/>
      <c r="JWR68" s="14"/>
      <c r="JWS68" s="14"/>
      <c r="JWT68" s="14"/>
      <c r="JWU68" s="14"/>
      <c r="JWV68" s="14"/>
      <c r="JWW68" s="14"/>
      <c r="JWX68" s="14"/>
      <c r="JWY68" s="14"/>
      <c r="JWZ68" s="14"/>
      <c r="JXA68" s="14"/>
      <c r="JXB68" s="14"/>
      <c r="JXC68" s="14"/>
      <c r="JXD68" s="14"/>
      <c r="JXE68" s="14"/>
      <c r="JXF68" s="14"/>
      <c r="JXG68" s="14"/>
      <c r="JXH68" s="14"/>
      <c r="JXI68" s="14"/>
      <c r="JXJ68" s="14"/>
      <c r="JXK68" s="14"/>
      <c r="JXL68" s="14"/>
      <c r="JXM68" s="14"/>
      <c r="JXN68" s="14"/>
      <c r="JXO68" s="14"/>
      <c r="JXP68" s="14"/>
      <c r="JXQ68" s="14"/>
      <c r="JXR68" s="14"/>
      <c r="JXS68" s="14"/>
      <c r="JXT68" s="14"/>
      <c r="JXU68" s="14"/>
      <c r="JXV68" s="14"/>
      <c r="JXW68" s="14"/>
      <c r="JXX68" s="14"/>
      <c r="JXY68" s="14"/>
      <c r="JXZ68" s="14"/>
      <c r="JYA68" s="14"/>
      <c r="JYB68" s="14"/>
      <c r="JYC68" s="14"/>
      <c r="JYD68" s="14"/>
      <c r="JYE68" s="14"/>
      <c r="JYF68" s="14"/>
      <c r="JYG68" s="14"/>
      <c r="JYH68" s="14"/>
      <c r="JYI68" s="14"/>
      <c r="JYJ68" s="14"/>
      <c r="JYK68" s="14"/>
      <c r="JYL68" s="14"/>
      <c r="JYM68" s="14"/>
      <c r="JYN68" s="14"/>
      <c r="JYO68" s="14"/>
      <c r="JYP68" s="14"/>
      <c r="JYQ68" s="14"/>
      <c r="JYR68" s="14"/>
      <c r="JYS68" s="14"/>
      <c r="JYT68" s="14"/>
      <c r="JYU68" s="14"/>
      <c r="JYV68" s="14"/>
      <c r="JYW68" s="14"/>
      <c r="JYX68" s="14"/>
      <c r="JYY68" s="14"/>
      <c r="JYZ68" s="14"/>
      <c r="JZA68" s="14"/>
      <c r="JZB68" s="14"/>
      <c r="JZC68" s="14"/>
      <c r="JZD68" s="14"/>
      <c r="JZE68" s="14"/>
      <c r="JZF68" s="14"/>
      <c r="JZG68" s="14"/>
      <c r="JZH68" s="14"/>
      <c r="JZI68" s="14"/>
      <c r="JZJ68" s="14"/>
      <c r="JZK68" s="14"/>
      <c r="JZL68" s="14"/>
      <c r="JZM68" s="14"/>
      <c r="JZN68" s="14"/>
      <c r="JZO68" s="14"/>
      <c r="JZP68" s="14"/>
      <c r="JZQ68" s="14"/>
      <c r="JZR68" s="14"/>
      <c r="JZS68" s="14"/>
      <c r="JZT68" s="14"/>
      <c r="JZU68" s="14"/>
      <c r="JZV68" s="14"/>
      <c r="JZW68" s="14"/>
      <c r="JZX68" s="14"/>
      <c r="JZY68" s="14"/>
      <c r="JZZ68" s="14"/>
      <c r="KAA68" s="14"/>
      <c r="KAB68" s="14"/>
      <c r="KAC68" s="14"/>
      <c r="KAD68" s="14"/>
      <c r="KAE68" s="14"/>
      <c r="KAF68" s="14"/>
      <c r="KAG68" s="14"/>
      <c r="KAH68" s="14"/>
      <c r="KAI68" s="14"/>
      <c r="KAJ68" s="14"/>
      <c r="KAK68" s="14"/>
      <c r="KAL68" s="14"/>
      <c r="KAM68" s="14"/>
      <c r="KAN68" s="14"/>
      <c r="KAO68" s="14"/>
      <c r="KAP68" s="14"/>
      <c r="KAQ68" s="14"/>
      <c r="KAR68" s="14"/>
      <c r="KAS68" s="14"/>
      <c r="KAT68" s="14"/>
      <c r="KAU68" s="14"/>
      <c r="KAV68" s="14"/>
      <c r="KAW68" s="14"/>
      <c r="KAX68" s="14"/>
      <c r="KAY68" s="14"/>
      <c r="KAZ68" s="14"/>
      <c r="KBA68" s="14"/>
      <c r="KBB68" s="14"/>
      <c r="KBC68" s="14"/>
      <c r="KBD68" s="14"/>
      <c r="KBE68" s="14"/>
      <c r="KBF68" s="14"/>
      <c r="KBG68" s="14"/>
      <c r="KBH68" s="14"/>
      <c r="KBI68" s="14"/>
      <c r="KBJ68" s="14"/>
      <c r="KBK68" s="14"/>
      <c r="KBL68" s="14"/>
      <c r="KBM68" s="14"/>
      <c r="KBN68" s="14"/>
      <c r="KBO68" s="14"/>
      <c r="KBP68" s="14"/>
      <c r="KBQ68" s="14"/>
      <c r="KBR68" s="14"/>
      <c r="KBS68" s="14"/>
      <c r="KBT68" s="14"/>
      <c r="KBU68" s="14"/>
      <c r="KBV68" s="14"/>
      <c r="KBW68" s="14"/>
      <c r="KBX68" s="14"/>
      <c r="KBY68" s="14"/>
      <c r="KBZ68" s="14"/>
      <c r="KCA68" s="14"/>
      <c r="KCB68" s="14"/>
      <c r="KCC68" s="14"/>
      <c r="KCD68" s="14"/>
      <c r="KCE68" s="14"/>
      <c r="KCF68" s="14"/>
      <c r="KCG68" s="14"/>
      <c r="KCH68" s="14"/>
      <c r="KCI68" s="14"/>
      <c r="KCJ68" s="14"/>
      <c r="KCK68" s="14"/>
      <c r="KCL68" s="14"/>
      <c r="KCM68" s="14"/>
      <c r="KCN68" s="14"/>
      <c r="KCO68" s="14"/>
      <c r="KCP68" s="14"/>
      <c r="KCQ68" s="14"/>
      <c r="KCR68" s="14"/>
      <c r="KCS68" s="14"/>
      <c r="KCT68" s="14"/>
      <c r="KCU68" s="14"/>
      <c r="KCV68" s="14"/>
      <c r="KCW68" s="14"/>
      <c r="KCX68" s="14"/>
      <c r="KCY68" s="14"/>
      <c r="KCZ68" s="14"/>
      <c r="KDA68" s="14"/>
      <c r="KDB68" s="14"/>
      <c r="KDC68" s="14"/>
      <c r="KDD68" s="14"/>
      <c r="KDE68" s="14"/>
      <c r="KDF68" s="14"/>
      <c r="KDG68" s="14"/>
      <c r="KDH68" s="14"/>
      <c r="KDI68" s="14"/>
      <c r="KDJ68" s="14"/>
      <c r="KDK68" s="14"/>
      <c r="KDL68" s="14"/>
      <c r="KDM68" s="14"/>
      <c r="KDN68" s="14"/>
      <c r="KDO68" s="14"/>
      <c r="KDP68" s="14"/>
      <c r="KDQ68" s="14"/>
      <c r="KDR68" s="14"/>
      <c r="KDS68" s="14"/>
      <c r="KDT68" s="14"/>
      <c r="KDU68" s="14"/>
      <c r="KDV68" s="14"/>
      <c r="KDW68" s="14"/>
      <c r="KDX68" s="14"/>
      <c r="KDY68" s="14"/>
      <c r="KDZ68" s="14"/>
      <c r="KEA68" s="14"/>
      <c r="KEB68" s="14"/>
      <c r="KEC68" s="14"/>
      <c r="KED68" s="14"/>
      <c r="KEE68" s="14"/>
      <c r="KEF68" s="14"/>
      <c r="KEG68" s="14"/>
      <c r="KEH68" s="14"/>
      <c r="KEI68" s="14"/>
      <c r="KEJ68" s="14"/>
      <c r="KEK68" s="14"/>
      <c r="KEL68" s="14"/>
      <c r="KEM68" s="14"/>
      <c r="KEN68" s="14"/>
      <c r="KEO68" s="14"/>
      <c r="KEP68" s="14"/>
      <c r="KEQ68" s="14"/>
      <c r="KER68" s="14"/>
      <c r="KES68" s="14"/>
      <c r="KET68" s="14"/>
      <c r="KEU68" s="14"/>
      <c r="KEV68" s="14"/>
      <c r="KEW68" s="14"/>
      <c r="KEX68" s="14"/>
      <c r="KEY68" s="14"/>
      <c r="KEZ68" s="14"/>
      <c r="KFA68" s="14"/>
      <c r="KFB68" s="14"/>
      <c r="KFC68" s="14"/>
      <c r="KFD68" s="14"/>
      <c r="KFE68" s="14"/>
      <c r="KFF68" s="14"/>
      <c r="KFG68" s="14"/>
      <c r="KFH68" s="14"/>
      <c r="KFI68" s="14"/>
      <c r="KFJ68" s="14"/>
      <c r="KFK68" s="14"/>
      <c r="KFL68" s="14"/>
      <c r="KFM68" s="14"/>
      <c r="KFN68" s="14"/>
      <c r="KFO68" s="14"/>
      <c r="KFP68" s="14"/>
      <c r="KFQ68" s="14"/>
      <c r="KFR68" s="14"/>
      <c r="KFS68" s="14"/>
      <c r="KFT68" s="14"/>
      <c r="KFU68" s="14"/>
      <c r="KFV68" s="14"/>
      <c r="KFW68" s="14"/>
      <c r="KFX68" s="14"/>
      <c r="KFY68" s="14"/>
      <c r="KFZ68" s="14"/>
      <c r="KGA68" s="14"/>
      <c r="KGB68" s="14"/>
      <c r="KGC68" s="14"/>
      <c r="KGD68" s="14"/>
      <c r="KGE68" s="14"/>
      <c r="KGF68" s="14"/>
      <c r="KGG68" s="14"/>
      <c r="KGH68" s="14"/>
      <c r="KGI68" s="14"/>
      <c r="KGJ68" s="14"/>
      <c r="KGK68" s="14"/>
      <c r="KGL68" s="14"/>
      <c r="KGM68" s="14"/>
      <c r="KGN68" s="14"/>
      <c r="KGO68" s="14"/>
      <c r="KGP68" s="14"/>
      <c r="KGQ68" s="14"/>
      <c r="KGR68" s="14"/>
      <c r="KGS68" s="14"/>
      <c r="KGT68" s="14"/>
      <c r="KGU68" s="14"/>
      <c r="KGV68" s="14"/>
      <c r="KGW68" s="14"/>
      <c r="KGX68" s="14"/>
      <c r="KGY68" s="14"/>
      <c r="KGZ68" s="14"/>
      <c r="KHA68" s="14"/>
      <c r="KHB68" s="14"/>
      <c r="KHC68" s="14"/>
      <c r="KHD68" s="14"/>
      <c r="KHE68" s="14"/>
      <c r="KHF68" s="14"/>
      <c r="KHG68" s="14"/>
      <c r="KHH68" s="14"/>
      <c r="KHI68" s="14"/>
      <c r="KHJ68" s="14"/>
      <c r="KHK68" s="14"/>
      <c r="KHL68" s="14"/>
      <c r="KHM68" s="14"/>
      <c r="KHN68" s="14"/>
      <c r="KHO68" s="14"/>
      <c r="KHP68" s="14"/>
      <c r="KHQ68" s="14"/>
      <c r="KHR68" s="14"/>
      <c r="KHS68" s="14"/>
      <c r="KHT68" s="14"/>
      <c r="KHU68" s="14"/>
      <c r="KHV68" s="14"/>
      <c r="KHW68" s="14"/>
      <c r="KHX68" s="14"/>
      <c r="KHY68" s="14"/>
      <c r="KHZ68" s="14"/>
      <c r="KIA68" s="14"/>
      <c r="KIB68" s="14"/>
      <c r="KIC68" s="14"/>
      <c r="KID68" s="14"/>
      <c r="KIE68" s="14"/>
      <c r="KIF68" s="14"/>
      <c r="KIG68" s="14"/>
      <c r="KIH68" s="14"/>
      <c r="KII68" s="14"/>
      <c r="KIJ68" s="14"/>
      <c r="KIK68" s="14"/>
      <c r="KIL68" s="14"/>
      <c r="KIM68" s="14"/>
      <c r="KIN68" s="14"/>
      <c r="KIO68" s="14"/>
      <c r="KIP68" s="14"/>
      <c r="KIQ68" s="14"/>
      <c r="KIR68" s="14"/>
      <c r="KIS68" s="14"/>
      <c r="KIT68" s="14"/>
      <c r="KIU68" s="14"/>
      <c r="KIV68" s="14"/>
      <c r="KIW68" s="14"/>
      <c r="KIX68" s="14"/>
      <c r="KIY68" s="14"/>
      <c r="KIZ68" s="14"/>
      <c r="KJA68" s="14"/>
      <c r="KJB68" s="14"/>
      <c r="KJC68" s="14"/>
      <c r="KJD68" s="14"/>
      <c r="KJE68" s="14"/>
      <c r="KJF68" s="14"/>
      <c r="KJG68" s="14"/>
      <c r="KJH68" s="14"/>
      <c r="KJI68" s="14"/>
      <c r="KJJ68" s="14"/>
      <c r="KJK68" s="14"/>
      <c r="KJL68" s="14"/>
      <c r="KJM68" s="14"/>
      <c r="KJN68" s="14"/>
      <c r="KJO68" s="14"/>
      <c r="KJP68" s="14"/>
      <c r="KJQ68" s="14"/>
      <c r="KJR68" s="14"/>
      <c r="KJS68" s="14"/>
      <c r="KJT68" s="14"/>
      <c r="KJU68" s="14"/>
      <c r="KJV68" s="14"/>
      <c r="KJW68" s="14"/>
      <c r="KJX68" s="14"/>
      <c r="KJY68" s="14"/>
      <c r="KJZ68" s="14"/>
      <c r="KKA68" s="14"/>
      <c r="KKB68" s="14"/>
      <c r="KKC68" s="14"/>
      <c r="KKD68" s="14"/>
      <c r="KKE68" s="14"/>
      <c r="KKF68" s="14"/>
      <c r="KKG68" s="14"/>
      <c r="KKH68" s="14"/>
      <c r="KKI68" s="14"/>
      <c r="KKJ68" s="14"/>
      <c r="KKK68" s="14"/>
      <c r="KKL68" s="14"/>
      <c r="KKM68" s="14"/>
      <c r="KKN68" s="14"/>
      <c r="KKO68" s="14"/>
      <c r="KKP68" s="14"/>
      <c r="KKQ68" s="14"/>
      <c r="KKR68" s="14"/>
      <c r="KKS68" s="14"/>
      <c r="KKT68" s="14"/>
      <c r="KKU68" s="14"/>
      <c r="KKV68" s="14"/>
      <c r="KKW68" s="14"/>
      <c r="KKX68" s="14"/>
      <c r="KKY68" s="14"/>
      <c r="KKZ68" s="14"/>
      <c r="KLA68" s="14"/>
      <c r="KLB68" s="14"/>
      <c r="KLC68" s="14"/>
      <c r="KLD68" s="14"/>
      <c r="KLE68" s="14"/>
      <c r="KLF68" s="14"/>
      <c r="KLG68" s="14"/>
      <c r="KLH68" s="14"/>
      <c r="KLI68" s="14"/>
      <c r="KLJ68" s="14"/>
      <c r="KLK68" s="14"/>
      <c r="KLL68" s="14"/>
      <c r="KLM68" s="14"/>
      <c r="KLN68" s="14"/>
      <c r="KLO68" s="14"/>
      <c r="KLP68" s="14"/>
      <c r="KLQ68" s="14"/>
      <c r="KLR68" s="14"/>
      <c r="KLS68" s="14"/>
      <c r="KLT68" s="14"/>
      <c r="KLU68" s="14"/>
      <c r="KLV68" s="14"/>
      <c r="KLW68" s="14"/>
      <c r="KLX68" s="14"/>
      <c r="KLY68" s="14"/>
      <c r="KLZ68" s="14"/>
      <c r="KMA68" s="14"/>
      <c r="KMB68" s="14"/>
      <c r="KMC68" s="14"/>
      <c r="KMD68" s="14"/>
      <c r="KME68" s="14"/>
      <c r="KMF68" s="14"/>
      <c r="KMG68" s="14"/>
      <c r="KMH68" s="14"/>
      <c r="KMI68" s="14"/>
      <c r="KMJ68" s="14"/>
      <c r="KMK68" s="14"/>
      <c r="KML68" s="14"/>
      <c r="KMM68" s="14"/>
      <c r="KMN68" s="14"/>
      <c r="KMO68" s="14"/>
      <c r="KMP68" s="14"/>
      <c r="KMQ68" s="14"/>
      <c r="KMR68" s="14"/>
      <c r="KMS68" s="14"/>
      <c r="KMT68" s="14"/>
      <c r="KMU68" s="14"/>
      <c r="KMV68" s="14"/>
      <c r="KMW68" s="14"/>
      <c r="KMX68" s="14"/>
      <c r="KMY68" s="14"/>
      <c r="KMZ68" s="14"/>
      <c r="KNA68" s="14"/>
      <c r="KNB68" s="14"/>
      <c r="KNC68" s="14"/>
      <c r="KND68" s="14"/>
      <c r="KNE68" s="14"/>
      <c r="KNF68" s="14"/>
      <c r="KNG68" s="14"/>
      <c r="KNH68" s="14"/>
      <c r="KNI68" s="14"/>
      <c r="KNJ68" s="14"/>
      <c r="KNK68" s="14"/>
      <c r="KNL68" s="14"/>
      <c r="KNM68" s="14"/>
      <c r="KNN68" s="14"/>
      <c r="KNO68" s="14"/>
      <c r="KNP68" s="14"/>
      <c r="KNQ68" s="14"/>
      <c r="KNR68" s="14"/>
      <c r="KNS68" s="14"/>
      <c r="KNT68" s="14"/>
      <c r="KNU68" s="14"/>
      <c r="KNV68" s="14"/>
      <c r="KNW68" s="14"/>
      <c r="KNX68" s="14"/>
      <c r="KNY68" s="14"/>
      <c r="KNZ68" s="14"/>
      <c r="KOA68" s="14"/>
      <c r="KOB68" s="14"/>
      <c r="KOC68" s="14"/>
      <c r="KOD68" s="14"/>
      <c r="KOE68" s="14"/>
      <c r="KOF68" s="14"/>
      <c r="KOG68" s="14"/>
      <c r="KOH68" s="14"/>
      <c r="KOI68" s="14"/>
      <c r="KOJ68" s="14"/>
      <c r="KOK68" s="14"/>
      <c r="KOL68" s="14"/>
      <c r="KOM68" s="14"/>
      <c r="KON68" s="14"/>
      <c r="KOO68" s="14"/>
      <c r="KOP68" s="14"/>
      <c r="KOQ68" s="14"/>
      <c r="KOR68" s="14"/>
      <c r="KOS68" s="14"/>
      <c r="KOT68" s="14"/>
      <c r="KOU68" s="14"/>
      <c r="KOV68" s="14"/>
      <c r="KOW68" s="14"/>
      <c r="KOX68" s="14"/>
      <c r="KOY68" s="14"/>
      <c r="KOZ68" s="14"/>
      <c r="KPA68" s="14"/>
      <c r="KPB68" s="14"/>
      <c r="KPC68" s="14"/>
      <c r="KPD68" s="14"/>
      <c r="KPE68" s="14"/>
      <c r="KPF68" s="14"/>
      <c r="KPG68" s="14"/>
      <c r="KPH68" s="14"/>
      <c r="KPI68" s="14"/>
      <c r="KPJ68" s="14"/>
      <c r="KPK68" s="14"/>
      <c r="KPL68" s="14"/>
      <c r="KPM68" s="14"/>
      <c r="KPN68" s="14"/>
      <c r="KPO68" s="14"/>
      <c r="KPP68" s="14"/>
      <c r="KPQ68" s="14"/>
      <c r="KPR68" s="14"/>
      <c r="KPS68" s="14"/>
      <c r="KPT68" s="14"/>
      <c r="KPU68" s="14"/>
      <c r="KPV68" s="14"/>
      <c r="KPW68" s="14"/>
      <c r="KPX68" s="14"/>
      <c r="KPY68" s="14"/>
      <c r="KPZ68" s="14"/>
      <c r="KQA68" s="14"/>
      <c r="KQB68" s="14"/>
      <c r="KQC68" s="14"/>
      <c r="KQD68" s="14"/>
      <c r="KQE68" s="14"/>
      <c r="KQF68" s="14"/>
      <c r="KQG68" s="14"/>
      <c r="KQH68" s="14"/>
      <c r="KQI68" s="14"/>
      <c r="KQJ68" s="14"/>
      <c r="KQK68" s="14"/>
      <c r="KQL68" s="14"/>
      <c r="KQM68" s="14"/>
      <c r="KQN68" s="14"/>
      <c r="KQO68" s="14"/>
      <c r="KQP68" s="14"/>
      <c r="KQQ68" s="14"/>
      <c r="KQR68" s="14"/>
      <c r="KQS68" s="14"/>
      <c r="KQT68" s="14"/>
      <c r="KQU68" s="14"/>
      <c r="KQV68" s="14"/>
      <c r="KQW68" s="14"/>
      <c r="KQX68" s="14"/>
      <c r="KQY68" s="14"/>
      <c r="KQZ68" s="14"/>
      <c r="KRA68" s="14"/>
      <c r="KRB68" s="14"/>
      <c r="KRC68" s="14"/>
      <c r="KRD68" s="14"/>
      <c r="KRE68" s="14"/>
      <c r="KRF68" s="14"/>
      <c r="KRG68" s="14"/>
      <c r="KRH68" s="14"/>
      <c r="KRI68" s="14"/>
      <c r="KRJ68" s="14"/>
      <c r="KRK68" s="14"/>
      <c r="KRL68" s="14"/>
      <c r="KRM68" s="14"/>
      <c r="KRN68" s="14"/>
      <c r="KRO68" s="14"/>
      <c r="KRP68" s="14"/>
      <c r="KRQ68" s="14"/>
      <c r="KRR68" s="14"/>
      <c r="KRS68" s="14"/>
      <c r="KRT68" s="14"/>
      <c r="KRU68" s="14"/>
      <c r="KRV68" s="14"/>
      <c r="KRW68" s="14"/>
      <c r="KRX68" s="14"/>
      <c r="KRY68" s="14"/>
      <c r="KRZ68" s="14"/>
      <c r="KSA68" s="14"/>
      <c r="KSB68" s="14"/>
      <c r="KSC68" s="14"/>
      <c r="KSD68" s="14"/>
      <c r="KSE68" s="14"/>
      <c r="KSF68" s="14"/>
      <c r="KSG68" s="14"/>
      <c r="KSH68" s="14"/>
      <c r="KSI68" s="14"/>
      <c r="KSJ68" s="14"/>
      <c r="KSK68" s="14"/>
      <c r="KSL68" s="14"/>
      <c r="KSM68" s="14"/>
      <c r="KSN68" s="14"/>
      <c r="KSO68" s="14"/>
      <c r="KSP68" s="14"/>
      <c r="KSQ68" s="14"/>
      <c r="KSR68" s="14"/>
      <c r="KSS68" s="14"/>
      <c r="KST68" s="14"/>
      <c r="KSU68" s="14"/>
      <c r="KSV68" s="14"/>
      <c r="KSW68" s="14"/>
      <c r="KSX68" s="14"/>
      <c r="KSY68" s="14"/>
      <c r="KSZ68" s="14"/>
      <c r="KTA68" s="14"/>
      <c r="KTB68" s="14"/>
      <c r="KTC68" s="14"/>
      <c r="KTD68" s="14"/>
      <c r="KTE68" s="14"/>
      <c r="KTF68" s="14"/>
      <c r="KTG68" s="14"/>
      <c r="KTH68" s="14"/>
      <c r="KTI68" s="14"/>
      <c r="KTJ68" s="14"/>
      <c r="KTK68" s="14"/>
      <c r="KTL68" s="14"/>
      <c r="KTM68" s="14"/>
      <c r="KTN68" s="14"/>
      <c r="KTO68" s="14"/>
      <c r="KTP68" s="14"/>
      <c r="KTQ68" s="14"/>
      <c r="KTR68" s="14"/>
      <c r="KTS68" s="14"/>
      <c r="KTT68" s="14"/>
      <c r="KTU68" s="14"/>
      <c r="KTV68" s="14"/>
      <c r="KTW68" s="14"/>
      <c r="KTX68" s="14"/>
      <c r="KTY68" s="14"/>
      <c r="KTZ68" s="14"/>
      <c r="KUA68" s="14"/>
      <c r="KUB68" s="14"/>
      <c r="KUC68" s="14"/>
      <c r="KUD68" s="14"/>
      <c r="KUE68" s="14"/>
      <c r="KUF68" s="14"/>
      <c r="KUG68" s="14"/>
      <c r="KUH68" s="14"/>
      <c r="KUI68" s="14"/>
      <c r="KUJ68" s="14"/>
      <c r="KUK68" s="14"/>
      <c r="KUL68" s="14"/>
      <c r="KUM68" s="14"/>
      <c r="KUN68" s="14"/>
      <c r="KUO68" s="14"/>
      <c r="KUP68" s="14"/>
      <c r="KUQ68" s="14"/>
      <c r="KUR68" s="14"/>
      <c r="KUS68" s="14"/>
      <c r="KUT68" s="14"/>
      <c r="KUU68" s="14"/>
      <c r="KUV68" s="14"/>
      <c r="KUW68" s="14"/>
      <c r="KUX68" s="14"/>
      <c r="KUY68" s="14"/>
      <c r="KUZ68" s="14"/>
      <c r="KVA68" s="14"/>
      <c r="KVB68" s="14"/>
      <c r="KVC68" s="14"/>
      <c r="KVD68" s="14"/>
      <c r="KVE68" s="14"/>
      <c r="KVF68" s="14"/>
      <c r="KVG68" s="14"/>
      <c r="KVH68" s="14"/>
      <c r="KVI68" s="14"/>
      <c r="KVJ68" s="14"/>
      <c r="KVK68" s="14"/>
      <c r="KVL68" s="14"/>
      <c r="KVM68" s="14"/>
      <c r="KVN68" s="14"/>
      <c r="KVO68" s="14"/>
      <c r="KVP68" s="14"/>
      <c r="KVQ68" s="14"/>
      <c r="KVR68" s="14"/>
      <c r="KVS68" s="14"/>
      <c r="KVT68" s="14"/>
      <c r="KVU68" s="14"/>
      <c r="KVV68" s="14"/>
      <c r="KVW68" s="14"/>
      <c r="KVX68" s="14"/>
      <c r="KVY68" s="14"/>
      <c r="KVZ68" s="14"/>
      <c r="KWA68" s="14"/>
      <c r="KWB68" s="14"/>
      <c r="KWC68" s="14"/>
      <c r="KWD68" s="14"/>
      <c r="KWE68" s="14"/>
      <c r="KWF68" s="14"/>
      <c r="KWG68" s="14"/>
      <c r="KWH68" s="14"/>
      <c r="KWI68" s="14"/>
      <c r="KWJ68" s="14"/>
      <c r="KWK68" s="14"/>
      <c r="KWL68" s="14"/>
      <c r="KWM68" s="14"/>
      <c r="KWN68" s="14"/>
      <c r="KWO68" s="14"/>
      <c r="KWP68" s="14"/>
      <c r="KWQ68" s="14"/>
      <c r="KWR68" s="14"/>
      <c r="KWS68" s="14"/>
      <c r="KWT68" s="14"/>
      <c r="KWU68" s="14"/>
      <c r="KWV68" s="14"/>
      <c r="KWW68" s="14"/>
      <c r="KWX68" s="14"/>
      <c r="KWY68" s="14"/>
      <c r="KWZ68" s="14"/>
      <c r="KXA68" s="14"/>
      <c r="KXB68" s="14"/>
      <c r="KXC68" s="14"/>
      <c r="KXD68" s="14"/>
      <c r="KXE68" s="14"/>
      <c r="KXF68" s="14"/>
      <c r="KXG68" s="14"/>
      <c r="KXH68" s="14"/>
      <c r="KXI68" s="14"/>
      <c r="KXJ68" s="14"/>
      <c r="KXK68" s="14"/>
      <c r="KXL68" s="14"/>
      <c r="KXM68" s="14"/>
      <c r="KXN68" s="14"/>
      <c r="KXO68" s="14"/>
      <c r="KXP68" s="14"/>
      <c r="KXQ68" s="14"/>
      <c r="KXR68" s="14"/>
      <c r="KXS68" s="14"/>
      <c r="KXT68" s="14"/>
      <c r="KXU68" s="14"/>
      <c r="KXV68" s="14"/>
      <c r="KXW68" s="14"/>
      <c r="KXX68" s="14"/>
      <c r="KXY68" s="14"/>
      <c r="KXZ68" s="14"/>
      <c r="KYA68" s="14"/>
      <c r="KYB68" s="14"/>
      <c r="KYC68" s="14"/>
      <c r="KYD68" s="14"/>
      <c r="KYE68" s="14"/>
      <c r="KYF68" s="14"/>
      <c r="KYG68" s="14"/>
      <c r="KYH68" s="14"/>
      <c r="KYI68" s="14"/>
      <c r="KYJ68" s="14"/>
      <c r="KYK68" s="14"/>
      <c r="KYL68" s="14"/>
      <c r="KYM68" s="14"/>
      <c r="KYN68" s="14"/>
      <c r="KYO68" s="14"/>
      <c r="KYP68" s="14"/>
      <c r="KYQ68" s="14"/>
      <c r="KYR68" s="14"/>
      <c r="KYS68" s="14"/>
      <c r="KYT68" s="14"/>
      <c r="KYU68" s="14"/>
      <c r="KYV68" s="14"/>
      <c r="KYW68" s="14"/>
      <c r="KYX68" s="14"/>
      <c r="KYY68" s="14"/>
      <c r="KYZ68" s="14"/>
      <c r="KZA68" s="14"/>
      <c r="KZB68" s="14"/>
      <c r="KZC68" s="14"/>
      <c r="KZD68" s="14"/>
      <c r="KZE68" s="14"/>
      <c r="KZF68" s="14"/>
      <c r="KZG68" s="14"/>
      <c r="KZH68" s="14"/>
      <c r="KZI68" s="14"/>
      <c r="KZJ68" s="14"/>
      <c r="KZK68" s="14"/>
      <c r="KZL68" s="14"/>
      <c r="KZM68" s="14"/>
      <c r="KZN68" s="14"/>
      <c r="KZO68" s="14"/>
      <c r="KZP68" s="14"/>
      <c r="KZQ68" s="14"/>
      <c r="KZR68" s="14"/>
      <c r="KZS68" s="14"/>
      <c r="KZT68" s="14"/>
      <c r="KZU68" s="14"/>
      <c r="KZV68" s="14"/>
      <c r="KZW68" s="14"/>
      <c r="KZX68" s="14"/>
      <c r="KZY68" s="14"/>
      <c r="KZZ68" s="14"/>
      <c r="LAA68" s="14"/>
      <c r="LAB68" s="14"/>
      <c r="LAC68" s="14"/>
      <c r="LAD68" s="14"/>
      <c r="LAE68" s="14"/>
      <c r="LAF68" s="14"/>
      <c r="LAG68" s="14"/>
      <c r="LAH68" s="14"/>
      <c r="LAI68" s="14"/>
      <c r="LAJ68" s="14"/>
      <c r="LAK68" s="14"/>
      <c r="LAL68" s="14"/>
      <c r="LAM68" s="14"/>
      <c r="LAN68" s="14"/>
      <c r="LAO68" s="14"/>
      <c r="LAP68" s="14"/>
      <c r="LAQ68" s="14"/>
      <c r="LAR68" s="14"/>
      <c r="LAS68" s="14"/>
      <c r="LAT68" s="14"/>
      <c r="LAU68" s="14"/>
      <c r="LAV68" s="14"/>
      <c r="LAW68" s="14"/>
      <c r="LAX68" s="14"/>
      <c r="LAY68" s="14"/>
      <c r="LAZ68" s="14"/>
      <c r="LBA68" s="14"/>
      <c r="LBB68" s="14"/>
      <c r="LBC68" s="14"/>
      <c r="LBD68" s="14"/>
      <c r="LBE68" s="14"/>
      <c r="LBF68" s="14"/>
      <c r="LBG68" s="14"/>
      <c r="LBH68" s="14"/>
      <c r="LBI68" s="14"/>
      <c r="LBJ68" s="14"/>
      <c r="LBK68" s="14"/>
      <c r="LBL68" s="14"/>
      <c r="LBM68" s="14"/>
      <c r="LBN68" s="14"/>
      <c r="LBO68" s="14"/>
      <c r="LBP68" s="14"/>
      <c r="LBQ68" s="14"/>
      <c r="LBR68" s="14"/>
      <c r="LBS68" s="14"/>
      <c r="LBT68" s="14"/>
      <c r="LBU68" s="14"/>
      <c r="LBV68" s="14"/>
      <c r="LBW68" s="14"/>
      <c r="LBX68" s="14"/>
      <c r="LBY68" s="14"/>
      <c r="LBZ68" s="14"/>
      <c r="LCA68" s="14"/>
      <c r="LCB68" s="14"/>
      <c r="LCC68" s="14"/>
      <c r="LCD68" s="14"/>
      <c r="LCE68" s="14"/>
      <c r="LCF68" s="14"/>
      <c r="LCG68" s="14"/>
      <c r="LCH68" s="14"/>
      <c r="LCI68" s="14"/>
      <c r="LCJ68" s="14"/>
      <c r="LCK68" s="14"/>
      <c r="LCL68" s="14"/>
      <c r="LCM68" s="14"/>
      <c r="LCN68" s="14"/>
      <c r="LCO68" s="14"/>
      <c r="LCP68" s="14"/>
      <c r="LCQ68" s="14"/>
      <c r="LCR68" s="14"/>
      <c r="LCS68" s="14"/>
      <c r="LCT68" s="14"/>
      <c r="LCU68" s="14"/>
      <c r="LCV68" s="14"/>
      <c r="LCW68" s="14"/>
      <c r="LCX68" s="14"/>
      <c r="LCY68" s="14"/>
      <c r="LCZ68" s="14"/>
      <c r="LDA68" s="14"/>
      <c r="LDB68" s="14"/>
      <c r="LDC68" s="14"/>
      <c r="LDD68" s="14"/>
      <c r="LDE68" s="14"/>
      <c r="LDF68" s="14"/>
      <c r="LDG68" s="14"/>
      <c r="LDH68" s="14"/>
      <c r="LDI68" s="14"/>
      <c r="LDJ68" s="14"/>
      <c r="LDK68" s="14"/>
      <c r="LDL68" s="14"/>
      <c r="LDM68" s="14"/>
      <c r="LDN68" s="14"/>
      <c r="LDO68" s="14"/>
      <c r="LDP68" s="14"/>
      <c r="LDQ68" s="14"/>
      <c r="LDR68" s="14"/>
      <c r="LDS68" s="14"/>
      <c r="LDT68" s="14"/>
      <c r="LDU68" s="14"/>
      <c r="LDV68" s="14"/>
      <c r="LDW68" s="14"/>
      <c r="LDX68" s="14"/>
      <c r="LDY68" s="14"/>
      <c r="LDZ68" s="14"/>
      <c r="LEA68" s="14"/>
      <c r="LEB68" s="14"/>
      <c r="LEC68" s="14"/>
      <c r="LED68" s="14"/>
      <c r="LEE68" s="14"/>
      <c r="LEF68" s="14"/>
      <c r="LEG68" s="14"/>
      <c r="LEH68" s="14"/>
      <c r="LEI68" s="14"/>
      <c r="LEJ68" s="14"/>
      <c r="LEK68" s="14"/>
      <c r="LEL68" s="14"/>
      <c r="LEM68" s="14"/>
      <c r="LEN68" s="14"/>
      <c r="LEO68" s="14"/>
      <c r="LEP68" s="14"/>
      <c r="LEQ68" s="14"/>
      <c r="LER68" s="14"/>
      <c r="LES68" s="14"/>
      <c r="LET68" s="14"/>
      <c r="LEU68" s="14"/>
      <c r="LEV68" s="14"/>
      <c r="LEW68" s="14"/>
      <c r="LEX68" s="14"/>
      <c r="LEY68" s="14"/>
      <c r="LEZ68" s="14"/>
      <c r="LFA68" s="14"/>
      <c r="LFB68" s="14"/>
      <c r="LFC68" s="14"/>
      <c r="LFD68" s="14"/>
      <c r="LFE68" s="14"/>
      <c r="LFF68" s="14"/>
      <c r="LFG68" s="14"/>
      <c r="LFH68" s="14"/>
      <c r="LFI68" s="14"/>
      <c r="LFJ68" s="14"/>
      <c r="LFK68" s="14"/>
      <c r="LFL68" s="14"/>
      <c r="LFM68" s="14"/>
      <c r="LFN68" s="14"/>
      <c r="LFO68" s="14"/>
      <c r="LFP68" s="14"/>
      <c r="LFQ68" s="14"/>
      <c r="LFR68" s="14"/>
      <c r="LFS68" s="14"/>
      <c r="LFT68" s="14"/>
      <c r="LFU68" s="14"/>
      <c r="LFV68" s="14"/>
      <c r="LFW68" s="14"/>
      <c r="LFX68" s="14"/>
      <c r="LFY68" s="14"/>
      <c r="LFZ68" s="14"/>
      <c r="LGA68" s="14"/>
      <c r="LGB68" s="14"/>
      <c r="LGC68" s="14"/>
      <c r="LGD68" s="14"/>
      <c r="LGE68" s="14"/>
      <c r="LGF68" s="14"/>
      <c r="LGG68" s="14"/>
      <c r="LGH68" s="14"/>
      <c r="LGI68" s="14"/>
      <c r="LGJ68" s="14"/>
      <c r="LGK68" s="14"/>
      <c r="LGL68" s="14"/>
      <c r="LGM68" s="14"/>
      <c r="LGN68" s="14"/>
      <c r="LGO68" s="14"/>
      <c r="LGP68" s="14"/>
      <c r="LGQ68" s="14"/>
      <c r="LGR68" s="14"/>
      <c r="LGS68" s="14"/>
      <c r="LGT68" s="14"/>
      <c r="LGU68" s="14"/>
      <c r="LGV68" s="14"/>
      <c r="LGW68" s="14"/>
      <c r="LGX68" s="14"/>
      <c r="LGY68" s="14"/>
      <c r="LGZ68" s="14"/>
      <c r="LHA68" s="14"/>
      <c r="LHB68" s="14"/>
      <c r="LHC68" s="14"/>
      <c r="LHD68" s="14"/>
      <c r="LHE68" s="14"/>
      <c r="LHF68" s="14"/>
      <c r="LHG68" s="14"/>
      <c r="LHH68" s="14"/>
      <c r="LHI68" s="14"/>
      <c r="LHJ68" s="14"/>
      <c r="LHK68" s="14"/>
      <c r="LHL68" s="14"/>
      <c r="LHM68" s="14"/>
      <c r="LHN68" s="14"/>
      <c r="LHO68" s="14"/>
      <c r="LHP68" s="14"/>
      <c r="LHQ68" s="14"/>
      <c r="LHR68" s="14"/>
      <c r="LHS68" s="14"/>
      <c r="LHT68" s="14"/>
      <c r="LHU68" s="14"/>
      <c r="LHV68" s="14"/>
      <c r="LHW68" s="14"/>
      <c r="LHX68" s="14"/>
      <c r="LHY68" s="14"/>
      <c r="LHZ68" s="14"/>
      <c r="LIA68" s="14"/>
      <c r="LIB68" s="14"/>
      <c r="LIC68" s="14"/>
      <c r="LID68" s="14"/>
      <c r="LIE68" s="14"/>
      <c r="LIF68" s="14"/>
      <c r="LIG68" s="14"/>
      <c r="LIH68" s="14"/>
      <c r="LII68" s="14"/>
      <c r="LIJ68" s="14"/>
      <c r="LIK68" s="14"/>
      <c r="LIL68" s="14"/>
      <c r="LIM68" s="14"/>
      <c r="LIN68" s="14"/>
      <c r="LIO68" s="14"/>
      <c r="LIP68" s="14"/>
      <c r="LIQ68" s="14"/>
      <c r="LIR68" s="14"/>
      <c r="LIS68" s="14"/>
      <c r="LIT68" s="14"/>
      <c r="LIU68" s="14"/>
      <c r="LIV68" s="14"/>
      <c r="LIW68" s="14"/>
      <c r="LIX68" s="14"/>
      <c r="LIY68" s="14"/>
      <c r="LIZ68" s="14"/>
      <c r="LJA68" s="14"/>
      <c r="LJB68" s="14"/>
      <c r="LJC68" s="14"/>
      <c r="LJD68" s="14"/>
      <c r="LJE68" s="14"/>
      <c r="LJF68" s="14"/>
      <c r="LJG68" s="14"/>
      <c r="LJH68" s="14"/>
      <c r="LJI68" s="14"/>
      <c r="LJJ68" s="14"/>
      <c r="LJK68" s="14"/>
      <c r="LJL68" s="14"/>
      <c r="LJM68" s="14"/>
      <c r="LJN68" s="14"/>
      <c r="LJO68" s="14"/>
      <c r="LJP68" s="14"/>
      <c r="LJQ68" s="14"/>
      <c r="LJR68" s="14"/>
      <c r="LJS68" s="14"/>
      <c r="LJT68" s="14"/>
      <c r="LJU68" s="14"/>
      <c r="LJV68" s="14"/>
      <c r="LJW68" s="14"/>
      <c r="LJX68" s="14"/>
      <c r="LJY68" s="14"/>
      <c r="LJZ68" s="14"/>
      <c r="LKA68" s="14"/>
      <c r="LKB68" s="14"/>
      <c r="LKC68" s="14"/>
      <c r="LKD68" s="14"/>
      <c r="LKE68" s="14"/>
      <c r="LKF68" s="14"/>
      <c r="LKG68" s="14"/>
      <c r="LKH68" s="14"/>
      <c r="LKI68" s="14"/>
      <c r="LKJ68" s="14"/>
      <c r="LKK68" s="14"/>
      <c r="LKL68" s="14"/>
      <c r="LKM68" s="14"/>
      <c r="LKN68" s="14"/>
      <c r="LKO68" s="14"/>
      <c r="LKP68" s="14"/>
      <c r="LKQ68" s="14"/>
      <c r="LKR68" s="14"/>
      <c r="LKS68" s="14"/>
      <c r="LKT68" s="14"/>
      <c r="LKU68" s="14"/>
      <c r="LKV68" s="14"/>
      <c r="LKW68" s="14"/>
      <c r="LKX68" s="14"/>
      <c r="LKY68" s="14"/>
      <c r="LKZ68" s="14"/>
      <c r="LLA68" s="14"/>
      <c r="LLB68" s="14"/>
      <c r="LLC68" s="14"/>
      <c r="LLD68" s="14"/>
      <c r="LLE68" s="14"/>
      <c r="LLF68" s="14"/>
      <c r="LLG68" s="14"/>
      <c r="LLH68" s="14"/>
      <c r="LLI68" s="14"/>
      <c r="LLJ68" s="14"/>
      <c r="LLK68" s="14"/>
      <c r="LLL68" s="14"/>
      <c r="LLM68" s="14"/>
      <c r="LLN68" s="14"/>
      <c r="LLO68" s="14"/>
      <c r="LLP68" s="14"/>
      <c r="LLQ68" s="14"/>
      <c r="LLR68" s="14"/>
      <c r="LLS68" s="14"/>
      <c r="LLT68" s="14"/>
      <c r="LLU68" s="14"/>
      <c r="LLV68" s="14"/>
      <c r="LLW68" s="14"/>
      <c r="LLX68" s="14"/>
      <c r="LLY68" s="14"/>
      <c r="LLZ68" s="14"/>
      <c r="LMA68" s="14"/>
      <c r="LMB68" s="14"/>
      <c r="LMC68" s="14"/>
      <c r="LMD68" s="14"/>
      <c r="LME68" s="14"/>
      <c r="LMF68" s="14"/>
      <c r="LMG68" s="14"/>
      <c r="LMH68" s="14"/>
      <c r="LMI68" s="14"/>
      <c r="LMJ68" s="14"/>
      <c r="LMK68" s="14"/>
      <c r="LML68" s="14"/>
      <c r="LMM68" s="14"/>
      <c r="LMN68" s="14"/>
      <c r="LMO68" s="14"/>
      <c r="LMP68" s="14"/>
      <c r="LMQ68" s="14"/>
      <c r="LMR68" s="14"/>
      <c r="LMS68" s="14"/>
      <c r="LMT68" s="14"/>
      <c r="LMU68" s="14"/>
      <c r="LMV68" s="14"/>
      <c r="LMW68" s="14"/>
      <c r="LMX68" s="14"/>
      <c r="LMY68" s="14"/>
      <c r="LMZ68" s="14"/>
      <c r="LNA68" s="14"/>
      <c r="LNB68" s="14"/>
      <c r="LNC68" s="14"/>
      <c r="LND68" s="14"/>
      <c r="LNE68" s="14"/>
      <c r="LNF68" s="14"/>
      <c r="LNG68" s="14"/>
      <c r="LNH68" s="14"/>
      <c r="LNI68" s="14"/>
      <c r="LNJ68" s="14"/>
      <c r="LNK68" s="14"/>
      <c r="LNL68" s="14"/>
      <c r="LNM68" s="14"/>
      <c r="LNN68" s="14"/>
      <c r="LNO68" s="14"/>
      <c r="LNP68" s="14"/>
      <c r="LNQ68" s="14"/>
      <c r="LNR68" s="14"/>
      <c r="LNS68" s="14"/>
      <c r="LNT68" s="14"/>
      <c r="LNU68" s="14"/>
      <c r="LNV68" s="14"/>
      <c r="LNW68" s="14"/>
      <c r="LNX68" s="14"/>
      <c r="LNY68" s="14"/>
      <c r="LNZ68" s="14"/>
      <c r="LOA68" s="14"/>
      <c r="LOB68" s="14"/>
      <c r="LOC68" s="14"/>
      <c r="LOD68" s="14"/>
      <c r="LOE68" s="14"/>
      <c r="LOF68" s="14"/>
      <c r="LOG68" s="14"/>
      <c r="LOH68" s="14"/>
      <c r="LOI68" s="14"/>
      <c r="LOJ68" s="14"/>
      <c r="LOK68" s="14"/>
      <c r="LOL68" s="14"/>
      <c r="LOM68" s="14"/>
      <c r="LON68" s="14"/>
      <c r="LOO68" s="14"/>
      <c r="LOP68" s="14"/>
      <c r="LOQ68" s="14"/>
      <c r="LOR68" s="14"/>
      <c r="LOS68" s="14"/>
      <c r="LOT68" s="14"/>
      <c r="LOU68" s="14"/>
      <c r="LOV68" s="14"/>
      <c r="LOW68" s="14"/>
      <c r="LOX68" s="14"/>
      <c r="LOY68" s="14"/>
      <c r="LOZ68" s="14"/>
      <c r="LPA68" s="14"/>
      <c r="LPB68" s="14"/>
      <c r="LPC68" s="14"/>
      <c r="LPD68" s="14"/>
      <c r="LPE68" s="14"/>
      <c r="LPF68" s="14"/>
      <c r="LPG68" s="14"/>
      <c r="LPH68" s="14"/>
      <c r="LPI68" s="14"/>
      <c r="LPJ68" s="14"/>
      <c r="LPK68" s="14"/>
      <c r="LPL68" s="14"/>
      <c r="LPM68" s="14"/>
      <c r="LPN68" s="14"/>
      <c r="LPO68" s="14"/>
      <c r="LPP68" s="14"/>
      <c r="LPQ68" s="14"/>
      <c r="LPR68" s="14"/>
      <c r="LPS68" s="14"/>
      <c r="LPT68" s="14"/>
      <c r="LPU68" s="14"/>
      <c r="LPV68" s="14"/>
      <c r="LPW68" s="14"/>
      <c r="LPX68" s="14"/>
      <c r="LPY68" s="14"/>
      <c r="LPZ68" s="14"/>
      <c r="LQA68" s="14"/>
      <c r="LQB68" s="14"/>
      <c r="LQC68" s="14"/>
      <c r="LQD68" s="14"/>
      <c r="LQE68" s="14"/>
      <c r="LQF68" s="14"/>
      <c r="LQG68" s="14"/>
      <c r="LQH68" s="14"/>
      <c r="LQI68" s="14"/>
      <c r="LQJ68" s="14"/>
      <c r="LQK68" s="14"/>
      <c r="LQL68" s="14"/>
      <c r="LQM68" s="14"/>
      <c r="LQN68" s="14"/>
      <c r="LQO68" s="14"/>
      <c r="LQP68" s="14"/>
      <c r="LQQ68" s="14"/>
      <c r="LQR68" s="14"/>
      <c r="LQS68" s="14"/>
      <c r="LQT68" s="14"/>
      <c r="LQU68" s="14"/>
      <c r="LQV68" s="14"/>
      <c r="LQW68" s="14"/>
      <c r="LQX68" s="14"/>
      <c r="LQY68" s="14"/>
      <c r="LQZ68" s="14"/>
      <c r="LRA68" s="14"/>
      <c r="LRB68" s="14"/>
      <c r="LRC68" s="14"/>
      <c r="LRD68" s="14"/>
      <c r="LRE68" s="14"/>
      <c r="LRF68" s="14"/>
      <c r="LRG68" s="14"/>
      <c r="LRH68" s="14"/>
      <c r="LRI68" s="14"/>
      <c r="LRJ68" s="14"/>
      <c r="LRK68" s="14"/>
      <c r="LRL68" s="14"/>
      <c r="LRM68" s="14"/>
      <c r="LRN68" s="14"/>
      <c r="LRO68" s="14"/>
      <c r="LRP68" s="14"/>
      <c r="LRQ68" s="14"/>
      <c r="LRR68" s="14"/>
      <c r="LRS68" s="14"/>
      <c r="LRT68" s="14"/>
      <c r="LRU68" s="14"/>
      <c r="LRV68" s="14"/>
      <c r="LRW68" s="14"/>
      <c r="LRX68" s="14"/>
      <c r="LRY68" s="14"/>
      <c r="LRZ68" s="14"/>
      <c r="LSA68" s="14"/>
      <c r="LSB68" s="14"/>
      <c r="LSC68" s="14"/>
      <c r="LSD68" s="14"/>
      <c r="LSE68" s="14"/>
      <c r="LSF68" s="14"/>
      <c r="LSG68" s="14"/>
      <c r="LSH68" s="14"/>
      <c r="LSI68" s="14"/>
      <c r="LSJ68" s="14"/>
      <c r="LSK68" s="14"/>
      <c r="LSL68" s="14"/>
      <c r="LSM68" s="14"/>
      <c r="LSN68" s="14"/>
      <c r="LSO68" s="14"/>
      <c r="LSP68" s="14"/>
      <c r="LSQ68" s="14"/>
      <c r="LSR68" s="14"/>
      <c r="LSS68" s="14"/>
      <c r="LST68" s="14"/>
      <c r="LSU68" s="14"/>
      <c r="LSV68" s="14"/>
      <c r="LSW68" s="14"/>
      <c r="LSX68" s="14"/>
      <c r="LSY68" s="14"/>
      <c r="LSZ68" s="14"/>
      <c r="LTA68" s="14"/>
      <c r="LTB68" s="14"/>
      <c r="LTC68" s="14"/>
      <c r="LTD68" s="14"/>
      <c r="LTE68" s="14"/>
      <c r="LTF68" s="14"/>
      <c r="LTG68" s="14"/>
      <c r="LTH68" s="14"/>
      <c r="LTI68" s="14"/>
      <c r="LTJ68" s="14"/>
      <c r="LTK68" s="14"/>
      <c r="LTL68" s="14"/>
      <c r="LTM68" s="14"/>
      <c r="LTN68" s="14"/>
      <c r="LTO68" s="14"/>
      <c r="LTP68" s="14"/>
      <c r="LTQ68" s="14"/>
      <c r="LTR68" s="14"/>
      <c r="LTS68" s="14"/>
      <c r="LTT68" s="14"/>
      <c r="LTU68" s="14"/>
      <c r="LTV68" s="14"/>
      <c r="LTW68" s="14"/>
      <c r="LTX68" s="14"/>
      <c r="LTY68" s="14"/>
      <c r="LTZ68" s="14"/>
      <c r="LUA68" s="14"/>
      <c r="LUB68" s="14"/>
      <c r="LUC68" s="14"/>
      <c r="LUD68" s="14"/>
      <c r="LUE68" s="14"/>
      <c r="LUF68" s="14"/>
      <c r="LUG68" s="14"/>
      <c r="LUH68" s="14"/>
      <c r="LUI68" s="14"/>
      <c r="LUJ68" s="14"/>
      <c r="LUK68" s="14"/>
      <c r="LUL68" s="14"/>
      <c r="LUM68" s="14"/>
      <c r="LUN68" s="14"/>
      <c r="LUO68" s="14"/>
      <c r="LUP68" s="14"/>
      <c r="LUQ68" s="14"/>
      <c r="LUR68" s="14"/>
      <c r="LUS68" s="14"/>
      <c r="LUT68" s="14"/>
      <c r="LUU68" s="14"/>
      <c r="LUV68" s="14"/>
      <c r="LUW68" s="14"/>
      <c r="LUX68" s="14"/>
      <c r="LUY68" s="14"/>
      <c r="LUZ68" s="14"/>
      <c r="LVA68" s="14"/>
      <c r="LVB68" s="14"/>
      <c r="LVC68" s="14"/>
      <c r="LVD68" s="14"/>
      <c r="LVE68" s="14"/>
      <c r="LVF68" s="14"/>
      <c r="LVG68" s="14"/>
      <c r="LVH68" s="14"/>
      <c r="LVI68" s="14"/>
      <c r="LVJ68" s="14"/>
      <c r="LVK68" s="14"/>
      <c r="LVL68" s="14"/>
      <c r="LVM68" s="14"/>
      <c r="LVN68" s="14"/>
      <c r="LVO68" s="14"/>
      <c r="LVP68" s="14"/>
      <c r="LVQ68" s="14"/>
      <c r="LVR68" s="14"/>
      <c r="LVS68" s="14"/>
      <c r="LVT68" s="14"/>
      <c r="LVU68" s="14"/>
      <c r="LVV68" s="14"/>
      <c r="LVW68" s="14"/>
      <c r="LVX68" s="14"/>
      <c r="LVY68" s="14"/>
      <c r="LVZ68" s="14"/>
      <c r="LWA68" s="14"/>
      <c r="LWB68" s="14"/>
      <c r="LWC68" s="14"/>
      <c r="LWD68" s="14"/>
      <c r="LWE68" s="14"/>
      <c r="LWF68" s="14"/>
      <c r="LWG68" s="14"/>
      <c r="LWH68" s="14"/>
      <c r="LWI68" s="14"/>
      <c r="LWJ68" s="14"/>
      <c r="LWK68" s="14"/>
      <c r="LWL68" s="14"/>
      <c r="LWM68" s="14"/>
      <c r="LWN68" s="14"/>
      <c r="LWO68" s="14"/>
      <c r="LWP68" s="14"/>
      <c r="LWQ68" s="14"/>
      <c r="LWR68" s="14"/>
      <c r="LWS68" s="14"/>
      <c r="LWT68" s="14"/>
      <c r="LWU68" s="14"/>
      <c r="LWV68" s="14"/>
      <c r="LWW68" s="14"/>
      <c r="LWX68" s="14"/>
      <c r="LWY68" s="14"/>
      <c r="LWZ68" s="14"/>
      <c r="LXA68" s="14"/>
      <c r="LXB68" s="14"/>
      <c r="LXC68" s="14"/>
      <c r="LXD68" s="14"/>
      <c r="LXE68" s="14"/>
      <c r="LXF68" s="14"/>
      <c r="LXG68" s="14"/>
      <c r="LXH68" s="14"/>
      <c r="LXI68" s="14"/>
      <c r="LXJ68" s="14"/>
      <c r="LXK68" s="14"/>
      <c r="LXL68" s="14"/>
      <c r="LXM68" s="14"/>
      <c r="LXN68" s="14"/>
      <c r="LXO68" s="14"/>
      <c r="LXP68" s="14"/>
      <c r="LXQ68" s="14"/>
      <c r="LXR68" s="14"/>
      <c r="LXS68" s="14"/>
      <c r="LXT68" s="14"/>
      <c r="LXU68" s="14"/>
      <c r="LXV68" s="14"/>
      <c r="LXW68" s="14"/>
      <c r="LXX68" s="14"/>
      <c r="LXY68" s="14"/>
      <c r="LXZ68" s="14"/>
      <c r="LYA68" s="14"/>
      <c r="LYB68" s="14"/>
      <c r="LYC68" s="14"/>
      <c r="LYD68" s="14"/>
      <c r="LYE68" s="14"/>
      <c r="LYF68" s="14"/>
      <c r="LYG68" s="14"/>
      <c r="LYH68" s="14"/>
      <c r="LYI68" s="14"/>
      <c r="LYJ68" s="14"/>
      <c r="LYK68" s="14"/>
      <c r="LYL68" s="14"/>
      <c r="LYM68" s="14"/>
      <c r="LYN68" s="14"/>
      <c r="LYO68" s="14"/>
      <c r="LYP68" s="14"/>
      <c r="LYQ68" s="14"/>
      <c r="LYR68" s="14"/>
      <c r="LYS68" s="14"/>
      <c r="LYT68" s="14"/>
      <c r="LYU68" s="14"/>
      <c r="LYV68" s="14"/>
      <c r="LYW68" s="14"/>
      <c r="LYX68" s="14"/>
      <c r="LYY68" s="14"/>
      <c r="LYZ68" s="14"/>
      <c r="LZA68" s="14"/>
      <c r="LZB68" s="14"/>
      <c r="LZC68" s="14"/>
      <c r="LZD68" s="14"/>
      <c r="LZE68" s="14"/>
      <c r="LZF68" s="14"/>
      <c r="LZG68" s="14"/>
      <c r="LZH68" s="14"/>
      <c r="LZI68" s="14"/>
      <c r="LZJ68" s="14"/>
      <c r="LZK68" s="14"/>
      <c r="LZL68" s="14"/>
      <c r="LZM68" s="14"/>
      <c r="LZN68" s="14"/>
      <c r="LZO68" s="14"/>
      <c r="LZP68" s="14"/>
      <c r="LZQ68" s="14"/>
      <c r="LZR68" s="14"/>
      <c r="LZS68" s="14"/>
      <c r="LZT68" s="14"/>
      <c r="LZU68" s="14"/>
      <c r="LZV68" s="14"/>
      <c r="LZW68" s="14"/>
      <c r="LZX68" s="14"/>
      <c r="LZY68" s="14"/>
      <c r="LZZ68" s="14"/>
      <c r="MAA68" s="14"/>
      <c r="MAB68" s="14"/>
      <c r="MAC68" s="14"/>
      <c r="MAD68" s="14"/>
      <c r="MAE68" s="14"/>
      <c r="MAF68" s="14"/>
      <c r="MAG68" s="14"/>
      <c r="MAH68" s="14"/>
      <c r="MAI68" s="14"/>
      <c r="MAJ68" s="14"/>
      <c r="MAK68" s="14"/>
      <c r="MAL68" s="14"/>
      <c r="MAM68" s="14"/>
      <c r="MAN68" s="14"/>
      <c r="MAO68" s="14"/>
      <c r="MAP68" s="14"/>
      <c r="MAQ68" s="14"/>
      <c r="MAR68" s="14"/>
      <c r="MAS68" s="14"/>
      <c r="MAT68" s="14"/>
      <c r="MAU68" s="14"/>
      <c r="MAV68" s="14"/>
      <c r="MAW68" s="14"/>
      <c r="MAX68" s="14"/>
      <c r="MAY68" s="14"/>
      <c r="MAZ68" s="14"/>
      <c r="MBA68" s="14"/>
      <c r="MBB68" s="14"/>
      <c r="MBC68" s="14"/>
      <c r="MBD68" s="14"/>
      <c r="MBE68" s="14"/>
      <c r="MBF68" s="14"/>
      <c r="MBG68" s="14"/>
      <c r="MBH68" s="14"/>
      <c r="MBI68" s="14"/>
      <c r="MBJ68" s="14"/>
      <c r="MBK68" s="14"/>
      <c r="MBL68" s="14"/>
      <c r="MBM68" s="14"/>
      <c r="MBN68" s="14"/>
      <c r="MBO68" s="14"/>
      <c r="MBP68" s="14"/>
      <c r="MBQ68" s="14"/>
      <c r="MBR68" s="14"/>
      <c r="MBS68" s="14"/>
      <c r="MBT68" s="14"/>
      <c r="MBU68" s="14"/>
      <c r="MBV68" s="14"/>
      <c r="MBW68" s="14"/>
      <c r="MBX68" s="14"/>
      <c r="MBY68" s="14"/>
      <c r="MBZ68" s="14"/>
      <c r="MCA68" s="14"/>
      <c r="MCB68" s="14"/>
      <c r="MCC68" s="14"/>
      <c r="MCD68" s="14"/>
      <c r="MCE68" s="14"/>
      <c r="MCF68" s="14"/>
      <c r="MCG68" s="14"/>
      <c r="MCH68" s="14"/>
      <c r="MCI68" s="14"/>
      <c r="MCJ68" s="14"/>
      <c r="MCK68" s="14"/>
      <c r="MCL68" s="14"/>
      <c r="MCM68" s="14"/>
      <c r="MCN68" s="14"/>
      <c r="MCO68" s="14"/>
      <c r="MCP68" s="14"/>
      <c r="MCQ68" s="14"/>
      <c r="MCR68" s="14"/>
      <c r="MCS68" s="14"/>
      <c r="MCT68" s="14"/>
      <c r="MCU68" s="14"/>
      <c r="MCV68" s="14"/>
      <c r="MCW68" s="14"/>
      <c r="MCX68" s="14"/>
      <c r="MCY68" s="14"/>
      <c r="MCZ68" s="14"/>
      <c r="MDA68" s="14"/>
      <c r="MDB68" s="14"/>
      <c r="MDC68" s="14"/>
      <c r="MDD68" s="14"/>
      <c r="MDE68" s="14"/>
      <c r="MDF68" s="14"/>
      <c r="MDG68" s="14"/>
      <c r="MDH68" s="14"/>
      <c r="MDI68" s="14"/>
      <c r="MDJ68" s="14"/>
      <c r="MDK68" s="14"/>
      <c r="MDL68" s="14"/>
      <c r="MDM68" s="14"/>
      <c r="MDN68" s="14"/>
      <c r="MDO68" s="14"/>
      <c r="MDP68" s="14"/>
      <c r="MDQ68" s="14"/>
      <c r="MDR68" s="14"/>
      <c r="MDS68" s="14"/>
      <c r="MDT68" s="14"/>
      <c r="MDU68" s="14"/>
      <c r="MDV68" s="14"/>
      <c r="MDW68" s="14"/>
      <c r="MDX68" s="14"/>
      <c r="MDY68" s="14"/>
      <c r="MDZ68" s="14"/>
      <c r="MEA68" s="14"/>
      <c r="MEB68" s="14"/>
      <c r="MEC68" s="14"/>
      <c r="MED68" s="14"/>
      <c r="MEE68" s="14"/>
      <c r="MEF68" s="14"/>
      <c r="MEG68" s="14"/>
      <c r="MEH68" s="14"/>
      <c r="MEI68" s="14"/>
      <c r="MEJ68" s="14"/>
      <c r="MEK68" s="14"/>
      <c r="MEL68" s="14"/>
      <c r="MEM68" s="14"/>
      <c r="MEN68" s="14"/>
      <c r="MEO68" s="14"/>
      <c r="MEP68" s="14"/>
      <c r="MEQ68" s="14"/>
      <c r="MER68" s="14"/>
      <c r="MES68" s="14"/>
      <c r="MET68" s="14"/>
      <c r="MEU68" s="14"/>
      <c r="MEV68" s="14"/>
      <c r="MEW68" s="14"/>
      <c r="MEX68" s="14"/>
      <c r="MEY68" s="14"/>
      <c r="MEZ68" s="14"/>
      <c r="MFA68" s="14"/>
      <c r="MFB68" s="14"/>
      <c r="MFC68" s="14"/>
      <c r="MFD68" s="14"/>
      <c r="MFE68" s="14"/>
      <c r="MFF68" s="14"/>
      <c r="MFG68" s="14"/>
      <c r="MFH68" s="14"/>
      <c r="MFI68" s="14"/>
      <c r="MFJ68" s="14"/>
      <c r="MFK68" s="14"/>
      <c r="MFL68" s="14"/>
      <c r="MFM68" s="14"/>
      <c r="MFN68" s="14"/>
      <c r="MFO68" s="14"/>
      <c r="MFP68" s="14"/>
      <c r="MFQ68" s="14"/>
      <c r="MFR68" s="14"/>
      <c r="MFS68" s="14"/>
      <c r="MFT68" s="14"/>
      <c r="MFU68" s="14"/>
      <c r="MFV68" s="14"/>
      <c r="MFW68" s="14"/>
      <c r="MFX68" s="14"/>
      <c r="MFY68" s="14"/>
      <c r="MFZ68" s="14"/>
      <c r="MGA68" s="14"/>
      <c r="MGB68" s="14"/>
      <c r="MGC68" s="14"/>
      <c r="MGD68" s="14"/>
      <c r="MGE68" s="14"/>
      <c r="MGF68" s="14"/>
      <c r="MGG68" s="14"/>
      <c r="MGH68" s="14"/>
      <c r="MGI68" s="14"/>
      <c r="MGJ68" s="14"/>
      <c r="MGK68" s="14"/>
      <c r="MGL68" s="14"/>
      <c r="MGM68" s="14"/>
      <c r="MGN68" s="14"/>
      <c r="MGO68" s="14"/>
      <c r="MGP68" s="14"/>
      <c r="MGQ68" s="14"/>
      <c r="MGR68" s="14"/>
      <c r="MGS68" s="14"/>
      <c r="MGT68" s="14"/>
      <c r="MGU68" s="14"/>
      <c r="MGV68" s="14"/>
      <c r="MGW68" s="14"/>
      <c r="MGX68" s="14"/>
      <c r="MGY68" s="14"/>
      <c r="MGZ68" s="14"/>
      <c r="MHA68" s="14"/>
      <c r="MHB68" s="14"/>
      <c r="MHC68" s="14"/>
      <c r="MHD68" s="14"/>
      <c r="MHE68" s="14"/>
      <c r="MHF68" s="14"/>
      <c r="MHG68" s="14"/>
      <c r="MHH68" s="14"/>
      <c r="MHI68" s="14"/>
      <c r="MHJ68" s="14"/>
      <c r="MHK68" s="14"/>
      <c r="MHL68" s="14"/>
      <c r="MHM68" s="14"/>
      <c r="MHN68" s="14"/>
      <c r="MHO68" s="14"/>
      <c r="MHP68" s="14"/>
      <c r="MHQ68" s="14"/>
      <c r="MHR68" s="14"/>
      <c r="MHS68" s="14"/>
      <c r="MHT68" s="14"/>
      <c r="MHU68" s="14"/>
      <c r="MHV68" s="14"/>
      <c r="MHW68" s="14"/>
      <c r="MHX68" s="14"/>
      <c r="MHY68" s="14"/>
      <c r="MHZ68" s="14"/>
      <c r="MIA68" s="14"/>
      <c r="MIB68" s="14"/>
      <c r="MIC68" s="14"/>
      <c r="MID68" s="14"/>
      <c r="MIE68" s="14"/>
      <c r="MIF68" s="14"/>
      <c r="MIG68" s="14"/>
      <c r="MIH68" s="14"/>
      <c r="MII68" s="14"/>
      <c r="MIJ68" s="14"/>
      <c r="MIK68" s="14"/>
      <c r="MIL68" s="14"/>
      <c r="MIM68" s="14"/>
      <c r="MIN68" s="14"/>
      <c r="MIO68" s="14"/>
      <c r="MIP68" s="14"/>
      <c r="MIQ68" s="14"/>
      <c r="MIR68" s="14"/>
      <c r="MIS68" s="14"/>
      <c r="MIT68" s="14"/>
      <c r="MIU68" s="14"/>
      <c r="MIV68" s="14"/>
      <c r="MIW68" s="14"/>
      <c r="MIX68" s="14"/>
      <c r="MIY68" s="14"/>
      <c r="MIZ68" s="14"/>
      <c r="MJA68" s="14"/>
      <c r="MJB68" s="14"/>
      <c r="MJC68" s="14"/>
      <c r="MJD68" s="14"/>
      <c r="MJE68" s="14"/>
      <c r="MJF68" s="14"/>
      <c r="MJG68" s="14"/>
      <c r="MJH68" s="14"/>
      <c r="MJI68" s="14"/>
      <c r="MJJ68" s="14"/>
      <c r="MJK68" s="14"/>
      <c r="MJL68" s="14"/>
      <c r="MJM68" s="14"/>
      <c r="MJN68" s="14"/>
      <c r="MJO68" s="14"/>
      <c r="MJP68" s="14"/>
      <c r="MJQ68" s="14"/>
      <c r="MJR68" s="14"/>
      <c r="MJS68" s="14"/>
      <c r="MJT68" s="14"/>
      <c r="MJU68" s="14"/>
      <c r="MJV68" s="14"/>
      <c r="MJW68" s="14"/>
      <c r="MJX68" s="14"/>
      <c r="MJY68" s="14"/>
      <c r="MJZ68" s="14"/>
      <c r="MKA68" s="14"/>
      <c r="MKB68" s="14"/>
      <c r="MKC68" s="14"/>
      <c r="MKD68" s="14"/>
      <c r="MKE68" s="14"/>
      <c r="MKF68" s="14"/>
      <c r="MKG68" s="14"/>
      <c r="MKH68" s="14"/>
      <c r="MKI68" s="14"/>
      <c r="MKJ68" s="14"/>
      <c r="MKK68" s="14"/>
      <c r="MKL68" s="14"/>
      <c r="MKM68" s="14"/>
      <c r="MKN68" s="14"/>
      <c r="MKO68" s="14"/>
      <c r="MKP68" s="14"/>
      <c r="MKQ68" s="14"/>
      <c r="MKR68" s="14"/>
      <c r="MKS68" s="14"/>
      <c r="MKT68" s="14"/>
      <c r="MKU68" s="14"/>
      <c r="MKV68" s="14"/>
      <c r="MKW68" s="14"/>
      <c r="MKX68" s="14"/>
      <c r="MKY68" s="14"/>
      <c r="MKZ68" s="14"/>
      <c r="MLA68" s="14"/>
      <c r="MLB68" s="14"/>
      <c r="MLC68" s="14"/>
      <c r="MLD68" s="14"/>
      <c r="MLE68" s="14"/>
      <c r="MLF68" s="14"/>
      <c r="MLG68" s="14"/>
      <c r="MLH68" s="14"/>
      <c r="MLI68" s="14"/>
      <c r="MLJ68" s="14"/>
      <c r="MLK68" s="14"/>
      <c r="MLL68" s="14"/>
      <c r="MLM68" s="14"/>
      <c r="MLN68" s="14"/>
      <c r="MLO68" s="14"/>
      <c r="MLP68" s="14"/>
      <c r="MLQ68" s="14"/>
      <c r="MLR68" s="14"/>
      <c r="MLS68" s="14"/>
      <c r="MLT68" s="14"/>
      <c r="MLU68" s="14"/>
      <c r="MLV68" s="14"/>
      <c r="MLW68" s="14"/>
      <c r="MLX68" s="14"/>
      <c r="MLY68" s="14"/>
      <c r="MLZ68" s="14"/>
      <c r="MMA68" s="14"/>
      <c r="MMB68" s="14"/>
      <c r="MMC68" s="14"/>
      <c r="MMD68" s="14"/>
      <c r="MME68" s="14"/>
      <c r="MMF68" s="14"/>
      <c r="MMG68" s="14"/>
      <c r="MMH68" s="14"/>
      <c r="MMI68" s="14"/>
      <c r="MMJ68" s="14"/>
      <c r="MMK68" s="14"/>
      <c r="MML68" s="14"/>
      <c r="MMM68" s="14"/>
      <c r="MMN68" s="14"/>
      <c r="MMO68" s="14"/>
      <c r="MMP68" s="14"/>
      <c r="MMQ68" s="14"/>
      <c r="MMR68" s="14"/>
      <c r="MMS68" s="14"/>
      <c r="MMT68" s="14"/>
      <c r="MMU68" s="14"/>
      <c r="MMV68" s="14"/>
      <c r="MMW68" s="14"/>
      <c r="MMX68" s="14"/>
      <c r="MMY68" s="14"/>
      <c r="MMZ68" s="14"/>
      <c r="MNA68" s="14"/>
      <c r="MNB68" s="14"/>
      <c r="MNC68" s="14"/>
      <c r="MND68" s="14"/>
      <c r="MNE68" s="14"/>
      <c r="MNF68" s="14"/>
      <c r="MNG68" s="14"/>
      <c r="MNH68" s="14"/>
      <c r="MNI68" s="14"/>
      <c r="MNJ68" s="14"/>
      <c r="MNK68" s="14"/>
      <c r="MNL68" s="14"/>
      <c r="MNM68" s="14"/>
      <c r="MNN68" s="14"/>
      <c r="MNO68" s="14"/>
      <c r="MNP68" s="14"/>
      <c r="MNQ68" s="14"/>
      <c r="MNR68" s="14"/>
      <c r="MNS68" s="14"/>
      <c r="MNT68" s="14"/>
      <c r="MNU68" s="14"/>
      <c r="MNV68" s="14"/>
      <c r="MNW68" s="14"/>
      <c r="MNX68" s="14"/>
      <c r="MNY68" s="14"/>
      <c r="MNZ68" s="14"/>
      <c r="MOA68" s="14"/>
      <c r="MOB68" s="14"/>
      <c r="MOC68" s="14"/>
      <c r="MOD68" s="14"/>
      <c r="MOE68" s="14"/>
      <c r="MOF68" s="14"/>
      <c r="MOG68" s="14"/>
      <c r="MOH68" s="14"/>
      <c r="MOI68" s="14"/>
      <c r="MOJ68" s="14"/>
      <c r="MOK68" s="14"/>
      <c r="MOL68" s="14"/>
      <c r="MOM68" s="14"/>
      <c r="MON68" s="14"/>
      <c r="MOO68" s="14"/>
      <c r="MOP68" s="14"/>
      <c r="MOQ68" s="14"/>
      <c r="MOR68" s="14"/>
      <c r="MOS68" s="14"/>
      <c r="MOT68" s="14"/>
      <c r="MOU68" s="14"/>
      <c r="MOV68" s="14"/>
      <c r="MOW68" s="14"/>
      <c r="MOX68" s="14"/>
      <c r="MOY68" s="14"/>
      <c r="MOZ68" s="14"/>
      <c r="MPA68" s="14"/>
      <c r="MPB68" s="14"/>
      <c r="MPC68" s="14"/>
      <c r="MPD68" s="14"/>
      <c r="MPE68" s="14"/>
      <c r="MPF68" s="14"/>
      <c r="MPG68" s="14"/>
      <c r="MPH68" s="14"/>
      <c r="MPI68" s="14"/>
      <c r="MPJ68" s="14"/>
      <c r="MPK68" s="14"/>
      <c r="MPL68" s="14"/>
      <c r="MPM68" s="14"/>
      <c r="MPN68" s="14"/>
      <c r="MPO68" s="14"/>
      <c r="MPP68" s="14"/>
      <c r="MPQ68" s="14"/>
      <c r="MPR68" s="14"/>
      <c r="MPS68" s="14"/>
      <c r="MPT68" s="14"/>
      <c r="MPU68" s="14"/>
      <c r="MPV68" s="14"/>
      <c r="MPW68" s="14"/>
      <c r="MPX68" s="14"/>
      <c r="MPY68" s="14"/>
      <c r="MPZ68" s="14"/>
      <c r="MQA68" s="14"/>
      <c r="MQB68" s="14"/>
      <c r="MQC68" s="14"/>
      <c r="MQD68" s="14"/>
      <c r="MQE68" s="14"/>
      <c r="MQF68" s="14"/>
      <c r="MQG68" s="14"/>
      <c r="MQH68" s="14"/>
      <c r="MQI68" s="14"/>
      <c r="MQJ68" s="14"/>
      <c r="MQK68" s="14"/>
      <c r="MQL68" s="14"/>
      <c r="MQM68" s="14"/>
      <c r="MQN68" s="14"/>
      <c r="MQO68" s="14"/>
      <c r="MQP68" s="14"/>
      <c r="MQQ68" s="14"/>
      <c r="MQR68" s="14"/>
      <c r="MQS68" s="14"/>
      <c r="MQT68" s="14"/>
      <c r="MQU68" s="14"/>
      <c r="MQV68" s="14"/>
      <c r="MQW68" s="14"/>
      <c r="MQX68" s="14"/>
      <c r="MQY68" s="14"/>
      <c r="MQZ68" s="14"/>
      <c r="MRA68" s="14"/>
      <c r="MRB68" s="14"/>
      <c r="MRC68" s="14"/>
      <c r="MRD68" s="14"/>
      <c r="MRE68" s="14"/>
      <c r="MRF68" s="14"/>
      <c r="MRG68" s="14"/>
      <c r="MRH68" s="14"/>
      <c r="MRI68" s="14"/>
      <c r="MRJ68" s="14"/>
      <c r="MRK68" s="14"/>
      <c r="MRL68" s="14"/>
      <c r="MRM68" s="14"/>
      <c r="MRN68" s="14"/>
      <c r="MRO68" s="14"/>
      <c r="MRP68" s="14"/>
      <c r="MRQ68" s="14"/>
      <c r="MRR68" s="14"/>
      <c r="MRS68" s="14"/>
      <c r="MRT68" s="14"/>
      <c r="MRU68" s="14"/>
      <c r="MRV68" s="14"/>
      <c r="MRW68" s="14"/>
      <c r="MRX68" s="14"/>
      <c r="MRY68" s="14"/>
      <c r="MRZ68" s="14"/>
      <c r="MSA68" s="14"/>
      <c r="MSB68" s="14"/>
      <c r="MSC68" s="14"/>
      <c r="MSD68" s="14"/>
      <c r="MSE68" s="14"/>
      <c r="MSF68" s="14"/>
      <c r="MSG68" s="14"/>
      <c r="MSH68" s="14"/>
      <c r="MSI68" s="14"/>
      <c r="MSJ68" s="14"/>
      <c r="MSK68" s="14"/>
      <c r="MSL68" s="14"/>
      <c r="MSM68" s="14"/>
      <c r="MSN68" s="14"/>
      <c r="MSO68" s="14"/>
      <c r="MSP68" s="14"/>
      <c r="MSQ68" s="14"/>
      <c r="MSR68" s="14"/>
      <c r="MSS68" s="14"/>
      <c r="MST68" s="14"/>
      <c r="MSU68" s="14"/>
      <c r="MSV68" s="14"/>
      <c r="MSW68" s="14"/>
      <c r="MSX68" s="14"/>
      <c r="MSY68" s="14"/>
      <c r="MSZ68" s="14"/>
      <c r="MTA68" s="14"/>
      <c r="MTB68" s="14"/>
      <c r="MTC68" s="14"/>
      <c r="MTD68" s="14"/>
      <c r="MTE68" s="14"/>
      <c r="MTF68" s="14"/>
      <c r="MTG68" s="14"/>
      <c r="MTH68" s="14"/>
      <c r="MTI68" s="14"/>
      <c r="MTJ68" s="14"/>
      <c r="MTK68" s="14"/>
      <c r="MTL68" s="14"/>
      <c r="MTM68" s="14"/>
      <c r="MTN68" s="14"/>
      <c r="MTO68" s="14"/>
      <c r="MTP68" s="14"/>
      <c r="MTQ68" s="14"/>
      <c r="MTR68" s="14"/>
      <c r="MTS68" s="14"/>
      <c r="MTT68" s="14"/>
      <c r="MTU68" s="14"/>
      <c r="MTV68" s="14"/>
      <c r="MTW68" s="14"/>
      <c r="MTX68" s="14"/>
      <c r="MTY68" s="14"/>
      <c r="MTZ68" s="14"/>
      <c r="MUA68" s="14"/>
      <c r="MUB68" s="14"/>
      <c r="MUC68" s="14"/>
      <c r="MUD68" s="14"/>
      <c r="MUE68" s="14"/>
      <c r="MUF68" s="14"/>
      <c r="MUG68" s="14"/>
      <c r="MUH68" s="14"/>
      <c r="MUI68" s="14"/>
      <c r="MUJ68" s="14"/>
      <c r="MUK68" s="14"/>
      <c r="MUL68" s="14"/>
      <c r="MUM68" s="14"/>
      <c r="MUN68" s="14"/>
      <c r="MUO68" s="14"/>
      <c r="MUP68" s="14"/>
      <c r="MUQ68" s="14"/>
      <c r="MUR68" s="14"/>
      <c r="MUS68" s="14"/>
      <c r="MUT68" s="14"/>
      <c r="MUU68" s="14"/>
      <c r="MUV68" s="14"/>
      <c r="MUW68" s="14"/>
      <c r="MUX68" s="14"/>
      <c r="MUY68" s="14"/>
      <c r="MUZ68" s="14"/>
      <c r="MVA68" s="14"/>
      <c r="MVB68" s="14"/>
      <c r="MVC68" s="14"/>
      <c r="MVD68" s="14"/>
      <c r="MVE68" s="14"/>
      <c r="MVF68" s="14"/>
      <c r="MVG68" s="14"/>
      <c r="MVH68" s="14"/>
      <c r="MVI68" s="14"/>
      <c r="MVJ68" s="14"/>
      <c r="MVK68" s="14"/>
      <c r="MVL68" s="14"/>
      <c r="MVM68" s="14"/>
      <c r="MVN68" s="14"/>
      <c r="MVO68" s="14"/>
      <c r="MVP68" s="14"/>
      <c r="MVQ68" s="14"/>
      <c r="MVR68" s="14"/>
      <c r="MVS68" s="14"/>
      <c r="MVT68" s="14"/>
      <c r="MVU68" s="14"/>
      <c r="MVV68" s="14"/>
      <c r="MVW68" s="14"/>
      <c r="MVX68" s="14"/>
      <c r="MVY68" s="14"/>
      <c r="MVZ68" s="14"/>
      <c r="MWA68" s="14"/>
      <c r="MWB68" s="14"/>
      <c r="MWC68" s="14"/>
      <c r="MWD68" s="14"/>
      <c r="MWE68" s="14"/>
      <c r="MWF68" s="14"/>
      <c r="MWG68" s="14"/>
      <c r="MWH68" s="14"/>
      <c r="MWI68" s="14"/>
      <c r="MWJ68" s="14"/>
      <c r="MWK68" s="14"/>
      <c r="MWL68" s="14"/>
      <c r="MWM68" s="14"/>
      <c r="MWN68" s="14"/>
      <c r="MWO68" s="14"/>
      <c r="MWP68" s="14"/>
      <c r="MWQ68" s="14"/>
      <c r="MWR68" s="14"/>
      <c r="MWS68" s="14"/>
      <c r="MWT68" s="14"/>
      <c r="MWU68" s="14"/>
      <c r="MWV68" s="14"/>
      <c r="MWW68" s="14"/>
      <c r="MWX68" s="14"/>
      <c r="MWY68" s="14"/>
      <c r="MWZ68" s="14"/>
      <c r="MXA68" s="14"/>
      <c r="MXB68" s="14"/>
      <c r="MXC68" s="14"/>
      <c r="MXD68" s="14"/>
      <c r="MXE68" s="14"/>
      <c r="MXF68" s="14"/>
      <c r="MXG68" s="14"/>
      <c r="MXH68" s="14"/>
      <c r="MXI68" s="14"/>
      <c r="MXJ68" s="14"/>
      <c r="MXK68" s="14"/>
      <c r="MXL68" s="14"/>
      <c r="MXM68" s="14"/>
      <c r="MXN68" s="14"/>
      <c r="MXO68" s="14"/>
      <c r="MXP68" s="14"/>
      <c r="MXQ68" s="14"/>
      <c r="MXR68" s="14"/>
      <c r="MXS68" s="14"/>
      <c r="MXT68" s="14"/>
      <c r="MXU68" s="14"/>
      <c r="MXV68" s="14"/>
      <c r="MXW68" s="14"/>
      <c r="MXX68" s="14"/>
      <c r="MXY68" s="14"/>
      <c r="MXZ68" s="14"/>
      <c r="MYA68" s="14"/>
      <c r="MYB68" s="14"/>
      <c r="MYC68" s="14"/>
      <c r="MYD68" s="14"/>
      <c r="MYE68" s="14"/>
      <c r="MYF68" s="14"/>
      <c r="MYG68" s="14"/>
      <c r="MYH68" s="14"/>
      <c r="MYI68" s="14"/>
      <c r="MYJ68" s="14"/>
      <c r="MYK68" s="14"/>
      <c r="MYL68" s="14"/>
      <c r="MYM68" s="14"/>
      <c r="MYN68" s="14"/>
      <c r="MYO68" s="14"/>
      <c r="MYP68" s="14"/>
      <c r="MYQ68" s="14"/>
      <c r="MYR68" s="14"/>
      <c r="MYS68" s="14"/>
      <c r="MYT68" s="14"/>
      <c r="MYU68" s="14"/>
      <c r="MYV68" s="14"/>
      <c r="MYW68" s="14"/>
      <c r="MYX68" s="14"/>
      <c r="MYY68" s="14"/>
      <c r="MYZ68" s="14"/>
      <c r="MZA68" s="14"/>
      <c r="MZB68" s="14"/>
      <c r="MZC68" s="14"/>
      <c r="MZD68" s="14"/>
      <c r="MZE68" s="14"/>
      <c r="MZF68" s="14"/>
      <c r="MZG68" s="14"/>
      <c r="MZH68" s="14"/>
      <c r="MZI68" s="14"/>
      <c r="MZJ68" s="14"/>
      <c r="MZK68" s="14"/>
      <c r="MZL68" s="14"/>
      <c r="MZM68" s="14"/>
      <c r="MZN68" s="14"/>
      <c r="MZO68" s="14"/>
      <c r="MZP68" s="14"/>
      <c r="MZQ68" s="14"/>
      <c r="MZR68" s="14"/>
      <c r="MZS68" s="14"/>
      <c r="MZT68" s="14"/>
      <c r="MZU68" s="14"/>
      <c r="MZV68" s="14"/>
      <c r="MZW68" s="14"/>
      <c r="MZX68" s="14"/>
      <c r="MZY68" s="14"/>
      <c r="MZZ68" s="14"/>
      <c r="NAA68" s="14"/>
      <c r="NAB68" s="14"/>
      <c r="NAC68" s="14"/>
      <c r="NAD68" s="14"/>
      <c r="NAE68" s="14"/>
      <c r="NAF68" s="14"/>
      <c r="NAG68" s="14"/>
      <c r="NAH68" s="14"/>
      <c r="NAI68" s="14"/>
      <c r="NAJ68" s="14"/>
      <c r="NAK68" s="14"/>
      <c r="NAL68" s="14"/>
      <c r="NAM68" s="14"/>
      <c r="NAN68" s="14"/>
      <c r="NAO68" s="14"/>
      <c r="NAP68" s="14"/>
      <c r="NAQ68" s="14"/>
      <c r="NAR68" s="14"/>
      <c r="NAS68" s="14"/>
      <c r="NAT68" s="14"/>
      <c r="NAU68" s="14"/>
      <c r="NAV68" s="14"/>
      <c r="NAW68" s="14"/>
      <c r="NAX68" s="14"/>
      <c r="NAY68" s="14"/>
      <c r="NAZ68" s="14"/>
      <c r="NBA68" s="14"/>
      <c r="NBB68" s="14"/>
      <c r="NBC68" s="14"/>
      <c r="NBD68" s="14"/>
      <c r="NBE68" s="14"/>
      <c r="NBF68" s="14"/>
      <c r="NBG68" s="14"/>
      <c r="NBH68" s="14"/>
      <c r="NBI68" s="14"/>
      <c r="NBJ68" s="14"/>
      <c r="NBK68" s="14"/>
      <c r="NBL68" s="14"/>
      <c r="NBM68" s="14"/>
      <c r="NBN68" s="14"/>
      <c r="NBO68" s="14"/>
      <c r="NBP68" s="14"/>
      <c r="NBQ68" s="14"/>
      <c r="NBR68" s="14"/>
      <c r="NBS68" s="14"/>
      <c r="NBT68" s="14"/>
      <c r="NBU68" s="14"/>
      <c r="NBV68" s="14"/>
      <c r="NBW68" s="14"/>
      <c r="NBX68" s="14"/>
      <c r="NBY68" s="14"/>
      <c r="NBZ68" s="14"/>
      <c r="NCA68" s="14"/>
      <c r="NCB68" s="14"/>
      <c r="NCC68" s="14"/>
      <c r="NCD68" s="14"/>
      <c r="NCE68" s="14"/>
      <c r="NCF68" s="14"/>
      <c r="NCG68" s="14"/>
      <c r="NCH68" s="14"/>
      <c r="NCI68" s="14"/>
      <c r="NCJ68" s="14"/>
      <c r="NCK68" s="14"/>
      <c r="NCL68" s="14"/>
      <c r="NCM68" s="14"/>
      <c r="NCN68" s="14"/>
      <c r="NCO68" s="14"/>
      <c r="NCP68" s="14"/>
      <c r="NCQ68" s="14"/>
      <c r="NCR68" s="14"/>
      <c r="NCS68" s="14"/>
      <c r="NCT68" s="14"/>
      <c r="NCU68" s="14"/>
      <c r="NCV68" s="14"/>
      <c r="NCW68" s="14"/>
      <c r="NCX68" s="14"/>
      <c r="NCY68" s="14"/>
      <c r="NCZ68" s="14"/>
      <c r="NDA68" s="14"/>
      <c r="NDB68" s="14"/>
      <c r="NDC68" s="14"/>
      <c r="NDD68" s="14"/>
      <c r="NDE68" s="14"/>
      <c r="NDF68" s="14"/>
      <c r="NDG68" s="14"/>
      <c r="NDH68" s="14"/>
      <c r="NDI68" s="14"/>
      <c r="NDJ68" s="14"/>
      <c r="NDK68" s="14"/>
      <c r="NDL68" s="14"/>
      <c r="NDM68" s="14"/>
      <c r="NDN68" s="14"/>
      <c r="NDO68" s="14"/>
      <c r="NDP68" s="14"/>
      <c r="NDQ68" s="14"/>
      <c r="NDR68" s="14"/>
      <c r="NDS68" s="14"/>
      <c r="NDT68" s="14"/>
      <c r="NDU68" s="14"/>
      <c r="NDV68" s="14"/>
      <c r="NDW68" s="14"/>
      <c r="NDX68" s="14"/>
      <c r="NDY68" s="14"/>
      <c r="NDZ68" s="14"/>
      <c r="NEA68" s="14"/>
      <c r="NEB68" s="14"/>
      <c r="NEC68" s="14"/>
      <c r="NED68" s="14"/>
      <c r="NEE68" s="14"/>
      <c r="NEF68" s="14"/>
      <c r="NEG68" s="14"/>
      <c r="NEH68" s="14"/>
      <c r="NEI68" s="14"/>
      <c r="NEJ68" s="14"/>
      <c r="NEK68" s="14"/>
      <c r="NEL68" s="14"/>
      <c r="NEM68" s="14"/>
      <c r="NEN68" s="14"/>
      <c r="NEO68" s="14"/>
      <c r="NEP68" s="14"/>
      <c r="NEQ68" s="14"/>
      <c r="NER68" s="14"/>
      <c r="NES68" s="14"/>
      <c r="NET68" s="14"/>
      <c r="NEU68" s="14"/>
      <c r="NEV68" s="14"/>
      <c r="NEW68" s="14"/>
      <c r="NEX68" s="14"/>
      <c r="NEY68" s="14"/>
      <c r="NEZ68" s="14"/>
      <c r="NFA68" s="14"/>
      <c r="NFB68" s="14"/>
      <c r="NFC68" s="14"/>
      <c r="NFD68" s="14"/>
      <c r="NFE68" s="14"/>
      <c r="NFF68" s="14"/>
      <c r="NFG68" s="14"/>
      <c r="NFH68" s="14"/>
      <c r="NFI68" s="14"/>
      <c r="NFJ68" s="14"/>
      <c r="NFK68" s="14"/>
      <c r="NFL68" s="14"/>
      <c r="NFM68" s="14"/>
      <c r="NFN68" s="14"/>
      <c r="NFO68" s="14"/>
      <c r="NFP68" s="14"/>
      <c r="NFQ68" s="14"/>
      <c r="NFR68" s="14"/>
      <c r="NFS68" s="14"/>
      <c r="NFT68" s="14"/>
      <c r="NFU68" s="14"/>
      <c r="NFV68" s="14"/>
      <c r="NFW68" s="14"/>
      <c r="NFX68" s="14"/>
      <c r="NFY68" s="14"/>
      <c r="NFZ68" s="14"/>
      <c r="NGA68" s="14"/>
      <c r="NGB68" s="14"/>
      <c r="NGC68" s="14"/>
      <c r="NGD68" s="14"/>
      <c r="NGE68" s="14"/>
      <c r="NGF68" s="14"/>
      <c r="NGG68" s="14"/>
      <c r="NGH68" s="14"/>
      <c r="NGI68" s="14"/>
      <c r="NGJ68" s="14"/>
      <c r="NGK68" s="14"/>
      <c r="NGL68" s="14"/>
      <c r="NGM68" s="14"/>
      <c r="NGN68" s="14"/>
      <c r="NGO68" s="14"/>
      <c r="NGP68" s="14"/>
      <c r="NGQ68" s="14"/>
      <c r="NGR68" s="14"/>
      <c r="NGS68" s="14"/>
      <c r="NGT68" s="14"/>
      <c r="NGU68" s="14"/>
      <c r="NGV68" s="14"/>
      <c r="NGW68" s="14"/>
      <c r="NGX68" s="14"/>
      <c r="NGY68" s="14"/>
      <c r="NGZ68" s="14"/>
      <c r="NHA68" s="14"/>
      <c r="NHB68" s="14"/>
      <c r="NHC68" s="14"/>
      <c r="NHD68" s="14"/>
      <c r="NHE68" s="14"/>
      <c r="NHF68" s="14"/>
      <c r="NHG68" s="14"/>
      <c r="NHH68" s="14"/>
      <c r="NHI68" s="14"/>
      <c r="NHJ68" s="14"/>
      <c r="NHK68" s="14"/>
      <c r="NHL68" s="14"/>
      <c r="NHM68" s="14"/>
      <c r="NHN68" s="14"/>
      <c r="NHO68" s="14"/>
      <c r="NHP68" s="14"/>
      <c r="NHQ68" s="14"/>
      <c r="NHR68" s="14"/>
      <c r="NHS68" s="14"/>
      <c r="NHT68" s="14"/>
      <c r="NHU68" s="14"/>
      <c r="NHV68" s="14"/>
      <c r="NHW68" s="14"/>
      <c r="NHX68" s="14"/>
      <c r="NHY68" s="14"/>
      <c r="NHZ68" s="14"/>
      <c r="NIA68" s="14"/>
      <c r="NIB68" s="14"/>
      <c r="NIC68" s="14"/>
      <c r="NID68" s="14"/>
      <c r="NIE68" s="14"/>
      <c r="NIF68" s="14"/>
      <c r="NIG68" s="14"/>
      <c r="NIH68" s="14"/>
      <c r="NII68" s="14"/>
      <c r="NIJ68" s="14"/>
      <c r="NIK68" s="14"/>
      <c r="NIL68" s="14"/>
      <c r="NIM68" s="14"/>
      <c r="NIN68" s="14"/>
      <c r="NIO68" s="14"/>
      <c r="NIP68" s="14"/>
      <c r="NIQ68" s="14"/>
      <c r="NIR68" s="14"/>
      <c r="NIS68" s="14"/>
      <c r="NIT68" s="14"/>
      <c r="NIU68" s="14"/>
      <c r="NIV68" s="14"/>
      <c r="NIW68" s="14"/>
      <c r="NIX68" s="14"/>
      <c r="NIY68" s="14"/>
      <c r="NIZ68" s="14"/>
      <c r="NJA68" s="14"/>
      <c r="NJB68" s="14"/>
      <c r="NJC68" s="14"/>
      <c r="NJD68" s="14"/>
      <c r="NJE68" s="14"/>
      <c r="NJF68" s="14"/>
      <c r="NJG68" s="14"/>
      <c r="NJH68" s="14"/>
      <c r="NJI68" s="14"/>
      <c r="NJJ68" s="14"/>
      <c r="NJK68" s="14"/>
      <c r="NJL68" s="14"/>
      <c r="NJM68" s="14"/>
      <c r="NJN68" s="14"/>
      <c r="NJO68" s="14"/>
      <c r="NJP68" s="14"/>
      <c r="NJQ68" s="14"/>
      <c r="NJR68" s="14"/>
      <c r="NJS68" s="14"/>
      <c r="NJT68" s="14"/>
      <c r="NJU68" s="14"/>
      <c r="NJV68" s="14"/>
      <c r="NJW68" s="14"/>
      <c r="NJX68" s="14"/>
      <c r="NJY68" s="14"/>
      <c r="NJZ68" s="14"/>
      <c r="NKA68" s="14"/>
      <c r="NKB68" s="14"/>
      <c r="NKC68" s="14"/>
      <c r="NKD68" s="14"/>
      <c r="NKE68" s="14"/>
      <c r="NKF68" s="14"/>
      <c r="NKG68" s="14"/>
      <c r="NKH68" s="14"/>
      <c r="NKI68" s="14"/>
      <c r="NKJ68" s="14"/>
      <c r="NKK68" s="14"/>
      <c r="NKL68" s="14"/>
      <c r="NKM68" s="14"/>
      <c r="NKN68" s="14"/>
      <c r="NKO68" s="14"/>
      <c r="NKP68" s="14"/>
      <c r="NKQ68" s="14"/>
      <c r="NKR68" s="14"/>
      <c r="NKS68" s="14"/>
      <c r="NKT68" s="14"/>
      <c r="NKU68" s="14"/>
      <c r="NKV68" s="14"/>
      <c r="NKW68" s="14"/>
      <c r="NKX68" s="14"/>
      <c r="NKY68" s="14"/>
      <c r="NKZ68" s="14"/>
      <c r="NLA68" s="14"/>
      <c r="NLB68" s="14"/>
      <c r="NLC68" s="14"/>
      <c r="NLD68" s="14"/>
      <c r="NLE68" s="14"/>
      <c r="NLF68" s="14"/>
      <c r="NLG68" s="14"/>
      <c r="NLH68" s="14"/>
      <c r="NLI68" s="14"/>
      <c r="NLJ68" s="14"/>
      <c r="NLK68" s="14"/>
      <c r="NLL68" s="14"/>
      <c r="NLM68" s="14"/>
      <c r="NLN68" s="14"/>
      <c r="NLO68" s="14"/>
      <c r="NLP68" s="14"/>
      <c r="NLQ68" s="14"/>
      <c r="NLR68" s="14"/>
      <c r="NLS68" s="14"/>
      <c r="NLT68" s="14"/>
      <c r="NLU68" s="14"/>
      <c r="NLV68" s="14"/>
      <c r="NLW68" s="14"/>
      <c r="NLX68" s="14"/>
      <c r="NLY68" s="14"/>
      <c r="NLZ68" s="14"/>
      <c r="NMA68" s="14"/>
      <c r="NMB68" s="14"/>
      <c r="NMC68" s="14"/>
      <c r="NMD68" s="14"/>
      <c r="NME68" s="14"/>
      <c r="NMF68" s="14"/>
      <c r="NMG68" s="14"/>
      <c r="NMH68" s="14"/>
      <c r="NMI68" s="14"/>
      <c r="NMJ68" s="14"/>
      <c r="NMK68" s="14"/>
      <c r="NML68" s="14"/>
      <c r="NMM68" s="14"/>
      <c r="NMN68" s="14"/>
      <c r="NMO68" s="14"/>
      <c r="NMP68" s="14"/>
      <c r="NMQ68" s="14"/>
      <c r="NMR68" s="14"/>
      <c r="NMS68" s="14"/>
      <c r="NMT68" s="14"/>
      <c r="NMU68" s="14"/>
      <c r="NMV68" s="14"/>
      <c r="NMW68" s="14"/>
      <c r="NMX68" s="14"/>
      <c r="NMY68" s="14"/>
      <c r="NMZ68" s="14"/>
      <c r="NNA68" s="14"/>
      <c r="NNB68" s="14"/>
      <c r="NNC68" s="14"/>
      <c r="NND68" s="14"/>
      <c r="NNE68" s="14"/>
      <c r="NNF68" s="14"/>
      <c r="NNG68" s="14"/>
      <c r="NNH68" s="14"/>
      <c r="NNI68" s="14"/>
      <c r="NNJ68" s="14"/>
      <c r="NNK68" s="14"/>
      <c r="NNL68" s="14"/>
      <c r="NNM68" s="14"/>
      <c r="NNN68" s="14"/>
      <c r="NNO68" s="14"/>
      <c r="NNP68" s="14"/>
      <c r="NNQ68" s="14"/>
      <c r="NNR68" s="14"/>
      <c r="NNS68" s="14"/>
      <c r="NNT68" s="14"/>
      <c r="NNU68" s="14"/>
      <c r="NNV68" s="14"/>
      <c r="NNW68" s="14"/>
      <c r="NNX68" s="14"/>
      <c r="NNY68" s="14"/>
      <c r="NNZ68" s="14"/>
      <c r="NOA68" s="14"/>
      <c r="NOB68" s="14"/>
      <c r="NOC68" s="14"/>
      <c r="NOD68" s="14"/>
      <c r="NOE68" s="14"/>
      <c r="NOF68" s="14"/>
      <c r="NOG68" s="14"/>
      <c r="NOH68" s="14"/>
      <c r="NOI68" s="14"/>
      <c r="NOJ68" s="14"/>
      <c r="NOK68" s="14"/>
      <c r="NOL68" s="14"/>
      <c r="NOM68" s="14"/>
      <c r="NON68" s="14"/>
      <c r="NOO68" s="14"/>
      <c r="NOP68" s="14"/>
      <c r="NOQ68" s="14"/>
      <c r="NOR68" s="14"/>
      <c r="NOS68" s="14"/>
      <c r="NOT68" s="14"/>
      <c r="NOU68" s="14"/>
      <c r="NOV68" s="14"/>
      <c r="NOW68" s="14"/>
      <c r="NOX68" s="14"/>
      <c r="NOY68" s="14"/>
      <c r="NOZ68" s="14"/>
      <c r="NPA68" s="14"/>
      <c r="NPB68" s="14"/>
      <c r="NPC68" s="14"/>
      <c r="NPD68" s="14"/>
      <c r="NPE68" s="14"/>
      <c r="NPF68" s="14"/>
      <c r="NPG68" s="14"/>
      <c r="NPH68" s="14"/>
      <c r="NPI68" s="14"/>
      <c r="NPJ68" s="14"/>
      <c r="NPK68" s="14"/>
      <c r="NPL68" s="14"/>
      <c r="NPM68" s="14"/>
      <c r="NPN68" s="14"/>
      <c r="NPO68" s="14"/>
      <c r="NPP68" s="14"/>
      <c r="NPQ68" s="14"/>
      <c r="NPR68" s="14"/>
      <c r="NPS68" s="14"/>
      <c r="NPT68" s="14"/>
      <c r="NPU68" s="14"/>
      <c r="NPV68" s="14"/>
      <c r="NPW68" s="14"/>
      <c r="NPX68" s="14"/>
      <c r="NPY68" s="14"/>
      <c r="NPZ68" s="14"/>
      <c r="NQA68" s="14"/>
      <c r="NQB68" s="14"/>
      <c r="NQC68" s="14"/>
      <c r="NQD68" s="14"/>
      <c r="NQE68" s="14"/>
      <c r="NQF68" s="14"/>
      <c r="NQG68" s="14"/>
      <c r="NQH68" s="14"/>
      <c r="NQI68" s="14"/>
      <c r="NQJ68" s="14"/>
      <c r="NQK68" s="14"/>
      <c r="NQL68" s="14"/>
      <c r="NQM68" s="14"/>
      <c r="NQN68" s="14"/>
      <c r="NQO68" s="14"/>
      <c r="NQP68" s="14"/>
      <c r="NQQ68" s="14"/>
      <c r="NQR68" s="14"/>
      <c r="NQS68" s="14"/>
      <c r="NQT68" s="14"/>
      <c r="NQU68" s="14"/>
      <c r="NQV68" s="14"/>
      <c r="NQW68" s="14"/>
      <c r="NQX68" s="14"/>
      <c r="NQY68" s="14"/>
      <c r="NQZ68" s="14"/>
      <c r="NRA68" s="14"/>
      <c r="NRB68" s="14"/>
      <c r="NRC68" s="14"/>
      <c r="NRD68" s="14"/>
      <c r="NRE68" s="14"/>
      <c r="NRF68" s="14"/>
      <c r="NRG68" s="14"/>
      <c r="NRH68" s="14"/>
      <c r="NRI68" s="14"/>
      <c r="NRJ68" s="14"/>
      <c r="NRK68" s="14"/>
      <c r="NRL68" s="14"/>
      <c r="NRM68" s="14"/>
      <c r="NRN68" s="14"/>
      <c r="NRO68" s="14"/>
      <c r="NRP68" s="14"/>
      <c r="NRQ68" s="14"/>
      <c r="NRR68" s="14"/>
      <c r="NRS68" s="14"/>
      <c r="NRT68" s="14"/>
      <c r="NRU68" s="14"/>
      <c r="NRV68" s="14"/>
      <c r="NRW68" s="14"/>
      <c r="NRX68" s="14"/>
      <c r="NRY68" s="14"/>
      <c r="NRZ68" s="14"/>
      <c r="NSA68" s="14"/>
      <c r="NSB68" s="14"/>
      <c r="NSC68" s="14"/>
      <c r="NSD68" s="14"/>
      <c r="NSE68" s="14"/>
      <c r="NSF68" s="14"/>
      <c r="NSG68" s="14"/>
      <c r="NSH68" s="14"/>
      <c r="NSI68" s="14"/>
      <c r="NSJ68" s="14"/>
      <c r="NSK68" s="14"/>
      <c r="NSL68" s="14"/>
      <c r="NSM68" s="14"/>
      <c r="NSN68" s="14"/>
      <c r="NSO68" s="14"/>
      <c r="NSP68" s="14"/>
      <c r="NSQ68" s="14"/>
      <c r="NSR68" s="14"/>
      <c r="NSS68" s="14"/>
      <c r="NST68" s="14"/>
      <c r="NSU68" s="14"/>
      <c r="NSV68" s="14"/>
      <c r="NSW68" s="14"/>
      <c r="NSX68" s="14"/>
      <c r="NSY68" s="14"/>
      <c r="NSZ68" s="14"/>
      <c r="NTA68" s="14"/>
      <c r="NTB68" s="14"/>
      <c r="NTC68" s="14"/>
      <c r="NTD68" s="14"/>
      <c r="NTE68" s="14"/>
      <c r="NTF68" s="14"/>
      <c r="NTG68" s="14"/>
      <c r="NTH68" s="14"/>
      <c r="NTI68" s="14"/>
      <c r="NTJ68" s="14"/>
      <c r="NTK68" s="14"/>
      <c r="NTL68" s="14"/>
      <c r="NTM68" s="14"/>
      <c r="NTN68" s="14"/>
      <c r="NTO68" s="14"/>
      <c r="NTP68" s="14"/>
      <c r="NTQ68" s="14"/>
      <c r="NTR68" s="14"/>
      <c r="NTS68" s="14"/>
      <c r="NTT68" s="14"/>
      <c r="NTU68" s="14"/>
      <c r="NTV68" s="14"/>
      <c r="NTW68" s="14"/>
      <c r="NTX68" s="14"/>
      <c r="NTY68" s="14"/>
      <c r="NTZ68" s="14"/>
      <c r="NUA68" s="14"/>
      <c r="NUB68" s="14"/>
      <c r="NUC68" s="14"/>
      <c r="NUD68" s="14"/>
      <c r="NUE68" s="14"/>
      <c r="NUF68" s="14"/>
      <c r="NUG68" s="14"/>
      <c r="NUH68" s="14"/>
      <c r="NUI68" s="14"/>
      <c r="NUJ68" s="14"/>
      <c r="NUK68" s="14"/>
      <c r="NUL68" s="14"/>
      <c r="NUM68" s="14"/>
      <c r="NUN68" s="14"/>
      <c r="NUO68" s="14"/>
      <c r="NUP68" s="14"/>
      <c r="NUQ68" s="14"/>
      <c r="NUR68" s="14"/>
      <c r="NUS68" s="14"/>
      <c r="NUT68" s="14"/>
      <c r="NUU68" s="14"/>
      <c r="NUV68" s="14"/>
      <c r="NUW68" s="14"/>
      <c r="NUX68" s="14"/>
      <c r="NUY68" s="14"/>
      <c r="NUZ68" s="14"/>
      <c r="NVA68" s="14"/>
      <c r="NVB68" s="14"/>
      <c r="NVC68" s="14"/>
      <c r="NVD68" s="14"/>
      <c r="NVE68" s="14"/>
      <c r="NVF68" s="14"/>
      <c r="NVG68" s="14"/>
      <c r="NVH68" s="14"/>
      <c r="NVI68" s="14"/>
      <c r="NVJ68" s="14"/>
      <c r="NVK68" s="14"/>
      <c r="NVL68" s="14"/>
      <c r="NVM68" s="14"/>
      <c r="NVN68" s="14"/>
      <c r="NVO68" s="14"/>
      <c r="NVP68" s="14"/>
      <c r="NVQ68" s="14"/>
      <c r="NVR68" s="14"/>
      <c r="NVS68" s="14"/>
      <c r="NVT68" s="14"/>
      <c r="NVU68" s="14"/>
      <c r="NVV68" s="14"/>
      <c r="NVW68" s="14"/>
      <c r="NVX68" s="14"/>
      <c r="NVY68" s="14"/>
      <c r="NVZ68" s="14"/>
      <c r="NWA68" s="14"/>
      <c r="NWB68" s="14"/>
      <c r="NWC68" s="14"/>
      <c r="NWD68" s="14"/>
      <c r="NWE68" s="14"/>
      <c r="NWF68" s="14"/>
      <c r="NWG68" s="14"/>
      <c r="NWH68" s="14"/>
      <c r="NWI68" s="14"/>
      <c r="NWJ68" s="14"/>
      <c r="NWK68" s="14"/>
      <c r="NWL68" s="14"/>
      <c r="NWM68" s="14"/>
      <c r="NWN68" s="14"/>
      <c r="NWO68" s="14"/>
      <c r="NWP68" s="14"/>
      <c r="NWQ68" s="14"/>
      <c r="NWR68" s="14"/>
      <c r="NWS68" s="14"/>
      <c r="NWT68" s="14"/>
      <c r="NWU68" s="14"/>
      <c r="NWV68" s="14"/>
      <c r="NWW68" s="14"/>
      <c r="NWX68" s="14"/>
      <c r="NWY68" s="14"/>
      <c r="NWZ68" s="14"/>
      <c r="NXA68" s="14"/>
      <c r="NXB68" s="14"/>
      <c r="NXC68" s="14"/>
      <c r="NXD68" s="14"/>
      <c r="NXE68" s="14"/>
      <c r="NXF68" s="14"/>
      <c r="NXG68" s="14"/>
      <c r="NXH68" s="14"/>
      <c r="NXI68" s="14"/>
      <c r="NXJ68" s="14"/>
      <c r="NXK68" s="14"/>
      <c r="NXL68" s="14"/>
      <c r="NXM68" s="14"/>
      <c r="NXN68" s="14"/>
      <c r="NXO68" s="14"/>
      <c r="NXP68" s="14"/>
      <c r="NXQ68" s="14"/>
      <c r="NXR68" s="14"/>
      <c r="NXS68" s="14"/>
      <c r="NXT68" s="14"/>
      <c r="NXU68" s="14"/>
      <c r="NXV68" s="14"/>
      <c r="NXW68" s="14"/>
      <c r="NXX68" s="14"/>
      <c r="NXY68" s="14"/>
      <c r="NXZ68" s="14"/>
      <c r="NYA68" s="14"/>
      <c r="NYB68" s="14"/>
      <c r="NYC68" s="14"/>
      <c r="NYD68" s="14"/>
      <c r="NYE68" s="14"/>
      <c r="NYF68" s="14"/>
      <c r="NYG68" s="14"/>
      <c r="NYH68" s="14"/>
      <c r="NYI68" s="14"/>
      <c r="NYJ68" s="14"/>
      <c r="NYK68" s="14"/>
      <c r="NYL68" s="14"/>
      <c r="NYM68" s="14"/>
      <c r="NYN68" s="14"/>
      <c r="NYO68" s="14"/>
      <c r="NYP68" s="14"/>
      <c r="NYQ68" s="14"/>
      <c r="NYR68" s="14"/>
      <c r="NYS68" s="14"/>
      <c r="NYT68" s="14"/>
      <c r="NYU68" s="14"/>
      <c r="NYV68" s="14"/>
      <c r="NYW68" s="14"/>
      <c r="NYX68" s="14"/>
      <c r="NYY68" s="14"/>
      <c r="NYZ68" s="14"/>
      <c r="NZA68" s="14"/>
      <c r="NZB68" s="14"/>
      <c r="NZC68" s="14"/>
      <c r="NZD68" s="14"/>
      <c r="NZE68" s="14"/>
      <c r="NZF68" s="14"/>
      <c r="NZG68" s="14"/>
      <c r="NZH68" s="14"/>
      <c r="NZI68" s="14"/>
      <c r="NZJ68" s="14"/>
      <c r="NZK68" s="14"/>
      <c r="NZL68" s="14"/>
      <c r="NZM68" s="14"/>
      <c r="NZN68" s="14"/>
      <c r="NZO68" s="14"/>
      <c r="NZP68" s="14"/>
      <c r="NZQ68" s="14"/>
      <c r="NZR68" s="14"/>
      <c r="NZS68" s="14"/>
      <c r="NZT68" s="14"/>
      <c r="NZU68" s="14"/>
      <c r="NZV68" s="14"/>
      <c r="NZW68" s="14"/>
      <c r="NZX68" s="14"/>
      <c r="NZY68" s="14"/>
      <c r="NZZ68" s="14"/>
      <c r="OAA68" s="14"/>
      <c r="OAB68" s="14"/>
      <c r="OAC68" s="14"/>
      <c r="OAD68" s="14"/>
      <c r="OAE68" s="14"/>
      <c r="OAF68" s="14"/>
      <c r="OAG68" s="14"/>
      <c r="OAH68" s="14"/>
      <c r="OAI68" s="14"/>
      <c r="OAJ68" s="14"/>
      <c r="OAK68" s="14"/>
      <c r="OAL68" s="14"/>
      <c r="OAM68" s="14"/>
      <c r="OAN68" s="14"/>
      <c r="OAO68" s="14"/>
      <c r="OAP68" s="14"/>
      <c r="OAQ68" s="14"/>
      <c r="OAR68" s="14"/>
      <c r="OAS68" s="14"/>
      <c r="OAT68" s="14"/>
      <c r="OAU68" s="14"/>
      <c r="OAV68" s="14"/>
      <c r="OAW68" s="14"/>
      <c r="OAX68" s="14"/>
      <c r="OAY68" s="14"/>
      <c r="OAZ68" s="14"/>
      <c r="OBA68" s="14"/>
      <c r="OBB68" s="14"/>
      <c r="OBC68" s="14"/>
      <c r="OBD68" s="14"/>
      <c r="OBE68" s="14"/>
      <c r="OBF68" s="14"/>
      <c r="OBG68" s="14"/>
      <c r="OBH68" s="14"/>
      <c r="OBI68" s="14"/>
      <c r="OBJ68" s="14"/>
      <c r="OBK68" s="14"/>
      <c r="OBL68" s="14"/>
      <c r="OBM68" s="14"/>
      <c r="OBN68" s="14"/>
      <c r="OBO68" s="14"/>
      <c r="OBP68" s="14"/>
      <c r="OBQ68" s="14"/>
      <c r="OBR68" s="14"/>
      <c r="OBS68" s="14"/>
      <c r="OBT68" s="14"/>
      <c r="OBU68" s="14"/>
      <c r="OBV68" s="14"/>
      <c r="OBW68" s="14"/>
      <c r="OBX68" s="14"/>
      <c r="OBY68" s="14"/>
      <c r="OBZ68" s="14"/>
      <c r="OCA68" s="14"/>
      <c r="OCB68" s="14"/>
      <c r="OCC68" s="14"/>
      <c r="OCD68" s="14"/>
      <c r="OCE68" s="14"/>
      <c r="OCF68" s="14"/>
      <c r="OCG68" s="14"/>
      <c r="OCH68" s="14"/>
      <c r="OCI68" s="14"/>
      <c r="OCJ68" s="14"/>
      <c r="OCK68" s="14"/>
      <c r="OCL68" s="14"/>
      <c r="OCM68" s="14"/>
      <c r="OCN68" s="14"/>
      <c r="OCO68" s="14"/>
      <c r="OCP68" s="14"/>
      <c r="OCQ68" s="14"/>
      <c r="OCR68" s="14"/>
      <c r="OCS68" s="14"/>
      <c r="OCT68" s="14"/>
      <c r="OCU68" s="14"/>
      <c r="OCV68" s="14"/>
      <c r="OCW68" s="14"/>
      <c r="OCX68" s="14"/>
      <c r="OCY68" s="14"/>
      <c r="OCZ68" s="14"/>
      <c r="ODA68" s="14"/>
      <c r="ODB68" s="14"/>
      <c r="ODC68" s="14"/>
      <c r="ODD68" s="14"/>
      <c r="ODE68" s="14"/>
      <c r="ODF68" s="14"/>
      <c r="ODG68" s="14"/>
      <c r="ODH68" s="14"/>
      <c r="ODI68" s="14"/>
      <c r="ODJ68" s="14"/>
      <c r="ODK68" s="14"/>
      <c r="ODL68" s="14"/>
      <c r="ODM68" s="14"/>
      <c r="ODN68" s="14"/>
      <c r="ODO68" s="14"/>
      <c r="ODP68" s="14"/>
      <c r="ODQ68" s="14"/>
      <c r="ODR68" s="14"/>
      <c r="ODS68" s="14"/>
      <c r="ODT68" s="14"/>
      <c r="ODU68" s="14"/>
      <c r="ODV68" s="14"/>
      <c r="ODW68" s="14"/>
      <c r="ODX68" s="14"/>
      <c r="ODY68" s="14"/>
      <c r="ODZ68" s="14"/>
      <c r="OEA68" s="14"/>
      <c r="OEB68" s="14"/>
      <c r="OEC68" s="14"/>
      <c r="OED68" s="14"/>
      <c r="OEE68" s="14"/>
      <c r="OEF68" s="14"/>
      <c r="OEG68" s="14"/>
      <c r="OEH68" s="14"/>
      <c r="OEI68" s="14"/>
      <c r="OEJ68" s="14"/>
      <c r="OEK68" s="14"/>
      <c r="OEL68" s="14"/>
      <c r="OEM68" s="14"/>
      <c r="OEN68" s="14"/>
      <c r="OEO68" s="14"/>
      <c r="OEP68" s="14"/>
      <c r="OEQ68" s="14"/>
      <c r="OER68" s="14"/>
      <c r="OES68" s="14"/>
      <c r="OET68" s="14"/>
      <c r="OEU68" s="14"/>
      <c r="OEV68" s="14"/>
      <c r="OEW68" s="14"/>
      <c r="OEX68" s="14"/>
      <c r="OEY68" s="14"/>
      <c r="OEZ68" s="14"/>
      <c r="OFA68" s="14"/>
      <c r="OFB68" s="14"/>
      <c r="OFC68" s="14"/>
      <c r="OFD68" s="14"/>
      <c r="OFE68" s="14"/>
      <c r="OFF68" s="14"/>
      <c r="OFG68" s="14"/>
      <c r="OFH68" s="14"/>
      <c r="OFI68" s="14"/>
      <c r="OFJ68" s="14"/>
      <c r="OFK68" s="14"/>
      <c r="OFL68" s="14"/>
      <c r="OFM68" s="14"/>
      <c r="OFN68" s="14"/>
      <c r="OFO68" s="14"/>
      <c r="OFP68" s="14"/>
      <c r="OFQ68" s="14"/>
      <c r="OFR68" s="14"/>
      <c r="OFS68" s="14"/>
      <c r="OFT68" s="14"/>
      <c r="OFU68" s="14"/>
      <c r="OFV68" s="14"/>
      <c r="OFW68" s="14"/>
      <c r="OFX68" s="14"/>
      <c r="OFY68" s="14"/>
      <c r="OFZ68" s="14"/>
      <c r="OGA68" s="14"/>
      <c r="OGB68" s="14"/>
      <c r="OGC68" s="14"/>
      <c r="OGD68" s="14"/>
      <c r="OGE68" s="14"/>
      <c r="OGF68" s="14"/>
      <c r="OGG68" s="14"/>
      <c r="OGH68" s="14"/>
      <c r="OGI68" s="14"/>
      <c r="OGJ68" s="14"/>
      <c r="OGK68" s="14"/>
      <c r="OGL68" s="14"/>
      <c r="OGM68" s="14"/>
      <c r="OGN68" s="14"/>
      <c r="OGO68" s="14"/>
      <c r="OGP68" s="14"/>
      <c r="OGQ68" s="14"/>
      <c r="OGR68" s="14"/>
      <c r="OGS68" s="14"/>
      <c r="OGT68" s="14"/>
      <c r="OGU68" s="14"/>
      <c r="OGV68" s="14"/>
      <c r="OGW68" s="14"/>
      <c r="OGX68" s="14"/>
      <c r="OGY68" s="14"/>
      <c r="OGZ68" s="14"/>
      <c r="OHA68" s="14"/>
      <c r="OHB68" s="14"/>
      <c r="OHC68" s="14"/>
      <c r="OHD68" s="14"/>
      <c r="OHE68" s="14"/>
      <c r="OHF68" s="14"/>
      <c r="OHG68" s="14"/>
      <c r="OHH68" s="14"/>
      <c r="OHI68" s="14"/>
      <c r="OHJ68" s="14"/>
      <c r="OHK68" s="14"/>
      <c r="OHL68" s="14"/>
      <c r="OHM68" s="14"/>
      <c r="OHN68" s="14"/>
      <c r="OHO68" s="14"/>
      <c r="OHP68" s="14"/>
      <c r="OHQ68" s="14"/>
      <c r="OHR68" s="14"/>
      <c r="OHS68" s="14"/>
      <c r="OHT68" s="14"/>
      <c r="OHU68" s="14"/>
      <c r="OHV68" s="14"/>
      <c r="OHW68" s="14"/>
      <c r="OHX68" s="14"/>
      <c r="OHY68" s="14"/>
      <c r="OHZ68" s="14"/>
      <c r="OIA68" s="14"/>
      <c r="OIB68" s="14"/>
      <c r="OIC68" s="14"/>
      <c r="OID68" s="14"/>
      <c r="OIE68" s="14"/>
      <c r="OIF68" s="14"/>
      <c r="OIG68" s="14"/>
      <c r="OIH68" s="14"/>
      <c r="OII68" s="14"/>
      <c r="OIJ68" s="14"/>
      <c r="OIK68" s="14"/>
      <c r="OIL68" s="14"/>
      <c r="OIM68" s="14"/>
      <c r="OIN68" s="14"/>
      <c r="OIO68" s="14"/>
      <c r="OIP68" s="14"/>
      <c r="OIQ68" s="14"/>
      <c r="OIR68" s="14"/>
      <c r="OIS68" s="14"/>
      <c r="OIT68" s="14"/>
      <c r="OIU68" s="14"/>
      <c r="OIV68" s="14"/>
      <c r="OIW68" s="14"/>
      <c r="OIX68" s="14"/>
      <c r="OIY68" s="14"/>
      <c r="OIZ68" s="14"/>
      <c r="OJA68" s="14"/>
      <c r="OJB68" s="14"/>
      <c r="OJC68" s="14"/>
      <c r="OJD68" s="14"/>
      <c r="OJE68" s="14"/>
      <c r="OJF68" s="14"/>
      <c r="OJG68" s="14"/>
      <c r="OJH68" s="14"/>
      <c r="OJI68" s="14"/>
      <c r="OJJ68" s="14"/>
      <c r="OJK68" s="14"/>
      <c r="OJL68" s="14"/>
      <c r="OJM68" s="14"/>
      <c r="OJN68" s="14"/>
      <c r="OJO68" s="14"/>
      <c r="OJP68" s="14"/>
      <c r="OJQ68" s="14"/>
      <c r="OJR68" s="14"/>
      <c r="OJS68" s="14"/>
      <c r="OJT68" s="14"/>
      <c r="OJU68" s="14"/>
      <c r="OJV68" s="14"/>
      <c r="OJW68" s="14"/>
      <c r="OJX68" s="14"/>
      <c r="OJY68" s="14"/>
      <c r="OJZ68" s="14"/>
      <c r="OKA68" s="14"/>
      <c r="OKB68" s="14"/>
      <c r="OKC68" s="14"/>
      <c r="OKD68" s="14"/>
      <c r="OKE68" s="14"/>
      <c r="OKF68" s="14"/>
      <c r="OKG68" s="14"/>
      <c r="OKH68" s="14"/>
      <c r="OKI68" s="14"/>
      <c r="OKJ68" s="14"/>
      <c r="OKK68" s="14"/>
      <c r="OKL68" s="14"/>
      <c r="OKM68" s="14"/>
      <c r="OKN68" s="14"/>
      <c r="OKO68" s="14"/>
      <c r="OKP68" s="14"/>
      <c r="OKQ68" s="14"/>
      <c r="OKR68" s="14"/>
      <c r="OKS68" s="14"/>
      <c r="OKT68" s="14"/>
      <c r="OKU68" s="14"/>
      <c r="OKV68" s="14"/>
      <c r="OKW68" s="14"/>
      <c r="OKX68" s="14"/>
      <c r="OKY68" s="14"/>
      <c r="OKZ68" s="14"/>
      <c r="OLA68" s="14"/>
      <c r="OLB68" s="14"/>
      <c r="OLC68" s="14"/>
      <c r="OLD68" s="14"/>
      <c r="OLE68" s="14"/>
      <c r="OLF68" s="14"/>
      <c r="OLG68" s="14"/>
      <c r="OLH68" s="14"/>
      <c r="OLI68" s="14"/>
      <c r="OLJ68" s="14"/>
      <c r="OLK68" s="14"/>
      <c r="OLL68" s="14"/>
      <c r="OLM68" s="14"/>
      <c r="OLN68" s="14"/>
      <c r="OLO68" s="14"/>
      <c r="OLP68" s="14"/>
      <c r="OLQ68" s="14"/>
      <c r="OLR68" s="14"/>
      <c r="OLS68" s="14"/>
      <c r="OLT68" s="14"/>
      <c r="OLU68" s="14"/>
      <c r="OLV68" s="14"/>
      <c r="OLW68" s="14"/>
      <c r="OLX68" s="14"/>
      <c r="OLY68" s="14"/>
      <c r="OLZ68" s="14"/>
      <c r="OMA68" s="14"/>
      <c r="OMB68" s="14"/>
      <c r="OMC68" s="14"/>
      <c r="OMD68" s="14"/>
      <c r="OME68" s="14"/>
      <c r="OMF68" s="14"/>
      <c r="OMG68" s="14"/>
      <c r="OMH68" s="14"/>
      <c r="OMI68" s="14"/>
      <c r="OMJ68" s="14"/>
      <c r="OMK68" s="14"/>
      <c r="OML68" s="14"/>
      <c r="OMM68" s="14"/>
      <c r="OMN68" s="14"/>
      <c r="OMO68" s="14"/>
      <c r="OMP68" s="14"/>
      <c r="OMQ68" s="14"/>
      <c r="OMR68" s="14"/>
      <c r="OMS68" s="14"/>
      <c r="OMT68" s="14"/>
      <c r="OMU68" s="14"/>
      <c r="OMV68" s="14"/>
      <c r="OMW68" s="14"/>
      <c r="OMX68" s="14"/>
      <c r="OMY68" s="14"/>
      <c r="OMZ68" s="14"/>
      <c r="ONA68" s="14"/>
      <c r="ONB68" s="14"/>
      <c r="ONC68" s="14"/>
      <c r="OND68" s="14"/>
      <c r="ONE68" s="14"/>
      <c r="ONF68" s="14"/>
      <c r="ONG68" s="14"/>
      <c r="ONH68" s="14"/>
      <c r="ONI68" s="14"/>
      <c r="ONJ68" s="14"/>
      <c r="ONK68" s="14"/>
      <c r="ONL68" s="14"/>
      <c r="ONM68" s="14"/>
      <c r="ONN68" s="14"/>
      <c r="ONO68" s="14"/>
      <c r="ONP68" s="14"/>
      <c r="ONQ68" s="14"/>
      <c r="ONR68" s="14"/>
      <c r="ONS68" s="14"/>
      <c r="ONT68" s="14"/>
      <c r="ONU68" s="14"/>
      <c r="ONV68" s="14"/>
      <c r="ONW68" s="14"/>
      <c r="ONX68" s="14"/>
      <c r="ONY68" s="14"/>
      <c r="ONZ68" s="14"/>
      <c r="OOA68" s="14"/>
      <c r="OOB68" s="14"/>
      <c r="OOC68" s="14"/>
      <c r="OOD68" s="14"/>
      <c r="OOE68" s="14"/>
      <c r="OOF68" s="14"/>
      <c r="OOG68" s="14"/>
      <c r="OOH68" s="14"/>
      <c r="OOI68" s="14"/>
      <c r="OOJ68" s="14"/>
      <c r="OOK68" s="14"/>
      <c r="OOL68" s="14"/>
      <c r="OOM68" s="14"/>
      <c r="OON68" s="14"/>
      <c r="OOO68" s="14"/>
      <c r="OOP68" s="14"/>
      <c r="OOQ68" s="14"/>
      <c r="OOR68" s="14"/>
      <c r="OOS68" s="14"/>
      <c r="OOT68" s="14"/>
      <c r="OOU68" s="14"/>
      <c r="OOV68" s="14"/>
      <c r="OOW68" s="14"/>
      <c r="OOX68" s="14"/>
      <c r="OOY68" s="14"/>
      <c r="OOZ68" s="14"/>
      <c r="OPA68" s="14"/>
      <c r="OPB68" s="14"/>
      <c r="OPC68" s="14"/>
      <c r="OPD68" s="14"/>
      <c r="OPE68" s="14"/>
      <c r="OPF68" s="14"/>
      <c r="OPG68" s="14"/>
      <c r="OPH68" s="14"/>
      <c r="OPI68" s="14"/>
      <c r="OPJ68" s="14"/>
      <c r="OPK68" s="14"/>
      <c r="OPL68" s="14"/>
      <c r="OPM68" s="14"/>
      <c r="OPN68" s="14"/>
      <c r="OPO68" s="14"/>
      <c r="OPP68" s="14"/>
      <c r="OPQ68" s="14"/>
      <c r="OPR68" s="14"/>
      <c r="OPS68" s="14"/>
      <c r="OPT68" s="14"/>
      <c r="OPU68" s="14"/>
      <c r="OPV68" s="14"/>
      <c r="OPW68" s="14"/>
      <c r="OPX68" s="14"/>
      <c r="OPY68" s="14"/>
      <c r="OPZ68" s="14"/>
      <c r="OQA68" s="14"/>
      <c r="OQB68" s="14"/>
      <c r="OQC68" s="14"/>
      <c r="OQD68" s="14"/>
      <c r="OQE68" s="14"/>
      <c r="OQF68" s="14"/>
      <c r="OQG68" s="14"/>
      <c r="OQH68" s="14"/>
      <c r="OQI68" s="14"/>
      <c r="OQJ68" s="14"/>
      <c r="OQK68" s="14"/>
      <c r="OQL68" s="14"/>
      <c r="OQM68" s="14"/>
      <c r="OQN68" s="14"/>
      <c r="OQO68" s="14"/>
      <c r="OQP68" s="14"/>
      <c r="OQQ68" s="14"/>
      <c r="OQR68" s="14"/>
      <c r="OQS68" s="14"/>
      <c r="OQT68" s="14"/>
      <c r="OQU68" s="14"/>
      <c r="OQV68" s="14"/>
      <c r="OQW68" s="14"/>
      <c r="OQX68" s="14"/>
      <c r="OQY68" s="14"/>
      <c r="OQZ68" s="14"/>
      <c r="ORA68" s="14"/>
      <c r="ORB68" s="14"/>
      <c r="ORC68" s="14"/>
      <c r="ORD68" s="14"/>
      <c r="ORE68" s="14"/>
      <c r="ORF68" s="14"/>
      <c r="ORG68" s="14"/>
      <c r="ORH68" s="14"/>
      <c r="ORI68" s="14"/>
      <c r="ORJ68" s="14"/>
      <c r="ORK68" s="14"/>
      <c r="ORL68" s="14"/>
      <c r="ORM68" s="14"/>
      <c r="ORN68" s="14"/>
      <c r="ORO68" s="14"/>
      <c r="ORP68" s="14"/>
      <c r="ORQ68" s="14"/>
      <c r="ORR68" s="14"/>
      <c r="ORS68" s="14"/>
      <c r="ORT68" s="14"/>
      <c r="ORU68" s="14"/>
      <c r="ORV68" s="14"/>
      <c r="ORW68" s="14"/>
      <c r="ORX68" s="14"/>
      <c r="ORY68" s="14"/>
      <c r="ORZ68" s="14"/>
      <c r="OSA68" s="14"/>
      <c r="OSB68" s="14"/>
      <c r="OSC68" s="14"/>
      <c r="OSD68" s="14"/>
      <c r="OSE68" s="14"/>
      <c r="OSF68" s="14"/>
      <c r="OSG68" s="14"/>
      <c r="OSH68" s="14"/>
      <c r="OSI68" s="14"/>
      <c r="OSJ68" s="14"/>
      <c r="OSK68" s="14"/>
      <c r="OSL68" s="14"/>
      <c r="OSM68" s="14"/>
      <c r="OSN68" s="14"/>
      <c r="OSO68" s="14"/>
      <c r="OSP68" s="14"/>
      <c r="OSQ68" s="14"/>
      <c r="OSR68" s="14"/>
      <c r="OSS68" s="14"/>
      <c r="OST68" s="14"/>
      <c r="OSU68" s="14"/>
      <c r="OSV68" s="14"/>
      <c r="OSW68" s="14"/>
      <c r="OSX68" s="14"/>
      <c r="OSY68" s="14"/>
      <c r="OSZ68" s="14"/>
      <c r="OTA68" s="14"/>
      <c r="OTB68" s="14"/>
      <c r="OTC68" s="14"/>
      <c r="OTD68" s="14"/>
      <c r="OTE68" s="14"/>
      <c r="OTF68" s="14"/>
      <c r="OTG68" s="14"/>
      <c r="OTH68" s="14"/>
      <c r="OTI68" s="14"/>
      <c r="OTJ68" s="14"/>
      <c r="OTK68" s="14"/>
      <c r="OTL68" s="14"/>
      <c r="OTM68" s="14"/>
      <c r="OTN68" s="14"/>
      <c r="OTO68" s="14"/>
      <c r="OTP68" s="14"/>
      <c r="OTQ68" s="14"/>
      <c r="OTR68" s="14"/>
      <c r="OTS68" s="14"/>
      <c r="OTT68" s="14"/>
      <c r="OTU68" s="14"/>
      <c r="OTV68" s="14"/>
      <c r="OTW68" s="14"/>
      <c r="OTX68" s="14"/>
      <c r="OTY68" s="14"/>
      <c r="OTZ68" s="14"/>
      <c r="OUA68" s="14"/>
      <c r="OUB68" s="14"/>
      <c r="OUC68" s="14"/>
      <c r="OUD68" s="14"/>
      <c r="OUE68" s="14"/>
      <c r="OUF68" s="14"/>
      <c r="OUG68" s="14"/>
      <c r="OUH68" s="14"/>
      <c r="OUI68" s="14"/>
      <c r="OUJ68" s="14"/>
      <c r="OUK68" s="14"/>
      <c r="OUL68" s="14"/>
      <c r="OUM68" s="14"/>
      <c r="OUN68" s="14"/>
      <c r="OUO68" s="14"/>
      <c r="OUP68" s="14"/>
      <c r="OUQ68" s="14"/>
      <c r="OUR68" s="14"/>
      <c r="OUS68" s="14"/>
      <c r="OUT68" s="14"/>
      <c r="OUU68" s="14"/>
      <c r="OUV68" s="14"/>
      <c r="OUW68" s="14"/>
      <c r="OUX68" s="14"/>
      <c r="OUY68" s="14"/>
      <c r="OUZ68" s="14"/>
      <c r="OVA68" s="14"/>
      <c r="OVB68" s="14"/>
      <c r="OVC68" s="14"/>
      <c r="OVD68" s="14"/>
      <c r="OVE68" s="14"/>
      <c r="OVF68" s="14"/>
      <c r="OVG68" s="14"/>
      <c r="OVH68" s="14"/>
      <c r="OVI68" s="14"/>
      <c r="OVJ68" s="14"/>
      <c r="OVK68" s="14"/>
      <c r="OVL68" s="14"/>
      <c r="OVM68" s="14"/>
      <c r="OVN68" s="14"/>
      <c r="OVO68" s="14"/>
      <c r="OVP68" s="14"/>
      <c r="OVQ68" s="14"/>
      <c r="OVR68" s="14"/>
      <c r="OVS68" s="14"/>
      <c r="OVT68" s="14"/>
      <c r="OVU68" s="14"/>
      <c r="OVV68" s="14"/>
      <c r="OVW68" s="14"/>
      <c r="OVX68" s="14"/>
      <c r="OVY68" s="14"/>
      <c r="OVZ68" s="14"/>
      <c r="OWA68" s="14"/>
      <c r="OWB68" s="14"/>
      <c r="OWC68" s="14"/>
      <c r="OWD68" s="14"/>
      <c r="OWE68" s="14"/>
      <c r="OWF68" s="14"/>
      <c r="OWG68" s="14"/>
      <c r="OWH68" s="14"/>
      <c r="OWI68" s="14"/>
      <c r="OWJ68" s="14"/>
      <c r="OWK68" s="14"/>
      <c r="OWL68" s="14"/>
      <c r="OWM68" s="14"/>
      <c r="OWN68" s="14"/>
      <c r="OWO68" s="14"/>
      <c r="OWP68" s="14"/>
      <c r="OWQ68" s="14"/>
      <c r="OWR68" s="14"/>
      <c r="OWS68" s="14"/>
      <c r="OWT68" s="14"/>
      <c r="OWU68" s="14"/>
      <c r="OWV68" s="14"/>
      <c r="OWW68" s="14"/>
      <c r="OWX68" s="14"/>
      <c r="OWY68" s="14"/>
      <c r="OWZ68" s="14"/>
      <c r="OXA68" s="14"/>
      <c r="OXB68" s="14"/>
      <c r="OXC68" s="14"/>
      <c r="OXD68" s="14"/>
      <c r="OXE68" s="14"/>
      <c r="OXF68" s="14"/>
      <c r="OXG68" s="14"/>
      <c r="OXH68" s="14"/>
      <c r="OXI68" s="14"/>
      <c r="OXJ68" s="14"/>
      <c r="OXK68" s="14"/>
      <c r="OXL68" s="14"/>
      <c r="OXM68" s="14"/>
      <c r="OXN68" s="14"/>
      <c r="OXO68" s="14"/>
      <c r="OXP68" s="14"/>
      <c r="OXQ68" s="14"/>
      <c r="OXR68" s="14"/>
      <c r="OXS68" s="14"/>
      <c r="OXT68" s="14"/>
      <c r="OXU68" s="14"/>
      <c r="OXV68" s="14"/>
      <c r="OXW68" s="14"/>
      <c r="OXX68" s="14"/>
      <c r="OXY68" s="14"/>
      <c r="OXZ68" s="14"/>
      <c r="OYA68" s="14"/>
      <c r="OYB68" s="14"/>
      <c r="OYC68" s="14"/>
      <c r="OYD68" s="14"/>
      <c r="OYE68" s="14"/>
      <c r="OYF68" s="14"/>
      <c r="OYG68" s="14"/>
      <c r="OYH68" s="14"/>
      <c r="OYI68" s="14"/>
      <c r="OYJ68" s="14"/>
      <c r="OYK68" s="14"/>
      <c r="OYL68" s="14"/>
      <c r="OYM68" s="14"/>
      <c r="OYN68" s="14"/>
      <c r="OYO68" s="14"/>
      <c r="OYP68" s="14"/>
      <c r="OYQ68" s="14"/>
      <c r="OYR68" s="14"/>
      <c r="OYS68" s="14"/>
      <c r="OYT68" s="14"/>
      <c r="OYU68" s="14"/>
      <c r="OYV68" s="14"/>
      <c r="OYW68" s="14"/>
      <c r="OYX68" s="14"/>
      <c r="OYY68" s="14"/>
      <c r="OYZ68" s="14"/>
      <c r="OZA68" s="14"/>
      <c r="OZB68" s="14"/>
      <c r="OZC68" s="14"/>
      <c r="OZD68" s="14"/>
      <c r="OZE68" s="14"/>
      <c r="OZF68" s="14"/>
      <c r="OZG68" s="14"/>
      <c r="OZH68" s="14"/>
      <c r="OZI68" s="14"/>
      <c r="OZJ68" s="14"/>
      <c r="OZK68" s="14"/>
      <c r="OZL68" s="14"/>
      <c r="OZM68" s="14"/>
      <c r="OZN68" s="14"/>
      <c r="OZO68" s="14"/>
      <c r="OZP68" s="14"/>
      <c r="OZQ68" s="14"/>
      <c r="OZR68" s="14"/>
      <c r="OZS68" s="14"/>
      <c r="OZT68" s="14"/>
      <c r="OZU68" s="14"/>
      <c r="OZV68" s="14"/>
      <c r="OZW68" s="14"/>
      <c r="OZX68" s="14"/>
      <c r="OZY68" s="14"/>
      <c r="OZZ68" s="14"/>
      <c r="PAA68" s="14"/>
      <c r="PAB68" s="14"/>
      <c r="PAC68" s="14"/>
      <c r="PAD68" s="14"/>
      <c r="PAE68" s="14"/>
      <c r="PAF68" s="14"/>
      <c r="PAG68" s="14"/>
      <c r="PAH68" s="14"/>
      <c r="PAI68" s="14"/>
      <c r="PAJ68" s="14"/>
      <c r="PAK68" s="14"/>
      <c r="PAL68" s="14"/>
      <c r="PAM68" s="14"/>
      <c r="PAN68" s="14"/>
      <c r="PAO68" s="14"/>
      <c r="PAP68" s="14"/>
      <c r="PAQ68" s="14"/>
      <c r="PAR68" s="14"/>
      <c r="PAS68" s="14"/>
      <c r="PAT68" s="14"/>
      <c r="PAU68" s="14"/>
      <c r="PAV68" s="14"/>
      <c r="PAW68" s="14"/>
      <c r="PAX68" s="14"/>
      <c r="PAY68" s="14"/>
      <c r="PAZ68" s="14"/>
      <c r="PBA68" s="14"/>
      <c r="PBB68" s="14"/>
      <c r="PBC68" s="14"/>
      <c r="PBD68" s="14"/>
      <c r="PBE68" s="14"/>
      <c r="PBF68" s="14"/>
      <c r="PBG68" s="14"/>
      <c r="PBH68" s="14"/>
      <c r="PBI68" s="14"/>
      <c r="PBJ68" s="14"/>
      <c r="PBK68" s="14"/>
      <c r="PBL68" s="14"/>
      <c r="PBM68" s="14"/>
      <c r="PBN68" s="14"/>
      <c r="PBO68" s="14"/>
      <c r="PBP68" s="14"/>
      <c r="PBQ68" s="14"/>
      <c r="PBR68" s="14"/>
      <c r="PBS68" s="14"/>
      <c r="PBT68" s="14"/>
      <c r="PBU68" s="14"/>
      <c r="PBV68" s="14"/>
      <c r="PBW68" s="14"/>
      <c r="PBX68" s="14"/>
      <c r="PBY68" s="14"/>
      <c r="PBZ68" s="14"/>
      <c r="PCA68" s="14"/>
      <c r="PCB68" s="14"/>
      <c r="PCC68" s="14"/>
      <c r="PCD68" s="14"/>
      <c r="PCE68" s="14"/>
      <c r="PCF68" s="14"/>
      <c r="PCG68" s="14"/>
      <c r="PCH68" s="14"/>
      <c r="PCI68" s="14"/>
      <c r="PCJ68" s="14"/>
      <c r="PCK68" s="14"/>
      <c r="PCL68" s="14"/>
      <c r="PCM68" s="14"/>
      <c r="PCN68" s="14"/>
      <c r="PCO68" s="14"/>
      <c r="PCP68" s="14"/>
      <c r="PCQ68" s="14"/>
      <c r="PCR68" s="14"/>
      <c r="PCS68" s="14"/>
      <c r="PCT68" s="14"/>
      <c r="PCU68" s="14"/>
      <c r="PCV68" s="14"/>
      <c r="PCW68" s="14"/>
      <c r="PCX68" s="14"/>
      <c r="PCY68" s="14"/>
      <c r="PCZ68" s="14"/>
      <c r="PDA68" s="14"/>
      <c r="PDB68" s="14"/>
      <c r="PDC68" s="14"/>
      <c r="PDD68" s="14"/>
      <c r="PDE68" s="14"/>
      <c r="PDF68" s="14"/>
      <c r="PDG68" s="14"/>
      <c r="PDH68" s="14"/>
      <c r="PDI68" s="14"/>
      <c r="PDJ68" s="14"/>
      <c r="PDK68" s="14"/>
      <c r="PDL68" s="14"/>
      <c r="PDM68" s="14"/>
      <c r="PDN68" s="14"/>
      <c r="PDO68" s="14"/>
      <c r="PDP68" s="14"/>
      <c r="PDQ68" s="14"/>
      <c r="PDR68" s="14"/>
      <c r="PDS68" s="14"/>
      <c r="PDT68" s="14"/>
      <c r="PDU68" s="14"/>
      <c r="PDV68" s="14"/>
      <c r="PDW68" s="14"/>
      <c r="PDX68" s="14"/>
      <c r="PDY68" s="14"/>
      <c r="PDZ68" s="14"/>
      <c r="PEA68" s="14"/>
      <c r="PEB68" s="14"/>
      <c r="PEC68" s="14"/>
      <c r="PED68" s="14"/>
      <c r="PEE68" s="14"/>
      <c r="PEF68" s="14"/>
      <c r="PEG68" s="14"/>
      <c r="PEH68" s="14"/>
      <c r="PEI68" s="14"/>
      <c r="PEJ68" s="14"/>
      <c r="PEK68" s="14"/>
      <c r="PEL68" s="14"/>
      <c r="PEM68" s="14"/>
      <c r="PEN68" s="14"/>
      <c r="PEO68" s="14"/>
      <c r="PEP68" s="14"/>
      <c r="PEQ68" s="14"/>
      <c r="PER68" s="14"/>
      <c r="PES68" s="14"/>
      <c r="PET68" s="14"/>
      <c r="PEU68" s="14"/>
      <c r="PEV68" s="14"/>
      <c r="PEW68" s="14"/>
      <c r="PEX68" s="14"/>
      <c r="PEY68" s="14"/>
      <c r="PEZ68" s="14"/>
      <c r="PFA68" s="14"/>
      <c r="PFB68" s="14"/>
      <c r="PFC68" s="14"/>
      <c r="PFD68" s="14"/>
      <c r="PFE68" s="14"/>
      <c r="PFF68" s="14"/>
      <c r="PFG68" s="14"/>
      <c r="PFH68" s="14"/>
      <c r="PFI68" s="14"/>
      <c r="PFJ68" s="14"/>
      <c r="PFK68" s="14"/>
      <c r="PFL68" s="14"/>
      <c r="PFM68" s="14"/>
      <c r="PFN68" s="14"/>
      <c r="PFO68" s="14"/>
      <c r="PFP68" s="14"/>
      <c r="PFQ68" s="14"/>
      <c r="PFR68" s="14"/>
      <c r="PFS68" s="14"/>
      <c r="PFT68" s="14"/>
      <c r="PFU68" s="14"/>
      <c r="PFV68" s="14"/>
      <c r="PFW68" s="14"/>
      <c r="PFX68" s="14"/>
      <c r="PFY68" s="14"/>
      <c r="PFZ68" s="14"/>
      <c r="PGA68" s="14"/>
      <c r="PGB68" s="14"/>
      <c r="PGC68" s="14"/>
      <c r="PGD68" s="14"/>
      <c r="PGE68" s="14"/>
      <c r="PGF68" s="14"/>
      <c r="PGG68" s="14"/>
      <c r="PGH68" s="14"/>
      <c r="PGI68" s="14"/>
      <c r="PGJ68" s="14"/>
      <c r="PGK68" s="14"/>
      <c r="PGL68" s="14"/>
      <c r="PGM68" s="14"/>
      <c r="PGN68" s="14"/>
      <c r="PGO68" s="14"/>
      <c r="PGP68" s="14"/>
      <c r="PGQ68" s="14"/>
      <c r="PGR68" s="14"/>
      <c r="PGS68" s="14"/>
      <c r="PGT68" s="14"/>
      <c r="PGU68" s="14"/>
      <c r="PGV68" s="14"/>
      <c r="PGW68" s="14"/>
      <c r="PGX68" s="14"/>
      <c r="PGY68" s="14"/>
      <c r="PGZ68" s="14"/>
      <c r="PHA68" s="14"/>
      <c r="PHB68" s="14"/>
      <c r="PHC68" s="14"/>
      <c r="PHD68" s="14"/>
      <c r="PHE68" s="14"/>
      <c r="PHF68" s="14"/>
      <c r="PHG68" s="14"/>
      <c r="PHH68" s="14"/>
      <c r="PHI68" s="14"/>
      <c r="PHJ68" s="14"/>
      <c r="PHK68" s="14"/>
      <c r="PHL68" s="14"/>
      <c r="PHM68" s="14"/>
      <c r="PHN68" s="14"/>
      <c r="PHO68" s="14"/>
      <c r="PHP68" s="14"/>
      <c r="PHQ68" s="14"/>
      <c r="PHR68" s="14"/>
      <c r="PHS68" s="14"/>
      <c r="PHT68" s="14"/>
      <c r="PHU68" s="14"/>
      <c r="PHV68" s="14"/>
      <c r="PHW68" s="14"/>
      <c r="PHX68" s="14"/>
      <c r="PHY68" s="14"/>
      <c r="PHZ68" s="14"/>
      <c r="PIA68" s="14"/>
      <c r="PIB68" s="14"/>
      <c r="PIC68" s="14"/>
      <c r="PID68" s="14"/>
      <c r="PIE68" s="14"/>
      <c r="PIF68" s="14"/>
      <c r="PIG68" s="14"/>
      <c r="PIH68" s="14"/>
      <c r="PII68" s="14"/>
      <c r="PIJ68" s="14"/>
      <c r="PIK68" s="14"/>
      <c r="PIL68" s="14"/>
      <c r="PIM68" s="14"/>
      <c r="PIN68" s="14"/>
      <c r="PIO68" s="14"/>
      <c r="PIP68" s="14"/>
      <c r="PIQ68" s="14"/>
      <c r="PIR68" s="14"/>
      <c r="PIS68" s="14"/>
      <c r="PIT68" s="14"/>
      <c r="PIU68" s="14"/>
      <c r="PIV68" s="14"/>
      <c r="PIW68" s="14"/>
      <c r="PIX68" s="14"/>
      <c r="PIY68" s="14"/>
      <c r="PIZ68" s="14"/>
      <c r="PJA68" s="14"/>
      <c r="PJB68" s="14"/>
      <c r="PJC68" s="14"/>
      <c r="PJD68" s="14"/>
      <c r="PJE68" s="14"/>
      <c r="PJF68" s="14"/>
      <c r="PJG68" s="14"/>
      <c r="PJH68" s="14"/>
      <c r="PJI68" s="14"/>
      <c r="PJJ68" s="14"/>
      <c r="PJK68" s="14"/>
      <c r="PJL68" s="14"/>
      <c r="PJM68" s="14"/>
      <c r="PJN68" s="14"/>
      <c r="PJO68" s="14"/>
      <c r="PJP68" s="14"/>
      <c r="PJQ68" s="14"/>
      <c r="PJR68" s="14"/>
      <c r="PJS68" s="14"/>
      <c r="PJT68" s="14"/>
      <c r="PJU68" s="14"/>
      <c r="PJV68" s="14"/>
      <c r="PJW68" s="14"/>
      <c r="PJX68" s="14"/>
      <c r="PJY68" s="14"/>
      <c r="PJZ68" s="14"/>
      <c r="PKA68" s="14"/>
      <c r="PKB68" s="14"/>
      <c r="PKC68" s="14"/>
      <c r="PKD68" s="14"/>
      <c r="PKE68" s="14"/>
      <c r="PKF68" s="14"/>
      <c r="PKG68" s="14"/>
      <c r="PKH68" s="14"/>
      <c r="PKI68" s="14"/>
      <c r="PKJ68" s="14"/>
      <c r="PKK68" s="14"/>
      <c r="PKL68" s="14"/>
      <c r="PKM68" s="14"/>
      <c r="PKN68" s="14"/>
      <c r="PKO68" s="14"/>
      <c r="PKP68" s="14"/>
      <c r="PKQ68" s="14"/>
      <c r="PKR68" s="14"/>
      <c r="PKS68" s="14"/>
      <c r="PKT68" s="14"/>
      <c r="PKU68" s="14"/>
      <c r="PKV68" s="14"/>
      <c r="PKW68" s="14"/>
      <c r="PKX68" s="14"/>
      <c r="PKY68" s="14"/>
      <c r="PKZ68" s="14"/>
      <c r="PLA68" s="14"/>
      <c r="PLB68" s="14"/>
      <c r="PLC68" s="14"/>
      <c r="PLD68" s="14"/>
      <c r="PLE68" s="14"/>
      <c r="PLF68" s="14"/>
      <c r="PLG68" s="14"/>
      <c r="PLH68" s="14"/>
      <c r="PLI68" s="14"/>
      <c r="PLJ68" s="14"/>
      <c r="PLK68" s="14"/>
      <c r="PLL68" s="14"/>
      <c r="PLM68" s="14"/>
      <c r="PLN68" s="14"/>
      <c r="PLO68" s="14"/>
      <c r="PLP68" s="14"/>
      <c r="PLQ68" s="14"/>
      <c r="PLR68" s="14"/>
      <c r="PLS68" s="14"/>
      <c r="PLT68" s="14"/>
      <c r="PLU68" s="14"/>
      <c r="PLV68" s="14"/>
      <c r="PLW68" s="14"/>
      <c r="PLX68" s="14"/>
      <c r="PLY68" s="14"/>
      <c r="PLZ68" s="14"/>
      <c r="PMA68" s="14"/>
      <c r="PMB68" s="14"/>
      <c r="PMC68" s="14"/>
      <c r="PMD68" s="14"/>
      <c r="PME68" s="14"/>
      <c r="PMF68" s="14"/>
      <c r="PMG68" s="14"/>
      <c r="PMH68" s="14"/>
      <c r="PMI68" s="14"/>
      <c r="PMJ68" s="14"/>
      <c r="PMK68" s="14"/>
      <c r="PML68" s="14"/>
      <c r="PMM68" s="14"/>
      <c r="PMN68" s="14"/>
      <c r="PMO68" s="14"/>
      <c r="PMP68" s="14"/>
      <c r="PMQ68" s="14"/>
      <c r="PMR68" s="14"/>
      <c r="PMS68" s="14"/>
      <c r="PMT68" s="14"/>
      <c r="PMU68" s="14"/>
      <c r="PMV68" s="14"/>
      <c r="PMW68" s="14"/>
      <c r="PMX68" s="14"/>
      <c r="PMY68" s="14"/>
      <c r="PMZ68" s="14"/>
      <c r="PNA68" s="14"/>
      <c r="PNB68" s="14"/>
      <c r="PNC68" s="14"/>
      <c r="PND68" s="14"/>
      <c r="PNE68" s="14"/>
      <c r="PNF68" s="14"/>
      <c r="PNG68" s="14"/>
      <c r="PNH68" s="14"/>
      <c r="PNI68" s="14"/>
      <c r="PNJ68" s="14"/>
      <c r="PNK68" s="14"/>
      <c r="PNL68" s="14"/>
      <c r="PNM68" s="14"/>
      <c r="PNN68" s="14"/>
      <c r="PNO68" s="14"/>
      <c r="PNP68" s="14"/>
      <c r="PNQ68" s="14"/>
      <c r="PNR68" s="14"/>
      <c r="PNS68" s="14"/>
      <c r="PNT68" s="14"/>
      <c r="PNU68" s="14"/>
      <c r="PNV68" s="14"/>
      <c r="PNW68" s="14"/>
      <c r="PNX68" s="14"/>
      <c r="PNY68" s="14"/>
      <c r="PNZ68" s="14"/>
      <c r="POA68" s="14"/>
      <c r="POB68" s="14"/>
      <c r="POC68" s="14"/>
      <c r="POD68" s="14"/>
      <c r="POE68" s="14"/>
      <c r="POF68" s="14"/>
      <c r="POG68" s="14"/>
      <c r="POH68" s="14"/>
      <c r="POI68" s="14"/>
      <c r="POJ68" s="14"/>
      <c r="POK68" s="14"/>
      <c r="POL68" s="14"/>
      <c r="POM68" s="14"/>
      <c r="PON68" s="14"/>
      <c r="POO68" s="14"/>
      <c r="POP68" s="14"/>
      <c r="POQ68" s="14"/>
      <c r="POR68" s="14"/>
      <c r="POS68" s="14"/>
      <c r="POT68" s="14"/>
      <c r="POU68" s="14"/>
      <c r="POV68" s="14"/>
      <c r="POW68" s="14"/>
      <c r="POX68" s="14"/>
      <c r="POY68" s="14"/>
      <c r="POZ68" s="14"/>
      <c r="PPA68" s="14"/>
      <c r="PPB68" s="14"/>
      <c r="PPC68" s="14"/>
      <c r="PPD68" s="14"/>
      <c r="PPE68" s="14"/>
      <c r="PPF68" s="14"/>
      <c r="PPG68" s="14"/>
      <c r="PPH68" s="14"/>
      <c r="PPI68" s="14"/>
      <c r="PPJ68" s="14"/>
      <c r="PPK68" s="14"/>
      <c r="PPL68" s="14"/>
      <c r="PPM68" s="14"/>
      <c r="PPN68" s="14"/>
      <c r="PPO68" s="14"/>
      <c r="PPP68" s="14"/>
      <c r="PPQ68" s="14"/>
      <c r="PPR68" s="14"/>
      <c r="PPS68" s="14"/>
      <c r="PPT68" s="14"/>
      <c r="PPU68" s="14"/>
      <c r="PPV68" s="14"/>
      <c r="PPW68" s="14"/>
      <c r="PPX68" s="14"/>
      <c r="PPY68" s="14"/>
      <c r="PPZ68" s="14"/>
      <c r="PQA68" s="14"/>
      <c r="PQB68" s="14"/>
      <c r="PQC68" s="14"/>
      <c r="PQD68" s="14"/>
      <c r="PQE68" s="14"/>
      <c r="PQF68" s="14"/>
      <c r="PQG68" s="14"/>
      <c r="PQH68" s="14"/>
      <c r="PQI68" s="14"/>
      <c r="PQJ68" s="14"/>
      <c r="PQK68" s="14"/>
      <c r="PQL68" s="14"/>
      <c r="PQM68" s="14"/>
      <c r="PQN68" s="14"/>
      <c r="PQO68" s="14"/>
      <c r="PQP68" s="14"/>
      <c r="PQQ68" s="14"/>
      <c r="PQR68" s="14"/>
      <c r="PQS68" s="14"/>
      <c r="PQT68" s="14"/>
      <c r="PQU68" s="14"/>
      <c r="PQV68" s="14"/>
      <c r="PQW68" s="14"/>
      <c r="PQX68" s="14"/>
      <c r="PQY68" s="14"/>
      <c r="PQZ68" s="14"/>
      <c r="PRA68" s="14"/>
      <c r="PRB68" s="14"/>
      <c r="PRC68" s="14"/>
      <c r="PRD68" s="14"/>
      <c r="PRE68" s="14"/>
      <c r="PRF68" s="14"/>
      <c r="PRG68" s="14"/>
      <c r="PRH68" s="14"/>
      <c r="PRI68" s="14"/>
      <c r="PRJ68" s="14"/>
      <c r="PRK68" s="14"/>
      <c r="PRL68" s="14"/>
      <c r="PRM68" s="14"/>
      <c r="PRN68" s="14"/>
      <c r="PRO68" s="14"/>
      <c r="PRP68" s="14"/>
      <c r="PRQ68" s="14"/>
      <c r="PRR68" s="14"/>
      <c r="PRS68" s="14"/>
      <c r="PRT68" s="14"/>
      <c r="PRU68" s="14"/>
      <c r="PRV68" s="14"/>
      <c r="PRW68" s="14"/>
      <c r="PRX68" s="14"/>
      <c r="PRY68" s="14"/>
      <c r="PRZ68" s="14"/>
      <c r="PSA68" s="14"/>
      <c r="PSB68" s="14"/>
      <c r="PSC68" s="14"/>
      <c r="PSD68" s="14"/>
      <c r="PSE68" s="14"/>
      <c r="PSF68" s="14"/>
      <c r="PSG68" s="14"/>
      <c r="PSH68" s="14"/>
      <c r="PSI68" s="14"/>
      <c r="PSJ68" s="14"/>
      <c r="PSK68" s="14"/>
      <c r="PSL68" s="14"/>
      <c r="PSM68" s="14"/>
      <c r="PSN68" s="14"/>
      <c r="PSO68" s="14"/>
      <c r="PSP68" s="14"/>
      <c r="PSQ68" s="14"/>
      <c r="PSR68" s="14"/>
      <c r="PSS68" s="14"/>
      <c r="PST68" s="14"/>
      <c r="PSU68" s="14"/>
      <c r="PSV68" s="14"/>
      <c r="PSW68" s="14"/>
      <c r="PSX68" s="14"/>
      <c r="PSY68" s="14"/>
      <c r="PSZ68" s="14"/>
      <c r="PTA68" s="14"/>
      <c r="PTB68" s="14"/>
      <c r="PTC68" s="14"/>
      <c r="PTD68" s="14"/>
      <c r="PTE68" s="14"/>
      <c r="PTF68" s="14"/>
      <c r="PTG68" s="14"/>
      <c r="PTH68" s="14"/>
      <c r="PTI68" s="14"/>
      <c r="PTJ68" s="14"/>
      <c r="PTK68" s="14"/>
      <c r="PTL68" s="14"/>
      <c r="PTM68" s="14"/>
      <c r="PTN68" s="14"/>
      <c r="PTO68" s="14"/>
      <c r="PTP68" s="14"/>
      <c r="PTQ68" s="14"/>
      <c r="PTR68" s="14"/>
      <c r="PTS68" s="14"/>
      <c r="PTT68" s="14"/>
      <c r="PTU68" s="14"/>
      <c r="PTV68" s="14"/>
      <c r="PTW68" s="14"/>
      <c r="PTX68" s="14"/>
      <c r="PTY68" s="14"/>
      <c r="PTZ68" s="14"/>
      <c r="PUA68" s="14"/>
      <c r="PUB68" s="14"/>
      <c r="PUC68" s="14"/>
      <c r="PUD68" s="14"/>
      <c r="PUE68" s="14"/>
      <c r="PUF68" s="14"/>
      <c r="PUG68" s="14"/>
      <c r="PUH68" s="14"/>
      <c r="PUI68" s="14"/>
      <c r="PUJ68" s="14"/>
      <c r="PUK68" s="14"/>
      <c r="PUL68" s="14"/>
      <c r="PUM68" s="14"/>
      <c r="PUN68" s="14"/>
      <c r="PUO68" s="14"/>
      <c r="PUP68" s="14"/>
      <c r="PUQ68" s="14"/>
      <c r="PUR68" s="14"/>
      <c r="PUS68" s="14"/>
      <c r="PUT68" s="14"/>
      <c r="PUU68" s="14"/>
      <c r="PUV68" s="14"/>
      <c r="PUW68" s="14"/>
      <c r="PUX68" s="14"/>
      <c r="PUY68" s="14"/>
      <c r="PUZ68" s="14"/>
      <c r="PVA68" s="14"/>
      <c r="PVB68" s="14"/>
      <c r="PVC68" s="14"/>
      <c r="PVD68" s="14"/>
      <c r="PVE68" s="14"/>
      <c r="PVF68" s="14"/>
      <c r="PVG68" s="14"/>
      <c r="PVH68" s="14"/>
      <c r="PVI68" s="14"/>
      <c r="PVJ68" s="14"/>
      <c r="PVK68" s="14"/>
      <c r="PVL68" s="14"/>
      <c r="PVM68" s="14"/>
      <c r="PVN68" s="14"/>
      <c r="PVO68" s="14"/>
      <c r="PVP68" s="14"/>
      <c r="PVQ68" s="14"/>
      <c r="PVR68" s="14"/>
      <c r="PVS68" s="14"/>
      <c r="PVT68" s="14"/>
      <c r="PVU68" s="14"/>
      <c r="PVV68" s="14"/>
      <c r="PVW68" s="14"/>
      <c r="PVX68" s="14"/>
      <c r="PVY68" s="14"/>
      <c r="PVZ68" s="14"/>
      <c r="PWA68" s="14"/>
      <c r="PWB68" s="14"/>
      <c r="PWC68" s="14"/>
      <c r="PWD68" s="14"/>
      <c r="PWE68" s="14"/>
      <c r="PWF68" s="14"/>
      <c r="PWG68" s="14"/>
      <c r="PWH68" s="14"/>
      <c r="PWI68" s="14"/>
      <c r="PWJ68" s="14"/>
      <c r="PWK68" s="14"/>
      <c r="PWL68" s="14"/>
      <c r="PWM68" s="14"/>
      <c r="PWN68" s="14"/>
      <c r="PWO68" s="14"/>
      <c r="PWP68" s="14"/>
      <c r="PWQ68" s="14"/>
      <c r="PWR68" s="14"/>
      <c r="PWS68" s="14"/>
      <c r="PWT68" s="14"/>
      <c r="PWU68" s="14"/>
      <c r="PWV68" s="14"/>
      <c r="PWW68" s="14"/>
      <c r="PWX68" s="14"/>
      <c r="PWY68" s="14"/>
      <c r="PWZ68" s="14"/>
      <c r="PXA68" s="14"/>
      <c r="PXB68" s="14"/>
      <c r="PXC68" s="14"/>
      <c r="PXD68" s="14"/>
      <c r="PXE68" s="14"/>
      <c r="PXF68" s="14"/>
      <c r="PXG68" s="14"/>
      <c r="PXH68" s="14"/>
      <c r="PXI68" s="14"/>
      <c r="PXJ68" s="14"/>
      <c r="PXK68" s="14"/>
      <c r="PXL68" s="14"/>
      <c r="PXM68" s="14"/>
      <c r="PXN68" s="14"/>
      <c r="PXO68" s="14"/>
      <c r="PXP68" s="14"/>
      <c r="PXQ68" s="14"/>
      <c r="PXR68" s="14"/>
      <c r="PXS68" s="14"/>
      <c r="PXT68" s="14"/>
      <c r="PXU68" s="14"/>
      <c r="PXV68" s="14"/>
      <c r="PXW68" s="14"/>
      <c r="PXX68" s="14"/>
      <c r="PXY68" s="14"/>
      <c r="PXZ68" s="14"/>
      <c r="PYA68" s="14"/>
      <c r="PYB68" s="14"/>
      <c r="PYC68" s="14"/>
      <c r="PYD68" s="14"/>
      <c r="PYE68" s="14"/>
      <c r="PYF68" s="14"/>
      <c r="PYG68" s="14"/>
      <c r="PYH68" s="14"/>
      <c r="PYI68" s="14"/>
      <c r="PYJ68" s="14"/>
      <c r="PYK68" s="14"/>
      <c r="PYL68" s="14"/>
      <c r="PYM68" s="14"/>
      <c r="PYN68" s="14"/>
      <c r="PYO68" s="14"/>
      <c r="PYP68" s="14"/>
      <c r="PYQ68" s="14"/>
      <c r="PYR68" s="14"/>
      <c r="PYS68" s="14"/>
      <c r="PYT68" s="14"/>
      <c r="PYU68" s="14"/>
      <c r="PYV68" s="14"/>
      <c r="PYW68" s="14"/>
      <c r="PYX68" s="14"/>
      <c r="PYY68" s="14"/>
      <c r="PYZ68" s="14"/>
      <c r="PZA68" s="14"/>
      <c r="PZB68" s="14"/>
      <c r="PZC68" s="14"/>
      <c r="PZD68" s="14"/>
      <c r="PZE68" s="14"/>
      <c r="PZF68" s="14"/>
      <c r="PZG68" s="14"/>
      <c r="PZH68" s="14"/>
      <c r="PZI68" s="14"/>
      <c r="PZJ68" s="14"/>
      <c r="PZK68" s="14"/>
      <c r="PZL68" s="14"/>
      <c r="PZM68" s="14"/>
      <c r="PZN68" s="14"/>
      <c r="PZO68" s="14"/>
      <c r="PZP68" s="14"/>
      <c r="PZQ68" s="14"/>
      <c r="PZR68" s="14"/>
      <c r="PZS68" s="14"/>
      <c r="PZT68" s="14"/>
      <c r="PZU68" s="14"/>
      <c r="PZV68" s="14"/>
      <c r="PZW68" s="14"/>
      <c r="PZX68" s="14"/>
      <c r="PZY68" s="14"/>
      <c r="PZZ68" s="14"/>
      <c r="QAA68" s="14"/>
      <c r="QAB68" s="14"/>
      <c r="QAC68" s="14"/>
      <c r="QAD68" s="14"/>
      <c r="QAE68" s="14"/>
      <c r="QAF68" s="14"/>
      <c r="QAG68" s="14"/>
      <c r="QAH68" s="14"/>
      <c r="QAI68" s="14"/>
      <c r="QAJ68" s="14"/>
      <c r="QAK68" s="14"/>
      <c r="QAL68" s="14"/>
      <c r="QAM68" s="14"/>
      <c r="QAN68" s="14"/>
      <c r="QAO68" s="14"/>
      <c r="QAP68" s="14"/>
      <c r="QAQ68" s="14"/>
      <c r="QAR68" s="14"/>
      <c r="QAS68" s="14"/>
      <c r="QAT68" s="14"/>
      <c r="QAU68" s="14"/>
      <c r="QAV68" s="14"/>
      <c r="QAW68" s="14"/>
      <c r="QAX68" s="14"/>
      <c r="QAY68" s="14"/>
      <c r="QAZ68" s="14"/>
      <c r="QBA68" s="14"/>
      <c r="QBB68" s="14"/>
      <c r="QBC68" s="14"/>
      <c r="QBD68" s="14"/>
      <c r="QBE68" s="14"/>
      <c r="QBF68" s="14"/>
      <c r="QBG68" s="14"/>
      <c r="QBH68" s="14"/>
      <c r="QBI68" s="14"/>
      <c r="QBJ68" s="14"/>
      <c r="QBK68" s="14"/>
      <c r="QBL68" s="14"/>
      <c r="QBM68" s="14"/>
      <c r="QBN68" s="14"/>
      <c r="QBO68" s="14"/>
      <c r="QBP68" s="14"/>
      <c r="QBQ68" s="14"/>
      <c r="QBR68" s="14"/>
      <c r="QBS68" s="14"/>
      <c r="QBT68" s="14"/>
      <c r="QBU68" s="14"/>
      <c r="QBV68" s="14"/>
      <c r="QBW68" s="14"/>
      <c r="QBX68" s="14"/>
      <c r="QBY68" s="14"/>
      <c r="QBZ68" s="14"/>
      <c r="QCA68" s="14"/>
      <c r="QCB68" s="14"/>
      <c r="QCC68" s="14"/>
      <c r="QCD68" s="14"/>
      <c r="QCE68" s="14"/>
      <c r="QCF68" s="14"/>
      <c r="QCG68" s="14"/>
      <c r="QCH68" s="14"/>
      <c r="QCI68" s="14"/>
      <c r="QCJ68" s="14"/>
      <c r="QCK68" s="14"/>
      <c r="QCL68" s="14"/>
      <c r="QCM68" s="14"/>
      <c r="QCN68" s="14"/>
      <c r="QCO68" s="14"/>
      <c r="QCP68" s="14"/>
      <c r="QCQ68" s="14"/>
      <c r="QCR68" s="14"/>
      <c r="QCS68" s="14"/>
      <c r="QCT68" s="14"/>
      <c r="QCU68" s="14"/>
      <c r="QCV68" s="14"/>
      <c r="QCW68" s="14"/>
      <c r="QCX68" s="14"/>
      <c r="QCY68" s="14"/>
      <c r="QCZ68" s="14"/>
      <c r="QDA68" s="14"/>
      <c r="QDB68" s="14"/>
      <c r="QDC68" s="14"/>
      <c r="QDD68" s="14"/>
      <c r="QDE68" s="14"/>
      <c r="QDF68" s="14"/>
      <c r="QDG68" s="14"/>
      <c r="QDH68" s="14"/>
      <c r="QDI68" s="14"/>
      <c r="QDJ68" s="14"/>
      <c r="QDK68" s="14"/>
      <c r="QDL68" s="14"/>
      <c r="QDM68" s="14"/>
      <c r="QDN68" s="14"/>
      <c r="QDO68" s="14"/>
      <c r="QDP68" s="14"/>
      <c r="QDQ68" s="14"/>
      <c r="QDR68" s="14"/>
      <c r="QDS68" s="14"/>
      <c r="QDT68" s="14"/>
      <c r="QDU68" s="14"/>
      <c r="QDV68" s="14"/>
      <c r="QDW68" s="14"/>
      <c r="QDX68" s="14"/>
      <c r="QDY68" s="14"/>
      <c r="QDZ68" s="14"/>
      <c r="QEA68" s="14"/>
      <c r="QEB68" s="14"/>
      <c r="QEC68" s="14"/>
      <c r="QED68" s="14"/>
      <c r="QEE68" s="14"/>
      <c r="QEF68" s="14"/>
      <c r="QEG68" s="14"/>
      <c r="QEH68" s="14"/>
      <c r="QEI68" s="14"/>
      <c r="QEJ68" s="14"/>
      <c r="QEK68" s="14"/>
      <c r="QEL68" s="14"/>
      <c r="QEM68" s="14"/>
      <c r="QEN68" s="14"/>
      <c r="QEO68" s="14"/>
      <c r="QEP68" s="14"/>
      <c r="QEQ68" s="14"/>
      <c r="QER68" s="14"/>
      <c r="QES68" s="14"/>
      <c r="QET68" s="14"/>
      <c r="QEU68" s="14"/>
      <c r="QEV68" s="14"/>
      <c r="QEW68" s="14"/>
      <c r="QEX68" s="14"/>
      <c r="QEY68" s="14"/>
      <c r="QEZ68" s="14"/>
      <c r="QFA68" s="14"/>
      <c r="QFB68" s="14"/>
      <c r="QFC68" s="14"/>
      <c r="QFD68" s="14"/>
      <c r="QFE68" s="14"/>
      <c r="QFF68" s="14"/>
      <c r="QFG68" s="14"/>
      <c r="QFH68" s="14"/>
      <c r="QFI68" s="14"/>
      <c r="QFJ68" s="14"/>
      <c r="QFK68" s="14"/>
      <c r="QFL68" s="14"/>
      <c r="QFM68" s="14"/>
      <c r="QFN68" s="14"/>
      <c r="QFO68" s="14"/>
      <c r="QFP68" s="14"/>
      <c r="QFQ68" s="14"/>
      <c r="QFR68" s="14"/>
      <c r="QFS68" s="14"/>
      <c r="QFT68" s="14"/>
      <c r="QFU68" s="14"/>
      <c r="QFV68" s="14"/>
      <c r="QFW68" s="14"/>
      <c r="QFX68" s="14"/>
      <c r="QFY68" s="14"/>
      <c r="QFZ68" s="14"/>
      <c r="QGA68" s="14"/>
      <c r="QGB68" s="14"/>
      <c r="QGC68" s="14"/>
      <c r="QGD68" s="14"/>
      <c r="QGE68" s="14"/>
      <c r="QGF68" s="14"/>
      <c r="QGG68" s="14"/>
      <c r="QGH68" s="14"/>
      <c r="QGI68" s="14"/>
      <c r="QGJ68" s="14"/>
      <c r="QGK68" s="14"/>
      <c r="QGL68" s="14"/>
      <c r="QGM68" s="14"/>
      <c r="QGN68" s="14"/>
      <c r="QGO68" s="14"/>
      <c r="QGP68" s="14"/>
      <c r="QGQ68" s="14"/>
      <c r="QGR68" s="14"/>
      <c r="QGS68" s="14"/>
      <c r="QGT68" s="14"/>
      <c r="QGU68" s="14"/>
      <c r="QGV68" s="14"/>
      <c r="QGW68" s="14"/>
      <c r="QGX68" s="14"/>
      <c r="QGY68" s="14"/>
      <c r="QGZ68" s="14"/>
      <c r="QHA68" s="14"/>
      <c r="QHB68" s="14"/>
      <c r="QHC68" s="14"/>
      <c r="QHD68" s="14"/>
      <c r="QHE68" s="14"/>
      <c r="QHF68" s="14"/>
      <c r="QHG68" s="14"/>
      <c r="QHH68" s="14"/>
      <c r="QHI68" s="14"/>
      <c r="QHJ68" s="14"/>
      <c r="QHK68" s="14"/>
      <c r="QHL68" s="14"/>
      <c r="QHM68" s="14"/>
      <c r="QHN68" s="14"/>
      <c r="QHO68" s="14"/>
      <c r="QHP68" s="14"/>
      <c r="QHQ68" s="14"/>
      <c r="QHR68" s="14"/>
      <c r="QHS68" s="14"/>
      <c r="QHT68" s="14"/>
      <c r="QHU68" s="14"/>
      <c r="QHV68" s="14"/>
      <c r="QHW68" s="14"/>
      <c r="QHX68" s="14"/>
      <c r="QHY68" s="14"/>
      <c r="QHZ68" s="14"/>
      <c r="QIA68" s="14"/>
      <c r="QIB68" s="14"/>
      <c r="QIC68" s="14"/>
      <c r="QID68" s="14"/>
      <c r="QIE68" s="14"/>
      <c r="QIF68" s="14"/>
      <c r="QIG68" s="14"/>
      <c r="QIH68" s="14"/>
      <c r="QII68" s="14"/>
      <c r="QIJ68" s="14"/>
      <c r="QIK68" s="14"/>
      <c r="QIL68" s="14"/>
      <c r="QIM68" s="14"/>
      <c r="QIN68" s="14"/>
      <c r="QIO68" s="14"/>
      <c r="QIP68" s="14"/>
      <c r="QIQ68" s="14"/>
      <c r="QIR68" s="14"/>
      <c r="QIS68" s="14"/>
      <c r="QIT68" s="14"/>
      <c r="QIU68" s="14"/>
      <c r="QIV68" s="14"/>
      <c r="QIW68" s="14"/>
      <c r="QIX68" s="14"/>
      <c r="QIY68" s="14"/>
      <c r="QIZ68" s="14"/>
      <c r="QJA68" s="14"/>
      <c r="QJB68" s="14"/>
      <c r="QJC68" s="14"/>
      <c r="QJD68" s="14"/>
      <c r="QJE68" s="14"/>
      <c r="QJF68" s="14"/>
      <c r="QJG68" s="14"/>
      <c r="QJH68" s="14"/>
      <c r="QJI68" s="14"/>
      <c r="QJJ68" s="14"/>
      <c r="QJK68" s="14"/>
      <c r="QJL68" s="14"/>
      <c r="QJM68" s="14"/>
      <c r="QJN68" s="14"/>
      <c r="QJO68" s="14"/>
      <c r="QJP68" s="14"/>
      <c r="QJQ68" s="14"/>
      <c r="QJR68" s="14"/>
      <c r="QJS68" s="14"/>
      <c r="QJT68" s="14"/>
      <c r="QJU68" s="14"/>
      <c r="QJV68" s="14"/>
      <c r="QJW68" s="14"/>
      <c r="QJX68" s="14"/>
      <c r="QJY68" s="14"/>
      <c r="QJZ68" s="14"/>
      <c r="QKA68" s="14"/>
      <c r="QKB68" s="14"/>
      <c r="QKC68" s="14"/>
      <c r="QKD68" s="14"/>
      <c r="QKE68" s="14"/>
      <c r="QKF68" s="14"/>
      <c r="QKG68" s="14"/>
      <c r="QKH68" s="14"/>
      <c r="QKI68" s="14"/>
      <c r="QKJ68" s="14"/>
      <c r="QKK68" s="14"/>
      <c r="QKL68" s="14"/>
      <c r="QKM68" s="14"/>
      <c r="QKN68" s="14"/>
      <c r="QKO68" s="14"/>
      <c r="QKP68" s="14"/>
      <c r="QKQ68" s="14"/>
      <c r="QKR68" s="14"/>
      <c r="QKS68" s="14"/>
      <c r="QKT68" s="14"/>
      <c r="QKU68" s="14"/>
      <c r="QKV68" s="14"/>
      <c r="QKW68" s="14"/>
      <c r="QKX68" s="14"/>
      <c r="QKY68" s="14"/>
      <c r="QKZ68" s="14"/>
      <c r="QLA68" s="14"/>
      <c r="QLB68" s="14"/>
      <c r="QLC68" s="14"/>
      <c r="QLD68" s="14"/>
      <c r="QLE68" s="14"/>
      <c r="QLF68" s="14"/>
      <c r="QLG68" s="14"/>
      <c r="QLH68" s="14"/>
      <c r="QLI68" s="14"/>
      <c r="QLJ68" s="14"/>
      <c r="QLK68" s="14"/>
      <c r="QLL68" s="14"/>
      <c r="QLM68" s="14"/>
      <c r="QLN68" s="14"/>
      <c r="QLO68" s="14"/>
      <c r="QLP68" s="14"/>
      <c r="QLQ68" s="14"/>
      <c r="QLR68" s="14"/>
      <c r="QLS68" s="14"/>
      <c r="QLT68" s="14"/>
      <c r="QLU68" s="14"/>
      <c r="QLV68" s="14"/>
      <c r="QLW68" s="14"/>
      <c r="QLX68" s="14"/>
      <c r="QLY68" s="14"/>
      <c r="QLZ68" s="14"/>
      <c r="QMA68" s="14"/>
      <c r="QMB68" s="14"/>
      <c r="QMC68" s="14"/>
      <c r="QMD68" s="14"/>
      <c r="QME68" s="14"/>
      <c r="QMF68" s="14"/>
      <c r="QMG68" s="14"/>
      <c r="QMH68" s="14"/>
      <c r="QMI68" s="14"/>
      <c r="QMJ68" s="14"/>
      <c r="QMK68" s="14"/>
      <c r="QML68" s="14"/>
      <c r="QMM68" s="14"/>
      <c r="QMN68" s="14"/>
      <c r="QMO68" s="14"/>
      <c r="QMP68" s="14"/>
      <c r="QMQ68" s="14"/>
      <c r="QMR68" s="14"/>
      <c r="QMS68" s="14"/>
      <c r="QMT68" s="14"/>
      <c r="QMU68" s="14"/>
      <c r="QMV68" s="14"/>
      <c r="QMW68" s="14"/>
      <c r="QMX68" s="14"/>
      <c r="QMY68" s="14"/>
      <c r="QMZ68" s="14"/>
      <c r="QNA68" s="14"/>
      <c r="QNB68" s="14"/>
      <c r="QNC68" s="14"/>
      <c r="QND68" s="14"/>
      <c r="QNE68" s="14"/>
      <c r="QNF68" s="14"/>
      <c r="QNG68" s="14"/>
      <c r="QNH68" s="14"/>
      <c r="QNI68" s="14"/>
      <c r="QNJ68" s="14"/>
      <c r="QNK68" s="14"/>
      <c r="QNL68" s="14"/>
      <c r="QNM68" s="14"/>
      <c r="QNN68" s="14"/>
      <c r="QNO68" s="14"/>
      <c r="QNP68" s="14"/>
      <c r="QNQ68" s="14"/>
      <c r="QNR68" s="14"/>
      <c r="QNS68" s="14"/>
      <c r="QNT68" s="14"/>
      <c r="QNU68" s="14"/>
      <c r="QNV68" s="14"/>
      <c r="QNW68" s="14"/>
      <c r="QNX68" s="14"/>
      <c r="QNY68" s="14"/>
      <c r="QNZ68" s="14"/>
      <c r="QOA68" s="14"/>
      <c r="QOB68" s="14"/>
      <c r="QOC68" s="14"/>
      <c r="QOD68" s="14"/>
      <c r="QOE68" s="14"/>
      <c r="QOF68" s="14"/>
      <c r="QOG68" s="14"/>
      <c r="QOH68" s="14"/>
      <c r="QOI68" s="14"/>
      <c r="QOJ68" s="14"/>
      <c r="QOK68" s="14"/>
      <c r="QOL68" s="14"/>
      <c r="QOM68" s="14"/>
      <c r="QON68" s="14"/>
      <c r="QOO68" s="14"/>
      <c r="QOP68" s="14"/>
      <c r="QOQ68" s="14"/>
      <c r="QOR68" s="14"/>
      <c r="QOS68" s="14"/>
      <c r="QOT68" s="14"/>
      <c r="QOU68" s="14"/>
      <c r="QOV68" s="14"/>
      <c r="QOW68" s="14"/>
      <c r="QOX68" s="14"/>
      <c r="QOY68" s="14"/>
      <c r="QOZ68" s="14"/>
      <c r="QPA68" s="14"/>
      <c r="QPB68" s="14"/>
      <c r="QPC68" s="14"/>
      <c r="QPD68" s="14"/>
      <c r="QPE68" s="14"/>
      <c r="QPF68" s="14"/>
      <c r="QPG68" s="14"/>
      <c r="QPH68" s="14"/>
      <c r="QPI68" s="14"/>
      <c r="QPJ68" s="14"/>
      <c r="QPK68" s="14"/>
      <c r="QPL68" s="14"/>
      <c r="QPM68" s="14"/>
      <c r="QPN68" s="14"/>
      <c r="QPO68" s="14"/>
      <c r="QPP68" s="14"/>
      <c r="QPQ68" s="14"/>
      <c r="QPR68" s="14"/>
      <c r="QPS68" s="14"/>
      <c r="QPT68" s="14"/>
      <c r="QPU68" s="14"/>
      <c r="QPV68" s="14"/>
      <c r="QPW68" s="14"/>
      <c r="QPX68" s="14"/>
      <c r="QPY68" s="14"/>
      <c r="QPZ68" s="14"/>
      <c r="QQA68" s="14"/>
      <c r="QQB68" s="14"/>
      <c r="QQC68" s="14"/>
      <c r="QQD68" s="14"/>
      <c r="QQE68" s="14"/>
      <c r="QQF68" s="14"/>
      <c r="QQG68" s="14"/>
      <c r="QQH68" s="14"/>
      <c r="QQI68" s="14"/>
      <c r="QQJ68" s="14"/>
      <c r="QQK68" s="14"/>
      <c r="QQL68" s="14"/>
      <c r="QQM68" s="14"/>
      <c r="QQN68" s="14"/>
      <c r="QQO68" s="14"/>
      <c r="QQP68" s="14"/>
      <c r="QQQ68" s="14"/>
      <c r="QQR68" s="14"/>
      <c r="QQS68" s="14"/>
      <c r="QQT68" s="14"/>
      <c r="QQU68" s="14"/>
      <c r="QQV68" s="14"/>
      <c r="QQW68" s="14"/>
      <c r="QQX68" s="14"/>
      <c r="QQY68" s="14"/>
      <c r="QQZ68" s="14"/>
      <c r="QRA68" s="14"/>
      <c r="QRB68" s="14"/>
      <c r="QRC68" s="14"/>
      <c r="QRD68" s="14"/>
      <c r="QRE68" s="14"/>
      <c r="QRF68" s="14"/>
      <c r="QRG68" s="14"/>
      <c r="QRH68" s="14"/>
      <c r="QRI68" s="14"/>
      <c r="QRJ68" s="14"/>
      <c r="QRK68" s="14"/>
      <c r="QRL68" s="14"/>
      <c r="QRM68" s="14"/>
      <c r="QRN68" s="14"/>
      <c r="QRO68" s="14"/>
      <c r="QRP68" s="14"/>
      <c r="QRQ68" s="14"/>
      <c r="QRR68" s="14"/>
      <c r="QRS68" s="14"/>
      <c r="QRT68" s="14"/>
      <c r="QRU68" s="14"/>
      <c r="QRV68" s="14"/>
      <c r="QRW68" s="14"/>
      <c r="QRX68" s="14"/>
      <c r="QRY68" s="14"/>
      <c r="QRZ68" s="14"/>
      <c r="QSA68" s="14"/>
      <c r="QSB68" s="14"/>
      <c r="QSC68" s="14"/>
      <c r="QSD68" s="14"/>
      <c r="QSE68" s="14"/>
      <c r="QSF68" s="14"/>
      <c r="QSG68" s="14"/>
      <c r="QSH68" s="14"/>
      <c r="QSI68" s="14"/>
      <c r="QSJ68" s="14"/>
      <c r="QSK68" s="14"/>
      <c r="QSL68" s="14"/>
      <c r="QSM68" s="14"/>
      <c r="QSN68" s="14"/>
      <c r="QSO68" s="14"/>
      <c r="QSP68" s="14"/>
      <c r="QSQ68" s="14"/>
      <c r="QSR68" s="14"/>
      <c r="QSS68" s="14"/>
      <c r="QST68" s="14"/>
      <c r="QSU68" s="14"/>
      <c r="QSV68" s="14"/>
      <c r="QSW68" s="14"/>
      <c r="QSX68" s="14"/>
      <c r="QSY68" s="14"/>
      <c r="QSZ68" s="14"/>
      <c r="QTA68" s="14"/>
      <c r="QTB68" s="14"/>
      <c r="QTC68" s="14"/>
      <c r="QTD68" s="14"/>
      <c r="QTE68" s="14"/>
      <c r="QTF68" s="14"/>
      <c r="QTG68" s="14"/>
      <c r="QTH68" s="14"/>
      <c r="QTI68" s="14"/>
      <c r="QTJ68" s="14"/>
      <c r="QTK68" s="14"/>
      <c r="QTL68" s="14"/>
      <c r="QTM68" s="14"/>
      <c r="QTN68" s="14"/>
      <c r="QTO68" s="14"/>
      <c r="QTP68" s="14"/>
      <c r="QTQ68" s="14"/>
      <c r="QTR68" s="14"/>
      <c r="QTS68" s="14"/>
      <c r="QTT68" s="14"/>
      <c r="QTU68" s="14"/>
      <c r="QTV68" s="14"/>
      <c r="QTW68" s="14"/>
      <c r="QTX68" s="14"/>
      <c r="QTY68" s="14"/>
      <c r="QTZ68" s="14"/>
      <c r="QUA68" s="14"/>
      <c r="QUB68" s="14"/>
      <c r="QUC68" s="14"/>
      <c r="QUD68" s="14"/>
      <c r="QUE68" s="14"/>
      <c r="QUF68" s="14"/>
      <c r="QUG68" s="14"/>
      <c r="QUH68" s="14"/>
      <c r="QUI68" s="14"/>
      <c r="QUJ68" s="14"/>
      <c r="QUK68" s="14"/>
      <c r="QUL68" s="14"/>
      <c r="QUM68" s="14"/>
      <c r="QUN68" s="14"/>
      <c r="QUO68" s="14"/>
      <c r="QUP68" s="14"/>
      <c r="QUQ68" s="14"/>
      <c r="QUR68" s="14"/>
      <c r="QUS68" s="14"/>
      <c r="QUT68" s="14"/>
      <c r="QUU68" s="14"/>
      <c r="QUV68" s="14"/>
      <c r="QUW68" s="14"/>
      <c r="QUX68" s="14"/>
      <c r="QUY68" s="14"/>
      <c r="QUZ68" s="14"/>
      <c r="QVA68" s="14"/>
      <c r="QVB68" s="14"/>
      <c r="QVC68" s="14"/>
      <c r="QVD68" s="14"/>
      <c r="QVE68" s="14"/>
      <c r="QVF68" s="14"/>
      <c r="QVG68" s="14"/>
      <c r="QVH68" s="14"/>
      <c r="QVI68" s="14"/>
      <c r="QVJ68" s="14"/>
      <c r="QVK68" s="14"/>
      <c r="QVL68" s="14"/>
      <c r="QVM68" s="14"/>
      <c r="QVN68" s="14"/>
      <c r="QVO68" s="14"/>
      <c r="QVP68" s="14"/>
      <c r="QVQ68" s="14"/>
      <c r="QVR68" s="14"/>
      <c r="QVS68" s="14"/>
      <c r="QVT68" s="14"/>
      <c r="QVU68" s="14"/>
      <c r="QVV68" s="14"/>
      <c r="QVW68" s="14"/>
      <c r="QVX68" s="14"/>
      <c r="QVY68" s="14"/>
      <c r="QVZ68" s="14"/>
      <c r="QWA68" s="14"/>
      <c r="QWB68" s="14"/>
      <c r="QWC68" s="14"/>
      <c r="QWD68" s="14"/>
      <c r="QWE68" s="14"/>
      <c r="QWF68" s="14"/>
      <c r="QWG68" s="14"/>
      <c r="QWH68" s="14"/>
      <c r="QWI68" s="14"/>
      <c r="QWJ68" s="14"/>
      <c r="QWK68" s="14"/>
      <c r="QWL68" s="14"/>
      <c r="QWM68" s="14"/>
      <c r="QWN68" s="14"/>
      <c r="QWO68" s="14"/>
      <c r="QWP68" s="14"/>
      <c r="QWQ68" s="14"/>
      <c r="QWR68" s="14"/>
      <c r="QWS68" s="14"/>
      <c r="QWT68" s="14"/>
      <c r="QWU68" s="14"/>
      <c r="QWV68" s="14"/>
      <c r="QWW68" s="14"/>
      <c r="QWX68" s="14"/>
      <c r="QWY68" s="14"/>
      <c r="QWZ68" s="14"/>
      <c r="QXA68" s="14"/>
      <c r="QXB68" s="14"/>
      <c r="QXC68" s="14"/>
      <c r="QXD68" s="14"/>
      <c r="QXE68" s="14"/>
      <c r="QXF68" s="14"/>
      <c r="QXG68" s="14"/>
      <c r="QXH68" s="14"/>
      <c r="QXI68" s="14"/>
      <c r="QXJ68" s="14"/>
      <c r="QXK68" s="14"/>
      <c r="QXL68" s="14"/>
      <c r="QXM68" s="14"/>
      <c r="QXN68" s="14"/>
      <c r="QXO68" s="14"/>
      <c r="QXP68" s="14"/>
      <c r="QXQ68" s="14"/>
      <c r="QXR68" s="14"/>
      <c r="QXS68" s="14"/>
      <c r="QXT68" s="14"/>
      <c r="QXU68" s="14"/>
      <c r="QXV68" s="14"/>
      <c r="QXW68" s="14"/>
      <c r="QXX68" s="14"/>
      <c r="QXY68" s="14"/>
      <c r="QXZ68" s="14"/>
      <c r="QYA68" s="14"/>
      <c r="QYB68" s="14"/>
      <c r="QYC68" s="14"/>
      <c r="QYD68" s="14"/>
      <c r="QYE68" s="14"/>
      <c r="QYF68" s="14"/>
      <c r="QYG68" s="14"/>
      <c r="QYH68" s="14"/>
      <c r="QYI68" s="14"/>
      <c r="QYJ68" s="14"/>
      <c r="QYK68" s="14"/>
      <c r="QYL68" s="14"/>
      <c r="QYM68" s="14"/>
      <c r="QYN68" s="14"/>
      <c r="QYO68" s="14"/>
      <c r="QYP68" s="14"/>
      <c r="QYQ68" s="14"/>
      <c r="QYR68" s="14"/>
      <c r="QYS68" s="14"/>
      <c r="QYT68" s="14"/>
      <c r="QYU68" s="14"/>
      <c r="QYV68" s="14"/>
      <c r="QYW68" s="14"/>
      <c r="QYX68" s="14"/>
      <c r="QYY68" s="14"/>
      <c r="QYZ68" s="14"/>
      <c r="QZA68" s="14"/>
      <c r="QZB68" s="14"/>
      <c r="QZC68" s="14"/>
      <c r="QZD68" s="14"/>
      <c r="QZE68" s="14"/>
      <c r="QZF68" s="14"/>
      <c r="QZG68" s="14"/>
      <c r="QZH68" s="14"/>
      <c r="QZI68" s="14"/>
      <c r="QZJ68" s="14"/>
      <c r="QZK68" s="14"/>
      <c r="QZL68" s="14"/>
      <c r="QZM68" s="14"/>
      <c r="QZN68" s="14"/>
      <c r="QZO68" s="14"/>
      <c r="QZP68" s="14"/>
      <c r="QZQ68" s="14"/>
      <c r="QZR68" s="14"/>
      <c r="QZS68" s="14"/>
      <c r="QZT68" s="14"/>
      <c r="QZU68" s="14"/>
      <c r="QZV68" s="14"/>
      <c r="QZW68" s="14"/>
      <c r="QZX68" s="14"/>
      <c r="QZY68" s="14"/>
      <c r="QZZ68" s="14"/>
      <c r="RAA68" s="14"/>
      <c r="RAB68" s="14"/>
      <c r="RAC68" s="14"/>
      <c r="RAD68" s="14"/>
      <c r="RAE68" s="14"/>
      <c r="RAF68" s="14"/>
      <c r="RAG68" s="14"/>
      <c r="RAH68" s="14"/>
      <c r="RAI68" s="14"/>
      <c r="RAJ68" s="14"/>
      <c r="RAK68" s="14"/>
      <c r="RAL68" s="14"/>
      <c r="RAM68" s="14"/>
      <c r="RAN68" s="14"/>
      <c r="RAO68" s="14"/>
      <c r="RAP68" s="14"/>
      <c r="RAQ68" s="14"/>
      <c r="RAR68" s="14"/>
      <c r="RAS68" s="14"/>
      <c r="RAT68" s="14"/>
      <c r="RAU68" s="14"/>
      <c r="RAV68" s="14"/>
      <c r="RAW68" s="14"/>
      <c r="RAX68" s="14"/>
      <c r="RAY68" s="14"/>
      <c r="RAZ68" s="14"/>
      <c r="RBA68" s="14"/>
      <c r="RBB68" s="14"/>
      <c r="RBC68" s="14"/>
      <c r="RBD68" s="14"/>
      <c r="RBE68" s="14"/>
      <c r="RBF68" s="14"/>
      <c r="RBG68" s="14"/>
      <c r="RBH68" s="14"/>
      <c r="RBI68" s="14"/>
      <c r="RBJ68" s="14"/>
      <c r="RBK68" s="14"/>
      <c r="RBL68" s="14"/>
      <c r="RBM68" s="14"/>
      <c r="RBN68" s="14"/>
      <c r="RBO68" s="14"/>
      <c r="RBP68" s="14"/>
      <c r="RBQ68" s="14"/>
      <c r="RBR68" s="14"/>
      <c r="RBS68" s="14"/>
      <c r="RBT68" s="14"/>
      <c r="RBU68" s="14"/>
      <c r="RBV68" s="14"/>
      <c r="RBW68" s="14"/>
      <c r="RBX68" s="14"/>
      <c r="RBY68" s="14"/>
      <c r="RBZ68" s="14"/>
      <c r="RCA68" s="14"/>
      <c r="RCB68" s="14"/>
      <c r="RCC68" s="14"/>
      <c r="RCD68" s="14"/>
      <c r="RCE68" s="14"/>
      <c r="RCF68" s="14"/>
      <c r="RCG68" s="14"/>
      <c r="RCH68" s="14"/>
      <c r="RCI68" s="14"/>
      <c r="RCJ68" s="14"/>
      <c r="RCK68" s="14"/>
      <c r="RCL68" s="14"/>
      <c r="RCM68" s="14"/>
      <c r="RCN68" s="14"/>
      <c r="RCO68" s="14"/>
      <c r="RCP68" s="14"/>
      <c r="RCQ68" s="14"/>
      <c r="RCR68" s="14"/>
      <c r="RCS68" s="14"/>
      <c r="RCT68" s="14"/>
      <c r="RCU68" s="14"/>
      <c r="RCV68" s="14"/>
      <c r="RCW68" s="14"/>
      <c r="RCX68" s="14"/>
      <c r="RCY68" s="14"/>
      <c r="RCZ68" s="14"/>
      <c r="RDA68" s="14"/>
      <c r="RDB68" s="14"/>
      <c r="RDC68" s="14"/>
      <c r="RDD68" s="14"/>
      <c r="RDE68" s="14"/>
      <c r="RDF68" s="14"/>
      <c r="RDG68" s="14"/>
      <c r="RDH68" s="14"/>
      <c r="RDI68" s="14"/>
      <c r="RDJ68" s="14"/>
      <c r="RDK68" s="14"/>
      <c r="RDL68" s="14"/>
      <c r="RDM68" s="14"/>
      <c r="RDN68" s="14"/>
      <c r="RDO68" s="14"/>
      <c r="RDP68" s="14"/>
      <c r="RDQ68" s="14"/>
      <c r="RDR68" s="14"/>
      <c r="RDS68" s="14"/>
      <c r="RDT68" s="14"/>
      <c r="RDU68" s="14"/>
      <c r="RDV68" s="14"/>
      <c r="RDW68" s="14"/>
      <c r="RDX68" s="14"/>
      <c r="RDY68" s="14"/>
      <c r="RDZ68" s="14"/>
      <c r="REA68" s="14"/>
      <c r="REB68" s="14"/>
      <c r="REC68" s="14"/>
      <c r="RED68" s="14"/>
      <c r="REE68" s="14"/>
      <c r="REF68" s="14"/>
      <c r="REG68" s="14"/>
      <c r="REH68" s="14"/>
      <c r="REI68" s="14"/>
      <c r="REJ68" s="14"/>
      <c r="REK68" s="14"/>
      <c r="REL68" s="14"/>
      <c r="REM68" s="14"/>
      <c r="REN68" s="14"/>
      <c r="REO68" s="14"/>
      <c r="REP68" s="14"/>
      <c r="REQ68" s="14"/>
      <c r="RER68" s="14"/>
      <c r="RES68" s="14"/>
      <c r="RET68" s="14"/>
      <c r="REU68" s="14"/>
      <c r="REV68" s="14"/>
      <c r="REW68" s="14"/>
      <c r="REX68" s="14"/>
      <c r="REY68" s="14"/>
      <c r="REZ68" s="14"/>
      <c r="RFA68" s="14"/>
      <c r="RFB68" s="14"/>
      <c r="RFC68" s="14"/>
      <c r="RFD68" s="14"/>
      <c r="RFE68" s="14"/>
      <c r="RFF68" s="14"/>
      <c r="RFG68" s="14"/>
      <c r="RFH68" s="14"/>
      <c r="RFI68" s="14"/>
      <c r="RFJ68" s="14"/>
      <c r="RFK68" s="14"/>
      <c r="RFL68" s="14"/>
      <c r="RFM68" s="14"/>
      <c r="RFN68" s="14"/>
      <c r="RFO68" s="14"/>
      <c r="RFP68" s="14"/>
      <c r="RFQ68" s="14"/>
      <c r="RFR68" s="14"/>
      <c r="RFS68" s="14"/>
      <c r="RFT68" s="14"/>
      <c r="RFU68" s="14"/>
      <c r="RFV68" s="14"/>
      <c r="RFW68" s="14"/>
      <c r="RFX68" s="14"/>
      <c r="RFY68" s="14"/>
      <c r="RFZ68" s="14"/>
      <c r="RGA68" s="14"/>
      <c r="RGB68" s="14"/>
      <c r="RGC68" s="14"/>
      <c r="RGD68" s="14"/>
      <c r="RGE68" s="14"/>
      <c r="RGF68" s="14"/>
      <c r="RGG68" s="14"/>
      <c r="RGH68" s="14"/>
      <c r="RGI68" s="14"/>
      <c r="RGJ68" s="14"/>
      <c r="RGK68" s="14"/>
      <c r="RGL68" s="14"/>
      <c r="RGM68" s="14"/>
      <c r="RGN68" s="14"/>
      <c r="RGO68" s="14"/>
      <c r="RGP68" s="14"/>
      <c r="RGQ68" s="14"/>
      <c r="RGR68" s="14"/>
      <c r="RGS68" s="14"/>
      <c r="RGT68" s="14"/>
      <c r="RGU68" s="14"/>
      <c r="RGV68" s="14"/>
      <c r="RGW68" s="14"/>
      <c r="RGX68" s="14"/>
      <c r="RGY68" s="14"/>
      <c r="RGZ68" s="14"/>
      <c r="RHA68" s="14"/>
      <c r="RHB68" s="14"/>
      <c r="RHC68" s="14"/>
      <c r="RHD68" s="14"/>
      <c r="RHE68" s="14"/>
      <c r="RHF68" s="14"/>
      <c r="RHG68" s="14"/>
      <c r="RHH68" s="14"/>
      <c r="RHI68" s="14"/>
      <c r="RHJ68" s="14"/>
      <c r="RHK68" s="14"/>
      <c r="RHL68" s="14"/>
      <c r="RHM68" s="14"/>
      <c r="RHN68" s="14"/>
      <c r="RHO68" s="14"/>
      <c r="RHP68" s="14"/>
      <c r="RHQ68" s="14"/>
      <c r="RHR68" s="14"/>
      <c r="RHS68" s="14"/>
      <c r="RHT68" s="14"/>
      <c r="RHU68" s="14"/>
      <c r="RHV68" s="14"/>
      <c r="RHW68" s="14"/>
      <c r="RHX68" s="14"/>
      <c r="RHY68" s="14"/>
      <c r="RHZ68" s="14"/>
      <c r="RIA68" s="14"/>
      <c r="RIB68" s="14"/>
      <c r="RIC68" s="14"/>
      <c r="RID68" s="14"/>
      <c r="RIE68" s="14"/>
      <c r="RIF68" s="14"/>
      <c r="RIG68" s="14"/>
      <c r="RIH68" s="14"/>
      <c r="RII68" s="14"/>
      <c r="RIJ68" s="14"/>
      <c r="RIK68" s="14"/>
      <c r="RIL68" s="14"/>
      <c r="RIM68" s="14"/>
      <c r="RIN68" s="14"/>
      <c r="RIO68" s="14"/>
      <c r="RIP68" s="14"/>
      <c r="RIQ68" s="14"/>
      <c r="RIR68" s="14"/>
      <c r="RIS68" s="14"/>
      <c r="RIT68" s="14"/>
      <c r="RIU68" s="14"/>
      <c r="RIV68" s="14"/>
      <c r="RIW68" s="14"/>
      <c r="RIX68" s="14"/>
      <c r="RIY68" s="14"/>
      <c r="RIZ68" s="14"/>
      <c r="RJA68" s="14"/>
      <c r="RJB68" s="14"/>
      <c r="RJC68" s="14"/>
      <c r="RJD68" s="14"/>
      <c r="RJE68" s="14"/>
      <c r="RJF68" s="14"/>
      <c r="RJG68" s="14"/>
      <c r="RJH68" s="14"/>
      <c r="RJI68" s="14"/>
      <c r="RJJ68" s="14"/>
      <c r="RJK68" s="14"/>
      <c r="RJL68" s="14"/>
      <c r="RJM68" s="14"/>
      <c r="RJN68" s="14"/>
      <c r="RJO68" s="14"/>
      <c r="RJP68" s="14"/>
      <c r="RJQ68" s="14"/>
      <c r="RJR68" s="14"/>
      <c r="RJS68" s="14"/>
      <c r="RJT68" s="14"/>
      <c r="RJU68" s="14"/>
      <c r="RJV68" s="14"/>
      <c r="RJW68" s="14"/>
      <c r="RJX68" s="14"/>
      <c r="RJY68" s="14"/>
      <c r="RJZ68" s="14"/>
      <c r="RKA68" s="14"/>
      <c r="RKB68" s="14"/>
      <c r="RKC68" s="14"/>
      <c r="RKD68" s="14"/>
      <c r="RKE68" s="14"/>
      <c r="RKF68" s="14"/>
      <c r="RKG68" s="14"/>
      <c r="RKH68" s="14"/>
      <c r="RKI68" s="14"/>
      <c r="RKJ68" s="14"/>
      <c r="RKK68" s="14"/>
      <c r="RKL68" s="14"/>
      <c r="RKM68" s="14"/>
      <c r="RKN68" s="14"/>
      <c r="RKO68" s="14"/>
      <c r="RKP68" s="14"/>
      <c r="RKQ68" s="14"/>
      <c r="RKR68" s="14"/>
      <c r="RKS68" s="14"/>
      <c r="RKT68" s="14"/>
      <c r="RKU68" s="14"/>
      <c r="RKV68" s="14"/>
      <c r="RKW68" s="14"/>
      <c r="RKX68" s="14"/>
      <c r="RKY68" s="14"/>
      <c r="RKZ68" s="14"/>
      <c r="RLA68" s="14"/>
      <c r="RLB68" s="14"/>
      <c r="RLC68" s="14"/>
      <c r="RLD68" s="14"/>
      <c r="RLE68" s="14"/>
      <c r="RLF68" s="14"/>
      <c r="RLG68" s="14"/>
      <c r="RLH68" s="14"/>
      <c r="RLI68" s="14"/>
      <c r="RLJ68" s="14"/>
      <c r="RLK68" s="14"/>
      <c r="RLL68" s="14"/>
      <c r="RLM68" s="14"/>
      <c r="RLN68" s="14"/>
      <c r="RLO68" s="14"/>
      <c r="RLP68" s="14"/>
      <c r="RLQ68" s="14"/>
      <c r="RLR68" s="14"/>
      <c r="RLS68" s="14"/>
      <c r="RLT68" s="14"/>
      <c r="RLU68" s="14"/>
      <c r="RLV68" s="14"/>
      <c r="RLW68" s="14"/>
      <c r="RLX68" s="14"/>
      <c r="RLY68" s="14"/>
      <c r="RLZ68" s="14"/>
      <c r="RMA68" s="14"/>
      <c r="RMB68" s="14"/>
      <c r="RMC68" s="14"/>
      <c r="RMD68" s="14"/>
      <c r="RME68" s="14"/>
      <c r="RMF68" s="14"/>
      <c r="RMG68" s="14"/>
      <c r="RMH68" s="14"/>
      <c r="RMI68" s="14"/>
      <c r="RMJ68" s="14"/>
      <c r="RMK68" s="14"/>
      <c r="RML68" s="14"/>
      <c r="RMM68" s="14"/>
      <c r="RMN68" s="14"/>
      <c r="RMO68" s="14"/>
      <c r="RMP68" s="14"/>
      <c r="RMQ68" s="14"/>
      <c r="RMR68" s="14"/>
      <c r="RMS68" s="14"/>
      <c r="RMT68" s="14"/>
      <c r="RMU68" s="14"/>
      <c r="RMV68" s="14"/>
      <c r="RMW68" s="14"/>
      <c r="RMX68" s="14"/>
      <c r="RMY68" s="14"/>
      <c r="RMZ68" s="14"/>
      <c r="RNA68" s="14"/>
      <c r="RNB68" s="14"/>
      <c r="RNC68" s="14"/>
      <c r="RND68" s="14"/>
      <c r="RNE68" s="14"/>
      <c r="RNF68" s="14"/>
      <c r="RNG68" s="14"/>
      <c r="RNH68" s="14"/>
      <c r="RNI68" s="14"/>
      <c r="RNJ68" s="14"/>
      <c r="RNK68" s="14"/>
      <c r="RNL68" s="14"/>
      <c r="RNM68" s="14"/>
      <c r="RNN68" s="14"/>
      <c r="RNO68" s="14"/>
      <c r="RNP68" s="14"/>
      <c r="RNQ68" s="14"/>
      <c r="RNR68" s="14"/>
      <c r="RNS68" s="14"/>
      <c r="RNT68" s="14"/>
      <c r="RNU68" s="14"/>
      <c r="RNV68" s="14"/>
      <c r="RNW68" s="14"/>
      <c r="RNX68" s="14"/>
      <c r="RNY68" s="14"/>
      <c r="RNZ68" s="14"/>
      <c r="ROA68" s="14"/>
      <c r="ROB68" s="14"/>
      <c r="ROC68" s="14"/>
      <c r="ROD68" s="14"/>
      <c r="ROE68" s="14"/>
      <c r="ROF68" s="14"/>
      <c r="ROG68" s="14"/>
      <c r="ROH68" s="14"/>
      <c r="ROI68" s="14"/>
      <c r="ROJ68" s="14"/>
      <c r="ROK68" s="14"/>
      <c r="ROL68" s="14"/>
      <c r="ROM68" s="14"/>
      <c r="RON68" s="14"/>
      <c r="ROO68" s="14"/>
      <c r="ROP68" s="14"/>
      <c r="ROQ68" s="14"/>
      <c r="ROR68" s="14"/>
      <c r="ROS68" s="14"/>
      <c r="ROT68" s="14"/>
      <c r="ROU68" s="14"/>
      <c r="ROV68" s="14"/>
      <c r="ROW68" s="14"/>
      <c r="ROX68" s="14"/>
      <c r="ROY68" s="14"/>
      <c r="ROZ68" s="14"/>
      <c r="RPA68" s="14"/>
      <c r="RPB68" s="14"/>
      <c r="RPC68" s="14"/>
      <c r="RPD68" s="14"/>
      <c r="RPE68" s="14"/>
      <c r="RPF68" s="14"/>
      <c r="RPG68" s="14"/>
      <c r="RPH68" s="14"/>
      <c r="RPI68" s="14"/>
      <c r="RPJ68" s="14"/>
      <c r="RPK68" s="14"/>
      <c r="RPL68" s="14"/>
      <c r="RPM68" s="14"/>
      <c r="RPN68" s="14"/>
      <c r="RPO68" s="14"/>
      <c r="RPP68" s="14"/>
      <c r="RPQ68" s="14"/>
      <c r="RPR68" s="14"/>
      <c r="RPS68" s="14"/>
      <c r="RPT68" s="14"/>
      <c r="RPU68" s="14"/>
      <c r="RPV68" s="14"/>
      <c r="RPW68" s="14"/>
      <c r="RPX68" s="14"/>
      <c r="RPY68" s="14"/>
      <c r="RPZ68" s="14"/>
      <c r="RQA68" s="14"/>
      <c r="RQB68" s="14"/>
      <c r="RQC68" s="14"/>
      <c r="RQD68" s="14"/>
      <c r="RQE68" s="14"/>
      <c r="RQF68" s="14"/>
      <c r="RQG68" s="14"/>
      <c r="RQH68" s="14"/>
      <c r="RQI68" s="14"/>
      <c r="RQJ68" s="14"/>
      <c r="RQK68" s="14"/>
      <c r="RQL68" s="14"/>
      <c r="RQM68" s="14"/>
      <c r="RQN68" s="14"/>
      <c r="RQO68" s="14"/>
      <c r="RQP68" s="14"/>
      <c r="RQQ68" s="14"/>
      <c r="RQR68" s="14"/>
      <c r="RQS68" s="14"/>
      <c r="RQT68" s="14"/>
      <c r="RQU68" s="14"/>
      <c r="RQV68" s="14"/>
      <c r="RQW68" s="14"/>
      <c r="RQX68" s="14"/>
      <c r="RQY68" s="14"/>
      <c r="RQZ68" s="14"/>
      <c r="RRA68" s="14"/>
      <c r="RRB68" s="14"/>
      <c r="RRC68" s="14"/>
      <c r="RRD68" s="14"/>
      <c r="RRE68" s="14"/>
      <c r="RRF68" s="14"/>
      <c r="RRG68" s="14"/>
      <c r="RRH68" s="14"/>
      <c r="RRI68" s="14"/>
      <c r="RRJ68" s="14"/>
      <c r="RRK68" s="14"/>
      <c r="RRL68" s="14"/>
      <c r="RRM68" s="14"/>
      <c r="RRN68" s="14"/>
      <c r="RRO68" s="14"/>
      <c r="RRP68" s="14"/>
      <c r="RRQ68" s="14"/>
      <c r="RRR68" s="14"/>
      <c r="RRS68" s="14"/>
      <c r="RRT68" s="14"/>
      <c r="RRU68" s="14"/>
      <c r="RRV68" s="14"/>
      <c r="RRW68" s="14"/>
      <c r="RRX68" s="14"/>
      <c r="RRY68" s="14"/>
      <c r="RRZ68" s="14"/>
      <c r="RSA68" s="14"/>
      <c r="RSB68" s="14"/>
      <c r="RSC68" s="14"/>
      <c r="RSD68" s="14"/>
      <c r="RSE68" s="14"/>
      <c r="RSF68" s="14"/>
      <c r="RSG68" s="14"/>
      <c r="RSH68" s="14"/>
      <c r="RSI68" s="14"/>
      <c r="RSJ68" s="14"/>
      <c r="RSK68" s="14"/>
      <c r="RSL68" s="14"/>
      <c r="RSM68" s="14"/>
      <c r="RSN68" s="14"/>
      <c r="RSO68" s="14"/>
      <c r="RSP68" s="14"/>
      <c r="RSQ68" s="14"/>
      <c r="RSR68" s="14"/>
      <c r="RSS68" s="14"/>
      <c r="RST68" s="14"/>
      <c r="RSU68" s="14"/>
      <c r="RSV68" s="14"/>
      <c r="RSW68" s="14"/>
      <c r="RSX68" s="14"/>
      <c r="RSY68" s="14"/>
      <c r="RSZ68" s="14"/>
      <c r="RTA68" s="14"/>
      <c r="RTB68" s="14"/>
      <c r="RTC68" s="14"/>
      <c r="RTD68" s="14"/>
      <c r="RTE68" s="14"/>
      <c r="RTF68" s="14"/>
      <c r="RTG68" s="14"/>
      <c r="RTH68" s="14"/>
      <c r="RTI68" s="14"/>
      <c r="RTJ68" s="14"/>
      <c r="RTK68" s="14"/>
      <c r="RTL68" s="14"/>
      <c r="RTM68" s="14"/>
      <c r="RTN68" s="14"/>
      <c r="RTO68" s="14"/>
      <c r="RTP68" s="14"/>
      <c r="RTQ68" s="14"/>
      <c r="RTR68" s="14"/>
      <c r="RTS68" s="14"/>
      <c r="RTT68" s="14"/>
      <c r="RTU68" s="14"/>
      <c r="RTV68" s="14"/>
      <c r="RTW68" s="14"/>
      <c r="RTX68" s="14"/>
      <c r="RTY68" s="14"/>
      <c r="RTZ68" s="14"/>
      <c r="RUA68" s="14"/>
      <c r="RUB68" s="14"/>
      <c r="RUC68" s="14"/>
      <c r="RUD68" s="14"/>
      <c r="RUE68" s="14"/>
      <c r="RUF68" s="14"/>
      <c r="RUG68" s="14"/>
      <c r="RUH68" s="14"/>
      <c r="RUI68" s="14"/>
      <c r="RUJ68" s="14"/>
      <c r="RUK68" s="14"/>
      <c r="RUL68" s="14"/>
      <c r="RUM68" s="14"/>
      <c r="RUN68" s="14"/>
      <c r="RUO68" s="14"/>
      <c r="RUP68" s="14"/>
      <c r="RUQ68" s="14"/>
      <c r="RUR68" s="14"/>
      <c r="RUS68" s="14"/>
      <c r="RUT68" s="14"/>
      <c r="RUU68" s="14"/>
      <c r="RUV68" s="14"/>
      <c r="RUW68" s="14"/>
      <c r="RUX68" s="14"/>
      <c r="RUY68" s="14"/>
      <c r="RUZ68" s="14"/>
      <c r="RVA68" s="14"/>
      <c r="RVB68" s="14"/>
      <c r="RVC68" s="14"/>
      <c r="RVD68" s="14"/>
      <c r="RVE68" s="14"/>
      <c r="RVF68" s="14"/>
      <c r="RVG68" s="14"/>
      <c r="RVH68" s="14"/>
      <c r="RVI68" s="14"/>
      <c r="RVJ68" s="14"/>
      <c r="RVK68" s="14"/>
      <c r="RVL68" s="14"/>
      <c r="RVM68" s="14"/>
      <c r="RVN68" s="14"/>
      <c r="RVO68" s="14"/>
      <c r="RVP68" s="14"/>
      <c r="RVQ68" s="14"/>
      <c r="RVR68" s="14"/>
      <c r="RVS68" s="14"/>
      <c r="RVT68" s="14"/>
      <c r="RVU68" s="14"/>
      <c r="RVV68" s="14"/>
      <c r="RVW68" s="14"/>
      <c r="RVX68" s="14"/>
      <c r="RVY68" s="14"/>
      <c r="RVZ68" s="14"/>
      <c r="RWA68" s="14"/>
      <c r="RWB68" s="14"/>
      <c r="RWC68" s="14"/>
      <c r="RWD68" s="14"/>
      <c r="RWE68" s="14"/>
      <c r="RWF68" s="14"/>
      <c r="RWG68" s="14"/>
      <c r="RWH68" s="14"/>
      <c r="RWI68" s="14"/>
      <c r="RWJ68" s="14"/>
      <c r="RWK68" s="14"/>
      <c r="RWL68" s="14"/>
      <c r="RWM68" s="14"/>
      <c r="RWN68" s="14"/>
      <c r="RWO68" s="14"/>
      <c r="RWP68" s="14"/>
      <c r="RWQ68" s="14"/>
      <c r="RWR68" s="14"/>
      <c r="RWS68" s="14"/>
      <c r="RWT68" s="14"/>
      <c r="RWU68" s="14"/>
      <c r="RWV68" s="14"/>
      <c r="RWW68" s="14"/>
      <c r="RWX68" s="14"/>
      <c r="RWY68" s="14"/>
      <c r="RWZ68" s="14"/>
      <c r="RXA68" s="14"/>
      <c r="RXB68" s="14"/>
      <c r="RXC68" s="14"/>
      <c r="RXD68" s="14"/>
      <c r="RXE68" s="14"/>
      <c r="RXF68" s="14"/>
      <c r="RXG68" s="14"/>
      <c r="RXH68" s="14"/>
      <c r="RXI68" s="14"/>
      <c r="RXJ68" s="14"/>
      <c r="RXK68" s="14"/>
      <c r="RXL68" s="14"/>
      <c r="RXM68" s="14"/>
      <c r="RXN68" s="14"/>
      <c r="RXO68" s="14"/>
      <c r="RXP68" s="14"/>
      <c r="RXQ68" s="14"/>
      <c r="RXR68" s="14"/>
      <c r="RXS68" s="14"/>
      <c r="RXT68" s="14"/>
      <c r="RXU68" s="14"/>
      <c r="RXV68" s="14"/>
      <c r="RXW68" s="14"/>
      <c r="RXX68" s="14"/>
      <c r="RXY68" s="14"/>
      <c r="RXZ68" s="14"/>
      <c r="RYA68" s="14"/>
      <c r="RYB68" s="14"/>
      <c r="RYC68" s="14"/>
      <c r="RYD68" s="14"/>
      <c r="RYE68" s="14"/>
      <c r="RYF68" s="14"/>
      <c r="RYG68" s="14"/>
      <c r="RYH68" s="14"/>
      <c r="RYI68" s="14"/>
      <c r="RYJ68" s="14"/>
      <c r="RYK68" s="14"/>
      <c r="RYL68" s="14"/>
      <c r="RYM68" s="14"/>
      <c r="RYN68" s="14"/>
      <c r="RYO68" s="14"/>
      <c r="RYP68" s="14"/>
      <c r="RYQ68" s="14"/>
      <c r="RYR68" s="14"/>
      <c r="RYS68" s="14"/>
      <c r="RYT68" s="14"/>
      <c r="RYU68" s="14"/>
      <c r="RYV68" s="14"/>
      <c r="RYW68" s="14"/>
      <c r="RYX68" s="14"/>
      <c r="RYY68" s="14"/>
      <c r="RYZ68" s="14"/>
      <c r="RZA68" s="14"/>
      <c r="RZB68" s="14"/>
      <c r="RZC68" s="14"/>
      <c r="RZD68" s="14"/>
      <c r="RZE68" s="14"/>
      <c r="RZF68" s="14"/>
      <c r="RZG68" s="14"/>
      <c r="RZH68" s="14"/>
      <c r="RZI68" s="14"/>
      <c r="RZJ68" s="14"/>
      <c r="RZK68" s="14"/>
      <c r="RZL68" s="14"/>
      <c r="RZM68" s="14"/>
      <c r="RZN68" s="14"/>
      <c r="RZO68" s="14"/>
      <c r="RZP68" s="14"/>
      <c r="RZQ68" s="14"/>
      <c r="RZR68" s="14"/>
      <c r="RZS68" s="14"/>
      <c r="RZT68" s="14"/>
      <c r="RZU68" s="14"/>
      <c r="RZV68" s="14"/>
      <c r="RZW68" s="14"/>
      <c r="RZX68" s="14"/>
      <c r="RZY68" s="14"/>
      <c r="RZZ68" s="14"/>
      <c r="SAA68" s="14"/>
      <c r="SAB68" s="14"/>
      <c r="SAC68" s="14"/>
      <c r="SAD68" s="14"/>
      <c r="SAE68" s="14"/>
      <c r="SAF68" s="14"/>
      <c r="SAG68" s="14"/>
      <c r="SAH68" s="14"/>
      <c r="SAI68" s="14"/>
      <c r="SAJ68" s="14"/>
      <c r="SAK68" s="14"/>
      <c r="SAL68" s="14"/>
      <c r="SAM68" s="14"/>
      <c r="SAN68" s="14"/>
      <c r="SAO68" s="14"/>
      <c r="SAP68" s="14"/>
      <c r="SAQ68" s="14"/>
      <c r="SAR68" s="14"/>
      <c r="SAS68" s="14"/>
      <c r="SAT68" s="14"/>
      <c r="SAU68" s="14"/>
      <c r="SAV68" s="14"/>
      <c r="SAW68" s="14"/>
      <c r="SAX68" s="14"/>
      <c r="SAY68" s="14"/>
      <c r="SAZ68" s="14"/>
      <c r="SBA68" s="14"/>
      <c r="SBB68" s="14"/>
      <c r="SBC68" s="14"/>
      <c r="SBD68" s="14"/>
      <c r="SBE68" s="14"/>
      <c r="SBF68" s="14"/>
      <c r="SBG68" s="14"/>
      <c r="SBH68" s="14"/>
      <c r="SBI68" s="14"/>
      <c r="SBJ68" s="14"/>
      <c r="SBK68" s="14"/>
      <c r="SBL68" s="14"/>
      <c r="SBM68" s="14"/>
      <c r="SBN68" s="14"/>
      <c r="SBO68" s="14"/>
      <c r="SBP68" s="14"/>
      <c r="SBQ68" s="14"/>
      <c r="SBR68" s="14"/>
      <c r="SBS68" s="14"/>
      <c r="SBT68" s="14"/>
      <c r="SBU68" s="14"/>
      <c r="SBV68" s="14"/>
      <c r="SBW68" s="14"/>
      <c r="SBX68" s="14"/>
      <c r="SBY68" s="14"/>
      <c r="SBZ68" s="14"/>
      <c r="SCA68" s="14"/>
      <c r="SCB68" s="14"/>
      <c r="SCC68" s="14"/>
      <c r="SCD68" s="14"/>
      <c r="SCE68" s="14"/>
      <c r="SCF68" s="14"/>
      <c r="SCG68" s="14"/>
      <c r="SCH68" s="14"/>
      <c r="SCI68" s="14"/>
      <c r="SCJ68" s="14"/>
      <c r="SCK68" s="14"/>
      <c r="SCL68" s="14"/>
      <c r="SCM68" s="14"/>
      <c r="SCN68" s="14"/>
      <c r="SCO68" s="14"/>
      <c r="SCP68" s="14"/>
      <c r="SCQ68" s="14"/>
      <c r="SCR68" s="14"/>
      <c r="SCS68" s="14"/>
      <c r="SCT68" s="14"/>
      <c r="SCU68" s="14"/>
      <c r="SCV68" s="14"/>
      <c r="SCW68" s="14"/>
      <c r="SCX68" s="14"/>
      <c r="SCY68" s="14"/>
      <c r="SCZ68" s="14"/>
      <c r="SDA68" s="14"/>
      <c r="SDB68" s="14"/>
      <c r="SDC68" s="14"/>
      <c r="SDD68" s="14"/>
      <c r="SDE68" s="14"/>
      <c r="SDF68" s="14"/>
      <c r="SDG68" s="14"/>
      <c r="SDH68" s="14"/>
      <c r="SDI68" s="14"/>
      <c r="SDJ68" s="14"/>
      <c r="SDK68" s="14"/>
      <c r="SDL68" s="14"/>
      <c r="SDM68" s="14"/>
      <c r="SDN68" s="14"/>
      <c r="SDO68" s="14"/>
      <c r="SDP68" s="14"/>
      <c r="SDQ68" s="14"/>
      <c r="SDR68" s="14"/>
      <c r="SDS68" s="14"/>
      <c r="SDT68" s="14"/>
      <c r="SDU68" s="14"/>
      <c r="SDV68" s="14"/>
      <c r="SDW68" s="14"/>
      <c r="SDX68" s="14"/>
      <c r="SDY68" s="14"/>
      <c r="SDZ68" s="14"/>
      <c r="SEA68" s="14"/>
      <c r="SEB68" s="14"/>
      <c r="SEC68" s="14"/>
      <c r="SED68" s="14"/>
      <c r="SEE68" s="14"/>
      <c r="SEF68" s="14"/>
      <c r="SEG68" s="14"/>
      <c r="SEH68" s="14"/>
      <c r="SEI68" s="14"/>
      <c r="SEJ68" s="14"/>
      <c r="SEK68" s="14"/>
      <c r="SEL68" s="14"/>
      <c r="SEM68" s="14"/>
      <c r="SEN68" s="14"/>
      <c r="SEO68" s="14"/>
      <c r="SEP68" s="14"/>
      <c r="SEQ68" s="14"/>
      <c r="SER68" s="14"/>
      <c r="SES68" s="14"/>
      <c r="SET68" s="14"/>
      <c r="SEU68" s="14"/>
      <c r="SEV68" s="14"/>
      <c r="SEW68" s="14"/>
      <c r="SEX68" s="14"/>
      <c r="SEY68" s="14"/>
      <c r="SEZ68" s="14"/>
      <c r="SFA68" s="14"/>
      <c r="SFB68" s="14"/>
      <c r="SFC68" s="14"/>
      <c r="SFD68" s="14"/>
      <c r="SFE68" s="14"/>
      <c r="SFF68" s="14"/>
      <c r="SFG68" s="14"/>
      <c r="SFH68" s="14"/>
      <c r="SFI68" s="14"/>
      <c r="SFJ68" s="14"/>
      <c r="SFK68" s="14"/>
      <c r="SFL68" s="14"/>
      <c r="SFM68" s="14"/>
      <c r="SFN68" s="14"/>
      <c r="SFO68" s="14"/>
      <c r="SFP68" s="14"/>
      <c r="SFQ68" s="14"/>
      <c r="SFR68" s="14"/>
      <c r="SFS68" s="14"/>
      <c r="SFT68" s="14"/>
      <c r="SFU68" s="14"/>
      <c r="SFV68" s="14"/>
      <c r="SFW68" s="14"/>
      <c r="SFX68" s="14"/>
      <c r="SFY68" s="14"/>
      <c r="SFZ68" s="14"/>
      <c r="SGA68" s="14"/>
      <c r="SGB68" s="14"/>
      <c r="SGC68" s="14"/>
      <c r="SGD68" s="14"/>
      <c r="SGE68" s="14"/>
      <c r="SGF68" s="14"/>
      <c r="SGG68" s="14"/>
      <c r="SGH68" s="14"/>
      <c r="SGI68" s="14"/>
      <c r="SGJ68" s="14"/>
      <c r="SGK68" s="14"/>
      <c r="SGL68" s="14"/>
      <c r="SGM68" s="14"/>
      <c r="SGN68" s="14"/>
      <c r="SGO68" s="14"/>
      <c r="SGP68" s="14"/>
      <c r="SGQ68" s="14"/>
      <c r="SGR68" s="14"/>
      <c r="SGS68" s="14"/>
      <c r="SGT68" s="14"/>
      <c r="SGU68" s="14"/>
      <c r="SGV68" s="14"/>
      <c r="SGW68" s="14"/>
      <c r="SGX68" s="14"/>
      <c r="SGY68" s="14"/>
      <c r="SGZ68" s="14"/>
      <c r="SHA68" s="14"/>
      <c r="SHB68" s="14"/>
      <c r="SHC68" s="14"/>
      <c r="SHD68" s="14"/>
      <c r="SHE68" s="14"/>
      <c r="SHF68" s="14"/>
      <c r="SHG68" s="14"/>
      <c r="SHH68" s="14"/>
      <c r="SHI68" s="14"/>
      <c r="SHJ68" s="14"/>
      <c r="SHK68" s="14"/>
      <c r="SHL68" s="14"/>
      <c r="SHM68" s="14"/>
      <c r="SHN68" s="14"/>
      <c r="SHO68" s="14"/>
      <c r="SHP68" s="14"/>
      <c r="SHQ68" s="14"/>
      <c r="SHR68" s="14"/>
      <c r="SHS68" s="14"/>
      <c r="SHT68" s="14"/>
      <c r="SHU68" s="14"/>
      <c r="SHV68" s="14"/>
      <c r="SHW68" s="14"/>
      <c r="SHX68" s="14"/>
      <c r="SHY68" s="14"/>
      <c r="SHZ68" s="14"/>
      <c r="SIA68" s="14"/>
      <c r="SIB68" s="14"/>
      <c r="SIC68" s="14"/>
      <c r="SID68" s="14"/>
      <c r="SIE68" s="14"/>
      <c r="SIF68" s="14"/>
      <c r="SIG68" s="14"/>
      <c r="SIH68" s="14"/>
      <c r="SII68" s="14"/>
      <c r="SIJ68" s="14"/>
      <c r="SIK68" s="14"/>
      <c r="SIL68" s="14"/>
      <c r="SIM68" s="14"/>
      <c r="SIN68" s="14"/>
      <c r="SIO68" s="14"/>
      <c r="SIP68" s="14"/>
      <c r="SIQ68" s="14"/>
      <c r="SIR68" s="14"/>
      <c r="SIS68" s="14"/>
      <c r="SIT68" s="14"/>
      <c r="SIU68" s="14"/>
      <c r="SIV68" s="14"/>
      <c r="SIW68" s="14"/>
      <c r="SIX68" s="14"/>
      <c r="SIY68" s="14"/>
      <c r="SIZ68" s="14"/>
      <c r="SJA68" s="14"/>
      <c r="SJB68" s="14"/>
      <c r="SJC68" s="14"/>
      <c r="SJD68" s="14"/>
      <c r="SJE68" s="14"/>
      <c r="SJF68" s="14"/>
      <c r="SJG68" s="14"/>
      <c r="SJH68" s="14"/>
      <c r="SJI68" s="14"/>
      <c r="SJJ68" s="14"/>
      <c r="SJK68" s="14"/>
      <c r="SJL68" s="14"/>
      <c r="SJM68" s="14"/>
      <c r="SJN68" s="14"/>
      <c r="SJO68" s="14"/>
      <c r="SJP68" s="14"/>
      <c r="SJQ68" s="14"/>
      <c r="SJR68" s="14"/>
      <c r="SJS68" s="14"/>
      <c r="SJT68" s="14"/>
      <c r="SJU68" s="14"/>
      <c r="SJV68" s="14"/>
      <c r="SJW68" s="14"/>
      <c r="SJX68" s="14"/>
      <c r="SJY68" s="14"/>
      <c r="SJZ68" s="14"/>
      <c r="SKA68" s="14"/>
      <c r="SKB68" s="14"/>
      <c r="SKC68" s="14"/>
      <c r="SKD68" s="14"/>
      <c r="SKE68" s="14"/>
      <c r="SKF68" s="14"/>
      <c r="SKG68" s="14"/>
      <c r="SKH68" s="14"/>
      <c r="SKI68" s="14"/>
      <c r="SKJ68" s="14"/>
      <c r="SKK68" s="14"/>
      <c r="SKL68" s="14"/>
      <c r="SKM68" s="14"/>
      <c r="SKN68" s="14"/>
      <c r="SKO68" s="14"/>
      <c r="SKP68" s="14"/>
      <c r="SKQ68" s="14"/>
      <c r="SKR68" s="14"/>
      <c r="SKS68" s="14"/>
      <c r="SKT68" s="14"/>
      <c r="SKU68" s="14"/>
      <c r="SKV68" s="14"/>
      <c r="SKW68" s="14"/>
      <c r="SKX68" s="14"/>
      <c r="SKY68" s="14"/>
      <c r="SKZ68" s="14"/>
      <c r="SLA68" s="14"/>
      <c r="SLB68" s="14"/>
      <c r="SLC68" s="14"/>
      <c r="SLD68" s="14"/>
      <c r="SLE68" s="14"/>
      <c r="SLF68" s="14"/>
      <c r="SLG68" s="14"/>
      <c r="SLH68" s="14"/>
      <c r="SLI68" s="14"/>
      <c r="SLJ68" s="14"/>
      <c r="SLK68" s="14"/>
      <c r="SLL68" s="14"/>
      <c r="SLM68" s="14"/>
      <c r="SLN68" s="14"/>
      <c r="SLO68" s="14"/>
      <c r="SLP68" s="14"/>
      <c r="SLQ68" s="14"/>
      <c r="SLR68" s="14"/>
      <c r="SLS68" s="14"/>
      <c r="SLT68" s="14"/>
      <c r="SLU68" s="14"/>
      <c r="SLV68" s="14"/>
      <c r="SLW68" s="14"/>
      <c r="SLX68" s="14"/>
      <c r="SLY68" s="14"/>
      <c r="SLZ68" s="14"/>
      <c r="SMA68" s="14"/>
      <c r="SMB68" s="14"/>
      <c r="SMC68" s="14"/>
      <c r="SMD68" s="14"/>
      <c r="SME68" s="14"/>
      <c r="SMF68" s="14"/>
      <c r="SMG68" s="14"/>
      <c r="SMH68" s="14"/>
      <c r="SMI68" s="14"/>
      <c r="SMJ68" s="14"/>
      <c r="SMK68" s="14"/>
      <c r="SML68" s="14"/>
      <c r="SMM68" s="14"/>
      <c r="SMN68" s="14"/>
      <c r="SMO68" s="14"/>
      <c r="SMP68" s="14"/>
      <c r="SMQ68" s="14"/>
      <c r="SMR68" s="14"/>
      <c r="SMS68" s="14"/>
      <c r="SMT68" s="14"/>
      <c r="SMU68" s="14"/>
      <c r="SMV68" s="14"/>
      <c r="SMW68" s="14"/>
      <c r="SMX68" s="14"/>
      <c r="SMY68" s="14"/>
      <c r="SMZ68" s="14"/>
      <c r="SNA68" s="14"/>
      <c r="SNB68" s="14"/>
      <c r="SNC68" s="14"/>
      <c r="SND68" s="14"/>
      <c r="SNE68" s="14"/>
      <c r="SNF68" s="14"/>
      <c r="SNG68" s="14"/>
      <c r="SNH68" s="14"/>
      <c r="SNI68" s="14"/>
      <c r="SNJ68" s="14"/>
      <c r="SNK68" s="14"/>
      <c r="SNL68" s="14"/>
      <c r="SNM68" s="14"/>
      <c r="SNN68" s="14"/>
      <c r="SNO68" s="14"/>
      <c r="SNP68" s="14"/>
      <c r="SNQ68" s="14"/>
      <c r="SNR68" s="14"/>
      <c r="SNS68" s="14"/>
      <c r="SNT68" s="14"/>
      <c r="SNU68" s="14"/>
      <c r="SNV68" s="14"/>
      <c r="SNW68" s="14"/>
      <c r="SNX68" s="14"/>
      <c r="SNY68" s="14"/>
      <c r="SNZ68" s="14"/>
      <c r="SOA68" s="14"/>
      <c r="SOB68" s="14"/>
      <c r="SOC68" s="14"/>
      <c r="SOD68" s="14"/>
      <c r="SOE68" s="14"/>
      <c r="SOF68" s="14"/>
      <c r="SOG68" s="14"/>
      <c r="SOH68" s="14"/>
      <c r="SOI68" s="14"/>
      <c r="SOJ68" s="14"/>
      <c r="SOK68" s="14"/>
      <c r="SOL68" s="14"/>
      <c r="SOM68" s="14"/>
      <c r="SON68" s="14"/>
      <c r="SOO68" s="14"/>
      <c r="SOP68" s="14"/>
      <c r="SOQ68" s="14"/>
      <c r="SOR68" s="14"/>
      <c r="SOS68" s="14"/>
      <c r="SOT68" s="14"/>
      <c r="SOU68" s="14"/>
      <c r="SOV68" s="14"/>
      <c r="SOW68" s="14"/>
      <c r="SOX68" s="14"/>
      <c r="SOY68" s="14"/>
      <c r="SOZ68" s="14"/>
      <c r="SPA68" s="14"/>
      <c r="SPB68" s="14"/>
      <c r="SPC68" s="14"/>
      <c r="SPD68" s="14"/>
      <c r="SPE68" s="14"/>
      <c r="SPF68" s="14"/>
      <c r="SPG68" s="14"/>
      <c r="SPH68" s="14"/>
      <c r="SPI68" s="14"/>
      <c r="SPJ68" s="14"/>
      <c r="SPK68" s="14"/>
      <c r="SPL68" s="14"/>
      <c r="SPM68" s="14"/>
      <c r="SPN68" s="14"/>
      <c r="SPO68" s="14"/>
      <c r="SPP68" s="14"/>
      <c r="SPQ68" s="14"/>
      <c r="SPR68" s="14"/>
      <c r="SPS68" s="14"/>
      <c r="SPT68" s="14"/>
      <c r="SPU68" s="14"/>
      <c r="SPV68" s="14"/>
      <c r="SPW68" s="14"/>
      <c r="SPX68" s="14"/>
      <c r="SPY68" s="14"/>
      <c r="SPZ68" s="14"/>
      <c r="SQA68" s="14"/>
      <c r="SQB68" s="14"/>
      <c r="SQC68" s="14"/>
      <c r="SQD68" s="14"/>
      <c r="SQE68" s="14"/>
      <c r="SQF68" s="14"/>
      <c r="SQG68" s="14"/>
      <c r="SQH68" s="14"/>
      <c r="SQI68" s="14"/>
      <c r="SQJ68" s="14"/>
      <c r="SQK68" s="14"/>
      <c r="SQL68" s="14"/>
      <c r="SQM68" s="14"/>
      <c r="SQN68" s="14"/>
      <c r="SQO68" s="14"/>
      <c r="SQP68" s="14"/>
      <c r="SQQ68" s="14"/>
      <c r="SQR68" s="14"/>
      <c r="SQS68" s="14"/>
      <c r="SQT68" s="14"/>
      <c r="SQU68" s="14"/>
      <c r="SQV68" s="14"/>
      <c r="SQW68" s="14"/>
      <c r="SQX68" s="14"/>
      <c r="SQY68" s="14"/>
      <c r="SQZ68" s="14"/>
      <c r="SRA68" s="14"/>
      <c r="SRB68" s="14"/>
      <c r="SRC68" s="14"/>
      <c r="SRD68" s="14"/>
      <c r="SRE68" s="14"/>
      <c r="SRF68" s="14"/>
      <c r="SRG68" s="14"/>
      <c r="SRH68" s="14"/>
      <c r="SRI68" s="14"/>
      <c r="SRJ68" s="14"/>
      <c r="SRK68" s="14"/>
      <c r="SRL68" s="14"/>
      <c r="SRM68" s="14"/>
      <c r="SRN68" s="14"/>
      <c r="SRO68" s="14"/>
      <c r="SRP68" s="14"/>
      <c r="SRQ68" s="14"/>
      <c r="SRR68" s="14"/>
      <c r="SRS68" s="14"/>
      <c r="SRT68" s="14"/>
      <c r="SRU68" s="14"/>
      <c r="SRV68" s="14"/>
      <c r="SRW68" s="14"/>
      <c r="SRX68" s="14"/>
      <c r="SRY68" s="14"/>
      <c r="SRZ68" s="14"/>
      <c r="SSA68" s="14"/>
      <c r="SSB68" s="14"/>
      <c r="SSC68" s="14"/>
      <c r="SSD68" s="14"/>
      <c r="SSE68" s="14"/>
      <c r="SSF68" s="14"/>
      <c r="SSG68" s="14"/>
      <c r="SSH68" s="14"/>
      <c r="SSI68" s="14"/>
      <c r="SSJ68" s="14"/>
      <c r="SSK68" s="14"/>
      <c r="SSL68" s="14"/>
      <c r="SSM68" s="14"/>
      <c r="SSN68" s="14"/>
      <c r="SSO68" s="14"/>
      <c r="SSP68" s="14"/>
      <c r="SSQ68" s="14"/>
      <c r="SSR68" s="14"/>
      <c r="SSS68" s="14"/>
      <c r="SST68" s="14"/>
      <c r="SSU68" s="14"/>
      <c r="SSV68" s="14"/>
      <c r="SSW68" s="14"/>
      <c r="SSX68" s="14"/>
      <c r="SSY68" s="14"/>
      <c r="SSZ68" s="14"/>
      <c r="STA68" s="14"/>
      <c r="STB68" s="14"/>
      <c r="STC68" s="14"/>
      <c r="STD68" s="14"/>
      <c r="STE68" s="14"/>
      <c r="STF68" s="14"/>
      <c r="STG68" s="14"/>
      <c r="STH68" s="14"/>
      <c r="STI68" s="14"/>
      <c r="STJ68" s="14"/>
      <c r="STK68" s="14"/>
      <c r="STL68" s="14"/>
      <c r="STM68" s="14"/>
      <c r="STN68" s="14"/>
      <c r="STO68" s="14"/>
      <c r="STP68" s="14"/>
      <c r="STQ68" s="14"/>
      <c r="STR68" s="14"/>
      <c r="STS68" s="14"/>
      <c r="STT68" s="14"/>
      <c r="STU68" s="14"/>
      <c r="STV68" s="14"/>
      <c r="STW68" s="14"/>
      <c r="STX68" s="14"/>
      <c r="STY68" s="14"/>
      <c r="STZ68" s="14"/>
      <c r="SUA68" s="14"/>
      <c r="SUB68" s="14"/>
      <c r="SUC68" s="14"/>
      <c r="SUD68" s="14"/>
      <c r="SUE68" s="14"/>
      <c r="SUF68" s="14"/>
      <c r="SUG68" s="14"/>
      <c r="SUH68" s="14"/>
      <c r="SUI68" s="14"/>
      <c r="SUJ68" s="14"/>
      <c r="SUK68" s="14"/>
      <c r="SUL68" s="14"/>
      <c r="SUM68" s="14"/>
      <c r="SUN68" s="14"/>
      <c r="SUO68" s="14"/>
      <c r="SUP68" s="14"/>
      <c r="SUQ68" s="14"/>
      <c r="SUR68" s="14"/>
      <c r="SUS68" s="14"/>
      <c r="SUT68" s="14"/>
      <c r="SUU68" s="14"/>
      <c r="SUV68" s="14"/>
      <c r="SUW68" s="14"/>
      <c r="SUX68" s="14"/>
      <c r="SUY68" s="14"/>
      <c r="SUZ68" s="14"/>
      <c r="SVA68" s="14"/>
      <c r="SVB68" s="14"/>
      <c r="SVC68" s="14"/>
      <c r="SVD68" s="14"/>
      <c r="SVE68" s="14"/>
      <c r="SVF68" s="14"/>
      <c r="SVG68" s="14"/>
      <c r="SVH68" s="14"/>
      <c r="SVI68" s="14"/>
      <c r="SVJ68" s="14"/>
      <c r="SVK68" s="14"/>
      <c r="SVL68" s="14"/>
      <c r="SVM68" s="14"/>
      <c r="SVN68" s="14"/>
      <c r="SVO68" s="14"/>
      <c r="SVP68" s="14"/>
      <c r="SVQ68" s="14"/>
      <c r="SVR68" s="14"/>
      <c r="SVS68" s="14"/>
      <c r="SVT68" s="14"/>
      <c r="SVU68" s="14"/>
      <c r="SVV68" s="14"/>
      <c r="SVW68" s="14"/>
      <c r="SVX68" s="14"/>
      <c r="SVY68" s="14"/>
      <c r="SVZ68" s="14"/>
      <c r="SWA68" s="14"/>
      <c r="SWB68" s="14"/>
      <c r="SWC68" s="14"/>
      <c r="SWD68" s="14"/>
      <c r="SWE68" s="14"/>
      <c r="SWF68" s="14"/>
      <c r="SWG68" s="14"/>
      <c r="SWH68" s="14"/>
      <c r="SWI68" s="14"/>
      <c r="SWJ68" s="14"/>
      <c r="SWK68" s="14"/>
      <c r="SWL68" s="14"/>
      <c r="SWM68" s="14"/>
      <c r="SWN68" s="14"/>
      <c r="SWO68" s="14"/>
      <c r="SWP68" s="14"/>
      <c r="SWQ68" s="14"/>
      <c r="SWR68" s="14"/>
      <c r="SWS68" s="14"/>
      <c r="SWT68" s="14"/>
      <c r="SWU68" s="14"/>
      <c r="SWV68" s="14"/>
      <c r="SWW68" s="14"/>
      <c r="SWX68" s="14"/>
      <c r="SWY68" s="14"/>
      <c r="SWZ68" s="14"/>
      <c r="SXA68" s="14"/>
      <c r="SXB68" s="14"/>
      <c r="SXC68" s="14"/>
      <c r="SXD68" s="14"/>
      <c r="SXE68" s="14"/>
      <c r="SXF68" s="14"/>
      <c r="SXG68" s="14"/>
      <c r="SXH68" s="14"/>
      <c r="SXI68" s="14"/>
      <c r="SXJ68" s="14"/>
      <c r="SXK68" s="14"/>
      <c r="SXL68" s="14"/>
      <c r="SXM68" s="14"/>
      <c r="SXN68" s="14"/>
      <c r="SXO68" s="14"/>
      <c r="SXP68" s="14"/>
      <c r="SXQ68" s="14"/>
      <c r="SXR68" s="14"/>
      <c r="SXS68" s="14"/>
      <c r="SXT68" s="14"/>
      <c r="SXU68" s="14"/>
      <c r="SXV68" s="14"/>
      <c r="SXW68" s="14"/>
      <c r="SXX68" s="14"/>
      <c r="SXY68" s="14"/>
      <c r="SXZ68" s="14"/>
      <c r="SYA68" s="14"/>
      <c r="SYB68" s="14"/>
      <c r="SYC68" s="14"/>
      <c r="SYD68" s="14"/>
      <c r="SYE68" s="14"/>
      <c r="SYF68" s="14"/>
      <c r="SYG68" s="14"/>
      <c r="SYH68" s="14"/>
      <c r="SYI68" s="14"/>
      <c r="SYJ68" s="14"/>
      <c r="SYK68" s="14"/>
      <c r="SYL68" s="14"/>
      <c r="SYM68" s="14"/>
      <c r="SYN68" s="14"/>
      <c r="SYO68" s="14"/>
      <c r="SYP68" s="14"/>
      <c r="SYQ68" s="14"/>
      <c r="SYR68" s="14"/>
      <c r="SYS68" s="14"/>
      <c r="SYT68" s="14"/>
      <c r="SYU68" s="14"/>
      <c r="SYV68" s="14"/>
      <c r="SYW68" s="14"/>
      <c r="SYX68" s="14"/>
      <c r="SYY68" s="14"/>
      <c r="SYZ68" s="14"/>
      <c r="SZA68" s="14"/>
      <c r="SZB68" s="14"/>
      <c r="SZC68" s="14"/>
      <c r="SZD68" s="14"/>
      <c r="SZE68" s="14"/>
      <c r="SZF68" s="14"/>
      <c r="SZG68" s="14"/>
      <c r="SZH68" s="14"/>
      <c r="SZI68" s="14"/>
      <c r="SZJ68" s="14"/>
      <c r="SZK68" s="14"/>
      <c r="SZL68" s="14"/>
      <c r="SZM68" s="14"/>
      <c r="SZN68" s="14"/>
      <c r="SZO68" s="14"/>
      <c r="SZP68" s="14"/>
      <c r="SZQ68" s="14"/>
      <c r="SZR68" s="14"/>
      <c r="SZS68" s="14"/>
      <c r="SZT68" s="14"/>
      <c r="SZU68" s="14"/>
      <c r="SZV68" s="14"/>
      <c r="SZW68" s="14"/>
      <c r="SZX68" s="14"/>
      <c r="SZY68" s="14"/>
      <c r="SZZ68" s="14"/>
      <c r="TAA68" s="14"/>
      <c r="TAB68" s="14"/>
      <c r="TAC68" s="14"/>
      <c r="TAD68" s="14"/>
      <c r="TAE68" s="14"/>
      <c r="TAF68" s="14"/>
      <c r="TAG68" s="14"/>
      <c r="TAH68" s="14"/>
      <c r="TAI68" s="14"/>
      <c r="TAJ68" s="14"/>
      <c r="TAK68" s="14"/>
      <c r="TAL68" s="14"/>
      <c r="TAM68" s="14"/>
      <c r="TAN68" s="14"/>
      <c r="TAO68" s="14"/>
      <c r="TAP68" s="14"/>
      <c r="TAQ68" s="14"/>
      <c r="TAR68" s="14"/>
      <c r="TAS68" s="14"/>
      <c r="TAT68" s="14"/>
      <c r="TAU68" s="14"/>
      <c r="TAV68" s="14"/>
      <c r="TAW68" s="14"/>
      <c r="TAX68" s="14"/>
      <c r="TAY68" s="14"/>
      <c r="TAZ68" s="14"/>
      <c r="TBA68" s="14"/>
      <c r="TBB68" s="14"/>
      <c r="TBC68" s="14"/>
      <c r="TBD68" s="14"/>
      <c r="TBE68" s="14"/>
      <c r="TBF68" s="14"/>
      <c r="TBG68" s="14"/>
      <c r="TBH68" s="14"/>
      <c r="TBI68" s="14"/>
      <c r="TBJ68" s="14"/>
      <c r="TBK68" s="14"/>
      <c r="TBL68" s="14"/>
      <c r="TBM68" s="14"/>
      <c r="TBN68" s="14"/>
      <c r="TBO68" s="14"/>
      <c r="TBP68" s="14"/>
      <c r="TBQ68" s="14"/>
      <c r="TBR68" s="14"/>
      <c r="TBS68" s="14"/>
      <c r="TBT68" s="14"/>
      <c r="TBU68" s="14"/>
      <c r="TBV68" s="14"/>
      <c r="TBW68" s="14"/>
      <c r="TBX68" s="14"/>
      <c r="TBY68" s="14"/>
      <c r="TBZ68" s="14"/>
      <c r="TCA68" s="14"/>
      <c r="TCB68" s="14"/>
      <c r="TCC68" s="14"/>
      <c r="TCD68" s="14"/>
      <c r="TCE68" s="14"/>
      <c r="TCF68" s="14"/>
      <c r="TCG68" s="14"/>
      <c r="TCH68" s="14"/>
      <c r="TCI68" s="14"/>
      <c r="TCJ68" s="14"/>
      <c r="TCK68" s="14"/>
      <c r="TCL68" s="14"/>
      <c r="TCM68" s="14"/>
      <c r="TCN68" s="14"/>
      <c r="TCO68" s="14"/>
      <c r="TCP68" s="14"/>
      <c r="TCQ68" s="14"/>
      <c r="TCR68" s="14"/>
      <c r="TCS68" s="14"/>
      <c r="TCT68" s="14"/>
      <c r="TCU68" s="14"/>
      <c r="TCV68" s="14"/>
      <c r="TCW68" s="14"/>
      <c r="TCX68" s="14"/>
      <c r="TCY68" s="14"/>
      <c r="TCZ68" s="14"/>
      <c r="TDA68" s="14"/>
      <c r="TDB68" s="14"/>
      <c r="TDC68" s="14"/>
      <c r="TDD68" s="14"/>
      <c r="TDE68" s="14"/>
      <c r="TDF68" s="14"/>
      <c r="TDG68" s="14"/>
      <c r="TDH68" s="14"/>
      <c r="TDI68" s="14"/>
      <c r="TDJ68" s="14"/>
      <c r="TDK68" s="14"/>
      <c r="TDL68" s="14"/>
      <c r="TDM68" s="14"/>
      <c r="TDN68" s="14"/>
      <c r="TDO68" s="14"/>
      <c r="TDP68" s="14"/>
      <c r="TDQ68" s="14"/>
      <c r="TDR68" s="14"/>
      <c r="TDS68" s="14"/>
      <c r="TDT68" s="14"/>
      <c r="TDU68" s="14"/>
      <c r="TDV68" s="14"/>
      <c r="TDW68" s="14"/>
      <c r="TDX68" s="14"/>
      <c r="TDY68" s="14"/>
      <c r="TDZ68" s="14"/>
      <c r="TEA68" s="14"/>
      <c r="TEB68" s="14"/>
      <c r="TEC68" s="14"/>
      <c r="TED68" s="14"/>
      <c r="TEE68" s="14"/>
      <c r="TEF68" s="14"/>
      <c r="TEG68" s="14"/>
      <c r="TEH68" s="14"/>
      <c r="TEI68" s="14"/>
      <c r="TEJ68" s="14"/>
      <c r="TEK68" s="14"/>
      <c r="TEL68" s="14"/>
      <c r="TEM68" s="14"/>
      <c r="TEN68" s="14"/>
      <c r="TEO68" s="14"/>
      <c r="TEP68" s="14"/>
      <c r="TEQ68" s="14"/>
      <c r="TER68" s="14"/>
      <c r="TES68" s="14"/>
      <c r="TET68" s="14"/>
      <c r="TEU68" s="14"/>
      <c r="TEV68" s="14"/>
      <c r="TEW68" s="14"/>
      <c r="TEX68" s="14"/>
      <c r="TEY68" s="14"/>
      <c r="TEZ68" s="14"/>
      <c r="TFA68" s="14"/>
      <c r="TFB68" s="14"/>
      <c r="TFC68" s="14"/>
      <c r="TFD68" s="14"/>
      <c r="TFE68" s="14"/>
      <c r="TFF68" s="14"/>
      <c r="TFG68" s="14"/>
      <c r="TFH68" s="14"/>
      <c r="TFI68" s="14"/>
      <c r="TFJ68" s="14"/>
      <c r="TFK68" s="14"/>
      <c r="TFL68" s="14"/>
      <c r="TFM68" s="14"/>
      <c r="TFN68" s="14"/>
      <c r="TFO68" s="14"/>
      <c r="TFP68" s="14"/>
      <c r="TFQ68" s="14"/>
      <c r="TFR68" s="14"/>
      <c r="TFS68" s="14"/>
      <c r="TFT68" s="14"/>
      <c r="TFU68" s="14"/>
      <c r="TFV68" s="14"/>
      <c r="TFW68" s="14"/>
      <c r="TFX68" s="14"/>
      <c r="TFY68" s="14"/>
      <c r="TFZ68" s="14"/>
      <c r="TGA68" s="14"/>
      <c r="TGB68" s="14"/>
      <c r="TGC68" s="14"/>
      <c r="TGD68" s="14"/>
      <c r="TGE68" s="14"/>
      <c r="TGF68" s="14"/>
      <c r="TGG68" s="14"/>
      <c r="TGH68" s="14"/>
      <c r="TGI68" s="14"/>
      <c r="TGJ68" s="14"/>
      <c r="TGK68" s="14"/>
      <c r="TGL68" s="14"/>
      <c r="TGM68" s="14"/>
      <c r="TGN68" s="14"/>
      <c r="TGO68" s="14"/>
      <c r="TGP68" s="14"/>
      <c r="TGQ68" s="14"/>
      <c r="TGR68" s="14"/>
      <c r="TGS68" s="14"/>
      <c r="TGT68" s="14"/>
      <c r="TGU68" s="14"/>
      <c r="TGV68" s="14"/>
      <c r="TGW68" s="14"/>
      <c r="TGX68" s="14"/>
      <c r="TGY68" s="14"/>
      <c r="TGZ68" s="14"/>
      <c r="THA68" s="14"/>
      <c r="THB68" s="14"/>
      <c r="THC68" s="14"/>
      <c r="THD68" s="14"/>
      <c r="THE68" s="14"/>
      <c r="THF68" s="14"/>
      <c r="THG68" s="14"/>
      <c r="THH68" s="14"/>
      <c r="THI68" s="14"/>
      <c r="THJ68" s="14"/>
      <c r="THK68" s="14"/>
      <c r="THL68" s="14"/>
      <c r="THM68" s="14"/>
      <c r="THN68" s="14"/>
      <c r="THO68" s="14"/>
      <c r="THP68" s="14"/>
      <c r="THQ68" s="14"/>
      <c r="THR68" s="14"/>
      <c r="THS68" s="14"/>
      <c r="THT68" s="14"/>
      <c r="THU68" s="14"/>
      <c r="THV68" s="14"/>
      <c r="THW68" s="14"/>
      <c r="THX68" s="14"/>
      <c r="THY68" s="14"/>
      <c r="THZ68" s="14"/>
      <c r="TIA68" s="14"/>
      <c r="TIB68" s="14"/>
      <c r="TIC68" s="14"/>
      <c r="TID68" s="14"/>
      <c r="TIE68" s="14"/>
      <c r="TIF68" s="14"/>
      <c r="TIG68" s="14"/>
      <c r="TIH68" s="14"/>
      <c r="TII68" s="14"/>
      <c r="TIJ68" s="14"/>
      <c r="TIK68" s="14"/>
      <c r="TIL68" s="14"/>
      <c r="TIM68" s="14"/>
      <c r="TIN68" s="14"/>
      <c r="TIO68" s="14"/>
      <c r="TIP68" s="14"/>
      <c r="TIQ68" s="14"/>
      <c r="TIR68" s="14"/>
      <c r="TIS68" s="14"/>
      <c r="TIT68" s="14"/>
      <c r="TIU68" s="14"/>
      <c r="TIV68" s="14"/>
      <c r="TIW68" s="14"/>
      <c r="TIX68" s="14"/>
      <c r="TIY68" s="14"/>
      <c r="TIZ68" s="14"/>
      <c r="TJA68" s="14"/>
      <c r="TJB68" s="14"/>
      <c r="TJC68" s="14"/>
      <c r="TJD68" s="14"/>
      <c r="TJE68" s="14"/>
      <c r="TJF68" s="14"/>
      <c r="TJG68" s="14"/>
      <c r="TJH68" s="14"/>
      <c r="TJI68" s="14"/>
      <c r="TJJ68" s="14"/>
      <c r="TJK68" s="14"/>
      <c r="TJL68" s="14"/>
      <c r="TJM68" s="14"/>
      <c r="TJN68" s="14"/>
      <c r="TJO68" s="14"/>
      <c r="TJP68" s="14"/>
      <c r="TJQ68" s="14"/>
      <c r="TJR68" s="14"/>
      <c r="TJS68" s="14"/>
      <c r="TJT68" s="14"/>
      <c r="TJU68" s="14"/>
      <c r="TJV68" s="14"/>
      <c r="TJW68" s="14"/>
      <c r="TJX68" s="14"/>
      <c r="TJY68" s="14"/>
      <c r="TJZ68" s="14"/>
      <c r="TKA68" s="14"/>
      <c r="TKB68" s="14"/>
      <c r="TKC68" s="14"/>
      <c r="TKD68" s="14"/>
      <c r="TKE68" s="14"/>
      <c r="TKF68" s="14"/>
      <c r="TKG68" s="14"/>
      <c r="TKH68" s="14"/>
      <c r="TKI68" s="14"/>
      <c r="TKJ68" s="14"/>
      <c r="TKK68" s="14"/>
      <c r="TKL68" s="14"/>
      <c r="TKM68" s="14"/>
      <c r="TKN68" s="14"/>
      <c r="TKO68" s="14"/>
      <c r="TKP68" s="14"/>
      <c r="TKQ68" s="14"/>
      <c r="TKR68" s="14"/>
      <c r="TKS68" s="14"/>
      <c r="TKT68" s="14"/>
      <c r="TKU68" s="14"/>
      <c r="TKV68" s="14"/>
      <c r="TKW68" s="14"/>
      <c r="TKX68" s="14"/>
      <c r="TKY68" s="14"/>
      <c r="TKZ68" s="14"/>
      <c r="TLA68" s="14"/>
      <c r="TLB68" s="14"/>
      <c r="TLC68" s="14"/>
      <c r="TLD68" s="14"/>
      <c r="TLE68" s="14"/>
      <c r="TLF68" s="14"/>
      <c r="TLG68" s="14"/>
      <c r="TLH68" s="14"/>
      <c r="TLI68" s="14"/>
      <c r="TLJ68" s="14"/>
      <c r="TLK68" s="14"/>
      <c r="TLL68" s="14"/>
      <c r="TLM68" s="14"/>
      <c r="TLN68" s="14"/>
      <c r="TLO68" s="14"/>
      <c r="TLP68" s="14"/>
      <c r="TLQ68" s="14"/>
      <c r="TLR68" s="14"/>
      <c r="TLS68" s="14"/>
      <c r="TLT68" s="14"/>
      <c r="TLU68" s="14"/>
      <c r="TLV68" s="14"/>
      <c r="TLW68" s="14"/>
      <c r="TLX68" s="14"/>
      <c r="TLY68" s="14"/>
      <c r="TLZ68" s="14"/>
      <c r="TMA68" s="14"/>
      <c r="TMB68" s="14"/>
      <c r="TMC68" s="14"/>
      <c r="TMD68" s="14"/>
      <c r="TME68" s="14"/>
      <c r="TMF68" s="14"/>
      <c r="TMG68" s="14"/>
      <c r="TMH68" s="14"/>
      <c r="TMI68" s="14"/>
      <c r="TMJ68" s="14"/>
      <c r="TMK68" s="14"/>
      <c r="TML68" s="14"/>
      <c r="TMM68" s="14"/>
      <c r="TMN68" s="14"/>
      <c r="TMO68" s="14"/>
      <c r="TMP68" s="14"/>
      <c r="TMQ68" s="14"/>
      <c r="TMR68" s="14"/>
      <c r="TMS68" s="14"/>
      <c r="TMT68" s="14"/>
      <c r="TMU68" s="14"/>
      <c r="TMV68" s="14"/>
      <c r="TMW68" s="14"/>
      <c r="TMX68" s="14"/>
      <c r="TMY68" s="14"/>
      <c r="TMZ68" s="14"/>
      <c r="TNA68" s="14"/>
      <c r="TNB68" s="14"/>
      <c r="TNC68" s="14"/>
      <c r="TND68" s="14"/>
      <c r="TNE68" s="14"/>
      <c r="TNF68" s="14"/>
      <c r="TNG68" s="14"/>
      <c r="TNH68" s="14"/>
      <c r="TNI68" s="14"/>
      <c r="TNJ68" s="14"/>
      <c r="TNK68" s="14"/>
      <c r="TNL68" s="14"/>
      <c r="TNM68" s="14"/>
      <c r="TNN68" s="14"/>
      <c r="TNO68" s="14"/>
      <c r="TNP68" s="14"/>
      <c r="TNQ68" s="14"/>
      <c r="TNR68" s="14"/>
      <c r="TNS68" s="14"/>
      <c r="TNT68" s="14"/>
      <c r="TNU68" s="14"/>
      <c r="TNV68" s="14"/>
      <c r="TNW68" s="14"/>
      <c r="TNX68" s="14"/>
      <c r="TNY68" s="14"/>
      <c r="TNZ68" s="14"/>
      <c r="TOA68" s="14"/>
      <c r="TOB68" s="14"/>
      <c r="TOC68" s="14"/>
      <c r="TOD68" s="14"/>
      <c r="TOE68" s="14"/>
      <c r="TOF68" s="14"/>
      <c r="TOG68" s="14"/>
      <c r="TOH68" s="14"/>
      <c r="TOI68" s="14"/>
      <c r="TOJ68" s="14"/>
      <c r="TOK68" s="14"/>
      <c r="TOL68" s="14"/>
      <c r="TOM68" s="14"/>
      <c r="TON68" s="14"/>
      <c r="TOO68" s="14"/>
      <c r="TOP68" s="14"/>
      <c r="TOQ68" s="14"/>
      <c r="TOR68" s="14"/>
      <c r="TOS68" s="14"/>
      <c r="TOT68" s="14"/>
      <c r="TOU68" s="14"/>
      <c r="TOV68" s="14"/>
      <c r="TOW68" s="14"/>
      <c r="TOX68" s="14"/>
      <c r="TOY68" s="14"/>
      <c r="TOZ68" s="14"/>
      <c r="TPA68" s="14"/>
      <c r="TPB68" s="14"/>
      <c r="TPC68" s="14"/>
      <c r="TPD68" s="14"/>
      <c r="TPE68" s="14"/>
      <c r="TPF68" s="14"/>
      <c r="TPG68" s="14"/>
      <c r="TPH68" s="14"/>
      <c r="TPI68" s="14"/>
      <c r="TPJ68" s="14"/>
      <c r="TPK68" s="14"/>
      <c r="TPL68" s="14"/>
      <c r="TPM68" s="14"/>
      <c r="TPN68" s="14"/>
      <c r="TPO68" s="14"/>
      <c r="TPP68" s="14"/>
      <c r="TPQ68" s="14"/>
      <c r="TPR68" s="14"/>
      <c r="TPS68" s="14"/>
      <c r="TPT68" s="14"/>
      <c r="TPU68" s="14"/>
      <c r="TPV68" s="14"/>
      <c r="TPW68" s="14"/>
      <c r="TPX68" s="14"/>
      <c r="TPY68" s="14"/>
      <c r="TPZ68" s="14"/>
      <c r="TQA68" s="14"/>
      <c r="TQB68" s="14"/>
      <c r="TQC68" s="14"/>
      <c r="TQD68" s="14"/>
      <c r="TQE68" s="14"/>
      <c r="TQF68" s="14"/>
      <c r="TQG68" s="14"/>
      <c r="TQH68" s="14"/>
      <c r="TQI68" s="14"/>
      <c r="TQJ68" s="14"/>
      <c r="TQK68" s="14"/>
      <c r="TQL68" s="14"/>
      <c r="TQM68" s="14"/>
      <c r="TQN68" s="14"/>
      <c r="TQO68" s="14"/>
      <c r="TQP68" s="14"/>
      <c r="TQQ68" s="14"/>
      <c r="TQR68" s="14"/>
      <c r="TQS68" s="14"/>
      <c r="TQT68" s="14"/>
      <c r="TQU68" s="14"/>
      <c r="TQV68" s="14"/>
      <c r="TQW68" s="14"/>
      <c r="TQX68" s="14"/>
      <c r="TQY68" s="14"/>
      <c r="TQZ68" s="14"/>
      <c r="TRA68" s="14"/>
      <c r="TRB68" s="14"/>
      <c r="TRC68" s="14"/>
      <c r="TRD68" s="14"/>
      <c r="TRE68" s="14"/>
      <c r="TRF68" s="14"/>
      <c r="TRG68" s="14"/>
      <c r="TRH68" s="14"/>
      <c r="TRI68" s="14"/>
      <c r="TRJ68" s="14"/>
      <c r="TRK68" s="14"/>
      <c r="TRL68" s="14"/>
      <c r="TRM68" s="14"/>
      <c r="TRN68" s="14"/>
      <c r="TRO68" s="14"/>
      <c r="TRP68" s="14"/>
      <c r="TRQ68" s="14"/>
      <c r="TRR68" s="14"/>
      <c r="TRS68" s="14"/>
      <c r="TRT68" s="14"/>
      <c r="TRU68" s="14"/>
      <c r="TRV68" s="14"/>
      <c r="TRW68" s="14"/>
      <c r="TRX68" s="14"/>
      <c r="TRY68" s="14"/>
      <c r="TRZ68" s="14"/>
      <c r="TSA68" s="14"/>
      <c r="TSB68" s="14"/>
      <c r="TSC68" s="14"/>
      <c r="TSD68" s="14"/>
      <c r="TSE68" s="14"/>
      <c r="TSF68" s="14"/>
      <c r="TSG68" s="14"/>
      <c r="TSH68" s="14"/>
      <c r="TSI68" s="14"/>
      <c r="TSJ68" s="14"/>
      <c r="TSK68" s="14"/>
      <c r="TSL68" s="14"/>
      <c r="TSM68" s="14"/>
      <c r="TSN68" s="14"/>
      <c r="TSO68" s="14"/>
      <c r="TSP68" s="14"/>
      <c r="TSQ68" s="14"/>
      <c r="TSR68" s="14"/>
      <c r="TSS68" s="14"/>
      <c r="TST68" s="14"/>
      <c r="TSU68" s="14"/>
      <c r="TSV68" s="14"/>
      <c r="TSW68" s="14"/>
      <c r="TSX68" s="14"/>
      <c r="TSY68" s="14"/>
      <c r="TSZ68" s="14"/>
      <c r="TTA68" s="14"/>
      <c r="TTB68" s="14"/>
      <c r="TTC68" s="14"/>
      <c r="TTD68" s="14"/>
      <c r="TTE68" s="14"/>
      <c r="TTF68" s="14"/>
      <c r="TTG68" s="14"/>
      <c r="TTH68" s="14"/>
      <c r="TTI68" s="14"/>
      <c r="TTJ68" s="14"/>
      <c r="TTK68" s="14"/>
      <c r="TTL68" s="14"/>
      <c r="TTM68" s="14"/>
      <c r="TTN68" s="14"/>
      <c r="TTO68" s="14"/>
      <c r="TTP68" s="14"/>
      <c r="TTQ68" s="14"/>
      <c r="TTR68" s="14"/>
      <c r="TTS68" s="14"/>
      <c r="TTT68" s="14"/>
      <c r="TTU68" s="14"/>
      <c r="TTV68" s="14"/>
      <c r="TTW68" s="14"/>
      <c r="TTX68" s="14"/>
      <c r="TTY68" s="14"/>
      <c r="TTZ68" s="14"/>
      <c r="TUA68" s="14"/>
      <c r="TUB68" s="14"/>
      <c r="TUC68" s="14"/>
      <c r="TUD68" s="14"/>
      <c r="TUE68" s="14"/>
      <c r="TUF68" s="14"/>
      <c r="TUG68" s="14"/>
      <c r="TUH68" s="14"/>
      <c r="TUI68" s="14"/>
      <c r="TUJ68" s="14"/>
      <c r="TUK68" s="14"/>
      <c r="TUL68" s="14"/>
      <c r="TUM68" s="14"/>
      <c r="TUN68" s="14"/>
      <c r="TUO68" s="14"/>
      <c r="TUP68" s="14"/>
      <c r="TUQ68" s="14"/>
      <c r="TUR68" s="14"/>
      <c r="TUS68" s="14"/>
      <c r="TUT68" s="14"/>
      <c r="TUU68" s="14"/>
      <c r="TUV68" s="14"/>
      <c r="TUW68" s="14"/>
      <c r="TUX68" s="14"/>
      <c r="TUY68" s="14"/>
      <c r="TUZ68" s="14"/>
      <c r="TVA68" s="14"/>
      <c r="TVB68" s="14"/>
      <c r="TVC68" s="14"/>
      <c r="TVD68" s="14"/>
      <c r="TVE68" s="14"/>
      <c r="TVF68" s="14"/>
      <c r="TVG68" s="14"/>
      <c r="TVH68" s="14"/>
      <c r="TVI68" s="14"/>
      <c r="TVJ68" s="14"/>
      <c r="TVK68" s="14"/>
      <c r="TVL68" s="14"/>
      <c r="TVM68" s="14"/>
      <c r="TVN68" s="14"/>
      <c r="TVO68" s="14"/>
      <c r="TVP68" s="14"/>
      <c r="TVQ68" s="14"/>
      <c r="TVR68" s="14"/>
      <c r="TVS68" s="14"/>
      <c r="TVT68" s="14"/>
      <c r="TVU68" s="14"/>
      <c r="TVV68" s="14"/>
      <c r="TVW68" s="14"/>
      <c r="TVX68" s="14"/>
      <c r="TVY68" s="14"/>
      <c r="TVZ68" s="14"/>
      <c r="TWA68" s="14"/>
      <c r="TWB68" s="14"/>
      <c r="TWC68" s="14"/>
      <c r="TWD68" s="14"/>
      <c r="TWE68" s="14"/>
      <c r="TWF68" s="14"/>
      <c r="TWG68" s="14"/>
      <c r="TWH68" s="14"/>
      <c r="TWI68" s="14"/>
      <c r="TWJ68" s="14"/>
      <c r="TWK68" s="14"/>
      <c r="TWL68" s="14"/>
      <c r="TWM68" s="14"/>
      <c r="TWN68" s="14"/>
      <c r="TWO68" s="14"/>
      <c r="TWP68" s="14"/>
      <c r="TWQ68" s="14"/>
      <c r="TWR68" s="14"/>
      <c r="TWS68" s="14"/>
      <c r="TWT68" s="14"/>
      <c r="TWU68" s="14"/>
      <c r="TWV68" s="14"/>
      <c r="TWW68" s="14"/>
      <c r="TWX68" s="14"/>
      <c r="TWY68" s="14"/>
      <c r="TWZ68" s="14"/>
      <c r="TXA68" s="14"/>
      <c r="TXB68" s="14"/>
      <c r="TXC68" s="14"/>
      <c r="TXD68" s="14"/>
      <c r="TXE68" s="14"/>
      <c r="TXF68" s="14"/>
      <c r="TXG68" s="14"/>
      <c r="TXH68" s="14"/>
      <c r="TXI68" s="14"/>
      <c r="TXJ68" s="14"/>
      <c r="TXK68" s="14"/>
      <c r="TXL68" s="14"/>
      <c r="TXM68" s="14"/>
      <c r="TXN68" s="14"/>
      <c r="TXO68" s="14"/>
      <c r="TXP68" s="14"/>
      <c r="TXQ68" s="14"/>
      <c r="TXR68" s="14"/>
      <c r="TXS68" s="14"/>
      <c r="TXT68" s="14"/>
      <c r="TXU68" s="14"/>
      <c r="TXV68" s="14"/>
      <c r="TXW68" s="14"/>
      <c r="TXX68" s="14"/>
      <c r="TXY68" s="14"/>
      <c r="TXZ68" s="14"/>
      <c r="TYA68" s="14"/>
      <c r="TYB68" s="14"/>
      <c r="TYC68" s="14"/>
      <c r="TYD68" s="14"/>
      <c r="TYE68" s="14"/>
      <c r="TYF68" s="14"/>
      <c r="TYG68" s="14"/>
      <c r="TYH68" s="14"/>
      <c r="TYI68" s="14"/>
      <c r="TYJ68" s="14"/>
      <c r="TYK68" s="14"/>
      <c r="TYL68" s="14"/>
      <c r="TYM68" s="14"/>
      <c r="TYN68" s="14"/>
      <c r="TYO68" s="14"/>
      <c r="TYP68" s="14"/>
      <c r="TYQ68" s="14"/>
      <c r="TYR68" s="14"/>
      <c r="TYS68" s="14"/>
      <c r="TYT68" s="14"/>
      <c r="TYU68" s="14"/>
      <c r="TYV68" s="14"/>
      <c r="TYW68" s="14"/>
      <c r="TYX68" s="14"/>
      <c r="TYY68" s="14"/>
      <c r="TYZ68" s="14"/>
      <c r="TZA68" s="14"/>
      <c r="TZB68" s="14"/>
      <c r="TZC68" s="14"/>
      <c r="TZD68" s="14"/>
      <c r="TZE68" s="14"/>
      <c r="TZF68" s="14"/>
      <c r="TZG68" s="14"/>
      <c r="TZH68" s="14"/>
      <c r="TZI68" s="14"/>
      <c r="TZJ68" s="14"/>
      <c r="TZK68" s="14"/>
      <c r="TZL68" s="14"/>
      <c r="TZM68" s="14"/>
      <c r="TZN68" s="14"/>
      <c r="TZO68" s="14"/>
      <c r="TZP68" s="14"/>
      <c r="TZQ68" s="14"/>
      <c r="TZR68" s="14"/>
      <c r="TZS68" s="14"/>
      <c r="TZT68" s="14"/>
      <c r="TZU68" s="14"/>
      <c r="TZV68" s="14"/>
      <c r="TZW68" s="14"/>
      <c r="TZX68" s="14"/>
      <c r="TZY68" s="14"/>
      <c r="TZZ68" s="14"/>
      <c r="UAA68" s="14"/>
      <c r="UAB68" s="14"/>
      <c r="UAC68" s="14"/>
      <c r="UAD68" s="14"/>
      <c r="UAE68" s="14"/>
      <c r="UAF68" s="14"/>
      <c r="UAG68" s="14"/>
      <c r="UAH68" s="14"/>
      <c r="UAI68" s="14"/>
      <c r="UAJ68" s="14"/>
      <c r="UAK68" s="14"/>
      <c r="UAL68" s="14"/>
      <c r="UAM68" s="14"/>
      <c r="UAN68" s="14"/>
      <c r="UAO68" s="14"/>
      <c r="UAP68" s="14"/>
      <c r="UAQ68" s="14"/>
      <c r="UAR68" s="14"/>
      <c r="UAS68" s="14"/>
      <c r="UAT68" s="14"/>
      <c r="UAU68" s="14"/>
      <c r="UAV68" s="14"/>
      <c r="UAW68" s="14"/>
      <c r="UAX68" s="14"/>
      <c r="UAY68" s="14"/>
      <c r="UAZ68" s="14"/>
      <c r="UBA68" s="14"/>
      <c r="UBB68" s="14"/>
      <c r="UBC68" s="14"/>
      <c r="UBD68" s="14"/>
      <c r="UBE68" s="14"/>
      <c r="UBF68" s="14"/>
      <c r="UBG68" s="14"/>
      <c r="UBH68" s="14"/>
      <c r="UBI68" s="14"/>
      <c r="UBJ68" s="14"/>
      <c r="UBK68" s="14"/>
      <c r="UBL68" s="14"/>
      <c r="UBM68" s="14"/>
      <c r="UBN68" s="14"/>
      <c r="UBO68" s="14"/>
      <c r="UBP68" s="14"/>
      <c r="UBQ68" s="14"/>
      <c r="UBR68" s="14"/>
      <c r="UBS68" s="14"/>
      <c r="UBT68" s="14"/>
      <c r="UBU68" s="14"/>
      <c r="UBV68" s="14"/>
      <c r="UBW68" s="14"/>
      <c r="UBX68" s="14"/>
      <c r="UBY68" s="14"/>
      <c r="UBZ68" s="14"/>
      <c r="UCA68" s="14"/>
      <c r="UCB68" s="14"/>
      <c r="UCC68" s="14"/>
      <c r="UCD68" s="14"/>
      <c r="UCE68" s="14"/>
      <c r="UCF68" s="14"/>
      <c r="UCG68" s="14"/>
      <c r="UCH68" s="14"/>
      <c r="UCI68" s="14"/>
      <c r="UCJ68" s="14"/>
      <c r="UCK68" s="14"/>
      <c r="UCL68" s="14"/>
      <c r="UCM68" s="14"/>
      <c r="UCN68" s="14"/>
      <c r="UCO68" s="14"/>
      <c r="UCP68" s="14"/>
      <c r="UCQ68" s="14"/>
      <c r="UCR68" s="14"/>
      <c r="UCS68" s="14"/>
      <c r="UCT68" s="14"/>
      <c r="UCU68" s="14"/>
      <c r="UCV68" s="14"/>
      <c r="UCW68" s="14"/>
      <c r="UCX68" s="14"/>
      <c r="UCY68" s="14"/>
      <c r="UCZ68" s="14"/>
      <c r="UDA68" s="14"/>
      <c r="UDB68" s="14"/>
      <c r="UDC68" s="14"/>
      <c r="UDD68" s="14"/>
      <c r="UDE68" s="14"/>
      <c r="UDF68" s="14"/>
      <c r="UDG68" s="14"/>
      <c r="UDH68" s="14"/>
      <c r="UDI68" s="14"/>
      <c r="UDJ68" s="14"/>
      <c r="UDK68" s="14"/>
      <c r="UDL68" s="14"/>
      <c r="UDM68" s="14"/>
      <c r="UDN68" s="14"/>
      <c r="UDO68" s="14"/>
      <c r="UDP68" s="14"/>
      <c r="UDQ68" s="14"/>
      <c r="UDR68" s="14"/>
      <c r="UDS68" s="14"/>
      <c r="UDT68" s="14"/>
      <c r="UDU68" s="14"/>
      <c r="UDV68" s="14"/>
      <c r="UDW68" s="14"/>
      <c r="UDX68" s="14"/>
      <c r="UDY68" s="14"/>
      <c r="UDZ68" s="14"/>
      <c r="UEA68" s="14"/>
      <c r="UEB68" s="14"/>
      <c r="UEC68" s="14"/>
      <c r="UED68" s="14"/>
      <c r="UEE68" s="14"/>
      <c r="UEF68" s="14"/>
      <c r="UEG68" s="14"/>
      <c r="UEH68" s="14"/>
      <c r="UEI68" s="14"/>
      <c r="UEJ68" s="14"/>
      <c r="UEK68" s="14"/>
      <c r="UEL68" s="14"/>
      <c r="UEM68" s="14"/>
      <c r="UEN68" s="14"/>
      <c r="UEO68" s="14"/>
      <c r="UEP68" s="14"/>
      <c r="UEQ68" s="14"/>
      <c r="UER68" s="14"/>
      <c r="UES68" s="14"/>
      <c r="UET68" s="14"/>
      <c r="UEU68" s="14"/>
      <c r="UEV68" s="14"/>
      <c r="UEW68" s="14"/>
      <c r="UEX68" s="14"/>
      <c r="UEY68" s="14"/>
      <c r="UEZ68" s="14"/>
      <c r="UFA68" s="14"/>
      <c r="UFB68" s="14"/>
      <c r="UFC68" s="14"/>
      <c r="UFD68" s="14"/>
      <c r="UFE68" s="14"/>
      <c r="UFF68" s="14"/>
      <c r="UFG68" s="14"/>
      <c r="UFH68" s="14"/>
      <c r="UFI68" s="14"/>
      <c r="UFJ68" s="14"/>
      <c r="UFK68" s="14"/>
      <c r="UFL68" s="14"/>
      <c r="UFM68" s="14"/>
      <c r="UFN68" s="14"/>
      <c r="UFO68" s="14"/>
      <c r="UFP68" s="14"/>
      <c r="UFQ68" s="14"/>
      <c r="UFR68" s="14"/>
      <c r="UFS68" s="14"/>
      <c r="UFT68" s="14"/>
      <c r="UFU68" s="14"/>
      <c r="UFV68" s="14"/>
      <c r="UFW68" s="14"/>
      <c r="UFX68" s="14"/>
      <c r="UFY68" s="14"/>
      <c r="UFZ68" s="14"/>
      <c r="UGA68" s="14"/>
      <c r="UGB68" s="14"/>
      <c r="UGC68" s="14"/>
      <c r="UGD68" s="14"/>
      <c r="UGE68" s="14"/>
      <c r="UGF68" s="14"/>
      <c r="UGG68" s="14"/>
      <c r="UGH68" s="14"/>
      <c r="UGI68" s="14"/>
      <c r="UGJ68" s="14"/>
      <c r="UGK68" s="14"/>
      <c r="UGL68" s="14"/>
      <c r="UGM68" s="14"/>
      <c r="UGN68" s="14"/>
      <c r="UGO68" s="14"/>
      <c r="UGP68" s="14"/>
      <c r="UGQ68" s="14"/>
      <c r="UGR68" s="14"/>
      <c r="UGS68" s="14"/>
      <c r="UGT68" s="14"/>
      <c r="UGU68" s="14"/>
      <c r="UGV68" s="14"/>
      <c r="UGW68" s="14"/>
      <c r="UGX68" s="14"/>
      <c r="UGY68" s="14"/>
      <c r="UGZ68" s="14"/>
      <c r="UHA68" s="14"/>
      <c r="UHB68" s="14"/>
      <c r="UHC68" s="14"/>
      <c r="UHD68" s="14"/>
      <c r="UHE68" s="14"/>
      <c r="UHF68" s="14"/>
      <c r="UHG68" s="14"/>
      <c r="UHH68" s="14"/>
      <c r="UHI68" s="14"/>
      <c r="UHJ68" s="14"/>
      <c r="UHK68" s="14"/>
      <c r="UHL68" s="14"/>
      <c r="UHM68" s="14"/>
      <c r="UHN68" s="14"/>
      <c r="UHO68" s="14"/>
      <c r="UHP68" s="14"/>
      <c r="UHQ68" s="14"/>
      <c r="UHR68" s="14"/>
      <c r="UHS68" s="14"/>
      <c r="UHT68" s="14"/>
      <c r="UHU68" s="14"/>
      <c r="UHV68" s="14"/>
      <c r="UHW68" s="14"/>
      <c r="UHX68" s="14"/>
      <c r="UHY68" s="14"/>
      <c r="UHZ68" s="14"/>
      <c r="UIA68" s="14"/>
      <c r="UIB68" s="14"/>
      <c r="UIC68" s="14"/>
      <c r="UID68" s="14"/>
      <c r="UIE68" s="14"/>
      <c r="UIF68" s="14"/>
      <c r="UIG68" s="14"/>
      <c r="UIH68" s="14"/>
      <c r="UII68" s="14"/>
      <c r="UIJ68" s="14"/>
      <c r="UIK68" s="14"/>
      <c r="UIL68" s="14"/>
      <c r="UIM68" s="14"/>
      <c r="UIN68" s="14"/>
      <c r="UIO68" s="14"/>
      <c r="UIP68" s="14"/>
      <c r="UIQ68" s="14"/>
      <c r="UIR68" s="14"/>
      <c r="UIS68" s="14"/>
      <c r="UIT68" s="14"/>
      <c r="UIU68" s="14"/>
      <c r="UIV68" s="14"/>
      <c r="UIW68" s="14"/>
      <c r="UIX68" s="14"/>
      <c r="UIY68" s="14"/>
      <c r="UIZ68" s="14"/>
      <c r="UJA68" s="14"/>
      <c r="UJB68" s="14"/>
      <c r="UJC68" s="14"/>
      <c r="UJD68" s="14"/>
      <c r="UJE68" s="14"/>
      <c r="UJF68" s="14"/>
      <c r="UJG68" s="14"/>
      <c r="UJH68" s="14"/>
      <c r="UJI68" s="14"/>
      <c r="UJJ68" s="14"/>
      <c r="UJK68" s="14"/>
      <c r="UJL68" s="14"/>
      <c r="UJM68" s="14"/>
      <c r="UJN68" s="14"/>
      <c r="UJO68" s="14"/>
      <c r="UJP68" s="14"/>
      <c r="UJQ68" s="14"/>
      <c r="UJR68" s="14"/>
      <c r="UJS68" s="14"/>
      <c r="UJT68" s="14"/>
      <c r="UJU68" s="14"/>
      <c r="UJV68" s="14"/>
      <c r="UJW68" s="14"/>
      <c r="UJX68" s="14"/>
      <c r="UJY68" s="14"/>
      <c r="UJZ68" s="14"/>
      <c r="UKA68" s="14"/>
      <c r="UKB68" s="14"/>
      <c r="UKC68" s="14"/>
      <c r="UKD68" s="14"/>
      <c r="UKE68" s="14"/>
      <c r="UKF68" s="14"/>
      <c r="UKG68" s="14"/>
      <c r="UKH68" s="14"/>
      <c r="UKI68" s="14"/>
      <c r="UKJ68" s="14"/>
      <c r="UKK68" s="14"/>
      <c r="UKL68" s="14"/>
      <c r="UKM68" s="14"/>
      <c r="UKN68" s="14"/>
      <c r="UKO68" s="14"/>
      <c r="UKP68" s="14"/>
      <c r="UKQ68" s="14"/>
      <c r="UKR68" s="14"/>
      <c r="UKS68" s="14"/>
      <c r="UKT68" s="14"/>
      <c r="UKU68" s="14"/>
      <c r="UKV68" s="14"/>
      <c r="UKW68" s="14"/>
      <c r="UKX68" s="14"/>
      <c r="UKY68" s="14"/>
      <c r="UKZ68" s="14"/>
      <c r="ULA68" s="14"/>
      <c r="ULB68" s="14"/>
      <c r="ULC68" s="14"/>
      <c r="ULD68" s="14"/>
      <c r="ULE68" s="14"/>
      <c r="ULF68" s="14"/>
      <c r="ULG68" s="14"/>
      <c r="ULH68" s="14"/>
      <c r="ULI68" s="14"/>
      <c r="ULJ68" s="14"/>
      <c r="ULK68" s="14"/>
      <c r="ULL68" s="14"/>
      <c r="ULM68" s="14"/>
      <c r="ULN68" s="14"/>
      <c r="ULO68" s="14"/>
      <c r="ULP68" s="14"/>
      <c r="ULQ68" s="14"/>
      <c r="ULR68" s="14"/>
      <c r="ULS68" s="14"/>
      <c r="ULT68" s="14"/>
      <c r="ULU68" s="14"/>
      <c r="ULV68" s="14"/>
      <c r="ULW68" s="14"/>
      <c r="ULX68" s="14"/>
      <c r="ULY68" s="14"/>
      <c r="ULZ68" s="14"/>
      <c r="UMA68" s="14"/>
      <c r="UMB68" s="14"/>
      <c r="UMC68" s="14"/>
      <c r="UMD68" s="14"/>
      <c r="UME68" s="14"/>
      <c r="UMF68" s="14"/>
      <c r="UMG68" s="14"/>
      <c r="UMH68" s="14"/>
      <c r="UMI68" s="14"/>
      <c r="UMJ68" s="14"/>
      <c r="UMK68" s="14"/>
      <c r="UML68" s="14"/>
      <c r="UMM68" s="14"/>
      <c r="UMN68" s="14"/>
      <c r="UMO68" s="14"/>
      <c r="UMP68" s="14"/>
      <c r="UMQ68" s="14"/>
      <c r="UMR68" s="14"/>
      <c r="UMS68" s="14"/>
      <c r="UMT68" s="14"/>
      <c r="UMU68" s="14"/>
      <c r="UMV68" s="14"/>
      <c r="UMW68" s="14"/>
      <c r="UMX68" s="14"/>
      <c r="UMY68" s="14"/>
      <c r="UMZ68" s="14"/>
      <c r="UNA68" s="14"/>
      <c r="UNB68" s="14"/>
      <c r="UNC68" s="14"/>
      <c r="UND68" s="14"/>
      <c r="UNE68" s="14"/>
      <c r="UNF68" s="14"/>
      <c r="UNG68" s="14"/>
      <c r="UNH68" s="14"/>
      <c r="UNI68" s="14"/>
      <c r="UNJ68" s="14"/>
      <c r="UNK68" s="14"/>
      <c r="UNL68" s="14"/>
      <c r="UNM68" s="14"/>
      <c r="UNN68" s="14"/>
      <c r="UNO68" s="14"/>
      <c r="UNP68" s="14"/>
      <c r="UNQ68" s="14"/>
      <c r="UNR68" s="14"/>
      <c r="UNS68" s="14"/>
      <c r="UNT68" s="14"/>
      <c r="UNU68" s="14"/>
      <c r="UNV68" s="14"/>
      <c r="UNW68" s="14"/>
      <c r="UNX68" s="14"/>
      <c r="UNY68" s="14"/>
      <c r="UNZ68" s="14"/>
      <c r="UOA68" s="14"/>
      <c r="UOB68" s="14"/>
      <c r="UOC68" s="14"/>
      <c r="UOD68" s="14"/>
      <c r="UOE68" s="14"/>
      <c r="UOF68" s="14"/>
      <c r="UOG68" s="14"/>
      <c r="UOH68" s="14"/>
      <c r="UOI68" s="14"/>
      <c r="UOJ68" s="14"/>
      <c r="UOK68" s="14"/>
      <c r="UOL68" s="14"/>
      <c r="UOM68" s="14"/>
      <c r="UON68" s="14"/>
      <c r="UOO68" s="14"/>
      <c r="UOP68" s="14"/>
      <c r="UOQ68" s="14"/>
      <c r="UOR68" s="14"/>
      <c r="UOS68" s="14"/>
      <c r="UOT68" s="14"/>
      <c r="UOU68" s="14"/>
      <c r="UOV68" s="14"/>
      <c r="UOW68" s="14"/>
      <c r="UOX68" s="14"/>
      <c r="UOY68" s="14"/>
      <c r="UOZ68" s="14"/>
      <c r="UPA68" s="14"/>
      <c r="UPB68" s="14"/>
      <c r="UPC68" s="14"/>
      <c r="UPD68" s="14"/>
      <c r="UPE68" s="14"/>
      <c r="UPF68" s="14"/>
      <c r="UPG68" s="14"/>
      <c r="UPH68" s="14"/>
      <c r="UPI68" s="14"/>
      <c r="UPJ68" s="14"/>
      <c r="UPK68" s="14"/>
      <c r="UPL68" s="14"/>
      <c r="UPM68" s="14"/>
      <c r="UPN68" s="14"/>
      <c r="UPO68" s="14"/>
      <c r="UPP68" s="14"/>
      <c r="UPQ68" s="14"/>
      <c r="UPR68" s="14"/>
      <c r="UPS68" s="14"/>
      <c r="UPT68" s="14"/>
      <c r="UPU68" s="14"/>
      <c r="UPV68" s="14"/>
      <c r="UPW68" s="14"/>
      <c r="UPX68" s="14"/>
      <c r="UPY68" s="14"/>
      <c r="UPZ68" s="14"/>
      <c r="UQA68" s="14"/>
      <c r="UQB68" s="14"/>
      <c r="UQC68" s="14"/>
      <c r="UQD68" s="14"/>
      <c r="UQE68" s="14"/>
      <c r="UQF68" s="14"/>
      <c r="UQG68" s="14"/>
      <c r="UQH68" s="14"/>
      <c r="UQI68" s="14"/>
      <c r="UQJ68" s="14"/>
      <c r="UQK68" s="14"/>
      <c r="UQL68" s="14"/>
      <c r="UQM68" s="14"/>
      <c r="UQN68" s="14"/>
      <c r="UQO68" s="14"/>
      <c r="UQP68" s="14"/>
      <c r="UQQ68" s="14"/>
      <c r="UQR68" s="14"/>
      <c r="UQS68" s="14"/>
      <c r="UQT68" s="14"/>
      <c r="UQU68" s="14"/>
      <c r="UQV68" s="14"/>
      <c r="UQW68" s="14"/>
      <c r="UQX68" s="14"/>
      <c r="UQY68" s="14"/>
      <c r="UQZ68" s="14"/>
      <c r="URA68" s="14"/>
      <c r="URB68" s="14"/>
      <c r="URC68" s="14"/>
      <c r="URD68" s="14"/>
      <c r="URE68" s="14"/>
      <c r="URF68" s="14"/>
      <c r="URG68" s="14"/>
      <c r="URH68" s="14"/>
      <c r="URI68" s="14"/>
      <c r="URJ68" s="14"/>
      <c r="URK68" s="14"/>
      <c r="URL68" s="14"/>
      <c r="URM68" s="14"/>
      <c r="URN68" s="14"/>
      <c r="URO68" s="14"/>
      <c r="URP68" s="14"/>
      <c r="URQ68" s="14"/>
      <c r="URR68" s="14"/>
      <c r="URS68" s="14"/>
      <c r="URT68" s="14"/>
      <c r="URU68" s="14"/>
      <c r="URV68" s="14"/>
      <c r="URW68" s="14"/>
      <c r="URX68" s="14"/>
      <c r="URY68" s="14"/>
      <c r="URZ68" s="14"/>
      <c r="USA68" s="14"/>
      <c r="USB68" s="14"/>
      <c r="USC68" s="14"/>
      <c r="USD68" s="14"/>
      <c r="USE68" s="14"/>
      <c r="USF68" s="14"/>
      <c r="USG68" s="14"/>
      <c r="USH68" s="14"/>
      <c r="USI68" s="14"/>
      <c r="USJ68" s="14"/>
      <c r="USK68" s="14"/>
      <c r="USL68" s="14"/>
      <c r="USM68" s="14"/>
      <c r="USN68" s="14"/>
      <c r="USO68" s="14"/>
      <c r="USP68" s="14"/>
      <c r="USQ68" s="14"/>
      <c r="USR68" s="14"/>
      <c r="USS68" s="14"/>
      <c r="UST68" s="14"/>
      <c r="USU68" s="14"/>
      <c r="USV68" s="14"/>
      <c r="USW68" s="14"/>
      <c r="USX68" s="14"/>
      <c r="USY68" s="14"/>
      <c r="USZ68" s="14"/>
      <c r="UTA68" s="14"/>
      <c r="UTB68" s="14"/>
      <c r="UTC68" s="14"/>
      <c r="UTD68" s="14"/>
      <c r="UTE68" s="14"/>
      <c r="UTF68" s="14"/>
      <c r="UTG68" s="14"/>
      <c r="UTH68" s="14"/>
      <c r="UTI68" s="14"/>
      <c r="UTJ68" s="14"/>
      <c r="UTK68" s="14"/>
      <c r="UTL68" s="14"/>
      <c r="UTM68" s="14"/>
      <c r="UTN68" s="14"/>
      <c r="UTO68" s="14"/>
      <c r="UTP68" s="14"/>
      <c r="UTQ68" s="14"/>
      <c r="UTR68" s="14"/>
      <c r="UTS68" s="14"/>
      <c r="UTT68" s="14"/>
      <c r="UTU68" s="14"/>
      <c r="UTV68" s="14"/>
      <c r="UTW68" s="14"/>
      <c r="UTX68" s="14"/>
      <c r="UTY68" s="14"/>
      <c r="UTZ68" s="14"/>
      <c r="UUA68" s="14"/>
      <c r="UUB68" s="14"/>
      <c r="UUC68" s="14"/>
      <c r="UUD68" s="14"/>
      <c r="UUE68" s="14"/>
      <c r="UUF68" s="14"/>
      <c r="UUG68" s="14"/>
      <c r="UUH68" s="14"/>
      <c r="UUI68" s="14"/>
      <c r="UUJ68" s="14"/>
      <c r="UUK68" s="14"/>
      <c r="UUL68" s="14"/>
      <c r="UUM68" s="14"/>
      <c r="UUN68" s="14"/>
      <c r="UUO68" s="14"/>
      <c r="UUP68" s="14"/>
      <c r="UUQ68" s="14"/>
      <c r="UUR68" s="14"/>
      <c r="UUS68" s="14"/>
      <c r="UUT68" s="14"/>
      <c r="UUU68" s="14"/>
      <c r="UUV68" s="14"/>
      <c r="UUW68" s="14"/>
      <c r="UUX68" s="14"/>
      <c r="UUY68" s="14"/>
      <c r="UUZ68" s="14"/>
      <c r="UVA68" s="14"/>
      <c r="UVB68" s="14"/>
      <c r="UVC68" s="14"/>
      <c r="UVD68" s="14"/>
      <c r="UVE68" s="14"/>
      <c r="UVF68" s="14"/>
      <c r="UVG68" s="14"/>
      <c r="UVH68" s="14"/>
      <c r="UVI68" s="14"/>
      <c r="UVJ68" s="14"/>
      <c r="UVK68" s="14"/>
      <c r="UVL68" s="14"/>
      <c r="UVM68" s="14"/>
      <c r="UVN68" s="14"/>
      <c r="UVO68" s="14"/>
      <c r="UVP68" s="14"/>
      <c r="UVQ68" s="14"/>
      <c r="UVR68" s="14"/>
      <c r="UVS68" s="14"/>
      <c r="UVT68" s="14"/>
      <c r="UVU68" s="14"/>
      <c r="UVV68" s="14"/>
      <c r="UVW68" s="14"/>
      <c r="UVX68" s="14"/>
      <c r="UVY68" s="14"/>
      <c r="UVZ68" s="14"/>
      <c r="UWA68" s="14"/>
      <c r="UWB68" s="14"/>
      <c r="UWC68" s="14"/>
      <c r="UWD68" s="14"/>
      <c r="UWE68" s="14"/>
      <c r="UWF68" s="14"/>
      <c r="UWG68" s="14"/>
      <c r="UWH68" s="14"/>
      <c r="UWI68" s="14"/>
      <c r="UWJ68" s="14"/>
      <c r="UWK68" s="14"/>
      <c r="UWL68" s="14"/>
      <c r="UWM68" s="14"/>
      <c r="UWN68" s="14"/>
      <c r="UWO68" s="14"/>
      <c r="UWP68" s="14"/>
      <c r="UWQ68" s="14"/>
      <c r="UWR68" s="14"/>
      <c r="UWS68" s="14"/>
      <c r="UWT68" s="14"/>
      <c r="UWU68" s="14"/>
      <c r="UWV68" s="14"/>
      <c r="UWW68" s="14"/>
      <c r="UWX68" s="14"/>
      <c r="UWY68" s="14"/>
      <c r="UWZ68" s="14"/>
      <c r="UXA68" s="14"/>
      <c r="UXB68" s="14"/>
      <c r="UXC68" s="14"/>
      <c r="UXD68" s="14"/>
      <c r="UXE68" s="14"/>
      <c r="UXF68" s="14"/>
      <c r="UXG68" s="14"/>
      <c r="UXH68" s="14"/>
      <c r="UXI68" s="14"/>
      <c r="UXJ68" s="14"/>
      <c r="UXK68" s="14"/>
      <c r="UXL68" s="14"/>
      <c r="UXM68" s="14"/>
      <c r="UXN68" s="14"/>
      <c r="UXO68" s="14"/>
      <c r="UXP68" s="14"/>
      <c r="UXQ68" s="14"/>
      <c r="UXR68" s="14"/>
      <c r="UXS68" s="14"/>
      <c r="UXT68" s="14"/>
      <c r="UXU68" s="14"/>
      <c r="UXV68" s="14"/>
      <c r="UXW68" s="14"/>
      <c r="UXX68" s="14"/>
      <c r="UXY68" s="14"/>
      <c r="UXZ68" s="14"/>
      <c r="UYA68" s="14"/>
      <c r="UYB68" s="14"/>
      <c r="UYC68" s="14"/>
      <c r="UYD68" s="14"/>
      <c r="UYE68" s="14"/>
      <c r="UYF68" s="14"/>
      <c r="UYG68" s="14"/>
      <c r="UYH68" s="14"/>
      <c r="UYI68" s="14"/>
      <c r="UYJ68" s="14"/>
      <c r="UYK68" s="14"/>
      <c r="UYL68" s="14"/>
      <c r="UYM68" s="14"/>
      <c r="UYN68" s="14"/>
      <c r="UYO68" s="14"/>
      <c r="UYP68" s="14"/>
      <c r="UYQ68" s="14"/>
      <c r="UYR68" s="14"/>
      <c r="UYS68" s="14"/>
      <c r="UYT68" s="14"/>
      <c r="UYU68" s="14"/>
      <c r="UYV68" s="14"/>
      <c r="UYW68" s="14"/>
      <c r="UYX68" s="14"/>
      <c r="UYY68" s="14"/>
      <c r="UYZ68" s="14"/>
      <c r="UZA68" s="14"/>
      <c r="UZB68" s="14"/>
      <c r="UZC68" s="14"/>
      <c r="UZD68" s="14"/>
      <c r="UZE68" s="14"/>
      <c r="UZF68" s="14"/>
      <c r="UZG68" s="14"/>
      <c r="UZH68" s="14"/>
      <c r="UZI68" s="14"/>
      <c r="UZJ68" s="14"/>
      <c r="UZK68" s="14"/>
      <c r="UZL68" s="14"/>
      <c r="UZM68" s="14"/>
      <c r="UZN68" s="14"/>
      <c r="UZO68" s="14"/>
      <c r="UZP68" s="14"/>
      <c r="UZQ68" s="14"/>
      <c r="UZR68" s="14"/>
      <c r="UZS68" s="14"/>
      <c r="UZT68" s="14"/>
      <c r="UZU68" s="14"/>
      <c r="UZV68" s="14"/>
      <c r="UZW68" s="14"/>
      <c r="UZX68" s="14"/>
      <c r="UZY68" s="14"/>
      <c r="UZZ68" s="14"/>
      <c r="VAA68" s="14"/>
      <c r="VAB68" s="14"/>
      <c r="VAC68" s="14"/>
      <c r="VAD68" s="14"/>
      <c r="VAE68" s="14"/>
      <c r="VAF68" s="14"/>
      <c r="VAG68" s="14"/>
      <c r="VAH68" s="14"/>
      <c r="VAI68" s="14"/>
      <c r="VAJ68" s="14"/>
      <c r="VAK68" s="14"/>
      <c r="VAL68" s="14"/>
      <c r="VAM68" s="14"/>
      <c r="VAN68" s="14"/>
      <c r="VAO68" s="14"/>
      <c r="VAP68" s="14"/>
      <c r="VAQ68" s="14"/>
      <c r="VAR68" s="14"/>
      <c r="VAS68" s="14"/>
      <c r="VAT68" s="14"/>
      <c r="VAU68" s="14"/>
      <c r="VAV68" s="14"/>
      <c r="VAW68" s="14"/>
      <c r="VAX68" s="14"/>
      <c r="VAY68" s="14"/>
      <c r="VAZ68" s="14"/>
      <c r="VBA68" s="14"/>
      <c r="VBB68" s="14"/>
      <c r="VBC68" s="14"/>
      <c r="VBD68" s="14"/>
      <c r="VBE68" s="14"/>
      <c r="VBF68" s="14"/>
      <c r="VBG68" s="14"/>
      <c r="VBH68" s="14"/>
      <c r="VBI68" s="14"/>
      <c r="VBJ68" s="14"/>
      <c r="VBK68" s="14"/>
      <c r="VBL68" s="14"/>
      <c r="VBM68" s="14"/>
      <c r="VBN68" s="14"/>
      <c r="VBO68" s="14"/>
      <c r="VBP68" s="14"/>
      <c r="VBQ68" s="14"/>
      <c r="VBR68" s="14"/>
      <c r="VBS68" s="14"/>
      <c r="VBT68" s="14"/>
      <c r="VBU68" s="14"/>
      <c r="VBV68" s="14"/>
      <c r="VBW68" s="14"/>
      <c r="VBX68" s="14"/>
      <c r="VBY68" s="14"/>
      <c r="VBZ68" s="14"/>
      <c r="VCA68" s="14"/>
      <c r="VCB68" s="14"/>
      <c r="VCC68" s="14"/>
      <c r="VCD68" s="14"/>
      <c r="VCE68" s="14"/>
      <c r="VCF68" s="14"/>
      <c r="VCG68" s="14"/>
      <c r="VCH68" s="14"/>
      <c r="VCI68" s="14"/>
      <c r="VCJ68" s="14"/>
      <c r="VCK68" s="14"/>
      <c r="VCL68" s="14"/>
      <c r="VCM68" s="14"/>
      <c r="VCN68" s="14"/>
      <c r="VCO68" s="14"/>
      <c r="VCP68" s="14"/>
      <c r="VCQ68" s="14"/>
      <c r="VCR68" s="14"/>
      <c r="VCS68" s="14"/>
      <c r="VCT68" s="14"/>
      <c r="VCU68" s="14"/>
      <c r="VCV68" s="14"/>
      <c r="VCW68" s="14"/>
      <c r="VCX68" s="14"/>
      <c r="VCY68" s="14"/>
      <c r="VCZ68" s="14"/>
      <c r="VDA68" s="14"/>
      <c r="VDB68" s="14"/>
      <c r="VDC68" s="14"/>
      <c r="VDD68" s="14"/>
      <c r="VDE68" s="14"/>
      <c r="VDF68" s="14"/>
      <c r="VDG68" s="14"/>
      <c r="VDH68" s="14"/>
      <c r="VDI68" s="14"/>
      <c r="VDJ68" s="14"/>
      <c r="VDK68" s="14"/>
      <c r="VDL68" s="14"/>
      <c r="VDM68" s="14"/>
      <c r="VDN68" s="14"/>
      <c r="VDO68" s="14"/>
      <c r="VDP68" s="14"/>
      <c r="VDQ68" s="14"/>
      <c r="VDR68" s="14"/>
      <c r="VDS68" s="14"/>
      <c r="VDT68" s="14"/>
      <c r="VDU68" s="14"/>
      <c r="VDV68" s="14"/>
      <c r="VDW68" s="14"/>
      <c r="VDX68" s="14"/>
      <c r="VDY68" s="14"/>
      <c r="VDZ68" s="14"/>
      <c r="VEA68" s="14"/>
      <c r="VEB68" s="14"/>
      <c r="VEC68" s="14"/>
      <c r="VED68" s="14"/>
      <c r="VEE68" s="14"/>
      <c r="VEF68" s="14"/>
      <c r="VEG68" s="14"/>
      <c r="VEH68" s="14"/>
      <c r="VEI68" s="14"/>
      <c r="VEJ68" s="14"/>
      <c r="VEK68" s="14"/>
      <c r="VEL68" s="14"/>
      <c r="VEM68" s="14"/>
      <c r="VEN68" s="14"/>
      <c r="VEO68" s="14"/>
      <c r="VEP68" s="14"/>
      <c r="VEQ68" s="14"/>
      <c r="VER68" s="14"/>
      <c r="VES68" s="14"/>
      <c r="VET68" s="14"/>
      <c r="VEU68" s="14"/>
      <c r="VEV68" s="14"/>
      <c r="VEW68" s="14"/>
      <c r="VEX68" s="14"/>
      <c r="VEY68" s="14"/>
      <c r="VEZ68" s="14"/>
      <c r="VFA68" s="14"/>
      <c r="VFB68" s="14"/>
      <c r="VFC68" s="14"/>
      <c r="VFD68" s="14"/>
      <c r="VFE68" s="14"/>
      <c r="VFF68" s="14"/>
      <c r="VFG68" s="14"/>
      <c r="VFH68" s="14"/>
      <c r="VFI68" s="14"/>
      <c r="VFJ68" s="14"/>
      <c r="VFK68" s="14"/>
      <c r="VFL68" s="14"/>
      <c r="VFM68" s="14"/>
      <c r="VFN68" s="14"/>
      <c r="VFO68" s="14"/>
      <c r="VFP68" s="14"/>
      <c r="VFQ68" s="14"/>
      <c r="VFR68" s="14"/>
      <c r="VFS68" s="14"/>
      <c r="VFT68" s="14"/>
      <c r="VFU68" s="14"/>
      <c r="VFV68" s="14"/>
      <c r="VFW68" s="14"/>
      <c r="VFX68" s="14"/>
      <c r="VFY68" s="14"/>
      <c r="VFZ68" s="14"/>
      <c r="VGA68" s="14"/>
      <c r="VGB68" s="14"/>
      <c r="VGC68" s="14"/>
      <c r="VGD68" s="14"/>
      <c r="VGE68" s="14"/>
      <c r="VGF68" s="14"/>
      <c r="VGG68" s="14"/>
      <c r="VGH68" s="14"/>
      <c r="VGI68" s="14"/>
      <c r="VGJ68" s="14"/>
      <c r="VGK68" s="14"/>
      <c r="VGL68" s="14"/>
      <c r="VGM68" s="14"/>
      <c r="VGN68" s="14"/>
      <c r="VGO68" s="14"/>
      <c r="VGP68" s="14"/>
      <c r="VGQ68" s="14"/>
      <c r="VGR68" s="14"/>
      <c r="VGS68" s="14"/>
      <c r="VGT68" s="14"/>
      <c r="VGU68" s="14"/>
      <c r="VGV68" s="14"/>
      <c r="VGW68" s="14"/>
      <c r="VGX68" s="14"/>
      <c r="VGY68" s="14"/>
      <c r="VGZ68" s="14"/>
      <c r="VHA68" s="14"/>
      <c r="VHB68" s="14"/>
      <c r="VHC68" s="14"/>
      <c r="VHD68" s="14"/>
      <c r="VHE68" s="14"/>
      <c r="VHF68" s="14"/>
      <c r="VHG68" s="14"/>
      <c r="VHH68" s="14"/>
      <c r="VHI68" s="14"/>
      <c r="VHJ68" s="14"/>
      <c r="VHK68" s="14"/>
      <c r="VHL68" s="14"/>
      <c r="VHM68" s="14"/>
      <c r="VHN68" s="14"/>
      <c r="VHO68" s="14"/>
      <c r="VHP68" s="14"/>
      <c r="VHQ68" s="14"/>
      <c r="VHR68" s="14"/>
      <c r="VHS68" s="14"/>
      <c r="VHT68" s="14"/>
      <c r="VHU68" s="14"/>
      <c r="VHV68" s="14"/>
      <c r="VHW68" s="14"/>
      <c r="VHX68" s="14"/>
      <c r="VHY68" s="14"/>
      <c r="VHZ68" s="14"/>
      <c r="VIA68" s="14"/>
      <c r="VIB68" s="14"/>
      <c r="VIC68" s="14"/>
      <c r="VID68" s="14"/>
      <c r="VIE68" s="14"/>
      <c r="VIF68" s="14"/>
      <c r="VIG68" s="14"/>
      <c r="VIH68" s="14"/>
      <c r="VII68" s="14"/>
      <c r="VIJ68" s="14"/>
      <c r="VIK68" s="14"/>
      <c r="VIL68" s="14"/>
      <c r="VIM68" s="14"/>
      <c r="VIN68" s="14"/>
      <c r="VIO68" s="14"/>
      <c r="VIP68" s="14"/>
      <c r="VIQ68" s="14"/>
      <c r="VIR68" s="14"/>
      <c r="VIS68" s="14"/>
      <c r="VIT68" s="14"/>
      <c r="VIU68" s="14"/>
      <c r="VIV68" s="14"/>
      <c r="VIW68" s="14"/>
      <c r="VIX68" s="14"/>
      <c r="VIY68" s="14"/>
      <c r="VIZ68" s="14"/>
      <c r="VJA68" s="14"/>
      <c r="VJB68" s="14"/>
      <c r="VJC68" s="14"/>
      <c r="VJD68" s="14"/>
      <c r="VJE68" s="14"/>
      <c r="VJF68" s="14"/>
      <c r="VJG68" s="14"/>
      <c r="VJH68" s="14"/>
      <c r="VJI68" s="14"/>
      <c r="VJJ68" s="14"/>
      <c r="VJK68" s="14"/>
      <c r="VJL68" s="14"/>
      <c r="VJM68" s="14"/>
      <c r="VJN68" s="14"/>
      <c r="VJO68" s="14"/>
      <c r="VJP68" s="14"/>
      <c r="VJQ68" s="14"/>
      <c r="VJR68" s="14"/>
      <c r="VJS68" s="14"/>
      <c r="VJT68" s="14"/>
      <c r="VJU68" s="14"/>
      <c r="VJV68" s="14"/>
      <c r="VJW68" s="14"/>
      <c r="VJX68" s="14"/>
      <c r="VJY68" s="14"/>
      <c r="VJZ68" s="14"/>
      <c r="VKA68" s="14"/>
      <c r="VKB68" s="14"/>
      <c r="VKC68" s="14"/>
      <c r="VKD68" s="14"/>
      <c r="VKE68" s="14"/>
      <c r="VKF68" s="14"/>
      <c r="VKG68" s="14"/>
      <c r="VKH68" s="14"/>
      <c r="VKI68" s="14"/>
      <c r="VKJ68" s="14"/>
      <c r="VKK68" s="14"/>
      <c r="VKL68" s="14"/>
      <c r="VKM68" s="14"/>
      <c r="VKN68" s="14"/>
      <c r="VKO68" s="14"/>
      <c r="VKP68" s="14"/>
      <c r="VKQ68" s="14"/>
      <c r="VKR68" s="14"/>
      <c r="VKS68" s="14"/>
      <c r="VKT68" s="14"/>
      <c r="VKU68" s="14"/>
      <c r="VKV68" s="14"/>
      <c r="VKW68" s="14"/>
      <c r="VKX68" s="14"/>
      <c r="VKY68" s="14"/>
      <c r="VKZ68" s="14"/>
      <c r="VLA68" s="14"/>
      <c r="VLB68" s="14"/>
      <c r="VLC68" s="14"/>
      <c r="VLD68" s="14"/>
      <c r="VLE68" s="14"/>
      <c r="VLF68" s="14"/>
      <c r="VLG68" s="14"/>
      <c r="VLH68" s="14"/>
      <c r="VLI68" s="14"/>
      <c r="VLJ68" s="14"/>
      <c r="VLK68" s="14"/>
      <c r="VLL68" s="14"/>
      <c r="VLM68" s="14"/>
      <c r="VLN68" s="14"/>
      <c r="VLO68" s="14"/>
      <c r="VLP68" s="14"/>
      <c r="VLQ68" s="14"/>
      <c r="VLR68" s="14"/>
      <c r="VLS68" s="14"/>
      <c r="VLT68" s="14"/>
      <c r="VLU68" s="14"/>
      <c r="VLV68" s="14"/>
      <c r="VLW68" s="14"/>
      <c r="VLX68" s="14"/>
      <c r="VLY68" s="14"/>
      <c r="VLZ68" s="14"/>
      <c r="VMA68" s="14"/>
      <c r="VMB68" s="14"/>
      <c r="VMC68" s="14"/>
      <c r="VMD68" s="14"/>
      <c r="VME68" s="14"/>
      <c r="VMF68" s="14"/>
      <c r="VMG68" s="14"/>
      <c r="VMH68" s="14"/>
      <c r="VMI68" s="14"/>
      <c r="VMJ68" s="14"/>
      <c r="VMK68" s="14"/>
      <c r="VML68" s="14"/>
      <c r="VMM68" s="14"/>
      <c r="VMN68" s="14"/>
      <c r="VMO68" s="14"/>
      <c r="VMP68" s="14"/>
      <c r="VMQ68" s="14"/>
      <c r="VMR68" s="14"/>
      <c r="VMS68" s="14"/>
      <c r="VMT68" s="14"/>
      <c r="VMU68" s="14"/>
      <c r="VMV68" s="14"/>
      <c r="VMW68" s="14"/>
      <c r="VMX68" s="14"/>
      <c r="VMY68" s="14"/>
      <c r="VMZ68" s="14"/>
      <c r="VNA68" s="14"/>
      <c r="VNB68" s="14"/>
      <c r="VNC68" s="14"/>
      <c r="VND68" s="14"/>
      <c r="VNE68" s="14"/>
      <c r="VNF68" s="14"/>
      <c r="VNG68" s="14"/>
      <c r="VNH68" s="14"/>
      <c r="VNI68" s="14"/>
      <c r="VNJ68" s="14"/>
      <c r="VNK68" s="14"/>
      <c r="VNL68" s="14"/>
      <c r="VNM68" s="14"/>
      <c r="VNN68" s="14"/>
      <c r="VNO68" s="14"/>
      <c r="VNP68" s="14"/>
      <c r="VNQ68" s="14"/>
      <c r="VNR68" s="14"/>
      <c r="VNS68" s="14"/>
      <c r="VNT68" s="14"/>
      <c r="VNU68" s="14"/>
      <c r="VNV68" s="14"/>
      <c r="VNW68" s="14"/>
      <c r="VNX68" s="14"/>
      <c r="VNY68" s="14"/>
      <c r="VNZ68" s="14"/>
      <c r="VOA68" s="14"/>
      <c r="VOB68" s="14"/>
      <c r="VOC68" s="14"/>
      <c r="VOD68" s="14"/>
      <c r="VOE68" s="14"/>
      <c r="VOF68" s="14"/>
      <c r="VOG68" s="14"/>
      <c r="VOH68" s="14"/>
      <c r="VOI68" s="14"/>
      <c r="VOJ68" s="14"/>
      <c r="VOK68" s="14"/>
      <c r="VOL68" s="14"/>
      <c r="VOM68" s="14"/>
      <c r="VON68" s="14"/>
      <c r="VOO68" s="14"/>
      <c r="VOP68" s="14"/>
      <c r="VOQ68" s="14"/>
      <c r="VOR68" s="14"/>
      <c r="VOS68" s="14"/>
      <c r="VOT68" s="14"/>
      <c r="VOU68" s="14"/>
      <c r="VOV68" s="14"/>
      <c r="VOW68" s="14"/>
      <c r="VOX68" s="14"/>
      <c r="VOY68" s="14"/>
      <c r="VOZ68" s="14"/>
      <c r="VPA68" s="14"/>
      <c r="VPB68" s="14"/>
      <c r="VPC68" s="14"/>
      <c r="VPD68" s="14"/>
      <c r="VPE68" s="14"/>
      <c r="VPF68" s="14"/>
      <c r="VPG68" s="14"/>
      <c r="VPH68" s="14"/>
      <c r="VPI68" s="14"/>
      <c r="VPJ68" s="14"/>
      <c r="VPK68" s="14"/>
      <c r="VPL68" s="14"/>
      <c r="VPM68" s="14"/>
      <c r="VPN68" s="14"/>
      <c r="VPO68" s="14"/>
      <c r="VPP68" s="14"/>
      <c r="VPQ68" s="14"/>
      <c r="VPR68" s="14"/>
      <c r="VPS68" s="14"/>
      <c r="VPT68" s="14"/>
      <c r="VPU68" s="14"/>
      <c r="VPV68" s="14"/>
      <c r="VPW68" s="14"/>
      <c r="VPX68" s="14"/>
      <c r="VPY68" s="14"/>
      <c r="VPZ68" s="14"/>
      <c r="VQA68" s="14"/>
      <c r="VQB68" s="14"/>
      <c r="VQC68" s="14"/>
      <c r="VQD68" s="14"/>
      <c r="VQE68" s="14"/>
      <c r="VQF68" s="14"/>
      <c r="VQG68" s="14"/>
      <c r="VQH68" s="14"/>
      <c r="VQI68" s="14"/>
      <c r="VQJ68" s="14"/>
      <c r="VQK68" s="14"/>
      <c r="VQL68" s="14"/>
      <c r="VQM68" s="14"/>
      <c r="VQN68" s="14"/>
      <c r="VQO68" s="14"/>
      <c r="VQP68" s="14"/>
      <c r="VQQ68" s="14"/>
      <c r="VQR68" s="14"/>
      <c r="VQS68" s="14"/>
      <c r="VQT68" s="14"/>
      <c r="VQU68" s="14"/>
      <c r="VQV68" s="14"/>
      <c r="VQW68" s="14"/>
      <c r="VQX68" s="14"/>
      <c r="VQY68" s="14"/>
      <c r="VQZ68" s="14"/>
      <c r="VRA68" s="14"/>
      <c r="VRB68" s="14"/>
      <c r="VRC68" s="14"/>
      <c r="VRD68" s="14"/>
      <c r="VRE68" s="14"/>
      <c r="VRF68" s="14"/>
      <c r="VRG68" s="14"/>
      <c r="VRH68" s="14"/>
      <c r="VRI68" s="14"/>
      <c r="VRJ68" s="14"/>
      <c r="VRK68" s="14"/>
      <c r="VRL68" s="14"/>
      <c r="VRM68" s="14"/>
      <c r="VRN68" s="14"/>
      <c r="VRO68" s="14"/>
      <c r="VRP68" s="14"/>
      <c r="VRQ68" s="14"/>
      <c r="VRR68" s="14"/>
      <c r="VRS68" s="14"/>
      <c r="VRT68" s="14"/>
      <c r="VRU68" s="14"/>
      <c r="VRV68" s="14"/>
      <c r="VRW68" s="14"/>
      <c r="VRX68" s="14"/>
      <c r="VRY68" s="14"/>
      <c r="VRZ68" s="14"/>
      <c r="VSA68" s="14"/>
      <c r="VSB68" s="14"/>
      <c r="VSC68" s="14"/>
      <c r="VSD68" s="14"/>
      <c r="VSE68" s="14"/>
      <c r="VSF68" s="14"/>
      <c r="VSG68" s="14"/>
      <c r="VSH68" s="14"/>
      <c r="VSI68" s="14"/>
      <c r="VSJ68" s="14"/>
      <c r="VSK68" s="14"/>
      <c r="VSL68" s="14"/>
      <c r="VSM68" s="14"/>
      <c r="VSN68" s="14"/>
      <c r="VSO68" s="14"/>
      <c r="VSP68" s="14"/>
      <c r="VSQ68" s="14"/>
      <c r="VSR68" s="14"/>
      <c r="VSS68" s="14"/>
      <c r="VST68" s="14"/>
      <c r="VSU68" s="14"/>
      <c r="VSV68" s="14"/>
      <c r="VSW68" s="14"/>
      <c r="VSX68" s="14"/>
      <c r="VSY68" s="14"/>
      <c r="VSZ68" s="14"/>
      <c r="VTA68" s="14"/>
      <c r="VTB68" s="14"/>
      <c r="VTC68" s="14"/>
      <c r="VTD68" s="14"/>
      <c r="VTE68" s="14"/>
      <c r="VTF68" s="14"/>
      <c r="VTG68" s="14"/>
      <c r="VTH68" s="14"/>
      <c r="VTI68" s="14"/>
      <c r="VTJ68" s="14"/>
      <c r="VTK68" s="14"/>
      <c r="VTL68" s="14"/>
      <c r="VTM68" s="14"/>
      <c r="VTN68" s="14"/>
      <c r="VTO68" s="14"/>
      <c r="VTP68" s="14"/>
      <c r="VTQ68" s="14"/>
      <c r="VTR68" s="14"/>
      <c r="VTS68" s="14"/>
      <c r="VTT68" s="14"/>
      <c r="VTU68" s="14"/>
      <c r="VTV68" s="14"/>
      <c r="VTW68" s="14"/>
      <c r="VTX68" s="14"/>
      <c r="VTY68" s="14"/>
      <c r="VTZ68" s="14"/>
      <c r="VUA68" s="14"/>
      <c r="VUB68" s="14"/>
      <c r="VUC68" s="14"/>
      <c r="VUD68" s="14"/>
      <c r="VUE68" s="14"/>
      <c r="VUF68" s="14"/>
      <c r="VUG68" s="14"/>
      <c r="VUH68" s="14"/>
      <c r="VUI68" s="14"/>
      <c r="VUJ68" s="14"/>
      <c r="VUK68" s="14"/>
      <c r="VUL68" s="14"/>
      <c r="VUM68" s="14"/>
      <c r="VUN68" s="14"/>
      <c r="VUO68" s="14"/>
      <c r="VUP68" s="14"/>
      <c r="VUQ68" s="14"/>
      <c r="VUR68" s="14"/>
      <c r="VUS68" s="14"/>
      <c r="VUT68" s="14"/>
      <c r="VUU68" s="14"/>
      <c r="VUV68" s="14"/>
      <c r="VUW68" s="14"/>
      <c r="VUX68" s="14"/>
      <c r="VUY68" s="14"/>
      <c r="VUZ68" s="14"/>
      <c r="VVA68" s="14"/>
      <c r="VVB68" s="14"/>
      <c r="VVC68" s="14"/>
      <c r="VVD68" s="14"/>
      <c r="VVE68" s="14"/>
      <c r="VVF68" s="14"/>
      <c r="VVG68" s="14"/>
      <c r="VVH68" s="14"/>
      <c r="VVI68" s="14"/>
      <c r="VVJ68" s="14"/>
      <c r="VVK68" s="14"/>
      <c r="VVL68" s="14"/>
      <c r="VVM68" s="14"/>
      <c r="VVN68" s="14"/>
      <c r="VVO68" s="14"/>
      <c r="VVP68" s="14"/>
      <c r="VVQ68" s="14"/>
      <c r="VVR68" s="14"/>
      <c r="VVS68" s="14"/>
      <c r="VVT68" s="14"/>
      <c r="VVU68" s="14"/>
      <c r="VVV68" s="14"/>
      <c r="VVW68" s="14"/>
      <c r="VVX68" s="14"/>
      <c r="VVY68" s="14"/>
      <c r="VVZ68" s="14"/>
      <c r="VWA68" s="14"/>
      <c r="VWB68" s="14"/>
      <c r="VWC68" s="14"/>
      <c r="VWD68" s="14"/>
      <c r="VWE68" s="14"/>
      <c r="VWF68" s="14"/>
      <c r="VWG68" s="14"/>
      <c r="VWH68" s="14"/>
      <c r="VWI68" s="14"/>
      <c r="VWJ68" s="14"/>
      <c r="VWK68" s="14"/>
      <c r="VWL68" s="14"/>
      <c r="VWM68" s="14"/>
      <c r="VWN68" s="14"/>
      <c r="VWO68" s="14"/>
      <c r="VWP68" s="14"/>
      <c r="VWQ68" s="14"/>
      <c r="VWR68" s="14"/>
      <c r="VWS68" s="14"/>
      <c r="VWT68" s="14"/>
      <c r="VWU68" s="14"/>
      <c r="VWV68" s="14"/>
      <c r="VWW68" s="14"/>
      <c r="VWX68" s="14"/>
      <c r="VWY68" s="14"/>
      <c r="VWZ68" s="14"/>
      <c r="VXA68" s="14"/>
      <c r="VXB68" s="14"/>
      <c r="VXC68" s="14"/>
      <c r="VXD68" s="14"/>
      <c r="VXE68" s="14"/>
      <c r="VXF68" s="14"/>
      <c r="VXG68" s="14"/>
      <c r="VXH68" s="14"/>
      <c r="VXI68" s="14"/>
      <c r="VXJ68" s="14"/>
      <c r="VXK68" s="14"/>
      <c r="VXL68" s="14"/>
      <c r="VXM68" s="14"/>
      <c r="VXN68" s="14"/>
      <c r="VXO68" s="14"/>
      <c r="VXP68" s="14"/>
      <c r="VXQ68" s="14"/>
      <c r="VXR68" s="14"/>
      <c r="VXS68" s="14"/>
      <c r="VXT68" s="14"/>
      <c r="VXU68" s="14"/>
      <c r="VXV68" s="14"/>
      <c r="VXW68" s="14"/>
      <c r="VXX68" s="14"/>
      <c r="VXY68" s="14"/>
      <c r="VXZ68" s="14"/>
      <c r="VYA68" s="14"/>
      <c r="VYB68" s="14"/>
      <c r="VYC68" s="14"/>
      <c r="VYD68" s="14"/>
      <c r="VYE68" s="14"/>
      <c r="VYF68" s="14"/>
      <c r="VYG68" s="14"/>
      <c r="VYH68" s="14"/>
      <c r="VYI68" s="14"/>
      <c r="VYJ68" s="14"/>
      <c r="VYK68" s="14"/>
      <c r="VYL68" s="14"/>
      <c r="VYM68" s="14"/>
      <c r="VYN68" s="14"/>
      <c r="VYO68" s="14"/>
      <c r="VYP68" s="14"/>
      <c r="VYQ68" s="14"/>
      <c r="VYR68" s="14"/>
      <c r="VYS68" s="14"/>
      <c r="VYT68" s="14"/>
      <c r="VYU68" s="14"/>
      <c r="VYV68" s="14"/>
      <c r="VYW68" s="14"/>
      <c r="VYX68" s="14"/>
      <c r="VYY68" s="14"/>
      <c r="VYZ68" s="14"/>
      <c r="VZA68" s="14"/>
      <c r="VZB68" s="14"/>
      <c r="VZC68" s="14"/>
      <c r="VZD68" s="14"/>
      <c r="VZE68" s="14"/>
      <c r="VZF68" s="14"/>
      <c r="VZG68" s="14"/>
      <c r="VZH68" s="14"/>
      <c r="VZI68" s="14"/>
      <c r="VZJ68" s="14"/>
      <c r="VZK68" s="14"/>
      <c r="VZL68" s="14"/>
      <c r="VZM68" s="14"/>
      <c r="VZN68" s="14"/>
      <c r="VZO68" s="14"/>
      <c r="VZP68" s="14"/>
      <c r="VZQ68" s="14"/>
      <c r="VZR68" s="14"/>
      <c r="VZS68" s="14"/>
      <c r="VZT68" s="14"/>
      <c r="VZU68" s="14"/>
      <c r="VZV68" s="14"/>
      <c r="VZW68" s="14"/>
      <c r="VZX68" s="14"/>
      <c r="VZY68" s="14"/>
      <c r="VZZ68" s="14"/>
      <c r="WAA68" s="14"/>
      <c r="WAB68" s="14"/>
      <c r="WAC68" s="14"/>
      <c r="WAD68" s="14"/>
      <c r="WAE68" s="14"/>
      <c r="WAF68" s="14"/>
      <c r="WAG68" s="14"/>
      <c r="WAH68" s="14"/>
      <c r="WAI68" s="14"/>
      <c r="WAJ68" s="14"/>
      <c r="WAK68" s="14"/>
      <c r="WAL68" s="14"/>
      <c r="WAM68" s="14"/>
      <c r="WAN68" s="14"/>
      <c r="WAO68" s="14"/>
      <c r="WAP68" s="14"/>
      <c r="WAQ68" s="14"/>
      <c r="WAR68" s="14"/>
      <c r="WAS68" s="14"/>
      <c r="WAT68" s="14"/>
      <c r="WAU68" s="14"/>
      <c r="WAV68" s="14"/>
      <c r="WAW68" s="14"/>
      <c r="WAX68" s="14"/>
      <c r="WAY68" s="14"/>
      <c r="WAZ68" s="14"/>
      <c r="WBA68" s="14"/>
      <c r="WBB68" s="14"/>
      <c r="WBC68" s="14"/>
      <c r="WBD68" s="14"/>
      <c r="WBE68" s="14"/>
      <c r="WBF68" s="14"/>
      <c r="WBG68" s="14"/>
      <c r="WBH68" s="14"/>
      <c r="WBI68" s="14"/>
      <c r="WBJ68" s="14"/>
      <c r="WBK68" s="14"/>
      <c r="WBL68" s="14"/>
      <c r="WBM68" s="14"/>
      <c r="WBN68" s="14"/>
      <c r="WBO68" s="14"/>
      <c r="WBP68" s="14"/>
      <c r="WBQ68" s="14"/>
      <c r="WBR68" s="14"/>
      <c r="WBS68" s="14"/>
      <c r="WBT68" s="14"/>
      <c r="WBU68" s="14"/>
      <c r="WBV68" s="14"/>
      <c r="WBW68" s="14"/>
      <c r="WBX68" s="14"/>
      <c r="WBY68" s="14"/>
      <c r="WBZ68" s="14"/>
      <c r="WCA68" s="14"/>
      <c r="WCB68" s="14"/>
      <c r="WCC68" s="14"/>
      <c r="WCD68" s="14"/>
      <c r="WCE68" s="14"/>
      <c r="WCF68" s="14"/>
      <c r="WCG68" s="14"/>
      <c r="WCH68" s="14"/>
      <c r="WCI68" s="14"/>
      <c r="WCJ68" s="14"/>
      <c r="WCK68" s="14"/>
      <c r="WCL68" s="14"/>
      <c r="WCM68" s="14"/>
      <c r="WCN68" s="14"/>
      <c r="WCO68" s="14"/>
      <c r="WCP68" s="14"/>
      <c r="WCQ68" s="14"/>
      <c r="WCR68" s="14"/>
      <c r="WCS68" s="14"/>
      <c r="WCT68" s="14"/>
      <c r="WCU68" s="14"/>
      <c r="WCV68" s="14"/>
      <c r="WCW68" s="14"/>
      <c r="WCX68" s="14"/>
      <c r="WCY68" s="14"/>
      <c r="WCZ68" s="14"/>
      <c r="WDA68" s="14"/>
      <c r="WDB68" s="14"/>
      <c r="WDC68" s="14"/>
      <c r="WDD68" s="14"/>
      <c r="WDE68" s="14"/>
      <c r="WDF68" s="14"/>
      <c r="WDG68" s="14"/>
      <c r="WDH68" s="14"/>
      <c r="WDI68" s="14"/>
      <c r="WDJ68" s="14"/>
      <c r="WDK68" s="14"/>
      <c r="WDL68" s="14"/>
      <c r="WDM68" s="14"/>
      <c r="WDN68" s="14"/>
      <c r="WDO68" s="14"/>
      <c r="WDP68" s="14"/>
      <c r="WDQ68" s="14"/>
      <c r="WDR68" s="14"/>
      <c r="WDS68" s="14"/>
      <c r="WDT68" s="14"/>
      <c r="WDU68" s="14"/>
      <c r="WDV68" s="14"/>
      <c r="WDW68" s="14"/>
      <c r="WDX68" s="14"/>
      <c r="WDY68" s="14"/>
      <c r="WDZ68" s="14"/>
      <c r="WEA68" s="14"/>
      <c r="WEB68" s="14"/>
      <c r="WEC68" s="14"/>
      <c r="WED68" s="14"/>
      <c r="WEE68" s="14"/>
      <c r="WEF68" s="14"/>
      <c r="WEG68" s="14"/>
      <c r="WEH68" s="14"/>
      <c r="WEI68" s="14"/>
      <c r="WEJ68" s="14"/>
      <c r="WEK68" s="14"/>
      <c r="WEL68" s="14"/>
      <c r="WEM68" s="14"/>
      <c r="WEN68" s="14"/>
      <c r="WEO68" s="14"/>
      <c r="WEP68" s="14"/>
      <c r="WEQ68" s="14"/>
      <c r="WER68" s="14"/>
      <c r="WES68" s="14"/>
      <c r="WET68" s="14"/>
      <c r="WEU68" s="14"/>
      <c r="WEV68" s="14"/>
      <c r="WEW68" s="14"/>
      <c r="WEX68" s="14"/>
      <c r="WEY68" s="14"/>
      <c r="WEZ68" s="14"/>
      <c r="WFA68" s="14"/>
      <c r="WFB68" s="14"/>
      <c r="WFC68" s="14"/>
      <c r="WFD68" s="14"/>
      <c r="WFE68" s="14"/>
      <c r="WFF68" s="14"/>
      <c r="WFG68" s="14"/>
      <c r="WFH68" s="14"/>
      <c r="WFI68" s="14"/>
      <c r="WFJ68" s="14"/>
      <c r="WFK68" s="14"/>
      <c r="WFL68" s="14"/>
      <c r="WFM68" s="14"/>
      <c r="WFN68" s="14"/>
      <c r="WFO68" s="14"/>
      <c r="WFP68" s="14"/>
      <c r="WFQ68" s="14"/>
      <c r="WFR68" s="14"/>
      <c r="WFS68" s="14"/>
      <c r="WFT68" s="14"/>
      <c r="WFU68" s="14"/>
      <c r="WFV68" s="14"/>
      <c r="WFW68" s="14"/>
      <c r="WFX68" s="14"/>
      <c r="WFY68" s="14"/>
      <c r="WFZ68" s="14"/>
      <c r="WGA68" s="14"/>
      <c r="WGB68" s="14"/>
      <c r="WGC68" s="14"/>
      <c r="WGD68" s="14"/>
      <c r="WGE68" s="14"/>
      <c r="WGF68" s="14"/>
      <c r="WGG68" s="14"/>
      <c r="WGH68" s="14"/>
      <c r="WGI68" s="14"/>
      <c r="WGJ68" s="14"/>
      <c r="WGK68" s="14"/>
      <c r="WGL68" s="14"/>
      <c r="WGM68" s="14"/>
      <c r="WGN68" s="14"/>
      <c r="WGO68" s="14"/>
      <c r="WGP68" s="14"/>
      <c r="WGQ68" s="14"/>
      <c r="WGR68" s="14"/>
      <c r="WGS68" s="14"/>
      <c r="WGT68" s="14"/>
      <c r="WGU68" s="14"/>
      <c r="WGV68" s="14"/>
      <c r="WGW68" s="14"/>
      <c r="WGX68" s="14"/>
      <c r="WGY68" s="14"/>
      <c r="WGZ68" s="14"/>
      <c r="WHA68" s="14"/>
      <c r="WHB68" s="14"/>
      <c r="WHC68" s="14"/>
      <c r="WHD68" s="14"/>
      <c r="WHE68" s="14"/>
      <c r="WHF68" s="14"/>
      <c r="WHG68" s="14"/>
      <c r="WHH68" s="14"/>
      <c r="WHI68" s="14"/>
      <c r="WHJ68" s="14"/>
      <c r="WHK68" s="14"/>
      <c r="WHL68" s="14"/>
      <c r="WHM68" s="14"/>
      <c r="WHN68" s="14"/>
      <c r="WHO68" s="14"/>
      <c r="WHP68" s="14"/>
      <c r="WHQ68" s="14"/>
      <c r="WHR68" s="14"/>
      <c r="WHS68" s="14"/>
      <c r="WHT68" s="14"/>
      <c r="WHU68" s="14"/>
      <c r="WHV68" s="14"/>
      <c r="WHW68" s="14"/>
      <c r="WHX68" s="14"/>
      <c r="WHY68" s="14"/>
      <c r="WHZ68" s="14"/>
      <c r="WIA68" s="14"/>
      <c r="WIB68" s="14"/>
      <c r="WIC68" s="14"/>
      <c r="WID68" s="14"/>
      <c r="WIE68" s="14"/>
      <c r="WIF68" s="14"/>
      <c r="WIG68" s="14"/>
      <c r="WIH68" s="14"/>
      <c r="WII68" s="14"/>
      <c r="WIJ68" s="14"/>
      <c r="WIK68" s="14"/>
      <c r="WIL68" s="14"/>
      <c r="WIM68" s="14"/>
      <c r="WIN68" s="14"/>
      <c r="WIO68" s="14"/>
      <c r="WIP68" s="14"/>
      <c r="WIQ68" s="14"/>
      <c r="WIR68" s="14"/>
      <c r="WIS68" s="14"/>
      <c r="WIT68" s="14"/>
      <c r="WIU68" s="14"/>
      <c r="WIV68" s="14"/>
      <c r="WIW68" s="14"/>
      <c r="WIX68" s="14"/>
      <c r="WIY68" s="14"/>
      <c r="WIZ68" s="14"/>
      <c r="WJA68" s="14"/>
      <c r="WJB68" s="14"/>
      <c r="WJC68" s="14"/>
      <c r="WJD68" s="14"/>
      <c r="WJE68" s="14"/>
      <c r="WJF68" s="14"/>
      <c r="WJG68" s="14"/>
      <c r="WJH68" s="14"/>
      <c r="WJI68" s="14"/>
      <c r="WJJ68" s="14"/>
      <c r="WJK68" s="14"/>
      <c r="WJL68" s="14"/>
      <c r="WJM68" s="14"/>
      <c r="WJN68" s="14"/>
      <c r="WJO68" s="14"/>
      <c r="WJP68" s="14"/>
      <c r="WJQ68" s="14"/>
      <c r="WJR68" s="14"/>
      <c r="WJS68" s="14"/>
      <c r="WJT68" s="14"/>
      <c r="WJU68" s="14"/>
      <c r="WJV68" s="14"/>
      <c r="WJW68" s="14"/>
      <c r="WJX68" s="14"/>
      <c r="WJY68" s="14"/>
      <c r="WJZ68" s="14"/>
      <c r="WKA68" s="14"/>
      <c r="WKB68" s="14"/>
      <c r="WKC68" s="14"/>
      <c r="WKD68" s="14"/>
      <c r="WKE68" s="14"/>
      <c r="WKF68" s="14"/>
      <c r="WKG68" s="14"/>
      <c r="WKH68" s="14"/>
      <c r="WKI68" s="14"/>
      <c r="WKJ68" s="14"/>
      <c r="WKK68" s="14"/>
      <c r="WKL68" s="14"/>
      <c r="WKM68" s="14"/>
      <c r="WKN68" s="14"/>
      <c r="WKO68" s="14"/>
      <c r="WKP68" s="14"/>
      <c r="WKQ68" s="14"/>
      <c r="WKR68" s="14"/>
      <c r="WKS68" s="14"/>
      <c r="WKT68" s="14"/>
      <c r="WKU68" s="14"/>
      <c r="WKV68" s="14"/>
      <c r="WKW68" s="14"/>
      <c r="WKX68" s="14"/>
      <c r="WKY68" s="14"/>
      <c r="WKZ68" s="14"/>
      <c r="WLA68" s="14"/>
      <c r="WLB68" s="14"/>
      <c r="WLC68" s="14"/>
      <c r="WLD68" s="14"/>
      <c r="WLE68" s="14"/>
      <c r="WLF68" s="14"/>
      <c r="WLG68" s="14"/>
      <c r="WLH68" s="14"/>
      <c r="WLI68" s="14"/>
      <c r="WLJ68" s="14"/>
      <c r="WLK68" s="14"/>
      <c r="WLL68" s="14"/>
      <c r="WLM68" s="14"/>
      <c r="WLN68" s="14"/>
      <c r="WLO68" s="14"/>
      <c r="WLP68" s="14"/>
      <c r="WLQ68" s="14"/>
      <c r="WLR68" s="14"/>
      <c r="WLS68" s="14"/>
      <c r="WLT68" s="14"/>
      <c r="WLU68" s="14"/>
      <c r="WLV68" s="14"/>
      <c r="WLW68" s="14"/>
      <c r="WLX68" s="14"/>
      <c r="WLY68" s="14"/>
      <c r="WLZ68" s="14"/>
      <c r="WMA68" s="14"/>
      <c r="WMB68" s="14"/>
      <c r="WMC68" s="14"/>
      <c r="WMD68" s="14"/>
      <c r="WME68" s="14"/>
      <c r="WMF68" s="14"/>
      <c r="WMG68" s="14"/>
      <c r="WMH68" s="14"/>
      <c r="WMI68" s="14"/>
      <c r="WMJ68" s="14"/>
      <c r="WMK68" s="14"/>
      <c r="WML68" s="14"/>
      <c r="WMM68" s="14"/>
      <c r="WMN68" s="14"/>
      <c r="WMO68" s="14"/>
      <c r="WMP68" s="14"/>
      <c r="WMQ68" s="14"/>
      <c r="WMR68" s="14"/>
      <c r="WMS68" s="14"/>
      <c r="WMT68" s="14"/>
      <c r="WMU68" s="14"/>
      <c r="WMV68" s="14"/>
      <c r="WMW68" s="14"/>
      <c r="WMX68" s="14"/>
      <c r="WMY68" s="14"/>
      <c r="WMZ68" s="14"/>
      <c r="WNA68" s="14"/>
      <c r="WNB68" s="14"/>
      <c r="WNC68" s="14"/>
      <c r="WND68" s="14"/>
      <c r="WNE68" s="14"/>
      <c r="WNF68" s="14"/>
      <c r="WNG68" s="14"/>
      <c r="WNH68" s="14"/>
      <c r="WNI68" s="14"/>
      <c r="WNJ68" s="14"/>
      <c r="WNK68" s="14"/>
      <c r="WNL68" s="14"/>
      <c r="WNM68" s="14"/>
      <c r="WNN68" s="14"/>
      <c r="WNO68" s="14"/>
      <c r="WNP68" s="14"/>
      <c r="WNQ68" s="14"/>
      <c r="WNR68" s="14"/>
      <c r="WNS68" s="14"/>
      <c r="WNT68" s="14"/>
      <c r="WNU68" s="14"/>
      <c r="WNV68" s="14"/>
      <c r="WNW68" s="14"/>
      <c r="WNX68" s="14"/>
      <c r="WNY68" s="14"/>
      <c r="WNZ68" s="14"/>
      <c r="WOA68" s="14"/>
      <c r="WOB68" s="14"/>
      <c r="WOC68" s="14"/>
      <c r="WOD68" s="14"/>
      <c r="WOE68" s="14"/>
      <c r="WOF68" s="14"/>
      <c r="WOG68" s="14"/>
      <c r="WOH68" s="14"/>
      <c r="WOI68" s="14"/>
      <c r="WOJ68" s="14"/>
      <c r="WOK68" s="14"/>
      <c r="WOL68" s="14"/>
      <c r="WOM68" s="14"/>
      <c r="WON68" s="14"/>
      <c r="WOO68" s="14"/>
      <c r="WOP68" s="14"/>
      <c r="WOQ68" s="14"/>
      <c r="WOR68" s="14"/>
      <c r="WOS68" s="14"/>
      <c r="WOT68" s="14"/>
      <c r="WOU68" s="14"/>
      <c r="WOV68" s="14"/>
      <c r="WOW68" s="14"/>
      <c r="WOX68" s="14"/>
      <c r="WOY68" s="14"/>
      <c r="WOZ68" s="14"/>
      <c r="WPA68" s="14"/>
      <c r="WPB68" s="14"/>
      <c r="WPC68" s="14"/>
      <c r="WPD68" s="14"/>
      <c r="WPE68" s="14"/>
      <c r="WPF68" s="14"/>
      <c r="WPG68" s="14"/>
      <c r="WPH68" s="14"/>
      <c r="WPI68" s="14"/>
      <c r="WPJ68" s="14"/>
      <c r="WPK68" s="14"/>
      <c r="WPL68" s="14"/>
      <c r="WPM68" s="14"/>
      <c r="WPN68" s="14"/>
      <c r="WPO68" s="14"/>
      <c r="WPP68" s="14"/>
      <c r="WPQ68" s="14"/>
      <c r="WPR68" s="14"/>
      <c r="WPS68" s="14"/>
      <c r="WPT68" s="14"/>
      <c r="WPU68" s="14"/>
      <c r="WPV68" s="14"/>
      <c r="WPW68" s="14"/>
      <c r="WPX68" s="14"/>
      <c r="WPY68" s="14"/>
      <c r="WPZ68" s="14"/>
      <c r="WQA68" s="14"/>
      <c r="WQB68" s="14"/>
      <c r="WQC68" s="14"/>
      <c r="WQD68" s="14"/>
      <c r="WQE68" s="14"/>
      <c r="WQF68" s="14"/>
      <c r="WQG68" s="14"/>
      <c r="WQH68" s="14"/>
      <c r="WQI68" s="14"/>
      <c r="WQJ68" s="14"/>
      <c r="WQK68" s="14"/>
      <c r="WQL68" s="14"/>
      <c r="WQM68" s="14"/>
      <c r="WQN68" s="14"/>
      <c r="WQO68" s="14"/>
      <c r="WQP68" s="14"/>
      <c r="WQQ68" s="14"/>
      <c r="WQR68" s="14"/>
      <c r="WQS68" s="14"/>
      <c r="WQT68" s="14"/>
      <c r="WQU68" s="14"/>
      <c r="WQV68" s="14"/>
      <c r="WQW68" s="14"/>
      <c r="WQX68" s="14"/>
      <c r="WQY68" s="14"/>
      <c r="WQZ68" s="14"/>
      <c r="WRA68" s="14"/>
      <c r="WRB68" s="14"/>
      <c r="WRC68" s="14"/>
      <c r="WRD68" s="14"/>
      <c r="WRE68" s="14"/>
      <c r="WRF68" s="14"/>
      <c r="WRG68" s="14"/>
      <c r="WRH68" s="14"/>
      <c r="WRI68" s="14"/>
      <c r="WRJ68" s="14"/>
      <c r="WRK68" s="14"/>
      <c r="WRL68" s="14"/>
      <c r="WRM68" s="14"/>
      <c r="WRN68" s="14"/>
      <c r="WRO68" s="14"/>
      <c r="WRP68" s="14"/>
      <c r="WRQ68" s="14"/>
      <c r="WRR68" s="14"/>
      <c r="WRS68" s="14"/>
      <c r="WRT68" s="14"/>
      <c r="WRU68" s="14"/>
      <c r="WRV68" s="14"/>
      <c r="WRW68" s="14"/>
      <c r="WRX68" s="14"/>
      <c r="WRY68" s="14"/>
      <c r="WRZ68" s="14"/>
      <c r="WSA68" s="14"/>
      <c r="WSB68" s="14"/>
      <c r="WSC68" s="14"/>
      <c r="WSD68" s="14"/>
      <c r="WSE68" s="14"/>
      <c r="WSF68" s="14"/>
      <c r="WSG68" s="14"/>
      <c r="WSH68" s="14"/>
      <c r="WSI68" s="14"/>
      <c r="WSJ68" s="14"/>
      <c r="WSK68" s="14"/>
      <c r="WSL68" s="14"/>
      <c r="WSM68" s="14"/>
      <c r="WSN68" s="14"/>
      <c r="WSO68" s="14"/>
      <c r="WSP68" s="14"/>
      <c r="WSQ68" s="14"/>
      <c r="WSR68" s="14"/>
      <c r="WSS68" s="14"/>
      <c r="WST68" s="14"/>
      <c r="WSU68" s="14"/>
      <c r="WSV68" s="14"/>
      <c r="WSW68" s="14"/>
      <c r="WSX68" s="14"/>
      <c r="WSY68" s="14"/>
      <c r="WSZ68" s="14"/>
      <c r="WTA68" s="14"/>
      <c r="WTB68" s="14"/>
      <c r="WTC68" s="14"/>
      <c r="WTD68" s="14"/>
      <c r="WTE68" s="14"/>
      <c r="WTF68" s="14"/>
      <c r="WTG68" s="14"/>
      <c r="WTH68" s="14"/>
      <c r="WTI68" s="14"/>
      <c r="WTJ68" s="14"/>
      <c r="WTK68" s="14"/>
      <c r="WTL68" s="14"/>
      <c r="WTM68" s="14"/>
      <c r="WTN68" s="14"/>
      <c r="WTO68" s="14"/>
      <c r="WTP68" s="14"/>
      <c r="WTQ68" s="14"/>
      <c r="WTR68" s="14"/>
      <c r="WTS68" s="14"/>
      <c r="WTT68" s="14"/>
      <c r="WTU68" s="14"/>
      <c r="WTV68" s="14"/>
      <c r="WTW68" s="14"/>
      <c r="WTX68" s="14"/>
      <c r="WTY68" s="14"/>
      <c r="WTZ68" s="14"/>
      <c r="WUA68" s="14"/>
      <c r="WUB68" s="14"/>
      <c r="WUC68" s="14"/>
      <c r="WUD68" s="14"/>
      <c r="WUE68" s="14"/>
      <c r="WUF68" s="14"/>
      <c r="WUG68" s="14"/>
      <c r="WUH68" s="14"/>
      <c r="WUI68" s="14"/>
      <c r="WUJ68" s="14"/>
      <c r="WUK68" s="14"/>
      <c r="WUL68" s="14"/>
      <c r="WUM68" s="14"/>
      <c r="WUN68" s="14"/>
      <c r="WUO68" s="14"/>
      <c r="WUP68" s="14"/>
      <c r="WUQ68" s="14"/>
      <c r="WUR68" s="14"/>
      <c r="WUS68" s="14"/>
      <c r="WUT68" s="14"/>
      <c r="WUU68" s="14"/>
      <c r="WUV68" s="14"/>
      <c r="WUW68" s="14"/>
      <c r="WUX68" s="14"/>
      <c r="WUY68" s="14"/>
      <c r="WUZ68" s="14"/>
      <c r="WVA68" s="14"/>
      <c r="WVB68" s="14"/>
      <c r="WVC68" s="14"/>
      <c r="WVD68" s="14"/>
      <c r="WVE68" s="14"/>
      <c r="WVF68" s="14"/>
      <c r="WVG68" s="14"/>
      <c r="WVH68" s="14"/>
      <c r="WVI68" s="14"/>
      <c r="WVJ68" s="14"/>
      <c r="WVK68" s="14"/>
      <c r="WVL68" s="14"/>
      <c r="WVM68" s="14"/>
      <c r="WVN68" s="14"/>
      <c r="WVO68" s="14"/>
      <c r="WVP68" s="14"/>
      <c r="WVQ68" s="14"/>
      <c r="WVR68" s="14"/>
      <c r="WVS68" s="14"/>
      <c r="WVT68" s="14"/>
      <c r="WVU68" s="14"/>
      <c r="WVV68" s="14"/>
      <c r="WVW68" s="14"/>
      <c r="WVX68" s="14"/>
      <c r="WVY68" s="14"/>
      <c r="WVZ68" s="14"/>
      <c r="WWA68" s="14"/>
      <c r="WWB68" s="14"/>
      <c r="WWC68" s="14"/>
      <c r="WWD68" s="14"/>
      <c r="WWE68" s="14"/>
      <c r="WWF68" s="14"/>
      <c r="WWG68" s="14"/>
      <c r="WWH68" s="14"/>
      <c r="WWI68" s="14"/>
      <c r="WWJ68" s="14"/>
      <c r="WWK68" s="14"/>
      <c r="WWL68" s="14"/>
      <c r="WWM68" s="14"/>
      <c r="WWN68" s="14"/>
      <c r="WWO68" s="14"/>
      <c r="WWP68" s="14"/>
      <c r="WWQ68" s="14"/>
      <c r="WWR68" s="14"/>
      <c r="WWS68" s="14"/>
      <c r="WWT68" s="14"/>
      <c r="WWU68" s="14"/>
      <c r="WWV68" s="14"/>
      <c r="WWW68" s="14"/>
      <c r="WWX68" s="14"/>
      <c r="WWY68" s="14"/>
      <c r="WWZ68" s="14"/>
      <c r="WXA68" s="14"/>
      <c r="WXB68" s="14"/>
      <c r="WXC68" s="14"/>
      <c r="WXD68" s="14"/>
      <c r="WXE68" s="14"/>
      <c r="WXF68" s="14"/>
      <c r="WXG68" s="14"/>
      <c r="WXH68" s="14"/>
      <c r="WXI68" s="14"/>
      <c r="WXJ68" s="14"/>
      <c r="WXK68" s="14"/>
      <c r="WXL68" s="14"/>
      <c r="WXM68" s="14"/>
      <c r="WXN68" s="14"/>
      <c r="WXO68" s="14"/>
      <c r="WXP68" s="14"/>
      <c r="WXQ68" s="14"/>
      <c r="WXR68" s="14"/>
      <c r="WXS68" s="14"/>
      <c r="WXT68" s="14"/>
      <c r="WXU68" s="14"/>
      <c r="WXV68" s="14"/>
      <c r="WXW68" s="14"/>
      <c r="WXX68" s="14"/>
      <c r="WXY68" s="14"/>
      <c r="WXZ68" s="14"/>
      <c r="WYA68" s="14"/>
      <c r="WYB68" s="14"/>
      <c r="WYC68" s="14"/>
      <c r="WYD68" s="14"/>
      <c r="WYE68" s="14"/>
      <c r="WYF68" s="14"/>
      <c r="WYG68" s="14"/>
      <c r="WYH68" s="14"/>
      <c r="WYI68" s="14"/>
      <c r="WYJ68" s="14"/>
      <c r="WYK68" s="14"/>
      <c r="WYL68" s="14"/>
      <c r="WYM68" s="14"/>
      <c r="WYN68" s="14"/>
      <c r="WYO68" s="14"/>
      <c r="WYP68" s="14"/>
      <c r="WYQ68" s="14"/>
      <c r="WYR68" s="14"/>
      <c r="WYS68" s="14"/>
      <c r="WYT68" s="14"/>
      <c r="WYU68" s="14"/>
      <c r="WYV68" s="14"/>
      <c r="WYW68" s="14"/>
      <c r="WYX68" s="14"/>
      <c r="WYY68" s="14"/>
      <c r="WYZ68" s="14"/>
      <c r="WZA68" s="14"/>
      <c r="WZB68" s="14"/>
      <c r="WZC68" s="14"/>
      <c r="WZD68" s="14"/>
      <c r="WZE68" s="14"/>
      <c r="WZF68" s="14"/>
      <c r="WZG68" s="14"/>
      <c r="WZH68" s="14"/>
      <c r="WZI68" s="14"/>
      <c r="WZJ68" s="14"/>
      <c r="WZK68" s="14"/>
      <c r="WZL68" s="14"/>
      <c r="WZM68" s="14"/>
      <c r="WZN68" s="14"/>
      <c r="WZO68" s="14"/>
      <c r="WZP68" s="14"/>
      <c r="WZQ68" s="14"/>
      <c r="WZR68" s="14"/>
      <c r="WZS68" s="14"/>
      <c r="WZT68" s="14"/>
      <c r="WZU68" s="14"/>
      <c r="WZV68" s="14"/>
      <c r="WZW68" s="14"/>
      <c r="WZX68" s="14"/>
      <c r="WZY68" s="14"/>
      <c r="WZZ68" s="14"/>
      <c r="XAA68" s="14"/>
      <c r="XAB68" s="14"/>
      <c r="XAC68" s="14"/>
      <c r="XAD68" s="14"/>
      <c r="XAE68" s="14"/>
      <c r="XAF68" s="14"/>
      <c r="XAG68" s="14"/>
      <c r="XAH68" s="14"/>
      <c r="XAI68" s="14"/>
      <c r="XAJ68" s="14"/>
      <c r="XAK68" s="14"/>
      <c r="XAL68" s="14"/>
      <c r="XAM68" s="14"/>
      <c r="XAN68" s="14"/>
      <c r="XAO68" s="14"/>
      <c r="XAP68" s="14"/>
      <c r="XAQ68" s="14"/>
      <c r="XAR68" s="14"/>
      <c r="XAS68" s="14"/>
      <c r="XAT68" s="14"/>
      <c r="XAU68" s="14"/>
      <c r="XAV68" s="14"/>
      <c r="XAW68" s="14"/>
      <c r="XAX68" s="14"/>
      <c r="XAY68" s="14"/>
      <c r="XAZ68" s="14"/>
      <c r="XBA68" s="14"/>
      <c r="XBB68" s="14"/>
      <c r="XBC68" s="14"/>
      <c r="XBD68" s="14"/>
      <c r="XBE68" s="14"/>
      <c r="XBF68" s="14"/>
      <c r="XBG68" s="14"/>
      <c r="XBH68" s="14"/>
      <c r="XBI68" s="14"/>
      <c r="XBJ68" s="14"/>
      <c r="XBK68" s="14"/>
      <c r="XBL68" s="14"/>
      <c r="XBM68" s="14"/>
      <c r="XBN68" s="14"/>
      <c r="XBO68" s="14"/>
      <c r="XBP68" s="14"/>
      <c r="XBQ68" s="14"/>
      <c r="XBR68" s="14"/>
      <c r="XBS68" s="14"/>
      <c r="XBT68" s="14"/>
      <c r="XBU68" s="14"/>
      <c r="XBV68" s="14"/>
      <c r="XBW68" s="14"/>
      <c r="XBX68" s="14"/>
      <c r="XBY68" s="14"/>
      <c r="XBZ68" s="14"/>
      <c r="XCA68" s="14"/>
      <c r="XCB68" s="14"/>
      <c r="XCC68" s="14"/>
      <c r="XCD68" s="14"/>
      <c r="XCE68" s="14"/>
      <c r="XCF68" s="14"/>
      <c r="XCG68" s="14"/>
      <c r="XCH68" s="14"/>
      <c r="XCI68" s="14"/>
      <c r="XCJ68" s="14"/>
      <c r="XCK68" s="14"/>
      <c r="XCL68" s="14"/>
      <c r="XCM68" s="14"/>
      <c r="XCN68" s="14"/>
      <c r="XCO68" s="14"/>
      <c r="XCP68" s="14"/>
      <c r="XCQ68" s="14"/>
      <c r="XCR68" s="14"/>
      <c r="XCS68" s="14"/>
      <c r="XCT68" s="14"/>
      <c r="XCU68" s="14"/>
      <c r="XCV68" s="14"/>
      <c r="XCW68" s="14"/>
      <c r="XCX68" s="14"/>
      <c r="XCY68" s="14"/>
      <c r="XCZ68" s="14"/>
      <c r="XDA68" s="14"/>
      <c r="XDB68" s="14"/>
      <c r="XDC68" s="14"/>
      <c r="XDD68" s="14"/>
      <c r="XDE68" s="14"/>
      <c r="XDF68" s="14"/>
      <c r="XDG68" s="14"/>
      <c r="XDH68" s="14"/>
      <c r="XDI68" s="14"/>
      <c r="XDJ68" s="14"/>
      <c r="XDK68" s="14"/>
      <c r="XDL68" s="14"/>
      <c r="XDM68" s="14"/>
      <c r="XDN68" s="14"/>
      <c r="XDO68" s="14"/>
      <c r="XDP68" s="14"/>
      <c r="XDQ68" s="14"/>
      <c r="XDR68" s="14"/>
      <c r="XDS68" s="14"/>
      <c r="XDT68" s="14"/>
      <c r="XDU68" s="14"/>
      <c r="XDV68" s="14"/>
      <c r="XDW68" s="14"/>
      <c r="XDX68" s="14"/>
      <c r="XDY68" s="14"/>
      <c r="XDZ68" s="14"/>
      <c r="XEA68" s="14"/>
      <c r="XEB68" s="14"/>
      <c r="XEC68" s="14"/>
      <c r="XED68" s="14"/>
      <c r="XEE68" s="14"/>
      <c r="XEF68" s="14"/>
      <c r="XEG68" s="14"/>
      <c r="XEH68" s="14"/>
      <c r="XEI68" s="14"/>
      <c r="XEJ68" s="14"/>
      <c r="XEK68" s="14"/>
      <c r="XEL68" s="14"/>
      <c r="XEM68" s="14"/>
      <c r="XEN68" s="14"/>
      <c r="XEO68" s="14"/>
      <c r="XEP68" s="14"/>
      <c r="XEQ68" s="14"/>
      <c r="XER68" s="14"/>
      <c r="XES68" s="14"/>
      <c r="XET68" s="14"/>
      <c r="XEU68" s="14"/>
      <c r="XEV68" s="14"/>
      <c r="XEW68" s="14"/>
      <c r="XEX68" s="14"/>
      <c r="XEY68" s="14"/>
      <c r="XEZ68" s="14"/>
      <c r="XFA68" s="14"/>
      <c r="XFB68" s="14"/>
      <c r="XFC68" s="14"/>
      <c r="XFD68" s="14"/>
    </row>
    <row r="69" spans="2:16384" customFormat="1" ht="13" customHeight="1">
      <c r="B69" s="1340">
        <v>911401642307</v>
      </c>
      <c r="C69" s="234">
        <v>8719514524040</v>
      </c>
      <c r="D69" s="1341" t="s">
        <v>839</v>
      </c>
      <c r="E69" s="46">
        <v>911401565144</v>
      </c>
      <c r="F69" s="47">
        <v>8720169761360</v>
      </c>
      <c r="G69" s="1342" t="s">
        <v>2193</v>
      </c>
      <c r="H69" s="14"/>
      <c r="I69" s="14"/>
      <c r="J69" s="14"/>
      <c r="K69" s="14"/>
      <c r="L69" s="14"/>
      <c r="M69" s="14"/>
      <c r="N69" s="14"/>
      <c r="O69" s="14"/>
      <c r="P69" s="14"/>
      <c r="Q69" s="14"/>
      <c r="R69" s="14"/>
      <c r="S69" s="14"/>
      <c r="T69" s="14"/>
      <c r="U69" s="14"/>
      <c r="V69" s="14"/>
      <c r="W69" s="14"/>
      <c r="X69" s="14"/>
      <c r="Y69" s="14"/>
      <c r="Z69" s="14"/>
      <c r="AA69" s="14"/>
      <c r="AB69" s="14"/>
      <c r="AC69" s="14"/>
      <c r="AD69" s="14"/>
      <c r="AE69" s="14"/>
      <c r="AF69" s="14"/>
      <c r="AG69" s="14"/>
      <c r="AH69" s="14"/>
      <c r="AI69" s="14"/>
      <c r="AJ69" s="14"/>
      <c r="AK69" s="14"/>
      <c r="AL69" s="14"/>
      <c r="AM69" s="14"/>
      <c r="AN69" s="14"/>
      <c r="AO69" s="14"/>
      <c r="AP69" s="14"/>
      <c r="AQ69" s="14"/>
      <c r="AR69" s="14"/>
      <c r="AS69" s="14"/>
      <c r="AT69" s="14"/>
      <c r="AU69" s="14"/>
      <c r="AV69" s="14"/>
      <c r="AW69" s="14"/>
      <c r="AX69" s="14"/>
      <c r="AY69" s="14"/>
      <c r="AZ69" s="14"/>
      <c r="BA69" s="14"/>
      <c r="BB69" s="14"/>
      <c r="BC69" s="14"/>
      <c r="BD69" s="14"/>
      <c r="BE69" s="14"/>
      <c r="BF69" s="14"/>
      <c r="BG69" s="14"/>
      <c r="BH69" s="14"/>
      <c r="BI69" s="14"/>
      <c r="BJ69" s="14"/>
      <c r="BK69" s="14"/>
      <c r="BL69" s="14"/>
      <c r="BM69" s="14"/>
      <c r="BN69" s="14"/>
      <c r="BO69" s="14"/>
      <c r="BP69" s="14"/>
      <c r="BQ69" s="14"/>
      <c r="BR69" s="14"/>
      <c r="BS69" s="14"/>
      <c r="BT69" s="14"/>
      <c r="BU69" s="14"/>
      <c r="BV69" s="14"/>
      <c r="BW69" s="14"/>
      <c r="BX69" s="14"/>
      <c r="BY69" s="14"/>
      <c r="BZ69" s="14"/>
      <c r="CA69" s="14"/>
      <c r="CB69" s="14"/>
      <c r="CC69" s="14"/>
      <c r="CD69" s="14"/>
      <c r="CE69" s="14"/>
      <c r="CF69" s="14"/>
      <c r="CG69" s="14"/>
      <c r="CH69" s="14"/>
      <c r="CI69" s="14"/>
      <c r="CJ69" s="14"/>
      <c r="CK69" s="14"/>
      <c r="CL69" s="14"/>
      <c r="CM69" s="14"/>
      <c r="CN69" s="14"/>
      <c r="CO69" s="14"/>
      <c r="CP69" s="14"/>
      <c r="CQ69" s="14"/>
      <c r="CR69" s="14"/>
      <c r="CS69" s="14"/>
      <c r="CT69" s="14"/>
      <c r="CU69" s="14"/>
      <c r="CV69" s="14"/>
      <c r="CW69" s="14"/>
      <c r="CX69" s="14"/>
      <c r="CY69" s="14"/>
      <c r="CZ69" s="14"/>
      <c r="DA69" s="14"/>
      <c r="DB69" s="14"/>
      <c r="DC69" s="14"/>
      <c r="DD69" s="14"/>
      <c r="DE69" s="14"/>
      <c r="DF69" s="14"/>
      <c r="DG69" s="14"/>
      <c r="DH69" s="14"/>
      <c r="DI69" s="14"/>
      <c r="DJ69" s="14"/>
      <c r="DK69" s="14"/>
      <c r="DL69" s="14"/>
      <c r="DM69" s="14"/>
      <c r="DN69" s="14"/>
      <c r="DO69" s="14"/>
      <c r="DP69" s="14"/>
      <c r="DQ69" s="14"/>
      <c r="DR69" s="14"/>
      <c r="DS69" s="14"/>
      <c r="DT69" s="14"/>
      <c r="DU69" s="14"/>
      <c r="DV69" s="14"/>
      <c r="DW69" s="14"/>
      <c r="DX69" s="14"/>
      <c r="DY69" s="14"/>
      <c r="DZ69" s="14"/>
      <c r="EA69" s="14"/>
      <c r="EB69" s="14"/>
      <c r="EC69" s="14"/>
      <c r="ED69" s="14"/>
      <c r="EE69" s="14"/>
      <c r="EF69" s="14"/>
      <c r="EG69" s="14"/>
      <c r="EH69" s="14"/>
      <c r="EI69" s="14"/>
      <c r="EJ69" s="14"/>
      <c r="EK69" s="14"/>
      <c r="EL69" s="14"/>
      <c r="EM69" s="14"/>
      <c r="EN69" s="14"/>
      <c r="EO69" s="14"/>
      <c r="EP69" s="14"/>
      <c r="EQ69" s="14"/>
      <c r="ER69" s="14"/>
      <c r="ES69" s="14"/>
      <c r="ET69" s="14"/>
      <c r="EU69" s="14"/>
      <c r="EV69" s="14"/>
      <c r="EW69" s="14"/>
      <c r="EX69" s="14"/>
      <c r="EY69" s="14"/>
      <c r="EZ69" s="14"/>
      <c r="FA69" s="14"/>
      <c r="FB69" s="14"/>
      <c r="FC69" s="14"/>
      <c r="FD69" s="14"/>
      <c r="FE69" s="14"/>
      <c r="FF69" s="14"/>
      <c r="FG69" s="14"/>
      <c r="FH69" s="14"/>
      <c r="FI69" s="14"/>
      <c r="FJ69" s="14"/>
      <c r="FK69" s="14"/>
      <c r="FL69" s="14"/>
      <c r="FM69" s="14"/>
      <c r="FN69" s="14"/>
      <c r="FO69" s="14"/>
      <c r="FP69" s="14"/>
      <c r="FQ69" s="14"/>
      <c r="FR69" s="14"/>
      <c r="FS69" s="14"/>
      <c r="FT69" s="14"/>
      <c r="FU69" s="14"/>
      <c r="FV69" s="14"/>
      <c r="FW69" s="14"/>
      <c r="FX69" s="14"/>
      <c r="FY69" s="14"/>
      <c r="FZ69" s="14"/>
      <c r="GA69" s="14"/>
      <c r="GB69" s="14"/>
      <c r="GC69" s="14"/>
      <c r="GD69" s="14"/>
      <c r="GE69" s="14"/>
      <c r="GF69" s="14"/>
      <c r="GG69" s="14"/>
      <c r="GH69" s="14"/>
      <c r="GI69" s="14"/>
      <c r="GJ69" s="14"/>
      <c r="GK69" s="14"/>
      <c r="GL69" s="14"/>
      <c r="GM69" s="14"/>
      <c r="GN69" s="14"/>
      <c r="GO69" s="14"/>
      <c r="GP69" s="14"/>
      <c r="GQ69" s="14"/>
      <c r="GR69" s="14"/>
      <c r="GS69" s="14"/>
      <c r="GT69" s="14"/>
      <c r="GU69" s="14"/>
      <c r="GV69" s="14"/>
      <c r="GW69" s="14"/>
      <c r="GX69" s="14"/>
      <c r="GY69" s="14"/>
      <c r="GZ69" s="14"/>
      <c r="HA69" s="14"/>
      <c r="HB69" s="14"/>
      <c r="HC69" s="14"/>
      <c r="HD69" s="14"/>
      <c r="HE69" s="14"/>
      <c r="HF69" s="14"/>
      <c r="HG69" s="14"/>
      <c r="HH69" s="14"/>
      <c r="HI69" s="14"/>
      <c r="HJ69" s="14"/>
      <c r="HK69" s="14"/>
      <c r="HL69" s="14"/>
      <c r="HM69" s="14"/>
      <c r="HN69" s="14"/>
      <c r="HO69" s="14"/>
      <c r="HP69" s="14"/>
      <c r="HQ69" s="14"/>
      <c r="HR69" s="14"/>
      <c r="HS69" s="14"/>
      <c r="HT69" s="14"/>
      <c r="HU69" s="14"/>
      <c r="HV69" s="14"/>
      <c r="HW69" s="14"/>
      <c r="HX69" s="14"/>
      <c r="HY69" s="14"/>
      <c r="HZ69" s="14"/>
      <c r="IA69" s="14"/>
      <c r="IB69" s="14"/>
      <c r="IC69" s="14"/>
      <c r="ID69" s="14"/>
      <c r="IE69" s="14"/>
      <c r="IF69" s="14"/>
      <c r="IG69" s="14"/>
      <c r="IH69" s="14"/>
      <c r="II69" s="14"/>
      <c r="IJ69" s="14"/>
      <c r="IK69" s="14"/>
      <c r="IL69" s="14"/>
      <c r="IM69" s="14"/>
      <c r="IN69" s="14"/>
      <c r="IO69" s="14"/>
      <c r="IP69" s="14"/>
      <c r="IQ69" s="14"/>
      <c r="IR69" s="14"/>
      <c r="IS69" s="14"/>
      <c r="IT69" s="14"/>
      <c r="IU69" s="14"/>
      <c r="IV69" s="14"/>
      <c r="IW69" s="14"/>
      <c r="IX69" s="14"/>
      <c r="IY69" s="14"/>
      <c r="IZ69" s="14"/>
      <c r="JA69" s="14"/>
      <c r="JB69" s="14"/>
      <c r="JC69" s="14"/>
      <c r="JD69" s="14"/>
      <c r="JE69" s="14"/>
      <c r="JF69" s="14"/>
      <c r="JG69" s="14"/>
      <c r="JH69" s="14"/>
      <c r="JI69" s="14"/>
      <c r="JJ69" s="14"/>
      <c r="JK69" s="14"/>
      <c r="JL69" s="14"/>
      <c r="JM69" s="14"/>
      <c r="JN69" s="14"/>
      <c r="JO69" s="14"/>
      <c r="JP69" s="14"/>
      <c r="JQ69" s="14"/>
      <c r="JR69" s="14"/>
      <c r="JS69" s="14"/>
      <c r="JT69" s="14"/>
      <c r="JU69" s="14"/>
      <c r="JV69" s="14"/>
      <c r="JW69" s="14"/>
      <c r="JX69" s="14"/>
      <c r="JY69" s="14"/>
      <c r="JZ69" s="14"/>
      <c r="KA69" s="14"/>
      <c r="KB69" s="14"/>
      <c r="KC69" s="14"/>
      <c r="KD69" s="14"/>
      <c r="KE69" s="14"/>
      <c r="KF69" s="14"/>
      <c r="KG69" s="14"/>
      <c r="KH69" s="14"/>
      <c r="KI69" s="14"/>
      <c r="KJ69" s="14"/>
      <c r="KK69" s="14"/>
      <c r="KL69" s="14"/>
      <c r="KM69" s="14"/>
      <c r="KN69" s="14"/>
      <c r="KO69" s="14"/>
      <c r="KP69" s="14"/>
      <c r="KQ69" s="14"/>
      <c r="KR69" s="14"/>
      <c r="KS69" s="14"/>
      <c r="KT69" s="14"/>
      <c r="KU69" s="14"/>
      <c r="KV69" s="14"/>
      <c r="KW69" s="14"/>
      <c r="KX69" s="14"/>
      <c r="KY69" s="14"/>
      <c r="KZ69" s="14"/>
      <c r="LA69" s="14"/>
      <c r="LB69" s="14"/>
      <c r="LC69" s="14"/>
      <c r="LD69" s="14"/>
      <c r="LE69" s="14"/>
      <c r="LF69" s="14"/>
      <c r="LG69" s="14"/>
      <c r="LH69" s="14"/>
      <c r="LI69" s="14"/>
      <c r="LJ69" s="14"/>
      <c r="LK69" s="14"/>
      <c r="LL69" s="14"/>
      <c r="LM69" s="14"/>
      <c r="LN69" s="14"/>
      <c r="LO69" s="14"/>
      <c r="LP69" s="14"/>
      <c r="LQ69" s="14"/>
      <c r="LR69" s="14"/>
      <c r="LS69" s="14"/>
      <c r="LT69" s="14"/>
      <c r="LU69" s="14"/>
      <c r="LV69" s="14"/>
      <c r="LW69" s="14"/>
      <c r="LX69" s="14"/>
      <c r="LY69" s="14"/>
      <c r="LZ69" s="14"/>
      <c r="MA69" s="14"/>
      <c r="MB69" s="14"/>
      <c r="MC69" s="14"/>
      <c r="MD69" s="14"/>
      <c r="ME69" s="14"/>
      <c r="MF69" s="14"/>
      <c r="MG69" s="14"/>
      <c r="MH69" s="14"/>
      <c r="MI69" s="14"/>
      <c r="MJ69" s="14"/>
      <c r="MK69" s="14"/>
      <c r="ML69" s="14"/>
      <c r="MM69" s="14"/>
      <c r="MN69" s="14"/>
      <c r="MO69" s="14"/>
      <c r="MP69" s="14"/>
      <c r="MQ69" s="14"/>
      <c r="MR69" s="14"/>
      <c r="MS69" s="14"/>
      <c r="MT69" s="14"/>
      <c r="MU69" s="14"/>
      <c r="MV69" s="14"/>
      <c r="MW69" s="14"/>
      <c r="MX69" s="14"/>
      <c r="MY69" s="14"/>
      <c r="MZ69" s="14"/>
      <c r="NA69" s="14"/>
      <c r="NB69" s="14"/>
      <c r="NC69" s="14"/>
      <c r="ND69" s="14"/>
      <c r="NE69" s="14"/>
      <c r="NF69" s="14"/>
      <c r="NG69" s="14"/>
      <c r="NH69" s="14"/>
      <c r="NI69" s="14"/>
      <c r="NJ69" s="14"/>
      <c r="NK69" s="14"/>
      <c r="NL69" s="14"/>
      <c r="NM69" s="14"/>
      <c r="NN69" s="14"/>
      <c r="NO69" s="14"/>
      <c r="NP69" s="14"/>
      <c r="NQ69" s="14"/>
      <c r="NR69" s="14"/>
      <c r="NS69" s="14"/>
      <c r="NT69" s="14"/>
      <c r="NU69" s="14"/>
      <c r="NV69" s="14"/>
      <c r="NW69" s="14"/>
      <c r="NX69" s="14"/>
      <c r="NY69" s="14"/>
      <c r="NZ69" s="14"/>
      <c r="OA69" s="14"/>
      <c r="OB69" s="14"/>
      <c r="OC69" s="14"/>
      <c r="OD69" s="14"/>
      <c r="OE69" s="14"/>
      <c r="OF69" s="14"/>
      <c r="OG69" s="14"/>
      <c r="OH69" s="14"/>
      <c r="OI69" s="14"/>
      <c r="OJ69" s="14"/>
      <c r="OK69" s="14"/>
      <c r="OL69" s="14"/>
      <c r="OM69" s="14"/>
      <c r="ON69" s="14"/>
      <c r="OO69" s="14"/>
      <c r="OP69" s="14"/>
      <c r="OQ69" s="14"/>
      <c r="OR69" s="14"/>
      <c r="OS69" s="14"/>
      <c r="OT69" s="14"/>
      <c r="OU69" s="14"/>
      <c r="OV69" s="14"/>
      <c r="OW69" s="14"/>
      <c r="OX69" s="14"/>
      <c r="OY69" s="14"/>
      <c r="OZ69" s="14"/>
      <c r="PA69" s="14"/>
      <c r="PB69" s="14"/>
      <c r="PC69" s="14"/>
      <c r="PD69" s="14"/>
      <c r="PE69" s="14"/>
      <c r="PF69" s="14"/>
      <c r="PG69" s="14"/>
      <c r="PH69" s="14"/>
      <c r="PI69" s="14"/>
      <c r="PJ69" s="14"/>
      <c r="PK69" s="14"/>
      <c r="PL69" s="14"/>
      <c r="PM69" s="14"/>
      <c r="PN69" s="14"/>
      <c r="PO69" s="14"/>
      <c r="PP69" s="14"/>
      <c r="PQ69" s="14"/>
      <c r="PR69" s="14"/>
      <c r="PS69" s="14"/>
      <c r="PT69" s="14"/>
      <c r="PU69" s="14"/>
      <c r="PV69" s="14"/>
      <c r="PW69" s="14"/>
      <c r="PX69" s="14"/>
      <c r="PY69" s="14"/>
      <c r="PZ69" s="14"/>
      <c r="QA69" s="14"/>
      <c r="QB69" s="14"/>
      <c r="QC69" s="14"/>
      <c r="QD69" s="14"/>
      <c r="QE69" s="14"/>
      <c r="QF69" s="14"/>
      <c r="QG69" s="14"/>
      <c r="QH69" s="14"/>
      <c r="QI69" s="14"/>
      <c r="QJ69" s="14"/>
      <c r="QK69" s="14"/>
      <c r="QL69" s="14"/>
      <c r="QM69" s="14"/>
      <c r="QN69" s="14"/>
      <c r="QO69" s="14"/>
      <c r="QP69" s="14"/>
      <c r="QQ69" s="14"/>
      <c r="QR69" s="14"/>
      <c r="QS69" s="14"/>
      <c r="QT69" s="14"/>
      <c r="QU69" s="14"/>
      <c r="QV69" s="14"/>
      <c r="QW69" s="14"/>
      <c r="QX69" s="14"/>
      <c r="QY69" s="14"/>
      <c r="QZ69" s="14"/>
      <c r="RA69" s="14"/>
      <c r="RB69" s="14"/>
      <c r="RC69" s="14"/>
      <c r="RD69" s="14"/>
      <c r="RE69" s="14"/>
      <c r="RF69" s="14"/>
      <c r="RG69" s="14"/>
      <c r="RH69" s="14"/>
      <c r="RI69" s="14"/>
      <c r="RJ69" s="14"/>
      <c r="RK69" s="14"/>
      <c r="RL69" s="14"/>
      <c r="RM69" s="14"/>
      <c r="RN69" s="14"/>
      <c r="RO69" s="14"/>
      <c r="RP69" s="14"/>
      <c r="RQ69" s="14"/>
      <c r="RR69" s="14"/>
      <c r="RS69" s="14"/>
      <c r="RT69" s="14"/>
      <c r="RU69" s="14"/>
      <c r="RV69" s="14"/>
      <c r="RW69" s="14"/>
      <c r="RX69" s="14"/>
      <c r="RY69" s="14"/>
      <c r="RZ69" s="14"/>
      <c r="SA69" s="14"/>
      <c r="SB69" s="14"/>
      <c r="SC69" s="14"/>
      <c r="SD69" s="14"/>
      <c r="SE69" s="14"/>
      <c r="SF69" s="14"/>
      <c r="SG69" s="14"/>
      <c r="SH69" s="14"/>
      <c r="SI69" s="14"/>
      <c r="SJ69" s="14"/>
      <c r="SK69" s="14"/>
      <c r="SL69" s="14"/>
      <c r="SM69" s="14"/>
      <c r="SN69" s="14"/>
      <c r="SO69" s="14"/>
      <c r="SP69" s="14"/>
      <c r="SQ69" s="14"/>
      <c r="SR69" s="14"/>
      <c r="SS69" s="14"/>
      <c r="ST69" s="14"/>
      <c r="SU69" s="14"/>
      <c r="SV69" s="14"/>
      <c r="SW69" s="14"/>
      <c r="SX69" s="14"/>
      <c r="SY69" s="14"/>
      <c r="SZ69" s="14"/>
      <c r="TA69" s="14"/>
      <c r="TB69" s="14"/>
      <c r="TC69" s="14"/>
      <c r="TD69" s="14"/>
      <c r="TE69" s="14"/>
      <c r="TF69" s="14"/>
      <c r="TG69" s="14"/>
      <c r="TH69" s="14"/>
      <c r="TI69" s="14"/>
      <c r="TJ69" s="14"/>
      <c r="TK69" s="14"/>
      <c r="TL69" s="14"/>
      <c r="TM69" s="14"/>
      <c r="TN69" s="14"/>
      <c r="TO69" s="14"/>
      <c r="TP69" s="14"/>
      <c r="TQ69" s="14"/>
      <c r="TR69" s="14"/>
      <c r="TS69" s="14"/>
      <c r="TT69" s="14"/>
      <c r="TU69" s="14"/>
      <c r="TV69" s="14"/>
      <c r="TW69" s="14"/>
      <c r="TX69" s="14"/>
      <c r="TY69" s="14"/>
      <c r="TZ69" s="14"/>
      <c r="UA69" s="14"/>
      <c r="UB69" s="14"/>
      <c r="UC69" s="14"/>
      <c r="UD69" s="14"/>
      <c r="UE69" s="14"/>
      <c r="UF69" s="14"/>
      <c r="UG69" s="14"/>
      <c r="UH69" s="14"/>
      <c r="UI69" s="14"/>
      <c r="UJ69" s="14"/>
      <c r="UK69" s="14"/>
      <c r="UL69" s="14"/>
      <c r="UM69" s="14"/>
      <c r="UN69" s="14"/>
      <c r="UO69" s="14"/>
      <c r="UP69" s="14"/>
      <c r="UQ69" s="14"/>
      <c r="UR69" s="14"/>
      <c r="US69" s="14"/>
      <c r="UT69" s="14"/>
      <c r="UU69" s="14"/>
      <c r="UV69" s="14"/>
      <c r="UW69" s="14"/>
      <c r="UX69" s="14"/>
      <c r="UY69" s="14"/>
      <c r="UZ69" s="14"/>
      <c r="VA69" s="14"/>
      <c r="VB69" s="14"/>
      <c r="VC69" s="14"/>
      <c r="VD69" s="14"/>
      <c r="VE69" s="14"/>
      <c r="VF69" s="14"/>
      <c r="VG69" s="14"/>
      <c r="VH69" s="14"/>
      <c r="VI69" s="14"/>
      <c r="VJ69" s="14"/>
      <c r="VK69" s="14"/>
      <c r="VL69" s="14"/>
      <c r="VM69" s="14"/>
      <c r="VN69" s="14"/>
      <c r="VO69" s="14"/>
      <c r="VP69" s="14"/>
      <c r="VQ69" s="14"/>
      <c r="VR69" s="14"/>
      <c r="VS69" s="14"/>
      <c r="VT69" s="14"/>
      <c r="VU69" s="14"/>
      <c r="VV69" s="14"/>
      <c r="VW69" s="14"/>
      <c r="VX69" s="14"/>
      <c r="VY69" s="14"/>
      <c r="VZ69" s="14"/>
      <c r="WA69" s="14"/>
      <c r="WB69" s="14"/>
      <c r="WC69" s="14"/>
      <c r="WD69" s="14"/>
      <c r="WE69" s="14"/>
      <c r="WF69" s="14"/>
      <c r="WG69" s="14"/>
      <c r="WH69" s="14"/>
      <c r="WI69" s="14"/>
      <c r="WJ69" s="14"/>
      <c r="WK69" s="14"/>
      <c r="WL69" s="14"/>
      <c r="WM69" s="14"/>
      <c r="WN69" s="14"/>
      <c r="WO69" s="14"/>
      <c r="WP69" s="14"/>
      <c r="WQ69" s="14"/>
      <c r="WR69" s="14"/>
      <c r="WS69" s="14"/>
      <c r="WT69" s="14"/>
      <c r="WU69" s="14"/>
      <c r="WV69" s="14"/>
      <c r="WW69" s="14"/>
      <c r="WX69" s="14"/>
      <c r="WY69" s="14"/>
      <c r="WZ69" s="14"/>
      <c r="XA69" s="14"/>
      <c r="XB69" s="14"/>
      <c r="XC69" s="14"/>
      <c r="XD69" s="14"/>
      <c r="XE69" s="14"/>
      <c r="XF69" s="14"/>
      <c r="XG69" s="14"/>
      <c r="XH69" s="14"/>
      <c r="XI69" s="14"/>
      <c r="XJ69" s="14"/>
      <c r="XK69" s="14"/>
      <c r="XL69" s="14"/>
      <c r="XM69" s="14"/>
      <c r="XN69" s="14"/>
      <c r="XO69" s="14"/>
      <c r="XP69" s="14"/>
      <c r="XQ69" s="14"/>
      <c r="XR69" s="14"/>
      <c r="XS69" s="14"/>
      <c r="XT69" s="14"/>
      <c r="XU69" s="14"/>
      <c r="XV69" s="14"/>
      <c r="XW69" s="14"/>
      <c r="XX69" s="14"/>
      <c r="XY69" s="14"/>
      <c r="XZ69" s="14"/>
      <c r="YA69" s="14"/>
      <c r="YB69" s="14"/>
      <c r="YC69" s="14"/>
      <c r="YD69" s="14"/>
      <c r="YE69" s="14"/>
      <c r="YF69" s="14"/>
      <c r="YG69" s="14"/>
      <c r="YH69" s="14"/>
      <c r="YI69" s="14"/>
      <c r="YJ69" s="14"/>
      <c r="YK69" s="14"/>
      <c r="YL69" s="14"/>
      <c r="YM69" s="14"/>
      <c r="YN69" s="14"/>
      <c r="YO69" s="14"/>
      <c r="YP69" s="14"/>
      <c r="YQ69" s="14"/>
      <c r="YR69" s="14"/>
      <c r="YS69" s="14"/>
      <c r="YT69" s="14"/>
      <c r="YU69" s="14"/>
      <c r="YV69" s="14"/>
      <c r="YW69" s="14"/>
      <c r="YX69" s="14"/>
      <c r="YY69" s="14"/>
      <c r="YZ69" s="14"/>
      <c r="ZA69" s="14"/>
      <c r="ZB69" s="14"/>
      <c r="ZC69" s="14"/>
      <c r="ZD69" s="14"/>
      <c r="ZE69" s="14"/>
      <c r="ZF69" s="14"/>
      <c r="ZG69" s="14"/>
      <c r="ZH69" s="14"/>
      <c r="ZI69" s="14"/>
      <c r="ZJ69" s="14"/>
      <c r="ZK69" s="14"/>
      <c r="ZL69" s="14"/>
      <c r="ZM69" s="14"/>
      <c r="ZN69" s="14"/>
      <c r="ZO69" s="14"/>
      <c r="ZP69" s="14"/>
      <c r="ZQ69" s="14"/>
      <c r="ZR69" s="14"/>
      <c r="ZS69" s="14"/>
      <c r="ZT69" s="14"/>
      <c r="ZU69" s="14"/>
      <c r="ZV69" s="14"/>
      <c r="ZW69" s="14"/>
      <c r="ZX69" s="14"/>
      <c r="ZY69" s="14"/>
      <c r="ZZ69" s="14"/>
      <c r="AAA69" s="14"/>
      <c r="AAB69" s="14"/>
      <c r="AAC69" s="14"/>
      <c r="AAD69" s="14"/>
      <c r="AAE69" s="14"/>
      <c r="AAF69" s="14"/>
      <c r="AAG69" s="14"/>
      <c r="AAH69" s="14"/>
      <c r="AAI69" s="14"/>
      <c r="AAJ69" s="14"/>
      <c r="AAK69" s="14"/>
      <c r="AAL69" s="14"/>
      <c r="AAM69" s="14"/>
      <c r="AAN69" s="14"/>
      <c r="AAO69" s="14"/>
      <c r="AAP69" s="14"/>
      <c r="AAQ69" s="14"/>
      <c r="AAR69" s="14"/>
      <c r="AAS69" s="14"/>
      <c r="AAT69" s="14"/>
      <c r="AAU69" s="14"/>
      <c r="AAV69" s="14"/>
      <c r="AAW69" s="14"/>
      <c r="AAX69" s="14"/>
      <c r="AAY69" s="14"/>
      <c r="AAZ69" s="14"/>
      <c r="ABA69" s="14"/>
      <c r="ABB69" s="14"/>
      <c r="ABC69" s="14"/>
      <c r="ABD69" s="14"/>
      <c r="ABE69" s="14"/>
      <c r="ABF69" s="14"/>
      <c r="ABG69" s="14"/>
      <c r="ABH69" s="14"/>
      <c r="ABI69" s="14"/>
      <c r="ABJ69" s="14"/>
      <c r="ABK69" s="14"/>
      <c r="ABL69" s="14"/>
      <c r="ABM69" s="14"/>
      <c r="ABN69" s="14"/>
      <c r="ABO69" s="14"/>
      <c r="ABP69" s="14"/>
      <c r="ABQ69" s="14"/>
      <c r="ABR69" s="14"/>
      <c r="ABS69" s="14"/>
      <c r="ABT69" s="14"/>
      <c r="ABU69" s="14"/>
      <c r="ABV69" s="14"/>
      <c r="ABW69" s="14"/>
      <c r="ABX69" s="14"/>
      <c r="ABY69" s="14"/>
      <c r="ABZ69" s="14"/>
      <c r="ACA69" s="14"/>
      <c r="ACB69" s="14"/>
      <c r="ACC69" s="14"/>
      <c r="ACD69" s="14"/>
      <c r="ACE69" s="14"/>
      <c r="ACF69" s="14"/>
      <c r="ACG69" s="14"/>
      <c r="ACH69" s="14"/>
      <c r="ACI69" s="14"/>
      <c r="ACJ69" s="14"/>
      <c r="ACK69" s="14"/>
      <c r="ACL69" s="14"/>
      <c r="ACM69" s="14"/>
      <c r="ACN69" s="14"/>
      <c r="ACO69" s="14"/>
      <c r="ACP69" s="14"/>
      <c r="ACQ69" s="14"/>
      <c r="ACR69" s="14"/>
      <c r="ACS69" s="14"/>
      <c r="ACT69" s="14"/>
      <c r="ACU69" s="14"/>
      <c r="ACV69" s="14"/>
      <c r="ACW69" s="14"/>
      <c r="ACX69" s="14"/>
      <c r="ACY69" s="14"/>
      <c r="ACZ69" s="14"/>
      <c r="ADA69" s="14"/>
      <c r="ADB69" s="14"/>
      <c r="ADC69" s="14"/>
      <c r="ADD69" s="14"/>
      <c r="ADE69" s="14"/>
      <c r="ADF69" s="14"/>
      <c r="ADG69" s="14"/>
      <c r="ADH69" s="14"/>
      <c r="ADI69" s="14"/>
      <c r="ADJ69" s="14"/>
      <c r="ADK69" s="14"/>
      <c r="ADL69" s="14"/>
      <c r="ADM69" s="14"/>
      <c r="ADN69" s="14"/>
      <c r="ADO69" s="14"/>
      <c r="ADP69" s="14"/>
      <c r="ADQ69" s="14"/>
      <c r="ADR69" s="14"/>
      <c r="ADS69" s="14"/>
      <c r="ADT69" s="14"/>
      <c r="ADU69" s="14"/>
      <c r="ADV69" s="14"/>
      <c r="ADW69" s="14"/>
      <c r="ADX69" s="14"/>
      <c r="ADY69" s="14"/>
      <c r="ADZ69" s="14"/>
      <c r="AEA69" s="14"/>
      <c r="AEB69" s="14"/>
      <c r="AEC69" s="14"/>
      <c r="AED69" s="14"/>
      <c r="AEE69" s="14"/>
      <c r="AEF69" s="14"/>
      <c r="AEG69" s="14"/>
      <c r="AEH69" s="14"/>
      <c r="AEI69" s="14"/>
      <c r="AEJ69" s="14"/>
      <c r="AEK69" s="14"/>
      <c r="AEL69" s="14"/>
      <c r="AEM69" s="14"/>
      <c r="AEN69" s="14"/>
      <c r="AEO69" s="14"/>
      <c r="AEP69" s="14"/>
      <c r="AEQ69" s="14"/>
      <c r="AER69" s="14"/>
      <c r="AES69" s="14"/>
      <c r="AET69" s="14"/>
      <c r="AEU69" s="14"/>
      <c r="AEV69" s="14"/>
      <c r="AEW69" s="14"/>
      <c r="AEX69" s="14"/>
      <c r="AEY69" s="14"/>
      <c r="AEZ69" s="14"/>
      <c r="AFA69" s="14"/>
      <c r="AFB69" s="14"/>
      <c r="AFC69" s="14"/>
      <c r="AFD69" s="14"/>
      <c r="AFE69" s="14"/>
      <c r="AFF69" s="14"/>
      <c r="AFG69" s="14"/>
      <c r="AFH69" s="14"/>
      <c r="AFI69" s="14"/>
      <c r="AFJ69" s="14"/>
      <c r="AFK69" s="14"/>
      <c r="AFL69" s="14"/>
      <c r="AFM69" s="14"/>
      <c r="AFN69" s="14"/>
      <c r="AFO69" s="14"/>
      <c r="AFP69" s="14"/>
      <c r="AFQ69" s="14"/>
      <c r="AFR69" s="14"/>
      <c r="AFS69" s="14"/>
      <c r="AFT69" s="14"/>
      <c r="AFU69" s="14"/>
      <c r="AFV69" s="14"/>
      <c r="AFW69" s="14"/>
      <c r="AFX69" s="14"/>
      <c r="AFY69" s="14"/>
      <c r="AFZ69" s="14"/>
      <c r="AGA69" s="14"/>
      <c r="AGB69" s="14"/>
      <c r="AGC69" s="14"/>
      <c r="AGD69" s="14"/>
      <c r="AGE69" s="14"/>
      <c r="AGF69" s="14"/>
      <c r="AGG69" s="14"/>
      <c r="AGH69" s="14"/>
      <c r="AGI69" s="14"/>
      <c r="AGJ69" s="14"/>
      <c r="AGK69" s="14"/>
      <c r="AGL69" s="14"/>
      <c r="AGM69" s="14"/>
      <c r="AGN69" s="14"/>
      <c r="AGO69" s="14"/>
      <c r="AGP69" s="14"/>
      <c r="AGQ69" s="14"/>
      <c r="AGR69" s="14"/>
      <c r="AGS69" s="14"/>
      <c r="AGT69" s="14"/>
      <c r="AGU69" s="14"/>
      <c r="AGV69" s="14"/>
      <c r="AGW69" s="14"/>
      <c r="AGX69" s="14"/>
      <c r="AGY69" s="14"/>
      <c r="AGZ69" s="14"/>
      <c r="AHA69" s="14"/>
      <c r="AHB69" s="14"/>
      <c r="AHC69" s="14"/>
      <c r="AHD69" s="14"/>
      <c r="AHE69" s="14"/>
      <c r="AHF69" s="14"/>
      <c r="AHG69" s="14"/>
      <c r="AHH69" s="14"/>
      <c r="AHI69" s="14"/>
      <c r="AHJ69" s="14"/>
      <c r="AHK69" s="14"/>
      <c r="AHL69" s="14"/>
      <c r="AHM69" s="14"/>
      <c r="AHN69" s="14"/>
      <c r="AHO69" s="14"/>
      <c r="AHP69" s="14"/>
      <c r="AHQ69" s="14"/>
      <c r="AHR69" s="14"/>
      <c r="AHS69" s="14"/>
      <c r="AHT69" s="14"/>
      <c r="AHU69" s="14"/>
      <c r="AHV69" s="14"/>
      <c r="AHW69" s="14"/>
      <c r="AHX69" s="14"/>
      <c r="AHY69" s="14"/>
      <c r="AHZ69" s="14"/>
      <c r="AIA69" s="14"/>
      <c r="AIB69" s="14"/>
      <c r="AIC69" s="14"/>
      <c r="AID69" s="14"/>
      <c r="AIE69" s="14"/>
      <c r="AIF69" s="14"/>
      <c r="AIG69" s="14"/>
      <c r="AIH69" s="14"/>
      <c r="AII69" s="14"/>
      <c r="AIJ69" s="14"/>
      <c r="AIK69" s="14"/>
      <c r="AIL69" s="14"/>
      <c r="AIM69" s="14"/>
      <c r="AIN69" s="14"/>
      <c r="AIO69" s="14"/>
      <c r="AIP69" s="14"/>
      <c r="AIQ69" s="14"/>
      <c r="AIR69" s="14"/>
      <c r="AIS69" s="14"/>
      <c r="AIT69" s="14"/>
      <c r="AIU69" s="14"/>
      <c r="AIV69" s="14"/>
      <c r="AIW69" s="14"/>
      <c r="AIX69" s="14"/>
      <c r="AIY69" s="14"/>
      <c r="AIZ69" s="14"/>
      <c r="AJA69" s="14"/>
      <c r="AJB69" s="14"/>
      <c r="AJC69" s="14"/>
      <c r="AJD69" s="14"/>
      <c r="AJE69" s="14"/>
      <c r="AJF69" s="14"/>
      <c r="AJG69" s="14"/>
      <c r="AJH69" s="14"/>
      <c r="AJI69" s="14"/>
      <c r="AJJ69" s="14"/>
      <c r="AJK69" s="14"/>
      <c r="AJL69" s="14"/>
      <c r="AJM69" s="14"/>
      <c r="AJN69" s="14"/>
      <c r="AJO69" s="14"/>
      <c r="AJP69" s="14"/>
      <c r="AJQ69" s="14"/>
      <c r="AJR69" s="14"/>
      <c r="AJS69" s="14"/>
      <c r="AJT69" s="14"/>
      <c r="AJU69" s="14"/>
      <c r="AJV69" s="14"/>
      <c r="AJW69" s="14"/>
      <c r="AJX69" s="14"/>
      <c r="AJY69" s="14"/>
      <c r="AJZ69" s="14"/>
      <c r="AKA69" s="14"/>
      <c r="AKB69" s="14"/>
      <c r="AKC69" s="14"/>
      <c r="AKD69" s="14"/>
      <c r="AKE69" s="14"/>
      <c r="AKF69" s="14"/>
      <c r="AKG69" s="14"/>
      <c r="AKH69" s="14"/>
      <c r="AKI69" s="14"/>
      <c r="AKJ69" s="14"/>
      <c r="AKK69" s="14"/>
      <c r="AKL69" s="14"/>
      <c r="AKM69" s="14"/>
      <c r="AKN69" s="14"/>
      <c r="AKO69" s="14"/>
      <c r="AKP69" s="14"/>
      <c r="AKQ69" s="14"/>
      <c r="AKR69" s="14"/>
      <c r="AKS69" s="14"/>
      <c r="AKT69" s="14"/>
      <c r="AKU69" s="14"/>
      <c r="AKV69" s="14"/>
      <c r="AKW69" s="14"/>
      <c r="AKX69" s="14"/>
      <c r="AKY69" s="14"/>
      <c r="AKZ69" s="14"/>
      <c r="ALA69" s="14"/>
      <c r="ALB69" s="14"/>
      <c r="ALC69" s="14"/>
      <c r="ALD69" s="14"/>
      <c r="ALE69" s="14"/>
      <c r="ALF69" s="14"/>
      <c r="ALG69" s="14"/>
      <c r="ALH69" s="14"/>
      <c r="ALI69" s="14"/>
      <c r="ALJ69" s="14"/>
      <c r="ALK69" s="14"/>
      <c r="ALL69" s="14"/>
      <c r="ALM69" s="14"/>
      <c r="ALN69" s="14"/>
      <c r="ALO69" s="14"/>
      <c r="ALP69" s="14"/>
      <c r="ALQ69" s="14"/>
      <c r="ALR69" s="14"/>
      <c r="ALS69" s="14"/>
      <c r="ALT69" s="14"/>
      <c r="ALU69" s="14"/>
      <c r="ALV69" s="14"/>
      <c r="ALW69" s="14"/>
      <c r="ALX69" s="14"/>
      <c r="ALY69" s="14"/>
      <c r="ALZ69" s="14"/>
      <c r="AMA69" s="14"/>
      <c r="AMB69" s="14"/>
      <c r="AMC69" s="14"/>
      <c r="AMD69" s="14"/>
      <c r="AME69" s="14"/>
      <c r="AMF69" s="14"/>
      <c r="AMG69" s="14"/>
      <c r="AMH69" s="14"/>
      <c r="AMI69" s="14"/>
      <c r="AMJ69" s="14"/>
      <c r="AMK69" s="14"/>
      <c r="AML69" s="14"/>
      <c r="AMM69" s="14"/>
      <c r="AMN69" s="14"/>
      <c r="AMO69" s="14"/>
      <c r="AMP69" s="14"/>
      <c r="AMQ69" s="14"/>
      <c r="AMR69" s="14"/>
      <c r="AMS69" s="14"/>
      <c r="AMT69" s="14"/>
      <c r="AMU69" s="14"/>
      <c r="AMV69" s="14"/>
      <c r="AMW69" s="14"/>
      <c r="AMX69" s="14"/>
      <c r="AMY69" s="14"/>
      <c r="AMZ69" s="14"/>
      <c r="ANA69" s="14"/>
      <c r="ANB69" s="14"/>
      <c r="ANC69" s="14"/>
      <c r="AND69" s="14"/>
      <c r="ANE69" s="14"/>
      <c r="ANF69" s="14"/>
      <c r="ANG69" s="14"/>
      <c r="ANH69" s="14"/>
      <c r="ANI69" s="14"/>
      <c r="ANJ69" s="14"/>
      <c r="ANK69" s="14"/>
      <c r="ANL69" s="14"/>
      <c r="ANM69" s="14"/>
      <c r="ANN69" s="14"/>
      <c r="ANO69" s="14"/>
      <c r="ANP69" s="14"/>
      <c r="ANQ69" s="14"/>
      <c r="ANR69" s="14"/>
      <c r="ANS69" s="14"/>
      <c r="ANT69" s="14"/>
      <c r="ANU69" s="14"/>
      <c r="ANV69" s="14"/>
      <c r="ANW69" s="14"/>
      <c r="ANX69" s="14"/>
      <c r="ANY69" s="14"/>
      <c r="ANZ69" s="14"/>
      <c r="AOA69" s="14"/>
      <c r="AOB69" s="14"/>
      <c r="AOC69" s="14"/>
      <c r="AOD69" s="14"/>
      <c r="AOE69" s="14"/>
      <c r="AOF69" s="14"/>
      <c r="AOG69" s="14"/>
      <c r="AOH69" s="14"/>
      <c r="AOI69" s="14"/>
      <c r="AOJ69" s="14"/>
      <c r="AOK69" s="14"/>
      <c r="AOL69" s="14"/>
      <c r="AOM69" s="14"/>
      <c r="AON69" s="14"/>
      <c r="AOO69" s="14"/>
      <c r="AOP69" s="14"/>
      <c r="AOQ69" s="14"/>
      <c r="AOR69" s="14"/>
      <c r="AOS69" s="14"/>
      <c r="AOT69" s="14"/>
      <c r="AOU69" s="14"/>
      <c r="AOV69" s="14"/>
      <c r="AOW69" s="14"/>
      <c r="AOX69" s="14"/>
      <c r="AOY69" s="14"/>
      <c r="AOZ69" s="14"/>
      <c r="APA69" s="14"/>
      <c r="APB69" s="14"/>
      <c r="APC69" s="14"/>
      <c r="APD69" s="14"/>
      <c r="APE69" s="14"/>
      <c r="APF69" s="14"/>
      <c r="APG69" s="14"/>
      <c r="APH69" s="14"/>
      <c r="API69" s="14"/>
      <c r="APJ69" s="14"/>
      <c r="APK69" s="14"/>
      <c r="APL69" s="14"/>
      <c r="APM69" s="14"/>
      <c r="APN69" s="14"/>
      <c r="APO69" s="14"/>
      <c r="APP69" s="14"/>
      <c r="APQ69" s="14"/>
      <c r="APR69" s="14"/>
      <c r="APS69" s="14"/>
      <c r="APT69" s="14"/>
      <c r="APU69" s="14"/>
      <c r="APV69" s="14"/>
      <c r="APW69" s="14"/>
      <c r="APX69" s="14"/>
      <c r="APY69" s="14"/>
      <c r="APZ69" s="14"/>
      <c r="AQA69" s="14"/>
      <c r="AQB69" s="14"/>
      <c r="AQC69" s="14"/>
      <c r="AQD69" s="14"/>
      <c r="AQE69" s="14"/>
      <c r="AQF69" s="14"/>
      <c r="AQG69" s="14"/>
      <c r="AQH69" s="14"/>
      <c r="AQI69" s="14"/>
      <c r="AQJ69" s="14"/>
      <c r="AQK69" s="14"/>
      <c r="AQL69" s="14"/>
      <c r="AQM69" s="14"/>
      <c r="AQN69" s="14"/>
      <c r="AQO69" s="14"/>
      <c r="AQP69" s="14"/>
      <c r="AQQ69" s="14"/>
      <c r="AQR69" s="14"/>
      <c r="AQS69" s="14"/>
      <c r="AQT69" s="14"/>
      <c r="AQU69" s="14"/>
      <c r="AQV69" s="14"/>
      <c r="AQW69" s="14"/>
      <c r="AQX69" s="14"/>
      <c r="AQY69" s="14"/>
      <c r="AQZ69" s="14"/>
      <c r="ARA69" s="14"/>
      <c r="ARB69" s="14"/>
      <c r="ARC69" s="14"/>
      <c r="ARD69" s="14"/>
      <c r="ARE69" s="14"/>
      <c r="ARF69" s="14"/>
      <c r="ARG69" s="14"/>
      <c r="ARH69" s="14"/>
      <c r="ARI69" s="14"/>
      <c r="ARJ69" s="14"/>
      <c r="ARK69" s="14"/>
      <c r="ARL69" s="14"/>
      <c r="ARM69" s="14"/>
      <c r="ARN69" s="14"/>
      <c r="ARO69" s="14"/>
      <c r="ARP69" s="14"/>
      <c r="ARQ69" s="14"/>
      <c r="ARR69" s="14"/>
      <c r="ARS69" s="14"/>
      <c r="ART69" s="14"/>
      <c r="ARU69" s="14"/>
      <c r="ARV69" s="14"/>
      <c r="ARW69" s="14"/>
      <c r="ARX69" s="14"/>
      <c r="ARY69" s="14"/>
      <c r="ARZ69" s="14"/>
      <c r="ASA69" s="14"/>
      <c r="ASB69" s="14"/>
      <c r="ASC69" s="14"/>
      <c r="ASD69" s="14"/>
      <c r="ASE69" s="14"/>
      <c r="ASF69" s="14"/>
      <c r="ASG69" s="14"/>
      <c r="ASH69" s="14"/>
      <c r="ASI69" s="14"/>
      <c r="ASJ69" s="14"/>
      <c r="ASK69" s="14"/>
      <c r="ASL69" s="14"/>
      <c r="ASM69" s="14"/>
      <c r="ASN69" s="14"/>
      <c r="ASO69" s="14"/>
      <c r="ASP69" s="14"/>
      <c r="ASQ69" s="14"/>
      <c r="ASR69" s="14"/>
      <c r="ASS69" s="14"/>
      <c r="AST69" s="14"/>
      <c r="ASU69" s="14"/>
      <c r="ASV69" s="14"/>
      <c r="ASW69" s="14"/>
      <c r="ASX69" s="14"/>
      <c r="ASY69" s="14"/>
      <c r="ASZ69" s="14"/>
      <c r="ATA69" s="14"/>
      <c r="ATB69" s="14"/>
      <c r="ATC69" s="14"/>
      <c r="ATD69" s="14"/>
      <c r="ATE69" s="14"/>
      <c r="ATF69" s="14"/>
      <c r="ATG69" s="14"/>
      <c r="ATH69" s="14"/>
      <c r="ATI69" s="14"/>
      <c r="ATJ69" s="14"/>
      <c r="ATK69" s="14"/>
      <c r="ATL69" s="14"/>
      <c r="ATM69" s="14"/>
      <c r="ATN69" s="14"/>
      <c r="ATO69" s="14"/>
      <c r="ATP69" s="14"/>
      <c r="ATQ69" s="14"/>
      <c r="ATR69" s="14"/>
      <c r="ATS69" s="14"/>
      <c r="ATT69" s="14"/>
      <c r="ATU69" s="14"/>
      <c r="ATV69" s="14"/>
      <c r="ATW69" s="14"/>
      <c r="ATX69" s="14"/>
      <c r="ATY69" s="14"/>
      <c r="ATZ69" s="14"/>
      <c r="AUA69" s="14"/>
      <c r="AUB69" s="14"/>
      <c r="AUC69" s="14"/>
      <c r="AUD69" s="14"/>
      <c r="AUE69" s="14"/>
      <c r="AUF69" s="14"/>
      <c r="AUG69" s="14"/>
      <c r="AUH69" s="14"/>
      <c r="AUI69" s="14"/>
      <c r="AUJ69" s="14"/>
      <c r="AUK69" s="14"/>
      <c r="AUL69" s="14"/>
      <c r="AUM69" s="14"/>
      <c r="AUN69" s="14"/>
      <c r="AUO69" s="14"/>
      <c r="AUP69" s="14"/>
      <c r="AUQ69" s="14"/>
      <c r="AUR69" s="14"/>
      <c r="AUS69" s="14"/>
      <c r="AUT69" s="14"/>
      <c r="AUU69" s="14"/>
      <c r="AUV69" s="14"/>
      <c r="AUW69" s="14"/>
      <c r="AUX69" s="14"/>
      <c r="AUY69" s="14"/>
      <c r="AUZ69" s="14"/>
      <c r="AVA69" s="14"/>
      <c r="AVB69" s="14"/>
      <c r="AVC69" s="14"/>
      <c r="AVD69" s="14"/>
      <c r="AVE69" s="14"/>
      <c r="AVF69" s="14"/>
      <c r="AVG69" s="14"/>
      <c r="AVH69" s="14"/>
      <c r="AVI69" s="14"/>
      <c r="AVJ69" s="14"/>
      <c r="AVK69" s="14"/>
      <c r="AVL69" s="14"/>
      <c r="AVM69" s="14"/>
      <c r="AVN69" s="14"/>
      <c r="AVO69" s="14"/>
      <c r="AVP69" s="14"/>
      <c r="AVQ69" s="14"/>
      <c r="AVR69" s="14"/>
      <c r="AVS69" s="14"/>
      <c r="AVT69" s="14"/>
      <c r="AVU69" s="14"/>
      <c r="AVV69" s="14"/>
      <c r="AVW69" s="14"/>
      <c r="AVX69" s="14"/>
      <c r="AVY69" s="14"/>
      <c r="AVZ69" s="14"/>
      <c r="AWA69" s="14"/>
      <c r="AWB69" s="14"/>
      <c r="AWC69" s="14"/>
      <c r="AWD69" s="14"/>
      <c r="AWE69" s="14"/>
      <c r="AWF69" s="14"/>
      <c r="AWG69" s="14"/>
      <c r="AWH69" s="14"/>
      <c r="AWI69" s="14"/>
      <c r="AWJ69" s="14"/>
      <c r="AWK69" s="14"/>
      <c r="AWL69" s="14"/>
      <c r="AWM69" s="14"/>
      <c r="AWN69" s="14"/>
      <c r="AWO69" s="14"/>
      <c r="AWP69" s="14"/>
      <c r="AWQ69" s="14"/>
      <c r="AWR69" s="14"/>
      <c r="AWS69" s="14"/>
      <c r="AWT69" s="14"/>
      <c r="AWU69" s="14"/>
      <c r="AWV69" s="14"/>
      <c r="AWW69" s="14"/>
      <c r="AWX69" s="14"/>
      <c r="AWY69" s="14"/>
      <c r="AWZ69" s="14"/>
      <c r="AXA69" s="14"/>
      <c r="AXB69" s="14"/>
      <c r="AXC69" s="14"/>
      <c r="AXD69" s="14"/>
      <c r="AXE69" s="14"/>
      <c r="AXF69" s="14"/>
      <c r="AXG69" s="14"/>
      <c r="AXH69" s="14"/>
      <c r="AXI69" s="14"/>
      <c r="AXJ69" s="14"/>
      <c r="AXK69" s="14"/>
      <c r="AXL69" s="14"/>
      <c r="AXM69" s="14"/>
      <c r="AXN69" s="14"/>
      <c r="AXO69" s="14"/>
      <c r="AXP69" s="14"/>
      <c r="AXQ69" s="14"/>
      <c r="AXR69" s="14"/>
      <c r="AXS69" s="14"/>
      <c r="AXT69" s="14"/>
      <c r="AXU69" s="14"/>
      <c r="AXV69" s="14"/>
      <c r="AXW69" s="14"/>
      <c r="AXX69" s="14"/>
      <c r="AXY69" s="14"/>
      <c r="AXZ69" s="14"/>
      <c r="AYA69" s="14"/>
      <c r="AYB69" s="14"/>
      <c r="AYC69" s="14"/>
      <c r="AYD69" s="14"/>
      <c r="AYE69" s="14"/>
      <c r="AYF69" s="14"/>
      <c r="AYG69" s="14"/>
      <c r="AYH69" s="14"/>
      <c r="AYI69" s="14"/>
      <c r="AYJ69" s="14"/>
      <c r="AYK69" s="14"/>
      <c r="AYL69" s="14"/>
      <c r="AYM69" s="14"/>
      <c r="AYN69" s="14"/>
      <c r="AYO69" s="14"/>
      <c r="AYP69" s="14"/>
      <c r="AYQ69" s="14"/>
      <c r="AYR69" s="14"/>
      <c r="AYS69" s="14"/>
      <c r="AYT69" s="14"/>
      <c r="AYU69" s="14"/>
      <c r="AYV69" s="14"/>
      <c r="AYW69" s="14"/>
      <c r="AYX69" s="14"/>
      <c r="AYY69" s="14"/>
      <c r="AYZ69" s="14"/>
      <c r="AZA69" s="14"/>
      <c r="AZB69" s="14"/>
      <c r="AZC69" s="14"/>
      <c r="AZD69" s="14"/>
      <c r="AZE69" s="14"/>
      <c r="AZF69" s="14"/>
      <c r="AZG69" s="14"/>
      <c r="AZH69" s="14"/>
      <c r="AZI69" s="14"/>
      <c r="AZJ69" s="14"/>
      <c r="AZK69" s="14"/>
      <c r="AZL69" s="14"/>
      <c r="AZM69" s="14"/>
      <c r="AZN69" s="14"/>
      <c r="AZO69" s="14"/>
      <c r="AZP69" s="14"/>
      <c r="AZQ69" s="14"/>
      <c r="AZR69" s="14"/>
      <c r="AZS69" s="14"/>
      <c r="AZT69" s="14"/>
      <c r="AZU69" s="14"/>
      <c r="AZV69" s="14"/>
      <c r="AZW69" s="14"/>
      <c r="AZX69" s="14"/>
      <c r="AZY69" s="14"/>
      <c r="AZZ69" s="14"/>
      <c r="BAA69" s="14"/>
      <c r="BAB69" s="14"/>
      <c r="BAC69" s="14"/>
      <c r="BAD69" s="14"/>
      <c r="BAE69" s="14"/>
      <c r="BAF69" s="14"/>
      <c r="BAG69" s="14"/>
      <c r="BAH69" s="14"/>
      <c r="BAI69" s="14"/>
      <c r="BAJ69" s="14"/>
      <c r="BAK69" s="14"/>
      <c r="BAL69" s="14"/>
      <c r="BAM69" s="14"/>
      <c r="BAN69" s="14"/>
      <c r="BAO69" s="14"/>
      <c r="BAP69" s="14"/>
      <c r="BAQ69" s="14"/>
      <c r="BAR69" s="14"/>
      <c r="BAS69" s="14"/>
      <c r="BAT69" s="14"/>
      <c r="BAU69" s="14"/>
      <c r="BAV69" s="14"/>
      <c r="BAW69" s="14"/>
      <c r="BAX69" s="14"/>
      <c r="BAY69" s="14"/>
      <c r="BAZ69" s="14"/>
      <c r="BBA69" s="14"/>
      <c r="BBB69" s="14"/>
      <c r="BBC69" s="14"/>
      <c r="BBD69" s="14"/>
      <c r="BBE69" s="14"/>
      <c r="BBF69" s="14"/>
      <c r="BBG69" s="14"/>
      <c r="BBH69" s="14"/>
      <c r="BBI69" s="14"/>
      <c r="BBJ69" s="14"/>
      <c r="BBK69" s="14"/>
      <c r="BBL69" s="14"/>
      <c r="BBM69" s="14"/>
      <c r="BBN69" s="14"/>
      <c r="BBO69" s="14"/>
      <c r="BBP69" s="14"/>
      <c r="BBQ69" s="14"/>
      <c r="BBR69" s="14"/>
      <c r="BBS69" s="14"/>
      <c r="BBT69" s="14"/>
      <c r="BBU69" s="14"/>
      <c r="BBV69" s="14"/>
      <c r="BBW69" s="14"/>
      <c r="BBX69" s="14"/>
      <c r="BBY69" s="14"/>
      <c r="BBZ69" s="14"/>
      <c r="BCA69" s="14"/>
      <c r="BCB69" s="14"/>
      <c r="BCC69" s="14"/>
      <c r="BCD69" s="14"/>
      <c r="BCE69" s="14"/>
      <c r="BCF69" s="14"/>
      <c r="BCG69" s="14"/>
      <c r="BCH69" s="14"/>
      <c r="BCI69" s="14"/>
      <c r="BCJ69" s="14"/>
      <c r="BCK69" s="14"/>
      <c r="BCL69" s="14"/>
      <c r="BCM69" s="14"/>
      <c r="BCN69" s="14"/>
      <c r="BCO69" s="14"/>
      <c r="BCP69" s="14"/>
      <c r="BCQ69" s="14"/>
      <c r="BCR69" s="14"/>
      <c r="BCS69" s="14"/>
      <c r="BCT69" s="14"/>
      <c r="BCU69" s="14"/>
      <c r="BCV69" s="14"/>
      <c r="BCW69" s="14"/>
      <c r="BCX69" s="14"/>
      <c r="BCY69" s="14"/>
      <c r="BCZ69" s="14"/>
      <c r="BDA69" s="14"/>
      <c r="BDB69" s="14"/>
      <c r="BDC69" s="14"/>
      <c r="BDD69" s="14"/>
      <c r="BDE69" s="14"/>
      <c r="BDF69" s="14"/>
      <c r="BDG69" s="14"/>
      <c r="BDH69" s="14"/>
      <c r="BDI69" s="14"/>
      <c r="BDJ69" s="14"/>
      <c r="BDK69" s="14"/>
      <c r="BDL69" s="14"/>
      <c r="BDM69" s="14"/>
      <c r="BDN69" s="14"/>
      <c r="BDO69" s="14"/>
      <c r="BDP69" s="14"/>
      <c r="BDQ69" s="14"/>
      <c r="BDR69" s="14"/>
      <c r="BDS69" s="14"/>
      <c r="BDT69" s="14"/>
      <c r="BDU69" s="14"/>
      <c r="BDV69" s="14"/>
      <c r="BDW69" s="14"/>
      <c r="BDX69" s="14"/>
      <c r="BDY69" s="14"/>
      <c r="BDZ69" s="14"/>
      <c r="BEA69" s="14"/>
      <c r="BEB69" s="14"/>
      <c r="BEC69" s="14"/>
      <c r="BED69" s="14"/>
      <c r="BEE69" s="14"/>
      <c r="BEF69" s="14"/>
      <c r="BEG69" s="14"/>
      <c r="BEH69" s="14"/>
      <c r="BEI69" s="14"/>
      <c r="BEJ69" s="14"/>
      <c r="BEK69" s="14"/>
      <c r="BEL69" s="14"/>
      <c r="BEM69" s="14"/>
      <c r="BEN69" s="14"/>
      <c r="BEO69" s="14"/>
      <c r="BEP69" s="14"/>
      <c r="BEQ69" s="14"/>
      <c r="BER69" s="14"/>
      <c r="BES69" s="14"/>
      <c r="BET69" s="14"/>
      <c r="BEU69" s="14"/>
      <c r="BEV69" s="14"/>
      <c r="BEW69" s="14"/>
      <c r="BEX69" s="14"/>
      <c r="BEY69" s="14"/>
      <c r="BEZ69" s="14"/>
      <c r="BFA69" s="14"/>
      <c r="BFB69" s="14"/>
      <c r="BFC69" s="14"/>
      <c r="BFD69" s="14"/>
      <c r="BFE69" s="14"/>
      <c r="BFF69" s="14"/>
      <c r="BFG69" s="14"/>
      <c r="BFH69" s="14"/>
      <c r="BFI69" s="14"/>
      <c r="BFJ69" s="14"/>
      <c r="BFK69" s="14"/>
      <c r="BFL69" s="14"/>
      <c r="BFM69" s="14"/>
      <c r="BFN69" s="14"/>
      <c r="BFO69" s="14"/>
      <c r="BFP69" s="14"/>
      <c r="BFQ69" s="14"/>
      <c r="BFR69" s="14"/>
      <c r="BFS69" s="14"/>
      <c r="BFT69" s="14"/>
      <c r="BFU69" s="14"/>
      <c r="BFV69" s="14"/>
      <c r="BFW69" s="14"/>
      <c r="BFX69" s="14"/>
      <c r="BFY69" s="14"/>
      <c r="BFZ69" s="14"/>
      <c r="BGA69" s="14"/>
      <c r="BGB69" s="14"/>
      <c r="BGC69" s="14"/>
      <c r="BGD69" s="14"/>
      <c r="BGE69" s="14"/>
      <c r="BGF69" s="14"/>
      <c r="BGG69" s="14"/>
      <c r="BGH69" s="14"/>
      <c r="BGI69" s="14"/>
      <c r="BGJ69" s="14"/>
      <c r="BGK69" s="14"/>
      <c r="BGL69" s="14"/>
      <c r="BGM69" s="14"/>
      <c r="BGN69" s="14"/>
      <c r="BGO69" s="14"/>
      <c r="BGP69" s="14"/>
      <c r="BGQ69" s="14"/>
      <c r="BGR69" s="14"/>
      <c r="BGS69" s="14"/>
      <c r="BGT69" s="14"/>
      <c r="BGU69" s="14"/>
      <c r="BGV69" s="14"/>
      <c r="BGW69" s="14"/>
      <c r="BGX69" s="14"/>
      <c r="BGY69" s="14"/>
      <c r="BGZ69" s="14"/>
      <c r="BHA69" s="14"/>
      <c r="BHB69" s="14"/>
      <c r="BHC69" s="14"/>
      <c r="BHD69" s="14"/>
      <c r="BHE69" s="14"/>
      <c r="BHF69" s="14"/>
      <c r="BHG69" s="14"/>
      <c r="BHH69" s="14"/>
      <c r="BHI69" s="14"/>
      <c r="BHJ69" s="14"/>
      <c r="BHK69" s="14"/>
      <c r="BHL69" s="14"/>
      <c r="BHM69" s="14"/>
      <c r="BHN69" s="14"/>
      <c r="BHO69" s="14"/>
      <c r="BHP69" s="14"/>
      <c r="BHQ69" s="14"/>
      <c r="BHR69" s="14"/>
      <c r="BHS69" s="14"/>
      <c r="BHT69" s="14"/>
      <c r="BHU69" s="14"/>
      <c r="BHV69" s="14"/>
      <c r="BHW69" s="14"/>
      <c r="BHX69" s="14"/>
      <c r="BHY69" s="14"/>
      <c r="BHZ69" s="14"/>
      <c r="BIA69" s="14"/>
      <c r="BIB69" s="14"/>
      <c r="BIC69" s="14"/>
      <c r="BID69" s="14"/>
      <c r="BIE69" s="14"/>
      <c r="BIF69" s="14"/>
      <c r="BIG69" s="14"/>
      <c r="BIH69" s="14"/>
      <c r="BII69" s="14"/>
      <c r="BIJ69" s="14"/>
      <c r="BIK69" s="14"/>
      <c r="BIL69" s="14"/>
      <c r="BIM69" s="14"/>
      <c r="BIN69" s="14"/>
      <c r="BIO69" s="14"/>
      <c r="BIP69" s="14"/>
      <c r="BIQ69" s="14"/>
      <c r="BIR69" s="14"/>
      <c r="BIS69" s="14"/>
      <c r="BIT69" s="14"/>
      <c r="BIU69" s="14"/>
      <c r="BIV69" s="14"/>
      <c r="BIW69" s="14"/>
      <c r="BIX69" s="14"/>
      <c r="BIY69" s="14"/>
      <c r="BIZ69" s="14"/>
      <c r="BJA69" s="14"/>
      <c r="BJB69" s="14"/>
      <c r="BJC69" s="14"/>
      <c r="BJD69" s="14"/>
      <c r="BJE69" s="14"/>
      <c r="BJF69" s="14"/>
      <c r="BJG69" s="14"/>
      <c r="BJH69" s="14"/>
      <c r="BJI69" s="14"/>
      <c r="BJJ69" s="14"/>
      <c r="BJK69" s="14"/>
      <c r="BJL69" s="14"/>
      <c r="BJM69" s="14"/>
      <c r="BJN69" s="14"/>
      <c r="BJO69" s="14"/>
      <c r="BJP69" s="14"/>
      <c r="BJQ69" s="14"/>
      <c r="BJR69" s="14"/>
      <c r="BJS69" s="14"/>
      <c r="BJT69" s="14"/>
      <c r="BJU69" s="14"/>
      <c r="BJV69" s="14"/>
      <c r="BJW69" s="14"/>
      <c r="BJX69" s="14"/>
      <c r="BJY69" s="14"/>
      <c r="BJZ69" s="14"/>
      <c r="BKA69" s="14"/>
      <c r="BKB69" s="14"/>
      <c r="BKC69" s="14"/>
      <c r="BKD69" s="14"/>
      <c r="BKE69" s="14"/>
      <c r="BKF69" s="14"/>
      <c r="BKG69" s="14"/>
      <c r="BKH69" s="14"/>
      <c r="BKI69" s="14"/>
      <c r="BKJ69" s="14"/>
      <c r="BKK69" s="14"/>
      <c r="BKL69" s="14"/>
      <c r="BKM69" s="14"/>
      <c r="BKN69" s="14"/>
      <c r="BKO69" s="14"/>
      <c r="BKP69" s="14"/>
      <c r="BKQ69" s="14"/>
      <c r="BKR69" s="14"/>
      <c r="BKS69" s="14"/>
      <c r="BKT69" s="14"/>
      <c r="BKU69" s="14"/>
      <c r="BKV69" s="14"/>
      <c r="BKW69" s="14"/>
      <c r="BKX69" s="14"/>
      <c r="BKY69" s="14"/>
      <c r="BKZ69" s="14"/>
      <c r="BLA69" s="14"/>
      <c r="BLB69" s="14"/>
      <c r="BLC69" s="14"/>
      <c r="BLD69" s="14"/>
      <c r="BLE69" s="14"/>
      <c r="BLF69" s="14"/>
      <c r="BLG69" s="14"/>
      <c r="BLH69" s="14"/>
      <c r="BLI69" s="14"/>
      <c r="BLJ69" s="14"/>
      <c r="BLK69" s="14"/>
      <c r="BLL69" s="14"/>
      <c r="BLM69" s="14"/>
      <c r="BLN69" s="14"/>
      <c r="BLO69" s="14"/>
      <c r="BLP69" s="14"/>
      <c r="BLQ69" s="14"/>
      <c r="BLR69" s="14"/>
      <c r="BLS69" s="14"/>
      <c r="BLT69" s="14"/>
      <c r="BLU69" s="14"/>
      <c r="BLV69" s="14"/>
      <c r="BLW69" s="14"/>
      <c r="BLX69" s="14"/>
      <c r="BLY69" s="14"/>
      <c r="BLZ69" s="14"/>
      <c r="BMA69" s="14"/>
      <c r="BMB69" s="14"/>
      <c r="BMC69" s="14"/>
      <c r="BMD69" s="14"/>
      <c r="BME69" s="14"/>
      <c r="BMF69" s="14"/>
      <c r="BMG69" s="14"/>
      <c r="BMH69" s="14"/>
      <c r="BMI69" s="14"/>
      <c r="BMJ69" s="14"/>
      <c r="BMK69" s="14"/>
      <c r="BML69" s="14"/>
      <c r="BMM69" s="14"/>
      <c r="BMN69" s="14"/>
      <c r="BMO69" s="14"/>
      <c r="BMP69" s="14"/>
      <c r="BMQ69" s="14"/>
      <c r="BMR69" s="14"/>
      <c r="BMS69" s="14"/>
      <c r="BMT69" s="14"/>
      <c r="BMU69" s="14"/>
      <c r="BMV69" s="14"/>
      <c r="BMW69" s="14"/>
      <c r="BMX69" s="14"/>
      <c r="BMY69" s="14"/>
      <c r="BMZ69" s="14"/>
      <c r="BNA69" s="14"/>
      <c r="BNB69" s="14"/>
      <c r="BNC69" s="14"/>
      <c r="BND69" s="14"/>
      <c r="BNE69" s="14"/>
      <c r="BNF69" s="14"/>
      <c r="BNG69" s="14"/>
      <c r="BNH69" s="14"/>
      <c r="BNI69" s="14"/>
      <c r="BNJ69" s="14"/>
      <c r="BNK69" s="14"/>
      <c r="BNL69" s="14"/>
      <c r="BNM69" s="14"/>
      <c r="BNN69" s="14"/>
      <c r="BNO69" s="14"/>
      <c r="BNP69" s="14"/>
      <c r="BNQ69" s="14"/>
      <c r="BNR69" s="14"/>
      <c r="BNS69" s="14"/>
      <c r="BNT69" s="14"/>
      <c r="BNU69" s="14"/>
      <c r="BNV69" s="14"/>
      <c r="BNW69" s="14"/>
      <c r="BNX69" s="14"/>
      <c r="BNY69" s="14"/>
      <c r="BNZ69" s="14"/>
      <c r="BOA69" s="14"/>
      <c r="BOB69" s="14"/>
      <c r="BOC69" s="14"/>
      <c r="BOD69" s="14"/>
      <c r="BOE69" s="14"/>
      <c r="BOF69" s="14"/>
      <c r="BOG69" s="14"/>
      <c r="BOH69" s="14"/>
      <c r="BOI69" s="14"/>
      <c r="BOJ69" s="14"/>
      <c r="BOK69" s="14"/>
      <c r="BOL69" s="14"/>
      <c r="BOM69" s="14"/>
      <c r="BON69" s="14"/>
      <c r="BOO69" s="14"/>
      <c r="BOP69" s="14"/>
      <c r="BOQ69" s="14"/>
      <c r="BOR69" s="14"/>
      <c r="BOS69" s="14"/>
      <c r="BOT69" s="14"/>
      <c r="BOU69" s="14"/>
      <c r="BOV69" s="14"/>
      <c r="BOW69" s="14"/>
      <c r="BOX69" s="14"/>
      <c r="BOY69" s="14"/>
      <c r="BOZ69" s="14"/>
      <c r="BPA69" s="14"/>
      <c r="BPB69" s="14"/>
      <c r="BPC69" s="14"/>
      <c r="BPD69" s="14"/>
      <c r="BPE69" s="14"/>
      <c r="BPF69" s="14"/>
      <c r="BPG69" s="14"/>
      <c r="BPH69" s="14"/>
      <c r="BPI69" s="14"/>
      <c r="BPJ69" s="14"/>
      <c r="BPK69" s="14"/>
      <c r="BPL69" s="14"/>
      <c r="BPM69" s="14"/>
      <c r="BPN69" s="14"/>
      <c r="BPO69" s="14"/>
      <c r="BPP69" s="14"/>
      <c r="BPQ69" s="14"/>
      <c r="BPR69" s="14"/>
      <c r="BPS69" s="14"/>
      <c r="BPT69" s="14"/>
      <c r="BPU69" s="14"/>
      <c r="BPV69" s="14"/>
      <c r="BPW69" s="14"/>
      <c r="BPX69" s="14"/>
      <c r="BPY69" s="14"/>
      <c r="BPZ69" s="14"/>
      <c r="BQA69" s="14"/>
      <c r="BQB69" s="14"/>
      <c r="BQC69" s="14"/>
      <c r="BQD69" s="14"/>
      <c r="BQE69" s="14"/>
      <c r="BQF69" s="14"/>
      <c r="BQG69" s="14"/>
      <c r="BQH69" s="14"/>
      <c r="BQI69" s="14"/>
      <c r="BQJ69" s="14"/>
      <c r="BQK69" s="14"/>
      <c r="BQL69" s="14"/>
      <c r="BQM69" s="14"/>
      <c r="BQN69" s="14"/>
      <c r="BQO69" s="14"/>
      <c r="BQP69" s="14"/>
      <c r="BQQ69" s="14"/>
      <c r="BQR69" s="14"/>
      <c r="BQS69" s="14"/>
      <c r="BQT69" s="14"/>
      <c r="BQU69" s="14"/>
      <c r="BQV69" s="14"/>
      <c r="BQW69" s="14"/>
      <c r="BQX69" s="14"/>
      <c r="BQY69" s="14"/>
      <c r="BQZ69" s="14"/>
      <c r="BRA69" s="14"/>
      <c r="BRB69" s="14"/>
      <c r="BRC69" s="14"/>
      <c r="BRD69" s="14"/>
      <c r="BRE69" s="14"/>
      <c r="BRF69" s="14"/>
      <c r="BRG69" s="14"/>
      <c r="BRH69" s="14"/>
      <c r="BRI69" s="14"/>
      <c r="BRJ69" s="14"/>
      <c r="BRK69" s="14"/>
      <c r="BRL69" s="14"/>
      <c r="BRM69" s="14"/>
      <c r="BRN69" s="14"/>
      <c r="BRO69" s="14"/>
      <c r="BRP69" s="14"/>
      <c r="BRQ69" s="14"/>
      <c r="BRR69" s="14"/>
      <c r="BRS69" s="14"/>
      <c r="BRT69" s="14"/>
      <c r="BRU69" s="14"/>
      <c r="BRV69" s="14"/>
      <c r="BRW69" s="14"/>
      <c r="BRX69" s="14"/>
      <c r="BRY69" s="14"/>
      <c r="BRZ69" s="14"/>
      <c r="BSA69" s="14"/>
      <c r="BSB69" s="14"/>
      <c r="BSC69" s="14"/>
      <c r="BSD69" s="14"/>
      <c r="BSE69" s="14"/>
      <c r="BSF69" s="14"/>
      <c r="BSG69" s="14"/>
      <c r="BSH69" s="14"/>
      <c r="BSI69" s="14"/>
      <c r="BSJ69" s="14"/>
      <c r="BSK69" s="14"/>
      <c r="BSL69" s="14"/>
      <c r="BSM69" s="14"/>
      <c r="BSN69" s="14"/>
      <c r="BSO69" s="14"/>
      <c r="BSP69" s="14"/>
      <c r="BSQ69" s="14"/>
      <c r="BSR69" s="14"/>
      <c r="BSS69" s="14"/>
      <c r="BST69" s="14"/>
      <c r="BSU69" s="14"/>
      <c r="BSV69" s="14"/>
      <c r="BSW69" s="14"/>
      <c r="BSX69" s="14"/>
      <c r="BSY69" s="14"/>
      <c r="BSZ69" s="14"/>
      <c r="BTA69" s="14"/>
      <c r="BTB69" s="14"/>
      <c r="BTC69" s="14"/>
      <c r="BTD69" s="14"/>
      <c r="BTE69" s="14"/>
      <c r="BTF69" s="14"/>
      <c r="BTG69" s="14"/>
      <c r="BTH69" s="14"/>
      <c r="BTI69" s="14"/>
      <c r="BTJ69" s="14"/>
      <c r="BTK69" s="14"/>
      <c r="BTL69" s="14"/>
      <c r="BTM69" s="14"/>
      <c r="BTN69" s="14"/>
      <c r="BTO69" s="14"/>
      <c r="BTP69" s="14"/>
      <c r="BTQ69" s="14"/>
      <c r="BTR69" s="14"/>
      <c r="BTS69" s="14"/>
      <c r="BTT69" s="14"/>
      <c r="BTU69" s="14"/>
      <c r="BTV69" s="14"/>
      <c r="BTW69" s="14"/>
      <c r="BTX69" s="14"/>
      <c r="BTY69" s="14"/>
      <c r="BTZ69" s="14"/>
      <c r="BUA69" s="14"/>
      <c r="BUB69" s="14"/>
      <c r="BUC69" s="14"/>
      <c r="BUD69" s="14"/>
      <c r="BUE69" s="14"/>
      <c r="BUF69" s="14"/>
      <c r="BUG69" s="14"/>
      <c r="BUH69" s="14"/>
      <c r="BUI69" s="14"/>
      <c r="BUJ69" s="14"/>
      <c r="BUK69" s="14"/>
      <c r="BUL69" s="14"/>
      <c r="BUM69" s="14"/>
      <c r="BUN69" s="14"/>
      <c r="BUO69" s="14"/>
      <c r="BUP69" s="14"/>
      <c r="BUQ69" s="14"/>
      <c r="BUR69" s="14"/>
      <c r="BUS69" s="14"/>
      <c r="BUT69" s="14"/>
      <c r="BUU69" s="14"/>
      <c r="BUV69" s="14"/>
      <c r="BUW69" s="14"/>
      <c r="BUX69" s="14"/>
      <c r="BUY69" s="14"/>
      <c r="BUZ69" s="14"/>
      <c r="BVA69" s="14"/>
      <c r="BVB69" s="14"/>
      <c r="BVC69" s="14"/>
      <c r="BVD69" s="14"/>
      <c r="BVE69" s="14"/>
      <c r="BVF69" s="14"/>
      <c r="BVG69" s="14"/>
      <c r="BVH69" s="14"/>
      <c r="BVI69" s="14"/>
      <c r="BVJ69" s="14"/>
      <c r="BVK69" s="14"/>
      <c r="BVL69" s="14"/>
      <c r="BVM69" s="14"/>
      <c r="BVN69" s="14"/>
      <c r="BVO69" s="14"/>
      <c r="BVP69" s="14"/>
      <c r="BVQ69" s="14"/>
      <c r="BVR69" s="14"/>
      <c r="BVS69" s="14"/>
      <c r="BVT69" s="14"/>
      <c r="BVU69" s="14"/>
      <c r="BVV69" s="14"/>
      <c r="BVW69" s="14"/>
      <c r="BVX69" s="14"/>
      <c r="BVY69" s="14"/>
      <c r="BVZ69" s="14"/>
      <c r="BWA69" s="14"/>
      <c r="BWB69" s="14"/>
      <c r="BWC69" s="14"/>
      <c r="BWD69" s="14"/>
      <c r="BWE69" s="14"/>
      <c r="BWF69" s="14"/>
      <c r="BWG69" s="14"/>
      <c r="BWH69" s="14"/>
      <c r="BWI69" s="14"/>
      <c r="BWJ69" s="14"/>
      <c r="BWK69" s="14"/>
      <c r="BWL69" s="14"/>
      <c r="BWM69" s="14"/>
      <c r="BWN69" s="14"/>
      <c r="BWO69" s="14"/>
      <c r="BWP69" s="14"/>
      <c r="BWQ69" s="14"/>
      <c r="BWR69" s="14"/>
      <c r="BWS69" s="14"/>
      <c r="BWT69" s="14"/>
      <c r="BWU69" s="14"/>
      <c r="BWV69" s="14"/>
      <c r="BWW69" s="14"/>
      <c r="BWX69" s="14"/>
      <c r="BWY69" s="14"/>
      <c r="BWZ69" s="14"/>
      <c r="BXA69" s="14"/>
      <c r="BXB69" s="14"/>
      <c r="BXC69" s="14"/>
      <c r="BXD69" s="14"/>
      <c r="BXE69" s="14"/>
      <c r="BXF69" s="14"/>
      <c r="BXG69" s="14"/>
      <c r="BXH69" s="14"/>
      <c r="BXI69" s="14"/>
      <c r="BXJ69" s="14"/>
      <c r="BXK69" s="14"/>
      <c r="BXL69" s="14"/>
      <c r="BXM69" s="14"/>
      <c r="BXN69" s="14"/>
      <c r="BXO69" s="14"/>
      <c r="BXP69" s="14"/>
      <c r="BXQ69" s="14"/>
      <c r="BXR69" s="14"/>
      <c r="BXS69" s="14"/>
      <c r="BXT69" s="14"/>
      <c r="BXU69" s="14"/>
      <c r="BXV69" s="14"/>
      <c r="BXW69" s="14"/>
      <c r="BXX69" s="14"/>
      <c r="BXY69" s="14"/>
      <c r="BXZ69" s="14"/>
      <c r="BYA69" s="14"/>
      <c r="BYB69" s="14"/>
      <c r="BYC69" s="14"/>
      <c r="BYD69" s="14"/>
      <c r="BYE69" s="14"/>
      <c r="BYF69" s="14"/>
      <c r="BYG69" s="14"/>
      <c r="BYH69" s="14"/>
      <c r="BYI69" s="14"/>
      <c r="BYJ69" s="14"/>
      <c r="BYK69" s="14"/>
      <c r="BYL69" s="14"/>
      <c r="BYM69" s="14"/>
      <c r="BYN69" s="14"/>
      <c r="BYO69" s="14"/>
      <c r="BYP69" s="14"/>
      <c r="BYQ69" s="14"/>
      <c r="BYR69" s="14"/>
      <c r="BYS69" s="14"/>
      <c r="BYT69" s="14"/>
      <c r="BYU69" s="14"/>
      <c r="BYV69" s="14"/>
      <c r="BYW69" s="14"/>
      <c r="BYX69" s="14"/>
      <c r="BYY69" s="14"/>
      <c r="BYZ69" s="14"/>
      <c r="BZA69" s="14"/>
      <c r="BZB69" s="14"/>
      <c r="BZC69" s="14"/>
      <c r="BZD69" s="14"/>
      <c r="BZE69" s="14"/>
      <c r="BZF69" s="14"/>
      <c r="BZG69" s="14"/>
      <c r="BZH69" s="14"/>
      <c r="BZI69" s="14"/>
      <c r="BZJ69" s="14"/>
      <c r="BZK69" s="14"/>
      <c r="BZL69" s="14"/>
      <c r="BZM69" s="14"/>
      <c r="BZN69" s="14"/>
      <c r="BZO69" s="14"/>
      <c r="BZP69" s="14"/>
      <c r="BZQ69" s="14"/>
      <c r="BZR69" s="14"/>
      <c r="BZS69" s="14"/>
      <c r="BZT69" s="14"/>
      <c r="BZU69" s="14"/>
      <c r="BZV69" s="14"/>
      <c r="BZW69" s="14"/>
      <c r="BZX69" s="14"/>
      <c r="BZY69" s="14"/>
      <c r="BZZ69" s="14"/>
      <c r="CAA69" s="14"/>
      <c r="CAB69" s="14"/>
      <c r="CAC69" s="14"/>
      <c r="CAD69" s="14"/>
      <c r="CAE69" s="14"/>
      <c r="CAF69" s="14"/>
      <c r="CAG69" s="14"/>
      <c r="CAH69" s="14"/>
      <c r="CAI69" s="14"/>
      <c r="CAJ69" s="14"/>
      <c r="CAK69" s="14"/>
      <c r="CAL69" s="14"/>
      <c r="CAM69" s="14"/>
      <c r="CAN69" s="14"/>
      <c r="CAO69" s="14"/>
      <c r="CAP69" s="14"/>
      <c r="CAQ69" s="14"/>
      <c r="CAR69" s="14"/>
      <c r="CAS69" s="14"/>
      <c r="CAT69" s="14"/>
      <c r="CAU69" s="14"/>
      <c r="CAV69" s="14"/>
      <c r="CAW69" s="14"/>
      <c r="CAX69" s="14"/>
      <c r="CAY69" s="14"/>
      <c r="CAZ69" s="14"/>
      <c r="CBA69" s="14"/>
      <c r="CBB69" s="14"/>
      <c r="CBC69" s="14"/>
      <c r="CBD69" s="14"/>
      <c r="CBE69" s="14"/>
      <c r="CBF69" s="14"/>
      <c r="CBG69" s="14"/>
      <c r="CBH69" s="14"/>
      <c r="CBI69" s="14"/>
      <c r="CBJ69" s="14"/>
      <c r="CBK69" s="14"/>
      <c r="CBL69" s="14"/>
      <c r="CBM69" s="14"/>
      <c r="CBN69" s="14"/>
      <c r="CBO69" s="14"/>
      <c r="CBP69" s="14"/>
      <c r="CBQ69" s="14"/>
      <c r="CBR69" s="14"/>
      <c r="CBS69" s="14"/>
      <c r="CBT69" s="14"/>
      <c r="CBU69" s="14"/>
      <c r="CBV69" s="14"/>
      <c r="CBW69" s="14"/>
      <c r="CBX69" s="14"/>
      <c r="CBY69" s="14"/>
      <c r="CBZ69" s="14"/>
      <c r="CCA69" s="14"/>
      <c r="CCB69" s="14"/>
      <c r="CCC69" s="14"/>
      <c r="CCD69" s="14"/>
      <c r="CCE69" s="14"/>
      <c r="CCF69" s="14"/>
      <c r="CCG69" s="14"/>
      <c r="CCH69" s="14"/>
      <c r="CCI69" s="14"/>
      <c r="CCJ69" s="14"/>
      <c r="CCK69" s="14"/>
      <c r="CCL69" s="14"/>
      <c r="CCM69" s="14"/>
      <c r="CCN69" s="14"/>
      <c r="CCO69" s="14"/>
      <c r="CCP69" s="14"/>
      <c r="CCQ69" s="14"/>
      <c r="CCR69" s="14"/>
      <c r="CCS69" s="14"/>
      <c r="CCT69" s="14"/>
      <c r="CCU69" s="14"/>
      <c r="CCV69" s="14"/>
      <c r="CCW69" s="14"/>
      <c r="CCX69" s="14"/>
      <c r="CCY69" s="14"/>
      <c r="CCZ69" s="14"/>
      <c r="CDA69" s="14"/>
      <c r="CDB69" s="14"/>
      <c r="CDC69" s="14"/>
      <c r="CDD69" s="14"/>
      <c r="CDE69" s="14"/>
      <c r="CDF69" s="14"/>
      <c r="CDG69" s="14"/>
      <c r="CDH69" s="14"/>
      <c r="CDI69" s="14"/>
      <c r="CDJ69" s="14"/>
      <c r="CDK69" s="14"/>
      <c r="CDL69" s="14"/>
      <c r="CDM69" s="14"/>
      <c r="CDN69" s="14"/>
      <c r="CDO69" s="14"/>
      <c r="CDP69" s="14"/>
      <c r="CDQ69" s="14"/>
      <c r="CDR69" s="14"/>
      <c r="CDS69" s="14"/>
      <c r="CDT69" s="14"/>
      <c r="CDU69" s="14"/>
      <c r="CDV69" s="14"/>
      <c r="CDW69" s="14"/>
      <c r="CDX69" s="14"/>
      <c r="CDY69" s="14"/>
      <c r="CDZ69" s="14"/>
      <c r="CEA69" s="14"/>
      <c r="CEB69" s="14"/>
      <c r="CEC69" s="14"/>
      <c r="CED69" s="14"/>
      <c r="CEE69" s="14"/>
      <c r="CEF69" s="14"/>
      <c r="CEG69" s="14"/>
      <c r="CEH69" s="14"/>
      <c r="CEI69" s="14"/>
      <c r="CEJ69" s="14"/>
      <c r="CEK69" s="14"/>
      <c r="CEL69" s="14"/>
      <c r="CEM69" s="14"/>
      <c r="CEN69" s="14"/>
      <c r="CEO69" s="14"/>
      <c r="CEP69" s="14"/>
      <c r="CEQ69" s="14"/>
      <c r="CER69" s="14"/>
      <c r="CES69" s="14"/>
      <c r="CET69" s="14"/>
      <c r="CEU69" s="14"/>
      <c r="CEV69" s="14"/>
      <c r="CEW69" s="14"/>
      <c r="CEX69" s="14"/>
      <c r="CEY69" s="14"/>
      <c r="CEZ69" s="14"/>
      <c r="CFA69" s="14"/>
      <c r="CFB69" s="14"/>
      <c r="CFC69" s="14"/>
      <c r="CFD69" s="14"/>
      <c r="CFE69" s="14"/>
      <c r="CFF69" s="14"/>
      <c r="CFG69" s="14"/>
      <c r="CFH69" s="14"/>
      <c r="CFI69" s="14"/>
      <c r="CFJ69" s="14"/>
      <c r="CFK69" s="14"/>
      <c r="CFL69" s="14"/>
      <c r="CFM69" s="14"/>
      <c r="CFN69" s="14"/>
      <c r="CFO69" s="14"/>
      <c r="CFP69" s="14"/>
      <c r="CFQ69" s="14"/>
      <c r="CFR69" s="14"/>
      <c r="CFS69" s="14"/>
      <c r="CFT69" s="14"/>
      <c r="CFU69" s="14"/>
      <c r="CFV69" s="14"/>
      <c r="CFW69" s="14"/>
      <c r="CFX69" s="14"/>
      <c r="CFY69" s="14"/>
      <c r="CFZ69" s="14"/>
      <c r="CGA69" s="14"/>
      <c r="CGB69" s="14"/>
      <c r="CGC69" s="14"/>
      <c r="CGD69" s="14"/>
      <c r="CGE69" s="14"/>
      <c r="CGF69" s="14"/>
      <c r="CGG69" s="14"/>
      <c r="CGH69" s="14"/>
      <c r="CGI69" s="14"/>
      <c r="CGJ69" s="14"/>
      <c r="CGK69" s="14"/>
      <c r="CGL69" s="14"/>
      <c r="CGM69" s="14"/>
      <c r="CGN69" s="14"/>
      <c r="CGO69" s="14"/>
      <c r="CGP69" s="14"/>
      <c r="CGQ69" s="14"/>
      <c r="CGR69" s="14"/>
      <c r="CGS69" s="14"/>
      <c r="CGT69" s="14"/>
      <c r="CGU69" s="14"/>
      <c r="CGV69" s="14"/>
      <c r="CGW69" s="14"/>
      <c r="CGX69" s="14"/>
      <c r="CGY69" s="14"/>
      <c r="CGZ69" s="14"/>
      <c r="CHA69" s="14"/>
      <c r="CHB69" s="14"/>
      <c r="CHC69" s="14"/>
      <c r="CHD69" s="14"/>
      <c r="CHE69" s="14"/>
      <c r="CHF69" s="14"/>
      <c r="CHG69" s="14"/>
      <c r="CHH69" s="14"/>
      <c r="CHI69" s="14"/>
      <c r="CHJ69" s="14"/>
      <c r="CHK69" s="14"/>
      <c r="CHL69" s="14"/>
      <c r="CHM69" s="14"/>
      <c r="CHN69" s="14"/>
      <c r="CHO69" s="14"/>
      <c r="CHP69" s="14"/>
      <c r="CHQ69" s="14"/>
      <c r="CHR69" s="14"/>
      <c r="CHS69" s="14"/>
      <c r="CHT69" s="14"/>
      <c r="CHU69" s="14"/>
      <c r="CHV69" s="14"/>
      <c r="CHW69" s="14"/>
      <c r="CHX69" s="14"/>
      <c r="CHY69" s="14"/>
      <c r="CHZ69" s="14"/>
      <c r="CIA69" s="14"/>
      <c r="CIB69" s="14"/>
      <c r="CIC69" s="14"/>
      <c r="CID69" s="14"/>
      <c r="CIE69" s="14"/>
      <c r="CIF69" s="14"/>
      <c r="CIG69" s="14"/>
      <c r="CIH69" s="14"/>
      <c r="CII69" s="14"/>
      <c r="CIJ69" s="14"/>
      <c r="CIK69" s="14"/>
      <c r="CIL69" s="14"/>
      <c r="CIM69" s="14"/>
      <c r="CIN69" s="14"/>
      <c r="CIO69" s="14"/>
      <c r="CIP69" s="14"/>
      <c r="CIQ69" s="14"/>
      <c r="CIR69" s="14"/>
      <c r="CIS69" s="14"/>
      <c r="CIT69" s="14"/>
      <c r="CIU69" s="14"/>
      <c r="CIV69" s="14"/>
      <c r="CIW69" s="14"/>
      <c r="CIX69" s="14"/>
      <c r="CIY69" s="14"/>
      <c r="CIZ69" s="14"/>
      <c r="CJA69" s="14"/>
      <c r="CJB69" s="14"/>
      <c r="CJC69" s="14"/>
      <c r="CJD69" s="14"/>
      <c r="CJE69" s="14"/>
      <c r="CJF69" s="14"/>
      <c r="CJG69" s="14"/>
      <c r="CJH69" s="14"/>
      <c r="CJI69" s="14"/>
      <c r="CJJ69" s="14"/>
      <c r="CJK69" s="14"/>
      <c r="CJL69" s="14"/>
      <c r="CJM69" s="14"/>
      <c r="CJN69" s="14"/>
      <c r="CJO69" s="14"/>
      <c r="CJP69" s="14"/>
      <c r="CJQ69" s="14"/>
      <c r="CJR69" s="14"/>
      <c r="CJS69" s="14"/>
      <c r="CJT69" s="14"/>
      <c r="CJU69" s="14"/>
      <c r="CJV69" s="14"/>
      <c r="CJW69" s="14"/>
      <c r="CJX69" s="14"/>
      <c r="CJY69" s="14"/>
      <c r="CJZ69" s="14"/>
      <c r="CKA69" s="14"/>
      <c r="CKB69" s="14"/>
      <c r="CKC69" s="14"/>
      <c r="CKD69" s="14"/>
      <c r="CKE69" s="14"/>
      <c r="CKF69" s="14"/>
      <c r="CKG69" s="14"/>
      <c r="CKH69" s="14"/>
      <c r="CKI69" s="14"/>
      <c r="CKJ69" s="14"/>
      <c r="CKK69" s="14"/>
      <c r="CKL69" s="14"/>
      <c r="CKM69" s="14"/>
      <c r="CKN69" s="14"/>
      <c r="CKO69" s="14"/>
      <c r="CKP69" s="14"/>
      <c r="CKQ69" s="14"/>
      <c r="CKR69" s="14"/>
      <c r="CKS69" s="14"/>
      <c r="CKT69" s="14"/>
      <c r="CKU69" s="14"/>
      <c r="CKV69" s="14"/>
      <c r="CKW69" s="14"/>
      <c r="CKX69" s="14"/>
      <c r="CKY69" s="14"/>
      <c r="CKZ69" s="14"/>
      <c r="CLA69" s="14"/>
      <c r="CLB69" s="14"/>
      <c r="CLC69" s="14"/>
      <c r="CLD69" s="14"/>
      <c r="CLE69" s="14"/>
      <c r="CLF69" s="14"/>
      <c r="CLG69" s="14"/>
      <c r="CLH69" s="14"/>
      <c r="CLI69" s="14"/>
      <c r="CLJ69" s="14"/>
      <c r="CLK69" s="14"/>
      <c r="CLL69" s="14"/>
      <c r="CLM69" s="14"/>
      <c r="CLN69" s="14"/>
      <c r="CLO69" s="14"/>
      <c r="CLP69" s="14"/>
      <c r="CLQ69" s="14"/>
      <c r="CLR69" s="14"/>
      <c r="CLS69" s="14"/>
      <c r="CLT69" s="14"/>
      <c r="CLU69" s="14"/>
      <c r="CLV69" s="14"/>
      <c r="CLW69" s="14"/>
      <c r="CLX69" s="14"/>
      <c r="CLY69" s="14"/>
      <c r="CLZ69" s="14"/>
      <c r="CMA69" s="14"/>
      <c r="CMB69" s="14"/>
      <c r="CMC69" s="14"/>
      <c r="CMD69" s="14"/>
      <c r="CME69" s="14"/>
      <c r="CMF69" s="14"/>
      <c r="CMG69" s="14"/>
      <c r="CMH69" s="14"/>
      <c r="CMI69" s="14"/>
      <c r="CMJ69" s="14"/>
      <c r="CMK69" s="14"/>
      <c r="CML69" s="14"/>
      <c r="CMM69" s="14"/>
      <c r="CMN69" s="14"/>
      <c r="CMO69" s="14"/>
      <c r="CMP69" s="14"/>
      <c r="CMQ69" s="14"/>
      <c r="CMR69" s="14"/>
      <c r="CMS69" s="14"/>
      <c r="CMT69" s="14"/>
      <c r="CMU69" s="14"/>
      <c r="CMV69" s="14"/>
      <c r="CMW69" s="14"/>
      <c r="CMX69" s="14"/>
      <c r="CMY69" s="14"/>
      <c r="CMZ69" s="14"/>
      <c r="CNA69" s="14"/>
      <c r="CNB69" s="14"/>
      <c r="CNC69" s="14"/>
      <c r="CND69" s="14"/>
      <c r="CNE69" s="14"/>
      <c r="CNF69" s="14"/>
      <c r="CNG69" s="14"/>
      <c r="CNH69" s="14"/>
      <c r="CNI69" s="14"/>
      <c r="CNJ69" s="14"/>
      <c r="CNK69" s="14"/>
      <c r="CNL69" s="14"/>
      <c r="CNM69" s="14"/>
      <c r="CNN69" s="14"/>
      <c r="CNO69" s="14"/>
      <c r="CNP69" s="14"/>
      <c r="CNQ69" s="14"/>
      <c r="CNR69" s="14"/>
      <c r="CNS69" s="14"/>
      <c r="CNT69" s="14"/>
      <c r="CNU69" s="14"/>
      <c r="CNV69" s="14"/>
      <c r="CNW69" s="14"/>
      <c r="CNX69" s="14"/>
      <c r="CNY69" s="14"/>
      <c r="CNZ69" s="14"/>
      <c r="COA69" s="14"/>
      <c r="COB69" s="14"/>
      <c r="COC69" s="14"/>
      <c r="COD69" s="14"/>
      <c r="COE69" s="14"/>
      <c r="COF69" s="14"/>
      <c r="COG69" s="14"/>
      <c r="COH69" s="14"/>
      <c r="COI69" s="14"/>
      <c r="COJ69" s="14"/>
      <c r="COK69" s="14"/>
      <c r="COL69" s="14"/>
      <c r="COM69" s="14"/>
      <c r="CON69" s="14"/>
      <c r="COO69" s="14"/>
      <c r="COP69" s="14"/>
      <c r="COQ69" s="14"/>
      <c r="COR69" s="14"/>
      <c r="COS69" s="14"/>
      <c r="COT69" s="14"/>
      <c r="COU69" s="14"/>
      <c r="COV69" s="14"/>
      <c r="COW69" s="14"/>
      <c r="COX69" s="14"/>
      <c r="COY69" s="14"/>
      <c r="COZ69" s="14"/>
      <c r="CPA69" s="14"/>
      <c r="CPB69" s="14"/>
      <c r="CPC69" s="14"/>
      <c r="CPD69" s="14"/>
      <c r="CPE69" s="14"/>
      <c r="CPF69" s="14"/>
      <c r="CPG69" s="14"/>
      <c r="CPH69" s="14"/>
      <c r="CPI69" s="14"/>
      <c r="CPJ69" s="14"/>
      <c r="CPK69" s="14"/>
      <c r="CPL69" s="14"/>
      <c r="CPM69" s="14"/>
      <c r="CPN69" s="14"/>
      <c r="CPO69" s="14"/>
      <c r="CPP69" s="14"/>
      <c r="CPQ69" s="14"/>
      <c r="CPR69" s="14"/>
      <c r="CPS69" s="14"/>
      <c r="CPT69" s="14"/>
      <c r="CPU69" s="14"/>
      <c r="CPV69" s="14"/>
      <c r="CPW69" s="14"/>
      <c r="CPX69" s="14"/>
      <c r="CPY69" s="14"/>
      <c r="CPZ69" s="14"/>
      <c r="CQA69" s="14"/>
      <c r="CQB69" s="14"/>
      <c r="CQC69" s="14"/>
      <c r="CQD69" s="14"/>
      <c r="CQE69" s="14"/>
      <c r="CQF69" s="14"/>
      <c r="CQG69" s="14"/>
      <c r="CQH69" s="14"/>
      <c r="CQI69" s="14"/>
      <c r="CQJ69" s="14"/>
      <c r="CQK69" s="14"/>
      <c r="CQL69" s="14"/>
      <c r="CQM69" s="14"/>
      <c r="CQN69" s="14"/>
      <c r="CQO69" s="14"/>
      <c r="CQP69" s="14"/>
      <c r="CQQ69" s="14"/>
      <c r="CQR69" s="14"/>
      <c r="CQS69" s="14"/>
      <c r="CQT69" s="14"/>
      <c r="CQU69" s="14"/>
      <c r="CQV69" s="14"/>
      <c r="CQW69" s="14"/>
      <c r="CQX69" s="14"/>
      <c r="CQY69" s="14"/>
      <c r="CQZ69" s="14"/>
      <c r="CRA69" s="14"/>
      <c r="CRB69" s="14"/>
      <c r="CRC69" s="14"/>
      <c r="CRD69" s="14"/>
      <c r="CRE69" s="14"/>
      <c r="CRF69" s="14"/>
      <c r="CRG69" s="14"/>
      <c r="CRH69" s="14"/>
      <c r="CRI69" s="14"/>
      <c r="CRJ69" s="14"/>
      <c r="CRK69" s="14"/>
      <c r="CRL69" s="14"/>
      <c r="CRM69" s="14"/>
      <c r="CRN69" s="14"/>
      <c r="CRO69" s="14"/>
      <c r="CRP69" s="14"/>
      <c r="CRQ69" s="14"/>
      <c r="CRR69" s="14"/>
      <c r="CRS69" s="14"/>
      <c r="CRT69" s="14"/>
      <c r="CRU69" s="14"/>
      <c r="CRV69" s="14"/>
      <c r="CRW69" s="14"/>
      <c r="CRX69" s="14"/>
      <c r="CRY69" s="14"/>
      <c r="CRZ69" s="14"/>
      <c r="CSA69" s="14"/>
      <c r="CSB69" s="14"/>
      <c r="CSC69" s="14"/>
      <c r="CSD69" s="14"/>
      <c r="CSE69" s="14"/>
      <c r="CSF69" s="14"/>
      <c r="CSG69" s="14"/>
      <c r="CSH69" s="14"/>
      <c r="CSI69" s="14"/>
      <c r="CSJ69" s="14"/>
      <c r="CSK69" s="14"/>
      <c r="CSL69" s="14"/>
      <c r="CSM69" s="14"/>
      <c r="CSN69" s="14"/>
      <c r="CSO69" s="14"/>
      <c r="CSP69" s="14"/>
      <c r="CSQ69" s="14"/>
      <c r="CSR69" s="14"/>
      <c r="CSS69" s="14"/>
      <c r="CST69" s="14"/>
      <c r="CSU69" s="14"/>
      <c r="CSV69" s="14"/>
      <c r="CSW69" s="14"/>
      <c r="CSX69" s="14"/>
      <c r="CSY69" s="14"/>
      <c r="CSZ69" s="14"/>
      <c r="CTA69" s="14"/>
      <c r="CTB69" s="14"/>
      <c r="CTC69" s="14"/>
      <c r="CTD69" s="14"/>
      <c r="CTE69" s="14"/>
      <c r="CTF69" s="14"/>
      <c r="CTG69" s="14"/>
      <c r="CTH69" s="14"/>
      <c r="CTI69" s="14"/>
      <c r="CTJ69" s="14"/>
      <c r="CTK69" s="14"/>
      <c r="CTL69" s="14"/>
      <c r="CTM69" s="14"/>
      <c r="CTN69" s="14"/>
      <c r="CTO69" s="14"/>
      <c r="CTP69" s="14"/>
      <c r="CTQ69" s="14"/>
      <c r="CTR69" s="14"/>
      <c r="CTS69" s="14"/>
      <c r="CTT69" s="14"/>
      <c r="CTU69" s="14"/>
      <c r="CTV69" s="14"/>
      <c r="CTW69" s="14"/>
      <c r="CTX69" s="14"/>
      <c r="CTY69" s="14"/>
      <c r="CTZ69" s="14"/>
      <c r="CUA69" s="14"/>
      <c r="CUB69" s="14"/>
      <c r="CUC69" s="14"/>
      <c r="CUD69" s="14"/>
      <c r="CUE69" s="14"/>
      <c r="CUF69" s="14"/>
      <c r="CUG69" s="14"/>
      <c r="CUH69" s="14"/>
      <c r="CUI69" s="14"/>
      <c r="CUJ69" s="14"/>
      <c r="CUK69" s="14"/>
      <c r="CUL69" s="14"/>
      <c r="CUM69" s="14"/>
      <c r="CUN69" s="14"/>
      <c r="CUO69" s="14"/>
      <c r="CUP69" s="14"/>
      <c r="CUQ69" s="14"/>
      <c r="CUR69" s="14"/>
      <c r="CUS69" s="14"/>
      <c r="CUT69" s="14"/>
      <c r="CUU69" s="14"/>
      <c r="CUV69" s="14"/>
      <c r="CUW69" s="14"/>
      <c r="CUX69" s="14"/>
      <c r="CUY69" s="14"/>
      <c r="CUZ69" s="14"/>
      <c r="CVA69" s="14"/>
      <c r="CVB69" s="14"/>
      <c r="CVC69" s="14"/>
      <c r="CVD69" s="14"/>
      <c r="CVE69" s="14"/>
      <c r="CVF69" s="14"/>
      <c r="CVG69" s="14"/>
      <c r="CVH69" s="14"/>
      <c r="CVI69" s="14"/>
      <c r="CVJ69" s="14"/>
      <c r="CVK69" s="14"/>
      <c r="CVL69" s="14"/>
      <c r="CVM69" s="14"/>
      <c r="CVN69" s="14"/>
      <c r="CVO69" s="14"/>
      <c r="CVP69" s="14"/>
      <c r="CVQ69" s="14"/>
      <c r="CVR69" s="14"/>
      <c r="CVS69" s="14"/>
      <c r="CVT69" s="14"/>
      <c r="CVU69" s="14"/>
      <c r="CVV69" s="14"/>
      <c r="CVW69" s="14"/>
      <c r="CVX69" s="14"/>
      <c r="CVY69" s="14"/>
      <c r="CVZ69" s="14"/>
      <c r="CWA69" s="14"/>
      <c r="CWB69" s="14"/>
      <c r="CWC69" s="14"/>
      <c r="CWD69" s="14"/>
      <c r="CWE69" s="14"/>
      <c r="CWF69" s="14"/>
      <c r="CWG69" s="14"/>
      <c r="CWH69" s="14"/>
      <c r="CWI69" s="14"/>
      <c r="CWJ69" s="14"/>
      <c r="CWK69" s="14"/>
      <c r="CWL69" s="14"/>
      <c r="CWM69" s="14"/>
      <c r="CWN69" s="14"/>
      <c r="CWO69" s="14"/>
      <c r="CWP69" s="14"/>
      <c r="CWQ69" s="14"/>
      <c r="CWR69" s="14"/>
      <c r="CWS69" s="14"/>
      <c r="CWT69" s="14"/>
      <c r="CWU69" s="14"/>
      <c r="CWV69" s="14"/>
      <c r="CWW69" s="14"/>
      <c r="CWX69" s="14"/>
      <c r="CWY69" s="14"/>
      <c r="CWZ69" s="14"/>
      <c r="CXA69" s="14"/>
      <c r="CXB69" s="14"/>
      <c r="CXC69" s="14"/>
      <c r="CXD69" s="14"/>
      <c r="CXE69" s="14"/>
      <c r="CXF69" s="14"/>
      <c r="CXG69" s="14"/>
      <c r="CXH69" s="14"/>
      <c r="CXI69" s="14"/>
      <c r="CXJ69" s="14"/>
      <c r="CXK69" s="14"/>
      <c r="CXL69" s="14"/>
      <c r="CXM69" s="14"/>
      <c r="CXN69" s="14"/>
      <c r="CXO69" s="14"/>
      <c r="CXP69" s="14"/>
      <c r="CXQ69" s="14"/>
      <c r="CXR69" s="14"/>
      <c r="CXS69" s="14"/>
      <c r="CXT69" s="14"/>
      <c r="CXU69" s="14"/>
      <c r="CXV69" s="14"/>
      <c r="CXW69" s="14"/>
      <c r="CXX69" s="14"/>
      <c r="CXY69" s="14"/>
      <c r="CXZ69" s="14"/>
      <c r="CYA69" s="14"/>
      <c r="CYB69" s="14"/>
      <c r="CYC69" s="14"/>
      <c r="CYD69" s="14"/>
      <c r="CYE69" s="14"/>
      <c r="CYF69" s="14"/>
      <c r="CYG69" s="14"/>
      <c r="CYH69" s="14"/>
      <c r="CYI69" s="14"/>
      <c r="CYJ69" s="14"/>
      <c r="CYK69" s="14"/>
      <c r="CYL69" s="14"/>
      <c r="CYM69" s="14"/>
      <c r="CYN69" s="14"/>
      <c r="CYO69" s="14"/>
      <c r="CYP69" s="14"/>
      <c r="CYQ69" s="14"/>
      <c r="CYR69" s="14"/>
      <c r="CYS69" s="14"/>
      <c r="CYT69" s="14"/>
      <c r="CYU69" s="14"/>
      <c r="CYV69" s="14"/>
      <c r="CYW69" s="14"/>
      <c r="CYX69" s="14"/>
      <c r="CYY69" s="14"/>
      <c r="CYZ69" s="14"/>
      <c r="CZA69" s="14"/>
      <c r="CZB69" s="14"/>
      <c r="CZC69" s="14"/>
      <c r="CZD69" s="14"/>
      <c r="CZE69" s="14"/>
      <c r="CZF69" s="14"/>
      <c r="CZG69" s="14"/>
      <c r="CZH69" s="14"/>
      <c r="CZI69" s="14"/>
      <c r="CZJ69" s="14"/>
      <c r="CZK69" s="14"/>
      <c r="CZL69" s="14"/>
      <c r="CZM69" s="14"/>
      <c r="CZN69" s="14"/>
      <c r="CZO69" s="14"/>
      <c r="CZP69" s="14"/>
      <c r="CZQ69" s="14"/>
      <c r="CZR69" s="14"/>
      <c r="CZS69" s="14"/>
      <c r="CZT69" s="14"/>
      <c r="CZU69" s="14"/>
      <c r="CZV69" s="14"/>
      <c r="CZW69" s="14"/>
      <c r="CZX69" s="14"/>
      <c r="CZY69" s="14"/>
      <c r="CZZ69" s="14"/>
      <c r="DAA69" s="14"/>
      <c r="DAB69" s="14"/>
      <c r="DAC69" s="14"/>
      <c r="DAD69" s="14"/>
      <c r="DAE69" s="14"/>
      <c r="DAF69" s="14"/>
      <c r="DAG69" s="14"/>
      <c r="DAH69" s="14"/>
      <c r="DAI69" s="14"/>
      <c r="DAJ69" s="14"/>
      <c r="DAK69" s="14"/>
      <c r="DAL69" s="14"/>
      <c r="DAM69" s="14"/>
      <c r="DAN69" s="14"/>
      <c r="DAO69" s="14"/>
      <c r="DAP69" s="14"/>
      <c r="DAQ69" s="14"/>
      <c r="DAR69" s="14"/>
      <c r="DAS69" s="14"/>
      <c r="DAT69" s="14"/>
      <c r="DAU69" s="14"/>
      <c r="DAV69" s="14"/>
      <c r="DAW69" s="14"/>
      <c r="DAX69" s="14"/>
      <c r="DAY69" s="14"/>
      <c r="DAZ69" s="14"/>
      <c r="DBA69" s="14"/>
      <c r="DBB69" s="14"/>
      <c r="DBC69" s="14"/>
      <c r="DBD69" s="14"/>
      <c r="DBE69" s="14"/>
      <c r="DBF69" s="14"/>
      <c r="DBG69" s="14"/>
      <c r="DBH69" s="14"/>
      <c r="DBI69" s="14"/>
      <c r="DBJ69" s="14"/>
      <c r="DBK69" s="14"/>
      <c r="DBL69" s="14"/>
      <c r="DBM69" s="14"/>
      <c r="DBN69" s="14"/>
      <c r="DBO69" s="14"/>
      <c r="DBP69" s="14"/>
      <c r="DBQ69" s="14"/>
      <c r="DBR69" s="14"/>
      <c r="DBS69" s="14"/>
      <c r="DBT69" s="14"/>
      <c r="DBU69" s="14"/>
      <c r="DBV69" s="14"/>
      <c r="DBW69" s="14"/>
      <c r="DBX69" s="14"/>
      <c r="DBY69" s="14"/>
      <c r="DBZ69" s="14"/>
      <c r="DCA69" s="14"/>
      <c r="DCB69" s="14"/>
      <c r="DCC69" s="14"/>
      <c r="DCD69" s="14"/>
      <c r="DCE69" s="14"/>
      <c r="DCF69" s="14"/>
      <c r="DCG69" s="14"/>
      <c r="DCH69" s="14"/>
      <c r="DCI69" s="14"/>
      <c r="DCJ69" s="14"/>
      <c r="DCK69" s="14"/>
      <c r="DCL69" s="14"/>
      <c r="DCM69" s="14"/>
      <c r="DCN69" s="14"/>
      <c r="DCO69" s="14"/>
      <c r="DCP69" s="14"/>
      <c r="DCQ69" s="14"/>
      <c r="DCR69" s="14"/>
      <c r="DCS69" s="14"/>
      <c r="DCT69" s="14"/>
      <c r="DCU69" s="14"/>
      <c r="DCV69" s="14"/>
      <c r="DCW69" s="14"/>
      <c r="DCX69" s="14"/>
      <c r="DCY69" s="14"/>
      <c r="DCZ69" s="14"/>
      <c r="DDA69" s="14"/>
      <c r="DDB69" s="14"/>
      <c r="DDC69" s="14"/>
      <c r="DDD69" s="14"/>
      <c r="DDE69" s="14"/>
      <c r="DDF69" s="14"/>
      <c r="DDG69" s="14"/>
      <c r="DDH69" s="14"/>
      <c r="DDI69" s="14"/>
      <c r="DDJ69" s="14"/>
      <c r="DDK69" s="14"/>
      <c r="DDL69" s="14"/>
      <c r="DDM69" s="14"/>
      <c r="DDN69" s="14"/>
      <c r="DDO69" s="14"/>
      <c r="DDP69" s="14"/>
      <c r="DDQ69" s="14"/>
      <c r="DDR69" s="14"/>
      <c r="DDS69" s="14"/>
      <c r="DDT69" s="14"/>
      <c r="DDU69" s="14"/>
      <c r="DDV69" s="14"/>
      <c r="DDW69" s="14"/>
      <c r="DDX69" s="14"/>
      <c r="DDY69" s="14"/>
      <c r="DDZ69" s="14"/>
      <c r="DEA69" s="14"/>
      <c r="DEB69" s="14"/>
      <c r="DEC69" s="14"/>
      <c r="DED69" s="14"/>
      <c r="DEE69" s="14"/>
      <c r="DEF69" s="14"/>
      <c r="DEG69" s="14"/>
      <c r="DEH69" s="14"/>
      <c r="DEI69" s="14"/>
      <c r="DEJ69" s="14"/>
      <c r="DEK69" s="14"/>
      <c r="DEL69" s="14"/>
      <c r="DEM69" s="14"/>
      <c r="DEN69" s="14"/>
      <c r="DEO69" s="14"/>
      <c r="DEP69" s="14"/>
      <c r="DEQ69" s="14"/>
      <c r="DER69" s="14"/>
      <c r="DES69" s="14"/>
      <c r="DET69" s="14"/>
      <c r="DEU69" s="14"/>
      <c r="DEV69" s="14"/>
      <c r="DEW69" s="14"/>
      <c r="DEX69" s="14"/>
      <c r="DEY69" s="14"/>
      <c r="DEZ69" s="14"/>
      <c r="DFA69" s="14"/>
      <c r="DFB69" s="14"/>
      <c r="DFC69" s="14"/>
      <c r="DFD69" s="14"/>
      <c r="DFE69" s="14"/>
      <c r="DFF69" s="14"/>
      <c r="DFG69" s="14"/>
      <c r="DFH69" s="14"/>
      <c r="DFI69" s="14"/>
      <c r="DFJ69" s="14"/>
      <c r="DFK69" s="14"/>
      <c r="DFL69" s="14"/>
      <c r="DFM69" s="14"/>
      <c r="DFN69" s="14"/>
      <c r="DFO69" s="14"/>
      <c r="DFP69" s="14"/>
      <c r="DFQ69" s="14"/>
      <c r="DFR69" s="14"/>
      <c r="DFS69" s="14"/>
      <c r="DFT69" s="14"/>
      <c r="DFU69" s="14"/>
      <c r="DFV69" s="14"/>
      <c r="DFW69" s="14"/>
      <c r="DFX69" s="14"/>
      <c r="DFY69" s="14"/>
      <c r="DFZ69" s="14"/>
      <c r="DGA69" s="14"/>
      <c r="DGB69" s="14"/>
      <c r="DGC69" s="14"/>
      <c r="DGD69" s="14"/>
      <c r="DGE69" s="14"/>
      <c r="DGF69" s="14"/>
      <c r="DGG69" s="14"/>
      <c r="DGH69" s="14"/>
      <c r="DGI69" s="14"/>
      <c r="DGJ69" s="14"/>
      <c r="DGK69" s="14"/>
      <c r="DGL69" s="14"/>
      <c r="DGM69" s="14"/>
      <c r="DGN69" s="14"/>
      <c r="DGO69" s="14"/>
      <c r="DGP69" s="14"/>
      <c r="DGQ69" s="14"/>
      <c r="DGR69" s="14"/>
      <c r="DGS69" s="14"/>
      <c r="DGT69" s="14"/>
      <c r="DGU69" s="14"/>
      <c r="DGV69" s="14"/>
      <c r="DGW69" s="14"/>
      <c r="DGX69" s="14"/>
      <c r="DGY69" s="14"/>
      <c r="DGZ69" s="14"/>
      <c r="DHA69" s="14"/>
      <c r="DHB69" s="14"/>
      <c r="DHC69" s="14"/>
      <c r="DHD69" s="14"/>
      <c r="DHE69" s="14"/>
      <c r="DHF69" s="14"/>
      <c r="DHG69" s="14"/>
      <c r="DHH69" s="14"/>
      <c r="DHI69" s="14"/>
      <c r="DHJ69" s="14"/>
      <c r="DHK69" s="14"/>
      <c r="DHL69" s="14"/>
      <c r="DHM69" s="14"/>
      <c r="DHN69" s="14"/>
      <c r="DHO69" s="14"/>
      <c r="DHP69" s="14"/>
      <c r="DHQ69" s="14"/>
      <c r="DHR69" s="14"/>
      <c r="DHS69" s="14"/>
      <c r="DHT69" s="14"/>
      <c r="DHU69" s="14"/>
      <c r="DHV69" s="14"/>
      <c r="DHW69" s="14"/>
      <c r="DHX69" s="14"/>
      <c r="DHY69" s="14"/>
      <c r="DHZ69" s="14"/>
      <c r="DIA69" s="14"/>
      <c r="DIB69" s="14"/>
      <c r="DIC69" s="14"/>
      <c r="DID69" s="14"/>
      <c r="DIE69" s="14"/>
      <c r="DIF69" s="14"/>
      <c r="DIG69" s="14"/>
      <c r="DIH69" s="14"/>
      <c r="DII69" s="14"/>
      <c r="DIJ69" s="14"/>
      <c r="DIK69" s="14"/>
      <c r="DIL69" s="14"/>
      <c r="DIM69" s="14"/>
      <c r="DIN69" s="14"/>
      <c r="DIO69" s="14"/>
      <c r="DIP69" s="14"/>
      <c r="DIQ69" s="14"/>
      <c r="DIR69" s="14"/>
      <c r="DIS69" s="14"/>
      <c r="DIT69" s="14"/>
      <c r="DIU69" s="14"/>
      <c r="DIV69" s="14"/>
      <c r="DIW69" s="14"/>
      <c r="DIX69" s="14"/>
      <c r="DIY69" s="14"/>
      <c r="DIZ69" s="14"/>
      <c r="DJA69" s="14"/>
      <c r="DJB69" s="14"/>
      <c r="DJC69" s="14"/>
      <c r="DJD69" s="14"/>
      <c r="DJE69" s="14"/>
      <c r="DJF69" s="14"/>
      <c r="DJG69" s="14"/>
      <c r="DJH69" s="14"/>
      <c r="DJI69" s="14"/>
      <c r="DJJ69" s="14"/>
      <c r="DJK69" s="14"/>
      <c r="DJL69" s="14"/>
      <c r="DJM69" s="14"/>
      <c r="DJN69" s="14"/>
      <c r="DJO69" s="14"/>
      <c r="DJP69" s="14"/>
      <c r="DJQ69" s="14"/>
      <c r="DJR69" s="14"/>
      <c r="DJS69" s="14"/>
      <c r="DJT69" s="14"/>
      <c r="DJU69" s="14"/>
      <c r="DJV69" s="14"/>
      <c r="DJW69" s="14"/>
      <c r="DJX69" s="14"/>
      <c r="DJY69" s="14"/>
      <c r="DJZ69" s="14"/>
      <c r="DKA69" s="14"/>
      <c r="DKB69" s="14"/>
      <c r="DKC69" s="14"/>
      <c r="DKD69" s="14"/>
      <c r="DKE69" s="14"/>
      <c r="DKF69" s="14"/>
      <c r="DKG69" s="14"/>
      <c r="DKH69" s="14"/>
      <c r="DKI69" s="14"/>
      <c r="DKJ69" s="14"/>
      <c r="DKK69" s="14"/>
      <c r="DKL69" s="14"/>
      <c r="DKM69" s="14"/>
      <c r="DKN69" s="14"/>
      <c r="DKO69" s="14"/>
      <c r="DKP69" s="14"/>
      <c r="DKQ69" s="14"/>
      <c r="DKR69" s="14"/>
      <c r="DKS69" s="14"/>
      <c r="DKT69" s="14"/>
      <c r="DKU69" s="14"/>
      <c r="DKV69" s="14"/>
      <c r="DKW69" s="14"/>
      <c r="DKX69" s="14"/>
      <c r="DKY69" s="14"/>
      <c r="DKZ69" s="14"/>
      <c r="DLA69" s="14"/>
      <c r="DLB69" s="14"/>
      <c r="DLC69" s="14"/>
      <c r="DLD69" s="14"/>
      <c r="DLE69" s="14"/>
      <c r="DLF69" s="14"/>
      <c r="DLG69" s="14"/>
      <c r="DLH69" s="14"/>
      <c r="DLI69" s="14"/>
      <c r="DLJ69" s="14"/>
      <c r="DLK69" s="14"/>
      <c r="DLL69" s="14"/>
      <c r="DLM69" s="14"/>
      <c r="DLN69" s="14"/>
      <c r="DLO69" s="14"/>
      <c r="DLP69" s="14"/>
      <c r="DLQ69" s="14"/>
      <c r="DLR69" s="14"/>
      <c r="DLS69" s="14"/>
      <c r="DLT69" s="14"/>
      <c r="DLU69" s="14"/>
      <c r="DLV69" s="14"/>
      <c r="DLW69" s="14"/>
      <c r="DLX69" s="14"/>
      <c r="DLY69" s="14"/>
      <c r="DLZ69" s="14"/>
      <c r="DMA69" s="14"/>
      <c r="DMB69" s="14"/>
      <c r="DMC69" s="14"/>
      <c r="DMD69" s="14"/>
      <c r="DME69" s="14"/>
      <c r="DMF69" s="14"/>
      <c r="DMG69" s="14"/>
      <c r="DMH69" s="14"/>
      <c r="DMI69" s="14"/>
      <c r="DMJ69" s="14"/>
      <c r="DMK69" s="14"/>
      <c r="DML69" s="14"/>
      <c r="DMM69" s="14"/>
      <c r="DMN69" s="14"/>
      <c r="DMO69" s="14"/>
      <c r="DMP69" s="14"/>
      <c r="DMQ69" s="14"/>
      <c r="DMR69" s="14"/>
      <c r="DMS69" s="14"/>
      <c r="DMT69" s="14"/>
      <c r="DMU69" s="14"/>
      <c r="DMV69" s="14"/>
      <c r="DMW69" s="14"/>
      <c r="DMX69" s="14"/>
      <c r="DMY69" s="14"/>
      <c r="DMZ69" s="14"/>
      <c r="DNA69" s="14"/>
      <c r="DNB69" s="14"/>
      <c r="DNC69" s="14"/>
      <c r="DND69" s="14"/>
      <c r="DNE69" s="14"/>
      <c r="DNF69" s="14"/>
      <c r="DNG69" s="14"/>
      <c r="DNH69" s="14"/>
      <c r="DNI69" s="14"/>
      <c r="DNJ69" s="14"/>
      <c r="DNK69" s="14"/>
      <c r="DNL69" s="14"/>
      <c r="DNM69" s="14"/>
      <c r="DNN69" s="14"/>
      <c r="DNO69" s="14"/>
      <c r="DNP69" s="14"/>
      <c r="DNQ69" s="14"/>
      <c r="DNR69" s="14"/>
      <c r="DNS69" s="14"/>
      <c r="DNT69" s="14"/>
      <c r="DNU69" s="14"/>
      <c r="DNV69" s="14"/>
      <c r="DNW69" s="14"/>
      <c r="DNX69" s="14"/>
      <c r="DNY69" s="14"/>
      <c r="DNZ69" s="14"/>
      <c r="DOA69" s="14"/>
      <c r="DOB69" s="14"/>
      <c r="DOC69" s="14"/>
      <c r="DOD69" s="14"/>
      <c r="DOE69" s="14"/>
      <c r="DOF69" s="14"/>
      <c r="DOG69" s="14"/>
      <c r="DOH69" s="14"/>
      <c r="DOI69" s="14"/>
      <c r="DOJ69" s="14"/>
      <c r="DOK69" s="14"/>
      <c r="DOL69" s="14"/>
      <c r="DOM69" s="14"/>
      <c r="DON69" s="14"/>
      <c r="DOO69" s="14"/>
      <c r="DOP69" s="14"/>
      <c r="DOQ69" s="14"/>
      <c r="DOR69" s="14"/>
      <c r="DOS69" s="14"/>
      <c r="DOT69" s="14"/>
      <c r="DOU69" s="14"/>
      <c r="DOV69" s="14"/>
      <c r="DOW69" s="14"/>
      <c r="DOX69" s="14"/>
      <c r="DOY69" s="14"/>
      <c r="DOZ69" s="14"/>
      <c r="DPA69" s="14"/>
      <c r="DPB69" s="14"/>
      <c r="DPC69" s="14"/>
      <c r="DPD69" s="14"/>
      <c r="DPE69" s="14"/>
      <c r="DPF69" s="14"/>
      <c r="DPG69" s="14"/>
      <c r="DPH69" s="14"/>
      <c r="DPI69" s="14"/>
      <c r="DPJ69" s="14"/>
      <c r="DPK69" s="14"/>
      <c r="DPL69" s="14"/>
      <c r="DPM69" s="14"/>
      <c r="DPN69" s="14"/>
      <c r="DPO69" s="14"/>
      <c r="DPP69" s="14"/>
      <c r="DPQ69" s="14"/>
      <c r="DPR69" s="14"/>
      <c r="DPS69" s="14"/>
      <c r="DPT69" s="14"/>
      <c r="DPU69" s="14"/>
      <c r="DPV69" s="14"/>
      <c r="DPW69" s="14"/>
      <c r="DPX69" s="14"/>
      <c r="DPY69" s="14"/>
      <c r="DPZ69" s="14"/>
      <c r="DQA69" s="14"/>
      <c r="DQB69" s="14"/>
      <c r="DQC69" s="14"/>
      <c r="DQD69" s="14"/>
      <c r="DQE69" s="14"/>
      <c r="DQF69" s="14"/>
      <c r="DQG69" s="14"/>
      <c r="DQH69" s="14"/>
      <c r="DQI69" s="14"/>
      <c r="DQJ69" s="14"/>
      <c r="DQK69" s="14"/>
      <c r="DQL69" s="14"/>
      <c r="DQM69" s="14"/>
      <c r="DQN69" s="14"/>
      <c r="DQO69" s="14"/>
      <c r="DQP69" s="14"/>
      <c r="DQQ69" s="14"/>
      <c r="DQR69" s="14"/>
      <c r="DQS69" s="14"/>
      <c r="DQT69" s="14"/>
      <c r="DQU69" s="14"/>
      <c r="DQV69" s="14"/>
      <c r="DQW69" s="14"/>
      <c r="DQX69" s="14"/>
      <c r="DQY69" s="14"/>
      <c r="DQZ69" s="14"/>
      <c r="DRA69" s="14"/>
      <c r="DRB69" s="14"/>
      <c r="DRC69" s="14"/>
      <c r="DRD69" s="14"/>
      <c r="DRE69" s="14"/>
      <c r="DRF69" s="14"/>
      <c r="DRG69" s="14"/>
      <c r="DRH69" s="14"/>
      <c r="DRI69" s="14"/>
      <c r="DRJ69" s="14"/>
      <c r="DRK69" s="14"/>
      <c r="DRL69" s="14"/>
      <c r="DRM69" s="14"/>
      <c r="DRN69" s="14"/>
      <c r="DRO69" s="14"/>
      <c r="DRP69" s="14"/>
      <c r="DRQ69" s="14"/>
      <c r="DRR69" s="14"/>
      <c r="DRS69" s="14"/>
      <c r="DRT69" s="14"/>
      <c r="DRU69" s="14"/>
      <c r="DRV69" s="14"/>
      <c r="DRW69" s="14"/>
      <c r="DRX69" s="14"/>
      <c r="DRY69" s="14"/>
      <c r="DRZ69" s="14"/>
      <c r="DSA69" s="14"/>
      <c r="DSB69" s="14"/>
      <c r="DSC69" s="14"/>
      <c r="DSD69" s="14"/>
      <c r="DSE69" s="14"/>
      <c r="DSF69" s="14"/>
      <c r="DSG69" s="14"/>
      <c r="DSH69" s="14"/>
      <c r="DSI69" s="14"/>
      <c r="DSJ69" s="14"/>
      <c r="DSK69" s="14"/>
      <c r="DSL69" s="14"/>
      <c r="DSM69" s="14"/>
      <c r="DSN69" s="14"/>
      <c r="DSO69" s="14"/>
      <c r="DSP69" s="14"/>
      <c r="DSQ69" s="14"/>
      <c r="DSR69" s="14"/>
      <c r="DSS69" s="14"/>
      <c r="DST69" s="14"/>
      <c r="DSU69" s="14"/>
      <c r="DSV69" s="14"/>
      <c r="DSW69" s="14"/>
      <c r="DSX69" s="14"/>
      <c r="DSY69" s="14"/>
      <c r="DSZ69" s="14"/>
      <c r="DTA69" s="14"/>
      <c r="DTB69" s="14"/>
      <c r="DTC69" s="14"/>
      <c r="DTD69" s="14"/>
      <c r="DTE69" s="14"/>
      <c r="DTF69" s="14"/>
      <c r="DTG69" s="14"/>
      <c r="DTH69" s="14"/>
      <c r="DTI69" s="14"/>
      <c r="DTJ69" s="14"/>
      <c r="DTK69" s="14"/>
      <c r="DTL69" s="14"/>
      <c r="DTM69" s="14"/>
      <c r="DTN69" s="14"/>
      <c r="DTO69" s="14"/>
      <c r="DTP69" s="14"/>
      <c r="DTQ69" s="14"/>
      <c r="DTR69" s="14"/>
      <c r="DTS69" s="14"/>
      <c r="DTT69" s="14"/>
      <c r="DTU69" s="14"/>
      <c r="DTV69" s="14"/>
      <c r="DTW69" s="14"/>
      <c r="DTX69" s="14"/>
      <c r="DTY69" s="14"/>
      <c r="DTZ69" s="14"/>
      <c r="DUA69" s="14"/>
      <c r="DUB69" s="14"/>
      <c r="DUC69" s="14"/>
      <c r="DUD69" s="14"/>
      <c r="DUE69" s="14"/>
      <c r="DUF69" s="14"/>
      <c r="DUG69" s="14"/>
      <c r="DUH69" s="14"/>
      <c r="DUI69" s="14"/>
      <c r="DUJ69" s="14"/>
      <c r="DUK69" s="14"/>
      <c r="DUL69" s="14"/>
      <c r="DUM69" s="14"/>
      <c r="DUN69" s="14"/>
      <c r="DUO69" s="14"/>
      <c r="DUP69" s="14"/>
      <c r="DUQ69" s="14"/>
      <c r="DUR69" s="14"/>
      <c r="DUS69" s="14"/>
      <c r="DUT69" s="14"/>
      <c r="DUU69" s="14"/>
      <c r="DUV69" s="14"/>
      <c r="DUW69" s="14"/>
      <c r="DUX69" s="14"/>
      <c r="DUY69" s="14"/>
      <c r="DUZ69" s="14"/>
      <c r="DVA69" s="14"/>
      <c r="DVB69" s="14"/>
      <c r="DVC69" s="14"/>
      <c r="DVD69" s="14"/>
      <c r="DVE69" s="14"/>
      <c r="DVF69" s="14"/>
      <c r="DVG69" s="14"/>
      <c r="DVH69" s="14"/>
      <c r="DVI69" s="14"/>
      <c r="DVJ69" s="14"/>
      <c r="DVK69" s="14"/>
      <c r="DVL69" s="14"/>
      <c r="DVM69" s="14"/>
      <c r="DVN69" s="14"/>
      <c r="DVO69" s="14"/>
      <c r="DVP69" s="14"/>
      <c r="DVQ69" s="14"/>
      <c r="DVR69" s="14"/>
      <c r="DVS69" s="14"/>
      <c r="DVT69" s="14"/>
      <c r="DVU69" s="14"/>
      <c r="DVV69" s="14"/>
      <c r="DVW69" s="14"/>
      <c r="DVX69" s="14"/>
      <c r="DVY69" s="14"/>
      <c r="DVZ69" s="14"/>
      <c r="DWA69" s="14"/>
      <c r="DWB69" s="14"/>
      <c r="DWC69" s="14"/>
      <c r="DWD69" s="14"/>
      <c r="DWE69" s="14"/>
      <c r="DWF69" s="14"/>
      <c r="DWG69" s="14"/>
      <c r="DWH69" s="14"/>
      <c r="DWI69" s="14"/>
      <c r="DWJ69" s="14"/>
      <c r="DWK69" s="14"/>
      <c r="DWL69" s="14"/>
      <c r="DWM69" s="14"/>
      <c r="DWN69" s="14"/>
      <c r="DWO69" s="14"/>
      <c r="DWP69" s="14"/>
      <c r="DWQ69" s="14"/>
      <c r="DWR69" s="14"/>
      <c r="DWS69" s="14"/>
      <c r="DWT69" s="14"/>
      <c r="DWU69" s="14"/>
      <c r="DWV69" s="14"/>
      <c r="DWW69" s="14"/>
      <c r="DWX69" s="14"/>
      <c r="DWY69" s="14"/>
      <c r="DWZ69" s="14"/>
      <c r="DXA69" s="14"/>
      <c r="DXB69" s="14"/>
      <c r="DXC69" s="14"/>
      <c r="DXD69" s="14"/>
      <c r="DXE69" s="14"/>
      <c r="DXF69" s="14"/>
      <c r="DXG69" s="14"/>
      <c r="DXH69" s="14"/>
      <c r="DXI69" s="14"/>
      <c r="DXJ69" s="14"/>
      <c r="DXK69" s="14"/>
      <c r="DXL69" s="14"/>
      <c r="DXM69" s="14"/>
      <c r="DXN69" s="14"/>
      <c r="DXO69" s="14"/>
      <c r="DXP69" s="14"/>
      <c r="DXQ69" s="14"/>
      <c r="DXR69" s="14"/>
      <c r="DXS69" s="14"/>
      <c r="DXT69" s="14"/>
      <c r="DXU69" s="14"/>
      <c r="DXV69" s="14"/>
      <c r="DXW69" s="14"/>
      <c r="DXX69" s="14"/>
      <c r="DXY69" s="14"/>
      <c r="DXZ69" s="14"/>
      <c r="DYA69" s="14"/>
      <c r="DYB69" s="14"/>
      <c r="DYC69" s="14"/>
      <c r="DYD69" s="14"/>
      <c r="DYE69" s="14"/>
      <c r="DYF69" s="14"/>
      <c r="DYG69" s="14"/>
      <c r="DYH69" s="14"/>
      <c r="DYI69" s="14"/>
      <c r="DYJ69" s="14"/>
      <c r="DYK69" s="14"/>
      <c r="DYL69" s="14"/>
      <c r="DYM69" s="14"/>
      <c r="DYN69" s="14"/>
      <c r="DYO69" s="14"/>
      <c r="DYP69" s="14"/>
      <c r="DYQ69" s="14"/>
      <c r="DYR69" s="14"/>
      <c r="DYS69" s="14"/>
      <c r="DYT69" s="14"/>
      <c r="DYU69" s="14"/>
      <c r="DYV69" s="14"/>
      <c r="DYW69" s="14"/>
      <c r="DYX69" s="14"/>
      <c r="DYY69" s="14"/>
      <c r="DYZ69" s="14"/>
      <c r="DZA69" s="14"/>
      <c r="DZB69" s="14"/>
      <c r="DZC69" s="14"/>
      <c r="DZD69" s="14"/>
      <c r="DZE69" s="14"/>
      <c r="DZF69" s="14"/>
      <c r="DZG69" s="14"/>
      <c r="DZH69" s="14"/>
      <c r="DZI69" s="14"/>
      <c r="DZJ69" s="14"/>
      <c r="DZK69" s="14"/>
      <c r="DZL69" s="14"/>
      <c r="DZM69" s="14"/>
      <c r="DZN69" s="14"/>
      <c r="DZO69" s="14"/>
      <c r="DZP69" s="14"/>
      <c r="DZQ69" s="14"/>
      <c r="DZR69" s="14"/>
      <c r="DZS69" s="14"/>
      <c r="DZT69" s="14"/>
      <c r="DZU69" s="14"/>
      <c r="DZV69" s="14"/>
      <c r="DZW69" s="14"/>
      <c r="DZX69" s="14"/>
      <c r="DZY69" s="14"/>
      <c r="DZZ69" s="14"/>
      <c r="EAA69" s="14"/>
      <c r="EAB69" s="14"/>
      <c r="EAC69" s="14"/>
      <c r="EAD69" s="14"/>
      <c r="EAE69" s="14"/>
      <c r="EAF69" s="14"/>
      <c r="EAG69" s="14"/>
      <c r="EAH69" s="14"/>
      <c r="EAI69" s="14"/>
      <c r="EAJ69" s="14"/>
      <c r="EAK69" s="14"/>
      <c r="EAL69" s="14"/>
      <c r="EAM69" s="14"/>
      <c r="EAN69" s="14"/>
      <c r="EAO69" s="14"/>
      <c r="EAP69" s="14"/>
      <c r="EAQ69" s="14"/>
      <c r="EAR69" s="14"/>
      <c r="EAS69" s="14"/>
      <c r="EAT69" s="14"/>
      <c r="EAU69" s="14"/>
      <c r="EAV69" s="14"/>
      <c r="EAW69" s="14"/>
      <c r="EAX69" s="14"/>
      <c r="EAY69" s="14"/>
      <c r="EAZ69" s="14"/>
      <c r="EBA69" s="14"/>
      <c r="EBB69" s="14"/>
      <c r="EBC69" s="14"/>
      <c r="EBD69" s="14"/>
      <c r="EBE69" s="14"/>
      <c r="EBF69" s="14"/>
      <c r="EBG69" s="14"/>
      <c r="EBH69" s="14"/>
      <c r="EBI69" s="14"/>
      <c r="EBJ69" s="14"/>
      <c r="EBK69" s="14"/>
      <c r="EBL69" s="14"/>
      <c r="EBM69" s="14"/>
      <c r="EBN69" s="14"/>
      <c r="EBO69" s="14"/>
      <c r="EBP69" s="14"/>
      <c r="EBQ69" s="14"/>
      <c r="EBR69" s="14"/>
      <c r="EBS69" s="14"/>
      <c r="EBT69" s="14"/>
      <c r="EBU69" s="14"/>
      <c r="EBV69" s="14"/>
      <c r="EBW69" s="14"/>
      <c r="EBX69" s="14"/>
      <c r="EBY69" s="14"/>
      <c r="EBZ69" s="14"/>
      <c r="ECA69" s="14"/>
      <c r="ECB69" s="14"/>
      <c r="ECC69" s="14"/>
      <c r="ECD69" s="14"/>
      <c r="ECE69" s="14"/>
      <c r="ECF69" s="14"/>
      <c r="ECG69" s="14"/>
      <c r="ECH69" s="14"/>
      <c r="ECI69" s="14"/>
      <c r="ECJ69" s="14"/>
      <c r="ECK69" s="14"/>
      <c r="ECL69" s="14"/>
      <c r="ECM69" s="14"/>
      <c r="ECN69" s="14"/>
      <c r="ECO69" s="14"/>
      <c r="ECP69" s="14"/>
      <c r="ECQ69" s="14"/>
      <c r="ECR69" s="14"/>
      <c r="ECS69" s="14"/>
      <c r="ECT69" s="14"/>
      <c r="ECU69" s="14"/>
      <c r="ECV69" s="14"/>
      <c r="ECW69" s="14"/>
      <c r="ECX69" s="14"/>
      <c r="ECY69" s="14"/>
      <c r="ECZ69" s="14"/>
      <c r="EDA69" s="14"/>
      <c r="EDB69" s="14"/>
      <c r="EDC69" s="14"/>
      <c r="EDD69" s="14"/>
      <c r="EDE69" s="14"/>
      <c r="EDF69" s="14"/>
      <c r="EDG69" s="14"/>
      <c r="EDH69" s="14"/>
      <c r="EDI69" s="14"/>
      <c r="EDJ69" s="14"/>
      <c r="EDK69" s="14"/>
      <c r="EDL69" s="14"/>
      <c r="EDM69" s="14"/>
      <c r="EDN69" s="14"/>
      <c r="EDO69" s="14"/>
      <c r="EDP69" s="14"/>
      <c r="EDQ69" s="14"/>
      <c r="EDR69" s="14"/>
      <c r="EDS69" s="14"/>
      <c r="EDT69" s="14"/>
      <c r="EDU69" s="14"/>
      <c r="EDV69" s="14"/>
      <c r="EDW69" s="14"/>
      <c r="EDX69" s="14"/>
      <c r="EDY69" s="14"/>
      <c r="EDZ69" s="14"/>
      <c r="EEA69" s="14"/>
      <c r="EEB69" s="14"/>
      <c r="EEC69" s="14"/>
      <c r="EED69" s="14"/>
      <c r="EEE69" s="14"/>
      <c r="EEF69" s="14"/>
      <c r="EEG69" s="14"/>
      <c r="EEH69" s="14"/>
      <c r="EEI69" s="14"/>
      <c r="EEJ69" s="14"/>
      <c r="EEK69" s="14"/>
      <c r="EEL69" s="14"/>
      <c r="EEM69" s="14"/>
      <c r="EEN69" s="14"/>
      <c r="EEO69" s="14"/>
      <c r="EEP69" s="14"/>
      <c r="EEQ69" s="14"/>
      <c r="EER69" s="14"/>
      <c r="EES69" s="14"/>
      <c r="EET69" s="14"/>
      <c r="EEU69" s="14"/>
      <c r="EEV69" s="14"/>
      <c r="EEW69" s="14"/>
      <c r="EEX69" s="14"/>
      <c r="EEY69" s="14"/>
      <c r="EEZ69" s="14"/>
      <c r="EFA69" s="14"/>
      <c r="EFB69" s="14"/>
      <c r="EFC69" s="14"/>
      <c r="EFD69" s="14"/>
      <c r="EFE69" s="14"/>
      <c r="EFF69" s="14"/>
      <c r="EFG69" s="14"/>
      <c r="EFH69" s="14"/>
      <c r="EFI69" s="14"/>
      <c r="EFJ69" s="14"/>
      <c r="EFK69" s="14"/>
      <c r="EFL69" s="14"/>
      <c r="EFM69" s="14"/>
      <c r="EFN69" s="14"/>
      <c r="EFO69" s="14"/>
      <c r="EFP69" s="14"/>
      <c r="EFQ69" s="14"/>
      <c r="EFR69" s="14"/>
      <c r="EFS69" s="14"/>
      <c r="EFT69" s="14"/>
      <c r="EFU69" s="14"/>
      <c r="EFV69" s="14"/>
      <c r="EFW69" s="14"/>
      <c r="EFX69" s="14"/>
      <c r="EFY69" s="14"/>
      <c r="EFZ69" s="14"/>
      <c r="EGA69" s="14"/>
      <c r="EGB69" s="14"/>
      <c r="EGC69" s="14"/>
      <c r="EGD69" s="14"/>
      <c r="EGE69" s="14"/>
      <c r="EGF69" s="14"/>
      <c r="EGG69" s="14"/>
      <c r="EGH69" s="14"/>
      <c r="EGI69" s="14"/>
      <c r="EGJ69" s="14"/>
      <c r="EGK69" s="14"/>
      <c r="EGL69" s="14"/>
      <c r="EGM69" s="14"/>
      <c r="EGN69" s="14"/>
      <c r="EGO69" s="14"/>
      <c r="EGP69" s="14"/>
      <c r="EGQ69" s="14"/>
      <c r="EGR69" s="14"/>
      <c r="EGS69" s="14"/>
      <c r="EGT69" s="14"/>
      <c r="EGU69" s="14"/>
      <c r="EGV69" s="14"/>
      <c r="EGW69" s="14"/>
      <c r="EGX69" s="14"/>
      <c r="EGY69" s="14"/>
      <c r="EGZ69" s="14"/>
      <c r="EHA69" s="14"/>
      <c r="EHB69" s="14"/>
      <c r="EHC69" s="14"/>
      <c r="EHD69" s="14"/>
      <c r="EHE69" s="14"/>
      <c r="EHF69" s="14"/>
      <c r="EHG69" s="14"/>
      <c r="EHH69" s="14"/>
      <c r="EHI69" s="14"/>
      <c r="EHJ69" s="14"/>
      <c r="EHK69" s="14"/>
      <c r="EHL69" s="14"/>
      <c r="EHM69" s="14"/>
      <c r="EHN69" s="14"/>
      <c r="EHO69" s="14"/>
      <c r="EHP69" s="14"/>
      <c r="EHQ69" s="14"/>
      <c r="EHR69" s="14"/>
      <c r="EHS69" s="14"/>
      <c r="EHT69" s="14"/>
      <c r="EHU69" s="14"/>
      <c r="EHV69" s="14"/>
      <c r="EHW69" s="14"/>
      <c r="EHX69" s="14"/>
      <c r="EHY69" s="14"/>
      <c r="EHZ69" s="14"/>
      <c r="EIA69" s="14"/>
      <c r="EIB69" s="14"/>
      <c r="EIC69" s="14"/>
      <c r="EID69" s="14"/>
      <c r="EIE69" s="14"/>
      <c r="EIF69" s="14"/>
      <c r="EIG69" s="14"/>
      <c r="EIH69" s="14"/>
      <c r="EII69" s="14"/>
      <c r="EIJ69" s="14"/>
      <c r="EIK69" s="14"/>
      <c r="EIL69" s="14"/>
      <c r="EIM69" s="14"/>
      <c r="EIN69" s="14"/>
      <c r="EIO69" s="14"/>
      <c r="EIP69" s="14"/>
      <c r="EIQ69" s="14"/>
      <c r="EIR69" s="14"/>
      <c r="EIS69" s="14"/>
      <c r="EIT69" s="14"/>
      <c r="EIU69" s="14"/>
      <c r="EIV69" s="14"/>
      <c r="EIW69" s="14"/>
      <c r="EIX69" s="14"/>
      <c r="EIY69" s="14"/>
      <c r="EIZ69" s="14"/>
      <c r="EJA69" s="14"/>
      <c r="EJB69" s="14"/>
      <c r="EJC69" s="14"/>
      <c r="EJD69" s="14"/>
      <c r="EJE69" s="14"/>
      <c r="EJF69" s="14"/>
      <c r="EJG69" s="14"/>
      <c r="EJH69" s="14"/>
      <c r="EJI69" s="14"/>
      <c r="EJJ69" s="14"/>
      <c r="EJK69" s="14"/>
      <c r="EJL69" s="14"/>
      <c r="EJM69" s="14"/>
      <c r="EJN69" s="14"/>
      <c r="EJO69" s="14"/>
      <c r="EJP69" s="14"/>
      <c r="EJQ69" s="14"/>
      <c r="EJR69" s="14"/>
      <c r="EJS69" s="14"/>
      <c r="EJT69" s="14"/>
      <c r="EJU69" s="14"/>
      <c r="EJV69" s="14"/>
      <c r="EJW69" s="14"/>
      <c r="EJX69" s="14"/>
      <c r="EJY69" s="14"/>
      <c r="EJZ69" s="14"/>
      <c r="EKA69" s="14"/>
      <c r="EKB69" s="14"/>
      <c r="EKC69" s="14"/>
      <c r="EKD69" s="14"/>
      <c r="EKE69" s="14"/>
      <c r="EKF69" s="14"/>
      <c r="EKG69" s="14"/>
      <c r="EKH69" s="14"/>
      <c r="EKI69" s="14"/>
      <c r="EKJ69" s="14"/>
      <c r="EKK69" s="14"/>
      <c r="EKL69" s="14"/>
      <c r="EKM69" s="14"/>
      <c r="EKN69" s="14"/>
      <c r="EKO69" s="14"/>
      <c r="EKP69" s="14"/>
      <c r="EKQ69" s="14"/>
      <c r="EKR69" s="14"/>
      <c r="EKS69" s="14"/>
      <c r="EKT69" s="14"/>
      <c r="EKU69" s="14"/>
      <c r="EKV69" s="14"/>
      <c r="EKW69" s="14"/>
      <c r="EKX69" s="14"/>
      <c r="EKY69" s="14"/>
      <c r="EKZ69" s="14"/>
      <c r="ELA69" s="14"/>
      <c r="ELB69" s="14"/>
      <c r="ELC69" s="14"/>
      <c r="ELD69" s="14"/>
      <c r="ELE69" s="14"/>
      <c r="ELF69" s="14"/>
      <c r="ELG69" s="14"/>
      <c r="ELH69" s="14"/>
      <c r="ELI69" s="14"/>
      <c r="ELJ69" s="14"/>
      <c r="ELK69" s="14"/>
      <c r="ELL69" s="14"/>
      <c r="ELM69" s="14"/>
      <c r="ELN69" s="14"/>
      <c r="ELO69" s="14"/>
      <c r="ELP69" s="14"/>
      <c r="ELQ69" s="14"/>
      <c r="ELR69" s="14"/>
      <c r="ELS69" s="14"/>
      <c r="ELT69" s="14"/>
      <c r="ELU69" s="14"/>
      <c r="ELV69" s="14"/>
      <c r="ELW69" s="14"/>
      <c r="ELX69" s="14"/>
      <c r="ELY69" s="14"/>
      <c r="ELZ69" s="14"/>
      <c r="EMA69" s="14"/>
      <c r="EMB69" s="14"/>
      <c r="EMC69" s="14"/>
      <c r="EMD69" s="14"/>
      <c r="EME69" s="14"/>
      <c r="EMF69" s="14"/>
      <c r="EMG69" s="14"/>
      <c r="EMH69" s="14"/>
      <c r="EMI69" s="14"/>
      <c r="EMJ69" s="14"/>
      <c r="EMK69" s="14"/>
      <c r="EML69" s="14"/>
      <c r="EMM69" s="14"/>
      <c r="EMN69" s="14"/>
      <c r="EMO69" s="14"/>
      <c r="EMP69" s="14"/>
      <c r="EMQ69" s="14"/>
      <c r="EMR69" s="14"/>
      <c r="EMS69" s="14"/>
      <c r="EMT69" s="14"/>
      <c r="EMU69" s="14"/>
      <c r="EMV69" s="14"/>
      <c r="EMW69" s="14"/>
      <c r="EMX69" s="14"/>
      <c r="EMY69" s="14"/>
      <c r="EMZ69" s="14"/>
      <c r="ENA69" s="14"/>
      <c r="ENB69" s="14"/>
      <c r="ENC69" s="14"/>
      <c r="END69" s="14"/>
      <c r="ENE69" s="14"/>
      <c r="ENF69" s="14"/>
      <c r="ENG69" s="14"/>
      <c r="ENH69" s="14"/>
      <c r="ENI69" s="14"/>
      <c r="ENJ69" s="14"/>
      <c r="ENK69" s="14"/>
      <c r="ENL69" s="14"/>
      <c r="ENM69" s="14"/>
      <c r="ENN69" s="14"/>
      <c r="ENO69" s="14"/>
      <c r="ENP69" s="14"/>
      <c r="ENQ69" s="14"/>
      <c r="ENR69" s="14"/>
      <c r="ENS69" s="14"/>
      <c r="ENT69" s="14"/>
      <c r="ENU69" s="14"/>
      <c r="ENV69" s="14"/>
      <c r="ENW69" s="14"/>
      <c r="ENX69" s="14"/>
      <c r="ENY69" s="14"/>
      <c r="ENZ69" s="14"/>
      <c r="EOA69" s="14"/>
      <c r="EOB69" s="14"/>
      <c r="EOC69" s="14"/>
      <c r="EOD69" s="14"/>
      <c r="EOE69" s="14"/>
      <c r="EOF69" s="14"/>
      <c r="EOG69" s="14"/>
      <c r="EOH69" s="14"/>
      <c r="EOI69" s="14"/>
      <c r="EOJ69" s="14"/>
      <c r="EOK69" s="14"/>
      <c r="EOL69" s="14"/>
      <c r="EOM69" s="14"/>
      <c r="EON69" s="14"/>
      <c r="EOO69" s="14"/>
      <c r="EOP69" s="14"/>
      <c r="EOQ69" s="14"/>
      <c r="EOR69" s="14"/>
      <c r="EOS69" s="14"/>
      <c r="EOT69" s="14"/>
      <c r="EOU69" s="14"/>
      <c r="EOV69" s="14"/>
      <c r="EOW69" s="14"/>
      <c r="EOX69" s="14"/>
      <c r="EOY69" s="14"/>
      <c r="EOZ69" s="14"/>
      <c r="EPA69" s="14"/>
      <c r="EPB69" s="14"/>
      <c r="EPC69" s="14"/>
      <c r="EPD69" s="14"/>
      <c r="EPE69" s="14"/>
      <c r="EPF69" s="14"/>
      <c r="EPG69" s="14"/>
      <c r="EPH69" s="14"/>
      <c r="EPI69" s="14"/>
      <c r="EPJ69" s="14"/>
      <c r="EPK69" s="14"/>
      <c r="EPL69" s="14"/>
      <c r="EPM69" s="14"/>
      <c r="EPN69" s="14"/>
      <c r="EPO69" s="14"/>
      <c r="EPP69" s="14"/>
      <c r="EPQ69" s="14"/>
      <c r="EPR69" s="14"/>
      <c r="EPS69" s="14"/>
      <c r="EPT69" s="14"/>
      <c r="EPU69" s="14"/>
      <c r="EPV69" s="14"/>
      <c r="EPW69" s="14"/>
      <c r="EPX69" s="14"/>
      <c r="EPY69" s="14"/>
      <c r="EPZ69" s="14"/>
      <c r="EQA69" s="14"/>
      <c r="EQB69" s="14"/>
      <c r="EQC69" s="14"/>
      <c r="EQD69" s="14"/>
      <c r="EQE69" s="14"/>
      <c r="EQF69" s="14"/>
      <c r="EQG69" s="14"/>
      <c r="EQH69" s="14"/>
      <c r="EQI69" s="14"/>
      <c r="EQJ69" s="14"/>
      <c r="EQK69" s="14"/>
      <c r="EQL69" s="14"/>
      <c r="EQM69" s="14"/>
      <c r="EQN69" s="14"/>
      <c r="EQO69" s="14"/>
      <c r="EQP69" s="14"/>
      <c r="EQQ69" s="14"/>
      <c r="EQR69" s="14"/>
      <c r="EQS69" s="14"/>
      <c r="EQT69" s="14"/>
      <c r="EQU69" s="14"/>
      <c r="EQV69" s="14"/>
      <c r="EQW69" s="14"/>
      <c r="EQX69" s="14"/>
      <c r="EQY69" s="14"/>
      <c r="EQZ69" s="14"/>
      <c r="ERA69" s="14"/>
      <c r="ERB69" s="14"/>
      <c r="ERC69" s="14"/>
      <c r="ERD69" s="14"/>
      <c r="ERE69" s="14"/>
      <c r="ERF69" s="14"/>
      <c r="ERG69" s="14"/>
      <c r="ERH69" s="14"/>
      <c r="ERI69" s="14"/>
      <c r="ERJ69" s="14"/>
      <c r="ERK69" s="14"/>
      <c r="ERL69" s="14"/>
      <c r="ERM69" s="14"/>
      <c r="ERN69" s="14"/>
      <c r="ERO69" s="14"/>
      <c r="ERP69" s="14"/>
      <c r="ERQ69" s="14"/>
      <c r="ERR69" s="14"/>
      <c r="ERS69" s="14"/>
      <c r="ERT69" s="14"/>
      <c r="ERU69" s="14"/>
      <c r="ERV69" s="14"/>
      <c r="ERW69" s="14"/>
      <c r="ERX69" s="14"/>
      <c r="ERY69" s="14"/>
      <c r="ERZ69" s="14"/>
      <c r="ESA69" s="14"/>
      <c r="ESB69" s="14"/>
      <c r="ESC69" s="14"/>
      <c r="ESD69" s="14"/>
      <c r="ESE69" s="14"/>
      <c r="ESF69" s="14"/>
      <c r="ESG69" s="14"/>
      <c r="ESH69" s="14"/>
      <c r="ESI69" s="14"/>
      <c r="ESJ69" s="14"/>
      <c r="ESK69" s="14"/>
      <c r="ESL69" s="14"/>
      <c r="ESM69" s="14"/>
      <c r="ESN69" s="14"/>
      <c r="ESO69" s="14"/>
      <c r="ESP69" s="14"/>
      <c r="ESQ69" s="14"/>
      <c r="ESR69" s="14"/>
      <c r="ESS69" s="14"/>
      <c r="EST69" s="14"/>
      <c r="ESU69" s="14"/>
      <c r="ESV69" s="14"/>
      <c r="ESW69" s="14"/>
      <c r="ESX69" s="14"/>
      <c r="ESY69" s="14"/>
      <c r="ESZ69" s="14"/>
      <c r="ETA69" s="14"/>
      <c r="ETB69" s="14"/>
      <c r="ETC69" s="14"/>
      <c r="ETD69" s="14"/>
      <c r="ETE69" s="14"/>
      <c r="ETF69" s="14"/>
      <c r="ETG69" s="14"/>
      <c r="ETH69" s="14"/>
      <c r="ETI69" s="14"/>
      <c r="ETJ69" s="14"/>
      <c r="ETK69" s="14"/>
      <c r="ETL69" s="14"/>
      <c r="ETM69" s="14"/>
      <c r="ETN69" s="14"/>
      <c r="ETO69" s="14"/>
      <c r="ETP69" s="14"/>
      <c r="ETQ69" s="14"/>
      <c r="ETR69" s="14"/>
      <c r="ETS69" s="14"/>
      <c r="ETT69" s="14"/>
      <c r="ETU69" s="14"/>
      <c r="ETV69" s="14"/>
      <c r="ETW69" s="14"/>
      <c r="ETX69" s="14"/>
      <c r="ETY69" s="14"/>
      <c r="ETZ69" s="14"/>
      <c r="EUA69" s="14"/>
      <c r="EUB69" s="14"/>
      <c r="EUC69" s="14"/>
      <c r="EUD69" s="14"/>
      <c r="EUE69" s="14"/>
      <c r="EUF69" s="14"/>
      <c r="EUG69" s="14"/>
      <c r="EUH69" s="14"/>
      <c r="EUI69" s="14"/>
      <c r="EUJ69" s="14"/>
      <c r="EUK69" s="14"/>
      <c r="EUL69" s="14"/>
      <c r="EUM69" s="14"/>
      <c r="EUN69" s="14"/>
      <c r="EUO69" s="14"/>
      <c r="EUP69" s="14"/>
      <c r="EUQ69" s="14"/>
      <c r="EUR69" s="14"/>
      <c r="EUS69" s="14"/>
      <c r="EUT69" s="14"/>
      <c r="EUU69" s="14"/>
      <c r="EUV69" s="14"/>
      <c r="EUW69" s="14"/>
      <c r="EUX69" s="14"/>
      <c r="EUY69" s="14"/>
      <c r="EUZ69" s="14"/>
      <c r="EVA69" s="14"/>
      <c r="EVB69" s="14"/>
      <c r="EVC69" s="14"/>
      <c r="EVD69" s="14"/>
      <c r="EVE69" s="14"/>
      <c r="EVF69" s="14"/>
      <c r="EVG69" s="14"/>
      <c r="EVH69" s="14"/>
      <c r="EVI69" s="14"/>
      <c r="EVJ69" s="14"/>
      <c r="EVK69" s="14"/>
      <c r="EVL69" s="14"/>
      <c r="EVM69" s="14"/>
      <c r="EVN69" s="14"/>
      <c r="EVO69" s="14"/>
      <c r="EVP69" s="14"/>
      <c r="EVQ69" s="14"/>
      <c r="EVR69" s="14"/>
      <c r="EVS69" s="14"/>
      <c r="EVT69" s="14"/>
      <c r="EVU69" s="14"/>
      <c r="EVV69" s="14"/>
      <c r="EVW69" s="14"/>
      <c r="EVX69" s="14"/>
      <c r="EVY69" s="14"/>
      <c r="EVZ69" s="14"/>
      <c r="EWA69" s="14"/>
      <c r="EWB69" s="14"/>
      <c r="EWC69" s="14"/>
      <c r="EWD69" s="14"/>
      <c r="EWE69" s="14"/>
      <c r="EWF69" s="14"/>
      <c r="EWG69" s="14"/>
      <c r="EWH69" s="14"/>
      <c r="EWI69" s="14"/>
      <c r="EWJ69" s="14"/>
      <c r="EWK69" s="14"/>
      <c r="EWL69" s="14"/>
      <c r="EWM69" s="14"/>
      <c r="EWN69" s="14"/>
      <c r="EWO69" s="14"/>
      <c r="EWP69" s="14"/>
      <c r="EWQ69" s="14"/>
      <c r="EWR69" s="14"/>
      <c r="EWS69" s="14"/>
      <c r="EWT69" s="14"/>
      <c r="EWU69" s="14"/>
      <c r="EWV69" s="14"/>
      <c r="EWW69" s="14"/>
      <c r="EWX69" s="14"/>
      <c r="EWY69" s="14"/>
      <c r="EWZ69" s="14"/>
      <c r="EXA69" s="14"/>
      <c r="EXB69" s="14"/>
      <c r="EXC69" s="14"/>
      <c r="EXD69" s="14"/>
      <c r="EXE69" s="14"/>
      <c r="EXF69" s="14"/>
      <c r="EXG69" s="14"/>
      <c r="EXH69" s="14"/>
      <c r="EXI69" s="14"/>
      <c r="EXJ69" s="14"/>
      <c r="EXK69" s="14"/>
      <c r="EXL69" s="14"/>
      <c r="EXM69" s="14"/>
      <c r="EXN69" s="14"/>
      <c r="EXO69" s="14"/>
      <c r="EXP69" s="14"/>
      <c r="EXQ69" s="14"/>
      <c r="EXR69" s="14"/>
      <c r="EXS69" s="14"/>
      <c r="EXT69" s="14"/>
      <c r="EXU69" s="14"/>
      <c r="EXV69" s="14"/>
      <c r="EXW69" s="14"/>
      <c r="EXX69" s="14"/>
      <c r="EXY69" s="14"/>
      <c r="EXZ69" s="14"/>
      <c r="EYA69" s="14"/>
      <c r="EYB69" s="14"/>
      <c r="EYC69" s="14"/>
      <c r="EYD69" s="14"/>
      <c r="EYE69" s="14"/>
      <c r="EYF69" s="14"/>
      <c r="EYG69" s="14"/>
      <c r="EYH69" s="14"/>
      <c r="EYI69" s="14"/>
      <c r="EYJ69" s="14"/>
      <c r="EYK69" s="14"/>
      <c r="EYL69" s="14"/>
      <c r="EYM69" s="14"/>
      <c r="EYN69" s="14"/>
      <c r="EYO69" s="14"/>
      <c r="EYP69" s="14"/>
      <c r="EYQ69" s="14"/>
      <c r="EYR69" s="14"/>
      <c r="EYS69" s="14"/>
      <c r="EYT69" s="14"/>
      <c r="EYU69" s="14"/>
      <c r="EYV69" s="14"/>
      <c r="EYW69" s="14"/>
      <c r="EYX69" s="14"/>
      <c r="EYY69" s="14"/>
      <c r="EYZ69" s="14"/>
      <c r="EZA69" s="14"/>
      <c r="EZB69" s="14"/>
      <c r="EZC69" s="14"/>
      <c r="EZD69" s="14"/>
      <c r="EZE69" s="14"/>
      <c r="EZF69" s="14"/>
      <c r="EZG69" s="14"/>
      <c r="EZH69" s="14"/>
      <c r="EZI69" s="14"/>
      <c r="EZJ69" s="14"/>
      <c r="EZK69" s="14"/>
      <c r="EZL69" s="14"/>
      <c r="EZM69" s="14"/>
      <c r="EZN69" s="14"/>
      <c r="EZO69" s="14"/>
      <c r="EZP69" s="14"/>
      <c r="EZQ69" s="14"/>
      <c r="EZR69" s="14"/>
      <c r="EZS69" s="14"/>
      <c r="EZT69" s="14"/>
      <c r="EZU69" s="14"/>
      <c r="EZV69" s="14"/>
      <c r="EZW69" s="14"/>
      <c r="EZX69" s="14"/>
      <c r="EZY69" s="14"/>
      <c r="EZZ69" s="14"/>
      <c r="FAA69" s="14"/>
      <c r="FAB69" s="14"/>
      <c r="FAC69" s="14"/>
      <c r="FAD69" s="14"/>
      <c r="FAE69" s="14"/>
      <c r="FAF69" s="14"/>
      <c r="FAG69" s="14"/>
      <c r="FAH69" s="14"/>
      <c r="FAI69" s="14"/>
      <c r="FAJ69" s="14"/>
      <c r="FAK69" s="14"/>
      <c r="FAL69" s="14"/>
      <c r="FAM69" s="14"/>
      <c r="FAN69" s="14"/>
      <c r="FAO69" s="14"/>
      <c r="FAP69" s="14"/>
      <c r="FAQ69" s="14"/>
      <c r="FAR69" s="14"/>
      <c r="FAS69" s="14"/>
      <c r="FAT69" s="14"/>
      <c r="FAU69" s="14"/>
      <c r="FAV69" s="14"/>
      <c r="FAW69" s="14"/>
      <c r="FAX69" s="14"/>
      <c r="FAY69" s="14"/>
      <c r="FAZ69" s="14"/>
      <c r="FBA69" s="14"/>
      <c r="FBB69" s="14"/>
      <c r="FBC69" s="14"/>
      <c r="FBD69" s="14"/>
      <c r="FBE69" s="14"/>
      <c r="FBF69" s="14"/>
      <c r="FBG69" s="14"/>
      <c r="FBH69" s="14"/>
      <c r="FBI69" s="14"/>
      <c r="FBJ69" s="14"/>
      <c r="FBK69" s="14"/>
      <c r="FBL69" s="14"/>
      <c r="FBM69" s="14"/>
      <c r="FBN69" s="14"/>
      <c r="FBO69" s="14"/>
      <c r="FBP69" s="14"/>
      <c r="FBQ69" s="14"/>
      <c r="FBR69" s="14"/>
      <c r="FBS69" s="14"/>
      <c r="FBT69" s="14"/>
      <c r="FBU69" s="14"/>
      <c r="FBV69" s="14"/>
      <c r="FBW69" s="14"/>
      <c r="FBX69" s="14"/>
      <c r="FBY69" s="14"/>
      <c r="FBZ69" s="14"/>
      <c r="FCA69" s="14"/>
      <c r="FCB69" s="14"/>
      <c r="FCC69" s="14"/>
      <c r="FCD69" s="14"/>
      <c r="FCE69" s="14"/>
      <c r="FCF69" s="14"/>
      <c r="FCG69" s="14"/>
      <c r="FCH69" s="14"/>
      <c r="FCI69" s="14"/>
      <c r="FCJ69" s="14"/>
      <c r="FCK69" s="14"/>
      <c r="FCL69" s="14"/>
      <c r="FCM69" s="14"/>
      <c r="FCN69" s="14"/>
      <c r="FCO69" s="14"/>
      <c r="FCP69" s="14"/>
      <c r="FCQ69" s="14"/>
      <c r="FCR69" s="14"/>
      <c r="FCS69" s="14"/>
      <c r="FCT69" s="14"/>
      <c r="FCU69" s="14"/>
      <c r="FCV69" s="14"/>
      <c r="FCW69" s="14"/>
      <c r="FCX69" s="14"/>
      <c r="FCY69" s="14"/>
      <c r="FCZ69" s="14"/>
      <c r="FDA69" s="14"/>
      <c r="FDB69" s="14"/>
      <c r="FDC69" s="14"/>
      <c r="FDD69" s="14"/>
      <c r="FDE69" s="14"/>
      <c r="FDF69" s="14"/>
      <c r="FDG69" s="14"/>
      <c r="FDH69" s="14"/>
      <c r="FDI69" s="14"/>
      <c r="FDJ69" s="14"/>
      <c r="FDK69" s="14"/>
      <c r="FDL69" s="14"/>
      <c r="FDM69" s="14"/>
      <c r="FDN69" s="14"/>
      <c r="FDO69" s="14"/>
      <c r="FDP69" s="14"/>
      <c r="FDQ69" s="14"/>
      <c r="FDR69" s="14"/>
      <c r="FDS69" s="14"/>
      <c r="FDT69" s="14"/>
      <c r="FDU69" s="14"/>
      <c r="FDV69" s="14"/>
      <c r="FDW69" s="14"/>
      <c r="FDX69" s="14"/>
      <c r="FDY69" s="14"/>
      <c r="FDZ69" s="14"/>
      <c r="FEA69" s="14"/>
      <c r="FEB69" s="14"/>
      <c r="FEC69" s="14"/>
      <c r="FED69" s="14"/>
      <c r="FEE69" s="14"/>
      <c r="FEF69" s="14"/>
      <c r="FEG69" s="14"/>
      <c r="FEH69" s="14"/>
      <c r="FEI69" s="14"/>
      <c r="FEJ69" s="14"/>
      <c r="FEK69" s="14"/>
      <c r="FEL69" s="14"/>
      <c r="FEM69" s="14"/>
      <c r="FEN69" s="14"/>
      <c r="FEO69" s="14"/>
      <c r="FEP69" s="14"/>
      <c r="FEQ69" s="14"/>
      <c r="FER69" s="14"/>
      <c r="FES69" s="14"/>
      <c r="FET69" s="14"/>
      <c r="FEU69" s="14"/>
      <c r="FEV69" s="14"/>
      <c r="FEW69" s="14"/>
      <c r="FEX69" s="14"/>
      <c r="FEY69" s="14"/>
      <c r="FEZ69" s="14"/>
      <c r="FFA69" s="14"/>
      <c r="FFB69" s="14"/>
      <c r="FFC69" s="14"/>
      <c r="FFD69" s="14"/>
      <c r="FFE69" s="14"/>
      <c r="FFF69" s="14"/>
      <c r="FFG69" s="14"/>
      <c r="FFH69" s="14"/>
      <c r="FFI69" s="14"/>
      <c r="FFJ69" s="14"/>
      <c r="FFK69" s="14"/>
      <c r="FFL69" s="14"/>
      <c r="FFM69" s="14"/>
      <c r="FFN69" s="14"/>
      <c r="FFO69" s="14"/>
      <c r="FFP69" s="14"/>
      <c r="FFQ69" s="14"/>
      <c r="FFR69" s="14"/>
      <c r="FFS69" s="14"/>
      <c r="FFT69" s="14"/>
      <c r="FFU69" s="14"/>
      <c r="FFV69" s="14"/>
      <c r="FFW69" s="14"/>
      <c r="FFX69" s="14"/>
      <c r="FFY69" s="14"/>
      <c r="FFZ69" s="14"/>
      <c r="FGA69" s="14"/>
      <c r="FGB69" s="14"/>
      <c r="FGC69" s="14"/>
      <c r="FGD69" s="14"/>
      <c r="FGE69" s="14"/>
      <c r="FGF69" s="14"/>
      <c r="FGG69" s="14"/>
      <c r="FGH69" s="14"/>
      <c r="FGI69" s="14"/>
      <c r="FGJ69" s="14"/>
      <c r="FGK69" s="14"/>
      <c r="FGL69" s="14"/>
      <c r="FGM69" s="14"/>
      <c r="FGN69" s="14"/>
      <c r="FGO69" s="14"/>
      <c r="FGP69" s="14"/>
      <c r="FGQ69" s="14"/>
      <c r="FGR69" s="14"/>
      <c r="FGS69" s="14"/>
      <c r="FGT69" s="14"/>
      <c r="FGU69" s="14"/>
      <c r="FGV69" s="14"/>
      <c r="FGW69" s="14"/>
      <c r="FGX69" s="14"/>
      <c r="FGY69" s="14"/>
      <c r="FGZ69" s="14"/>
      <c r="FHA69" s="14"/>
      <c r="FHB69" s="14"/>
      <c r="FHC69" s="14"/>
      <c r="FHD69" s="14"/>
      <c r="FHE69" s="14"/>
      <c r="FHF69" s="14"/>
      <c r="FHG69" s="14"/>
      <c r="FHH69" s="14"/>
      <c r="FHI69" s="14"/>
      <c r="FHJ69" s="14"/>
      <c r="FHK69" s="14"/>
      <c r="FHL69" s="14"/>
      <c r="FHM69" s="14"/>
      <c r="FHN69" s="14"/>
      <c r="FHO69" s="14"/>
      <c r="FHP69" s="14"/>
      <c r="FHQ69" s="14"/>
      <c r="FHR69" s="14"/>
      <c r="FHS69" s="14"/>
      <c r="FHT69" s="14"/>
      <c r="FHU69" s="14"/>
      <c r="FHV69" s="14"/>
      <c r="FHW69" s="14"/>
      <c r="FHX69" s="14"/>
      <c r="FHY69" s="14"/>
      <c r="FHZ69" s="14"/>
      <c r="FIA69" s="14"/>
      <c r="FIB69" s="14"/>
      <c r="FIC69" s="14"/>
      <c r="FID69" s="14"/>
      <c r="FIE69" s="14"/>
      <c r="FIF69" s="14"/>
      <c r="FIG69" s="14"/>
      <c r="FIH69" s="14"/>
      <c r="FII69" s="14"/>
      <c r="FIJ69" s="14"/>
      <c r="FIK69" s="14"/>
      <c r="FIL69" s="14"/>
      <c r="FIM69" s="14"/>
      <c r="FIN69" s="14"/>
      <c r="FIO69" s="14"/>
      <c r="FIP69" s="14"/>
      <c r="FIQ69" s="14"/>
      <c r="FIR69" s="14"/>
      <c r="FIS69" s="14"/>
      <c r="FIT69" s="14"/>
      <c r="FIU69" s="14"/>
      <c r="FIV69" s="14"/>
      <c r="FIW69" s="14"/>
      <c r="FIX69" s="14"/>
      <c r="FIY69" s="14"/>
      <c r="FIZ69" s="14"/>
      <c r="FJA69" s="14"/>
      <c r="FJB69" s="14"/>
      <c r="FJC69" s="14"/>
      <c r="FJD69" s="14"/>
      <c r="FJE69" s="14"/>
      <c r="FJF69" s="14"/>
      <c r="FJG69" s="14"/>
      <c r="FJH69" s="14"/>
      <c r="FJI69" s="14"/>
      <c r="FJJ69" s="14"/>
      <c r="FJK69" s="14"/>
      <c r="FJL69" s="14"/>
      <c r="FJM69" s="14"/>
      <c r="FJN69" s="14"/>
      <c r="FJO69" s="14"/>
      <c r="FJP69" s="14"/>
      <c r="FJQ69" s="14"/>
      <c r="FJR69" s="14"/>
      <c r="FJS69" s="14"/>
      <c r="FJT69" s="14"/>
      <c r="FJU69" s="14"/>
      <c r="FJV69" s="14"/>
      <c r="FJW69" s="14"/>
      <c r="FJX69" s="14"/>
      <c r="FJY69" s="14"/>
      <c r="FJZ69" s="14"/>
      <c r="FKA69" s="14"/>
      <c r="FKB69" s="14"/>
      <c r="FKC69" s="14"/>
      <c r="FKD69" s="14"/>
      <c r="FKE69" s="14"/>
      <c r="FKF69" s="14"/>
      <c r="FKG69" s="14"/>
      <c r="FKH69" s="14"/>
      <c r="FKI69" s="14"/>
      <c r="FKJ69" s="14"/>
      <c r="FKK69" s="14"/>
      <c r="FKL69" s="14"/>
      <c r="FKM69" s="14"/>
      <c r="FKN69" s="14"/>
      <c r="FKO69" s="14"/>
      <c r="FKP69" s="14"/>
      <c r="FKQ69" s="14"/>
      <c r="FKR69" s="14"/>
      <c r="FKS69" s="14"/>
      <c r="FKT69" s="14"/>
      <c r="FKU69" s="14"/>
      <c r="FKV69" s="14"/>
      <c r="FKW69" s="14"/>
      <c r="FKX69" s="14"/>
      <c r="FKY69" s="14"/>
      <c r="FKZ69" s="14"/>
      <c r="FLA69" s="14"/>
      <c r="FLB69" s="14"/>
      <c r="FLC69" s="14"/>
      <c r="FLD69" s="14"/>
      <c r="FLE69" s="14"/>
      <c r="FLF69" s="14"/>
      <c r="FLG69" s="14"/>
      <c r="FLH69" s="14"/>
      <c r="FLI69" s="14"/>
      <c r="FLJ69" s="14"/>
      <c r="FLK69" s="14"/>
      <c r="FLL69" s="14"/>
      <c r="FLM69" s="14"/>
      <c r="FLN69" s="14"/>
      <c r="FLO69" s="14"/>
      <c r="FLP69" s="14"/>
      <c r="FLQ69" s="14"/>
      <c r="FLR69" s="14"/>
      <c r="FLS69" s="14"/>
      <c r="FLT69" s="14"/>
      <c r="FLU69" s="14"/>
      <c r="FLV69" s="14"/>
      <c r="FLW69" s="14"/>
      <c r="FLX69" s="14"/>
      <c r="FLY69" s="14"/>
      <c r="FLZ69" s="14"/>
      <c r="FMA69" s="14"/>
      <c r="FMB69" s="14"/>
      <c r="FMC69" s="14"/>
      <c r="FMD69" s="14"/>
      <c r="FME69" s="14"/>
      <c r="FMF69" s="14"/>
      <c r="FMG69" s="14"/>
      <c r="FMH69" s="14"/>
      <c r="FMI69" s="14"/>
      <c r="FMJ69" s="14"/>
      <c r="FMK69" s="14"/>
      <c r="FML69" s="14"/>
      <c r="FMM69" s="14"/>
      <c r="FMN69" s="14"/>
      <c r="FMO69" s="14"/>
      <c r="FMP69" s="14"/>
      <c r="FMQ69" s="14"/>
      <c r="FMR69" s="14"/>
      <c r="FMS69" s="14"/>
      <c r="FMT69" s="14"/>
      <c r="FMU69" s="14"/>
      <c r="FMV69" s="14"/>
      <c r="FMW69" s="14"/>
      <c r="FMX69" s="14"/>
      <c r="FMY69" s="14"/>
      <c r="FMZ69" s="14"/>
      <c r="FNA69" s="14"/>
      <c r="FNB69" s="14"/>
      <c r="FNC69" s="14"/>
      <c r="FND69" s="14"/>
      <c r="FNE69" s="14"/>
      <c r="FNF69" s="14"/>
      <c r="FNG69" s="14"/>
      <c r="FNH69" s="14"/>
      <c r="FNI69" s="14"/>
      <c r="FNJ69" s="14"/>
      <c r="FNK69" s="14"/>
      <c r="FNL69" s="14"/>
      <c r="FNM69" s="14"/>
      <c r="FNN69" s="14"/>
      <c r="FNO69" s="14"/>
      <c r="FNP69" s="14"/>
      <c r="FNQ69" s="14"/>
      <c r="FNR69" s="14"/>
      <c r="FNS69" s="14"/>
      <c r="FNT69" s="14"/>
      <c r="FNU69" s="14"/>
      <c r="FNV69" s="14"/>
      <c r="FNW69" s="14"/>
      <c r="FNX69" s="14"/>
      <c r="FNY69" s="14"/>
      <c r="FNZ69" s="14"/>
      <c r="FOA69" s="14"/>
      <c r="FOB69" s="14"/>
      <c r="FOC69" s="14"/>
      <c r="FOD69" s="14"/>
      <c r="FOE69" s="14"/>
      <c r="FOF69" s="14"/>
      <c r="FOG69" s="14"/>
      <c r="FOH69" s="14"/>
      <c r="FOI69" s="14"/>
      <c r="FOJ69" s="14"/>
      <c r="FOK69" s="14"/>
      <c r="FOL69" s="14"/>
      <c r="FOM69" s="14"/>
      <c r="FON69" s="14"/>
      <c r="FOO69" s="14"/>
      <c r="FOP69" s="14"/>
      <c r="FOQ69" s="14"/>
      <c r="FOR69" s="14"/>
      <c r="FOS69" s="14"/>
      <c r="FOT69" s="14"/>
      <c r="FOU69" s="14"/>
      <c r="FOV69" s="14"/>
      <c r="FOW69" s="14"/>
      <c r="FOX69" s="14"/>
      <c r="FOY69" s="14"/>
      <c r="FOZ69" s="14"/>
      <c r="FPA69" s="14"/>
      <c r="FPB69" s="14"/>
      <c r="FPC69" s="14"/>
      <c r="FPD69" s="14"/>
      <c r="FPE69" s="14"/>
      <c r="FPF69" s="14"/>
      <c r="FPG69" s="14"/>
      <c r="FPH69" s="14"/>
      <c r="FPI69" s="14"/>
      <c r="FPJ69" s="14"/>
      <c r="FPK69" s="14"/>
      <c r="FPL69" s="14"/>
      <c r="FPM69" s="14"/>
      <c r="FPN69" s="14"/>
      <c r="FPO69" s="14"/>
      <c r="FPP69" s="14"/>
      <c r="FPQ69" s="14"/>
      <c r="FPR69" s="14"/>
      <c r="FPS69" s="14"/>
      <c r="FPT69" s="14"/>
      <c r="FPU69" s="14"/>
      <c r="FPV69" s="14"/>
      <c r="FPW69" s="14"/>
      <c r="FPX69" s="14"/>
      <c r="FPY69" s="14"/>
      <c r="FPZ69" s="14"/>
      <c r="FQA69" s="14"/>
      <c r="FQB69" s="14"/>
      <c r="FQC69" s="14"/>
      <c r="FQD69" s="14"/>
      <c r="FQE69" s="14"/>
      <c r="FQF69" s="14"/>
      <c r="FQG69" s="14"/>
      <c r="FQH69" s="14"/>
      <c r="FQI69" s="14"/>
      <c r="FQJ69" s="14"/>
      <c r="FQK69" s="14"/>
      <c r="FQL69" s="14"/>
      <c r="FQM69" s="14"/>
      <c r="FQN69" s="14"/>
      <c r="FQO69" s="14"/>
      <c r="FQP69" s="14"/>
      <c r="FQQ69" s="14"/>
      <c r="FQR69" s="14"/>
      <c r="FQS69" s="14"/>
      <c r="FQT69" s="14"/>
      <c r="FQU69" s="14"/>
      <c r="FQV69" s="14"/>
      <c r="FQW69" s="14"/>
      <c r="FQX69" s="14"/>
      <c r="FQY69" s="14"/>
      <c r="FQZ69" s="14"/>
      <c r="FRA69" s="14"/>
      <c r="FRB69" s="14"/>
      <c r="FRC69" s="14"/>
      <c r="FRD69" s="14"/>
      <c r="FRE69" s="14"/>
      <c r="FRF69" s="14"/>
      <c r="FRG69" s="14"/>
      <c r="FRH69" s="14"/>
      <c r="FRI69" s="14"/>
      <c r="FRJ69" s="14"/>
      <c r="FRK69" s="14"/>
      <c r="FRL69" s="14"/>
      <c r="FRM69" s="14"/>
      <c r="FRN69" s="14"/>
      <c r="FRO69" s="14"/>
      <c r="FRP69" s="14"/>
      <c r="FRQ69" s="14"/>
      <c r="FRR69" s="14"/>
      <c r="FRS69" s="14"/>
      <c r="FRT69" s="14"/>
      <c r="FRU69" s="14"/>
      <c r="FRV69" s="14"/>
      <c r="FRW69" s="14"/>
      <c r="FRX69" s="14"/>
      <c r="FRY69" s="14"/>
      <c r="FRZ69" s="14"/>
      <c r="FSA69" s="14"/>
      <c r="FSB69" s="14"/>
      <c r="FSC69" s="14"/>
      <c r="FSD69" s="14"/>
      <c r="FSE69" s="14"/>
      <c r="FSF69" s="14"/>
      <c r="FSG69" s="14"/>
      <c r="FSH69" s="14"/>
      <c r="FSI69" s="14"/>
      <c r="FSJ69" s="14"/>
      <c r="FSK69" s="14"/>
      <c r="FSL69" s="14"/>
      <c r="FSM69" s="14"/>
      <c r="FSN69" s="14"/>
      <c r="FSO69" s="14"/>
      <c r="FSP69" s="14"/>
      <c r="FSQ69" s="14"/>
      <c r="FSR69" s="14"/>
      <c r="FSS69" s="14"/>
      <c r="FST69" s="14"/>
      <c r="FSU69" s="14"/>
      <c r="FSV69" s="14"/>
      <c r="FSW69" s="14"/>
      <c r="FSX69" s="14"/>
      <c r="FSY69" s="14"/>
      <c r="FSZ69" s="14"/>
      <c r="FTA69" s="14"/>
      <c r="FTB69" s="14"/>
      <c r="FTC69" s="14"/>
      <c r="FTD69" s="14"/>
      <c r="FTE69" s="14"/>
      <c r="FTF69" s="14"/>
      <c r="FTG69" s="14"/>
      <c r="FTH69" s="14"/>
      <c r="FTI69" s="14"/>
      <c r="FTJ69" s="14"/>
      <c r="FTK69" s="14"/>
      <c r="FTL69" s="14"/>
      <c r="FTM69" s="14"/>
      <c r="FTN69" s="14"/>
      <c r="FTO69" s="14"/>
      <c r="FTP69" s="14"/>
      <c r="FTQ69" s="14"/>
      <c r="FTR69" s="14"/>
      <c r="FTS69" s="14"/>
      <c r="FTT69" s="14"/>
      <c r="FTU69" s="14"/>
      <c r="FTV69" s="14"/>
      <c r="FTW69" s="14"/>
      <c r="FTX69" s="14"/>
      <c r="FTY69" s="14"/>
      <c r="FTZ69" s="14"/>
      <c r="FUA69" s="14"/>
      <c r="FUB69" s="14"/>
      <c r="FUC69" s="14"/>
      <c r="FUD69" s="14"/>
      <c r="FUE69" s="14"/>
      <c r="FUF69" s="14"/>
      <c r="FUG69" s="14"/>
      <c r="FUH69" s="14"/>
      <c r="FUI69" s="14"/>
      <c r="FUJ69" s="14"/>
      <c r="FUK69" s="14"/>
      <c r="FUL69" s="14"/>
      <c r="FUM69" s="14"/>
      <c r="FUN69" s="14"/>
      <c r="FUO69" s="14"/>
      <c r="FUP69" s="14"/>
      <c r="FUQ69" s="14"/>
      <c r="FUR69" s="14"/>
      <c r="FUS69" s="14"/>
      <c r="FUT69" s="14"/>
      <c r="FUU69" s="14"/>
      <c r="FUV69" s="14"/>
      <c r="FUW69" s="14"/>
      <c r="FUX69" s="14"/>
      <c r="FUY69" s="14"/>
      <c r="FUZ69" s="14"/>
      <c r="FVA69" s="14"/>
      <c r="FVB69" s="14"/>
      <c r="FVC69" s="14"/>
      <c r="FVD69" s="14"/>
      <c r="FVE69" s="14"/>
      <c r="FVF69" s="14"/>
      <c r="FVG69" s="14"/>
      <c r="FVH69" s="14"/>
      <c r="FVI69" s="14"/>
      <c r="FVJ69" s="14"/>
      <c r="FVK69" s="14"/>
      <c r="FVL69" s="14"/>
      <c r="FVM69" s="14"/>
      <c r="FVN69" s="14"/>
      <c r="FVO69" s="14"/>
      <c r="FVP69" s="14"/>
      <c r="FVQ69" s="14"/>
      <c r="FVR69" s="14"/>
      <c r="FVS69" s="14"/>
      <c r="FVT69" s="14"/>
      <c r="FVU69" s="14"/>
      <c r="FVV69" s="14"/>
      <c r="FVW69" s="14"/>
      <c r="FVX69" s="14"/>
      <c r="FVY69" s="14"/>
      <c r="FVZ69" s="14"/>
      <c r="FWA69" s="14"/>
      <c r="FWB69" s="14"/>
      <c r="FWC69" s="14"/>
      <c r="FWD69" s="14"/>
      <c r="FWE69" s="14"/>
      <c r="FWF69" s="14"/>
      <c r="FWG69" s="14"/>
      <c r="FWH69" s="14"/>
      <c r="FWI69" s="14"/>
      <c r="FWJ69" s="14"/>
      <c r="FWK69" s="14"/>
      <c r="FWL69" s="14"/>
      <c r="FWM69" s="14"/>
      <c r="FWN69" s="14"/>
      <c r="FWO69" s="14"/>
      <c r="FWP69" s="14"/>
      <c r="FWQ69" s="14"/>
      <c r="FWR69" s="14"/>
      <c r="FWS69" s="14"/>
      <c r="FWT69" s="14"/>
      <c r="FWU69" s="14"/>
      <c r="FWV69" s="14"/>
      <c r="FWW69" s="14"/>
      <c r="FWX69" s="14"/>
      <c r="FWY69" s="14"/>
      <c r="FWZ69" s="14"/>
      <c r="FXA69" s="14"/>
      <c r="FXB69" s="14"/>
      <c r="FXC69" s="14"/>
      <c r="FXD69" s="14"/>
      <c r="FXE69" s="14"/>
      <c r="FXF69" s="14"/>
      <c r="FXG69" s="14"/>
      <c r="FXH69" s="14"/>
      <c r="FXI69" s="14"/>
      <c r="FXJ69" s="14"/>
      <c r="FXK69" s="14"/>
      <c r="FXL69" s="14"/>
      <c r="FXM69" s="14"/>
      <c r="FXN69" s="14"/>
      <c r="FXO69" s="14"/>
      <c r="FXP69" s="14"/>
      <c r="FXQ69" s="14"/>
      <c r="FXR69" s="14"/>
      <c r="FXS69" s="14"/>
      <c r="FXT69" s="14"/>
      <c r="FXU69" s="14"/>
      <c r="FXV69" s="14"/>
      <c r="FXW69" s="14"/>
      <c r="FXX69" s="14"/>
      <c r="FXY69" s="14"/>
      <c r="FXZ69" s="14"/>
      <c r="FYA69" s="14"/>
      <c r="FYB69" s="14"/>
      <c r="FYC69" s="14"/>
      <c r="FYD69" s="14"/>
      <c r="FYE69" s="14"/>
      <c r="FYF69" s="14"/>
      <c r="FYG69" s="14"/>
      <c r="FYH69" s="14"/>
      <c r="FYI69" s="14"/>
      <c r="FYJ69" s="14"/>
      <c r="FYK69" s="14"/>
      <c r="FYL69" s="14"/>
      <c r="FYM69" s="14"/>
      <c r="FYN69" s="14"/>
      <c r="FYO69" s="14"/>
      <c r="FYP69" s="14"/>
      <c r="FYQ69" s="14"/>
      <c r="FYR69" s="14"/>
      <c r="FYS69" s="14"/>
      <c r="FYT69" s="14"/>
      <c r="FYU69" s="14"/>
      <c r="FYV69" s="14"/>
      <c r="FYW69" s="14"/>
      <c r="FYX69" s="14"/>
      <c r="FYY69" s="14"/>
      <c r="FYZ69" s="14"/>
      <c r="FZA69" s="14"/>
      <c r="FZB69" s="14"/>
      <c r="FZC69" s="14"/>
      <c r="FZD69" s="14"/>
      <c r="FZE69" s="14"/>
      <c r="FZF69" s="14"/>
      <c r="FZG69" s="14"/>
      <c r="FZH69" s="14"/>
      <c r="FZI69" s="14"/>
      <c r="FZJ69" s="14"/>
      <c r="FZK69" s="14"/>
      <c r="FZL69" s="14"/>
      <c r="FZM69" s="14"/>
      <c r="FZN69" s="14"/>
      <c r="FZO69" s="14"/>
      <c r="FZP69" s="14"/>
      <c r="FZQ69" s="14"/>
      <c r="FZR69" s="14"/>
      <c r="FZS69" s="14"/>
      <c r="FZT69" s="14"/>
      <c r="FZU69" s="14"/>
      <c r="FZV69" s="14"/>
      <c r="FZW69" s="14"/>
      <c r="FZX69" s="14"/>
      <c r="FZY69" s="14"/>
      <c r="FZZ69" s="14"/>
      <c r="GAA69" s="14"/>
      <c r="GAB69" s="14"/>
      <c r="GAC69" s="14"/>
      <c r="GAD69" s="14"/>
      <c r="GAE69" s="14"/>
      <c r="GAF69" s="14"/>
      <c r="GAG69" s="14"/>
      <c r="GAH69" s="14"/>
      <c r="GAI69" s="14"/>
      <c r="GAJ69" s="14"/>
      <c r="GAK69" s="14"/>
      <c r="GAL69" s="14"/>
      <c r="GAM69" s="14"/>
      <c r="GAN69" s="14"/>
      <c r="GAO69" s="14"/>
      <c r="GAP69" s="14"/>
      <c r="GAQ69" s="14"/>
      <c r="GAR69" s="14"/>
      <c r="GAS69" s="14"/>
      <c r="GAT69" s="14"/>
      <c r="GAU69" s="14"/>
      <c r="GAV69" s="14"/>
      <c r="GAW69" s="14"/>
      <c r="GAX69" s="14"/>
      <c r="GAY69" s="14"/>
      <c r="GAZ69" s="14"/>
      <c r="GBA69" s="14"/>
      <c r="GBB69" s="14"/>
      <c r="GBC69" s="14"/>
      <c r="GBD69" s="14"/>
      <c r="GBE69" s="14"/>
      <c r="GBF69" s="14"/>
      <c r="GBG69" s="14"/>
      <c r="GBH69" s="14"/>
      <c r="GBI69" s="14"/>
      <c r="GBJ69" s="14"/>
      <c r="GBK69" s="14"/>
      <c r="GBL69" s="14"/>
      <c r="GBM69" s="14"/>
      <c r="GBN69" s="14"/>
      <c r="GBO69" s="14"/>
      <c r="GBP69" s="14"/>
      <c r="GBQ69" s="14"/>
      <c r="GBR69" s="14"/>
      <c r="GBS69" s="14"/>
      <c r="GBT69" s="14"/>
      <c r="GBU69" s="14"/>
      <c r="GBV69" s="14"/>
      <c r="GBW69" s="14"/>
      <c r="GBX69" s="14"/>
      <c r="GBY69" s="14"/>
      <c r="GBZ69" s="14"/>
      <c r="GCA69" s="14"/>
      <c r="GCB69" s="14"/>
      <c r="GCC69" s="14"/>
      <c r="GCD69" s="14"/>
      <c r="GCE69" s="14"/>
      <c r="GCF69" s="14"/>
      <c r="GCG69" s="14"/>
      <c r="GCH69" s="14"/>
      <c r="GCI69" s="14"/>
      <c r="GCJ69" s="14"/>
      <c r="GCK69" s="14"/>
      <c r="GCL69" s="14"/>
      <c r="GCM69" s="14"/>
      <c r="GCN69" s="14"/>
      <c r="GCO69" s="14"/>
      <c r="GCP69" s="14"/>
      <c r="GCQ69" s="14"/>
      <c r="GCR69" s="14"/>
      <c r="GCS69" s="14"/>
      <c r="GCT69" s="14"/>
      <c r="GCU69" s="14"/>
      <c r="GCV69" s="14"/>
      <c r="GCW69" s="14"/>
      <c r="GCX69" s="14"/>
      <c r="GCY69" s="14"/>
      <c r="GCZ69" s="14"/>
      <c r="GDA69" s="14"/>
      <c r="GDB69" s="14"/>
      <c r="GDC69" s="14"/>
      <c r="GDD69" s="14"/>
      <c r="GDE69" s="14"/>
      <c r="GDF69" s="14"/>
      <c r="GDG69" s="14"/>
      <c r="GDH69" s="14"/>
      <c r="GDI69" s="14"/>
      <c r="GDJ69" s="14"/>
      <c r="GDK69" s="14"/>
      <c r="GDL69" s="14"/>
      <c r="GDM69" s="14"/>
      <c r="GDN69" s="14"/>
      <c r="GDO69" s="14"/>
      <c r="GDP69" s="14"/>
      <c r="GDQ69" s="14"/>
      <c r="GDR69" s="14"/>
      <c r="GDS69" s="14"/>
      <c r="GDT69" s="14"/>
      <c r="GDU69" s="14"/>
      <c r="GDV69" s="14"/>
      <c r="GDW69" s="14"/>
      <c r="GDX69" s="14"/>
      <c r="GDY69" s="14"/>
      <c r="GDZ69" s="14"/>
      <c r="GEA69" s="14"/>
      <c r="GEB69" s="14"/>
      <c r="GEC69" s="14"/>
      <c r="GED69" s="14"/>
      <c r="GEE69" s="14"/>
      <c r="GEF69" s="14"/>
      <c r="GEG69" s="14"/>
      <c r="GEH69" s="14"/>
      <c r="GEI69" s="14"/>
      <c r="GEJ69" s="14"/>
      <c r="GEK69" s="14"/>
      <c r="GEL69" s="14"/>
      <c r="GEM69" s="14"/>
      <c r="GEN69" s="14"/>
      <c r="GEO69" s="14"/>
      <c r="GEP69" s="14"/>
      <c r="GEQ69" s="14"/>
      <c r="GER69" s="14"/>
      <c r="GES69" s="14"/>
      <c r="GET69" s="14"/>
      <c r="GEU69" s="14"/>
      <c r="GEV69" s="14"/>
      <c r="GEW69" s="14"/>
      <c r="GEX69" s="14"/>
      <c r="GEY69" s="14"/>
      <c r="GEZ69" s="14"/>
      <c r="GFA69" s="14"/>
      <c r="GFB69" s="14"/>
      <c r="GFC69" s="14"/>
      <c r="GFD69" s="14"/>
      <c r="GFE69" s="14"/>
      <c r="GFF69" s="14"/>
      <c r="GFG69" s="14"/>
      <c r="GFH69" s="14"/>
      <c r="GFI69" s="14"/>
      <c r="GFJ69" s="14"/>
      <c r="GFK69" s="14"/>
      <c r="GFL69" s="14"/>
      <c r="GFM69" s="14"/>
      <c r="GFN69" s="14"/>
      <c r="GFO69" s="14"/>
      <c r="GFP69" s="14"/>
      <c r="GFQ69" s="14"/>
      <c r="GFR69" s="14"/>
      <c r="GFS69" s="14"/>
      <c r="GFT69" s="14"/>
      <c r="GFU69" s="14"/>
      <c r="GFV69" s="14"/>
      <c r="GFW69" s="14"/>
      <c r="GFX69" s="14"/>
      <c r="GFY69" s="14"/>
      <c r="GFZ69" s="14"/>
      <c r="GGA69" s="14"/>
      <c r="GGB69" s="14"/>
      <c r="GGC69" s="14"/>
      <c r="GGD69" s="14"/>
      <c r="GGE69" s="14"/>
      <c r="GGF69" s="14"/>
      <c r="GGG69" s="14"/>
      <c r="GGH69" s="14"/>
      <c r="GGI69" s="14"/>
      <c r="GGJ69" s="14"/>
      <c r="GGK69" s="14"/>
      <c r="GGL69" s="14"/>
      <c r="GGM69" s="14"/>
      <c r="GGN69" s="14"/>
      <c r="GGO69" s="14"/>
      <c r="GGP69" s="14"/>
      <c r="GGQ69" s="14"/>
      <c r="GGR69" s="14"/>
      <c r="GGS69" s="14"/>
      <c r="GGT69" s="14"/>
      <c r="GGU69" s="14"/>
      <c r="GGV69" s="14"/>
      <c r="GGW69" s="14"/>
      <c r="GGX69" s="14"/>
      <c r="GGY69" s="14"/>
      <c r="GGZ69" s="14"/>
      <c r="GHA69" s="14"/>
      <c r="GHB69" s="14"/>
      <c r="GHC69" s="14"/>
      <c r="GHD69" s="14"/>
      <c r="GHE69" s="14"/>
      <c r="GHF69" s="14"/>
      <c r="GHG69" s="14"/>
      <c r="GHH69" s="14"/>
      <c r="GHI69" s="14"/>
      <c r="GHJ69" s="14"/>
      <c r="GHK69" s="14"/>
      <c r="GHL69" s="14"/>
      <c r="GHM69" s="14"/>
      <c r="GHN69" s="14"/>
      <c r="GHO69" s="14"/>
      <c r="GHP69" s="14"/>
      <c r="GHQ69" s="14"/>
      <c r="GHR69" s="14"/>
      <c r="GHS69" s="14"/>
      <c r="GHT69" s="14"/>
      <c r="GHU69" s="14"/>
      <c r="GHV69" s="14"/>
      <c r="GHW69" s="14"/>
      <c r="GHX69" s="14"/>
      <c r="GHY69" s="14"/>
      <c r="GHZ69" s="14"/>
      <c r="GIA69" s="14"/>
      <c r="GIB69" s="14"/>
      <c r="GIC69" s="14"/>
      <c r="GID69" s="14"/>
      <c r="GIE69" s="14"/>
      <c r="GIF69" s="14"/>
      <c r="GIG69" s="14"/>
      <c r="GIH69" s="14"/>
      <c r="GII69" s="14"/>
      <c r="GIJ69" s="14"/>
      <c r="GIK69" s="14"/>
      <c r="GIL69" s="14"/>
      <c r="GIM69" s="14"/>
      <c r="GIN69" s="14"/>
      <c r="GIO69" s="14"/>
      <c r="GIP69" s="14"/>
      <c r="GIQ69" s="14"/>
      <c r="GIR69" s="14"/>
      <c r="GIS69" s="14"/>
      <c r="GIT69" s="14"/>
      <c r="GIU69" s="14"/>
      <c r="GIV69" s="14"/>
      <c r="GIW69" s="14"/>
      <c r="GIX69" s="14"/>
      <c r="GIY69" s="14"/>
      <c r="GIZ69" s="14"/>
      <c r="GJA69" s="14"/>
      <c r="GJB69" s="14"/>
      <c r="GJC69" s="14"/>
      <c r="GJD69" s="14"/>
      <c r="GJE69" s="14"/>
      <c r="GJF69" s="14"/>
      <c r="GJG69" s="14"/>
      <c r="GJH69" s="14"/>
      <c r="GJI69" s="14"/>
      <c r="GJJ69" s="14"/>
      <c r="GJK69" s="14"/>
      <c r="GJL69" s="14"/>
      <c r="GJM69" s="14"/>
      <c r="GJN69" s="14"/>
      <c r="GJO69" s="14"/>
      <c r="GJP69" s="14"/>
      <c r="GJQ69" s="14"/>
      <c r="GJR69" s="14"/>
      <c r="GJS69" s="14"/>
      <c r="GJT69" s="14"/>
      <c r="GJU69" s="14"/>
      <c r="GJV69" s="14"/>
      <c r="GJW69" s="14"/>
      <c r="GJX69" s="14"/>
      <c r="GJY69" s="14"/>
      <c r="GJZ69" s="14"/>
      <c r="GKA69" s="14"/>
      <c r="GKB69" s="14"/>
      <c r="GKC69" s="14"/>
      <c r="GKD69" s="14"/>
      <c r="GKE69" s="14"/>
      <c r="GKF69" s="14"/>
      <c r="GKG69" s="14"/>
      <c r="GKH69" s="14"/>
      <c r="GKI69" s="14"/>
      <c r="GKJ69" s="14"/>
      <c r="GKK69" s="14"/>
      <c r="GKL69" s="14"/>
      <c r="GKM69" s="14"/>
      <c r="GKN69" s="14"/>
      <c r="GKO69" s="14"/>
      <c r="GKP69" s="14"/>
      <c r="GKQ69" s="14"/>
      <c r="GKR69" s="14"/>
      <c r="GKS69" s="14"/>
      <c r="GKT69" s="14"/>
      <c r="GKU69" s="14"/>
      <c r="GKV69" s="14"/>
      <c r="GKW69" s="14"/>
      <c r="GKX69" s="14"/>
      <c r="GKY69" s="14"/>
      <c r="GKZ69" s="14"/>
      <c r="GLA69" s="14"/>
      <c r="GLB69" s="14"/>
      <c r="GLC69" s="14"/>
      <c r="GLD69" s="14"/>
      <c r="GLE69" s="14"/>
      <c r="GLF69" s="14"/>
      <c r="GLG69" s="14"/>
      <c r="GLH69" s="14"/>
      <c r="GLI69" s="14"/>
      <c r="GLJ69" s="14"/>
      <c r="GLK69" s="14"/>
      <c r="GLL69" s="14"/>
      <c r="GLM69" s="14"/>
      <c r="GLN69" s="14"/>
      <c r="GLO69" s="14"/>
      <c r="GLP69" s="14"/>
      <c r="GLQ69" s="14"/>
      <c r="GLR69" s="14"/>
      <c r="GLS69" s="14"/>
      <c r="GLT69" s="14"/>
      <c r="GLU69" s="14"/>
      <c r="GLV69" s="14"/>
      <c r="GLW69" s="14"/>
      <c r="GLX69" s="14"/>
      <c r="GLY69" s="14"/>
      <c r="GLZ69" s="14"/>
      <c r="GMA69" s="14"/>
      <c r="GMB69" s="14"/>
      <c r="GMC69" s="14"/>
      <c r="GMD69" s="14"/>
      <c r="GME69" s="14"/>
      <c r="GMF69" s="14"/>
      <c r="GMG69" s="14"/>
      <c r="GMH69" s="14"/>
      <c r="GMI69" s="14"/>
      <c r="GMJ69" s="14"/>
      <c r="GMK69" s="14"/>
      <c r="GML69" s="14"/>
      <c r="GMM69" s="14"/>
      <c r="GMN69" s="14"/>
      <c r="GMO69" s="14"/>
      <c r="GMP69" s="14"/>
      <c r="GMQ69" s="14"/>
      <c r="GMR69" s="14"/>
      <c r="GMS69" s="14"/>
      <c r="GMT69" s="14"/>
      <c r="GMU69" s="14"/>
      <c r="GMV69" s="14"/>
      <c r="GMW69" s="14"/>
      <c r="GMX69" s="14"/>
      <c r="GMY69" s="14"/>
      <c r="GMZ69" s="14"/>
      <c r="GNA69" s="14"/>
      <c r="GNB69" s="14"/>
      <c r="GNC69" s="14"/>
      <c r="GND69" s="14"/>
      <c r="GNE69" s="14"/>
      <c r="GNF69" s="14"/>
      <c r="GNG69" s="14"/>
      <c r="GNH69" s="14"/>
      <c r="GNI69" s="14"/>
      <c r="GNJ69" s="14"/>
      <c r="GNK69" s="14"/>
      <c r="GNL69" s="14"/>
      <c r="GNM69" s="14"/>
      <c r="GNN69" s="14"/>
      <c r="GNO69" s="14"/>
      <c r="GNP69" s="14"/>
      <c r="GNQ69" s="14"/>
      <c r="GNR69" s="14"/>
      <c r="GNS69" s="14"/>
      <c r="GNT69" s="14"/>
      <c r="GNU69" s="14"/>
      <c r="GNV69" s="14"/>
      <c r="GNW69" s="14"/>
      <c r="GNX69" s="14"/>
      <c r="GNY69" s="14"/>
      <c r="GNZ69" s="14"/>
      <c r="GOA69" s="14"/>
      <c r="GOB69" s="14"/>
      <c r="GOC69" s="14"/>
      <c r="GOD69" s="14"/>
      <c r="GOE69" s="14"/>
      <c r="GOF69" s="14"/>
      <c r="GOG69" s="14"/>
      <c r="GOH69" s="14"/>
      <c r="GOI69" s="14"/>
      <c r="GOJ69" s="14"/>
      <c r="GOK69" s="14"/>
      <c r="GOL69" s="14"/>
      <c r="GOM69" s="14"/>
      <c r="GON69" s="14"/>
      <c r="GOO69" s="14"/>
      <c r="GOP69" s="14"/>
      <c r="GOQ69" s="14"/>
      <c r="GOR69" s="14"/>
      <c r="GOS69" s="14"/>
      <c r="GOT69" s="14"/>
      <c r="GOU69" s="14"/>
      <c r="GOV69" s="14"/>
      <c r="GOW69" s="14"/>
      <c r="GOX69" s="14"/>
      <c r="GOY69" s="14"/>
      <c r="GOZ69" s="14"/>
      <c r="GPA69" s="14"/>
      <c r="GPB69" s="14"/>
      <c r="GPC69" s="14"/>
      <c r="GPD69" s="14"/>
      <c r="GPE69" s="14"/>
      <c r="GPF69" s="14"/>
      <c r="GPG69" s="14"/>
      <c r="GPH69" s="14"/>
      <c r="GPI69" s="14"/>
      <c r="GPJ69" s="14"/>
      <c r="GPK69" s="14"/>
      <c r="GPL69" s="14"/>
      <c r="GPM69" s="14"/>
      <c r="GPN69" s="14"/>
      <c r="GPO69" s="14"/>
      <c r="GPP69" s="14"/>
      <c r="GPQ69" s="14"/>
      <c r="GPR69" s="14"/>
      <c r="GPS69" s="14"/>
      <c r="GPT69" s="14"/>
      <c r="GPU69" s="14"/>
      <c r="GPV69" s="14"/>
      <c r="GPW69" s="14"/>
      <c r="GPX69" s="14"/>
      <c r="GPY69" s="14"/>
      <c r="GPZ69" s="14"/>
      <c r="GQA69" s="14"/>
      <c r="GQB69" s="14"/>
      <c r="GQC69" s="14"/>
      <c r="GQD69" s="14"/>
      <c r="GQE69" s="14"/>
      <c r="GQF69" s="14"/>
      <c r="GQG69" s="14"/>
      <c r="GQH69" s="14"/>
      <c r="GQI69" s="14"/>
      <c r="GQJ69" s="14"/>
      <c r="GQK69" s="14"/>
      <c r="GQL69" s="14"/>
      <c r="GQM69" s="14"/>
      <c r="GQN69" s="14"/>
      <c r="GQO69" s="14"/>
      <c r="GQP69" s="14"/>
      <c r="GQQ69" s="14"/>
      <c r="GQR69" s="14"/>
      <c r="GQS69" s="14"/>
      <c r="GQT69" s="14"/>
      <c r="GQU69" s="14"/>
      <c r="GQV69" s="14"/>
      <c r="GQW69" s="14"/>
      <c r="GQX69" s="14"/>
      <c r="GQY69" s="14"/>
      <c r="GQZ69" s="14"/>
      <c r="GRA69" s="14"/>
      <c r="GRB69" s="14"/>
      <c r="GRC69" s="14"/>
      <c r="GRD69" s="14"/>
      <c r="GRE69" s="14"/>
      <c r="GRF69" s="14"/>
      <c r="GRG69" s="14"/>
      <c r="GRH69" s="14"/>
      <c r="GRI69" s="14"/>
      <c r="GRJ69" s="14"/>
      <c r="GRK69" s="14"/>
      <c r="GRL69" s="14"/>
      <c r="GRM69" s="14"/>
      <c r="GRN69" s="14"/>
      <c r="GRO69" s="14"/>
      <c r="GRP69" s="14"/>
      <c r="GRQ69" s="14"/>
      <c r="GRR69" s="14"/>
      <c r="GRS69" s="14"/>
      <c r="GRT69" s="14"/>
      <c r="GRU69" s="14"/>
      <c r="GRV69" s="14"/>
      <c r="GRW69" s="14"/>
      <c r="GRX69" s="14"/>
      <c r="GRY69" s="14"/>
      <c r="GRZ69" s="14"/>
      <c r="GSA69" s="14"/>
      <c r="GSB69" s="14"/>
      <c r="GSC69" s="14"/>
      <c r="GSD69" s="14"/>
      <c r="GSE69" s="14"/>
      <c r="GSF69" s="14"/>
      <c r="GSG69" s="14"/>
      <c r="GSH69" s="14"/>
      <c r="GSI69" s="14"/>
      <c r="GSJ69" s="14"/>
      <c r="GSK69" s="14"/>
      <c r="GSL69" s="14"/>
      <c r="GSM69" s="14"/>
      <c r="GSN69" s="14"/>
      <c r="GSO69" s="14"/>
      <c r="GSP69" s="14"/>
      <c r="GSQ69" s="14"/>
      <c r="GSR69" s="14"/>
      <c r="GSS69" s="14"/>
      <c r="GST69" s="14"/>
      <c r="GSU69" s="14"/>
      <c r="GSV69" s="14"/>
      <c r="GSW69" s="14"/>
      <c r="GSX69" s="14"/>
      <c r="GSY69" s="14"/>
      <c r="GSZ69" s="14"/>
      <c r="GTA69" s="14"/>
      <c r="GTB69" s="14"/>
      <c r="GTC69" s="14"/>
      <c r="GTD69" s="14"/>
      <c r="GTE69" s="14"/>
      <c r="GTF69" s="14"/>
      <c r="GTG69" s="14"/>
      <c r="GTH69" s="14"/>
      <c r="GTI69" s="14"/>
      <c r="GTJ69" s="14"/>
      <c r="GTK69" s="14"/>
      <c r="GTL69" s="14"/>
      <c r="GTM69" s="14"/>
      <c r="GTN69" s="14"/>
      <c r="GTO69" s="14"/>
      <c r="GTP69" s="14"/>
      <c r="GTQ69" s="14"/>
      <c r="GTR69" s="14"/>
      <c r="GTS69" s="14"/>
      <c r="GTT69" s="14"/>
      <c r="GTU69" s="14"/>
      <c r="GTV69" s="14"/>
      <c r="GTW69" s="14"/>
      <c r="GTX69" s="14"/>
      <c r="GTY69" s="14"/>
      <c r="GTZ69" s="14"/>
      <c r="GUA69" s="14"/>
      <c r="GUB69" s="14"/>
      <c r="GUC69" s="14"/>
      <c r="GUD69" s="14"/>
      <c r="GUE69" s="14"/>
      <c r="GUF69" s="14"/>
      <c r="GUG69" s="14"/>
      <c r="GUH69" s="14"/>
      <c r="GUI69" s="14"/>
      <c r="GUJ69" s="14"/>
      <c r="GUK69" s="14"/>
      <c r="GUL69" s="14"/>
      <c r="GUM69" s="14"/>
      <c r="GUN69" s="14"/>
      <c r="GUO69" s="14"/>
      <c r="GUP69" s="14"/>
      <c r="GUQ69" s="14"/>
      <c r="GUR69" s="14"/>
      <c r="GUS69" s="14"/>
      <c r="GUT69" s="14"/>
      <c r="GUU69" s="14"/>
      <c r="GUV69" s="14"/>
      <c r="GUW69" s="14"/>
      <c r="GUX69" s="14"/>
      <c r="GUY69" s="14"/>
      <c r="GUZ69" s="14"/>
      <c r="GVA69" s="14"/>
      <c r="GVB69" s="14"/>
      <c r="GVC69" s="14"/>
      <c r="GVD69" s="14"/>
      <c r="GVE69" s="14"/>
      <c r="GVF69" s="14"/>
      <c r="GVG69" s="14"/>
      <c r="GVH69" s="14"/>
      <c r="GVI69" s="14"/>
      <c r="GVJ69" s="14"/>
      <c r="GVK69" s="14"/>
      <c r="GVL69" s="14"/>
      <c r="GVM69" s="14"/>
      <c r="GVN69" s="14"/>
      <c r="GVO69" s="14"/>
      <c r="GVP69" s="14"/>
      <c r="GVQ69" s="14"/>
      <c r="GVR69" s="14"/>
      <c r="GVS69" s="14"/>
      <c r="GVT69" s="14"/>
      <c r="GVU69" s="14"/>
      <c r="GVV69" s="14"/>
      <c r="GVW69" s="14"/>
      <c r="GVX69" s="14"/>
      <c r="GVY69" s="14"/>
      <c r="GVZ69" s="14"/>
      <c r="GWA69" s="14"/>
      <c r="GWB69" s="14"/>
      <c r="GWC69" s="14"/>
      <c r="GWD69" s="14"/>
      <c r="GWE69" s="14"/>
      <c r="GWF69" s="14"/>
      <c r="GWG69" s="14"/>
      <c r="GWH69" s="14"/>
      <c r="GWI69" s="14"/>
      <c r="GWJ69" s="14"/>
      <c r="GWK69" s="14"/>
      <c r="GWL69" s="14"/>
      <c r="GWM69" s="14"/>
      <c r="GWN69" s="14"/>
      <c r="GWO69" s="14"/>
      <c r="GWP69" s="14"/>
      <c r="GWQ69" s="14"/>
      <c r="GWR69" s="14"/>
      <c r="GWS69" s="14"/>
      <c r="GWT69" s="14"/>
      <c r="GWU69" s="14"/>
      <c r="GWV69" s="14"/>
      <c r="GWW69" s="14"/>
      <c r="GWX69" s="14"/>
      <c r="GWY69" s="14"/>
      <c r="GWZ69" s="14"/>
      <c r="GXA69" s="14"/>
      <c r="GXB69" s="14"/>
      <c r="GXC69" s="14"/>
      <c r="GXD69" s="14"/>
      <c r="GXE69" s="14"/>
      <c r="GXF69" s="14"/>
      <c r="GXG69" s="14"/>
      <c r="GXH69" s="14"/>
      <c r="GXI69" s="14"/>
      <c r="GXJ69" s="14"/>
      <c r="GXK69" s="14"/>
      <c r="GXL69" s="14"/>
      <c r="GXM69" s="14"/>
      <c r="GXN69" s="14"/>
      <c r="GXO69" s="14"/>
      <c r="GXP69" s="14"/>
      <c r="GXQ69" s="14"/>
      <c r="GXR69" s="14"/>
      <c r="GXS69" s="14"/>
      <c r="GXT69" s="14"/>
      <c r="GXU69" s="14"/>
      <c r="GXV69" s="14"/>
      <c r="GXW69" s="14"/>
      <c r="GXX69" s="14"/>
      <c r="GXY69" s="14"/>
      <c r="GXZ69" s="14"/>
      <c r="GYA69" s="14"/>
      <c r="GYB69" s="14"/>
      <c r="GYC69" s="14"/>
      <c r="GYD69" s="14"/>
      <c r="GYE69" s="14"/>
      <c r="GYF69" s="14"/>
      <c r="GYG69" s="14"/>
      <c r="GYH69" s="14"/>
      <c r="GYI69" s="14"/>
      <c r="GYJ69" s="14"/>
      <c r="GYK69" s="14"/>
      <c r="GYL69" s="14"/>
      <c r="GYM69" s="14"/>
      <c r="GYN69" s="14"/>
      <c r="GYO69" s="14"/>
      <c r="GYP69" s="14"/>
      <c r="GYQ69" s="14"/>
      <c r="GYR69" s="14"/>
      <c r="GYS69" s="14"/>
      <c r="GYT69" s="14"/>
      <c r="GYU69" s="14"/>
      <c r="GYV69" s="14"/>
      <c r="GYW69" s="14"/>
      <c r="GYX69" s="14"/>
      <c r="GYY69" s="14"/>
      <c r="GYZ69" s="14"/>
      <c r="GZA69" s="14"/>
      <c r="GZB69" s="14"/>
      <c r="GZC69" s="14"/>
      <c r="GZD69" s="14"/>
      <c r="GZE69" s="14"/>
      <c r="GZF69" s="14"/>
      <c r="GZG69" s="14"/>
      <c r="GZH69" s="14"/>
      <c r="GZI69" s="14"/>
      <c r="GZJ69" s="14"/>
      <c r="GZK69" s="14"/>
      <c r="GZL69" s="14"/>
      <c r="GZM69" s="14"/>
      <c r="GZN69" s="14"/>
      <c r="GZO69" s="14"/>
      <c r="GZP69" s="14"/>
      <c r="GZQ69" s="14"/>
      <c r="GZR69" s="14"/>
      <c r="GZS69" s="14"/>
      <c r="GZT69" s="14"/>
      <c r="GZU69" s="14"/>
      <c r="GZV69" s="14"/>
      <c r="GZW69" s="14"/>
      <c r="GZX69" s="14"/>
      <c r="GZY69" s="14"/>
      <c r="GZZ69" s="14"/>
      <c r="HAA69" s="14"/>
      <c r="HAB69" s="14"/>
      <c r="HAC69" s="14"/>
      <c r="HAD69" s="14"/>
      <c r="HAE69" s="14"/>
      <c r="HAF69" s="14"/>
      <c r="HAG69" s="14"/>
      <c r="HAH69" s="14"/>
      <c r="HAI69" s="14"/>
      <c r="HAJ69" s="14"/>
      <c r="HAK69" s="14"/>
      <c r="HAL69" s="14"/>
      <c r="HAM69" s="14"/>
      <c r="HAN69" s="14"/>
      <c r="HAO69" s="14"/>
      <c r="HAP69" s="14"/>
      <c r="HAQ69" s="14"/>
      <c r="HAR69" s="14"/>
      <c r="HAS69" s="14"/>
      <c r="HAT69" s="14"/>
      <c r="HAU69" s="14"/>
      <c r="HAV69" s="14"/>
      <c r="HAW69" s="14"/>
      <c r="HAX69" s="14"/>
      <c r="HAY69" s="14"/>
      <c r="HAZ69" s="14"/>
      <c r="HBA69" s="14"/>
      <c r="HBB69" s="14"/>
      <c r="HBC69" s="14"/>
      <c r="HBD69" s="14"/>
      <c r="HBE69" s="14"/>
      <c r="HBF69" s="14"/>
      <c r="HBG69" s="14"/>
      <c r="HBH69" s="14"/>
      <c r="HBI69" s="14"/>
      <c r="HBJ69" s="14"/>
      <c r="HBK69" s="14"/>
      <c r="HBL69" s="14"/>
      <c r="HBM69" s="14"/>
      <c r="HBN69" s="14"/>
      <c r="HBO69" s="14"/>
      <c r="HBP69" s="14"/>
      <c r="HBQ69" s="14"/>
      <c r="HBR69" s="14"/>
      <c r="HBS69" s="14"/>
      <c r="HBT69" s="14"/>
      <c r="HBU69" s="14"/>
      <c r="HBV69" s="14"/>
      <c r="HBW69" s="14"/>
      <c r="HBX69" s="14"/>
      <c r="HBY69" s="14"/>
      <c r="HBZ69" s="14"/>
      <c r="HCA69" s="14"/>
      <c r="HCB69" s="14"/>
      <c r="HCC69" s="14"/>
      <c r="HCD69" s="14"/>
      <c r="HCE69" s="14"/>
      <c r="HCF69" s="14"/>
      <c r="HCG69" s="14"/>
      <c r="HCH69" s="14"/>
      <c r="HCI69" s="14"/>
      <c r="HCJ69" s="14"/>
      <c r="HCK69" s="14"/>
      <c r="HCL69" s="14"/>
      <c r="HCM69" s="14"/>
      <c r="HCN69" s="14"/>
      <c r="HCO69" s="14"/>
      <c r="HCP69" s="14"/>
      <c r="HCQ69" s="14"/>
      <c r="HCR69" s="14"/>
      <c r="HCS69" s="14"/>
      <c r="HCT69" s="14"/>
      <c r="HCU69" s="14"/>
      <c r="HCV69" s="14"/>
      <c r="HCW69" s="14"/>
      <c r="HCX69" s="14"/>
      <c r="HCY69" s="14"/>
      <c r="HCZ69" s="14"/>
      <c r="HDA69" s="14"/>
      <c r="HDB69" s="14"/>
      <c r="HDC69" s="14"/>
      <c r="HDD69" s="14"/>
      <c r="HDE69" s="14"/>
      <c r="HDF69" s="14"/>
      <c r="HDG69" s="14"/>
      <c r="HDH69" s="14"/>
      <c r="HDI69" s="14"/>
      <c r="HDJ69" s="14"/>
      <c r="HDK69" s="14"/>
      <c r="HDL69" s="14"/>
      <c r="HDM69" s="14"/>
      <c r="HDN69" s="14"/>
      <c r="HDO69" s="14"/>
      <c r="HDP69" s="14"/>
      <c r="HDQ69" s="14"/>
      <c r="HDR69" s="14"/>
      <c r="HDS69" s="14"/>
      <c r="HDT69" s="14"/>
      <c r="HDU69" s="14"/>
      <c r="HDV69" s="14"/>
      <c r="HDW69" s="14"/>
      <c r="HDX69" s="14"/>
      <c r="HDY69" s="14"/>
      <c r="HDZ69" s="14"/>
      <c r="HEA69" s="14"/>
      <c r="HEB69" s="14"/>
      <c r="HEC69" s="14"/>
      <c r="HED69" s="14"/>
      <c r="HEE69" s="14"/>
      <c r="HEF69" s="14"/>
      <c r="HEG69" s="14"/>
      <c r="HEH69" s="14"/>
      <c r="HEI69" s="14"/>
      <c r="HEJ69" s="14"/>
      <c r="HEK69" s="14"/>
      <c r="HEL69" s="14"/>
      <c r="HEM69" s="14"/>
      <c r="HEN69" s="14"/>
      <c r="HEO69" s="14"/>
      <c r="HEP69" s="14"/>
      <c r="HEQ69" s="14"/>
      <c r="HER69" s="14"/>
      <c r="HES69" s="14"/>
      <c r="HET69" s="14"/>
      <c r="HEU69" s="14"/>
      <c r="HEV69" s="14"/>
      <c r="HEW69" s="14"/>
      <c r="HEX69" s="14"/>
      <c r="HEY69" s="14"/>
      <c r="HEZ69" s="14"/>
      <c r="HFA69" s="14"/>
      <c r="HFB69" s="14"/>
      <c r="HFC69" s="14"/>
      <c r="HFD69" s="14"/>
      <c r="HFE69" s="14"/>
      <c r="HFF69" s="14"/>
      <c r="HFG69" s="14"/>
      <c r="HFH69" s="14"/>
      <c r="HFI69" s="14"/>
      <c r="HFJ69" s="14"/>
      <c r="HFK69" s="14"/>
      <c r="HFL69" s="14"/>
      <c r="HFM69" s="14"/>
      <c r="HFN69" s="14"/>
      <c r="HFO69" s="14"/>
      <c r="HFP69" s="14"/>
      <c r="HFQ69" s="14"/>
      <c r="HFR69" s="14"/>
      <c r="HFS69" s="14"/>
      <c r="HFT69" s="14"/>
      <c r="HFU69" s="14"/>
      <c r="HFV69" s="14"/>
      <c r="HFW69" s="14"/>
      <c r="HFX69" s="14"/>
      <c r="HFY69" s="14"/>
      <c r="HFZ69" s="14"/>
      <c r="HGA69" s="14"/>
      <c r="HGB69" s="14"/>
      <c r="HGC69" s="14"/>
      <c r="HGD69" s="14"/>
      <c r="HGE69" s="14"/>
      <c r="HGF69" s="14"/>
      <c r="HGG69" s="14"/>
      <c r="HGH69" s="14"/>
      <c r="HGI69" s="14"/>
      <c r="HGJ69" s="14"/>
      <c r="HGK69" s="14"/>
      <c r="HGL69" s="14"/>
      <c r="HGM69" s="14"/>
      <c r="HGN69" s="14"/>
      <c r="HGO69" s="14"/>
      <c r="HGP69" s="14"/>
      <c r="HGQ69" s="14"/>
      <c r="HGR69" s="14"/>
      <c r="HGS69" s="14"/>
      <c r="HGT69" s="14"/>
      <c r="HGU69" s="14"/>
      <c r="HGV69" s="14"/>
      <c r="HGW69" s="14"/>
      <c r="HGX69" s="14"/>
      <c r="HGY69" s="14"/>
      <c r="HGZ69" s="14"/>
      <c r="HHA69" s="14"/>
      <c r="HHB69" s="14"/>
      <c r="HHC69" s="14"/>
      <c r="HHD69" s="14"/>
      <c r="HHE69" s="14"/>
      <c r="HHF69" s="14"/>
      <c r="HHG69" s="14"/>
      <c r="HHH69" s="14"/>
      <c r="HHI69" s="14"/>
      <c r="HHJ69" s="14"/>
      <c r="HHK69" s="14"/>
      <c r="HHL69" s="14"/>
      <c r="HHM69" s="14"/>
      <c r="HHN69" s="14"/>
      <c r="HHO69" s="14"/>
      <c r="HHP69" s="14"/>
      <c r="HHQ69" s="14"/>
      <c r="HHR69" s="14"/>
      <c r="HHS69" s="14"/>
      <c r="HHT69" s="14"/>
      <c r="HHU69" s="14"/>
      <c r="HHV69" s="14"/>
      <c r="HHW69" s="14"/>
      <c r="HHX69" s="14"/>
      <c r="HHY69" s="14"/>
      <c r="HHZ69" s="14"/>
      <c r="HIA69" s="14"/>
      <c r="HIB69" s="14"/>
      <c r="HIC69" s="14"/>
      <c r="HID69" s="14"/>
      <c r="HIE69" s="14"/>
      <c r="HIF69" s="14"/>
      <c r="HIG69" s="14"/>
      <c r="HIH69" s="14"/>
      <c r="HII69" s="14"/>
      <c r="HIJ69" s="14"/>
      <c r="HIK69" s="14"/>
      <c r="HIL69" s="14"/>
      <c r="HIM69" s="14"/>
      <c r="HIN69" s="14"/>
      <c r="HIO69" s="14"/>
      <c r="HIP69" s="14"/>
      <c r="HIQ69" s="14"/>
      <c r="HIR69" s="14"/>
      <c r="HIS69" s="14"/>
      <c r="HIT69" s="14"/>
      <c r="HIU69" s="14"/>
      <c r="HIV69" s="14"/>
      <c r="HIW69" s="14"/>
      <c r="HIX69" s="14"/>
      <c r="HIY69" s="14"/>
      <c r="HIZ69" s="14"/>
      <c r="HJA69" s="14"/>
      <c r="HJB69" s="14"/>
      <c r="HJC69" s="14"/>
      <c r="HJD69" s="14"/>
      <c r="HJE69" s="14"/>
      <c r="HJF69" s="14"/>
      <c r="HJG69" s="14"/>
      <c r="HJH69" s="14"/>
      <c r="HJI69" s="14"/>
      <c r="HJJ69" s="14"/>
      <c r="HJK69" s="14"/>
      <c r="HJL69" s="14"/>
      <c r="HJM69" s="14"/>
      <c r="HJN69" s="14"/>
      <c r="HJO69" s="14"/>
      <c r="HJP69" s="14"/>
      <c r="HJQ69" s="14"/>
      <c r="HJR69" s="14"/>
      <c r="HJS69" s="14"/>
      <c r="HJT69" s="14"/>
      <c r="HJU69" s="14"/>
      <c r="HJV69" s="14"/>
      <c r="HJW69" s="14"/>
      <c r="HJX69" s="14"/>
      <c r="HJY69" s="14"/>
      <c r="HJZ69" s="14"/>
      <c r="HKA69" s="14"/>
      <c r="HKB69" s="14"/>
      <c r="HKC69" s="14"/>
      <c r="HKD69" s="14"/>
      <c r="HKE69" s="14"/>
      <c r="HKF69" s="14"/>
      <c r="HKG69" s="14"/>
      <c r="HKH69" s="14"/>
      <c r="HKI69" s="14"/>
      <c r="HKJ69" s="14"/>
      <c r="HKK69" s="14"/>
      <c r="HKL69" s="14"/>
      <c r="HKM69" s="14"/>
      <c r="HKN69" s="14"/>
      <c r="HKO69" s="14"/>
      <c r="HKP69" s="14"/>
      <c r="HKQ69" s="14"/>
      <c r="HKR69" s="14"/>
      <c r="HKS69" s="14"/>
      <c r="HKT69" s="14"/>
      <c r="HKU69" s="14"/>
      <c r="HKV69" s="14"/>
      <c r="HKW69" s="14"/>
      <c r="HKX69" s="14"/>
      <c r="HKY69" s="14"/>
      <c r="HKZ69" s="14"/>
      <c r="HLA69" s="14"/>
      <c r="HLB69" s="14"/>
      <c r="HLC69" s="14"/>
      <c r="HLD69" s="14"/>
      <c r="HLE69" s="14"/>
      <c r="HLF69" s="14"/>
      <c r="HLG69" s="14"/>
      <c r="HLH69" s="14"/>
      <c r="HLI69" s="14"/>
      <c r="HLJ69" s="14"/>
      <c r="HLK69" s="14"/>
      <c r="HLL69" s="14"/>
      <c r="HLM69" s="14"/>
      <c r="HLN69" s="14"/>
      <c r="HLO69" s="14"/>
      <c r="HLP69" s="14"/>
      <c r="HLQ69" s="14"/>
      <c r="HLR69" s="14"/>
      <c r="HLS69" s="14"/>
      <c r="HLT69" s="14"/>
      <c r="HLU69" s="14"/>
      <c r="HLV69" s="14"/>
      <c r="HLW69" s="14"/>
      <c r="HLX69" s="14"/>
      <c r="HLY69" s="14"/>
      <c r="HLZ69" s="14"/>
      <c r="HMA69" s="14"/>
      <c r="HMB69" s="14"/>
      <c r="HMC69" s="14"/>
      <c r="HMD69" s="14"/>
      <c r="HME69" s="14"/>
      <c r="HMF69" s="14"/>
      <c r="HMG69" s="14"/>
      <c r="HMH69" s="14"/>
      <c r="HMI69" s="14"/>
      <c r="HMJ69" s="14"/>
      <c r="HMK69" s="14"/>
      <c r="HML69" s="14"/>
      <c r="HMM69" s="14"/>
      <c r="HMN69" s="14"/>
      <c r="HMO69" s="14"/>
      <c r="HMP69" s="14"/>
      <c r="HMQ69" s="14"/>
      <c r="HMR69" s="14"/>
      <c r="HMS69" s="14"/>
      <c r="HMT69" s="14"/>
      <c r="HMU69" s="14"/>
      <c r="HMV69" s="14"/>
      <c r="HMW69" s="14"/>
      <c r="HMX69" s="14"/>
      <c r="HMY69" s="14"/>
      <c r="HMZ69" s="14"/>
      <c r="HNA69" s="14"/>
      <c r="HNB69" s="14"/>
      <c r="HNC69" s="14"/>
      <c r="HND69" s="14"/>
      <c r="HNE69" s="14"/>
      <c r="HNF69" s="14"/>
      <c r="HNG69" s="14"/>
      <c r="HNH69" s="14"/>
      <c r="HNI69" s="14"/>
      <c r="HNJ69" s="14"/>
      <c r="HNK69" s="14"/>
      <c r="HNL69" s="14"/>
      <c r="HNM69" s="14"/>
      <c r="HNN69" s="14"/>
      <c r="HNO69" s="14"/>
      <c r="HNP69" s="14"/>
      <c r="HNQ69" s="14"/>
      <c r="HNR69" s="14"/>
      <c r="HNS69" s="14"/>
      <c r="HNT69" s="14"/>
      <c r="HNU69" s="14"/>
      <c r="HNV69" s="14"/>
      <c r="HNW69" s="14"/>
      <c r="HNX69" s="14"/>
      <c r="HNY69" s="14"/>
      <c r="HNZ69" s="14"/>
      <c r="HOA69" s="14"/>
      <c r="HOB69" s="14"/>
      <c r="HOC69" s="14"/>
      <c r="HOD69" s="14"/>
      <c r="HOE69" s="14"/>
      <c r="HOF69" s="14"/>
      <c r="HOG69" s="14"/>
      <c r="HOH69" s="14"/>
      <c r="HOI69" s="14"/>
      <c r="HOJ69" s="14"/>
      <c r="HOK69" s="14"/>
      <c r="HOL69" s="14"/>
      <c r="HOM69" s="14"/>
      <c r="HON69" s="14"/>
      <c r="HOO69" s="14"/>
      <c r="HOP69" s="14"/>
      <c r="HOQ69" s="14"/>
      <c r="HOR69" s="14"/>
      <c r="HOS69" s="14"/>
      <c r="HOT69" s="14"/>
      <c r="HOU69" s="14"/>
      <c r="HOV69" s="14"/>
      <c r="HOW69" s="14"/>
      <c r="HOX69" s="14"/>
      <c r="HOY69" s="14"/>
      <c r="HOZ69" s="14"/>
      <c r="HPA69" s="14"/>
      <c r="HPB69" s="14"/>
      <c r="HPC69" s="14"/>
      <c r="HPD69" s="14"/>
      <c r="HPE69" s="14"/>
      <c r="HPF69" s="14"/>
      <c r="HPG69" s="14"/>
      <c r="HPH69" s="14"/>
      <c r="HPI69" s="14"/>
      <c r="HPJ69" s="14"/>
      <c r="HPK69" s="14"/>
      <c r="HPL69" s="14"/>
      <c r="HPM69" s="14"/>
      <c r="HPN69" s="14"/>
      <c r="HPO69" s="14"/>
      <c r="HPP69" s="14"/>
      <c r="HPQ69" s="14"/>
      <c r="HPR69" s="14"/>
      <c r="HPS69" s="14"/>
      <c r="HPT69" s="14"/>
      <c r="HPU69" s="14"/>
      <c r="HPV69" s="14"/>
      <c r="HPW69" s="14"/>
      <c r="HPX69" s="14"/>
      <c r="HPY69" s="14"/>
      <c r="HPZ69" s="14"/>
      <c r="HQA69" s="14"/>
      <c r="HQB69" s="14"/>
      <c r="HQC69" s="14"/>
      <c r="HQD69" s="14"/>
      <c r="HQE69" s="14"/>
      <c r="HQF69" s="14"/>
      <c r="HQG69" s="14"/>
      <c r="HQH69" s="14"/>
      <c r="HQI69" s="14"/>
      <c r="HQJ69" s="14"/>
      <c r="HQK69" s="14"/>
      <c r="HQL69" s="14"/>
      <c r="HQM69" s="14"/>
      <c r="HQN69" s="14"/>
      <c r="HQO69" s="14"/>
      <c r="HQP69" s="14"/>
      <c r="HQQ69" s="14"/>
      <c r="HQR69" s="14"/>
      <c r="HQS69" s="14"/>
      <c r="HQT69" s="14"/>
      <c r="HQU69" s="14"/>
      <c r="HQV69" s="14"/>
      <c r="HQW69" s="14"/>
      <c r="HQX69" s="14"/>
      <c r="HQY69" s="14"/>
      <c r="HQZ69" s="14"/>
      <c r="HRA69" s="14"/>
      <c r="HRB69" s="14"/>
      <c r="HRC69" s="14"/>
      <c r="HRD69" s="14"/>
      <c r="HRE69" s="14"/>
      <c r="HRF69" s="14"/>
      <c r="HRG69" s="14"/>
      <c r="HRH69" s="14"/>
      <c r="HRI69" s="14"/>
      <c r="HRJ69" s="14"/>
      <c r="HRK69" s="14"/>
      <c r="HRL69" s="14"/>
      <c r="HRM69" s="14"/>
      <c r="HRN69" s="14"/>
      <c r="HRO69" s="14"/>
      <c r="HRP69" s="14"/>
      <c r="HRQ69" s="14"/>
      <c r="HRR69" s="14"/>
      <c r="HRS69" s="14"/>
      <c r="HRT69" s="14"/>
      <c r="HRU69" s="14"/>
      <c r="HRV69" s="14"/>
      <c r="HRW69" s="14"/>
      <c r="HRX69" s="14"/>
      <c r="HRY69" s="14"/>
      <c r="HRZ69" s="14"/>
      <c r="HSA69" s="14"/>
      <c r="HSB69" s="14"/>
      <c r="HSC69" s="14"/>
      <c r="HSD69" s="14"/>
      <c r="HSE69" s="14"/>
      <c r="HSF69" s="14"/>
      <c r="HSG69" s="14"/>
      <c r="HSH69" s="14"/>
      <c r="HSI69" s="14"/>
      <c r="HSJ69" s="14"/>
      <c r="HSK69" s="14"/>
      <c r="HSL69" s="14"/>
      <c r="HSM69" s="14"/>
      <c r="HSN69" s="14"/>
      <c r="HSO69" s="14"/>
      <c r="HSP69" s="14"/>
      <c r="HSQ69" s="14"/>
      <c r="HSR69" s="14"/>
      <c r="HSS69" s="14"/>
      <c r="HST69" s="14"/>
      <c r="HSU69" s="14"/>
      <c r="HSV69" s="14"/>
      <c r="HSW69" s="14"/>
      <c r="HSX69" s="14"/>
      <c r="HSY69" s="14"/>
      <c r="HSZ69" s="14"/>
      <c r="HTA69" s="14"/>
      <c r="HTB69" s="14"/>
      <c r="HTC69" s="14"/>
      <c r="HTD69" s="14"/>
      <c r="HTE69" s="14"/>
      <c r="HTF69" s="14"/>
      <c r="HTG69" s="14"/>
      <c r="HTH69" s="14"/>
      <c r="HTI69" s="14"/>
      <c r="HTJ69" s="14"/>
      <c r="HTK69" s="14"/>
      <c r="HTL69" s="14"/>
      <c r="HTM69" s="14"/>
      <c r="HTN69" s="14"/>
      <c r="HTO69" s="14"/>
      <c r="HTP69" s="14"/>
      <c r="HTQ69" s="14"/>
      <c r="HTR69" s="14"/>
      <c r="HTS69" s="14"/>
      <c r="HTT69" s="14"/>
      <c r="HTU69" s="14"/>
      <c r="HTV69" s="14"/>
      <c r="HTW69" s="14"/>
      <c r="HTX69" s="14"/>
      <c r="HTY69" s="14"/>
      <c r="HTZ69" s="14"/>
      <c r="HUA69" s="14"/>
      <c r="HUB69" s="14"/>
      <c r="HUC69" s="14"/>
      <c r="HUD69" s="14"/>
      <c r="HUE69" s="14"/>
      <c r="HUF69" s="14"/>
      <c r="HUG69" s="14"/>
      <c r="HUH69" s="14"/>
      <c r="HUI69" s="14"/>
      <c r="HUJ69" s="14"/>
      <c r="HUK69" s="14"/>
      <c r="HUL69" s="14"/>
      <c r="HUM69" s="14"/>
      <c r="HUN69" s="14"/>
      <c r="HUO69" s="14"/>
      <c r="HUP69" s="14"/>
      <c r="HUQ69" s="14"/>
      <c r="HUR69" s="14"/>
      <c r="HUS69" s="14"/>
      <c r="HUT69" s="14"/>
      <c r="HUU69" s="14"/>
      <c r="HUV69" s="14"/>
      <c r="HUW69" s="14"/>
      <c r="HUX69" s="14"/>
      <c r="HUY69" s="14"/>
      <c r="HUZ69" s="14"/>
      <c r="HVA69" s="14"/>
      <c r="HVB69" s="14"/>
      <c r="HVC69" s="14"/>
      <c r="HVD69" s="14"/>
      <c r="HVE69" s="14"/>
      <c r="HVF69" s="14"/>
      <c r="HVG69" s="14"/>
      <c r="HVH69" s="14"/>
      <c r="HVI69" s="14"/>
      <c r="HVJ69" s="14"/>
      <c r="HVK69" s="14"/>
      <c r="HVL69" s="14"/>
      <c r="HVM69" s="14"/>
      <c r="HVN69" s="14"/>
      <c r="HVO69" s="14"/>
      <c r="HVP69" s="14"/>
      <c r="HVQ69" s="14"/>
      <c r="HVR69" s="14"/>
      <c r="HVS69" s="14"/>
      <c r="HVT69" s="14"/>
      <c r="HVU69" s="14"/>
      <c r="HVV69" s="14"/>
      <c r="HVW69" s="14"/>
      <c r="HVX69" s="14"/>
      <c r="HVY69" s="14"/>
      <c r="HVZ69" s="14"/>
      <c r="HWA69" s="14"/>
      <c r="HWB69" s="14"/>
      <c r="HWC69" s="14"/>
      <c r="HWD69" s="14"/>
      <c r="HWE69" s="14"/>
      <c r="HWF69" s="14"/>
      <c r="HWG69" s="14"/>
      <c r="HWH69" s="14"/>
      <c r="HWI69" s="14"/>
      <c r="HWJ69" s="14"/>
      <c r="HWK69" s="14"/>
      <c r="HWL69" s="14"/>
      <c r="HWM69" s="14"/>
      <c r="HWN69" s="14"/>
      <c r="HWO69" s="14"/>
      <c r="HWP69" s="14"/>
      <c r="HWQ69" s="14"/>
      <c r="HWR69" s="14"/>
      <c r="HWS69" s="14"/>
      <c r="HWT69" s="14"/>
      <c r="HWU69" s="14"/>
      <c r="HWV69" s="14"/>
      <c r="HWW69" s="14"/>
      <c r="HWX69" s="14"/>
      <c r="HWY69" s="14"/>
      <c r="HWZ69" s="14"/>
      <c r="HXA69" s="14"/>
      <c r="HXB69" s="14"/>
      <c r="HXC69" s="14"/>
      <c r="HXD69" s="14"/>
      <c r="HXE69" s="14"/>
      <c r="HXF69" s="14"/>
      <c r="HXG69" s="14"/>
      <c r="HXH69" s="14"/>
      <c r="HXI69" s="14"/>
      <c r="HXJ69" s="14"/>
      <c r="HXK69" s="14"/>
      <c r="HXL69" s="14"/>
      <c r="HXM69" s="14"/>
      <c r="HXN69" s="14"/>
      <c r="HXO69" s="14"/>
      <c r="HXP69" s="14"/>
      <c r="HXQ69" s="14"/>
      <c r="HXR69" s="14"/>
      <c r="HXS69" s="14"/>
      <c r="HXT69" s="14"/>
      <c r="HXU69" s="14"/>
      <c r="HXV69" s="14"/>
      <c r="HXW69" s="14"/>
      <c r="HXX69" s="14"/>
      <c r="HXY69" s="14"/>
      <c r="HXZ69" s="14"/>
      <c r="HYA69" s="14"/>
      <c r="HYB69" s="14"/>
      <c r="HYC69" s="14"/>
      <c r="HYD69" s="14"/>
      <c r="HYE69" s="14"/>
      <c r="HYF69" s="14"/>
      <c r="HYG69" s="14"/>
      <c r="HYH69" s="14"/>
      <c r="HYI69" s="14"/>
      <c r="HYJ69" s="14"/>
      <c r="HYK69" s="14"/>
      <c r="HYL69" s="14"/>
      <c r="HYM69" s="14"/>
      <c r="HYN69" s="14"/>
      <c r="HYO69" s="14"/>
      <c r="HYP69" s="14"/>
      <c r="HYQ69" s="14"/>
      <c r="HYR69" s="14"/>
      <c r="HYS69" s="14"/>
      <c r="HYT69" s="14"/>
      <c r="HYU69" s="14"/>
      <c r="HYV69" s="14"/>
      <c r="HYW69" s="14"/>
      <c r="HYX69" s="14"/>
      <c r="HYY69" s="14"/>
      <c r="HYZ69" s="14"/>
      <c r="HZA69" s="14"/>
      <c r="HZB69" s="14"/>
      <c r="HZC69" s="14"/>
      <c r="HZD69" s="14"/>
      <c r="HZE69" s="14"/>
      <c r="HZF69" s="14"/>
      <c r="HZG69" s="14"/>
      <c r="HZH69" s="14"/>
      <c r="HZI69" s="14"/>
      <c r="HZJ69" s="14"/>
      <c r="HZK69" s="14"/>
      <c r="HZL69" s="14"/>
      <c r="HZM69" s="14"/>
      <c r="HZN69" s="14"/>
      <c r="HZO69" s="14"/>
      <c r="HZP69" s="14"/>
      <c r="HZQ69" s="14"/>
      <c r="HZR69" s="14"/>
      <c r="HZS69" s="14"/>
      <c r="HZT69" s="14"/>
      <c r="HZU69" s="14"/>
      <c r="HZV69" s="14"/>
      <c r="HZW69" s="14"/>
      <c r="HZX69" s="14"/>
      <c r="HZY69" s="14"/>
      <c r="HZZ69" s="14"/>
      <c r="IAA69" s="14"/>
      <c r="IAB69" s="14"/>
      <c r="IAC69" s="14"/>
      <c r="IAD69" s="14"/>
      <c r="IAE69" s="14"/>
      <c r="IAF69" s="14"/>
      <c r="IAG69" s="14"/>
      <c r="IAH69" s="14"/>
      <c r="IAI69" s="14"/>
      <c r="IAJ69" s="14"/>
      <c r="IAK69" s="14"/>
      <c r="IAL69" s="14"/>
      <c r="IAM69" s="14"/>
      <c r="IAN69" s="14"/>
      <c r="IAO69" s="14"/>
      <c r="IAP69" s="14"/>
      <c r="IAQ69" s="14"/>
      <c r="IAR69" s="14"/>
      <c r="IAS69" s="14"/>
      <c r="IAT69" s="14"/>
      <c r="IAU69" s="14"/>
      <c r="IAV69" s="14"/>
      <c r="IAW69" s="14"/>
      <c r="IAX69" s="14"/>
      <c r="IAY69" s="14"/>
      <c r="IAZ69" s="14"/>
      <c r="IBA69" s="14"/>
      <c r="IBB69" s="14"/>
      <c r="IBC69" s="14"/>
      <c r="IBD69" s="14"/>
      <c r="IBE69" s="14"/>
      <c r="IBF69" s="14"/>
      <c r="IBG69" s="14"/>
      <c r="IBH69" s="14"/>
      <c r="IBI69" s="14"/>
      <c r="IBJ69" s="14"/>
      <c r="IBK69" s="14"/>
      <c r="IBL69" s="14"/>
      <c r="IBM69" s="14"/>
      <c r="IBN69" s="14"/>
      <c r="IBO69" s="14"/>
      <c r="IBP69" s="14"/>
      <c r="IBQ69" s="14"/>
      <c r="IBR69" s="14"/>
      <c r="IBS69" s="14"/>
      <c r="IBT69" s="14"/>
      <c r="IBU69" s="14"/>
      <c r="IBV69" s="14"/>
      <c r="IBW69" s="14"/>
      <c r="IBX69" s="14"/>
      <c r="IBY69" s="14"/>
      <c r="IBZ69" s="14"/>
      <c r="ICA69" s="14"/>
      <c r="ICB69" s="14"/>
      <c r="ICC69" s="14"/>
      <c r="ICD69" s="14"/>
      <c r="ICE69" s="14"/>
      <c r="ICF69" s="14"/>
      <c r="ICG69" s="14"/>
      <c r="ICH69" s="14"/>
      <c r="ICI69" s="14"/>
      <c r="ICJ69" s="14"/>
      <c r="ICK69" s="14"/>
      <c r="ICL69" s="14"/>
      <c r="ICM69" s="14"/>
      <c r="ICN69" s="14"/>
      <c r="ICO69" s="14"/>
      <c r="ICP69" s="14"/>
      <c r="ICQ69" s="14"/>
      <c r="ICR69" s="14"/>
      <c r="ICS69" s="14"/>
      <c r="ICT69" s="14"/>
      <c r="ICU69" s="14"/>
      <c r="ICV69" s="14"/>
      <c r="ICW69" s="14"/>
      <c r="ICX69" s="14"/>
      <c r="ICY69" s="14"/>
      <c r="ICZ69" s="14"/>
      <c r="IDA69" s="14"/>
      <c r="IDB69" s="14"/>
      <c r="IDC69" s="14"/>
      <c r="IDD69" s="14"/>
      <c r="IDE69" s="14"/>
      <c r="IDF69" s="14"/>
      <c r="IDG69" s="14"/>
      <c r="IDH69" s="14"/>
      <c r="IDI69" s="14"/>
      <c r="IDJ69" s="14"/>
      <c r="IDK69" s="14"/>
      <c r="IDL69" s="14"/>
      <c r="IDM69" s="14"/>
      <c r="IDN69" s="14"/>
      <c r="IDO69" s="14"/>
      <c r="IDP69" s="14"/>
      <c r="IDQ69" s="14"/>
      <c r="IDR69" s="14"/>
      <c r="IDS69" s="14"/>
      <c r="IDT69" s="14"/>
      <c r="IDU69" s="14"/>
      <c r="IDV69" s="14"/>
      <c r="IDW69" s="14"/>
      <c r="IDX69" s="14"/>
      <c r="IDY69" s="14"/>
      <c r="IDZ69" s="14"/>
      <c r="IEA69" s="14"/>
      <c r="IEB69" s="14"/>
      <c r="IEC69" s="14"/>
      <c r="IED69" s="14"/>
      <c r="IEE69" s="14"/>
      <c r="IEF69" s="14"/>
      <c r="IEG69" s="14"/>
      <c r="IEH69" s="14"/>
      <c r="IEI69" s="14"/>
      <c r="IEJ69" s="14"/>
      <c r="IEK69" s="14"/>
      <c r="IEL69" s="14"/>
      <c r="IEM69" s="14"/>
      <c r="IEN69" s="14"/>
      <c r="IEO69" s="14"/>
      <c r="IEP69" s="14"/>
      <c r="IEQ69" s="14"/>
      <c r="IER69" s="14"/>
      <c r="IES69" s="14"/>
      <c r="IET69" s="14"/>
      <c r="IEU69" s="14"/>
      <c r="IEV69" s="14"/>
      <c r="IEW69" s="14"/>
      <c r="IEX69" s="14"/>
      <c r="IEY69" s="14"/>
      <c r="IEZ69" s="14"/>
      <c r="IFA69" s="14"/>
      <c r="IFB69" s="14"/>
      <c r="IFC69" s="14"/>
      <c r="IFD69" s="14"/>
      <c r="IFE69" s="14"/>
      <c r="IFF69" s="14"/>
      <c r="IFG69" s="14"/>
      <c r="IFH69" s="14"/>
      <c r="IFI69" s="14"/>
      <c r="IFJ69" s="14"/>
      <c r="IFK69" s="14"/>
      <c r="IFL69" s="14"/>
      <c r="IFM69" s="14"/>
      <c r="IFN69" s="14"/>
      <c r="IFO69" s="14"/>
      <c r="IFP69" s="14"/>
      <c r="IFQ69" s="14"/>
      <c r="IFR69" s="14"/>
      <c r="IFS69" s="14"/>
      <c r="IFT69" s="14"/>
      <c r="IFU69" s="14"/>
      <c r="IFV69" s="14"/>
      <c r="IFW69" s="14"/>
      <c r="IFX69" s="14"/>
      <c r="IFY69" s="14"/>
      <c r="IFZ69" s="14"/>
      <c r="IGA69" s="14"/>
      <c r="IGB69" s="14"/>
      <c r="IGC69" s="14"/>
      <c r="IGD69" s="14"/>
      <c r="IGE69" s="14"/>
      <c r="IGF69" s="14"/>
      <c r="IGG69" s="14"/>
      <c r="IGH69" s="14"/>
      <c r="IGI69" s="14"/>
      <c r="IGJ69" s="14"/>
      <c r="IGK69" s="14"/>
      <c r="IGL69" s="14"/>
      <c r="IGM69" s="14"/>
      <c r="IGN69" s="14"/>
      <c r="IGO69" s="14"/>
      <c r="IGP69" s="14"/>
      <c r="IGQ69" s="14"/>
      <c r="IGR69" s="14"/>
      <c r="IGS69" s="14"/>
      <c r="IGT69" s="14"/>
      <c r="IGU69" s="14"/>
      <c r="IGV69" s="14"/>
      <c r="IGW69" s="14"/>
      <c r="IGX69" s="14"/>
      <c r="IGY69" s="14"/>
      <c r="IGZ69" s="14"/>
      <c r="IHA69" s="14"/>
      <c r="IHB69" s="14"/>
      <c r="IHC69" s="14"/>
      <c r="IHD69" s="14"/>
      <c r="IHE69" s="14"/>
      <c r="IHF69" s="14"/>
      <c r="IHG69" s="14"/>
      <c r="IHH69" s="14"/>
      <c r="IHI69" s="14"/>
      <c r="IHJ69" s="14"/>
      <c r="IHK69" s="14"/>
      <c r="IHL69" s="14"/>
      <c r="IHM69" s="14"/>
      <c r="IHN69" s="14"/>
      <c r="IHO69" s="14"/>
      <c r="IHP69" s="14"/>
      <c r="IHQ69" s="14"/>
      <c r="IHR69" s="14"/>
      <c r="IHS69" s="14"/>
      <c r="IHT69" s="14"/>
      <c r="IHU69" s="14"/>
      <c r="IHV69" s="14"/>
      <c r="IHW69" s="14"/>
      <c r="IHX69" s="14"/>
      <c r="IHY69" s="14"/>
      <c r="IHZ69" s="14"/>
      <c r="IIA69" s="14"/>
      <c r="IIB69" s="14"/>
      <c r="IIC69" s="14"/>
      <c r="IID69" s="14"/>
      <c r="IIE69" s="14"/>
      <c r="IIF69" s="14"/>
      <c r="IIG69" s="14"/>
      <c r="IIH69" s="14"/>
      <c r="III69" s="14"/>
      <c r="IIJ69" s="14"/>
      <c r="IIK69" s="14"/>
      <c r="IIL69" s="14"/>
      <c r="IIM69" s="14"/>
      <c r="IIN69" s="14"/>
      <c r="IIO69" s="14"/>
      <c r="IIP69" s="14"/>
      <c r="IIQ69" s="14"/>
      <c r="IIR69" s="14"/>
      <c r="IIS69" s="14"/>
      <c r="IIT69" s="14"/>
      <c r="IIU69" s="14"/>
      <c r="IIV69" s="14"/>
      <c r="IIW69" s="14"/>
      <c r="IIX69" s="14"/>
      <c r="IIY69" s="14"/>
      <c r="IIZ69" s="14"/>
      <c r="IJA69" s="14"/>
      <c r="IJB69" s="14"/>
      <c r="IJC69" s="14"/>
      <c r="IJD69" s="14"/>
      <c r="IJE69" s="14"/>
      <c r="IJF69" s="14"/>
      <c r="IJG69" s="14"/>
      <c r="IJH69" s="14"/>
      <c r="IJI69" s="14"/>
      <c r="IJJ69" s="14"/>
      <c r="IJK69" s="14"/>
      <c r="IJL69" s="14"/>
      <c r="IJM69" s="14"/>
      <c r="IJN69" s="14"/>
      <c r="IJO69" s="14"/>
      <c r="IJP69" s="14"/>
      <c r="IJQ69" s="14"/>
      <c r="IJR69" s="14"/>
      <c r="IJS69" s="14"/>
      <c r="IJT69" s="14"/>
      <c r="IJU69" s="14"/>
      <c r="IJV69" s="14"/>
      <c r="IJW69" s="14"/>
      <c r="IJX69" s="14"/>
      <c r="IJY69" s="14"/>
      <c r="IJZ69" s="14"/>
      <c r="IKA69" s="14"/>
      <c r="IKB69" s="14"/>
      <c r="IKC69" s="14"/>
      <c r="IKD69" s="14"/>
      <c r="IKE69" s="14"/>
      <c r="IKF69" s="14"/>
      <c r="IKG69" s="14"/>
      <c r="IKH69" s="14"/>
      <c r="IKI69" s="14"/>
      <c r="IKJ69" s="14"/>
      <c r="IKK69" s="14"/>
      <c r="IKL69" s="14"/>
      <c r="IKM69" s="14"/>
      <c r="IKN69" s="14"/>
      <c r="IKO69" s="14"/>
      <c r="IKP69" s="14"/>
      <c r="IKQ69" s="14"/>
      <c r="IKR69" s="14"/>
      <c r="IKS69" s="14"/>
      <c r="IKT69" s="14"/>
      <c r="IKU69" s="14"/>
      <c r="IKV69" s="14"/>
      <c r="IKW69" s="14"/>
      <c r="IKX69" s="14"/>
      <c r="IKY69" s="14"/>
      <c r="IKZ69" s="14"/>
      <c r="ILA69" s="14"/>
      <c r="ILB69" s="14"/>
      <c r="ILC69" s="14"/>
      <c r="ILD69" s="14"/>
      <c r="ILE69" s="14"/>
      <c r="ILF69" s="14"/>
      <c r="ILG69" s="14"/>
      <c r="ILH69" s="14"/>
      <c r="ILI69" s="14"/>
      <c r="ILJ69" s="14"/>
      <c r="ILK69" s="14"/>
      <c r="ILL69" s="14"/>
      <c r="ILM69" s="14"/>
      <c r="ILN69" s="14"/>
      <c r="ILO69" s="14"/>
      <c r="ILP69" s="14"/>
      <c r="ILQ69" s="14"/>
      <c r="ILR69" s="14"/>
      <c r="ILS69" s="14"/>
      <c r="ILT69" s="14"/>
      <c r="ILU69" s="14"/>
      <c r="ILV69" s="14"/>
      <c r="ILW69" s="14"/>
      <c r="ILX69" s="14"/>
      <c r="ILY69" s="14"/>
      <c r="ILZ69" s="14"/>
      <c r="IMA69" s="14"/>
      <c r="IMB69" s="14"/>
      <c r="IMC69" s="14"/>
      <c r="IMD69" s="14"/>
      <c r="IME69" s="14"/>
      <c r="IMF69" s="14"/>
      <c r="IMG69" s="14"/>
      <c r="IMH69" s="14"/>
      <c r="IMI69" s="14"/>
      <c r="IMJ69" s="14"/>
      <c r="IMK69" s="14"/>
      <c r="IML69" s="14"/>
      <c r="IMM69" s="14"/>
      <c r="IMN69" s="14"/>
      <c r="IMO69" s="14"/>
      <c r="IMP69" s="14"/>
      <c r="IMQ69" s="14"/>
      <c r="IMR69" s="14"/>
      <c r="IMS69" s="14"/>
      <c r="IMT69" s="14"/>
      <c r="IMU69" s="14"/>
      <c r="IMV69" s="14"/>
      <c r="IMW69" s="14"/>
      <c r="IMX69" s="14"/>
      <c r="IMY69" s="14"/>
      <c r="IMZ69" s="14"/>
      <c r="INA69" s="14"/>
      <c r="INB69" s="14"/>
      <c r="INC69" s="14"/>
      <c r="IND69" s="14"/>
      <c r="INE69" s="14"/>
      <c r="INF69" s="14"/>
      <c r="ING69" s="14"/>
      <c r="INH69" s="14"/>
      <c r="INI69" s="14"/>
      <c r="INJ69" s="14"/>
      <c r="INK69" s="14"/>
      <c r="INL69" s="14"/>
      <c r="INM69" s="14"/>
      <c r="INN69" s="14"/>
      <c r="INO69" s="14"/>
      <c r="INP69" s="14"/>
      <c r="INQ69" s="14"/>
      <c r="INR69" s="14"/>
      <c r="INS69" s="14"/>
      <c r="INT69" s="14"/>
      <c r="INU69" s="14"/>
      <c r="INV69" s="14"/>
      <c r="INW69" s="14"/>
      <c r="INX69" s="14"/>
      <c r="INY69" s="14"/>
      <c r="INZ69" s="14"/>
      <c r="IOA69" s="14"/>
      <c r="IOB69" s="14"/>
      <c r="IOC69" s="14"/>
      <c r="IOD69" s="14"/>
      <c r="IOE69" s="14"/>
      <c r="IOF69" s="14"/>
      <c r="IOG69" s="14"/>
      <c r="IOH69" s="14"/>
      <c r="IOI69" s="14"/>
      <c r="IOJ69" s="14"/>
      <c r="IOK69" s="14"/>
      <c r="IOL69" s="14"/>
      <c r="IOM69" s="14"/>
      <c r="ION69" s="14"/>
      <c r="IOO69" s="14"/>
      <c r="IOP69" s="14"/>
      <c r="IOQ69" s="14"/>
      <c r="IOR69" s="14"/>
      <c r="IOS69" s="14"/>
      <c r="IOT69" s="14"/>
      <c r="IOU69" s="14"/>
      <c r="IOV69" s="14"/>
      <c r="IOW69" s="14"/>
      <c r="IOX69" s="14"/>
      <c r="IOY69" s="14"/>
      <c r="IOZ69" s="14"/>
      <c r="IPA69" s="14"/>
      <c r="IPB69" s="14"/>
      <c r="IPC69" s="14"/>
      <c r="IPD69" s="14"/>
      <c r="IPE69" s="14"/>
      <c r="IPF69" s="14"/>
      <c r="IPG69" s="14"/>
      <c r="IPH69" s="14"/>
      <c r="IPI69" s="14"/>
      <c r="IPJ69" s="14"/>
      <c r="IPK69" s="14"/>
      <c r="IPL69" s="14"/>
      <c r="IPM69" s="14"/>
      <c r="IPN69" s="14"/>
      <c r="IPO69" s="14"/>
      <c r="IPP69" s="14"/>
      <c r="IPQ69" s="14"/>
      <c r="IPR69" s="14"/>
      <c r="IPS69" s="14"/>
      <c r="IPT69" s="14"/>
      <c r="IPU69" s="14"/>
      <c r="IPV69" s="14"/>
      <c r="IPW69" s="14"/>
      <c r="IPX69" s="14"/>
      <c r="IPY69" s="14"/>
      <c r="IPZ69" s="14"/>
      <c r="IQA69" s="14"/>
      <c r="IQB69" s="14"/>
      <c r="IQC69" s="14"/>
      <c r="IQD69" s="14"/>
      <c r="IQE69" s="14"/>
      <c r="IQF69" s="14"/>
      <c r="IQG69" s="14"/>
      <c r="IQH69" s="14"/>
      <c r="IQI69" s="14"/>
      <c r="IQJ69" s="14"/>
      <c r="IQK69" s="14"/>
      <c r="IQL69" s="14"/>
      <c r="IQM69" s="14"/>
      <c r="IQN69" s="14"/>
      <c r="IQO69" s="14"/>
      <c r="IQP69" s="14"/>
      <c r="IQQ69" s="14"/>
      <c r="IQR69" s="14"/>
      <c r="IQS69" s="14"/>
      <c r="IQT69" s="14"/>
      <c r="IQU69" s="14"/>
      <c r="IQV69" s="14"/>
      <c r="IQW69" s="14"/>
      <c r="IQX69" s="14"/>
      <c r="IQY69" s="14"/>
      <c r="IQZ69" s="14"/>
      <c r="IRA69" s="14"/>
      <c r="IRB69" s="14"/>
      <c r="IRC69" s="14"/>
      <c r="IRD69" s="14"/>
      <c r="IRE69" s="14"/>
      <c r="IRF69" s="14"/>
      <c r="IRG69" s="14"/>
      <c r="IRH69" s="14"/>
      <c r="IRI69" s="14"/>
      <c r="IRJ69" s="14"/>
      <c r="IRK69" s="14"/>
      <c r="IRL69" s="14"/>
      <c r="IRM69" s="14"/>
      <c r="IRN69" s="14"/>
      <c r="IRO69" s="14"/>
      <c r="IRP69" s="14"/>
      <c r="IRQ69" s="14"/>
      <c r="IRR69" s="14"/>
      <c r="IRS69" s="14"/>
      <c r="IRT69" s="14"/>
      <c r="IRU69" s="14"/>
      <c r="IRV69" s="14"/>
      <c r="IRW69" s="14"/>
      <c r="IRX69" s="14"/>
      <c r="IRY69" s="14"/>
      <c r="IRZ69" s="14"/>
      <c r="ISA69" s="14"/>
      <c r="ISB69" s="14"/>
      <c r="ISC69" s="14"/>
      <c r="ISD69" s="14"/>
      <c r="ISE69" s="14"/>
      <c r="ISF69" s="14"/>
      <c r="ISG69" s="14"/>
      <c r="ISH69" s="14"/>
      <c r="ISI69" s="14"/>
      <c r="ISJ69" s="14"/>
      <c r="ISK69" s="14"/>
      <c r="ISL69" s="14"/>
      <c r="ISM69" s="14"/>
      <c r="ISN69" s="14"/>
      <c r="ISO69" s="14"/>
      <c r="ISP69" s="14"/>
      <c r="ISQ69" s="14"/>
      <c r="ISR69" s="14"/>
      <c r="ISS69" s="14"/>
      <c r="IST69" s="14"/>
      <c r="ISU69" s="14"/>
      <c r="ISV69" s="14"/>
      <c r="ISW69" s="14"/>
      <c r="ISX69" s="14"/>
      <c r="ISY69" s="14"/>
      <c r="ISZ69" s="14"/>
      <c r="ITA69" s="14"/>
      <c r="ITB69" s="14"/>
      <c r="ITC69" s="14"/>
      <c r="ITD69" s="14"/>
      <c r="ITE69" s="14"/>
      <c r="ITF69" s="14"/>
      <c r="ITG69" s="14"/>
      <c r="ITH69" s="14"/>
      <c r="ITI69" s="14"/>
      <c r="ITJ69" s="14"/>
      <c r="ITK69" s="14"/>
      <c r="ITL69" s="14"/>
      <c r="ITM69" s="14"/>
      <c r="ITN69" s="14"/>
      <c r="ITO69" s="14"/>
      <c r="ITP69" s="14"/>
      <c r="ITQ69" s="14"/>
      <c r="ITR69" s="14"/>
      <c r="ITS69" s="14"/>
      <c r="ITT69" s="14"/>
      <c r="ITU69" s="14"/>
      <c r="ITV69" s="14"/>
      <c r="ITW69" s="14"/>
      <c r="ITX69" s="14"/>
      <c r="ITY69" s="14"/>
      <c r="ITZ69" s="14"/>
      <c r="IUA69" s="14"/>
      <c r="IUB69" s="14"/>
      <c r="IUC69" s="14"/>
      <c r="IUD69" s="14"/>
      <c r="IUE69" s="14"/>
      <c r="IUF69" s="14"/>
      <c r="IUG69" s="14"/>
      <c r="IUH69" s="14"/>
      <c r="IUI69" s="14"/>
      <c r="IUJ69" s="14"/>
      <c r="IUK69" s="14"/>
      <c r="IUL69" s="14"/>
      <c r="IUM69" s="14"/>
      <c r="IUN69" s="14"/>
      <c r="IUO69" s="14"/>
      <c r="IUP69" s="14"/>
      <c r="IUQ69" s="14"/>
      <c r="IUR69" s="14"/>
      <c r="IUS69" s="14"/>
      <c r="IUT69" s="14"/>
      <c r="IUU69" s="14"/>
      <c r="IUV69" s="14"/>
      <c r="IUW69" s="14"/>
      <c r="IUX69" s="14"/>
      <c r="IUY69" s="14"/>
      <c r="IUZ69" s="14"/>
      <c r="IVA69" s="14"/>
      <c r="IVB69" s="14"/>
      <c r="IVC69" s="14"/>
      <c r="IVD69" s="14"/>
      <c r="IVE69" s="14"/>
      <c r="IVF69" s="14"/>
      <c r="IVG69" s="14"/>
      <c r="IVH69" s="14"/>
      <c r="IVI69" s="14"/>
      <c r="IVJ69" s="14"/>
      <c r="IVK69" s="14"/>
      <c r="IVL69" s="14"/>
      <c r="IVM69" s="14"/>
      <c r="IVN69" s="14"/>
      <c r="IVO69" s="14"/>
      <c r="IVP69" s="14"/>
      <c r="IVQ69" s="14"/>
      <c r="IVR69" s="14"/>
      <c r="IVS69" s="14"/>
      <c r="IVT69" s="14"/>
      <c r="IVU69" s="14"/>
      <c r="IVV69" s="14"/>
      <c r="IVW69" s="14"/>
      <c r="IVX69" s="14"/>
      <c r="IVY69" s="14"/>
      <c r="IVZ69" s="14"/>
      <c r="IWA69" s="14"/>
      <c r="IWB69" s="14"/>
      <c r="IWC69" s="14"/>
      <c r="IWD69" s="14"/>
      <c r="IWE69" s="14"/>
      <c r="IWF69" s="14"/>
      <c r="IWG69" s="14"/>
      <c r="IWH69" s="14"/>
      <c r="IWI69" s="14"/>
      <c r="IWJ69" s="14"/>
      <c r="IWK69" s="14"/>
      <c r="IWL69" s="14"/>
      <c r="IWM69" s="14"/>
      <c r="IWN69" s="14"/>
      <c r="IWO69" s="14"/>
      <c r="IWP69" s="14"/>
      <c r="IWQ69" s="14"/>
      <c r="IWR69" s="14"/>
      <c r="IWS69" s="14"/>
      <c r="IWT69" s="14"/>
      <c r="IWU69" s="14"/>
      <c r="IWV69" s="14"/>
      <c r="IWW69" s="14"/>
      <c r="IWX69" s="14"/>
      <c r="IWY69" s="14"/>
      <c r="IWZ69" s="14"/>
      <c r="IXA69" s="14"/>
      <c r="IXB69" s="14"/>
      <c r="IXC69" s="14"/>
      <c r="IXD69" s="14"/>
      <c r="IXE69" s="14"/>
      <c r="IXF69" s="14"/>
      <c r="IXG69" s="14"/>
      <c r="IXH69" s="14"/>
      <c r="IXI69" s="14"/>
      <c r="IXJ69" s="14"/>
      <c r="IXK69" s="14"/>
      <c r="IXL69" s="14"/>
      <c r="IXM69" s="14"/>
      <c r="IXN69" s="14"/>
      <c r="IXO69" s="14"/>
      <c r="IXP69" s="14"/>
      <c r="IXQ69" s="14"/>
      <c r="IXR69" s="14"/>
      <c r="IXS69" s="14"/>
      <c r="IXT69" s="14"/>
      <c r="IXU69" s="14"/>
      <c r="IXV69" s="14"/>
      <c r="IXW69" s="14"/>
      <c r="IXX69" s="14"/>
      <c r="IXY69" s="14"/>
      <c r="IXZ69" s="14"/>
      <c r="IYA69" s="14"/>
      <c r="IYB69" s="14"/>
      <c r="IYC69" s="14"/>
      <c r="IYD69" s="14"/>
      <c r="IYE69" s="14"/>
      <c r="IYF69" s="14"/>
      <c r="IYG69" s="14"/>
      <c r="IYH69" s="14"/>
      <c r="IYI69" s="14"/>
      <c r="IYJ69" s="14"/>
      <c r="IYK69" s="14"/>
      <c r="IYL69" s="14"/>
      <c r="IYM69" s="14"/>
      <c r="IYN69" s="14"/>
      <c r="IYO69" s="14"/>
      <c r="IYP69" s="14"/>
      <c r="IYQ69" s="14"/>
      <c r="IYR69" s="14"/>
      <c r="IYS69" s="14"/>
      <c r="IYT69" s="14"/>
      <c r="IYU69" s="14"/>
      <c r="IYV69" s="14"/>
      <c r="IYW69" s="14"/>
      <c r="IYX69" s="14"/>
      <c r="IYY69" s="14"/>
      <c r="IYZ69" s="14"/>
      <c r="IZA69" s="14"/>
      <c r="IZB69" s="14"/>
      <c r="IZC69" s="14"/>
      <c r="IZD69" s="14"/>
      <c r="IZE69" s="14"/>
      <c r="IZF69" s="14"/>
      <c r="IZG69" s="14"/>
      <c r="IZH69" s="14"/>
      <c r="IZI69" s="14"/>
      <c r="IZJ69" s="14"/>
      <c r="IZK69" s="14"/>
      <c r="IZL69" s="14"/>
      <c r="IZM69" s="14"/>
      <c r="IZN69" s="14"/>
      <c r="IZO69" s="14"/>
      <c r="IZP69" s="14"/>
      <c r="IZQ69" s="14"/>
      <c r="IZR69" s="14"/>
      <c r="IZS69" s="14"/>
      <c r="IZT69" s="14"/>
      <c r="IZU69" s="14"/>
      <c r="IZV69" s="14"/>
      <c r="IZW69" s="14"/>
      <c r="IZX69" s="14"/>
      <c r="IZY69" s="14"/>
      <c r="IZZ69" s="14"/>
      <c r="JAA69" s="14"/>
      <c r="JAB69" s="14"/>
      <c r="JAC69" s="14"/>
      <c r="JAD69" s="14"/>
      <c r="JAE69" s="14"/>
      <c r="JAF69" s="14"/>
      <c r="JAG69" s="14"/>
      <c r="JAH69" s="14"/>
      <c r="JAI69" s="14"/>
      <c r="JAJ69" s="14"/>
      <c r="JAK69" s="14"/>
      <c r="JAL69" s="14"/>
      <c r="JAM69" s="14"/>
      <c r="JAN69" s="14"/>
      <c r="JAO69" s="14"/>
      <c r="JAP69" s="14"/>
      <c r="JAQ69" s="14"/>
      <c r="JAR69" s="14"/>
      <c r="JAS69" s="14"/>
      <c r="JAT69" s="14"/>
      <c r="JAU69" s="14"/>
      <c r="JAV69" s="14"/>
      <c r="JAW69" s="14"/>
      <c r="JAX69" s="14"/>
      <c r="JAY69" s="14"/>
      <c r="JAZ69" s="14"/>
      <c r="JBA69" s="14"/>
      <c r="JBB69" s="14"/>
      <c r="JBC69" s="14"/>
      <c r="JBD69" s="14"/>
      <c r="JBE69" s="14"/>
      <c r="JBF69" s="14"/>
      <c r="JBG69" s="14"/>
      <c r="JBH69" s="14"/>
      <c r="JBI69" s="14"/>
      <c r="JBJ69" s="14"/>
      <c r="JBK69" s="14"/>
      <c r="JBL69" s="14"/>
      <c r="JBM69" s="14"/>
      <c r="JBN69" s="14"/>
      <c r="JBO69" s="14"/>
      <c r="JBP69" s="14"/>
      <c r="JBQ69" s="14"/>
      <c r="JBR69" s="14"/>
      <c r="JBS69" s="14"/>
      <c r="JBT69" s="14"/>
      <c r="JBU69" s="14"/>
      <c r="JBV69" s="14"/>
      <c r="JBW69" s="14"/>
      <c r="JBX69" s="14"/>
      <c r="JBY69" s="14"/>
      <c r="JBZ69" s="14"/>
      <c r="JCA69" s="14"/>
      <c r="JCB69" s="14"/>
      <c r="JCC69" s="14"/>
      <c r="JCD69" s="14"/>
      <c r="JCE69" s="14"/>
      <c r="JCF69" s="14"/>
      <c r="JCG69" s="14"/>
      <c r="JCH69" s="14"/>
      <c r="JCI69" s="14"/>
      <c r="JCJ69" s="14"/>
      <c r="JCK69" s="14"/>
      <c r="JCL69" s="14"/>
      <c r="JCM69" s="14"/>
      <c r="JCN69" s="14"/>
      <c r="JCO69" s="14"/>
      <c r="JCP69" s="14"/>
      <c r="JCQ69" s="14"/>
      <c r="JCR69" s="14"/>
      <c r="JCS69" s="14"/>
      <c r="JCT69" s="14"/>
      <c r="JCU69" s="14"/>
      <c r="JCV69" s="14"/>
      <c r="JCW69" s="14"/>
      <c r="JCX69" s="14"/>
      <c r="JCY69" s="14"/>
      <c r="JCZ69" s="14"/>
      <c r="JDA69" s="14"/>
      <c r="JDB69" s="14"/>
      <c r="JDC69" s="14"/>
      <c r="JDD69" s="14"/>
      <c r="JDE69" s="14"/>
      <c r="JDF69" s="14"/>
      <c r="JDG69" s="14"/>
      <c r="JDH69" s="14"/>
      <c r="JDI69" s="14"/>
      <c r="JDJ69" s="14"/>
      <c r="JDK69" s="14"/>
      <c r="JDL69" s="14"/>
      <c r="JDM69" s="14"/>
      <c r="JDN69" s="14"/>
      <c r="JDO69" s="14"/>
      <c r="JDP69" s="14"/>
      <c r="JDQ69" s="14"/>
      <c r="JDR69" s="14"/>
      <c r="JDS69" s="14"/>
      <c r="JDT69" s="14"/>
      <c r="JDU69" s="14"/>
      <c r="JDV69" s="14"/>
      <c r="JDW69" s="14"/>
      <c r="JDX69" s="14"/>
      <c r="JDY69" s="14"/>
      <c r="JDZ69" s="14"/>
      <c r="JEA69" s="14"/>
      <c r="JEB69" s="14"/>
      <c r="JEC69" s="14"/>
      <c r="JED69" s="14"/>
      <c r="JEE69" s="14"/>
      <c r="JEF69" s="14"/>
      <c r="JEG69" s="14"/>
      <c r="JEH69" s="14"/>
      <c r="JEI69" s="14"/>
      <c r="JEJ69" s="14"/>
      <c r="JEK69" s="14"/>
      <c r="JEL69" s="14"/>
      <c r="JEM69" s="14"/>
      <c r="JEN69" s="14"/>
      <c r="JEO69" s="14"/>
      <c r="JEP69" s="14"/>
      <c r="JEQ69" s="14"/>
      <c r="JER69" s="14"/>
      <c r="JES69" s="14"/>
      <c r="JET69" s="14"/>
      <c r="JEU69" s="14"/>
      <c r="JEV69" s="14"/>
      <c r="JEW69" s="14"/>
      <c r="JEX69" s="14"/>
      <c r="JEY69" s="14"/>
      <c r="JEZ69" s="14"/>
      <c r="JFA69" s="14"/>
      <c r="JFB69" s="14"/>
      <c r="JFC69" s="14"/>
      <c r="JFD69" s="14"/>
      <c r="JFE69" s="14"/>
      <c r="JFF69" s="14"/>
      <c r="JFG69" s="14"/>
      <c r="JFH69" s="14"/>
      <c r="JFI69" s="14"/>
      <c r="JFJ69" s="14"/>
      <c r="JFK69" s="14"/>
      <c r="JFL69" s="14"/>
      <c r="JFM69" s="14"/>
      <c r="JFN69" s="14"/>
      <c r="JFO69" s="14"/>
      <c r="JFP69" s="14"/>
      <c r="JFQ69" s="14"/>
      <c r="JFR69" s="14"/>
      <c r="JFS69" s="14"/>
      <c r="JFT69" s="14"/>
      <c r="JFU69" s="14"/>
      <c r="JFV69" s="14"/>
      <c r="JFW69" s="14"/>
      <c r="JFX69" s="14"/>
      <c r="JFY69" s="14"/>
      <c r="JFZ69" s="14"/>
      <c r="JGA69" s="14"/>
      <c r="JGB69" s="14"/>
      <c r="JGC69" s="14"/>
      <c r="JGD69" s="14"/>
      <c r="JGE69" s="14"/>
      <c r="JGF69" s="14"/>
      <c r="JGG69" s="14"/>
      <c r="JGH69" s="14"/>
      <c r="JGI69" s="14"/>
      <c r="JGJ69" s="14"/>
      <c r="JGK69" s="14"/>
      <c r="JGL69" s="14"/>
      <c r="JGM69" s="14"/>
      <c r="JGN69" s="14"/>
      <c r="JGO69" s="14"/>
      <c r="JGP69" s="14"/>
      <c r="JGQ69" s="14"/>
      <c r="JGR69" s="14"/>
      <c r="JGS69" s="14"/>
      <c r="JGT69" s="14"/>
      <c r="JGU69" s="14"/>
      <c r="JGV69" s="14"/>
      <c r="JGW69" s="14"/>
      <c r="JGX69" s="14"/>
      <c r="JGY69" s="14"/>
      <c r="JGZ69" s="14"/>
      <c r="JHA69" s="14"/>
      <c r="JHB69" s="14"/>
      <c r="JHC69" s="14"/>
      <c r="JHD69" s="14"/>
      <c r="JHE69" s="14"/>
      <c r="JHF69" s="14"/>
      <c r="JHG69" s="14"/>
      <c r="JHH69" s="14"/>
      <c r="JHI69" s="14"/>
      <c r="JHJ69" s="14"/>
      <c r="JHK69" s="14"/>
      <c r="JHL69" s="14"/>
      <c r="JHM69" s="14"/>
      <c r="JHN69" s="14"/>
      <c r="JHO69" s="14"/>
      <c r="JHP69" s="14"/>
      <c r="JHQ69" s="14"/>
      <c r="JHR69" s="14"/>
      <c r="JHS69" s="14"/>
      <c r="JHT69" s="14"/>
      <c r="JHU69" s="14"/>
      <c r="JHV69" s="14"/>
      <c r="JHW69" s="14"/>
      <c r="JHX69" s="14"/>
      <c r="JHY69" s="14"/>
      <c r="JHZ69" s="14"/>
      <c r="JIA69" s="14"/>
      <c r="JIB69" s="14"/>
      <c r="JIC69" s="14"/>
      <c r="JID69" s="14"/>
      <c r="JIE69" s="14"/>
      <c r="JIF69" s="14"/>
      <c r="JIG69" s="14"/>
      <c r="JIH69" s="14"/>
      <c r="JII69" s="14"/>
      <c r="JIJ69" s="14"/>
      <c r="JIK69" s="14"/>
      <c r="JIL69" s="14"/>
      <c r="JIM69" s="14"/>
      <c r="JIN69" s="14"/>
      <c r="JIO69" s="14"/>
      <c r="JIP69" s="14"/>
      <c r="JIQ69" s="14"/>
      <c r="JIR69" s="14"/>
      <c r="JIS69" s="14"/>
      <c r="JIT69" s="14"/>
      <c r="JIU69" s="14"/>
      <c r="JIV69" s="14"/>
      <c r="JIW69" s="14"/>
      <c r="JIX69" s="14"/>
      <c r="JIY69" s="14"/>
      <c r="JIZ69" s="14"/>
      <c r="JJA69" s="14"/>
      <c r="JJB69" s="14"/>
      <c r="JJC69" s="14"/>
      <c r="JJD69" s="14"/>
      <c r="JJE69" s="14"/>
      <c r="JJF69" s="14"/>
      <c r="JJG69" s="14"/>
      <c r="JJH69" s="14"/>
      <c r="JJI69" s="14"/>
      <c r="JJJ69" s="14"/>
      <c r="JJK69" s="14"/>
      <c r="JJL69" s="14"/>
      <c r="JJM69" s="14"/>
      <c r="JJN69" s="14"/>
      <c r="JJO69" s="14"/>
      <c r="JJP69" s="14"/>
      <c r="JJQ69" s="14"/>
      <c r="JJR69" s="14"/>
      <c r="JJS69" s="14"/>
      <c r="JJT69" s="14"/>
      <c r="JJU69" s="14"/>
      <c r="JJV69" s="14"/>
      <c r="JJW69" s="14"/>
      <c r="JJX69" s="14"/>
      <c r="JJY69" s="14"/>
      <c r="JJZ69" s="14"/>
      <c r="JKA69" s="14"/>
      <c r="JKB69" s="14"/>
      <c r="JKC69" s="14"/>
      <c r="JKD69" s="14"/>
      <c r="JKE69" s="14"/>
      <c r="JKF69" s="14"/>
      <c r="JKG69" s="14"/>
      <c r="JKH69" s="14"/>
      <c r="JKI69" s="14"/>
      <c r="JKJ69" s="14"/>
      <c r="JKK69" s="14"/>
      <c r="JKL69" s="14"/>
      <c r="JKM69" s="14"/>
      <c r="JKN69" s="14"/>
      <c r="JKO69" s="14"/>
      <c r="JKP69" s="14"/>
      <c r="JKQ69" s="14"/>
      <c r="JKR69" s="14"/>
      <c r="JKS69" s="14"/>
      <c r="JKT69" s="14"/>
      <c r="JKU69" s="14"/>
      <c r="JKV69" s="14"/>
      <c r="JKW69" s="14"/>
      <c r="JKX69" s="14"/>
      <c r="JKY69" s="14"/>
      <c r="JKZ69" s="14"/>
      <c r="JLA69" s="14"/>
      <c r="JLB69" s="14"/>
      <c r="JLC69" s="14"/>
      <c r="JLD69" s="14"/>
      <c r="JLE69" s="14"/>
      <c r="JLF69" s="14"/>
      <c r="JLG69" s="14"/>
      <c r="JLH69" s="14"/>
      <c r="JLI69" s="14"/>
      <c r="JLJ69" s="14"/>
      <c r="JLK69" s="14"/>
      <c r="JLL69" s="14"/>
      <c r="JLM69" s="14"/>
      <c r="JLN69" s="14"/>
      <c r="JLO69" s="14"/>
      <c r="JLP69" s="14"/>
      <c r="JLQ69" s="14"/>
      <c r="JLR69" s="14"/>
      <c r="JLS69" s="14"/>
      <c r="JLT69" s="14"/>
      <c r="JLU69" s="14"/>
      <c r="JLV69" s="14"/>
      <c r="JLW69" s="14"/>
      <c r="JLX69" s="14"/>
      <c r="JLY69" s="14"/>
      <c r="JLZ69" s="14"/>
      <c r="JMA69" s="14"/>
      <c r="JMB69" s="14"/>
      <c r="JMC69" s="14"/>
      <c r="JMD69" s="14"/>
      <c r="JME69" s="14"/>
      <c r="JMF69" s="14"/>
      <c r="JMG69" s="14"/>
      <c r="JMH69" s="14"/>
      <c r="JMI69" s="14"/>
      <c r="JMJ69" s="14"/>
      <c r="JMK69" s="14"/>
      <c r="JML69" s="14"/>
      <c r="JMM69" s="14"/>
      <c r="JMN69" s="14"/>
      <c r="JMO69" s="14"/>
      <c r="JMP69" s="14"/>
      <c r="JMQ69" s="14"/>
      <c r="JMR69" s="14"/>
      <c r="JMS69" s="14"/>
      <c r="JMT69" s="14"/>
      <c r="JMU69" s="14"/>
      <c r="JMV69" s="14"/>
      <c r="JMW69" s="14"/>
      <c r="JMX69" s="14"/>
      <c r="JMY69" s="14"/>
      <c r="JMZ69" s="14"/>
      <c r="JNA69" s="14"/>
      <c r="JNB69" s="14"/>
      <c r="JNC69" s="14"/>
      <c r="JND69" s="14"/>
      <c r="JNE69" s="14"/>
      <c r="JNF69" s="14"/>
      <c r="JNG69" s="14"/>
      <c r="JNH69" s="14"/>
      <c r="JNI69" s="14"/>
      <c r="JNJ69" s="14"/>
      <c r="JNK69" s="14"/>
      <c r="JNL69" s="14"/>
      <c r="JNM69" s="14"/>
      <c r="JNN69" s="14"/>
      <c r="JNO69" s="14"/>
      <c r="JNP69" s="14"/>
      <c r="JNQ69" s="14"/>
      <c r="JNR69" s="14"/>
      <c r="JNS69" s="14"/>
      <c r="JNT69" s="14"/>
      <c r="JNU69" s="14"/>
      <c r="JNV69" s="14"/>
      <c r="JNW69" s="14"/>
      <c r="JNX69" s="14"/>
      <c r="JNY69" s="14"/>
      <c r="JNZ69" s="14"/>
      <c r="JOA69" s="14"/>
      <c r="JOB69" s="14"/>
      <c r="JOC69" s="14"/>
      <c r="JOD69" s="14"/>
      <c r="JOE69" s="14"/>
      <c r="JOF69" s="14"/>
      <c r="JOG69" s="14"/>
      <c r="JOH69" s="14"/>
      <c r="JOI69" s="14"/>
      <c r="JOJ69" s="14"/>
      <c r="JOK69" s="14"/>
      <c r="JOL69" s="14"/>
      <c r="JOM69" s="14"/>
      <c r="JON69" s="14"/>
      <c r="JOO69" s="14"/>
      <c r="JOP69" s="14"/>
      <c r="JOQ69" s="14"/>
      <c r="JOR69" s="14"/>
      <c r="JOS69" s="14"/>
      <c r="JOT69" s="14"/>
      <c r="JOU69" s="14"/>
      <c r="JOV69" s="14"/>
      <c r="JOW69" s="14"/>
      <c r="JOX69" s="14"/>
      <c r="JOY69" s="14"/>
      <c r="JOZ69" s="14"/>
      <c r="JPA69" s="14"/>
      <c r="JPB69" s="14"/>
      <c r="JPC69" s="14"/>
      <c r="JPD69" s="14"/>
      <c r="JPE69" s="14"/>
      <c r="JPF69" s="14"/>
      <c r="JPG69" s="14"/>
      <c r="JPH69" s="14"/>
      <c r="JPI69" s="14"/>
      <c r="JPJ69" s="14"/>
      <c r="JPK69" s="14"/>
      <c r="JPL69" s="14"/>
      <c r="JPM69" s="14"/>
      <c r="JPN69" s="14"/>
      <c r="JPO69" s="14"/>
      <c r="JPP69" s="14"/>
      <c r="JPQ69" s="14"/>
      <c r="JPR69" s="14"/>
      <c r="JPS69" s="14"/>
      <c r="JPT69" s="14"/>
      <c r="JPU69" s="14"/>
      <c r="JPV69" s="14"/>
      <c r="JPW69" s="14"/>
      <c r="JPX69" s="14"/>
      <c r="JPY69" s="14"/>
      <c r="JPZ69" s="14"/>
      <c r="JQA69" s="14"/>
      <c r="JQB69" s="14"/>
      <c r="JQC69" s="14"/>
      <c r="JQD69" s="14"/>
      <c r="JQE69" s="14"/>
      <c r="JQF69" s="14"/>
      <c r="JQG69" s="14"/>
      <c r="JQH69" s="14"/>
      <c r="JQI69" s="14"/>
      <c r="JQJ69" s="14"/>
      <c r="JQK69" s="14"/>
      <c r="JQL69" s="14"/>
      <c r="JQM69" s="14"/>
      <c r="JQN69" s="14"/>
      <c r="JQO69" s="14"/>
      <c r="JQP69" s="14"/>
      <c r="JQQ69" s="14"/>
      <c r="JQR69" s="14"/>
      <c r="JQS69" s="14"/>
      <c r="JQT69" s="14"/>
      <c r="JQU69" s="14"/>
      <c r="JQV69" s="14"/>
      <c r="JQW69" s="14"/>
      <c r="JQX69" s="14"/>
      <c r="JQY69" s="14"/>
      <c r="JQZ69" s="14"/>
      <c r="JRA69" s="14"/>
      <c r="JRB69" s="14"/>
      <c r="JRC69" s="14"/>
      <c r="JRD69" s="14"/>
      <c r="JRE69" s="14"/>
      <c r="JRF69" s="14"/>
      <c r="JRG69" s="14"/>
      <c r="JRH69" s="14"/>
      <c r="JRI69" s="14"/>
      <c r="JRJ69" s="14"/>
      <c r="JRK69" s="14"/>
      <c r="JRL69" s="14"/>
      <c r="JRM69" s="14"/>
      <c r="JRN69" s="14"/>
      <c r="JRO69" s="14"/>
      <c r="JRP69" s="14"/>
      <c r="JRQ69" s="14"/>
      <c r="JRR69" s="14"/>
      <c r="JRS69" s="14"/>
      <c r="JRT69" s="14"/>
      <c r="JRU69" s="14"/>
      <c r="JRV69" s="14"/>
      <c r="JRW69" s="14"/>
      <c r="JRX69" s="14"/>
      <c r="JRY69" s="14"/>
      <c r="JRZ69" s="14"/>
      <c r="JSA69" s="14"/>
      <c r="JSB69" s="14"/>
      <c r="JSC69" s="14"/>
      <c r="JSD69" s="14"/>
      <c r="JSE69" s="14"/>
      <c r="JSF69" s="14"/>
      <c r="JSG69" s="14"/>
      <c r="JSH69" s="14"/>
      <c r="JSI69" s="14"/>
      <c r="JSJ69" s="14"/>
      <c r="JSK69" s="14"/>
      <c r="JSL69" s="14"/>
      <c r="JSM69" s="14"/>
      <c r="JSN69" s="14"/>
      <c r="JSO69" s="14"/>
      <c r="JSP69" s="14"/>
      <c r="JSQ69" s="14"/>
      <c r="JSR69" s="14"/>
      <c r="JSS69" s="14"/>
      <c r="JST69" s="14"/>
      <c r="JSU69" s="14"/>
      <c r="JSV69" s="14"/>
      <c r="JSW69" s="14"/>
      <c r="JSX69" s="14"/>
      <c r="JSY69" s="14"/>
      <c r="JSZ69" s="14"/>
      <c r="JTA69" s="14"/>
      <c r="JTB69" s="14"/>
      <c r="JTC69" s="14"/>
      <c r="JTD69" s="14"/>
      <c r="JTE69" s="14"/>
      <c r="JTF69" s="14"/>
      <c r="JTG69" s="14"/>
      <c r="JTH69" s="14"/>
      <c r="JTI69" s="14"/>
      <c r="JTJ69" s="14"/>
      <c r="JTK69" s="14"/>
      <c r="JTL69" s="14"/>
      <c r="JTM69" s="14"/>
      <c r="JTN69" s="14"/>
      <c r="JTO69" s="14"/>
      <c r="JTP69" s="14"/>
      <c r="JTQ69" s="14"/>
      <c r="JTR69" s="14"/>
      <c r="JTS69" s="14"/>
      <c r="JTT69" s="14"/>
      <c r="JTU69" s="14"/>
      <c r="JTV69" s="14"/>
      <c r="JTW69" s="14"/>
      <c r="JTX69" s="14"/>
      <c r="JTY69" s="14"/>
      <c r="JTZ69" s="14"/>
      <c r="JUA69" s="14"/>
      <c r="JUB69" s="14"/>
      <c r="JUC69" s="14"/>
      <c r="JUD69" s="14"/>
      <c r="JUE69" s="14"/>
      <c r="JUF69" s="14"/>
      <c r="JUG69" s="14"/>
      <c r="JUH69" s="14"/>
      <c r="JUI69" s="14"/>
      <c r="JUJ69" s="14"/>
      <c r="JUK69" s="14"/>
      <c r="JUL69" s="14"/>
      <c r="JUM69" s="14"/>
      <c r="JUN69" s="14"/>
      <c r="JUO69" s="14"/>
      <c r="JUP69" s="14"/>
      <c r="JUQ69" s="14"/>
      <c r="JUR69" s="14"/>
      <c r="JUS69" s="14"/>
      <c r="JUT69" s="14"/>
      <c r="JUU69" s="14"/>
      <c r="JUV69" s="14"/>
      <c r="JUW69" s="14"/>
      <c r="JUX69" s="14"/>
      <c r="JUY69" s="14"/>
      <c r="JUZ69" s="14"/>
      <c r="JVA69" s="14"/>
      <c r="JVB69" s="14"/>
      <c r="JVC69" s="14"/>
      <c r="JVD69" s="14"/>
      <c r="JVE69" s="14"/>
      <c r="JVF69" s="14"/>
      <c r="JVG69" s="14"/>
      <c r="JVH69" s="14"/>
      <c r="JVI69" s="14"/>
      <c r="JVJ69" s="14"/>
      <c r="JVK69" s="14"/>
      <c r="JVL69" s="14"/>
      <c r="JVM69" s="14"/>
      <c r="JVN69" s="14"/>
      <c r="JVO69" s="14"/>
      <c r="JVP69" s="14"/>
      <c r="JVQ69" s="14"/>
      <c r="JVR69" s="14"/>
      <c r="JVS69" s="14"/>
      <c r="JVT69" s="14"/>
      <c r="JVU69" s="14"/>
      <c r="JVV69" s="14"/>
      <c r="JVW69" s="14"/>
      <c r="JVX69" s="14"/>
      <c r="JVY69" s="14"/>
      <c r="JVZ69" s="14"/>
      <c r="JWA69" s="14"/>
      <c r="JWB69" s="14"/>
      <c r="JWC69" s="14"/>
      <c r="JWD69" s="14"/>
      <c r="JWE69" s="14"/>
      <c r="JWF69" s="14"/>
      <c r="JWG69" s="14"/>
      <c r="JWH69" s="14"/>
      <c r="JWI69" s="14"/>
      <c r="JWJ69" s="14"/>
      <c r="JWK69" s="14"/>
      <c r="JWL69" s="14"/>
      <c r="JWM69" s="14"/>
      <c r="JWN69" s="14"/>
      <c r="JWO69" s="14"/>
      <c r="JWP69" s="14"/>
      <c r="JWQ69" s="14"/>
      <c r="JWR69" s="14"/>
      <c r="JWS69" s="14"/>
      <c r="JWT69" s="14"/>
      <c r="JWU69" s="14"/>
      <c r="JWV69" s="14"/>
      <c r="JWW69" s="14"/>
      <c r="JWX69" s="14"/>
      <c r="JWY69" s="14"/>
      <c r="JWZ69" s="14"/>
      <c r="JXA69" s="14"/>
      <c r="JXB69" s="14"/>
      <c r="JXC69" s="14"/>
      <c r="JXD69" s="14"/>
      <c r="JXE69" s="14"/>
      <c r="JXF69" s="14"/>
      <c r="JXG69" s="14"/>
      <c r="JXH69" s="14"/>
      <c r="JXI69" s="14"/>
      <c r="JXJ69" s="14"/>
      <c r="JXK69" s="14"/>
      <c r="JXL69" s="14"/>
      <c r="JXM69" s="14"/>
      <c r="JXN69" s="14"/>
      <c r="JXO69" s="14"/>
      <c r="JXP69" s="14"/>
      <c r="JXQ69" s="14"/>
      <c r="JXR69" s="14"/>
      <c r="JXS69" s="14"/>
      <c r="JXT69" s="14"/>
      <c r="JXU69" s="14"/>
      <c r="JXV69" s="14"/>
      <c r="JXW69" s="14"/>
      <c r="JXX69" s="14"/>
      <c r="JXY69" s="14"/>
      <c r="JXZ69" s="14"/>
      <c r="JYA69" s="14"/>
      <c r="JYB69" s="14"/>
      <c r="JYC69" s="14"/>
      <c r="JYD69" s="14"/>
      <c r="JYE69" s="14"/>
      <c r="JYF69" s="14"/>
      <c r="JYG69" s="14"/>
      <c r="JYH69" s="14"/>
      <c r="JYI69" s="14"/>
      <c r="JYJ69" s="14"/>
      <c r="JYK69" s="14"/>
      <c r="JYL69" s="14"/>
      <c r="JYM69" s="14"/>
      <c r="JYN69" s="14"/>
      <c r="JYO69" s="14"/>
      <c r="JYP69" s="14"/>
      <c r="JYQ69" s="14"/>
      <c r="JYR69" s="14"/>
      <c r="JYS69" s="14"/>
      <c r="JYT69" s="14"/>
      <c r="JYU69" s="14"/>
      <c r="JYV69" s="14"/>
      <c r="JYW69" s="14"/>
      <c r="JYX69" s="14"/>
      <c r="JYY69" s="14"/>
      <c r="JYZ69" s="14"/>
      <c r="JZA69" s="14"/>
      <c r="JZB69" s="14"/>
      <c r="JZC69" s="14"/>
      <c r="JZD69" s="14"/>
      <c r="JZE69" s="14"/>
      <c r="JZF69" s="14"/>
      <c r="JZG69" s="14"/>
      <c r="JZH69" s="14"/>
      <c r="JZI69" s="14"/>
      <c r="JZJ69" s="14"/>
      <c r="JZK69" s="14"/>
      <c r="JZL69" s="14"/>
      <c r="JZM69" s="14"/>
      <c r="JZN69" s="14"/>
      <c r="JZO69" s="14"/>
      <c r="JZP69" s="14"/>
      <c r="JZQ69" s="14"/>
      <c r="JZR69" s="14"/>
      <c r="JZS69" s="14"/>
      <c r="JZT69" s="14"/>
      <c r="JZU69" s="14"/>
      <c r="JZV69" s="14"/>
      <c r="JZW69" s="14"/>
      <c r="JZX69" s="14"/>
      <c r="JZY69" s="14"/>
      <c r="JZZ69" s="14"/>
      <c r="KAA69" s="14"/>
      <c r="KAB69" s="14"/>
      <c r="KAC69" s="14"/>
      <c r="KAD69" s="14"/>
      <c r="KAE69" s="14"/>
      <c r="KAF69" s="14"/>
      <c r="KAG69" s="14"/>
      <c r="KAH69" s="14"/>
      <c r="KAI69" s="14"/>
      <c r="KAJ69" s="14"/>
      <c r="KAK69" s="14"/>
      <c r="KAL69" s="14"/>
      <c r="KAM69" s="14"/>
      <c r="KAN69" s="14"/>
      <c r="KAO69" s="14"/>
      <c r="KAP69" s="14"/>
      <c r="KAQ69" s="14"/>
      <c r="KAR69" s="14"/>
      <c r="KAS69" s="14"/>
      <c r="KAT69" s="14"/>
      <c r="KAU69" s="14"/>
      <c r="KAV69" s="14"/>
      <c r="KAW69" s="14"/>
      <c r="KAX69" s="14"/>
      <c r="KAY69" s="14"/>
      <c r="KAZ69" s="14"/>
      <c r="KBA69" s="14"/>
      <c r="KBB69" s="14"/>
      <c r="KBC69" s="14"/>
      <c r="KBD69" s="14"/>
      <c r="KBE69" s="14"/>
      <c r="KBF69" s="14"/>
      <c r="KBG69" s="14"/>
      <c r="KBH69" s="14"/>
      <c r="KBI69" s="14"/>
      <c r="KBJ69" s="14"/>
      <c r="KBK69" s="14"/>
      <c r="KBL69" s="14"/>
      <c r="KBM69" s="14"/>
      <c r="KBN69" s="14"/>
      <c r="KBO69" s="14"/>
      <c r="KBP69" s="14"/>
      <c r="KBQ69" s="14"/>
      <c r="KBR69" s="14"/>
      <c r="KBS69" s="14"/>
      <c r="KBT69" s="14"/>
      <c r="KBU69" s="14"/>
      <c r="KBV69" s="14"/>
      <c r="KBW69" s="14"/>
      <c r="KBX69" s="14"/>
      <c r="KBY69" s="14"/>
      <c r="KBZ69" s="14"/>
      <c r="KCA69" s="14"/>
      <c r="KCB69" s="14"/>
      <c r="KCC69" s="14"/>
      <c r="KCD69" s="14"/>
      <c r="KCE69" s="14"/>
      <c r="KCF69" s="14"/>
      <c r="KCG69" s="14"/>
      <c r="KCH69" s="14"/>
      <c r="KCI69" s="14"/>
      <c r="KCJ69" s="14"/>
      <c r="KCK69" s="14"/>
      <c r="KCL69" s="14"/>
      <c r="KCM69" s="14"/>
      <c r="KCN69" s="14"/>
      <c r="KCO69" s="14"/>
      <c r="KCP69" s="14"/>
      <c r="KCQ69" s="14"/>
      <c r="KCR69" s="14"/>
      <c r="KCS69" s="14"/>
      <c r="KCT69" s="14"/>
      <c r="KCU69" s="14"/>
      <c r="KCV69" s="14"/>
      <c r="KCW69" s="14"/>
      <c r="KCX69" s="14"/>
      <c r="KCY69" s="14"/>
      <c r="KCZ69" s="14"/>
      <c r="KDA69" s="14"/>
      <c r="KDB69" s="14"/>
      <c r="KDC69" s="14"/>
      <c r="KDD69" s="14"/>
      <c r="KDE69" s="14"/>
      <c r="KDF69" s="14"/>
      <c r="KDG69" s="14"/>
      <c r="KDH69" s="14"/>
      <c r="KDI69" s="14"/>
      <c r="KDJ69" s="14"/>
      <c r="KDK69" s="14"/>
      <c r="KDL69" s="14"/>
      <c r="KDM69" s="14"/>
      <c r="KDN69" s="14"/>
      <c r="KDO69" s="14"/>
      <c r="KDP69" s="14"/>
      <c r="KDQ69" s="14"/>
      <c r="KDR69" s="14"/>
      <c r="KDS69" s="14"/>
      <c r="KDT69" s="14"/>
      <c r="KDU69" s="14"/>
      <c r="KDV69" s="14"/>
      <c r="KDW69" s="14"/>
      <c r="KDX69" s="14"/>
      <c r="KDY69" s="14"/>
      <c r="KDZ69" s="14"/>
      <c r="KEA69" s="14"/>
      <c r="KEB69" s="14"/>
      <c r="KEC69" s="14"/>
      <c r="KED69" s="14"/>
      <c r="KEE69" s="14"/>
      <c r="KEF69" s="14"/>
      <c r="KEG69" s="14"/>
      <c r="KEH69" s="14"/>
      <c r="KEI69" s="14"/>
      <c r="KEJ69" s="14"/>
      <c r="KEK69" s="14"/>
      <c r="KEL69" s="14"/>
      <c r="KEM69" s="14"/>
      <c r="KEN69" s="14"/>
      <c r="KEO69" s="14"/>
      <c r="KEP69" s="14"/>
      <c r="KEQ69" s="14"/>
      <c r="KER69" s="14"/>
      <c r="KES69" s="14"/>
      <c r="KET69" s="14"/>
      <c r="KEU69" s="14"/>
      <c r="KEV69" s="14"/>
      <c r="KEW69" s="14"/>
      <c r="KEX69" s="14"/>
      <c r="KEY69" s="14"/>
      <c r="KEZ69" s="14"/>
      <c r="KFA69" s="14"/>
      <c r="KFB69" s="14"/>
      <c r="KFC69" s="14"/>
      <c r="KFD69" s="14"/>
      <c r="KFE69" s="14"/>
      <c r="KFF69" s="14"/>
      <c r="KFG69" s="14"/>
      <c r="KFH69" s="14"/>
      <c r="KFI69" s="14"/>
      <c r="KFJ69" s="14"/>
      <c r="KFK69" s="14"/>
      <c r="KFL69" s="14"/>
      <c r="KFM69" s="14"/>
      <c r="KFN69" s="14"/>
      <c r="KFO69" s="14"/>
      <c r="KFP69" s="14"/>
      <c r="KFQ69" s="14"/>
      <c r="KFR69" s="14"/>
      <c r="KFS69" s="14"/>
      <c r="KFT69" s="14"/>
      <c r="KFU69" s="14"/>
      <c r="KFV69" s="14"/>
      <c r="KFW69" s="14"/>
      <c r="KFX69" s="14"/>
      <c r="KFY69" s="14"/>
      <c r="KFZ69" s="14"/>
      <c r="KGA69" s="14"/>
      <c r="KGB69" s="14"/>
      <c r="KGC69" s="14"/>
      <c r="KGD69" s="14"/>
      <c r="KGE69" s="14"/>
      <c r="KGF69" s="14"/>
      <c r="KGG69" s="14"/>
      <c r="KGH69" s="14"/>
      <c r="KGI69" s="14"/>
      <c r="KGJ69" s="14"/>
      <c r="KGK69" s="14"/>
      <c r="KGL69" s="14"/>
      <c r="KGM69" s="14"/>
      <c r="KGN69" s="14"/>
      <c r="KGO69" s="14"/>
      <c r="KGP69" s="14"/>
      <c r="KGQ69" s="14"/>
      <c r="KGR69" s="14"/>
      <c r="KGS69" s="14"/>
      <c r="KGT69" s="14"/>
      <c r="KGU69" s="14"/>
      <c r="KGV69" s="14"/>
      <c r="KGW69" s="14"/>
      <c r="KGX69" s="14"/>
      <c r="KGY69" s="14"/>
      <c r="KGZ69" s="14"/>
      <c r="KHA69" s="14"/>
      <c r="KHB69" s="14"/>
      <c r="KHC69" s="14"/>
      <c r="KHD69" s="14"/>
      <c r="KHE69" s="14"/>
      <c r="KHF69" s="14"/>
      <c r="KHG69" s="14"/>
      <c r="KHH69" s="14"/>
      <c r="KHI69" s="14"/>
      <c r="KHJ69" s="14"/>
      <c r="KHK69" s="14"/>
      <c r="KHL69" s="14"/>
      <c r="KHM69" s="14"/>
      <c r="KHN69" s="14"/>
      <c r="KHO69" s="14"/>
      <c r="KHP69" s="14"/>
      <c r="KHQ69" s="14"/>
      <c r="KHR69" s="14"/>
      <c r="KHS69" s="14"/>
      <c r="KHT69" s="14"/>
      <c r="KHU69" s="14"/>
      <c r="KHV69" s="14"/>
      <c r="KHW69" s="14"/>
      <c r="KHX69" s="14"/>
      <c r="KHY69" s="14"/>
      <c r="KHZ69" s="14"/>
      <c r="KIA69" s="14"/>
      <c r="KIB69" s="14"/>
      <c r="KIC69" s="14"/>
      <c r="KID69" s="14"/>
      <c r="KIE69" s="14"/>
      <c r="KIF69" s="14"/>
      <c r="KIG69" s="14"/>
      <c r="KIH69" s="14"/>
      <c r="KII69" s="14"/>
      <c r="KIJ69" s="14"/>
      <c r="KIK69" s="14"/>
      <c r="KIL69" s="14"/>
      <c r="KIM69" s="14"/>
      <c r="KIN69" s="14"/>
      <c r="KIO69" s="14"/>
      <c r="KIP69" s="14"/>
      <c r="KIQ69" s="14"/>
      <c r="KIR69" s="14"/>
      <c r="KIS69" s="14"/>
      <c r="KIT69" s="14"/>
      <c r="KIU69" s="14"/>
      <c r="KIV69" s="14"/>
      <c r="KIW69" s="14"/>
      <c r="KIX69" s="14"/>
      <c r="KIY69" s="14"/>
      <c r="KIZ69" s="14"/>
      <c r="KJA69" s="14"/>
      <c r="KJB69" s="14"/>
      <c r="KJC69" s="14"/>
      <c r="KJD69" s="14"/>
      <c r="KJE69" s="14"/>
      <c r="KJF69" s="14"/>
      <c r="KJG69" s="14"/>
      <c r="KJH69" s="14"/>
      <c r="KJI69" s="14"/>
      <c r="KJJ69" s="14"/>
      <c r="KJK69" s="14"/>
      <c r="KJL69" s="14"/>
      <c r="KJM69" s="14"/>
      <c r="KJN69" s="14"/>
      <c r="KJO69" s="14"/>
      <c r="KJP69" s="14"/>
      <c r="KJQ69" s="14"/>
      <c r="KJR69" s="14"/>
      <c r="KJS69" s="14"/>
      <c r="KJT69" s="14"/>
      <c r="KJU69" s="14"/>
      <c r="KJV69" s="14"/>
      <c r="KJW69" s="14"/>
      <c r="KJX69" s="14"/>
      <c r="KJY69" s="14"/>
      <c r="KJZ69" s="14"/>
      <c r="KKA69" s="14"/>
      <c r="KKB69" s="14"/>
      <c r="KKC69" s="14"/>
      <c r="KKD69" s="14"/>
      <c r="KKE69" s="14"/>
      <c r="KKF69" s="14"/>
      <c r="KKG69" s="14"/>
      <c r="KKH69" s="14"/>
      <c r="KKI69" s="14"/>
      <c r="KKJ69" s="14"/>
      <c r="KKK69" s="14"/>
      <c r="KKL69" s="14"/>
      <c r="KKM69" s="14"/>
      <c r="KKN69" s="14"/>
      <c r="KKO69" s="14"/>
      <c r="KKP69" s="14"/>
      <c r="KKQ69" s="14"/>
      <c r="KKR69" s="14"/>
      <c r="KKS69" s="14"/>
      <c r="KKT69" s="14"/>
      <c r="KKU69" s="14"/>
      <c r="KKV69" s="14"/>
      <c r="KKW69" s="14"/>
      <c r="KKX69" s="14"/>
      <c r="KKY69" s="14"/>
      <c r="KKZ69" s="14"/>
      <c r="KLA69" s="14"/>
      <c r="KLB69" s="14"/>
      <c r="KLC69" s="14"/>
      <c r="KLD69" s="14"/>
      <c r="KLE69" s="14"/>
      <c r="KLF69" s="14"/>
      <c r="KLG69" s="14"/>
      <c r="KLH69" s="14"/>
      <c r="KLI69" s="14"/>
      <c r="KLJ69" s="14"/>
      <c r="KLK69" s="14"/>
      <c r="KLL69" s="14"/>
      <c r="KLM69" s="14"/>
      <c r="KLN69" s="14"/>
      <c r="KLO69" s="14"/>
      <c r="KLP69" s="14"/>
      <c r="KLQ69" s="14"/>
      <c r="KLR69" s="14"/>
      <c r="KLS69" s="14"/>
      <c r="KLT69" s="14"/>
      <c r="KLU69" s="14"/>
      <c r="KLV69" s="14"/>
      <c r="KLW69" s="14"/>
      <c r="KLX69" s="14"/>
      <c r="KLY69" s="14"/>
      <c r="KLZ69" s="14"/>
      <c r="KMA69" s="14"/>
      <c r="KMB69" s="14"/>
      <c r="KMC69" s="14"/>
      <c r="KMD69" s="14"/>
      <c r="KME69" s="14"/>
      <c r="KMF69" s="14"/>
      <c r="KMG69" s="14"/>
      <c r="KMH69" s="14"/>
      <c r="KMI69" s="14"/>
      <c r="KMJ69" s="14"/>
      <c r="KMK69" s="14"/>
      <c r="KML69" s="14"/>
      <c r="KMM69" s="14"/>
      <c r="KMN69" s="14"/>
      <c r="KMO69" s="14"/>
      <c r="KMP69" s="14"/>
      <c r="KMQ69" s="14"/>
      <c r="KMR69" s="14"/>
      <c r="KMS69" s="14"/>
      <c r="KMT69" s="14"/>
      <c r="KMU69" s="14"/>
      <c r="KMV69" s="14"/>
      <c r="KMW69" s="14"/>
      <c r="KMX69" s="14"/>
      <c r="KMY69" s="14"/>
      <c r="KMZ69" s="14"/>
      <c r="KNA69" s="14"/>
      <c r="KNB69" s="14"/>
      <c r="KNC69" s="14"/>
      <c r="KND69" s="14"/>
      <c r="KNE69" s="14"/>
      <c r="KNF69" s="14"/>
      <c r="KNG69" s="14"/>
      <c r="KNH69" s="14"/>
      <c r="KNI69" s="14"/>
      <c r="KNJ69" s="14"/>
      <c r="KNK69" s="14"/>
      <c r="KNL69" s="14"/>
      <c r="KNM69" s="14"/>
      <c r="KNN69" s="14"/>
      <c r="KNO69" s="14"/>
      <c r="KNP69" s="14"/>
      <c r="KNQ69" s="14"/>
      <c r="KNR69" s="14"/>
      <c r="KNS69" s="14"/>
      <c r="KNT69" s="14"/>
      <c r="KNU69" s="14"/>
      <c r="KNV69" s="14"/>
      <c r="KNW69" s="14"/>
      <c r="KNX69" s="14"/>
      <c r="KNY69" s="14"/>
      <c r="KNZ69" s="14"/>
      <c r="KOA69" s="14"/>
      <c r="KOB69" s="14"/>
      <c r="KOC69" s="14"/>
      <c r="KOD69" s="14"/>
      <c r="KOE69" s="14"/>
      <c r="KOF69" s="14"/>
      <c r="KOG69" s="14"/>
      <c r="KOH69" s="14"/>
      <c r="KOI69" s="14"/>
      <c r="KOJ69" s="14"/>
      <c r="KOK69" s="14"/>
      <c r="KOL69" s="14"/>
      <c r="KOM69" s="14"/>
      <c r="KON69" s="14"/>
      <c r="KOO69" s="14"/>
      <c r="KOP69" s="14"/>
      <c r="KOQ69" s="14"/>
      <c r="KOR69" s="14"/>
      <c r="KOS69" s="14"/>
      <c r="KOT69" s="14"/>
      <c r="KOU69" s="14"/>
      <c r="KOV69" s="14"/>
      <c r="KOW69" s="14"/>
      <c r="KOX69" s="14"/>
      <c r="KOY69" s="14"/>
      <c r="KOZ69" s="14"/>
      <c r="KPA69" s="14"/>
      <c r="KPB69" s="14"/>
      <c r="KPC69" s="14"/>
      <c r="KPD69" s="14"/>
      <c r="KPE69" s="14"/>
      <c r="KPF69" s="14"/>
      <c r="KPG69" s="14"/>
      <c r="KPH69" s="14"/>
      <c r="KPI69" s="14"/>
      <c r="KPJ69" s="14"/>
      <c r="KPK69" s="14"/>
      <c r="KPL69" s="14"/>
      <c r="KPM69" s="14"/>
      <c r="KPN69" s="14"/>
      <c r="KPO69" s="14"/>
      <c r="KPP69" s="14"/>
      <c r="KPQ69" s="14"/>
      <c r="KPR69" s="14"/>
      <c r="KPS69" s="14"/>
      <c r="KPT69" s="14"/>
      <c r="KPU69" s="14"/>
      <c r="KPV69" s="14"/>
      <c r="KPW69" s="14"/>
      <c r="KPX69" s="14"/>
      <c r="KPY69" s="14"/>
      <c r="KPZ69" s="14"/>
      <c r="KQA69" s="14"/>
      <c r="KQB69" s="14"/>
      <c r="KQC69" s="14"/>
      <c r="KQD69" s="14"/>
      <c r="KQE69" s="14"/>
      <c r="KQF69" s="14"/>
      <c r="KQG69" s="14"/>
      <c r="KQH69" s="14"/>
      <c r="KQI69" s="14"/>
      <c r="KQJ69" s="14"/>
      <c r="KQK69" s="14"/>
      <c r="KQL69" s="14"/>
      <c r="KQM69" s="14"/>
      <c r="KQN69" s="14"/>
      <c r="KQO69" s="14"/>
      <c r="KQP69" s="14"/>
      <c r="KQQ69" s="14"/>
      <c r="KQR69" s="14"/>
      <c r="KQS69" s="14"/>
      <c r="KQT69" s="14"/>
      <c r="KQU69" s="14"/>
      <c r="KQV69" s="14"/>
      <c r="KQW69" s="14"/>
      <c r="KQX69" s="14"/>
      <c r="KQY69" s="14"/>
      <c r="KQZ69" s="14"/>
      <c r="KRA69" s="14"/>
      <c r="KRB69" s="14"/>
      <c r="KRC69" s="14"/>
      <c r="KRD69" s="14"/>
      <c r="KRE69" s="14"/>
      <c r="KRF69" s="14"/>
      <c r="KRG69" s="14"/>
      <c r="KRH69" s="14"/>
      <c r="KRI69" s="14"/>
      <c r="KRJ69" s="14"/>
      <c r="KRK69" s="14"/>
      <c r="KRL69" s="14"/>
      <c r="KRM69" s="14"/>
      <c r="KRN69" s="14"/>
      <c r="KRO69" s="14"/>
      <c r="KRP69" s="14"/>
      <c r="KRQ69" s="14"/>
      <c r="KRR69" s="14"/>
      <c r="KRS69" s="14"/>
      <c r="KRT69" s="14"/>
      <c r="KRU69" s="14"/>
      <c r="KRV69" s="14"/>
      <c r="KRW69" s="14"/>
      <c r="KRX69" s="14"/>
      <c r="KRY69" s="14"/>
      <c r="KRZ69" s="14"/>
      <c r="KSA69" s="14"/>
      <c r="KSB69" s="14"/>
      <c r="KSC69" s="14"/>
      <c r="KSD69" s="14"/>
      <c r="KSE69" s="14"/>
      <c r="KSF69" s="14"/>
      <c r="KSG69" s="14"/>
      <c r="KSH69" s="14"/>
      <c r="KSI69" s="14"/>
      <c r="KSJ69" s="14"/>
      <c r="KSK69" s="14"/>
      <c r="KSL69" s="14"/>
      <c r="KSM69" s="14"/>
      <c r="KSN69" s="14"/>
      <c r="KSO69" s="14"/>
      <c r="KSP69" s="14"/>
      <c r="KSQ69" s="14"/>
      <c r="KSR69" s="14"/>
      <c r="KSS69" s="14"/>
      <c r="KST69" s="14"/>
      <c r="KSU69" s="14"/>
      <c r="KSV69" s="14"/>
      <c r="KSW69" s="14"/>
      <c r="KSX69" s="14"/>
      <c r="KSY69" s="14"/>
      <c r="KSZ69" s="14"/>
      <c r="KTA69" s="14"/>
      <c r="KTB69" s="14"/>
      <c r="KTC69" s="14"/>
      <c r="KTD69" s="14"/>
      <c r="KTE69" s="14"/>
      <c r="KTF69" s="14"/>
      <c r="KTG69" s="14"/>
      <c r="KTH69" s="14"/>
      <c r="KTI69" s="14"/>
      <c r="KTJ69" s="14"/>
      <c r="KTK69" s="14"/>
      <c r="KTL69" s="14"/>
      <c r="KTM69" s="14"/>
      <c r="KTN69" s="14"/>
      <c r="KTO69" s="14"/>
      <c r="KTP69" s="14"/>
      <c r="KTQ69" s="14"/>
      <c r="KTR69" s="14"/>
      <c r="KTS69" s="14"/>
      <c r="KTT69" s="14"/>
      <c r="KTU69" s="14"/>
      <c r="KTV69" s="14"/>
      <c r="KTW69" s="14"/>
      <c r="KTX69" s="14"/>
      <c r="KTY69" s="14"/>
      <c r="KTZ69" s="14"/>
      <c r="KUA69" s="14"/>
      <c r="KUB69" s="14"/>
      <c r="KUC69" s="14"/>
      <c r="KUD69" s="14"/>
      <c r="KUE69" s="14"/>
      <c r="KUF69" s="14"/>
      <c r="KUG69" s="14"/>
      <c r="KUH69" s="14"/>
      <c r="KUI69" s="14"/>
      <c r="KUJ69" s="14"/>
      <c r="KUK69" s="14"/>
      <c r="KUL69" s="14"/>
      <c r="KUM69" s="14"/>
      <c r="KUN69" s="14"/>
      <c r="KUO69" s="14"/>
      <c r="KUP69" s="14"/>
      <c r="KUQ69" s="14"/>
      <c r="KUR69" s="14"/>
      <c r="KUS69" s="14"/>
      <c r="KUT69" s="14"/>
      <c r="KUU69" s="14"/>
      <c r="KUV69" s="14"/>
      <c r="KUW69" s="14"/>
      <c r="KUX69" s="14"/>
      <c r="KUY69" s="14"/>
      <c r="KUZ69" s="14"/>
      <c r="KVA69" s="14"/>
      <c r="KVB69" s="14"/>
      <c r="KVC69" s="14"/>
      <c r="KVD69" s="14"/>
      <c r="KVE69" s="14"/>
      <c r="KVF69" s="14"/>
      <c r="KVG69" s="14"/>
      <c r="KVH69" s="14"/>
      <c r="KVI69" s="14"/>
      <c r="KVJ69" s="14"/>
      <c r="KVK69" s="14"/>
      <c r="KVL69" s="14"/>
      <c r="KVM69" s="14"/>
      <c r="KVN69" s="14"/>
      <c r="KVO69" s="14"/>
      <c r="KVP69" s="14"/>
      <c r="KVQ69" s="14"/>
      <c r="KVR69" s="14"/>
      <c r="KVS69" s="14"/>
      <c r="KVT69" s="14"/>
      <c r="KVU69" s="14"/>
      <c r="KVV69" s="14"/>
      <c r="KVW69" s="14"/>
      <c r="KVX69" s="14"/>
      <c r="KVY69" s="14"/>
      <c r="KVZ69" s="14"/>
      <c r="KWA69" s="14"/>
      <c r="KWB69" s="14"/>
      <c r="KWC69" s="14"/>
      <c r="KWD69" s="14"/>
      <c r="KWE69" s="14"/>
      <c r="KWF69" s="14"/>
      <c r="KWG69" s="14"/>
      <c r="KWH69" s="14"/>
      <c r="KWI69" s="14"/>
      <c r="KWJ69" s="14"/>
      <c r="KWK69" s="14"/>
      <c r="KWL69" s="14"/>
      <c r="KWM69" s="14"/>
      <c r="KWN69" s="14"/>
      <c r="KWO69" s="14"/>
      <c r="KWP69" s="14"/>
      <c r="KWQ69" s="14"/>
      <c r="KWR69" s="14"/>
      <c r="KWS69" s="14"/>
      <c r="KWT69" s="14"/>
      <c r="KWU69" s="14"/>
      <c r="KWV69" s="14"/>
      <c r="KWW69" s="14"/>
      <c r="KWX69" s="14"/>
      <c r="KWY69" s="14"/>
      <c r="KWZ69" s="14"/>
      <c r="KXA69" s="14"/>
      <c r="KXB69" s="14"/>
      <c r="KXC69" s="14"/>
      <c r="KXD69" s="14"/>
      <c r="KXE69" s="14"/>
      <c r="KXF69" s="14"/>
      <c r="KXG69" s="14"/>
      <c r="KXH69" s="14"/>
      <c r="KXI69" s="14"/>
      <c r="KXJ69" s="14"/>
      <c r="KXK69" s="14"/>
      <c r="KXL69" s="14"/>
      <c r="KXM69" s="14"/>
      <c r="KXN69" s="14"/>
      <c r="KXO69" s="14"/>
      <c r="KXP69" s="14"/>
      <c r="KXQ69" s="14"/>
      <c r="KXR69" s="14"/>
      <c r="KXS69" s="14"/>
      <c r="KXT69" s="14"/>
      <c r="KXU69" s="14"/>
      <c r="KXV69" s="14"/>
      <c r="KXW69" s="14"/>
      <c r="KXX69" s="14"/>
      <c r="KXY69" s="14"/>
      <c r="KXZ69" s="14"/>
      <c r="KYA69" s="14"/>
      <c r="KYB69" s="14"/>
      <c r="KYC69" s="14"/>
      <c r="KYD69" s="14"/>
      <c r="KYE69" s="14"/>
      <c r="KYF69" s="14"/>
      <c r="KYG69" s="14"/>
      <c r="KYH69" s="14"/>
      <c r="KYI69" s="14"/>
      <c r="KYJ69" s="14"/>
      <c r="KYK69" s="14"/>
      <c r="KYL69" s="14"/>
      <c r="KYM69" s="14"/>
      <c r="KYN69" s="14"/>
      <c r="KYO69" s="14"/>
      <c r="KYP69" s="14"/>
      <c r="KYQ69" s="14"/>
      <c r="KYR69" s="14"/>
      <c r="KYS69" s="14"/>
      <c r="KYT69" s="14"/>
      <c r="KYU69" s="14"/>
      <c r="KYV69" s="14"/>
      <c r="KYW69" s="14"/>
      <c r="KYX69" s="14"/>
      <c r="KYY69" s="14"/>
      <c r="KYZ69" s="14"/>
      <c r="KZA69" s="14"/>
      <c r="KZB69" s="14"/>
      <c r="KZC69" s="14"/>
      <c r="KZD69" s="14"/>
      <c r="KZE69" s="14"/>
      <c r="KZF69" s="14"/>
      <c r="KZG69" s="14"/>
      <c r="KZH69" s="14"/>
      <c r="KZI69" s="14"/>
      <c r="KZJ69" s="14"/>
      <c r="KZK69" s="14"/>
      <c r="KZL69" s="14"/>
      <c r="KZM69" s="14"/>
      <c r="KZN69" s="14"/>
      <c r="KZO69" s="14"/>
      <c r="KZP69" s="14"/>
      <c r="KZQ69" s="14"/>
      <c r="KZR69" s="14"/>
      <c r="KZS69" s="14"/>
      <c r="KZT69" s="14"/>
      <c r="KZU69" s="14"/>
      <c r="KZV69" s="14"/>
      <c r="KZW69" s="14"/>
      <c r="KZX69" s="14"/>
      <c r="KZY69" s="14"/>
      <c r="KZZ69" s="14"/>
      <c r="LAA69" s="14"/>
      <c r="LAB69" s="14"/>
      <c r="LAC69" s="14"/>
      <c r="LAD69" s="14"/>
      <c r="LAE69" s="14"/>
      <c r="LAF69" s="14"/>
      <c r="LAG69" s="14"/>
      <c r="LAH69" s="14"/>
      <c r="LAI69" s="14"/>
      <c r="LAJ69" s="14"/>
      <c r="LAK69" s="14"/>
      <c r="LAL69" s="14"/>
      <c r="LAM69" s="14"/>
      <c r="LAN69" s="14"/>
      <c r="LAO69" s="14"/>
      <c r="LAP69" s="14"/>
      <c r="LAQ69" s="14"/>
      <c r="LAR69" s="14"/>
      <c r="LAS69" s="14"/>
      <c r="LAT69" s="14"/>
      <c r="LAU69" s="14"/>
      <c r="LAV69" s="14"/>
      <c r="LAW69" s="14"/>
      <c r="LAX69" s="14"/>
      <c r="LAY69" s="14"/>
      <c r="LAZ69" s="14"/>
      <c r="LBA69" s="14"/>
      <c r="LBB69" s="14"/>
      <c r="LBC69" s="14"/>
      <c r="LBD69" s="14"/>
      <c r="LBE69" s="14"/>
      <c r="LBF69" s="14"/>
      <c r="LBG69" s="14"/>
      <c r="LBH69" s="14"/>
      <c r="LBI69" s="14"/>
      <c r="LBJ69" s="14"/>
      <c r="LBK69" s="14"/>
      <c r="LBL69" s="14"/>
      <c r="LBM69" s="14"/>
      <c r="LBN69" s="14"/>
      <c r="LBO69" s="14"/>
      <c r="LBP69" s="14"/>
      <c r="LBQ69" s="14"/>
      <c r="LBR69" s="14"/>
      <c r="LBS69" s="14"/>
      <c r="LBT69" s="14"/>
      <c r="LBU69" s="14"/>
      <c r="LBV69" s="14"/>
      <c r="LBW69" s="14"/>
      <c r="LBX69" s="14"/>
      <c r="LBY69" s="14"/>
      <c r="LBZ69" s="14"/>
      <c r="LCA69" s="14"/>
      <c r="LCB69" s="14"/>
      <c r="LCC69" s="14"/>
      <c r="LCD69" s="14"/>
      <c r="LCE69" s="14"/>
      <c r="LCF69" s="14"/>
      <c r="LCG69" s="14"/>
      <c r="LCH69" s="14"/>
      <c r="LCI69" s="14"/>
      <c r="LCJ69" s="14"/>
      <c r="LCK69" s="14"/>
      <c r="LCL69" s="14"/>
      <c r="LCM69" s="14"/>
      <c r="LCN69" s="14"/>
      <c r="LCO69" s="14"/>
      <c r="LCP69" s="14"/>
      <c r="LCQ69" s="14"/>
      <c r="LCR69" s="14"/>
      <c r="LCS69" s="14"/>
      <c r="LCT69" s="14"/>
      <c r="LCU69" s="14"/>
      <c r="LCV69" s="14"/>
      <c r="LCW69" s="14"/>
      <c r="LCX69" s="14"/>
      <c r="LCY69" s="14"/>
      <c r="LCZ69" s="14"/>
      <c r="LDA69" s="14"/>
      <c r="LDB69" s="14"/>
      <c r="LDC69" s="14"/>
      <c r="LDD69" s="14"/>
      <c r="LDE69" s="14"/>
      <c r="LDF69" s="14"/>
      <c r="LDG69" s="14"/>
      <c r="LDH69" s="14"/>
      <c r="LDI69" s="14"/>
      <c r="LDJ69" s="14"/>
      <c r="LDK69" s="14"/>
      <c r="LDL69" s="14"/>
      <c r="LDM69" s="14"/>
      <c r="LDN69" s="14"/>
      <c r="LDO69" s="14"/>
      <c r="LDP69" s="14"/>
      <c r="LDQ69" s="14"/>
      <c r="LDR69" s="14"/>
      <c r="LDS69" s="14"/>
      <c r="LDT69" s="14"/>
      <c r="LDU69" s="14"/>
      <c r="LDV69" s="14"/>
      <c r="LDW69" s="14"/>
      <c r="LDX69" s="14"/>
      <c r="LDY69" s="14"/>
      <c r="LDZ69" s="14"/>
      <c r="LEA69" s="14"/>
      <c r="LEB69" s="14"/>
      <c r="LEC69" s="14"/>
      <c r="LED69" s="14"/>
      <c r="LEE69" s="14"/>
      <c r="LEF69" s="14"/>
      <c r="LEG69" s="14"/>
      <c r="LEH69" s="14"/>
      <c r="LEI69" s="14"/>
      <c r="LEJ69" s="14"/>
      <c r="LEK69" s="14"/>
      <c r="LEL69" s="14"/>
      <c r="LEM69" s="14"/>
      <c r="LEN69" s="14"/>
      <c r="LEO69" s="14"/>
      <c r="LEP69" s="14"/>
      <c r="LEQ69" s="14"/>
      <c r="LER69" s="14"/>
      <c r="LES69" s="14"/>
      <c r="LET69" s="14"/>
      <c r="LEU69" s="14"/>
      <c r="LEV69" s="14"/>
      <c r="LEW69" s="14"/>
      <c r="LEX69" s="14"/>
      <c r="LEY69" s="14"/>
      <c r="LEZ69" s="14"/>
      <c r="LFA69" s="14"/>
      <c r="LFB69" s="14"/>
      <c r="LFC69" s="14"/>
      <c r="LFD69" s="14"/>
      <c r="LFE69" s="14"/>
      <c r="LFF69" s="14"/>
      <c r="LFG69" s="14"/>
      <c r="LFH69" s="14"/>
      <c r="LFI69" s="14"/>
      <c r="LFJ69" s="14"/>
      <c r="LFK69" s="14"/>
      <c r="LFL69" s="14"/>
      <c r="LFM69" s="14"/>
      <c r="LFN69" s="14"/>
      <c r="LFO69" s="14"/>
      <c r="LFP69" s="14"/>
      <c r="LFQ69" s="14"/>
      <c r="LFR69" s="14"/>
      <c r="LFS69" s="14"/>
      <c r="LFT69" s="14"/>
      <c r="LFU69" s="14"/>
      <c r="LFV69" s="14"/>
      <c r="LFW69" s="14"/>
      <c r="LFX69" s="14"/>
      <c r="LFY69" s="14"/>
      <c r="LFZ69" s="14"/>
      <c r="LGA69" s="14"/>
      <c r="LGB69" s="14"/>
      <c r="LGC69" s="14"/>
      <c r="LGD69" s="14"/>
      <c r="LGE69" s="14"/>
      <c r="LGF69" s="14"/>
      <c r="LGG69" s="14"/>
      <c r="LGH69" s="14"/>
      <c r="LGI69" s="14"/>
      <c r="LGJ69" s="14"/>
      <c r="LGK69" s="14"/>
      <c r="LGL69" s="14"/>
      <c r="LGM69" s="14"/>
      <c r="LGN69" s="14"/>
      <c r="LGO69" s="14"/>
      <c r="LGP69" s="14"/>
      <c r="LGQ69" s="14"/>
      <c r="LGR69" s="14"/>
      <c r="LGS69" s="14"/>
      <c r="LGT69" s="14"/>
      <c r="LGU69" s="14"/>
      <c r="LGV69" s="14"/>
      <c r="LGW69" s="14"/>
      <c r="LGX69" s="14"/>
      <c r="LGY69" s="14"/>
      <c r="LGZ69" s="14"/>
      <c r="LHA69" s="14"/>
      <c r="LHB69" s="14"/>
      <c r="LHC69" s="14"/>
      <c r="LHD69" s="14"/>
      <c r="LHE69" s="14"/>
      <c r="LHF69" s="14"/>
      <c r="LHG69" s="14"/>
      <c r="LHH69" s="14"/>
      <c r="LHI69" s="14"/>
      <c r="LHJ69" s="14"/>
      <c r="LHK69" s="14"/>
      <c r="LHL69" s="14"/>
      <c r="LHM69" s="14"/>
      <c r="LHN69" s="14"/>
      <c r="LHO69" s="14"/>
      <c r="LHP69" s="14"/>
      <c r="LHQ69" s="14"/>
      <c r="LHR69" s="14"/>
      <c r="LHS69" s="14"/>
      <c r="LHT69" s="14"/>
      <c r="LHU69" s="14"/>
      <c r="LHV69" s="14"/>
      <c r="LHW69" s="14"/>
      <c r="LHX69" s="14"/>
      <c r="LHY69" s="14"/>
      <c r="LHZ69" s="14"/>
      <c r="LIA69" s="14"/>
      <c r="LIB69" s="14"/>
      <c r="LIC69" s="14"/>
      <c r="LID69" s="14"/>
      <c r="LIE69" s="14"/>
      <c r="LIF69" s="14"/>
      <c r="LIG69" s="14"/>
      <c r="LIH69" s="14"/>
      <c r="LII69" s="14"/>
      <c r="LIJ69" s="14"/>
      <c r="LIK69" s="14"/>
      <c r="LIL69" s="14"/>
      <c r="LIM69" s="14"/>
      <c r="LIN69" s="14"/>
      <c r="LIO69" s="14"/>
      <c r="LIP69" s="14"/>
      <c r="LIQ69" s="14"/>
      <c r="LIR69" s="14"/>
      <c r="LIS69" s="14"/>
      <c r="LIT69" s="14"/>
      <c r="LIU69" s="14"/>
      <c r="LIV69" s="14"/>
      <c r="LIW69" s="14"/>
      <c r="LIX69" s="14"/>
      <c r="LIY69" s="14"/>
      <c r="LIZ69" s="14"/>
      <c r="LJA69" s="14"/>
      <c r="LJB69" s="14"/>
      <c r="LJC69" s="14"/>
      <c r="LJD69" s="14"/>
      <c r="LJE69" s="14"/>
      <c r="LJF69" s="14"/>
      <c r="LJG69" s="14"/>
      <c r="LJH69" s="14"/>
      <c r="LJI69" s="14"/>
      <c r="LJJ69" s="14"/>
      <c r="LJK69" s="14"/>
      <c r="LJL69" s="14"/>
      <c r="LJM69" s="14"/>
      <c r="LJN69" s="14"/>
      <c r="LJO69" s="14"/>
      <c r="LJP69" s="14"/>
      <c r="LJQ69" s="14"/>
      <c r="LJR69" s="14"/>
      <c r="LJS69" s="14"/>
      <c r="LJT69" s="14"/>
      <c r="LJU69" s="14"/>
      <c r="LJV69" s="14"/>
      <c r="LJW69" s="14"/>
      <c r="LJX69" s="14"/>
      <c r="LJY69" s="14"/>
      <c r="LJZ69" s="14"/>
      <c r="LKA69" s="14"/>
      <c r="LKB69" s="14"/>
      <c r="LKC69" s="14"/>
      <c r="LKD69" s="14"/>
      <c r="LKE69" s="14"/>
      <c r="LKF69" s="14"/>
      <c r="LKG69" s="14"/>
      <c r="LKH69" s="14"/>
      <c r="LKI69" s="14"/>
      <c r="LKJ69" s="14"/>
      <c r="LKK69" s="14"/>
      <c r="LKL69" s="14"/>
      <c r="LKM69" s="14"/>
      <c r="LKN69" s="14"/>
      <c r="LKO69" s="14"/>
      <c r="LKP69" s="14"/>
      <c r="LKQ69" s="14"/>
      <c r="LKR69" s="14"/>
      <c r="LKS69" s="14"/>
      <c r="LKT69" s="14"/>
      <c r="LKU69" s="14"/>
      <c r="LKV69" s="14"/>
      <c r="LKW69" s="14"/>
      <c r="LKX69" s="14"/>
      <c r="LKY69" s="14"/>
      <c r="LKZ69" s="14"/>
      <c r="LLA69" s="14"/>
      <c r="LLB69" s="14"/>
      <c r="LLC69" s="14"/>
      <c r="LLD69" s="14"/>
      <c r="LLE69" s="14"/>
      <c r="LLF69" s="14"/>
      <c r="LLG69" s="14"/>
      <c r="LLH69" s="14"/>
      <c r="LLI69" s="14"/>
      <c r="LLJ69" s="14"/>
      <c r="LLK69" s="14"/>
      <c r="LLL69" s="14"/>
      <c r="LLM69" s="14"/>
      <c r="LLN69" s="14"/>
      <c r="LLO69" s="14"/>
      <c r="LLP69" s="14"/>
      <c r="LLQ69" s="14"/>
      <c r="LLR69" s="14"/>
      <c r="LLS69" s="14"/>
      <c r="LLT69" s="14"/>
      <c r="LLU69" s="14"/>
      <c r="LLV69" s="14"/>
      <c r="LLW69" s="14"/>
      <c r="LLX69" s="14"/>
      <c r="LLY69" s="14"/>
      <c r="LLZ69" s="14"/>
      <c r="LMA69" s="14"/>
      <c r="LMB69" s="14"/>
      <c r="LMC69" s="14"/>
      <c r="LMD69" s="14"/>
      <c r="LME69" s="14"/>
      <c r="LMF69" s="14"/>
      <c r="LMG69" s="14"/>
      <c r="LMH69" s="14"/>
      <c r="LMI69" s="14"/>
      <c r="LMJ69" s="14"/>
      <c r="LMK69" s="14"/>
      <c r="LML69" s="14"/>
      <c r="LMM69" s="14"/>
      <c r="LMN69" s="14"/>
      <c r="LMO69" s="14"/>
      <c r="LMP69" s="14"/>
      <c r="LMQ69" s="14"/>
      <c r="LMR69" s="14"/>
      <c r="LMS69" s="14"/>
      <c r="LMT69" s="14"/>
      <c r="LMU69" s="14"/>
      <c r="LMV69" s="14"/>
      <c r="LMW69" s="14"/>
      <c r="LMX69" s="14"/>
      <c r="LMY69" s="14"/>
      <c r="LMZ69" s="14"/>
      <c r="LNA69" s="14"/>
      <c r="LNB69" s="14"/>
      <c r="LNC69" s="14"/>
      <c r="LND69" s="14"/>
      <c r="LNE69" s="14"/>
      <c r="LNF69" s="14"/>
      <c r="LNG69" s="14"/>
      <c r="LNH69" s="14"/>
      <c r="LNI69" s="14"/>
      <c r="LNJ69" s="14"/>
      <c r="LNK69" s="14"/>
      <c r="LNL69" s="14"/>
      <c r="LNM69" s="14"/>
      <c r="LNN69" s="14"/>
      <c r="LNO69" s="14"/>
      <c r="LNP69" s="14"/>
      <c r="LNQ69" s="14"/>
      <c r="LNR69" s="14"/>
      <c r="LNS69" s="14"/>
      <c r="LNT69" s="14"/>
      <c r="LNU69" s="14"/>
      <c r="LNV69" s="14"/>
      <c r="LNW69" s="14"/>
      <c r="LNX69" s="14"/>
      <c r="LNY69" s="14"/>
      <c r="LNZ69" s="14"/>
      <c r="LOA69" s="14"/>
      <c r="LOB69" s="14"/>
      <c r="LOC69" s="14"/>
      <c r="LOD69" s="14"/>
      <c r="LOE69" s="14"/>
      <c r="LOF69" s="14"/>
      <c r="LOG69" s="14"/>
      <c r="LOH69" s="14"/>
      <c r="LOI69" s="14"/>
      <c r="LOJ69" s="14"/>
      <c r="LOK69" s="14"/>
      <c r="LOL69" s="14"/>
      <c r="LOM69" s="14"/>
      <c r="LON69" s="14"/>
      <c r="LOO69" s="14"/>
      <c r="LOP69" s="14"/>
      <c r="LOQ69" s="14"/>
      <c r="LOR69" s="14"/>
      <c r="LOS69" s="14"/>
      <c r="LOT69" s="14"/>
      <c r="LOU69" s="14"/>
      <c r="LOV69" s="14"/>
      <c r="LOW69" s="14"/>
      <c r="LOX69" s="14"/>
      <c r="LOY69" s="14"/>
      <c r="LOZ69" s="14"/>
      <c r="LPA69" s="14"/>
      <c r="LPB69" s="14"/>
      <c r="LPC69" s="14"/>
      <c r="LPD69" s="14"/>
      <c r="LPE69" s="14"/>
      <c r="LPF69" s="14"/>
      <c r="LPG69" s="14"/>
      <c r="LPH69" s="14"/>
      <c r="LPI69" s="14"/>
      <c r="LPJ69" s="14"/>
      <c r="LPK69" s="14"/>
      <c r="LPL69" s="14"/>
      <c r="LPM69" s="14"/>
      <c r="LPN69" s="14"/>
      <c r="LPO69" s="14"/>
      <c r="LPP69" s="14"/>
      <c r="LPQ69" s="14"/>
      <c r="LPR69" s="14"/>
      <c r="LPS69" s="14"/>
      <c r="LPT69" s="14"/>
      <c r="LPU69" s="14"/>
      <c r="LPV69" s="14"/>
      <c r="LPW69" s="14"/>
      <c r="LPX69" s="14"/>
      <c r="LPY69" s="14"/>
      <c r="LPZ69" s="14"/>
      <c r="LQA69" s="14"/>
      <c r="LQB69" s="14"/>
      <c r="LQC69" s="14"/>
      <c r="LQD69" s="14"/>
      <c r="LQE69" s="14"/>
      <c r="LQF69" s="14"/>
      <c r="LQG69" s="14"/>
      <c r="LQH69" s="14"/>
      <c r="LQI69" s="14"/>
      <c r="LQJ69" s="14"/>
      <c r="LQK69" s="14"/>
      <c r="LQL69" s="14"/>
      <c r="LQM69" s="14"/>
      <c r="LQN69" s="14"/>
      <c r="LQO69" s="14"/>
      <c r="LQP69" s="14"/>
      <c r="LQQ69" s="14"/>
      <c r="LQR69" s="14"/>
      <c r="LQS69" s="14"/>
      <c r="LQT69" s="14"/>
      <c r="LQU69" s="14"/>
      <c r="LQV69" s="14"/>
      <c r="LQW69" s="14"/>
      <c r="LQX69" s="14"/>
      <c r="LQY69" s="14"/>
      <c r="LQZ69" s="14"/>
      <c r="LRA69" s="14"/>
      <c r="LRB69" s="14"/>
      <c r="LRC69" s="14"/>
      <c r="LRD69" s="14"/>
      <c r="LRE69" s="14"/>
      <c r="LRF69" s="14"/>
      <c r="LRG69" s="14"/>
      <c r="LRH69" s="14"/>
      <c r="LRI69" s="14"/>
      <c r="LRJ69" s="14"/>
      <c r="LRK69" s="14"/>
      <c r="LRL69" s="14"/>
      <c r="LRM69" s="14"/>
      <c r="LRN69" s="14"/>
      <c r="LRO69" s="14"/>
      <c r="LRP69" s="14"/>
      <c r="LRQ69" s="14"/>
      <c r="LRR69" s="14"/>
      <c r="LRS69" s="14"/>
      <c r="LRT69" s="14"/>
      <c r="LRU69" s="14"/>
      <c r="LRV69" s="14"/>
      <c r="LRW69" s="14"/>
      <c r="LRX69" s="14"/>
      <c r="LRY69" s="14"/>
      <c r="LRZ69" s="14"/>
      <c r="LSA69" s="14"/>
      <c r="LSB69" s="14"/>
      <c r="LSC69" s="14"/>
      <c r="LSD69" s="14"/>
      <c r="LSE69" s="14"/>
      <c r="LSF69" s="14"/>
      <c r="LSG69" s="14"/>
      <c r="LSH69" s="14"/>
      <c r="LSI69" s="14"/>
      <c r="LSJ69" s="14"/>
      <c r="LSK69" s="14"/>
      <c r="LSL69" s="14"/>
      <c r="LSM69" s="14"/>
      <c r="LSN69" s="14"/>
      <c r="LSO69" s="14"/>
      <c r="LSP69" s="14"/>
      <c r="LSQ69" s="14"/>
      <c r="LSR69" s="14"/>
      <c r="LSS69" s="14"/>
      <c r="LST69" s="14"/>
      <c r="LSU69" s="14"/>
      <c r="LSV69" s="14"/>
      <c r="LSW69" s="14"/>
      <c r="LSX69" s="14"/>
      <c r="LSY69" s="14"/>
      <c r="LSZ69" s="14"/>
      <c r="LTA69" s="14"/>
      <c r="LTB69" s="14"/>
      <c r="LTC69" s="14"/>
      <c r="LTD69" s="14"/>
      <c r="LTE69" s="14"/>
      <c r="LTF69" s="14"/>
      <c r="LTG69" s="14"/>
      <c r="LTH69" s="14"/>
      <c r="LTI69" s="14"/>
      <c r="LTJ69" s="14"/>
      <c r="LTK69" s="14"/>
      <c r="LTL69" s="14"/>
      <c r="LTM69" s="14"/>
      <c r="LTN69" s="14"/>
      <c r="LTO69" s="14"/>
      <c r="LTP69" s="14"/>
      <c r="LTQ69" s="14"/>
      <c r="LTR69" s="14"/>
      <c r="LTS69" s="14"/>
      <c r="LTT69" s="14"/>
      <c r="LTU69" s="14"/>
      <c r="LTV69" s="14"/>
      <c r="LTW69" s="14"/>
      <c r="LTX69" s="14"/>
      <c r="LTY69" s="14"/>
      <c r="LTZ69" s="14"/>
      <c r="LUA69" s="14"/>
      <c r="LUB69" s="14"/>
      <c r="LUC69" s="14"/>
      <c r="LUD69" s="14"/>
      <c r="LUE69" s="14"/>
      <c r="LUF69" s="14"/>
      <c r="LUG69" s="14"/>
      <c r="LUH69" s="14"/>
      <c r="LUI69" s="14"/>
      <c r="LUJ69" s="14"/>
      <c r="LUK69" s="14"/>
      <c r="LUL69" s="14"/>
      <c r="LUM69" s="14"/>
      <c r="LUN69" s="14"/>
      <c r="LUO69" s="14"/>
      <c r="LUP69" s="14"/>
      <c r="LUQ69" s="14"/>
      <c r="LUR69" s="14"/>
      <c r="LUS69" s="14"/>
      <c r="LUT69" s="14"/>
      <c r="LUU69" s="14"/>
      <c r="LUV69" s="14"/>
      <c r="LUW69" s="14"/>
      <c r="LUX69" s="14"/>
      <c r="LUY69" s="14"/>
      <c r="LUZ69" s="14"/>
      <c r="LVA69" s="14"/>
      <c r="LVB69" s="14"/>
      <c r="LVC69" s="14"/>
      <c r="LVD69" s="14"/>
      <c r="LVE69" s="14"/>
      <c r="LVF69" s="14"/>
      <c r="LVG69" s="14"/>
      <c r="LVH69" s="14"/>
      <c r="LVI69" s="14"/>
      <c r="LVJ69" s="14"/>
      <c r="LVK69" s="14"/>
      <c r="LVL69" s="14"/>
      <c r="LVM69" s="14"/>
      <c r="LVN69" s="14"/>
      <c r="LVO69" s="14"/>
      <c r="LVP69" s="14"/>
      <c r="LVQ69" s="14"/>
      <c r="LVR69" s="14"/>
      <c r="LVS69" s="14"/>
      <c r="LVT69" s="14"/>
      <c r="LVU69" s="14"/>
      <c r="LVV69" s="14"/>
      <c r="LVW69" s="14"/>
      <c r="LVX69" s="14"/>
      <c r="LVY69" s="14"/>
      <c r="LVZ69" s="14"/>
      <c r="LWA69" s="14"/>
      <c r="LWB69" s="14"/>
      <c r="LWC69" s="14"/>
      <c r="LWD69" s="14"/>
      <c r="LWE69" s="14"/>
      <c r="LWF69" s="14"/>
      <c r="LWG69" s="14"/>
      <c r="LWH69" s="14"/>
      <c r="LWI69" s="14"/>
      <c r="LWJ69" s="14"/>
      <c r="LWK69" s="14"/>
      <c r="LWL69" s="14"/>
      <c r="LWM69" s="14"/>
      <c r="LWN69" s="14"/>
      <c r="LWO69" s="14"/>
      <c r="LWP69" s="14"/>
      <c r="LWQ69" s="14"/>
      <c r="LWR69" s="14"/>
      <c r="LWS69" s="14"/>
      <c r="LWT69" s="14"/>
      <c r="LWU69" s="14"/>
      <c r="LWV69" s="14"/>
      <c r="LWW69" s="14"/>
      <c r="LWX69" s="14"/>
      <c r="LWY69" s="14"/>
      <c r="LWZ69" s="14"/>
      <c r="LXA69" s="14"/>
      <c r="LXB69" s="14"/>
      <c r="LXC69" s="14"/>
      <c r="LXD69" s="14"/>
      <c r="LXE69" s="14"/>
      <c r="LXF69" s="14"/>
      <c r="LXG69" s="14"/>
      <c r="LXH69" s="14"/>
      <c r="LXI69" s="14"/>
      <c r="LXJ69" s="14"/>
      <c r="LXK69" s="14"/>
      <c r="LXL69" s="14"/>
      <c r="LXM69" s="14"/>
      <c r="LXN69" s="14"/>
      <c r="LXO69" s="14"/>
      <c r="LXP69" s="14"/>
      <c r="LXQ69" s="14"/>
      <c r="LXR69" s="14"/>
      <c r="LXS69" s="14"/>
      <c r="LXT69" s="14"/>
      <c r="LXU69" s="14"/>
      <c r="LXV69" s="14"/>
      <c r="LXW69" s="14"/>
      <c r="LXX69" s="14"/>
      <c r="LXY69" s="14"/>
      <c r="LXZ69" s="14"/>
      <c r="LYA69" s="14"/>
      <c r="LYB69" s="14"/>
      <c r="LYC69" s="14"/>
      <c r="LYD69" s="14"/>
      <c r="LYE69" s="14"/>
      <c r="LYF69" s="14"/>
      <c r="LYG69" s="14"/>
      <c r="LYH69" s="14"/>
      <c r="LYI69" s="14"/>
      <c r="LYJ69" s="14"/>
      <c r="LYK69" s="14"/>
      <c r="LYL69" s="14"/>
      <c r="LYM69" s="14"/>
      <c r="LYN69" s="14"/>
      <c r="LYO69" s="14"/>
      <c r="LYP69" s="14"/>
      <c r="LYQ69" s="14"/>
      <c r="LYR69" s="14"/>
      <c r="LYS69" s="14"/>
      <c r="LYT69" s="14"/>
      <c r="LYU69" s="14"/>
      <c r="LYV69" s="14"/>
      <c r="LYW69" s="14"/>
      <c r="LYX69" s="14"/>
      <c r="LYY69" s="14"/>
      <c r="LYZ69" s="14"/>
      <c r="LZA69" s="14"/>
      <c r="LZB69" s="14"/>
      <c r="LZC69" s="14"/>
      <c r="LZD69" s="14"/>
      <c r="LZE69" s="14"/>
      <c r="LZF69" s="14"/>
      <c r="LZG69" s="14"/>
      <c r="LZH69" s="14"/>
      <c r="LZI69" s="14"/>
      <c r="LZJ69" s="14"/>
      <c r="LZK69" s="14"/>
      <c r="LZL69" s="14"/>
      <c r="LZM69" s="14"/>
      <c r="LZN69" s="14"/>
      <c r="LZO69" s="14"/>
      <c r="LZP69" s="14"/>
      <c r="LZQ69" s="14"/>
      <c r="LZR69" s="14"/>
      <c r="LZS69" s="14"/>
      <c r="LZT69" s="14"/>
      <c r="LZU69" s="14"/>
      <c r="LZV69" s="14"/>
      <c r="LZW69" s="14"/>
      <c r="LZX69" s="14"/>
      <c r="LZY69" s="14"/>
      <c r="LZZ69" s="14"/>
      <c r="MAA69" s="14"/>
      <c r="MAB69" s="14"/>
      <c r="MAC69" s="14"/>
      <c r="MAD69" s="14"/>
      <c r="MAE69" s="14"/>
      <c r="MAF69" s="14"/>
      <c r="MAG69" s="14"/>
      <c r="MAH69" s="14"/>
      <c r="MAI69" s="14"/>
      <c r="MAJ69" s="14"/>
      <c r="MAK69" s="14"/>
      <c r="MAL69" s="14"/>
      <c r="MAM69" s="14"/>
      <c r="MAN69" s="14"/>
      <c r="MAO69" s="14"/>
      <c r="MAP69" s="14"/>
      <c r="MAQ69" s="14"/>
      <c r="MAR69" s="14"/>
      <c r="MAS69" s="14"/>
      <c r="MAT69" s="14"/>
      <c r="MAU69" s="14"/>
      <c r="MAV69" s="14"/>
      <c r="MAW69" s="14"/>
      <c r="MAX69" s="14"/>
      <c r="MAY69" s="14"/>
      <c r="MAZ69" s="14"/>
      <c r="MBA69" s="14"/>
      <c r="MBB69" s="14"/>
      <c r="MBC69" s="14"/>
      <c r="MBD69" s="14"/>
      <c r="MBE69" s="14"/>
      <c r="MBF69" s="14"/>
      <c r="MBG69" s="14"/>
      <c r="MBH69" s="14"/>
      <c r="MBI69" s="14"/>
      <c r="MBJ69" s="14"/>
      <c r="MBK69" s="14"/>
      <c r="MBL69" s="14"/>
      <c r="MBM69" s="14"/>
      <c r="MBN69" s="14"/>
      <c r="MBO69" s="14"/>
      <c r="MBP69" s="14"/>
      <c r="MBQ69" s="14"/>
      <c r="MBR69" s="14"/>
      <c r="MBS69" s="14"/>
      <c r="MBT69" s="14"/>
      <c r="MBU69" s="14"/>
      <c r="MBV69" s="14"/>
      <c r="MBW69" s="14"/>
      <c r="MBX69" s="14"/>
      <c r="MBY69" s="14"/>
      <c r="MBZ69" s="14"/>
      <c r="MCA69" s="14"/>
      <c r="MCB69" s="14"/>
      <c r="MCC69" s="14"/>
      <c r="MCD69" s="14"/>
      <c r="MCE69" s="14"/>
      <c r="MCF69" s="14"/>
      <c r="MCG69" s="14"/>
      <c r="MCH69" s="14"/>
      <c r="MCI69" s="14"/>
      <c r="MCJ69" s="14"/>
      <c r="MCK69" s="14"/>
      <c r="MCL69" s="14"/>
      <c r="MCM69" s="14"/>
      <c r="MCN69" s="14"/>
      <c r="MCO69" s="14"/>
      <c r="MCP69" s="14"/>
      <c r="MCQ69" s="14"/>
      <c r="MCR69" s="14"/>
      <c r="MCS69" s="14"/>
      <c r="MCT69" s="14"/>
      <c r="MCU69" s="14"/>
      <c r="MCV69" s="14"/>
      <c r="MCW69" s="14"/>
      <c r="MCX69" s="14"/>
      <c r="MCY69" s="14"/>
      <c r="MCZ69" s="14"/>
      <c r="MDA69" s="14"/>
      <c r="MDB69" s="14"/>
      <c r="MDC69" s="14"/>
      <c r="MDD69" s="14"/>
      <c r="MDE69" s="14"/>
      <c r="MDF69" s="14"/>
      <c r="MDG69" s="14"/>
      <c r="MDH69" s="14"/>
      <c r="MDI69" s="14"/>
      <c r="MDJ69" s="14"/>
      <c r="MDK69" s="14"/>
      <c r="MDL69" s="14"/>
      <c r="MDM69" s="14"/>
      <c r="MDN69" s="14"/>
      <c r="MDO69" s="14"/>
      <c r="MDP69" s="14"/>
      <c r="MDQ69" s="14"/>
      <c r="MDR69" s="14"/>
      <c r="MDS69" s="14"/>
      <c r="MDT69" s="14"/>
      <c r="MDU69" s="14"/>
      <c r="MDV69" s="14"/>
      <c r="MDW69" s="14"/>
      <c r="MDX69" s="14"/>
      <c r="MDY69" s="14"/>
      <c r="MDZ69" s="14"/>
      <c r="MEA69" s="14"/>
      <c r="MEB69" s="14"/>
      <c r="MEC69" s="14"/>
      <c r="MED69" s="14"/>
      <c r="MEE69" s="14"/>
      <c r="MEF69" s="14"/>
      <c r="MEG69" s="14"/>
      <c r="MEH69" s="14"/>
      <c r="MEI69" s="14"/>
      <c r="MEJ69" s="14"/>
      <c r="MEK69" s="14"/>
      <c r="MEL69" s="14"/>
      <c r="MEM69" s="14"/>
      <c r="MEN69" s="14"/>
      <c r="MEO69" s="14"/>
      <c r="MEP69" s="14"/>
      <c r="MEQ69" s="14"/>
      <c r="MER69" s="14"/>
      <c r="MES69" s="14"/>
      <c r="MET69" s="14"/>
      <c r="MEU69" s="14"/>
      <c r="MEV69" s="14"/>
      <c r="MEW69" s="14"/>
      <c r="MEX69" s="14"/>
      <c r="MEY69" s="14"/>
      <c r="MEZ69" s="14"/>
      <c r="MFA69" s="14"/>
      <c r="MFB69" s="14"/>
      <c r="MFC69" s="14"/>
      <c r="MFD69" s="14"/>
      <c r="MFE69" s="14"/>
      <c r="MFF69" s="14"/>
      <c r="MFG69" s="14"/>
      <c r="MFH69" s="14"/>
      <c r="MFI69" s="14"/>
      <c r="MFJ69" s="14"/>
      <c r="MFK69" s="14"/>
      <c r="MFL69" s="14"/>
      <c r="MFM69" s="14"/>
      <c r="MFN69" s="14"/>
      <c r="MFO69" s="14"/>
      <c r="MFP69" s="14"/>
      <c r="MFQ69" s="14"/>
      <c r="MFR69" s="14"/>
      <c r="MFS69" s="14"/>
      <c r="MFT69" s="14"/>
      <c r="MFU69" s="14"/>
      <c r="MFV69" s="14"/>
      <c r="MFW69" s="14"/>
      <c r="MFX69" s="14"/>
      <c r="MFY69" s="14"/>
      <c r="MFZ69" s="14"/>
      <c r="MGA69" s="14"/>
      <c r="MGB69" s="14"/>
      <c r="MGC69" s="14"/>
      <c r="MGD69" s="14"/>
      <c r="MGE69" s="14"/>
      <c r="MGF69" s="14"/>
      <c r="MGG69" s="14"/>
      <c r="MGH69" s="14"/>
      <c r="MGI69" s="14"/>
      <c r="MGJ69" s="14"/>
      <c r="MGK69" s="14"/>
      <c r="MGL69" s="14"/>
      <c r="MGM69" s="14"/>
      <c r="MGN69" s="14"/>
      <c r="MGO69" s="14"/>
      <c r="MGP69" s="14"/>
      <c r="MGQ69" s="14"/>
      <c r="MGR69" s="14"/>
      <c r="MGS69" s="14"/>
      <c r="MGT69" s="14"/>
      <c r="MGU69" s="14"/>
      <c r="MGV69" s="14"/>
      <c r="MGW69" s="14"/>
      <c r="MGX69" s="14"/>
      <c r="MGY69" s="14"/>
      <c r="MGZ69" s="14"/>
      <c r="MHA69" s="14"/>
      <c r="MHB69" s="14"/>
      <c r="MHC69" s="14"/>
      <c r="MHD69" s="14"/>
      <c r="MHE69" s="14"/>
      <c r="MHF69" s="14"/>
      <c r="MHG69" s="14"/>
      <c r="MHH69" s="14"/>
      <c r="MHI69" s="14"/>
      <c r="MHJ69" s="14"/>
      <c r="MHK69" s="14"/>
      <c r="MHL69" s="14"/>
      <c r="MHM69" s="14"/>
      <c r="MHN69" s="14"/>
      <c r="MHO69" s="14"/>
      <c r="MHP69" s="14"/>
      <c r="MHQ69" s="14"/>
      <c r="MHR69" s="14"/>
      <c r="MHS69" s="14"/>
      <c r="MHT69" s="14"/>
      <c r="MHU69" s="14"/>
      <c r="MHV69" s="14"/>
      <c r="MHW69" s="14"/>
      <c r="MHX69" s="14"/>
      <c r="MHY69" s="14"/>
      <c r="MHZ69" s="14"/>
      <c r="MIA69" s="14"/>
      <c r="MIB69" s="14"/>
      <c r="MIC69" s="14"/>
      <c r="MID69" s="14"/>
      <c r="MIE69" s="14"/>
      <c r="MIF69" s="14"/>
      <c r="MIG69" s="14"/>
      <c r="MIH69" s="14"/>
      <c r="MII69" s="14"/>
      <c r="MIJ69" s="14"/>
      <c r="MIK69" s="14"/>
      <c r="MIL69" s="14"/>
      <c r="MIM69" s="14"/>
      <c r="MIN69" s="14"/>
      <c r="MIO69" s="14"/>
      <c r="MIP69" s="14"/>
      <c r="MIQ69" s="14"/>
      <c r="MIR69" s="14"/>
      <c r="MIS69" s="14"/>
      <c r="MIT69" s="14"/>
      <c r="MIU69" s="14"/>
      <c r="MIV69" s="14"/>
      <c r="MIW69" s="14"/>
      <c r="MIX69" s="14"/>
      <c r="MIY69" s="14"/>
      <c r="MIZ69" s="14"/>
      <c r="MJA69" s="14"/>
      <c r="MJB69" s="14"/>
      <c r="MJC69" s="14"/>
      <c r="MJD69" s="14"/>
      <c r="MJE69" s="14"/>
      <c r="MJF69" s="14"/>
      <c r="MJG69" s="14"/>
      <c r="MJH69" s="14"/>
      <c r="MJI69" s="14"/>
      <c r="MJJ69" s="14"/>
      <c r="MJK69" s="14"/>
      <c r="MJL69" s="14"/>
      <c r="MJM69" s="14"/>
      <c r="MJN69" s="14"/>
      <c r="MJO69" s="14"/>
      <c r="MJP69" s="14"/>
      <c r="MJQ69" s="14"/>
      <c r="MJR69" s="14"/>
      <c r="MJS69" s="14"/>
      <c r="MJT69" s="14"/>
      <c r="MJU69" s="14"/>
      <c r="MJV69" s="14"/>
      <c r="MJW69" s="14"/>
      <c r="MJX69" s="14"/>
      <c r="MJY69" s="14"/>
      <c r="MJZ69" s="14"/>
      <c r="MKA69" s="14"/>
      <c r="MKB69" s="14"/>
      <c r="MKC69" s="14"/>
      <c r="MKD69" s="14"/>
      <c r="MKE69" s="14"/>
      <c r="MKF69" s="14"/>
      <c r="MKG69" s="14"/>
      <c r="MKH69" s="14"/>
      <c r="MKI69" s="14"/>
      <c r="MKJ69" s="14"/>
      <c r="MKK69" s="14"/>
      <c r="MKL69" s="14"/>
      <c r="MKM69" s="14"/>
      <c r="MKN69" s="14"/>
      <c r="MKO69" s="14"/>
      <c r="MKP69" s="14"/>
      <c r="MKQ69" s="14"/>
      <c r="MKR69" s="14"/>
      <c r="MKS69" s="14"/>
      <c r="MKT69" s="14"/>
      <c r="MKU69" s="14"/>
      <c r="MKV69" s="14"/>
      <c r="MKW69" s="14"/>
      <c r="MKX69" s="14"/>
      <c r="MKY69" s="14"/>
      <c r="MKZ69" s="14"/>
      <c r="MLA69" s="14"/>
      <c r="MLB69" s="14"/>
      <c r="MLC69" s="14"/>
      <c r="MLD69" s="14"/>
      <c r="MLE69" s="14"/>
      <c r="MLF69" s="14"/>
      <c r="MLG69" s="14"/>
      <c r="MLH69" s="14"/>
      <c r="MLI69" s="14"/>
      <c r="MLJ69" s="14"/>
      <c r="MLK69" s="14"/>
      <c r="MLL69" s="14"/>
      <c r="MLM69" s="14"/>
      <c r="MLN69" s="14"/>
      <c r="MLO69" s="14"/>
      <c r="MLP69" s="14"/>
      <c r="MLQ69" s="14"/>
      <c r="MLR69" s="14"/>
      <c r="MLS69" s="14"/>
      <c r="MLT69" s="14"/>
      <c r="MLU69" s="14"/>
      <c r="MLV69" s="14"/>
      <c r="MLW69" s="14"/>
      <c r="MLX69" s="14"/>
      <c r="MLY69" s="14"/>
      <c r="MLZ69" s="14"/>
      <c r="MMA69" s="14"/>
      <c r="MMB69" s="14"/>
      <c r="MMC69" s="14"/>
      <c r="MMD69" s="14"/>
      <c r="MME69" s="14"/>
      <c r="MMF69" s="14"/>
      <c r="MMG69" s="14"/>
      <c r="MMH69" s="14"/>
      <c r="MMI69" s="14"/>
      <c r="MMJ69" s="14"/>
      <c r="MMK69" s="14"/>
      <c r="MML69" s="14"/>
      <c r="MMM69" s="14"/>
      <c r="MMN69" s="14"/>
      <c r="MMO69" s="14"/>
      <c r="MMP69" s="14"/>
      <c r="MMQ69" s="14"/>
      <c r="MMR69" s="14"/>
      <c r="MMS69" s="14"/>
      <c r="MMT69" s="14"/>
      <c r="MMU69" s="14"/>
      <c r="MMV69" s="14"/>
      <c r="MMW69" s="14"/>
      <c r="MMX69" s="14"/>
      <c r="MMY69" s="14"/>
      <c r="MMZ69" s="14"/>
      <c r="MNA69" s="14"/>
      <c r="MNB69" s="14"/>
      <c r="MNC69" s="14"/>
      <c r="MND69" s="14"/>
      <c r="MNE69" s="14"/>
      <c r="MNF69" s="14"/>
      <c r="MNG69" s="14"/>
      <c r="MNH69" s="14"/>
      <c r="MNI69" s="14"/>
      <c r="MNJ69" s="14"/>
      <c r="MNK69" s="14"/>
      <c r="MNL69" s="14"/>
      <c r="MNM69" s="14"/>
      <c r="MNN69" s="14"/>
      <c r="MNO69" s="14"/>
      <c r="MNP69" s="14"/>
      <c r="MNQ69" s="14"/>
      <c r="MNR69" s="14"/>
      <c r="MNS69" s="14"/>
      <c r="MNT69" s="14"/>
      <c r="MNU69" s="14"/>
      <c r="MNV69" s="14"/>
      <c r="MNW69" s="14"/>
      <c r="MNX69" s="14"/>
      <c r="MNY69" s="14"/>
      <c r="MNZ69" s="14"/>
      <c r="MOA69" s="14"/>
      <c r="MOB69" s="14"/>
      <c r="MOC69" s="14"/>
      <c r="MOD69" s="14"/>
      <c r="MOE69" s="14"/>
      <c r="MOF69" s="14"/>
      <c r="MOG69" s="14"/>
      <c r="MOH69" s="14"/>
      <c r="MOI69" s="14"/>
      <c r="MOJ69" s="14"/>
      <c r="MOK69" s="14"/>
      <c r="MOL69" s="14"/>
      <c r="MOM69" s="14"/>
      <c r="MON69" s="14"/>
      <c r="MOO69" s="14"/>
      <c r="MOP69" s="14"/>
      <c r="MOQ69" s="14"/>
      <c r="MOR69" s="14"/>
      <c r="MOS69" s="14"/>
      <c r="MOT69" s="14"/>
      <c r="MOU69" s="14"/>
      <c r="MOV69" s="14"/>
      <c r="MOW69" s="14"/>
      <c r="MOX69" s="14"/>
      <c r="MOY69" s="14"/>
      <c r="MOZ69" s="14"/>
      <c r="MPA69" s="14"/>
      <c r="MPB69" s="14"/>
      <c r="MPC69" s="14"/>
      <c r="MPD69" s="14"/>
      <c r="MPE69" s="14"/>
      <c r="MPF69" s="14"/>
      <c r="MPG69" s="14"/>
      <c r="MPH69" s="14"/>
      <c r="MPI69" s="14"/>
      <c r="MPJ69" s="14"/>
      <c r="MPK69" s="14"/>
      <c r="MPL69" s="14"/>
      <c r="MPM69" s="14"/>
      <c r="MPN69" s="14"/>
      <c r="MPO69" s="14"/>
      <c r="MPP69" s="14"/>
      <c r="MPQ69" s="14"/>
      <c r="MPR69" s="14"/>
      <c r="MPS69" s="14"/>
      <c r="MPT69" s="14"/>
      <c r="MPU69" s="14"/>
      <c r="MPV69" s="14"/>
      <c r="MPW69" s="14"/>
      <c r="MPX69" s="14"/>
      <c r="MPY69" s="14"/>
      <c r="MPZ69" s="14"/>
      <c r="MQA69" s="14"/>
      <c r="MQB69" s="14"/>
      <c r="MQC69" s="14"/>
      <c r="MQD69" s="14"/>
      <c r="MQE69" s="14"/>
      <c r="MQF69" s="14"/>
      <c r="MQG69" s="14"/>
      <c r="MQH69" s="14"/>
      <c r="MQI69" s="14"/>
      <c r="MQJ69" s="14"/>
      <c r="MQK69" s="14"/>
      <c r="MQL69" s="14"/>
      <c r="MQM69" s="14"/>
      <c r="MQN69" s="14"/>
      <c r="MQO69" s="14"/>
      <c r="MQP69" s="14"/>
      <c r="MQQ69" s="14"/>
      <c r="MQR69" s="14"/>
      <c r="MQS69" s="14"/>
      <c r="MQT69" s="14"/>
      <c r="MQU69" s="14"/>
      <c r="MQV69" s="14"/>
      <c r="MQW69" s="14"/>
      <c r="MQX69" s="14"/>
      <c r="MQY69" s="14"/>
      <c r="MQZ69" s="14"/>
      <c r="MRA69" s="14"/>
      <c r="MRB69" s="14"/>
      <c r="MRC69" s="14"/>
      <c r="MRD69" s="14"/>
      <c r="MRE69" s="14"/>
      <c r="MRF69" s="14"/>
      <c r="MRG69" s="14"/>
      <c r="MRH69" s="14"/>
      <c r="MRI69" s="14"/>
      <c r="MRJ69" s="14"/>
      <c r="MRK69" s="14"/>
      <c r="MRL69" s="14"/>
      <c r="MRM69" s="14"/>
      <c r="MRN69" s="14"/>
      <c r="MRO69" s="14"/>
      <c r="MRP69" s="14"/>
      <c r="MRQ69" s="14"/>
      <c r="MRR69" s="14"/>
      <c r="MRS69" s="14"/>
      <c r="MRT69" s="14"/>
      <c r="MRU69" s="14"/>
      <c r="MRV69" s="14"/>
      <c r="MRW69" s="14"/>
      <c r="MRX69" s="14"/>
      <c r="MRY69" s="14"/>
      <c r="MRZ69" s="14"/>
      <c r="MSA69" s="14"/>
      <c r="MSB69" s="14"/>
      <c r="MSC69" s="14"/>
      <c r="MSD69" s="14"/>
      <c r="MSE69" s="14"/>
      <c r="MSF69" s="14"/>
      <c r="MSG69" s="14"/>
      <c r="MSH69" s="14"/>
      <c r="MSI69" s="14"/>
      <c r="MSJ69" s="14"/>
      <c r="MSK69" s="14"/>
      <c r="MSL69" s="14"/>
      <c r="MSM69" s="14"/>
      <c r="MSN69" s="14"/>
      <c r="MSO69" s="14"/>
      <c r="MSP69" s="14"/>
      <c r="MSQ69" s="14"/>
      <c r="MSR69" s="14"/>
      <c r="MSS69" s="14"/>
      <c r="MST69" s="14"/>
      <c r="MSU69" s="14"/>
      <c r="MSV69" s="14"/>
      <c r="MSW69" s="14"/>
      <c r="MSX69" s="14"/>
      <c r="MSY69" s="14"/>
      <c r="MSZ69" s="14"/>
      <c r="MTA69" s="14"/>
      <c r="MTB69" s="14"/>
      <c r="MTC69" s="14"/>
      <c r="MTD69" s="14"/>
      <c r="MTE69" s="14"/>
      <c r="MTF69" s="14"/>
      <c r="MTG69" s="14"/>
      <c r="MTH69" s="14"/>
      <c r="MTI69" s="14"/>
      <c r="MTJ69" s="14"/>
      <c r="MTK69" s="14"/>
      <c r="MTL69" s="14"/>
      <c r="MTM69" s="14"/>
      <c r="MTN69" s="14"/>
      <c r="MTO69" s="14"/>
      <c r="MTP69" s="14"/>
      <c r="MTQ69" s="14"/>
      <c r="MTR69" s="14"/>
      <c r="MTS69" s="14"/>
      <c r="MTT69" s="14"/>
      <c r="MTU69" s="14"/>
      <c r="MTV69" s="14"/>
      <c r="MTW69" s="14"/>
      <c r="MTX69" s="14"/>
      <c r="MTY69" s="14"/>
      <c r="MTZ69" s="14"/>
      <c r="MUA69" s="14"/>
      <c r="MUB69" s="14"/>
      <c r="MUC69" s="14"/>
      <c r="MUD69" s="14"/>
      <c r="MUE69" s="14"/>
      <c r="MUF69" s="14"/>
      <c r="MUG69" s="14"/>
      <c r="MUH69" s="14"/>
      <c r="MUI69" s="14"/>
      <c r="MUJ69" s="14"/>
      <c r="MUK69" s="14"/>
      <c r="MUL69" s="14"/>
      <c r="MUM69" s="14"/>
      <c r="MUN69" s="14"/>
      <c r="MUO69" s="14"/>
      <c r="MUP69" s="14"/>
      <c r="MUQ69" s="14"/>
      <c r="MUR69" s="14"/>
      <c r="MUS69" s="14"/>
      <c r="MUT69" s="14"/>
      <c r="MUU69" s="14"/>
      <c r="MUV69" s="14"/>
      <c r="MUW69" s="14"/>
      <c r="MUX69" s="14"/>
      <c r="MUY69" s="14"/>
      <c r="MUZ69" s="14"/>
      <c r="MVA69" s="14"/>
      <c r="MVB69" s="14"/>
      <c r="MVC69" s="14"/>
      <c r="MVD69" s="14"/>
      <c r="MVE69" s="14"/>
      <c r="MVF69" s="14"/>
      <c r="MVG69" s="14"/>
      <c r="MVH69" s="14"/>
      <c r="MVI69" s="14"/>
      <c r="MVJ69" s="14"/>
      <c r="MVK69" s="14"/>
      <c r="MVL69" s="14"/>
      <c r="MVM69" s="14"/>
      <c r="MVN69" s="14"/>
      <c r="MVO69" s="14"/>
      <c r="MVP69" s="14"/>
      <c r="MVQ69" s="14"/>
      <c r="MVR69" s="14"/>
      <c r="MVS69" s="14"/>
      <c r="MVT69" s="14"/>
      <c r="MVU69" s="14"/>
      <c r="MVV69" s="14"/>
      <c r="MVW69" s="14"/>
      <c r="MVX69" s="14"/>
      <c r="MVY69" s="14"/>
      <c r="MVZ69" s="14"/>
      <c r="MWA69" s="14"/>
      <c r="MWB69" s="14"/>
      <c r="MWC69" s="14"/>
      <c r="MWD69" s="14"/>
      <c r="MWE69" s="14"/>
      <c r="MWF69" s="14"/>
      <c r="MWG69" s="14"/>
      <c r="MWH69" s="14"/>
      <c r="MWI69" s="14"/>
      <c r="MWJ69" s="14"/>
      <c r="MWK69" s="14"/>
      <c r="MWL69" s="14"/>
      <c r="MWM69" s="14"/>
      <c r="MWN69" s="14"/>
      <c r="MWO69" s="14"/>
      <c r="MWP69" s="14"/>
      <c r="MWQ69" s="14"/>
      <c r="MWR69" s="14"/>
      <c r="MWS69" s="14"/>
      <c r="MWT69" s="14"/>
      <c r="MWU69" s="14"/>
      <c r="MWV69" s="14"/>
      <c r="MWW69" s="14"/>
      <c r="MWX69" s="14"/>
      <c r="MWY69" s="14"/>
      <c r="MWZ69" s="14"/>
      <c r="MXA69" s="14"/>
      <c r="MXB69" s="14"/>
      <c r="MXC69" s="14"/>
      <c r="MXD69" s="14"/>
      <c r="MXE69" s="14"/>
      <c r="MXF69" s="14"/>
      <c r="MXG69" s="14"/>
      <c r="MXH69" s="14"/>
      <c r="MXI69" s="14"/>
      <c r="MXJ69" s="14"/>
      <c r="MXK69" s="14"/>
      <c r="MXL69" s="14"/>
      <c r="MXM69" s="14"/>
      <c r="MXN69" s="14"/>
      <c r="MXO69" s="14"/>
      <c r="MXP69" s="14"/>
      <c r="MXQ69" s="14"/>
      <c r="MXR69" s="14"/>
      <c r="MXS69" s="14"/>
      <c r="MXT69" s="14"/>
      <c r="MXU69" s="14"/>
      <c r="MXV69" s="14"/>
      <c r="MXW69" s="14"/>
      <c r="MXX69" s="14"/>
      <c r="MXY69" s="14"/>
      <c r="MXZ69" s="14"/>
      <c r="MYA69" s="14"/>
      <c r="MYB69" s="14"/>
      <c r="MYC69" s="14"/>
      <c r="MYD69" s="14"/>
      <c r="MYE69" s="14"/>
      <c r="MYF69" s="14"/>
      <c r="MYG69" s="14"/>
      <c r="MYH69" s="14"/>
      <c r="MYI69" s="14"/>
      <c r="MYJ69" s="14"/>
      <c r="MYK69" s="14"/>
      <c r="MYL69" s="14"/>
      <c r="MYM69" s="14"/>
      <c r="MYN69" s="14"/>
      <c r="MYO69" s="14"/>
      <c r="MYP69" s="14"/>
      <c r="MYQ69" s="14"/>
      <c r="MYR69" s="14"/>
      <c r="MYS69" s="14"/>
      <c r="MYT69" s="14"/>
      <c r="MYU69" s="14"/>
      <c r="MYV69" s="14"/>
      <c r="MYW69" s="14"/>
      <c r="MYX69" s="14"/>
      <c r="MYY69" s="14"/>
      <c r="MYZ69" s="14"/>
      <c r="MZA69" s="14"/>
      <c r="MZB69" s="14"/>
      <c r="MZC69" s="14"/>
      <c r="MZD69" s="14"/>
      <c r="MZE69" s="14"/>
      <c r="MZF69" s="14"/>
      <c r="MZG69" s="14"/>
      <c r="MZH69" s="14"/>
      <c r="MZI69" s="14"/>
      <c r="MZJ69" s="14"/>
      <c r="MZK69" s="14"/>
      <c r="MZL69" s="14"/>
      <c r="MZM69" s="14"/>
      <c r="MZN69" s="14"/>
      <c r="MZO69" s="14"/>
      <c r="MZP69" s="14"/>
      <c r="MZQ69" s="14"/>
      <c r="MZR69" s="14"/>
      <c r="MZS69" s="14"/>
      <c r="MZT69" s="14"/>
      <c r="MZU69" s="14"/>
      <c r="MZV69" s="14"/>
      <c r="MZW69" s="14"/>
      <c r="MZX69" s="14"/>
      <c r="MZY69" s="14"/>
      <c r="MZZ69" s="14"/>
      <c r="NAA69" s="14"/>
      <c r="NAB69" s="14"/>
      <c r="NAC69" s="14"/>
      <c r="NAD69" s="14"/>
      <c r="NAE69" s="14"/>
      <c r="NAF69" s="14"/>
      <c r="NAG69" s="14"/>
      <c r="NAH69" s="14"/>
      <c r="NAI69" s="14"/>
      <c r="NAJ69" s="14"/>
      <c r="NAK69" s="14"/>
      <c r="NAL69" s="14"/>
      <c r="NAM69" s="14"/>
      <c r="NAN69" s="14"/>
      <c r="NAO69" s="14"/>
      <c r="NAP69" s="14"/>
      <c r="NAQ69" s="14"/>
      <c r="NAR69" s="14"/>
      <c r="NAS69" s="14"/>
      <c r="NAT69" s="14"/>
      <c r="NAU69" s="14"/>
      <c r="NAV69" s="14"/>
      <c r="NAW69" s="14"/>
      <c r="NAX69" s="14"/>
      <c r="NAY69" s="14"/>
      <c r="NAZ69" s="14"/>
      <c r="NBA69" s="14"/>
      <c r="NBB69" s="14"/>
      <c r="NBC69" s="14"/>
      <c r="NBD69" s="14"/>
      <c r="NBE69" s="14"/>
      <c r="NBF69" s="14"/>
      <c r="NBG69" s="14"/>
      <c r="NBH69" s="14"/>
      <c r="NBI69" s="14"/>
      <c r="NBJ69" s="14"/>
      <c r="NBK69" s="14"/>
      <c r="NBL69" s="14"/>
      <c r="NBM69" s="14"/>
      <c r="NBN69" s="14"/>
      <c r="NBO69" s="14"/>
      <c r="NBP69" s="14"/>
      <c r="NBQ69" s="14"/>
      <c r="NBR69" s="14"/>
      <c r="NBS69" s="14"/>
      <c r="NBT69" s="14"/>
      <c r="NBU69" s="14"/>
      <c r="NBV69" s="14"/>
      <c r="NBW69" s="14"/>
      <c r="NBX69" s="14"/>
      <c r="NBY69" s="14"/>
      <c r="NBZ69" s="14"/>
      <c r="NCA69" s="14"/>
      <c r="NCB69" s="14"/>
      <c r="NCC69" s="14"/>
      <c r="NCD69" s="14"/>
      <c r="NCE69" s="14"/>
      <c r="NCF69" s="14"/>
      <c r="NCG69" s="14"/>
      <c r="NCH69" s="14"/>
      <c r="NCI69" s="14"/>
      <c r="NCJ69" s="14"/>
      <c r="NCK69" s="14"/>
      <c r="NCL69" s="14"/>
      <c r="NCM69" s="14"/>
      <c r="NCN69" s="14"/>
      <c r="NCO69" s="14"/>
      <c r="NCP69" s="14"/>
      <c r="NCQ69" s="14"/>
      <c r="NCR69" s="14"/>
      <c r="NCS69" s="14"/>
      <c r="NCT69" s="14"/>
      <c r="NCU69" s="14"/>
      <c r="NCV69" s="14"/>
      <c r="NCW69" s="14"/>
      <c r="NCX69" s="14"/>
      <c r="NCY69" s="14"/>
      <c r="NCZ69" s="14"/>
      <c r="NDA69" s="14"/>
      <c r="NDB69" s="14"/>
      <c r="NDC69" s="14"/>
      <c r="NDD69" s="14"/>
      <c r="NDE69" s="14"/>
      <c r="NDF69" s="14"/>
      <c r="NDG69" s="14"/>
      <c r="NDH69" s="14"/>
      <c r="NDI69" s="14"/>
      <c r="NDJ69" s="14"/>
      <c r="NDK69" s="14"/>
      <c r="NDL69" s="14"/>
      <c r="NDM69" s="14"/>
      <c r="NDN69" s="14"/>
      <c r="NDO69" s="14"/>
      <c r="NDP69" s="14"/>
      <c r="NDQ69" s="14"/>
      <c r="NDR69" s="14"/>
      <c r="NDS69" s="14"/>
      <c r="NDT69" s="14"/>
      <c r="NDU69" s="14"/>
      <c r="NDV69" s="14"/>
      <c r="NDW69" s="14"/>
      <c r="NDX69" s="14"/>
      <c r="NDY69" s="14"/>
      <c r="NDZ69" s="14"/>
      <c r="NEA69" s="14"/>
      <c r="NEB69" s="14"/>
      <c r="NEC69" s="14"/>
      <c r="NED69" s="14"/>
      <c r="NEE69" s="14"/>
      <c r="NEF69" s="14"/>
      <c r="NEG69" s="14"/>
      <c r="NEH69" s="14"/>
      <c r="NEI69" s="14"/>
      <c r="NEJ69" s="14"/>
      <c r="NEK69" s="14"/>
      <c r="NEL69" s="14"/>
      <c r="NEM69" s="14"/>
      <c r="NEN69" s="14"/>
      <c r="NEO69" s="14"/>
      <c r="NEP69" s="14"/>
      <c r="NEQ69" s="14"/>
      <c r="NER69" s="14"/>
      <c r="NES69" s="14"/>
      <c r="NET69" s="14"/>
      <c r="NEU69" s="14"/>
      <c r="NEV69" s="14"/>
      <c r="NEW69" s="14"/>
      <c r="NEX69" s="14"/>
      <c r="NEY69" s="14"/>
      <c r="NEZ69" s="14"/>
      <c r="NFA69" s="14"/>
      <c r="NFB69" s="14"/>
      <c r="NFC69" s="14"/>
      <c r="NFD69" s="14"/>
      <c r="NFE69" s="14"/>
      <c r="NFF69" s="14"/>
      <c r="NFG69" s="14"/>
      <c r="NFH69" s="14"/>
      <c r="NFI69" s="14"/>
      <c r="NFJ69" s="14"/>
      <c r="NFK69" s="14"/>
      <c r="NFL69" s="14"/>
      <c r="NFM69" s="14"/>
      <c r="NFN69" s="14"/>
      <c r="NFO69" s="14"/>
      <c r="NFP69" s="14"/>
      <c r="NFQ69" s="14"/>
      <c r="NFR69" s="14"/>
      <c r="NFS69" s="14"/>
      <c r="NFT69" s="14"/>
      <c r="NFU69" s="14"/>
      <c r="NFV69" s="14"/>
      <c r="NFW69" s="14"/>
      <c r="NFX69" s="14"/>
      <c r="NFY69" s="14"/>
      <c r="NFZ69" s="14"/>
      <c r="NGA69" s="14"/>
      <c r="NGB69" s="14"/>
      <c r="NGC69" s="14"/>
      <c r="NGD69" s="14"/>
      <c r="NGE69" s="14"/>
      <c r="NGF69" s="14"/>
      <c r="NGG69" s="14"/>
      <c r="NGH69" s="14"/>
      <c r="NGI69" s="14"/>
      <c r="NGJ69" s="14"/>
      <c r="NGK69" s="14"/>
      <c r="NGL69" s="14"/>
      <c r="NGM69" s="14"/>
      <c r="NGN69" s="14"/>
      <c r="NGO69" s="14"/>
      <c r="NGP69" s="14"/>
      <c r="NGQ69" s="14"/>
      <c r="NGR69" s="14"/>
      <c r="NGS69" s="14"/>
      <c r="NGT69" s="14"/>
      <c r="NGU69" s="14"/>
      <c r="NGV69" s="14"/>
      <c r="NGW69" s="14"/>
      <c r="NGX69" s="14"/>
      <c r="NGY69" s="14"/>
      <c r="NGZ69" s="14"/>
      <c r="NHA69" s="14"/>
      <c r="NHB69" s="14"/>
      <c r="NHC69" s="14"/>
      <c r="NHD69" s="14"/>
      <c r="NHE69" s="14"/>
      <c r="NHF69" s="14"/>
      <c r="NHG69" s="14"/>
      <c r="NHH69" s="14"/>
      <c r="NHI69" s="14"/>
      <c r="NHJ69" s="14"/>
      <c r="NHK69" s="14"/>
      <c r="NHL69" s="14"/>
      <c r="NHM69" s="14"/>
      <c r="NHN69" s="14"/>
      <c r="NHO69" s="14"/>
      <c r="NHP69" s="14"/>
      <c r="NHQ69" s="14"/>
      <c r="NHR69" s="14"/>
      <c r="NHS69" s="14"/>
      <c r="NHT69" s="14"/>
      <c r="NHU69" s="14"/>
      <c r="NHV69" s="14"/>
      <c r="NHW69" s="14"/>
      <c r="NHX69" s="14"/>
      <c r="NHY69" s="14"/>
      <c r="NHZ69" s="14"/>
      <c r="NIA69" s="14"/>
      <c r="NIB69" s="14"/>
      <c r="NIC69" s="14"/>
      <c r="NID69" s="14"/>
      <c r="NIE69" s="14"/>
      <c r="NIF69" s="14"/>
      <c r="NIG69" s="14"/>
      <c r="NIH69" s="14"/>
      <c r="NII69" s="14"/>
      <c r="NIJ69" s="14"/>
      <c r="NIK69" s="14"/>
      <c r="NIL69" s="14"/>
      <c r="NIM69" s="14"/>
      <c r="NIN69" s="14"/>
      <c r="NIO69" s="14"/>
      <c r="NIP69" s="14"/>
      <c r="NIQ69" s="14"/>
      <c r="NIR69" s="14"/>
      <c r="NIS69" s="14"/>
      <c r="NIT69" s="14"/>
      <c r="NIU69" s="14"/>
      <c r="NIV69" s="14"/>
      <c r="NIW69" s="14"/>
      <c r="NIX69" s="14"/>
      <c r="NIY69" s="14"/>
      <c r="NIZ69" s="14"/>
      <c r="NJA69" s="14"/>
      <c r="NJB69" s="14"/>
      <c r="NJC69" s="14"/>
      <c r="NJD69" s="14"/>
      <c r="NJE69" s="14"/>
      <c r="NJF69" s="14"/>
      <c r="NJG69" s="14"/>
      <c r="NJH69" s="14"/>
      <c r="NJI69" s="14"/>
      <c r="NJJ69" s="14"/>
      <c r="NJK69" s="14"/>
      <c r="NJL69" s="14"/>
      <c r="NJM69" s="14"/>
      <c r="NJN69" s="14"/>
      <c r="NJO69" s="14"/>
      <c r="NJP69" s="14"/>
      <c r="NJQ69" s="14"/>
      <c r="NJR69" s="14"/>
      <c r="NJS69" s="14"/>
      <c r="NJT69" s="14"/>
      <c r="NJU69" s="14"/>
      <c r="NJV69" s="14"/>
      <c r="NJW69" s="14"/>
      <c r="NJX69" s="14"/>
      <c r="NJY69" s="14"/>
      <c r="NJZ69" s="14"/>
      <c r="NKA69" s="14"/>
      <c r="NKB69" s="14"/>
      <c r="NKC69" s="14"/>
      <c r="NKD69" s="14"/>
      <c r="NKE69" s="14"/>
      <c r="NKF69" s="14"/>
      <c r="NKG69" s="14"/>
      <c r="NKH69" s="14"/>
      <c r="NKI69" s="14"/>
      <c r="NKJ69" s="14"/>
      <c r="NKK69" s="14"/>
      <c r="NKL69" s="14"/>
      <c r="NKM69" s="14"/>
      <c r="NKN69" s="14"/>
      <c r="NKO69" s="14"/>
      <c r="NKP69" s="14"/>
      <c r="NKQ69" s="14"/>
      <c r="NKR69" s="14"/>
      <c r="NKS69" s="14"/>
      <c r="NKT69" s="14"/>
      <c r="NKU69" s="14"/>
      <c r="NKV69" s="14"/>
      <c r="NKW69" s="14"/>
      <c r="NKX69" s="14"/>
      <c r="NKY69" s="14"/>
      <c r="NKZ69" s="14"/>
      <c r="NLA69" s="14"/>
      <c r="NLB69" s="14"/>
      <c r="NLC69" s="14"/>
      <c r="NLD69" s="14"/>
      <c r="NLE69" s="14"/>
      <c r="NLF69" s="14"/>
      <c r="NLG69" s="14"/>
      <c r="NLH69" s="14"/>
      <c r="NLI69" s="14"/>
      <c r="NLJ69" s="14"/>
      <c r="NLK69" s="14"/>
      <c r="NLL69" s="14"/>
      <c r="NLM69" s="14"/>
      <c r="NLN69" s="14"/>
      <c r="NLO69" s="14"/>
      <c r="NLP69" s="14"/>
      <c r="NLQ69" s="14"/>
      <c r="NLR69" s="14"/>
      <c r="NLS69" s="14"/>
      <c r="NLT69" s="14"/>
      <c r="NLU69" s="14"/>
      <c r="NLV69" s="14"/>
      <c r="NLW69" s="14"/>
      <c r="NLX69" s="14"/>
      <c r="NLY69" s="14"/>
      <c r="NLZ69" s="14"/>
      <c r="NMA69" s="14"/>
      <c r="NMB69" s="14"/>
      <c r="NMC69" s="14"/>
      <c r="NMD69" s="14"/>
      <c r="NME69" s="14"/>
      <c r="NMF69" s="14"/>
      <c r="NMG69" s="14"/>
      <c r="NMH69" s="14"/>
      <c r="NMI69" s="14"/>
      <c r="NMJ69" s="14"/>
      <c r="NMK69" s="14"/>
      <c r="NML69" s="14"/>
      <c r="NMM69" s="14"/>
      <c r="NMN69" s="14"/>
      <c r="NMO69" s="14"/>
      <c r="NMP69" s="14"/>
      <c r="NMQ69" s="14"/>
      <c r="NMR69" s="14"/>
      <c r="NMS69" s="14"/>
      <c r="NMT69" s="14"/>
      <c r="NMU69" s="14"/>
      <c r="NMV69" s="14"/>
      <c r="NMW69" s="14"/>
      <c r="NMX69" s="14"/>
      <c r="NMY69" s="14"/>
      <c r="NMZ69" s="14"/>
      <c r="NNA69" s="14"/>
      <c r="NNB69" s="14"/>
      <c r="NNC69" s="14"/>
      <c r="NND69" s="14"/>
      <c r="NNE69" s="14"/>
      <c r="NNF69" s="14"/>
      <c r="NNG69" s="14"/>
      <c r="NNH69" s="14"/>
      <c r="NNI69" s="14"/>
      <c r="NNJ69" s="14"/>
      <c r="NNK69" s="14"/>
      <c r="NNL69" s="14"/>
      <c r="NNM69" s="14"/>
      <c r="NNN69" s="14"/>
      <c r="NNO69" s="14"/>
      <c r="NNP69" s="14"/>
      <c r="NNQ69" s="14"/>
      <c r="NNR69" s="14"/>
      <c r="NNS69" s="14"/>
      <c r="NNT69" s="14"/>
      <c r="NNU69" s="14"/>
      <c r="NNV69" s="14"/>
      <c r="NNW69" s="14"/>
      <c r="NNX69" s="14"/>
      <c r="NNY69" s="14"/>
      <c r="NNZ69" s="14"/>
      <c r="NOA69" s="14"/>
      <c r="NOB69" s="14"/>
      <c r="NOC69" s="14"/>
      <c r="NOD69" s="14"/>
      <c r="NOE69" s="14"/>
      <c r="NOF69" s="14"/>
      <c r="NOG69" s="14"/>
      <c r="NOH69" s="14"/>
      <c r="NOI69" s="14"/>
      <c r="NOJ69" s="14"/>
      <c r="NOK69" s="14"/>
      <c r="NOL69" s="14"/>
      <c r="NOM69" s="14"/>
      <c r="NON69" s="14"/>
      <c r="NOO69" s="14"/>
      <c r="NOP69" s="14"/>
      <c r="NOQ69" s="14"/>
      <c r="NOR69" s="14"/>
      <c r="NOS69" s="14"/>
      <c r="NOT69" s="14"/>
      <c r="NOU69" s="14"/>
      <c r="NOV69" s="14"/>
      <c r="NOW69" s="14"/>
      <c r="NOX69" s="14"/>
      <c r="NOY69" s="14"/>
      <c r="NOZ69" s="14"/>
      <c r="NPA69" s="14"/>
      <c r="NPB69" s="14"/>
      <c r="NPC69" s="14"/>
      <c r="NPD69" s="14"/>
      <c r="NPE69" s="14"/>
      <c r="NPF69" s="14"/>
      <c r="NPG69" s="14"/>
      <c r="NPH69" s="14"/>
      <c r="NPI69" s="14"/>
      <c r="NPJ69" s="14"/>
      <c r="NPK69" s="14"/>
      <c r="NPL69" s="14"/>
      <c r="NPM69" s="14"/>
      <c r="NPN69" s="14"/>
      <c r="NPO69" s="14"/>
      <c r="NPP69" s="14"/>
      <c r="NPQ69" s="14"/>
      <c r="NPR69" s="14"/>
      <c r="NPS69" s="14"/>
      <c r="NPT69" s="14"/>
      <c r="NPU69" s="14"/>
      <c r="NPV69" s="14"/>
      <c r="NPW69" s="14"/>
      <c r="NPX69" s="14"/>
      <c r="NPY69" s="14"/>
      <c r="NPZ69" s="14"/>
      <c r="NQA69" s="14"/>
      <c r="NQB69" s="14"/>
      <c r="NQC69" s="14"/>
      <c r="NQD69" s="14"/>
      <c r="NQE69" s="14"/>
      <c r="NQF69" s="14"/>
      <c r="NQG69" s="14"/>
      <c r="NQH69" s="14"/>
      <c r="NQI69" s="14"/>
      <c r="NQJ69" s="14"/>
      <c r="NQK69" s="14"/>
      <c r="NQL69" s="14"/>
      <c r="NQM69" s="14"/>
      <c r="NQN69" s="14"/>
      <c r="NQO69" s="14"/>
      <c r="NQP69" s="14"/>
      <c r="NQQ69" s="14"/>
      <c r="NQR69" s="14"/>
      <c r="NQS69" s="14"/>
      <c r="NQT69" s="14"/>
      <c r="NQU69" s="14"/>
      <c r="NQV69" s="14"/>
      <c r="NQW69" s="14"/>
      <c r="NQX69" s="14"/>
      <c r="NQY69" s="14"/>
      <c r="NQZ69" s="14"/>
      <c r="NRA69" s="14"/>
      <c r="NRB69" s="14"/>
      <c r="NRC69" s="14"/>
      <c r="NRD69" s="14"/>
      <c r="NRE69" s="14"/>
      <c r="NRF69" s="14"/>
      <c r="NRG69" s="14"/>
      <c r="NRH69" s="14"/>
      <c r="NRI69" s="14"/>
      <c r="NRJ69" s="14"/>
      <c r="NRK69" s="14"/>
      <c r="NRL69" s="14"/>
      <c r="NRM69" s="14"/>
      <c r="NRN69" s="14"/>
      <c r="NRO69" s="14"/>
      <c r="NRP69" s="14"/>
      <c r="NRQ69" s="14"/>
      <c r="NRR69" s="14"/>
      <c r="NRS69" s="14"/>
      <c r="NRT69" s="14"/>
      <c r="NRU69" s="14"/>
      <c r="NRV69" s="14"/>
      <c r="NRW69" s="14"/>
      <c r="NRX69" s="14"/>
      <c r="NRY69" s="14"/>
      <c r="NRZ69" s="14"/>
      <c r="NSA69" s="14"/>
      <c r="NSB69" s="14"/>
      <c r="NSC69" s="14"/>
      <c r="NSD69" s="14"/>
      <c r="NSE69" s="14"/>
      <c r="NSF69" s="14"/>
      <c r="NSG69" s="14"/>
      <c r="NSH69" s="14"/>
      <c r="NSI69" s="14"/>
      <c r="NSJ69" s="14"/>
      <c r="NSK69" s="14"/>
      <c r="NSL69" s="14"/>
      <c r="NSM69" s="14"/>
      <c r="NSN69" s="14"/>
      <c r="NSO69" s="14"/>
      <c r="NSP69" s="14"/>
      <c r="NSQ69" s="14"/>
      <c r="NSR69" s="14"/>
      <c r="NSS69" s="14"/>
      <c r="NST69" s="14"/>
      <c r="NSU69" s="14"/>
      <c r="NSV69" s="14"/>
      <c r="NSW69" s="14"/>
      <c r="NSX69" s="14"/>
      <c r="NSY69" s="14"/>
      <c r="NSZ69" s="14"/>
      <c r="NTA69" s="14"/>
      <c r="NTB69" s="14"/>
      <c r="NTC69" s="14"/>
      <c r="NTD69" s="14"/>
      <c r="NTE69" s="14"/>
      <c r="NTF69" s="14"/>
      <c r="NTG69" s="14"/>
      <c r="NTH69" s="14"/>
      <c r="NTI69" s="14"/>
      <c r="NTJ69" s="14"/>
      <c r="NTK69" s="14"/>
      <c r="NTL69" s="14"/>
      <c r="NTM69" s="14"/>
      <c r="NTN69" s="14"/>
      <c r="NTO69" s="14"/>
      <c r="NTP69" s="14"/>
      <c r="NTQ69" s="14"/>
      <c r="NTR69" s="14"/>
      <c r="NTS69" s="14"/>
      <c r="NTT69" s="14"/>
      <c r="NTU69" s="14"/>
      <c r="NTV69" s="14"/>
      <c r="NTW69" s="14"/>
      <c r="NTX69" s="14"/>
      <c r="NTY69" s="14"/>
      <c r="NTZ69" s="14"/>
      <c r="NUA69" s="14"/>
      <c r="NUB69" s="14"/>
      <c r="NUC69" s="14"/>
      <c r="NUD69" s="14"/>
      <c r="NUE69" s="14"/>
      <c r="NUF69" s="14"/>
      <c r="NUG69" s="14"/>
      <c r="NUH69" s="14"/>
      <c r="NUI69" s="14"/>
      <c r="NUJ69" s="14"/>
      <c r="NUK69" s="14"/>
      <c r="NUL69" s="14"/>
      <c r="NUM69" s="14"/>
      <c r="NUN69" s="14"/>
      <c r="NUO69" s="14"/>
      <c r="NUP69" s="14"/>
      <c r="NUQ69" s="14"/>
      <c r="NUR69" s="14"/>
      <c r="NUS69" s="14"/>
      <c r="NUT69" s="14"/>
      <c r="NUU69" s="14"/>
      <c r="NUV69" s="14"/>
      <c r="NUW69" s="14"/>
      <c r="NUX69" s="14"/>
      <c r="NUY69" s="14"/>
      <c r="NUZ69" s="14"/>
      <c r="NVA69" s="14"/>
      <c r="NVB69" s="14"/>
      <c r="NVC69" s="14"/>
      <c r="NVD69" s="14"/>
      <c r="NVE69" s="14"/>
      <c r="NVF69" s="14"/>
      <c r="NVG69" s="14"/>
      <c r="NVH69" s="14"/>
      <c r="NVI69" s="14"/>
      <c r="NVJ69" s="14"/>
      <c r="NVK69" s="14"/>
      <c r="NVL69" s="14"/>
      <c r="NVM69" s="14"/>
      <c r="NVN69" s="14"/>
      <c r="NVO69" s="14"/>
      <c r="NVP69" s="14"/>
      <c r="NVQ69" s="14"/>
      <c r="NVR69" s="14"/>
      <c r="NVS69" s="14"/>
      <c r="NVT69" s="14"/>
      <c r="NVU69" s="14"/>
      <c r="NVV69" s="14"/>
      <c r="NVW69" s="14"/>
      <c r="NVX69" s="14"/>
      <c r="NVY69" s="14"/>
      <c r="NVZ69" s="14"/>
      <c r="NWA69" s="14"/>
      <c r="NWB69" s="14"/>
      <c r="NWC69" s="14"/>
      <c r="NWD69" s="14"/>
      <c r="NWE69" s="14"/>
      <c r="NWF69" s="14"/>
      <c r="NWG69" s="14"/>
      <c r="NWH69" s="14"/>
      <c r="NWI69" s="14"/>
      <c r="NWJ69" s="14"/>
      <c r="NWK69" s="14"/>
      <c r="NWL69" s="14"/>
      <c r="NWM69" s="14"/>
      <c r="NWN69" s="14"/>
      <c r="NWO69" s="14"/>
      <c r="NWP69" s="14"/>
      <c r="NWQ69" s="14"/>
      <c r="NWR69" s="14"/>
      <c r="NWS69" s="14"/>
      <c r="NWT69" s="14"/>
      <c r="NWU69" s="14"/>
      <c r="NWV69" s="14"/>
      <c r="NWW69" s="14"/>
      <c r="NWX69" s="14"/>
      <c r="NWY69" s="14"/>
      <c r="NWZ69" s="14"/>
      <c r="NXA69" s="14"/>
      <c r="NXB69" s="14"/>
      <c r="NXC69" s="14"/>
      <c r="NXD69" s="14"/>
      <c r="NXE69" s="14"/>
      <c r="NXF69" s="14"/>
      <c r="NXG69" s="14"/>
      <c r="NXH69" s="14"/>
      <c r="NXI69" s="14"/>
      <c r="NXJ69" s="14"/>
      <c r="NXK69" s="14"/>
      <c r="NXL69" s="14"/>
      <c r="NXM69" s="14"/>
      <c r="NXN69" s="14"/>
      <c r="NXO69" s="14"/>
      <c r="NXP69" s="14"/>
      <c r="NXQ69" s="14"/>
      <c r="NXR69" s="14"/>
      <c r="NXS69" s="14"/>
      <c r="NXT69" s="14"/>
      <c r="NXU69" s="14"/>
      <c r="NXV69" s="14"/>
      <c r="NXW69" s="14"/>
      <c r="NXX69" s="14"/>
      <c r="NXY69" s="14"/>
      <c r="NXZ69" s="14"/>
      <c r="NYA69" s="14"/>
      <c r="NYB69" s="14"/>
      <c r="NYC69" s="14"/>
      <c r="NYD69" s="14"/>
      <c r="NYE69" s="14"/>
      <c r="NYF69" s="14"/>
      <c r="NYG69" s="14"/>
      <c r="NYH69" s="14"/>
      <c r="NYI69" s="14"/>
      <c r="NYJ69" s="14"/>
      <c r="NYK69" s="14"/>
      <c r="NYL69" s="14"/>
      <c r="NYM69" s="14"/>
      <c r="NYN69" s="14"/>
      <c r="NYO69" s="14"/>
      <c r="NYP69" s="14"/>
      <c r="NYQ69" s="14"/>
      <c r="NYR69" s="14"/>
      <c r="NYS69" s="14"/>
      <c r="NYT69" s="14"/>
      <c r="NYU69" s="14"/>
      <c r="NYV69" s="14"/>
      <c r="NYW69" s="14"/>
      <c r="NYX69" s="14"/>
      <c r="NYY69" s="14"/>
      <c r="NYZ69" s="14"/>
      <c r="NZA69" s="14"/>
      <c r="NZB69" s="14"/>
      <c r="NZC69" s="14"/>
      <c r="NZD69" s="14"/>
      <c r="NZE69" s="14"/>
      <c r="NZF69" s="14"/>
      <c r="NZG69" s="14"/>
      <c r="NZH69" s="14"/>
      <c r="NZI69" s="14"/>
      <c r="NZJ69" s="14"/>
      <c r="NZK69" s="14"/>
      <c r="NZL69" s="14"/>
      <c r="NZM69" s="14"/>
      <c r="NZN69" s="14"/>
      <c r="NZO69" s="14"/>
      <c r="NZP69" s="14"/>
      <c r="NZQ69" s="14"/>
      <c r="NZR69" s="14"/>
      <c r="NZS69" s="14"/>
      <c r="NZT69" s="14"/>
      <c r="NZU69" s="14"/>
      <c r="NZV69" s="14"/>
      <c r="NZW69" s="14"/>
      <c r="NZX69" s="14"/>
      <c r="NZY69" s="14"/>
      <c r="NZZ69" s="14"/>
      <c r="OAA69" s="14"/>
      <c r="OAB69" s="14"/>
      <c r="OAC69" s="14"/>
      <c r="OAD69" s="14"/>
      <c r="OAE69" s="14"/>
      <c r="OAF69" s="14"/>
      <c r="OAG69" s="14"/>
      <c r="OAH69" s="14"/>
      <c r="OAI69" s="14"/>
      <c r="OAJ69" s="14"/>
      <c r="OAK69" s="14"/>
      <c r="OAL69" s="14"/>
      <c r="OAM69" s="14"/>
      <c r="OAN69" s="14"/>
      <c r="OAO69" s="14"/>
      <c r="OAP69" s="14"/>
      <c r="OAQ69" s="14"/>
      <c r="OAR69" s="14"/>
      <c r="OAS69" s="14"/>
      <c r="OAT69" s="14"/>
      <c r="OAU69" s="14"/>
      <c r="OAV69" s="14"/>
      <c r="OAW69" s="14"/>
      <c r="OAX69" s="14"/>
      <c r="OAY69" s="14"/>
      <c r="OAZ69" s="14"/>
      <c r="OBA69" s="14"/>
      <c r="OBB69" s="14"/>
      <c r="OBC69" s="14"/>
      <c r="OBD69" s="14"/>
      <c r="OBE69" s="14"/>
      <c r="OBF69" s="14"/>
      <c r="OBG69" s="14"/>
      <c r="OBH69" s="14"/>
      <c r="OBI69" s="14"/>
      <c r="OBJ69" s="14"/>
      <c r="OBK69" s="14"/>
      <c r="OBL69" s="14"/>
      <c r="OBM69" s="14"/>
      <c r="OBN69" s="14"/>
      <c r="OBO69" s="14"/>
      <c r="OBP69" s="14"/>
      <c r="OBQ69" s="14"/>
      <c r="OBR69" s="14"/>
      <c r="OBS69" s="14"/>
      <c r="OBT69" s="14"/>
      <c r="OBU69" s="14"/>
      <c r="OBV69" s="14"/>
      <c r="OBW69" s="14"/>
      <c r="OBX69" s="14"/>
      <c r="OBY69" s="14"/>
      <c r="OBZ69" s="14"/>
      <c r="OCA69" s="14"/>
      <c r="OCB69" s="14"/>
      <c r="OCC69" s="14"/>
      <c r="OCD69" s="14"/>
      <c r="OCE69" s="14"/>
      <c r="OCF69" s="14"/>
      <c r="OCG69" s="14"/>
      <c r="OCH69" s="14"/>
      <c r="OCI69" s="14"/>
      <c r="OCJ69" s="14"/>
      <c r="OCK69" s="14"/>
      <c r="OCL69" s="14"/>
      <c r="OCM69" s="14"/>
      <c r="OCN69" s="14"/>
      <c r="OCO69" s="14"/>
      <c r="OCP69" s="14"/>
      <c r="OCQ69" s="14"/>
      <c r="OCR69" s="14"/>
      <c r="OCS69" s="14"/>
      <c r="OCT69" s="14"/>
      <c r="OCU69" s="14"/>
      <c r="OCV69" s="14"/>
      <c r="OCW69" s="14"/>
      <c r="OCX69" s="14"/>
      <c r="OCY69" s="14"/>
      <c r="OCZ69" s="14"/>
      <c r="ODA69" s="14"/>
      <c r="ODB69" s="14"/>
      <c r="ODC69" s="14"/>
      <c r="ODD69" s="14"/>
      <c r="ODE69" s="14"/>
      <c r="ODF69" s="14"/>
      <c r="ODG69" s="14"/>
      <c r="ODH69" s="14"/>
      <c r="ODI69" s="14"/>
      <c r="ODJ69" s="14"/>
      <c r="ODK69" s="14"/>
      <c r="ODL69" s="14"/>
      <c r="ODM69" s="14"/>
      <c r="ODN69" s="14"/>
      <c r="ODO69" s="14"/>
      <c r="ODP69" s="14"/>
      <c r="ODQ69" s="14"/>
      <c r="ODR69" s="14"/>
      <c r="ODS69" s="14"/>
      <c r="ODT69" s="14"/>
      <c r="ODU69" s="14"/>
      <c r="ODV69" s="14"/>
      <c r="ODW69" s="14"/>
      <c r="ODX69" s="14"/>
      <c r="ODY69" s="14"/>
      <c r="ODZ69" s="14"/>
      <c r="OEA69" s="14"/>
      <c r="OEB69" s="14"/>
      <c r="OEC69" s="14"/>
      <c r="OED69" s="14"/>
      <c r="OEE69" s="14"/>
      <c r="OEF69" s="14"/>
      <c r="OEG69" s="14"/>
      <c r="OEH69" s="14"/>
      <c r="OEI69" s="14"/>
      <c r="OEJ69" s="14"/>
      <c r="OEK69" s="14"/>
      <c r="OEL69" s="14"/>
      <c r="OEM69" s="14"/>
      <c r="OEN69" s="14"/>
      <c r="OEO69" s="14"/>
      <c r="OEP69" s="14"/>
      <c r="OEQ69" s="14"/>
      <c r="OER69" s="14"/>
      <c r="OES69" s="14"/>
      <c r="OET69" s="14"/>
      <c r="OEU69" s="14"/>
      <c r="OEV69" s="14"/>
      <c r="OEW69" s="14"/>
      <c r="OEX69" s="14"/>
      <c r="OEY69" s="14"/>
      <c r="OEZ69" s="14"/>
      <c r="OFA69" s="14"/>
      <c r="OFB69" s="14"/>
      <c r="OFC69" s="14"/>
      <c r="OFD69" s="14"/>
      <c r="OFE69" s="14"/>
      <c r="OFF69" s="14"/>
      <c r="OFG69" s="14"/>
      <c r="OFH69" s="14"/>
      <c r="OFI69" s="14"/>
      <c r="OFJ69" s="14"/>
      <c r="OFK69" s="14"/>
      <c r="OFL69" s="14"/>
      <c r="OFM69" s="14"/>
      <c r="OFN69" s="14"/>
      <c r="OFO69" s="14"/>
      <c r="OFP69" s="14"/>
      <c r="OFQ69" s="14"/>
      <c r="OFR69" s="14"/>
      <c r="OFS69" s="14"/>
      <c r="OFT69" s="14"/>
      <c r="OFU69" s="14"/>
      <c r="OFV69" s="14"/>
      <c r="OFW69" s="14"/>
      <c r="OFX69" s="14"/>
      <c r="OFY69" s="14"/>
      <c r="OFZ69" s="14"/>
      <c r="OGA69" s="14"/>
      <c r="OGB69" s="14"/>
      <c r="OGC69" s="14"/>
      <c r="OGD69" s="14"/>
      <c r="OGE69" s="14"/>
      <c r="OGF69" s="14"/>
      <c r="OGG69" s="14"/>
      <c r="OGH69" s="14"/>
      <c r="OGI69" s="14"/>
      <c r="OGJ69" s="14"/>
      <c r="OGK69" s="14"/>
      <c r="OGL69" s="14"/>
      <c r="OGM69" s="14"/>
      <c r="OGN69" s="14"/>
      <c r="OGO69" s="14"/>
      <c r="OGP69" s="14"/>
      <c r="OGQ69" s="14"/>
      <c r="OGR69" s="14"/>
      <c r="OGS69" s="14"/>
      <c r="OGT69" s="14"/>
      <c r="OGU69" s="14"/>
      <c r="OGV69" s="14"/>
      <c r="OGW69" s="14"/>
      <c r="OGX69" s="14"/>
      <c r="OGY69" s="14"/>
      <c r="OGZ69" s="14"/>
      <c r="OHA69" s="14"/>
      <c r="OHB69" s="14"/>
      <c r="OHC69" s="14"/>
      <c r="OHD69" s="14"/>
      <c r="OHE69" s="14"/>
      <c r="OHF69" s="14"/>
      <c r="OHG69" s="14"/>
      <c r="OHH69" s="14"/>
      <c r="OHI69" s="14"/>
      <c r="OHJ69" s="14"/>
      <c r="OHK69" s="14"/>
      <c r="OHL69" s="14"/>
      <c r="OHM69" s="14"/>
      <c r="OHN69" s="14"/>
      <c r="OHO69" s="14"/>
      <c r="OHP69" s="14"/>
      <c r="OHQ69" s="14"/>
      <c r="OHR69" s="14"/>
      <c r="OHS69" s="14"/>
      <c r="OHT69" s="14"/>
      <c r="OHU69" s="14"/>
      <c r="OHV69" s="14"/>
      <c r="OHW69" s="14"/>
      <c r="OHX69" s="14"/>
      <c r="OHY69" s="14"/>
      <c r="OHZ69" s="14"/>
      <c r="OIA69" s="14"/>
      <c r="OIB69" s="14"/>
      <c r="OIC69" s="14"/>
      <c r="OID69" s="14"/>
      <c r="OIE69" s="14"/>
      <c r="OIF69" s="14"/>
      <c r="OIG69" s="14"/>
      <c r="OIH69" s="14"/>
      <c r="OII69" s="14"/>
      <c r="OIJ69" s="14"/>
      <c r="OIK69" s="14"/>
      <c r="OIL69" s="14"/>
      <c r="OIM69" s="14"/>
      <c r="OIN69" s="14"/>
      <c r="OIO69" s="14"/>
      <c r="OIP69" s="14"/>
      <c r="OIQ69" s="14"/>
      <c r="OIR69" s="14"/>
      <c r="OIS69" s="14"/>
      <c r="OIT69" s="14"/>
      <c r="OIU69" s="14"/>
      <c r="OIV69" s="14"/>
      <c r="OIW69" s="14"/>
      <c r="OIX69" s="14"/>
      <c r="OIY69" s="14"/>
      <c r="OIZ69" s="14"/>
      <c r="OJA69" s="14"/>
      <c r="OJB69" s="14"/>
      <c r="OJC69" s="14"/>
      <c r="OJD69" s="14"/>
      <c r="OJE69" s="14"/>
      <c r="OJF69" s="14"/>
      <c r="OJG69" s="14"/>
      <c r="OJH69" s="14"/>
      <c r="OJI69" s="14"/>
      <c r="OJJ69" s="14"/>
      <c r="OJK69" s="14"/>
      <c r="OJL69" s="14"/>
      <c r="OJM69" s="14"/>
      <c r="OJN69" s="14"/>
      <c r="OJO69" s="14"/>
      <c r="OJP69" s="14"/>
      <c r="OJQ69" s="14"/>
      <c r="OJR69" s="14"/>
      <c r="OJS69" s="14"/>
      <c r="OJT69" s="14"/>
      <c r="OJU69" s="14"/>
      <c r="OJV69" s="14"/>
      <c r="OJW69" s="14"/>
      <c r="OJX69" s="14"/>
      <c r="OJY69" s="14"/>
      <c r="OJZ69" s="14"/>
      <c r="OKA69" s="14"/>
      <c r="OKB69" s="14"/>
      <c r="OKC69" s="14"/>
      <c r="OKD69" s="14"/>
      <c r="OKE69" s="14"/>
      <c r="OKF69" s="14"/>
      <c r="OKG69" s="14"/>
      <c r="OKH69" s="14"/>
      <c r="OKI69" s="14"/>
      <c r="OKJ69" s="14"/>
      <c r="OKK69" s="14"/>
      <c r="OKL69" s="14"/>
      <c r="OKM69" s="14"/>
      <c r="OKN69" s="14"/>
      <c r="OKO69" s="14"/>
      <c r="OKP69" s="14"/>
      <c r="OKQ69" s="14"/>
      <c r="OKR69" s="14"/>
      <c r="OKS69" s="14"/>
      <c r="OKT69" s="14"/>
      <c r="OKU69" s="14"/>
      <c r="OKV69" s="14"/>
      <c r="OKW69" s="14"/>
      <c r="OKX69" s="14"/>
      <c r="OKY69" s="14"/>
      <c r="OKZ69" s="14"/>
      <c r="OLA69" s="14"/>
      <c r="OLB69" s="14"/>
      <c r="OLC69" s="14"/>
      <c r="OLD69" s="14"/>
      <c r="OLE69" s="14"/>
      <c r="OLF69" s="14"/>
      <c r="OLG69" s="14"/>
      <c r="OLH69" s="14"/>
      <c r="OLI69" s="14"/>
      <c r="OLJ69" s="14"/>
      <c r="OLK69" s="14"/>
      <c r="OLL69" s="14"/>
      <c r="OLM69" s="14"/>
      <c r="OLN69" s="14"/>
      <c r="OLO69" s="14"/>
      <c r="OLP69" s="14"/>
      <c r="OLQ69" s="14"/>
      <c r="OLR69" s="14"/>
      <c r="OLS69" s="14"/>
      <c r="OLT69" s="14"/>
      <c r="OLU69" s="14"/>
      <c r="OLV69" s="14"/>
      <c r="OLW69" s="14"/>
      <c r="OLX69" s="14"/>
      <c r="OLY69" s="14"/>
      <c r="OLZ69" s="14"/>
      <c r="OMA69" s="14"/>
      <c r="OMB69" s="14"/>
      <c r="OMC69" s="14"/>
      <c r="OMD69" s="14"/>
      <c r="OME69" s="14"/>
      <c r="OMF69" s="14"/>
      <c r="OMG69" s="14"/>
      <c r="OMH69" s="14"/>
      <c r="OMI69" s="14"/>
      <c r="OMJ69" s="14"/>
      <c r="OMK69" s="14"/>
      <c r="OML69" s="14"/>
      <c r="OMM69" s="14"/>
      <c r="OMN69" s="14"/>
      <c r="OMO69" s="14"/>
      <c r="OMP69" s="14"/>
      <c r="OMQ69" s="14"/>
      <c r="OMR69" s="14"/>
      <c r="OMS69" s="14"/>
      <c r="OMT69" s="14"/>
      <c r="OMU69" s="14"/>
      <c r="OMV69" s="14"/>
      <c r="OMW69" s="14"/>
      <c r="OMX69" s="14"/>
      <c r="OMY69" s="14"/>
      <c r="OMZ69" s="14"/>
      <c r="ONA69" s="14"/>
      <c r="ONB69" s="14"/>
      <c r="ONC69" s="14"/>
      <c r="OND69" s="14"/>
      <c r="ONE69" s="14"/>
      <c r="ONF69" s="14"/>
      <c r="ONG69" s="14"/>
      <c r="ONH69" s="14"/>
      <c r="ONI69" s="14"/>
      <c r="ONJ69" s="14"/>
      <c r="ONK69" s="14"/>
      <c r="ONL69" s="14"/>
      <c r="ONM69" s="14"/>
      <c r="ONN69" s="14"/>
      <c r="ONO69" s="14"/>
      <c r="ONP69" s="14"/>
      <c r="ONQ69" s="14"/>
      <c r="ONR69" s="14"/>
      <c r="ONS69" s="14"/>
      <c r="ONT69" s="14"/>
      <c r="ONU69" s="14"/>
      <c r="ONV69" s="14"/>
      <c r="ONW69" s="14"/>
      <c r="ONX69" s="14"/>
      <c r="ONY69" s="14"/>
      <c r="ONZ69" s="14"/>
      <c r="OOA69" s="14"/>
      <c r="OOB69" s="14"/>
      <c r="OOC69" s="14"/>
      <c r="OOD69" s="14"/>
      <c r="OOE69" s="14"/>
      <c r="OOF69" s="14"/>
      <c r="OOG69" s="14"/>
      <c r="OOH69" s="14"/>
      <c r="OOI69" s="14"/>
      <c r="OOJ69" s="14"/>
      <c r="OOK69" s="14"/>
      <c r="OOL69" s="14"/>
      <c r="OOM69" s="14"/>
      <c r="OON69" s="14"/>
      <c r="OOO69" s="14"/>
      <c r="OOP69" s="14"/>
      <c r="OOQ69" s="14"/>
      <c r="OOR69" s="14"/>
      <c r="OOS69" s="14"/>
      <c r="OOT69" s="14"/>
      <c r="OOU69" s="14"/>
      <c r="OOV69" s="14"/>
      <c r="OOW69" s="14"/>
      <c r="OOX69" s="14"/>
      <c r="OOY69" s="14"/>
      <c r="OOZ69" s="14"/>
      <c r="OPA69" s="14"/>
      <c r="OPB69" s="14"/>
      <c r="OPC69" s="14"/>
      <c r="OPD69" s="14"/>
      <c r="OPE69" s="14"/>
      <c r="OPF69" s="14"/>
      <c r="OPG69" s="14"/>
      <c r="OPH69" s="14"/>
      <c r="OPI69" s="14"/>
      <c r="OPJ69" s="14"/>
      <c r="OPK69" s="14"/>
      <c r="OPL69" s="14"/>
      <c r="OPM69" s="14"/>
      <c r="OPN69" s="14"/>
      <c r="OPO69" s="14"/>
      <c r="OPP69" s="14"/>
      <c r="OPQ69" s="14"/>
      <c r="OPR69" s="14"/>
      <c r="OPS69" s="14"/>
      <c r="OPT69" s="14"/>
      <c r="OPU69" s="14"/>
      <c r="OPV69" s="14"/>
      <c r="OPW69" s="14"/>
      <c r="OPX69" s="14"/>
      <c r="OPY69" s="14"/>
      <c r="OPZ69" s="14"/>
      <c r="OQA69" s="14"/>
      <c r="OQB69" s="14"/>
      <c r="OQC69" s="14"/>
      <c r="OQD69" s="14"/>
      <c r="OQE69" s="14"/>
      <c r="OQF69" s="14"/>
      <c r="OQG69" s="14"/>
      <c r="OQH69" s="14"/>
      <c r="OQI69" s="14"/>
      <c r="OQJ69" s="14"/>
      <c r="OQK69" s="14"/>
      <c r="OQL69" s="14"/>
      <c r="OQM69" s="14"/>
      <c r="OQN69" s="14"/>
      <c r="OQO69" s="14"/>
      <c r="OQP69" s="14"/>
      <c r="OQQ69" s="14"/>
      <c r="OQR69" s="14"/>
      <c r="OQS69" s="14"/>
      <c r="OQT69" s="14"/>
      <c r="OQU69" s="14"/>
      <c r="OQV69" s="14"/>
      <c r="OQW69" s="14"/>
      <c r="OQX69" s="14"/>
      <c r="OQY69" s="14"/>
      <c r="OQZ69" s="14"/>
      <c r="ORA69" s="14"/>
      <c r="ORB69" s="14"/>
      <c r="ORC69" s="14"/>
      <c r="ORD69" s="14"/>
      <c r="ORE69" s="14"/>
      <c r="ORF69" s="14"/>
      <c r="ORG69" s="14"/>
      <c r="ORH69" s="14"/>
      <c r="ORI69" s="14"/>
      <c r="ORJ69" s="14"/>
      <c r="ORK69" s="14"/>
      <c r="ORL69" s="14"/>
      <c r="ORM69" s="14"/>
      <c r="ORN69" s="14"/>
      <c r="ORO69" s="14"/>
      <c r="ORP69" s="14"/>
      <c r="ORQ69" s="14"/>
      <c r="ORR69" s="14"/>
      <c r="ORS69" s="14"/>
      <c r="ORT69" s="14"/>
      <c r="ORU69" s="14"/>
      <c r="ORV69" s="14"/>
      <c r="ORW69" s="14"/>
      <c r="ORX69" s="14"/>
      <c r="ORY69" s="14"/>
      <c r="ORZ69" s="14"/>
      <c r="OSA69" s="14"/>
      <c r="OSB69" s="14"/>
      <c r="OSC69" s="14"/>
      <c r="OSD69" s="14"/>
      <c r="OSE69" s="14"/>
      <c r="OSF69" s="14"/>
      <c r="OSG69" s="14"/>
      <c r="OSH69" s="14"/>
      <c r="OSI69" s="14"/>
      <c r="OSJ69" s="14"/>
      <c r="OSK69" s="14"/>
      <c r="OSL69" s="14"/>
      <c r="OSM69" s="14"/>
      <c r="OSN69" s="14"/>
      <c r="OSO69" s="14"/>
      <c r="OSP69" s="14"/>
      <c r="OSQ69" s="14"/>
      <c r="OSR69" s="14"/>
      <c r="OSS69" s="14"/>
      <c r="OST69" s="14"/>
      <c r="OSU69" s="14"/>
      <c r="OSV69" s="14"/>
      <c r="OSW69" s="14"/>
      <c r="OSX69" s="14"/>
      <c r="OSY69" s="14"/>
      <c r="OSZ69" s="14"/>
      <c r="OTA69" s="14"/>
      <c r="OTB69" s="14"/>
      <c r="OTC69" s="14"/>
      <c r="OTD69" s="14"/>
      <c r="OTE69" s="14"/>
      <c r="OTF69" s="14"/>
      <c r="OTG69" s="14"/>
      <c r="OTH69" s="14"/>
      <c r="OTI69" s="14"/>
      <c r="OTJ69" s="14"/>
      <c r="OTK69" s="14"/>
      <c r="OTL69" s="14"/>
      <c r="OTM69" s="14"/>
      <c r="OTN69" s="14"/>
      <c r="OTO69" s="14"/>
      <c r="OTP69" s="14"/>
      <c r="OTQ69" s="14"/>
      <c r="OTR69" s="14"/>
      <c r="OTS69" s="14"/>
      <c r="OTT69" s="14"/>
      <c r="OTU69" s="14"/>
      <c r="OTV69" s="14"/>
      <c r="OTW69" s="14"/>
      <c r="OTX69" s="14"/>
      <c r="OTY69" s="14"/>
      <c r="OTZ69" s="14"/>
      <c r="OUA69" s="14"/>
      <c r="OUB69" s="14"/>
      <c r="OUC69" s="14"/>
      <c r="OUD69" s="14"/>
      <c r="OUE69" s="14"/>
      <c r="OUF69" s="14"/>
      <c r="OUG69" s="14"/>
      <c r="OUH69" s="14"/>
      <c r="OUI69" s="14"/>
      <c r="OUJ69" s="14"/>
      <c r="OUK69" s="14"/>
      <c r="OUL69" s="14"/>
      <c r="OUM69" s="14"/>
      <c r="OUN69" s="14"/>
      <c r="OUO69" s="14"/>
      <c r="OUP69" s="14"/>
      <c r="OUQ69" s="14"/>
      <c r="OUR69" s="14"/>
      <c r="OUS69" s="14"/>
      <c r="OUT69" s="14"/>
      <c r="OUU69" s="14"/>
      <c r="OUV69" s="14"/>
      <c r="OUW69" s="14"/>
      <c r="OUX69" s="14"/>
      <c r="OUY69" s="14"/>
      <c r="OUZ69" s="14"/>
      <c r="OVA69" s="14"/>
      <c r="OVB69" s="14"/>
      <c r="OVC69" s="14"/>
      <c r="OVD69" s="14"/>
      <c r="OVE69" s="14"/>
      <c r="OVF69" s="14"/>
      <c r="OVG69" s="14"/>
      <c r="OVH69" s="14"/>
      <c r="OVI69" s="14"/>
      <c r="OVJ69" s="14"/>
      <c r="OVK69" s="14"/>
      <c r="OVL69" s="14"/>
      <c r="OVM69" s="14"/>
      <c r="OVN69" s="14"/>
      <c r="OVO69" s="14"/>
      <c r="OVP69" s="14"/>
      <c r="OVQ69" s="14"/>
      <c r="OVR69" s="14"/>
      <c r="OVS69" s="14"/>
      <c r="OVT69" s="14"/>
      <c r="OVU69" s="14"/>
      <c r="OVV69" s="14"/>
      <c r="OVW69" s="14"/>
      <c r="OVX69" s="14"/>
      <c r="OVY69" s="14"/>
      <c r="OVZ69" s="14"/>
      <c r="OWA69" s="14"/>
      <c r="OWB69" s="14"/>
      <c r="OWC69" s="14"/>
      <c r="OWD69" s="14"/>
      <c r="OWE69" s="14"/>
      <c r="OWF69" s="14"/>
      <c r="OWG69" s="14"/>
      <c r="OWH69" s="14"/>
      <c r="OWI69" s="14"/>
      <c r="OWJ69" s="14"/>
      <c r="OWK69" s="14"/>
      <c r="OWL69" s="14"/>
      <c r="OWM69" s="14"/>
      <c r="OWN69" s="14"/>
      <c r="OWO69" s="14"/>
      <c r="OWP69" s="14"/>
      <c r="OWQ69" s="14"/>
      <c r="OWR69" s="14"/>
      <c r="OWS69" s="14"/>
      <c r="OWT69" s="14"/>
      <c r="OWU69" s="14"/>
      <c r="OWV69" s="14"/>
      <c r="OWW69" s="14"/>
      <c r="OWX69" s="14"/>
      <c r="OWY69" s="14"/>
      <c r="OWZ69" s="14"/>
      <c r="OXA69" s="14"/>
      <c r="OXB69" s="14"/>
      <c r="OXC69" s="14"/>
      <c r="OXD69" s="14"/>
      <c r="OXE69" s="14"/>
      <c r="OXF69" s="14"/>
      <c r="OXG69" s="14"/>
      <c r="OXH69" s="14"/>
      <c r="OXI69" s="14"/>
      <c r="OXJ69" s="14"/>
      <c r="OXK69" s="14"/>
      <c r="OXL69" s="14"/>
      <c r="OXM69" s="14"/>
      <c r="OXN69" s="14"/>
      <c r="OXO69" s="14"/>
      <c r="OXP69" s="14"/>
      <c r="OXQ69" s="14"/>
      <c r="OXR69" s="14"/>
      <c r="OXS69" s="14"/>
      <c r="OXT69" s="14"/>
      <c r="OXU69" s="14"/>
      <c r="OXV69" s="14"/>
      <c r="OXW69" s="14"/>
      <c r="OXX69" s="14"/>
      <c r="OXY69" s="14"/>
      <c r="OXZ69" s="14"/>
      <c r="OYA69" s="14"/>
      <c r="OYB69" s="14"/>
      <c r="OYC69" s="14"/>
      <c r="OYD69" s="14"/>
      <c r="OYE69" s="14"/>
      <c r="OYF69" s="14"/>
      <c r="OYG69" s="14"/>
      <c r="OYH69" s="14"/>
      <c r="OYI69" s="14"/>
      <c r="OYJ69" s="14"/>
      <c r="OYK69" s="14"/>
      <c r="OYL69" s="14"/>
      <c r="OYM69" s="14"/>
      <c r="OYN69" s="14"/>
      <c r="OYO69" s="14"/>
      <c r="OYP69" s="14"/>
      <c r="OYQ69" s="14"/>
      <c r="OYR69" s="14"/>
      <c r="OYS69" s="14"/>
      <c r="OYT69" s="14"/>
      <c r="OYU69" s="14"/>
      <c r="OYV69" s="14"/>
      <c r="OYW69" s="14"/>
      <c r="OYX69" s="14"/>
      <c r="OYY69" s="14"/>
      <c r="OYZ69" s="14"/>
      <c r="OZA69" s="14"/>
      <c r="OZB69" s="14"/>
      <c r="OZC69" s="14"/>
      <c r="OZD69" s="14"/>
      <c r="OZE69" s="14"/>
      <c r="OZF69" s="14"/>
      <c r="OZG69" s="14"/>
      <c r="OZH69" s="14"/>
      <c r="OZI69" s="14"/>
      <c r="OZJ69" s="14"/>
      <c r="OZK69" s="14"/>
      <c r="OZL69" s="14"/>
      <c r="OZM69" s="14"/>
      <c r="OZN69" s="14"/>
      <c r="OZO69" s="14"/>
      <c r="OZP69" s="14"/>
      <c r="OZQ69" s="14"/>
      <c r="OZR69" s="14"/>
      <c r="OZS69" s="14"/>
      <c r="OZT69" s="14"/>
      <c r="OZU69" s="14"/>
      <c r="OZV69" s="14"/>
      <c r="OZW69" s="14"/>
      <c r="OZX69" s="14"/>
      <c r="OZY69" s="14"/>
      <c r="OZZ69" s="14"/>
      <c r="PAA69" s="14"/>
      <c r="PAB69" s="14"/>
      <c r="PAC69" s="14"/>
      <c r="PAD69" s="14"/>
      <c r="PAE69" s="14"/>
      <c r="PAF69" s="14"/>
      <c r="PAG69" s="14"/>
      <c r="PAH69" s="14"/>
      <c r="PAI69" s="14"/>
      <c r="PAJ69" s="14"/>
      <c r="PAK69" s="14"/>
      <c r="PAL69" s="14"/>
      <c r="PAM69" s="14"/>
      <c r="PAN69" s="14"/>
      <c r="PAO69" s="14"/>
      <c r="PAP69" s="14"/>
      <c r="PAQ69" s="14"/>
      <c r="PAR69" s="14"/>
      <c r="PAS69" s="14"/>
      <c r="PAT69" s="14"/>
      <c r="PAU69" s="14"/>
      <c r="PAV69" s="14"/>
      <c r="PAW69" s="14"/>
      <c r="PAX69" s="14"/>
      <c r="PAY69" s="14"/>
      <c r="PAZ69" s="14"/>
      <c r="PBA69" s="14"/>
      <c r="PBB69" s="14"/>
      <c r="PBC69" s="14"/>
      <c r="PBD69" s="14"/>
      <c r="PBE69" s="14"/>
      <c r="PBF69" s="14"/>
      <c r="PBG69" s="14"/>
      <c r="PBH69" s="14"/>
      <c r="PBI69" s="14"/>
      <c r="PBJ69" s="14"/>
      <c r="PBK69" s="14"/>
      <c r="PBL69" s="14"/>
      <c r="PBM69" s="14"/>
      <c r="PBN69" s="14"/>
      <c r="PBO69" s="14"/>
      <c r="PBP69" s="14"/>
      <c r="PBQ69" s="14"/>
      <c r="PBR69" s="14"/>
      <c r="PBS69" s="14"/>
      <c r="PBT69" s="14"/>
      <c r="PBU69" s="14"/>
      <c r="PBV69" s="14"/>
      <c r="PBW69" s="14"/>
      <c r="PBX69" s="14"/>
      <c r="PBY69" s="14"/>
      <c r="PBZ69" s="14"/>
      <c r="PCA69" s="14"/>
      <c r="PCB69" s="14"/>
      <c r="PCC69" s="14"/>
      <c r="PCD69" s="14"/>
      <c r="PCE69" s="14"/>
      <c r="PCF69" s="14"/>
      <c r="PCG69" s="14"/>
      <c r="PCH69" s="14"/>
      <c r="PCI69" s="14"/>
      <c r="PCJ69" s="14"/>
      <c r="PCK69" s="14"/>
      <c r="PCL69" s="14"/>
      <c r="PCM69" s="14"/>
      <c r="PCN69" s="14"/>
      <c r="PCO69" s="14"/>
      <c r="PCP69" s="14"/>
      <c r="PCQ69" s="14"/>
      <c r="PCR69" s="14"/>
      <c r="PCS69" s="14"/>
      <c r="PCT69" s="14"/>
      <c r="PCU69" s="14"/>
      <c r="PCV69" s="14"/>
      <c r="PCW69" s="14"/>
      <c r="PCX69" s="14"/>
      <c r="PCY69" s="14"/>
      <c r="PCZ69" s="14"/>
      <c r="PDA69" s="14"/>
      <c r="PDB69" s="14"/>
      <c r="PDC69" s="14"/>
      <c r="PDD69" s="14"/>
      <c r="PDE69" s="14"/>
      <c r="PDF69" s="14"/>
      <c r="PDG69" s="14"/>
      <c r="PDH69" s="14"/>
      <c r="PDI69" s="14"/>
      <c r="PDJ69" s="14"/>
      <c r="PDK69" s="14"/>
      <c r="PDL69" s="14"/>
      <c r="PDM69" s="14"/>
      <c r="PDN69" s="14"/>
      <c r="PDO69" s="14"/>
      <c r="PDP69" s="14"/>
      <c r="PDQ69" s="14"/>
      <c r="PDR69" s="14"/>
      <c r="PDS69" s="14"/>
      <c r="PDT69" s="14"/>
      <c r="PDU69" s="14"/>
      <c r="PDV69" s="14"/>
      <c r="PDW69" s="14"/>
      <c r="PDX69" s="14"/>
      <c r="PDY69" s="14"/>
      <c r="PDZ69" s="14"/>
      <c r="PEA69" s="14"/>
      <c r="PEB69" s="14"/>
      <c r="PEC69" s="14"/>
      <c r="PED69" s="14"/>
      <c r="PEE69" s="14"/>
      <c r="PEF69" s="14"/>
      <c r="PEG69" s="14"/>
      <c r="PEH69" s="14"/>
      <c r="PEI69" s="14"/>
      <c r="PEJ69" s="14"/>
      <c r="PEK69" s="14"/>
      <c r="PEL69" s="14"/>
      <c r="PEM69" s="14"/>
      <c r="PEN69" s="14"/>
      <c r="PEO69" s="14"/>
      <c r="PEP69" s="14"/>
      <c r="PEQ69" s="14"/>
      <c r="PER69" s="14"/>
      <c r="PES69" s="14"/>
      <c r="PET69" s="14"/>
      <c r="PEU69" s="14"/>
      <c r="PEV69" s="14"/>
      <c r="PEW69" s="14"/>
      <c r="PEX69" s="14"/>
      <c r="PEY69" s="14"/>
      <c r="PEZ69" s="14"/>
      <c r="PFA69" s="14"/>
      <c r="PFB69" s="14"/>
      <c r="PFC69" s="14"/>
      <c r="PFD69" s="14"/>
      <c r="PFE69" s="14"/>
      <c r="PFF69" s="14"/>
      <c r="PFG69" s="14"/>
      <c r="PFH69" s="14"/>
      <c r="PFI69" s="14"/>
      <c r="PFJ69" s="14"/>
      <c r="PFK69" s="14"/>
      <c r="PFL69" s="14"/>
      <c r="PFM69" s="14"/>
      <c r="PFN69" s="14"/>
      <c r="PFO69" s="14"/>
      <c r="PFP69" s="14"/>
      <c r="PFQ69" s="14"/>
      <c r="PFR69" s="14"/>
      <c r="PFS69" s="14"/>
      <c r="PFT69" s="14"/>
      <c r="PFU69" s="14"/>
      <c r="PFV69" s="14"/>
      <c r="PFW69" s="14"/>
      <c r="PFX69" s="14"/>
      <c r="PFY69" s="14"/>
      <c r="PFZ69" s="14"/>
      <c r="PGA69" s="14"/>
      <c r="PGB69" s="14"/>
      <c r="PGC69" s="14"/>
      <c r="PGD69" s="14"/>
      <c r="PGE69" s="14"/>
      <c r="PGF69" s="14"/>
      <c r="PGG69" s="14"/>
      <c r="PGH69" s="14"/>
      <c r="PGI69" s="14"/>
      <c r="PGJ69" s="14"/>
      <c r="PGK69" s="14"/>
      <c r="PGL69" s="14"/>
      <c r="PGM69" s="14"/>
      <c r="PGN69" s="14"/>
      <c r="PGO69" s="14"/>
      <c r="PGP69" s="14"/>
      <c r="PGQ69" s="14"/>
      <c r="PGR69" s="14"/>
      <c r="PGS69" s="14"/>
      <c r="PGT69" s="14"/>
      <c r="PGU69" s="14"/>
      <c r="PGV69" s="14"/>
      <c r="PGW69" s="14"/>
      <c r="PGX69" s="14"/>
      <c r="PGY69" s="14"/>
      <c r="PGZ69" s="14"/>
      <c r="PHA69" s="14"/>
      <c r="PHB69" s="14"/>
      <c r="PHC69" s="14"/>
      <c r="PHD69" s="14"/>
      <c r="PHE69" s="14"/>
      <c r="PHF69" s="14"/>
      <c r="PHG69" s="14"/>
      <c r="PHH69" s="14"/>
      <c r="PHI69" s="14"/>
      <c r="PHJ69" s="14"/>
      <c r="PHK69" s="14"/>
      <c r="PHL69" s="14"/>
      <c r="PHM69" s="14"/>
      <c r="PHN69" s="14"/>
      <c r="PHO69" s="14"/>
      <c r="PHP69" s="14"/>
      <c r="PHQ69" s="14"/>
      <c r="PHR69" s="14"/>
      <c r="PHS69" s="14"/>
      <c r="PHT69" s="14"/>
      <c r="PHU69" s="14"/>
      <c r="PHV69" s="14"/>
      <c r="PHW69" s="14"/>
      <c r="PHX69" s="14"/>
      <c r="PHY69" s="14"/>
      <c r="PHZ69" s="14"/>
      <c r="PIA69" s="14"/>
      <c r="PIB69" s="14"/>
      <c r="PIC69" s="14"/>
      <c r="PID69" s="14"/>
      <c r="PIE69" s="14"/>
      <c r="PIF69" s="14"/>
      <c r="PIG69" s="14"/>
      <c r="PIH69" s="14"/>
      <c r="PII69" s="14"/>
      <c r="PIJ69" s="14"/>
      <c r="PIK69" s="14"/>
      <c r="PIL69" s="14"/>
      <c r="PIM69" s="14"/>
      <c r="PIN69" s="14"/>
      <c r="PIO69" s="14"/>
      <c r="PIP69" s="14"/>
      <c r="PIQ69" s="14"/>
      <c r="PIR69" s="14"/>
      <c r="PIS69" s="14"/>
      <c r="PIT69" s="14"/>
      <c r="PIU69" s="14"/>
      <c r="PIV69" s="14"/>
      <c r="PIW69" s="14"/>
      <c r="PIX69" s="14"/>
      <c r="PIY69" s="14"/>
      <c r="PIZ69" s="14"/>
      <c r="PJA69" s="14"/>
      <c r="PJB69" s="14"/>
      <c r="PJC69" s="14"/>
      <c r="PJD69" s="14"/>
      <c r="PJE69" s="14"/>
      <c r="PJF69" s="14"/>
      <c r="PJG69" s="14"/>
      <c r="PJH69" s="14"/>
      <c r="PJI69" s="14"/>
      <c r="PJJ69" s="14"/>
      <c r="PJK69" s="14"/>
      <c r="PJL69" s="14"/>
      <c r="PJM69" s="14"/>
      <c r="PJN69" s="14"/>
      <c r="PJO69" s="14"/>
      <c r="PJP69" s="14"/>
      <c r="PJQ69" s="14"/>
      <c r="PJR69" s="14"/>
      <c r="PJS69" s="14"/>
      <c r="PJT69" s="14"/>
      <c r="PJU69" s="14"/>
      <c r="PJV69" s="14"/>
      <c r="PJW69" s="14"/>
      <c r="PJX69" s="14"/>
      <c r="PJY69" s="14"/>
      <c r="PJZ69" s="14"/>
      <c r="PKA69" s="14"/>
      <c r="PKB69" s="14"/>
      <c r="PKC69" s="14"/>
      <c r="PKD69" s="14"/>
      <c r="PKE69" s="14"/>
      <c r="PKF69" s="14"/>
      <c r="PKG69" s="14"/>
      <c r="PKH69" s="14"/>
      <c r="PKI69" s="14"/>
      <c r="PKJ69" s="14"/>
      <c r="PKK69" s="14"/>
      <c r="PKL69" s="14"/>
      <c r="PKM69" s="14"/>
      <c r="PKN69" s="14"/>
      <c r="PKO69" s="14"/>
      <c r="PKP69" s="14"/>
      <c r="PKQ69" s="14"/>
      <c r="PKR69" s="14"/>
      <c r="PKS69" s="14"/>
      <c r="PKT69" s="14"/>
      <c r="PKU69" s="14"/>
      <c r="PKV69" s="14"/>
      <c r="PKW69" s="14"/>
      <c r="PKX69" s="14"/>
      <c r="PKY69" s="14"/>
      <c r="PKZ69" s="14"/>
      <c r="PLA69" s="14"/>
      <c r="PLB69" s="14"/>
      <c r="PLC69" s="14"/>
      <c r="PLD69" s="14"/>
      <c r="PLE69" s="14"/>
      <c r="PLF69" s="14"/>
      <c r="PLG69" s="14"/>
      <c r="PLH69" s="14"/>
      <c r="PLI69" s="14"/>
      <c r="PLJ69" s="14"/>
      <c r="PLK69" s="14"/>
      <c r="PLL69" s="14"/>
      <c r="PLM69" s="14"/>
      <c r="PLN69" s="14"/>
      <c r="PLO69" s="14"/>
      <c r="PLP69" s="14"/>
      <c r="PLQ69" s="14"/>
      <c r="PLR69" s="14"/>
      <c r="PLS69" s="14"/>
      <c r="PLT69" s="14"/>
      <c r="PLU69" s="14"/>
      <c r="PLV69" s="14"/>
      <c r="PLW69" s="14"/>
      <c r="PLX69" s="14"/>
      <c r="PLY69" s="14"/>
      <c r="PLZ69" s="14"/>
      <c r="PMA69" s="14"/>
      <c r="PMB69" s="14"/>
      <c r="PMC69" s="14"/>
      <c r="PMD69" s="14"/>
      <c r="PME69" s="14"/>
      <c r="PMF69" s="14"/>
      <c r="PMG69" s="14"/>
      <c r="PMH69" s="14"/>
      <c r="PMI69" s="14"/>
      <c r="PMJ69" s="14"/>
      <c r="PMK69" s="14"/>
      <c r="PML69" s="14"/>
      <c r="PMM69" s="14"/>
      <c r="PMN69" s="14"/>
      <c r="PMO69" s="14"/>
      <c r="PMP69" s="14"/>
      <c r="PMQ69" s="14"/>
      <c r="PMR69" s="14"/>
      <c r="PMS69" s="14"/>
      <c r="PMT69" s="14"/>
      <c r="PMU69" s="14"/>
      <c r="PMV69" s="14"/>
      <c r="PMW69" s="14"/>
      <c r="PMX69" s="14"/>
      <c r="PMY69" s="14"/>
      <c r="PMZ69" s="14"/>
      <c r="PNA69" s="14"/>
      <c r="PNB69" s="14"/>
      <c r="PNC69" s="14"/>
      <c r="PND69" s="14"/>
      <c r="PNE69" s="14"/>
      <c r="PNF69" s="14"/>
      <c r="PNG69" s="14"/>
      <c r="PNH69" s="14"/>
      <c r="PNI69" s="14"/>
      <c r="PNJ69" s="14"/>
      <c r="PNK69" s="14"/>
      <c r="PNL69" s="14"/>
      <c r="PNM69" s="14"/>
      <c r="PNN69" s="14"/>
      <c r="PNO69" s="14"/>
      <c r="PNP69" s="14"/>
      <c r="PNQ69" s="14"/>
      <c r="PNR69" s="14"/>
      <c r="PNS69" s="14"/>
      <c r="PNT69" s="14"/>
      <c r="PNU69" s="14"/>
      <c r="PNV69" s="14"/>
      <c r="PNW69" s="14"/>
      <c r="PNX69" s="14"/>
      <c r="PNY69" s="14"/>
      <c r="PNZ69" s="14"/>
      <c r="POA69" s="14"/>
      <c r="POB69" s="14"/>
      <c r="POC69" s="14"/>
      <c r="POD69" s="14"/>
      <c r="POE69" s="14"/>
      <c r="POF69" s="14"/>
      <c r="POG69" s="14"/>
      <c r="POH69" s="14"/>
      <c r="POI69" s="14"/>
      <c r="POJ69" s="14"/>
      <c r="POK69" s="14"/>
      <c r="POL69" s="14"/>
      <c r="POM69" s="14"/>
      <c r="PON69" s="14"/>
      <c r="POO69" s="14"/>
      <c r="POP69" s="14"/>
      <c r="POQ69" s="14"/>
      <c r="POR69" s="14"/>
      <c r="POS69" s="14"/>
      <c r="POT69" s="14"/>
      <c r="POU69" s="14"/>
      <c r="POV69" s="14"/>
      <c r="POW69" s="14"/>
      <c r="POX69" s="14"/>
      <c r="POY69" s="14"/>
      <c r="POZ69" s="14"/>
      <c r="PPA69" s="14"/>
      <c r="PPB69" s="14"/>
      <c r="PPC69" s="14"/>
      <c r="PPD69" s="14"/>
      <c r="PPE69" s="14"/>
      <c r="PPF69" s="14"/>
      <c r="PPG69" s="14"/>
      <c r="PPH69" s="14"/>
      <c r="PPI69" s="14"/>
      <c r="PPJ69" s="14"/>
      <c r="PPK69" s="14"/>
      <c r="PPL69" s="14"/>
      <c r="PPM69" s="14"/>
      <c r="PPN69" s="14"/>
      <c r="PPO69" s="14"/>
      <c r="PPP69" s="14"/>
      <c r="PPQ69" s="14"/>
      <c r="PPR69" s="14"/>
      <c r="PPS69" s="14"/>
      <c r="PPT69" s="14"/>
      <c r="PPU69" s="14"/>
      <c r="PPV69" s="14"/>
      <c r="PPW69" s="14"/>
      <c r="PPX69" s="14"/>
      <c r="PPY69" s="14"/>
      <c r="PPZ69" s="14"/>
      <c r="PQA69" s="14"/>
      <c r="PQB69" s="14"/>
      <c r="PQC69" s="14"/>
      <c r="PQD69" s="14"/>
      <c r="PQE69" s="14"/>
      <c r="PQF69" s="14"/>
      <c r="PQG69" s="14"/>
      <c r="PQH69" s="14"/>
      <c r="PQI69" s="14"/>
      <c r="PQJ69" s="14"/>
      <c r="PQK69" s="14"/>
      <c r="PQL69" s="14"/>
      <c r="PQM69" s="14"/>
      <c r="PQN69" s="14"/>
      <c r="PQO69" s="14"/>
      <c r="PQP69" s="14"/>
      <c r="PQQ69" s="14"/>
      <c r="PQR69" s="14"/>
      <c r="PQS69" s="14"/>
      <c r="PQT69" s="14"/>
      <c r="PQU69" s="14"/>
      <c r="PQV69" s="14"/>
      <c r="PQW69" s="14"/>
      <c r="PQX69" s="14"/>
      <c r="PQY69" s="14"/>
      <c r="PQZ69" s="14"/>
      <c r="PRA69" s="14"/>
      <c r="PRB69" s="14"/>
      <c r="PRC69" s="14"/>
      <c r="PRD69" s="14"/>
      <c r="PRE69" s="14"/>
      <c r="PRF69" s="14"/>
      <c r="PRG69" s="14"/>
      <c r="PRH69" s="14"/>
      <c r="PRI69" s="14"/>
      <c r="PRJ69" s="14"/>
      <c r="PRK69" s="14"/>
      <c r="PRL69" s="14"/>
      <c r="PRM69" s="14"/>
      <c r="PRN69" s="14"/>
      <c r="PRO69" s="14"/>
      <c r="PRP69" s="14"/>
      <c r="PRQ69" s="14"/>
      <c r="PRR69" s="14"/>
      <c r="PRS69" s="14"/>
      <c r="PRT69" s="14"/>
      <c r="PRU69" s="14"/>
      <c r="PRV69" s="14"/>
      <c r="PRW69" s="14"/>
      <c r="PRX69" s="14"/>
      <c r="PRY69" s="14"/>
      <c r="PRZ69" s="14"/>
      <c r="PSA69" s="14"/>
      <c r="PSB69" s="14"/>
      <c r="PSC69" s="14"/>
      <c r="PSD69" s="14"/>
      <c r="PSE69" s="14"/>
      <c r="PSF69" s="14"/>
      <c r="PSG69" s="14"/>
      <c r="PSH69" s="14"/>
      <c r="PSI69" s="14"/>
      <c r="PSJ69" s="14"/>
      <c r="PSK69" s="14"/>
      <c r="PSL69" s="14"/>
      <c r="PSM69" s="14"/>
      <c r="PSN69" s="14"/>
      <c r="PSO69" s="14"/>
      <c r="PSP69" s="14"/>
      <c r="PSQ69" s="14"/>
      <c r="PSR69" s="14"/>
      <c r="PSS69" s="14"/>
      <c r="PST69" s="14"/>
      <c r="PSU69" s="14"/>
      <c r="PSV69" s="14"/>
      <c r="PSW69" s="14"/>
      <c r="PSX69" s="14"/>
      <c r="PSY69" s="14"/>
      <c r="PSZ69" s="14"/>
      <c r="PTA69" s="14"/>
      <c r="PTB69" s="14"/>
      <c r="PTC69" s="14"/>
      <c r="PTD69" s="14"/>
      <c r="PTE69" s="14"/>
      <c r="PTF69" s="14"/>
      <c r="PTG69" s="14"/>
      <c r="PTH69" s="14"/>
      <c r="PTI69" s="14"/>
      <c r="PTJ69" s="14"/>
      <c r="PTK69" s="14"/>
      <c r="PTL69" s="14"/>
      <c r="PTM69" s="14"/>
      <c r="PTN69" s="14"/>
      <c r="PTO69" s="14"/>
      <c r="PTP69" s="14"/>
      <c r="PTQ69" s="14"/>
      <c r="PTR69" s="14"/>
      <c r="PTS69" s="14"/>
      <c r="PTT69" s="14"/>
      <c r="PTU69" s="14"/>
      <c r="PTV69" s="14"/>
      <c r="PTW69" s="14"/>
      <c r="PTX69" s="14"/>
      <c r="PTY69" s="14"/>
      <c r="PTZ69" s="14"/>
      <c r="PUA69" s="14"/>
      <c r="PUB69" s="14"/>
      <c r="PUC69" s="14"/>
      <c r="PUD69" s="14"/>
      <c r="PUE69" s="14"/>
      <c r="PUF69" s="14"/>
      <c r="PUG69" s="14"/>
      <c r="PUH69" s="14"/>
      <c r="PUI69" s="14"/>
      <c r="PUJ69" s="14"/>
      <c r="PUK69" s="14"/>
      <c r="PUL69" s="14"/>
      <c r="PUM69" s="14"/>
      <c r="PUN69" s="14"/>
      <c r="PUO69" s="14"/>
      <c r="PUP69" s="14"/>
      <c r="PUQ69" s="14"/>
      <c r="PUR69" s="14"/>
      <c r="PUS69" s="14"/>
      <c r="PUT69" s="14"/>
      <c r="PUU69" s="14"/>
      <c r="PUV69" s="14"/>
      <c r="PUW69" s="14"/>
      <c r="PUX69" s="14"/>
      <c r="PUY69" s="14"/>
      <c r="PUZ69" s="14"/>
      <c r="PVA69" s="14"/>
      <c r="PVB69" s="14"/>
      <c r="PVC69" s="14"/>
      <c r="PVD69" s="14"/>
      <c r="PVE69" s="14"/>
      <c r="PVF69" s="14"/>
      <c r="PVG69" s="14"/>
      <c r="PVH69" s="14"/>
      <c r="PVI69" s="14"/>
      <c r="PVJ69" s="14"/>
      <c r="PVK69" s="14"/>
      <c r="PVL69" s="14"/>
      <c r="PVM69" s="14"/>
      <c r="PVN69" s="14"/>
      <c r="PVO69" s="14"/>
      <c r="PVP69" s="14"/>
      <c r="PVQ69" s="14"/>
      <c r="PVR69" s="14"/>
      <c r="PVS69" s="14"/>
      <c r="PVT69" s="14"/>
      <c r="PVU69" s="14"/>
      <c r="PVV69" s="14"/>
      <c r="PVW69" s="14"/>
      <c r="PVX69" s="14"/>
      <c r="PVY69" s="14"/>
      <c r="PVZ69" s="14"/>
      <c r="PWA69" s="14"/>
      <c r="PWB69" s="14"/>
      <c r="PWC69" s="14"/>
      <c r="PWD69" s="14"/>
      <c r="PWE69" s="14"/>
      <c r="PWF69" s="14"/>
      <c r="PWG69" s="14"/>
      <c r="PWH69" s="14"/>
      <c r="PWI69" s="14"/>
      <c r="PWJ69" s="14"/>
      <c r="PWK69" s="14"/>
      <c r="PWL69" s="14"/>
      <c r="PWM69" s="14"/>
      <c r="PWN69" s="14"/>
      <c r="PWO69" s="14"/>
      <c r="PWP69" s="14"/>
      <c r="PWQ69" s="14"/>
      <c r="PWR69" s="14"/>
      <c r="PWS69" s="14"/>
      <c r="PWT69" s="14"/>
      <c r="PWU69" s="14"/>
      <c r="PWV69" s="14"/>
      <c r="PWW69" s="14"/>
      <c r="PWX69" s="14"/>
      <c r="PWY69" s="14"/>
      <c r="PWZ69" s="14"/>
      <c r="PXA69" s="14"/>
      <c r="PXB69" s="14"/>
      <c r="PXC69" s="14"/>
      <c r="PXD69" s="14"/>
      <c r="PXE69" s="14"/>
      <c r="PXF69" s="14"/>
      <c r="PXG69" s="14"/>
      <c r="PXH69" s="14"/>
      <c r="PXI69" s="14"/>
      <c r="PXJ69" s="14"/>
      <c r="PXK69" s="14"/>
      <c r="PXL69" s="14"/>
      <c r="PXM69" s="14"/>
      <c r="PXN69" s="14"/>
      <c r="PXO69" s="14"/>
      <c r="PXP69" s="14"/>
      <c r="PXQ69" s="14"/>
      <c r="PXR69" s="14"/>
      <c r="PXS69" s="14"/>
      <c r="PXT69" s="14"/>
      <c r="PXU69" s="14"/>
      <c r="PXV69" s="14"/>
      <c r="PXW69" s="14"/>
      <c r="PXX69" s="14"/>
      <c r="PXY69" s="14"/>
      <c r="PXZ69" s="14"/>
      <c r="PYA69" s="14"/>
      <c r="PYB69" s="14"/>
      <c r="PYC69" s="14"/>
      <c r="PYD69" s="14"/>
      <c r="PYE69" s="14"/>
      <c r="PYF69" s="14"/>
      <c r="PYG69" s="14"/>
      <c r="PYH69" s="14"/>
      <c r="PYI69" s="14"/>
      <c r="PYJ69" s="14"/>
      <c r="PYK69" s="14"/>
      <c r="PYL69" s="14"/>
      <c r="PYM69" s="14"/>
      <c r="PYN69" s="14"/>
      <c r="PYO69" s="14"/>
      <c r="PYP69" s="14"/>
      <c r="PYQ69" s="14"/>
      <c r="PYR69" s="14"/>
      <c r="PYS69" s="14"/>
      <c r="PYT69" s="14"/>
      <c r="PYU69" s="14"/>
      <c r="PYV69" s="14"/>
      <c r="PYW69" s="14"/>
      <c r="PYX69" s="14"/>
      <c r="PYY69" s="14"/>
      <c r="PYZ69" s="14"/>
      <c r="PZA69" s="14"/>
      <c r="PZB69" s="14"/>
      <c r="PZC69" s="14"/>
      <c r="PZD69" s="14"/>
      <c r="PZE69" s="14"/>
      <c r="PZF69" s="14"/>
      <c r="PZG69" s="14"/>
      <c r="PZH69" s="14"/>
      <c r="PZI69" s="14"/>
      <c r="PZJ69" s="14"/>
      <c r="PZK69" s="14"/>
      <c r="PZL69" s="14"/>
      <c r="PZM69" s="14"/>
      <c r="PZN69" s="14"/>
      <c r="PZO69" s="14"/>
      <c r="PZP69" s="14"/>
      <c r="PZQ69" s="14"/>
      <c r="PZR69" s="14"/>
      <c r="PZS69" s="14"/>
      <c r="PZT69" s="14"/>
      <c r="PZU69" s="14"/>
      <c r="PZV69" s="14"/>
      <c r="PZW69" s="14"/>
      <c r="PZX69" s="14"/>
      <c r="PZY69" s="14"/>
      <c r="PZZ69" s="14"/>
      <c r="QAA69" s="14"/>
      <c r="QAB69" s="14"/>
      <c r="QAC69" s="14"/>
      <c r="QAD69" s="14"/>
      <c r="QAE69" s="14"/>
      <c r="QAF69" s="14"/>
      <c r="QAG69" s="14"/>
      <c r="QAH69" s="14"/>
      <c r="QAI69" s="14"/>
      <c r="QAJ69" s="14"/>
      <c r="QAK69" s="14"/>
      <c r="QAL69" s="14"/>
      <c r="QAM69" s="14"/>
      <c r="QAN69" s="14"/>
      <c r="QAO69" s="14"/>
      <c r="QAP69" s="14"/>
      <c r="QAQ69" s="14"/>
      <c r="QAR69" s="14"/>
      <c r="QAS69" s="14"/>
      <c r="QAT69" s="14"/>
      <c r="QAU69" s="14"/>
      <c r="QAV69" s="14"/>
      <c r="QAW69" s="14"/>
      <c r="QAX69" s="14"/>
      <c r="QAY69" s="14"/>
      <c r="QAZ69" s="14"/>
      <c r="QBA69" s="14"/>
      <c r="QBB69" s="14"/>
      <c r="QBC69" s="14"/>
      <c r="QBD69" s="14"/>
      <c r="QBE69" s="14"/>
      <c r="QBF69" s="14"/>
      <c r="QBG69" s="14"/>
      <c r="QBH69" s="14"/>
      <c r="QBI69" s="14"/>
      <c r="QBJ69" s="14"/>
      <c r="QBK69" s="14"/>
      <c r="QBL69" s="14"/>
      <c r="QBM69" s="14"/>
      <c r="QBN69" s="14"/>
      <c r="QBO69" s="14"/>
      <c r="QBP69" s="14"/>
      <c r="QBQ69" s="14"/>
      <c r="QBR69" s="14"/>
      <c r="QBS69" s="14"/>
      <c r="QBT69" s="14"/>
      <c r="QBU69" s="14"/>
      <c r="QBV69" s="14"/>
      <c r="QBW69" s="14"/>
      <c r="QBX69" s="14"/>
      <c r="QBY69" s="14"/>
      <c r="QBZ69" s="14"/>
      <c r="QCA69" s="14"/>
      <c r="QCB69" s="14"/>
      <c r="QCC69" s="14"/>
      <c r="QCD69" s="14"/>
      <c r="QCE69" s="14"/>
      <c r="QCF69" s="14"/>
      <c r="QCG69" s="14"/>
      <c r="QCH69" s="14"/>
      <c r="QCI69" s="14"/>
      <c r="QCJ69" s="14"/>
      <c r="QCK69" s="14"/>
      <c r="QCL69" s="14"/>
      <c r="QCM69" s="14"/>
      <c r="QCN69" s="14"/>
      <c r="QCO69" s="14"/>
      <c r="QCP69" s="14"/>
      <c r="QCQ69" s="14"/>
      <c r="QCR69" s="14"/>
      <c r="QCS69" s="14"/>
      <c r="QCT69" s="14"/>
      <c r="QCU69" s="14"/>
      <c r="QCV69" s="14"/>
      <c r="QCW69" s="14"/>
      <c r="QCX69" s="14"/>
      <c r="QCY69" s="14"/>
      <c r="QCZ69" s="14"/>
      <c r="QDA69" s="14"/>
      <c r="QDB69" s="14"/>
      <c r="QDC69" s="14"/>
      <c r="QDD69" s="14"/>
      <c r="QDE69" s="14"/>
      <c r="QDF69" s="14"/>
      <c r="QDG69" s="14"/>
      <c r="QDH69" s="14"/>
      <c r="QDI69" s="14"/>
      <c r="QDJ69" s="14"/>
      <c r="QDK69" s="14"/>
      <c r="QDL69" s="14"/>
      <c r="QDM69" s="14"/>
      <c r="QDN69" s="14"/>
      <c r="QDO69" s="14"/>
      <c r="QDP69" s="14"/>
      <c r="QDQ69" s="14"/>
      <c r="QDR69" s="14"/>
      <c r="QDS69" s="14"/>
      <c r="QDT69" s="14"/>
      <c r="QDU69" s="14"/>
      <c r="QDV69" s="14"/>
      <c r="QDW69" s="14"/>
      <c r="QDX69" s="14"/>
      <c r="QDY69" s="14"/>
      <c r="QDZ69" s="14"/>
      <c r="QEA69" s="14"/>
      <c r="QEB69" s="14"/>
      <c r="QEC69" s="14"/>
      <c r="QED69" s="14"/>
      <c r="QEE69" s="14"/>
      <c r="QEF69" s="14"/>
      <c r="QEG69" s="14"/>
      <c r="QEH69" s="14"/>
      <c r="QEI69" s="14"/>
      <c r="QEJ69" s="14"/>
      <c r="QEK69" s="14"/>
      <c r="QEL69" s="14"/>
      <c r="QEM69" s="14"/>
      <c r="QEN69" s="14"/>
      <c r="QEO69" s="14"/>
      <c r="QEP69" s="14"/>
      <c r="QEQ69" s="14"/>
      <c r="QER69" s="14"/>
      <c r="QES69" s="14"/>
      <c r="QET69" s="14"/>
      <c r="QEU69" s="14"/>
      <c r="QEV69" s="14"/>
      <c r="QEW69" s="14"/>
      <c r="QEX69" s="14"/>
      <c r="QEY69" s="14"/>
      <c r="QEZ69" s="14"/>
      <c r="QFA69" s="14"/>
      <c r="QFB69" s="14"/>
      <c r="QFC69" s="14"/>
      <c r="QFD69" s="14"/>
      <c r="QFE69" s="14"/>
      <c r="QFF69" s="14"/>
      <c r="QFG69" s="14"/>
      <c r="QFH69" s="14"/>
      <c r="QFI69" s="14"/>
      <c r="QFJ69" s="14"/>
      <c r="QFK69" s="14"/>
      <c r="QFL69" s="14"/>
      <c r="QFM69" s="14"/>
      <c r="QFN69" s="14"/>
      <c r="QFO69" s="14"/>
      <c r="QFP69" s="14"/>
      <c r="QFQ69" s="14"/>
      <c r="QFR69" s="14"/>
      <c r="QFS69" s="14"/>
      <c r="QFT69" s="14"/>
      <c r="QFU69" s="14"/>
      <c r="QFV69" s="14"/>
      <c r="QFW69" s="14"/>
      <c r="QFX69" s="14"/>
      <c r="QFY69" s="14"/>
      <c r="QFZ69" s="14"/>
      <c r="QGA69" s="14"/>
      <c r="QGB69" s="14"/>
      <c r="QGC69" s="14"/>
      <c r="QGD69" s="14"/>
      <c r="QGE69" s="14"/>
      <c r="QGF69" s="14"/>
      <c r="QGG69" s="14"/>
      <c r="QGH69" s="14"/>
      <c r="QGI69" s="14"/>
      <c r="QGJ69" s="14"/>
      <c r="QGK69" s="14"/>
      <c r="QGL69" s="14"/>
      <c r="QGM69" s="14"/>
      <c r="QGN69" s="14"/>
      <c r="QGO69" s="14"/>
      <c r="QGP69" s="14"/>
      <c r="QGQ69" s="14"/>
      <c r="QGR69" s="14"/>
      <c r="QGS69" s="14"/>
      <c r="QGT69" s="14"/>
      <c r="QGU69" s="14"/>
      <c r="QGV69" s="14"/>
      <c r="QGW69" s="14"/>
      <c r="QGX69" s="14"/>
      <c r="QGY69" s="14"/>
      <c r="QGZ69" s="14"/>
      <c r="QHA69" s="14"/>
      <c r="QHB69" s="14"/>
      <c r="QHC69" s="14"/>
      <c r="QHD69" s="14"/>
      <c r="QHE69" s="14"/>
      <c r="QHF69" s="14"/>
      <c r="QHG69" s="14"/>
      <c r="QHH69" s="14"/>
      <c r="QHI69" s="14"/>
      <c r="QHJ69" s="14"/>
      <c r="QHK69" s="14"/>
      <c r="QHL69" s="14"/>
      <c r="QHM69" s="14"/>
      <c r="QHN69" s="14"/>
      <c r="QHO69" s="14"/>
      <c r="QHP69" s="14"/>
      <c r="QHQ69" s="14"/>
      <c r="QHR69" s="14"/>
      <c r="QHS69" s="14"/>
      <c r="QHT69" s="14"/>
      <c r="QHU69" s="14"/>
      <c r="QHV69" s="14"/>
      <c r="QHW69" s="14"/>
      <c r="QHX69" s="14"/>
      <c r="QHY69" s="14"/>
      <c r="QHZ69" s="14"/>
      <c r="QIA69" s="14"/>
      <c r="QIB69" s="14"/>
      <c r="QIC69" s="14"/>
      <c r="QID69" s="14"/>
      <c r="QIE69" s="14"/>
      <c r="QIF69" s="14"/>
      <c r="QIG69" s="14"/>
      <c r="QIH69" s="14"/>
      <c r="QII69" s="14"/>
      <c r="QIJ69" s="14"/>
      <c r="QIK69" s="14"/>
      <c r="QIL69" s="14"/>
      <c r="QIM69" s="14"/>
      <c r="QIN69" s="14"/>
      <c r="QIO69" s="14"/>
      <c r="QIP69" s="14"/>
      <c r="QIQ69" s="14"/>
      <c r="QIR69" s="14"/>
      <c r="QIS69" s="14"/>
      <c r="QIT69" s="14"/>
      <c r="QIU69" s="14"/>
      <c r="QIV69" s="14"/>
      <c r="QIW69" s="14"/>
      <c r="QIX69" s="14"/>
      <c r="QIY69" s="14"/>
      <c r="QIZ69" s="14"/>
      <c r="QJA69" s="14"/>
      <c r="QJB69" s="14"/>
      <c r="QJC69" s="14"/>
      <c r="QJD69" s="14"/>
      <c r="QJE69" s="14"/>
      <c r="QJF69" s="14"/>
      <c r="QJG69" s="14"/>
      <c r="QJH69" s="14"/>
      <c r="QJI69" s="14"/>
      <c r="QJJ69" s="14"/>
      <c r="QJK69" s="14"/>
      <c r="QJL69" s="14"/>
      <c r="QJM69" s="14"/>
      <c r="QJN69" s="14"/>
      <c r="QJO69" s="14"/>
      <c r="QJP69" s="14"/>
      <c r="QJQ69" s="14"/>
      <c r="QJR69" s="14"/>
      <c r="QJS69" s="14"/>
      <c r="QJT69" s="14"/>
      <c r="QJU69" s="14"/>
      <c r="QJV69" s="14"/>
      <c r="QJW69" s="14"/>
      <c r="QJX69" s="14"/>
      <c r="QJY69" s="14"/>
      <c r="QJZ69" s="14"/>
      <c r="QKA69" s="14"/>
      <c r="QKB69" s="14"/>
      <c r="QKC69" s="14"/>
      <c r="QKD69" s="14"/>
      <c r="QKE69" s="14"/>
      <c r="QKF69" s="14"/>
      <c r="QKG69" s="14"/>
      <c r="QKH69" s="14"/>
      <c r="QKI69" s="14"/>
      <c r="QKJ69" s="14"/>
      <c r="QKK69" s="14"/>
      <c r="QKL69" s="14"/>
      <c r="QKM69" s="14"/>
      <c r="QKN69" s="14"/>
      <c r="QKO69" s="14"/>
      <c r="QKP69" s="14"/>
      <c r="QKQ69" s="14"/>
      <c r="QKR69" s="14"/>
      <c r="QKS69" s="14"/>
      <c r="QKT69" s="14"/>
      <c r="QKU69" s="14"/>
      <c r="QKV69" s="14"/>
      <c r="QKW69" s="14"/>
      <c r="QKX69" s="14"/>
      <c r="QKY69" s="14"/>
      <c r="QKZ69" s="14"/>
      <c r="QLA69" s="14"/>
      <c r="QLB69" s="14"/>
      <c r="QLC69" s="14"/>
      <c r="QLD69" s="14"/>
      <c r="QLE69" s="14"/>
      <c r="QLF69" s="14"/>
      <c r="QLG69" s="14"/>
      <c r="QLH69" s="14"/>
      <c r="QLI69" s="14"/>
      <c r="QLJ69" s="14"/>
      <c r="QLK69" s="14"/>
      <c r="QLL69" s="14"/>
      <c r="QLM69" s="14"/>
      <c r="QLN69" s="14"/>
      <c r="QLO69" s="14"/>
      <c r="QLP69" s="14"/>
      <c r="QLQ69" s="14"/>
      <c r="QLR69" s="14"/>
      <c r="QLS69" s="14"/>
      <c r="QLT69" s="14"/>
      <c r="QLU69" s="14"/>
      <c r="QLV69" s="14"/>
      <c r="QLW69" s="14"/>
      <c r="QLX69" s="14"/>
      <c r="QLY69" s="14"/>
      <c r="QLZ69" s="14"/>
      <c r="QMA69" s="14"/>
      <c r="QMB69" s="14"/>
      <c r="QMC69" s="14"/>
      <c r="QMD69" s="14"/>
      <c r="QME69" s="14"/>
      <c r="QMF69" s="14"/>
      <c r="QMG69" s="14"/>
      <c r="QMH69" s="14"/>
      <c r="QMI69" s="14"/>
      <c r="QMJ69" s="14"/>
      <c r="QMK69" s="14"/>
      <c r="QML69" s="14"/>
      <c r="QMM69" s="14"/>
      <c r="QMN69" s="14"/>
      <c r="QMO69" s="14"/>
      <c r="QMP69" s="14"/>
      <c r="QMQ69" s="14"/>
      <c r="QMR69" s="14"/>
      <c r="QMS69" s="14"/>
      <c r="QMT69" s="14"/>
      <c r="QMU69" s="14"/>
      <c r="QMV69" s="14"/>
      <c r="QMW69" s="14"/>
      <c r="QMX69" s="14"/>
      <c r="QMY69" s="14"/>
      <c r="QMZ69" s="14"/>
      <c r="QNA69" s="14"/>
      <c r="QNB69" s="14"/>
      <c r="QNC69" s="14"/>
      <c r="QND69" s="14"/>
      <c r="QNE69" s="14"/>
      <c r="QNF69" s="14"/>
      <c r="QNG69" s="14"/>
      <c r="QNH69" s="14"/>
      <c r="QNI69" s="14"/>
      <c r="QNJ69" s="14"/>
      <c r="QNK69" s="14"/>
      <c r="QNL69" s="14"/>
      <c r="QNM69" s="14"/>
      <c r="QNN69" s="14"/>
      <c r="QNO69" s="14"/>
      <c r="QNP69" s="14"/>
      <c r="QNQ69" s="14"/>
      <c r="QNR69" s="14"/>
      <c r="QNS69" s="14"/>
      <c r="QNT69" s="14"/>
      <c r="QNU69" s="14"/>
      <c r="QNV69" s="14"/>
      <c r="QNW69" s="14"/>
      <c r="QNX69" s="14"/>
      <c r="QNY69" s="14"/>
      <c r="QNZ69" s="14"/>
      <c r="QOA69" s="14"/>
      <c r="QOB69" s="14"/>
      <c r="QOC69" s="14"/>
      <c r="QOD69" s="14"/>
      <c r="QOE69" s="14"/>
      <c r="QOF69" s="14"/>
      <c r="QOG69" s="14"/>
      <c r="QOH69" s="14"/>
      <c r="QOI69" s="14"/>
      <c r="QOJ69" s="14"/>
      <c r="QOK69" s="14"/>
      <c r="QOL69" s="14"/>
      <c r="QOM69" s="14"/>
      <c r="QON69" s="14"/>
      <c r="QOO69" s="14"/>
      <c r="QOP69" s="14"/>
      <c r="QOQ69" s="14"/>
      <c r="QOR69" s="14"/>
      <c r="QOS69" s="14"/>
      <c r="QOT69" s="14"/>
      <c r="QOU69" s="14"/>
      <c r="QOV69" s="14"/>
      <c r="QOW69" s="14"/>
      <c r="QOX69" s="14"/>
      <c r="QOY69" s="14"/>
      <c r="QOZ69" s="14"/>
      <c r="QPA69" s="14"/>
      <c r="QPB69" s="14"/>
      <c r="QPC69" s="14"/>
      <c r="QPD69" s="14"/>
      <c r="QPE69" s="14"/>
      <c r="QPF69" s="14"/>
      <c r="QPG69" s="14"/>
      <c r="QPH69" s="14"/>
      <c r="QPI69" s="14"/>
      <c r="QPJ69" s="14"/>
      <c r="QPK69" s="14"/>
      <c r="QPL69" s="14"/>
      <c r="QPM69" s="14"/>
      <c r="QPN69" s="14"/>
      <c r="QPO69" s="14"/>
      <c r="QPP69" s="14"/>
      <c r="QPQ69" s="14"/>
      <c r="QPR69" s="14"/>
      <c r="QPS69" s="14"/>
      <c r="QPT69" s="14"/>
      <c r="QPU69" s="14"/>
      <c r="QPV69" s="14"/>
      <c r="QPW69" s="14"/>
      <c r="QPX69" s="14"/>
      <c r="QPY69" s="14"/>
      <c r="QPZ69" s="14"/>
      <c r="QQA69" s="14"/>
      <c r="QQB69" s="14"/>
      <c r="QQC69" s="14"/>
      <c r="QQD69" s="14"/>
      <c r="QQE69" s="14"/>
      <c r="QQF69" s="14"/>
      <c r="QQG69" s="14"/>
      <c r="QQH69" s="14"/>
      <c r="QQI69" s="14"/>
      <c r="QQJ69" s="14"/>
      <c r="QQK69" s="14"/>
      <c r="QQL69" s="14"/>
      <c r="QQM69" s="14"/>
      <c r="QQN69" s="14"/>
      <c r="QQO69" s="14"/>
      <c r="QQP69" s="14"/>
      <c r="QQQ69" s="14"/>
      <c r="QQR69" s="14"/>
      <c r="QQS69" s="14"/>
      <c r="QQT69" s="14"/>
      <c r="QQU69" s="14"/>
      <c r="QQV69" s="14"/>
      <c r="QQW69" s="14"/>
      <c r="QQX69" s="14"/>
      <c r="QQY69" s="14"/>
      <c r="QQZ69" s="14"/>
      <c r="QRA69" s="14"/>
      <c r="QRB69" s="14"/>
      <c r="QRC69" s="14"/>
      <c r="QRD69" s="14"/>
      <c r="QRE69" s="14"/>
      <c r="QRF69" s="14"/>
      <c r="QRG69" s="14"/>
      <c r="QRH69" s="14"/>
      <c r="QRI69" s="14"/>
      <c r="QRJ69" s="14"/>
      <c r="QRK69" s="14"/>
      <c r="QRL69" s="14"/>
      <c r="QRM69" s="14"/>
      <c r="QRN69" s="14"/>
      <c r="QRO69" s="14"/>
      <c r="QRP69" s="14"/>
      <c r="QRQ69" s="14"/>
      <c r="QRR69" s="14"/>
      <c r="QRS69" s="14"/>
      <c r="QRT69" s="14"/>
      <c r="QRU69" s="14"/>
      <c r="QRV69" s="14"/>
      <c r="QRW69" s="14"/>
      <c r="QRX69" s="14"/>
      <c r="QRY69" s="14"/>
      <c r="QRZ69" s="14"/>
      <c r="QSA69" s="14"/>
      <c r="QSB69" s="14"/>
      <c r="QSC69" s="14"/>
      <c r="QSD69" s="14"/>
      <c r="QSE69" s="14"/>
      <c r="QSF69" s="14"/>
      <c r="QSG69" s="14"/>
      <c r="QSH69" s="14"/>
      <c r="QSI69" s="14"/>
      <c r="QSJ69" s="14"/>
      <c r="QSK69" s="14"/>
      <c r="QSL69" s="14"/>
      <c r="QSM69" s="14"/>
      <c r="QSN69" s="14"/>
      <c r="QSO69" s="14"/>
      <c r="QSP69" s="14"/>
      <c r="QSQ69" s="14"/>
      <c r="QSR69" s="14"/>
      <c r="QSS69" s="14"/>
      <c r="QST69" s="14"/>
      <c r="QSU69" s="14"/>
      <c r="QSV69" s="14"/>
      <c r="QSW69" s="14"/>
      <c r="QSX69" s="14"/>
      <c r="QSY69" s="14"/>
      <c r="QSZ69" s="14"/>
      <c r="QTA69" s="14"/>
      <c r="QTB69" s="14"/>
      <c r="QTC69" s="14"/>
      <c r="QTD69" s="14"/>
      <c r="QTE69" s="14"/>
      <c r="QTF69" s="14"/>
      <c r="QTG69" s="14"/>
      <c r="QTH69" s="14"/>
      <c r="QTI69" s="14"/>
      <c r="QTJ69" s="14"/>
      <c r="QTK69" s="14"/>
      <c r="QTL69" s="14"/>
      <c r="QTM69" s="14"/>
      <c r="QTN69" s="14"/>
      <c r="QTO69" s="14"/>
      <c r="QTP69" s="14"/>
      <c r="QTQ69" s="14"/>
      <c r="QTR69" s="14"/>
      <c r="QTS69" s="14"/>
      <c r="QTT69" s="14"/>
      <c r="QTU69" s="14"/>
      <c r="QTV69" s="14"/>
      <c r="QTW69" s="14"/>
      <c r="QTX69" s="14"/>
      <c r="QTY69" s="14"/>
      <c r="QTZ69" s="14"/>
      <c r="QUA69" s="14"/>
      <c r="QUB69" s="14"/>
      <c r="QUC69" s="14"/>
      <c r="QUD69" s="14"/>
      <c r="QUE69" s="14"/>
      <c r="QUF69" s="14"/>
      <c r="QUG69" s="14"/>
      <c r="QUH69" s="14"/>
      <c r="QUI69" s="14"/>
      <c r="QUJ69" s="14"/>
      <c r="QUK69" s="14"/>
      <c r="QUL69" s="14"/>
      <c r="QUM69" s="14"/>
      <c r="QUN69" s="14"/>
      <c r="QUO69" s="14"/>
      <c r="QUP69" s="14"/>
      <c r="QUQ69" s="14"/>
      <c r="QUR69" s="14"/>
      <c r="QUS69" s="14"/>
      <c r="QUT69" s="14"/>
      <c r="QUU69" s="14"/>
      <c r="QUV69" s="14"/>
      <c r="QUW69" s="14"/>
      <c r="QUX69" s="14"/>
      <c r="QUY69" s="14"/>
      <c r="QUZ69" s="14"/>
      <c r="QVA69" s="14"/>
      <c r="QVB69" s="14"/>
      <c r="QVC69" s="14"/>
      <c r="QVD69" s="14"/>
      <c r="QVE69" s="14"/>
      <c r="QVF69" s="14"/>
      <c r="QVG69" s="14"/>
      <c r="QVH69" s="14"/>
      <c r="QVI69" s="14"/>
      <c r="QVJ69" s="14"/>
      <c r="QVK69" s="14"/>
      <c r="QVL69" s="14"/>
      <c r="QVM69" s="14"/>
      <c r="QVN69" s="14"/>
      <c r="QVO69" s="14"/>
      <c r="QVP69" s="14"/>
      <c r="QVQ69" s="14"/>
      <c r="QVR69" s="14"/>
      <c r="QVS69" s="14"/>
      <c r="QVT69" s="14"/>
      <c r="QVU69" s="14"/>
      <c r="QVV69" s="14"/>
      <c r="QVW69" s="14"/>
      <c r="QVX69" s="14"/>
      <c r="QVY69" s="14"/>
      <c r="QVZ69" s="14"/>
      <c r="QWA69" s="14"/>
      <c r="QWB69" s="14"/>
      <c r="QWC69" s="14"/>
      <c r="QWD69" s="14"/>
      <c r="QWE69" s="14"/>
      <c r="QWF69" s="14"/>
      <c r="QWG69" s="14"/>
      <c r="QWH69" s="14"/>
      <c r="QWI69" s="14"/>
      <c r="QWJ69" s="14"/>
      <c r="QWK69" s="14"/>
      <c r="QWL69" s="14"/>
      <c r="QWM69" s="14"/>
      <c r="QWN69" s="14"/>
      <c r="QWO69" s="14"/>
      <c r="QWP69" s="14"/>
      <c r="QWQ69" s="14"/>
      <c r="QWR69" s="14"/>
      <c r="QWS69" s="14"/>
      <c r="QWT69" s="14"/>
      <c r="QWU69" s="14"/>
      <c r="QWV69" s="14"/>
      <c r="QWW69" s="14"/>
      <c r="QWX69" s="14"/>
      <c r="QWY69" s="14"/>
      <c r="QWZ69" s="14"/>
      <c r="QXA69" s="14"/>
      <c r="QXB69" s="14"/>
      <c r="QXC69" s="14"/>
      <c r="QXD69" s="14"/>
      <c r="QXE69" s="14"/>
      <c r="QXF69" s="14"/>
      <c r="QXG69" s="14"/>
      <c r="QXH69" s="14"/>
      <c r="QXI69" s="14"/>
      <c r="QXJ69" s="14"/>
      <c r="QXK69" s="14"/>
      <c r="QXL69" s="14"/>
      <c r="QXM69" s="14"/>
      <c r="QXN69" s="14"/>
      <c r="QXO69" s="14"/>
      <c r="QXP69" s="14"/>
      <c r="QXQ69" s="14"/>
      <c r="QXR69" s="14"/>
      <c r="QXS69" s="14"/>
      <c r="QXT69" s="14"/>
      <c r="QXU69" s="14"/>
      <c r="QXV69" s="14"/>
      <c r="QXW69" s="14"/>
      <c r="QXX69" s="14"/>
      <c r="QXY69" s="14"/>
      <c r="QXZ69" s="14"/>
      <c r="QYA69" s="14"/>
      <c r="QYB69" s="14"/>
      <c r="QYC69" s="14"/>
      <c r="QYD69" s="14"/>
      <c r="QYE69" s="14"/>
      <c r="QYF69" s="14"/>
      <c r="QYG69" s="14"/>
      <c r="QYH69" s="14"/>
      <c r="QYI69" s="14"/>
      <c r="QYJ69" s="14"/>
      <c r="QYK69" s="14"/>
      <c r="QYL69" s="14"/>
      <c r="QYM69" s="14"/>
      <c r="QYN69" s="14"/>
      <c r="QYO69" s="14"/>
      <c r="QYP69" s="14"/>
      <c r="QYQ69" s="14"/>
      <c r="QYR69" s="14"/>
      <c r="QYS69" s="14"/>
      <c r="QYT69" s="14"/>
      <c r="QYU69" s="14"/>
      <c r="QYV69" s="14"/>
      <c r="QYW69" s="14"/>
      <c r="QYX69" s="14"/>
      <c r="QYY69" s="14"/>
      <c r="QYZ69" s="14"/>
      <c r="QZA69" s="14"/>
      <c r="QZB69" s="14"/>
      <c r="QZC69" s="14"/>
      <c r="QZD69" s="14"/>
      <c r="QZE69" s="14"/>
      <c r="QZF69" s="14"/>
      <c r="QZG69" s="14"/>
      <c r="QZH69" s="14"/>
      <c r="QZI69" s="14"/>
      <c r="QZJ69" s="14"/>
      <c r="QZK69" s="14"/>
      <c r="QZL69" s="14"/>
      <c r="QZM69" s="14"/>
      <c r="QZN69" s="14"/>
      <c r="QZO69" s="14"/>
      <c r="QZP69" s="14"/>
      <c r="QZQ69" s="14"/>
      <c r="QZR69" s="14"/>
      <c r="QZS69" s="14"/>
      <c r="QZT69" s="14"/>
      <c r="QZU69" s="14"/>
      <c r="QZV69" s="14"/>
      <c r="QZW69" s="14"/>
      <c r="QZX69" s="14"/>
      <c r="QZY69" s="14"/>
      <c r="QZZ69" s="14"/>
      <c r="RAA69" s="14"/>
      <c r="RAB69" s="14"/>
      <c r="RAC69" s="14"/>
      <c r="RAD69" s="14"/>
      <c r="RAE69" s="14"/>
      <c r="RAF69" s="14"/>
      <c r="RAG69" s="14"/>
      <c r="RAH69" s="14"/>
      <c r="RAI69" s="14"/>
      <c r="RAJ69" s="14"/>
      <c r="RAK69" s="14"/>
      <c r="RAL69" s="14"/>
      <c r="RAM69" s="14"/>
      <c r="RAN69" s="14"/>
      <c r="RAO69" s="14"/>
      <c r="RAP69" s="14"/>
      <c r="RAQ69" s="14"/>
      <c r="RAR69" s="14"/>
      <c r="RAS69" s="14"/>
      <c r="RAT69" s="14"/>
      <c r="RAU69" s="14"/>
      <c r="RAV69" s="14"/>
      <c r="RAW69" s="14"/>
      <c r="RAX69" s="14"/>
      <c r="RAY69" s="14"/>
      <c r="RAZ69" s="14"/>
      <c r="RBA69" s="14"/>
      <c r="RBB69" s="14"/>
      <c r="RBC69" s="14"/>
      <c r="RBD69" s="14"/>
      <c r="RBE69" s="14"/>
      <c r="RBF69" s="14"/>
      <c r="RBG69" s="14"/>
      <c r="RBH69" s="14"/>
      <c r="RBI69" s="14"/>
      <c r="RBJ69" s="14"/>
      <c r="RBK69" s="14"/>
      <c r="RBL69" s="14"/>
      <c r="RBM69" s="14"/>
      <c r="RBN69" s="14"/>
      <c r="RBO69" s="14"/>
      <c r="RBP69" s="14"/>
      <c r="RBQ69" s="14"/>
      <c r="RBR69" s="14"/>
      <c r="RBS69" s="14"/>
      <c r="RBT69" s="14"/>
      <c r="RBU69" s="14"/>
      <c r="RBV69" s="14"/>
      <c r="RBW69" s="14"/>
      <c r="RBX69" s="14"/>
      <c r="RBY69" s="14"/>
      <c r="RBZ69" s="14"/>
      <c r="RCA69" s="14"/>
      <c r="RCB69" s="14"/>
      <c r="RCC69" s="14"/>
      <c r="RCD69" s="14"/>
      <c r="RCE69" s="14"/>
      <c r="RCF69" s="14"/>
      <c r="RCG69" s="14"/>
      <c r="RCH69" s="14"/>
      <c r="RCI69" s="14"/>
      <c r="RCJ69" s="14"/>
      <c r="RCK69" s="14"/>
      <c r="RCL69" s="14"/>
      <c r="RCM69" s="14"/>
      <c r="RCN69" s="14"/>
      <c r="RCO69" s="14"/>
      <c r="RCP69" s="14"/>
      <c r="RCQ69" s="14"/>
      <c r="RCR69" s="14"/>
      <c r="RCS69" s="14"/>
      <c r="RCT69" s="14"/>
      <c r="RCU69" s="14"/>
      <c r="RCV69" s="14"/>
      <c r="RCW69" s="14"/>
      <c r="RCX69" s="14"/>
      <c r="RCY69" s="14"/>
      <c r="RCZ69" s="14"/>
      <c r="RDA69" s="14"/>
      <c r="RDB69" s="14"/>
      <c r="RDC69" s="14"/>
      <c r="RDD69" s="14"/>
      <c r="RDE69" s="14"/>
      <c r="RDF69" s="14"/>
      <c r="RDG69" s="14"/>
      <c r="RDH69" s="14"/>
      <c r="RDI69" s="14"/>
      <c r="RDJ69" s="14"/>
      <c r="RDK69" s="14"/>
      <c r="RDL69" s="14"/>
      <c r="RDM69" s="14"/>
      <c r="RDN69" s="14"/>
      <c r="RDO69" s="14"/>
      <c r="RDP69" s="14"/>
      <c r="RDQ69" s="14"/>
      <c r="RDR69" s="14"/>
      <c r="RDS69" s="14"/>
      <c r="RDT69" s="14"/>
      <c r="RDU69" s="14"/>
      <c r="RDV69" s="14"/>
      <c r="RDW69" s="14"/>
      <c r="RDX69" s="14"/>
      <c r="RDY69" s="14"/>
      <c r="RDZ69" s="14"/>
      <c r="REA69" s="14"/>
      <c r="REB69" s="14"/>
      <c r="REC69" s="14"/>
      <c r="RED69" s="14"/>
      <c r="REE69" s="14"/>
      <c r="REF69" s="14"/>
      <c r="REG69" s="14"/>
      <c r="REH69" s="14"/>
      <c r="REI69" s="14"/>
      <c r="REJ69" s="14"/>
      <c r="REK69" s="14"/>
      <c r="REL69" s="14"/>
      <c r="REM69" s="14"/>
      <c r="REN69" s="14"/>
      <c r="REO69" s="14"/>
      <c r="REP69" s="14"/>
      <c r="REQ69" s="14"/>
      <c r="RER69" s="14"/>
      <c r="RES69" s="14"/>
      <c r="RET69" s="14"/>
      <c r="REU69" s="14"/>
      <c r="REV69" s="14"/>
      <c r="REW69" s="14"/>
      <c r="REX69" s="14"/>
      <c r="REY69" s="14"/>
      <c r="REZ69" s="14"/>
      <c r="RFA69" s="14"/>
      <c r="RFB69" s="14"/>
      <c r="RFC69" s="14"/>
      <c r="RFD69" s="14"/>
      <c r="RFE69" s="14"/>
      <c r="RFF69" s="14"/>
      <c r="RFG69" s="14"/>
      <c r="RFH69" s="14"/>
      <c r="RFI69" s="14"/>
      <c r="RFJ69" s="14"/>
      <c r="RFK69" s="14"/>
      <c r="RFL69" s="14"/>
      <c r="RFM69" s="14"/>
      <c r="RFN69" s="14"/>
      <c r="RFO69" s="14"/>
      <c r="RFP69" s="14"/>
      <c r="RFQ69" s="14"/>
      <c r="RFR69" s="14"/>
      <c r="RFS69" s="14"/>
      <c r="RFT69" s="14"/>
      <c r="RFU69" s="14"/>
      <c r="RFV69" s="14"/>
      <c r="RFW69" s="14"/>
      <c r="RFX69" s="14"/>
      <c r="RFY69" s="14"/>
      <c r="RFZ69" s="14"/>
      <c r="RGA69" s="14"/>
      <c r="RGB69" s="14"/>
      <c r="RGC69" s="14"/>
      <c r="RGD69" s="14"/>
      <c r="RGE69" s="14"/>
      <c r="RGF69" s="14"/>
      <c r="RGG69" s="14"/>
      <c r="RGH69" s="14"/>
      <c r="RGI69" s="14"/>
      <c r="RGJ69" s="14"/>
      <c r="RGK69" s="14"/>
      <c r="RGL69" s="14"/>
      <c r="RGM69" s="14"/>
      <c r="RGN69" s="14"/>
      <c r="RGO69" s="14"/>
      <c r="RGP69" s="14"/>
      <c r="RGQ69" s="14"/>
      <c r="RGR69" s="14"/>
      <c r="RGS69" s="14"/>
      <c r="RGT69" s="14"/>
      <c r="RGU69" s="14"/>
      <c r="RGV69" s="14"/>
      <c r="RGW69" s="14"/>
      <c r="RGX69" s="14"/>
      <c r="RGY69" s="14"/>
      <c r="RGZ69" s="14"/>
      <c r="RHA69" s="14"/>
      <c r="RHB69" s="14"/>
      <c r="RHC69" s="14"/>
      <c r="RHD69" s="14"/>
      <c r="RHE69" s="14"/>
      <c r="RHF69" s="14"/>
      <c r="RHG69" s="14"/>
      <c r="RHH69" s="14"/>
      <c r="RHI69" s="14"/>
      <c r="RHJ69" s="14"/>
      <c r="RHK69" s="14"/>
      <c r="RHL69" s="14"/>
      <c r="RHM69" s="14"/>
      <c r="RHN69" s="14"/>
      <c r="RHO69" s="14"/>
      <c r="RHP69" s="14"/>
      <c r="RHQ69" s="14"/>
      <c r="RHR69" s="14"/>
      <c r="RHS69" s="14"/>
      <c r="RHT69" s="14"/>
      <c r="RHU69" s="14"/>
      <c r="RHV69" s="14"/>
      <c r="RHW69" s="14"/>
      <c r="RHX69" s="14"/>
      <c r="RHY69" s="14"/>
      <c r="RHZ69" s="14"/>
      <c r="RIA69" s="14"/>
      <c r="RIB69" s="14"/>
      <c r="RIC69" s="14"/>
      <c r="RID69" s="14"/>
      <c r="RIE69" s="14"/>
      <c r="RIF69" s="14"/>
      <c r="RIG69" s="14"/>
      <c r="RIH69" s="14"/>
      <c r="RII69" s="14"/>
      <c r="RIJ69" s="14"/>
      <c r="RIK69" s="14"/>
      <c r="RIL69" s="14"/>
      <c r="RIM69" s="14"/>
      <c r="RIN69" s="14"/>
      <c r="RIO69" s="14"/>
      <c r="RIP69" s="14"/>
      <c r="RIQ69" s="14"/>
      <c r="RIR69" s="14"/>
      <c r="RIS69" s="14"/>
      <c r="RIT69" s="14"/>
      <c r="RIU69" s="14"/>
      <c r="RIV69" s="14"/>
      <c r="RIW69" s="14"/>
      <c r="RIX69" s="14"/>
      <c r="RIY69" s="14"/>
      <c r="RIZ69" s="14"/>
      <c r="RJA69" s="14"/>
      <c r="RJB69" s="14"/>
      <c r="RJC69" s="14"/>
      <c r="RJD69" s="14"/>
      <c r="RJE69" s="14"/>
      <c r="RJF69" s="14"/>
      <c r="RJG69" s="14"/>
      <c r="RJH69" s="14"/>
      <c r="RJI69" s="14"/>
      <c r="RJJ69" s="14"/>
      <c r="RJK69" s="14"/>
      <c r="RJL69" s="14"/>
      <c r="RJM69" s="14"/>
      <c r="RJN69" s="14"/>
      <c r="RJO69" s="14"/>
      <c r="RJP69" s="14"/>
      <c r="RJQ69" s="14"/>
      <c r="RJR69" s="14"/>
      <c r="RJS69" s="14"/>
      <c r="RJT69" s="14"/>
      <c r="RJU69" s="14"/>
      <c r="RJV69" s="14"/>
      <c r="RJW69" s="14"/>
      <c r="RJX69" s="14"/>
      <c r="RJY69" s="14"/>
      <c r="RJZ69" s="14"/>
      <c r="RKA69" s="14"/>
      <c r="RKB69" s="14"/>
      <c r="RKC69" s="14"/>
      <c r="RKD69" s="14"/>
      <c r="RKE69" s="14"/>
      <c r="RKF69" s="14"/>
      <c r="RKG69" s="14"/>
      <c r="RKH69" s="14"/>
      <c r="RKI69" s="14"/>
      <c r="RKJ69" s="14"/>
      <c r="RKK69" s="14"/>
      <c r="RKL69" s="14"/>
      <c r="RKM69" s="14"/>
      <c r="RKN69" s="14"/>
      <c r="RKO69" s="14"/>
      <c r="RKP69" s="14"/>
      <c r="RKQ69" s="14"/>
      <c r="RKR69" s="14"/>
      <c r="RKS69" s="14"/>
      <c r="RKT69" s="14"/>
      <c r="RKU69" s="14"/>
      <c r="RKV69" s="14"/>
      <c r="RKW69" s="14"/>
      <c r="RKX69" s="14"/>
      <c r="RKY69" s="14"/>
      <c r="RKZ69" s="14"/>
      <c r="RLA69" s="14"/>
      <c r="RLB69" s="14"/>
      <c r="RLC69" s="14"/>
      <c r="RLD69" s="14"/>
      <c r="RLE69" s="14"/>
      <c r="RLF69" s="14"/>
      <c r="RLG69" s="14"/>
      <c r="RLH69" s="14"/>
      <c r="RLI69" s="14"/>
      <c r="RLJ69" s="14"/>
      <c r="RLK69" s="14"/>
      <c r="RLL69" s="14"/>
      <c r="RLM69" s="14"/>
      <c r="RLN69" s="14"/>
      <c r="RLO69" s="14"/>
      <c r="RLP69" s="14"/>
      <c r="RLQ69" s="14"/>
      <c r="RLR69" s="14"/>
      <c r="RLS69" s="14"/>
      <c r="RLT69" s="14"/>
      <c r="RLU69" s="14"/>
      <c r="RLV69" s="14"/>
      <c r="RLW69" s="14"/>
      <c r="RLX69" s="14"/>
      <c r="RLY69" s="14"/>
      <c r="RLZ69" s="14"/>
      <c r="RMA69" s="14"/>
      <c r="RMB69" s="14"/>
      <c r="RMC69" s="14"/>
      <c r="RMD69" s="14"/>
      <c r="RME69" s="14"/>
      <c r="RMF69" s="14"/>
      <c r="RMG69" s="14"/>
      <c r="RMH69" s="14"/>
      <c r="RMI69" s="14"/>
      <c r="RMJ69" s="14"/>
      <c r="RMK69" s="14"/>
      <c r="RML69" s="14"/>
      <c r="RMM69" s="14"/>
      <c r="RMN69" s="14"/>
      <c r="RMO69" s="14"/>
      <c r="RMP69" s="14"/>
      <c r="RMQ69" s="14"/>
      <c r="RMR69" s="14"/>
      <c r="RMS69" s="14"/>
      <c r="RMT69" s="14"/>
      <c r="RMU69" s="14"/>
      <c r="RMV69" s="14"/>
      <c r="RMW69" s="14"/>
      <c r="RMX69" s="14"/>
      <c r="RMY69" s="14"/>
      <c r="RMZ69" s="14"/>
      <c r="RNA69" s="14"/>
      <c r="RNB69" s="14"/>
      <c r="RNC69" s="14"/>
      <c r="RND69" s="14"/>
      <c r="RNE69" s="14"/>
      <c r="RNF69" s="14"/>
      <c r="RNG69" s="14"/>
      <c r="RNH69" s="14"/>
      <c r="RNI69" s="14"/>
      <c r="RNJ69" s="14"/>
      <c r="RNK69" s="14"/>
      <c r="RNL69" s="14"/>
      <c r="RNM69" s="14"/>
      <c r="RNN69" s="14"/>
      <c r="RNO69" s="14"/>
      <c r="RNP69" s="14"/>
      <c r="RNQ69" s="14"/>
      <c r="RNR69" s="14"/>
      <c r="RNS69" s="14"/>
      <c r="RNT69" s="14"/>
      <c r="RNU69" s="14"/>
      <c r="RNV69" s="14"/>
      <c r="RNW69" s="14"/>
      <c r="RNX69" s="14"/>
      <c r="RNY69" s="14"/>
      <c r="RNZ69" s="14"/>
      <c r="ROA69" s="14"/>
      <c r="ROB69" s="14"/>
      <c r="ROC69" s="14"/>
      <c r="ROD69" s="14"/>
      <c r="ROE69" s="14"/>
      <c r="ROF69" s="14"/>
      <c r="ROG69" s="14"/>
      <c r="ROH69" s="14"/>
      <c r="ROI69" s="14"/>
      <c r="ROJ69" s="14"/>
      <c r="ROK69" s="14"/>
      <c r="ROL69" s="14"/>
      <c r="ROM69" s="14"/>
      <c r="RON69" s="14"/>
      <c r="ROO69" s="14"/>
      <c r="ROP69" s="14"/>
      <c r="ROQ69" s="14"/>
      <c r="ROR69" s="14"/>
      <c r="ROS69" s="14"/>
      <c r="ROT69" s="14"/>
      <c r="ROU69" s="14"/>
      <c r="ROV69" s="14"/>
      <c r="ROW69" s="14"/>
      <c r="ROX69" s="14"/>
      <c r="ROY69" s="14"/>
      <c r="ROZ69" s="14"/>
      <c r="RPA69" s="14"/>
      <c r="RPB69" s="14"/>
      <c r="RPC69" s="14"/>
      <c r="RPD69" s="14"/>
      <c r="RPE69" s="14"/>
      <c r="RPF69" s="14"/>
      <c r="RPG69" s="14"/>
      <c r="RPH69" s="14"/>
      <c r="RPI69" s="14"/>
      <c r="RPJ69" s="14"/>
      <c r="RPK69" s="14"/>
      <c r="RPL69" s="14"/>
      <c r="RPM69" s="14"/>
      <c r="RPN69" s="14"/>
      <c r="RPO69" s="14"/>
      <c r="RPP69" s="14"/>
      <c r="RPQ69" s="14"/>
      <c r="RPR69" s="14"/>
      <c r="RPS69" s="14"/>
      <c r="RPT69" s="14"/>
      <c r="RPU69" s="14"/>
      <c r="RPV69" s="14"/>
      <c r="RPW69" s="14"/>
      <c r="RPX69" s="14"/>
      <c r="RPY69" s="14"/>
      <c r="RPZ69" s="14"/>
      <c r="RQA69" s="14"/>
      <c r="RQB69" s="14"/>
      <c r="RQC69" s="14"/>
      <c r="RQD69" s="14"/>
      <c r="RQE69" s="14"/>
      <c r="RQF69" s="14"/>
      <c r="RQG69" s="14"/>
      <c r="RQH69" s="14"/>
      <c r="RQI69" s="14"/>
      <c r="RQJ69" s="14"/>
      <c r="RQK69" s="14"/>
      <c r="RQL69" s="14"/>
      <c r="RQM69" s="14"/>
      <c r="RQN69" s="14"/>
      <c r="RQO69" s="14"/>
      <c r="RQP69" s="14"/>
      <c r="RQQ69" s="14"/>
      <c r="RQR69" s="14"/>
      <c r="RQS69" s="14"/>
      <c r="RQT69" s="14"/>
      <c r="RQU69" s="14"/>
      <c r="RQV69" s="14"/>
      <c r="RQW69" s="14"/>
      <c r="RQX69" s="14"/>
      <c r="RQY69" s="14"/>
      <c r="RQZ69" s="14"/>
      <c r="RRA69" s="14"/>
      <c r="RRB69" s="14"/>
      <c r="RRC69" s="14"/>
      <c r="RRD69" s="14"/>
      <c r="RRE69" s="14"/>
      <c r="RRF69" s="14"/>
      <c r="RRG69" s="14"/>
      <c r="RRH69" s="14"/>
      <c r="RRI69" s="14"/>
      <c r="RRJ69" s="14"/>
      <c r="RRK69" s="14"/>
      <c r="RRL69" s="14"/>
      <c r="RRM69" s="14"/>
      <c r="RRN69" s="14"/>
      <c r="RRO69" s="14"/>
      <c r="RRP69" s="14"/>
      <c r="RRQ69" s="14"/>
      <c r="RRR69" s="14"/>
      <c r="RRS69" s="14"/>
      <c r="RRT69" s="14"/>
      <c r="RRU69" s="14"/>
      <c r="RRV69" s="14"/>
      <c r="RRW69" s="14"/>
      <c r="RRX69" s="14"/>
      <c r="RRY69" s="14"/>
      <c r="RRZ69" s="14"/>
      <c r="RSA69" s="14"/>
      <c r="RSB69" s="14"/>
      <c r="RSC69" s="14"/>
      <c r="RSD69" s="14"/>
      <c r="RSE69" s="14"/>
      <c r="RSF69" s="14"/>
      <c r="RSG69" s="14"/>
      <c r="RSH69" s="14"/>
      <c r="RSI69" s="14"/>
      <c r="RSJ69" s="14"/>
      <c r="RSK69" s="14"/>
      <c r="RSL69" s="14"/>
      <c r="RSM69" s="14"/>
      <c r="RSN69" s="14"/>
      <c r="RSO69" s="14"/>
      <c r="RSP69" s="14"/>
      <c r="RSQ69" s="14"/>
      <c r="RSR69" s="14"/>
      <c r="RSS69" s="14"/>
      <c r="RST69" s="14"/>
      <c r="RSU69" s="14"/>
      <c r="RSV69" s="14"/>
      <c r="RSW69" s="14"/>
      <c r="RSX69" s="14"/>
      <c r="RSY69" s="14"/>
      <c r="RSZ69" s="14"/>
      <c r="RTA69" s="14"/>
      <c r="RTB69" s="14"/>
      <c r="RTC69" s="14"/>
      <c r="RTD69" s="14"/>
      <c r="RTE69" s="14"/>
      <c r="RTF69" s="14"/>
      <c r="RTG69" s="14"/>
      <c r="RTH69" s="14"/>
      <c r="RTI69" s="14"/>
      <c r="RTJ69" s="14"/>
      <c r="RTK69" s="14"/>
      <c r="RTL69" s="14"/>
      <c r="RTM69" s="14"/>
      <c r="RTN69" s="14"/>
      <c r="RTO69" s="14"/>
      <c r="RTP69" s="14"/>
      <c r="RTQ69" s="14"/>
      <c r="RTR69" s="14"/>
      <c r="RTS69" s="14"/>
      <c r="RTT69" s="14"/>
      <c r="RTU69" s="14"/>
      <c r="RTV69" s="14"/>
      <c r="RTW69" s="14"/>
      <c r="RTX69" s="14"/>
      <c r="RTY69" s="14"/>
      <c r="RTZ69" s="14"/>
      <c r="RUA69" s="14"/>
      <c r="RUB69" s="14"/>
      <c r="RUC69" s="14"/>
      <c r="RUD69" s="14"/>
      <c r="RUE69" s="14"/>
      <c r="RUF69" s="14"/>
      <c r="RUG69" s="14"/>
      <c r="RUH69" s="14"/>
      <c r="RUI69" s="14"/>
      <c r="RUJ69" s="14"/>
      <c r="RUK69" s="14"/>
      <c r="RUL69" s="14"/>
      <c r="RUM69" s="14"/>
      <c r="RUN69" s="14"/>
      <c r="RUO69" s="14"/>
      <c r="RUP69" s="14"/>
      <c r="RUQ69" s="14"/>
      <c r="RUR69" s="14"/>
      <c r="RUS69" s="14"/>
      <c r="RUT69" s="14"/>
      <c r="RUU69" s="14"/>
      <c r="RUV69" s="14"/>
      <c r="RUW69" s="14"/>
      <c r="RUX69" s="14"/>
      <c r="RUY69" s="14"/>
      <c r="RUZ69" s="14"/>
      <c r="RVA69" s="14"/>
      <c r="RVB69" s="14"/>
      <c r="RVC69" s="14"/>
      <c r="RVD69" s="14"/>
      <c r="RVE69" s="14"/>
      <c r="RVF69" s="14"/>
      <c r="RVG69" s="14"/>
      <c r="RVH69" s="14"/>
      <c r="RVI69" s="14"/>
      <c r="RVJ69" s="14"/>
      <c r="RVK69" s="14"/>
      <c r="RVL69" s="14"/>
      <c r="RVM69" s="14"/>
      <c r="RVN69" s="14"/>
      <c r="RVO69" s="14"/>
      <c r="RVP69" s="14"/>
      <c r="RVQ69" s="14"/>
      <c r="RVR69" s="14"/>
      <c r="RVS69" s="14"/>
      <c r="RVT69" s="14"/>
      <c r="RVU69" s="14"/>
      <c r="RVV69" s="14"/>
      <c r="RVW69" s="14"/>
      <c r="RVX69" s="14"/>
      <c r="RVY69" s="14"/>
      <c r="RVZ69" s="14"/>
      <c r="RWA69" s="14"/>
      <c r="RWB69" s="14"/>
      <c r="RWC69" s="14"/>
      <c r="RWD69" s="14"/>
      <c r="RWE69" s="14"/>
      <c r="RWF69" s="14"/>
      <c r="RWG69" s="14"/>
      <c r="RWH69" s="14"/>
      <c r="RWI69" s="14"/>
      <c r="RWJ69" s="14"/>
      <c r="RWK69" s="14"/>
      <c r="RWL69" s="14"/>
      <c r="RWM69" s="14"/>
      <c r="RWN69" s="14"/>
      <c r="RWO69" s="14"/>
      <c r="RWP69" s="14"/>
      <c r="RWQ69" s="14"/>
      <c r="RWR69" s="14"/>
      <c r="RWS69" s="14"/>
      <c r="RWT69" s="14"/>
      <c r="RWU69" s="14"/>
      <c r="RWV69" s="14"/>
      <c r="RWW69" s="14"/>
      <c r="RWX69" s="14"/>
      <c r="RWY69" s="14"/>
      <c r="RWZ69" s="14"/>
      <c r="RXA69" s="14"/>
      <c r="RXB69" s="14"/>
      <c r="RXC69" s="14"/>
      <c r="RXD69" s="14"/>
      <c r="RXE69" s="14"/>
      <c r="RXF69" s="14"/>
      <c r="RXG69" s="14"/>
      <c r="RXH69" s="14"/>
      <c r="RXI69" s="14"/>
      <c r="RXJ69" s="14"/>
      <c r="RXK69" s="14"/>
      <c r="RXL69" s="14"/>
      <c r="RXM69" s="14"/>
      <c r="RXN69" s="14"/>
      <c r="RXO69" s="14"/>
      <c r="RXP69" s="14"/>
      <c r="RXQ69" s="14"/>
      <c r="RXR69" s="14"/>
      <c r="RXS69" s="14"/>
      <c r="RXT69" s="14"/>
      <c r="RXU69" s="14"/>
      <c r="RXV69" s="14"/>
      <c r="RXW69" s="14"/>
      <c r="RXX69" s="14"/>
      <c r="RXY69" s="14"/>
      <c r="RXZ69" s="14"/>
      <c r="RYA69" s="14"/>
      <c r="RYB69" s="14"/>
      <c r="RYC69" s="14"/>
      <c r="RYD69" s="14"/>
      <c r="RYE69" s="14"/>
      <c r="RYF69" s="14"/>
      <c r="RYG69" s="14"/>
      <c r="RYH69" s="14"/>
      <c r="RYI69" s="14"/>
      <c r="RYJ69" s="14"/>
      <c r="RYK69" s="14"/>
      <c r="RYL69" s="14"/>
      <c r="RYM69" s="14"/>
      <c r="RYN69" s="14"/>
      <c r="RYO69" s="14"/>
      <c r="RYP69" s="14"/>
      <c r="RYQ69" s="14"/>
      <c r="RYR69" s="14"/>
      <c r="RYS69" s="14"/>
      <c r="RYT69" s="14"/>
      <c r="RYU69" s="14"/>
      <c r="RYV69" s="14"/>
      <c r="RYW69" s="14"/>
      <c r="RYX69" s="14"/>
      <c r="RYY69" s="14"/>
      <c r="RYZ69" s="14"/>
      <c r="RZA69" s="14"/>
      <c r="RZB69" s="14"/>
      <c r="RZC69" s="14"/>
      <c r="RZD69" s="14"/>
      <c r="RZE69" s="14"/>
      <c r="RZF69" s="14"/>
      <c r="RZG69" s="14"/>
      <c r="RZH69" s="14"/>
      <c r="RZI69" s="14"/>
      <c r="RZJ69" s="14"/>
      <c r="RZK69" s="14"/>
      <c r="RZL69" s="14"/>
      <c r="RZM69" s="14"/>
      <c r="RZN69" s="14"/>
      <c r="RZO69" s="14"/>
      <c r="RZP69" s="14"/>
      <c r="RZQ69" s="14"/>
      <c r="RZR69" s="14"/>
      <c r="RZS69" s="14"/>
      <c r="RZT69" s="14"/>
      <c r="RZU69" s="14"/>
      <c r="RZV69" s="14"/>
      <c r="RZW69" s="14"/>
      <c r="RZX69" s="14"/>
      <c r="RZY69" s="14"/>
      <c r="RZZ69" s="14"/>
      <c r="SAA69" s="14"/>
      <c r="SAB69" s="14"/>
      <c r="SAC69" s="14"/>
      <c r="SAD69" s="14"/>
      <c r="SAE69" s="14"/>
      <c r="SAF69" s="14"/>
      <c r="SAG69" s="14"/>
      <c r="SAH69" s="14"/>
      <c r="SAI69" s="14"/>
      <c r="SAJ69" s="14"/>
      <c r="SAK69" s="14"/>
      <c r="SAL69" s="14"/>
      <c r="SAM69" s="14"/>
      <c r="SAN69" s="14"/>
      <c r="SAO69" s="14"/>
      <c r="SAP69" s="14"/>
      <c r="SAQ69" s="14"/>
      <c r="SAR69" s="14"/>
      <c r="SAS69" s="14"/>
      <c r="SAT69" s="14"/>
      <c r="SAU69" s="14"/>
      <c r="SAV69" s="14"/>
      <c r="SAW69" s="14"/>
      <c r="SAX69" s="14"/>
      <c r="SAY69" s="14"/>
      <c r="SAZ69" s="14"/>
      <c r="SBA69" s="14"/>
      <c r="SBB69" s="14"/>
      <c r="SBC69" s="14"/>
      <c r="SBD69" s="14"/>
      <c r="SBE69" s="14"/>
      <c r="SBF69" s="14"/>
      <c r="SBG69" s="14"/>
      <c r="SBH69" s="14"/>
      <c r="SBI69" s="14"/>
      <c r="SBJ69" s="14"/>
      <c r="SBK69" s="14"/>
      <c r="SBL69" s="14"/>
      <c r="SBM69" s="14"/>
      <c r="SBN69" s="14"/>
      <c r="SBO69" s="14"/>
      <c r="SBP69" s="14"/>
      <c r="SBQ69" s="14"/>
      <c r="SBR69" s="14"/>
      <c r="SBS69" s="14"/>
      <c r="SBT69" s="14"/>
      <c r="SBU69" s="14"/>
      <c r="SBV69" s="14"/>
      <c r="SBW69" s="14"/>
      <c r="SBX69" s="14"/>
      <c r="SBY69" s="14"/>
      <c r="SBZ69" s="14"/>
      <c r="SCA69" s="14"/>
      <c r="SCB69" s="14"/>
      <c r="SCC69" s="14"/>
      <c r="SCD69" s="14"/>
      <c r="SCE69" s="14"/>
      <c r="SCF69" s="14"/>
      <c r="SCG69" s="14"/>
      <c r="SCH69" s="14"/>
      <c r="SCI69" s="14"/>
      <c r="SCJ69" s="14"/>
      <c r="SCK69" s="14"/>
      <c r="SCL69" s="14"/>
      <c r="SCM69" s="14"/>
      <c r="SCN69" s="14"/>
      <c r="SCO69" s="14"/>
      <c r="SCP69" s="14"/>
      <c r="SCQ69" s="14"/>
      <c r="SCR69" s="14"/>
      <c r="SCS69" s="14"/>
      <c r="SCT69" s="14"/>
      <c r="SCU69" s="14"/>
      <c r="SCV69" s="14"/>
      <c r="SCW69" s="14"/>
      <c r="SCX69" s="14"/>
      <c r="SCY69" s="14"/>
      <c r="SCZ69" s="14"/>
      <c r="SDA69" s="14"/>
      <c r="SDB69" s="14"/>
      <c r="SDC69" s="14"/>
      <c r="SDD69" s="14"/>
      <c r="SDE69" s="14"/>
      <c r="SDF69" s="14"/>
      <c r="SDG69" s="14"/>
      <c r="SDH69" s="14"/>
      <c r="SDI69" s="14"/>
      <c r="SDJ69" s="14"/>
      <c r="SDK69" s="14"/>
      <c r="SDL69" s="14"/>
      <c r="SDM69" s="14"/>
      <c r="SDN69" s="14"/>
      <c r="SDO69" s="14"/>
      <c r="SDP69" s="14"/>
      <c r="SDQ69" s="14"/>
      <c r="SDR69" s="14"/>
      <c r="SDS69" s="14"/>
      <c r="SDT69" s="14"/>
      <c r="SDU69" s="14"/>
      <c r="SDV69" s="14"/>
      <c r="SDW69" s="14"/>
      <c r="SDX69" s="14"/>
      <c r="SDY69" s="14"/>
      <c r="SDZ69" s="14"/>
      <c r="SEA69" s="14"/>
      <c r="SEB69" s="14"/>
      <c r="SEC69" s="14"/>
      <c r="SED69" s="14"/>
      <c r="SEE69" s="14"/>
      <c r="SEF69" s="14"/>
      <c r="SEG69" s="14"/>
      <c r="SEH69" s="14"/>
      <c r="SEI69" s="14"/>
      <c r="SEJ69" s="14"/>
      <c r="SEK69" s="14"/>
      <c r="SEL69" s="14"/>
      <c r="SEM69" s="14"/>
      <c r="SEN69" s="14"/>
      <c r="SEO69" s="14"/>
      <c r="SEP69" s="14"/>
      <c r="SEQ69" s="14"/>
      <c r="SER69" s="14"/>
      <c r="SES69" s="14"/>
      <c r="SET69" s="14"/>
      <c r="SEU69" s="14"/>
      <c r="SEV69" s="14"/>
      <c r="SEW69" s="14"/>
      <c r="SEX69" s="14"/>
      <c r="SEY69" s="14"/>
      <c r="SEZ69" s="14"/>
      <c r="SFA69" s="14"/>
      <c r="SFB69" s="14"/>
      <c r="SFC69" s="14"/>
      <c r="SFD69" s="14"/>
      <c r="SFE69" s="14"/>
      <c r="SFF69" s="14"/>
      <c r="SFG69" s="14"/>
      <c r="SFH69" s="14"/>
      <c r="SFI69" s="14"/>
      <c r="SFJ69" s="14"/>
      <c r="SFK69" s="14"/>
      <c r="SFL69" s="14"/>
      <c r="SFM69" s="14"/>
      <c r="SFN69" s="14"/>
      <c r="SFO69" s="14"/>
      <c r="SFP69" s="14"/>
      <c r="SFQ69" s="14"/>
      <c r="SFR69" s="14"/>
      <c r="SFS69" s="14"/>
      <c r="SFT69" s="14"/>
      <c r="SFU69" s="14"/>
      <c r="SFV69" s="14"/>
      <c r="SFW69" s="14"/>
      <c r="SFX69" s="14"/>
      <c r="SFY69" s="14"/>
      <c r="SFZ69" s="14"/>
      <c r="SGA69" s="14"/>
      <c r="SGB69" s="14"/>
      <c r="SGC69" s="14"/>
      <c r="SGD69" s="14"/>
      <c r="SGE69" s="14"/>
      <c r="SGF69" s="14"/>
      <c r="SGG69" s="14"/>
      <c r="SGH69" s="14"/>
      <c r="SGI69" s="14"/>
      <c r="SGJ69" s="14"/>
      <c r="SGK69" s="14"/>
      <c r="SGL69" s="14"/>
      <c r="SGM69" s="14"/>
      <c r="SGN69" s="14"/>
      <c r="SGO69" s="14"/>
      <c r="SGP69" s="14"/>
      <c r="SGQ69" s="14"/>
      <c r="SGR69" s="14"/>
      <c r="SGS69" s="14"/>
      <c r="SGT69" s="14"/>
      <c r="SGU69" s="14"/>
      <c r="SGV69" s="14"/>
      <c r="SGW69" s="14"/>
      <c r="SGX69" s="14"/>
      <c r="SGY69" s="14"/>
      <c r="SGZ69" s="14"/>
      <c r="SHA69" s="14"/>
      <c r="SHB69" s="14"/>
      <c r="SHC69" s="14"/>
      <c r="SHD69" s="14"/>
      <c r="SHE69" s="14"/>
      <c r="SHF69" s="14"/>
      <c r="SHG69" s="14"/>
      <c r="SHH69" s="14"/>
      <c r="SHI69" s="14"/>
      <c r="SHJ69" s="14"/>
      <c r="SHK69" s="14"/>
      <c r="SHL69" s="14"/>
      <c r="SHM69" s="14"/>
      <c r="SHN69" s="14"/>
      <c r="SHO69" s="14"/>
      <c r="SHP69" s="14"/>
      <c r="SHQ69" s="14"/>
      <c r="SHR69" s="14"/>
      <c r="SHS69" s="14"/>
      <c r="SHT69" s="14"/>
      <c r="SHU69" s="14"/>
      <c r="SHV69" s="14"/>
      <c r="SHW69" s="14"/>
      <c r="SHX69" s="14"/>
      <c r="SHY69" s="14"/>
      <c r="SHZ69" s="14"/>
      <c r="SIA69" s="14"/>
      <c r="SIB69" s="14"/>
      <c r="SIC69" s="14"/>
      <c r="SID69" s="14"/>
      <c r="SIE69" s="14"/>
      <c r="SIF69" s="14"/>
      <c r="SIG69" s="14"/>
      <c r="SIH69" s="14"/>
      <c r="SII69" s="14"/>
      <c r="SIJ69" s="14"/>
      <c r="SIK69" s="14"/>
      <c r="SIL69" s="14"/>
      <c r="SIM69" s="14"/>
      <c r="SIN69" s="14"/>
      <c r="SIO69" s="14"/>
      <c r="SIP69" s="14"/>
      <c r="SIQ69" s="14"/>
      <c r="SIR69" s="14"/>
      <c r="SIS69" s="14"/>
      <c r="SIT69" s="14"/>
      <c r="SIU69" s="14"/>
      <c r="SIV69" s="14"/>
      <c r="SIW69" s="14"/>
      <c r="SIX69" s="14"/>
      <c r="SIY69" s="14"/>
      <c r="SIZ69" s="14"/>
      <c r="SJA69" s="14"/>
      <c r="SJB69" s="14"/>
      <c r="SJC69" s="14"/>
      <c r="SJD69" s="14"/>
      <c r="SJE69" s="14"/>
      <c r="SJF69" s="14"/>
      <c r="SJG69" s="14"/>
      <c r="SJH69" s="14"/>
      <c r="SJI69" s="14"/>
      <c r="SJJ69" s="14"/>
      <c r="SJK69" s="14"/>
      <c r="SJL69" s="14"/>
      <c r="SJM69" s="14"/>
      <c r="SJN69" s="14"/>
      <c r="SJO69" s="14"/>
      <c r="SJP69" s="14"/>
      <c r="SJQ69" s="14"/>
      <c r="SJR69" s="14"/>
      <c r="SJS69" s="14"/>
      <c r="SJT69" s="14"/>
      <c r="SJU69" s="14"/>
      <c r="SJV69" s="14"/>
      <c r="SJW69" s="14"/>
      <c r="SJX69" s="14"/>
      <c r="SJY69" s="14"/>
      <c r="SJZ69" s="14"/>
      <c r="SKA69" s="14"/>
      <c r="SKB69" s="14"/>
      <c r="SKC69" s="14"/>
      <c r="SKD69" s="14"/>
      <c r="SKE69" s="14"/>
      <c r="SKF69" s="14"/>
      <c r="SKG69" s="14"/>
      <c r="SKH69" s="14"/>
      <c r="SKI69" s="14"/>
      <c r="SKJ69" s="14"/>
      <c r="SKK69" s="14"/>
      <c r="SKL69" s="14"/>
      <c r="SKM69" s="14"/>
      <c r="SKN69" s="14"/>
      <c r="SKO69" s="14"/>
      <c r="SKP69" s="14"/>
      <c r="SKQ69" s="14"/>
      <c r="SKR69" s="14"/>
      <c r="SKS69" s="14"/>
      <c r="SKT69" s="14"/>
      <c r="SKU69" s="14"/>
      <c r="SKV69" s="14"/>
      <c r="SKW69" s="14"/>
      <c r="SKX69" s="14"/>
      <c r="SKY69" s="14"/>
      <c r="SKZ69" s="14"/>
      <c r="SLA69" s="14"/>
      <c r="SLB69" s="14"/>
      <c r="SLC69" s="14"/>
      <c r="SLD69" s="14"/>
      <c r="SLE69" s="14"/>
      <c r="SLF69" s="14"/>
      <c r="SLG69" s="14"/>
      <c r="SLH69" s="14"/>
      <c r="SLI69" s="14"/>
      <c r="SLJ69" s="14"/>
      <c r="SLK69" s="14"/>
      <c r="SLL69" s="14"/>
      <c r="SLM69" s="14"/>
      <c r="SLN69" s="14"/>
      <c r="SLO69" s="14"/>
      <c r="SLP69" s="14"/>
      <c r="SLQ69" s="14"/>
      <c r="SLR69" s="14"/>
      <c r="SLS69" s="14"/>
      <c r="SLT69" s="14"/>
      <c r="SLU69" s="14"/>
      <c r="SLV69" s="14"/>
      <c r="SLW69" s="14"/>
      <c r="SLX69" s="14"/>
      <c r="SLY69" s="14"/>
      <c r="SLZ69" s="14"/>
      <c r="SMA69" s="14"/>
      <c r="SMB69" s="14"/>
      <c r="SMC69" s="14"/>
      <c r="SMD69" s="14"/>
      <c r="SME69" s="14"/>
      <c r="SMF69" s="14"/>
      <c r="SMG69" s="14"/>
      <c r="SMH69" s="14"/>
      <c r="SMI69" s="14"/>
      <c r="SMJ69" s="14"/>
      <c r="SMK69" s="14"/>
      <c r="SML69" s="14"/>
      <c r="SMM69" s="14"/>
      <c r="SMN69" s="14"/>
      <c r="SMO69" s="14"/>
      <c r="SMP69" s="14"/>
      <c r="SMQ69" s="14"/>
      <c r="SMR69" s="14"/>
      <c r="SMS69" s="14"/>
      <c r="SMT69" s="14"/>
      <c r="SMU69" s="14"/>
      <c r="SMV69" s="14"/>
      <c r="SMW69" s="14"/>
      <c r="SMX69" s="14"/>
      <c r="SMY69" s="14"/>
      <c r="SMZ69" s="14"/>
      <c r="SNA69" s="14"/>
      <c r="SNB69" s="14"/>
      <c r="SNC69" s="14"/>
      <c r="SND69" s="14"/>
      <c r="SNE69" s="14"/>
      <c r="SNF69" s="14"/>
      <c r="SNG69" s="14"/>
      <c r="SNH69" s="14"/>
      <c r="SNI69" s="14"/>
      <c r="SNJ69" s="14"/>
      <c r="SNK69" s="14"/>
      <c r="SNL69" s="14"/>
      <c r="SNM69" s="14"/>
      <c r="SNN69" s="14"/>
      <c r="SNO69" s="14"/>
      <c r="SNP69" s="14"/>
      <c r="SNQ69" s="14"/>
      <c r="SNR69" s="14"/>
      <c r="SNS69" s="14"/>
      <c r="SNT69" s="14"/>
      <c r="SNU69" s="14"/>
      <c r="SNV69" s="14"/>
      <c r="SNW69" s="14"/>
      <c r="SNX69" s="14"/>
      <c r="SNY69" s="14"/>
      <c r="SNZ69" s="14"/>
      <c r="SOA69" s="14"/>
      <c r="SOB69" s="14"/>
      <c r="SOC69" s="14"/>
      <c r="SOD69" s="14"/>
      <c r="SOE69" s="14"/>
      <c r="SOF69" s="14"/>
      <c r="SOG69" s="14"/>
      <c r="SOH69" s="14"/>
      <c r="SOI69" s="14"/>
      <c r="SOJ69" s="14"/>
      <c r="SOK69" s="14"/>
      <c r="SOL69" s="14"/>
      <c r="SOM69" s="14"/>
      <c r="SON69" s="14"/>
      <c r="SOO69" s="14"/>
      <c r="SOP69" s="14"/>
      <c r="SOQ69" s="14"/>
      <c r="SOR69" s="14"/>
      <c r="SOS69" s="14"/>
      <c r="SOT69" s="14"/>
      <c r="SOU69" s="14"/>
      <c r="SOV69" s="14"/>
      <c r="SOW69" s="14"/>
      <c r="SOX69" s="14"/>
      <c r="SOY69" s="14"/>
      <c r="SOZ69" s="14"/>
      <c r="SPA69" s="14"/>
      <c r="SPB69" s="14"/>
      <c r="SPC69" s="14"/>
      <c r="SPD69" s="14"/>
      <c r="SPE69" s="14"/>
      <c r="SPF69" s="14"/>
      <c r="SPG69" s="14"/>
      <c r="SPH69" s="14"/>
      <c r="SPI69" s="14"/>
      <c r="SPJ69" s="14"/>
      <c r="SPK69" s="14"/>
      <c r="SPL69" s="14"/>
      <c r="SPM69" s="14"/>
      <c r="SPN69" s="14"/>
      <c r="SPO69" s="14"/>
      <c r="SPP69" s="14"/>
      <c r="SPQ69" s="14"/>
      <c r="SPR69" s="14"/>
      <c r="SPS69" s="14"/>
      <c r="SPT69" s="14"/>
      <c r="SPU69" s="14"/>
      <c r="SPV69" s="14"/>
      <c r="SPW69" s="14"/>
      <c r="SPX69" s="14"/>
      <c r="SPY69" s="14"/>
      <c r="SPZ69" s="14"/>
      <c r="SQA69" s="14"/>
      <c r="SQB69" s="14"/>
      <c r="SQC69" s="14"/>
      <c r="SQD69" s="14"/>
      <c r="SQE69" s="14"/>
      <c r="SQF69" s="14"/>
      <c r="SQG69" s="14"/>
      <c r="SQH69" s="14"/>
      <c r="SQI69" s="14"/>
      <c r="SQJ69" s="14"/>
      <c r="SQK69" s="14"/>
      <c r="SQL69" s="14"/>
      <c r="SQM69" s="14"/>
      <c r="SQN69" s="14"/>
      <c r="SQO69" s="14"/>
      <c r="SQP69" s="14"/>
      <c r="SQQ69" s="14"/>
      <c r="SQR69" s="14"/>
      <c r="SQS69" s="14"/>
      <c r="SQT69" s="14"/>
      <c r="SQU69" s="14"/>
      <c r="SQV69" s="14"/>
      <c r="SQW69" s="14"/>
      <c r="SQX69" s="14"/>
      <c r="SQY69" s="14"/>
      <c r="SQZ69" s="14"/>
      <c r="SRA69" s="14"/>
      <c r="SRB69" s="14"/>
      <c r="SRC69" s="14"/>
      <c r="SRD69" s="14"/>
      <c r="SRE69" s="14"/>
      <c r="SRF69" s="14"/>
      <c r="SRG69" s="14"/>
      <c r="SRH69" s="14"/>
      <c r="SRI69" s="14"/>
      <c r="SRJ69" s="14"/>
      <c r="SRK69" s="14"/>
      <c r="SRL69" s="14"/>
      <c r="SRM69" s="14"/>
      <c r="SRN69" s="14"/>
      <c r="SRO69" s="14"/>
      <c r="SRP69" s="14"/>
      <c r="SRQ69" s="14"/>
      <c r="SRR69" s="14"/>
      <c r="SRS69" s="14"/>
      <c r="SRT69" s="14"/>
      <c r="SRU69" s="14"/>
      <c r="SRV69" s="14"/>
      <c r="SRW69" s="14"/>
      <c r="SRX69" s="14"/>
      <c r="SRY69" s="14"/>
      <c r="SRZ69" s="14"/>
      <c r="SSA69" s="14"/>
      <c r="SSB69" s="14"/>
      <c r="SSC69" s="14"/>
      <c r="SSD69" s="14"/>
      <c r="SSE69" s="14"/>
      <c r="SSF69" s="14"/>
      <c r="SSG69" s="14"/>
      <c r="SSH69" s="14"/>
      <c r="SSI69" s="14"/>
      <c r="SSJ69" s="14"/>
      <c r="SSK69" s="14"/>
      <c r="SSL69" s="14"/>
      <c r="SSM69" s="14"/>
      <c r="SSN69" s="14"/>
      <c r="SSO69" s="14"/>
      <c r="SSP69" s="14"/>
      <c r="SSQ69" s="14"/>
      <c r="SSR69" s="14"/>
      <c r="SSS69" s="14"/>
      <c r="SST69" s="14"/>
      <c r="SSU69" s="14"/>
      <c r="SSV69" s="14"/>
      <c r="SSW69" s="14"/>
      <c r="SSX69" s="14"/>
      <c r="SSY69" s="14"/>
      <c r="SSZ69" s="14"/>
      <c r="STA69" s="14"/>
      <c r="STB69" s="14"/>
      <c r="STC69" s="14"/>
      <c r="STD69" s="14"/>
      <c r="STE69" s="14"/>
      <c r="STF69" s="14"/>
      <c r="STG69" s="14"/>
      <c r="STH69" s="14"/>
      <c r="STI69" s="14"/>
      <c r="STJ69" s="14"/>
      <c r="STK69" s="14"/>
      <c r="STL69" s="14"/>
      <c r="STM69" s="14"/>
      <c r="STN69" s="14"/>
      <c r="STO69" s="14"/>
      <c r="STP69" s="14"/>
      <c r="STQ69" s="14"/>
      <c r="STR69" s="14"/>
      <c r="STS69" s="14"/>
      <c r="STT69" s="14"/>
      <c r="STU69" s="14"/>
      <c r="STV69" s="14"/>
      <c r="STW69" s="14"/>
      <c r="STX69" s="14"/>
      <c r="STY69" s="14"/>
      <c r="STZ69" s="14"/>
      <c r="SUA69" s="14"/>
      <c r="SUB69" s="14"/>
      <c r="SUC69" s="14"/>
      <c r="SUD69" s="14"/>
      <c r="SUE69" s="14"/>
      <c r="SUF69" s="14"/>
      <c r="SUG69" s="14"/>
      <c r="SUH69" s="14"/>
      <c r="SUI69" s="14"/>
      <c r="SUJ69" s="14"/>
      <c r="SUK69" s="14"/>
      <c r="SUL69" s="14"/>
      <c r="SUM69" s="14"/>
      <c r="SUN69" s="14"/>
      <c r="SUO69" s="14"/>
      <c r="SUP69" s="14"/>
      <c r="SUQ69" s="14"/>
      <c r="SUR69" s="14"/>
      <c r="SUS69" s="14"/>
      <c r="SUT69" s="14"/>
      <c r="SUU69" s="14"/>
      <c r="SUV69" s="14"/>
      <c r="SUW69" s="14"/>
      <c r="SUX69" s="14"/>
      <c r="SUY69" s="14"/>
      <c r="SUZ69" s="14"/>
      <c r="SVA69" s="14"/>
      <c r="SVB69" s="14"/>
      <c r="SVC69" s="14"/>
      <c r="SVD69" s="14"/>
      <c r="SVE69" s="14"/>
      <c r="SVF69" s="14"/>
      <c r="SVG69" s="14"/>
      <c r="SVH69" s="14"/>
      <c r="SVI69" s="14"/>
      <c r="SVJ69" s="14"/>
      <c r="SVK69" s="14"/>
      <c r="SVL69" s="14"/>
      <c r="SVM69" s="14"/>
      <c r="SVN69" s="14"/>
      <c r="SVO69" s="14"/>
      <c r="SVP69" s="14"/>
      <c r="SVQ69" s="14"/>
      <c r="SVR69" s="14"/>
      <c r="SVS69" s="14"/>
      <c r="SVT69" s="14"/>
      <c r="SVU69" s="14"/>
      <c r="SVV69" s="14"/>
      <c r="SVW69" s="14"/>
      <c r="SVX69" s="14"/>
      <c r="SVY69" s="14"/>
      <c r="SVZ69" s="14"/>
      <c r="SWA69" s="14"/>
      <c r="SWB69" s="14"/>
      <c r="SWC69" s="14"/>
      <c r="SWD69" s="14"/>
      <c r="SWE69" s="14"/>
      <c r="SWF69" s="14"/>
      <c r="SWG69" s="14"/>
      <c r="SWH69" s="14"/>
      <c r="SWI69" s="14"/>
      <c r="SWJ69" s="14"/>
      <c r="SWK69" s="14"/>
      <c r="SWL69" s="14"/>
      <c r="SWM69" s="14"/>
      <c r="SWN69" s="14"/>
      <c r="SWO69" s="14"/>
      <c r="SWP69" s="14"/>
      <c r="SWQ69" s="14"/>
      <c r="SWR69" s="14"/>
      <c r="SWS69" s="14"/>
      <c r="SWT69" s="14"/>
      <c r="SWU69" s="14"/>
      <c r="SWV69" s="14"/>
      <c r="SWW69" s="14"/>
      <c r="SWX69" s="14"/>
      <c r="SWY69" s="14"/>
      <c r="SWZ69" s="14"/>
      <c r="SXA69" s="14"/>
      <c r="SXB69" s="14"/>
      <c r="SXC69" s="14"/>
      <c r="SXD69" s="14"/>
      <c r="SXE69" s="14"/>
      <c r="SXF69" s="14"/>
      <c r="SXG69" s="14"/>
      <c r="SXH69" s="14"/>
      <c r="SXI69" s="14"/>
      <c r="SXJ69" s="14"/>
      <c r="SXK69" s="14"/>
      <c r="SXL69" s="14"/>
      <c r="SXM69" s="14"/>
      <c r="SXN69" s="14"/>
      <c r="SXO69" s="14"/>
      <c r="SXP69" s="14"/>
      <c r="SXQ69" s="14"/>
      <c r="SXR69" s="14"/>
      <c r="SXS69" s="14"/>
      <c r="SXT69" s="14"/>
      <c r="SXU69" s="14"/>
      <c r="SXV69" s="14"/>
      <c r="SXW69" s="14"/>
      <c r="SXX69" s="14"/>
      <c r="SXY69" s="14"/>
      <c r="SXZ69" s="14"/>
      <c r="SYA69" s="14"/>
      <c r="SYB69" s="14"/>
      <c r="SYC69" s="14"/>
      <c r="SYD69" s="14"/>
      <c r="SYE69" s="14"/>
      <c r="SYF69" s="14"/>
      <c r="SYG69" s="14"/>
      <c r="SYH69" s="14"/>
      <c r="SYI69" s="14"/>
      <c r="SYJ69" s="14"/>
      <c r="SYK69" s="14"/>
      <c r="SYL69" s="14"/>
      <c r="SYM69" s="14"/>
      <c r="SYN69" s="14"/>
      <c r="SYO69" s="14"/>
      <c r="SYP69" s="14"/>
      <c r="SYQ69" s="14"/>
      <c r="SYR69" s="14"/>
      <c r="SYS69" s="14"/>
      <c r="SYT69" s="14"/>
      <c r="SYU69" s="14"/>
      <c r="SYV69" s="14"/>
      <c r="SYW69" s="14"/>
      <c r="SYX69" s="14"/>
      <c r="SYY69" s="14"/>
      <c r="SYZ69" s="14"/>
      <c r="SZA69" s="14"/>
      <c r="SZB69" s="14"/>
      <c r="SZC69" s="14"/>
      <c r="SZD69" s="14"/>
      <c r="SZE69" s="14"/>
      <c r="SZF69" s="14"/>
      <c r="SZG69" s="14"/>
      <c r="SZH69" s="14"/>
      <c r="SZI69" s="14"/>
      <c r="SZJ69" s="14"/>
      <c r="SZK69" s="14"/>
      <c r="SZL69" s="14"/>
      <c r="SZM69" s="14"/>
      <c r="SZN69" s="14"/>
      <c r="SZO69" s="14"/>
      <c r="SZP69" s="14"/>
      <c r="SZQ69" s="14"/>
      <c r="SZR69" s="14"/>
      <c r="SZS69" s="14"/>
      <c r="SZT69" s="14"/>
      <c r="SZU69" s="14"/>
      <c r="SZV69" s="14"/>
      <c r="SZW69" s="14"/>
      <c r="SZX69" s="14"/>
      <c r="SZY69" s="14"/>
      <c r="SZZ69" s="14"/>
      <c r="TAA69" s="14"/>
      <c r="TAB69" s="14"/>
      <c r="TAC69" s="14"/>
      <c r="TAD69" s="14"/>
      <c r="TAE69" s="14"/>
      <c r="TAF69" s="14"/>
      <c r="TAG69" s="14"/>
      <c r="TAH69" s="14"/>
      <c r="TAI69" s="14"/>
      <c r="TAJ69" s="14"/>
      <c r="TAK69" s="14"/>
      <c r="TAL69" s="14"/>
      <c r="TAM69" s="14"/>
      <c r="TAN69" s="14"/>
      <c r="TAO69" s="14"/>
      <c r="TAP69" s="14"/>
      <c r="TAQ69" s="14"/>
      <c r="TAR69" s="14"/>
      <c r="TAS69" s="14"/>
      <c r="TAT69" s="14"/>
      <c r="TAU69" s="14"/>
      <c r="TAV69" s="14"/>
      <c r="TAW69" s="14"/>
      <c r="TAX69" s="14"/>
      <c r="TAY69" s="14"/>
      <c r="TAZ69" s="14"/>
      <c r="TBA69" s="14"/>
      <c r="TBB69" s="14"/>
      <c r="TBC69" s="14"/>
      <c r="TBD69" s="14"/>
      <c r="TBE69" s="14"/>
      <c r="TBF69" s="14"/>
      <c r="TBG69" s="14"/>
      <c r="TBH69" s="14"/>
      <c r="TBI69" s="14"/>
      <c r="TBJ69" s="14"/>
      <c r="TBK69" s="14"/>
      <c r="TBL69" s="14"/>
      <c r="TBM69" s="14"/>
      <c r="TBN69" s="14"/>
      <c r="TBO69" s="14"/>
      <c r="TBP69" s="14"/>
      <c r="TBQ69" s="14"/>
      <c r="TBR69" s="14"/>
      <c r="TBS69" s="14"/>
      <c r="TBT69" s="14"/>
      <c r="TBU69" s="14"/>
      <c r="TBV69" s="14"/>
      <c r="TBW69" s="14"/>
      <c r="TBX69" s="14"/>
      <c r="TBY69" s="14"/>
      <c r="TBZ69" s="14"/>
      <c r="TCA69" s="14"/>
      <c r="TCB69" s="14"/>
      <c r="TCC69" s="14"/>
      <c r="TCD69" s="14"/>
      <c r="TCE69" s="14"/>
      <c r="TCF69" s="14"/>
      <c r="TCG69" s="14"/>
      <c r="TCH69" s="14"/>
      <c r="TCI69" s="14"/>
      <c r="TCJ69" s="14"/>
      <c r="TCK69" s="14"/>
      <c r="TCL69" s="14"/>
      <c r="TCM69" s="14"/>
      <c r="TCN69" s="14"/>
      <c r="TCO69" s="14"/>
      <c r="TCP69" s="14"/>
      <c r="TCQ69" s="14"/>
      <c r="TCR69" s="14"/>
      <c r="TCS69" s="14"/>
      <c r="TCT69" s="14"/>
      <c r="TCU69" s="14"/>
      <c r="TCV69" s="14"/>
      <c r="TCW69" s="14"/>
      <c r="TCX69" s="14"/>
      <c r="TCY69" s="14"/>
      <c r="TCZ69" s="14"/>
      <c r="TDA69" s="14"/>
      <c r="TDB69" s="14"/>
      <c r="TDC69" s="14"/>
      <c r="TDD69" s="14"/>
      <c r="TDE69" s="14"/>
      <c r="TDF69" s="14"/>
      <c r="TDG69" s="14"/>
      <c r="TDH69" s="14"/>
      <c r="TDI69" s="14"/>
      <c r="TDJ69" s="14"/>
      <c r="TDK69" s="14"/>
      <c r="TDL69" s="14"/>
      <c r="TDM69" s="14"/>
      <c r="TDN69" s="14"/>
      <c r="TDO69" s="14"/>
      <c r="TDP69" s="14"/>
      <c r="TDQ69" s="14"/>
      <c r="TDR69" s="14"/>
      <c r="TDS69" s="14"/>
      <c r="TDT69" s="14"/>
      <c r="TDU69" s="14"/>
      <c r="TDV69" s="14"/>
      <c r="TDW69" s="14"/>
      <c r="TDX69" s="14"/>
      <c r="TDY69" s="14"/>
      <c r="TDZ69" s="14"/>
      <c r="TEA69" s="14"/>
      <c r="TEB69" s="14"/>
      <c r="TEC69" s="14"/>
      <c r="TED69" s="14"/>
      <c r="TEE69" s="14"/>
      <c r="TEF69" s="14"/>
      <c r="TEG69" s="14"/>
      <c r="TEH69" s="14"/>
      <c r="TEI69" s="14"/>
      <c r="TEJ69" s="14"/>
      <c r="TEK69" s="14"/>
      <c r="TEL69" s="14"/>
      <c r="TEM69" s="14"/>
      <c r="TEN69" s="14"/>
      <c r="TEO69" s="14"/>
      <c r="TEP69" s="14"/>
      <c r="TEQ69" s="14"/>
      <c r="TER69" s="14"/>
      <c r="TES69" s="14"/>
      <c r="TET69" s="14"/>
      <c r="TEU69" s="14"/>
      <c r="TEV69" s="14"/>
      <c r="TEW69" s="14"/>
      <c r="TEX69" s="14"/>
      <c r="TEY69" s="14"/>
      <c r="TEZ69" s="14"/>
      <c r="TFA69" s="14"/>
      <c r="TFB69" s="14"/>
      <c r="TFC69" s="14"/>
      <c r="TFD69" s="14"/>
      <c r="TFE69" s="14"/>
      <c r="TFF69" s="14"/>
      <c r="TFG69" s="14"/>
      <c r="TFH69" s="14"/>
      <c r="TFI69" s="14"/>
      <c r="TFJ69" s="14"/>
      <c r="TFK69" s="14"/>
      <c r="TFL69" s="14"/>
      <c r="TFM69" s="14"/>
      <c r="TFN69" s="14"/>
      <c r="TFO69" s="14"/>
      <c r="TFP69" s="14"/>
      <c r="TFQ69" s="14"/>
      <c r="TFR69" s="14"/>
      <c r="TFS69" s="14"/>
      <c r="TFT69" s="14"/>
      <c r="TFU69" s="14"/>
      <c r="TFV69" s="14"/>
      <c r="TFW69" s="14"/>
      <c r="TFX69" s="14"/>
      <c r="TFY69" s="14"/>
      <c r="TFZ69" s="14"/>
      <c r="TGA69" s="14"/>
      <c r="TGB69" s="14"/>
      <c r="TGC69" s="14"/>
      <c r="TGD69" s="14"/>
      <c r="TGE69" s="14"/>
      <c r="TGF69" s="14"/>
      <c r="TGG69" s="14"/>
      <c r="TGH69" s="14"/>
      <c r="TGI69" s="14"/>
      <c r="TGJ69" s="14"/>
      <c r="TGK69" s="14"/>
      <c r="TGL69" s="14"/>
      <c r="TGM69" s="14"/>
      <c r="TGN69" s="14"/>
      <c r="TGO69" s="14"/>
      <c r="TGP69" s="14"/>
      <c r="TGQ69" s="14"/>
      <c r="TGR69" s="14"/>
      <c r="TGS69" s="14"/>
      <c r="TGT69" s="14"/>
      <c r="TGU69" s="14"/>
      <c r="TGV69" s="14"/>
      <c r="TGW69" s="14"/>
      <c r="TGX69" s="14"/>
      <c r="TGY69" s="14"/>
      <c r="TGZ69" s="14"/>
      <c r="THA69" s="14"/>
      <c r="THB69" s="14"/>
      <c r="THC69" s="14"/>
      <c r="THD69" s="14"/>
      <c r="THE69" s="14"/>
      <c r="THF69" s="14"/>
      <c r="THG69" s="14"/>
      <c r="THH69" s="14"/>
      <c r="THI69" s="14"/>
      <c r="THJ69" s="14"/>
      <c r="THK69" s="14"/>
      <c r="THL69" s="14"/>
      <c r="THM69" s="14"/>
      <c r="THN69" s="14"/>
      <c r="THO69" s="14"/>
      <c r="THP69" s="14"/>
      <c r="THQ69" s="14"/>
      <c r="THR69" s="14"/>
      <c r="THS69" s="14"/>
      <c r="THT69" s="14"/>
      <c r="THU69" s="14"/>
      <c r="THV69" s="14"/>
      <c r="THW69" s="14"/>
      <c r="THX69" s="14"/>
      <c r="THY69" s="14"/>
      <c r="THZ69" s="14"/>
      <c r="TIA69" s="14"/>
      <c r="TIB69" s="14"/>
      <c r="TIC69" s="14"/>
      <c r="TID69" s="14"/>
      <c r="TIE69" s="14"/>
      <c r="TIF69" s="14"/>
      <c r="TIG69" s="14"/>
      <c r="TIH69" s="14"/>
      <c r="TII69" s="14"/>
      <c r="TIJ69" s="14"/>
      <c r="TIK69" s="14"/>
      <c r="TIL69" s="14"/>
      <c r="TIM69" s="14"/>
      <c r="TIN69" s="14"/>
      <c r="TIO69" s="14"/>
      <c r="TIP69" s="14"/>
      <c r="TIQ69" s="14"/>
      <c r="TIR69" s="14"/>
      <c r="TIS69" s="14"/>
      <c r="TIT69" s="14"/>
      <c r="TIU69" s="14"/>
      <c r="TIV69" s="14"/>
      <c r="TIW69" s="14"/>
      <c r="TIX69" s="14"/>
      <c r="TIY69" s="14"/>
      <c r="TIZ69" s="14"/>
      <c r="TJA69" s="14"/>
      <c r="TJB69" s="14"/>
      <c r="TJC69" s="14"/>
      <c r="TJD69" s="14"/>
      <c r="TJE69" s="14"/>
      <c r="TJF69" s="14"/>
      <c r="TJG69" s="14"/>
      <c r="TJH69" s="14"/>
      <c r="TJI69" s="14"/>
      <c r="TJJ69" s="14"/>
      <c r="TJK69" s="14"/>
      <c r="TJL69" s="14"/>
      <c r="TJM69" s="14"/>
      <c r="TJN69" s="14"/>
      <c r="TJO69" s="14"/>
      <c r="TJP69" s="14"/>
      <c r="TJQ69" s="14"/>
      <c r="TJR69" s="14"/>
      <c r="TJS69" s="14"/>
      <c r="TJT69" s="14"/>
      <c r="TJU69" s="14"/>
      <c r="TJV69" s="14"/>
      <c r="TJW69" s="14"/>
      <c r="TJX69" s="14"/>
      <c r="TJY69" s="14"/>
      <c r="TJZ69" s="14"/>
      <c r="TKA69" s="14"/>
      <c r="TKB69" s="14"/>
      <c r="TKC69" s="14"/>
      <c r="TKD69" s="14"/>
      <c r="TKE69" s="14"/>
      <c r="TKF69" s="14"/>
      <c r="TKG69" s="14"/>
      <c r="TKH69" s="14"/>
      <c r="TKI69" s="14"/>
      <c r="TKJ69" s="14"/>
      <c r="TKK69" s="14"/>
      <c r="TKL69" s="14"/>
      <c r="TKM69" s="14"/>
      <c r="TKN69" s="14"/>
      <c r="TKO69" s="14"/>
      <c r="TKP69" s="14"/>
      <c r="TKQ69" s="14"/>
      <c r="TKR69" s="14"/>
      <c r="TKS69" s="14"/>
      <c r="TKT69" s="14"/>
      <c r="TKU69" s="14"/>
      <c r="TKV69" s="14"/>
      <c r="TKW69" s="14"/>
      <c r="TKX69" s="14"/>
      <c r="TKY69" s="14"/>
      <c r="TKZ69" s="14"/>
      <c r="TLA69" s="14"/>
      <c r="TLB69" s="14"/>
      <c r="TLC69" s="14"/>
      <c r="TLD69" s="14"/>
      <c r="TLE69" s="14"/>
      <c r="TLF69" s="14"/>
      <c r="TLG69" s="14"/>
      <c r="TLH69" s="14"/>
      <c r="TLI69" s="14"/>
      <c r="TLJ69" s="14"/>
      <c r="TLK69" s="14"/>
      <c r="TLL69" s="14"/>
      <c r="TLM69" s="14"/>
      <c r="TLN69" s="14"/>
      <c r="TLO69" s="14"/>
      <c r="TLP69" s="14"/>
      <c r="TLQ69" s="14"/>
      <c r="TLR69" s="14"/>
      <c r="TLS69" s="14"/>
      <c r="TLT69" s="14"/>
      <c r="TLU69" s="14"/>
      <c r="TLV69" s="14"/>
      <c r="TLW69" s="14"/>
      <c r="TLX69" s="14"/>
      <c r="TLY69" s="14"/>
      <c r="TLZ69" s="14"/>
      <c r="TMA69" s="14"/>
      <c r="TMB69" s="14"/>
      <c r="TMC69" s="14"/>
      <c r="TMD69" s="14"/>
      <c r="TME69" s="14"/>
      <c r="TMF69" s="14"/>
      <c r="TMG69" s="14"/>
      <c r="TMH69" s="14"/>
      <c r="TMI69" s="14"/>
      <c r="TMJ69" s="14"/>
      <c r="TMK69" s="14"/>
      <c r="TML69" s="14"/>
      <c r="TMM69" s="14"/>
      <c r="TMN69" s="14"/>
      <c r="TMO69" s="14"/>
      <c r="TMP69" s="14"/>
      <c r="TMQ69" s="14"/>
      <c r="TMR69" s="14"/>
      <c r="TMS69" s="14"/>
      <c r="TMT69" s="14"/>
      <c r="TMU69" s="14"/>
      <c r="TMV69" s="14"/>
      <c r="TMW69" s="14"/>
      <c r="TMX69" s="14"/>
      <c r="TMY69" s="14"/>
      <c r="TMZ69" s="14"/>
      <c r="TNA69" s="14"/>
      <c r="TNB69" s="14"/>
      <c r="TNC69" s="14"/>
      <c r="TND69" s="14"/>
      <c r="TNE69" s="14"/>
      <c r="TNF69" s="14"/>
      <c r="TNG69" s="14"/>
      <c r="TNH69" s="14"/>
      <c r="TNI69" s="14"/>
      <c r="TNJ69" s="14"/>
      <c r="TNK69" s="14"/>
      <c r="TNL69" s="14"/>
      <c r="TNM69" s="14"/>
      <c r="TNN69" s="14"/>
      <c r="TNO69" s="14"/>
      <c r="TNP69" s="14"/>
      <c r="TNQ69" s="14"/>
      <c r="TNR69" s="14"/>
      <c r="TNS69" s="14"/>
      <c r="TNT69" s="14"/>
      <c r="TNU69" s="14"/>
      <c r="TNV69" s="14"/>
      <c r="TNW69" s="14"/>
      <c r="TNX69" s="14"/>
      <c r="TNY69" s="14"/>
      <c r="TNZ69" s="14"/>
      <c r="TOA69" s="14"/>
      <c r="TOB69" s="14"/>
      <c r="TOC69" s="14"/>
      <c r="TOD69" s="14"/>
      <c r="TOE69" s="14"/>
      <c r="TOF69" s="14"/>
      <c r="TOG69" s="14"/>
      <c r="TOH69" s="14"/>
      <c r="TOI69" s="14"/>
      <c r="TOJ69" s="14"/>
      <c r="TOK69" s="14"/>
      <c r="TOL69" s="14"/>
      <c r="TOM69" s="14"/>
      <c r="TON69" s="14"/>
      <c r="TOO69" s="14"/>
      <c r="TOP69" s="14"/>
      <c r="TOQ69" s="14"/>
      <c r="TOR69" s="14"/>
      <c r="TOS69" s="14"/>
      <c r="TOT69" s="14"/>
      <c r="TOU69" s="14"/>
      <c r="TOV69" s="14"/>
      <c r="TOW69" s="14"/>
      <c r="TOX69" s="14"/>
      <c r="TOY69" s="14"/>
      <c r="TOZ69" s="14"/>
      <c r="TPA69" s="14"/>
      <c r="TPB69" s="14"/>
      <c r="TPC69" s="14"/>
      <c r="TPD69" s="14"/>
      <c r="TPE69" s="14"/>
      <c r="TPF69" s="14"/>
      <c r="TPG69" s="14"/>
      <c r="TPH69" s="14"/>
      <c r="TPI69" s="14"/>
      <c r="TPJ69" s="14"/>
      <c r="TPK69" s="14"/>
      <c r="TPL69" s="14"/>
      <c r="TPM69" s="14"/>
      <c r="TPN69" s="14"/>
      <c r="TPO69" s="14"/>
      <c r="TPP69" s="14"/>
      <c r="TPQ69" s="14"/>
      <c r="TPR69" s="14"/>
      <c r="TPS69" s="14"/>
      <c r="TPT69" s="14"/>
      <c r="TPU69" s="14"/>
      <c r="TPV69" s="14"/>
      <c r="TPW69" s="14"/>
      <c r="TPX69" s="14"/>
      <c r="TPY69" s="14"/>
      <c r="TPZ69" s="14"/>
      <c r="TQA69" s="14"/>
      <c r="TQB69" s="14"/>
      <c r="TQC69" s="14"/>
      <c r="TQD69" s="14"/>
      <c r="TQE69" s="14"/>
      <c r="TQF69" s="14"/>
      <c r="TQG69" s="14"/>
      <c r="TQH69" s="14"/>
      <c r="TQI69" s="14"/>
      <c r="TQJ69" s="14"/>
      <c r="TQK69" s="14"/>
      <c r="TQL69" s="14"/>
      <c r="TQM69" s="14"/>
      <c r="TQN69" s="14"/>
      <c r="TQO69" s="14"/>
      <c r="TQP69" s="14"/>
      <c r="TQQ69" s="14"/>
      <c r="TQR69" s="14"/>
      <c r="TQS69" s="14"/>
      <c r="TQT69" s="14"/>
      <c r="TQU69" s="14"/>
      <c r="TQV69" s="14"/>
      <c r="TQW69" s="14"/>
      <c r="TQX69" s="14"/>
      <c r="TQY69" s="14"/>
      <c r="TQZ69" s="14"/>
      <c r="TRA69" s="14"/>
      <c r="TRB69" s="14"/>
      <c r="TRC69" s="14"/>
      <c r="TRD69" s="14"/>
      <c r="TRE69" s="14"/>
      <c r="TRF69" s="14"/>
      <c r="TRG69" s="14"/>
      <c r="TRH69" s="14"/>
      <c r="TRI69" s="14"/>
      <c r="TRJ69" s="14"/>
      <c r="TRK69" s="14"/>
      <c r="TRL69" s="14"/>
      <c r="TRM69" s="14"/>
      <c r="TRN69" s="14"/>
      <c r="TRO69" s="14"/>
      <c r="TRP69" s="14"/>
      <c r="TRQ69" s="14"/>
      <c r="TRR69" s="14"/>
      <c r="TRS69" s="14"/>
      <c r="TRT69" s="14"/>
      <c r="TRU69" s="14"/>
      <c r="TRV69" s="14"/>
      <c r="TRW69" s="14"/>
      <c r="TRX69" s="14"/>
      <c r="TRY69" s="14"/>
      <c r="TRZ69" s="14"/>
      <c r="TSA69" s="14"/>
      <c r="TSB69" s="14"/>
      <c r="TSC69" s="14"/>
      <c r="TSD69" s="14"/>
      <c r="TSE69" s="14"/>
      <c r="TSF69" s="14"/>
      <c r="TSG69" s="14"/>
      <c r="TSH69" s="14"/>
      <c r="TSI69" s="14"/>
      <c r="TSJ69" s="14"/>
      <c r="TSK69" s="14"/>
      <c r="TSL69" s="14"/>
      <c r="TSM69" s="14"/>
      <c r="TSN69" s="14"/>
      <c r="TSO69" s="14"/>
      <c r="TSP69" s="14"/>
      <c r="TSQ69" s="14"/>
      <c r="TSR69" s="14"/>
      <c r="TSS69" s="14"/>
      <c r="TST69" s="14"/>
      <c r="TSU69" s="14"/>
      <c r="TSV69" s="14"/>
      <c r="TSW69" s="14"/>
      <c r="TSX69" s="14"/>
      <c r="TSY69" s="14"/>
      <c r="TSZ69" s="14"/>
      <c r="TTA69" s="14"/>
      <c r="TTB69" s="14"/>
      <c r="TTC69" s="14"/>
      <c r="TTD69" s="14"/>
      <c r="TTE69" s="14"/>
      <c r="TTF69" s="14"/>
      <c r="TTG69" s="14"/>
      <c r="TTH69" s="14"/>
      <c r="TTI69" s="14"/>
      <c r="TTJ69" s="14"/>
      <c r="TTK69" s="14"/>
      <c r="TTL69" s="14"/>
      <c r="TTM69" s="14"/>
      <c r="TTN69" s="14"/>
      <c r="TTO69" s="14"/>
      <c r="TTP69" s="14"/>
      <c r="TTQ69" s="14"/>
      <c r="TTR69" s="14"/>
      <c r="TTS69" s="14"/>
      <c r="TTT69" s="14"/>
      <c r="TTU69" s="14"/>
      <c r="TTV69" s="14"/>
      <c r="TTW69" s="14"/>
      <c r="TTX69" s="14"/>
      <c r="TTY69" s="14"/>
      <c r="TTZ69" s="14"/>
      <c r="TUA69" s="14"/>
      <c r="TUB69" s="14"/>
      <c r="TUC69" s="14"/>
      <c r="TUD69" s="14"/>
      <c r="TUE69" s="14"/>
      <c r="TUF69" s="14"/>
      <c r="TUG69" s="14"/>
      <c r="TUH69" s="14"/>
      <c r="TUI69" s="14"/>
      <c r="TUJ69" s="14"/>
      <c r="TUK69" s="14"/>
      <c r="TUL69" s="14"/>
      <c r="TUM69" s="14"/>
      <c r="TUN69" s="14"/>
      <c r="TUO69" s="14"/>
      <c r="TUP69" s="14"/>
      <c r="TUQ69" s="14"/>
      <c r="TUR69" s="14"/>
      <c r="TUS69" s="14"/>
      <c r="TUT69" s="14"/>
      <c r="TUU69" s="14"/>
      <c r="TUV69" s="14"/>
      <c r="TUW69" s="14"/>
      <c r="TUX69" s="14"/>
      <c r="TUY69" s="14"/>
      <c r="TUZ69" s="14"/>
      <c r="TVA69" s="14"/>
      <c r="TVB69" s="14"/>
      <c r="TVC69" s="14"/>
      <c r="TVD69" s="14"/>
      <c r="TVE69" s="14"/>
      <c r="TVF69" s="14"/>
      <c r="TVG69" s="14"/>
      <c r="TVH69" s="14"/>
      <c r="TVI69" s="14"/>
      <c r="TVJ69" s="14"/>
      <c r="TVK69" s="14"/>
      <c r="TVL69" s="14"/>
      <c r="TVM69" s="14"/>
      <c r="TVN69" s="14"/>
      <c r="TVO69" s="14"/>
      <c r="TVP69" s="14"/>
      <c r="TVQ69" s="14"/>
      <c r="TVR69" s="14"/>
      <c r="TVS69" s="14"/>
      <c r="TVT69" s="14"/>
      <c r="TVU69" s="14"/>
      <c r="TVV69" s="14"/>
      <c r="TVW69" s="14"/>
      <c r="TVX69" s="14"/>
      <c r="TVY69" s="14"/>
      <c r="TVZ69" s="14"/>
      <c r="TWA69" s="14"/>
      <c r="TWB69" s="14"/>
      <c r="TWC69" s="14"/>
      <c r="TWD69" s="14"/>
      <c r="TWE69" s="14"/>
      <c r="TWF69" s="14"/>
      <c r="TWG69" s="14"/>
      <c r="TWH69" s="14"/>
      <c r="TWI69" s="14"/>
      <c r="TWJ69" s="14"/>
      <c r="TWK69" s="14"/>
      <c r="TWL69" s="14"/>
      <c r="TWM69" s="14"/>
      <c r="TWN69" s="14"/>
      <c r="TWO69" s="14"/>
      <c r="TWP69" s="14"/>
      <c r="TWQ69" s="14"/>
      <c r="TWR69" s="14"/>
      <c r="TWS69" s="14"/>
      <c r="TWT69" s="14"/>
      <c r="TWU69" s="14"/>
      <c r="TWV69" s="14"/>
      <c r="TWW69" s="14"/>
      <c r="TWX69" s="14"/>
      <c r="TWY69" s="14"/>
      <c r="TWZ69" s="14"/>
      <c r="TXA69" s="14"/>
      <c r="TXB69" s="14"/>
      <c r="TXC69" s="14"/>
      <c r="TXD69" s="14"/>
      <c r="TXE69" s="14"/>
      <c r="TXF69" s="14"/>
      <c r="TXG69" s="14"/>
      <c r="TXH69" s="14"/>
      <c r="TXI69" s="14"/>
      <c r="TXJ69" s="14"/>
      <c r="TXK69" s="14"/>
      <c r="TXL69" s="14"/>
      <c r="TXM69" s="14"/>
      <c r="TXN69" s="14"/>
      <c r="TXO69" s="14"/>
      <c r="TXP69" s="14"/>
      <c r="TXQ69" s="14"/>
      <c r="TXR69" s="14"/>
      <c r="TXS69" s="14"/>
      <c r="TXT69" s="14"/>
      <c r="TXU69" s="14"/>
      <c r="TXV69" s="14"/>
      <c r="TXW69" s="14"/>
      <c r="TXX69" s="14"/>
      <c r="TXY69" s="14"/>
      <c r="TXZ69" s="14"/>
      <c r="TYA69" s="14"/>
      <c r="TYB69" s="14"/>
      <c r="TYC69" s="14"/>
      <c r="TYD69" s="14"/>
      <c r="TYE69" s="14"/>
      <c r="TYF69" s="14"/>
      <c r="TYG69" s="14"/>
      <c r="TYH69" s="14"/>
      <c r="TYI69" s="14"/>
      <c r="TYJ69" s="14"/>
      <c r="TYK69" s="14"/>
      <c r="TYL69" s="14"/>
      <c r="TYM69" s="14"/>
      <c r="TYN69" s="14"/>
      <c r="TYO69" s="14"/>
      <c r="TYP69" s="14"/>
      <c r="TYQ69" s="14"/>
      <c r="TYR69" s="14"/>
      <c r="TYS69" s="14"/>
      <c r="TYT69" s="14"/>
      <c r="TYU69" s="14"/>
      <c r="TYV69" s="14"/>
      <c r="TYW69" s="14"/>
      <c r="TYX69" s="14"/>
      <c r="TYY69" s="14"/>
      <c r="TYZ69" s="14"/>
      <c r="TZA69" s="14"/>
      <c r="TZB69" s="14"/>
      <c r="TZC69" s="14"/>
      <c r="TZD69" s="14"/>
      <c r="TZE69" s="14"/>
      <c r="TZF69" s="14"/>
      <c r="TZG69" s="14"/>
      <c r="TZH69" s="14"/>
      <c r="TZI69" s="14"/>
      <c r="TZJ69" s="14"/>
      <c r="TZK69" s="14"/>
      <c r="TZL69" s="14"/>
      <c r="TZM69" s="14"/>
      <c r="TZN69" s="14"/>
      <c r="TZO69" s="14"/>
      <c r="TZP69" s="14"/>
      <c r="TZQ69" s="14"/>
      <c r="TZR69" s="14"/>
      <c r="TZS69" s="14"/>
      <c r="TZT69" s="14"/>
      <c r="TZU69" s="14"/>
      <c r="TZV69" s="14"/>
      <c r="TZW69" s="14"/>
      <c r="TZX69" s="14"/>
      <c r="TZY69" s="14"/>
      <c r="TZZ69" s="14"/>
      <c r="UAA69" s="14"/>
      <c r="UAB69" s="14"/>
      <c r="UAC69" s="14"/>
      <c r="UAD69" s="14"/>
      <c r="UAE69" s="14"/>
      <c r="UAF69" s="14"/>
      <c r="UAG69" s="14"/>
      <c r="UAH69" s="14"/>
      <c r="UAI69" s="14"/>
      <c r="UAJ69" s="14"/>
      <c r="UAK69" s="14"/>
      <c r="UAL69" s="14"/>
      <c r="UAM69" s="14"/>
      <c r="UAN69" s="14"/>
      <c r="UAO69" s="14"/>
      <c r="UAP69" s="14"/>
      <c r="UAQ69" s="14"/>
      <c r="UAR69" s="14"/>
      <c r="UAS69" s="14"/>
      <c r="UAT69" s="14"/>
      <c r="UAU69" s="14"/>
      <c r="UAV69" s="14"/>
      <c r="UAW69" s="14"/>
      <c r="UAX69" s="14"/>
      <c r="UAY69" s="14"/>
      <c r="UAZ69" s="14"/>
      <c r="UBA69" s="14"/>
      <c r="UBB69" s="14"/>
      <c r="UBC69" s="14"/>
      <c r="UBD69" s="14"/>
      <c r="UBE69" s="14"/>
      <c r="UBF69" s="14"/>
      <c r="UBG69" s="14"/>
      <c r="UBH69" s="14"/>
      <c r="UBI69" s="14"/>
      <c r="UBJ69" s="14"/>
      <c r="UBK69" s="14"/>
      <c r="UBL69" s="14"/>
      <c r="UBM69" s="14"/>
      <c r="UBN69" s="14"/>
      <c r="UBO69" s="14"/>
      <c r="UBP69" s="14"/>
      <c r="UBQ69" s="14"/>
      <c r="UBR69" s="14"/>
      <c r="UBS69" s="14"/>
      <c r="UBT69" s="14"/>
      <c r="UBU69" s="14"/>
      <c r="UBV69" s="14"/>
      <c r="UBW69" s="14"/>
      <c r="UBX69" s="14"/>
      <c r="UBY69" s="14"/>
      <c r="UBZ69" s="14"/>
      <c r="UCA69" s="14"/>
      <c r="UCB69" s="14"/>
      <c r="UCC69" s="14"/>
      <c r="UCD69" s="14"/>
      <c r="UCE69" s="14"/>
      <c r="UCF69" s="14"/>
      <c r="UCG69" s="14"/>
      <c r="UCH69" s="14"/>
      <c r="UCI69" s="14"/>
      <c r="UCJ69" s="14"/>
      <c r="UCK69" s="14"/>
      <c r="UCL69" s="14"/>
      <c r="UCM69" s="14"/>
      <c r="UCN69" s="14"/>
      <c r="UCO69" s="14"/>
      <c r="UCP69" s="14"/>
      <c r="UCQ69" s="14"/>
      <c r="UCR69" s="14"/>
      <c r="UCS69" s="14"/>
      <c r="UCT69" s="14"/>
      <c r="UCU69" s="14"/>
      <c r="UCV69" s="14"/>
      <c r="UCW69" s="14"/>
      <c r="UCX69" s="14"/>
      <c r="UCY69" s="14"/>
      <c r="UCZ69" s="14"/>
      <c r="UDA69" s="14"/>
      <c r="UDB69" s="14"/>
      <c r="UDC69" s="14"/>
      <c r="UDD69" s="14"/>
      <c r="UDE69" s="14"/>
      <c r="UDF69" s="14"/>
      <c r="UDG69" s="14"/>
      <c r="UDH69" s="14"/>
      <c r="UDI69" s="14"/>
      <c r="UDJ69" s="14"/>
      <c r="UDK69" s="14"/>
      <c r="UDL69" s="14"/>
      <c r="UDM69" s="14"/>
      <c r="UDN69" s="14"/>
      <c r="UDO69" s="14"/>
      <c r="UDP69" s="14"/>
      <c r="UDQ69" s="14"/>
      <c r="UDR69" s="14"/>
      <c r="UDS69" s="14"/>
      <c r="UDT69" s="14"/>
      <c r="UDU69" s="14"/>
      <c r="UDV69" s="14"/>
      <c r="UDW69" s="14"/>
      <c r="UDX69" s="14"/>
      <c r="UDY69" s="14"/>
      <c r="UDZ69" s="14"/>
      <c r="UEA69" s="14"/>
      <c r="UEB69" s="14"/>
      <c r="UEC69" s="14"/>
      <c r="UED69" s="14"/>
      <c r="UEE69" s="14"/>
      <c r="UEF69" s="14"/>
      <c r="UEG69" s="14"/>
      <c r="UEH69" s="14"/>
      <c r="UEI69" s="14"/>
      <c r="UEJ69" s="14"/>
      <c r="UEK69" s="14"/>
      <c r="UEL69" s="14"/>
      <c r="UEM69" s="14"/>
      <c r="UEN69" s="14"/>
      <c r="UEO69" s="14"/>
      <c r="UEP69" s="14"/>
      <c r="UEQ69" s="14"/>
      <c r="UER69" s="14"/>
      <c r="UES69" s="14"/>
      <c r="UET69" s="14"/>
      <c r="UEU69" s="14"/>
      <c r="UEV69" s="14"/>
      <c r="UEW69" s="14"/>
      <c r="UEX69" s="14"/>
      <c r="UEY69" s="14"/>
      <c r="UEZ69" s="14"/>
      <c r="UFA69" s="14"/>
      <c r="UFB69" s="14"/>
      <c r="UFC69" s="14"/>
      <c r="UFD69" s="14"/>
      <c r="UFE69" s="14"/>
      <c r="UFF69" s="14"/>
      <c r="UFG69" s="14"/>
      <c r="UFH69" s="14"/>
      <c r="UFI69" s="14"/>
      <c r="UFJ69" s="14"/>
      <c r="UFK69" s="14"/>
      <c r="UFL69" s="14"/>
      <c r="UFM69" s="14"/>
      <c r="UFN69" s="14"/>
      <c r="UFO69" s="14"/>
      <c r="UFP69" s="14"/>
      <c r="UFQ69" s="14"/>
      <c r="UFR69" s="14"/>
      <c r="UFS69" s="14"/>
      <c r="UFT69" s="14"/>
      <c r="UFU69" s="14"/>
      <c r="UFV69" s="14"/>
      <c r="UFW69" s="14"/>
      <c r="UFX69" s="14"/>
      <c r="UFY69" s="14"/>
      <c r="UFZ69" s="14"/>
      <c r="UGA69" s="14"/>
      <c r="UGB69" s="14"/>
      <c r="UGC69" s="14"/>
      <c r="UGD69" s="14"/>
      <c r="UGE69" s="14"/>
      <c r="UGF69" s="14"/>
      <c r="UGG69" s="14"/>
      <c r="UGH69" s="14"/>
      <c r="UGI69" s="14"/>
      <c r="UGJ69" s="14"/>
      <c r="UGK69" s="14"/>
      <c r="UGL69" s="14"/>
      <c r="UGM69" s="14"/>
      <c r="UGN69" s="14"/>
      <c r="UGO69" s="14"/>
      <c r="UGP69" s="14"/>
      <c r="UGQ69" s="14"/>
      <c r="UGR69" s="14"/>
      <c r="UGS69" s="14"/>
      <c r="UGT69" s="14"/>
      <c r="UGU69" s="14"/>
      <c r="UGV69" s="14"/>
      <c r="UGW69" s="14"/>
      <c r="UGX69" s="14"/>
      <c r="UGY69" s="14"/>
      <c r="UGZ69" s="14"/>
      <c r="UHA69" s="14"/>
      <c r="UHB69" s="14"/>
      <c r="UHC69" s="14"/>
      <c r="UHD69" s="14"/>
      <c r="UHE69" s="14"/>
      <c r="UHF69" s="14"/>
      <c r="UHG69" s="14"/>
      <c r="UHH69" s="14"/>
      <c r="UHI69" s="14"/>
      <c r="UHJ69" s="14"/>
      <c r="UHK69" s="14"/>
      <c r="UHL69" s="14"/>
      <c r="UHM69" s="14"/>
      <c r="UHN69" s="14"/>
      <c r="UHO69" s="14"/>
      <c r="UHP69" s="14"/>
      <c r="UHQ69" s="14"/>
      <c r="UHR69" s="14"/>
      <c r="UHS69" s="14"/>
      <c r="UHT69" s="14"/>
      <c r="UHU69" s="14"/>
      <c r="UHV69" s="14"/>
      <c r="UHW69" s="14"/>
      <c r="UHX69" s="14"/>
      <c r="UHY69" s="14"/>
      <c r="UHZ69" s="14"/>
      <c r="UIA69" s="14"/>
      <c r="UIB69" s="14"/>
      <c r="UIC69" s="14"/>
      <c r="UID69" s="14"/>
      <c r="UIE69" s="14"/>
      <c r="UIF69" s="14"/>
      <c r="UIG69" s="14"/>
      <c r="UIH69" s="14"/>
      <c r="UII69" s="14"/>
      <c r="UIJ69" s="14"/>
      <c r="UIK69" s="14"/>
      <c r="UIL69" s="14"/>
      <c r="UIM69" s="14"/>
      <c r="UIN69" s="14"/>
      <c r="UIO69" s="14"/>
      <c r="UIP69" s="14"/>
      <c r="UIQ69" s="14"/>
      <c r="UIR69" s="14"/>
      <c r="UIS69" s="14"/>
      <c r="UIT69" s="14"/>
      <c r="UIU69" s="14"/>
      <c r="UIV69" s="14"/>
      <c r="UIW69" s="14"/>
      <c r="UIX69" s="14"/>
      <c r="UIY69" s="14"/>
      <c r="UIZ69" s="14"/>
      <c r="UJA69" s="14"/>
      <c r="UJB69" s="14"/>
      <c r="UJC69" s="14"/>
      <c r="UJD69" s="14"/>
      <c r="UJE69" s="14"/>
      <c r="UJF69" s="14"/>
      <c r="UJG69" s="14"/>
      <c r="UJH69" s="14"/>
      <c r="UJI69" s="14"/>
      <c r="UJJ69" s="14"/>
      <c r="UJK69" s="14"/>
      <c r="UJL69" s="14"/>
      <c r="UJM69" s="14"/>
      <c r="UJN69" s="14"/>
      <c r="UJO69" s="14"/>
      <c r="UJP69" s="14"/>
      <c r="UJQ69" s="14"/>
      <c r="UJR69" s="14"/>
      <c r="UJS69" s="14"/>
      <c r="UJT69" s="14"/>
      <c r="UJU69" s="14"/>
      <c r="UJV69" s="14"/>
      <c r="UJW69" s="14"/>
      <c r="UJX69" s="14"/>
      <c r="UJY69" s="14"/>
      <c r="UJZ69" s="14"/>
      <c r="UKA69" s="14"/>
      <c r="UKB69" s="14"/>
      <c r="UKC69" s="14"/>
      <c r="UKD69" s="14"/>
      <c r="UKE69" s="14"/>
      <c r="UKF69" s="14"/>
      <c r="UKG69" s="14"/>
      <c r="UKH69" s="14"/>
      <c r="UKI69" s="14"/>
      <c r="UKJ69" s="14"/>
      <c r="UKK69" s="14"/>
      <c r="UKL69" s="14"/>
      <c r="UKM69" s="14"/>
      <c r="UKN69" s="14"/>
      <c r="UKO69" s="14"/>
      <c r="UKP69" s="14"/>
      <c r="UKQ69" s="14"/>
      <c r="UKR69" s="14"/>
      <c r="UKS69" s="14"/>
      <c r="UKT69" s="14"/>
      <c r="UKU69" s="14"/>
      <c r="UKV69" s="14"/>
      <c r="UKW69" s="14"/>
      <c r="UKX69" s="14"/>
      <c r="UKY69" s="14"/>
      <c r="UKZ69" s="14"/>
      <c r="ULA69" s="14"/>
      <c r="ULB69" s="14"/>
      <c r="ULC69" s="14"/>
      <c r="ULD69" s="14"/>
      <c r="ULE69" s="14"/>
      <c r="ULF69" s="14"/>
      <c r="ULG69" s="14"/>
      <c r="ULH69" s="14"/>
      <c r="ULI69" s="14"/>
      <c r="ULJ69" s="14"/>
      <c r="ULK69" s="14"/>
      <c r="ULL69" s="14"/>
      <c r="ULM69" s="14"/>
      <c r="ULN69" s="14"/>
      <c r="ULO69" s="14"/>
      <c r="ULP69" s="14"/>
      <c r="ULQ69" s="14"/>
      <c r="ULR69" s="14"/>
      <c r="ULS69" s="14"/>
      <c r="ULT69" s="14"/>
      <c r="ULU69" s="14"/>
      <c r="ULV69" s="14"/>
      <c r="ULW69" s="14"/>
      <c r="ULX69" s="14"/>
      <c r="ULY69" s="14"/>
      <c r="ULZ69" s="14"/>
      <c r="UMA69" s="14"/>
      <c r="UMB69" s="14"/>
      <c r="UMC69" s="14"/>
      <c r="UMD69" s="14"/>
      <c r="UME69" s="14"/>
      <c r="UMF69" s="14"/>
      <c r="UMG69" s="14"/>
      <c r="UMH69" s="14"/>
      <c r="UMI69" s="14"/>
      <c r="UMJ69" s="14"/>
      <c r="UMK69" s="14"/>
      <c r="UML69" s="14"/>
      <c r="UMM69" s="14"/>
      <c r="UMN69" s="14"/>
      <c r="UMO69" s="14"/>
      <c r="UMP69" s="14"/>
      <c r="UMQ69" s="14"/>
      <c r="UMR69" s="14"/>
      <c r="UMS69" s="14"/>
      <c r="UMT69" s="14"/>
      <c r="UMU69" s="14"/>
      <c r="UMV69" s="14"/>
      <c r="UMW69" s="14"/>
      <c r="UMX69" s="14"/>
      <c r="UMY69" s="14"/>
      <c r="UMZ69" s="14"/>
      <c r="UNA69" s="14"/>
      <c r="UNB69" s="14"/>
      <c r="UNC69" s="14"/>
      <c r="UND69" s="14"/>
      <c r="UNE69" s="14"/>
      <c r="UNF69" s="14"/>
      <c r="UNG69" s="14"/>
      <c r="UNH69" s="14"/>
      <c r="UNI69" s="14"/>
      <c r="UNJ69" s="14"/>
      <c r="UNK69" s="14"/>
      <c r="UNL69" s="14"/>
      <c r="UNM69" s="14"/>
      <c r="UNN69" s="14"/>
      <c r="UNO69" s="14"/>
      <c r="UNP69" s="14"/>
      <c r="UNQ69" s="14"/>
      <c r="UNR69" s="14"/>
      <c r="UNS69" s="14"/>
      <c r="UNT69" s="14"/>
      <c r="UNU69" s="14"/>
      <c r="UNV69" s="14"/>
      <c r="UNW69" s="14"/>
      <c r="UNX69" s="14"/>
      <c r="UNY69" s="14"/>
      <c r="UNZ69" s="14"/>
      <c r="UOA69" s="14"/>
      <c r="UOB69" s="14"/>
      <c r="UOC69" s="14"/>
      <c r="UOD69" s="14"/>
      <c r="UOE69" s="14"/>
      <c r="UOF69" s="14"/>
      <c r="UOG69" s="14"/>
      <c r="UOH69" s="14"/>
      <c r="UOI69" s="14"/>
      <c r="UOJ69" s="14"/>
      <c r="UOK69" s="14"/>
      <c r="UOL69" s="14"/>
      <c r="UOM69" s="14"/>
      <c r="UON69" s="14"/>
      <c r="UOO69" s="14"/>
      <c r="UOP69" s="14"/>
      <c r="UOQ69" s="14"/>
      <c r="UOR69" s="14"/>
      <c r="UOS69" s="14"/>
      <c r="UOT69" s="14"/>
      <c r="UOU69" s="14"/>
      <c r="UOV69" s="14"/>
      <c r="UOW69" s="14"/>
      <c r="UOX69" s="14"/>
      <c r="UOY69" s="14"/>
      <c r="UOZ69" s="14"/>
      <c r="UPA69" s="14"/>
      <c r="UPB69" s="14"/>
      <c r="UPC69" s="14"/>
      <c r="UPD69" s="14"/>
      <c r="UPE69" s="14"/>
      <c r="UPF69" s="14"/>
      <c r="UPG69" s="14"/>
      <c r="UPH69" s="14"/>
      <c r="UPI69" s="14"/>
      <c r="UPJ69" s="14"/>
      <c r="UPK69" s="14"/>
      <c r="UPL69" s="14"/>
      <c r="UPM69" s="14"/>
      <c r="UPN69" s="14"/>
      <c r="UPO69" s="14"/>
      <c r="UPP69" s="14"/>
      <c r="UPQ69" s="14"/>
      <c r="UPR69" s="14"/>
      <c r="UPS69" s="14"/>
      <c r="UPT69" s="14"/>
      <c r="UPU69" s="14"/>
      <c r="UPV69" s="14"/>
      <c r="UPW69" s="14"/>
      <c r="UPX69" s="14"/>
      <c r="UPY69" s="14"/>
      <c r="UPZ69" s="14"/>
      <c r="UQA69" s="14"/>
      <c r="UQB69" s="14"/>
      <c r="UQC69" s="14"/>
      <c r="UQD69" s="14"/>
      <c r="UQE69" s="14"/>
      <c r="UQF69" s="14"/>
      <c r="UQG69" s="14"/>
      <c r="UQH69" s="14"/>
      <c r="UQI69" s="14"/>
      <c r="UQJ69" s="14"/>
      <c r="UQK69" s="14"/>
      <c r="UQL69" s="14"/>
      <c r="UQM69" s="14"/>
      <c r="UQN69" s="14"/>
      <c r="UQO69" s="14"/>
      <c r="UQP69" s="14"/>
      <c r="UQQ69" s="14"/>
      <c r="UQR69" s="14"/>
      <c r="UQS69" s="14"/>
      <c r="UQT69" s="14"/>
      <c r="UQU69" s="14"/>
      <c r="UQV69" s="14"/>
      <c r="UQW69" s="14"/>
      <c r="UQX69" s="14"/>
      <c r="UQY69" s="14"/>
      <c r="UQZ69" s="14"/>
      <c r="URA69" s="14"/>
      <c r="URB69" s="14"/>
      <c r="URC69" s="14"/>
      <c r="URD69" s="14"/>
      <c r="URE69" s="14"/>
      <c r="URF69" s="14"/>
      <c r="URG69" s="14"/>
      <c r="URH69" s="14"/>
      <c r="URI69" s="14"/>
      <c r="URJ69" s="14"/>
      <c r="URK69" s="14"/>
      <c r="URL69" s="14"/>
      <c r="URM69" s="14"/>
      <c r="URN69" s="14"/>
      <c r="URO69" s="14"/>
      <c r="URP69" s="14"/>
      <c r="URQ69" s="14"/>
      <c r="URR69" s="14"/>
      <c r="URS69" s="14"/>
      <c r="URT69" s="14"/>
      <c r="URU69" s="14"/>
      <c r="URV69" s="14"/>
      <c r="URW69" s="14"/>
      <c r="URX69" s="14"/>
      <c r="URY69" s="14"/>
      <c r="URZ69" s="14"/>
      <c r="USA69" s="14"/>
      <c r="USB69" s="14"/>
      <c r="USC69" s="14"/>
      <c r="USD69" s="14"/>
      <c r="USE69" s="14"/>
      <c r="USF69" s="14"/>
      <c r="USG69" s="14"/>
      <c r="USH69" s="14"/>
      <c r="USI69" s="14"/>
      <c r="USJ69" s="14"/>
      <c r="USK69" s="14"/>
      <c r="USL69" s="14"/>
      <c r="USM69" s="14"/>
      <c r="USN69" s="14"/>
      <c r="USO69" s="14"/>
      <c r="USP69" s="14"/>
      <c r="USQ69" s="14"/>
      <c r="USR69" s="14"/>
      <c r="USS69" s="14"/>
      <c r="UST69" s="14"/>
      <c r="USU69" s="14"/>
      <c r="USV69" s="14"/>
      <c r="USW69" s="14"/>
      <c r="USX69" s="14"/>
      <c r="USY69" s="14"/>
      <c r="USZ69" s="14"/>
      <c r="UTA69" s="14"/>
      <c r="UTB69" s="14"/>
      <c r="UTC69" s="14"/>
      <c r="UTD69" s="14"/>
      <c r="UTE69" s="14"/>
      <c r="UTF69" s="14"/>
      <c r="UTG69" s="14"/>
      <c r="UTH69" s="14"/>
      <c r="UTI69" s="14"/>
      <c r="UTJ69" s="14"/>
      <c r="UTK69" s="14"/>
      <c r="UTL69" s="14"/>
      <c r="UTM69" s="14"/>
      <c r="UTN69" s="14"/>
      <c r="UTO69" s="14"/>
      <c r="UTP69" s="14"/>
      <c r="UTQ69" s="14"/>
      <c r="UTR69" s="14"/>
      <c r="UTS69" s="14"/>
      <c r="UTT69" s="14"/>
      <c r="UTU69" s="14"/>
      <c r="UTV69" s="14"/>
      <c r="UTW69" s="14"/>
      <c r="UTX69" s="14"/>
      <c r="UTY69" s="14"/>
      <c r="UTZ69" s="14"/>
      <c r="UUA69" s="14"/>
      <c r="UUB69" s="14"/>
      <c r="UUC69" s="14"/>
      <c r="UUD69" s="14"/>
      <c r="UUE69" s="14"/>
      <c r="UUF69" s="14"/>
      <c r="UUG69" s="14"/>
      <c r="UUH69" s="14"/>
      <c r="UUI69" s="14"/>
      <c r="UUJ69" s="14"/>
      <c r="UUK69" s="14"/>
      <c r="UUL69" s="14"/>
      <c r="UUM69" s="14"/>
      <c r="UUN69" s="14"/>
      <c r="UUO69" s="14"/>
      <c r="UUP69" s="14"/>
      <c r="UUQ69" s="14"/>
      <c r="UUR69" s="14"/>
      <c r="UUS69" s="14"/>
      <c r="UUT69" s="14"/>
      <c r="UUU69" s="14"/>
      <c r="UUV69" s="14"/>
      <c r="UUW69" s="14"/>
      <c r="UUX69" s="14"/>
      <c r="UUY69" s="14"/>
      <c r="UUZ69" s="14"/>
      <c r="UVA69" s="14"/>
      <c r="UVB69" s="14"/>
      <c r="UVC69" s="14"/>
      <c r="UVD69" s="14"/>
      <c r="UVE69" s="14"/>
      <c r="UVF69" s="14"/>
      <c r="UVG69" s="14"/>
      <c r="UVH69" s="14"/>
      <c r="UVI69" s="14"/>
      <c r="UVJ69" s="14"/>
      <c r="UVK69" s="14"/>
      <c r="UVL69" s="14"/>
      <c r="UVM69" s="14"/>
      <c r="UVN69" s="14"/>
      <c r="UVO69" s="14"/>
      <c r="UVP69" s="14"/>
      <c r="UVQ69" s="14"/>
      <c r="UVR69" s="14"/>
      <c r="UVS69" s="14"/>
      <c r="UVT69" s="14"/>
      <c r="UVU69" s="14"/>
      <c r="UVV69" s="14"/>
      <c r="UVW69" s="14"/>
      <c r="UVX69" s="14"/>
      <c r="UVY69" s="14"/>
      <c r="UVZ69" s="14"/>
      <c r="UWA69" s="14"/>
      <c r="UWB69" s="14"/>
      <c r="UWC69" s="14"/>
      <c r="UWD69" s="14"/>
      <c r="UWE69" s="14"/>
      <c r="UWF69" s="14"/>
      <c r="UWG69" s="14"/>
      <c r="UWH69" s="14"/>
      <c r="UWI69" s="14"/>
      <c r="UWJ69" s="14"/>
      <c r="UWK69" s="14"/>
      <c r="UWL69" s="14"/>
      <c r="UWM69" s="14"/>
      <c r="UWN69" s="14"/>
      <c r="UWO69" s="14"/>
      <c r="UWP69" s="14"/>
      <c r="UWQ69" s="14"/>
      <c r="UWR69" s="14"/>
      <c r="UWS69" s="14"/>
      <c r="UWT69" s="14"/>
      <c r="UWU69" s="14"/>
      <c r="UWV69" s="14"/>
      <c r="UWW69" s="14"/>
      <c r="UWX69" s="14"/>
      <c r="UWY69" s="14"/>
      <c r="UWZ69" s="14"/>
      <c r="UXA69" s="14"/>
      <c r="UXB69" s="14"/>
      <c r="UXC69" s="14"/>
      <c r="UXD69" s="14"/>
      <c r="UXE69" s="14"/>
      <c r="UXF69" s="14"/>
      <c r="UXG69" s="14"/>
      <c r="UXH69" s="14"/>
      <c r="UXI69" s="14"/>
      <c r="UXJ69" s="14"/>
      <c r="UXK69" s="14"/>
      <c r="UXL69" s="14"/>
      <c r="UXM69" s="14"/>
      <c r="UXN69" s="14"/>
      <c r="UXO69" s="14"/>
      <c r="UXP69" s="14"/>
      <c r="UXQ69" s="14"/>
      <c r="UXR69" s="14"/>
      <c r="UXS69" s="14"/>
      <c r="UXT69" s="14"/>
      <c r="UXU69" s="14"/>
      <c r="UXV69" s="14"/>
      <c r="UXW69" s="14"/>
      <c r="UXX69" s="14"/>
      <c r="UXY69" s="14"/>
      <c r="UXZ69" s="14"/>
      <c r="UYA69" s="14"/>
      <c r="UYB69" s="14"/>
      <c r="UYC69" s="14"/>
      <c r="UYD69" s="14"/>
      <c r="UYE69" s="14"/>
      <c r="UYF69" s="14"/>
      <c r="UYG69" s="14"/>
      <c r="UYH69" s="14"/>
      <c r="UYI69" s="14"/>
      <c r="UYJ69" s="14"/>
      <c r="UYK69" s="14"/>
      <c r="UYL69" s="14"/>
      <c r="UYM69" s="14"/>
      <c r="UYN69" s="14"/>
      <c r="UYO69" s="14"/>
      <c r="UYP69" s="14"/>
      <c r="UYQ69" s="14"/>
      <c r="UYR69" s="14"/>
      <c r="UYS69" s="14"/>
      <c r="UYT69" s="14"/>
      <c r="UYU69" s="14"/>
      <c r="UYV69" s="14"/>
      <c r="UYW69" s="14"/>
      <c r="UYX69" s="14"/>
      <c r="UYY69" s="14"/>
      <c r="UYZ69" s="14"/>
      <c r="UZA69" s="14"/>
      <c r="UZB69" s="14"/>
      <c r="UZC69" s="14"/>
      <c r="UZD69" s="14"/>
      <c r="UZE69" s="14"/>
      <c r="UZF69" s="14"/>
      <c r="UZG69" s="14"/>
      <c r="UZH69" s="14"/>
      <c r="UZI69" s="14"/>
      <c r="UZJ69" s="14"/>
      <c r="UZK69" s="14"/>
      <c r="UZL69" s="14"/>
      <c r="UZM69" s="14"/>
      <c r="UZN69" s="14"/>
      <c r="UZO69" s="14"/>
      <c r="UZP69" s="14"/>
      <c r="UZQ69" s="14"/>
      <c r="UZR69" s="14"/>
      <c r="UZS69" s="14"/>
      <c r="UZT69" s="14"/>
      <c r="UZU69" s="14"/>
      <c r="UZV69" s="14"/>
      <c r="UZW69" s="14"/>
      <c r="UZX69" s="14"/>
      <c r="UZY69" s="14"/>
      <c r="UZZ69" s="14"/>
      <c r="VAA69" s="14"/>
      <c r="VAB69" s="14"/>
      <c r="VAC69" s="14"/>
      <c r="VAD69" s="14"/>
      <c r="VAE69" s="14"/>
      <c r="VAF69" s="14"/>
      <c r="VAG69" s="14"/>
      <c r="VAH69" s="14"/>
      <c r="VAI69" s="14"/>
      <c r="VAJ69" s="14"/>
      <c r="VAK69" s="14"/>
      <c r="VAL69" s="14"/>
      <c r="VAM69" s="14"/>
      <c r="VAN69" s="14"/>
      <c r="VAO69" s="14"/>
      <c r="VAP69" s="14"/>
      <c r="VAQ69" s="14"/>
      <c r="VAR69" s="14"/>
      <c r="VAS69" s="14"/>
      <c r="VAT69" s="14"/>
      <c r="VAU69" s="14"/>
      <c r="VAV69" s="14"/>
      <c r="VAW69" s="14"/>
      <c r="VAX69" s="14"/>
      <c r="VAY69" s="14"/>
      <c r="VAZ69" s="14"/>
      <c r="VBA69" s="14"/>
      <c r="VBB69" s="14"/>
      <c r="VBC69" s="14"/>
      <c r="VBD69" s="14"/>
      <c r="VBE69" s="14"/>
      <c r="VBF69" s="14"/>
      <c r="VBG69" s="14"/>
      <c r="VBH69" s="14"/>
      <c r="VBI69" s="14"/>
      <c r="VBJ69" s="14"/>
      <c r="VBK69" s="14"/>
      <c r="VBL69" s="14"/>
      <c r="VBM69" s="14"/>
      <c r="VBN69" s="14"/>
      <c r="VBO69" s="14"/>
      <c r="VBP69" s="14"/>
      <c r="VBQ69" s="14"/>
      <c r="VBR69" s="14"/>
      <c r="VBS69" s="14"/>
      <c r="VBT69" s="14"/>
      <c r="VBU69" s="14"/>
      <c r="VBV69" s="14"/>
      <c r="VBW69" s="14"/>
      <c r="VBX69" s="14"/>
      <c r="VBY69" s="14"/>
      <c r="VBZ69" s="14"/>
      <c r="VCA69" s="14"/>
      <c r="VCB69" s="14"/>
      <c r="VCC69" s="14"/>
      <c r="VCD69" s="14"/>
      <c r="VCE69" s="14"/>
      <c r="VCF69" s="14"/>
      <c r="VCG69" s="14"/>
      <c r="VCH69" s="14"/>
      <c r="VCI69" s="14"/>
      <c r="VCJ69" s="14"/>
      <c r="VCK69" s="14"/>
      <c r="VCL69" s="14"/>
      <c r="VCM69" s="14"/>
      <c r="VCN69" s="14"/>
      <c r="VCO69" s="14"/>
      <c r="VCP69" s="14"/>
      <c r="VCQ69" s="14"/>
      <c r="VCR69" s="14"/>
      <c r="VCS69" s="14"/>
      <c r="VCT69" s="14"/>
      <c r="VCU69" s="14"/>
      <c r="VCV69" s="14"/>
      <c r="VCW69" s="14"/>
      <c r="VCX69" s="14"/>
      <c r="VCY69" s="14"/>
      <c r="VCZ69" s="14"/>
      <c r="VDA69" s="14"/>
      <c r="VDB69" s="14"/>
      <c r="VDC69" s="14"/>
      <c r="VDD69" s="14"/>
      <c r="VDE69" s="14"/>
      <c r="VDF69" s="14"/>
      <c r="VDG69" s="14"/>
      <c r="VDH69" s="14"/>
      <c r="VDI69" s="14"/>
      <c r="VDJ69" s="14"/>
      <c r="VDK69" s="14"/>
      <c r="VDL69" s="14"/>
      <c r="VDM69" s="14"/>
      <c r="VDN69" s="14"/>
      <c r="VDO69" s="14"/>
      <c r="VDP69" s="14"/>
      <c r="VDQ69" s="14"/>
      <c r="VDR69" s="14"/>
      <c r="VDS69" s="14"/>
      <c r="VDT69" s="14"/>
      <c r="VDU69" s="14"/>
      <c r="VDV69" s="14"/>
      <c r="VDW69" s="14"/>
      <c r="VDX69" s="14"/>
      <c r="VDY69" s="14"/>
      <c r="VDZ69" s="14"/>
      <c r="VEA69" s="14"/>
      <c r="VEB69" s="14"/>
      <c r="VEC69" s="14"/>
      <c r="VED69" s="14"/>
      <c r="VEE69" s="14"/>
      <c r="VEF69" s="14"/>
      <c r="VEG69" s="14"/>
      <c r="VEH69" s="14"/>
      <c r="VEI69" s="14"/>
      <c r="VEJ69" s="14"/>
      <c r="VEK69" s="14"/>
      <c r="VEL69" s="14"/>
      <c r="VEM69" s="14"/>
      <c r="VEN69" s="14"/>
      <c r="VEO69" s="14"/>
      <c r="VEP69" s="14"/>
      <c r="VEQ69" s="14"/>
      <c r="VER69" s="14"/>
      <c r="VES69" s="14"/>
      <c r="VET69" s="14"/>
      <c r="VEU69" s="14"/>
      <c r="VEV69" s="14"/>
      <c r="VEW69" s="14"/>
      <c r="VEX69" s="14"/>
      <c r="VEY69" s="14"/>
      <c r="VEZ69" s="14"/>
      <c r="VFA69" s="14"/>
      <c r="VFB69" s="14"/>
      <c r="VFC69" s="14"/>
      <c r="VFD69" s="14"/>
      <c r="VFE69" s="14"/>
      <c r="VFF69" s="14"/>
      <c r="VFG69" s="14"/>
      <c r="VFH69" s="14"/>
      <c r="VFI69" s="14"/>
      <c r="VFJ69" s="14"/>
      <c r="VFK69" s="14"/>
      <c r="VFL69" s="14"/>
      <c r="VFM69" s="14"/>
      <c r="VFN69" s="14"/>
      <c r="VFO69" s="14"/>
      <c r="VFP69" s="14"/>
      <c r="VFQ69" s="14"/>
      <c r="VFR69" s="14"/>
      <c r="VFS69" s="14"/>
      <c r="VFT69" s="14"/>
      <c r="VFU69" s="14"/>
      <c r="VFV69" s="14"/>
      <c r="VFW69" s="14"/>
      <c r="VFX69" s="14"/>
      <c r="VFY69" s="14"/>
      <c r="VFZ69" s="14"/>
      <c r="VGA69" s="14"/>
      <c r="VGB69" s="14"/>
      <c r="VGC69" s="14"/>
      <c r="VGD69" s="14"/>
      <c r="VGE69" s="14"/>
      <c r="VGF69" s="14"/>
      <c r="VGG69" s="14"/>
      <c r="VGH69" s="14"/>
      <c r="VGI69" s="14"/>
      <c r="VGJ69" s="14"/>
      <c r="VGK69" s="14"/>
      <c r="VGL69" s="14"/>
      <c r="VGM69" s="14"/>
      <c r="VGN69" s="14"/>
      <c r="VGO69" s="14"/>
      <c r="VGP69" s="14"/>
      <c r="VGQ69" s="14"/>
      <c r="VGR69" s="14"/>
      <c r="VGS69" s="14"/>
      <c r="VGT69" s="14"/>
      <c r="VGU69" s="14"/>
      <c r="VGV69" s="14"/>
      <c r="VGW69" s="14"/>
      <c r="VGX69" s="14"/>
      <c r="VGY69" s="14"/>
      <c r="VGZ69" s="14"/>
      <c r="VHA69" s="14"/>
      <c r="VHB69" s="14"/>
      <c r="VHC69" s="14"/>
      <c r="VHD69" s="14"/>
      <c r="VHE69" s="14"/>
      <c r="VHF69" s="14"/>
      <c r="VHG69" s="14"/>
      <c r="VHH69" s="14"/>
      <c r="VHI69" s="14"/>
      <c r="VHJ69" s="14"/>
      <c r="VHK69" s="14"/>
      <c r="VHL69" s="14"/>
      <c r="VHM69" s="14"/>
      <c r="VHN69" s="14"/>
      <c r="VHO69" s="14"/>
      <c r="VHP69" s="14"/>
      <c r="VHQ69" s="14"/>
      <c r="VHR69" s="14"/>
      <c r="VHS69" s="14"/>
      <c r="VHT69" s="14"/>
      <c r="VHU69" s="14"/>
      <c r="VHV69" s="14"/>
      <c r="VHW69" s="14"/>
      <c r="VHX69" s="14"/>
      <c r="VHY69" s="14"/>
      <c r="VHZ69" s="14"/>
      <c r="VIA69" s="14"/>
      <c r="VIB69" s="14"/>
      <c r="VIC69" s="14"/>
      <c r="VID69" s="14"/>
      <c r="VIE69" s="14"/>
      <c r="VIF69" s="14"/>
      <c r="VIG69" s="14"/>
      <c r="VIH69" s="14"/>
      <c r="VII69" s="14"/>
      <c r="VIJ69" s="14"/>
      <c r="VIK69" s="14"/>
      <c r="VIL69" s="14"/>
      <c r="VIM69" s="14"/>
      <c r="VIN69" s="14"/>
      <c r="VIO69" s="14"/>
      <c r="VIP69" s="14"/>
      <c r="VIQ69" s="14"/>
      <c r="VIR69" s="14"/>
      <c r="VIS69" s="14"/>
      <c r="VIT69" s="14"/>
      <c r="VIU69" s="14"/>
      <c r="VIV69" s="14"/>
      <c r="VIW69" s="14"/>
      <c r="VIX69" s="14"/>
      <c r="VIY69" s="14"/>
      <c r="VIZ69" s="14"/>
      <c r="VJA69" s="14"/>
      <c r="VJB69" s="14"/>
      <c r="VJC69" s="14"/>
      <c r="VJD69" s="14"/>
      <c r="VJE69" s="14"/>
      <c r="VJF69" s="14"/>
      <c r="VJG69" s="14"/>
      <c r="VJH69" s="14"/>
      <c r="VJI69" s="14"/>
      <c r="VJJ69" s="14"/>
      <c r="VJK69" s="14"/>
      <c r="VJL69" s="14"/>
      <c r="VJM69" s="14"/>
      <c r="VJN69" s="14"/>
      <c r="VJO69" s="14"/>
      <c r="VJP69" s="14"/>
      <c r="VJQ69" s="14"/>
      <c r="VJR69" s="14"/>
      <c r="VJS69" s="14"/>
      <c r="VJT69" s="14"/>
      <c r="VJU69" s="14"/>
      <c r="VJV69" s="14"/>
      <c r="VJW69" s="14"/>
      <c r="VJX69" s="14"/>
      <c r="VJY69" s="14"/>
      <c r="VJZ69" s="14"/>
      <c r="VKA69" s="14"/>
      <c r="VKB69" s="14"/>
      <c r="VKC69" s="14"/>
      <c r="VKD69" s="14"/>
      <c r="VKE69" s="14"/>
      <c r="VKF69" s="14"/>
      <c r="VKG69" s="14"/>
      <c r="VKH69" s="14"/>
      <c r="VKI69" s="14"/>
      <c r="VKJ69" s="14"/>
      <c r="VKK69" s="14"/>
      <c r="VKL69" s="14"/>
      <c r="VKM69" s="14"/>
      <c r="VKN69" s="14"/>
      <c r="VKO69" s="14"/>
      <c r="VKP69" s="14"/>
      <c r="VKQ69" s="14"/>
      <c r="VKR69" s="14"/>
      <c r="VKS69" s="14"/>
      <c r="VKT69" s="14"/>
      <c r="VKU69" s="14"/>
      <c r="VKV69" s="14"/>
      <c r="VKW69" s="14"/>
      <c r="VKX69" s="14"/>
      <c r="VKY69" s="14"/>
      <c r="VKZ69" s="14"/>
      <c r="VLA69" s="14"/>
      <c r="VLB69" s="14"/>
      <c r="VLC69" s="14"/>
      <c r="VLD69" s="14"/>
      <c r="VLE69" s="14"/>
      <c r="VLF69" s="14"/>
      <c r="VLG69" s="14"/>
      <c r="VLH69" s="14"/>
      <c r="VLI69" s="14"/>
      <c r="VLJ69" s="14"/>
      <c r="VLK69" s="14"/>
      <c r="VLL69" s="14"/>
      <c r="VLM69" s="14"/>
      <c r="VLN69" s="14"/>
      <c r="VLO69" s="14"/>
      <c r="VLP69" s="14"/>
      <c r="VLQ69" s="14"/>
      <c r="VLR69" s="14"/>
      <c r="VLS69" s="14"/>
      <c r="VLT69" s="14"/>
      <c r="VLU69" s="14"/>
      <c r="VLV69" s="14"/>
      <c r="VLW69" s="14"/>
      <c r="VLX69" s="14"/>
      <c r="VLY69" s="14"/>
      <c r="VLZ69" s="14"/>
      <c r="VMA69" s="14"/>
      <c r="VMB69" s="14"/>
      <c r="VMC69" s="14"/>
      <c r="VMD69" s="14"/>
      <c r="VME69" s="14"/>
      <c r="VMF69" s="14"/>
      <c r="VMG69" s="14"/>
      <c r="VMH69" s="14"/>
      <c r="VMI69" s="14"/>
      <c r="VMJ69" s="14"/>
      <c r="VMK69" s="14"/>
      <c r="VML69" s="14"/>
      <c r="VMM69" s="14"/>
      <c r="VMN69" s="14"/>
      <c r="VMO69" s="14"/>
      <c r="VMP69" s="14"/>
      <c r="VMQ69" s="14"/>
      <c r="VMR69" s="14"/>
      <c r="VMS69" s="14"/>
      <c r="VMT69" s="14"/>
      <c r="VMU69" s="14"/>
      <c r="VMV69" s="14"/>
      <c r="VMW69" s="14"/>
      <c r="VMX69" s="14"/>
      <c r="VMY69" s="14"/>
      <c r="VMZ69" s="14"/>
      <c r="VNA69" s="14"/>
      <c r="VNB69" s="14"/>
      <c r="VNC69" s="14"/>
      <c r="VND69" s="14"/>
      <c r="VNE69" s="14"/>
      <c r="VNF69" s="14"/>
      <c r="VNG69" s="14"/>
      <c r="VNH69" s="14"/>
      <c r="VNI69" s="14"/>
      <c r="VNJ69" s="14"/>
      <c r="VNK69" s="14"/>
      <c r="VNL69" s="14"/>
      <c r="VNM69" s="14"/>
      <c r="VNN69" s="14"/>
      <c r="VNO69" s="14"/>
      <c r="VNP69" s="14"/>
      <c r="VNQ69" s="14"/>
      <c r="VNR69" s="14"/>
      <c r="VNS69" s="14"/>
      <c r="VNT69" s="14"/>
      <c r="VNU69" s="14"/>
      <c r="VNV69" s="14"/>
      <c r="VNW69" s="14"/>
      <c r="VNX69" s="14"/>
      <c r="VNY69" s="14"/>
      <c r="VNZ69" s="14"/>
      <c r="VOA69" s="14"/>
      <c r="VOB69" s="14"/>
      <c r="VOC69" s="14"/>
      <c r="VOD69" s="14"/>
      <c r="VOE69" s="14"/>
      <c r="VOF69" s="14"/>
      <c r="VOG69" s="14"/>
      <c r="VOH69" s="14"/>
      <c r="VOI69" s="14"/>
      <c r="VOJ69" s="14"/>
      <c r="VOK69" s="14"/>
      <c r="VOL69" s="14"/>
      <c r="VOM69" s="14"/>
      <c r="VON69" s="14"/>
      <c r="VOO69" s="14"/>
      <c r="VOP69" s="14"/>
      <c r="VOQ69" s="14"/>
      <c r="VOR69" s="14"/>
      <c r="VOS69" s="14"/>
      <c r="VOT69" s="14"/>
      <c r="VOU69" s="14"/>
      <c r="VOV69" s="14"/>
      <c r="VOW69" s="14"/>
      <c r="VOX69" s="14"/>
      <c r="VOY69" s="14"/>
      <c r="VOZ69" s="14"/>
      <c r="VPA69" s="14"/>
      <c r="VPB69" s="14"/>
      <c r="VPC69" s="14"/>
      <c r="VPD69" s="14"/>
      <c r="VPE69" s="14"/>
      <c r="VPF69" s="14"/>
      <c r="VPG69" s="14"/>
      <c r="VPH69" s="14"/>
      <c r="VPI69" s="14"/>
      <c r="VPJ69" s="14"/>
      <c r="VPK69" s="14"/>
      <c r="VPL69" s="14"/>
      <c r="VPM69" s="14"/>
      <c r="VPN69" s="14"/>
      <c r="VPO69" s="14"/>
      <c r="VPP69" s="14"/>
      <c r="VPQ69" s="14"/>
      <c r="VPR69" s="14"/>
      <c r="VPS69" s="14"/>
      <c r="VPT69" s="14"/>
      <c r="VPU69" s="14"/>
      <c r="VPV69" s="14"/>
      <c r="VPW69" s="14"/>
      <c r="VPX69" s="14"/>
      <c r="VPY69" s="14"/>
      <c r="VPZ69" s="14"/>
      <c r="VQA69" s="14"/>
      <c r="VQB69" s="14"/>
      <c r="VQC69" s="14"/>
      <c r="VQD69" s="14"/>
      <c r="VQE69" s="14"/>
      <c r="VQF69" s="14"/>
      <c r="VQG69" s="14"/>
      <c r="VQH69" s="14"/>
      <c r="VQI69" s="14"/>
      <c r="VQJ69" s="14"/>
      <c r="VQK69" s="14"/>
      <c r="VQL69" s="14"/>
      <c r="VQM69" s="14"/>
      <c r="VQN69" s="14"/>
      <c r="VQO69" s="14"/>
      <c r="VQP69" s="14"/>
      <c r="VQQ69" s="14"/>
      <c r="VQR69" s="14"/>
      <c r="VQS69" s="14"/>
      <c r="VQT69" s="14"/>
      <c r="VQU69" s="14"/>
      <c r="VQV69" s="14"/>
      <c r="VQW69" s="14"/>
      <c r="VQX69" s="14"/>
      <c r="VQY69" s="14"/>
      <c r="VQZ69" s="14"/>
      <c r="VRA69" s="14"/>
      <c r="VRB69" s="14"/>
      <c r="VRC69" s="14"/>
      <c r="VRD69" s="14"/>
      <c r="VRE69" s="14"/>
      <c r="VRF69" s="14"/>
      <c r="VRG69" s="14"/>
      <c r="VRH69" s="14"/>
      <c r="VRI69" s="14"/>
      <c r="VRJ69" s="14"/>
      <c r="VRK69" s="14"/>
      <c r="VRL69" s="14"/>
      <c r="VRM69" s="14"/>
      <c r="VRN69" s="14"/>
      <c r="VRO69" s="14"/>
      <c r="VRP69" s="14"/>
      <c r="VRQ69" s="14"/>
      <c r="VRR69" s="14"/>
      <c r="VRS69" s="14"/>
      <c r="VRT69" s="14"/>
      <c r="VRU69" s="14"/>
      <c r="VRV69" s="14"/>
      <c r="VRW69" s="14"/>
      <c r="VRX69" s="14"/>
      <c r="VRY69" s="14"/>
      <c r="VRZ69" s="14"/>
      <c r="VSA69" s="14"/>
      <c r="VSB69" s="14"/>
      <c r="VSC69" s="14"/>
      <c r="VSD69" s="14"/>
      <c r="VSE69" s="14"/>
      <c r="VSF69" s="14"/>
      <c r="VSG69" s="14"/>
      <c r="VSH69" s="14"/>
      <c r="VSI69" s="14"/>
      <c r="VSJ69" s="14"/>
      <c r="VSK69" s="14"/>
      <c r="VSL69" s="14"/>
      <c r="VSM69" s="14"/>
      <c r="VSN69" s="14"/>
      <c r="VSO69" s="14"/>
      <c r="VSP69" s="14"/>
      <c r="VSQ69" s="14"/>
      <c r="VSR69" s="14"/>
      <c r="VSS69" s="14"/>
      <c r="VST69" s="14"/>
      <c r="VSU69" s="14"/>
      <c r="VSV69" s="14"/>
      <c r="VSW69" s="14"/>
      <c r="VSX69" s="14"/>
      <c r="VSY69" s="14"/>
      <c r="VSZ69" s="14"/>
      <c r="VTA69" s="14"/>
      <c r="VTB69" s="14"/>
      <c r="VTC69" s="14"/>
      <c r="VTD69" s="14"/>
      <c r="VTE69" s="14"/>
      <c r="VTF69" s="14"/>
      <c r="VTG69" s="14"/>
      <c r="VTH69" s="14"/>
      <c r="VTI69" s="14"/>
      <c r="VTJ69" s="14"/>
      <c r="VTK69" s="14"/>
      <c r="VTL69" s="14"/>
      <c r="VTM69" s="14"/>
      <c r="VTN69" s="14"/>
      <c r="VTO69" s="14"/>
      <c r="VTP69" s="14"/>
      <c r="VTQ69" s="14"/>
      <c r="VTR69" s="14"/>
      <c r="VTS69" s="14"/>
      <c r="VTT69" s="14"/>
      <c r="VTU69" s="14"/>
      <c r="VTV69" s="14"/>
      <c r="VTW69" s="14"/>
      <c r="VTX69" s="14"/>
      <c r="VTY69" s="14"/>
      <c r="VTZ69" s="14"/>
      <c r="VUA69" s="14"/>
      <c r="VUB69" s="14"/>
      <c r="VUC69" s="14"/>
      <c r="VUD69" s="14"/>
      <c r="VUE69" s="14"/>
      <c r="VUF69" s="14"/>
      <c r="VUG69" s="14"/>
      <c r="VUH69" s="14"/>
      <c r="VUI69" s="14"/>
      <c r="VUJ69" s="14"/>
      <c r="VUK69" s="14"/>
      <c r="VUL69" s="14"/>
      <c r="VUM69" s="14"/>
      <c r="VUN69" s="14"/>
      <c r="VUO69" s="14"/>
      <c r="VUP69" s="14"/>
      <c r="VUQ69" s="14"/>
      <c r="VUR69" s="14"/>
      <c r="VUS69" s="14"/>
      <c r="VUT69" s="14"/>
      <c r="VUU69" s="14"/>
      <c r="VUV69" s="14"/>
      <c r="VUW69" s="14"/>
      <c r="VUX69" s="14"/>
      <c r="VUY69" s="14"/>
      <c r="VUZ69" s="14"/>
      <c r="VVA69" s="14"/>
      <c r="VVB69" s="14"/>
      <c r="VVC69" s="14"/>
      <c r="VVD69" s="14"/>
      <c r="VVE69" s="14"/>
      <c r="VVF69" s="14"/>
      <c r="VVG69" s="14"/>
      <c r="VVH69" s="14"/>
      <c r="VVI69" s="14"/>
      <c r="VVJ69" s="14"/>
      <c r="VVK69" s="14"/>
      <c r="VVL69" s="14"/>
      <c r="VVM69" s="14"/>
      <c r="VVN69" s="14"/>
      <c r="VVO69" s="14"/>
      <c r="VVP69" s="14"/>
      <c r="VVQ69" s="14"/>
      <c r="VVR69" s="14"/>
      <c r="VVS69" s="14"/>
      <c r="VVT69" s="14"/>
      <c r="VVU69" s="14"/>
      <c r="VVV69" s="14"/>
      <c r="VVW69" s="14"/>
      <c r="VVX69" s="14"/>
      <c r="VVY69" s="14"/>
      <c r="VVZ69" s="14"/>
      <c r="VWA69" s="14"/>
      <c r="VWB69" s="14"/>
      <c r="VWC69" s="14"/>
      <c r="VWD69" s="14"/>
      <c r="VWE69" s="14"/>
      <c r="VWF69" s="14"/>
      <c r="VWG69" s="14"/>
      <c r="VWH69" s="14"/>
      <c r="VWI69" s="14"/>
      <c r="VWJ69" s="14"/>
      <c r="VWK69" s="14"/>
      <c r="VWL69" s="14"/>
      <c r="VWM69" s="14"/>
      <c r="VWN69" s="14"/>
      <c r="VWO69" s="14"/>
      <c r="VWP69" s="14"/>
      <c r="VWQ69" s="14"/>
      <c r="VWR69" s="14"/>
      <c r="VWS69" s="14"/>
      <c r="VWT69" s="14"/>
      <c r="VWU69" s="14"/>
      <c r="VWV69" s="14"/>
      <c r="VWW69" s="14"/>
      <c r="VWX69" s="14"/>
      <c r="VWY69" s="14"/>
      <c r="VWZ69" s="14"/>
      <c r="VXA69" s="14"/>
      <c r="VXB69" s="14"/>
      <c r="VXC69" s="14"/>
      <c r="VXD69" s="14"/>
      <c r="VXE69" s="14"/>
      <c r="VXF69" s="14"/>
      <c r="VXG69" s="14"/>
      <c r="VXH69" s="14"/>
      <c r="VXI69" s="14"/>
      <c r="VXJ69" s="14"/>
      <c r="VXK69" s="14"/>
      <c r="VXL69" s="14"/>
      <c r="VXM69" s="14"/>
      <c r="VXN69" s="14"/>
      <c r="VXO69" s="14"/>
      <c r="VXP69" s="14"/>
      <c r="VXQ69" s="14"/>
      <c r="VXR69" s="14"/>
      <c r="VXS69" s="14"/>
      <c r="VXT69" s="14"/>
      <c r="VXU69" s="14"/>
      <c r="VXV69" s="14"/>
      <c r="VXW69" s="14"/>
      <c r="VXX69" s="14"/>
      <c r="VXY69" s="14"/>
      <c r="VXZ69" s="14"/>
      <c r="VYA69" s="14"/>
      <c r="VYB69" s="14"/>
      <c r="VYC69" s="14"/>
      <c r="VYD69" s="14"/>
      <c r="VYE69" s="14"/>
      <c r="VYF69" s="14"/>
      <c r="VYG69" s="14"/>
      <c r="VYH69" s="14"/>
      <c r="VYI69" s="14"/>
      <c r="VYJ69" s="14"/>
      <c r="VYK69" s="14"/>
      <c r="VYL69" s="14"/>
      <c r="VYM69" s="14"/>
      <c r="VYN69" s="14"/>
      <c r="VYO69" s="14"/>
      <c r="VYP69" s="14"/>
      <c r="VYQ69" s="14"/>
      <c r="VYR69" s="14"/>
      <c r="VYS69" s="14"/>
      <c r="VYT69" s="14"/>
      <c r="VYU69" s="14"/>
      <c r="VYV69" s="14"/>
      <c r="VYW69" s="14"/>
      <c r="VYX69" s="14"/>
      <c r="VYY69" s="14"/>
      <c r="VYZ69" s="14"/>
      <c r="VZA69" s="14"/>
      <c r="VZB69" s="14"/>
      <c r="VZC69" s="14"/>
      <c r="VZD69" s="14"/>
      <c r="VZE69" s="14"/>
      <c r="VZF69" s="14"/>
      <c r="VZG69" s="14"/>
      <c r="VZH69" s="14"/>
      <c r="VZI69" s="14"/>
      <c r="VZJ69" s="14"/>
      <c r="VZK69" s="14"/>
      <c r="VZL69" s="14"/>
      <c r="VZM69" s="14"/>
      <c r="VZN69" s="14"/>
      <c r="VZO69" s="14"/>
      <c r="VZP69" s="14"/>
      <c r="VZQ69" s="14"/>
      <c r="VZR69" s="14"/>
      <c r="VZS69" s="14"/>
      <c r="VZT69" s="14"/>
      <c r="VZU69" s="14"/>
      <c r="VZV69" s="14"/>
      <c r="VZW69" s="14"/>
      <c r="VZX69" s="14"/>
      <c r="VZY69" s="14"/>
      <c r="VZZ69" s="14"/>
      <c r="WAA69" s="14"/>
      <c r="WAB69" s="14"/>
      <c r="WAC69" s="14"/>
      <c r="WAD69" s="14"/>
      <c r="WAE69" s="14"/>
      <c r="WAF69" s="14"/>
      <c r="WAG69" s="14"/>
      <c r="WAH69" s="14"/>
      <c r="WAI69" s="14"/>
      <c r="WAJ69" s="14"/>
      <c r="WAK69" s="14"/>
      <c r="WAL69" s="14"/>
      <c r="WAM69" s="14"/>
      <c r="WAN69" s="14"/>
      <c r="WAO69" s="14"/>
      <c r="WAP69" s="14"/>
      <c r="WAQ69" s="14"/>
      <c r="WAR69" s="14"/>
      <c r="WAS69" s="14"/>
      <c r="WAT69" s="14"/>
      <c r="WAU69" s="14"/>
      <c r="WAV69" s="14"/>
      <c r="WAW69" s="14"/>
      <c r="WAX69" s="14"/>
      <c r="WAY69" s="14"/>
      <c r="WAZ69" s="14"/>
      <c r="WBA69" s="14"/>
      <c r="WBB69" s="14"/>
      <c r="WBC69" s="14"/>
      <c r="WBD69" s="14"/>
      <c r="WBE69" s="14"/>
      <c r="WBF69" s="14"/>
      <c r="WBG69" s="14"/>
      <c r="WBH69" s="14"/>
      <c r="WBI69" s="14"/>
      <c r="WBJ69" s="14"/>
      <c r="WBK69" s="14"/>
      <c r="WBL69" s="14"/>
      <c r="WBM69" s="14"/>
      <c r="WBN69" s="14"/>
      <c r="WBO69" s="14"/>
      <c r="WBP69" s="14"/>
      <c r="WBQ69" s="14"/>
      <c r="WBR69" s="14"/>
      <c r="WBS69" s="14"/>
      <c r="WBT69" s="14"/>
      <c r="WBU69" s="14"/>
      <c r="WBV69" s="14"/>
      <c r="WBW69" s="14"/>
      <c r="WBX69" s="14"/>
      <c r="WBY69" s="14"/>
      <c r="WBZ69" s="14"/>
      <c r="WCA69" s="14"/>
      <c r="WCB69" s="14"/>
      <c r="WCC69" s="14"/>
      <c r="WCD69" s="14"/>
      <c r="WCE69" s="14"/>
      <c r="WCF69" s="14"/>
      <c r="WCG69" s="14"/>
      <c r="WCH69" s="14"/>
      <c r="WCI69" s="14"/>
      <c r="WCJ69" s="14"/>
      <c r="WCK69" s="14"/>
      <c r="WCL69" s="14"/>
      <c r="WCM69" s="14"/>
      <c r="WCN69" s="14"/>
      <c r="WCO69" s="14"/>
      <c r="WCP69" s="14"/>
      <c r="WCQ69" s="14"/>
      <c r="WCR69" s="14"/>
      <c r="WCS69" s="14"/>
      <c r="WCT69" s="14"/>
      <c r="WCU69" s="14"/>
      <c r="WCV69" s="14"/>
      <c r="WCW69" s="14"/>
      <c r="WCX69" s="14"/>
      <c r="WCY69" s="14"/>
      <c r="WCZ69" s="14"/>
      <c r="WDA69" s="14"/>
      <c r="WDB69" s="14"/>
      <c r="WDC69" s="14"/>
      <c r="WDD69" s="14"/>
      <c r="WDE69" s="14"/>
      <c r="WDF69" s="14"/>
      <c r="WDG69" s="14"/>
      <c r="WDH69" s="14"/>
      <c r="WDI69" s="14"/>
      <c r="WDJ69" s="14"/>
      <c r="WDK69" s="14"/>
      <c r="WDL69" s="14"/>
      <c r="WDM69" s="14"/>
      <c r="WDN69" s="14"/>
      <c r="WDO69" s="14"/>
      <c r="WDP69" s="14"/>
      <c r="WDQ69" s="14"/>
      <c r="WDR69" s="14"/>
      <c r="WDS69" s="14"/>
      <c r="WDT69" s="14"/>
      <c r="WDU69" s="14"/>
      <c r="WDV69" s="14"/>
      <c r="WDW69" s="14"/>
      <c r="WDX69" s="14"/>
      <c r="WDY69" s="14"/>
      <c r="WDZ69" s="14"/>
      <c r="WEA69" s="14"/>
      <c r="WEB69" s="14"/>
      <c r="WEC69" s="14"/>
      <c r="WED69" s="14"/>
      <c r="WEE69" s="14"/>
      <c r="WEF69" s="14"/>
      <c r="WEG69" s="14"/>
      <c r="WEH69" s="14"/>
      <c r="WEI69" s="14"/>
      <c r="WEJ69" s="14"/>
      <c r="WEK69" s="14"/>
      <c r="WEL69" s="14"/>
      <c r="WEM69" s="14"/>
      <c r="WEN69" s="14"/>
      <c r="WEO69" s="14"/>
      <c r="WEP69" s="14"/>
      <c r="WEQ69" s="14"/>
      <c r="WER69" s="14"/>
      <c r="WES69" s="14"/>
      <c r="WET69" s="14"/>
      <c r="WEU69" s="14"/>
      <c r="WEV69" s="14"/>
      <c r="WEW69" s="14"/>
      <c r="WEX69" s="14"/>
      <c r="WEY69" s="14"/>
      <c r="WEZ69" s="14"/>
      <c r="WFA69" s="14"/>
      <c r="WFB69" s="14"/>
      <c r="WFC69" s="14"/>
      <c r="WFD69" s="14"/>
      <c r="WFE69" s="14"/>
      <c r="WFF69" s="14"/>
      <c r="WFG69" s="14"/>
      <c r="WFH69" s="14"/>
      <c r="WFI69" s="14"/>
      <c r="WFJ69" s="14"/>
      <c r="WFK69" s="14"/>
      <c r="WFL69" s="14"/>
      <c r="WFM69" s="14"/>
      <c r="WFN69" s="14"/>
      <c r="WFO69" s="14"/>
      <c r="WFP69" s="14"/>
      <c r="WFQ69" s="14"/>
      <c r="WFR69" s="14"/>
      <c r="WFS69" s="14"/>
      <c r="WFT69" s="14"/>
      <c r="WFU69" s="14"/>
      <c r="WFV69" s="14"/>
      <c r="WFW69" s="14"/>
      <c r="WFX69" s="14"/>
      <c r="WFY69" s="14"/>
      <c r="WFZ69" s="14"/>
      <c r="WGA69" s="14"/>
      <c r="WGB69" s="14"/>
      <c r="WGC69" s="14"/>
      <c r="WGD69" s="14"/>
      <c r="WGE69" s="14"/>
      <c r="WGF69" s="14"/>
      <c r="WGG69" s="14"/>
      <c r="WGH69" s="14"/>
      <c r="WGI69" s="14"/>
      <c r="WGJ69" s="14"/>
      <c r="WGK69" s="14"/>
      <c r="WGL69" s="14"/>
      <c r="WGM69" s="14"/>
      <c r="WGN69" s="14"/>
      <c r="WGO69" s="14"/>
      <c r="WGP69" s="14"/>
      <c r="WGQ69" s="14"/>
      <c r="WGR69" s="14"/>
      <c r="WGS69" s="14"/>
      <c r="WGT69" s="14"/>
      <c r="WGU69" s="14"/>
      <c r="WGV69" s="14"/>
      <c r="WGW69" s="14"/>
      <c r="WGX69" s="14"/>
      <c r="WGY69" s="14"/>
      <c r="WGZ69" s="14"/>
      <c r="WHA69" s="14"/>
      <c r="WHB69" s="14"/>
      <c r="WHC69" s="14"/>
      <c r="WHD69" s="14"/>
      <c r="WHE69" s="14"/>
      <c r="WHF69" s="14"/>
      <c r="WHG69" s="14"/>
      <c r="WHH69" s="14"/>
      <c r="WHI69" s="14"/>
      <c r="WHJ69" s="14"/>
      <c r="WHK69" s="14"/>
      <c r="WHL69" s="14"/>
      <c r="WHM69" s="14"/>
      <c r="WHN69" s="14"/>
      <c r="WHO69" s="14"/>
      <c r="WHP69" s="14"/>
      <c r="WHQ69" s="14"/>
      <c r="WHR69" s="14"/>
      <c r="WHS69" s="14"/>
      <c r="WHT69" s="14"/>
      <c r="WHU69" s="14"/>
      <c r="WHV69" s="14"/>
      <c r="WHW69" s="14"/>
      <c r="WHX69" s="14"/>
      <c r="WHY69" s="14"/>
      <c r="WHZ69" s="14"/>
      <c r="WIA69" s="14"/>
      <c r="WIB69" s="14"/>
      <c r="WIC69" s="14"/>
      <c r="WID69" s="14"/>
      <c r="WIE69" s="14"/>
      <c r="WIF69" s="14"/>
      <c r="WIG69" s="14"/>
      <c r="WIH69" s="14"/>
      <c r="WII69" s="14"/>
      <c r="WIJ69" s="14"/>
      <c r="WIK69" s="14"/>
      <c r="WIL69" s="14"/>
      <c r="WIM69" s="14"/>
      <c r="WIN69" s="14"/>
      <c r="WIO69" s="14"/>
      <c r="WIP69" s="14"/>
      <c r="WIQ69" s="14"/>
      <c r="WIR69" s="14"/>
      <c r="WIS69" s="14"/>
      <c r="WIT69" s="14"/>
      <c r="WIU69" s="14"/>
      <c r="WIV69" s="14"/>
      <c r="WIW69" s="14"/>
      <c r="WIX69" s="14"/>
      <c r="WIY69" s="14"/>
      <c r="WIZ69" s="14"/>
      <c r="WJA69" s="14"/>
      <c r="WJB69" s="14"/>
      <c r="WJC69" s="14"/>
      <c r="WJD69" s="14"/>
      <c r="WJE69" s="14"/>
      <c r="WJF69" s="14"/>
      <c r="WJG69" s="14"/>
      <c r="WJH69" s="14"/>
      <c r="WJI69" s="14"/>
      <c r="WJJ69" s="14"/>
      <c r="WJK69" s="14"/>
      <c r="WJL69" s="14"/>
      <c r="WJM69" s="14"/>
      <c r="WJN69" s="14"/>
      <c r="WJO69" s="14"/>
      <c r="WJP69" s="14"/>
      <c r="WJQ69" s="14"/>
      <c r="WJR69" s="14"/>
      <c r="WJS69" s="14"/>
      <c r="WJT69" s="14"/>
      <c r="WJU69" s="14"/>
      <c r="WJV69" s="14"/>
      <c r="WJW69" s="14"/>
      <c r="WJX69" s="14"/>
      <c r="WJY69" s="14"/>
      <c r="WJZ69" s="14"/>
      <c r="WKA69" s="14"/>
      <c r="WKB69" s="14"/>
      <c r="WKC69" s="14"/>
      <c r="WKD69" s="14"/>
      <c r="WKE69" s="14"/>
      <c r="WKF69" s="14"/>
      <c r="WKG69" s="14"/>
      <c r="WKH69" s="14"/>
      <c r="WKI69" s="14"/>
      <c r="WKJ69" s="14"/>
      <c r="WKK69" s="14"/>
      <c r="WKL69" s="14"/>
      <c r="WKM69" s="14"/>
      <c r="WKN69" s="14"/>
      <c r="WKO69" s="14"/>
      <c r="WKP69" s="14"/>
      <c r="WKQ69" s="14"/>
      <c r="WKR69" s="14"/>
      <c r="WKS69" s="14"/>
      <c r="WKT69" s="14"/>
      <c r="WKU69" s="14"/>
      <c r="WKV69" s="14"/>
      <c r="WKW69" s="14"/>
      <c r="WKX69" s="14"/>
      <c r="WKY69" s="14"/>
      <c r="WKZ69" s="14"/>
      <c r="WLA69" s="14"/>
      <c r="WLB69" s="14"/>
      <c r="WLC69" s="14"/>
      <c r="WLD69" s="14"/>
      <c r="WLE69" s="14"/>
      <c r="WLF69" s="14"/>
      <c r="WLG69" s="14"/>
      <c r="WLH69" s="14"/>
      <c r="WLI69" s="14"/>
      <c r="WLJ69" s="14"/>
      <c r="WLK69" s="14"/>
      <c r="WLL69" s="14"/>
      <c r="WLM69" s="14"/>
      <c r="WLN69" s="14"/>
      <c r="WLO69" s="14"/>
      <c r="WLP69" s="14"/>
      <c r="WLQ69" s="14"/>
      <c r="WLR69" s="14"/>
      <c r="WLS69" s="14"/>
      <c r="WLT69" s="14"/>
      <c r="WLU69" s="14"/>
      <c r="WLV69" s="14"/>
      <c r="WLW69" s="14"/>
      <c r="WLX69" s="14"/>
      <c r="WLY69" s="14"/>
      <c r="WLZ69" s="14"/>
      <c r="WMA69" s="14"/>
      <c r="WMB69" s="14"/>
      <c r="WMC69" s="14"/>
      <c r="WMD69" s="14"/>
      <c r="WME69" s="14"/>
      <c r="WMF69" s="14"/>
      <c r="WMG69" s="14"/>
      <c r="WMH69" s="14"/>
      <c r="WMI69" s="14"/>
      <c r="WMJ69" s="14"/>
      <c r="WMK69" s="14"/>
      <c r="WML69" s="14"/>
      <c r="WMM69" s="14"/>
      <c r="WMN69" s="14"/>
      <c r="WMO69" s="14"/>
      <c r="WMP69" s="14"/>
      <c r="WMQ69" s="14"/>
      <c r="WMR69" s="14"/>
      <c r="WMS69" s="14"/>
      <c r="WMT69" s="14"/>
      <c r="WMU69" s="14"/>
      <c r="WMV69" s="14"/>
      <c r="WMW69" s="14"/>
      <c r="WMX69" s="14"/>
      <c r="WMY69" s="14"/>
      <c r="WMZ69" s="14"/>
      <c r="WNA69" s="14"/>
      <c r="WNB69" s="14"/>
      <c r="WNC69" s="14"/>
      <c r="WND69" s="14"/>
      <c r="WNE69" s="14"/>
      <c r="WNF69" s="14"/>
      <c r="WNG69" s="14"/>
      <c r="WNH69" s="14"/>
      <c r="WNI69" s="14"/>
      <c r="WNJ69" s="14"/>
      <c r="WNK69" s="14"/>
      <c r="WNL69" s="14"/>
      <c r="WNM69" s="14"/>
      <c r="WNN69" s="14"/>
      <c r="WNO69" s="14"/>
      <c r="WNP69" s="14"/>
      <c r="WNQ69" s="14"/>
      <c r="WNR69" s="14"/>
      <c r="WNS69" s="14"/>
      <c r="WNT69" s="14"/>
      <c r="WNU69" s="14"/>
      <c r="WNV69" s="14"/>
      <c r="WNW69" s="14"/>
      <c r="WNX69" s="14"/>
      <c r="WNY69" s="14"/>
      <c r="WNZ69" s="14"/>
      <c r="WOA69" s="14"/>
      <c r="WOB69" s="14"/>
      <c r="WOC69" s="14"/>
      <c r="WOD69" s="14"/>
      <c r="WOE69" s="14"/>
      <c r="WOF69" s="14"/>
      <c r="WOG69" s="14"/>
      <c r="WOH69" s="14"/>
      <c r="WOI69" s="14"/>
      <c r="WOJ69" s="14"/>
      <c r="WOK69" s="14"/>
      <c r="WOL69" s="14"/>
      <c r="WOM69" s="14"/>
      <c r="WON69" s="14"/>
      <c r="WOO69" s="14"/>
      <c r="WOP69" s="14"/>
      <c r="WOQ69" s="14"/>
      <c r="WOR69" s="14"/>
      <c r="WOS69" s="14"/>
      <c r="WOT69" s="14"/>
      <c r="WOU69" s="14"/>
      <c r="WOV69" s="14"/>
      <c r="WOW69" s="14"/>
      <c r="WOX69" s="14"/>
      <c r="WOY69" s="14"/>
      <c r="WOZ69" s="14"/>
      <c r="WPA69" s="14"/>
      <c r="WPB69" s="14"/>
      <c r="WPC69" s="14"/>
      <c r="WPD69" s="14"/>
      <c r="WPE69" s="14"/>
      <c r="WPF69" s="14"/>
      <c r="WPG69" s="14"/>
      <c r="WPH69" s="14"/>
      <c r="WPI69" s="14"/>
      <c r="WPJ69" s="14"/>
      <c r="WPK69" s="14"/>
      <c r="WPL69" s="14"/>
      <c r="WPM69" s="14"/>
      <c r="WPN69" s="14"/>
      <c r="WPO69" s="14"/>
      <c r="WPP69" s="14"/>
      <c r="WPQ69" s="14"/>
      <c r="WPR69" s="14"/>
      <c r="WPS69" s="14"/>
      <c r="WPT69" s="14"/>
      <c r="WPU69" s="14"/>
      <c r="WPV69" s="14"/>
      <c r="WPW69" s="14"/>
      <c r="WPX69" s="14"/>
      <c r="WPY69" s="14"/>
      <c r="WPZ69" s="14"/>
      <c r="WQA69" s="14"/>
      <c r="WQB69" s="14"/>
      <c r="WQC69" s="14"/>
      <c r="WQD69" s="14"/>
      <c r="WQE69" s="14"/>
      <c r="WQF69" s="14"/>
      <c r="WQG69" s="14"/>
      <c r="WQH69" s="14"/>
      <c r="WQI69" s="14"/>
      <c r="WQJ69" s="14"/>
      <c r="WQK69" s="14"/>
      <c r="WQL69" s="14"/>
      <c r="WQM69" s="14"/>
      <c r="WQN69" s="14"/>
      <c r="WQO69" s="14"/>
      <c r="WQP69" s="14"/>
      <c r="WQQ69" s="14"/>
      <c r="WQR69" s="14"/>
      <c r="WQS69" s="14"/>
      <c r="WQT69" s="14"/>
      <c r="WQU69" s="14"/>
      <c r="WQV69" s="14"/>
      <c r="WQW69" s="14"/>
      <c r="WQX69" s="14"/>
      <c r="WQY69" s="14"/>
      <c r="WQZ69" s="14"/>
      <c r="WRA69" s="14"/>
      <c r="WRB69" s="14"/>
      <c r="WRC69" s="14"/>
      <c r="WRD69" s="14"/>
      <c r="WRE69" s="14"/>
      <c r="WRF69" s="14"/>
      <c r="WRG69" s="14"/>
      <c r="WRH69" s="14"/>
      <c r="WRI69" s="14"/>
      <c r="WRJ69" s="14"/>
      <c r="WRK69" s="14"/>
      <c r="WRL69" s="14"/>
      <c r="WRM69" s="14"/>
      <c r="WRN69" s="14"/>
      <c r="WRO69" s="14"/>
      <c r="WRP69" s="14"/>
      <c r="WRQ69" s="14"/>
      <c r="WRR69" s="14"/>
      <c r="WRS69" s="14"/>
      <c r="WRT69" s="14"/>
      <c r="WRU69" s="14"/>
      <c r="WRV69" s="14"/>
      <c r="WRW69" s="14"/>
      <c r="WRX69" s="14"/>
      <c r="WRY69" s="14"/>
      <c r="WRZ69" s="14"/>
      <c r="WSA69" s="14"/>
      <c r="WSB69" s="14"/>
      <c r="WSC69" s="14"/>
      <c r="WSD69" s="14"/>
      <c r="WSE69" s="14"/>
      <c r="WSF69" s="14"/>
      <c r="WSG69" s="14"/>
      <c r="WSH69" s="14"/>
      <c r="WSI69" s="14"/>
      <c r="WSJ69" s="14"/>
      <c r="WSK69" s="14"/>
      <c r="WSL69" s="14"/>
      <c r="WSM69" s="14"/>
      <c r="WSN69" s="14"/>
      <c r="WSO69" s="14"/>
      <c r="WSP69" s="14"/>
      <c r="WSQ69" s="14"/>
      <c r="WSR69" s="14"/>
      <c r="WSS69" s="14"/>
      <c r="WST69" s="14"/>
      <c r="WSU69" s="14"/>
      <c r="WSV69" s="14"/>
      <c r="WSW69" s="14"/>
      <c r="WSX69" s="14"/>
      <c r="WSY69" s="14"/>
      <c r="WSZ69" s="14"/>
      <c r="WTA69" s="14"/>
      <c r="WTB69" s="14"/>
      <c r="WTC69" s="14"/>
      <c r="WTD69" s="14"/>
      <c r="WTE69" s="14"/>
      <c r="WTF69" s="14"/>
      <c r="WTG69" s="14"/>
      <c r="WTH69" s="14"/>
      <c r="WTI69" s="14"/>
      <c r="WTJ69" s="14"/>
      <c r="WTK69" s="14"/>
      <c r="WTL69" s="14"/>
      <c r="WTM69" s="14"/>
      <c r="WTN69" s="14"/>
      <c r="WTO69" s="14"/>
      <c r="WTP69" s="14"/>
      <c r="WTQ69" s="14"/>
      <c r="WTR69" s="14"/>
      <c r="WTS69" s="14"/>
      <c r="WTT69" s="14"/>
      <c r="WTU69" s="14"/>
      <c r="WTV69" s="14"/>
      <c r="WTW69" s="14"/>
      <c r="WTX69" s="14"/>
      <c r="WTY69" s="14"/>
      <c r="WTZ69" s="14"/>
      <c r="WUA69" s="14"/>
      <c r="WUB69" s="14"/>
      <c r="WUC69" s="14"/>
      <c r="WUD69" s="14"/>
      <c r="WUE69" s="14"/>
      <c r="WUF69" s="14"/>
      <c r="WUG69" s="14"/>
      <c r="WUH69" s="14"/>
      <c r="WUI69" s="14"/>
      <c r="WUJ69" s="14"/>
      <c r="WUK69" s="14"/>
      <c r="WUL69" s="14"/>
      <c r="WUM69" s="14"/>
      <c r="WUN69" s="14"/>
      <c r="WUO69" s="14"/>
      <c r="WUP69" s="14"/>
      <c r="WUQ69" s="14"/>
      <c r="WUR69" s="14"/>
      <c r="WUS69" s="14"/>
      <c r="WUT69" s="14"/>
      <c r="WUU69" s="14"/>
      <c r="WUV69" s="14"/>
      <c r="WUW69" s="14"/>
      <c r="WUX69" s="14"/>
      <c r="WUY69" s="14"/>
      <c r="WUZ69" s="14"/>
      <c r="WVA69" s="14"/>
      <c r="WVB69" s="14"/>
      <c r="WVC69" s="14"/>
      <c r="WVD69" s="14"/>
      <c r="WVE69" s="14"/>
      <c r="WVF69" s="14"/>
      <c r="WVG69" s="14"/>
      <c r="WVH69" s="14"/>
      <c r="WVI69" s="14"/>
      <c r="WVJ69" s="14"/>
      <c r="WVK69" s="14"/>
      <c r="WVL69" s="14"/>
      <c r="WVM69" s="14"/>
      <c r="WVN69" s="14"/>
      <c r="WVO69" s="14"/>
      <c r="WVP69" s="14"/>
      <c r="WVQ69" s="14"/>
      <c r="WVR69" s="14"/>
      <c r="WVS69" s="14"/>
      <c r="WVT69" s="14"/>
      <c r="WVU69" s="14"/>
      <c r="WVV69" s="14"/>
      <c r="WVW69" s="14"/>
      <c r="WVX69" s="14"/>
      <c r="WVY69" s="14"/>
      <c r="WVZ69" s="14"/>
      <c r="WWA69" s="14"/>
      <c r="WWB69" s="14"/>
      <c r="WWC69" s="14"/>
      <c r="WWD69" s="14"/>
      <c r="WWE69" s="14"/>
      <c r="WWF69" s="14"/>
      <c r="WWG69" s="14"/>
      <c r="WWH69" s="14"/>
      <c r="WWI69" s="14"/>
      <c r="WWJ69" s="14"/>
      <c r="WWK69" s="14"/>
      <c r="WWL69" s="14"/>
      <c r="WWM69" s="14"/>
      <c r="WWN69" s="14"/>
      <c r="WWO69" s="14"/>
      <c r="WWP69" s="14"/>
      <c r="WWQ69" s="14"/>
      <c r="WWR69" s="14"/>
      <c r="WWS69" s="14"/>
      <c r="WWT69" s="14"/>
      <c r="WWU69" s="14"/>
      <c r="WWV69" s="14"/>
      <c r="WWW69" s="14"/>
      <c r="WWX69" s="14"/>
      <c r="WWY69" s="14"/>
      <c r="WWZ69" s="14"/>
      <c r="WXA69" s="14"/>
      <c r="WXB69" s="14"/>
      <c r="WXC69" s="14"/>
      <c r="WXD69" s="14"/>
      <c r="WXE69" s="14"/>
      <c r="WXF69" s="14"/>
      <c r="WXG69" s="14"/>
      <c r="WXH69" s="14"/>
      <c r="WXI69" s="14"/>
      <c r="WXJ69" s="14"/>
      <c r="WXK69" s="14"/>
      <c r="WXL69" s="14"/>
      <c r="WXM69" s="14"/>
      <c r="WXN69" s="14"/>
      <c r="WXO69" s="14"/>
      <c r="WXP69" s="14"/>
      <c r="WXQ69" s="14"/>
      <c r="WXR69" s="14"/>
      <c r="WXS69" s="14"/>
      <c r="WXT69" s="14"/>
      <c r="WXU69" s="14"/>
      <c r="WXV69" s="14"/>
      <c r="WXW69" s="14"/>
      <c r="WXX69" s="14"/>
      <c r="WXY69" s="14"/>
      <c r="WXZ69" s="14"/>
      <c r="WYA69" s="14"/>
      <c r="WYB69" s="14"/>
      <c r="WYC69" s="14"/>
      <c r="WYD69" s="14"/>
      <c r="WYE69" s="14"/>
      <c r="WYF69" s="14"/>
      <c r="WYG69" s="14"/>
      <c r="WYH69" s="14"/>
      <c r="WYI69" s="14"/>
      <c r="WYJ69" s="14"/>
      <c r="WYK69" s="14"/>
      <c r="WYL69" s="14"/>
      <c r="WYM69" s="14"/>
      <c r="WYN69" s="14"/>
      <c r="WYO69" s="14"/>
      <c r="WYP69" s="14"/>
      <c r="WYQ69" s="14"/>
      <c r="WYR69" s="14"/>
      <c r="WYS69" s="14"/>
      <c r="WYT69" s="14"/>
      <c r="WYU69" s="14"/>
      <c r="WYV69" s="14"/>
      <c r="WYW69" s="14"/>
      <c r="WYX69" s="14"/>
      <c r="WYY69" s="14"/>
      <c r="WYZ69" s="14"/>
      <c r="WZA69" s="14"/>
      <c r="WZB69" s="14"/>
      <c r="WZC69" s="14"/>
      <c r="WZD69" s="14"/>
      <c r="WZE69" s="14"/>
      <c r="WZF69" s="14"/>
      <c r="WZG69" s="14"/>
      <c r="WZH69" s="14"/>
      <c r="WZI69" s="14"/>
      <c r="WZJ69" s="14"/>
      <c r="WZK69" s="14"/>
      <c r="WZL69" s="14"/>
      <c r="WZM69" s="14"/>
      <c r="WZN69" s="14"/>
      <c r="WZO69" s="14"/>
      <c r="WZP69" s="14"/>
      <c r="WZQ69" s="14"/>
      <c r="WZR69" s="14"/>
      <c r="WZS69" s="14"/>
      <c r="WZT69" s="14"/>
      <c r="WZU69" s="14"/>
      <c r="WZV69" s="14"/>
      <c r="WZW69" s="14"/>
      <c r="WZX69" s="14"/>
      <c r="WZY69" s="14"/>
      <c r="WZZ69" s="14"/>
      <c r="XAA69" s="14"/>
      <c r="XAB69" s="14"/>
      <c r="XAC69" s="14"/>
      <c r="XAD69" s="14"/>
      <c r="XAE69" s="14"/>
      <c r="XAF69" s="14"/>
      <c r="XAG69" s="14"/>
      <c r="XAH69" s="14"/>
      <c r="XAI69" s="14"/>
      <c r="XAJ69" s="14"/>
      <c r="XAK69" s="14"/>
      <c r="XAL69" s="14"/>
      <c r="XAM69" s="14"/>
      <c r="XAN69" s="14"/>
      <c r="XAO69" s="14"/>
      <c r="XAP69" s="14"/>
      <c r="XAQ69" s="14"/>
      <c r="XAR69" s="14"/>
      <c r="XAS69" s="14"/>
      <c r="XAT69" s="14"/>
      <c r="XAU69" s="14"/>
      <c r="XAV69" s="14"/>
      <c r="XAW69" s="14"/>
      <c r="XAX69" s="14"/>
      <c r="XAY69" s="14"/>
      <c r="XAZ69" s="14"/>
      <c r="XBA69" s="14"/>
      <c r="XBB69" s="14"/>
      <c r="XBC69" s="14"/>
      <c r="XBD69" s="14"/>
      <c r="XBE69" s="14"/>
      <c r="XBF69" s="14"/>
      <c r="XBG69" s="14"/>
      <c r="XBH69" s="14"/>
      <c r="XBI69" s="14"/>
      <c r="XBJ69" s="14"/>
      <c r="XBK69" s="14"/>
      <c r="XBL69" s="14"/>
      <c r="XBM69" s="14"/>
      <c r="XBN69" s="14"/>
      <c r="XBO69" s="14"/>
      <c r="XBP69" s="14"/>
      <c r="XBQ69" s="14"/>
      <c r="XBR69" s="14"/>
      <c r="XBS69" s="14"/>
      <c r="XBT69" s="14"/>
      <c r="XBU69" s="14"/>
      <c r="XBV69" s="14"/>
      <c r="XBW69" s="14"/>
      <c r="XBX69" s="14"/>
      <c r="XBY69" s="14"/>
      <c r="XBZ69" s="14"/>
      <c r="XCA69" s="14"/>
      <c r="XCB69" s="14"/>
      <c r="XCC69" s="14"/>
      <c r="XCD69" s="14"/>
      <c r="XCE69" s="14"/>
      <c r="XCF69" s="14"/>
      <c r="XCG69" s="14"/>
      <c r="XCH69" s="14"/>
      <c r="XCI69" s="14"/>
      <c r="XCJ69" s="14"/>
      <c r="XCK69" s="14"/>
      <c r="XCL69" s="14"/>
      <c r="XCM69" s="14"/>
      <c r="XCN69" s="14"/>
      <c r="XCO69" s="14"/>
      <c r="XCP69" s="14"/>
      <c r="XCQ69" s="14"/>
      <c r="XCR69" s="14"/>
      <c r="XCS69" s="14"/>
      <c r="XCT69" s="14"/>
      <c r="XCU69" s="14"/>
      <c r="XCV69" s="14"/>
      <c r="XCW69" s="14"/>
      <c r="XCX69" s="14"/>
      <c r="XCY69" s="14"/>
      <c r="XCZ69" s="14"/>
      <c r="XDA69" s="14"/>
      <c r="XDB69" s="14"/>
      <c r="XDC69" s="14"/>
      <c r="XDD69" s="14"/>
      <c r="XDE69" s="14"/>
      <c r="XDF69" s="14"/>
      <c r="XDG69" s="14"/>
      <c r="XDH69" s="14"/>
      <c r="XDI69" s="14"/>
      <c r="XDJ69" s="14"/>
      <c r="XDK69" s="14"/>
      <c r="XDL69" s="14"/>
      <c r="XDM69" s="14"/>
      <c r="XDN69" s="14"/>
      <c r="XDO69" s="14"/>
      <c r="XDP69" s="14"/>
      <c r="XDQ69" s="14"/>
      <c r="XDR69" s="14"/>
      <c r="XDS69" s="14"/>
      <c r="XDT69" s="14"/>
      <c r="XDU69" s="14"/>
      <c r="XDV69" s="14"/>
      <c r="XDW69" s="14"/>
      <c r="XDX69" s="14"/>
      <c r="XDY69" s="14"/>
      <c r="XDZ69" s="14"/>
      <c r="XEA69" s="14"/>
      <c r="XEB69" s="14"/>
      <c r="XEC69" s="14"/>
      <c r="XED69" s="14"/>
      <c r="XEE69" s="14"/>
      <c r="XEF69" s="14"/>
      <c r="XEG69" s="14"/>
      <c r="XEH69" s="14"/>
      <c r="XEI69" s="14"/>
      <c r="XEJ69" s="14"/>
      <c r="XEK69" s="14"/>
      <c r="XEL69" s="14"/>
      <c r="XEM69" s="14"/>
      <c r="XEN69" s="14"/>
      <c r="XEO69" s="14"/>
      <c r="XEP69" s="14"/>
      <c r="XEQ69" s="14"/>
      <c r="XER69" s="14"/>
      <c r="XES69" s="14"/>
      <c r="XET69" s="14"/>
      <c r="XEU69" s="14"/>
      <c r="XEV69" s="14"/>
      <c r="XEW69" s="14"/>
      <c r="XEX69" s="14"/>
      <c r="XEY69" s="14"/>
      <c r="XEZ69" s="14"/>
      <c r="XFA69" s="14"/>
      <c r="XFB69" s="14"/>
      <c r="XFC69" s="14"/>
      <c r="XFD69" s="14"/>
    </row>
    <row r="70" spans="2:16384" customFormat="1" ht="13" customHeight="1">
      <c r="B70" s="944">
        <v>929002083582</v>
      </c>
      <c r="C70" s="203">
        <v>8727900967883</v>
      </c>
      <c r="D70" s="975" t="s">
        <v>2170</v>
      </c>
      <c r="E70" s="43">
        <v>929002668682</v>
      </c>
      <c r="F70" s="39">
        <v>8727900967883</v>
      </c>
      <c r="G70" s="945" t="s">
        <v>961</v>
      </c>
      <c r="H70" s="14"/>
      <c r="I70" s="14"/>
      <c r="J70" s="14"/>
      <c r="K70" s="14"/>
      <c r="L70" s="14"/>
      <c r="M70" s="14"/>
      <c r="N70" s="14"/>
      <c r="O70" s="14"/>
      <c r="P70" s="14"/>
      <c r="Q70" s="14"/>
      <c r="R70" s="14"/>
      <c r="S70" s="14"/>
      <c r="T70" s="14"/>
      <c r="U70" s="14"/>
      <c r="V70" s="14"/>
      <c r="W70" s="14"/>
      <c r="X70" s="14"/>
      <c r="Y70" s="14"/>
      <c r="Z70" s="14"/>
      <c r="AA70" s="14"/>
      <c r="AB70" s="14"/>
      <c r="AC70" s="14"/>
      <c r="AD70" s="14"/>
      <c r="AE70" s="14"/>
      <c r="AF70" s="14"/>
      <c r="AG70" s="14"/>
      <c r="AH70" s="14"/>
      <c r="AI70" s="14"/>
      <c r="AJ70" s="14"/>
      <c r="AK70" s="14"/>
      <c r="AL70" s="14"/>
      <c r="AM70" s="14"/>
      <c r="AN70" s="14"/>
      <c r="AO70" s="14"/>
      <c r="AP70" s="14"/>
      <c r="AQ70" s="14"/>
      <c r="AR70" s="14"/>
      <c r="AS70" s="14"/>
      <c r="AT70" s="14"/>
      <c r="AU70" s="14"/>
      <c r="AV70" s="14"/>
      <c r="AW70" s="14"/>
      <c r="AX70" s="14"/>
      <c r="AY70" s="14"/>
      <c r="AZ70" s="14"/>
      <c r="BA70" s="14"/>
      <c r="BB70" s="14"/>
      <c r="BC70" s="14"/>
      <c r="BD70" s="14"/>
      <c r="BE70" s="14"/>
      <c r="BF70" s="14"/>
      <c r="BG70" s="14"/>
      <c r="BH70" s="14"/>
      <c r="BI70" s="14"/>
      <c r="BJ70" s="14"/>
      <c r="BK70" s="14"/>
      <c r="BL70" s="14"/>
      <c r="BM70" s="14"/>
      <c r="BN70" s="14"/>
      <c r="BO70" s="14"/>
      <c r="BP70" s="14"/>
      <c r="BQ70" s="14"/>
      <c r="BR70" s="14"/>
      <c r="BS70" s="14"/>
      <c r="BT70" s="14"/>
      <c r="BU70" s="14"/>
      <c r="BV70" s="14"/>
      <c r="BW70" s="14"/>
      <c r="BX70" s="14"/>
      <c r="BY70" s="14"/>
      <c r="BZ70" s="14"/>
      <c r="CA70" s="14"/>
      <c r="CB70" s="14"/>
      <c r="CC70" s="14"/>
      <c r="CD70" s="14"/>
      <c r="CE70" s="14"/>
      <c r="CF70" s="14"/>
      <c r="CG70" s="14"/>
      <c r="CH70" s="14"/>
      <c r="CI70" s="14"/>
      <c r="CJ70" s="14"/>
      <c r="CK70" s="14"/>
      <c r="CL70" s="14"/>
      <c r="CM70" s="14"/>
      <c r="CN70" s="14"/>
      <c r="CO70" s="14"/>
      <c r="CP70" s="14"/>
      <c r="CQ70" s="14"/>
      <c r="CR70" s="14"/>
      <c r="CS70" s="14"/>
      <c r="CT70" s="14"/>
      <c r="CU70" s="14"/>
      <c r="CV70" s="14"/>
      <c r="CW70" s="14"/>
      <c r="CX70" s="14"/>
      <c r="CY70" s="14"/>
      <c r="CZ70" s="14"/>
      <c r="DA70" s="14"/>
      <c r="DB70" s="14"/>
      <c r="DC70" s="14"/>
      <c r="DD70" s="14"/>
      <c r="DE70" s="14"/>
      <c r="DF70" s="14"/>
      <c r="DG70" s="14"/>
      <c r="DH70" s="14"/>
      <c r="DI70" s="14"/>
      <c r="DJ70" s="14"/>
      <c r="DK70" s="14"/>
      <c r="DL70" s="14"/>
      <c r="DM70" s="14"/>
      <c r="DN70" s="14"/>
      <c r="DO70" s="14"/>
      <c r="DP70" s="14"/>
      <c r="DQ70" s="14"/>
      <c r="DR70" s="14"/>
      <c r="DS70" s="14"/>
      <c r="DT70" s="14"/>
      <c r="DU70" s="14"/>
      <c r="DV70" s="14"/>
      <c r="DW70" s="14"/>
      <c r="DX70" s="14"/>
      <c r="DY70" s="14"/>
      <c r="DZ70" s="14"/>
      <c r="EA70" s="14"/>
      <c r="EB70" s="14"/>
      <c r="EC70" s="14"/>
      <c r="ED70" s="14"/>
      <c r="EE70" s="14"/>
      <c r="EF70" s="14"/>
      <c r="EG70" s="14"/>
      <c r="EH70" s="14"/>
      <c r="EI70" s="14"/>
      <c r="EJ70" s="14"/>
      <c r="EK70" s="14"/>
      <c r="EL70" s="14"/>
      <c r="EM70" s="14"/>
      <c r="EN70" s="14"/>
      <c r="EO70" s="14"/>
      <c r="EP70" s="14"/>
      <c r="EQ70" s="14"/>
      <c r="ER70" s="14"/>
      <c r="ES70" s="14"/>
      <c r="ET70" s="14"/>
      <c r="EU70" s="14"/>
      <c r="EV70" s="14"/>
      <c r="EW70" s="14"/>
      <c r="EX70" s="14"/>
      <c r="EY70" s="14"/>
      <c r="EZ70" s="14"/>
      <c r="FA70" s="14"/>
      <c r="FB70" s="14"/>
      <c r="FC70" s="14"/>
      <c r="FD70" s="14"/>
      <c r="FE70" s="14"/>
      <c r="FF70" s="14"/>
      <c r="FG70" s="14"/>
      <c r="FH70" s="14"/>
      <c r="FI70" s="14"/>
      <c r="FJ70" s="14"/>
      <c r="FK70" s="14"/>
      <c r="FL70" s="14"/>
      <c r="FM70" s="14"/>
      <c r="FN70" s="14"/>
      <c r="FO70" s="14"/>
      <c r="FP70" s="14"/>
      <c r="FQ70" s="14"/>
      <c r="FR70" s="14"/>
      <c r="FS70" s="14"/>
      <c r="FT70" s="14"/>
      <c r="FU70" s="14"/>
      <c r="FV70" s="14"/>
      <c r="FW70" s="14"/>
      <c r="FX70" s="14"/>
      <c r="FY70" s="14"/>
      <c r="FZ70" s="14"/>
      <c r="GA70" s="14"/>
      <c r="GB70" s="14"/>
      <c r="GC70" s="14"/>
      <c r="GD70" s="14"/>
      <c r="GE70" s="14"/>
      <c r="GF70" s="14"/>
      <c r="GG70" s="14"/>
      <c r="GH70" s="14"/>
      <c r="GI70" s="14"/>
      <c r="GJ70" s="14"/>
      <c r="GK70" s="14"/>
      <c r="GL70" s="14"/>
      <c r="GM70" s="14"/>
      <c r="GN70" s="14"/>
      <c r="GO70" s="14"/>
      <c r="GP70" s="14"/>
      <c r="GQ70" s="14"/>
      <c r="GR70" s="14"/>
      <c r="GS70" s="14"/>
      <c r="GT70" s="14"/>
      <c r="GU70" s="14"/>
      <c r="GV70" s="14"/>
      <c r="GW70" s="14"/>
      <c r="GX70" s="14"/>
      <c r="GY70" s="14"/>
      <c r="GZ70" s="14"/>
      <c r="HA70" s="14"/>
      <c r="HB70" s="14"/>
      <c r="HC70" s="14"/>
      <c r="HD70" s="14"/>
      <c r="HE70" s="14"/>
      <c r="HF70" s="14"/>
      <c r="HG70" s="14"/>
      <c r="HH70" s="14"/>
      <c r="HI70" s="14"/>
      <c r="HJ70" s="14"/>
      <c r="HK70" s="14"/>
      <c r="HL70" s="14"/>
      <c r="HM70" s="14"/>
      <c r="HN70" s="14"/>
      <c r="HO70" s="14"/>
      <c r="HP70" s="14"/>
      <c r="HQ70" s="14"/>
      <c r="HR70" s="14"/>
      <c r="HS70" s="14"/>
      <c r="HT70" s="14"/>
      <c r="HU70" s="14"/>
      <c r="HV70" s="14"/>
      <c r="HW70" s="14"/>
      <c r="HX70" s="14"/>
      <c r="HY70" s="14"/>
      <c r="HZ70" s="14"/>
      <c r="IA70" s="14"/>
      <c r="IB70" s="14"/>
      <c r="IC70" s="14"/>
      <c r="ID70" s="14"/>
      <c r="IE70" s="14"/>
      <c r="IF70" s="14"/>
      <c r="IG70" s="14"/>
      <c r="IH70" s="14"/>
      <c r="II70" s="14"/>
      <c r="IJ70" s="14"/>
      <c r="IK70" s="14"/>
      <c r="IL70" s="14"/>
      <c r="IM70" s="14"/>
      <c r="IN70" s="14"/>
      <c r="IO70" s="14"/>
      <c r="IP70" s="14"/>
      <c r="IQ70" s="14"/>
      <c r="IR70" s="14"/>
      <c r="IS70" s="14"/>
      <c r="IT70" s="14"/>
      <c r="IU70" s="14"/>
      <c r="IV70" s="14"/>
      <c r="IW70" s="14"/>
      <c r="IX70" s="14"/>
      <c r="IY70" s="14"/>
      <c r="IZ70" s="14"/>
      <c r="JA70" s="14"/>
      <c r="JB70" s="14"/>
      <c r="JC70" s="14"/>
      <c r="JD70" s="14"/>
      <c r="JE70" s="14"/>
      <c r="JF70" s="14"/>
      <c r="JG70" s="14"/>
      <c r="JH70" s="14"/>
      <c r="JI70" s="14"/>
      <c r="JJ70" s="14"/>
      <c r="JK70" s="14"/>
      <c r="JL70" s="14"/>
      <c r="JM70" s="14"/>
      <c r="JN70" s="14"/>
      <c r="JO70" s="14"/>
      <c r="JP70" s="14"/>
      <c r="JQ70" s="14"/>
      <c r="JR70" s="14"/>
      <c r="JS70" s="14"/>
      <c r="JT70" s="14"/>
      <c r="JU70" s="14"/>
      <c r="JV70" s="14"/>
      <c r="JW70" s="14"/>
      <c r="JX70" s="14"/>
      <c r="JY70" s="14"/>
      <c r="JZ70" s="14"/>
      <c r="KA70" s="14"/>
      <c r="KB70" s="14"/>
      <c r="KC70" s="14"/>
      <c r="KD70" s="14"/>
      <c r="KE70" s="14"/>
      <c r="KF70" s="14"/>
      <c r="KG70" s="14"/>
      <c r="KH70" s="14"/>
      <c r="KI70" s="14"/>
      <c r="KJ70" s="14"/>
      <c r="KK70" s="14"/>
      <c r="KL70" s="14"/>
      <c r="KM70" s="14"/>
      <c r="KN70" s="14"/>
      <c r="KO70" s="14"/>
      <c r="KP70" s="14"/>
      <c r="KQ70" s="14"/>
      <c r="KR70" s="14"/>
      <c r="KS70" s="14"/>
      <c r="KT70" s="14"/>
      <c r="KU70" s="14"/>
      <c r="KV70" s="14"/>
      <c r="KW70" s="14"/>
      <c r="KX70" s="14"/>
      <c r="KY70" s="14"/>
      <c r="KZ70" s="14"/>
      <c r="LA70" s="14"/>
      <c r="LB70" s="14"/>
      <c r="LC70" s="14"/>
      <c r="LD70" s="14"/>
      <c r="LE70" s="14"/>
      <c r="LF70" s="14"/>
      <c r="LG70" s="14"/>
      <c r="LH70" s="14"/>
      <c r="LI70" s="14"/>
      <c r="LJ70" s="14"/>
      <c r="LK70" s="14"/>
      <c r="LL70" s="14"/>
      <c r="LM70" s="14"/>
      <c r="LN70" s="14"/>
      <c r="LO70" s="14"/>
      <c r="LP70" s="14"/>
      <c r="LQ70" s="14"/>
      <c r="LR70" s="14"/>
      <c r="LS70" s="14"/>
      <c r="LT70" s="14"/>
      <c r="LU70" s="14"/>
      <c r="LV70" s="14"/>
      <c r="LW70" s="14"/>
      <c r="LX70" s="14"/>
      <c r="LY70" s="14"/>
      <c r="LZ70" s="14"/>
      <c r="MA70" s="14"/>
      <c r="MB70" s="14"/>
      <c r="MC70" s="14"/>
      <c r="MD70" s="14"/>
      <c r="ME70" s="14"/>
      <c r="MF70" s="14"/>
      <c r="MG70" s="14"/>
      <c r="MH70" s="14"/>
      <c r="MI70" s="14"/>
      <c r="MJ70" s="14"/>
      <c r="MK70" s="14"/>
      <c r="ML70" s="14"/>
      <c r="MM70" s="14"/>
      <c r="MN70" s="14"/>
      <c r="MO70" s="14"/>
      <c r="MP70" s="14"/>
      <c r="MQ70" s="14"/>
      <c r="MR70" s="14"/>
      <c r="MS70" s="14"/>
      <c r="MT70" s="14"/>
      <c r="MU70" s="14"/>
      <c r="MV70" s="14"/>
      <c r="MW70" s="14"/>
      <c r="MX70" s="14"/>
      <c r="MY70" s="14"/>
      <c r="MZ70" s="14"/>
      <c r="NA70" s="14"/>
      <c r="NB70" s="14"/>
      <c r="NC70" s="14"/>
      <c r="ND70" s="14"/>
      <c r="NE70" s="14"/>
      <c r="NF70" s="14"/>
      <c r="NG70" s="14"/>
      <c r="NH70" s="14"/>
      <c r="NI70" s="14"/>
      <c r="NJ70" s="14"/>
      <c r="NK70" s="14"/>
      <c r="NL70" s="14"/>
      <c r="NM70" s="14"/>
      <c r="NN70" s="14"/>
      <c r="NO70" s="14"/>
      <c r="NP70" s="14"/>
      <c r="NQ70" s="14"/>
      <c r="NR70" s="14"/>
      <c r="NS70" s="14"/>
      <c r="NT70" s="14"/>
      <c r="NU70" s="14"/>
      <c r="NV70" s="14"/>
      <c r="NW70" s="14"/>
      <c r="NX70" s="14"/>
      <c r="NY70" s="14"/>
      <c r="NZ70" s="14"/>
      <c r="OA70" s="14"/>
      <c r="OB70" s="14"/>
      <c r="OC70" s="14"/>
      <c r="OD70" s="14"/>
      <c r="OE70" s="14"/>
      <c r="OF70" s="14"/>
      <c r="OG70" s="14"/>
      <c r="OH70" s="14"/>
      <c r="OI70" s="14"/>
      <c r="OJ70" s="14"/>
      <c r="OK70" s="14"/>
      <c r="OL70" s="14"/>
      <c r="OM70" s="14"/>
      <c r="ON70" s="14"/>
      <c r="OO70" s="14"/>
      <c r="OP70" s="14"/>
      <c r="OQ70" s="14"/>
      <c r="OR70" s="14"/>
      <c r="OS70" s="14"/>
      <c r="OT70" s="14"/>
      <c r="OU70" s="14"/>
      <c r="OV70" s="14"/>
      <c r="OW70" s="14"/>
      <c r="OX70" s="14"/>
      <c r="OY70" s="14"/>
      <c r="OZ70" s="14"/>
      <c r="PA70" s="14"/>
      <c r="PB70" s="14"/>
      <c r="PC70" s="14"/>
      <c r="PD70" s="14"/>
      <c r="PE70" s="14"/>
      <c r="PF70" s="14"/>
      <c r="PG70" s="14"/>
      <c r="PH70" s="14"/>
      <c r="PI70" s="14"/>
      <c r="PJ70" s="14"/>
      <c r="PK70" s="14"/>
      <c r="PL70" s="14"/>
      <c r="PM70" s="14"/>
      <c r="PN70" s="14"/>
      <c r="PO70" s="14"/>
      <c r="PP70" s="14"/>
      <c r="PQ70" s="14"/>
      <c r="PR70" s="14"/>
      <c r="PS70" s="14"/>
      <c r="PT70" s="14"/>
      <c r="PU70" s="14"/>
      <c r="PV70" s="14"/>
      <c r="PW70" s="14"/>
      <c r="PX70" s="14"/>
      <c r="PY70" s="14"/>
      <c r="PZ70" s="14"/>
      <c r="QA70" s="14"/>
      <c r="QB70" s="14"/>
      <c r="QC70" s="14"/>
      <c r="QD70" s="14"/>
      <c r="QE70" s="14"/>
      <c r="QF70" s="14"/>
      <c r="QG70" s="14"/>
      <c r="QH70" s="14"/>
      <c r="QI70" s="14"/>
      <c r="QJ70" s="14"/>
      <c r="QK70" s="14"/>
      <c r="QL70" s="14"/>
      <c r="QM70" s="14"/>
      <c r="QN70" s="14"/>
      <c r="QO70" s="14"/>
      <c r="QP70" s="14"/>
      <c r="QQ70" s="14"/>
      <c r="QR70" s="14"/>
      <c r="QS70" s="14"/>
      <c r="QT70" s="14"/>
      <c r="QU70" s="14"/>
      <c r="QV70" s="14"/>
      <c r="QW70" s="14"/>
      <c r="QX70" s="14"/>
      <c r="QY70" s="14"/>
      <c r="QZ70" s="14"/>
      <c r="RA70" s="14"/>
      <c r="RB70" s="14"/>
      <c r="RC70" s="14"/>
      <c r="RD70" s="14"/>
      <c r="RE70" s="14"/>
      <c r="RF70" s="14"/>
      <c r="RG70" s="14"/>
      <c r="RH70" s="14"/>
      <c r="RI70" s="14"/>
      <c r="RJ70" s="14"/>
      <c r="RK70" s="14"/>
      <c r="RL70" s="14"/>
      <c r="RM70" s="14"/>
      <c r="RN70" s="14"/>
      <c r="RO70" s="14"/>
      <c r="RP70" s="14"/>
      <c r="RQ70" s="14"/>
      <c r="RR70" s="14"/>
      <c r="RS70" s="14"/>
      <c r="RT70" s="14"/>
      <c r="RU70" s="14"/>
      <c r="RV70" s="14"/>
      <c r="RW70" s="14"/>
      <c r="RX70" s="14"/>
      <c r="RY70" s="14"/>
      <c r="RZ70" s="14"/>
      <c r="SA70" s="14"/>
      <c r="SB70" s="14"/>
      <c r="SC70" s="14"/>
      <c r="SD70" s="14"/>
      <c r="SE70" s="14"/>
      <c r="SF70" s="14"/>
      <c r="SG70" s="14"/>
      <c r="SH70" s="14"/>
      <c r="SI70" s="14"/>
      <c r="SJ70" s="14"/>
      <c r="SK70" s="14"/>
      <c r="SL70" s="14"/>
      <c r="SM70" s="14"/>
      <c r="SN70" s="14"/>
      <c r="SO70" s="14"/>
      <c r="SP70" s="14"/>
      <c r="SQ70" s="14"/>
      <c r="SR70" s="14"/>
      <c r="SS70" s="14"/>
      <c r="ST70" s="14"/>
      <c r="SU70" s="14"/>
      <c r="SV70" s="14"/>
      <c r="SW70" s="14"/>
      <c r="SX70" s="14"/>
      <c r="SY70" s="14"/>
      <c r="SZ70" s="14"/>
      <c r="TA70" s="14"/>
      <c r="TB70" s="14"/>
      <c r="TC70" s="14"/>
      <c r="TD70" s="14"/>
      <c r="TE70" s="14"/>
      <c r="TF70" s="14"/>
      <c r="TG70" s="14"/>
      <c r="TH70" s="14"/>
      <c r="TI70" s="14"/>
      <c r="TJ70" s="14"/>
      <c r="TK70" s="14"/>
      <c r="TL70" s="14"/>
      <c r="TM70" s="14"/>
      <c r="TN70" s="14"/>
      <c r="TO70" s="14"/>
      <c r="TP70" s="14"/>
      <c r="TQ70" s="14"/>
      <c r="TR70" s="14"/>
      <c r="TS70" s="14"/>
      <c r="TT70" s="14"/>
      <c r="TU70" s="14"/>
      <c r="TV70" s="14"/>
      <c r="TW70" s="14"/>
      <c r="TX70" s="14"/>
      <c r="TY70" s="14"/>
      <c r="TZ70" s="14"/>
      <c r="UA70" s="14"/>
      <c r="UB70" s="14"/>
      <c r="UC70" s="14"/>
      <c r="UD70" s="14"/>
      <c r="UE70" s="14"/>
      <c r="UF70" s="14"/>
      <c r="UG70" s="14"/>
      <c r="UH70" s="14"/>
      <c r="UI70" s="14"/>
      <c r="UJ70" s="14"/>
      <c r="UK70" s="14"/>
      <c r="UL70" s="14"/>
      <c r="UM70" s="14"/>
      <c r="UN70" s="14"/>
      <c r="UO70" s="14"/>
      <c r="UP70" s="14"/>
      <c r="UQ70" s="14"/>
      <c r="UR70" s="14"/>
      <c r="US70" s="14"/>
      <c r="UT70" s="14"/>
      <c r="UU70" s="14"/>
      <c r="UV70" s="14"/>
      <c r="UW70" s="14"/>
      <c r="UX70" s="14"/>
      <c r="UY70" s="14"/>
      <c r="UZ70" s="14"/>
      <c r="VA70" s="14"/>
      <c r="VB70" s="14"/>
      <c r="VC70" s="14"/>
      <c r="VD70" s="14"/>
      <c r="VE70" s="14"/>
      <c r="VF70" s="14"/>
      <c r="VG70" s="14"/>
      <c r="VH70" s="14"/>
      <c r="VI70" s="14"/>
      <c r="VJ70" s="14"/>
      <c r="VK70" s="14"/>
      <c r="VL70" s="14"/>
      <c r="VM70" s="14"/>
      <c r="VN70" s="14"/>
      <c r="VO70" s="14"/>
      <c r="VP70" s="14"/>
      <c r="VQ70" s="14"/>
      <c r="VR70" s="14"/>
      <c r="VS70" s="14"/>
      <c r="VT70" s="14"/>
      <c r="VU70" s="14"/>
      <c r="VV70" s="14"/>
      <c r="VW70" s="14"/>
      <c r="VX70" s="14"/>
      <c r="VY70" s="14"/>
      <c r="VZ70" s="14"/>
      <c r="WA70" s="14"/>
      <c r="WB70" s="14"/>
      <c r="WC70" s="14"/>
      <c r="WD70" s="14"/>
      <c r="WE70" s="14"/>
      <c r="WF70" s="14"/>
      <c r="WG70" s="14"/>
      <c r="WH70" s="14"/>
      <c r="WI70" s="14"/>
      <c r="WJ70" s="14"/>
      <c r="WK70" s="14"/>
      <c r="WL70" s="14"/>
      <c r="WM70" s="14"/>
      <c r="WN70" s="14"/>
      <c r="WO70" s="14"/>
      <c r="WP70" s="14"/>
      <c r="WQ70" s="14"/>
      <c r="WR70" s="14"/>
      <c r="WS70" s="14"/>
      <c r="WT70" s="14"/>
      <c r="WU70" s="14"/>
      <c r="WV70" s="14"/>
      <c r="WW70" s="14"/>
      <c r="WX70" s="14"/>
      <c r="WY70" s="14"/>
      <c r="WZ70" s="14"/>
      <c r="XA70" s="14"/>
      <c r="XB70" s="14"/>
      <c r="XC70" s="14"/>
      <c r="XD70" s="14"/>
      <c r="XE70" s="14"/>
      <c r="XF70" s="14"/>
      <c r="XG70" s="14"/>
      <c r="XH70" s="14"/>
      <c r="XI70" s="14"/>
      <c r="XJ70" s="14"/>
      <c r="XK70" s="14"/>
      <c r="XL70" s="14"/>
      <c r="XM70" s="14"/>
      <c r="XN70" s="14"/>
      <c r="XO70" s="14"/>
      <c r="XP70" s="14"/>
      <c r="XQ70" s="14"/>
      <c r="XR70" s="14"/>
      <c r="XS70" s="14"/>
      <c r="XT70" s="14"/>
      <c r="XU70" s="14"/>
      <c r="XV70" s="14"/>
      <c r="XW70" s="14"/>
      <c r="XX70" s="14"/>
      <c r="XY70" s="14"/>
      <c r="XZ70" s="14"/>
      <c r="YA70" s="14"/>
      <c r="YB70" s="14"/>
      <c r="YC70" s="14"/>
      <c r="YD70" s="14"/>
      <c r="YE70" s="14"/>
      <c r="YF70" s="14"/>
      <c r="YG70" s="14"/>
      <c r="YH70" s="14"/>
      <c r="YI70" s="14"/>
      <c r="YJ70" s="14"/>
      <c r="YK70" s="14"/>
      <c r="YL70" s="14"/>
      <c r="YM70" s="14"/>
      <c r="YN70" s="14"/>
      <c r="YO70" s="14"/>
      <c r="YP70" s="14"/>
      <c r="YQ70" s="14"/>
      <c r="YR70" s="14"/>
      <c r="YS70" s="14"/>
      <c r="YT70" s="14"/>
      <c r="YU70" s="14"/>
      <c r="YV70" s="14"/>
      <c r="YW70" s="14"/>
      <c r="YX70" s="14"/>
      <c r="YY70" s="14"/>
      <c r="YZ70" s="14"/>
      <c r="ZA70" s="14"/>
      <c r="ZB70" s="14"/>
      <c r="ZC70" s="14"/>
      <c r="ZD70" s="14"/>
      <c r="ZE70" s="14"/>
      <c r="ZF70" s="14"/>
      <c r="ZG70" s="14"/>
      <c r="ZH70" s="14"/>
      <c r="ZI70" s="14"/>
      <c r="ZJ70" s="14"/>
      <c r="ZK70" s="14"/>
      <c r="ZL70" s="14"/>
      <c r="ZM70" s="14"/>
      <c r="ZN70" s="14"/>
      <c r="ZO70" s="14"/>
      <c r="ZP70" s="14"/>
      <c r="ZQ70" s="14"/>
      <c r="ZR70" s="14"/>
      <c r="ZS70" s="14"/>
      <c r="ZT70" s="14"/>
      <c r="ZU70" s="14"/>
      <c r="ZV70" s="14"/>
      <c r="ZW70" s="14"/>
      <c r="ZX70" s="14"/>
      <c r="ZY70" s="14"/>
      <c r="ZZ70" s="14"/>
      <c r="AAA70" s="14"/>
      <c r="AAB70" s="14"/>
      <c r="AAC70" s="14"/>
      <c r="AAD70" s="14"/>
      <c r="AAE70" s="14"/>
      <c r="AAF70" s="14"/>
      <c r="AAG70" s="14"/>
      <c r="AAH70" s="14"/>
      <c r="AAI70" s="14"/>
      <c r="AAJ70" s="14"/>
      <c r="AAK70" s="14"/>
      <c r="AAL70" s="14"/>
      <c r="AAM70" s="14"/>
      <c r="AAN70" s="14"/>
      <c r="AAO70" s="14"/>
      <c r="AAP70" s="14"/>
      <c r="AAQ70" s="14"/>
      <c r="AAR70" s="14"/>
      <c r="AAS70" s="14"/>
      <c r="AAT70" s="14"/>
      <c r="AAU70" s="14"/>
      <c r="AAV70" s="14"/>
      <c r="AAW70" s="14"/>
      <c r="AAX70" s="14"/>
      <c r="AAY70" s="14"/>
      <c r="AAZ70" s="14"/>
      <c r="ABA70" s="14"/>
      <c r="ABB70" s="14"/>
      <c r="ABC70" s="14"/>
      <c r="ABD70" s="14"/>
      <c r="ABE70" s="14"/>
      <c r="ABF70" s="14"/>
      <c r="ABG70" s="14"/>
      <c r="ABH70" s="14"/>
      <c r="ABI70" s="14"/>
      <c r="ABJ70" s="14"/>
      <c r="ABK70" s="14"/>
      <c r="ABL70" s="14"/>
      <c r="ABM70" s="14"/>
      <c r="ABN70" s="14"/>
      <c r="ABO70" s="14"/>
      <c r="ABP70" s="14"/>
      <c r="ABQ70" s="14"/>
      <c r="ABR70" s="14"/>
      <c r="ABS70" s="14"/>
      <c r="ABT70" s="14"/>
      <c r="ABU70" s="14"/>
      <c r="ABV70" s="14"/>
      <c r="ABW70" s="14"/>
      <c r="ABX70" s="14"/>
      <c r="ABY70" s="14"/>
      <c r="ABZ70" s="14"/>
      <c r="ACA70" s="14"/>
      <c r="ACB70" s="14"/>
      <c r="ACC70" s="14"/>
      <c r="ACD70" s="14"/>
      <c r="ACE70" s="14"/>
      <c r="ACF70" s="14"/>
      <c r="ACG70" s="14"/>
      <c r="ACH70" s="14"/>
      <c r="ACI70" s="14"/>
      <c r="ACJ70" s="14"/>
      <c r="ACK70" s="14"/>
      <c r="ACL70" s="14"/>
      <c r="ACM70" s="14"/>
      <c r="ACN70" s="14"/>
      <c r="ACO70" s="14"/>
      <c r="ACP70" s="14"/>
      <c r="ACQ70" s="14"/>
      <c r="ACR70" s="14"/>
      <c r="ACS70" s="14"/>
      <c r="ACT70" s="14"/>
      <c r="ACU70" s="14"/>
      <c r="ACV70" s="14"/>
      <c r="ACW70" s="14"/>
      <c r="ACX70" s="14"/>
      <c r="ACY70" s="14"/>
      <c r="ACZ70" s="14"/>
      <c r="ADA70" s="14"/>
      <c r="ADB70" s="14"/>
      <c r="ADC70" s="14"/>
      <c r="ADD70" s="14"/>
      <c r="ADE70" s="14"/>
      <c r="ADF70" s="14"/>
      <c r="ADG70" s="14"/>
      <c r="ADH70" s="14"/>
      <c r="ADI70" s="14"/>
      <c r="ADJ70" s="14"/>
      <c r="ADK70" s="14"/>
      <c r="ADL70" s="14"/>
      <c r="ADM70" s="14"/>
      <c r="ADN70" s="14"/>
      <c r="ADO70" s="14"/>
      <c r="ADP70" s="14"/>
      <c r="ADQ70" s="14"/>
      <c r="ADR70" s="14"/>
      <c r="ADS70" s="14"/>
      <c r="ADT70" s="14"/>
      <c r="ADU70" s="14"/>
      <c r="ADV70" s="14"/>
      <c r="ADW70" s="14"/>
      <c r="ADX70" s="14"/>
      <c r="ADY70" s="14"/>
      <c r="ADZ70" s="14"/>
      <c r="AEA70" s="14"/>
      <c r="AEB70" s="14"/>
      <c r="AEC70" s="14"/>
      <c r="AED70" s="14"/>
      <c r="AEE70" s="14"/>
      <c r="AEF70" s="14"/>
      <c r="AEG70" s="14"/>
      <c r="AEH70" s="14"/>
      <c r="AEI70" s="14"/>
      <c r="AEJ70" s="14"/>
      <c r="AEK70" s="14"/>
      <c r="AEL70" s="14"/>
      <c r="AEM70" s="14"/>
      <c r="AEN70" s="14"/>
      <c r="AEO70" s="14"/>
      <c r="AEP70" s="14"/>
      <c r="AEQ70" s="14"/>
      <c r="AER70" s="14"/>
      <c r="AES70" s="14"/>
      <c r="AET70" s="14"/>
      <c r="AEU70" s="14"/>
      <c r="AEV70" s="14"/>
      <c r="AEW70" s="14"/>
      <c r="AEX70" s="14"/>
      <c r="AEY70" s="14"/>
      <c r="AEZ70" s="14"/>
      <c r="AFA70" s="14"/>
      <c r="AFB70" s="14"/>
      <c r="AFC70" s="14"/>
      <c r="AFD70" s="14"/>
      <c r="AFE70" s="14"/>
      <c r="AFF70" s="14"/>
      <c r="AFG70" s="14"/>
      <c r="AFH70" s="14"/>
      <c r="AFI70" s="14"/>
      <c r="AFJ70" s="14"/>
      <c r="AFK70" s="14"/>
      <c r="AFL70" s="14"/>
      <c r="AFM70" s="14"/>
      <c r="AFN70" s="14"/>
      <c r="AFO70" s="14"/>
      <c r="AFP70" s="14"/>
      <c r="AFQ70" s="14"/>
      <c r="AFR70" s="14"/>
      <c r="AFS70" s="14"/>
      <c r="AFT70" s="14"/>
      <c r="AFU70" s="14"/>
      <c r="AFV70" s="14"/>
      <c r="AFW70" s="14"/>
      <c r="AFX70" s="14"/>
      <c r="AFY70" s="14"/>
      <c r="AFZ70" s="14"/>
      <c r="AGA70" s="14"/>
      <c r="AGB70" s="14"/>
      <c r="AGC70" s="14"/>
      <c r="AGD70" s="14"/>
      <c r="AGE70" s="14"/>
      <c r="AGF70" s="14"/>
      <c r="AGG70" s="14"/>
      <c r="AGH70" s="14"/>
      <c r="AGI70" s="14"/>
      <c r="AGJ70" s="14"/>
      <c r="AGK70" s="14"/>
      <c r="AGL70" s="14"/>
      <c r="AGM70" s="14"/>
      <c r="AGN70" s="14"/>
      <c r="AGO70" s="14"/>
      <c r="AGP70" s="14"/>
      <c r="AGQ70" s="14"/>
      <c r="AGR70" s="14"/>
      <c r="AGS70" s="14"/>
      <c r="AGT70" s="14"/>
      <c r="AGU70" s="14"/>
      <c r="AGV70" s="14"/>
      <c r="AGW70" s="14"/>
      <c r="AGX70" s="14"/>
      <c r="AGY70" s="14"/>
      <c r="AGZ70" s="14"/>
      <c r="AHA70" s="14"/>
      <c r="AHB70" s="14"/>
      <c r="AHC70" s="14"/>
      <c r="AHD70" s="14"/>
      <c r="AHE70" s="14"/>
      <c r="AHF70" s="14"/>
      <c r="AHG70" s="14"/>
      <c r="AHH70" s="14"/>
      <c r="AHI70" s="14"/>
      <c r="AHJ70" s="14"/>
      <c r="AHK70" s="14"/>
      <c r="AHL70" s="14"/>
      <c r="AHM70" s="14"/>
      <c r="AHN70" s="14"/>
      <c r="AHO70" s="14"/>
      <c r="AHP70" s="14"/>
      <c r="AHQ70" s="14"/>
      <c r="AHR70" s="14"/>
      <c r="AHS70" s="14"/>
      <c r="AHT70" s="14"/>
      <c r="AHU70" s="14"/>
      <c r="AHV70" s="14"/>
      <c r="AHW70" s="14"/>
      <c r="AHX70" s="14"/>
      <c r="AHY70" s="14"/>
      <c r="AHZ70" s="14"/>
      <c r="AIA70" s="14"/>
      <c r="AIB70" s="14"/>
      <c r="AIC70" s="14"/>
      <c r="AID70" s="14"/>
      <c r="AIE70" s="14"/>
      <c r="AIF70" s="14"/>
      <c r="AIG70" s="14"/>
      <c r="AIH70" s="14"/>
      <c r="AII70" s="14"/>
      <c r="AIJ70" s="14"/>
      <c r="AIK70" s="14"/>
      <c r="AIL70" s="14"/>
      <c r="AIM70" s="14"/>
      <c r="AIN70" s="14"/>
      <c r="AIO70" s="14"/>
      <c r="AIP70" s="14"/>
      <c r="AIQ70" s="14"/>
      <c r="AIR70" s="14"/>
      <c r="AIS70" s="14"/>
      <c r="AIT70" s="14"/>
      <c r="AIU70" s="14"/>
      <c r="AIV70" s="14"/>
      <c r="AIW70" s="14"/>
      <c r="AIX70" s="14"/>
      <c r="AIY70" s="14"/>
      <c r="AIZ70" s="14"/>
      <c r="AJA70" s="14"/>
      <c r="AJB70" s="14"/>
      <c r="AJC70" s="14"/>
      <c r="AJD70" s="14"/>
      <c r="AJE70" s="14"/>
      <c r="AJF70" s="14"/>
      <c r="AJG70" s="14"/>
      <c r="AJH70" s="14"/>
      <c r="AJI70" s="14"/>
      <c r="AJJ70" s="14"/>
      <c r="AJK70" s="14"/>
      <c r="AJL70" s="14"/>
      <c r="AJM70" s="14"/>
      <c r="AJN70" s="14"/>
      <c r="AJO70" s="14"/>
      <c r="AJP70" s="14"/>
      <c r="AJQ70" s="14"/>
      <c r="AJR70" s="14"/>
      <c r="AJS70" s="14"/>
      <c r="AJT70" s="14"/>
      <c r="AJU70" s="14"/>
      <c r="AJV70" s="14"/>
      <c r="AJW70" s="14"/>
      <c r="AJX70" s="14"/>
      <c r="AJY70" s="14"/>
      <c r="AJZ70" s="14"/>
      <c r="AKA70" s="14"/>
      <c r="AKB70" s="14"/>
      <c r="AKC70" s="14"/>
      <c r="AKD70" s="14"/>
      <c r="AKE70" s="14"/>
      <c r="AKF70" s="14"/>
      <c r="AKG70" s="14"/>
      <c r="AKH70" s="14"/>
      <c r="AKI70" s="14"/>
      <c r="AKJ70" s="14"/>
      <c r="AKK70" s="14"/>
      <c r="AKL70" s="14"/>
      <c r="AKM70" s="14"/>
      <c r="AKN70" s="14"/>
      <c r="AKO70" s="14"/>
      <c r="AKP70" s="14"/>
      <c r="AKQ70" s="14"/>
      <c r="AKR70" s="14"/>
      <c r="AKS70" s="14"/>
      <c r="AKT70" s="14"/>
      <c r="AKU70" s="14"/>
      <c r="AKV70" s="14"/>
      <c r="AKW70" s="14"/>
      <c r="AKX70" s="14"/>
      <c r="AKY70" s="14"/>
      <c r="AKZ70" s="14"/>
      <c r="ALA70" s="14"/>
      <c r="ALB70" s="14"/>
      <c r="ALC70" s="14"/>
      <c r="ALD70" s="14"/>
      <c r="ALE70" s="14"/>
      <c r="ALF70" s="14"/>
      <c r="ALG70" s="14"/>
      <c r="ALH70" s="14"/>
      <c r="ALI70" s="14"/>
      <c r="ALJ70" s="14"/>
      <c r="ALK70" s="14"/>
      <c r="ALL70" s="14"/>
      <c r="ALM70" s="14"/>
      <c r="ALN70" s="14"/>
      <c r="ALO70" s="14"/>
      <c r="ALP70" s="14"/>
      <c r="ALQ70" s="14"/>
      <c r="ALR70" s="14"/>
      <c r="ALS70" s="14"/>
      <c r="ALT70" s="14"/>
      <c r="ALU70" s="14"/>
      <c r="ALV70" s="14"/>
      <c r="ALW70" s="14"/>
      <c r="ALX70" s="14"/>
      <c r="ALY70" s="14"/>
      <c r="ALZ70" s="14"/>
      <c r="AMA70" s="14"/>
      <c r="AMB70" s="14"/>
      <c r="AMC70" s="14"/>
      <c r="AMD70" s="14"/>
      <c r="AME70" s="14"/>
      <c r="AMF70" s="14"/>
      <c r="AMG70" s="14"/>
      <c r="AMH70" s="14"/>
      <c r="AMI70" s="14"/>
      <c r="AMJ70" s="14"/>
      <c r="AMK70" s="14"/>
      <c r="AML70" s="14"/>
      <c r="AMM70" s="14"/>
      <c r="AMN70" s="14"/>
      <c r="AMO70" s="14"/>
      <c r="AMP70" s="14"/>
      <c r="AMQ70" s="14"/>
      <c r="AMR70" s="14"/>
      <c r="AMS70" s="14"/>
      <c r="AMT70" s="14"/>
      <c r="AMU70" s="14"/>
      <c r="AMV70" s="14"/>
      <c r="AMW70" s="14"/>
      <c r="AMX70" s="14"/>
      <c r="AMY70" s="14"/>
      <c r="AMZ70" s="14"/>
      <c r="ANA70" s="14"/>
      <c r="ANB70" s="14"/>
      <c r="ANC70" s="14"/>
      <c r="AND70" s="14"/>
      <c r="ANE70" s="14"/>
      <c r="ANF70" s="14"/>
      <c r="ANG70" s="14"/>
      <c r="ANH70" s="14"/>
      <c r="ANI70" s="14"/>
      <c r="ANJ70" s="14"/>
      <c r="ANK70" s="14"/>
      <c r="ANL70" s="14"/>
      <c r="ANM70" s="14"/>
      <c r="ANN70" s="14"/>
      <c r="ANO70" s="14"/>
      <c r="ANP70" s="14"/>
      <c r="ANQ70" s="14"/>
      <c r="ANR70" s="14"/>
      <c r="ANS70" s="14"/>
      <c r="ANT70" s="14"/>
      <c r="ANU70" s="14"/>
      <c r="ANV70" s="14"/>
      <c r="ANW70" s="14"/>
      <c r="ANX70" s="14"/>
      <c r="ANY70" s="14"/>
      <c r="ANZ70" s="14"/>
      <c r="AOA70" s="14"/>
      <c r="AOB70" s="14"/>
      <c r="AOC70" s="14"/>
      <c r="AOD70" s="14"/>
      <c r="AOE70" s="14"/>
      <c r="AOF70" s="14"/>
      <c r="AOG70" s="14"/>
      <c r="AOH70" s="14"/>
      <c r="AOI70" s="14"/>
      <c r="AOJ70" s="14"/>
      <c r="AOK70" s="14"/>
      <c r="AOL70" s="14"/>
      <c r="AOM70" s="14"/>
      <c r="AON70" s="14"/>
      <c r="AOO70" s="14"/>
      <c r="AOP70" s="14"/>
      <c r="AOQ70" s="14"/>
      <c r="AOR70" s="14"/>
      <c r="AOS70" s="14"/>
      <c r="AOT70" s="14"/>
      <c r="AOU70" s="14"/>
      <c r="AOV70" s="14"/>
      <c r="AOW70" s="14"/>
      <c r="AOX70" s="14"/>
      <c r="AOY70" s="14"/>
      <c r="AOZ70" s="14"/>
      <c r="APA70" s="14"/>
      <c r="APB70" s="14"/>
      <c r="APC70" s="14"/>
      <c r="APD70" s="14"/>
      <c r="APE70" s="14"/>
      <c r="APF70" s="14"/>
      <c r="APG70" s="14"/>
      <c r="APH70" s="14"/>
      <c r="API70" s="14"/>
      <c r="APJ70" s="14"/>
      <c r="APK70" s="14"/>
      <c r="APL70" s="14"/>
      <c r="APM70" s="14"/>
      <c r="APN70" s="14"/>
      <c r="APO70" s="14"/>
      <c r="APP70" s="14"/>
      <c r="APQ70" s="14"/>
      <c r="APR70" s="14"/>
      <c r="APS70" s="14"/>
      <c r="APT70" s="14"/>
      <c r="APU70" s="14"/>
      <c r="APV70" s="14"/>
      <c r="APW70" s="14"/>
      <c r="APX70" s="14"/>
      <c r="APY70" s="14"/>
      <c r="APZ70" s="14"/>
      <c r="AQA70" s="14"/>
      <c r="AQB70" s="14"/>
      <c r="AQC70" s="14"/>
      <c r="AQD70" s="14"/>
      <c r="AQE70" s="14"/>
      <c r="AQF70" s="14"/>
      <c r="AQG70" s="14"/>
      <c r="AQH70" s="14"/>
      <c r="AQI70" s="14"/>
      <c r="AQJ70" s="14"/>
      <c r="AQK70" s="14"/>
      <c r="AQL70" s="14"/>
      <c r="AQM70" s="14"/>
      <c r="AQN70" s="14"/>
      <c r="AQO70" s="14"/>
      <c r="AQP70" s="14"/>
      <c r="AQQ70" s="14"/>
      <c r="AQR70" s="14"/>
      <c r="AQS70" s="14"/>
      <c r="AQT70" s="14"/>
      <c r="AQU70" s="14"/>
      <c r="AQV70" s="14"/>
      <c r="AQW70" s="14"/>
      <c r="AQX70" s="14"/>
      <c r="AQY70" s="14"/>
      <c r="AQZ70" s="14"/>
      <c r="ARA70" s="14"/>
      <c r="ARB70" s="14"/>
      <c r="ARC70" s="14"/>
      <c r="ARD70" s="14"/>
      <c r="ARE70" s="14"/>
      <c r="ARF70" s="14"/>
      <c r="ARG70" s="14"/>
      <c r="ARH70" s="14"/>
      <c r="ARI70" s="14"/>
      <c r="ARJ70" s="14"/>
      <c r="ARK70" s="14"/>
      <c r="ARL70" s="14"/>
      <c r="ARM70" s="14"/>
      <c r="ARN70" s="14"/>
      <c r="ARO70" s="14"/>
      <c r="ARP70" s="14"/>
      <c r="ARQ70" s="14"/>
      <c r="ARR70" s="14"/>
      <c r="ARS70" s="14"/>
      <c r="ART70" s="14"/>
      <c r="ARU70" s="14"/>
      <c r="ARV70" s="14"/>
      <c r="ARW70" s="14"/>
      <c r="ARX70" s="14"/>
      <c r="ARY70" s="14"/>
      <c r="ARZ70" s="14"/>
      <c r="ASA70" s="14"/>
      <c r="ASB70" s="14"/>
      <c r="ASC70" s="14"/>
      <c r="ASD70" s="14"/>
      <c r="ASE70" s="14"/>
      <c r="ASF70" s="14"/>
      <c r="ASG70" s="14"/>
      <c r="ASH70" s="14"/>
      <c r="ASI70" s="14"/>
      <c r="ASJ70" s="14"/>
      <c r="ASK70" s="14"/>
      <c r="ASL70" s="14"/>
      <c r="ASM70" s="14"/>
      <c r="ASN70" s="14"/>
      <c r="ASO70" s="14"/>
      <c r="ASP70" s="14"/>
      <c r="ASQ70" s="14"/>
      <c r="ASR70" s="14"/>
      <c r="ASS70" s="14"/>
      <c r="AST70" s="14"/>
      <c r="ASU70" s="14"/>
      <c r="ASV70" s="14"/>
      <c r="ASW70" s="14"/>
      <c r="ASX70" s="14"/>
      <c r="ASY70" s="14"/>
      <c r="ASZ70" s="14"/>
      <c r="ATA70" s="14"/>
      <c r="ATB70" s="14"/>
      <c r="ATC70" s="14"/>
      <c r="ATD70" s="14"/>
      <c r="ATE70" s="14"/>
      <c r="ATF70" s="14"/>
      <c r="ATG70" s="14"/>
      <c r="ATH70" s="14"/>
      <c r="ATI70" s="14"/>
      <c r="ATJ70" s="14"/>
      <c r="ATK70" s="14"/>
      <c r="ATL70" s="14"/>
      <c r="ATM70" s="14"/>
      <c r="ATN70" s="14"/>
      <c r="ATO70" s="14"/>
      <c r="ATP70" s="14"/>
      <c r="ATQ70" s="14"/>
      <c r="ATR70" s="14"/>
      <c r="ATS70" s="14"/>
      <c r="ATT70" s="14"/>
      <c r="ATU70" s="14"/>
      <c r="ATV70" s="14"/>
      <c r="ATW70" s="14"/>
      <c r="ATX70" s="14"/>
      <c r="ATY70" s="14"/>
      <c r="ATZ70" s="14"/>
      <c r="AUA70" s="14"/>
      <c r="AUB70" s="14"/>
      <c r="AUC70" s="14"/>
      <c r="AUD70" s="14"/>
      <c r="AUE70" s="14"/>
      <c r="AUF70" s="14"/>
      <c r="AUG70" s="14"/>
      <c r="AUH70" s="14"/>
      <c r="AUI70" s="14"/>
      <c r="AUJ70" s="14"/>
      <c r="AUK70" s="14"/>
      <c r="AUL70" s="14"/>
      <c r="AUM70" s="14"/>
      <c r="AUN70" s="14"/>
      <c r="AUO70" s="14"/>
      <c r="AUP70" s="14"/>
      <c r="AUQ70" s="14"/>
      <c r="AUR70" s="14"/>
      <c r="AUS70" s="14"/>
      <c r="AUT70" s="14"/>
      <c r="AUU70" s="14"/>
      <c r="AUV70" s="14"/>
      <c r="AUW70" s="14"/>
      <c r="AUX70" s="14"/>
      <c r="AUY70" s="14"/>
      <c r="AUZ70" s="14"/>
      <c r="AVA70" s="14"/>
      <c r="AVB70" s="14"/>
      <c r="AVC70" s="14"/>
      <c r="AVD70" s="14"/>
      <c r="AVE70" s="14"/>
      <c r="AVF70" s="14"/>
      <c r="AVG70" s="14"/>
      <c r="AVH70" s="14"/>
      <c r="AVI70" s="14"/>
      <c r="AVJ70" s="14"/>
      <c r="AVK70" s="14"/>
      <c r="AVL70" s="14"/>
      <c r="AVM70" s="14"/>
      <c r="AVN70" s="14"/>
      <c r="AVO70" s="14"/>
      <c r="AVP70" s="14"/>
      <c r="AVQ70" s="14"/>
      <c r="AVR70" s="14"/>
      <c r="AVS70" s="14"/>
      <c r="AVT70" s="14"/>
      <c r="AVU70" s="14"/>
      <c r="AVV70" s="14"/>
      <c r="AVW70" s="14"/>
      <c r="AVX70" s="14"/>
      <c r="AVY70" s="14"/>
      <c r="AVZ70" s="14"/>
      <c r="AWA70" s="14"/>
      <c r="AWB70" s="14"/>
      <c r="AWC70" s="14"/>
      <c r="AWD70" s="14"/>
      <c r="AWE70" s="14"/>
      <c r="AWF70" s="14"/>
      <c r="AWG70" s="14"/>
      <c r="AWH70" s="14"/>
      <c r="AWI70" s="14"/>
      <c r="AWJ70" s="14"/>
      <c r="AWK70" s="14"/>
      <c r="AWL70" s="14"/>
      <c r="AWM70" s="14"/>
      <c r="AWN70" s="14"/>
      <c r="AWO70" s="14"/>
      <c r="AWP70" s="14"/>
      <c r="AWQ70" s="14"/>
      <c r="AWR70" s="14"/>
      <c r="AWS70" s="14"/>
      <c r="AWT70" s="14"/>
      <c r="AWU70" s="14"/>
      <c r="AWV70" s="14"/>
      <c r="AWW70" s="14"/>
      <c r="AWX70" s="14"/>
      <c r="AWY70" s="14"/>
      <c r="AWZ70" s="14"/>
      <c r="AXA70" s="14"/>
      <c r="AXB70" s="14"/>
      <c r="AXC70" s="14"/>
      <c r="AXD70" s="14"/>
      <c r="AXE70" s="14"/>
      <c r="AXF70" s="14"/>
      <c r="AXG70" s="14"/>
      <c r="AXH70" s="14"/>
      <c r="AXI70" s="14"/>
      <c r="AXJ70" s="14"/>
      <c r="AXK70" s="14"/>
      <c r="AXL70" s="14"/>
      <c r="AXM70" s="14"/>
      <c r="AXN70" s="14"/>
      <c r="AXO70" s="14"/>
      <c r="AXP70" s="14"/>
      <c r="AXQ70" s="14"/>
      <c r="AXR70" s="14"/>
      <c r="AXS70" s="14"/>
      <c r="AXT70" s="14"/>
      <c r="AXU70" s="14"/>
      <c r="AXV70" s="14"/>
      <c r="AXW70" s="14"/>
      <c r="AXX70" s="14"/>
      <c r="AXY70" s="14"/>
      <c r="AXZ70" s="14"/>
      <c r="AYA70" s="14"/>
      <c r="AYB70" s="14"/>
      <c r="AYC70" s="14"/>
      <c r="AYD70" s="14"/>
      <c r="AYE70" s="14"/>
      <c r="AYF70" s="14"/>
      <c r="AYG70" s="14"/>
      <c r="AYH70" s="14"/>
      <c r="AYI70" s="14"/>
      <c r="AYJ70" s="14"/>
      <c r="AYK70" s="14"/>
      <c r="AYL70" s="14"/>
      <c r="AYM70" s="14"/>
      <c r="AYN70" s="14"/>
      <c r="AYO70" s="14"/>
      <c r="AYP70" s="14"/>
      <c r="AYQ70" s="14"/>
      <c r="AYR70" s="14"/>
      <c r="AYS70" s="14"/>
      <c r="AYT70" s="14"/>
      <c r="AYU70" s="14"/>
      <c r="AYV70" s="14"/>
      <c r="AYW70" s="14"/>
      <c r="AYX70" s="14"/>
      <c r="AYY70" s="14"/>
      <c r="AYZ70" s="14"/>
      <c r="AZA70" s="14"/>
      <c r="AZB70" s="14"/>
      <c r="AZC70" s="14"/>
      <c r="AZD70" s="14"/>
      <c r="AZE70" s="14"/>
      <c r="AZF70" s="14"/>
      <c r="AZG70" s="14"/>
      <c r="AZH70" s="14"/>
      <c r="AZI70" s="14"/>
      <c r="AZJ70" s="14"/>
      <c r="AZK70" s="14"/>
      <c r="AZL70" s="14"/>
      <c r="AZM70" s="14"/>
      <c r="AZN70" s="14"/>
      <c r="AZO70" s="14"/>
      <c r="AZP70" s="14"/>
      <c r="AZQ70" s="14"/>
      <c r="AZR70" s="14"/>
      <c r="AZS70" s="14"/>
      <c r="AZT70" s="14"/>
      <c r="AZU70" s="14"/>
      <c r="AZV70" s="14"/>
      <c r="AZW70" s="14"/>
      <c r="AZX70" s="14"/>
      <c r="AZY70" s="14"/>
      <c r="AZZ70" s="14"/>
      <c r="BAA70" s="14"/>
      <c r="BAB70" s="14"/>
      <c r="BAC70" s="14"/>
      <c r="BAD70" s="14"/>
      <c r="BAE70" s="14"/>
      <c r="BAF70" s="14"/>
      <c r="BAG70" s="14"/>
      <c r="BAH70" s="14"/>
      <c r="BAI70" s="14"/>
      <c r="BAJ70" s="14"/>
      <c r="BAK70" s="14"/>
      <c r="BAL70" s="14"/>
      <c r="BAM70" s="14"/>
      <c r="BAN70" s="14"/>
      <c r="BAO70" s="14"/>
      <c r="BAP70" s="14"/>
      <c r="BAQ70" s="14"/>
      <c r="BAR70" s="14"/>
      <c r="BAS70" s="14"/>
      <c r="BAT70" s="14"/>
      <c r="BAU70" s="14"/>
      <c r="BAV70" s="14"/>
      <c r="BAW70" s="14"/>
      <c r="BAX70" s="14"/>
      <c r="BAY70" s="14"/>
      <c r="BAZ70" s="14"/>
      <c r="BBA70" s="14"/>
      <c r="BBB70" s="14"/>
      <c r="BBC70" s="14"/>
      <c r="BBD70" s="14"/>
      <c r="BBE70" s="14"/>
      <c r="BBF70" s="14"/>
      <c r="BBG70" s="14"/>
      <c r="BBH70" s="14"/>
      <c r="BBI70" s="14"/>
      <c r="BBJ70" s="14"/>
      <c r="BBK70" s="14"/>
      <c r="BBL70" s="14"/>
      <c r="BBM70" s="14"/>
      <c r="BBN70" s="14"/>
      <c r="BBO70" s="14"/>
      <c r="BBP70" s="14"/>
      <c r="BBQ70" s="14"/>
      <c r="BBR70" s="14"/>
      <c r="BBS70" s="14"/>
      <c r="BBT70" s="14"/>
      <c r="BBU70" s="14"/>
      <c r="BBV70" s="14"/>
      <c r="BBW70" s="14"/>
      <c r="BBX70" s="14"/>
      <c r="BBY70" s="14"/>
      <c r="BBZ70" s="14"/>
      <c r="BCA70" s="14"/>
      <c r="BCB70" s="14"/>
      <c r="BCC70" s="14"/>
      <c r="BCD70" s="14"/>
      <c r="BCE70" s="14"/>
      <c r="BCF70" s="14"/>
      <c r="BCG70" s="14"/>
      <c r="BCH70" s="14"/>
      <c r="BCI70" s="14"/>
      <c r="BCJ70" s="14"/>
      <c r="BCK70" s="14"/>
      <c r="BCL70" s="14"/>
      <c r="BCM70" s="14"/>
      <c r="BCN70" s="14"/>
      <c r="BCO70" s="14"/>
      <c r="BCP70" s="14"/>
      <c r="BCQ70" s="14"/>
      <c r="BCR70" s="14"/>
      <c r="BCS70" s="14"/>
      <c r="BCT70" s="14"/>
      <c r="BCU70" s="14"/>
      <c r="BCV70" s="14"/>
      <c r="BCW70" s="14"/>
      <c r="BCX70" s="14"/>
      <c r="BCY70" s="14"/>
      <c r="BCZ70" s="14"/>
      <c r="BDA70" s="14"/>
      <c r="BDB70" s="14"/>
      <c r="BDC70" s="14"/>
      <c r="BDD70" s="14"/>
      <c r="BDE70" s="14"/>
      <c r="BDF70" s="14"/>
      <c r="BDG70" s="14"/>
      <c r="BDH70" s="14"/>
      <c r="BDI70" s="14"/>
      <c r="BDJ70" s="14"/>
      <c r="BDK70" s="14"/>
      <c r="BDL70" s="14"/>
      <c r="BDM70" s="14"/>
      <c r="BDN70" s="14"/>
      <c r="BDO70" s="14"/>
      <c r="BDP70" s="14"/>
      <c r="BDQ70" s="14"/>
      <c r="BDR70" s="14"/>
      <c r="BDS70" s="14"/>
      <c r="BDT70" s="14"/>
      <c r="BDU70" s="14"/>
      <c r="BDV70" s="14"/>
      <c r="BDW70" s="14"/>
      <c r="BDX70" s="14"/>
      <c r="BDY70" s="14"/>
      <c r="BDZ70" s="14"/>
      <c r="BEA70" s="14"/>
      <c r="BEB70" s="14"/>
      <c r="BEC70" s="14"/>
      <c r="BED70" s="14"/>
      <c r="BEE70" s="14"/>
      <c r="BEF70" s="14"/>
      <c r="BEG70" s="14"/>
      <c r="BEH70" s="14"/>
      <c r="BEI70" s="14"/>
      <c r="BEJ70" s="14"/>
      <c r="BEK70" s="14"/>
      <c r="BEL70" s="14"/>
      <c r="BEM70" s="14"/>
      <c r="BEN70" s="14"/>
      <c r="BEO70" s="14"/>
      <c r="BEP70" s="14"/>
      <c r="BEQ70" s="14"/>
      <c r="BER70" s="14"/>
      <c r="BES70" s="14"/>
      <c r="BET70" s="14"/>
      <c r="BEU70" s="14"/>
      <c r="BEV70" s="14"/>
      <c r="BEW70" s="14"/>
      <c r="BEX70" s="14"/>
      <c r="BEY70" s="14"/>
      <c r="BEZ70" s="14"/>
      <c r="BFA70" s="14"/>
      <c r="BFB70" s="14"/>
      <c r="BFC70" s="14"/>
      <c r="BFD70" s="14"/>
      <c r="BFE70" s="14"/>
      <c r="BFF70" s="14"/>
      <c r="BFG70" s="14"/>
      <c r="BFH70" s="14"/>
      <c r="BFI70" s="14"/>
      <c r="BFJ70" s="14"/>
      <c r="BFK70" s="14"/>
      <c r="BFL70" s="14"/>
      <c r="BFM70" s="14"/>
      <c r="BFN70" s="14"/>
      <c r="BFO70" s="14"/>
      <c r="BFP70" s="14"/>
      <c r="BFQ70" s="14"/>
      <c r="BFR70" s="14"/>
      <c r="BFS70" s="14"/>
      <c r="BFT70" s="14"/>
      <c r="BFU70" s="14"/>
      <c r="BFV70" s="14"/>
      <c r="BFW70" s="14"/>
      <c r="BFX70" s="14"/>
      <c r="BFY70" s="14"/>
      <c r="BFZ70" s="14"/>
      <c r="BGA70" s="14"/>
      <c r="BGB70" s="14"/>
      <c r="BGC70" s="14"/>
      <c r="BGD70" s="14"/>
      <c r="BGE70" s="14"/>
      <c r="BGF70" s="14"/>
      <c r="BGG70" s="14"/>
      <c r="BGH70" s="14"/>
      <c r="BGI70" s="14"/>
      <c r="BGJ70" s="14"/>
      <c r="BGK70" s="14"/>
      <c r="BGL70" s="14"/>
      <c r="BGM70" s="14"/>
      <c r="BGN70" s="14"/>
      <c r="BGO70" s="14"/>
      <c r="BGP70" s="14"/>
      <c r="BGQ70" s="14"/>
      <c r="BGR70" s="14"/>
      <c r="BGS70" s="14"/>
      <c r="BGT70" s="14"/>
      <c r="BGU70" s="14"/>
      <c r="BGV70" s="14"/>
      <c r="BGW70" s="14"/>
      <c r="BGX70" s="14"/>
      <c r="BGY70" s="14"/>
      <c r="BGZ70" s="14"/>
      <c r="BHA70" s="14"/>
      <c r="BHB70" s="14"/>
      <c r="BHC70" s="14"/>
      <c r="BHD70" s="14"/>
      <c r="BHE70" s="14"/>
      <c r="BHF70" s="14"/>
      <c r="BHG70" s="14"/>
      <c r="BHH70" s="14"/>
      <c r="BHI70" s="14"/>
      <c r="BHJ70" s="14"/>
      <c r="BHK70" s="14"/>
      <c r="BHL70" s="14"/>
      <c r="BHM70" s="14"/>
      <c r="BHN70" s="14"/>
      <c r="BHO70" s="14"/>
      <c r="BHP70" s="14"/>
      <c r="BHQ70" s="14"/>
      <c r="BHR70" s="14"/>
      <c r="BHS70" s="14"/>
      <c r="BHT70" s="14"/>
      <c r="BHU70" s="14"/>
      <c r="BHV70" s="14"/>
      <c r="BHW70" s="14"/>
      <c r="BHX70" s="14"/>
      <c r="BHY70" s="14"/>
      <c r="BHZ70" s="14"/>
      <c r="BIA70" s="14"/>
      <c r="BIB70" s="14"/>
      <c r="BIC70" s="14"/>
      <c r="BID70" s="14"/>
      <c r="BIE70" s="14"/>
      <c r="BIF70" s="14"/>
      <c r="BIG70" s="14"/>
      <c r="BIH70" s="14"/>
      <c r="BII70" s="14"/>
      <c r="BIJ70" s="14"/>
      <c r="BIK70" s="14"/>
      <c r="BIL70" s="14"/>
      <c r="BIM70" s="14"/>
      <c r="BIN70" s="14"/>
      <c r="BIO70" s="14"/>
      <c r="BIP70" s="14"/>
      <c r="BIQ70" s="14"/>
      <c r="BIR70" s="14"/>
      <c r="BIS70" s="14"/>
      <c r="BIT70" s="14"/>
      <c r="BIU70" s="14"/>
      <c r="BIV70" s="14"/>
      <c r="BIW70" s="14"/>
      <c r="BIX70" s="14"/>
      <c r="BIY70" s="14"/>
      <c r="BIZ70" s="14"/>
      <c r="BJA70" s="14"/>
      <c r="BJB70" s="14"/>
      <c r="BJC70" s="14"/>
      <c r="BJD70" s="14"/>
      <c r="BJE70" s="14"/>
      <c r="BJF70" s="14"/>
      <c r="BJG70" s="14"/>
      <c r="BJH70" s="14"/>
      <c r="BJI70" s="14"/>
      <c r="BJJ70" s="14"/>
      <c r="BJK70" s="14"/>
      <c r="BJL70" s="14"/>
      <c r="BJM70" s="14"/>
      <c r="BJN70" s="14"/>
      <c r="BJO70" s="14"/>
      <c r="BJP70" s="14"/>
      <c r="BJQ70" s="14"/>
      <c r="BJR70" s="14"/>
      <c r="BJS70" s="14"/>
      <c r="BJT70" s="14"/>
      <c r="BJU70" s="14"/>
      <c r="BJV70" s="14"/>
      <c r="BJW70" s="14"/>
      <c r="BJX70" s="14"/>
      <c r="BJY70" s="14"/>
      <c r="BJZ70" s="14"/>
      <c r="BKA70" s="14"/>
      <c r="BKB70" s="14"/>
      <c r="BKC70" s="14"/>
      <c r="BKD70" s="14"/>
      <c r="BKE70" s="14"/>
      <c r="BKF70" s="14"/>
      <c r="BKG70" s="14"/>
      <c r="BKH70" s="14"/>
      <c r="BKI70" s="14"/>
      <c r="BKJ70" s="14"/>
      <c r="BKK70" s="14"/>
      <c r="BKL70" s="14"/>
      <c r="BKM70" s="14"/>
      <c r="BKN70" s="14"/>
      <c r="BKO70" s="14"/>
      <c r="BKP70" s="14"/>
      <c r="BKQ70" s="14"/>
      <c r="BKR70" s="14"/>
      <c r="BKS70" s="14"/>
      <c r="BKT70" s="14"/>
      <c r="BKU70" s="14"/>
      <c r="BKV70" s="14"/>
      <c r="BKW70" s="14"/>
      <c r="BKX70" s="14"/>
      <c r="BKY70" s="14"/>
      <c r="BKZ70" s="14"/>
      <c r="BLA70" s="14"/>
      <c r="BLB70" s="14"/>
      <c r="BLC70" s="14"/>
      <c r="BLD70" s="14"/>
      <c r="BLE70" s="14"/>
      <c r="BLF70" s="14"/>
      <c r="BLG70" s="14"/>
      <c r="BLH70" s="14"/>
      <c r="BLI70" s="14"/>
      <c r="BLJ70" s="14"/>
      <c r="BLK70" s="14"/>
      <c r="BLL70" s="14"/>
      <c r="BLM70" s="14"/>
      <c r="BLN70" s="14"/>
      <c r="BLO70" s="14"/>
      <c r="BLP70" s="14"/>
      <c r="BLQ70" s="14"/>
      <c r="BLR70" s="14"/>
      <c r="BLS70" s="14"/>
      <c r="BLT70" s="14"/>
      <c r="BLU70" s="14"/>
      <c r="BLV70" s="14"/>
      <c r="BLW70" s="14"/>
      <c r="BLX70" s="14"/>
      <c r="BLY70" s="14"/>
      <c r="BLZ70" s="14"/>
      <c r="BMA70" s="14"/>
      <c r="BMB70" s="14"/>
      <c r="BMC70" s="14"/>
      <c r="BMD70" s="14"/>
      <c r="BME70" s="14"/>
      <c r="BMF70" s="14"/>
      <c r="BMG70" s="14"/>
      <c r="BMH70" s="14"/>
      <c r="BMI70" s="14"/>
      <c r="BMJ70" s="14"/>
      <c r="BMK70" s="14"/>
      <c r="BML70" s="14"/>
      <c r="BMM70" s="14"/>
      <c r="BMN70" s="14"/>
      <c r="BMO70" s="14"/>
      <c r="BMP70" s="14"/>
      <c r="BMQ70" s="14"/>
      <c r="BMR70" s="14"/>
      <c r="BMS70" s="14"/>
      <c r="BMT70" s="14"/>
      <c r="BMU70" s="14"/>
      <c r="BMV70" s="14"/>
      <c r="BMW70" s="14"/>
      <c r="BMX70" s="14"/>
      <c r="BMY70" s="14"/>
      <c r="BMZ70" s="14"/>
      <c r="BNA70" s="14"/>
      <c r="BNB70" s="14"/>
      <c r="BNC70" s="14"/>
      <c r="BND70" s="14"/>
      <c r="BNE70" s="14"/>
      <c r="BNF70" s="14"/>
      <c r="BNG70" s="14"/>
      <c r="BNH70" s="14"/>
      <c r="BNI70" s="14"/>
      <c r="BNJ70" s="14"/>
      <c r="BNK70" s="14"/>
      <c r="BNL70" s="14"/>
      <c r="BNM70" s="14"/>
      <c r="BNN70" s="14"/>
      <c r="BNO70" s="14"/>
      <c r="BNP70" s="14"/>
      <c r="BNQ70" s="14"/>
      <c r="BNR70" s="14"/>
      <c r="BNS70" s="14"/>
      <c r="BNT70" s="14"/>
      <c r="BNU70" s="14"/>
      <c r="BNV70" s="14"/>
      <c r="BNW70" s="14"/>
      <c r="BNX70" s="14"/>
      <c r="BNY70" s="14"/>
      <c r="BNZ70" s="14"/>
      <c r="BOA70" s="14"/>
      <c r="BOB70" s="14"/>
      <c r="BOC70" s="14"/>
      <c r="BOD70" s="14"/>
      <c r="BOE70" s="14"/>
      <c r="BOF70" s="14"/>
      <c r="BOG70" s="14"/>
      <c r="BOH70" s="14"/>
      <c r="BOI70" s="14"/>
      <c r="BOJ70" s="14"/>
      <c r="BOK70" s="14"/>
      <c r="BOL70" s="14"/>
      <c r="BOM70" s="14"/>
      <c r="BON70" s="14"/>
      <c r="BOO70" s="14"/>
      <c r="BOP70" s="14"/>
      <c r="BOQ70" s="14"/>
      <c r="BOR70" s="14"/>
      <c r="BOS70" s="14"/>
      <c r="BOT70" s="14"/>
      <c r="BOU70" s="14"/>
      <c r="BOV70" s="14"/>
      <c r="BOW70" s="14"/>
      <c r="BOX70" s="14"/>
      <c r="BOY70" s="14"/>
      <c r="BOZ70" s="14"/>
      <c r="BPA70" s="14"/>
      <c r="BPB70" s="14"/>
      <c r="BPC70" s="14"/>
      <c r="BPD70" s="14"/>
      <c r="BPE70" s="14"/>
      <c r="BPF70" s="14"/>
      <c r="BPG70" s="14"/>
      <c r="BPH70" s="14"/>
      <c r="BPI70" s="14"/>
      <c r="BPJ70" s="14"/>
      <c r="BPK70" s="14"/>
      <c r="BPL70" s="14"/>
      <c r="BPM70" s="14"/>
      <c r="BPN70" s="14"/>
      <c r="BPO70" s="14"/>
      <c r="BPP70" s="14"/>
      <c r="BPQ70" s="14"/>
      <c r="BPR70" s="14"/>
      <c r="BPS70" s="14"/>
      <c r="BPT70" s="14"/>
      <c r="BPU70" s="14"/>
      <c r="BPV70" s="14"/>
      <c r="BPW70" s="14"/>
      <c r="BPX70" s="14"/>
      <c r="BPY70" s="14"/>
      <c r="BPZ70" s="14"/>
      <c r="BQA70" s="14"/>
      <c r="BQB70" s="14"/>
      <c r="BQC70" s="14"/>
      <c r="BQD70" s="14"/>
      <c r="BQE70" s="14"/>
      <c r="BQF70" s="14"/>
      <c r="BQG70" s="14"/>
      <c r="BQH70" s="14"/>
      <c r="BQI70" s="14"/>
      <c r="BQJ70" s="14"/>
      <c r="BQK70" s="14"/>
      <c r="BQL70" s="14"/>
      <c r="BQM70" s="14"/>
      <c r="BQN70" s="14"/>
      <c r="BQO70" s="14"/>
      <c r="BQP70" s="14"/>
      <c r="BQQ70" s="14"/>
      <c r="BQR70" s="14"/>
      <c r="BQS70" s="14"/>
      <c r="BQT70" s="14"/>
      <c r="BQU70" s="14"/>
      <c r="BQV70" s="14"/>
      <c r="BQW70" s="14"/>
      <c r="BQX70" s="14"/>
      <c r="BQY70" s="14"/>
      <c r="BQZ70" s="14"/>
      <c r="BRA70" s="14"/>
      <c r="BRB70" s="14"/>
      <c r="BRC70" s="14"/>
      <c r="BRD70" s="14"/>
      <c r="BRE70" s="14"/>
      <c r="BRF70" s="14"/>
      <c r="BRG70" s="14"/>
      <c r="BRH70" s="14"/>
      <c r="BRI70" s="14"/>
      <c r="BRJ70" s="14"/>
      <c r="BRK70" s="14"/>
      <c r="BRL70" s="14"/>
      <c r="BRM70" s="14"/>
      <c r="BRN70" s="14"/>
      <c r="BRO70" s="14"/>
      <c r="BRP70" s="14"/>
      <c r="BRQ70" s="14"/>
      <c r="BRR70" s="14"/>
      <c r="BRS70" s="14"/>
      <c r="BRT70" s="14"/>
      <c r="BRU70" s="14"/>
      <c r="BRV70" s="14"/>
      <c r="BRW70" s="14"/>
      <c r="BRX70" s="14"/>
      <c r="BRY70" s="14"/>
      <c r="BRZ70" s="14"/>
      <c r="BSA70" s="14"/>
      <c r="BSB70" s="14"/>
      <c r="BSC70" s="14"/>
      <c r="BSD70" s="14"/>
      <c r="BSE70" s="14"/>
      <c r="BSF70" s="14"/>
      <c r="BSG70" s="14"/>
      <c r="BSH70" s="14"/>
      <c r="BSI70" s="14"/>
      <c r="BSJ70" s="14"/>
      <c r="BSK70" s="14"/>
      <c r="BSL70" s="14"/>
      <c r="BSM70" s="14"/>
      <c r="BSN70" s="14"/>
      <c r="BSO70" s="14"/>
      <c r="BSP70" s="14"/>
      <c r="BSQ70" s="14"/>
      <c r="BSR70" s="14"/>
      <c r="BSS70" s="14"/>
      <c r="BST70" s="14"/>
      <c r="BSU70" s="14"/>
      <c r="BSV70" s="14"/>
      <c r="BSW70" s="14"/>
      <c r="BSX70" s="14"/>
      <c r="BSY70" s="14"/>
      <c r="BSZ70" s="14"/>
      <c r="BTA70" s="14"/>
      <c r="BTB70" s="14"/>
      <c r="BTC70" s="14"/>
      <c r="BTD70" s="14"/>
      <c r="BTE70" s="14"/>
      <c r="BTF70" s="14"/>
      <c r="BTG70" s="14"/>
      <c r="BTH70" s="14"/>
      <c r="BTI70" s="14"/>
      <c r="BTJ70" s="14"/>
      <c r="BTK70" s="14"/>
      <c r="BTL70" s="14"/>
      <c r="BTM70" s="14"/>
      <c r="BTN70" s="14"/>
      <c r="BTO70" s="14"/>
      <c r="BTP70" s="14"/>
      <c r="BTQ70" s="14"/>
      <c r="BTR70" s="14"/>
      <c r="BTS70" s="14"/>
      <c r="BTT70" s="14"/>
      <c r="BTU70" s="14"/>
      <c r="BTV70" s="14"/>
      <c r="BTW70" s="14"/>
      <c r="BTX70" s="14"/>
      <c r="BTY70" s="14"/>
      <c r="BTZ70" s="14"/>
      <c r="BUA70" s="14"/>
      <c r="BUB70" s="14"/>
      <c r="BUC70" s="14"/>
      <c r="BUD70" s="14"/>
      <c r="BUE70" s="14"/>
      <c r="BUF70" s="14"/>
      <c r="BUG70" s="14"/>
      <c r="BUH70" s="14"/>
      <c r="BUI70" s="14"/>
      <c r="BUJ70" s="14"/>
      <c r="BUK70" s="14"/>
      <c r="BUL70" s="14"/>
      <c r="BUM70" s="14"/>
      <c r="BUN70" s="14"/>
      <c r="BUO70" s="14"/>
      <c r="BUP70" s="14"/>
      <c r="BUQ70" s="14"/>
      <c r="BUR70" s="14"/>
      <c r="BUS70" s="14"/>
      <c r="BUT70" s="14"/>
      <c r="BUU70" s="14"/>
      <c r="BUV70" s="14"/>
      <c r="BUW70" s="14"/>
      <c r="BUX70" s="14"/>
      <c r="BUY70" s="14"/>
      <c r="BUZ70" s="14"/>
      <c r="BVA70" s="14"/>
      <c r="BVB70" s="14"/>
      <c r="BVC70" s="14"/>
      <c r="BVD70" s="14"/>
      <c r="BVE70" s="14"/>
      <c r="BVF70" s="14"/>
      <c r="BVG70" s="14"/>
      <c r="BVH70" s="14"/>
      <c r="BVI70" s="14"/>
      <c r="BVJ70" s="14"/>
      <c r="BVK70" s="14"/>
      <c r="BVL70" s="14"/>
      <c r="BVM70" s="14"/>
      <c r="BVN70" s="14"/>
      <c r="BVO70" s="14"/>
      <c r="BVP70" s="14"/>
      <c r="BVQ70" s="14"/>
      <c r="BVR70" s="14"/>
      <c r="BVS70" s="14"/>
      <c r="BVT70" s="14"/>
      <c r="BVU70" s="14"/>
      <c r="BVV70" s="14"/>
      <c r="BVW70" s="14"/>
      <c r="BVX70" s="14"/>
      <c r="BVY70" s="14"/>
      <c r="BVZ70" s="14"/>
      <c r="BWA70" s="14"/>
      <c r="BWB70" s="14"/>
      <c r="BWC70" s="14"/>
      <c r="BWD70" s="14"/>
      <c r="BWE70" s="14"/>
      <c r="BWF70" s="14"/>
      <c r="BWG70" s="14"/>
      <c r="BWH70" s="14"/>
      <c r="BWI70" s="14"/>
      <c r="BWJ70" s="14"/>
      <c r="BWK70" s="14"/>
      <c r="BWL70" s="14"/>
      <c r="BWM70" s="14"/>
      <c r="BWN70" s="14"/>
      <c r="BWO70" s="14"/>
      <c r="BWP70" s="14"/>
      <c r="BWQ70" s="14"/>
      <c r="BWR70" s="14"/>
      <c r="BWS70" s="14"/>
      <c r="BWT70" s="14"/>
      <c r="BWU70" s="14"/>
      <c r="BWV70" s="14"/>
      <c r="BWW70" s="14"/>
      <c r="BWX70" s="14"/>
      <c r="BWY70" s="14"/>
      <c r="BWZ70" s="14"/>
      <c r="BXA70" s="14"/>
      <c r="BXB70" s="14"/>
      <c r="BXC70" s="14"/>
      <c r="BXD70" s="14"/>
      <c r="BXE70" s="14"/>
      <c r="BXF70" s="14"/>
      <c r="BXG70" s="14"/>
      <c r="BXH70" s="14"/>
      <c r="BXI70" s="14"/>
      <c r="BXJ70" s="14"/>
      <c r="BXK70" s="14"/>
      <c r="BXL70" s="14"/>
      <c r="BXM70" s="14"/>
      <c r="BXN70" s="14"/>
      <c r="BXO70" s="14"/>
      <c r="BXP70" s="14"/>
      <c r="BXQ70" s="14"/>
      <c r="BXR70" s="14"/>
      <c r="BXS70" s="14"/>
      <c r="BXT70" s="14"/>
      <c r="BXU70" s="14"/>
      <c r="BXV70" s="14"/>
      <c r="BXW70" s="14"/>
      <c r="BXX70" s="14"/>
      <c r="BXY70" s="14"/>
      <c r="BXZ70" s="14"/>
      <c r="BYA70" s="14"/>
      <c r="BYB70" s="14"/>
      <c r="BYC70" s="14"/>
      <c r="BYD70" s="14"/>
      <c r="BYE70" s="14"/>
      <c r="BYF70" s="14"/>
      <c r="BYG70" s="14"/>
      <c r="BYH70" s="14"/>
      <c r="BYI70" s="14"/>
      <c r="BYJ70" s="14"/>
      <c r="BYK70" s="14"/>
      <c r="BYL70" s="14"/>
      <c r="BYM70" s="14"/>
      <c r="BYN70" s="14"/>
      <c r="BYO70" s="14"/>
      <c r="BYP70" s="14"/>
      <c r="BYQ70" s="14"/>
      <c r="BYR70" s="14"/>
      <c r="BYS70" s="14"/>
      <c r="BYT70" s="14"/>
      <c r="BYU70" s="14"/>
      <c r="BYV70" s="14"/>
      <c r="BYW70" s="14"/>
      <c r="BYX70" s="14"/>
      <c r="BYY70" s="14"/>
      <c r="BYZ70" s="14"/>
      <c r="BZA70" s="14"/>
      <c r="BZB70" s="14"/>
      <c r="BZC70" s="14"/>
      <c r="BZD70" s="14"/>
      <c r="BZE70" s="14"/>
      <c r="BZF70" s="14"/>
      <c r="BZG70" s="14"/>
      <c r="BZH70" s="14"/>
      <c r="BZI70" s="14"/>
      <c r="BZJ70" s="14"/>
      <c r="BZK70" s="14"/>
      <c r="BZL70" s="14"/>
      <c r="BZM70" s="14"/>
      <c r="BZN70" s="14"/>
      <c r="BZO70" s="14"/>
      <c r="BZP70" s="14"/>
      <c r="BZQ70" s="14"/>
      <c r="BZR70" s="14"/>
      <c r="BZS70" s="14"/>
      <c r="BZT70" s="14"/>
      <c r="BZU70" s="14"/>
      <c r="BZV70" s="14"/>
      <c r="BZW70" s="14"/>
      <c r="BZX70" s="14"/>
      <c r="BZY70" s="14"/>
      <c r="BZZ70" s="14"/>
      <c r="CAA70" s="14"/>
      <c r="CAB70" s="14"/>
      <c r="CAC70" s="14"/>
      <c r="CAD70" s="14"/>
      <c r="CAE70" s="14"/>
      <c r="CAF70" s="14"/>
      <c r="CAG70" s="14"/>
      <c r="CAH70" s="14"/>
      <c r="CAI70" s="14"/>
      <c r="CAJ70" s="14"/>
      <c r="CAK70" s="14"/>
      <c r="CAL70" s="14"/>
      <c r="CAM70" s="14"/>
      <c r="CAN70" s="14"/>
      <c r="CAO70" s="14"/>
      <c r="CAP70" s="14"/>
      <c r="CAQ70" s="14"/>
      <c r="CAR70" s="14"/>
      <c r="CAS70" s="14"/>
      <c r="CAT70" s="14"/>
      <c r="CAU70" s="14"/>
      <c r="CAV70" s="14"/>
      <c r="CAW70" s="14"/>
      <c r="CAX70" s="14"/>
      <c r="CAY70" s="14"/>
      <c r="CAZ70" s="14"/>
      <c r="CBA70" s="14"/>
      <c r="CBB70" s="14"/>
      <c r="CBC70" s="14"/>
      <c r="CBD70" s="14"/>
      <c r="CBE70" s="14"/>
      <c r="CBF70" s="14"/>
      <c r="CBG70" s="14"/>
      <c r="CBH70" s="14"/>
      <c r="CBI70" s="14"/>
      <c r="CBJ70" s="14"/>
      <c r="CBK70" s="14"/>
      <c r="CBL70" s="14"/>
      <c r="CBM70" s="14"/>
      <c r="CBN70" s="14"/>
      <c r="CBO70" s="14"/>
      <c r="CBP70" s="14"/>
      <c r="CBQ70" s="14"/>
      <c r="CBR70" s="14"/>
      <c r="CBS70" s="14"/>
      <c r="CBT70" s="14"/>
      <c r="CBU70" s="14"/>
      <c r="CBV70" s="14"/>
      <c r="CBW70" s="14"/>
      <c r="CBX70" s="14"/>
      <c r="CBY70" s="14"/>
      <c r="CBZ70" s="14"/>
      <c r="CCA70" s="14"/>
      <c r="CCB70" s="14"/>
      <c r="CCC70" s="14"/>
      <c r="CCD70" s="14"/>
      <c r="CCE70" s="14"/>
      <c r="CCF70" s="14"/>
      <c r="CCG70" s="14"/>
      <c r="CCH70" s="14"/>
      <c r="CCI70" s="14"/>
      <c r="CCJ70" s="14"/>
      <c r="CCK70" s="14"/>
      <c r="CCL70" s="14"/>
      <c r="CCM70" s="14"/>
      <c r="CCN70" s="14"/>
      <c r="CCO70" s="14"/>
      <c r="CCP70" s="14"/>
      <c r="CCQ70" s="14"/>
      <c r="CCR70" s="14"/>
      <c r="CCS70" s="14"/>
      <c r="CCT70" s="14"/>
      <c r="CCU70" s="14"/>
      <c r="CCV70" s="14"/>
      <c r="CCW70" s="14"/>
      <c r="CCX70" s="14"/>
      <c r="CCY70" s="14"/>
      <c r="CCZ70" s="14"/>
      <c r="CDA70" s="14"/>
      <c r="CDB70" s="14"/>
      <c r="CDC70" s="14"/>
      <c r="CDD70" s="14"/>
      <c r="CDE70" s="14"/>
      <c r="CDF70" s="14"/>
      <c r="CDG70" s="14"/>
      <c r="CDH70" s="14"/>
      <c r="CDI70" s="14"/>
      <c r="CDJ70" s="14"/>
      <c r="CDK70" s="14"/>
      <c r="CDL70" s="14"/>
      <c r="CDM70" s="14"/>
      <c r="CDN70" s="14"/>
      <c r="CDO70" s="14"/>
      <c r="CDP70" s="14"/>
      <c r="CDQ70" s="14"/>
      <c r="CDR70" s="14"/>
      <c r="CDS70" s="14"/>
      <c r="CDT70" s="14"/>
      <c r="CDU70" s="14"/>
      <c r="CDV70" s="14"/>
      <c r="CDW70" s="14"/>
      <c r="CDX70" s="14"/>
      <c r="CDY70" s="14"/>
      <c r="CDZ70" s="14"/>
      <c r="CEA70" s="14"/>
      <c r="CEB70" s="14"/>
      <c r="CEC70" s="14"/>
      <c r="CED70" s="14"/>
      <c r="CEE70" s="14"/>
      <c r="CEF70" s="14"/>
      <c r="CEG70" s="14"/>
      <c r="CEH70" s="14"/>
      <c r="CEI70" s="14"/>
      <c r="CEJ70" s="14"/>
      <c r="CEK70" s="14"/>
      <c r="CEL70" s="14"/>
      <c r="CEM70" s="14"/>
      <c r="CEN70" s="14"/>
      <c r="CEO70" s="14"/>
      <c r="CEP70" s="14"/>
      <c r="CEQ70" s="14"/>
      <c r="CER70" s="14"/>
      <c r="CES70" s="14"/>
      <c r="CET70" s="14"/>
      <c r="CEU70" s="14"/>
      <c r="CEV70" s="14"/>
      <c r="CEW70" s="14"/>
      <c r="CEX70" s="14"/>
      <c r="CEY70" s="14"/>
      <c r="CEZ70" s="14"/>
      <c r="CFA70" s="14"/>
      <c r="CFB70" s="14"/>
      <c r="CFC70" s="14"/>
      <c r="CFD70" s="14"/>
      <c r="CFE70" s="14"/>
      <c r="CFF70" s="14"/>
      <c r="CFG70" s="14"/>
      <c r="CFH70" s="14"/>
      <c r="CFI70" s="14"/>
      <c r="CFJ70" s="14"/>
      <c r="CFK70" s="14"/>
      <c r="CFL70" s="14"/>
      <c r="CFM70" s="14"/>
      <c r="CFN70" s="14"/>
      <c r="CFO70" s="14"/>
      <c r="CFP70" s="14"/>
      <c r="CFQ70" s="14"/>
      <c r="CFR70" s="14"/>
      <c r="CFS70" s="14"/>
      <c r="CFT70" s="14"/>
      <c r="CFU70" s="14"/>
      <c r="CFV70" s="14"/>
      <c r="CFW70" s="14"/>
      <c r="CFX70" s="14"/>
      <c r="CFY70" s="14"/>
      <c r="CFZ70" s="14"/>
      <c r="CGA70" s="14"/>
      <c r="CGB70" s="14"/>
      <c r="CGC70" s="14"/>
      <c r="CGD70" s="14"/>
      <c r="CGE70" s="14"/>
      <c r="CGF70" s="14"/>
      <c r="CGG70" s="14"/>
      <c r="CGH70" s="14"/>
      <c r="CGI70" s="14"/>
      <c r="CGJ70" s="14"/>
      <c r="CGK70" s="14"/>
      <c r="CGL70" s="14"/>
      <c r="CGM70" s="14"/>
      <c r="CGN70" s="14"/>
      <c r="CGO70" s="14"/>
      <c r="CGP70" s="14"/>
      <c r="CGQ70" s="14"/>
      <c r="CGR70" s="14"/>
      <c r="CGS70" s="14"/>
      <c r="CGT70" s="14"/>
      <c r="CGU70" s="14"/>
      <c r="CGV70" s="14"/>
      <c r="CGW70" s="14"/>
      <c r="CGX70" s="14"/>
      <c r="CGY70" s="14"/>
      <c r="CGZ70" s="14"/>
      <c r="CHA70" s="14"/>
      <c r="CHB70" s="14"/>
      <c r="CHC70" s="14"/>
      <c r="CHD70" s="14"/>
      <c r="CHE70" s="14"/>
      <c r="CHF70" s="14"/>
      <c r="CHG70" s="14"/>
      <c r="CHH70" s="14"/>
      <c r="CHI70" s="14"/>
      <c r="CHJ70" s="14"/>
      <c r="CHK70" s="14"/>
      <c r="CHL70" s="14"/>
      <c r="CHM70" s="14"/>
      <c r="CHN70" s="14"/>
      <c r="CHO70" s="14"/>
      <c r="CHP70" s="14"/>
      <c r="CHQ70" s="14"/>
      <c r="CHR70" s="14"/>
      <c r="CHS70" s="14"/>
      <c r="CHT70" s="14"/>
      <c r="CHU70" s="14"/>
      <c r="CHV70" s="14"/>
      <c r="CHW70" s="14"/>
      <c r="CHX70" s="14"/>
      <c r="CHY70" s="14"/>
      <c r="CHZ70" s="14"/>
      <c r="CIA70" s="14"/>
      <c r="CIB70" s="14"/>
      <c r="CIC70" s="14"/>
      <c r="CID70" s="14"/>
      <c r="CIE70" s="14"/>
      <c r="CIF70" s="14"/>
      <c r="CIG70" s="14"/>
      <c r="CIH70" s="14"/>
      <c r="CII70" s="14"/>
      <c r="CIJ70" s="14"/>
      <c r="CIK70" s="14"/>
      <c r="CIL70" s="14"/>
      <c r="CIM70" s="14"/>
      <c r="CIN70" s="14"/>
      <c r="CIO70" s="14"/>
      <c r="CIP70" s="14"/>
      <c r="CIQ70" s="14"/>
      <c r="CIR70" s="14"/>
      <c r="CIS70" s="14"/>
      <c r="CIT70" s="14"/>
      <c r="CIU70" s="14"/>
      <c r="CIV70" s="14"/>
      <c r="CIW70" s="14"/>
      <c r="CIX70" s="14"/>
      <c r="CIY70" s="14"/>
      <c r="CIZ70" s="14"/>
      <c r="CJA70" s="14"/>
      <c r="CJB70" s="14"/>
      <c r="CJC70" s="14"/>
      <c r="CJD70" s="14"/>
      <c r="CJE70" s="14"/>
      <c r="CJF70" s="14"/>
      <c r="CJG70" s="14"/>
      <c r="CJH70" s="14"/>
      <c r="CJI70" s="14"/>
      <c r="CJJ70" s="14"/>
      <c r="CJK70" s="14"/>
      <c r="CJL70" s="14"/>
      <c r="CJM70" s="14"/>
      <c r="CJN70" s="14"/>
      <c r="CJO70" s="14"/>
      <c r="CJP70" s="14"/>
      <c r="CJQ70" s="14"/>
      <c r="CJR70" s="14"/>
      <c r="CJS70" s="14"/>
      <c r="CJT70" s="14"/>
      <c r="CJU70" s="14"/>
      <c r="CJV70" s="14"/>
      <c r="CJW70" s="14"/>
      <c r="CJX70" s="14"/>
      <c r="CJY70" s="14"/>
      <c r="CJZ70" s="14"/>
      <c r="CKA70" s="14"/>
      <c r="CKB70" s="14"/>
      <c r="CKC70" s="14"/>
      <c r="CKD70" s="14"/>
      <c r="CKE70" s="14"/>
      <c r="CKF70" s="14"/>
      <c r="CKG70" s="14"/>
      <c r="CKH70" s="14"/>
      <c r="CKI70" s="14"/>
      <c r="CKJ70" s="14"/>
      <c r="CKK70" s="14"/>
      <c r="CKL70" s="14"/>
      <c r="CKM70" s="14"/>
      <c r="CKN70" s="14"/>
      <c r="CKO70" s="14"/>
      <c r="CKP70" s="14"/>
      <c r="CKQ70" s="14"/>
      <c r="CKR70" s="14"/>
      <c r="CKS70" s="14"/>
      <c r="CKT70" s="14"/>
      <c r="CKU70" s="14"/>
      <c r="CKV70" s="14"/>
      <c r="CKW70" s="14"/>
      <c r="CKX70" s="14"/>
      <c r="CKY70" s="14"/>
      <c r="CKZ70" s="14"/>
      <c r="CLA70" s="14"/>
      <c r="CLB70" s="14"/>
      <c r="CLC70" s="14"/>
      <c r="CLD70" s="14"/>
      <c r="CLE70" s="14"/>
      <c r="CLF70" s="14"/>
      <c r="CLG70" s="14"/>
      <c r="CLH70" s="14"/>
      <c r="CLI70" s="14"/>
      <c r="CLJ70" s="14"/>
      <c r="CLK70" s="14"/>
      <c r="CLL70" s="14"/>
      <c r="CLM70" s="14"/>
      <c r="CLN70" s="14"/>
      <c r="CLO70" s="14"/>
      <c r="CLP70" s="14"/>
      <c r="CLQ70" s="14"/>
      <c r="CLR70" s="14"/>
      <c r="CLS70" s="14"/>
      <c r="CLT70" s="14"/>
      <c r="CLU70" s="14"/>
      <c r="CLV70" s="14"/>
      <c r="CLW70" s="14"/>
      <c r="CLX70" s="14"/>
      <c r="CLY70" s="14"/>
      <c r="CLZ70" s="14"/>
      <c r="CMA70" s="14"/>
      <c r="CMB70" s="14"/>
      <c r="CMC70" s="14"/>
      <c r="CMD70" s="14"/>
      <c r="CME70" s="14"/>
      <c r="CMF70" s="14"/>
      <c r="CMG70" s="14"/>
      <c r="CMH70" s="14"/>
      <c r="CMI70" s="14"/>
      <c r="CMJ70" s="14"/>
      <c r="CMK70" s="14"/>
      <c r="CML70" s="14"/>
      <c r="CMM70" s="14"/>
      <c r="CMN70" s="14"/>
      <c r="CMO70" s="14"/>
      <c r="CMP70" s="14"/>
      <c r="CMQ70" s="14"/>
      <c r="CMR70" s="14"/>
      <c r="CMS70" s="14"/>
      <c r="CMT70" s="14"/>
      <c r="CMU70" s="14"/>
      <c r="CMV70" s="14"/>
      <c r="CMW70" s="14"/>
      <c r="CMX70" s="14"/>
      <c r="CMY70" s="14"/>
      <c r="CMZ70" s="14"/>
      <c r="CNA70" s="14"/>
      <c r="CNB70" s="14"/>
      <c r="CNC70" s="14"/>
      <c r="CND70" s="14"/>
      <c r="CNE70" s="14"/>
      <c r="CNF70" s="14"/>
      <c r="CNG70" s="14"/>
      <c r="CNH70" s="14"/>
      <c r="CNI70" s="14"/>
      <c r="CNJ70" s="14"/>
      <c r="CNK70" s="14"/>
      <c r="CNL70" s="14"/>
      <c r="CNM70" s="14"/>
      <c r="CNN70" s="14"/>
      <c r="CNO70" s="14"/>
      <c r="CNP70" s="14"/>
      <c r="CNQ70" s="14"/>
      <c r="CNR70" s="14"/>
      <c r="CNS70" s="14"/>
      <c r="CNT70" s="14"/>
      <c r="CNU70" s="14"/>
      <c r="CNV70" s="14"/>
      <c r="CNW70" s="14"/>
      <c r="CNX70" s="14"/>
      <c r="CNY70" s="14"/>
      <c r="CNZ70" s="14"/>
      <c r="COA70" s="14"/>
      <c r="COB70" s="14"/>
      <c r="COC70" s="14"/>
      <c r="COD70" s="14"/>
      <c r="COE70" s="14"/>
      <c r="COF70" s="14"/>
      <c r="COG70" s="14"/>
      <c r="COH70" s="14"/>
      <c r="COI70" s="14"/>
      <c r="COJ70" s="14"/>
      <c r="COK70" s="14"/>
      <c r="COL70" s="14"/>
      <c r="COM70" s="14"/>
      <c r="CON70" s="14"/>
      <c r="COO70" s="14"/>
      <c r="COP70" s="14"/>
      <c r="COQ70" s="14"/>
      <c r="COR70" s="14"/>
      <c r="COS70" s="14"/>
      <c r="COT70" s="14"/>
      <c r="COU70" s="14"/>
      <c r="COV70" s="14"/>
      <c r="COW70" s="14"/>
      <c r="COX70" s="14"/>
      <c r="COY70" s="14"/>
      <c r="COZ70" s="14"/>
      <c r="CPA70" s="14"/>
      <c r="CPB70" s="14"/>
      <c r="CPC70" s="14"/>
      <c r="CPD70" s="14"/>
      <c r="CPE70" s="14"/>
      <c r="CPF70" s="14"/>
      <c r="CPG70" s="14"/>
      <c r="CPH70" s="14"/>
      <c r="CPI70" s="14"/>
      <c r="CPJ70" s="14"/>
      <c r="CPK70" s="14"/>
      <c r="CPL70" s="14"/>
      <c r="CPM70" s="14"/>
      <c r="CPN70" s="14"/>
      <c r="CPO70" s="14"/>
      <c r="CPP70" s="14"/>
      <c r="CPQ70" s="14"/>
      <c r="CPR70" s="14"/>
      <c r="CPS70" s="14"/>
      <c r="CPT70" s="14"/>
      <c r="CPU70" s="14"/>
      <c r="CPV70" s="14"/>
      <c r="CPW70" s="14"/>
      <c r="CPX70" s="14"/>
      <c r="CPY70" s="14"/>
      <c r="CPZ70" s="14"/>
      <c r="CQA70" s="14"/>
      <c r="CQB70" s="14"/>
      <c r="CQC70" s="14"/>
      <c r="CQD70" s="14"/>
      <c r="CQE70" s="14"/>
      <c r="CQF70" s="14"/>
      <c r="CQG70" s="14"/>
      <c r="CQH70" s="14"/>
      <c r="CQI70" s="14"/>
      <c r="CQJ70" s="14"/>
      <c r="CQK70" s="14"/>
      <c r="CQL70" s="14"/>
      <c r="CQM70" s="14"/>
      <c r="CQN70" s="14"/>
      <c r="CQO70" s="14"/>
      <c r="CQP70" s="14"/>
      <c r="CQQ70" s="14"/>
      <c r="CQR70" s="14"/>
      <c r="CQS70" s="14"/>
      <c r="CQT70" s="14"/>
      <c r="CQU70" s="14"/>
      <c r="CQV70" s="14"/>
      <c r="CQW70" s="14"/>
      <c r="CQX70" s="14"/>
      <c r="CQY70" s="14"/>
      <c r="CQZ70" s="14"/>
      <c r="CRA70" s="14"/>
      <c r="CRB70" s="14"/>
      <c r="CRC70" s="14"/>
      <c r="CRD70" s="14"/>
      <c r="CRE70" s="14"/>
      <c r="CRF70" s="14"/>
      <c r="CRG70" s="14"/>
      <c r="CRH70" s="14"/>
      <c r="CRI70" s="14"/>
      <c r="CRJ70" s="14"/>
      <c r="CRK70" s="14"/>
      <c r="CRL70" s="14"/>
      <c r="CRM70" s="14"/>
      <c r="CRN70" s="14"/>
      <c r="CRO70" s="14"/>
      <c r="CRP70" s="14"/>
      <c r="CRQ70" s="14"/>
      <c r="CRR70" s="14"/>
      <c r="CRS70" s="14"/>
      <c r="CRT70" s="14"/>
      <c r="CRU70" s="14"/>
      <c r="CRV70" s="14"/>
      <c r="CRW70" s="14"/>
      <c r="CRX70" s="14"/>
      <c r="CRY70" s="14"/>
      <c r="CRZ70" s="14"/>
      <c r="CSA70" s="14"/>
      <c r="CSB70" s="14"/>
      <c r="CSC70" s="14"/>
      <c r="CSD70" s="14"/>
      <c r="CSE70" s="14"/>
      <c r="CSF70" s="14"/>
      <c r="CSG70" s="14"/>
      <c r="CSH70" s="14"/>
      <c r="CSI70" s="14"/>
      <c r="CSJ70" s="14"/>
      <c r="CSK70" s="14"/>
      <c r="CSL70" s="14"/>
      <c r="CSM70" s="14"/>
      <c r="CSN70" s="14"/>
      <c r="CSO70" s="14"/>
      <c r="CSP70" s="14"/>
      <c r="CSQ70" s="14"/>
      <c r="CSR70" s="14"/>
      <c r="CSS70" s="14"/>
      <c r="CST70" s="14"/>
      <c r="CSU70" s="14"/>
      <c r="CSV70" s="14"/>
      <c r="CSW70" s="14"/>
      <c r="CSX70" s="14"/>
      <c r="CSY70" s="14"/>
      <c r="CSZ70" s="14"/>
      <c r="CTA70" s="14"/>
      <c r="CTB70" s="14"/>
      <c r="CTC70" s="14"/>
      <c r="CTD70" s="14"/>
      <c r="CTE70" s="14"/>
      <c r="CTF70" s="14"/>
      <c r="CTG70" s="14"/>
      <c r="CTH70" s="14"/>
      <c r="CTI70" s="14"/>
      <c r="CTJ70" s="14"/>
      <c r="CTK70" s="14"/>
      <c r="CTL70" s="14"/>
      <c r="CTM70" s="14"/>
      <c r="CTN70" s="14"/>
      <c r="CTO70" s="14"/>
      <c r="CTP70" s="14"/>
      <c r="CTQ70" s="14"/>
      <c r="CTR70" s="14"/>
      <c r="CTS70" s="14"/>
      <c r="CTT70" s="14"/>
      <c r="CTU70" s="14"/>
      <c r="CTV70" s="14"/>
      <c r="CTW70" s="14"/>
      <c r="CTX70" s="14"/>
      <c r="CTY70" s="14"/>
      <c r="CTZ70" s="14"/>
      <c r="CUA70" s="14"/>
      <c r="CUB70" s="14"/>
      <c r="CUC70" s="14"/>
      <c r="CUD70" s="14"/>
      <c r="CUE70" s="14"/>
      <c r="CUF70" s="14"/>
      <c r="CUG70" s="14"/>
      <c r="CUH70" s="14"/>
      <c r="CUI70" s="14"/>
      <c r="CUJ70" s="14"/>
      <c r="CUK70" s="14"/>
      <c r="CUL70" s="14"/>
      <c r="CUM70" s="14"/>
      <c r="CUN70" s="14"/>
      <c r="CUO70" s="14"/>
      <c r="CUP70" s="14"/>
      <c r="CUQ70" s="14"/>
      <c r="CUR70" s="14"/>
      <c r="CUS70" s="14"/>
      <c r="CUT70" s="14"/>
      <c r="CUU70" s="14"/>
      <c r="CUV70" s="14"/>
      <c r="CUW70" s="14"/>
      <c r="CUX70" s="14"/>
      <c r="CUY70" s="14"/>
      <c r="CUZ70" s="14"/>
      <c r="CVA70" s="14"/>
      <c r="CVB70" s="14"/>
      <c r="CVC70" s="14"/>
      <c r="CVD70" s="14"/>
      <c r="CVE70" s="14"/>
      <c r="CVF70" s="14"/>
      <c r="CVG70" s="14"/>
      <c r="CVH70" s="14"/>
      <c r="CVI70" s="14"/>
      <c r="CVJ70" s="14"/>
      <c r="CVK70" s="14"/>
      <c r="CVL70" s="14"/>
      <c r="CVM70" s="14"/>
      <c r="CVN70" s="14"/>
      <c r="CVO70" s="14"/>
      <c r="CVP70" s="14"/>
      <c r="CVQ70" s="14"/>
      <c r="CVR70" s="14"/>
      <c r="CVS70" s="14"/>
      <c r="CVT70" s="14"/>
      <c r="CVU70" s="14"/>
      <c r="CVV70" s="14"/>
      <c r="CVW70" s="14"/>
      <c r="CVX70" s="14"/>
      <c r="CVY70" s="14"/>
      <c r="CVZ70" s="14"/>
      <c r="CWA70" s="14"/>
      <c r="CWB70" s="14"/>
      <c r="CWC70" s="14"/>
      <c r="CWD70" s="14"/>
      <c r="CWE70" s="14"/>
      <c r="CWF70" s="14"/>
      <c r="CWG70" s="14"/>
      <c r="CWH70" s="14"/>
      <c r="CWI70" s="14"/>
      <c r="CWJ70" s="14"/>
      <c r="CWK70" s="14"/>
      <c r="CWL70" s="14"/>
      <c r="CWM70" s="14"/>
      <c r="CWN70" s="14"/>
      <c r="CWO70" s="14"/>
      <c r="CWP70" s="14"/>
      <c r="CWQ70" s="14"/>
      <c r="CWR70" s="14"/>
      <c r="CWS70" s="14"/>
      <c r="CWT70" s="14"/>
      <c r="CWU70" s="14"/>
      <c r="CWV70" s="14"/>
      <c r="CWW70" s="14"/>
      <c r="CWX70" s="14"/>
      <c r="CWY70" s="14"/>
      <c r="CWZ70" s="14"/>
      <c r="CXA70" s="14"/>
      <c r="CXB70" s="14"/>
      <c r="CXC70" s="14"/>
      <c r="CXD70" s="14"/>
      <c r="CXE70" s="14"/>
      <c r="CXF70" s="14"/>
      <c r="CXG70" s="14"/>
      <c r="CXH70" s="14"/>
      <c r="CXI70" s="14"/>
      <c r="CXJ70" s="14"/>
      <c r="CXK70" s="14"/>
      <c r="CXL70" s="14"/>
      <c r="CXM70" s="14"/>
      <c r="CXN70" s="14"/>
      <c r="CXO70" s="14"/>
      <c r="CXP70" s="14"/>
      <c r="CXQ70" s="14"/>
      <c r="CXR70" s="14"/>
      <c r="CXS70" s="14"/>
      <c r="CXT70" s="14"/>
      <c r="CXU70" s="14"/>
      <c r="CXV70" s="14"/>
      <c r="CXW70" s="14"/>
      <c r="CXX70" s="14"/>
      <c r="CXY70" s="14"/>
      <c r="CXZ70" s="14"/>
      <c r="CYA70" s="14"/>
      <c r="CYB70" s="14"/>
      <c r="CYC70" s="14"/>
      <c r="CYD70" s="14"/>
      <c r="CYE70" s="14"/>
      <c r="CYF70" s="14"/>
      <c r="CYG70" s="14"/>
      <c r="CYH70" s="14"/>
      <c r="CYI70" s="14"/>
      <c r="CYJ70" s="14"/>
      <c r="CYK70" s="14"/>
      <c r="CYL70" s="14"/>
      <c r="CYM70" s="14"/>
      <c r="CYN70" s="14"/>
      <c r="CYO70" s="14"/>
      <c r="CYP70" s="14"/>
      <c r="CYQ70" s="14"/>
      <c r="CYR70" s="14"/>
      <c r="CYS70" s="14"/>
      <c r="CYT70" s="14"/>
      <c r="CYU70" s="14"/>
      <c r="CYV70" s="14"/>
      <c r="CYW70" s="14"/>
      <c r="CYX70" s="14"/>
      <c r="CYY70" s="14"/>
      <c r="CYZ70" s="14"/>
      <c r="CZA70" s="14"/>
      <c r="CZB70" s="14"/>
      <c r="CZC70" s="14"/>
      <c r="CZD70" s="14"/>
      <c r="CZE70" s="14"/>
      <c r="CZF70" s="14"/>
      <c r="CZG70" s="14"/>
      <c r="CZH70" s="14"/>
      <c r="CZI70" s="14"/>
      <c r="CZJ70" s="14"/>
      <c r="CZK70" s="14"/>
      <c r="CZL70" s="14"/>
      <c r="CZM70" s="14"/>
      <c r="CZN70" s="14"/>
      <c r="CZO70" s="14"/>
      <c r="CZP70" s="14"/>
      <c r="CZQ70" s="14"/>
      <c r="CZR70" s="14"/>
      <c r="CZS70" s="14"/>
      <c r="CZT70" s="14"/>
      <c r="CZU70" s="14"/>
      <c r="CZV70" s="14"/>
      <c r="CZW70" s="14"/>
      <c r="CZX70" s="14"/>
      <c r="CZY70" s="14"/>
      <c r="CZZ70" s="14"/>
      <c r="DAA70" s="14"/>
      <c r="DAB70" s="14"/>
      <c r="DAC70" s="14"/>
      <c r="DAD70" s="14"/>
      <c r="DAE70" s="14"/>
      <c r="DAF70" s="14"/>
      <c r="DAG70" s="14"/>
      <c r="DAH70" s="14"/>
      <c r="DAI70" s="14"/>
      <c r="DAJ70" s="14"/>
      <c r="DAK70" s="14"/>
      <c r="DAL70" s="14"/>
      <c r="DAM70" s="14"/>
      <c r="DAN70" s="14"/>
      <c r="DAO70" s="14"/>
      <c r="DAP70" s="14"/>
      <c r="DAQ70" s="14"/>
      <c r="DAR70" s="14"/>
      <c r="DAS70" s="14"/>
      <c r="DAT70" s="14"/>
      <c r="DAU70" s="14"/>
      <c r="DAV70" s="14"/>
      <c r="DAW70" s="14"/>
      <c r="DAX70" s="14"/>
      <c r="DAY70" s="14"/>
      <c r="DAZ70" s="14"/>
      <c r="DBA70" s="14"/>
      <c r="DBB70" s="14"/>
      <c r="DBC70" s="14"/>
      <c r="DBD70" s="14"/>
      <c r="DBE70" s="14"/>
      <c r="DBF70" s="14"/>
      <c r="DBG70" s="14"/>
      <c r="DBH70" s="14"/>
      <c r="DBI70" s="14"/>
      <c r="DBJ70" s="14"/>
      <c r="DBK70" s="14"/>
      <c r="DBL70" s="14"/>
      <c r="DBM70" s="14"/>
      <c r="DBN70" s="14"/>
      <c r="DBO70" s="14"/>
      <c r="DBP70" s="14"/>
      <c r="DBQ70" s="14"/>
      <c r="DBR70" s="14"/>
      <c r="DBS70" s="14"/>
      <c r="DBT70" s="14"/>
      <c r="DBU70" s="14"/>
      <c r="DBV70" s="14"/>
      <c r="DBW70" s="14"/>
      <c r="DBX70" s="14"/>
      <c r="DBY70" s="14"/>
      <c r="DBZ70" s="14"/>
      <c r="DCA70" s="14"/>
      <c r="DCB70" s="14"/>
      <c r="DCC70" s="14"/>
      <c r="DCD70" s="14"/>
      <c r="DCE70" s="14"/>
      <c r="DCF70" s="14"/>
      <c r="DCG70" s="14"/>
      <c r="DCH70" s="14"/>
      <c r="DCI70" s="14"/>
      <c r="DCJ70" s="14"/>
      <c r="DCK70" s="14"/>
      <c r="DCL70" s="14"/>
      <c r="DCM70" s="14"/>
      <c r="DCN70" s="14"/>
      <c r="DCO70" s="14"/>
      <c r="DCP70" s="14"/>
      <c r="DCQ70" s="14"/>
      <c r="DCR70" s="14"/>
      <c r="DCS70" s="14"/>
      <c r="DCT70" s="14"/>
      <c r="DCU70" s="14"/>
      <c r="DCV70" s="14"/>
      <c r="DCW70" s="14"/>
      <c r="DCX70" s="14"/>
      <c r="DCY70" s="14"/>
      <c r="DCZ70" s="14"/>
      <c r="DDA70" s="14"/>
      <c r="DDB70" s="14"/>
      <c r="DDC70" s="14"/>
      <c r="DDD70" s="14"/>
      <c r="DDE70" s="14"/>
      <c r="DDF70" s="14"/>
      <c r="DDG70" s="14"/>
      <c r="DDH70" s="14"/>
      <c r="DDI70" s="14"/>
      <c r="DDJ70" s="14"/>
      <c r="DDK70" s="14"/>
      <c r="DDL70" s="14"/>
      <c r="DDM70" s="14"/>
      <c r="DDN70" s="14"/>
      <c r="DDO70" s="14"/>
      <c r="DDP70" s="14"/>
      <c r="DDQ70" s="14"/>
      <c r="DDR70" s="14"/>
      <c r="DDS70" s="14"/>
      <c r="DDT70" s="14"/>
      <c r="DDU70" s="14"/>
      <c r="DDV70" s="14"/>
      <c r="DDW70" s="14"/>
      <c r="DDX70" s="14"/>
      <c r="DDY70" s="14"/>
      <c r="DDZ70" s="14"/>
      <c r="DEA70" s="14"/>
      <c r="DEB70" s="14"/>
      <c r="DEC70" s="14"/>
      <c r="DED70" s="14"/>
      <c r="DEE70" s="14"/>
      <c r="DEF70" s="14"/>
      <c r="DEG70" s="14"/>
      <c r="DEH70" s="14"/>
      <c r="DEI70" s="14"/>
      <c r="DEJ70" s="14"/>
      <c r="DEK70" s="14"/>
      <c r="DEL70" s="14"/>
      <c r="DEM70" s="14"/>
      <c r="DEN70" s="14"/>
      <c r="DEO70" s="14"/>
      <c r="DEP70" s="14"/>
      <c r="DEQ70" s="14"/>
      <c r="DER70" s="14"/>
      <c r="DES70" s="14"/>
      <c r="DET70" s="14"/>
      <c r="DEU70" s="14"/>
      <c r="DEV70" s="14"/>
      <c r="DEW70" s="14"/>
      <c r="DEX70" s="14"/>
      <c r="DEY70" s="14"/>
      <c r="DEZ70" s="14"/>
      <c r="DFA70" s="14"/>
      <c r="DFB70" s="14"/>
      <c r="DFC70" s="14"/>
      <c r="DFD70" s="14"/>
      <c r="DFE70" s="14"/>
      <c r="DFF70" s="14"/>
      <c r="DFG70" s="14"/>
      <c r="DFH70" s="14"/>
      <c r="DFI70" s="14"/>
      <c r="DFJ70" s="14"/>
      <c r="DFK70" s="14"/>
      <c r="DFL70" s="14"/>
      <c r="DFM70" s="14"/>
      <c r="DFN70" s="14"/>
      <c r="DFO70" s="14"/>
      <c r="DFP70" s="14"/>
      <c r="DFQ70" s="14"/>
      <c r="DFR70" s="14"/>
      <c r="DFS70" s="14"/>
      <c r="DFT70" s="14"/>
      <c r="DFU70" s="14"/>
      <c r="DFV70" s="14"/>
      <c r="DFW70" s="14"/>
      <c r="DFX70" s="14"/>
      <c r="DFY70" s="14"/>
      <c r="DFZ70" s="14"/>
      <c r="DGA70" s="14"/>
      <c r="DGB70" s="14"/>
      <c r="DGC70" s="14"/>
      <c r="DGD70" s="14"/>
      <c r="DGE70" s="14"/>
      <c r="DGF70" s="14"/>
      <c r="DGG70" s="14"/>
      <c r="DGH70" s="14"/>
      <c r="DGI70" s="14"/>
      <c r="DGJ70" s="14"/>
      <c r="DGK70" s="14"/>
      <c r="DGL70" s="14"/>
      <c r="DGM70" s="14"/>
      <c r="DGN70" s="14"/>
      <c r="DGO70" s="14"/>
      <c r="DGP70" s="14"/>
      <c r="DGQ70" s="14"/>
      <c r="DGR70" s="14"/>
      <c r="DGS70" s="14"/>
      <c r="DGT70" s="14"/>
      <c r="DGU70" s="14"/>
      <c r="DGV70" s="14"/>
      <c r="DGW70" s="14"/>
      <c r="DGX70" s="14"/>
      <c r="DGY70" s="14"/>
      <c r="DGZ70" s="14"/>
      <c r="DHA70" s="14"/>
      <c r="DHB70" s="14"/>
      <c r="DHC70" s="14"/>
      <c r="DHD70" s="14"/>
      <c r="DHE70" s="14"/>
      <c r="DHF70" s="14"/>
      <c r="DHG70" s="14"/>
      <c r="DHH70" s="14"/>
      <c r="DHI70" s="14"/>
      <c r="DHJ70" s="14"/>
      <c r="DHK70" s="14"/>
      <c r="DHL70" s="14"/>
      <c r="DHM70" s="14"/>
      <c r="DHN70" s="14"/>
      <c r="DHO70" s="14"/>
      <c r="DHP70" s="14"/>
      <c r="DHQ70" s="14"/>
      <c r="DHR70" s="14"/>
      <c r="DHS70" s="14"/>
      <c r="DHT70" s="14"/>
      <c r="DHU70" s="14"/>
      <c r="DHV70" s="14"/>
      <c r="DHW70" s="14"/>
      <c r="DHX70" s="14"/>
      <c r="DHY70" s="14"/>
      <c r="DHZ70" s="14"/>
      <c r="DIA70" s="14"/>
      <c r="DIB70" s="14"/>
      <c r="DIC70" s="14"/>
      <c r="DID70" s="14"/>
      <c r="DIE70" s="14"/>
      <c r="DIF70" s="14"/>
      <c r="DIG70" s="14"/>
      <c r="DIH70" s="14"/>
      <c r="DII70" s="14"/>
      <c r="DIJ70" s="14"/>
      <c r="DIK70" s="14"/>
      <c r="DIL70" s="14"/>
      <c r="DIM70" s="14"/>
      <c r="DIN70" s="14"/>
      <c r="DIO70" s="14"/>
      <c r="DIP70" s="14"/>
      <c r="DIQ70" s="14"/>
      <c r="DIR70" s="14"/>
      <c r="DIS70" s="14"/>
      <c r="DIT70" s="14"/>
      <c r="DIU70" s="14"/>
      <c r="DIV70" s="14"/>
      <c r="DIW70" s="14"/>
      <c r="DIX70" s="14"/>
      <c r="DIY70" s="14"/>
      <c r="DIZ70" s="14"/>
      <c r="DJA70" s="14"/>
      <c r="DJB70" s="14"/>
      <c r="DJC70" s="14"/>
      <c r="DJD70" s="14"/>
      <c r="DJE70" s="14"/>
      <c r="DJF70" s="14"/>
      <c r="DJG70" s="14"/>
      <c r="DJH70" s="14"/>
      <c r="DJI70" s="14"/>
      <c r="DJJ70" s="14"/>
      <c r="DJK70" s="14"/>
      <c r="DJL70" s="14"/>
      <c r="DJM70" s="14"/>
      <c r="DJN70" s="14"/>
      <c r="DJO70" s="14"/>
      <c r="DJP70" s="14"/>
      <c r="DJQ70" s="14"/>
      <c r="DJR70" s="14"/>
      <c r="DJS70" s="14"/>
      <c r="DJT70" s="14"/>
      <c r="DJU70" s="14"/>
      <c r="DJV70" s="14"/>
      <c r="DJW70" s="14"/>
      <c r="DJX70" s="14"/>
      <c r="DJY70" s="14"/>
      <c r="DJZ70" s="14"/>
      <c r="DKA70" s="14"/>
      <c r="DKB70" s="14"/>
      <c r="DKC70" s="14"/>
      <c r="DKD70" s="14"/>
      <c r="DKE70" s="14"/>
      <c r="DKF70" s="14"/>
      <c r="DKG70" s="14"/>
      <c r="DKH70" s="14"/>
      <c r="DKI70" s="14"/>
      <c r="DKJ70" s="14"/>
      <c r="DKK70" s="14"/>
      <c r="DKL70" s="14"/>
      <c r="DKM70" s="14"/>
      <c r="DKN70" s="14"/>
      <c r="DKO70" s="14"/>
      <c r="DKP70" s="14"/>
      <c r="DKQ70" s="14"/>
      <c r="DKR70" s="14"/>
      <c r="DKS70" s="14"/>
      <c r="DKT70" s="14"/>
      <c r="DKU70" s="14"/>
      <c r="DKV70" s="14"/>
      <c r="DKW70" s="14"/>
      <c r="DKX70" s="14"/>
      <c r="DKY70" s="14"/>
      <c r="DKZ70" s="14"/>
      <c r="DLA70" s="14"/>
      <c r="DLB70" s="14"/>
      <c r="DLC70" s="14"/>
      <c r="DLD70" s="14"/>
      <c r="DLE70" s="14"/>
      <c r="DLF70" s="14"/>
      <c r="DLG70" s="14"/>
      <c r="DLH70" s="14"/>
      <c r="DLI70" s="14"/>
      <c r="DLJ70" s="14"/>
      <c r="DLK70" s="14"/>
      <c r="DLL70" s="14"/>
      <c r="DLM70" s="14"/>
      <c r="DLN70" s="14"/>
      <c r="DLO70" s="14"/>
      <c r="DLP70" s="14"/>
      <c r="DLQ70" s="14"/>
      <c r="DLR70" s="14"/>
      <c r="DLS70" s="14"/>
      <c r="DLT70" s="14"/>
      <c r="DLU70" s="14"/>
      <c r="DLV70" s="14"/>
      <c r="DLW70" s="14"/>
      <c r="DLX70" s="14"/>
      <c r="DLY70" s="14"/>
      <c r="DLZ70" s="14"/>
      <c r="DMA70" s="14"/>
      <c r="DMB70" s="14"/>
      <c r="DMC70" s="14"/>
      <c r="DMD70" s="14"/>
      <c r="DME70" s="14"/>
      <c r="DMF70" s="14"/>
      <c r="DMG70" s="14"/>
      <c r="DMH70" s="14"/>
      <c r="DMI70" s="14"/>
      <c r="DMJ70" s="14"/>
      <c r="DMK70" s="14"/>
      <c r="DML70" s="14"/>
      <c r="DMM70" s="14"/>
      <c r="DMN70" s="14"/>
      <c r="DMO70" s="14"/>
      <c r="DMP70" s="14"/>
      <c r="DMQ70" s="14"/>
      <c r="DMR70" s="14"/>
      <c r="DMS70" s="14"/>
      <c r="DMT70" s="14"/>
      <c r="DMU70" s="14"/>
      <c r="DMV70" s="14"/>
      <c r="DMW70" s="14"/>
      <c r="DMX70" s="14"/>
      <c r="DMY70" s="14"/>
      <c r="DMZ70" s="14"/>
      <c r="DNA70" s="14"/>
      <c r="DNB70" s="14"/>
      <c r="DNC70" s="14"/>
      <c r="DND70" s="14"/>
      <c r="DNE70" s="14"/>
      <c r="DNF70" s="14"/>
      <c r="DNG70" s="14"/>
      <c r="DNH70" s="14"/>
      <c r="DNI70" s="14"/>
      <c r="DNJ70" s="14"/>
      <c r="DNK70" s="14"/>
      <c r="DNL70" s="14"/>
      <c r="DNM70" s="14"/>
      <c r="DNN70" s="14"/>
      <c r="DNO70" s="14"/>
      <c r="DNP70" s="14"/>
      <c r="DNQ70" s="14"/>
      <c r="DNR70" s="14"/>
      <c r="DNS70" s="14"/>
      <c r="DNT70" s="14"/>
      <c r="DNU70" s="14"/>
      <c r="DNV70" s="14"/>
      <c r="DNW70" s="14"/>
      <c r="DNX70" s="14"/>
      <c r="DNY70" s="14"/>
      <c r="DNZ70" s="14"/>
      <c r="DOA70" s="14"/>
      <c r="DOB70" s="14"/>
      <c r="DOC70" s="14"/>
      <c r="DOD70" s="14"/>
      <c r="DOE70" s="14"/>
      <c r="DOF70" s="14"/>
      <c r="DOG70" s="14"/>
      <c r="DOH70" s="14"/>
      <c r="DOI70" s="14"/>
      <c r="DOJ70" s="14"/>
      <c r="DOK70" s="14"/>
      <c r="DOL70" s="14"/>
      <c r="DOM70" s="14"/>
      <c r="DON70" s="14"/>
      <c r="DOO70" s="14"/>
      <c r="DOP70" s="14"/>
      <c r="DOQ70" s="14"/>
      <c r="DOR70" s="14"/>
      <c r="DOS70" s="14"/>
      <c r="DOT70" s="14"/>
      <c r="DOU70" s="14"/>
      <c r="DOV70" s="14"/>
      <c r="DOW70" s="14"/>
      <c r="DOX70" s="14"/>
      <c r="DOY70" s="14"/>
      <c r="DOZ70" s="14"/>
      <c r="DPA70" s="14"/>
      <c r="DPB70" s="14"/>
      <c r="DPC70" s="14"/>
      <c r="DPD70" s="14"/>
      <c r="DPE70" s="14"/>
      <c r="DPF70" s="14"/>
      <c r="DPG70" s="14"/>
      <c r="DPH70" s="14"/>
      <c r="DPI70" s="14"/>
      <c r="DPJ70" s="14"/>
      <c r="DPK70" s="14"/>
      <c r="DPL70" s="14"/>
      <c r="DPM70" s="14"/>
      <c r="DPN70" s="14"/>
      <c r="DPO70" s="14"/>
      <c r="DPP70" s="14"/>
      <c r="DPQ70" s="14"/>
      <c r="DPR70" s="14"/>
      <c r="DPS70" s="14"/>
      <c r="DPT70" s="14"/>
      <c r="DPU70" s="14"/>
      <c r="DPV70" s="14"/>
      <c r="DPW70" s="14"/>
      <c r="DPX70" s="14"/>
      <c r="DPY70" s="14"/>
      <c r="DPZ70" s="14"/>
      <c r="DQA70" s="14"/>
      <c r="DQB70" s="14"/>
      <c r="DQC70" s="14"/>
      <c r="DQD70" s="14"/>
      <c r="DQE70" s="14"/>
      <c r="DQF70" s="14"/>
      <c r="DQG70" s="14"/>
      <c r="DQH70" s="14"/>
      <c r="DQI70" s="14"/>
      <c r="DQJ70" s="14"/>
      <c r="DQK70" s="14"/>
      <c r="DQL70" s="14"/>
      <c r="DQM70" s="14"/>
      <c r="DQN70" s="14"/>
      <c r="DQO70" s="14"/>
      <c r="DQP70" s="14"/>
      <c r="DQQ70" s="14"/>
      <c r="DQR70" s="14"/>
      <c r="DQS70" s="14"/>
      <c r="DQT70" s="14"/>
      <c r="DQU70" s="14"/>
      <c r="DQV70" s="14"/>
      <c r="DQW70" s="14"/>
      <c r="DQX70" s="14"/>
      <c r="DQY70" s="14"/>
      <c r="DQZ70" s="14"/>
      <c r="DRA70" s="14"/>
      <c r="DRB70" s="14"/>
      <c r="DRC70" s="14"/>
      <c r="DRD70" s="14"/>
      <c r="DRE70" s="14"/>
      <c r="DRF70" s="14"/>
      <c r="DRG70" s="14"/>
      <c r="DRH70" s="14"/>
      <c r="DRI70" s="14"/>
      <c r="DRJ70" s="14"/>
      <c r="DRK70" s="14"/>
      <c r="DRL70" s="14"/>
      <c r="DRM70" s="14"/>
      <c r="DRN70" s="14"/>
      <c r="DRO70" s="14"/>
      <c r="DRP70" s="14"/>
      <c r="DRQ70" s="14"/>
      <c r="DRR70" s="14"/>
      <c r="DRS70" s="14"/>
      <c r="DRT70" s="14"/>
      <c r="DRU70" s="14"/>
      <c r="DRV70" s="14"/>
      <c r="DRW70" s="14"/>
      <c r="DRX70" s="14"/>
      <c r="DRY70" s="14"/>
      <c r="DRZ70" s="14"/>
      <c r="DSA70" s="14"/>
      <c r="DSB70" s="14"/>
      <c r="DSC70" s="14"/>
      <c r="DSD70" s="14"/>
      <c r="DSE70" s="14"/>
      <c r="DSF70" s="14"/>
      <c r="DSG70" s="14"/>
      <c r="DSH70" s="14"/>
      <c r="DSI70" s="14"/>
      <c r="DSJ70" s="14"/>
      <c r="DSK70" s="14"/>
      <c r="DSL70" s="14"/>
      <c r="DSM70" s="14"/>
      <c r="DSN70" s="14"/>
      <c r="DSO70" s="14"/>
      <c r="DSP70" s="14"/>
      <c r="DSQ70" s="14"/>
      <c r="DSR70" s="14"/>
      <c r="DSS70" s="14"/>
      <c r="DST70" s="14"/>
      <c r="DSU70" s="14"/>
      <c r="DSV70" s="14"/>
      <c r="DSW70" s="14"/>
      <c r="DSX70" s="14"/>
      <c r="DSY70" s="14"/>
      <c r="DSZ70" s="14"/>
      <c r="DTA70" s="14"/>
      <c r="DTB70" s="14"/>
      <c r="DTC70" s="14"/>
      <c r="DTD70" s="14"/>
      <c r="DTE70" s="14"/>
      <c r="DTF70" s="14"/>
      <c r="DTG70" s="14"/>
      <c r="DTH70" s="14"/>
      <c r="DTI70" s="14"/>
      <c r="DTJ70" s="14"/>
      <c r="DTK70" s="14"/>
      <c r="DTL70" s="14"/>
      <c r="DTM70" s="14"/>
      <c r="DTN70" s="14"/>
      <c r="DTO70" s="14"/>
      <c r="DTP70" s="14"/>
      <c r="DTQ70" s="14"/>
      <c r="DTR70" s="14"/>
      <c r="DTS70" s="14"/>
      <c r="DTT70" s="14"/>
      <c r="DTU70" s="14"/>
      <c r="DTV70" s="14"/>
      <c r="DTW70" s="14"/>
      <c r="DTX70" s="14"/>
      <c r="DTY70" s="14"/>
      <c r="DTZ70" s="14"/>
      <c r="DUA70" s="14"/>
      <c r="DUB70" s="14"/>
      <c r="DUC70" s="14"/>
      <c r="DUD70" s="14"/>
      <c r="DUE70" s="14"/>
      <c r="DUF70" s="14"/>
      <c r="DUG70" s="14"/>
      <c r="DUH70" s="14"/>
      <c r="DUI70" s="14"/>
      <c r="DUJ70" s="14"/>
      <c r="DUK70" s="14"/>
      <c r="DUL70" s="14"/>
      <c r="DUM70" s="14"/>
      <c r="DUN70" s="14"/>
      <c r="DUO70" s="14"/>
      <c r="DUP70" s="14"/>
      <c r="DUQ70" s="14"/>
      <c r="DUR70" s="14"/>
      <c r="DUS70" s="14"/>
      <c r="DUT70" s="14"/>
      <c r="DUU70" s="14"/>
      <c r="DUV70" s="14"/>
      <c r="DUW70" s="14"/>
      <c r="DUX70" s="14"/>
      <c r="DUY70" s="14"/>
      <c r="DUZ70" s="14"/>
      <c r="DVA70" s="14"/>
      <c r="DVB70" s="14"/>
      <c r="DVC70" s="14"/>
      <c r="DVD70" s="14"/>
      <c r="DVE70" s="14"/>
      <c r="DVF70" s="14"/>
      <c r="DVG70" s="14"/>
      <c r="DVH70" s="14"/>
      <c r="DVI70" s="14"/>
      <c r="DVJ70" s="14"/>
      <c r="DVK70" s="14"/>
      <c r="DVL70" s="14"/>
      <c r="DVM70" s="14"/>
      <c r="DVN70" s="14"/>
      <c r="DVO70" s="14"/>
      <c r="DVP70" s="14"/>
      <c r="DVQ70" s="14"/>
      <c r="DVR70" s="14"/>
      <c r="DVS70" s="14"/>
      <c r="DVT70" s="14"/>
      <c r="DVU70" s="14"/>
      <c r="DVV70" s="14"/>
      <c r="DVW70" s="14"/>
      <c r="DVX70" s="14"/>
      <c r="DVY70" s="14"/>
      <c r="DVZ70" s="14"/>
      <c r="DWA70" s="14"/>
      <c r="DWB70" s="14"/>
      <c r="DWC70" s="14"/>
      <c r="DWD70" s="14"/>
      <c r="DWE70" s="14"/>
      <c r="DWF70" s="14"/>
      <c r="DWG70" s="14"/>
      <c r="DWH70" s="14"/>
      <c r="DWI70" s="14"/>
      <c r="DWJ70" s="14"/>
      <c r="DWK70" s="14"/>
      <c r="DWL70" s="14"/>
      <c r="DWM70" s="14"/>
      <c r="DWN70" s="14"/>
      <c r="DWO70" s="14"/>
      <c r="DWP70" s="14"/>
      <c r="DWQ70" s="14"/>
      <c r="DWR70" s="14"/>
      <c r="DWS70" s="14"/>
      <c r="DWT70" s="14"/>
      <c r="DWU70" s="14"/>
      <c r="DWV70" s="14"/>
      <c r="DWW70" s="14"/>
      <c r="DWX70" s="14"/>
      <c r="DWY70" s="14"/>
      <c r="DWZ70" s="14"/>
      <c r="DXA70" s="14"/>
      <c r="DXB70" s="14"/>
      <c r="DXC70" s="14"/>
      <c r="DXD70" s="14"/>
      <c r="DXE70" s="14"/>
      <c r="DXF70" s="14"/>
      <c r="DXG70" s="14"/>
      <c r="DXH70" s="14"/>
      <c r="DXI70" s="14"/>
      <c r="DXJ70" s="14"/>
      <c r="DXK70" s="14"/>
      <c r="DXL70" s="14"/>
      <c r="DXM70" s="14"/>
      <c r="DXN70" s="14"/>
      <c r="DXO70" s="14"/>
      <c r="DXP70" s="14"/>
      <c r="DXQ70" s="14"/>
      <c r="DXR70" s="14"/>
      <c r="DXS70" s="14"/>
      <c r="DXT70" s="14"/>
      <c r="DXU70" s="14"/>
      <c r="DXV70" s="14"/>
      <c r="DXW70" s="14"/>
      <c r="DXX70" s="14"/>
      <c r="DXY70" s="14"/>
      <c r="DXZ70" s="14"/>
      <c r="DYA70" s="14"/>
      <c r="DYB70" s="14"/>
      <c r="DYC70" s="14"/>
      <c r="DYD70" s="14"/>
      <c r="DYE70" s="14"/>
      <c r="DYF70" s="14"/>
      <c r="DYG70" s="14"/>
      <c r="DYH70" s="14"/>
      <c r="DYI70" s="14"/>
      <c r="DYJ70" s="14"/>
      <c r="DYK70" s="14"/>
      <c r="DYL70" s="14"/>
      <c r="DYM70" s="14"/>
      <c r="DYN70" s="14"/>
      <c r="DYO70" s="14"/>
      <c r="DYP70" s="14"/>
      <c r="DYQ70" s="14"/>
      <c r="DYR70" s="14"/>
      <c r="DYS70" s="14"/>
      <c r="DYT70" s="14"/>
      <c r="DYU70" s="14"/>
      <c r="DYV70" s="14"/>
      <c r="DYW70" s="14"/>
      <c r="DYX70" s="14"/>
      <c r="DYY70" s="14"/>
      <c r="DYZ70" s="14"/>
      <c r="DZA70" s="14"/>
      <c r="DZB70" s="14"/>
      <c r="DZC70" s="14"/>
      <c r="DZD70" s="14"/>
      <c r="DZE70" s="14"/>
      <c r="DZF70" s="14"/>
      <c r="DZG70" s="14"/>
      <c r="DZH70" s="14"/>
      <c r="DZI70" s="14"/>
      <c r="DZJ70" s="14"/>
      <c r="DZK70" s="14"/>
      <c r="DZL70" s="14"/>
      <c r="DZM70" s="14"/>
      <c r="DZN70" s="14"/>
      <c r="DZO70" s="14"/>
      <c r="DZP70" s="14"/>
      <c r="DZQ70" s="14"/>
      <c r="DZR70" s="14"/>
      <c r="DZS70" s="14"/>
      <c r="DZT70" s="14"/>
      <c r="DZU70" s="14"/>
      <c r="DZV70" s="14"/>
      <c r="DZW70" s="14"/>
      <c r="DZX70" s="14"/>
      <c r="DZY70" s="14"/>
      <c r="DZZ70" s="14"/>
      <c r="EAA70" s="14"/>
      <c r="EAB70" s="14"/>
      <c r="EAC70" s="14"/>
      <c r="EAD70" s="14"/>
      <c r="EAE70" s="14"/>
      <c r="EAF70" s="14"/>
      <c r="EAG70" s="14"/>
      <c r="EAH70" s="14"/>
      <c r="EAI70" s="14"/>
      <c r="EAJ70" s="14"/>
      <c r="EAK70" s="14"/>
      <c r="EAL70" s="14"/>
      <c r="EAM70" s="14"/>
      <c r="EAN70" s="14"/>
      <c r="EAO70" s="14"/>
      <c r="EAP70" s="14"/>
      <c r="EAQ70" s="14"/>
      <c r="EAR70" s="14"/>
      <c r="EAS70" s="14"/>
      <c r="EAT70" s="14"/>
      <c r="EAU70" s="14"/>
      <c r="EAV70" s="14"/>
      <c r="EAW70" s="14"/>
      <c r="EAX70" s="14"/>
      <c r="EAY70" s="14"/>
      <c r="EAZ70" s="14"/>
      <c r="EBA70" s="14"/>
      <c r="EBB70" s="14"/>
      <c r="EBC70" s="14"/>
      <c r="EBD70" s="14"/>
      <c r="EBE70" s="14"/>
      <c r="EBF70" s="14"/>
      <c r="EBG70" s="14"/>
      <c r="EBH70" s="14"/>
      <c r="EBI70" s="14"/>
      <c r="EBJ70" s="14"/>
      <c r="EBK70" s="14"/>
      <c r="EBL70" s="14"/>
      <c r="EBM70" s="14"/>
      <c r="EBN70" s="14"/>
      <c r="EBO70" s="14"/>
      <c r="EBP70" s="14"/>
      <c r="EBQ70" s="14"/>
      <c r="EBR70" s="14"/>
      <c r="EBS70" s="14"/>
      <c r="EBT70" s="14"/>
      <c r="EBU70" s="14"/>
      <c r="EBV70" s="14"/>
      <c r="EBW70" s="14"/>
      <c r="EBX70" s="14"/>
      <c r="EBY70" s="14"/>
      <c r="EBZ70" s="14"/>
      <c r="ECA70" s="14"/>
      <c r="ECB70" s="14"/>
      <c r="ECC70" s="14"/>
      <c r="ECD70" s="14"/>
      <c r="ECE70" s="14"/>
      <c r="ECF70" s="14"/>
      <c r="ECG70" s="14"/>
      <c r="ECH70" s="14"/>
      <c r="ECI70" s="14"/>
      <c r="ECJ70" s="14"/>
      <c r="ECK70" s="14"/>
      <c r="ECL70" s="14"/>
      <c r="ECM70" s="14"/>
      <c r="ECN70" s="14"/>
      <c r="ECO70" s="14"/>
      <c r="ECP70" s="14"/>
      <c r="ECQ70" s="14"/>
      <c r="ECR70" s="14"/>
      <c r="ECS70" s="14"/>
      <c r="ECT70" s="14"/>
      <c r="ECU70" s="14"/>
      <c r="ECV70" s="14"/>
      <c r="ECW70" s="14"/>
      <c r="ECX70" s="14"/>
      <c r="ECY70" s="14"/>
      <c r="ECZ70" s="14"/>
      <c r="EDA70" s="14"/>
      <c r="EDB70" s="14"/>
      <c r="EDC70" s="14"/>
      <c r="EDD70" s="14"/>
      <c r="EDE70" s="14"/>
      <c r="EDF70" s="14"/>
      <c r="EDG70" s="14"/>
      <c r="EDH70" s="14"/>
      <c r="EDI70" s="14"/>
      <c r="EDJ70" s="14"/>
      <c r="EDK70" s="14"/>
      <c r="EDL70" s="14"/>
      <c r="EDM70" s="14"/>
      <c r="EDN70" s="14"/>
      <c r="EDO70" s="14"/>
      <c r="EDP70" s="14"/>
      <c r="EDQ70" s="14"/>
      <c r="EDR70" s="14"/>
      <c r="EDS70" s="14"/>
      <c r="EDT70" s="14"/>
      <c r="EDU70" s="14"/>
      <c r="EDV70" s="14"/>
      <c r="EDW70" s="14"/>
      <c r="EDX70" s="14"/>
      <c r="EDY70" s="14"/>
      <c r="EDZ70" s="14"/>
      <c r="EEA70" s="14"/>
      <c r="EEB70" s="14"/>
      <c r="EEC70" s="14"/>
      <c r="EED70" s="14"/>
      <c r="EEE70" s="14"/>
      <c r="EEF70" s="14"/>
      <c r="EEG70" s="14"/>
      <c r="EEH70" s="14"/>
      <c r="EEI70" s="14"/>
      <c r="EEJ70" s="14"/>
      <c r="EEK70" s="14"/>
      <c r="EEL70" s="14"/>
      <c r="EEM70" s="14"/>
      <c r="EEN70" s="14"/>
      <c r="EEO70" s="14"/>
      <c r="EEP70" s="14"/>
      <c r="EEQ70" s="14"/>
      <c r="EER70" s="14"/>
      <c r="EES70" s="14"/>
      <c r="EET70" s="14"/>
      <c r="EEU70" s="14"/>
      <c r="EEV70" s="14"/>
      <c r="EEW70" s="14"/>
      <c r="EEX70" s="14"/>
      <c r="EEY70" s="14"/>
      <c r="EEZ70" s="14"/>
      <c r="EFA70" s="14"/>
      <c r="EFB70" s="14"/>
      <c r="EFC70" s="14"/>
      <c r="EFD70" s="14"/>
      <c r="EFE70" s="14"/>
      <c r="EFF70" s="14"/>
      <c r="EFG70" s="14"/>
      <c r="EFH70" s="14"/>
      <c r="EFI70" s="14"/>
      <c r="EFJ70" s="14"/>
      <c r="EFK70" s="14"/>
      <c r="EFL70" s="14"/>
      <c r="EFM70" s="14"/>
      <c r="EFN70" s="14"/>
      <c r="EFO70" s="14"/>
      <c r="EFP70" s="14"/>
      <c r="EFQ70" s="14"/>
      <c r="EFR70" s="14"/>
      <c r="EFS70" s="14"/>
      <c r="EFT70" s="14"/>
      <c r="EFU70" s="14"/>
      <c r="EFV70" s="14"/>
      <c r="EFW70" s="14"/>
      <c r="EFX70" s="14"/>
      <c r="EFY70" s="14"/>
      <c r="EFZ70" s="14"/>
      <c r="EGA70" s="14"/>
      <c r="EGB70" s="14"/>
      <c r="EGC70" s="14"/>
      <c r="EGD70" s="14"/>
      <c r="EGE70" s="14"/>
      <c r="EGF70" s="14"/>
      <c r="EGG70" s="14"/>
      <c r="EGH70" s="14"/>
      <c r="EGI70" s="14"/>
      <c r="EGJ70" s="14"/>
      <c r="EGK70" s="14"/>
      <c r="EGL70" s="14"/>
      <c r="EGM70" s="14"/>
      <c r="EGN70" s="14"/>
      <c r="EGO70" s="14"/>
      <c r="EGP70" s="14"/>
      <c r="EGQ70" s="14"/>
      <c r="EGR70" s="14"/>
      <c r="EGS70" s="14"/>
      <c r="EGT70" s="14"/>
      <c r="EGU70" s="14"/>
      <c r="EGV70" s="14"/>
      <c r="EGW70" s="14"/>
      <c r="EGX70" s="14"/>
      <c r="EGY70" s="14"/>
      <c r="EGZ70" s="14"/>
      <c r="EHA70" s="14"/>
      <c r="EHB70" s="14"/>
      <c r="EHC70" s="14"/>
      <c r="EHD70" s="14"/>
      <c r="EHE70" s="14"/>
      <c r="EHF70" s="14"/>
      <c r="EHG70" s="14"/>
      <c r="EHH70" s="14"/>
      <c r="EHI70" s="14"/>
      <c r="EHJ70" s="14"/>
      <c r="EHK70" s="14"/>
      <c r="EHL70" s="14"/>
      <c r="EHM70" s="14"/>
      <c r="EHN70" s="14"/>
      <c r="EHO70" s="14"/>
      <c r="EHP70" s="14"/>
      <c r="EHQ70" s="14"/>
      <c r="EHR70" s="14"/>
      <c r="EHS70" s="14"/>
      <c r="EHT70" s="14"/>
      <c r="EHU70" s="14"/>
      <c r="EHV70" s="14"/>
      <c r="EHW70" s="14"/>
      <c r="EHX70" s="14"/>
      <c r="EHY70" s="14"/>
      <c r="EHZ70" s="14"/>
      <c r="EIA70" s="14"/>
      <c r="EIB70" s="14"/>
      <c r="EIC70" s="14"/>
      <c r="EID70" s="14"/>
      <c r="EIE70" s="14"/>
      <c r="EIF70" s="14"/>
      <c r="EIG70" s="14"/>
      <c r="EIH70" s="14"/>
      <c r="EII70" s="14"/>
      <c r="EIJ70" s="14"/>
      <c r="EIK70" s="14"/>
      <c r="EIL70" s="14"/>
      <c r="EIM70" s="14"/>
      <c r="EIN70" s="14"/>
      <c r="EIO70" s="14"/>
      <c r="EIP70" s="14"/>
      <c r="EIQ70" s="14"/>
      <c r="EIR70" s="14"/>
      <c r="EIS70" s="14"/>
      <c r="EIT70" s="14"/>
      <c r="EIU70" s="14"/>
      <c r="EIV70" s="14"/>
      <c r="EIW70" s="14"/>
      <c r="EIX70" s="14"/>
      <c r="EIY70" s="14"/>
      <c r="EIZ70" s="14"/>
      <c r="EJA70" s="14"/>
      <c r="EJB70" s="14"/>
      <c r="EJC70" s="14"/>
      <c r="EJD70" s="14"/>
      <c r="EJE70" s="14"/>
      <c r="EJF70" s="14"/>
      <c r="EJG70" s="14"/>
      <c r="EJH70" s="14"/>
      <c r="EJI70" s="14"/>
      <c r="EJJ70" s="14"/>
      <c r="EJK70" s="14"/>
      <c r="EJL70" s="14"/>
      <c r="EJM70" s="14"/>
      <c r="EJN70" s="14"/>
      <c r="EJO70" s="14"/>
      <c r="EJP70" s="14"/>
      <c r="EJQ70" s="14"/>
      <c r="EJR70" s="14"/>
      <c r="EJS70" s="14"/>
      <c r="EJT70" s="14"/>
      <c r="EJU70" s="14"/>
      <c r="EJV70" s="14"/>
      <c r="EJW70" s="14"/>
      <c r="EJX70" s="14"/>
      <c r="EJY70" s="14"/>
      <c r="EJZ70" s="14"/>
      <c r="EKA70" s="14"/>
      <c r="EKB70" s="14"/>
      <c r="EKC70" s="14"/>
      <c r="EKD70" s="14"/>
      <c r="EKE70" s="14"/>
      <c r="EKF70" s="14"/>
      <c r="EKG70" s="14"/>
      <c r="EKH70" s="14"/>
      <c r="EKI70" s="14"/>
      <c r="EKJ70" s="14"/>
      <c r="EKK70" s="14"/>
      <c r="EKL70" s="14"/>
      <c r="EKM70" s="14"/>
      <c r="EKN70" s="14"/>
      <c r="EKO70" s="14"/>
      <c r="EKP70" s="14"/>
      <c r="EKQ70" s="14"/>
      <c r="EKR70" s="14"/>
      <c r="EKS70" s="14"/>
      <c r="EKT70" s="14"/>
      <c r="EKU70" s="14"/>
      <c r="EKV70" s="14"/>
      <c r="EKW70" s="14"/>
      <c r="EKX70" s="14"/>
      <c r="EKY70" s="14"/>
      <c r="EKZ70" s="14"/>
      <c r="ELA70" s="14"/>
      <c r="ELB70" s="14"/>
      <c r="ELC70" s="14"/>
      <c r="ELD70" s="14"/>
      <c r="ELE70" s="14"/>
      <c r="ELF70" s="14"/>
      <c r="ELG70" s="14"/>
      <c r="ELH70" s="14"/>
      <c r="ELI70" s="14"/>
      <c r="ELJ70" s="14"/>
      <c r="ELK70" s="14"/>
      <c r="ELL70" s="14"/>
      <c r="ELM70" s="14"/>
      <c r="ELN70" s="14"/>
      <c r="ELO70" s="14"/>
      <c r="ELP70" s="14"/>
      <c r="ELQ70" s="14"/>
      <c r="ELR70" s="14"/>
      <c r="ELS70" s="14"/>
      <c r="ELT70" s="14"/>
      <c r="ELU70" s="14"/>
      <c r="ELV70" s="14"/>
      <c r="ELW70" s="14"/>
      <c r="ELX70" s="14"/>
      <c r="ELY70" s="14"/>
      <c r="ELZ70" s="14"/>
      <c r="EMA70" s="14"/>
      <c r="EMB70" s="14"/>
      <c r="EMC70" s="14"/>
      <c r="EMD70" s="14"/>
      <c r="EME70" s="14"/>
      <c r="EMF70" s="14"/>
      <c r="EMG70" s="14"/>
      <c r="EMH70" s="14"/>
      <c r="EMI70" s="14"/>
      <c r="EMJ70" s="14"/>
      <c r="EMK70" s="14"/>
      <c r="EML70" s="14"/>
      <c r="EMM70" s="14"/>
      <c r="EMN70" s="14"/>
      <c r="EMO70" s="14"/>
      <c r="EMP70" s="14"/>
      <c r="EMQ70" s="14"/>
      <c r="EMR70" s="14"/>
      <c r="EMS70" s="14"/>
      <c r="EMT70" s="14"/>
      <c r="EMU70" s="14"/>
      <c r="EMV70" s="14"/>
      <c r="EMW70" s="14"/>
      <c r="EMX70" s="14"/>
      <c r="EMY70" s="14"/>
      <c r="EMZ70" s="14"/>
      <c r="ENA70" s="14"/>
      <c r="ENB70" s="14"/>
      <c r="ENC70" s="14"/>
      <c r="END70" s="14"/>
      <c r="ENE70" s="14"/>
      <c r="ENF70" s="14"/>
      <c r="ENG70" s="14"/>
      <c r="ENH70" s="14"/>
      <c r="ENI70" s="14"/>
      <c r="ENJ70" s="14"/>
      <c r="ENK70" s="14"/>
      <c r="ENL70" s="14"/>
      <c r="ENM70" s="14"/>
      <c r="ENN70" s="14"/>
      <c r="ENO70" s="14"/>
      <c r="ENP70" s="14"/>
      <c r="ENQ70" s="14"/>
      <c r="ENR70" s="14"/>
      <c r="ENS70" s="14"/>
      <c r="ENT70" s="14"/>
      <c r="ENU70" s="14"/>
      <c r="ENV70" s="14"/>
      <c r="ENW70" s="14"/>
      <c r="ENX70" s="14"/>
      <c r="ENY70" s="14"/>
      <c r="ENZ70" s="14"/>
      <c r="EOA70" s="14"/>
      <c r="EOB70" s="14"/>
      <c r="EOC70" s="14"/>
      <c r="EOD70" s="14"/>
      <c r="EOE70" s="14"/>
      <c r="EOF70" s="14"/>
      <c r="EOG70" s="14"/>
      <c r="EOH70" s="14"/>
      <c r="EOI70" s="14"/>
      <c r="EOJ70" s="14"/>
      <c r="EOK70" s="14"/>
      <c r="EOL70" s="14"/>
      <c r="EOM70" s="14"/>
      <c r="EON70" s="14"/>
      <c r="EOO70" s="14"/>
      <c r="EOP70" s="14"/>
      <c r="EOQ70" s="14"/>
      <c r="EOR70" s="14"/>
      <c r="EOS70" s="14"/>
      <c r="EOT70" s="14"/>
      <c r="EOU70" s="14"/>
      <c r="EOV70" s="14"/>
      <c r="EOW70" s="14"/>
      <c r="EOX70" s="14"/>
      <c r="EOY70" s="14"/>
      <c r="EOZ70" s="14"/>
      <c r="EPA70" s="14"/>
      <c r="EPB70" s="14"/>
      <c r="EPC70" s="14"/>
      <c r="EPD70" s="14"/>
      <c r="EPE70" s="14"/>
      <c r="EPF70" s="14"/>
      <c r="EPG70" s="14"/>
      <c r="EPH70" s="14"/>
      <c r="EPI70" s="14"/>
      <c r="EPJ70" s="14"/>
      <c r="EPK70" s="14"/>
      <c r="EPL70" s="14"/>
      <c r="EPM70" s="14"/>
      <c r="EPN70" s="14"/>
      <c r="EPO70" s="14"/>
      <c r="EPP70" s="14"/>
      <c r="EPQ70" s="14"/>
      <c r="EPR70" s="14"/>
      <c r="EPS70" s="14"/>
      <c r="EPT70" s="14"/>
      <c r="EPU70" s="14"/>
      <c r="EPV70" s="14"/>
      <c r="EPW70" s="14"/>
      <c r="EPX70" s="14"/>
      <c r="EPY70" s="14"/>
      <c r="EPZ70" s="14"/>
      <c r="EQA70" s="14"/>
      <c r="EQB70" s="14"/>
      <c r="EQC70" s="14"/>
      <c r="EQD70" s="14"/>
      <c r="EQE70" s="14"/>
      <c r="EQF70" s="14"/>
      <c r="EQG70" s="14"/>
      <c r="EQH70" s="14"/>
      <c r="EQI70" s="14"/>
      <c r="EQJ70" s="14"/>
      <c r="EQK70" s="14"/>
      <c r="EQL70" s="14"/>
      <c r="EQM70" s="14"/>
      <c r="EQN70" s="14"/>
      <c r="EQO70" s="14"/>
      <c r="EQP70" s="14"/>
      <c r="EQQ70" s="14"/>
      <c r="EQR70" s="14"/>
      <c r="EQS70" s="14"/>
      <c r="EQT70" s="14"/>
      <c r="EQU70" s="14"/>
      <c r="EQV70" s="14"/>
      <c r="EQW70" s="14"/>
      <c r="EQX70" s="14"/>
      <c r="EQY70" s="14"/>
      <c r="EQZ70" s="14"/>
      <c r="ERA70" s="14"/>
      <c r="ERB70" s="14"/>
      <c r="ERC70" s="14"/>
      <c r="ERD70" s="14"/>
      <c r="ERE70" s="14"/>
      <c r="ERF70" s="14"/>
      <c r="ERG70" s="14"/>
      <c r="ERH70" s="14"/>
      <c r="ERI70" s="14"/>
      <c r="ERJ70" s="14"/>
      <c r="ERK70" s="14"/>
      <c r="ERL70" s="14"/>
      <c r="ERM70" s="14"/>
      <c r="ERN70" s="14"/>
      <c r="ERO70" s="14"/>
      <c r="ERP70" s="14"/>
      <c r="ERQ70" s="14"/>
      <c r="ERR70" s="14"/>
      <c r="ERS70" s="14"/>
      <c r="ERT70" s="14"/>
      <c r="ERU70" s="14"/>
      <c r="ERV70" s="14"/>
      <c r="ERW70" s="14"/>
      <c r="ERX70" s="14"/>
      <c r="ERY70" s="14"/>
      <c r="ERZ70" s="14"/>
      <c r="ESA70" s="14"/>
      <c r="ESB70" s="14"/>
      <c r="ESC70" s="14"/>
      <c r="ESD70" s="14"/>
      <c r="ESE70" s="14"/>
      <c r="ESF70" s="14"/>
      <c r="ESG70" s="14"/>
      <c r="ESH70" s="14"/>
      <c r="ESI70" s="14"/>
      <c r="ESJ70" s="14"/>
      <c r="ESK70" s="14"/>
      <c r="ESL70" s="14"/>
      <c r="ESM70" s="14"/>
      <c r="ESN70" s="14"/>
      <c r="ESO70" s="14"/>
      <c r="ESP70" s="14"/>
      <c r="ESQ70" s="14"/>
      <c r="ESR70" s="14"/>
      <c r="ESS70" s="14"/>
      <c r="EST70" s="14"/>
      <c r="ESU70" s="14"/>
      <c r="ESV70" s="14"/>
      <c r="ESW70" s="14"/>
      <c r="ESX70" s="14"/>
      <c r="ESY70" s="14"/>
      <c r="ESZ70" s="14"/>
      <c r="ETA70" s="14"/>
      <c r="ETB70" s="14"/>
      <c r="ETC70" s="14"/>
      <c r="ETD70" s="14"/>
      <c r="ETE70" s="14"/>
      <c r="ETF70" s="14"/>
      <c r="ETG70" s="14"/>
      <c r="ETH70" s="14"/>
      <c r="ETI70" s="14"/>
      <c r="ETJ70" s="14"/>
      <c r="ETK70" s="14"/>
      <c r="ETL70" s="14"/>
      <c r="ETM70" s="14"/>
      <c r="ETN70" s="14"/>
      <c r="ETO70" s="14"/>
      <c r="ETP70" s="14"/>
      <c r="ETQ70" s="14"/>
      <c r="ETR70" s="14"/>
      <c r="ETS70" s="14"/>
      <c r="ETT70" s="14"/>
      <c r="ETU70" s="14"/>
      <c r="ETV70" s="14"/>
      <c r="ETW70" s="14"/>
      <c r="ETX70" s="14"/>
      <c r="ETY70" s="14"/>
      <c r="ETZ70" s="14"/>
      <c r="EUA70" s="14"/>
      <c r="EUB70" s="14"/>
      <c r="EUC70" s="14"/>
      <c r="EUD70" s="14"/>
      <c r="EUE70" s="14"/>
      <c r="EUF70" s="14"/>
      <c r="EUG70" s="14"/>
      <c r="EUH70" s="14"/>
      <c r="EUI70" s="14"/>
      <c r="EUJ70" s="14"/>
      <c r="EUK70" s="14"/>
      <c r="EUL70" s="14"/>
      <c r="EUM70" s="14"/>
      <c r="EUN70" s="14"/>
      <c r="EUO70" s="14"/>
      <c r="EUP70" s="14"/>
      <c r="EUQ70" s="14"/>
      <c r="EUR70" s="14"/>
      <c r="EUS70" s="14"/>
      <c r="EUT70" s="14"/>
      <c r="EUU70" s="14"/>
      <c r="EUV70" s="14"/>
      <c r="EUW70" s="14"/>
      <c r="EUX70" s="14"/>
      <c r="EUY70" s="14"/>
      <c r="EUZ70" s="14"/>
      <c r="EVA70" s="14"/>
      <c r="EVB70" s="14"/>
      <c r="EVC70" s="14"/>
      <c r="EVD70" s="14"/>
      <c r="EVE70" s="14"/>
      <c r="EVF70" s="14"/>
      <c r="EVG70" s="14"/>
      <c r="EVH70" s="14"/>
      <c r="EVI70" s="14"/>
      <c r="EVJ70" s="14"/>
      <c r="EVK70" s="14"/>
      <c r="EVL70" s="14"/>
      <c r="EVM70" s="14"/>
      <c r="EVN70" s="14"/>
      <c r="EVO70" s="14"/>
      <c r="EVP70" s="14"/>
      <c r="EVQ70" s="14"/>
      <c r="EVR70" s="14"/>
      <c r="EVS70" s="14"/>
      <c r="EVT70" s="14"/>
      <c r="EVU70" s="14"/>
      <c r="EVV70" s="14"/>
      <c r="EVW70" s="14"/>
      <c r="EVX70" s="14"/>
      <c r="EVY70" s="14"/>
      <c r="EVZ70" s="14"/>
      <c r="EWA70" s="14"/>
      <c r="EWB70" s="14"/>
      <c r="EWC70" s="14"/>
      <c r="EWD70" s="14"/>
      <c r="EWE70" s="14"/>
      <c r="EWF70" s="14"/>
      <c r="EWG70" s="14"/>
      <c r="EWH70" s="14"/>
      <c r="EWI70" s="14"/>
      <c r="EWJ70" s="14"/>
      <c r="EWK70" s="14"/>
      <c r="EWL70" s="14"/>
      <c r="EWM70" s="14"/>
      <c r="EWN70" s="14"/>
      <c r="EWO70" s="14"/>
      <c r="EWP70" s="14"/>
      <c r="EWQ70" s="14"/>
      <c r="EWR70" s="14"/>
      <c r="EWS70" s="14"/>
      <c r="EWT70" s="14"/>
      <c r="EWU70" s="14"/>
      <c r="EWV70" s="14"/>
      <c r="EWW70" s="14"/>
      <c r="EWX70" s="14"/>
      <c r="EWY70" s="14"/>
      <c r="EWZ70" s="14"/>
      <c r="EXA70" s="14"/>
      <c r="EXB70" s="14"/>
      <c r="EXC70" s="14"/>
      <c r="EXD70" s="14"/>
      <c r="EXE70" s="14"/>
      <c r="EXF70" s="14"/>
      <c r="EXG70" s="14"/>
      <c r="EXH70" s="14"/>
      <c r="EXI70" s="14"/>
      <c r="EXJ70" s="14"/>
      <c r="EXK70" s="14"/>
      <c r="EXL70" s="14"/>
      <c r="EXM70" s="14"/>
      <c r="EXN70" s="14"/>
      <c r="EXO70" s="14"/>
      <c r="EXP70" s="14"/>
      <c r="EXQ70" s="14"/>
      <c r="EXR70" s="14"/>
      <c r="EXS70" s="14"/>
      <c r="EXT70" s="14"/>
      <c r="EXU70" s="14"/>
      <c r="EXV70" s="14"/>
      <c r="EXW70" s="14"/>
      <c r="EXX70" s="14"/>
      <c r="EXY70" s="14"/>
      <c r="EXZ70" s="14"/>
      <c r="EYA70" s="14"/>
      <c r="EYB70" s="14"/>
      <c r="EYC70" s="14"/>
      <c r="EYD70" s="14"/>
      <c r="EYE70" s="14"/>
      <c r="EYF70" s="14"/>
      <c r="EYG70" s="14"/>
      <c r="EYH70" s="14"/>
      <c r="EYI70" s="14"/>
      <c r="EYJ70" s="14"/>
      <c r="EYK70" s="14"/>
      <c r="EYL70" s="14"/>
      <c r="EYM70" s="14"/>
      <c r="EYN70" s="14"/>
      <c r="EYO70" s="14"/>
      <c r="EYP70" s="14"/>
      <c r="EYQ70" s="14"/>
      <c r="EYR70" s="14"/>
      <c r="EYS70" s="14"/>
      <c r="EYT70" s="14"/>
      <c r="EYU70" s="14"/>
      <c r="EYV70" s="14"/>
      <c r="EYW70" s="14"/>
      <c r="EYX70" s="14"/>
      <c r="EYY70" s="14"/>
      <c r="EYZ70" s="14"/>
      <c r="EZA70" s="14"/>
      <c r="EZB70" s="14"/>
      <c r="EZC70" s="14"/>
      <c r="EZD70" s="14"/>
      <c r="EZE70" s="14"/>
      <c r="EZF70" s="14"/>
      <c r="EZG70" s="14"/>
      <c r="EZH70" s="14"/>
      <c r="EZI70" s="14"/>
      <c r="EZJ70" s="14"/>
      <c r="EZK70" s="14"/>
      <c r="EZL70" s="14"/>
      <c r="EZM70" s="14"/>
      <c r="EZN70" s="14"/>
      <c r="EZO70" s="14"/>
      <c r="EZP70" s="14"/>
      <c r="EZQ70" s="14"/>
      <c r="EZR70" s="14"/>
      <c r="EZS70" s="14"/>
      <c r="EZT70" s="14"/>
      <c r="EZU70" s="14"/>
      <c r="EZV70" s="14"/>
      <c r="EZW70" s="14"/>
      <c r="EZX70" s="14"/>
      <c r="EZY70" s="14"/>
      <c r="EZZ70" s="14"/>
      <c r="FAA70" s="14"/>
      <c r="FAB70" s="14"/>
      <c r="FAC70" s="14"/>
      <c r="FAD70" s="14"/>
      <c r="FAE70" s="14"/>
      <c r="FAF70" s="14"/>
      <c r="FAG70" s="14"/>
      <c r="FAH70" s="14"/>
      <c r="FAI70" s="14"/>
      <c r="FAJ70" s="14"/>
      <c r="FAK70" s="14"/>
      <c r="FAL70" s="14"/>
      <c r="FAM70" s="14"/>
      <c r="FAN70" s="14"/>
      <c r="FAO70" s="14"/>
      <c r="FAP70" s="14"/>
      <c r="FAQ70" s="14"/>
      <c r="FAR70" s="14"/>
      <c r="FAS70" s="14"/>
      <c r="FAT70" s="14"/>
      <c r="FAU70" s="14"/>
      <c r="FAV70" s="14"/>
      <c r="FAW70" s="14"/>
      <c r="FAX70" s="14"/>
      <c r="FAY70" s="14"/>
      <c r="FAZ70" s="14"/>
      <c r="FBA70" s="14"/>
      <c r="FBB70" s="14"/>
      <c r="FBC70" s="14"/>
      <c r="FBD70" s="14"/>
      <c r="FBE70" s="14"/>
      <c r="FBF70" s="14"/>
      <c r="FBG70" s="14"/>
      <c r="FBH70" s="14"/>
      <c r="FBI70" s="14"/>
      <c r="FBJ70" s="14"/>
      <c r="FBK70" s="14"/>
      <c r="FBL70" s="14"/>
      <c r="FBM70" s="14"/>
      <c r="FBN70" s="14"/>
      <c r="FBO70" s="14"/>
      <c r="FBP70" s="14"/>
      <c r="FBQ70" s="14"/>
      <c r="FBR70" s="14"/>
      <c r="FBS70" s="14"/>
      <c r="FBT70" s="14"/>
      <c r="FBU70" s="14"/>
      <c r="FBV70" s="14"/>
      <c r="FBW70" s="14"/>
      <c r="FBX70" s="14"/>
      <c r="FBY70" s="14"/>
      <c r="FBZ70" s="14"/>
      <c r="FCA70" s="14"/>
      <c r="FCB70" s="14"/>
      <c r="FCC70" s="14"/>
      <c r="FCD70" s="14"/>
      <c r="FCE70" s="14"/>
      <c r="FCF70" s="14"/>
      <c r="FCG70" s="14"/>
      <c r="FCH70" s="14"/>
      <c r="FCI70" s="14"/>
      <c r="FCJ70" s="14"/>
      <c r="FCK70" s="14"/>
      <c r="FCL70" s="14"/>
      <c r="FCM70" s="14"/>
      <c r="FCN70" s="14"/>
      <c r="FCO70" s="14"/>
      <c r="FCP70" s="14"/>
      <c r="FCQ70" s="14"/>
      <c r="FCR70" s="14"/>
      <c r="FCS70" s="14"/>
      <c r="FCT70" s="14"/>
      <c r="FCU70" s="14"/>
      <c r="FCV70" s="14"/>
      <c r="FCW70" s="14"/>
      <c r="FCX70" s="14"/>
      <c r="FCY70" s="14"/>
      <c r="FCZ70" s="14"/>
      <c r="FDA70" s="14"/>
      <c r="FDB70" s="14"/>
      <c r="FDC70" s="14"/>
      <c r="FDD70" s="14"/>
      <c r="FDE70" s="14"/>
      <c r="FDF70" s="14"/>
      <c r="FDG70" s="14"/>
      <c r="FDH70" s="14"/>
      <c r="FDI70" s="14"/>
      <c r="FDJ70" s="14"/>
      <c r="FDK70" s="14"/>
      <c r="FDL70" s="14"/>
      <c r="FDM70" s="14"/>
      <c r="FDN70" s="14"/>
      <c r="FDO70" s="14"/>
      <c r="FDP70" s="14"/>
      <c r="FDQ70" s="14"/>
      <c r="FDR70" s="14"/>
      <c r="FDS70" s="14"/>
      <c r="FDT70" s="14"/>
      <c r="FDU70" s="14"/>
      <c r="FDV70" s="14"/>
      <c r="FDW70" s="14"/>
      <c r="FDX70" s="14"/>
      <c r="FDY70" s="14"/>
      <c r="FDZ70" s="14"/>
      <c r="FEA70" s="14"/>
      <c r="FEB70" s="14"/>
      <c r="FEC70" s="14"/>
      <c r="FED70" s="14"/>
      <c r="FEE70" s="14"/>
      <c r="FEF70" s="14"/>
      <c r="FEG70" s="14"/>
      <c r="FEH70" s="14"/>
      <c r="FEI70" s="14"/>
      <c r="FEJ70" s="14"/>
      <c r="FEK70" s="14"/>
      <c r="FEL70" s="14"/>
      <c r="FEM70" s="14"/>
      <c r="FEN70" s="14"/>
      <c r="FEO70" s="14"/>
      <c r="FEP70" s="14"/>
      <c r="FEQ70" s="14"/>
      <c r="FER70" s="14"/>
      <c r="FES70" s="14"/>
      <c r="FET70" s="14"/>
      <c r="FEU70" s="14"/>
      <c r="FEV70" s="14"/>
      <c r="FEW70" s="14"/>
      <c r="FEX70" s="14"/>
      <c r="FEY70" s="14"/>
      <c r="FEZ70" s="14"/>
      <c r="FFA70" s="14"/>
      <c r="FFB70" s="14"/>
      <c r="FFC70" s="14"/>
      <c r="FFD70" s="14"/>
      <c r="FFE70" s="14"/>
      <c r="FFF70" s="14"/>
      <c r="FFG70" s="14"/>
      <c r="FFH70" s="14"/>
      <c r="FFI70" s="14"/>
      <c r="FFJ70" s="14"/>
      <c r="FFK70" s="14"/>
      <c r="FFL70" s="14"/>
      <c r="FFM70" s="14"/>
      <c r="FFN70" s="14"/>
      <c r="FFO70" s="14"/>
      <c r="FFP70" s="14"/>
      <c r="FFQ70" s="14"/>
      <c r="FFR70" s="14"/>
      <c r="FFS70" s="14"/>
      <c r="FFT70" s="14"/>
      <c r="FFU70" s="14"/>
      <c r="FFV70" s="14"/>
      <c r="FFW70" s="14"/>
      <c r="FFX70" s="14"/>
      <c r="FFY70" s="14"/>
      <c r="FFZ70" s="14"/>
      <c r="FGA70" s="14"/>
      <c r="FGB70" s="14"/>
      <c r="FGC70" s="14"/>
      <c r="FGD70" s="14"/>
      <c r="FGE70" s="14"/>
      <c r="FGF70" s="14"/>
      <c r="FGG70" s="14"/>
      <c r="FGH70" s="14"/>
      <c r="FGI70" s="14"/>
      <c r="FGJ70" s="14"/>
      <c r="FGK70" s="14"/>
      <c r="FGL70" s="14"/>
      <c r="FGM70" s="14"/>
      <c r="FGN70" s="14"/>
      <c r="FGO70" s="14"/>
      <c r="FGP70" s="14"/>
      <c r="FGQ70" s="14"/>
      <c r="FGR70" s="14"/>
      <c r="FGS70" s="14"/>
      <c r="FGT70" s="14"/>
      <c r="FGU70" s="14"/>
      <c r="FGV70" s="14"/>
      <c r="FGW70" s="14"/>
      <c r="FGX70" s="14"/>
      <c r="FGY70" s="14"/>
      <c r="FGZ70" s="14"/>
      <c r="FHA70" s="14"/>
      <c r="FHB70" s="14"/>
      <c r="FHC70" s="14"/>
      <c r="FHD70" s="14"/>
      <c r="FHE70" s="14"/>
      <c r="FHF70" s="14"/>
      <c r="FHG70" s="14"/>
      <c r="FHH70" s="14"/>
      <c r="FHI70" s="14"/>
      <c r="FHJ70" s="14"/>
      <c r="FHK70" s="14"/>
      <c r="FHL70" s="14"/>
      <c r="FHM70" s="14"/>
      <c r="FHN70" s="14"/>
      <c r="FHO70" s="14"/>
      <c r="FHP70" s="14"/>
      <c r="FHQ70" s="14"/>
      <c r="FHR70" s="14"/>
      <c r="FHS70" s="14"/>
      <c r="FHT70" s="14"/>
      <c r="FHU70" s="14"/>
      <c r="FHV70" s="14"/>
      <c r="FHW70" s="14"/>
      <c r="FHX70" s="14"/>
      <c r="FHY70" s="14"/>
      <c r="FHZ70" s="14"/>
      <c r="FIA70" s="14"/>
      <c r="FIB70" s="14"/>
      <c r="FIC70" s="14"/>
      <c r="FID70" s="14"/>
      <c r="FIE70" s="14"/>
      <c r="FIF70" s="14"/>
      <c r="FIG70" s="14"/>
      <c r="FIH70" s="14"/>
      <c r="FII70" s="14"/>
      <c r="FIJ70" s="14"/>
      <c r="FIK70" s="14"/>
      <c r="FIL70" s="14"/>
      <c r="FIM70" s="14"/>
      <c r="FIN70" s="14"/>
      <c r="FIO70" s="14"/>
      <c r="FIP70" s="14"/>
      <c r="FIQ70" s="14"/>
      <c r="FIR70" s="14"/>
      <c r="FIS70" s="14"/>
      <c r="FIT70" s="14"/>
      <c r="FIU70" s="14"/>
      <c r="FIV70" s="14"/>
      <c r="FIW70" s="14"/>
      <c r="FIX70" s="14"/>
      <c r="FIY70" s="14"/>
      <c r="FIZ70" s="14"/>
      <c r="FJA70" s="14"/>
      <c r="FJB70" s="14"/>
      <c r="FJC70" s="14"/>
      <c r="FJD70" s="14"/>
      <c r="FJE70" s="14"/>
      <c r="FJF70" s="14"/>
      <c r="FJG70" s="14"/>
      <c r="FJH70" s="14"/>
      <c r="FJI70" s="14"/>
      <c r="FJJ70" s="14"/>
      <c r="FJK70" s="14"/>
      <c r="FJL70" s="14"/>
      <c r="FJM70" s="14"/>
      <c r="FJN70" s="14"/>
      <c r="FJO70" s="14"/>
      <c r="FJP70" s="14"/>
      <c r="FJQ70" s="14"/>
      <c r="FJR70" s="14"/>
      <c r="FJS70" s="14"/>
      <c r="FJT70" s="14"/>
      <c r="FJU70" s="14"/>
      <c r="FJV70" s="14"/>
      <c r="FJW70" s="14"/>
      <c r="FJX70" s="14"/>
      <c r="FJY70" s="14"/>
      <c r="FJZ70" s="14"/>
      <c r="FKA70" s="14"/>
      <c r="FKB70" s="14"/>
      <c r="FKC70" s="14"/>
      <c r="FKD70" s="14"/>
      <c r="FKE70" s="14"/>
      <c r="FKF70" s="14"/>
      <c r="FKG70" s="14"/>
      <c r="FKH70" s="14"/>
      <c r="FKI70" s="14"/>
      <c r="FKJ70" s="14"/>
      <c r="FKK70" s="14"/>
      <c r="FKL70" s="14"/>
      <c r="FKM70" s="14"/>
      <c r="FKN70" s="14"/>
      <c r="FKO70" s="14"/>
      <c r="FKP70" s="14"/>
      <c r="FKQ70" s="14"/>
      <c r="FKR70" s="14"/>
      <c r="FKS70" s="14"/>
      <c r="FKT70" s="14"/>
      <c r="FKU70" s="14"/>
      <c r="FKV70" s="14"/>
      <c r="FKW70" s="14"/>
      <c r="FKX70" s="14"/>
      <c r="FKY70" s="14"/>
      <c r="FKZ70" s="14"/>
      <c r="FLA70" s="14"/>
      <c r="FLB70" s="14"/>
      <c r="FLC70" s="14"/>
      <c r="FLD70" s="14"/>
      <c r="FLE70" s="14"/>
      <c r="FLF70" s="14"/>
      <c r="FLG70" s="14"/>
      <c r="FLH70" s="14"/>
      <c r="FLI70" s="14"/>
      <c r="FLJ70" s="14"/>
      <c r="FLK70" s="14"/>
      <c r="FLL70" s="14"/>
      <c r="FLM70" s="14"/>
      <c r="FLN70" s="14"/>
      <c r="FLO70" s="14"/>
      <c r="FLP70" s="14"/>
      <c r="FLQ70" s="14"/>
      <c r="FLR70" s="14"/>
      <c r="FLS70" s="14"/>
      <c r="FLT70" s="14"/>
      <c r="FLU70" s="14"/>
      <c r="FLV70" s="14"/>
      <c r="FLW70" s="14"/>
      <c r="FLX70" s="14"/>
      <c r="FLY70" s="14"/>
      <c r="FLZ70" s="14"/>
      <c r="FMA70" s="14"/>
      <c r="FMB70" s="14"/>
      <c r="FMC70" s="14"/>
      <c r="FMD70" s="14"/>
      <c r="FME70" s="14"/>
      <c r="FMF70" s="14"/>
      <c r="FMG70" s="14"/>
      <c r="FMH70" s="14"/>
      <c r="FMI70" s="14"/>
      <c r="FMJ70" s="14"/>
      <c r="FMK70" s="14"/>
      <c r="FML70" s="14"/>
      <c r="FMM70" s="14"/>
      <c r="FMN70" s="14"/>
      <c r="FMO70" s="14"/>
      <c r="FMP70" s="14"/>
      <c r="FMQ70" s="14"/>
      <c r="FMR70" s="14"/>
      <c r="FMS70" s="14"/>
      <c r="FMT70" s="14"/>
      <c r="FMU70" s="14"/>
      <c r="FMV70" s="14"/>
      <c r="FMW70" s="14"/>
      <c r="FMX70" s="14"/>
      <c r="FMY70" s="14"/>
      <c r="FMZ70" s="14"/>
      <c r="FNA70" s="14"/>
      <c r="FNB70" s="14"/>
      <c r="FNC70" s="14"/>
      <c r="FND70" s="14"/>
      <c r="FNE70" s="14"/>
      <c r="FNF70" s="14"/>
      <c r="FNG70" s="14"/>
      <c r="FNH70" s="14"/>
      <c r="FNI70" s="14"/>
      <c r="FNJ70" s="14"/>
      <c r="FNK70" s="14"/>
      <c r="FNL70" s="14"/>
      <c r="FNM70" s="14"/>
      <c r="FNN70" s="14"/>
      <c r="FNO70" s="14"/>
      <c r="FNP70" s="14"/>
      <c r="FNQ70" s="14"/>
      <c r="FNR70" s="14"/>
      <c r="FNS70" s="14"/>
      <c r="FNT70" s="14"/>
      <c r="FNU70" s="14"/>
      <c r="FNV70" s="14"/>
      <c r="FNW70" s="14"/>
      <c r="FNX70" s="14"/>
      <c r="FNY70" s="14"/>
      <c r="FNZ70" s="14"/>
      <c r="FOA70" s="14"/>
      <c r="FOB70" s="14"/>
      <c r="FOC70" s="14"/>
      <c r="FOD70" s="14"/>
      <c r="FOE70" s="14"/>
      <c r="FOF70" s="14"/>
      <c r="FOG70" s="14"/>
      <c r="FOH70" s="14"/>
      <c r="FOI70" s="14"/>
      <c r="FOJ70" s="14"/>
      <c r="FOK70" s="14"/>
      <c r="FOL70" s="14"/>
      <c r="FOM70" s="14"/>
      <c r="FON70" s="14"/>
      <c r="FOO70" s="14"/>
      <c r="FOP70" s="14"/>
      <c r="FOQ70" s="14"/>
      <c r="FOR70" s="14"/>
      <c r="FOS70" s="14"/>
      <c r="FOT70" s="14"/>
      <c r="FOU70" s="14"/>
      <c r="FOV70" s="14"/>
      <c r="FOW70" s="14"/>
      <c r="FOX70" s="14"/>
      <c r="FOY70" s="14"/>
      <c r="FOZ70" s="14"/>
      <c r="FPA70" s="14"/>
      <c r="FPB70" s="14"/>
      <c r="FPC70" s="14"/>
      <c r="FPD70" s="14"/>
      <c r="FPE70" s="14"/>
      <c r="FPF70" s="14"/>
      <c r="FPG70" s="14"/>
      <c r="FPH70" s="14"/>
      <c r="FPI70" s="14"/>
      <c r="FPJ70" s="14"/>
      <c r="FPK70" s="14"/>
      <c r="FPL70" s="14"/>
      <c r="FPM70" s="14"/>
      <c r="FPN70" s="14"/>
      <c r="FPO70" s="14"/>
      <c r="FPP70" s="14"/>
      <c r="FPQ70" s="14"/>
      <c r="FPR70" s="14"/>
      <c r="FPS70" s="14"/>
      <c r="FPT70" s="14"/>
      <c r="FPU70" s="14"/>
      <c r="FPV70" s="14"/>
      <c r="FPW70" s="14"/>
      <c r="FPX70" s="14"/>
      <c r="FPY70" s="14"/>
      <c r="FPZ70" s="14"/>
      <c r="FQA70" s="14"/>
      <c r="FQB70" s="14"/>
      <c r="FQC70" s="14"/>
      <c r="FQD70" s="14"/>
      <c r="FQE70" s="14"/>
      <c r="FQF70" s="14"/>
      <c r="FQG70" s="14"/>
      <c r="FQH70" s="14"/>
      <c r="FQI70" s="14"/>
      <c r="FQJ70" s="14"/>
      <c r="FQK70" s="14"/>
      <c r="FQL70" s="14"/>
      <c r="FQM70" s="14"/>
      <c r="FQN70" s="14"/>
      <c r="FQO70" s="14"/>
      <c r="FQP70" s="14"/>
      <c r="FQQ70" s="14"/>
      <c r="FQR70" s="14"/>
      <c r="FQS70" s="14"/>
      <c r="FQT70" s="14"/>
      <c r="FQU70" s="14"/>
      <c r="FQV70" s="14"/>
      <c r="FQW70" s="14"/>
      <c r="FQX70" s="14"/>
      <c r="FQY70" s="14"/>
      <c r="FQZ70" s="14"/>
      <c r="FRA70" s="14"/>
      <c r="FRB70" s="14"/>
      <c r="FRC70" s="14"/>
      <c r="FRD70" s="14"/>
      <c r="FRE70" s="14"/>
      <c r="FRF70" s="14"/>
      <c r="FRG70" s="14"/>
      <c r="FRH70" s="14"/>
      <c r="FRI70" s="14"/>
      <c r="FRJ70" s="14"/>
      <c r="FRK70" s="14"/>
      <c r="FRL70" s="14"/>
      <c r="FRM70" s="14"/>
      <c r="FRN70" s="14"/>
      <c r="FRO70" s="14"/>
      <c r="FRP70" s="14"/>
      <c r="FRQ70" s="14"/>
      <c r="FRR70" s="14"/>
      <c r="FRS70" s="14"/>
      <c r="FRT70" s="14"/>
      <c r="FRU70" s="14"/>
      <c r="FRV70" s="14"/>
      <c r="FRW70" s="14"/>
      <c r="FRX70" s="14"/>
      <c r="FRY70" s="14"/>
      <c r="FRZ70" s="14"/>
      <c r="FSA70" s="14"/>
      <c r="FSB70" s="14"/>
      <c r="FSC70" s="14"/>
      <c r="FSD70" s="14"/>
      <c r="FSE70" s="14"/>
      <c r="FSF70" s="14"/>
      <c r="FSG70" s="14"/>
      <c r="FSH70" s="14"/>
      <c r="FSI70" s="14"/>
      <c r="FSJ70" s="14"/>
      <c r="FSK70" s="14"/>
      <c r="FSL70" s="14"/>
      <c r="FSM70" s="14"/>
      <c r="FSN70" s="14"/>
      <c r="FSO70" s="14"/>
      <c r="FSP70" s="14"/>
      <c r="FSQ70" s="14"/>
      <c r="FSR70" s="14"/>
      <c r="FSS70" s="14"/>
      <c r="FST70" s="14"/>
      <c r="FSU70" s="14"/>
      <c r="FSV70" s="14"/>
      <c r="FSW70" s="14"/>
      <c r="FSX70" s="14"/>
      <c r="FSY70" s="14"/>
      <c r="FSZ70" s="14"/>
      <c r="FTA70" s="14"/>
      <c r="FTB70" s="14"/>
      <c r="FTC70" s="14"/>
      <c r="FTD70" s="14"/>
      <c r="FTE70" s="14"/>
      <c r="FTF70" s="14"/>
      <c r="FTG70" s="14"/>
      <c r="FTH70" s="14"/>
      <c r="FTI70" s="14"/>
      <c r="FTJ70" s="14"/>
      <c r="FTK70" s="14"/>
      <c r="FTL70" s="14"/>
      <c r="FTM70" s="14"/>
      <c r="FTN70" s="14"/>
      <c r="FTO70" s="14"/>
      <c r="FTP70" s="14"/>
      <c r="FTQ70" s="14"/>
      <c r="FTR70" s="14"/>
      <c r="FTS70" s="14"/>
      <c r="FTT70" s="14"/>
      <c r="FTU70" s="14"/>
      <c r="FTV70" s="14"/>
      <c r="FTW70" s="14"/>
      <c r="FTX70" s="14"/>
      <c r="FTY70" s="14"/>
      <c r="FTZ70" s="14"/>
      <c r="FUA70" s="14"/>
      <c r="FUB70" s="14"/>
      <c r="FUC70" s="14"/>
      <c r="FUD70" s="14"/>
      <c r="FUE70" s="14"/>
      <c r="FUF70" s="14"/>
      <c r="FUG70" s="14"/>
      <c r="FUH70" s="14"/>
      <c r="FUI70" s="14"/>
      <c r="FUJ70" s="14"/>
      <c r="FUK70" s="14"/>
      <c r="FUL70" s="14"/>
      <c r="FUM70" s="14"/>
      <c r="FUN70" s="14"/>
      <c r="FUO70" s="14"/>
      <c r="FUP70" s="14"/>
      <c r="FUQ70" s="14"/>
      <c r="FUR70" s="14"/>
      <c r="FUS70" s="14"/>
      <c r="FUT70" s="14"/>
      <c r="FUU70" s="14"/>
      <c r="FUV70" s="14"/>
      <c r="FUW70" s="14"/>
      <c r="FUX70" s="14"/>
      <c r="FUY70" s="14"/>
      <c r="FUZ70" s="14"/>
      <c r="FVA70" s="14"/>
      <c r="FVB70" s="14"/>
      <c r="FVC70" s="14"/>
      <c r="FVD70" s="14"/>
      <c r="FVE70" s="14"/>
      <c r="FVF70" s="14"/>
      <c r="FVG70" s="14"/>
      <c r="FVH70" s="14"/>
      <c r="FVI70" s="14"/>
      <c r="FVJ70" s="14"/>
      <c r="FVK70" s="14"/>
      <c r="FVL70" s="14"/>
      <c r="FVM70" s="14"/>
      <c r="FVN70" s="14"/>
      <c r="FVO70" s="14"/>
      <c r="FVP70" s="14"/>
      <c r="FVQ70" s="14"/>
      <c r="FVR70" s="14"/>
      <c r="FVS70" s="14"/>
      <c r="FVT70" s="14"/>
      <c r="FVU70" s="14"/>
      <c r="FVV70" s="14"/>
      <c r="FVW70" s="14"/>
      <c r="FVX70" s="14"/>
      <c r="FVY70" s="14"/>
      <c r="FVZ70" s="14"/>
      <c r="FWA70" s="14"/>
      <c r="FWB70" s="14"/>
      <c r="FWC70" s="14"/>
      <c r="FWD70" s="14"/>
      <c r="FWE70" s="14"/>
      <c r="FWF70" s="14"/>
      <c r="FWG70" s="14"/>
      <c r="FWH70" s="14"/>
      <c r="FWI70" s="14"/>
      <c r="FWJ70" s="14"/>
      <c r="FWK70" s="14"/>
      <c r="FWL70" s="14"/>
      <c r="FWM70" s="14"/>
      <c r="FWN70" s="14"/>
      <c r="FWO70" s="14"/>
      <c r="FWP70" s="14"/>
      <c r="FWQ70" s="14"/>
      <c r="FWR70" s="14"/>
      <c r="FWS70" s="14"/>
      <c r="FWT70" s="14"/>
      <c r="FWU70" s="14"/>
      <c r="FWV70" s="14"/>
      <c r="FWW70" s="14"/>
      <c r="FWX70" s="14"/>
      <c r="FWY70" s="14"/>
      <c r="FWZ70" s="14"/>
      <c r="FXA70" s="14"/>
      <c r="FXB70" s="14"/>
      <c r="FXC70" s="14"/>
      <c r="FXD70" s="14"/>
      <c r="FXE70" s="14"/>
      <c r="FXF70" s="14"/>
      <c r="FXG70" s="14"/>
      <c r="FXH70" s="14"/>
      <c r="FXI70" s="14"/>
      <c r="FXJ70" s="14"/>
      <c r="FXK70" s="14"/>
      <c r="FXL70" s="14"/>
      <c r="FXM70" s="14"/>
      <c r="FXN70" s="14"/>
      <c r="FXO70" s="14"/>
      <c r="FXP70" s="14"/>
      <c r="FXQ70" s="14"/>
      <c r="FXR70" s="14"/>
      <c r="FXS70" s="14"/>
      <c r="FXT70" s="14"/>
      <c r="FXU70" s="14"/>
      <c r="FXV70" s="14"/>
      <c r="FXW70" s="14"/>
      <c r="FXX70" s="14"/>
      <c r="FXY70" s="14"/>
      <c r="FXZ70" s="14"/>
      <c r="FYA70" s="14"/>
      <c r="FYB70" s="14"/>
      <c r="FYC70" s="14"/>
      <c r="FYD70" s="14"/>
      <c r="FYE70" s="14"/>
      <c r="FYF70" s="14"/>
      <c r="FYG70" s="14"/>
      <c r="FYH70" s="14"/>
      <c r="FYI70" s="14"/>
      <c r="FYJ70" s="14"/>
      <c r="FYK70" s="14"/>
      <c r="FYL70" s="14"/>
      <c r="FYM70" s="14"/>
      <c r="FYN70" s="14"/>
      <c r="FYO70" s="14"/>
      <c r="FYP70" s="14"/>
      <c r="FYQ70" s="14"/>
      <c r="FYR70" s="14"/>
      <c r="FYS70" s="14"/>
      <c r="FYT70" s="14"/>
      <c r="FYU70" s="14"/>
      <c r="FYV70" s="14"/>
      <c r="FYW70" s="14"/>
      <c r="FYX70" s="14"/>
      <c r="FYY70" s="14"/>
      <c r="FYZ70" s="14"/>
      <c r="FZA70" s="14"/>
      <c r="FZB70" s="14"/>
      <c r="FZC70" s="14"/>
      <c r="FZD70" s="14"/>
      <c r="FZE70" s="14"/>
      <c r="FZF70" s="14"/>
      <c r="FZG70" s="14"/>
      <c r="FZH70" s="14"/>
      <c r="FZI70" s="14"/>
      <c r="FZJ70" s="14"/>
      <c r="FZK70" s="14"/>
      <c r="FZL70" s="14"/>
      <c r="FZM70" s="14"/>
      <c r="FZN70" s="14"/>
      <c r="FZO70" s="14"/>
      <c r="FZP70" s="14"/>
      <c r="FZQ70" s="14"/>
      <c r="FZR70" s="14"/>
      <c r="FZS70" s="14"/>
      <c r="FZT70" s="14"/>
      <c r="FZU70" s="14"/>
      <c r="FZV70" s="14"/>
      <c r="FZW70" s="14"/>
      <c r="FZX70" s="14"/>
      <c r="FZY70" s="14"/>
      <c r="FZZ70" s="14"/>
      <c r="GAA70" s="14"/>
      <c r="GAB70" s="14"/>
      <c r="GAC70" s="14"/>
      <c r="GAD70" s="14"/>
      <c r="GAE70" s="14"/>
      <c r="GAF70" s="14"/>
      <c r="GAG70" s="14"/>
      <c r="GAH70" s="14"/>
      <c r="GAI70" s="14"/>
      <c r="GAJ70" s="14"/>
      <c r="GAK70" s="14"/>
      <c r="GAL70" s="14"/>
      <c r="GAM70" s="14"/>
      <c r="GAN70" s="14"/>
      <c r="GAO70" s="14"/>
      <c r="GAP70" s="14"/>
      <c r="GAQ70" s="14"/>
      <c r="GAR70" s="14"/>
      <c r="GAS70" s="14"/>
      <c r="GAT70" s="14"/>
      <c r="GAU70" s="14"/>
      <c r="GAV70" s="14"/>
      <c r="GAW70" s="14"/>
      <c r="GAX70" s="14"/>
      <c r="GAY70" s="14"/>
      <c r="GAZ70" s="14"/>
      <c r="GBA70" s="14"/>
      <c r="GBB70" s="14"/>
      <c r="GBC70" s="14"/>
      <c r="GBD70" s="14"/>
      <c r="GBE70" s="14"/>
      <c r="GBF70" s="14"/>
      <c r="GBG70" s="14"/>
      <c r="GBH70" s="14"/>
      <c r="GBI70" s="14"/>
      <c r="GBJ70" s="14"/>
      <c r="GBK70" s="14"/>
      <c r="GBL70" s="14"/>
      <c r="GBM70" s="14"/>
      <c r="GBN70" s="14"/>
      <c r="GBO70" s="14"/>
      <c r="GBP70" s="14"/>
      <c r="GBQ70" s="14"/>
      <c r="GBR70" s="14"/>
      <c r="GBS70" s="14"/>
      <c r="GBT70" s="14"/>
      <c r="GBU70" s="14"/>
      <c r="GBV70" s="14"/>
      <c r="GBW70" s="14"/>
      <c r="GBX70" s="14"/>
      <c r="GBY70" s="14"/>
      <c r="GBZ70" s="14"/>
      <c r="GCA70" s="14"/>
      <c r="GCB70" s="14"/>
      <c r="GCC70" s="14"/>
      <c r="GCD70" s="14"/>
      <c r="GCE70" s="14"/>
      <c r="GCF70" s="14"/>
      <c r="GCG70" s="14"/>
      <c r="GCH70" s="14"/>
      <c r="GCI70" s="14"/>
      <c r="GCJ70" s="14"/>
      <c r="GCK70" s="14"/>
      <c r="GCL70" s="14"/>
      <c r="GCM70" s="14"/>
      <c r="GCN70" s="14"/>
      <c r="GCO70" s="14"/>
      <c r="GCP70" s="14"/>
      <c r="GCQ70" s="14"/>
      <c r="GCR70" s="14"/>
      <c r="GCS70" s="14"/>
      <c r="GCT70" s="14"/>
      <c r="GCU70" s="14"/>
      <c r="GCV70" s="14"/>
      <c r="GCW70" s="14"/>
      <c r="GCX70" s="14"/>
      <c r="GCY70" s="14"/>
      <c r="GCZ70" s="14"/>
      <c r="GDA70" s="14"/>
      <c r="GDB70" s="14"/>
      <c r="GDC70" s="14"/>
      <c r="GDD70" s="14"/>
      <c r="GDE70" s="14"/>
      <c r="GDF70" s="14"/>
      <c r="GDG70" s="14"/>
      <c r="GDH70" s="14"/>
      <c r="GDI70" s="14"/>
      <c r="GDJ70" s="14"/>
      <c r="GDK70" s="14"/>
      <c r="GDL70" s="14"/>
      <c r="GDM70" s="14"/>
      <c r="GDN70" s="14"/>
      <c r="GDO70" s="14"/>
      <c r="GDP70" s="14"/>
      <c r="GDQ70" s="14"/>
      <c r="GDR70" s="14"/>
      <c r="GDS70" s="14"/>
      <c r="GDT70" s="14"/>
      <c r="GDU70" s="14"/>
      <c r="GDV70" s="14"/>
      <c r="GDW70" s="14"/>
      <c r="GDX70" s="14"/>
      <c r="GDY70" s="14"/>
      <c r="GDZ70" s="14"/>
      <c r="GEA70" s="14"/>
      <c r="GEB70" s="14"/>
      <c r="GEC70" s="14"/>
      <c r="GED70" s="14"/>
      <c r="GEE70" s="14"/>
      <c r="GEF70" s="14"/>
      <c r="GEG70" s="14"/>
      <c r="GEH70" s="14"/>
      <c r="GEI70" s="14"/>
      <c r="GEJ70" s="14"/>
      <c r="GEK70" s="14"/>
      <c r="GEL70" s="14"/>
      <c r="GEM70" s="14"/>
      <c r="GEN70" s="14"/>
      <c r="GEO70" s="14"/>
      <c r="GEP70" s="14"/>
      <c r="GEQ70" s="14"/>
      <c r="GER70" s="14"/>
      <c r="GES70" s="14"/>
      <c r="GET70" s="14"/>
      <c r="GEU70" s="14"/>
      <c r="GEV70" s="14"/>
      <c r="GEW70" s="14"/>
      <c r="GEX70" s="14"/>
      <c r="GEY70" s="14"/>
      <c r="GEZ70" s="14"/>
      <c r="GFA70" s="14"/>
      <c r="GFB70" s="14"/>
      <c r="GFC70" s="14"/>
      <c r="GFD70" s="14"/>
      <c r="GFE70" s="14"/>
      <c r="GFF70" s="14"/>
      <c r="GFG70" s="14"/>
      <c r="GFH70" s="14"/>
      <c r="GFI70" s="14"/>
      <c r="GFJ70" s="14"/>
      <c r="GFK70" s="14"/>
      <c r="GFL70" s="14"/>
      <c r="GFM70" s="14"/>
      <c r="GFN70" s="14"/>
      <c r="GFO70" s="14"/>
      <c r="GFP70" s="14"/>
      <c r="GFQ70" s="14"/>
      <c r="GFR70" s="14"/>
      <c r="GFS70" s="14"/>
      <c r="GFT70" s="14"/>
      <c r="GFU70" s="14"/>
      <c r="GFV70" s="14"/>
      <c r="GFW70" s="14"/>
      <c r="GFX70" s="14"/>
      <c r="GFY70" s="14"/>
      <c r="GFZ70" s="14"/>
      <c r="GGA70" s="14"/>
      <c r="GGB70" s="14"/>
      <c r="GGC70" s="14"/>
      <c r="GGD70" s="14"/>
      <c r="GGE70" s="14"/>
      <c r="GGF70" s="14"/>
      <c r="GGG70" s="14"/>
      <c r="GGH70" s="14"/>
      <c r="GGI70" s="14"/>
      <c r="GGJ70" s="14"/>
      <c r="GGK70" s="14"/>
      <c r="GGL70" s="14"/>
      <c r="GGM70" s="14"/>
      <c r="GGN70" s="14"/>
      <c r="GGO70" s="14"/>
      <c r="GGP70" s="14"/>
      <c r="GGQ70" s="14"/>
      <c r="GGR70" s="14"/>
      <c r="GGS70" s="14"/>
      <c r="GGT70" s="14"/>
      <c r="GGU70" s="14"/>
      <c r="GGV70" s="14"/>
      <c r="GGW70" s="14"/>
      <c r="GGX70" s="14"/>
      <c r="GGY70" s="14"/>
      <c r="GGZ70" s="14"/>
      <c r="GHA70" s="14"/>
      <c r="GHB70" s="14"/>
      <c r="GHC70" s="14"/>
      <c r="GHD70" s="14"/>
      <c r="GHE70" s="14"/>
      <c r="GHF70" s="14"/>
      <c r="GHG70" s="14"/>
      <c r="GHH70" s="14"/>
      <c r="GHI70" s="14"/>
      <c r="GHJ70" s="14"/>
      <c r="GHK70" s="14"/>
      <c r="GHL70" s="14"/>
      <c r="GHM70" s="14"/>
      <c r="GHN70" s="14"/>
      <c r="GHO70" s="14"/>
      <c r="GHP70" s="14"/>
      <c r="GHQ70" s="14"/>
      <c r="GHR70" s="14"/>
      <c r="GHS70" s="14"/>
      <c r="GHT70" s="14"/>
      <c r="GHU70" s="14"/>
      <c r="GHV70" s="14"/>
      <c r="GHW70" s="14"/>
      <c r="GHX70" s="14"/>
      <c r="GHY70" s="14"/>
      <c r="GHZ70" s="14"/>
      <c r="GIA70" s="14"/>
      <c r="GIB70" s="14"/>
      <c r="GIC70" s="14"/>
      <c r="GID70" s="14"/>
      <c r="GIE70" s="14"/>
      <c r="GIF70" s="14"/>
      <c r="GIG70" s="14"/>
      <c r="GIH70" s="14"/>
      <c r="GII70" s="14"/>
      <c r="GIJ70" s="14"/>
      <c r="GIK70" s="14"/>
      <c r="GIL70" s="14"/>
      <c r="GIM70" s="14"/>
      <c r="GIN70" s="14"/>
      <c r="GIO70" s="14"/>
      <c r="GIP70" s="14"/>
      <c r="GIQ70" s="14"/>
      <c r="GIR70" s="14"/>
      <c r="GIS70" s="14"/>
      <c r="GIT70" s="14"/>
      <c r="GIU70" s="14"/>
      <c r="GIV70" s="14"/>
      <c r="GIW70" s="14"/>
      <c r="GIX70" s="14"/>
      <c r="GIY70" s="14"/>
      <c r="GIZ70" s="14"/>
      <c r="GJA70" s="14"/>
      <c r="GJB70" s="14"/>
      <c r="GJC70" s="14"/>
      <c r="GJD70" s="14"/>
      <c r="GJE70" s="14"/>
      <c r="GJF70" s="14"/>
      <c r="GJG70" s="14"/>
      <c r="GJH70" s="14"/>
      <c r="GJI70" s="14"/>
      <c r="GJJ70" s="14"/>
      <c r="GJK70" s="14"/>
      <c r="GJL70" s="14"/>
      <c r="GJM70" s="14"/>
      <c r="GJN70" s="14"/>
      <c r="GJO70" s="14"/>
      <c r="GJP70" s="14"/>
      <c r="GJQ70" s="14"/>
      <c r="GJR70" s="14"/>
      <c r="GJS70" s="14"/>
      <c r="GJT70" s="14"/>
      <c r="GJU70" s="14"/>
      <c r="GJV70" s="14"/>
      <c r="GJW70" s="14"/>
      <c r="GJX70" s="14"/>
      <c r="GJY70" s="14"/>
      <c r="GJZ70" s="14"/>
      <c r="GKA70" s="14"/>
      <c r="GKB70" s="14"/>
      <c r="GKC70" s="14"/>
      <c r="GKD70" s="14"/>
      <c r="GKE70" s="14"/>
      <c r="GKF70" s="14"/>
      <c r="GKG70" s="14"/>
      <c r="GKH70" s="14"/>
      <c r="GKI70" s="14"/>
      <c r="GKJ70" s="14"/>
      <c r="GKK70" s="14"/>
      <c r="GKL70" s="14"/>
      <c r="GKM70" s="14"/>
      <c r="GKN70" s="14"/>
      <c r="GKO70" s="14"/>
      <c r="GKP70" s="14"/>
      <c r="GKQ70" s="14"/>
      <c r="GKR70" s="14"/>
      <c r="GKS70" s="14"/>
      <c r="GKT70" s="14"/>
      <c r="GKU70" s="14"/>
      <c r="GKV70" s="14"/>
      <c r="GKW70" s="14"/>
      <c r="GKX70" s="14"/>
      <c r="GKY70" s="14"/>
      <c r="GKZ70" s="14"/>
      <c r="GLA70" s="14"/>
      <c r="GLB70" s="14"/>
      <c r="GLC70" s="14"/>
      <c r="GLD70" s="14"/>
      <c r="GLE70" s="14"/>
      <c r="GLF70" s="14"/>
      <c r="GLG70" s="14"/>
      <c r="GLH70" s="14"/>
      <c r="GLI70" s="14"/>
      <c r="GLJ70" s="14"/>
      <c r="GLK70" s="14"/>
      <c r="GLL70" s="14"/>
      <c r="GLM70" s="14"/>
      <c r="GLN70" s="14"/>
      <c r="GLO70" s="14"/>
      <c r="GLP70" s="14"/>
      <c r="GLQ70" s="14"/>
      <c r="GLR70" s="14"/>
      <c r="GLS70" s="14"/>
      <c r="GLT70" s="14"/>
      <c r="GLU70" s="14"/>
      <c r="GLV70" s="14"/>
      <c r="GLW70" s="14"/>
      <c r="GLX70" s="14"/>
      <c r="GLY70" s="14"/>
      <c r="GLZ70" s="14"/>
      <c r="GMA70" s="14"/>
      <c r="GMB70" s="14"/>
      <c r="GMC70" s="14"/>
      <c r="GMD70" s="14"/>
      <c r="GME70" s="14"/>
      <c r="GMF70" s="14"/>
      <c r="GMG70" s="14"/>
      <c r="GMH70" s="14"/>
      <c r="GMI70" s="14"/>
      <c r="GMJ70" s="14"/>
      <c r="GMK70" s="14"/>
      <c r="GML70" s="14"/>
      <c r="GMM70" s="14"/>
      <c r="GMN70" s="14"/>
      <c r="GMO70" s="14"/>
      <c r="GMP70" s="14"/>
      <c r="GMQ70" s="14"/>
      <c r="GMR70" s="14"/>
      <c r="GMS70" s="14"/>
      <c r="GMT70" s="14"/>
      <c r="GMU70" s="14"/>
      <c r="GMV70" s="14"/>
      <c r="GMW70" s="14"/>
      <c r="GMX70" s="14"/>
      <c r="GMY70" s="14"/>
      <c r="GMZ70" s="14"/>
      <c r="GNA70" s="14"/>
      <c r="GNB70" s="14"/>
      <c r="GNC70" s="14"/>
      <c r="GND70" s="14"/>
      <c r="GNE70" s="14"/>
      <c r="GNF70" s="14"/>
      <c r="GNG70" s="14"/>
      <c r="GNH70" s="14"/>
      <c r="GNI70" s="14"/>
      <c r="GNJ70" s="14"/>
      <c r="GNK70" s="14"/>
      <c r="GNL70" s="14"/>
      <c r="GNM70" s="14"/>
      <c r="GNN70" s="14"/>
      <c r="GNO70" s="14"/>
      <c r="GNP70" s="14"/>
      <c r="GNQ70" s="14"/>
      <c r="GNR70" s="14"/>
      <c r="GNS70" s="14"/>
      <c r="GNT70" s="14"/>
      <c r="GNU70" s="14"/>
      <c r="GNV70" s="14"/>
      <c r="GNW70" s="14"/>
      <c r="GNX70" s="14"/>
      <c r="GNY70" s="14"/>
      <c r="GNZ70" s="14"/>
      <c r="GOA70" s="14"/>
      <c r="GOB70" s="14"/>
      <c r="GOC70" s="14"/>
      <c r="GOD70" s="14"/>
      <c r="GOE70" s="14"/>
      <c r="GOF70" s="14"/>
      <c r="GOG70" s="14"/>
      <c r="GOH70" s="14"/>
      <c r="GOI70" s="14"/>
      <c r="GOJ70" s="14"/>
      <c r="GOK70" s="14"/>
      <c r="GOL70" s="14"/>
      <c r="GOM70" s="14"/>
      <c r="GON70" s="14"/>
      <c r="GOO70" s="14"/>
      <c r="GOP70" s="14"/>
      <c r="GOQ70" s="14"/>
      <c r="GOR70" s="14"/>
      <c r="GOS70" s="14"/>
      <c r="GOT70" s="14"/>
      <c r="GOU70" s="14"/>
      <c r="GOV70" s="14"/>
      <c r="GOW70" s="14"/>
      <c r="GOX70" s="14"/>
      <c r="GOY70" s="14"/>
      <c r="GOZ70" s="14"/>
      <c r="GPA70" s="14"/>
      <c r="GPB70" s="14"/>
      <c r="GPC70" s="14"/>
      <c r="GPD70" s="14"/>
      <c r="GPE70" s="14"/>
      <c r="GPF70" s="14"/>
      <c r="GPG70" s="14"/>
      <c r="GPH70" s="14"/>
      <c r="GPI70" s="14"/>
      <c r="GPJ70" s="14"/>
      <c r="GPK70" s="14"/>
      <c r="GPL70" s="14"/>
      <c r="GPM70" s="14"/>
      <c r="GPN70" s="14"/>
      <c r="GPO70" s="14"/>
      <c r="GPP70" s="14"/>
      <c r="GPQ70" s="14"/>
      <c r="GPR70" s="14"/>
      <c r="GPS70" s="14"/>
      <c r="GPT70" s="14"/>
      <c r="GPU70" s="14"/>
      <c r="GPV70" s="14"/>
      <c r="GPW70" s="14"/>
      <c r="GPX70" s="14"/>
      <c r="GPY70" s="14"/>
      <c r="GPZ70" s="14"/>
      <c r="GQA70" s="14"/>
      <c r="GQB70" s="14"/>
      <c r="GQC70" s="14"/>
      <c r="GQD70" s="14"/>
      <c r="GQE70" s="14"/>
      <c r="GQF70" s="14"/>
      <c r="GQG70" s="14"/>
      <c r="GQH70" s="14"/>
      <c r="GQI70" s="14"/>
      <c r="GQJ70" s="14"/>
      <c r="GQK70" s="14"/>
      <c r="GQL70" s="14"/>
      <c r="GQM70" s="14"/>
      <c r="GQN70" s="14"/>
      <c r="GQO70" s="14"/>
      <c r="GQP70" s="14"/>
      <c r="GQQ70" s="14"/>
      <c r="GQR70" s="14"/>
      <c r="GQS70" s="14"/>
      <c r="GQT70" s="14"/>
      <c r="GQU70" s="14"/>
      <c r="GQV70" s="14"/>
      <c r="GQW70" s="14"/>
      <c r="GQX70" s="14"/>
      <c r="GQY70" s="14"/>
      <c r="GQZ70" s="14"/>
      <c r="GRA70" s="14"/>
      <c r="GRB70" s="14"/>
      <c r="GRC70" s="14"/>
      <c r="GRD70" s="14"/>
      <c r="GRE70" s="14"/>
      <c r="GRF70" s="14"/>
      <c r="GRG70" s="14"/>
      <c r="GRH70" s="14"/>
      <c r="GRI70" s="14"/>
      <c r="GRJ70" s="14"/>
      <c r="GRK70" s="14"/>
      <c r="GRL70" s="14"/>
      <c r="GRM70" s="14"/>
      <c r="GRN70" s="14"/>
      <c r="GRO70" s="14"/>
      <c r="GRP70" s="14"/>
      <c r="GRQ70" s="14"/>
      <c r="GRR70" s="14"/>
      <c r="GRS70" s="14"/>
      <c r="GRT70" s="14"/>
      <c r="GRU70" s="14"/>
      <c r="GRV70" s="14"/>
      <c r="GRW70" s="14"/>
      <c r="GRX70" s="14"/>
      <c r="GRY70" s="14"/>
      <c r="GRZ70" s="14"/>
      <c r="GSA70" s="14"/>
      <c r="GSB70" s="14"/>
      <c r="GSC70" s="14"/>
      <c r="GSD70" s="14"/>
      <c r="GSE70" s="14"/>
      <c r="GSF70" s="14"/>
      <c r="GSG70" s="14"/>
      <c r="GSH70" s="14"/>
      <c r="GSI70" s="14"/>
      <c r="GSJ70" s="14"/>
      <c r="GSK70" s="14"/>
      <c r="GSL70" s="14"/>
      <c r="GSM70" s="14"/>
      <c r="GSN70" s="14"/>
      <c r="GSO70" s="14"/>
      <c r="GSP70" s="14"/>
      <c r="GSQ70" s="14"/>
      <c r="GSR70" s="14"/>
      <c r="GSS70" s="14"/>
      <c r="GST70" s="14"/>
      <c r="GSU70" s="14"/>
      <c r="GSV70" s="14"/>
      <c r="GSW70" s="14"/>
      <c r="GSX70" s="14"/>
      <c r="GSY70" s="14"/>
      <c r="GSZ70" s="14"/>
      <c r="GTA70" s="14"/>
      <c r="GTB70" s="14"/>
      <c r="GTC70" s="14"/>
      <c r="GTD70" s="14"/>
      <c r="GTE70" s="14"/>
      <c r="GTF70" s="14"/>
      <c r="GTG70" s="14"/>
      <c r="GTH70" s="14"/>
      <c r="GTI70" s="14"/>
      <c r="GTJ70" s="14"/>
      <c r="GTK70" s="14"/>
      <c r="GTL70" s="14"/>
      <c r="GTM70" s="14"/>
      <c r="GTN70" s="14"/>
      <c r="GTO70" s="14"/>
      <c r="GTP70" s="14"/>
      <c r="GTQ70" s="14"/>
      <c r="GTR70" s="14"/>
      <c r="GTS70" s="14"/>
      <c r="GTT70" s="14"/>
      <c r="GTU70" s="14"/>
      <c r="GTV70" s="14"/>
      <c r="GTW70" s="14"/>
      <c r="GTX70" s="14"/>
      <c r="GTY70" s="14"/>
      <c r="GTZ70" s="14"/>
      <c r="GUA70" s="14"/>
      <c r="GUB70" s="14"/>
      <c r="GUC70" s="14"/>
      <c r="GUD70" s="14"/>
      <c r="GUE70" s="14"/>
      <c r="GUF70" s="14"/>
      <c r="GUG70" s="14"/>
      <c r="GUH70" s="14"/>
      <c r="GUI70" s="14"/>
      <c r="GUJ70" s="14"/>
      <c r="GUK70" s="14"/>
      <c r="GUL70" s="14"/>
      <c r="GUM70" s="14"/>
      <c r="GUN70" s="14"/>
      <c r="GUO70" s="14"/>
      <c r="GUP70" s="14"/>
      <c r="GUQ70" s="14"/>
      <c r="GUR70" s="14"/>
      <c r="GUS70" s="14"/>
      <c r="GUT70" s="14"/>
      <c r="GUU70" s="14"/>
      <c r="GUV70" s="14"/>
      <c r="GUW70" s="14"/>
      <c r="GUX70" s="14"/>
      <c r="GUY70" s="14"/>
      <c r="GUZ70" s="14"/>
      <c r="GVA70" s="14"/>
      <c r="GVB70" s="14"/>
      <c r="GVC70" s="14"/>
      <c r="GVD70" s="14"/>
      <c r="GVE70" s="14"/>
      <c r="GVF70" s="14"/>
      <c r="GVG70" s="14"/>
      <c r="GVH70" s="14"/>
      <c r="GVI70" s="14"/>
      <c r="GVJ70" s="14"/>
      <c r="GVK70" s="14"/>
      <c r="GVL70" s="14"/>
      <c r="GVM70" s="14"/>
      <c r="GVN70" s="14"/>
      <c r="GVO70" s="14"/>
      <c r="GVP70" s="14"/>
      <c r="GVQ70" s="14"/>
      <c r="GVR70" s="14"/>
      <c r="GVS70" s="14"/>
      <c r="GVT70" s="14"/>
      <c r="GVU70" s="14"/>
      <c r="GVV70" s="14"/>
      <c r="GVW70" s="14"/>
      <c r="GVX70" s="14"/>
      <c r="GVY70" s="14"/>
      <c r="GVZ70" s="14"/>
      <c r="GWA70" s="14"/>
      <c r="GWB70" s="14"/>
      <c r="GWC70" s="14"/>
      <c r="GWD70" s="14"/>
      <c r="GWE70" s="14"/>
      <c r="GWF70" s="14"/>
      <c r="GWG70" s="14"/>
      <c r="GWH70" s="14"/>
      <c r="GWI70" s="14"/>
      <c r="GWJ70" s="14"/>
      <c r="GWK70" s="14"/>
      <c r="GWL70" s="14"/>
      <c r="GWM70" s="14"/>
      <c r="GWN70" s="14"/>
      <c r="GWO70" s="14"/>
      <c r="GWP70" s="14"/>
      <c r="GWQ70" s="14"/>
      <c r="GWR70" s="14"/>
      <c r="GWS70" s="14"/>
      <c r="GWT70" s="14"/>
      <c r="GWU70" s="14"/>
      <c r="GWV70" s="14"/>
      <c r="GWW70" s="14"/>
      <c r="GWX70" s="14"/>
      <c r="GWY70" s="14"/>
      <c r="GWZ70" s="14"/>
      <c r="GXA70" s="14"/>
      <c r="GXB70" s="14"/>
      <c r="GXC70" s="14"/>
      <c r="GXD70" s="14"/>
      <c r="GXE70" s="14"/>
      <c r="GXF70" s="14"/>
      <c r="GXG70" s="14"/>
      <c r="GXH70" s="14"/>
      <c r="GXI70" s="14"/>
      <c r="GXJ70" s="14"/>
      <c r="GXK70" s="14"/>
      <c r="GXL70" s="14"/>
      <c r="GXM70" s="14"/>
      <c r="GXN70" s="14"/>
      <c r="GXO70" s="14"/>
      <c r="GXP70" s="14"/>
      <c r="GXQ70" s="14"/>
      <c r="GXR70" s="14"/>
      <c r="GXS70" s="14"/>
      <c r="GXT70" s="14"/>
      <c r="GXU70" s="14"/>
      <c r="GXV70" s="14"/>
      <c r="GXW70" s="14"/>
      <c r="GXX70" s="14"/>
      <c r="GXY70" s="14"/>
      <c r="GXZ70" s="14"/>
      <c r="GYA70" s="14"/>
      <c r="GYB70" s="14"/>
      <c r="GYC70" s="14"/>
      <c r="GYD70" s="14"/>
      <c r="GYE70" s="14"/>
      <c r="GYF70" s="14"/>
      <c r="GYG70" s="14"/>
      <c r="GYH70" s="14"/>
      <c r="GYI70" s="14"/>
      <c r="GYJ70" s="14"/>
      <c r="GYK70" s="14"/>
      <c r="GYL70" s="14"/>
      <c r="GYM70" s="14"/>
      <c r="GYN70" s="14"/>
      <c r="GYO70" s="14"/>
      <c r="GYP70" s="14"/>
      <c r="GYQ70" s="14"/>
      <c r="GYR70" s="14"/>
      <c r="GYS70" s="14"/>
      <c r="GYT70" s="14"/>
      <c r="GYU70" s="14"/>
      <c r="GYV70" s="14"/>
      <c r="GYW70" s="14"/>
      <c r="GYX70" s="14"/>
      <c r="GYY70" s="14"/>
      <c r="GYZ70" s="14"/>
      <c r="GZA70" s="14"/>
      <c r="GZB70" s="14"/>
      <c r="GZC70" s="14"/>
      <c r="GZD70" s="14"/>
      <c r="GZE70" s="14"/>
      <c r="GZF70" s="14"/>
      <c r="GZG70" s="14"/>
      <c r="GZH70" s="14"/>
      <c r="GZI70" s="14"/>
      <c r="GZJ70" s="14"/>
      <c r="GZK70" s="14"/>
      <c r="GZL70" s="14"/>
      <c r="GZM70" s="14"/>
      <c r="GZN70" s="14"/>
      <c r="GZO70" s="14"/>
      <c r="GZP70" s="14"/>
      <c r="GZQ70" s="14"/>
      <c r="GZR70" s="14"/>
      <c r="GZS70" s="14"/>
      <c r="GZT70" s="14"/>
      <c r="GZU70" s="14"/>
      <c r="GZV70" s="14"/>
      <c r="GZW70" s="14"/>
      <c r="GZX70" s="14"/>
      <c r="GZY70" s="14"/>
      <c r="GZZ70" s="14"/>
      <c r="HAA70" s="14"/>
      <c r="HAB70" s="14"/>
      <c r="HAC70" s="14"/>
      <c r="HAD70" s="14"/>
      <c r="HAE70" s="14"/>
      <c r="HAF70" s="14"/>
      <c r="HAG70" s="14"/>
      <c r="HAH70" s="14"/>
      <c r="HAI70" s="14"/>
      <c r="HAJ70" s="14"/>
      <c r="HAK70" s="14"/>
      <c r="HAL70" s="14"/>
      <c r="HAM70" s="14"/>
      <c r="HAN70" s="14"/>
      <c r="HAO70" s="14"/>
      <c r="HAP70" s="14"/>
      <c r="HAQ70" s="14"/>
      <c r="HAR70" s="14"/>
      <c r="HAS70" s="14"/>
      <c r="HAT70" s="14"/>
      <c r="HAU70" s="14"/>
      <c r="HAV70" s="14"/>
      <c r="HAW70" s="14"/>
      <c r="HAX70" s="14"/>
      <c r="HAY70" s="14"/>
      <c r="HAZ70" s="14"/>
      <c r="HBA70" s="14"/>
      <c r="HBB70" s="14"/>
      <c r="HBC70" s="14"/>
      <c r="HBD70" s="14"/>
      <c r="HBE70" s="14"/>
      <c r="HBF70" s="14"/>
      <c r="HBG70" s="14"/>
      <c r="HBH70" s="14"/>
      <c r="HBI70" s="14"/>
      <c r="HBJ70" s="14"/>
      <c r="HBK70" s="14"/>
      <c r="HBL70" s="14"/>
      <c r="HBM70" s="14"/>
      <c r="HBN70" s="14"/>
      <c r="HBO70" s="14"/>
      <c r="HBP70" s="14"/>
      <c r="HBQ70" s="14"/>
      <c r="HBR70" s="14"/>
      <c r="HBS70" s="14"/>
      <c r="HBT70" s="14"/>
      <c r="HBU70" s="14"/>
      <c r="HBV70" s="14"/>
      <c r="HBW70" s="14"/>
      <c r="HBX70" s="14"/>
      <c r="HBY70" s="14"/>
      <c r="HBZ70" s="14"/>
      <c r="HCA70" s="14"/>
      <c r="HCB70" s="14"/>
      <c r="HCC70" s="14"/>
      <c r="HCD70" s="14"/>
      <c r="HCE70" s="14"/>
      <c r="HCF70" s="14"/>
      <c r="HCG70" s="14"/>
      <c r="HCH70" s="14"/>
      <c r="HCI70" s="14"/>
      <c r="HCJ70" s="14"/>
      <c r="HCK70" s="14"/>
      <c r="HCL70" s="14"/>
      <c r="HCM70" s="14"/>
      <c r="HCN70" s="14"/>
      <c r="HCO70" s="14"/>
      <c r="HCP70" s="14"/>
      <c r="HCQ70" s="14"/>
      <c r="HCR70" s="14"/>
      <c r="HCS70" s="14"/>
      <c r="HCT70" s="14"/>
      <c r="HCU70" s="14"/>
      <c r="HCV70" s="14"/>
      <c r="HCW70" s="14"/>
      <c r="HCX70" s="14"/>
      <c r="HCY70" s="14"/>
      <c r="HCZ70" s="14"/>
      <c r="HDA70" s="14"/>
      <c r="HDB70" s="14"/>
      <c r="HDC70" s="14"/>
      <c r="HDD70" s="14"/>
      <c r="HDE70" s="14"/>
      <c r="HDF70" s="14"/>
      <c r="HDG70" s="14"/>
      <c r="HDH70" s="14"/>
      <c r="HDI70" s="14"/>
      <c r="HDJ70" s="14"/>
      <c r="HDK70" s="14"/>
      <c r="HDL70" s="14"/>
      <c r="HDM70" s="14"/>
      <c r="HDN70" s="14"/>
      <c r="HDO70" s="14"/>
      <c r="HDP70" s="14"/>
      <c r="HDQ70" s="14"/>
      <c r="HDR70" s="14"/>
      <c r="HDS70" s="14"/>
      <c r="HDT70" s="14"/>
      <c r="HDU70" s="14"/>
      <c r="HDV70" s="14"/>
      <c r="HDW70" s="14"/>
      <c r="HDX70" s="14"/>
      <c r="HDY70" s="14"/>
      <c r="HDZ70" s="14"/>
      <c r="HEA70" s="14"/>
      <c r="HEB70" s="14"/>
      <c r="HEC70" s="14"/>
      <c r="HED70" s="14"/>
      <c r="HEE70" s="14"/>
      <c r="HEF70" s="14"/>
      <c r="HEG70" s="14"/>
      <c r="HEH70" s="14"/>
      <c r="HEI70" s="14"/>
      <c r="HEJ70" s="14"/>
      <c r="HEK70" s="14"/>
      <c r="HEL70" s="14"/>
      <c r="HEM70" s="14"/>
      <c r="HEN70" s="14"/>
      <c r="HEO70" s="14"/>
      <c r="HEP70" s="14"/>
      <c r="HEQ70" s="14"/>
      <c r="HER70" s="14"/>
      <c r="HES70" s="14"/>
      <c r="HET70" s="14"/>
      <c r="HEU70" s="14"/>
      <c r="HEV70" s="14"/>
      <c r="HEW70" s="14"/>
      <c r="HEX70" s="14"/>
      <c r="HEY70" s="14"/>
      <c r="HEZ70" s="14"/>
      <c r="HFA70" s="14"/>
      <c r="HFB70" s="14"/>
      <c r="HFC70" s="14"/>
      <c r="HFD70" s="14"/>
      <c r="HFE70" s="14"/>
      <c r="HFF70" s="14"/>
      <c r="HFG70" s="14"/>
      <c r="HFH70" s="14"/>
      <c r="HFI70" s="14"/>
      <c r="HFJ70" s="14"/>
      <c r="HFK70" s="14"/>
      <c r="HFL70" s="14"/>
      <c r="HFM70" s="14"/>
      <c r="HFN70" s="14"/>
      <c r="HFO70" s="14"/>
      <c r="HFP70" s="14"/>
      <c r="HFQ70" s="14"/>
      <c r="HFR70" s="14"/>
      <c r="HFS70" s="14"/>
      <c r="HFT70" s="14"/>
      <c r="HFU70" s="14"/>
      <c r="HFV70" s="14"/>
      <c r="HFW70" s="14"/>
      <c r="HFX70" s="14"/>
      <c r="HFY70" s="14"/>
      <c r="HFZ70" s="14"/>
      <c r="HGA70" s="14"/>
      <c r="HGB70" s="14"/>
      <c r="HGC70" s="14"/>
      <c r="HGD70" s="14"/>
      <c r="HGE70" s="14"/>
      <c r="HGF70" s="14"/>
      <c r="HGG70" s="14"/>
      <c r="HGH70" s="14"/>
      <c r="HGI70" s="14"/>
      <c r="HGJ70" s="14"/>
      <c r="HGK70" s="14"/>
      <c r="HGL70" s="14"/>
      <c r="HGM70" s="14"/>
      <c r="HGN70" s="14"/>
      <c r="HGO70" s="14"/>
      <c r="HGP70" s="14"/>
      <c r="HGQ70" s="14"/>
      <c r="HGR70" s="14"/>
      <c r="HGS70" s="14"/>
      <c r="HGT70" s="14"/>
      <c r="HGU70" s="14"/>
      <c r="HGV70" s="14"/>
      <c r="HGW70" s="14"/>
      <c r="HGX70" s="14"/>
      <c r="HGY70" s="14"/>
      <c r="HGZ70" s="14"/>
      <c r="HHA70" s="14"/>
      <c r="HHB70" s="14"/>
      <c r="HHC70" s="14"/>
      <c r="HHD70" s="14"/>
      <c r="HHE70" s="14"/>
      <c r="HHF70" s="14"/>
      <c r="HHG70" s="14"/>
      <c r="HHH70" s="14"/>
      <c r="HHI70" s="14"/>
      <c r="HHJ70" s="14"/>
      <c r="HHK70" s="14"/>
      <c r="HHL70" s="14"/>
      <c r="HHM70" s="14"/>
      <c r="HHN70" s="14"/>
      <c r="HHO70" s="14"/>
      <c r="HHP70" s="14"/>
      <c r="HHQ70" s="14"/>
      <c r="HHR70" s="14"/>
      <c r="HHS70" s="14"/>
      <c r="HHT70" s="14"/>
      <c r="HHU70" s="14"/>
      <c r="HHV70" s="14"/>
      <c r="HHW70" s="14"/>
      <c r="HHX70" s="14"/>
      <c r="HHY70" s="14"/>
      <c r="HHZ70" s="14"/>
      <c r="HIA70" s="14"/>
      <c r="HIB70" s="14"/>
      <c r="HIC70" s="14"/>
      <c r="HID70" s="14"/>
      <c r="HIE70" s="14"/>
      <c r="HIF70" s="14"/>
      <c r="HIG70" s="14"/>
      <c r="HIH70" s="14"/>
      <c r="HII70" s="14"/>
      <c r="HIJ70" s="14"/>
      <c r="HIK70" s="14"/>
      <c r="HIL70" s="14"/>
      <c r="HIM70" s="14"/>
      <c r="HIN70" s="14"/>
      <c r="HIO70" s="14"/>
      <c r="HIP70" s="14"/>
      <c r="HIQ70" s="14"/>
      <c r="HIR70" s="14"/>
      <c r="HIS70" s="14"/>
      <c r="HIT70" s="14"/>
      <c r="HIU70" s="14"/>
      <c r="HIV70" s="14"/>
      <c r="HIW70" s="14"/>
      <c r="HIX70" s="14"/>
      <c r="HIY70" s="14"/>
      <c r="HIZ70" s="14"/>
      <c r="HJA70" s="14"/>
      <c r="HJB70" s="14"/>
      <c r="HJC70" s="14"/>
      <c r="HJD70" s="14"/>
      <c r="HJE70" s="14"/>
      <c r="HJF70" s="14"/>
      <c r="HJG70" s="14"/>
      <c r="HJH70" s="14"/>
      <c r="HJI70" s="14"/>
      <c r="HJJ70" s="14"/>
      <c r="HJK70" s="14"/>
      <c r="HJL70" s="14"/>
      <c r="HJM70" s="14"/>
      <c r="HJN70" s="14"/>
      <c r="HJO70" s="14"/>
      <c r="HJP70" s="14"/>
      <c r="HJQ70" s="14"/>
      <c r="HJR70" s="14"/>
      <c r="HJS70" s="14"/>
      <c r="HJT70" s="14"/>
      <c r="HJU70" s="14"/>
      <c r="HJV70" s="14"/>
      <c r="HJW70" s="14"/>
      <c r="HJX70" s="14"/>
      <c r="HJY70" s="14"/>
      <c r="HJZ70" s="14"/>
      <c r="HKA70" s="14"/>
      <c r="HKB70" s="14"/>
      <c r="HKC70" s="14"/>
      <c r="HKD70" s="14"/>
      <c r="HKE70" s="14"/>
      <c r="HKF70" s="14"/>
      <c r="HKG70" s="14"/>
      <c r="HKH70" s="14"/>
      <c r="HKI70" s="14"/>
      <c r="HKJ70" s="14"/>
      <c r="HKK70" s="14"/>
      <c r="HKL70" s="14"/>
      <c r="HKM70" s="14"/>
      <c r="HKN70" s="14"/>
      <c r="HKO70" s="14"/>
      <c r="HKP70" s="14"/>
      <c r="HKQ70" s="14"/>
      <c r="HKR70" s="14"/>
      <c r="HKS70" s="14"/>
      <c r="HKT70" s="14"/>
      <c r="HKU70" s="14"/>
      <c r="HKV70" s="14"/>
      <c r="HKW70" s="14"/>
      <c r="HKX70" s="14"/>
      <c r="HKY70" s="14"/>
      <c r="HKZ70" s="14"/>
      <c r="HLA70" s="14"/>
      <c r="HLB70" s="14"/>
      <c r="HLC70" s="14"/>
      <c r="HLD70" s="14"/>
      <c r="HLE70" s="14"/>
      <c r="HLF70" s="14"/>
      <c r="HLG70" s="14"/>
      <c r="HLH70" s="14"/>
      <c r="HLI70" s="14"/>
      <c r="HLJ70" s="14"/>
      <c r="HLK70" s="14"/>
      <c r="HLL70" s="14"/>
      <c r="HLM70" s="14"/>
      <c r="HLN70" s="14"/>
      <c r="HLO70" s="14"/>
      <c r="HLP70" s="14"/>
      <c r="HLQ70" s="14"/>
      <c r="HLR70" s="14"/>
      <c r="HLS70" s="14"/>
      <c r="HLT70" s="14"/>
      <c r="HLU70" s="14"/>
      <c r="HLV70" s="14"/>
      <c r="HLW70" s="14"/>
      <c r="HLX70" s="14"/>
      <c r="HLY70" s="14"/>
      <c r="HLZ70" s="14"/>
      <c r="HMA70" s="14"/>
      <c r="HMB70" s="14"/>
      <c r="HMC70" s="14"/>
      <c r="HMD70" s="14"/>
      <c r="HME70" s="14"/>
      <c r="HMF70" s="14"/>
      <c r="HMG70" s="14"/>
      <c r="HMH70" s="14"/>
      <c r="HMI70" s="14"/>
      <c r="HMJ70" s="14"/>
      <c r="HMK70" s="14"/>
      <c r="HML70" s="14"/>
      <c r="HMM70" s="14"/>
      <c r="HMN70" s="14"/>
      <c r="HMO70" s="14"/>
      <c r="HMP70" s="14"/>
      <c r="HMQ70" s="14"/>
      <c r="HMR70" s="14"/>
      <c r="HMS70" s="14"/>
      <c r="HMT70" s="14"/>
      <c r="HMU70" s="14"/>
      <c r="HMV70" s="14"/>
      <c r="HMW70" s="14"/>
      <c r="HMX70" s="14"/>
      <c r="HMY70" s="14"/>
      <c r="HMZ70" s="14"/>
      <c r="HNA70" s="14"/>
      <c r="HNB70" s="14"/>
      <c r="HNC70" s="14"/>
      <c r="HND70" s="14"/>
      <c r="HNE70" s="14"/>
      <c r="HNF70" s="14"/>
      <c r="HNG70" s="14"/>
      <c r="HNH70" s="14"/>
      <c r="HNI70" s="14"/>
      <c r="HNJ70" s="14"/>
      <c r="HNK70" s="14"/>
      <c r="HNL70" s="14"/>
      <c r="HNM70" s="14"/>
      <c r="HNN70" s="14"/>
      <c r="HNO70" s="14"/>
      <c r="HNP70" s="14"/>
      <c r="HNQ70" s="14"/>
      <c r="HNR70" s="14"/>
      <c r="HNS70" s="14"/>
      <c r="HNT70" s="14"/>
      <c r="HNU70" s="14"/>
      <c r="HNV70" s="14"/>
      <c r="HNW70" s="14"/>
      <c r="HNX70" s="14"/>
      <c r="HNY70" s="14"/>
      <c r="HNZ70" s="14"/>
      <c r="HOA70" s="14"/>
      <c r="HOB70" s="14"/>
      <c r="HOC70" s="14"/>
      <c r="HOD70" s="14"/>
      <c r="HOE70" s="14"/>
      <c r="HOF70" s="14"/>
      <c r="HOG70" s="14"/>
      <c r="HOH70" s="14"/>
      <c r="HOI70" s="14"/>
      <c r="HOJ70" s="14"/>
      <c r="HOK70" s="14"/>
      <c r="HOL70" s="14"/>
      <c r="HOM70" s="14"/>
      <c r="HON70" s="14"/>
      <c r="HOO70" s="14"/>
      <c r="HOP70" s="14"/>
      <c r="HOQ70" s="14"/>
      <c r="HOR70" s="14"/>
      <c r="HOS70" s="14"/>
      <c r="HOT70" s="14"/>
      <c r="HOU70" s="14"/>
      <c r="HOV70" s="14"/>
      <c r="HOW70" s="14"/>
      <c r="HOX70" s="14"/>
      <c r="HOY70" s="14"/>
      <c r="HOZ70" s="14"/>
      <c r="HPA70" s="14"/>
      <c r="HPB70" s="14"/>
      <c r="HPC70" s="14"/>
      <c r="HPD70" s="14"/>
      <c r="HPE70" s="14"/>
      <c r="HPF70" s="14"/>
      <c r="HPG70" s="14"/>
      <c r="HPH70" s="14"/>
      <c r="HPI70" s="14"/>
      <c r="HPJ70" s="14"/>
      <c r="HPK70" s="14"/>
      <c r="HPL70" s="14"/>
      <c r="HPM70" s="14"/>
      <c r="HPN70" s="14"/>
      <c r="HPO70" s="14"/>
      <c r="HPP70" s="14"/>
      <c r="HPQ70" s="14"/>
      <c r="HPR70" s="14"/>
      <c r="HPS70" s="14"/>
      <c r="HPT70" s="14"/>
      <c r="HPU70" s="14"/>
      <c r="HPV70" s="14"/>
      <c r="HPW70" s="14"/>
      <c r="HPX70" s="14"/>
      <c r="HPY70" s="14"/>
      <c r="HPZ70" s="14"/>
      <c r="HQA70" s="14"/>
      <c r="HQB70" s="14"/>
      <c r="HQC70" s="14"/>
      <c r="HQD70" s="14"/>
      <c r="HQE70" s="14"/>
      <c r="HQF70" s="14"/>
      <c r="HQG70" s="14"/>
      <c r="HQH70" s="14"/>
      <c r="HQI70" s="14"/>
      <c r="HQJ70" s="14"/>
      <c r="HQK70" s="14"/>
      <c r="HQL70" s="14"/>
      <c r="HQM70" s="14"/>
      <c r="HQN70" s="14"/>
      <c r="HQO70" s="14"/>
      <c r="HQP70" s="14"/>
      <c r="HQQ70" s="14"/>
      <c r="HQR70" s="14"/>
      <c r="HQS70" s="14"/>
      <c r="HQT70" s="14"/>
      <c r="HQU70" s="14"/>
      <c r="HQV70" s="14"/>
      <c r="HQW70" s="14"/>
      <c r="HQX70" s="14"/>
      <c r="HQY70" s="14"/>
      <c r="HQZ70" s="14"/>
      <c r="HRA70" s="14"/>
      <c r="HRB70" s="14"/>
      <c r="HRC70" s="14"/>
      <c r="HRD70" s="14"/>
      <c r="HRE70" s="14"/>
      <c r="HRF70" s="14"/>
      <c r="HRG70" s="14"/>
      <c r="HRH70" s="14"/>
      <c r="HRI70" s="14"/>
      <c r="HRJ70" s="14"/>
      <c r="HRK70" s="14"/>
      <c r="HRL70" s="14"/>
      <c r="HRM70" s="14"/>
      <c r="HRN70" s="14"/>
      <c r="HRO70" s="14"/>
      <c r="HRP70" s="14"/>
      <c r="HRQ70" s="14"/>
      <c r="HRR70" s="14"/>
      <c r="HRS70" s="14"/>
      <c r="HRT70" s="14"/>
      <c r="HRU70" s="14"/>
      <c r="HRV70" s="14"/>
      <c r="HRW70" s="14"/>
      <c r="HRX70" s="14"/>
      <c r="HRY70" s="14"/>
      <c r="HRZ70" s="14"/>
      <c r="HSA70" s="14"/>
      <c r="HSB70" s="14"/>
      <c r="HSC70" s="14"/>
      <c r="HSD70" s="14"/>
      <c r="HSE70" s="14"/>
      <c r="HSF70" s="14"/>
      <c r="HSG70" s="14"/>
      <c r="HSH70" s="14"/>
      <c r="HSI70" s="14"/>
      <c r="HSJ70" s="14"/>
      <c r="HSK70" s="14"/>
      <c r="HSL70" s="14"/>
      <c r="HSM70" s="14"/>
      <c r="HSN70" s="14"/>
      <c r="HSO70" s="14"/>
      <c r="HSP70" s="14"/>
      <c r="HSQ70" s="14"/>
      <c r="HSR70" s="14"/>
      <c r="HSS70" s="14"/>
      <c r="HST70" s="14"/>
      <c r="HSU70" s="14"/>
      <c r="HSV70" s="14"/>
      <c r="HSW70" s="14"/>
      <c r="HSX70" s="14"/>
      <c r="HSY70" s="14"/>
      <c r="HSZ70" s="14"/>
      <c r="HTA70" s="14"/>
      <c r="HTB70" s="14"/>
      <c r="HTC70" s="14"/>
      <c r="HTD70" s="14"/>
      <c r="HTE70" s="14"/>
      <c r="HTF70" s="14"/>
      <c r="HTG70" s="14"/>
      <c r="HTH70" s="14"/>
      <c r="HTI70" s="14"/>
      <c r="HTJ70" s="14"/>
      <c r="HTK70" s="14"/>
      <c r="HTL70" s="14"/>
      <c r="HTM70" s="14"/>
      <c r="HTN70" s="14"/>
      <c r="HTO70" s="14"/>
      <c r="HTP70" s="14"/>
      <c r="HTQ70" s="14"/>
      <c r="HTR70" s="14"/>
      <c r="HTS70" s="14"/>
      <c r="HTT70" s="14"/>
      <c r="HTU70" s="14"/>
      <c r="HTV70" s="14"/>
      <c r="HTW70" s="14"/>
      <c r="HTX70" s="14"/>
      <c r="HTY70" s="14"/>
      <c r="HTZ70" s="14"/>
      <c r="HUA70" s="14"/>
      <c r="HUB70" s="14"/>
      <c r="HUC70" s="14"/>
      <c r="HUD70" s="14"/>
      <c r="HUE70" s="14"/>
      <c r="HUF70" s="14"/>
      <c r="HUG70" s="14"/>
      <c r="HUH70" s="14"/>
      <c r="HUI70" s="14"/>
      <c r="HUJ70" s="14"/>
      <c r="HUK70" s="14"/>
      <c r="HUL70" s="14"/>
      <c r="HUM70" s="14"/>
      <c r="HUN70" s="14"/>
      <c r="HUO70" s="14"/>
      <c r="HUP70" s="14"/>
      <c r="HUQ70" s="14"/>
      <c r="HUR70" s="14"/>
      <c r="HUS70" s="14"/>
      <c r="HUT70" s="14"/>
      <c r="HUU70" s="14"/>
      <c r="HUV70" s="14"/>
      <c r="HUW70" s="14"/>
      <c r="HUX70" s="14"/>
      <c r="HUY70" s="14"/>
      <c r="HUZ70" s="14"/>
      <c r="HVA70" s="14"/>
      <c r="HVB70" s="14"/>
      <c r="HVC70" s="14"/>
      <c r="HVD70" s="14"/>
      <c r="HVE70" s="14"/>
      <c r="HVF70" s="14"/>
      <c r="HVG70" s="14"/>
      <c r="HVH70" s="14"/>
      <c r="HVI70" s="14"/>
      <c r="HVJ70" s="14"/>
      <c r="HVK70" s="14"/>
      <c r="HVL70" s="14"/>
      <c r="HVM70" s="14"/>
      <c r="HVN70" s="14"/>
      <c r="HVO70" s="14"/>
      <c r="HVP70" s="14"/>
      <c r="HVQ70" s="14"/>
      <c r="HVR70" s="14"/>
      <c r="HVS70" s="14"/>
      <c r="HVT70" s="14"/>
      <c r="HVU70" s="14"/>
      <c r="HVV70" s="14"/>
      <c r="HVW70" s="14"/>
      <c r="HVX70" s="14"/>
      <c r="HVY70" s="14"/>
      <c r="HVZ70" s="14"/>
      <c r="HWA70" s="14"/>
      <c r="HWB70" s="14"/>
      <c r="HWC70" s="14"/>
      <c r="HWD70" s="14"/>
      <c r="HWE70" s="14"/>
      <c r="HWF70" s="14"/>
      <c r="HWG70" s="14"/>
      <c r="HWH70" s="14"/>
      <c r="HWI70" s="14"/>
      <c r="HWJ70" s="14"/>
      <c r="HWK70" s="14"/>
      <c r="HWL70" s="14"/>
      <c r="HWM70" s="14"/>
      <c r="HWN70" s="14"/>
      <c r="HWO70" s="14"/>
      <c r="HWP70" s="14"/>
      <c r="HWQ70" s="14"/>
      <c r="HWR70" s="14"/>
      <c r="HWS70" s="14"/>
      <c r="HWT70" s="14"/>
      <c r="HWU70" s="14"/>
      <c r="HWV70" s="14"/>
      <c r="HWW70" s="14"/>
      <c r="HWX70" s="14"/>
      <c r="HWY70" s="14"/>
      <c r="HWZ70" s="14"/>
      <c r="HXA70" s="14"/>
      <c r="HXB70" s="14"/>
      <c r="HXC70" s="14"/>
      <c r="HXD70" s="14"/>
      <c r="HXE70" s="14"/>
      <c r="HXF70" s="14"/>
      <c r="HXG70" s="14"/>
      <c r="HXH70" s="14"/>
      <c r="HXI70" s="14"/>
      <c r="HXJ70" s="14"/>
      <c r="HXK70" s="14"/>
      <c r="HXL70" s="14"/>
      <c r="HXM70" s="14"/>
      <c r="HXN70" s="14"/>
      <c r="HXO70" s="14"/>
      <c r="HXP70" s="14"/>
      <c r="HXQ70" s="14"/>
      <c r="HXR70" s="14"/>
      <c r="HXS70" s="14"/>
      <c r="HXT70" s="14"/>
      <c r="HXU70" s="14"/>
      <c r="HXV70" s="14"/>
      <c r="HXW70" s="14"/>
      <c r="HXX70" s="14"/>
      <c r="HXY70" s="14"/>
      <c r="HXZ70" s="14"/>
      <c r="HYA70" s="14"/>
      <c r="HYB70" s="14"/>
      <c r="HYC70" s="14"/>
      <c r="HYD70" s="14"/>
      <c r="HYE70" s="14"/>
      <c r="HYF70" s="14"/>
      <c r="HYG70" s="14"/>
      <c r="HYH70" s="14"/>
      <c r="HYI70" s="14"/>
      <c r="HYJ70" s="14"/>
      <c r="HYK70" s="14"/>
      <c r="HYL70" s="14"/>
      <c r="HYM70" s="14"/>
      <c r="HYN70" s="14"/>
      <c r="HYO70" s="14"/>
      <c r="HYP70" s="14"/>
      <c r="HYQ70" s="14"/>
      <c r="HYR70" s="14"/>
      <c r="HYS70" s="14"/>
      <c r="HYT70" s="14"/>
      <c r="HYU70" s="14"/>
      <c r="HYV70" s="14"/>
      <c r="HYW70" s="14"/>
      <c r="HYX70" s="14"/>
      <c r="HYY70" s="14"/>
      <c r="HYZ70" s="14"/>
      <c r="HZA70" s="14"/>
      <c r="HZB70" s="14"/>
      <c r="HZC70" s="14"/>
      <c r="HZD70" s="14"/>
      <c r="HZE70" s="14"/>
      <c r="HZF70" s="14"/>
      <c r="HZG70" s="14"/>
      <c r="HZH70" s="14"/>
      <c r="HZI70" s="14"/>
      <c r="HZJ70" s="14"/>
      <c r="HZK70" s="14"/>
      <c r="HZL70" s="14"/>
      <c r="HZM70" s="14"/>
      <c r="HZN70" s="14"/>
      <c r="HZO70" s="14"/>
      <c r="HZP70" s="14"/>
      <c r="HZQ70" s="14"/>
      <c r="HZR70" s="14"/>
      <c r="HZS70" s="14"/>
      <c r="HZT70" s="14"/>
      <c r="HZU70" s="14"/>
      <c r="HZV70" s="14"/>
      <c r="HZW70" s="14"/>
      <c r="HZX70" s="14"/>
      <c r="HZY70" s="14"/>
      <c r="HZZ70" s="14"/>
      <c r="IAA70" s="14"/>
      <c r="IAB70" s="14"/>
      <c r="IAC70" s="14"/>
      <c r="IAD70" s="14"/>
      <c r="IAE70" s="14"/>
      <c r="IAF70" s="14"/>
      <c r="IAG70" s="14"/>
      <c r="IAH70" s="14"/>
      <c r="IAI70" s="14"/>
      <c r="IAJ70" s="14"/>
      <c r="IAK70" s="14"/>
      <c r="IAL70" s="14"/>
      <c r="IAM70" s="14"/>
      <c r="IAN70" s="14"/>
      <c r="IAO70" s="14"/>
      <c r="IAP70" s="14"/>
      <c r="IAQ70" s="14"/>
      <c r="IAR70" s="14"/>
      <c r="IAS70" s="14"/>
      <c r="IAT70" s="14"/>
      <c r="IAU70" s="14"/>
      <c r="IAV70" s="14"/>
      <c r="IAW70" s="14"/>
      <c r="IAX70" s="14"/>
      <c r="IAY70" s="14"/>
      <c r="IAZ70" s="14"/>
      <c r="IBA70" s="14"/>
      <c r="IBB70" s="14"/>
      <c r="IBC70" s="14"/>
      <c r="IBD70" s="14"/>
      <c r="IBE70" s="14"/>
      <c r="IBF70" s="14"/>
      <c r="IBG70" s="14"/>
      <c r="IBH70" s="14"/>
      <c r="IBI70" s="14"/>
      <c r="IBJ70" s="14"/>
      <c r="IBK70" s="14"/>
      <c r="IBL70" s="14"/>
      <c r="IBM70" s="14"/>
      <c r="IBN70" s="14"/>
      <c r="IBO70" s="14"/>
      <c r="IBP70" s="14"/>
      <c r="IBQ70" s="14"/>
      <c r="IBR70" s="14"/>
      <c r="IBS70" s="14"/>
      <c r="IBT70" s="14"/>
      <c r="IBU70" s="14"/>
      <c r="IBV70" s="14"/>
      <c r="IBW70" s="14"/>
      <c r="IBX70" s="14"/>
      <c r="IBY70" s="14"/>
      <c r="IBZ70" s="14"/>
      <c r="ICA70" s="14"/>
      <c r="ICB70" s="14"/>
      <c r="ICC70" s="14"/>
      <c r="ICD70" s="14"/>
      <c r="ICE70" s="14"/>
      <c r="ICF70" s="14"/>
      <c r="ICG70" s="14"/>
      <c r="ICH70" s="14"/>
      <c r="ICI70" s="14"/>
      <c r="ICJ70" s="14"/>
      <c r="ICK70" s="14"/>
      <c r="ICL70" s="14"/>
      <c r="ICM70" s="14"/>
      <c r="ICN70" s="14"/>
      <c r="ICO70" s="14"/>
      <c r="ICP70" s="14"/>
      <c r="ICQ70" s="14"/>
      <c r="ICR70" s="14"/>
      <c r="ICS70" s="14"/>
      <c r="ICT70" s="14"/>
      <c r="ICU70" s="14"/>
      <c r="ICV70" s="14"/>
      <c r="ICW70" s="14"/>
      <c r="ICX70" s="14"/>
      <c r="ICY70" s="14"/>
      <c r="ICZ70" s="14"/>
      <c r="IDA70" s="14"/>
      <c r="IDB70" s="14"/>
      <c r="IDC70" s="14"/>
      <c r="IDD70" s="14"/>
      <c r="IDE70" s="14"/>
      <c r="IDF70" s="14"/>
      <c r="IDG70" s="14"/>
      <c r="IDH70" s="14"/>
      <c r="IDI70" s="14"/>
      <c r="IDJ70" s="14"/>
      <c r="IDK70" s="14"/>
      <c r="IDL70" s="14"/>
      <c r="IDM70" s="14"/>
      <c r="IDN70" s="14"/>
      <c r="IDO70" s="14"/>
      <c r="IDP70" s="14"/>
      <c r="IDQ70" s="14"/>
      <c r="IDR70" s="14"/>
      <c r="IDS70" s="14"/>
      <c r="IDT70" s="14"/>
      <c r="IDU70" s="14"/>
      <c r="IDV70" s="14"/>
      <c r="IDW70" s="14"/>
      <c r="IDX70" s="14"/>
      <c r="IDY70" s="14"/>
      <c r="IDZ70" s="14"/>
      <c r="IEA70" s="14"/>
      <c r="IEB70" s="14"/>
      <c r="IEC70" s="14"/>
      <c r="IED70" s="14"/>
      <c r="IEE70" s="14"/>
      <c r="IEF70" s="14"/>
      <c r="IEG70" s="14"/>
      <c r="IEH70" s="14"/>
      <c r="IEI70" s="14"/>
      <c r="IEJ70" s="14"/>
      <c r="IEK70" s="14"/>
      <c r="IEL70" s="14"/>
      <c r="IEM70" s="14"/>
      <c r="IEN70" s="14"/>
      <c r="IEO70" s="14"/>
      <c r="IEP70" s="14"/>
      <c r="IEQ70" s="14"/>
      <c r="IER70" s="14"/>
      <c r="IES70" s="14"/>
      <c r="IET70" s="14"/>
      <c r="IEU70" s="14"/>
      <c r="IEV70" s="14"/>
      <c r="IEW70" s="14"/>
      <c r="IEX70" s="14"/>
      <c r="IEY70" s="14"/>
      <c r="IEZ70" s="14"/>
      <c r="IFA70" s="14"/>
      <c r="IFB70" s="14"/>
      <c r="IFC70" s="14"/>
      <c r="IFD70" s="14"/>
      <c r="IFE70" s="14"/>
      <c r="IFF70" s="14"/>
      <c r="IFG70" s="14"/>
      <c r="IFH70" s="14"/>
      <c r="IFI70" s="14"/>
      <c r="IFJ70" s="14"/>
      <c r="IFK70" s="14"/>
      <c r="IFL70" s="14"/>
      <c r="IFM70" s="14"/>
      <c r="IFN70" s="14"/>
      <c r="IFO70" s="14"/>
      <c r="IFP70" s="14"/>
      <c r="IFQ70" s="14"/>
      <c r="IFR70" s="14"/>
      <c r="IFS70" s="14"/>
      <c r="IFT70" s="14"/>
      <c r="IFU70" s="14"/>
      <c r="IFV70" s="14"/>
      <c r="IFW70" s="14"/>
      <c r="IFX70" s="14"/>
      <c r="IFY70" s="14"/>
      <c r="IFZ70" s="14"/>
      <c r="IGA70" s="14"/>
      <c r="IGB70" s="14"/>
      <c r="IGC70" s="14"/>
      <c r="IGD70" s="14"/>
      <c r="IGE70" s="14"/>
      <c r="IGF70" s="14"/>
      <c r="IGG70" s="14"/>
      <c r="IGH70" s="14"/>
      <c r="IGI70" s="14"/>
      <c r="IGJ70" s="14"/>
      <c r="IGK70" s="14"/>
      <c r="IGL70" s="14"/>
      <c r="IGM70" s="14"/>
      <c r="IGN70" s="14"/>
      <c r="IGO70" s="14"/>
      <c r="IGP70" s="14"/>
      <c r="IGQ70" s="14"/>
      <c r="IGR70" s="14"/>
      <c r="IGS70" s="14"/>
      <c r="IGT70" s="14"/>
      <c r="IGU70" s="14"/>
      <c r="IGV70" s="14"/>
      <c r="IGW70" s="14"/>
      <c r="IGX70" s="14"/>
      <c r="IGY70" s="14"/>
      <c r="IGZ70" s="14"/>
      <c r="IHA70" s="14"/>
      <c r="IHB70" s="14"/>
      <c r="IHC70" s="14"/>
      <c r="IHD70" s="14"/>
      <c r="IHE70" s="14"/>
      <c r="IHF70" s="14"/>
      <c r="IHG70" s="14"/>
      <c r="IHH70" s="14"/>
      <c r="IHI70" s="14"/>
      <c r="IHJ70" s="14"/>
      <c r="IHK70" s="14"/>
      <c r="IHL70" s="14"/>
      <c r="IHM70" s="14"/>
      <c r="IHN70" s="14"/>
      <c r="IHO70" s="14"/>
      <c r="IHP70" s="14"/>
      <c r="IHQ70" s="14"/>
      <c r="IHR70" s="14"/>
      <c r="IHS70" s="14"/>
      <c r="IHT70" s="14"/>
      <c r="IHU70" s="14"/>
      <c r="IHV70" s="14"/>
      <c r="IHW70" s="14"/>
      <c r="IHX70" s="14"/>
      <c r="IHY70" s="14"/>
      <c r="IHZ70" s="14"/>
      <c r="IIA70" s="14"/>
      <c r="IIB70" s="14"/>
      <c r="IIC70" s="14"/>
      <c r="IID70" s="14"/>
      <c r="IIE70" s="14"/>
      <c r="IIF70" s="14"/>
      <c r="IIG70" s="14"/>
      <c r="IIH70" s="14"/>
      <c r="III70" s="14"/>
      <c r="IIJ70" s="14"/>
      <c r="IIK70" s="14"/>
      <c r="IIL70" s="14"/>
      <c r="IIM70" s="14"/>
      <c r="IIN70" s="14"/>
      <c r="IIO70" s="14"/>
      <c r="IIP70" s="14"/>
      <c r="IIQ70" s="14"/>
      <c r="IIR70" s="14"/>
      <c r="IIS70" s="14"/>
      <c r="IIT70" s="14"/>
      <c r="IIU70" s="14"/>
      <c r="IIV70" s="14"/>
      <c r="IIW70" s="14"/>
      <c r="IIX70" s="14"/>
      <c r="IIY70" s="14"/>
      <c r="IIZ70" s="14"/>
      <c r="IJA70" s="14"/>
      <c r="IJB70" s="14"/>
      <c r="IJC70" s="14"/>
      <c r="IJD70" s="14"/>
      <c r="IJE70" s="14"/>
      <c r="IJF70" s="14"/>
      <c r="IJG70" s="14"/>
      <c r="IJH70" s="14"/>
      <c r="IJI70" s="14"/>
      <c r="IJJ70" s="14"/>
      <c r="IJK70" s="14"/>
      <c r="IJL70" s="14"/>
      <c r="IJM70" s="14"/>
      <c r="IJN70" s="14"/>
      <c r="IJO70" s="14"/>
      <c r="IJP70" s="14"/>
      <c r="IJQ70" s="14"/>
      <c r="IJR70" s="14"/>
      <c r="IJS70" s="14"/>
      <c r="IJT70" s="14"/>
      <c r="IJU70" s="14"/>
      <c r="IJV70" s="14"/>
      <c r="IJW70" s="14"/>
      <c r="IJX70" s="14"/>
      <c r="IJY70" s="14"/>
      <c r="IJZ70" s="14"/>
      <c r="IKA70" s="14"/>
      <c r="IKB70" s="14"/>
      <c r="IKC70" s="14"/>
      <c r="IKD70" s="14"/>
      <c r="IKE70" s="14"/>
      <c r="IKF70" s="14"/>
      <c r="IKG70" s="14"/>
      <c r="IKH70" s="14"/>
      <c r="IKI70" s="14"/>
      <c r="IKJ70" s="14"/>
      <c r="IKK70" s="14"/>
      <c r="IKL70" s="14"/>
      <c r="IKM70" s="14"/>
      <c r="IKN70" s="14"/>
      <c r="IKO70" s="14"/>
      <c r="IKP70" s="14"/>
      <c r="IKQ70" s="14"/>
      <c r="IKR70" s="14"/>
      <c r="IKS70" s="14"/>
      <c r="IKT70" s="14"/>
      <c r="IKU70" s="14"/>
      <c r="IKV70" s="14"/>
      <c r="IKW70" s="14"/>
      <c r="IKX70" s="14"/>
      <c r="IKY70" s="14"/>
      <c r="IKZ70" s="14"/>
      <c r="ILA70" s="14"/>
      <c r="ILB70" s="14"/>
      <c r="ILC70" s="14"/>
      <c r="ILD70" s="14"/>
      <c r="ILE70" s="14"/>
      <c r="ILF70" s="14"/>
      <c r="ILG70" s="14"/>
      <c r="ILH70" s="14"/>
      <c r="ILI70" s="14"/>
      <c r="ILJ70" s="14"/>
      <c r="ILK70" s="14"/>
      <c r="ILL70" s="14"/>
      <c r="ILM70" s="14"/>
      <c r="ILN70" s="14"/>
      <c r="ILO70" s="14"/>
      <c r="ILP70" s="14"/>
      <c r="ILQ70" s="14"/>
      <c r="ILR70" s="14"/>
      <c r="ILS70" s="14"/>
      <c r="ILT70" s="14"/>
      <c r="ILU70" s="14"/>
      <c r="ILV70" s="14"/>
      <c r="ILW70" s="14"/>
      <c r="ILX70" s="14"/>
      <c r="ILY70" s="14"/>
      <c r="ILZ70" s="14"/>
      <c r="IMA70" s="14"/>
      <c r="IMB70" s="14"/>
      <c r="IMC70" s="14"/>
      <c r="IMD70" s="14"/>
      <c r="IME70" s="14"/>
      <c r="IMF70" s="14"/>
      <c r="IMG70" s="14"/>
      <c r="IMH70" s="14"/>
      <c r="IMI70" s="14"/>
      <c r="IMJ70" s="14"/>
      <c r="IMK70" s="14"/>
      <c r="IML70" s="14"/>
      <c r="IMM70" s="14"/>
      <c r="IMN70" s="14"/>
      <c r="IMO70" s="14"/>
      <c r="IMP70" s="14"/>
      <c r="IMQ70" s="14"/>
      <c r="IMR70" s="14"/>
      <c r="IMS70" s="14"/>
      <c r="IMT70" s="14"/>
      <c r="IMU70" s="14"/>
      <c r="IMV70" s="14"/>
      <c r="IMW70" s="14"/>
      <c r="IMX70" s="14"/>
      <c r="IMY70" s="14"/>
      <c r="IMZ70" s="14"/>
      <c r="INA70" s="14"/>
      <c r="INB70" s="14"/>
      <c r="INC70" s="14"/>
      <c r="IND70" s="14"/>
      <c r="INE70" s="14"/>
      <c r="INF70" s="14"/>
      <c r="ING70" s="14"/>
      <c r="INH70" s="14"/>
      <c r="INI70" s="14"/>
      <c r="INJ70" s="14"/>
      <c r="INK70" s="14"/>
      <c r="INL70" s="14"/>
      <c r="INM70" s="14"/>
      <c r="INN70" s="14"/>
      <c r="INO70" s="14"/>
      <c r="INP70" s="14"/>
      <c r="INQ70" s="14"/>
      <c r="INR70" s="14"/>
      <c r="INS70" s="14"/>
      <c r="INT70" s="14"/>
      <c r="INU70" s="14"/>
      <c r="INV70" s="14"/>
      <c r="INW70" s="14"/>
      <c r="INX70" s="14"/>
      <c r="INY70" s="14"/>
      <c r="INZ70" s="14"/>
      <c r="IOA70" s="14"/>
      <c r="IOB70" s="14"/>
      <c r="IOC70" s="14"/>
      <c r="IOD70" s="14"/>
      <c r="IOE70" s="14"/>
      <c r="IOF70" s="14"/>
      <c r="IOG70" s="14"/>
      <c r="IOH70" s="14"/>
      <c r="IOI70" s="14"/>
      <c r="IOJ70" s="14"/>
      <c r="IOK70" s="14"/>
      <c r="IOL70" s="14"/>
      <c r="IOM70" s="14"/>
      <c r="ION70" s="14"/>
      <c r="IOO70" s="14"/>
      <c r="IOP70" s="14"/>
      <c r="IOQ70" s="14"/>
      <c r="IOR70" s="14"/>
      <c r="IOS70" s="14"/>
      <c r="IOT70" s="14"/>
      <c r="IOU70" s="14"/>
      <c r="IOV70" s="14"/>
      <c r="IOW70" s="14"/>
      <c r="IOX70" s="14"/>
      <c r="IOY70" s="14"/>
      <c r="IOZ70" s="14"/>
      <c r="IPA70" s="14"/>
      <c r="IPB70" s="14"/>
      <c r="IPC70" s="14"/>
      <c r="IPD70" s="14"/>
      <c r="IPE70" s="14"/>
      <c r="IPF70" s="14"/>
      <c r="IPG70" s="14"/>
      <c r="IPH70" s="14"/>
      <c r="IPI70" s="14"/>
      <c r="IPJ70" s="14"/>
      <c r="IPK70" s="14"/>
      <c r="IPL70" s="14"/>
      <c r="IPM70" s="14"/>
      <c r="IPN70" s="14"/>
      <c r="IPO70" s="14"/>
      <c r="IPP70" s="14"/>
      <c r="IPQ70" s="14"/>
      <c r="IPR70" s="14"/>
      <c r="IPS70" s="14"/>
      <c r="IPT70" s="14"/>
      <c r="IPU70" s="14"/>
      <c r="IPV70" s="14"/>
      <c r="IPW70" s="14"/>
      <c r="IPX70" s="14"/>
      <c r="IPY70" s="14"/>
      <c r="IPZ70" s="14"/>
      <c r="IQA70" s="14"/>
      <c r="IQB70" s="14"/>
      <c r="IQC70" s="14"/>
      <c r="IQD70" s="14"/>
      <c r="IQE70" s="14"/>
      <c r="IQF70" s="14"/>
      <c r="IQG70" s="14"/>
      <c r="IQH70" s="14"/>
      <c r="IQI70" s="14"/>
      <c r="IQJ70" s="14"/>
      <c r="IQK70" s="14"/>
      <c r="IQL70" s="14"/>
      <c r="IQM70" s="14"/>
      <c r="IQN70" s="14"/>
      <c r="IQO70" s="14"/>
      <c r="IQP70" s="14"/>
      <c r="IQQ70" s="14"/>
      <c r="IQR70" s="14"/>
      <c r="IQS70" s="14"/>
      <c r="IQT70" s="14"/>
      <c r="IQU70" s="14"/>
      <c r="IQV70" s="14"/>
      <c r="IQW70" s="14"/>
      <c r="IQX70" s="14"/>
      <c r="IQY70" s="14"/>
      <c r="IQZ70" s="14"/>
      <c r="IRA70" s="14"/>
      <c r="IRB70" s="14"/>
      <c r="IRC70" s="14"/>
      <c r="IRD70" s="14"/>
      <c r="IRE70" s="14"/>
      <c r="IRF70" s="14"/>
      <c r="IRG70" s="14"/>
      <c r="IRH70" s="14"/>
      <c r="IRI70" s="14"/>
      <c r="IRJ70" s="14"/>
      <c r="IRK70" s="14"/>
      <c r="IRL70" s="14"/>
      <c r="IRM70" s="14"/>
      <c r="IRN70" s="14"/>
      <c r="IRO70" s="14"/>
      <c r="IRP70" s="14"/>
      <c r="IRQ70" s="14"/>
      <c r="IRR70" s="14"/>
      <c r="IRS70" s="14"/>
      <c r="IRT70" s="14"/>
      <c r="IRU70" s="14"/>
      <c r="IRV70" s="14"/>
      <c r="IRW70" s="14"/>
      <c r="IRX70" s="14"/>
      <c r="IRY70" s="14"/>
      <c r="IRZ70" s="14"/>
      <c r="ISA70" s="14"/>
      <c r="ISB70" s="14"/>
      <c r="ISC70" s="14"/>
      <c r="ISD70" s="14"/>
      <c r="ISE70" s="14"/>
      <c r="ISF70" s="14"/>
      <c r="ISG70" s="14"/>
      <c r="ISH70" s="14"/>
      <c r="ISI70" s="14"/>
      <c r="ISJ70" s="14"/>
      <c r="ISK70" s="14"/>
      <c r="ISL70" s="14"/>
      <c r="ISM70" s="14"/>
      <c r="ISN70" s="14"/>
      <c r="ISO70" s="14"/>
      <c r="ISP70" s="14"/>
      <c r="ISQ70" s="14"/>
      <c r="ISR70" s="14"/>
      <c r="ISS70" s="14"/>
      <c r="IST70" s="14"/>
      <c r="ISU70" s="14"/>
      <c r="ISV70" s="14"/>
      <c r="ISW70" s="14"/>
      <c r="ISX70" s="14"/>
      <c r="ISY70" s="14"/>
      <c r="ISZ70" s="14"/>
      <c r="ITA70" s="14"/>
      <c r="ITB70" s="14"/>
      <c r="ITC70" s="14"/>
      <c r="ITD70" s="14"/>
      <c r="ITE70" s="14"/>
      <c r="ITF70" s="14"/>
      <c r="ITG70" s="14"/>
      <c r="ITH70" s="14"/>
      <c r="ITI70" s="14"/>
      <c r="ITJ70" s="14"/>
      <c r="ITK70" s="14"/>
      <c r="ITL70" s="14"/>
      <c r="ITM70" s="14"/>
      <c r="ITN70" s="14"/>
      <c r="ITO70" s="14"/>
      <c r="ITP70" s="14"/>
      <c r="ITQ70" s="14"/>
      <c r="ITR70" s="14"/>
      <c r="ITS70" s="14"/>
      <c r="ITT70" s="14"/>
      <c r="ITU70" s="14"/>
      <c r="ITV70" s="14"/>
      <c r="ITW70" s="14"/>
      <c r="ITX70" s="14"/>
      <c r="ITY70" s="14"/>
      <c r="ITZ70" s="14"/>
      <c r="IUA70" s="14"/>
      <c r="IUB70" s="14"/>
      <c r="IUC70" s="14"/>
      <c r="IUD70" s="14"/>
      <c r="IUE70" s="14"/>
      <c r="IUF70" s="14"/>
      <c r="IUG70" s="14"/>
      <c r="IUH70" s="14"/>
      <c r="IUI70" s="14"/>
      <c r="IUJ70" s="14"/>
      <c r="IUK70" s="14"/>
      <c r="IUL70" s="14"/>
      <c r="IUM70" s="14"/>
      <c r="IUN70" s="14"/>
      <c r="IUO70" s="14"/>
      <c r="IUP70" s="14"/>
      <c r="IUQ70" s="14"/>
      <c r="IUR70" s="14"/>
      <c r="IUS70" s="14"/>
      <c r="IUT70" s="14"/>
      <c r="IUU70" s="14"/>
      <c r="IUV70" s="14"/>
      <c r="IUW70" s="14"/>
      <c r="IUX70" s="14"/>
      <c r="IUY70" s="14"/>
      <c r="IUZ70" s="14"/>
      <c r="IVA70" s="14"/>
      <c r="IVB70" s="14"/>
      <c r="IVC70" s="14"/>
      <c r="IVD70" s="14"/>
      <c r="IVE70" s="14"/>
      <c r="IVF70" s="14"/>
      <c r="IVG70" s="14"/>
      <c r="IVH70" s="14"/>
      <c r="IVI70" s="14"/>
      <c r="IVJ70" s="14"/>
      <c r="IVK70" s="14"/>
      <c r="IVL70" s="14"/>
      <c r="IVM70" s="14"/>
      <c r="IVN70" s="14"/>
      <c r="IVO70" s="14"/>
      <c r="IVP70" s="14"/>
      <c r="IVQ70" s="14"/>
      <c r="IVR70" s="14"/>
      <c r="IVS70" s="14"/>
      <c r="IVT70" s="14"/>
      <c r="IVU70" s="14"/>
      <c r="IVV70" s="14"/>
      <c r="IVW70" s="14"/>
      <c r="IVX70" s="14"/>
      <c r="IVY70" s="14"/>
      <c r="IVZ70" s="14"/>
      <c r="IWA70" s="14"/>
      <c r="IWB70" s="14"/>
      <c r="IWC70" s="14"/>
      <c r="IWD70" s="14"/>
      <c r="IWE70" s="14"/>
      <c r="IWF70" s="14"/>
      <c r="IWG70" s="14"/>
      <c r="IWH70" s="14"/>
      <c r="IWI70" s="14"/>
      <c r="IWJ70" s="14"/>
      <c r="IWK70" s="14"/>
      <c r="IWL70" s="14"/>
      <c r="IWM70" s="14"/>
      <c r="IWN70" s="14"/>
      <c r="IWO70" s="14"/>
      <c r="IWP70" s="14"/>
      <c r="IWQ70" s="14"/>
      <c r="IWR70" s="14"/>
      <c r="IWS70" s="14"/>
      <c r="IWT70" s="14"/>
      <c r="IWU70" s="14"/>
      <c r="IWV70" s="14"/>
      <c r="IWW70" s="14"/>
      <c r="IWX70" s="14"/>
      <c r="IWY70" s="14"/>
      <c r="IWZ70" s="14"/>
      <c r="IXA70" s="14"/>
      <c r="IXB70" s="14"/>
      <c r="IXC70" s="14"/>
      <c r="IXD70" s="14"/>
      <c r="IXE70" s="14"/>
      <c r="IXF70" s="14"/>
      <c r="IXG70" s="14"/>
      <c r="IXH70" s="14"/>
      <c r="IXI70" s="14"/>
      <c r="IXJ70" s="14"/>
      <c r="IXK70" s="14"/>
      <c r="IXL70" s="14"/>
      <c r="IXM70" s="14"/>
      <c r="IXN70" s="14"/>
      <c r="IXO70" s="14"/>
      <c r="IXP70" s="14"/>
      <c r="IXQ70" s="14"/>
      <c r="IXR70" s="14"/>
      <c r="IXS70" s="14"/>
      <c r="IXT70" s="14"/>
      <c r="IXU70" s="14"/>
      <c r="IXV70" s="14"/>
      <c r="IXW70" s="14"/>
      <c r="IXX70" s="14"/>
      <c r="IXY70" s="14"/>
      <c r="IXZ70" s="14"/>
      <c r="IYA70" s="14"/>
      <c r="IYB70" s="14"/>
      <c r="IYC70" s="14"/>
      <c r="IYD70" s="14"/>
      <c r="IYE70" s="14"/>
      <c r="IYF70" s="14"/>
      <c r="IYG70" s="14"/>
      <c r="IYH70" s="14"/>
      <c r="IYI70" s="14"/>
      <c r="IYJ70" s="14"/>
      <c r="IYK70" s="14"/>
      <c r="IYL70" s="14"/>
      <c r="IYM70" s="14"/>
      <c r="IYN70" s="14"/>
      <c r="IYO70" s="14"/>
      <c r="IYP70" s="14"/>
      <c r="IYQ70" s="14"/>
      <c r="IYR70" s="14"/>
      <c r="IYS70" s="14"/>
      <c r="IYT70" s="14"/>
      <c r="IYU70" s="14"/>
      <c r="IYV70" s="14"/>
      <c r="IYW70" s="14"/>
      <c r="IYX70" s="14"/>
      <c r="IYY70" s="14"/>
      <c r="IYZ70" s="14"/>
      <c r="IZA70" s="14"/>
      <c r="IZB70" s="14"/>
      <c r="IZC70" s="14"/>
      <c r="IZD70" s="14"/>
      <c r="IZE70" s="14"/>
      <c r="IZF70" s="14"/>
      <c r="IZG70" s="14"/>
      <c r="IZH70" s="14"/>
      <c r="IZI70" s="14"/>
      <c r="IZJ70" s="14"/>
      <c r="IZK70" s="14"/>
      <c r="IZL70" s="14"/>
      <c r="IZM70" s="14"/>
      <c r="IZN70" s="14"/>
      <c r="IZO70" s="14"/>
      <c r="IZP70" s="14"/>
      <c r="IZQ70" s="14"/>
      <c r="IZR70" s="14"/>
      <c r="IZS70" s="14"/>
      <c r="IZT70" s="14"/>
      <c r="IZU70" s="14"/>
      <c r="IZV70" s="14"/>
      <c r="IZW70" s="14"/>
      <c r="IZX70" s="14"/>
      <c r="IZY70" s="14"/>
      <c r="IZZ70" s="14"/>
      <c r="JAA70" s="14"/>
      <c r="JAB70" s="14"/>
      <c r="JAC70" s="14"/>
      <c r="JAD70" s="14"/>
      <c r="JAE70" s="14"/>
      <c r="JAF70" s="14"/>
      <c r="JAG70" s="14"/>
      <c r="JAH70" s="14"/>
      <c r="JAI70" s="14"/>
      <c r="JAJ70" s="14"/>
      <c r="JAK70" s="14"/>
      <c r="JAL70" s="14"/>
      <c r="JAM70" s="14"/>
      <c r="JAN70" s="14"/>
      <c r="JAO70" s="14"/>
      <c r="JAP70" s="14"/>
      <c r="JAQ70" s="14"/>
      <c r="JAR70" s="14"/>
      <c r="JAS70" s="14"/>
      <c r="JAT70" s="14"/>
      <c r="JAU70" s="14"/>
      <c r="JAV70" s="14"/>
      <c r="JAW70" s="14"/>
      <c r="JAX70" s="14"/>
      <c r="JAY70" s="14"/>
      <c r="JAZ70" s="14"/>
      <c r="JBA70" s="14"/>
      <c r="JBB70" s="14"/>
      <c r="JBC70" s="14"/>
      <c r="JBD70" s="14"/>
      <c r="JBE70" s="14"/>
      <c r="JBF70" s="14"/>
      <c r="JBG70" s="14"/>
      <c r="JBH70" s="14"/>
      <c r="JBI70" s="14"/>
      <c r="JBJ70" s="14"/>
      <c r="JBK70" s="14"/>
      <c r="JBL70" s="14"/>
      <c r="JBM70" s="14"/>
      <c r="JBN70" s="14"/>
      <c r="JBO70" s="14"/>
      <c r="JBP70" s="14"/>
      <c r="JBQ70" s="14"/>
      <c r="JBR70" s="14"/>
      <c r="JBS70" s="14"/>
      <c r="JBT70" s="14"/>
      <c r="JBU70" s="14"/>
      <c r="JBV70" s="14"/>
      <c r="JBW70" s="14"/>
      <c r="JBX70" s="14"/>
      <c r="JBY70" s="14"/>
      <c r="JBZ70" s="14"/>
      <c r="JCA70" s="14"/>
      <c r="JCB70" s="14"/>
      <c r="JCC70" s="14"/>
      <c r="JCD70" s="14"/>
      <c r="JCE70" s="14"/>
      <c r="JCF70" s="14"/>
      <c r="JCG70" s="14"/>
      <c r="JCH70" s="14"/>
      <c r="JCI70" s="14"/>
      <c r="JCJ70" s="14"/>
      <c r="JCK70" s="14"/>
      <c r="JCL70" s="14"/>
      <c r="JCM70" s="14"/>
      <c r="JCN70" s="14"/>
      <c r="JCO70" s="14"/>
      <c r="JCP70" s="14"/>
      <c r="JCQ70" s="14"/>
      <c r="JCR70" s="14"/>
      <c r="JCS70" s="14"/>
      <c r="JCT70" s="14"/>
      <c r="JCU70" s="14"/>
      <c r="JCV70" s="14"/>
      <c r="JCW70" s="14"/>
      <c r="JCX70" s="14"/>
      <c r="JCY70" s="14"/>
      <c r="JCZ70" s="14"/>
      <c r="JDA70" s="14"/>
      <c r="JDB70" s="14"/>
      <c r="JDC70" s="14"/>
      <c r="JDD70" s="14"/>
      <c r="JDE70" s="14"/>
      <c r="JDF70" s="14"/>
      <c r="JDG70" s="14"/>
      <c r="JDH70" s="14"/>
      <c r="JDI70" s="14"/>
      <c r="JDJ70" s="14"/>
      <c r="JDK70" s="14"/>
      <c r="JDL70" s="14"/>
      <c r="JDM70" s="14"/>
      <c r="JDN70" s="14"/>
      <c r="JDO70" s="14"/>
      <c r="JDP70" s="14"/>
      <c r="JDQ70" s="14"/>
      <c r="JDR70" s="14"/>
      <c r="JDS70" s="14"/>
      <c r="JDT70" s="14"/>
      <c r="JDU70" s="14"/>
      <c r="JDV70" s="14"/>
      <c r="JDW70" s="14"/>
      <c r="JDX70" s="14"/>
      <c r="JDY70" s="14"/>
      <c r="JDZ70" s="14"/>
      <c r="JEA70" s="14"/>
      <c r="JEB70" s="14"/>
      <c r="JEC70" s="14"/>
      <c r="JED70" s="14"/>
      <c r="JEE70" s="14"/>
      <c r="JEF70" s="14"/>
      <c r="JEG70" s="14"/>
      <c r="JEH70" s="14"/>
      <c r="JEI70" s="14"/>
      <c r="JEJ70" s="14"/>
      <c r="JEK70" s="14"/>
      <c r="JEL70" s="14"/>
      <c r="JEM70" s="14"/>
      <c r="JEN70" s="14"/>
      <c r="JEO70" s="14"/>
      <c r="JEP70" s="14"/>
      <c r="JEQ70" s="14"/>
      <c r="JER70" s="14"/>
      <c r="JES70" s="14"/>
      <c r="JET70" s="14"/>
      <c r="JEU70" s="14"/>
      <c r="JEV70" s="14"/>
      <c r="JEW70" s="14"/>
      <c r="JEX70" s="14"/>
      <c r="JEY70" s="14"/>
      <c r="JEZ70" s="14"/>
      <c r="JFA70" s="14"/>
      <c r="JFB70" s="14"/>
      <c r="JFC70" s="14"/>
      <c r="JFD70" s="14"/>
      <c r="JFE70" s="14"/>
      <c r="JFF70" s="14"/>
      <c r="JFG70" s="14"/>
      <c r="JFH70" s="14"/>
      <c r="JFI70" s="14"/>
      <c r="JFJ70" s="14"/>
      <c r="JFK70" s="14"/>
      <c r="JFL70" s="14"/>
      <c r="JFM70" s="14"/>
      <c r="JFN70" s="14"/>
      <c r="JFO70" s="14"/>
      <c r="JFP70" s="14"/>
      <c r="JFQ70" s="14"/>
      <c r="JFR70" s="14"/>
      <c r="JFS70" s="14"/>
      <c r="JFT70" s="14"/>
      <c r="JFU70" s="14"/>
      <c r="JFV70" s="14"/>
      <c r="JFW70" s="14"/>
      <c r="JFX70" s="14"/>
      <c r="JFY70" s="14"/>
      <c r="JFZ70" s="14"/>
      <c r="JGA70" s="14"/>
      <c r="JGB70" s="14"/>
      <c r="JGC70" s="14"/>
      <c r="JGD70" s="14"/>
      <c r="JGE70" s="14"/>
      <c r="JGF70" s="14"/>
      <c r="JGG70" s="14"/>
      <c r="JGH70" s="14"/>
      <c r="JGI70" s="14"/>
      <c r="JGJ70" s="14"/>
      <c r="JGK70" s="14"/>
      <c r="JGL70" s="14"/>
      <c r="JGM70" s="14"/>
      <c r="JGN70" s="14"/>
      <c r="JGO70" s="14"/>
      <c r="JGP70" s="14"/>
      <c r="JGQ70" s="14"/>
      <c r="JGR70" s="14"/>
      <c r="JGS70" s="14"/>
      <c r="JGT70" s="14"/>
      <c r="JGU70" s="14"/>
      <c r="JGV70" s="14"/>
      <c r="JGW70" s="14"/>
      <c r="JGX70" s="14"/>
      <c r="JGY70" s="14"/>
      <c r="JGZ70" s="14"/>
      <c r="JHA70" s="14"/>
      <c r="JHB70" s="14"/>
      <c r="JHC70" s="14"/>
      <c r="JHD70" s="14"/>
      <c r="JHE70" s="14"/>
      <c r="JHF70" s="14"/>
      <c r="JHG70" s="14"/>
      <c r="JHH70" s="14"/>
      <c r="JHI70" s="14"/>
      <c r="JHJ70" s="14"/>
      <c r="JHK70" s="14"/>
      <c r="JHL70" s="14"/>
      <c r="JHM70" s="14"/>
      <c r="JHN70" s="14"/>
      <c r="JHO70" s="14"/>
      <c r="JHP70" s="14"/>
      <c r="JHQ70" s="14"/>
      <c r="JHR70" s="14"/>
      <c r="JHS70" s="14"/>
      <c r="JHT70" s="14"/>
      <c r="JHU70" s="14"/>
      <c r="JHV70" s="14"/>
      <c r="JHW70" s="14"/>
      <c r="JHX70" s="14"/>
      <c r="JHY70" s="14"/>
      <c r="JHZ70" s="14"/>
      <c r="JIA70" s="14"/>
      <c r="JIB70" s="14"/>
      <c r="JIC70" s="14"/>
      <c r="JID70" s="14"/>
      <c r="JIE70" s="14"/>
      <c r="JIF70" s="14"/>
      <c r="JIG70" s="14"/>
      <c r="JIH70" s="14"/>
      <c r="JII70" s="14"/>
      <c r="JIJ70" s="14"/>
      <c r="JIK70" s="14"/>
      <c r="JIL70" s="14"/>
      <c r="JIM70" s="14"/>
      <c r="JIN70" s="14"/>
      <c r="JIO70" s="14"/>
      <c r="JIP70" s="14"/>
      <c r="JIQ70" s="14"/>
      <c r="JIR70" s="14"/>
      <c r="JIS70" s="14"/>
      <c r="JIT70" s="14"/>
      <c r="JIU70" s="14"/>
      <c r="JIV70" s="14"/>
      <c r="JIW70" s="14"/>
      <c r="JIX70" s="14"/>
      <c r="JIY70" s="14"/>
      <c r="JIZ70" s="14"/>
      <c r="JJA70" s="14"/>
      <c r="JJB70" s="14"/>
      <c r="JJC70" s="14"/>
      <c r="JJD70" s="14"/>
      <c r="JJE70" s="14"/>
      <c r="JJF70" s="14"/>
      <c r="JJG70" s="14"/>
      <c r="JJH70" s="14"/>
      <c r="JJI70" s="14"/>
      <c r="JJJ70" s="14"/>
      <c r="JJK70" s="14"/>
      <c r="JJL70" s="14"/>
      <c r="JJM70" s="14"/>
      <c r="JJN70" s="14"/>
      <c r="JJO70" s="14"/>
      <c r="JJP70" s="14"/>
      <c r="JJQ70" s="14"/>
      <c r="JJR70" s="14"/>
      <c r="JJS70" s="14"/>
      <c r="JJT70" s="14"/>
      <c r="JJU70" s="14"/>
      <c r="JJV70" s="14"/>
      <c r="JJW70" s="14"/>
      <c r="JJX70" s="14"/>
      <c r="JJY70" s="14"/>
      <c r="JJZ70" s="14"/>
      <c r="JKA70" s="14"/>
      <c r="JKB70" s="14"/>
      <c r="JKC70" s="14"/>
      <c r="JKD70" s="14"/>
      <c r="JKE70" s="14"/>
      <c r="JKF70" s="14"/>
      <c r="JKG70" s="14"/>
      <c r="JKH70" s="14"/>
      <c r="JKI70" s="14"/>
      <c r="JKJ70" s="14"/>
      <c r="JKK70" s="14"/>
      <c r="JKL70" s="14"/>
      <c r="JKM70" s="14"/>
      <c r="JKN70" s="14"/>
      <c r="JKO70" s="14"/>
      <c r="JKP70" s="14"/>
      <c r="JKQ70" s="14"/>
      <c r="JKR70" s="14"/>
      <c r="JKS70" s="14"/>
      <c r="JKT70" s="14"/>
      <c r="JKU70" s="14"/>
      <c r="JKV70" s="14"/>
      <c r="JKW70" s="14"/>
      <c r="JKX70" s="14"/>
      <c r="JKY70" s="14"/>
      <c r="JKZ70" s="14"/>
      <c r="JLA70" s="14"/>
      <c r="JLB70" s="14"/>
      <c r="JLC70" s="14"/>
      <c r="JLD70" s="14"/>
      <c r="JLE70" s="14"/>
      <c r="JLF70" s="14"/>
      <c r="JLG70" s="14"/>
      <c r="JLH70" s="14"/>
      <c r="JLI70" s="14"/>
      <c r="JLJ70" s="14"/>
      <c r="JLK70" s="14"/>
      <c r="JLL70" s="14"/>
      <c r="JLM70" s="14"/>
      <c r="JLN70" s="14"/>
      <c r="JLO70" s="14"/>
      <c r="JLP70" s="14"/>
      <c r="JLQ70" s="14"/>
      <c r="JLR70" s="14"/>
      <c r="JLS70" s="14"/>
      <c r="JLT70" s="14"/>
      <c r="JLU70" s="14"/>
      <c r="JLV70" s="14"/>
      <c r="JLW70" s="14"/>
      <c r="JLX70" s="14"/>
      <c r="JLY70" s="14"/>
      <c r="JLZ70" s="14"/>
      <c r="JMA70" s="14"/>
      <c r="JMB70" s="14"/>
      <c r="JMC70" s="14"/>
      <c r="JMD70" s="14"/>
      <c r="JME70" s="14"/>
      <c r="JMF70" s="14"/>
      <c r="JMG70" s="14"/>
      <c r="JMH70" s="14"/>
      <c r="JMI70" s="14"/>
      <c r="JMJ70" s="14"/>
      <c r="JMK70" s="14"/>
      <c r="JML70" s="14"/>
      <c r="JMM70" s="14"/>
      <c r="JMN70" s="14"/>
      <c r="JMO70" s="14"/>
      <c r="JMP70" s="14"/>
      <c r="JMQ70" s="14"/>
      <c r="JMR70" s="14"/>
      <c r="JMS70" s="14"/>
      <c r="JMT70" s="14"/>
      <c r="JMU70" s="14"/>
      <c r="JMV70" s="14"/>
      <c r="JMW70" s="14"/>
      <c r="JMX70" s="14"/>
      <c r="JMY70" s="14"/>
      <c r="JMZ70" s="14"/>
      <c r="JNA70" s="14"/>
      <c r="JNB70" s="14"/>
      <c r="JNC70" s="14"/>
      <c r="JND70" s="14"/>
      <c r="JNE70" s="14"/>
      <c r="JNF70" s="14"/>
      <c r="JNG70" s="14"/>
      <c r="JNH70" s="14"/>
      <c r="JNI70" s="14"/>
      <c r="JNJ70" s="14"/>
      <c r="JNK70" s="14"/>
      <c r="JNL70" s="14"/>
      <c r="JNM70" s="14"/>
      <c r="JNN70" s="14"/>
      <c r="JNO70" s="14"/>
      <c r="JNP70" s="14"/>
      <c r="JNQ70" s="14"/>
      <c r="JNR70" s="14"/>
      <c r="JNS70" s="14"/>
      <c r="JNT70" s="14"/>
      <c r="JNU70" s="14"/>
      <c r="JNV70" s="14"/>
      <c r="JNW70" s="14"/>
      <c r="JNX70" s="14"/>
      <c r="JNY70" s="14"/>
      <c r="JNZ70" s="14"/>
      <c r="JOA70" s="14"/>
      <c r="JOB70" s="14"/>
      <c r="JOC70" s="14"/>
      <c r="JOD70" s="14"/>
      <c r="JOE70" s="14"/>
      <c r="JOF70" s="14"/>
      <c r="JOG70" s="14"/>
      <c r="JOH70" s="14"/>
      <c r="JOI70" s="14"/>
      <c r="JOJ70" s="14"/>
      <c r="JOK70" s="14"/>
      <c r="JOL70" s="14"/>
      <c r="JOM70" s="14"/>
      <c r="JON70" s="14"/>
      <c r="JOO70" s="14"/>
      <c r="JOP70" s="14"/>
      <c r="JOQ70" s="14"/>
      <c r="JOR70" s="14"/>
      <c r="JOS70" s="14"/>
      <c r="JOT70" s="14"/>
      <c r="JOU70" s="14"/>
      <c r="JOV70" s="14"/>
      <c r="JOW70" s="14"/>
      <c r="JOX70" s="14"/>
      <c r="JOY70" s="14"/>
      <c r="JOZ70" s="14"/>
      <c r="JPA70" s="14"/>
      <c r="JPB70" s="14"/>
      <c r="JPC70" s="14"/>
      <c r="JPD70" s="14"/>
      <c r="JPE70" s="14"/>
      <c r="JPF70" s="14"/>
      <c r="JPG70" s="14"/>
      <c r="JPH70" s="14"/>
      <c r="JPI70" s="14"/>
      <c r="JPJ70" s="14"/>
      <c r="JPK70" s="14"/>
      <c r="JPL70" s="14"/>
      <c r="JPM70" s="14"/>
      <c r="JPN70" s="14"/>
      <c r="JPO70" s="14"/>
      <c r="JPP70" s="14"/>
      <c r="JPQ70" s="14"/>
      <c r="JPR70" s="14"/>
      <c r="JPS70" s="14"/>
      <c r="JPT70" s="14"/>
      <c r="JPU70" s="14"/>
      <c r="JPV70" s="14"/>
      <c r="JPW70" s="14"/>
      <c r="JPX70" s="14"/>
      <c r="JPY70" s="14"/>
      <c r="JPZ70" s="14"/>
      <c r="JQA70" s="14"/>
      <c r="JQB70" s="14"/>
      <c r="JQC70" s="14"/>
      <c r="JQD70" s="14"/>
      <c r="JQE70" s="14"/>
      <c r="JQF70" s="14"/>
      <c r="JQG70" s="14"/>
      <c r="JQH70" s="14"/>
      <c r="JQI70" s="14"/>
      <c r="JQJ70" s="14"/>
      <c r="JQK70" s="14"/>
      <c r="JQL70" s="14"/>
      <c r="JQM70" s="14"/>
      <c r="JQN70" s="14"/>
      <c r="JQO70" s="14"/>
      <c r="JQP70" s="14"/>
      <c r="JQQ70" s="14"/>
      <c r="JQR70" s="14"/>
      <c r="JQS70" s="14"/>
      <c r="JQT70" s="14"/>
      <c r="JQU70" s="14"/>
      <c r="JQV70" s="14"/>
      <c r="JQW70" s="14"/>
      <c r="JQX70" s="14"/>
      <c r="JQY70" s="14"/>
      <c r="JQZ70" s="14"/>
      <c r="JRA70" s="14"/>
      <c r="JRB70" s="14"/>
      <c r="JRC70" s="14"/>
      <c r="JRD70" s="14"/>
      <c r="JRE70" s="14"/>
      <c r="JRF70" s="14"/>
      <c r="JRG70" s="14"/>
      <c r="JRH70" s="14"/>
      <c r="JRI70" s="14"/>
      <c r="JRJ70" s="14"/>
      <c r="JRK70" s="14"/>
      <c r="JRL70" s="14"/>
      <c r="JRM70" s="14"/>
      <c r="JRN70" s="14"/>
      <c r="JRO70" s="14"/>
      <c r="JRP70" s="14"/>
      <c r="JRQ70" s="14"/>
      <c r="JRR70" s="14"/>
      <c r="JRS70" s="14"/>
      <c r="JRT70" s="14"/>
      <c r="JRU70" s="14"/>
      <c r="JRV70" s="14"/>
      <c r="JRW70" s="14"/>
      <c r="JRX70" s="14"/>
      <c r="JRY70" s="14"/>
      <c r="JRZ70" s="14"/>
      <c r="JSA70" s="14"/>
      <c r="JSB70" s="14"/>
      <c r="JSC70" s="14"/>
      <c r="JSD70" s="14"/>
      <c r="JSE70" s="14"/>
      <c r="JSF70" s="14"/>
      <c r="JSG70" s="14"/>
      <c r="JSH70" s="14"/>
      <c r="JSI70" s="14"/>
      <c r="JSJ70" s="14"/>
      <c r="JSK70" s="14"/>
      <c r="JSL70" s="14"/>
      <c r="JSM70" s="14"/>
      <c r="JSN70" s="14"/>
      <c r="JSO70" s="14"/>
      <c r="JSP70" s="14"/>
      <c r="JSQ70" s="14"/>
      <c r="JSR70" s="14"/>
      <c r="JSS70" s="14"/>
      <c r="JST70" s="14"/>
      <c r="JSU70" s="14"/>
      <c r="JSV70" s="14"/>
      <c r="JSW70" s="14"/>
      <c r="JSX70" s="14"/>
      <c r="JSY70" s="14"/>
      <c r="JSZ70" s="14"/>
      <c r="JTA70" s="14"/>
      <c r="JTB70" s="14"/>
      <c r="JTC70" s="14"/>
      <c r="JTD70" s="14"/>
      <c r="JTE70" s="14"/>
      <c r="JTF70" s="14"/>
      <c r="JTG70" s="14"/>
      <c r="JTH70" s="14"/>
      <c r="JTI70" s="14"/>
      <c r="JTJ70" s="14"/>
      <c r="JTK70" s="14"/>
      <c r="JTL70" s="14"/>
      <c r="JTM70" s="14"/>
      <c r="JTN70" s="14"/>
      <c r="JTO70" s="14"/>
      <c r="JTP70" s="14"/>
      <c r="JTQ70" s="14"/>
      <c r="JTR70" s="14"/>
      <c r="JTS70" s="14"/>
      <c r="JTT70" s="14"/>
      <c r="JTU70" s="14"/>
      <c r="JTV70" s="14"/>
      <c r="JTW70" s="14"/>
      <c r="JTX70" s="14"/>
      <c r="JTY70" s="14"/>
      <c r="JTZ70" s="14"/>
      <c r="JUA70" s="14"/>
      <c r="JUB70" s="14"/>
      <c r="JUC70" s="14"/>
      <c r="JUD70" s="14"/>
      <c r="JUE70" s="14"/>
      <c r="JUF70" s="14"/>
      <c r="JUG70" s="14"/>
      <c r="JUH70" s="14"/>
      <c r="JUI70" s="14"/>
      <c r="JUJ70" s="14"/>
      <c r="JUK70" s="14"/>
      <c r="JUL70" s="14"/>
      <c r="JUM70" s="14"/>
      <c r="JUN70" s="14"/>
      <c r="JUO70" s="14"/>
      <c r="JUP70" s="14"/>
      <c r="JUQ70" s="14"/>
      <c r="JUR70" s="14"/>
      <c r="JUS70" s="14"/>
      <c r="JUT70" s="14"/>
      <c r="JUU70" s="14"/>
      <c r="JUV70" s="14"/>
      <c r="JUW70" s="14"/>
      <c r="JUX70" s="14"/>
      <c r="JUY70" s="14"/>
      <c r="JUZ70" s="14"/>
      <c r="JVA70" s="14"/>
      <c r="JVB70" s="14"/>
      <c r="JVC70" s="14"/>
      <c r="JVD70" s="14"/>
      <c r="JVE70" s="14"/>
      <c r="JVF70" s="14"/>
      <c r="JVG70" s="14"/>
      <c r="JVH70" s="14"/>
      <c r="JVI70" s="14"/>
      <c r="JVJ70" s="14"/>
      <c r="JVK70" s="14"/>
      <c r="JVL70" s="14"/>
      <c r="JVM70" s="14"/>
      <c r="JVN70" s="14"/>
      <c r="JVO70" s="14"/>
      <c r="JVP70" s="14"/>
      <c r="JVQ70" s="14"/>
      <c r="JVR70" s="14"/>
      <c r="JVS70" s="14"/>
      <c r="JVT70" s="14"/>
      <c r="JVU70" s="14"/>
      <c r="JVV70" s="14"/>
      <c r="JVW70" s="14"/>
      <c r="JVX70" s="14"/>
      <c r="JVY70" s="14"/>
      <c r="JVZ70" s="14"/>
      <c r="JWA70" s="14"/>
      <c r="JWB70" s="14"/>
      <c r="JWC70" s="14"/>
      <c r="JWD70" s="14"/>
      <c r="JWE70" s="14"/>
      <c r="JWF70" s="14"/>
      <c r="JWG70" s="14"/>
      <c r="JWH70" s="14"/>
      <c r="JWI70" s="14"/>
      <c r="JWJ70" s="14"/>
      <c r="JWK70" s="14"/>
      <c r="JWL70" s="14"/>
      <c r="JWM70" s="14"/>
      <c r="JWN70" s="14"/>
      <c r="JWO70" s="14"/>
      <c r="JWP70" s="14"/>
      <c r="JWQ70" s="14"/>
      <c r="JWR70" s="14"/>
      <c r="JWS70" s="14"/>
      <c r="JWT70" s="14"/>
      <c r="JWU70" s="14"/>
      <c r="JWV70" s="14"/>
      <c r="JWW70" s="14"/>
      <c r="JWX70" s="14"/>
      <c r="JWY70" s="14"/>
      <c r="JWZ70" s="14"/>
      <c r="JXA70" s="14"/>
      <c r="JXB70" s="14"/>
      <c r="JXC70" s="14"/>
      <c r="JXD70" s="14"/>
      <c r="JXE70" s="14"/>
      <c r="JXF70" s="14"/>
      <c r="JXG70" s="14"/>
      <c r="JXH70" s="14"/>
      <c r="JXI70" s="14"/>
      <c r="JXJ70" s="14"/>
      <c r="JXK70" s="14"/>
      <c r="JXL70" s="14"/>
      <c r="JXM70" s="14"/>
      <c r="JXN70" s="14"/>
      <c r="JXO70" s="14"/>
      <c r="JXP70" s="14"/>
      <c r="JXQ70" s="14"/>
      <c r="JXR70" s="14"/>
      <c r="JXS70" s="14"/>
      <c r="JXT70" s="14"/>
      <c r="JXU70" s="14"/>
      <c r="JXV70" s="14"/>
      <c r="JXW70" s="14"/>
      <c r="JXX70" s="14"/>
      <c r="JXY70" s="14"/>
      <c r="JXZ70" s="14"/>
      <c r="JYA70" s="14"/>
      <c r="JYB70" s="14"/>
      <c r="JYC70" s="14"/>
      <c r="JYD70" s="14"/>
      <c r="JYE70" s="14"/>
      <c r="JYF70" s="14"/>
      <c r="JYG70" s="14"/>
      <c r="JYH70" s="14"/>
      <c r="JYI70" s="14"/>
      <c r="JYJ70" s="14"/>
      <c r="JYK70" s="14"/>
      <c r="JYL70" s="14"/>
      <c r="JYM70" s="14"/>
      <c r="JYN70" s="14"/>
      <c r="JYO70" s="14"/>
      <c r="JYP70" s="14"/>
      <c r="JYQ70" s="14"/>
      <c r="JYR70" s="14"/>
      <c r="JYS70" s="14"/>
      <c r="JYT70" s="14"/>
      <c r="JYU70" s="14"/>
      <c r="JYV70" s="14"/>
      <c r="JYW70" s="14"/>
      <c r="JYX70" s="14"/>
      <c r="JYY70" s="14"/>
      <c r="JYZ70" s="14"/>
      <c r="JZA70" s="14"/>
      <c r="JZB70" s="14"/>
      <c r="JZC70" s="14"/>
      <c r="JZD70" s="14"/>
      <c r="JZE70" s="14"/>
      <c r="JZF70" s="14"/>
      <c r="JZG70" s="14"/>
      <c r="JZH70" s="14"/>
      <c r="JZI70" s="14"/>
      <c r="JZJ70" s="14"/>
      <c r="JZK70" s="14"/>
      <c r="JZL70" s="14"/>
      <c r="JZM70" s="14"/>
      <c r="JZN70" s="14"/>
      <c r="JZO70" s="14"/>
      <c r="JZP70" s="14"/>
      <c r="JZQ70" s="14"/>
      <c r="JZR70" s="14"/>
      <c r="JZS70" s="14"/>
      <c r="JZT70" s="14"/>
      <c r="JZU70" s="14"/>
      <c r="JZV70" s="14"/>
      <c r="JZW70" s="14"/>
      <c r="JZX70" s="14"/>
      <c r="JZY70" s="14"/>
      <c r="JZZ70" s="14"/>
      <c r="KAA70" s="14"/>
      <c r="KAB70" s="14"/>
      <c r="KAC70" s="14"/>
      <c r="KAD70" s="14"/>
      <c r="KAE70" s="14"/>
      <c r="KAF70" s="14"/>
      <c r="KAG70" s="14"/>
      <c r="KAH70" s="14"/>
      <c r="KAI70" s="14"/>
      <c r="KAJ70" s="14"/>
      <c r="KAK70" s="14"/>
      <c r="KAL70" s="14"/>
      <c r="KAM70" s="14"/>
      <c r="KAN70" s="14"/>
      <c r="KAO70" s="14"/>
      <c r="KAP70" s="14"/>
      <c r="KAQ70" s="14"/>
      <c r="KAR70" s="14"/>
      <c r="KAS70" s="14"/>
      <c r="KAT70" s="14"/>
      <c r="KAU70" s="14"/>
      <c r="KAV70" s="14"/>
      <c r="KAW70" s="14"/>
      <c r="KAX70" s="14"/>
      <c r="KAY70" s="14"/>
      <c r="KAZ70" s="14"/>
      <c r="KBA70" s="14"/>
      <c r="KBB70" s="14"/>
      <c r="KBC70" s="14"/>
      <c r="KBD70" s="14"/>
      <c r="KBE70" s="14"/>
      <c r="KBF70" s="14"/>
      <c r="KBG70" s="14"/>
      <c r="KBH70" s="14"/>
      <c r="KBI70" s="14"/>
      <c r="KBJ70" s="14"/>
      <c r="KBK70" s="14"/>
      <c r="KBL70" s="14"/>
      <c r="KBM70" s="14"/>
      <c r="KBN70" s="14"/>
      <c r="KBO70" s="14"/>
      <c r="KBP70" s="14"/>
      <c r="KBQ70" s="14"/>
      <c r="KBR70" s="14"/>
      <c r="KBS70" s="14"/>
      <c r="KBT70" s="14"/>
      <c r="KBU70" s="14"/>
      <c r="KBV70" s="14"/>
      <c r="KBW70" s="14"/>
      <c r="KBX70" s="14"/>
      <c r="KBY70" s="14"/>
      <c r="KBZ70" s="14"/>
      <c r="KCA70" s="14"/>
      <c r="KCB70" s="14"/>
      <c r="KCC70" s="14"/>
      <c r="KCD70" s="14"/>
      <c r="KCE70" s="14"/>
      <c r="KCF70" s="14"/>
      <c r="KCG70" s="14"/>
      <c r="KCH70" s="14"/>
      <c r="KCI70" s="14"/>
      <c r="KCJ70" s="14"/>
      <c r="KCK70" s="14"/>
      <c r="KCL70" s="14"/>
      <c r="KCM70" s="14"/>
      <c r="KCN70" s="14"/>
      <c r="KCO70" s="14"/>
      <c r="KCP70" s="14"/>
      <c r="KCQ70" s="14"/>
      <c r="KCR70" s="14"/>
      <c r="KCS70" s="14"/>
      <c r="KCT70" s="14"/>
      <c r="KCU70" s="14"/>
      <c r="KCV70" s="14"/>
      <c r="KCW70" s="14"/>
      <c r="KCX70" s="14"/>
      <c r="KCY70" s="14"/>
      <c r="KCZ70" s="14"/>
      <c r="KDA70" s="14"/>
      <c r="KDB70" s="14"/>
      <c r="KDC70" s="14"/>
      <c r="KDD70" s="14"/>
      <c r="KDE70" s="14"/>
      <c r="KDF70" s="14"/>
      <c r="KDG70" s="14"/>
      <c r="KDH70" s="14"/>
      <c r="KDI70" s="14"/>
      <c r="KDJ70" s="14"/>
      <c r="KDK70" s="14"/>
      <c r="KDL70" s="14"/>
      <c r="KDM70" s="14"/>
      <c r="KDN70" s="14"/>
      <c r="KDO70" s="14"/>
      <c r="KDP70" s="14"/>
      <c r="KDQ70" s="14"/>
      <c r="KDR70" s="14"/>
      <c r="KDS70" s="14"/>
      <c r="KDT70" s="14"/>
      <c r="KDU70" s="14"/>
      <c r="KDV70" s="14"/>
      <c r="KDW70" s="14"/>
      <c r="KDX70" s="14"/>
      <c r="KDY70" s="14"/>
      <c r="KDZ70" s="14"/>
      <c r="KEA70" s="14"/>
      <c r="KEB70" s="14"/>
      <c r="KEC70" s="14"/>
      <c r="KED70" s="14"/>
      <c r="KEE70" s="14"/>
      <c r="KEF70" s="14"/>
      <c r="KEG70" s="14"/>
      <c r="KEH70" s="14"/>
      <c r="KEI70" s="14"/>
      <c r="KEJ70" s="14"/>
      <c r="KEK70" s="14"/>
      <c r="KEL70" s="14"/>
      <c r="KEM70" s="14"/>
      <c r="KEN70" s="14"/>
      <c r="KEO70" s="14"/>
      <c r="KEP70" s="14"/>
      <c r="KEQ70" s="14"/>
      <c r="KER70" s="14"/>
      <c r="KES70" s="14"/>
      <c r="KET70" s="14"/>
      <c r="KEU70" s="14"/>
      <c r="KEV70" s="14"/>
      <c r="KEW70" s="14"/>
      <c r="KEX70" s="14"/>
      <c r="KEY70" s="14"/>
      <c r="KEZ70" s="14"/>
      <c r="KFA70" s="14"/>
      <c r="KFB70" s="14"/>
      <c r="KFC70" s="14"/>
      <c r="KFD70" s="14"/>
      <c r="KFE70" s="14"/>
      <c r="KFF70" s="14"/>
      <c r="KFG70" s="14"/>
      <c r="KFH70" s="14"/>
      <c r="KFI70" s="14"/>
      <c r="KFJ70" s="14"/>
      <c r="KFK70" s="14"/>
      <c r="KFL70" s="14"/>
      <c r="KFM70" s="14"/>
      <c r="KFN70" s="14"/>
      <c r="KFO70" s="14"/>
      <c r="KFP70" s="14"/>
      <c r="KFQ70" s="14"/>
      <c r="KFR70" s="14"/>
      <c r="KFS70" s="14"/>
      <c r="KFT70" s="14"/>
      <c r="KFU70" s="14"/>
      <c r="KFV70" s="14"/>
      <c r="KFW70" s="14"/>
      <c r="KFX70" s="14"/>
      <c r="KFY70" s="14"/>
      <c r="KFZ70" s="14"/>
      <c r="KGA70" s="14"/>
      <c r="KGB70" s="14"/>
      <c r="KGC70" s="14"/>
      <c r="KGD70" s="14"/>
      <c r="KGE70" s="14"/>
      <c r="KGF70" s="14"/>
      <c r="KGG70" s="14"/>
      <c r="KGH70" s="14"/>
      <c r="KGI70" s="14"/>
      <c r="KGJ70" s="14"/>
      <c r="KGK70" s="14"/>
      <c r="KGL70" s="14"/>
      <c r="KGM70" s="14"/>
      <c r="KGN70" s="14"/>
      <c r="KGO70" s="14"/>
      <c r="KGP70" s="14"/>
      <c r="KGQ70" s="14"/>
      <c r="KGR70" s="14"/>
      <c r="KGS70" s="14"/>
      <c r="KGT70" s="14"/>
      <c r="KGU70" s="14"/>
      <c r="KGV70" s="14"/>
      <c r="KGW70" s="14"/>
      <c r="KGX70" s="14"/>
      <c r="KGY70" s="14"/>
      <c r="KGZ70" s="14"/>
      <c r="KHA70" s="14"/>
      <c r="KHB70" s="14"/>
      <c r="KHC70" s="14"/>
      <c r="KHD70" s="14"/>
      <c r="KHE70" s="14"/>
      <c r="KHF70" s="14"/>
      <c r="KHG70" s="14"/>
      <c r="KHH70" s="14"/>
      <c r="KHI70" s="14"/>
      <c r="KHJ70" s="14"/>
      <c r="KHK70" s="14"/>
      <c r="KHL70" s="14"/>
      <c r="KHM70" s="14"/>
      <c r="KHN70" s="14"/>
      <c r="KHO70" s="14"/>
      <c r="KHP70" s="14"/>
      <c r="KHQ70" s="14"/>
      <c r="KHR70" s="14"/>
      <c r="KHS70" s="14"/>
      <c r="KHT70" s="14"/>
      <c r="KHU70" s="14"/>
      <c r="KHV70" s="14"/>
      <c r="KHW70" s="14"/>
      <c r="KHX70" s="14"/>
      <c r="KHY70" s="14"/>
      <c r="KHZ70" s="14"/>
      <c r="KIA70" s="14"/>
      <c r="KIB70" s="14"/>
      <c r="KIC70" s="14"/>
      <c r="KID70" s="14"/>
      <c r="KIE70" s="14"/>
      <c r="KIF70" s="14"/>
      <c r="KIG70" s="14"/>
      <c r="KIH70" s="14"/>
      <c r="KII70" s="14"/>
      <c r="KIJ70" s="14"/>
      <c r="KIK70" s="14"/>
      <c r="KIL70" s="14"/>
      <c r="KIM70" s="14"/>
      <c r="KIN70" s="14"/>
      <c r="KIO70" s="14"/>
      <c r="KIP70" s="14"/>
      <c r="KIQ70" s="14"/>
      <c r="KIR70" s="14"/>
      <c r="KIS70" s="14"/>
      <c r="KIT70" s="14"/>
      <c r="KIU70" s="14"/>
      <c r="KIV70" s="14"/>
      <c r="KIW70" s="14"/>
      <c r="KIX70" s="14"/>
      <c r="KIY70" s="14"/>
      <c r="KIZ70" s="14"/>
      <c r="KJA70" s="14"/>
      <c r="KJB70" s="14"/>
      <c r="KJC70" s="14"/>
      <c r="KJD70" s="14"/>
      <c r="KJE70" s="14"/>
      <c r="KJF70" s="14"/>
      <c r="KJG70" s="14"/>
      <c r="KJH70" s="14"/>
      <c r="KJI70" s="14"/>
      <c r="KJJ70" s="14"/>
      <c r="KJK70" s="14"/>
      <c r="KJL70" s="14"/>
      <c r="KJM70" s="14"/>
      <c r="KJN70" s="14"/>
      <c r="KJO70" s="14"/>
      <c r="KJP70" s="14"/>
      <c r="KJQ70" s="14"/>
      <c r="KJR70" s="14"/>
      <c r="KJS70" s="14"/>
      <c r="KJT70" s="14"/>
      <c r="KJU70" s="14"/>
      <c r="KJV70" s="14"/>
      <c r="KJW70" s="14"/>
      <c r="KJX70" s="14"/>
      <c r="KJY70" s="14"/>
      <c r="KJZ70" s="14"/>
      <c r="KKA70" s="14"/>
      <c r="KKB70" s="14"/>
      <c r="KKC70" s="14"/>
      <c r="KKD70" s="14"/>
      <c r="KKE70" s="14"/>
      <c r="KKF70" s="14"/>
      <c r="KKG70" s="14"/>
      <c r="KKH70" s="14"/>
      <c r="KKI70" s="14"/>
      <c r="KKJ70" s="14"/>
      <c r="KKK70" s="14"/>
      <c r="KKL70" s="14"/>
      <c r="KKM70" s="14"/>
      <c r="KKN70" s="14"/>
      <c r="KKO70" s="14"/>
      <c r="KKP70" s="14"/>
      <c r="KKQ70" s="14"/>
      <c r="KKR70" s="14"/>
      <c r="KKS70" s="14"/>
      <c r="KKT70" s="14"/>
      <c r="KKU70" s="14"/>
      <c r="KKV70" s="14"/>
      <c r="KKW70" s="14"/>
      <c r="KKX70" s="14"/>
      <c r="KKY70" s="14"/>
      <c r="KKZ70" s="14"/>
      <c r="KLA70" s="14"/>
      <c r="KLB70" s="14"/>
      <c r="KLC70" s="14"/>
      <c r="KLD70" s="14"/>
      <c r="KLE70" s="14"/>
      <c r="KLF70" s="14"/>
      <c r="KLG70" s="14"/>
      <c r="KLH70" s="14"/>
      <c r="KLI70" s="14"/>
      <c r="KLJ70" s="14"/>
      <c r="KLK70" s="14"/>
      <c r="KLL70" s="14"/>
      <c r="KLM70" s="14"/>
      <c r="KLN70" s="14"/>
      <c r="KLO70" s="14"/>
      <c r="KLP70" s="14"/>
      <c r="KLQ70" s="14"/>
      <c r="KLR70" s="14"/>
      <c r="KLS70" s="14"/>
      <c r="KLT70" s="14"/>
      <c r="KLU70" s="14"/>
      <c r="KLV70" s="14"/>
      <c r="KLW70" s="14"/>
      <c r="KLX70" s="14"/>
      <c r="KLY70" s="14"/>
      <c r="KLZ70" s="14"/>
      <c r="KMA70" s="14"/>
      <c r="KMB70" s="14"/>
      <c r="KMC70" s="14"/>
      <c r="KMD70" s="14"/>
      <c r="KME70" s="14"/>
      <c r="KMF70" s="14"/>
      <c r="KMG70" s="14"/>
      <c r="KMH70" s="14"/>
      <c r="KMI70" s="14"/>
      <c r="KMJ70" s="14"/>
      <c r="KMK70" s="14"/>
      <c r="KML70" s="14"/>
      <c r="KMM70" s="14"/>
      <c r="KMN70" s="14"/>
      <c r="KMO70" s="14"/>
      <c r="KMP70" s="14"/>
      <c r="KMQ70" s="14"/>
      <c r="KMR70" s="14"/>
      <c r="KMS70" s="14"/>
      <c r="KMT70" s="14"/>
      <c r="KMU70" s="14"/>
      <c r="KMV70" s="14"/>
      <c r="KMW70" s="14"/>
      <c r="KMX70" s="14"/>
      <c r="KMY70" s="14"/>
      <c r="KMZ70" s="14"/>
      <c r="KNA70" s="14"/>
      <c r="KNB70" s="14"/>
      <c r="KNC70" s="14"/>
      <c r="KND70" s="14"/>
      <c r="KNE70" s="14"/>
      <c r="KNF70" s="14"/>
      <c r="KNG70" s="14"/>
      <c r="KNH70" s="14"/>
      <c r="KNI70" s="14"/>
      <c r="KNJ70" s="14"/>
      <c r="KNK70" s="14"/>
      <c r="KNL70" s="14"/>
      <c r="KNM70" s="14"/>
      <c r="KNN70" s="14"/>
      <c r="KNO70" s="14"/>
      <c r="KNP70" s="14"/>
      <c r="KNQ70" s="14"/>
      <c r="KNR70" s="14"/>
      <c r="KNS70" s="14"/>
      <c r="KNT70" s="14"/>
      <c r="KNU70" s="14"/>
      <c r="KNV70" s="14"/>
      <c r="KNW70" s="14"/>
      <c r="KNX70" s="14"/>
      <c r="KNY70" s="14"/>
      <c r="KNZ70" s="14"/>
      <c r="KOA70" s="14"/>
      <c r="KOB70" s="14"/>
      <c r="KOC70" s="14"/>
      <c r="KOD70" s="14"/>
      <c r="KOE70" s="14"/>
      <c r="KOF70" s="14"/>
      <c r="KOG70" s="14"/>
      <c r="KOH70" s="14"/>
      <c r="KOI70" s="14"/>
      <c r="KOJ70" s="14"/>
      <c r="KOK70" s="14"/>
      <c r="KOL70" s="14"/>
      <c r="KOM70" s="14"/>
      <c r="KON70" s="14"/>
      <c r="KOO70" s="14"/>
      <c r="KOP70" s="14"/>
      <c r="KOQ70" s="14"/>
      <c r="KOR70" s="14"/>
      <c r="KOS70" s="14"/>
      <c r="KOT70" s="14"/>
      <c r="KOU70" s="14"/>
      <c r="KOV70" s="14"/>
      <c r="KOW70" s="14"/>
      <c r="KOX70" s="14"/>
      <c r="KOY70" s="14"/>
      <c r="KOZ70" s="14"/>
      <c r="KPA70" s="14"/>
      <c r="KPB70" s="14"/>
      <c r="KPC70" s="14"/>
      <c r="KPD70" s="14"/>
      <c r="KPE70" s="14"/>
      <c r="KPF70" s="14"/>
      <c r="KPG70" s="14"/>
      <c r="KPH70" s="14"/>
      <c r="KPI70" s="14"/>
      <c r="KPJ70" s="14"/>
      <c r="KPK70" s="14"/>
      <c r="KPL70" s="14"/>
      <c r="KPM70" s="14"/>
      <c r="KPN70" s="14"/>
      <c r="KPO70" s="14"/>
      <c r="KPP70" s="14"/>
      <c r="KPQ70" s="14"/>
      <c r="KPR70" s="14"/>
      <c r="KPS70" s="14"/>
      <c r="KPT70" s="14"/>
      <c r="KPU70" s="14"/>
      <c r="KPV70" s="14"/>
      <c r="KPW70" s="14"/>
      <c r="KPX70" s="14"/>
      <c r="KPY70" s="14"/>
      <c r="KPZ70" s="14"/>
      <c r="KQA70" s="14"/>
      <c r="KQB70" s="14"/>
      <c r="KQC70" s="14"/>
      <c r="KQD70" s="14"/>
      <c r="KQE70" s="14"/>
      <c r="KQF70" s="14"/>
      <c r="KQG70" s="14"/>
      <c r="KQH70" s="14"/>
      <c r="KQI70" s="14"/>
      <c r="KQJ70" s="14"/>
      <c r="KQK70" s="14"/>
      <c r="KQL70" s="14"/>
      <c r="KQM70" s="14"/>
      <c r="KQN70" s="14"/>
      <c r="KQO70" s="14"/>
      <c r="KQP70" s="14"/>
      <c r="KQQ70" s="14"/>
      <c r="KQR70" s="14"/>
      <c r="KQS70" s="14"/>
      <c r="KQT70" s="14"/>
      <c r="KQU70" s="14"/>
      <c r="KQV70" s="14"/>
      <c r="KQW70" s="14"/>
      <c r="KQX70" s="14"/>
      <c r="KQY70" s="14"/>
      <c r="KQZ70" s="14"/>
      <c r="KRA70" s="14"/>
      <c r="KRB70" s="14"/>
      <c r="KRC70" s="14"/>
      <c r="KRD70" s="14"/>
      <c r="KRE70" s="14"/>
      <c r="KRF70" s="14"/>
      <c r="KRG70" s="14"/>
      <c r="KRH70" s="14"/>
      <c r="KRI70" s="14"/>
      <c r="KRJ70" s="14"/>
      <c r="KRK70" s="14"/>
      <c r="KRL70" s="14"/>
      <c r="KRM70" s="14"/>
      <c r="KRN70" s="14"/>
      <c r="KRO70" s="14"/>
      <c r="KRP70" s="14"/>
      <c r="KRQ70" s="14"/>
      <c r="KRR70" s="14"/>
      <c r="KRS70" s="14"/>
      <c r="KRT70" s="14"/>
      <c r="KRU70" s="14"/>
      <c r="KRV70" s="14"/>
      <c r="KRW70" s="14"/>
      <c r="KRX70" s="14"/>
      <c r="KRY70" s="14"/>
      <c r="KRZ70" s="14"/>
      <c r="KSA70" s="14"/>
      <c r="KSB70" s="14"/>
      <c r="KSC70" s="14"/>
      <c r="KSD70" s="14"/>
      <c r="KSE70" s="14"/>
      <c r="KSF70" s="14"/>
      <c r="KSG70" s="14"/>
      <c r="KSH70" s="14"/>
      <c r="KSI70" s="14"/>
      <c r="KSJ70" s="14"/>
      <c r="KSK70" s="14"/>
      <c r="KSL70" s="14"/>
      <c r="KSM70" s="14"/>
      <c r="KSN70" s="14"/>
      <c r="KSO70" s="14"/>
      <c r="KSP70" s="14"/>
      <c r="KSQ70" s="14"/>
      <c r="KSR70" s="14"/>
      <c r="KSS70" s="14"/>
      <c r="KST70" s="14"/>
      <c r="KSU70" s="14"/>
      <c r="KSV70" s="14"/>
      <c r="KSW70" s="14"/>
      <c r="KSX70" s="14"/>
      <c r="KSY70" s="14"/>
      <c r="KSZ70" s="14"/>
      <c r="KTA70" s="14"/>
      <c r="KTB70" s="14"/>
      <c r="KTC70" s="14"/>
      <c r="KTD70" s="14"/>
      <c r="KTE70" s="14"/>
      <c r="KTF70" s="14"/>
      <c r="KTG70" s="14"/>
      <c r="KTH70" s="14"/>
      <c r="KTI70" s="14"/>
      <c r="KTJ70" s="14"/>
      <c r="KTK70" s="14"/>
      <c r="KTL70" s="14"/>
      <c r="KTM70" s="14"/>
      <c r="KTN70" s="14"/>
      <c r="KTO70" s="14"/>
      <c r="KTP70" s="14"/>
      <c r="KTQ70" s="14"/>
      <c r="KTR70" s="14"/>
      <c r="KTS70" s="14"/>
      <c r="KTT70" s="14"/>
      <c r="KTU70" s="14"/>
      <c r="KTV70" s="14"/>
      <c r="KTW70" s="14"/>
      <c r="KTX70" s="14"/>
      <c r="KTY70" s="14"/>
      <c r="KTZ70" s="14"/>
      <c r="KUA70" s="14"/>
      <c r="KUB70" s="14"/>
      <c r="KUC70" s="14"/>
      <c r="KUD70" s="14"/>
      <c r="KUE70" s="14"/>
      <c r="KUF70" s="14"/>
      <c r="KUG70" s="14"/>
      <c r="KUH70" s="14"/>
      <c r="KUI70" s="14"/>
      <c r="KUJ70" s="14"/>
      <c r="KUK70" s="14"/>
      <c r="KUL70" s="14"/>
      <c r="KUM70" s="14"/>
      <c r="KUN70" s="14"/>
      <c r="KUO70" s="14"/>
      <c r="KUP70" s="14"/>
      <c r="KUQ70" s="14"/>
      <c r="KUR70" s="14"/>
      <c r="KUS70" s="14"/>
      <c r="KUT70" s="14"/>
      <c r="KUU70" s="14"/>
      <c r="KUV70" s="14"/>
      <c r="KUW70" s="14"/>
      <c r="KUX70" s="14"/>
      <c r="KUY70" s="14"/>
      <c r="KUZ70" s="14"/>
      <c r="KVA70" s="14"/>
      <c r="KVB70" s="14"/>
      <c r="KVC70" s="14"/>
      <c r="KVD70" s="14"/>
      <c r="KVE70" s="14"/>
      <c r="KVF70" s="14"/>
      <c r="KVG70" s="14"/>
      <c r="KVH70" s="14"/>
      <c r="KVI70" s="14"/>
      <c r="KVJ70" s="14"/>
      <c r="KVK70" s="14"/>
      <c r="KVL70" s="14"/>
      <c r="KVM70" s="14"/>
      <c r="KVN70" s="14"/>
      <c r="KVO70" s="14"/>
      <c r="KVP70" s="14"/>
      <c r="KVQ70" s="14"/>
      <c r="KVR70" s="14"/>
      <c r="KVS70" s="14"/>
      <c r="KVT70" s="14"/>
      <c r="KVU70" s="14"/>
      <c r="KVV70" s="14"/>
      <c r="KVW70" s="14"/>
      <c r="KVX70" s="14"/>
      <c r="KVY70" s="14"/>
      <c r="KVZ70" s="14"/>
      <c r="KWA70" s="14"/>
      <c r="KWB70" s="14"/>
      <c r="KWC70" s="14"/>
      <c r="KWD70" s="14"/>
      <c r="KWE70" s="14"/>
      <c r="KWF70" s="14"/>
      <c r="KWG70" s="14"/>
      <c r="KWH70" s="14"/>
      <c r="KWI70" s="14"/>
      <c r="KWJ70" s="14"/>
      <c r="KWK70" s="14"/>
      <c r="KWL70" s="14"/>
      <c r="KWM70" s="14"/>
      <c r="KWN70" s="14"/>
      <c r="KWO70" s="14"/>
      <c r="KWP70" s="14"/>
      <c r="KWQ70" s="14"/>
      <c r="KWR70" s="14"/>
      <c r="KWS70" s="14"/>
      <c r="KWT70" s="14"/>
      <c r="KWU70" s="14"/>
      <c r="KWV70" s="14"/>
      <c r="KWW70" s="14"/>
      <c r="KWX70" s="14"/>
      <c r="KWY70" s="14"/>
      <c r="KWZ70" s="14"/>
      <c r="KXA70" s="14"/>
      <c r="KXB70" s="14"/>
      <c r="KXC70" s="14"/>
      <c r="KXD70" s="14"/>
      <c r="KXE70" s="14"/>
      <c r="KXF70" s="14"/>
      <c r="KXG70" s="14"/>
      <c r="KXH70" s="14"/>
      <c r="KXI70" s="14"/>
      <c r="KXJ70" s="14"/>
      <c r="KXK70" s="14"/>
      <c r="KXL70" s="14"/>
      <c r="KXM70" s="14"/>
      <c r="KXN70" s="14"/>
      <c r="KXO70" s="14"/>
      <c r="KXP70" s="14"/>
      <c r="KXQ70" s="14"/>
      <c r="KXR70" s="14"/>
      <c r="KXS70" s="14"/>
      <c r="KXT70" s="14"/>
      <c r="KXU70" s="14"/>
      <c r="KXV70" s="14"/>
      <c r="KXW70" s="14"/>
      <c r="KXX70" s="14"/>
      <c r="KXY70" s="14"/>
      <c r="KXZ70" s="14"/>
      <c r="KYA70" s="14"/>
      <c r="KYB70" s="14"/>
      <c r="KYC70" s="14"/>
      <c r="KYD70" s="14"/>
      <c r="KYE70" s="14"/>
      <c r="KYF70" s="14"/>
      <c r="KYG70" s="14"/>
      <c r="KYH70" s="14"/>
      <c r="KYI70" s="14"/>
      <c r="KYJ70" s="14"/>
      <c r="KYK70" s="14"/>
      <c r="KYL70" s="14"/>
      <c r="KYM70" s="14"/>
      <c r="KYN70" s="14"/>
      <c r="KYO70" s="14"/>
      <c r="KYP70" s="14"/>
      <c r="KYQ70" s="14"/>
      <c r="KYR70" s="14"/>
      <c r="KYS70" s="14"/>
      <c r="KYT70" s="14"/>
      <c r="KYU70" s="14"/>
      <c r="KYV70" s="14"/>
      <c r="KYW70" s="14"/>
      <c r="KYX70" s="14"/>
      <c r="KYY70" s="14"/>
      <c r="KYZ70" s="14"/>
      <c r="KZA70" s="14"/>
      <c r="KZB70" s="14"/>
      <c r="KZC70" s="14"/>
      <c r="KZD70" s="14"/>
      <c r="KZE70" s="14"/>
      <c r="KZF70" s="14"/>
      <c r="KZG70" s="14"/>
      <c r="KZH70" s="14"/>
      <c r="KZI70" s="14"/>
      <c r="KZJ70" s="14"/>
      <c r="KZK70" s="14"/>
      <c r="KZL70" s="14"/>
      <c r="KZM70" s="14"/>
      <c r="KZN70" s="14"/>
      <c r="KZO70" s="14"/>
      <c r="KZP70" s="14"/>
      <c r="KZQ70" s="14"/>
      <c r="KZR70" s="14"/>
      <c r="KZS70" s="14"/>
      <c r="KZT70" s="14"/>
      <c r="KZU70" s="14"/>
      <c r="KZV70" s="14"/>
      <c r="KZW70" s="14"/>
      <c r="KZX70" s="14"/>
      <c r="KZY70" s="14"/>
      <c r="KZZ70" s="14"/>
      <c r="LAA70" s="14"/>
      <c r="LAB70" s="14"/>
      <c r="LAC70" s="14"/>
      <c r="LAD70" s="14"/>
      <c r="LAE70" s="14"/>
      <c r="LAF70" s="14"/>
      <c r="LAG70" s="14"/>
      <c r="LAH70" s="14"/>
      <c r="LAI70" s="14"/>
      <c r="LAJ70" s="14"/>
      <c r="LAK70" s="14"/>
      <c r="LAL70" s="14"/>
      <c r="LAM70" s="14"/>
      <c r="LAN70" s="14"/>
      <c r="LAO70" s="14"/>
      <c r="LAP70" s="14"/>
      <c r="LAQ70" s="14"/>
      <c r="LAR70" s="14"/>
      <c r="LAS70" s="14"/>
      <c r="LAT70" s="14"/>
      <c r="LAU70" s="14"/>
      <c r="LAV70" s="14"/>
      <c r="LAW70" s="14"/>
      <c r="LAX70" s="14"/>
      <c r="LAY70" s="14"/>
      <c r="LAZ70" s="14"/>
      <c r="LBA70" s="14"/>
      <c r="LBB70" s="14"/>
      <c r="LBC70" s="14"/>
      <c r="LBD70" s="14"/>
      <c r="LBE70" s="14"/>
      <c r="LBF70" s="14"/>
      <c r="LBG70" s="14"/>
      <c r="LBH70" s="14"/>
      <c r="LBI70" s="14"/>
      <c r="LBJ70" s="14"/>
      <c r="LBK70" s="14"/>
      <c r="LBL70" s="14"/>
      <c r="LBM70" s="14"/>
      <c r="LBN70" s="14"/>
      <c r="LBO70" s="14"/>
      <c r="LBP70" s="14"/>
      <c r="LBQ70" s="14"/>
      <c r="LBR70" s="14"/>
      <c r="LBS70" s="14"/>
      <c r="LBT70" s="14"/>
      <c r="LBU70" s="14"/>
      <c r="LBV70" s="14"/>
      <c r="LBW70" s="14"/>
      <c r="LBX70" s="14"/>
      <c r="LBY70" s="14"/>
      <c r="LBZ70" s="14"/>
      <c r="LCA70" s="14"/>
      <c r="LCB70" s="14"/>
      <c r="LCC70" s="14"/>
      <c r="LCD70" s="14"/>
      <c r="LCE70" s="14"/>
      <c r="LCF70" s="14"/>
      <c r="LCG70" s="14"/>
      <c r="LCH70" s="14"/>
      <c r="LCI70" s="14"/>
      <c r="LCJ70" s="14"/>
      <c r="LCK70" s="14"/>
      <c r="LCL70" s="14"/>
      <c r="LCM70" s="14"/>
      <c r="LCN70" s="14"/>
      <c r="LCO70" s="14"/>
      <c r="LCP70" s="14"/>
      <c r="LCQ70" s="14"/>
      <c r="LCR70" s="14"/>
      <c r="LCS70" s="14"/>
      <c r="LCT70" s="14"/>
      <c r="LCU70" s="14"/>
      <c r="LCV70" s="14"/>
      <c r="LCW70" s="14"/>
      <c r="LCX70" s="14"/>
      <c r="LCY70" s="14"/>
      <c r="LCZ70" s="14"/>
      <c r="LDA70" s="14"/>
      <c r="LDB70" s="14"/>
      <c r="LDC70" s="14"/>
      <c r="LDD70" s="14"/>
      <c r="LDE70" s="14"/>
      <c r="LDF70" s="14"/>
      <c r="LDG70" s="14"/>
      <c r="LDH70" s="14"/>
      <c r="LDI70" s="14"/>
      <c r="LDJ70" s="14"/>
      <c r="LDK70" s="14"/>
      <c r="LDL70" s="14"/>
      <c r="LDM70" s="14"/>
      <c r="LDN70" s="14"/>
      <c r="LDO70" s="14"/>
      <c r="LDP70" s="14"/>
      <c r="LDQ70" s="14"/>
      <c r="LDR70" s="14"/>
      <c r="LDS70" s="14"/>
      <c r="LDT70" s="14"/>
      <c r="LDU70" s="14"/>
      <c r="LDV70" s="14"/>
      <c r="LDW70" s="14"/>
      <c r="LDX70" s="14"/>
      <c r="LDY70" s="14"/>
      <c r="LDZ70" s="14"/>
      <c r="LEA70" s="14"/>
      <c r="LEB70" s="14"/>
      <c r="LEC70" s="14"/>
      <c r="LED70" s="14"/>
      <c r="LEE70" s="14"/>
      <c r="LEF70" s="14"/>
      <c r="LEG70" s="14"/>
      <c r="LEH70" s="14"/>
      <c r="LEI70" s="14"/>
      <c r="LEJ70" s="14"/>
      <c r="LEK70" s="14"/>
      <c r="LEL70" s="14"/>
      <c r="LEM70" s="14"/>
      <c r="LEN70" s="14"/>
      <c r="LEO70" s="14"/>
      <c r="LEP70" s="14"/>
      <c r="LEQ70" s="14"/>
      <c r="LER70" s="14"/>
      <c r="LES70" s="14"/>
      <c r="LET70" s="14"/>
      <c r="LEU70" s="14"/>
      <c r="LEV70" s="14"/>
      <c r="LEW70" s="14"/>
      <c r="LEX70" s="14"/>
      <c r="LEY70" s="14"/>
      <c r="LEZ70" s="14"/>
      <c r="LFA70" s="14"/>
      <c r="LFB70" s="14"/>
      <c r="LFC70" s="14"/>
      <c r="LFD70" s="14"/>
      <c r="LFE70" s="14"/>
      <c r="LFF70" s="14"/>
      <c r="LFG70" s="14"/>
      <c r="LFH70" s="14"/>
      <c r="LFI70" s="14"/>
      <c r="LFJ70" s="14"/>
      <c r="LFK70" s="14"/>
      <c r="LFL70" s="14"/>
      <c r="LFM70" s="14"/>
      <c r="LFN70" s="14"/>
      <c r="LFO70" s="14"/>
      <c r="LFP70" s="14"/>
      <c r="LFQ70" s="14"/>
      <c r="LFR70" s="14"/>
      <c r="LFS70" s="14"/>
      <c r="LFT70" s="14"/>
      <c r="LFU70" s="14"/>
      <c r="LFV70" s="14"/>
      <c r="LFW70" s="14"/>
      <c r="LFX70" s="14"/>
      <c r="LFY70" s="14"/>
      <c r="LFZ70" s="14"/>
      <c r="LGA70" s="14"/>
      <c r="LGB70" s="14"/>
      <c r="LGC70" s="14"/>
      <c r="LGD70" s="14"/>
      <c r="LGE70" s="14"/>
      <c r="LGF70" s="14"/>
      <c r="LGG70" s="14"/>
      <c r="LGH70" s="14"/>
      <c r="LGI70" s="14"/>
      <c r="LGJ70" s="14"/>
      <c r="LGK70" s="14"/>
      <c r="LGL70" s="14"/>
      <c r="LGM70" s="14"/>
      <c r="LGN70" s="14"/>
      <c r="LGO70" s="14"/>
      <c r="LGP70" s="14"/>
      <c r="LGQ70" s="14"/>
      <c r="LGR70" s="14"/>
      <c r="LGS70" s="14"/>
      <c r="LGT70" s="14"/>
      <c r="LGU70" s="14"/>
      <c r="LGV70" s="14"/>
      <c r="LGW70" s="14"/>
      <c r="LGX70" s="14"/>
      <c r="LGY70" s="14"/>
      <c r="LGZ70" s="14"/>
      <c r="LHA70" s="14"/>
      <c r="LHB70" s="14"/>
      <c r="LHC70" s="14"/>
      <c r="LHD70" s="14"/>
      <c r="LHE70" s="14"/>
      <c r="LHF70" s="14"/>
      <c r="LHG70" s="14"/>
      <c r="LHH70" s="14"/>
      <c r="LHI70" s="14"/>
      <c r="LHJ70" s="14"/>
      <c r="LHK70" s="14"/>
      <c r="LHL70" s="14"/>
      <c r="LHM70" s="14"/>
      <c r="LHN70" s="14"/>
      <c r="LHO70" s="14"/>
      <c r="LHP70" s="14"/>
      <c r="LHQ70" s="14"/>
      <c r="LHR70" s="14"/>
      <c r="LHS70" s="14"/>
      <c r="LHT70" s="14"/>
      <c r="LHU70" s="14"/>
      <c r="LHV70" s="14"/>
      <c r="LHW70" s="14"/>
      <c r="LHX70" s="14"/>
      <c r="LHY70" s="14"/>
      <c r="LHZ70" s="14"/>
      <c r="LIA70" s="14"/>
      <c r="LIB70" s="14"/>
      <c r="LIC70" s="14"/>
      <c r="LID70" s="14"/>
      <c r="LIE70" s="14"/>
      <c r="LIF70" s="14"/>
      <c r="LIG70" s="14"/>
      <c r="LIH70" s="14"/>
      <c r="LII70" s="14"/>
      <c r="LIJ70" s="14"/>
      <c r="LIK70" s="14"/>
      <c r="LIL70" s="14"/>
      <c r="LIM70" s="14"/>
      <c r="LIN70" s="14"/>
      <c r="LIO70" s="14"/>
      <c r="LIP70" s="14"/>
      <c r="LIQ70" s="14"/>
      <c r="LIR70" s="14"/>
      <c r="LIS70" s="14"/>
      <c r="LIT70" s="14"/>
      <c r="LIU70" s="14"/>
      <c r="LIV70" s="14"/>
      <c r="LIW70" s="14"/>
      <c r="LIX70" s="14"/>
      <c r="LIY70" s="14"/>
      <c r="LIZ70" s="14"/>
      <c r="LJA70" s="14"/>
      <c r="LJB70" s="14"/>
      <c r="LJC70" s="14"/>
      <c r="LJD70" s="14"/>
      <c r="LJE70" s="14"/>
      <c r="LJF70" s="14"/>
      <c r="LJG70" s="14"/>
      <c r="LJH70" s="14"/>
      <c r="LJI70" s="14"/>
      <c r="LJJ70" s="14"/>
      <c r="LJK70" s="14"/>
      <c r="LJL70" s="14"/>
      <c r="LJM70" s="14"/>
      <c r="LJN70" s="14"/>
      <c r="LJO70" s="14"/>
      <c r="LJP70" s="14"/>
      <c r="LJQ70" s="14"/>
      <c r="LJR70" s="14"/>
      <c r="LJS70" s="14"/>
      <c r="LJT70" s="14"/>
      <c r="LJU70" s="14"/>
      <c r="LJV70" s="14"/>
      <c r="LJW70" s="14"/>
      <c r="LJX70" s="14"/>
      <c r="LJY70" s="14"/>
      <c r="LJZ70" s="14"/>
      <c r="LKA70" s="14"/>
      <c r="LKB70" s="14"/>
      <c r="LKC70" s="14"/>
      <c r="LKD70" s="14"/>
      <c r="LKE70" s="14"/>
      <c r="LKF70" s="14"/>
      <c r="LKG70" s="14"/>
      <c r="LKH70" s="14"/>
      <c r="LKI70" s="14"/>
      <c r="LKJ70" s="14"/>
      <c r="LKK70" s="14"/>
      <c r="LKL70" s="14"/>
      <c r="LKM70" s="14"/>
      <c r="LKN70" s="14"/>
      <c r="LKO70" s="14"/>
      <c r="LKP70" s="14"/>
      <c r="LKQ70" s="14"/>
      <c r="LKR70" s="14"/>
      <c r="LKS70" s="14"/>
      <c r="LKT70" s="14"/>
      <c r="LKU70" s="14"/>
      <c r="LKV70" s="14"/>
      <c r="LKW70" s="14"/>
      <c r="LKX70" s="14"/>
      <c r="LKY70" s="14"/>
      <c r="LKZ70" s="14"/>
      <c r="LLA70" s="14"/>
      <c r="LLB70" s="14"/>
      <c r="LLC70" s="14"/>
      <c r="LLD70" s="14"/>
      <c r="LLE70" s="14"/>
      <c r="LLF70" s="14"/>
      <c r="LLG70" s="14"/>
      <c r="LLH70" s="14"/>
      <c r="LLI70" s="14"/>
      <c r="LLJ70" s="14"/>
      <c r="LLK70" s="14"/>
      <c r="LLL70" s="14"/>
      <c r="LLM70" s="14"/>
      <c r="LLN70" s="14"/>
      <c r="LLO70" s="14"/>
      <c r="LLP70" s="14"/>
      <c r="LLQ70" s="14"/>
      <c r="LLR70" s="14"/>
      <c r="LLS70" s="14"/>
      <c r="LLT70" s="14"/>
      <c r="LLU70" s="14"/>
      <c r="LLV70" s="14"/>
      <c r="LLW70" s="14"/>
      <c r="LLX70" s="14"/>
      <c r="LLY70" s="14"/>
      <c r="LLZ70" s="14"/>
      <c r="LMA70" s="14"/>
      <c r="LMB70" s="14"/>
      <c r="LMC70" s="14"/>
      <c r="LMD70" s="14"/>
      <c r="LME70" s="14"/>
      <c r="LMF70" s="14"/>
      <c r="LMG70" s="14"/>
      <c r="LMH70" s="14"/>
      <c r="LMI70" s="14"/>
      <c r="LMJ70" s="14"/>
      <c r="LMK70" s="14"/>
      <c r="LML70" s="14"/>
      <c r="LMM70" s="14"/>
      <c r="LMN70" s="14"/>
      <c r="LMO70" s="14"/>
      <c r="LMP70" s="14"/>
      <c r="LMQ70" s="14"/>
      <c r="LMR70" s="14"/>
      <c r="LMS70" s="14"/>
      <c r="LMT70" s="14"/>
      <c r="LMU70" s="14"/>
      <c r="LMV70" s="14"/>
      <c r="LMW70" s="14"/>
      <c r="LMX70" s="14"/>
      <c r="LMY70" s="14"/>
      <c r="LMZ70" s="14"/>
      <c r="LNA70" s="14"/>
      <c r="LNB70" s="14"/>
      <c r="LNC70" s="14"/>
      <c r="LND70" s="14"/>
      <c r="LNE70" s="14"/>
      <c r="LNF70" s="14"/>
      <c r="LNG70" s="14"/>
      <c r="LNH70" s="14"/>
      <c r="LNI70" s="14"/>
      <c r="LNJ70" s="14"/>
      <c r="LNK70" s="14"/>
      <c r="LNL70" s="14"/>
      <c r="LNM70" s="14"/>
      <c r="LNN70" s="14"/>
      <c r="LNO70" s="14"/>
      <c r="LNP70" s="14"/>
      <c r="LNQ70" s="14"/>
      <c r="LNR70" s="14"/>
      <c r="LNS70" s="14"/>
      <c r="LNT70" s="14"/>
      <c r="LNU70" s="14"/>
      <c r="LNV70" s="14"/>
      <c r="LNW70" s="14"/>
      <c r="LNX70" s="14"/>
      <c r="LNY70" s="14"/>
      <c r="LNZ70" s="14"/>
      <c r="LOA70" s="14"/>
      <c r="LOB70" s="14"/>
      <c r="LOC70" s="14"/>
      <c r="LOD70" s="14"/>
      <c r="LOE70" s="14"/>
      <c r="LOF70" s="14"/>
      <c r="LOG70" s="14"/>
      <c r="LOH70" s="14"/>
      <c r="LOI70" s="14"/>
      <c r="LOJ70" s="14"/>
      <c r="LOK70" s="14"/>
      <c r="LOL70" s="14"/>
      <c r="LOM70" s="14"/>
      <c r="LON70" s="14"/>
      <c r="LOO70" s="14"/>
      <c r="LOP70" s="14"/>
      <c r="LOQ70" s="14"/>
      <c r="LOR70" s="14"/>
      <c r="LOS70" s="14"/>
      <c r="LOT70" s="14"/>
      <c r="LOU70" s="14"/>
      <c r="LOV70" s="14"/>
      <c r="LOW70" s="14"/>
      <c r="LOX70" s="14"/>
      <c r="LOY70" s="14"/>
      <c r="LOZ70" s="14"/>
      <c r="LPA70" s="14"/>
      <c r="LPB70" s="14"/>
      <c r="LPC70" s="14"/>
      <c r="LPD70" s="14"/>
      <c r="LPE70" s="14"/>
      <c r="LPF70" s="14"/>
      <c r="LPG70" s="14"/>
      <c r="LPH70" s="14"/>
      <c r="LPI70" s="14"/>
      <c r="LPJ70" s="14"/>
      <c r="LPK70" s="14"/>
      <c r="LPL70" s="14"/>
      <c r="LPM70" s="14"/>
      <c r="LPN70" s="14"/>
      <c r="LPO70" s="14"/>
      <c r="LPP70" s="14"/>
      <c r="LPQ70" s="14"/>
      <c r="LPR70" s="14"/>
      <c r="LPS70" s="14"/>
      <c r="LPT70" s="14"/>
      <c r="LPU70" s="14"/>
      <c r="LPV70" s="14"/>
      <c r="LPW70" s="14"/>
      <c r="LPX70" s="14"/>
      <c r="LPY70" s="14"/>
      <c r="LPZ70" s="14"/>
      <c r="LQA70" s="14"/>
      <c r="LQB70" s="14"/>
      <c r="LQC70" s="14"/>
      <c r="LQD70" s="14"/>
      <c r="LQE70" s="14"/>
      <c r="LQF70" s="14"/>
      <c r="LQG70" s="14"/>
      <c r="LQH70" s="14"/>
      <c r="LQI70" s="14"/>
      <c r="LQJ70" s="14"/>
      <c r="LQK70" s="14"/>
      <c r="LQL70" s="14"/>
      <c r="LQM70" s="14"/>
      <c r="LQN70" s="14"/>
      <c r="LQO70" s="14"/>
      <c r="LQP70" s="14"/>
      <c r="LQQ70" s="14"/>
      <c r="LQR70" s="14"/>
      <c r="LQS70" s="14"/>
      <c r="LQT70" s="14"/>
      <c r="LQU70" s="14"/>
      <c r="LQV70" s="14"/>
      <c r="LQW70" s="14"/>
      <c r="LQX70" s="14"/>
      <c r="LQY70" s="14"/>
      <c r="LQZ70" s="14"/>
      <c r="LRA70" s="14"/>
      <c r="LRB70" s="14"/>
      <c r="LRC70" s="14"/>
      <c r="LRD70" s="14"/>
      <c r="LRE70" s="14"/>
      <c r="LRF70" s="14"/>
      <c r="LRG70" s="14"/>
      <c r="LRH70" s="14"/>
      <c r="LRI70" s="14"/>
      <c r="LRJ70" s="14"/>
      <c r="LRK70" s="14"/>
      <c r="LRL70" s="14"/>
      <c r="LRM70" s="14"/>
      <c r="LRN70" s="14"/>
      <c r="LRO70" s="14"/>
      <c r="LRP70" s="14"/>
      <c r="LRQ70" s="14"/>
      <c r="LRR70" s="14"/>
      <c r="LRS70" s="14"/>
      <c r="LRT70" s="14"/>
      <c r="LRU70" s="14"/>
      <c r="LRV70" s="14"/>
      <c r="LRW70" s="14"/>
      <c r="LRX70" s="14"/>
      <c r="LRY70" s="14"/>
      <c r="LRZ70" s="14"/>
      <c r="LSA70" s="14"/>
      <c r="LSB70" s="14"/>
      <c r="LSC70" s="14"/>
      <c r="LSD70" s="14"/>
      <c r="LSE70" s="14"/>
      <c r="LSF70" s="14"/>
      <c r="LSG70" s="14"/>
      <c r="LSH70" s="14"/>
      <c r="LSI70" s="14"/>
      <c r="LSJ70" s="14"/>
      <c r="LSK70" s="14"/>
      <c r="LSL70" s="14"/>
      <c r="LSM70" s="14"/>
      <c r="LSN70" s="14"/>
      <c r="LSO70" s="14"/>
      <c r="LSP70" s="14"/>
      <c r="LSQ70" s="14"/>
      <c r="LSR70" s="14"/>
      <c r="LSS70" s="14"/>
      <c r="LST70" s="14"/>
      <c r="LSU70" s="14"/>
      <c r="LSV70" s="14"/>
      <c r="LSW70" s="14"/>
      <c r="LSX70" s="14"/>
      <c r="LSY70" s="14"/>
      <c r="LSZ70" s="14"/>
      <c r="LTA70" s="14"/>
      <c r="LTB70" s="14"/>
      <c r="LTC70" s="14"/>
      <c r="LTD70" s="14"/>
      <c r="LTE70" s="14"/>
      <c r="LTF70" s="14"/>
      <c r="LTG70" s="14"/>
      <c r="LTH70" s="14"/>
      <c r="LTI70" s="14"/>
      <c r="LTJ70" s="14"/>
      <c r="LTK70" s="14"/>
      <c r="LTL70" s="14"/>
      <c r="LTM70" s="14"/>
      <c r="LTN70" s="14"/>
      <c r="LTO70" s="14"/>
      <c r="LTP70" s="14"/>
      <c r="LTQ70" s="14"/>
      <c r="LTR70" s="14"/>
      <c r="LTS70" s="14"/>
      <c r="LTT70" s="14"/>
      <c r="LTU70" s="14"/>
      <c r="LTV70" s="14"/>
      <c r="LTW70" s="14"/>
      <c r="LTX70" s="14"/>
      <c r="LTY70" s="14"/>
      <c r="LTZ70" s="14"/>
      <c r="LUA70" s="14"/>
      <c r="LUB70" s="14"/>
      <c r="LUC70" s="14"/>
      <c r="LUD70" s="14"/>
      <c r="LUE70" s="14"/>
      <c r="LUF70" s="14"/>
      <c r="LUG70" s="14"/>
      <c r="LUH70" s="14"/>
      <c r="LUI70" s="14"/>
      <c r="LUJ70" s="14"/>
      <c r="LUK70" s="14"/>
      <c r="LUL70" s="14"/>
      <c r="LUM70" s="14"/>
      <c r="LUN70" s="14"/>
      <c r="LUO70" s="14"/>
      <c r="LUP70" s="14"/>
      <c r="LUQ70" s="14"/>
      <c r="LUR70" s="14"/>
      <c r="LUS70" s="14"/>
      <c r="LUT70" s="14"/>
      <c r="LUU70" s="14"/>
      <c r="LUV70" s="14"/>
      <c r="LUW70" s="14"/>
      <c r="LUX70" s="14"/>
      <c r="LUY70" s="14"/>
      <c r="LUZ70" s="14"/>
      <c r="LVA70" s="14"/>
      <c r="LVB70" s="14"/>
      <c r="LVC70" s="14"/>
      <c r="LVD70" s="14"/>
      <c r="LVE70" s="14"/>
      <c r="LVF70" s="14"/>
      <c r="LVG70" s="14"/>
      <c r="LVH70" s="14"/>
      <c r="LVI70" s="14"/>
      <c r="LVJ70" s="14"/>
      <c r="LVK70" s="14"/>
      <c r="LVL70" s="14"/>
      <c r="LVM70" s="14"/>
      <c r="LVN70" s="14"/>
      <c r="LVO70" s="14"/>
      <c r="LVP70" s="14"/>
      <c r="LVQ70" s="14"/>
      <c r="LVR70" s="14"/>
      <c r="LVS70" s="14"/>
      <c r="LVT70" s="14"/>
      <c r="LVU70" s="14"/>
      <c r="LVV70" s="14"/>
      <c r="LVW70" s="14"/>
      <c r="LVX70" s="14"/>
      <c r="LVY70" s="14"/>
      <c r="LVZ70" s="14"/>
      <c r="LWA70" s="14"/>
      <c r="LWB70" s="14"/>
      <c r="LWC70" s="14"/>
      <c r="LWD70" s="14"/>
      <c r="LWE70" s="14"/>
      <c r="LWF70" s="14"/>
      <c r="LWG70" s="14"/>
      <c r="LWH70" s="14"/>
      <c r="LWI70" s="14"/>
      <c r="LWJ70" s="14"/>
      <c r="LWK70" s="14"/>
      <c r="LWL70" s="14"/>
      <c r="LWM70" s="14"/>
      <c r="LWN70" s="14"/>
      <c r="LWO70" s="14"/>
      <c r="LWP70" s="14"/>
      <c r="LWQ70" s="14"/>
      <c r="LWR70" s="14"/>
      <c r="LWS70" s="14"/>
      <c r="LWT70" s="14"/>
      <c r="LWU70" s="14"/>
      <c r="LWV70" s="14"/>
      <c r="LWW70" s="14"/>
      <c r="LWX70" s="14"/>
      <c r="LWY70" s="14"/>
      <c r="LWZ70" s="14"/>
      <c r="LXA70" s="14"/>
      <c r="LXB70" s="14"/>
      <c r="LXC70" s="14"/>
      <c r="LXD70" s="14"/>
      <c r="LXE70" s="14"/>
      <c r="LXF70" s="14"/>
      <c r="LXG70" s="14"/>
      <c r="LXH70" s="14"/>
      <c r="LXI70" s="14"/>
      <c r="LXJ70" s="14"/>
      <c r="LXK70" s="14"/>
      <c r="LXL70" s="14"/>
      <c r="LXM70" s="14"/>
      <c r="LXN70" s="14"/>
      <c r="LXO70" s="14"/>
      <c r="LXP70" s="14"/>
      <c r="LXQ70" s="14"/>
      <c r="LXR70" s="14"/>
      <c r="LXS70" s="14"/>
      <c r="LXT70" s="14"/>
      <c r="LXU70" s="14"/>
      <c r="LXV70" s="14"/>
      <c r="LXW70" s="14"/>
      <c r="LXX70" s="14"/>
      <c r="LXY70" s="14"/>
      <c r="LXZ70" s="14"/>
      <c r="LYA70" s="14"/>
      <c r="LYB70" s="14"/>
      <c r="LYC70" s="14"/>
      <c r="LYD70" s="14"/>
      <c r="LYE70" s="14"/>
      <c r="LYF70" s="14"/>
      <c r="LYG70" s="14"/>
      <c r="LYH70" s="14"/>
      <c r="LYI70" s="14"/>
      <c r="LYJ70" s="14"/>
      <c r="LYK70" s="14"/>
      <c r="LYL70" s="14"/>
      <c r="LYM70" s="14"/>
      <c r="LYN70" s="14"/>
      <c r="LYO70" s="14"/>
      <c r="LYP70" s="14"/>
      <c r="LYQ70" s="14"/>
      <c r="LYR70" s="14"/>
      <c r="LYS70" s="14"/>
      <c r="LYT70" s="14"/>
      <c r="LYU70" s="14"/>
      <c r="LYV70" s="14"/>
      <c r="LYW70" s="14"/>
      <c r="LYX70" s="14"/>
      <c r="LYY70" s="14"/>
      <c r="LYZ70" s="14"/>
      <c r="LZA70" s="14"/>
      <c r="LZB70" s="14"/>
      <c r="LZC70" s="14"/>
      <c r="LZD70" s="14"/>
      <c r="LZE70" s="14"/>
      <c r="LZF70" s="14"/>
      <c r="LZG70" s="14"/>
      <c r="LZH70" s="14"/>
      <c r="LZI70" s="14"/>
      <c r="LZJ70" s="14"/>
      <c r="LZK70" s="14"/>
      <c r="LZL70" s="14"/>
      <c r="LZM70" s="14"/>
      <c r="LZN70" s="14"/>
      <c r="LZO70" s="14"/>
      <c r="LZP70" s="14"/>
      <c r="LZQ70" s="14"/>
      <c r="LZR70" s="14"/>
      <c r="LZS70" s="14"/>
      <c r="LZT70" s="14"/>
      <c r="LZU70" s="14"/>
      <c r="LZV70" s="14"/>
      <c r="LZW70" s="14"/>
      <c r="LZX70" s="14"/>
      <c r="LZY70" s="14"/>
      <c r="LZZ70" s="14"/>
      <c r="MAA70" s="14"/>
      <c r="MAB70" s="14"/>
      <c r="MAC70" s="14"/>
      <c r="MAD70" s="14"/>
      <c r="MAE70" s="14"/>
      <c r="MAF70" s="14"/>
      <c r="MAG70" s="14"/>
      <c r="MAH70" s="14"/>
      <c r="MAI70" s="14"/>
      <c r="MAJ70" s="14"/>
      <c r="MAK70" s="14"/>
      <c r="MAL70" s="14"/>
      <c r="MAM70" s="14"/>
      <c r="MAN70" s="14"/>
      <c r="MAO70" s="14"/>
      <c r="MAP70" s="14"/>
      <c r="MAQ70" s="14"/>
      <c r="MAR70" s="14"/>
      <c r="MAS70" s="14"/>
      <c r="MAT70" s="14"/>
      <c r="MAU70" s="14"/>
      <c r="MAV70" s="14"/>
      <c r="MAW70" s="14"/>
      <c r="MAX70" s="14"/>
      <c r="MAY70" s="14"/>
      <c r="MAZ70" s="14"/>
      <c r="MBA70" s="14"/>
      <c r="MBB70" s="14"/>
      <c r="MBC70" s="14"/>
      <c r="MBD70" s="14"/>
      <c r="MBE70" s="14"/>
      <c r="MBF70" s="14"/>
      <c r="MBG70" s="14"/>
      <c r="MBH70" s="14"/>
      <c r="MBI70" s="14"/>
      <c r="MBJ70" s="14"/>
      <c r="MBK70" s="14"/>
      <c r="MBL70" s="14"/>
      <c r="MBM70" s="14"/>
      <c r="MBN70" s="14"/>
      <c r="MBO70" s="14"/>
      <c r="MBP70" s="14"/>
      <c r="MBQ70" s="14"/>
      <c r="MBR70" s="14"/>
      <c r="MBS70" s="14"/>
      <c r="MBT70" s="14"/>
      <c r="MBU70" s="14"/>
      <c r="MBV70" s="14"/>
      <c r="MBW70" s="14"/>
      <c r="MBX70" s="14"/>
      <c r="MBY70" s="14"/>
      <c r="MBZ70" s="14"/>
      <c r="MCA70" s="14"/>
      <c r="MCB70" s="14"/>
      <c r="MCC70" s="14"/>
      <c r="MCD70" s="14"/>
      <c r="MCE70" s="14"/>
      <c r="MCF70" s="14"/>
      <c r="MCG70" s="14"/>
      <c r="MCH70" s="14"/>
      <c r="MCI70" s="14"/>
      <c r="MCJ70" s="14"/>
      <c r="MCK70" s="14"/>
      <c r="MCL70" s="14"/>
      <c r="MCM70" s="14"/>
      <c r="MCN70" s="14"/>
      <c r="MCO70" s="14"/>
      <c r="MCP70" s="14"/>
      <c r="MCQ70" s="14"/>
      <c r="MCR70" s="14"/>
      <c r="MCS70" s="14"/>
      <c r="MCT70" s="14"/>
      <c r="MCU70" s="14"/>
      <c r="MCV70" s="14"/>
      <c r="MCW70" s="14"/>
      <c r="MCX70" s="14"/>
      <c r="MCY70" s="14"/>
      <c r="MCZ70" s="14"/>
      <c r="MDA70" s="14"/>
      <c r="MDB70" s="14"/>
      <c r="MDC70" s="14"/>
      <c r="MDD70" s="14"/>
      <c r="MDE70" s="14"/>
      <c r="MDF70" s="14"/>
      <c r="MDG70" s="14"/>
      <c r="MDH70" s="14"/>
      <c r="MDI70" s="14"/>
      <c r="MDJ70" s="14"/>
      <c r="MDK70" s="14"/>
      <c r="MDL70" s="14"/>
      <c r="MDM70" s="14"/>
      <c r="MDN70" s="14"/>
      <c r="MDO70" s="14"/>
      <c r="MDP70" s="14"/>
      <c r="MDQ70" s="14"/>
      <c r="MDR70" s="14"/>
      <c r="MDS70" s="14"/>
      <c r="MDT70" s="14"/>
      <c r="MDU70" s="14"/>
      <c r="MDV70" s="14"/>
      <c r="MDW70" s="14"/>
      <c r="MDX70" s="14"/>
      <c r="MDY70" s="14"/>
      <c r="MDZ70" s="14"/>
      <c r="MEA70" s="14"/>
      <c r="MEB70" s="14"/>
      <c r="MEC70" s="14"/>
      <c r="MED70" s="14"/>
      <c r="MEE70" s="14"/>
      <c r="MEF70" s="14"/>
      <c r="MEG70" s="14"/>
      <c r="MEH70" s="14"/>
      <c r="MEI70" s="14"/>
      <c r="MEJ70" s="14"/>
      <c r="MEK70" s="14"/>
      <c r="MEL70" s="14"/>
      <c r="MEM70" s="14"/>
      <c r="MEN70" s="14"/>
      <c r="MEO70" s="14"/>
      <c r="MEP70" s="14"/>
      <c r="MEQ70" s="14"/>
      <c r="MER70" s="14"/>
      <c r="MES70" s="14"/>
      <c r="MET70" s="14"/>
      <c r="MEU70" s="14"/>
      <c r="MEV70" s="14"/>
      <c r="MEW70" s="14"/>
      <c r="MEX70" s="14"/>
      <c r="MEY70" s="14"/>
      <c r="MEZ70" s="14"/>
      <c r="MFA70" s="14"/>
      <c r="MFB70" s="14"/>
      <c r="MFC70" s="14"/>
      <c r="MFD70" s="14"/>
      <c r="MFE70" s="14"/>
      <c r="MFF70" s="14"/>
      <c r="MFG70" s="14"/>
      <c r="MFH70" s="14"/>
      <c r="MFI70" s="14"/>
      <c r="MFJ70" s="14"/>
      <c r="MFK70" s="14"/>
      <c r="MFL70" s="14"/>
      <c r="MFM70" s="14"/>
      <c r="MFN70" s="14"/>
      <c r="MFO70" s="14"/>
      <c r="MFP70" s="14"/>
      <c r="MFQ70" s="14"/>
      <c r="MFR70" s="14"/>
      <c r="MFS70" s="14"/>
      <c r="MFT70" s="14"/>
      <c r="MFU70" s="14"/>
      <c r="MFV70" s="14"/>
      <c r="MFW70" s="14"/>
      <c r="MFX70" s="14"/>
      <c r="MFY70" s="14"/>
      <c r="MFZ70" s="14"/>
      <c r="MGA70" s="14"/>
      <c r="MGB70" s="14"/>
      <c r="MGC70" s="14"/>
      <c r="MGD70" s="14"/>
      <c r="MGE70" s="14"/>
      <c r="MGF70" s="14"/>
      <c r="MGG70" s="14"/>
      <c r="MGH70" s="14"/>
      <c r="MGI70" s="14"/>
      <c r="MGJ70" s="14"/>
      <c r="MGK70" s="14"/>
      <c r="MGL70" s="14"/>
      <c r="MGM70" s="14"/>
      <c r="MGN70" s="14"/>
      <c r="MGO70" s="14"/>
      <c r="MGP70" s="14"/>
      <c r="MGQ70" s="14"/>
      <c r="MGR70" s="14"/>
      <c r="MGS70" s="14"/>
      <c r="MGT70" s="14"/>
      <c r="MGU70" s="14"/>
      <c r="MGV70" s="14"/>
      <c r="MGW70" s="14"/>
      <c r="MGX70" s="14"/>
      <c r="MGY70" s="14"/>
      <c r="MGZ70" s="14"/>
      <c r="MHA70" s="14"/>
      <c r="MHB70" s="14"/>
      <c r="MHC70" s="14"/>
      <c r="MHD70" s="14"/>
      <c r="MHE70" s="14"/>
      <c r="MHF70" s="14"/>
      <c r="MHG70" s="14"/>
      <c r="MHH70" s="14"/>
      <c r="MHI70" s="14"/>
      <c r="MHJ70" s="14"/>
      <c r="MHK70" s="14"/>
      <c r="MHL70" s="14"/>
      <c r="MHM70" s="14"/>
      <c r="MHN70" s="14"/>
      <c r="MHO70" s="14"/>
      <c r="MHP70" s="14"/>
      <c r="MHQ70" s="14"/>
      <c r="MHR70" s="14"/>
      <c r="MHS70" s="14"/>
      <c r="MHT70" s="14"/>
      <c r="MHU70" s="14"/>
      <c r="MHV70" s="14"/>
      <c r="MHW70" s="14"/>
      <c r="MHX70" s="14"/>
      <c r="MHY70" s="14"/>
      <c r="MHZ70" s="14"/>
      <c r="MIA70" s="14"/>
      <c r="MIB70" s="14"/>
      <c r="MIC70" s="14"/>
      <c r="MID70" s="14"/>
      <c r="MIE70" s="14"/>
      <c r="MIF70" s="14"/>
      <c r="MIG70" s="14"/>
      <c r="MIH70" s="14"/>
      <c r="MII70" s="14"/>
      <c r="MIJ70" s="14"/>
      <c r="MIK70" s="14"/>
      <c r="MIL70" s="14"/>
      <c r="MIM70" s="14"/>
      <c r="MIN70" s="14"/>
      <c r="MIO70" s="14"/>
      <c r="MIP70" s="14"/>
      <c r="MIQ70" s="14"/>
      <c r="MIR70" s="14"/>
      <c r="MIS70" s="14"/>
      <c r="MIT70" s="14"/>
      <c r="MIU70" s="14"/>
      <c r="MIV70" s="14"/>
      <c r="MIW70" s="14"/>
      <c r="MIX70" s="14"/>
      <c r="MIY70" s="14"/>
      <c r="MIZ70" s="14"/>
      <c r="MJA70" s="14"/>
      <c r="MJB70" s="14"/>
      <c r="MJC70" s="14"/>
      <c r="MJD70" s="14"/>
      <c r="MJE70" s="14"/>
      <c r="MJF70" s="14"/>
      <c r="MJG70" s="14"/>
      <c r="MJH70" s="14"/>
      <c r="MJI70" s="14"/>
      <c r="MJJ70" s="14"/>
      <c r="MJK70" s="14"/>
      <c r="MJL70" s="14"/>
      <c r="MJM70" s="14"/>
      <c r="MJN70" s="14"/>
      <c r="MJO70" s="14"/>
      <c r="MJP70" s="14"/>
      <c r="MJQ70" s="14"/>
      <c r="MJR70" s="14"/>
      <c r="MJS70" s="14"/>
      <c r="MJT70" s="14"/>
      <c r="MJU70" s="14"/>
      <c r="MJV70" s="14"/>
      <c r="MJW70" s="14"/>
      <c r="MJX70" s="14"/>
      <c r="MJY70" s="14"/>
      <c r="MJZ70" s="14"/>
      <c r="MKA70" s="14"/>
      <c r="MKB70" s="14"/>
      <c r="MKC70" s="14"/>
      <c r="MKD70" s="14"/>
      <c r="MKE70" s="14"/>
      <c r="MKF70" s="14"/>
      <c r="MKG70" s="14"/>
      <c r="MKH70" s="14"/>
      <c r="MKI70" s="14"/>
      <c r="MKJ70" s="14"/>
      <c r="MKK70" s="14"/>
      <c r="MKL70" s="14"/>
      <c r="MKM70" s="14"/>
      <c r="MKN70" s="14"/>
      <c r="MKO70" s="14"/>
      <c r="MKP70" s="14"/>
      <c r="MKQ70" s="14"/>
      <c r="MKR70" s="14"/>
      <c r="MKS70" s="14"/>
      <c r="MKT70" s="14"/>
      <c r="MKU70" s="14"/>
      <c r="MKV70" s="14"/>
      <c r="MKW70" s="14"/>
      <c r="MKX70" s="14"/>
      <c r="MKY70" s="14"/>
      <c r="MKZ70" s="14"/>
      <c r="MLA70" s="14"/>
      <c r="MLB70" s="14"/>
      <c r="MLC70" s="14"/>
      <c r="MLD70" s="14"/>
      <c r="MLE70" s="14"/>
      <c r="MLF70" s="14"/>
      <c r="MLG70" s="14"/>
      <c r="MLH70" s="14"/>
      <c r="MLI70" s="14"/>
      <c r="MLJ70" s="14"/>
      <c r="MLK70" s="14"/>
      <c r="MLL70" s="14"/>
      <c r="MLM70" s="14"/>
      <c r="MLN70" s="14"/>
      <c r="MLO70" s="14"/>
      <c r="MLP70" s="14"/>
      <c r="MLQ70" s="14"/>
      <c r="MLR70" s="14"/>
      <c r="MLS70" s="14"/>
      <c r="MLT70" s="14"/>
      <c r="MLU70" s="14"/>
      <c r="MLV70" s="14"/>
      <c r="MLW70" s="14"/>
      <c r="MLX70" s="14"/>
      <c r="MLY70" s="14"/>
      <c r="MLZ70" s="14"/>
      <c r="MMA70" s="14"/>
      <c r="MMB70" s="14"/>
      <c r="MMC70" s="14"/>
      <c r="MMD70" s="14"/>
      <c r="MME70" s="14"/>
      <c r="MMF70" s="14"/>
      <c r="MMG70" s="14"/>
      <c r="MMH70" s="14"/>
      <c r="MMI70" s="14"/>
      <c r="MMJ70" s="14"/>
      <c r="MMK70" s="14"/>
      <c r="MML70" s="14"/>
      <c r="MMM70" s="14"/>
      <c r="MMN70" s="14"/>
      <c r="MMO70" s="14"/>
      <c r="MMP70" s="14"/>
      <c r="MMQ70" s="14"/>
      <c r="MMR70" s="14"/>
      <c r="MMS70" s="14"/>
      <c r="MMT70" s="14"/>
      <c r="MMU70" s="14"/>
      <c r="MMV70" s="14"/>
      <c r="MMW70" s="14"/>
      <c r="MMX70" s="14"/>
      <c r="MMY70" s="14"/>
      <c r="MMZ70" s="14"/>
      <c r="MNA70" s="14"/>
      <c r="MNB70" s="14"/>
      <c r="MNC70" s="14"/>
      <c r="MND70" s="14"/>
      <c r="MNE70" s="14"/>
      <c r="MNF70" s="14"/>
      <c r="MNG70" s="14"/>
      <c r="MNH70" s="14"/>
      <c r="MNI70" s="14"/>
      <c r="MNJ70" s="14"/>
      <c r="MNK70" s="14"/>
      <c r="MNL70" s="14"/>
      <c r="MNM70" s="14"/>
      <c r="MNN70" s="14"/>
      <c r="MNO70" s="14"/>
      <c r="MNP70" s="14"/>
      <c r="MNQ70" s="14"/>
      <c r="MNR70" s="14"/>
      <c r="MNS70" s="14"/>
      <c r="MNT70" s="14"/>
      <c r="MNU70" s="14"/>
      <c r="MNV70" s="14"/>
      <c r="MNW70" s="14"/>
      <c r="MNX70" s="14"/>
      <c r="MNY70" s="14"/>
      <c r="MNZ70" s="14"/>
      <c r="MOA70" s="14"/>
      <c r="MOB70" s="14"/>
      <c r="MOC70" s="14"/>
      <c r="MOD70" s="14"/>
      <c r="MOE70" s="14"/>
      <c r="MOF70" s="14"/>
      <c r="MOG70" s="14"/>
      <c r="MOH70" s="14"/>
      <c r="MOI70" s="14"/>
      <c r="MOJ70" s="14"/>
      <c r="MOK70" s="14"/>
      <c r="MOL70" s="14"/>
      <c r="MOM70" s="14"/>
      <c r="MON70" s="14"/>
      <c r="MOO70" s="14"/>
      <c r="MOP70" s="14"/>
      <c r="MOQ70" s="14"/>
      <c r="MOR70" s="14"/>
      <c r="MOS70" s="14"/>
      <c r="MOT70" s="14"/>
      <c r="MOU70" s="14"/>
      <c r="MOV70" s="14"/>
      <c r="MOW70" s="14"/>
      <c r="MOX70" s="14"/>
      <c r="MOY70" s="14"/>
      <c r="MOZ70" s="14"/>
      <c r="MPA70" s="14"/>
      <c r="MPB70" s="14"/>
      <c r="MPC70" s="14"/>
      <c r="MPD70" s="14"/>
      <c r="MPE70" s="14"/>
      <c r="MPF70" s="14"/>
      <c r="MPG70" s="14"/>
      <c r="MPH70" s="14"/>
      <c r="MPI70" s="14"/>
      <c r="MPJ70" s="14"/>
      <c r="MPK70" s="14"/>
      <c r="MPL70" s="14"/>
      <c r="MPM70" s="14"/>
      <c r="MPN70" s="14"/>
      <c r="MPO70" s="14"/>
      <c r="MPP70" s="14"/>
      <c r="MPQ70" s="14"/>
      <c r="MPR70" s="14"/>
      <c r="MPS70" s="14"/>
      <c r="MPT70" s="14"/>
      <c r="MPU70" s="14"/>
      <c r="MPV70" s="14"/>
      <c r="MPW70" s="14"/>
      <c r="MPX70" s="14"/>
      <c r="MPY70" s="14"/>
      <c r="MPZ70" s="14"/>
      <c r="MQA70" s="14"/>
      <c r="MQB70" s="14"/>
      <c r="MQC70" s="14"/>
      <c r="MQD70" s="14"/>
      <c r="MQE70" s="14"/>
      <c r="MQF70" s="14"/>
      <c r="MQG70" s="14"/>
      <c r="MQH70" s="14"/>
      <c r="MQI70" s="14"/>
      <c r="MQJ70" s="14"/>
      <c r="MQK70" s="14"/>
      <c r="MQL70" s="14"/>
      <c r="MQM70" s="14"/>
      <c r="MQN70" s="14"/>
      <c r="MQO70" s="14"/>
      <c r="MQP70" s="14"/>
      <c r="MQQ70" s="14"/>
      <c r="MQR70" s="14"/>
      <c r="MQS70" s="14"/>
      <c r="MQT70" s="14"/>
      <c r="MQU70" s="14"/>
      <c r="MQV70" s="14"/>
      <c r="MQW70" s="14"/>
      <c r="MQX70" s="14"/>
      <c r="MQY70" s="14"/>
      <c r="MQZ70" s="14"/>
      <c r="MRA70" s="14"/>
      <c r="MRB70" s="14"/>
      <c r="MRC70" s="14"/>
      <c r="MRD70" s="14"/>
      <c r="MRE70" s="14"/>
      <c r="MRF70" s="14"/>
      <c r="MRG70" s="14"/>
      <c r="MRH70" s="14"/>
      <c r="MRI70" s="14"/>
      <c r="MRJ70" s="14"/>
      <c r="MRK70" s="14"/>
      <c r="MRL70" s="14"/>
      <c r="MRM70" s="14"/>
      <c r="MRN70" s="14"/>
      <c r="MRO70" s="14"/>
      <c r="MRP70" s="14"/>
      <c r="MRQ70" s="14"/>
      <c r="MRR70" s="14"/>
      <c r="MRS70" s="14"/>
      <c r="MRT70" s="14"/>
      <c r="MRU70" s="14"/>
      <c r="MRV70" s="14"/>
      <c r="MRW70" s="14"/>
      <c r="MRX70" s="14"/>
      <c r="MRY70" s="14"/>
      <c r="MRZ70" s="14"/>
      <c r="MSA70" s="14"/>
      <c r="MSB70" s="14"/>
      <c r="MSC70" s="14"/>
      <c r="MSD70" s="14"/>
      <c r="MSE70" s="14"/>
      <c r="MSF70" s="14"/>
      <c r="MSG70" s="14"/>
      <c r="MSH70" s="14"/>
      <c r="MSI70" s="14"/>
      <c r="MSJ70" s="14"/>
      <c r="MSK70" s="14"/>
      <c r="MSL70" s="14"/>
      <c r="MSM70" s="14"/>
      <c r="MSN70" s="14"/>
      <c r="MSO70" s="14"/>
      <c r="MSP70" s="14"/>
      <c r="MSQ70" s="14"/>
      <c r="MSR70" s="14"/>
      <c r="MSS70" s="14"/>
      <c r="MST70" s="14"/>
      <c r="MSU70" s="14"/>
      <c r="MSV70" s="14"/>
      <c r="MSW70" s="14"/>
      <c r="MSX70" s="14"/>
      <c r="MSY70" s="14"/>
      <c r="MSZ70" s="14"/>
      <c r="MTA70" s="14"/>
      <c r="MTB70" s="14"/>
      <c r="MTC70" s="14"/>
      <c r="MTD70" s="14"/>
      <c r="MTE70" s="14"/>
      <c r="MTF70" s="14"/>
      <c r="MTG70" s="14"/>
      <c r="MTH70" s="14"/>
      <c r="MTI70" s="14"/>
      <c r="MTJ70" s="14"/>
      <c r="MTK70" s="14"/>
      <c r="MTL70" s="14"/>
      <c r="MTM70" s="14"/>
      <c r="MTN70" s="14"/>
      <c r="MTO70" s="14"/>
      <c r="MTP70" s="14"/>
      <c r="MTQ70" s="14"/>
      <c r="MTR70" s="14"/>
      <c r="MTS70" s="14"/>
      <c r="MTT70" s="14"/>
      <c r="MTU70" s="14"/>
      <c r="MTV70" s="14"/>
      <c r="MTW70" s="14"/>
      <c r="MTX70" s="14"/>
      <c r="MTY70" s="14"/>
      <c r="MTZ70" s="14"/>
      <c r="MUA70" s="14"/>
      <c r="MUB70" s="14"/>
      <c r="MUC70" s="14"/>
      <c r="MUD70" s="14"/>
      <c r="MUE70" s="14"/>
      <c r="MUF70" s="14"/>
      <c r="MUG70" s="14"/>
      <c r="MUH70" s="14"/>
      <c r="MUI70" s="14"/>
      <c r="MUJ70" s="14"/>
      <c r="MUK70" s="14"/>
      <c r="MUL70" s="14"/>
      <c r="MUM70" s="14"/>
      <c r="MUN70" s="14"/>
      <c r="MUO70" s="14"/>
      <c r="MUP70" s="14"/>
      <c r="MUQ70" s="14"/>
      <c r="MUR70" s="14"/>
      <c r="MUS70" s="14"/>
      <c r="MUT70" s="14"/>
      <c r="MUU70" s="14"/>
      <c r="MUV70" s="14"/>
      <c r="MUW70" s="14"/>
      <c r="MUX70" s="14"/>
      <c r="MUY70" s="14"/>
      <c r="MUZ70" s="14"/>
      <c r="MVA70" s="14"/>
      <c r="MVB70" s="14"/>
      <c r="MVC70" s="14"/>
      <c r="MVD70" s="14"/>
      <c r="MVE70" s="14"/>
      <c r="MVF70" s="14"/>
      <c r="MVG70" s="14"/>
      <c r="MVH70" s="14"/>
      <c r="MVI70" s="14"/>
      <c r="MVJ70" s="14"/>
      <c r="MVK70" s="14"/>
      <c r="MVL70" s="14"/>
      <c r="MVM70" s="14"/>
      <c r="MVN70" s="14"/>
      <c r="MVO70" s="14"/>
      <c r="MVP70" s="14"/>
      <c r="MVQ70" s="14"/>
      <c r="MVR70" s="14"/>
      <c r="MVS70" s="14"/>
      <c r="MVT70" s="14"/>
      <c r="MVU70" s="14"/>
      <c r="MVV70" s="14"/>
      <c r="MVW70" s="14"/>
      <c r="MVX70" s="14"/>
      <c r="MVY70" s="14"/>
      <c r="MVZ70" s="14"/>
      <c r="MWA70" s="14"/>
      <c r="MWB70" s="14"/>
      <c r="MWC70" s="14"/>
      <c r="MWD70" s="14"/>
      <c r="MWE70" s="14"/>
      <c r="MWF70" s="14"/>
      <c r="MWG70" s="14"/>
      <c r="MWH70" s="14"/>
      <c r="MWI70" s="14"/>
      <c r="MWJ70" s="14"/>
      <c r="MWK70" s="14"/>
      <c r="MWL70" s="14"/>
      <c r="MWM70" s="14"/>
      <c r="MWN70" s="14"/>
      <c r="MWO70" s="14"/>
      <c r="MWP70" s="14"/>
      <c r="MWQ70" s="14"/>
      <c r="MWR70" s="14"/>
      <c r="MWS70" s="14"/>
      <c r="MWT70" s="14"/>
      <c r="MWU70" s="14"/>
      <c r="MWV70" s="14"/>
      <c r="MWW70" s="14"/>
      <c r="MWX70" s="14"/>
      <c r="MWY70" s="14"/>
      <c r="MWZ70" s="14"/>
      <c r="MXA70" s="14"/>
      <c r="MXB70" s="14"/>
      <c r="MXC70" s="14"/>
      <c r="MXD70" s="14"/>
      <c r="MXE70" s="14"/>
      <c r="MXF70" s="14"/>
      <c r="MXG70" s="14"/>
      <c r="MXH70" s="14"/>
      <c r="MXI70" s="14"/>
      <c r="MXJ70" s="14"/>
      <c r="MXK70" s="14"/>
      <c r="MXL70" s="14"/>
      <c r="MXM70" s="14"/>
      <c r="MXN70" s="14"/>
      <c r="MXO70" s="14"/>
      <c r="MXP70" s="14"/>
      <c r="MXQ70" s="14"/>
      <c r="MXR70" s="14"/>
      <c r="MXS70" s="14"/>
      <c r="MXT70" s="14"/>
      <c r="MXU70" s="14"/>
      <c r="MXV70" s="14"/>
      <c r="MXW70" s="14"/>
      <c r="MXX70" s="14"/>
      <c r="MXY70" s="14"/>
      <c r="MXZ70" s="14"/>
      <c r="MYA70" s="14"/>
      <c r="MYB70" s="14"/>
      <c r="MYC70" s="14"/>
      <c r="MYD70" s="14"/>
      <c r="MYE70" s="14"/>
      <c r="MYF70" s="14"/>
      <c r="MYG70" s="14"/>
      <c r="MYH70" s="14"/>
      <c r="MYI70" s="14"/>
      <c r="MYJ70" s="14"/>
      <c r="MYK70" s="14"/>
      <c r="MYL70" s="14"/>
      <c r="MYM70" s="14"/>
      <c r="MYN70" s="14"/>
      <c r="MYO70" s="14"/>
      <c r="MYP70" s="14"/>
      <c r="MYQ70" s="14"/>
      <c r="MYR70" s="14"/>
      <c r="MYS70" s="14"/>
      <c r="MYT70" s="14"/>
      <c r="MYU70" s="14"/>
      <c r="MYV70" s="14"/>
      <c r="MYW70" s="14"/>
      <c r="MYX70" s="14"/>
      <c r="MYY70" s="14"/>
      <c r="MYZ70" s="14"/>
      <c r="MZA70" s="14"/>
      <c r="MZB70" s="14"/>
      <c r="MZC70" s="14"/>
      <c r="MZD70" s="14"/>
      <c r="MZE70" s="14"/>
      <c r="MZF70" s="14"/>
      <c r="MZG70" s="14"/>
      <c r="MZH70" s="14"/>
      <c r="MZI70" s="14"/>
      <c r="MZJ70" s="14"/>
      <c r="MZK70" s="14"/>
      <c r="MZL70" s="14"/>
      <c r="MZM70" s="14"/>
      <c r="MZN70" s="14"/>
      <c r="MZO70" s="14"/>
      <c r="MZP70" s="14"/>
      <c r="MZQ70" s="14"/>
      <c r="MZR70" s="14"/>
      <c r="MZS70" s="14"/>
      <c r="MZT70" s="14"/>
      <c r="MZU70" s="14"/>
      <c r="MZV70" s="14"/>
      <c r="MZW70" s="14"/>
      <c r="MZX70" s="14"/>
      <c r="MZY70" s="14"/>
      <c r="MZZ70" s="14"/>
      <c r="NAA70" s="14"/>
      <c r="NAB70" s="14"/>
      <c r="NAC70" s="14"/>
      <c r="NAD70" s="14"/>
      <c r="NAE70" s="14"/>
      <c r="NAF70" s="14"/>
      <c r="NAG70" s="14"/>
      <c r="NAH70" s="14"/>
      <c r="NAI70" s="14"/>
      <c r="NAJ70" s="14"/>
      <c r="NAK70" s="14"/>
      <c r="NAL70" s="14"/>
      <c r="NAM70" s="14"/>
      <c r="NAN70" s="14"/>
      <c r="NAO70" s="14"/>
      <c r="NAP70" s="14"/>
      <c r="NAQ70" s="14"/>
      <c r="NAR70" s="14"/>
      <c r="NAS70" s="14"/>
      <c r="NAT70" s="14"/>
      <c r="NAU70" s="14"/>
      <c r="NAV70" s="14"/>
      <c r="NAW70" s="14"/>
      <c r="NAX70" s="14"/>
      <c r="NAY70" s="14"/>
      <c r="NAZ70" s="14"/>
      <c r="NBA70" s="14"/>
      <c r="NBB70" s="14"/>
      <c r="NBC70" s="14"/>
      <c r="NBD70" s="14"/>
      <c r="NBE70" s="14"/>
      <c r="NBF70" s="14"/>
      <c r="NBG70" s="14"/>
      <c r="NBH70" s="14"/>
      <c r="NBI70" s="14"/>
      <c r="NBJ70" s="14"/>
      <c r="NBK70" s="14"/>
      <c r="NBL70" s="14"/>
      <c r="NBM70" s="14"/>
      <c r="NBN70" s="14"/>
      <c r="NBO70" s="14"/>
      <c r="NBP70" s="14"/>
      <c r="NBQ70" s="14"/>
      <c r="NBR70" s="14"/>
      <c r="NBS70" s="14"/>
      <c r="NBT70" s="14"/>
      <c r="NBU70" s="14"/>
      <c r="NBV70" s="14"/>
      <c r="NBW70" s="14"/>
      <c r="NBX70" s="14"/>
      <c r="NBY70" s="14"/>
      <c r="NBZ70" s="14"/>
      <c r="NCA70" s="14"/>
      <c r="NCB70" s="14"/>
      <c r="NCC70" s="14"/>
      <c r="NCD70" s="14"/>
      <c r="NCE70" s="14"/>
      <c r="NCF70" s="14"/>
      <c r="NCG70" s="14"/>
      <c r="NCH70" s="14"/>
      <c r="NCI70" s="14"/>
      <c r="NCJ70" s="14"/>
      <c r="NCK70" s="14"/>
      <c r="NCL70" s="14"/>
      <c r="NCM70" s="14"/>
      <c r="NCN70" s="14"/>
      <c r="NCO70" s="14"/>
      <c r="NCP70" s="14"/>
      <c r="NCQ70" s="14"/>
      <c r="NCR70" s="14"/>
      <c r="NCS70" s="14"/>
      <c r="NCT70" s="14"/>
      <c r="NCU70" s="14"/>
      <c r="NCV70" s="14"/>
      <c r="NCW70" s="14"/>
      <c r="NCX70" s="14"/>
      <c r="NCY70" s="14"/>
      <c r="NCZ70" s="14"/>
      <c r="NDA70" s="14"/>
      <c r="NDB70" s="14"/>
      <c r="NDC70" s="14"/>
      <c r="NDD70" s="14"/>
      <c r="NDE70" s="14"/>
      <c r="NDF70" s="14"/>
      <c r="NDG70" s="14"/>
      <c r="NDH70" s="14"/>
      <c r="NDI70" s="14"/>
      <c r="NDJ70" s="14"/>
      <c r="NDK70" s="14"/>
      <c r="NDL70" s="14"/>
      <c r="NDM70" s="14"/>
      <c r="NDN70" s="14"/>
      <c r="NDO70" s="14"/>
      <c r="NDP70" s="14"/>
      <c r="NDQ70" s="14"/>
      <c r="NDR70" s="14"/>
      <c r="NDS70" s="14"/>
      <c r="NDT70" s="14"/>
      <c r="NDU70" s="14"/>
      <c r="NDV70" s="14"/>
      <c r="NDW70" s="14"/>
      <c r="NDX70" s="14"/>
      <c r="NDY70" s="14"/>
      <c r="NDZ70" s="14"/>
      <c r="NEA70" s="14"/>
      <c r="NEB70" s="14"/>
      <c r="NEC70" s="14"/>
      <c r="NED70" s="14"/>
      <c r="NEE70" s="14"/>
      <c r="NEF70" s="14"/>
      <c r="NEG70" s="14"/>
      <c r="NEH70" s="14"/>
      <c r="NEI70" s="14"/>
      <c r="NEJ70" s="14"/>
      <c r="NEK70" s="14"/>
      <c r="NEL70" s="14"/>
      <c r="NEM70" s="14"/>
      <c r="NEN70" s="14"/>
      <c r="NEO70" s="14"/>
      <c r="NEP70" s="14"/>
      <c r="NEQ70" s="14"/>
      <c r="NER70" s="14"/>
      <c r="NES70" s="14"/>
      <c r="NET70" s="14"/>
      <c r="NEU70" s="14"/>
      <c r="NEV70" s="14"/>
      <c r="NEW70" s="14"/>
      <c r="NEX70" s="14"/>
      <c r="NEY70" s="14"/>
      <c r="NEZ70" s="14"/>
      <c r="NFA70" s="14"/>
      <c r="NFB70" s="14"/>
      <c r="NFC70" s="14"/>
      <c r="NFD70" s="14"/>
      <c r="NFE70" s="14"/>
      <c r="NFF70" s="14"/>
      <c r="NFG70" s="14"/>
      <c r="NFH70" s="14"/>
      <c r="NFI70" s="14"/>
      <c r="NFJ70" s="14"/>
      <c r="NFK70" s="14"/>
      <c r="NFL70" s="14"/>
      <c r="NFM70" s="14"/>
      <c r="NFN70" s="14"/>
      <c r="NFO70" s="14"/>
      <c r="NFP70" s="14"/>
      <c r="NFQ70" s="14"/>
      <c r="NFR70" s="14"/>
      <c r="NFS70" s="14"/>
      <c r="NFT70" s="14"/>
      <c r="NFU70" s="14"/>
      <c r="NFV70" s="14"/>
      <c r="NFW70" s="14"/>
      <c r="NFX70" s="14"/>
      <c r="NFY70" s="14"/>
      <c r="NFZ70" s="14"/>
      <c r="NGA70" s="14"/>
      <c r="NGB70" s="14"/>
      <c r="NGC70" s="14"/>
      <c r="NGD70" s="14"/>
      <c r="NGE70" s="14"/>
      <c r="NGF70" s="14"/>
      <c r="NGG70" s="14"/>
      <c r="NGH70" s="14"/>
      <c r="NGI70" s="14"/>
      <c r="NGJ70" s="14"/>
      <c r="NGK70" s="14"/>
      <c r="NGL70" s="14"/>
      <c r="NGM70" s="14"/>
      <c r="NGN70" s="14"/>
      <c r="NGO70" s="14"/>
      <c r="NGP70" s="14"/>
      <c r="NGQ70" s="14"/>
      <c r="NGR70" s="14"/>
      <c r="NGS70" s="14"/>
      <c r="NGT70" s="14"/>
      <c r="NGU70" s="14"/>
      <c r="NGV70" s="14"/>
      <c r="NGW70" s="14"/>
      <c r="NGX70" s="14"/>
      <c r="NGY70" s="14"/>
      <c r="NGZ70" s="14"/>
      <c r="NHA70" s="14"/>
      <c r="NHB70" s="14"/>
      <c r="NHC70" s="14"/>
      <c r="NHD70" s="14"/>
      <c r="NHE70" s="14"/>
      <c r="NHF70" s="14"/>
      <c r="NHG70" s="14"/>
      <c r="NHH70" s="14"/>
      <c r="NHI70" s="14"/>
      <c r="NHJ70" s="14"/>
      <c r="NHK70" s="14"/>
      <c r="NHL70" s="14"/>
      <c r="NHM70" s="14"/>
      <c r="NHN70" s="14"/>
      <c r="NHO70" s="14"/>
      <c r="NHP70" s="14"/>
      <c r="NHQ70" s="14"/>
      <c r="NHR70" s="14"/>
      <c r="NHS70" s="14"/>
      <c r="NHT70" s="14"/>
      <c r="NHU70" s="14"/>
      <c r="NHV70" s="14"/>
      <c r="NHW70" s="14"/>
      <c r="NHX70" s="14"/>
      <c r="NHY70" s="14"/>
      <c r="NHZ70" s="14"/>
      <c r="NIA70" s="14"/>
      <c r="NIB70" s="14"/>
      <c r="NIC70" s="14"/>
      <c r="NID70" s="14"/>
      <c r="NIE70" s="14"/>
      <c r="NIF70" s="14"/>
      <c r="NIG70" s="14"/>
      <c r="NIH70" s="14"/>
      <c r="NII70" s="14"/>
      <c r="NIJ70" s="14"/>
      <c r="NIK70" s="14"/>
      <c r="NIL70" s="14"/>
      <c r="NIM70" s="14"/>
      <c r="NIN70" s="14"/>
      <c r="NIO70" s="14"/>
      <c r="NIP70" s="14"/>
      <c r="NIQ70" s="14"/>
      <c r="NIR70" s="14"/>
      <c r="NIS70" s="14"/>
      <c r="NIT70" s="14"/>
      <c r="NIU70" s="14"/>
      <c r="NIV70" s="14"/>
      <c r="NIW70" s="14"/>
      <c r="NIX70" s="14"/>
      <c r="NIY70" s="14"/>
      <c r="NIZ70" s="14"/>
      <c r="NJA70" s="14"/>
      <c r="NJB70" s="14"/>
      <c r="NJC70" s="14"/>
      <c r="NJD70" s="14"/>
      <c r="NJE70" s="14"/>
      <c r="NJF70" s="14"/>
      <c r="NJG70" s="14"/>
      <c r="NJH70" s="14"/>
      <c r="NJI70" s="14"/>
      <c r="NJJ70" s="14"/>
      <c r="NJK70" s="14"/>
      <c r="NJL70" s="14"/>
      <c r="NJM70" s="14"/>
      <c r="NJN70" s="14"/>
      <c r="NJO70" s="14"/>
      <c r="NJP70" s="14"/>
      <c r="NJQ70" s="14"/>
      <c r="NJR70" s="14"/>
      <c r="NJS70" s="14"/>
      <c r="NJT70" s="14"/>
      <c r="NJU70" s="14"/>
      <c r="NJV70" s="14"/>
      <c r="NJW70" s="14"/>
      <c r="NJX70" s="14"/>
      <c r="NJY70" s="14"/>
      <c r="NJZ70" s="14"/>
      <c r="NKA70" s="14"/>
      <c r="NKB70" s="14"/>
      <c r="NKC70" s="14"/>
      <c r="NKD70" s="14"/>
      <c r="NKE70" s="14"/>
      <c r="NKF70" s="14"/>
      <c r="NKG70" s="14"/>
      <c r="NKH70" s="14"/>
      <c r="NKI70" s="14"/>
      <c r="NKJ70" s="14"/>
      <c r="NKK70" s="14"/>
      <c r="NKL70" s="14"/>
      <c r="NKM70" s="14"/>
      <c r="NKN70" s="14"/>
      <c r="NKO70" s="14"/>
      <c r="NKP70" s="14"/>
      <c r="NKQ70" s="14"/>
      <c r="NKR70" s="14"/>
      <c r="NKS70" s="14"/>
      <c r="NKT70" s="14"/>
      <c r="NKU70" s="14"/>
      <c r="NKV70" s="14"/>
      <c r="NKW70" s="14"/>
      <c r="NKX70" s="14"/>
      <c r="NKY70" s="14"/>
      <c r="NKZ70" s="14"/>
      <c r="NLA70" s="14"/>
      <c r="NLB70" s="14"/>
      <c r="NLC70" s="14"/>
      <c r="NLD70" s="14"/>
      <c r="NLE70" s="14"/>
      <c r="NLF70" s="14"/>
      <c r="NLG70" s="14"/>
      <c r="NLH70" s="14"/>
      <c r="NLI70" s="14"/>
      <c r="NLJ70" s="14"/>
      <c r="NLK70" s="14"/>
      <c r="NLL70" s="14"/>
      <c r="NLM70" s="14"/>
      <c r="NLN70" s="14"/>
      <c r="NLO70" s="14"/>
      <c r="NLP70" s="14"/>
      <c r="NLQ70" s="14"/>
      <c r="NLR70" s="14"/>
      <c r="NLS70" s="14"/>
      <c r="NLT70" s="14"/>
      <c r="NLU70" s="14"/>
      <c r="NLV70" s="14"/>
      <c r="NLW70" s="14"/>
      <c r="NLX70" s="14"/>
      <c r="NLY70" s="14"/>
      <c r="NLZ70" s="14"/>
      <c r="NMA70" s="14"/>
      <c r="NMB70" s="14"/>
      <c r="NMC70" s="14"/>
      <c r="NMD70" s="14"/>
      <c r="NME70" s="14"/>
      <c r="NMF70" s="14"/>
      <c r="NMG70" s="14"/>
      <c r="NMH70" s="14"/>
      <c r="NMI70" s="14"/>
      <c r="NMJ70" s="14"/>
      <c r="NMK70" s="14"/>
      <c r="NML70" s="14"/>
      <c r="NMM70" s="14"/>
      <c r="NMN70" s="14"/>
      <c r="NMO70" s="14"/>
      <c r="NMP70" s="14"/>
      <c r="NMQ70" s="14"/>
      <c r="NMR70" s="14"/>
      <c r="NMS70" s="14"/>
      <c r="NMT70" s="14"/>
      <c r="NMU70" s="14"/>
      <c r="NMV70" s="14"/>
      <c r="NMW70" s="14"/>
      <c r="NMX70" s="14"/>
      <c r="NMY70" s="14"/>
      <c r="NMZ70" s="14"/>
      <c r="NNA70" s="14"/>
      <c r="NNB70" s="14"/>
      <c r="NNC70" s="14"/>
      <c r="NND70" s="14"/>
      <c r="NNE70" s="14"/>
      <c r="NNF70" s="14"/>
      <c r="NNG70" s="14"/>
      <c r="NNH70" s="14"/>
      <c r="NNI70" s="14"/>
      <c r="NNJ70" s="14"/>
      <c r="NNK70" s="14"/>
      <c r="NNL70" s="14"/>
      <c r="NNM70" s="14"/>
      <c r="NNN70" s="14"/>
      <c r="NNO70" s="14"/>
      <c r="NNP70" s="14"/>
      <c r="NNQ70" s="14"/>
      <c r="NNR70" s="14"/>
      <c r="NNS70" s="14"/>
      <c r="NNT70" s="14"/>
      <c r="NNU70" s="14"/>
      <c r="NNV70" s="14"/>
      <c r="NNW70" s="14"/>
      <c r="NNX70" s="14"/>
      <c r="NNY70" s="14"/>
      <c r="NNZ70" s="14"/>
      <c r="NOA70" s="14"/>
      <c r="NOB70" s="14"/>
      <c r="NOC70" s="14"/>
      <c r="NOD70" s="14"/>
      <c r="NOE70" s="14"/>
      <c r="NOF70" s="14"/>
      <c r="NOG70" s="14"/>
      <c r="NOH70" s="14"/>
      <c r="NOI70" s="14"/>
      <c r="NOJ70" s="14"/>
      <c r="NOK70" s="14"/>
      <c r="NOL70" s="14"/>
      <c r="NOM70" s="14"/>
      <c r="NON70" s="14"/>
      <c r="NOO70" s="14"/>
      <c r="NOP70" s="14"/>
      <c r="NOQ70" s="14"/>
      <c r="NOR70" s="14"/>
      <c r="NOS70" s="14"/>
      <c r="NOT70" s="14"/>
      <c r="NOU70" s="14"/>
      <c r="NOV70" s="14"/>
      <c r="NOW70" s="14"/>
      <c r="NOX70" s="14"/>
      <c r="NOY70" s="14"/>
      <c r="NOZ70" s="14"/>
      <c r="NPA70" s="14"/>
      <c r="NPB70" s="14"/>
      <c r="NPC70" s="14"/>
      <c r="NPD70" s="14"/>
      <c r="NPE70" s="14"/>
      <c r="NPF70" s="14"/>
      <c r="NPG70" s="14"/>
      <c r="NPH70" s="14"/>
      <c r="NPI70" s="14"/>
      <c r="NPJ70" s="14"/>
      <c r="NPK70" s="14"/>
      <c r="NPL70" s="14"/>
      <c r="NPM70" s="14"/>
      <c r="NPN70" s="14"/>
      <c r="NPO70" s="14"/>
      <c r="NPP70" s="14"/>
      <c r="NPQ70" s="14"/>
      <c r="NPR70" s="14"/>
      <c r="NPS70" s="14"/>
      <c r="NPT70" s="14"/>
      <c r="NPU70" s="14"/>
      <c r="NPV70" s="14"/>
      <c r="NPW70" s="14"/>
      <c r="NPX70" s="14"/>
      <c r="NPY70" s="14"/>
      <c r="NPZ70" s="14"/>
      <c r="NQA70" s="14"/>
      <c r="NQB70" s="14"/>
      <c r="NQC70" s="14"/>
      <c r="NQD70" s="14"/>
      <c r="NQE70" s="14"/>
      <c r="NQF70" s="14"/>
      <c r="NQG70" s="14"/>
      <c r="NQH70" s="14"/>
      <c r="NQI70" s="14"/>
      <c r="NQJ70" s="14"/>
      <c r="NQK70" s="14"/>
      <c r="NQL70" s="14"/>
      <c r="NQM70" s="14"/>
      <c r="NQN70" s="14"/>
      <c r="NQO70" s="14"/>
      <c r="NQP70" s="14"/>
      <c r="NQQ70" s="14"/>
      <c r="NQR70" s="14"/>
      <c r="NQS70" s="14"/>
      <c r="NQT70" s="14"/>
      <c r="NQU70" s="14"/>
      <c r="NQV70" s="14"/>
      <c r="NQW70" s="14"/>
      <c r="NQX70" s="14"/>
      <c r="NQY70" s="14"/>
      <c r="NQZ70" s="14"/>
      <c r="NRA70" s="14"/>
      <c r="NRB70" s="14"/>
      <c r="NRC70" s="14"/>
      <c r="NRD70" s="14"/>
      <c r="NRE70" s="14"/>
      <c r="NRF70" s="14"/>
      <c r="NRG70" s="14"/>
      <c r="NRH70" s="14"/>
      <c r="NRI70" s="14"/>
      <c r="NRJ70" s="14"/>
      <c r="NRK70" s="14"/>
      <c r="NRL70" s="14"/>
      <c r="NRM70" s="14"/>
      <c r="NRN70" s="14"/>
      <c r="NRO70" s="14"/>
      <c r="NRP70" s="14"/>
      <c r="NRQ70" s="14"/>
      <c r="NRR70" s="14"/>
      <c r="NRS70" s="14"/>
      <c r="NRT70" s="14"/>
      <c r="NRU70" s="14"/>
      <c r="NRV70" s="14"/>
      <c r="NRW70" s="14"/>
      <c r="NRX70" s="14"/>
      <c r="NRY70" s="14"/>
      <c r="NRZ70" s="14"/>
      <c r="NSA70" s="14"/>
      <c r="NSB70" s="14"/>
      <c r="NSC70" s="14"/>
      <c r="NSD70" s="14"/>
      <c r="NSE70" s="14"/>
      <c r="NSF70" s="14"/>
      <c r="NSG70" s="14"/>
      <c r="NSH70" s="14"/>
      <c r="NSI70" s="14"/>
      <c r="NSJ70" s="14"/>
      <c r="NSK70" s="14"/>
      <c r="NSL70" s="14"/>
      <c r="NSM70" s="14"/>
      <c r="NSN70" s="14"/>
      <c r="NSO70" s="14"/>
      <c r="NSP70" s="14"/>
      <c r="NSQ70" s="14"/>
      <c r="NSR70" s="14"/>
      <c r="NSS70" s="14"/>
      <c r="NST70" s="14"/>
      <c r="NSU70" s="14"/>
      <c r="NSV70" s="14"/>
      <c r="NSW70" s="14"/>
      <c r="NSX70" s="14"/>
      <c r="NSY70" s="14"/>
      <c r="NSZ70" s="14"/>
      <c r="NTA70" s="14"/>
      <c r="NTB70" s="14"/>
      <c r="NTC70" s="14"/>
      <c r="NTD70" s="14"/>
      <c r="NTE70" s="14"/>
      <c r="NTF70" s="14"/>
      <c r="NTG70" s="14"/>
      <c r="NTH70" s="14"/>
      <c r="NTI70" s="14"/>
      <c r="NTJ70" s="14"/>
      <c r="NTK70" s="14"/>
      <c r="NTL70" s="14"/>
      <c r="NTM70" s="14"/>
      <c r="NTN70" s="14"/>
      <c r="NTO70" s="14"/>
      <c r="NTP70" s="14"/>
      <c r="NTQ70" s="14"/>
      <c r="NTR70" s="14"/>
      <c r="NTS70" s="14"/>
      <c r="NTT70" s="14"/>
      <c r="NTU70" s="14"/>
      <c r="NTV70" s="14"/>
      <c r="NTW70" s="14"/>
      <c r="NTX70" s="14"/>
      <c r="NTY70" s="14"/>
      <c r="NTZ70" s="14"/>
      <c r="NUA70" s="14"/>
      <c r="NUB70" s="14"/>
      <c r="NUC70" s="14"/>
      <c r="NUD70" s="14"/>
      <c r="NUE70" s="14"/>
      <c r="NUF70" s="14"/>
      <c r="NUG70" s="14"/>
      <c r="NUH70" s="14"/>
      <c r="NUI70" s="14"/>
      <c r="NUJ70" s="14"/>
      <c r="NUK70" s="14"/>
      <c r="NUL70" s="14"/>
      <c r="NUM70" s="14"/>
      <c r="NUN70" s="14"/>
      <c r="NUO70" s="14"/>
      <c r="NUP70" s="14"/>
      <c r="NUQ70" s="14"/>
      <c r="NUR70" s="14"/>
      <c r="NUS70" s="14"/>
      <c r="NUT70" s="14"/>
      <c r="NUU70" s="14"/>
      <c r="NUV70" s="14"/>
      <c r="NUW70" s="14"/>
      <c r="NUX70" s="14"/>
      <c r="NUY70" s="14"/>
      <c r="NUZ70" s="14"/>
      <c r="NVA70" s="14"/>
      <c r="NVB70" s="14"/>
      <c r="NVC70" s="14"/>
      <c r="NVD70" s="14"/>
      <c r="NVE70" s="14"/>
      <c r="NVF70" s="14"/>
      <c r="NVG70" s="14"/>
      <c r="NVH70" s="14"/>
      <c r="NVI70" s="14"/>
      <c r="NVJ70" s="14"/>
      <c r="NVK70" s="14"/>
      <c r="NVL70" s="14"/>
      <c r="NVM70" s="14"/>
      <c r="NVN70" s="14"/>
      <c r="NVO70" s="14"/>
      <c r="NVP70" s="14"/>
      <c r="NVQ70" s="14"/>
      <c r="NVR70" s="14"/>
      <c r="NVS70" s="14"/>
      <c r="NVT70" s="14"/>
      <c r="NVU70" s="14"/>
      <c r="NVV70" s="14"/>
      <c r="NVW70" s="14"/>
      <c r="NVX70" s="14"/>
      <c r="NVY70" s="14"/>
      <c r="NVZ70" s="14"/>
      <c r="NWA70" s="14"/>
      <c r="NWB70" s="14"/>
      <c r="NWC70" s="14"/>
      <c r="NWD70" s="14"/>
      <c r="NWE70" s="14"/>
      <c r="NWF70" s="14"/>
      <c r="NWG70" s="14"/>
      <c r="NWH70" s="14"/>
      <c r="NWI70" s="14"/>
      <c r="NWJ70" s="14"/>
      <c r="NWK70" s="14"/>
      <c r="NWL70" s="14"/>
      <c r="NWM70" s="14"/>
      <c r="NWN70" s="14"/>
      <c r="NWO70" s="14"/>
      <c r="NWP70" s="14"/>
      <c r="NWQ70" s="14"/>
      <c r="NWR70" s="14"/>
      <c r="NWS70" s="14"/>
      <c r="NWT70" s="14"/>
      <c r="NWU70" s="14"/>
      <c r="NWV70" s="14"/>
      <c r="NWW70" s="14"/>
      <c r="NWX70" s="14"/>
      <c r="NWY70" s="14"/>
      <c r="NWZ70" s="14"/>
      <c r="NXA70" s="14"/>
      <c r="NXB70" s="14"/>
      <c r="NXC70" s="14"/>
      <c r="NXD70" s="14"/>
      <c r="NXE70" s="14"/>
      <c r="NXF70" s="14"/>
      <c r="NXG70" s="14"/>
      <c r="NXH70" s="14"/>
      <c r="NXI70" s="14"/>
      <c r="NXJ70" s="14"/>
      <c r="NXK70" s="14"/>
      <c r="NXL70" s="14"/>
      <c r="NXM70" s="14"/>
      <c r="NXN70" s="14"/>
      <c r="NXO70" s="14"/>
      <c r="NXP70" s="14"/>
      <c r="NXQ70" s="14"/>
      <c r="NXR70" s="14"/>
      <c r="NXS70" s="14"/>
      <c r="NXT70" s="14"/>
      <c r="NXU70" s="14"/>
      <c r="NXV70" s="14"/>
      <c r="NXW70" s="14"/>
      <c r="NXX70" s="14"/>
      <c r="NXY70" s="14"/>
      <c r="NXZ70" s="14"/>
      <c r="NYA70" s="14"/>
      <c r="NYB70" s="14"/>
      <c r="NYC70" s="14"/>
      <c r="NYD70" s="14"/>
      <c r="NYE70" s="14"/>
      <c r="NYF70" s="14"/>
      <c r="NYG70" s="14"/>
      <c r="NYH70" s="14"/>
      <c r="NYI70" s="14"/>
      <c r="NYJ70" s="14"/>
      <c r="NYK70" s="14"/>
      <c r="NYL70" s="14"/>
      <c r="NYM70" s="14"/>
      <c r="NYN70" s="14"/>
      <c r="NYO70" s="14"/>
      <c r="NYP70" s="14"/>
      <c r="NYQ70" s="14"/>
      <c r="NYR70" s="14"/>
      <c r="NYS70" s="14"/>
      <c r="NYT70" s="14"/>
      <c r="NYU70" s="14"/>
      <c r="NYV70" s="14"/>
      <c r="NYW70" s="14"/>
      <c r="NYX70" s="14"/>
      <c r="NYY70" s="14"/>
      <c r="NYZ70" s="14"/>
      <c r="NZA70" s="14"/>
      <c r="NZB70" s="14"/>
      <c r="NZC70" s="14"/>
      <c r="NZD70" s="14"/>
      <c r="NZE70" s="14"/>
      <c r="NZF70" s="14"/>
      <c r="NZG70" s="14"/>
      <c r="NZH70" s="14"/>
      <c r="NZI70" s="14"/>
      <c r="NZJ70" s="14"/>
      <c r="NZK70" s="14"/>
      <c r="NZL70" s="14"/>
      <c r="NZM70" s="14"/>
      <c r="NZN70" s="14"/>
      <c r="NZO70" s="14"/>
      <c r="NZP70" s="14"/>
      <c r="NZQ70" s="14"/>
      <c r="NZR70" s="14"/>
      <c r="NZS70" s="14"/>
      <c r="NZT70" s="14"/>
      <c r="NZU70" s="14"/>
      <c r="NZV70" s="14"/>
      <c r="NZW70" s="14"/>
      <c r="NZX70" s="14"/>
      <c r="NZY70" s="14"/>
      <c r="NZZ70" s="14"/>
      <c r="OAA70" s="14"/>
      <c r="OAB70" s="14"/>
      <c r="OAC70" s="14"/>
      <c r="OAD70" s="14"/>
      <c r="OAE70" s="14"/>
      <c r="OAF70" s="14"/>
      <c r="OAG70" s="14"/>
      <c r="OAH70" s="14"/>
      <c r="OAI70" s="14"/>
      <c r="OAJ70" s="14"/>
      <c r="OAK70" s="14"/>
      <c r="OAL70" s="14"/>
      <c r="OAM70" s="14"/>
      <c r="OAN70" s="14"/>
      <c r="OAO70" s="14"/>
      <c r="OAP70" s="14"/>
      <c r="OAQ70" s="14"/>
      <c r="OAR70" s="14"/>
      <c r="OAS70" s="14"/>
      <c r="OAT70" s="14"/>
      <c r="OAU70" s="14"/>
      <c r="OAV70" s="14"/>
      <c r="OAW70" s="14"/>
      <c r="OAX70" s="14"/>
      <c r="OAY70" s="14"/>
      <c r="OAZ70" s="14"/>
      <c r="OBA70" s="14"/>
      <c r="OBB70" s="14"/>
      <c r="OBC70" s="14"/>
      <c r="OBD70" s="14"/>
      <c r="OBE70" s="14"/>
      <c r="OBF70" s="14"/>
      <c r="OBG70" s="14"/>
      <c r="OBH70" s="14"/>
      <c r="OBI70" s="14"/>
      <c r="OBJ70" s="14"/>
      <c r="OBK70" s="14"/>
      <c r="OBL70" s="14"/>
      <c r="OBM70" s="14"/>
      <c r="OBN70" s="14"/>
      <c r="OBO70" s="14"/>
      <c r="OBP70" s="14"/>
      <c r="OBQ70" s="14"/>
      <c r="OBR70" s="14"/>
      <c r="OBS70" s="14"/>
      <c r="OBT70" s="14"/>
      <c r="OBU70" s="14"/>
      <c r="OBV70" s="14"/>
      <c r="OBW70" s="14"/>
      <c r="OBX70" s="14"/>
      <c r="OBY70" s="14"/>
      <c r="OBZ70" s="14"/>
      <c r="OCA70" s="14"/>
      <c r="OCB70" s="14"/>
      <c r="OCC70" s="14"/>
      <c r="OCD70" s="14"/>
      <c r="OCE70" s="14"/>
      <c r="OCF70" s="14"/>
      <c r="OCG70" s="14"/>
      <c r="OCH70" s="14"/>
      <c r="OCI70" s="14"/>
      <c r="OCJ70" s="14"/>
      <c r="OCK70" s="14"/>
      <c r="OCL70" s="14"/>
      <c r="OCM70" s="14"/>
      <c r="OCN70" s="14"/>
      <c r="OCO70" s="14"/>
      <c r="OCP70" s="14"/>
      <c r="OCQ70" s="14"/>
      <c r="OCR70" s="14"/>
      <c r="OCS70" s="14"/>
      <c r="OCT70" s="14"/>
      <c r="OCU70" s="14"/>
      <c r="OCV70" s="14"/>
      <c r="OCW70" s="14"/>
      <c r="OCX70" s="14"/>
      <c r="OCY70" s="14"/>
      <c r="OCZ70" s="14"/>
      <c r="ODA70" s="14"/>
      <c r="ODB70" s="14"/>
      <c r="ODC70" s="14"/>
      <c r="ODD70" s="14"/>
      <c r="ODE70" s="14"/>
      <c r="ODF70" s="14"/>
      <c r="ODG70" s="14"/>
      <c r="ODH70" s="14"/>
      <c r="ODI70" s="14"/>
      <c r="ODJ70" s="14"/>
      <c r="ODK70" s="14"/>
      <c r="ODL70" s="14"/>
      <c r="ODM70" s="14"/>
      <c r="ODN70" s="14"/>
      <c r="ODO70" s="14"/>
      <c r="ODP70" s="14"/>
      <c r="ODQ70" s="14"/>
      <c r="ODR70" s="14"/>
      <c r="ODS70" s="14"/>
      <c r="ODT70" s="14"/>
      <c r="ODU70" s="14"/>
      <c r="ODV70" s="14"/>
      <c r="ODW70" s="14"/>
      <c r="ODX70" s="14"/>
      <c r="ODY70" s="14"/>
      <c r="ODZ70" s="14"/>
      <c r="OEA70" s="14"/>
      <c r="OEB70" s="14"/>
      <c r="OEC70" s="14"/>
      <c r="OED70" s="14"/>
      <c r="OEE70" s="14"/>
      <c r="OEF70" s="14"/>
      <c r="OEG70" s="14"/>
      <c r="OEH70" s="14"/>
      <c r="OEI70" s="14"/>
      <c r="OEJ70" s="14"/>
      <c r="OEK70" s="14"/>
      <c r="OEL70" s="14"/>
      <c r="OEM70" s="14"/>
      <c r="OEN70" s="14"/>
      <c r="OEO70" s="14"/>
      <c r="OEP70" s="14"/>
      <c r="OEQ70" s="14"/>
      <c r="OER70" s="14"/>
      <c r="OES70" s="14"/>
      <c r="OET70" s="14"/>
      <c r="OEU70" s="14"/>
      <c r="OEV70" s="14"/>
      <c r="OEW70" s="14"/>
      <c r="OEX70" s="14"/>
      <c r="OEY70" s="14"/>
      <c r="OEZ70" s="14"/>
      <c r="OFA70" s="14"/>
      <c r="OFB70" s="14"/>
      <c r="OFC70" s="14"/>
      <c r="OFD70" s="14"/>
      <c r="OFE70" s="14"/>
      <c r="OFF70" s="14"/>
      <c r="OFG70" s="14"/>
      <c r="OFH70" s="14"/>
      <c r="OFI70" s="14"/>
      <c r="OFJ70" s="14"/>
      <c r="OFK70" s="14"/>
      <c r="OFL70" s="14"/>
      <c r="OFM70" s="14"/>
      <c r="OFN70" s="14"/>
      <c r="OFO70" s="14"/>
      <c r="OFP70" s="14"/>
      <c r="OFQ70" s="14"/>
      <c r="OFR70" s="14"/>
      <c r="OFS70" s="14"/>
      <c r="OFT70" s="14"/>
      <c r="OFU70" s="14"/>
      <c r="OFV70" s="14"/>
      <c r="OFW70" s="14"/>
      <c r="OFX70" s="14"/>
      <c r="OFY70" s="14"/>
      <c r="OFZ70" s="14"/>
      <c r="OGA70" s="14"/>
      <c r="OGB70" s="14"/>
      <c r="OGC70" s="14"/>
      <c r="OGD70" s="14"/>
      <c r="OGE70" s="14"/>
      <c r="OGF70" s="14"/>
      <c r="OGG70" s="14"/>
      <c r="OGH70" s="14"/>
      <c r="OGI70" s="14"/>
      <c r="OGJ70" s="14"/>
      <c r="OGK70" s="14"/>
      <c r="OGL70" s="14"/>
      <c r="OGM70" s="14"/>
      <c r="OGN70" s="14"/>
      <c r="OGO70" s="14"/>
      <c r="OGP70" s="14"/>
      <c r="OGQ70" s="14"/>
      <c r="OGR70" s="14"/>
      <c r="OGS70" s="14"/>
      <c r="OGT70" s="14"/>
      <c r="OGU70" s="14"/>
      <c r="OGV70" s="14"/>
      <c r="OGW70" s="14"/>
      <c r="OGX70" s="14"/>
      <c r="OGY70" s="14"/>
      <c r="OGZ70" s="14"/>
      <c r="OHA70" s="14"/>
      <c r="OHB70" s="14"/>
      <c r="OHC70" s="14"/>
      <c r="OHD70" s="14"/>
      <c r="OHE70" s="14"/>
      <c r="OHF70" s="14"/>
      <c r="OHG70" s="14"/>
      <c r="OHH70" s="14"/>
      <c r="OHI70" s="14"/>
      <c r="OHJ70" s="14"/>
      <c r="OHK70" s="14"/>
      <c r="OHL70" s="14"/>
      <c r="OHM70" s="14"/>
      <c r="OHN70" s="14"/>
      <c r="OHO70" s="14"/>
      <c r="OHP70" s="14"/>
      <c r="OHQ70" s="14"/>
      <c r="OHR70" s="14"/>
      <c r="OHS70" s="14"/>
      <c r="OHT70" s="14"/>
      <c r="OHU70" s="14"/>
      <c r="OHV70" s="14"/>
      <c r="OHW70" s="14"/>
      <c r="OHX70" s="14"/>
      <c r="OHY70" s="14"/>
      <c r="OHZ70" s="14"/>
      <c r="OIA70" s="14"/>
      <c r="OIB70" s="14"/>
      <c r="OIC70" s="14"/>
      <c r="OID70" s="14"/>
      <c r="OIE70" s="14"/>
      <c r="OIF70" s="14"/>
      <c r="OIG70" s="14"/>
      <c r="OIH70" s="14"/>
      <c r="OII70" s="14"/>
      <c r="OIJ70" s="14"/>
      <c r="OIK70" s="14"/>
      <c r="OIL70" s="14"/>
      <c r="OIM70" s="14"/>
      <c r="OIN70" s="14"/>
      <c r="OIO70" s="14"/>
      <c r="OIP70" s="14"/>
      <c r="OIQ70" s="14"/>
      <c r="OIR70" s="14"/>
      <c r="OIS70" s="14"/>
      <c r="OIT70" s="14"/>
      <c r="OIU70" s="14"/>
      <c r="OIV70" s="14"/>
      <c r="OIW70" s="14"/>
      <c r="OIX70" s="14"/>
      <c r="OIY70" s="14"/>
      <c r="OIZ70" s="14"/>
      <c r="OJA70" s="14"/>
      <c r="OJB70" s="14"/>
      <c r="OJC70" s="14"/>
      <c r="OJD70" s="14"/>
      <c r="OJE70" s="14"/>
      <c r="OJF70" s="14"/>
      <c r="OJG70" s="14"/>
      <c r="OJH70" s="14"/>
      <c r="OJI70" s="14"/>
      <c r="OJJ70" s="14"/>
      <c r="OJK70" s="14"/>
      <c r="OJL70" s="14"/>
      <c r="OJM70" s="14"/>
      <c r="OJN70" s="14"/>
      <c r="OJO70" s="14"/>
      <c r="OJP70" s="14"/>
      <c r="OJQ70" s="14"/>
      <c r="OJR70" s="14"/>
      <c r="OJS70" s="14"/>
      <c r="OJT70" s="14"/>
      <c r="OJU70" s="14"/>
      <c r="OJV70" s="14"/>
      <c r="OJW70" s="14"/>
      <c r="OJX70" s="14"/>
      <c r="OJY70" s="14"/>
      <c r="OJZ70" s="14"/>
      <c r="OKA70" s="14"/>
      <c r="OKB70" s="14"/>
      <c r="OKC70" s="14"/>
      <c r="OKD70" s="14"/>
      <c r="OKE70" s="14"/>
      <c r="OKF70" s="14"/>
      <c r="OKG70" s="14"/>
      <c r="OKH70" s="14"/>
      <c r="OKI70" s="14"/>
      <c r="OKJ70" s="14"/>
      <c r="OKK70" s="14"/>
      <c r="OKL70" s="14"/>
      <c r="OKM70" s="14"/>
      <c r="OKN70" s="14"/>
      <c r="OKO70" s="14"/>
      <c r="OKP70" s="14"/>
      <c r="OKQ70" s="14"/>
      <c r="OKR70" s="14"/>
      <c r="OKS70" s="14"/>
      <c r="OKT70" s="14"/>
      <c r="OKU70" s="14"/>
      <c r="OKV70" s="14"/>
      <c r="OKW70" s="14"/>
      <c r="OKX70" s="14"/>
      <c r="OKY70" s="14"/>
      <c r="OKZ70" s="14"/>
      <c r="OLA70" s="14"/>
      <c r="OLB70" s="14"/>
      <c r="OLC70" s="14"/>
      <c r="OLD70" s="14"/>
      <c r="OLE70" s="14"/>
      <c r="OLF70" s="14"/>
      <c r="OLG70" s="14"/>
      <c r="OLH70" s="14"/>
      <c r="OLI70" s="14"/>
      <c r="OLJ70" s="14"/>
      <c r="OLK70" s="14"/>
      <c r="OLL70" s="14"/>
      <c r="OLM70" s="14"/>
      <c r="OLN70" s="14"/>
      <c r="OLO70" s="14"/>
      <c r="OLP70" s="14"/>
      <c r="OLQ70" s="14"/>
      <c r="OLR70" s="14"/>
      <c r="OLS70" s="14"/>
      <c r="OLT70" s="14"/>
      <c r="OLU70" s="14"/>
      <c r="OLV70" s="14"/>
      <c r="OLW70" s="14"/>
      <c r="OLX70" s="14"/>
      <c r="OLY70" s="14"/>
      <c r="OLZ70" s="14"/>
      <c r="OMA70" s="14"/>
      <c r="OMB70" s="14"/>
      <c r="OMC70" s="14"/>
      <c r="OMD70" s="14"/>
      <c r="OME70" s="14"/>
      <c r="OMF70" s="14"/>
      <c r="OMG70" s="14"/>
      <c r="OMH70" s="14"/>
      <c r="OMI70" s="14"/>
      <c r="OMJ70" s="14"/>
      <c r="OMK70" s="14"/>
      <c r="OML70" s="14"/>
      <c r="OMM70" s="14"/>
      <c r="OMN70" s="14"/>
      <c r="OMO70" s="14"/>
      <c r="OMP70" s="14"/>
      <c r="OMQ70" s="14"/>
      <c r="OMR70" s="14"/>
      <c r="OMS70" s="14"/>
      <c r="OMT70" s="14"/>
      <c r="OMU70" s="14"/>
      <c r="OMV70" s="14"/>
      <c r="OMW70" s="14"/>
      <c r="OMX70" s="14"/>
      <c r="OMY70" s="14"/>
      <c r="OMZ70" s="14"/>
      <c r="ONA70" s="14"/>
      <c r="ONB70" s="14"/>
      <c r="ONC70" s="14"/>
      <c r="OND70" s="14"/>
      <c r="ONE70" s="14"/>
      <c r="ONF70" s="14"/>
      <c r="ONG70" s="14"/>
      <c r="ONH70" s="14"/>
      <c r="ONI70" s="14"/>
      <c r="ONJ70" s="14"/>
      <c r="ONK70" s="14"/>
      <c r="ONL70" s="14"/>
      <c r="ONM70" s="14"/>
      <c r="ONN70" s="14"/>
      <c r="ONO70" s="14"/>
      <c r="ONP70" s="14"/>
      <c r="ONQ70" s="14"/>
      <c r="ONR70" s="14"/>
      <c r="ONS70" s="14"/>
      <c r="ONT70" s="14"/>
      <c r="ONU70" s="14"/>
      <c r="ONV70" s="14"/>
      <c r="ONW70" s="14"/>
      <c r="ONX70" s="14"/>
      <c r="ONY70" s="14"/>
      <c r="ONZ70" s="14"/>
      <c r="OOA70" s="14"/>
      <c r="OOB70" s="14"/>
      <c r="OOC70" s="14"/>
      <c r="OOD70" s="14"/>
      <c r="OOE70" s="14"/>
      <c r="OOF70" s="14"/>
      <c r="OOG70" s="14"/>
      <c r="OOH70" s="14"/>
      <c r="OOI70" s="14"/>
      <c r="OOJ70" s="14"/>
      <c r="OOK70" s="14"/>
      <c r="OOL70" s="14"/>
      <c r="OOM70" s="14"/>
      <c r="OON70" s="14"/>
      <c r="OOO70" s="14"/>
      <c r="OOP70" s="14"/>
      <c r="OOQ70" s="14"/>
      <c r="OOR70" s="14"/>
      <c r="OOS70" s="14"/>
      <c r="OOT70" s="14"/>
      <c r="OOU70" s="14"/>
      <c r="OOV70" s="14"/>
      <c r="OOW70" s="14"/>
      <c r="OOX70" s="14"/>
      <c r="OOY70" s="14"/>
      <c r="OOZ70" s="14"/>
      <c r="OPA70" s="14"/>
      <c r="OPB70" s="14"/>
      <c r="OPC70" s="14"/>
      <c r="OPD70" s="14"/>
      <c r="OPE70" s="14"/>
      <c r="OPF70" s="14"/>
      <c r="OPG70" s="14"/>
      <c r="OPH70" s="14"/>
      <c r="OPI70" s="14"/>
      <c r="OPJ70" s="14"/>
      <c r="OPK70" s="14"/>
      <c r="OPL70" s="14"/>
      <c r="OPM70" s="14"/>
      <c r="OPN70" s="14"/>
      <c r="OPO70" s="14"/>
      <c r="OPP70" s="14"/>
      <c r="OPQ70" s="14"/>
      <c r="OPR70" s="14"/>
      <c r="OPS70" s="14"/>
      <c r="OPT70" s="14"/>
      <c r="OPU70" s="14"/>
      <c r="OPV70" s="14"/>
      <c r="OPW70" s="14"/>
      <c r="OPX70" s="14"/>
      <c r="OPY70" s="14"/>
      <c r="OPZ70" s="14"/>
      <c r="OQA70" s="14"/>
      <c r="OQB70" s="14"/>
      <c r="OQC70" s="14"/>
      <c r="OQD70" s="14"/>
      <c r="OQE70" s="14"/>
      <c r="OQF70" s="14"/>
      <c r="OQG70" s="14"/>
      <c r="OQH70" s="14"/>
      <c r="OQI70" s="14"/>
      <c r="OQJ70" s="14"/>
      <c r="OQK70" s="14"/>
      <c r="OQL70" s="14"/>
      <c r="OQM70" s="14"/>
      <c r="OQN70" s="14"/>
      <c r="OQO70" s="14"/>
      <c r="OQP70" s="14"/>
      <c r="OQQ70" s="14"/>
      <c r="OQR70" s="14"/>
      <c r="OQS70" s="14"/>
      <c r="OQT70" s="14"/>
      <c r="OQU70" s="14"/>
      <c r="OQV70" s="14"/>
      <c r="OQW70" s="14"/>
      <c r="OQX70" s="14"/>
      <c r="OQY70" s="14"/>
      <c r="OQZ70" s="14"/>
      <c r="ORA70" s="14"/>
      <c r="ORB70" s="14"/>
      <c r="ORC70" s="14"/>
      <c r="ORD70" s="14"/>
      <c r="ORE70" s="14"/>
      <c r="ORF70" s="14"/>
      <c r="ORG70" s="14"/>
      <c r="ORH70" s="14"/>
      <c r="ORI70" s="14"/>
      <c r="ORJ70" s="14"/>
      <c r="ORK70" s="14"/>
      <c r="ORL70" s="14"/>
      <c r="ORM70" s="14"/>
      <c r="ORN70" s="14"/>
      <c r="ORO70" s="14"/>
      <c r="ORP70" s="14"/>
      <c r="ORQ70" s="14"/>
      <c r="ORR70" s="14"/>
      <c r="ORS70" s="14"/>
      <c r="ORT70" s="14"/>
      <c r="ORU70" s="14"/>
      <c r="ORV70" s="14"/>
      <c r="ORW70" s="14"/>
      <c r="ORX70" s="14"/>
      <c r="ORY70" s="14"/>
      <c r="ORZ70" s="14"/>
      <c r="OSA70" s="14"/>
      <c r="OSB70" s="14"/>
      <c r="OSC70" s="14"/>
      <c r="OSD70" s="14"/>
      <c r="OSE70" s="14"/>
      <c r="OSF70" s="14"/>
      <c r="OSG70" s="14"/>
      <c r="OSH70" s="14"/>
      <c r="OSI70" s="14"/>
      <c r="OSJ70" s="14"/>
      <c r="OSK70" s="14"/>
      <c r="OSL70" s="14"/>
      <c r="OSM70" s="14"/>
      <c r="OSN70" s="14"/>
      <c r="OSO70" s="14"/>
      <c r="OSP70" s="14"/>
      <c r="OSQ70" s="14"/>
      <c r="OSR70" s="14"/>
      <c r="OSS70" s="14"/>
      <c r="OST70" s="14"/>
      <c r="OSU70" s="14"/>
      <c r="OSV70" s="14"/>
      <c r="OSW70" s="14"/>
      <c r="OSX70" s="14"/>
      <c r="OSY70" s="14"/>
      <c r="OSZ70" s="14"/>
      <c r="OTA70" s="14"/>
      <c r="OTB70" s="14"/>
      <c r="OTC70" s="14"/>
      <c r="OTD70" s="14"/>
      <c r="OTE70" s="14"/>
      <c r="OTF70" s="14"/>
      <c r="OTG70" s="14"/>
      <c r="OTH70" s="14"/>
      <c r="OTI70" s="14"/>
      <c r="OTJ70" s="14"/>
      <c r="OTK70" s="14"/>
      <c r="OTL70" s="14"/>
      <c r="OTM70" s="14"/>
      <c r="OTN70" s="14"/>
      <c r="OTO70" s="14"/>
      <c r="OTP70" s="14"/>
      <c r="OTQ70" s="14"/>
      <c r="OTR70" s="14"/>
      <c r="OTS70" s="14"/>
      <c r="OTT70" s="14"/>
      <c r="OTU70" s="14"/>
      <c r="OTV70" s="14"/>
      <c r="OTW70" s="14"/>
      <c r="OTX70" s="14"/>
      <c r="OTY70" s="14"/>
      <c r="OTZ70" s="14"/>
      <c r="OUA70" s="14"/>
      <c r="OUB70" s="14"/>
      <c r="OUC70" s="14"/>
      <c r="OUD70" s="14"/>
      <c r="OUE70" s="14"/>
      <c r="OUF70" s="14"/>
      <c r="OUG70" s="14"/>
      <c r="OUH70" s="14"/>
      <c r="OUI70" s="14"/>
      <c r="OUJ70" s="14"/>
      <c r="OUK70" s="14"/>
      <c r="OUL70" s="14"/>
      <c r="OUM70" s="14"/>
      <c r="OUN70" s="14"/>
      <c r="OUO70" s="14"/>
      <c r="OUP70" s="14"/>
      <c r="OUQ70" s="14"/>
      <c r="OUR70" s="14"/>
      <c r="OUS70" s="14"/>
      <c r="OUT70" s="14"/>
      <c r="OUU70" s="14"/>
      <c r="OUV70" s="14"/>
      <c r="OUW70" s="14"/>
      <c r="OUX70" s="14"/>
      <c r="OUY70" s="14"/>
      <c r="OUZ70" s="14"/>
      <c r="OVA70" s="14"/>
      <c r="OVB70" s="14"/>
      <c r="OVC70" s="14"/>
      <c r="OVD70" s="14"/>
      <c r="OVE70" s="14"/>
      <c r="OVF70" s="14"/>
      <c r="OVG70" s="14"/>
      <c r="OVH70" s="14"/>
      <c r="OVI70" s="14"/>
      <c r="OVJ70" s="14"/>
      <c r="OVK70" s="14"/>
      <c r="OVL70" s="14"/>
      <c r="OVM70" s="14"/>
      <c r="OVN70" s="14"/>
      <c r="OVO70" s="14"/>
      <c r="OVP70" s="14"/>
      <c r="OVQ70" s="14"/>
      <c r="OVR70" s="14"/>
      <c r="OVS70" s="14"/>
      <c r="OVT70" s="14"/>
      <c r="OVU70" s="14"/>
      <c r="OVV70" s="14"/>
      <c r="OVW70" s="14"/>
      <c r="OVX70" s="14"/>
      <c r="OVY70" s="14"/>
      <c r="OVZ70" s="14"/>
      <c r="OWA70" s="14"/>
      <c r="OWB70" s="14"/>
      <c r="OWC70" s="14"/>
      <c r="OWD70" s="14"/>
      <c r="OWE70" s="14"/>
      <c r="OWF70" s="14"/>
      <c r="OWG70" s="14"/>
      <c r="OWH70" s="14"/>
      <c r="OWI70" s="14"/>
      <c r="OWJ70" s="14"/>
      <c r="OWK70" s="14"/>
      <c r="OWL70" s="14"/>
      <c r="OWM70" s="14"/>
      <c r="OWN70" s="14"/>
      <c r="OWO70" s="14"/>
      <c r="OWP70" s="14"/>
      <c r="OWQ70" s="14"/>
      <c r="OWR70" s="14"/>
      <c r="OWS70" s="14"/>
      <c r="OWT70" s="14"/>
      <c r="OWU70" s="14"/>
      <c r="OWV70" s="14"/>
      <c r="OWW70" s="14"/>
      <c r="OWX70" s="14"/>
      <c r="OWY70" s="14"/>
      <c r="OWZ70" s="14"/>
      <c r="OXA70" s="14"/>
      <c r="OXB70" s="14"/>
      <c r="OXC70" s="14"/>
      <c r="OXD70" s="14"/>
      <c r="OXE70" s="14"/>
      <c r="OXF70" s="14"/>
      <c r="OXG70" s="14"/>
      <c r="OXH70" s="14"/>
      <c r="OXI70" s="14"/>
      <c r="OXJ70" s="14"/>
      <c r="OXK70" s="14"/>
      <c r="OXL70" s="14"/>
      <c r="OXM70" s="14"/>
      <c r="OXN70" s="14"/>
      <c r="OXO70" s="14"/>
      <c r="OXP70" s="14"/>
      <c r="OXQ70" s="14"/>
      <c r="OXR70" s="14"/>
      <c r="OXS70" s="14"/>
      <c r="OXT70" s="14"/>
      <c r="OXU70" s="14"/>
      <c r="OXV70" s="14"/>
      <c r="OXW70" s="14"/>
      <c r="OXX70" s="14"/>
      <c r="OXY70" s="14"/>
      <c r="OXZ70" s="14"/>
      <c r="OYA70" s="14"/>
      <c r="OYB70" s="14"/>
      <c r="OYC70" s="14"/>
      <c r="OYD70" s="14"/>
      <c r="OYE70" s="14"/>
      <c r="OYF70" s="14"/>
      <c r="OYG70" s="14"/>
      <c r="OYH70" s="14"/>
      <c r="OYI70" s="14"/>
      <c r="OYJ70" s="14"/>
      <c r="OYK70" s="14"/>
      <c r="OYL70" s="14"/>
      <c r="OYM70" s="14"/>
      <c r="OYN70" s="14"/>
      <c r="OYO70" s="14"/>
      <c r="OYP70" s="14"/>
      <c r="OYQ70" s="14"/>
      <c r="OYR70" s="14"/>
      <c r="OYS70" s="14"/>
      <c r="OYT70" s="14"/>
      <c r="OYU70" s="14"/>
      <c r="OYV70" s="14"/>
      <c r="OYW70" s="14"/>
      <c r="OYX70" s="14"/>
      <c r="OYY70" s="14"/>
      <c r="OYZ70" s="14"/>
      <c r="OZA70" s="14"/>
      <c r="OZB70" s="14"/>
      <c r="OZC70" s="14"/>
      <c r="OZD70" s="14"/>
      <c r="OZE70" s="14"/>
      <c r="OZF70" s="14"/>
      <c r="OZG70" s="14"/>
      <c r="OZH70" s="14"/>
      <c r="OZI70" s="14"/>
      <c r="OZJ70" s="14"/>
      <c r="OZK70" s="14"/>
      <c r="OZL70" s="14"/>
      <c r="OZM70" s="14"/>
      <c r="OZN70" s="14"/>
      <c r="OZO70" s="14"/>
      <c r="OZP70" s="14"/>
      <c r="OZQ70" s="14"/>
      <c r="OZR70" s="14"/>
      <c r="OZS70" s="14"/>
      <c r="OZT70" s="14"/>
      <c r="OZU70" s="14"/>
      <c r="OZV70" s="14"/>
      <c r="OZW70" s="14"/>
      <c r="OZX70" s="14"/>
      <c r="OZY70" s="14"/>
      <c r="OZZ70" s="14"/>
      <c r="PAA70" s="14"/>
      <c r="PAB70" s="14"/>
      <c r="PAC70" s="14"/>
      <c r="PAD70" s="14"/>
      <c r="PAE70" s="14"/>
      <c r="PAF70" s="14"/>
      <c r="PAG70" s="14"/>
      <c r="PAH70" s="14"/>
      <c r="PAI70" s="14"/>
      <c r="PAJ70" s="14"/>
      <c r="PAK70" s="14"/>
      <c r="PAL70" s="14"/>
      <c r="PAM70" s="14"/>
      <c r="PAN70" s="14"/>
      <c r="PAO70" s="14"/>
      <c r="PAP70" s="14"/>
      <c r="PAQ70" s="14"/>
      <c r="PAR70" s="14"/>
      <c r="PAS70" s="14"/>
      <c r="PAT70" s="14"/>
      <c r="PAU70" s="14"/>
      <c r="PAV70" s="14"/>
      <c r="PAW70" s="14"/>
      <c r="PAX70" s="14"/>
      <c r="PAY70" s="14"/>
      <c r="PAZ70" s="14"/>
      <c r="PBA70" s="14"/>
      <c r="PBB70" s="14"/>
      <c r="PBC70" s="14"/>
      <c r="PBD70" s="14"/>
      <c r="PBE70" s="14"/>
      <c r="PBF70" s="14"/>
      <c r="PBG70" s="14"/>
      <c r="PBH70" s="14"/>
      <c r="PBI70" s="14"/>
      <c r="PBJ70" s="14"/>
      <c r="PBK70" s="14"/>
      <c r="PBL70" s="14"/>
      <c r="PBM70" s="14"/>
      <c r="PBN70" s="14"/>
      <c r="PBO70" s="14"/>
      <c r="PBP70" s="14"/>
      <c r="PBQ70" s="14"/>
      <c r="PBR70" s="14"/>
      <c r="PBS70" s="14"/>
      <c r="PBT70" s="14"/>
      <c r="PBU70" s="14"/>
      <c r="PBV70" s="14"/>
      <c r="PBW70" s="14"/>
      <c r="PBX70" s="14"/>
      <c r="PBY70" s="14"/>
      <c r="PBZ70" s="14"/>
      <c r="PCA70" s="14"/>
      <c r="PCB70" s="14"/>
      <c r="PCC70" s="14"/>
      <c r="PCD70" s="14"/>
      <c r="PCE70" s="14"/>
      <c r="PCF70" s="14"/>
      <c r="PCG70" s="14"/>
      <c r="PCH70" s="14"/>
      <c r="PCI70" s="14"/>
      <c r="PCJ70" s="14"/>
      <c r="PCK70" s="14"/>
      <c r="PCL70" s="14"/>
      <c r="PCM70" s="14"/>
      <c r="PCN70" s="14"/>
      <c r="PCO70" s="14"/>
      <c r="PCP70" s="14"/>
      <c r="PCQ70" s="14"/>
      <c r="PCR70" s="14"/>
      <c r="PCS70" s="14"/>
      <c r="PCT70" s="14"/>
      <c r="PCU70" s="14"/>
      <c r="PCV70" s="14"/>
      <c r="PCW70" s="14"/>
      <c r="PCX70" s="14"/>
      <c r="PCY70" s="14"/>
      <c r="PCZ70" s="14"/>
      <c r="PDA70" s="14"/>
      <c r="PDB70" s="14"/>
      <c r="PDC70" s="14"/>
      <c r="PDD70" s="14"/>
      <c r="PDE70" s="14"/>
      <c r="PDF70" s="14"/>
      <c r="PDG70" s="14"/>
      <c r="PDH70" s="14"/>
      <c r="PDI70" s="14"/>
      <c r="PDJ70" s="14"/>
      <c r="PDK70" s="14"/>
      <c r="PDL70" s="14"/>
      <c r="PDM70" s="14"/>
      <c r="PDN70" s="14"/>
      <c r="PDO70" s="14"/>
      <c r="PDP70" s="14"/>
      <c r="PDQ70" s="14"/>
      <c r="PDR70" s="14"/>
      <c r="PDS70" s="14"/>
      <c r="PDT70" s="14"/>
      <c r="PDU70" s="14"/>
      <c r="PDV70" s="14"/>
      <c r="PDW70" s="14"/>
      <c r="PDX70" s="14"/>
      <c r="PDY70" s="14"/>
      <c r="PDZ70" s="14"/>
      <c r="PEA70" s="14"/>
      <c r="PEB70" s="14"/>
      <c r="PEC70" s="14"/>
      <c r="PED70" s="14"/>
      <c r="PEE70" s="14"/>
      <c r="PEF70" s="14"/>
      <c r="PEG70" s="14"/>
      <c r="PEH70" s="14"/>
      <c r="PEI70" s="14"/>
      <c r="PEJ70" s="14"/>
      <c r="PEK70" s="14"/>
      <c r="PEL70" s="14"/>
      <c r="PEM70" s="14"/>
      <c r="PEN70" s="14"/>
      <c r="PEO70" s="14"/>
      <c r="PEP70" s="14"/>
      <c r="PEQ70" s="14"/>
      <c r="PER70" s="14"/>
      <c r="PES70" s="14"/>
      <c r="PET70" s="14"/>
      <c r="PEU70" s="14"/>
      <c r="PEV70" s="14"/>
      <c r="PEW70" s="14"/>
      <c r="PEX70" s="14"/>
      <c r="PEY70" s="14"/>
      <c r="PEZ70" s="14"/>
      <c r="PFA70" s="14"/>
      <c r="PFB70" s="14"/>
      <c r="PFC70" s="14"/>
      <c r="PFD70" s="14"/>
      <c r="PFE70" s="14"/>
      <c r="PFF70" s="14"/>
      <c r="PFG70" s="14"/>
      <c r="PFH70" s="14"/>
      <c r="PFI70" s="14"/>
      <c r="PFJ70" s="14"/>
      <c r="PFK70" s="14"/>
      <c r="PFL70" s="14"/>
      <c r="PFM70" s="14"/>
      <c r="PFN70" s="14"/>
      <c r="PFO70" s="14"/>
      <c r="PFP70" s="14"/>
      <c r="PFQ70" s="14"/>
      <c r="PFR70" s="14"/>
      <c r="PFS70" s="14"/>
      <c r="PFT70" s="14"/>
      <c r="PFU70" s="14"/>
      <c r="PFV70" s="14"/>
      <c r="PFW70" s="14"/>
      <c r="PFX70" s="14"/>
      <c r="PFY70" s="14"/>
      <c r="PFZ70" s="14"/>
      <c r="PGA70" s="14"/>
      <c r="PGB70" s="14"/>
      <c r="PGC70" s="14"/>
      <c r="PGD70" s="14"/>
      <c r="PGE70" s="14"/>
      <c r="PGF70" s="14"/>
      <c r="PGG70" s="14"/>
      <c r="PGH70" s="14"/>
      <c r="PGI70" s="14"/>
      <c r="PGJ70" s="14"/>
      <c r="PGK70" s="14"/>
      <c r="PGL70" s="14"/>
      <c r="PGM70" s="14"/>
      <c r="PGN70" s="14"/>
      <c r="PGO70" s="14"/>
      <c r="PGP70" s="14"/>
      <c r="PGQ70" s="14"/>
      <c r="PGR70" s="14"/>
      <c r="PGS70" s="14"/>
      <c r="PGT70" s="14"/>
      <c r="PGU70" s="14"/>
      <c r="PGV70" s="14"/>
      <c r="PGW70" s="14"/>
      <c r="PGX70" s="14"/>
      <c r="PGY70" s="14"/>
      <c r="PGZ70" s="14"/>
      <c r="PHA70" s="14"/>
      <c r="PHB70" s="14"/>
      <c r="PHC70" s="14"/>
      <c r="PHD70" s="14"/>
      <c r="PHE70" s="14"/>
      <c r="PHF70" s="14"/>
      <c r="PHG70" s="14"/>
      <c r="PHH70" s="14"/>
      <c r="PHI70" s="14"/>
      <c r="PHJ70" s="14"/>
      <c r="PHK70" s="14"/>
      <c r="PHL70" s="14"/>
      <c r="PHM70" s="14"/>
      <c r="PHN70" s="14"/>
      <c r="PHO70" s="14"/>
      <c r="PHP70" s="14"/>
      <c r="PHQ70" s="14"/>
      <c r="PHR70" s="14"/>
      <c r="PHS70" s="14"/>
      <c r="PHT70" s="14"/>
      <c r="PHU70" s="14"/>
      <c r="PHV70" s="14"/>
      <c r="PHW70" s="14"/>
      <c r="PHX70" s="14"/>
      <c r="PHY70" s="14"/>
      <c r="PHZ70" s="14"/>
      <c r="PIA70" s="14"/>
      <c r="PIB70" s="14"/>
      <c r="PIC70" s="14"/>
      <c r="PID70" s="14"/>
      <c r="PIE70" s="14"/>
      <c r="PIF70" s="14"/>
      <c r="PIG70" s="14"/>
      <c r="PIH70" s="14"/>
      <c r="PII70" s="14"/>
      <c r="PIJ70" s="14"/>
      <c r="PIK70" s="14"/>
      <c r="PIL70" s="14"/>
      <c r="PIM70" s="14"/>
      <c r="PIN70" s="14"/>
      <c r="PIO70" s="14"/>
      <c r="PIP70" s="14"/>
      <c r="PIQ70" s="14"/>
      <c r="PIR70" s="14"/>
      <c r="PIS70" s="14"/>
      <c r="PIT70" s="14"/>
      <c r="PIU70" s="14"/>
      <c r="PIV70" s="14"/>
      <c r="PIW70" s="14"/>
      <c r="PIX70" s="14"/>
      <c r="PIY70" s="14"/>
      <c r="PIZ70" s="14"/>
      <c r="PJA70" s="14"/>
      <c r="PJB70" s="14"/>
      <c r="PJC70" s="14"/>
      <c r="PJD70" s="14"/>
      <c r="PJE70" s="14"/>
      <c r="PJF70" s="14"/>
      <c r="PJG70" s="14"/>
      <c r="PJH70" s="14"/>
      <c r="PJI70" s="14"/>
      <c r="PJJ70" s="14"/>
      <c r="PJK70" s="14"/>
      <c r="PJL70" s="14"/>
      <c r="PJM70" s="14"/>
      <c r="PJN70" s="14"/>
      <c r="PJO70" s="14"/>
      <c r="PJP70" s="14"/>
      <c r="PJQ70" s="14"/>
      <c r="PJR70" s="14"/>
      <c r="PJS70" s="14"/>
      <c r="PJT70" s="14"/>
      <c r="PJU70" s="14"/>
      <c r="PJV70" s="14"/>
      <c r="PJW70" s="14"/>
      <c r="PJX70" s="14"/>
      <c r="PJY70" s="14"/>
      <c r="PJZ70" s="14"/>
      <c r="PKA70" s="14"/>
      <c r="PKB70" s="14"/>
      <c r="PKC70" s="14"/>
      <c r="PKD70" s="14"/>
      <c r="PKE70" s="14"/>
      <c r="PKF70" s="14"/>
      <c r="PKG70" s="14"/>
      <c r="PKH70" s="14"/>
      <c r="PKI70" s="14"/>
      <c r="PKJ70" s="14"/>
      <c r="PKK70" s="14"/>
      <c r="PKL70" s="14"/>
      <c r="PKM70" s="14"/>
      <c r="PKN70" s="14"/>
      <c r="PKO70" s="14"/>
      <c r="PKP70" s="14"/>
      <c r="PKQ70" s="14"/>
      <c r="PKR70" s="14"/>
      <c r="PKS70" s="14"/>
      <c r="PKT70" s="14"/>
      <c r="PKU70" s="14"/>
      <c r="PKV70" s="14"/>
      <c r="PKW70" s="14"/>
      <c r="PKX70" s="14"/>
      <c r="PKY70" s="14"/>
      <c r="PKZ70" s="14"/>
      <c r="PLA70" s="14"/>
      <c r="PLB70" s="14"/>
      <c r="PLC70" s="14"/>
      <c r="PLD70" s="14"/>
      <c r="PLE70" s="14"/>
      <c r="PLF70" s="14"/>
      <c r="PLG70" s="14"/>
      <c r="PLH70" s="14"/>
      <c r="PLI70" s="14"/>
      <c r="PLJ70" s="14"/>
      <c r="PLK70" s="14"/>
      <c r="PLL70" s="14"/>
      <c r="PLM70" s="14"/>
      <c r="PLN70" s="14"/>
      <c r="PLO70" s="14"/>
      <c r="PLP70" s="14"/>
      <c r="PLQ70" s="14"/>
      <c r="PLR70" s="14"/>
      <c r="PLS70" s="14"/>
      <c r="PLT70" s="14"/>
      <c r="PLU70" s="14"/>
      <c r="PLV70" s="14"/>
      <c r="PLW70" s="14"/>
      <c r="PLX70" s="14"/>
      <c r="PLY70" s="14"/>
      <c r="PLZ70" s="14"/>
      <c r="PMA70" s="14"/>
      <c r="PMB70" s="14"/>
      <c r="PMC70" s="14"/>
      <c r="PMD70" s="14"/>
      <c r="PME70" s="14"/>
      <c r="PMF70" s="14"/>
      <c r="PMG70" s="14"/>
      <c r="PMH70" s="14"/>
      <c r="PMI70" s="14"/>
      <c r="PMJ70" s="14"/>
      <c r="PMK70" s="14"/>
      <c r="PML70" s="14"/>
      <c r="PMM70" s="14"/>
      <c r="PMN70" s="14"/>
      <c r="PMO70" s="14"/>
      <c r="PMP70" s="14"/>
      <c r="PMQ70" s="14"/>
      <c r="PMR70" s="14"/>
      <c r="PMS70" s="14"/>
      <c r="PMT70" s="14"/>
      <c r="PMU70" s="14"/>
      <c r="PMV70" s="14"/>
      <c r="PMW70" s="14"/>
      <c r="PMX70" s="14"/>
      <c r="PMY70" s="14"/>
      <c r="PMZ70" s="14"/>
      <c r="PNA70" s="14"/>
      <c r="PNB70" s="14"/>
      <c r="PNC70" s="14"/>
      <c r="PND70" s="14"/>
      <c r="PNE70" s="14"/>
      <c r="PNF70" s="14"/>
      <c r="PNG70" s="14"/>
      <c r="PNH70" s="14"/>
      <c r="PNI70" s="14"/>
      <c r="PNJ70" s="14"/>
      <c r="PNK70" s="14"/>
      <c r="PNL70" s="14"/>
      <c r="PNM70" s="14"/>
      <c r="PNN70" s="14"/>
      <c r="PNO70" s="14"/>
      <c r="PNP70" s="14"/>
      <c r="PNQ70" s="14"/>
      <c r="PNR70" s="14"/>
      <c r="PNS70" s="14"/>
      <c r="PNT70" s="14"/>
      <c r="PNU70" s="14"/>
      <c r="PNV70" s="14"/>
      <c r="PNW70" s="14"/>
      <c r="PNX70" s="14"/>
      <c r="PNY70" s="14"/>
      <c r="PNZ70" s="14"/>
      <c r="POA70" s="14"/>
      <c r="POB70" s="14"/>
      <c r="POC70" s="14"/>
      <c r="POD70" s="14"/>
      <c r="POE70" s="14"/>
      <c r="POF70" s="14"/>
      <c r="POG70" s="14"/>
      <c r="POH70" s="14"/>
      <c r="POI70" s="14"/>
      <c r="POJ70" s="14"/>
      <c r="POK70" s="14"/>
      <c r="POL70" s="14"/>
      <c r="POM70" s="14"/>
      <c r="PON70" s="14"/>
      <c r="POO70" s="14"/>
      <c r="POP70" s="14"/>
      <c r="POQ70" s="14"/>
      <c r="POR70" s="14"/>
      <c r="POS70" s="14"/>
      <c r="POT70" s="14"/>
      <c r="POU70" s="14"/>
      <c r="POV70" s="14"/>
      <c r="POW70" s="14"/>
      <c r="POX70" s="14"/>
      <c r="POY70" s="14"/>
      <c r="POZ70" s="14"/>
      <c r="PPA70" s="14"/>
      <c r="PPB70" s="14"/>
      <c r="PPC70" s="14"/>
      <c r="PPD70" s="14"/>
      <c r="PPE70" s="14"/>
      <c r="PPF70" s="14"/>
      <c r="PPG70" s="14"/>
      <c r="PPH70" s="14"/>
      <c r="PPI70" s="14"/>
      <c r="PPJ70" s="14"/>
      <c r="PPK70" s="14"/>
      <c r="PPL70" s="14"/>
      <c r="PPM70" s="14"/>
      <c r="PPN70" s="14"/>
      <c r="PPO70" s="14"/>
      <c r="PPP70" s="14"/>
      <c r="PPQ70" s="14"/>
      <c r="PPR70" s="14"/>
      <c r="PPS70" s="14"/>
      <c r="PPT70" s="14"/>
      <c r="PPU70" s="14"/>
      <c r="PPV70" s="14"/>
      <c r="PPW70" s="14"/>
      <c r="PPX70" s="14"/>
      <c r="PPY70" s="14"/>
      <c r="PPZ70" s="14"/>
      <c r="PQA70" s="14"/>
      <c r="PQB70" s="14"/>
      <c r="PQC70" s="14"/>
      <c r="PQD70" s="14"/>
      <c r="PQE70" s="14"/>
      <c r="PQF70" s="14"/>
      <c r="PQG70" s="14"/>
      <c r="PQH70" s="14"/>
      <c r="PQI70" s="14"/>
      <c r="PQJ70" s="14"/>
      <c r="PQK70" s="14"/>
      <c r="PQL70" s="14"/>
      <c r="PQM70" s="14"/>
      <c r="PQN70" s="14"/>
      <c r="PQO70" s="14"/>
      <c r="PQP70" s="14"/>
      <c r="PQQ70" s="14"/>
      <c r="PQR70" s="14"/>
      <c r="PQS70" s="14"/>
      <c r="PQT70" s="14"/>
      <c r="PQU70" s="14"/>
      <c r="PQV70" s="14"/>
      <c r="PQW70" s="14"/>
      <c r="PQX70" s="14"/>
      <c r="PQY70" s="14"/>
      <c r="PQZ70" s="14"/>
      <c r="PRA70" s="14"/>
      <c r="PRB70" s="14"/>
      <c r="PRC70" s="14"/>
      <c r="PRD70" s="14"/>
      <c r="PRE70" s="14"/>
      <c r="PRF70" s="14"/>
      <c r="PRG70" s="14"/>
      <c r="PRH70" s="14"/>
      <c r="PRI70" s="14"/>
      <c r="PRJ70" s="14"/>
      <c r="PRK70" s="14"/>
      <c r="PRL70" s="14"/>
      <c r="PRM70" s="14"/>
      <c r="PRN70" s="14"/>
      <c r="PRO70" s="14"/>
      <c r="PRP70" s="14"/>
      <c r="PRQ70" s="14"/>
      <c r="PRR70" s="14"/>
      <c r="PRS70" s="14"/>
      <c r="PRT70" s="14"/>
      <c r="PRU70" s="14"/>
      <c r="PRV70" s="14"/>
      <c r="PRW70" s="14"/>
      <c r="PRX70" s="14"/>
      <c r="PRY70" s="14"/>
      <c r="PRZ70" s="14"/>
      <c r="PSA70" s="14"/>
      <c r="PSB70" s="14"/>
      <c r="PSC70" s="14"/>
      <c r="PSD70" s="14"/>
      <c r="PSE70" s="14"/>
      <c r="PSF70" s="14"/>
      <c r="PSG70" s="14"/>
      <c r="PSH70" s="14"/>
      <c r="PSI70" s="14"/>
      <c r="PSJ70" s="14"/>
      <c r="PSK70" s="14"/>
      <c r="PSL70" s="14"/>
      <c r="PSM70" s="14"/>
      <c r="PSN70" s="14"/>
      <c r="PSO70" s="14"/>
      <c r="PSP70" s="14"/>
      <c r="PSQ70" s="14"/>
      <c r="PSR70" s="14"/>
      <c r="PSS70" s="14"/>
      <c r="PST70" s="14"/>
      <c r="PSU70" s="14"/>
      <c r="PSV70" s="14"/>
      <c r="PSW70" s="14"/>
      <c r="PSX70" s="14"/>
      <c r="PSY70" s="14"/>
      <c r="PSZ70" s="14"/>
      <c r="PTA70" s="14"/>
      <c r="PTB70" s="14"/>
      <c r="PTC70" s="14"/>
      <c r="PTD70" s="14"/>
      <c r="PTE70" s="14"/>
      <c r="PTF70" s="14"/>
      <c r="PTG70" s="14"/>
      <c r="PTH70" s="14"/>
      <c r="PTI70" s="14"/>
      <c r="PTJ70" s="14"/>
      <c r="PTK70" s="14"/>
      <c r="PTL70" s="14"/>
      <c r="PTM70" s="14"/>
      <c r="PTN70" s="14"/>
      <c r="PTO70" s="14"/>
      <c r="PTP70" s="14"/>
      <c r="PTQ70" s="14"/>
      <c r="PTR70" s="14"/>
      <c r="PTS70" s="14"/>
      <c r="PTT70" s="14"/>
      <c r="PTU70" s="14"/>
      <c r="PTV70" s="14"/>
      <c r="PTW70" s="14"/>
      <c r="PTX70" s="14"/>
      <c r="PTY70" s="14"/>
      <c r="PTZ70" s="14"/>
      <c r="PUA70" s="14"/>
      <c r="PUB70" s="14"/>
      <c r="PUC70" s="14"/>
      <c r="PUD70" s="14"/>
      <c r="PUE70" s="14"/>
      <c r="PUF70" s="14"/>
      <c r="PUG70" s="14"/>
      <c r="PUH70" s="14"/>
      <c r="PUI70" s="14"/>
      <c r="PUJ70" s="14"/>
      <c r="PUK70" s="14"/>
      <c r="PUL70" s="14"/>
      <c r="PUM70" s="14"/>
      <c r="PUN70" s="14"/>
      <c r="PUO70" s="14"/>
      <c r="PUP70" s="14"/>
      <c r="PUQ70" s="14"/>
      <c r="PUR70" s="14"/>
      <c r="PUS70" s="14"/>
      <c r="PUT70" s="14"/>
      <c r="PUU70" s="14"/>
      <c r="PUV70" s="14"/>
      <c r="PUW70" s="14"/>
      <c r="PUX70" s="14"/>
      <c r="PUY70" s="14"/>
      <c r="PUZ70" s="14"/>
      <c r="PVA70" s="14"/>
      <c r="PVB70" s="14"/>
      <c r="PVC70" s="14"/>
      <c r="PVD70" s="14"/>
      <c r="PVE70" s="14"/>
      <c r="PVF70" s="14"/>
      <c r="PVG70" s="14"/>
      <c r="PVH70" s="14"/>
      <c r="PVI70" s="14"/>
      <c r="PVJ70" s="14"/>
      <c r="PVK70" s="14"/>
      <c r="PVL70" s="14"/>
      <c r="PVM70" s="14"/>
      <c r="PVN70" s="14"/>
      <c r="PVO70" s="14"/>
      <c r="PVP70" s="14"/>
      <c r="PVQ70" s="14"/>
      <c r="PVR70" s="14"/>
      <c r="PVS70" s="14"/>
      <c r="PVT70" s="14"/>
      <c r="PVU70" s="14"/>
      <c r="PVV70" s="14"/>
      <c r="PVW70" s="14"/>
      <c r="PVX70" s="14"/>
      <c r="PVY70" s="14"/>
      <c r="PVZ70" s="14"/>
      <c r="PWA70" s="14"/>
      <c r="PWB70" s="14"/>
      <c r="PWC70" s="14"/>
      <c r="PWD70" s="14"/>
      <c r="PWE70" s="14"/>
      <c r="PWF70" s="14"/>
      <c r="PWG70" s="14"/>
      <c r="PWH70" s="14"/>
      <c r="PWI70" s="14"/>
      <c r="PWJ70" s="14"/>
      <c r="PWK70" s="14"/>
      <c r="PWL70" s="14"/>
      <c r="PWM70" s="14"/>
      <c r="PWN70" s="14"/>
      <c r="PWO70" s="14"/>
      <c r="PWP70" s="14"/>
      <c r="PWQ70" s="14"/>
      <c r="PWR70" s="14"/>
      <c r="PWS70" s="14"/>
      <c r="PWT70" s="14"/>
      <c r="PWU70" s="14"/>
      <c r="PWV70" s="14"/>
      <c r="PWW70" s="14"/>
      <c r="PWX70" s="14"/>
      <c r="PWY70" s="14"/>
      <c r="PWZ70" s="14"/>
      <c r="PXA70" s="14"/>
      <c r="PXB70" s="14"/>
      <c r="PXC70" s="14"/>
      <c r="PXD70" s="14"/>
      <c r="PXE70" s="14"/>
      <c r="PXF70" s="14"/>
      <c r="PXG70" s="14"/>
      <c r="PXH70" s="14"/>
      <c r="PXI70" s="14"/>
      <c r="PXJ70" s="14"/>
      <c r="PXK70" s="14"/>
      <c r="PXL70" s="14"/>
      <c r="PXM70" s="14"/>
      <c r="PXN70" s="14"/>
      <c r="PXO70" s="14"/>
      <c r="PXP70" s="14"/>
      <c r="PXQ70" s="14"/>
      <c r="PXR70" s="14"/>
      <c r="PXS70" s="14"/>
      <c r="PXT70" s="14"/>
      <c r="PXU70" s="14"/>
      <c r="PXV70" s="14"/>
      <c r="PXW70" s="14"/>
      <c r="PXX70" s="14"/>
      <c r="PXY70" s="14"/>
      <c r="PXZ70" s="14"/>
      <c r="PYA70" s="14"/>
      <c r="PYB70" s="14"/>
      <c r="PYC70" s="14"/>
      <c r="PYD70" s="14"/>
      <c r="PYE70" s="14"/>
      <c r="PYF70" s="14"/>
      <c r="PYG70" s="14"/>
      <c r="PYH70" s="14"/>
      <c r="PYI70" s="14"/>
      <c r="PYJ70" s="14"/>
      <c r="PYK70" s="14"/>
      <c r="PYL70" s="14"/>
      <c r="PYM70" s="14"/>
      <c r="PYN70" s="14"/>
      <c r="PYO70" s="14"/>
      <c r="PYP70" s="14"/>
      <c r="PYQ70" s="14"/>
      <c r="PYR70" s="14"/>
      <c r="PYS70" s="14"/>
      <c r="PYT70" s="14"/>
      <c r="PYU70" s="14"/>
      <c r="PYV70" s="14"/>
      <c r="PYW70" s="14"/>
      <c r="PYX70" s="14"/>
      <c r="PYY70" s="14"/>
      <c r="PYZ70" s="14"/>
      <c r="PZA70" s="14"/>
      <c r="PZB70" s="14"/>
      <c r="PZC70" s="14"/>
      <c r="PZD70" s="14"/>
      <c r="PZE70" s="14"/>
      <c r="PZF70" s="14"/>
      <c r="PZG70" s="14"/>
      <c r="PZH70" s="14"/>
      <c r="PZI70" s="14"/>
      <c r="PZJ70" s="14"/>
      <c r="PZK70" s="14"/>
      <c r="PZL70" s="14"/>
      <c r="PZM70" s="14"/>
      <c r="PZN70" s="14"/>
      <c r="PZO70" s="14"/>
      <c r="PZP70" s="14"/>
      <c r="PZQ70" s="14"/>
      <c r="PZR70" s="14"/>
      <c r="PZS70" s="14"/>
      <c r="PZT70" s="14"/>
      <c r="PZU70" s="14"/>
      <c r="PZV70" s="14"/>
      <c r="PZW70" s="14"/>
      <c r="PZX70" s="14"/>
      <c r="PZY70" s="14"/>
      <c r="PZZ70" s="14"/>
      <c r="QAA70" s="14"/>
      <c r="QAB70" s="14"/>
      <c r="QAC70" s="14"/>
      <c r="QAD70" s="14"/>
      <c r="QAE70" s="14"/>
      <c r="QAF70" s="14"/>
      <c r="QAG70" s="14"/>
      <c r="QAH70" s="14"/>
      <c r="QAI70" s="14"/>
      <c r="QAJ70" s="14"/>
      <c r="QAK70" s="14"/>
      <c r="QAL70" s="14"/>
      <c r="QAM70" s="14"/>
      <c r="QAN70" s="14"/>
      <c r="QAO70" s="14"/>
      <c r="QAP70" s="14"/>
      <c r="QAQ70" s="14"/>
      <c r="QAR70" s="14"/>
      <c r="QAS70" s="14"/>
      <c r="QAT70" s="14"/>
      <c r="QAU70" s="14"/>
      <c r="QAV70" s="14"/>
      <c r="QAW70" s="14"/>
      <c r="QAX70" s="14"/>
      <c r="QAY70" s="14"/>
      <c r="QAZ70" s="14"/>
      <c r="QBA70" s="14"/>
      <c r="QBB70" s="14"/>
      <c r="QBC70" s="14"/>
      <c r="QBD70" s="14"/>
      <c r="QBE70" s="14"/>
      <c r="QBF70" s="14"/>
      <c r="QBG70" s="14"/>
      <c r="QBH70" s="14"/>
      <c r="QBI70" s="14"/>
      <c r="QBJ70" s="14"/>
      <c r="QBK70" s="14"/>
      <c r="QBL70" s="14"/>
      <c r="QBM70" s="14"/>
      <c r="QBN70" s="14"/>
      <c r="QBO70" s="14"/>
      <c r="QBP70" s="14"/>
      <c r="QBQ70" s="14"/>
      <c r="QBR70" s="14"/>
      <c r="QBS70" s="14"/>
      <c r="QBT70" s="14"/>
      <c r="QBU70" s="14"/>
      <c r="QBV70" s="14"/>
      <c r="QBW70" s="14"/>
      <c r="QBX70" s="14"/>
      <c r="QBY70" s="14"/>
      <c r="QBZ70" s="14"/>
      <c r="QCA70" s="14"/>
      <c r="QCB70" s="14"/>
      <c r="QCC70" s="14"/>
      <c r="QCD70" s="14"/>
      <c r="QCE70" s="14"/>
      <c r="QCF70" s="14"/>
      <c r="QCG70" s="14"/>
      <c r="QCH70" s="14"/>
      <c r="QCI70" s="14"/>
      <c r="QCJ70" s="14"/>
      <c r="QCK70" s="14"/>
      <c r="QCL70" s="14"/>
      <c r="QCM70" s="14"/>
      <c r="QCN70" s="14"/>
      <c r="QCO70" s="14"/>
      <c r="QCP70" s="14"/>
      <c r="QCQ70" s="14"/>
      <c r="QCR70" s="14"/>
      <c r="QCS70" s="14"/>
      <c r="QCT70" s="14"/>
      <c r="QCU70" s="14"/>
      <c r="QCV70" s="14"/>
      <c r="QCW70" s="14"/>
      <c r="QCX70" s="14"/>
      <c r="QCY70" s="14"/>
      <c r="QCZ70" s="14"/>
      <c r="QDA70" s="14"/>
      <c r="QDB70" s="14"/>
      <c r="QDC70" s="14"/>
      <c r="QDD70" s="14"/>
      <c r="QDE70" s="14"/>
      <c r="QDF70" s="14"/>
      <c r="QDG70" s="14"/>
      <c r="QDH70" s="14"/>
      <c r="QDI70" s="14"/>
      <c r="QDJ70" s="14"/>
      <c r="QDK70" s="14"/>
      <c r="QDL70" s="14"/>
      <c r="QDM70" s="14"/>
      <c r="QDN70" s="14"/>
      <c r="QDO70" s="14"/>
      <c r="QDP70" s="14"/>
      <c r="QDQ70" s="14"/>
      <c r="QDR70" s="14"/>
      <c r="QDS70" s="14"/>
      <c r="QDT70" s="14"/>
      <c r="QDU70" s="14"/>
      <c r="QDV70" s="14"/>
      <c r="QDW70" s="14"/>
      <c r="QDX70" s="14"/>
      <c r="QDY70" s="14"/>
      <c r="QDZ70" s="14"/>
      <c r="QEA70" s="14"/>
      <c r="QEB70" s="14"/>
      <c r="QEC70" s="14"/>
      <c r="QED70" s="14"/>
      <c r="QEE70" s="14"/>
      <c r="QEF70" s="14"/>
      <c r="QEG70" s="14"/>
      <c r="QEH70" s="14"/>
      <c r="QEI70" s="14"/>
      <c r="QEJ70" s="14"/>
      <c r="QEK70" s="14"/>
      <c r="QEL70" s="14"/>
      <c r="QEM70" s="14"/>
      <c r="QEN70" s="14"/>
      <c r="QEO70" s="14"/>
      <c r="QEP70" s="14"/>
      <c r="QEQ70" s="14"/>
      <c r="QER70" s="14"/>
      <c r="QES70" s="14"/>
      <c r="QET70" s="14"/>
      <c r="QEU70" s="14"/>
      <c r="QEV70" s="14"/>
      <c r="QEW70" s="14"/>
      <c r="QEX70" s="14"/>
      <c r="QEY70" s="14"/>
      <c r="QEZ70" s="14"/>
      <c r="QFA70" s="14"/>
      <c r="QFB70" s="14"/>
      <c r="QFC70" s="14"/>
      <c r="QFD70" s="14"/>
      <c r="QFE70" s="14"/>
      <c r="QFF70" s="14"/>
      <c r="QFG70" s="14"/>
      <c r="QFH70" s="14"/>
      <c r="QFI70" s="14"/>
      <c r="QFJ70" s="14"/>
      <c r="QFK70" s="14"/>
      <c r="QFL70" s="14"/>
      <c r="QFM70" s="14"/>
      <c r="QFN70" s="14"/>
      <c r="QFO70" s="14"/>
      <c r="QFP70" s="14"/>
      <c r="QFQ70" s="14"/>
      <c r="QFR70" s="14"/>
      <c r="QFS70" s="14"/>
      <c r="QFT70" s="14"/>
      <c r="QFU70" s="14"/>
      <c r="QFV70" s="14"/>
      <c r="QFW70" s="14"/>
      <c r="QFX70" s="14"/>
      <c r="QFY70" s="14"/>
      <c r="QFZ70" s="14"/>
      <c r="QGA70" s="14"/>
      <c r="QGB70" s="14"/>
      <c r="QGC70" s="14"/>
      <c r="QGD70" s="14"/>
      <c r="QGE70" s="14"/>
      <c r="QGF70" s="14"/>
      <c r="QGG70" s="14"/>
      <c r="QGH70" s="14"/>
      <c r="QGI70" s="14"/>
      <c r="QGJ70" s="14"/>
      <c r="QGK70" s="14"/>
      <c r="QGL70" s="14"/>
      <c r="QGM70" s="14"/>
      <c r="QGN70" s="14"/>
      <c r="QGO70" s="14"/>
      <c r="QGP70" s="14"/>
      <c r="QGQ70" s="14"/>
      <c r="QGR70" s="14"/>
      <c r="QGS70" s="14"/>
      <c r="QGT70" s="14"/>
      <c r="QGU70" s="14"/>
      <c r="QGV70" s="14"/>
      <c r="QGW70" s="14"/>
      <c r="QGX70" s="14"/>
      <c r="QGY70" s="14"/>
      <c r="QGZ70" s="14"/>
      <c r="QHA70" s="14"/>
      <c r="QHB70" s="14"/>
      <c r="QHC70" s="14"/>
      <c r="QHD70" s="14"/>
      <c r="QHE70" s="14"/>
      <c r="QHF70" s="14"/>
      <c r="QHG70" s="14"/>
      <c r="QHH70" s="14"/>
      <c r="QHI70" s="14"/>
      <c r="QHJ70" s="14"/>
      <c r="QHK70" s="14"/>
      <c r="QHL70" s="14"/>
      <c r="QHM70" s="14"/>
      <c r="QHN70" s="14"/>
      <c r="QHO70" s="14"/>
      <c r="QHP70" s="14"/>
      <c r="QHQ70" s="14"/>
      <c r="QHR70" s="14"/>
      <c r="QHS70" s="14"/>
      <c r="QHT70" s="14"/>
      <c r="QHU70" s="14"/>
      <c r="QHV70" s="14"/>
      <c r="QHW70" s="14"/>
      <c r="QHX70" s="14"/>
      <c r="QHY70" s="14"/>
      <c r="QHZ70" s="14"/>
      <c r="QIA70" s="14"/>
      <c r="QIB70" s="14"/>
      <c r="QIC70" s="14"/>
      <c r="QID70" s="14"/>
      <c r="QIE70" s="14"/>
      <c r="QIF70" s="14"/>
      <c r="QIG70" s="14"/>
      <c r="QIH70" s="14"/>
      <c r="QII70" s="14"/>
      <c r="QIJ70" s="14"/>
      <c r="QIK70" s="14"/>
      <c r="QIL70" s="14"/>
      <c r="QIM70" s="14"/>
      <c r="QIN70" s="14"/>
      <c r="QIO70" s="14"/>
      <c r="QIP70" s="14"/>
      <c r="QIQ70" s="14"/>
      <c r="QIR70" s="14"/>
      <c r="QIS70" s="14"/>
      <c r="QIT70" s="14"/>
      <c r="QIU70" s="14"/>
      <c r="QIV70" s="14"/>
      <c r="QIW70" s="14"/>
      <c r="QIX70" s="14"/>
      <c r="QIY70" s="14"/>
      <c r="QIZ70" s="14"/>
      <c r="QJA70" s="14"/>
      <c r="QJB70" s="14"/>
      <c r="QJC70" s="14"/>
      <c r="QJD70" s="14"/>
      <c r="QJE70" s="14"/>
      <c r="QJF70" s="14"/>
      <c r="QJG70" s="14"/>
      <c r="QJH70" s="14"/>
      <c r="QJI70" s="14"/>
      <c r="QJJ70" s="14"/>
      <c r="QJK70" s="14"/>
      <c r="QJL70" s="14"/>
      <c r="QJM70" s="14"/>
      <c r="QJN70" s="14"/>
      <c r="QJO70" s="14"/>
      <c r="QJP70" s="14"/>
      <c r="QJQ70" s="14"/>
      <c r="QJR70" s="14"/>
      <c r="QJS70" s="14"/>
      <c r="QJT70" s="14"/>
      <c r="QJU70" s="14"/>
      <c r="QJV70" s="14"/>
      <c r="QJW70" s="14"/>
      <c r="QJX70" s="14"/>
      <c r="QJY70" s="14"/>
      <c r="QJZ70" s="14"/>
      <c r="QKA70" s="14"/>
      <c r="QKB70" s="14"/>
      <c r="QKC70" s="14"/>
      <c r="QKD70" s="14"/>
      <c r="QKE70" s="14"/>
      <c r="QKF70" s="14"/>
      <c r="QKG70" s="14"/>
      <c r="QKH70" s="14"/>
      <c r="QKI70" s="14"/>
      <c r="QKJ70" s="14"/>
      <c r="QKK70" s="14"/>
      <c r="QKL70" s="14"/>
      <c r="QKM70" s="14"/>
      <c r="QKN70" s="14"/>
      <c r="QKO70" s="14"/>
      <c r="QKP70" s="14"/>
      <c r="QKQ70" s="14"/>
      <c r="QKR70" s="14"/>
      <c r="QKS70" s="14"/>
      <c r="QKT70" s="14"/>
      <c r="QKU70" s="14"/>
      <c r="QKV70" s="14"/>
      <c r="QKW70" s="14"/>
      <c r="QKX70" s="14"/>
      <c r="QKY70" s="14"/>
      <c r="QKZ70" s="14"/>
      <c r="QLA70" s="14"/>
      <c r="QLB70" s="14"/>
      <c r="QLC70" s="14"/>
      <c r="QLD70" s="14"/>
      <c r="QLE70" s="14"/>
      <c r="QLF70" s="14"/>
      <c r="QLG70" s="14"/>
      <c r="QLH70" s="14"/>
      <c r="QLI70" s="14"/>
      <c r="QLJ70" s="14"/>
      <c r="QLK70" s="14"/>
      <c r="QLL70" s="14"/>
      <c r="QLM70" s="14"/>
      <c r="QLN70" s="14"/>
      <c r="QLO70" s="14"/>
      <c r="QLP70" s="14"/>
      <c r="QLQ70" s="14"/>
      <c r="QLR70" s="14"/>
      <c r="QLS70" s="14"/>
      <c r="QLT70" s="14"/>
      <c r="QLU70" s="14"/>
      <c r="QLV70" s="14"/>
      <c r="QLW70" s="14"/>
      <c r="QLX70" s="14"/>
      <c r="QLY70" s="14"/>
      <c r="QLZ70" s="14"/>
      <c r="QMA70" s="14"/>
      <c r="QMB70" s="14"/>
      <c r="QMC70" s="14"/>
      <c r="QMD70" s="14"/>
      <c r="QME70" s="14"/>
      <c r="QMF70" s="14"/>
      <c r="QMG70" s="14"/>
      <c r="QMH70" s="14"/>
      <c r="QMI70" s="14"/>
      <c r="QMJ70" s="14"/>
      <c r="QMK70" s="14"/>
      <c r="QML70" s="14"/>
      <c r="QMM70" s="14"/>
      <c r="QMN70" s="14"/>
      <c r="QMO70" s="14"/>
      <c r="QMP70" s="14"/>
      <c r="QMQ70" s="14"/>
      <c r="QMR70" s="14"/>
      <c r="QMS70" s="14"/>
      <c r="QMT70" s="14"/>
      <c r="QMU70" s="14"/>
      <c r="QMV70" s="14"/>
      <c r="QMW70" s="14"/>
      <c r="QMX70" s="14"/>
      <c r="QMY70" s="14"/>
      <c r="QMZ70" s="14"/>
      <c r="QNA70" s="14"/>
      <c r="QNB70" s="14"/>
      <c r="QNC70" s="14"/>
      <c r="QND70" s="14"/>
      <c r="QNE70" s="14"/>
      <c r="QNF70" s="14"/>
      <c r="QNG70" s="14"/>
      <c r="QNH70" s="14"/>
      <c r="QNI70" s="14"/>
      <c r="QNJ70" s="14"/>
      <c r="QNK70" s="14"/>
      <c r="QNL70" s="14"/>
      <c r="QNM70" s="14"/>
      <c r="QNN70" s="14"/>
      <c r="QNO70" s="14"/>
      <c r="QNP70" s="14"/>
      <c r="QNQ70" s="14"/>
      <c r="QNR70" s="14"/>
      <c r="QNS70" s="14"/>
      <c r="QNT70" s="14"/>
      <c r="QNU70" s="14"/>
      <c r="QNV70" s="14"/>
      <c r="QNW70" s="14"/>
      <c r="QNX70" s="14"/>
      <c r="QNY70" s="14"/>
      <c r="QNZ70" s="14"/>
      <c r="QOA70" s="14"/>
      <c r="QOB70" s="14"/>
      <c r="QOC70" s="14"/>
      <c r="QOD70" s="14"/>
      <c r="QOE70" s="14"/>
      <c r="QOF70" s="14"/>
      <c r="QOG70" s="14"/>
      <c r="QOH70" s="14"/>
      <c r="QOI70" s="14"/>
      <c r="QOJ70" s="14"/>
      <c r="QOK70" s="14"/>
      <c r="QOL70" s="14"/>
      <c r="QOM70" s="14"/>
      <c r="QON70" s="14"/>
      <c r="QOO70" s="14"/>
      <c r="QOP70" s="14"/>
      <c r="QOQ70" s="14"/>
      <c r="QOR70" s="14"/>
      <c r="QOS70" s="14"/>
      <c r="QOT70" s="14"/>
      <c r="QOU70" s="14"/>
      <c r="QOV70" s="14"/>
      <c r="QOW70" s="14"/>
      <c r="QOX70" s="14"/>
      <c r="QOY70" s="14"/>
      <c r="QOZ70" s="14"/>
      <c r="QPA70" s="14"/>
      <c r="QPB70" s="14"/>
      <c r="QPC70" s="14"/>
      <c r="QPD70" s="14"/>
      <c r="QPE70" s="14"/>
      <c r="QPF70" s="14"/>
      <c r="QPG70" s="14"/>
      <c r="QPH70" s="14"/>
      <c r="QPI70" s="14"/>
      <c r="QPJ70" s="14"/>
      <c r="QPK70" s="14"/>
      <c r="QPL70" s="14"/>
      <c r="QPM70" s="14"/>
      <c r="QPN70" s="14"/>
      <c r="QPO70" s="14"/>
      <c r="QPP70" s="14"/>
      <c r="QPQ70" s="14"/>
      <c r="QPR70" s="14"/>
      <c r="QPS70" s="14"/>
      <c r="QPT70" s="14"/>
      <c r="QPU70" s="14"/>
      <c r="QPV70" s="14"/>
      <c r="QPW70" s="14"/>
      <c r="QPX70" s="14"/>
      <c r="QPY70" s="14"/>
      <c r="QPZ70" s="14"/>
      <c r="QQA70" s="14"/>
      <c r="QQB70" s="14"/>
      <c r="QQC70" s="14"/>
      <c r="QQD70" s="14"/>
      <c r="QQE70" s="14"/>
      <c r="QQF70" s="14"/>
      <c r="QQG70" s="14"/>
      <c r="QQH70" s="14"/>
      <c r="QQI70" s="14"/>
      <c r="QQJ70" s="14"/>
      <c r="QQK70" s="14"/>
      <c r="QQL70" s="14"/>
      <c r="QQM70" s="14"/>
      <c r="QQN70" s="14"/>
      <c r="QQO70" s="14"/>
      <c r="QQP70" s="14"/>
      <c r="QQQ70" s="14"/>
      <c r="QQR70" s="14"/>
      <c r="QQS70" s="14"/>
      <c r="QQT70" s="14"/>
      <c r="QQU70" s="14"/>
      <c r="QQV70" s="14"/>
      <c r="QQW70" s="14"/>
      <c r="QQX70" s="14"/>
      <c r="QQY70" s="14"/>
      <c r="QQZ70" s="14"/>
      <c r="QRA70" s="14"/>
      <c r="QRB70" s="14"/>
      <c r="QRC70" s="14"/>
      <c r="QRD70" s="14"/>
      <c r="QRE70" s="14"/>
      <c r="QRF70" s="14"/>
      <c r="QRG70" s="14"/>
      <c r="QRH70" s="14"/>
      <c r="QRI70" s="14"/>
      <c r="QRJ70" s="14"/>
      <c r="QRK70" s="14"/>
      <c r="QRL70" s="14"/>
      <c r="QRM70" s="14"/>
      <c r="QRN70" s="14"/>
      <c r="QRO70" s="14"/>
      <c r="QRP70" s="14"/>
      <c r="QRQ70" s="14"/>
      <c r="QRR70" s="14"/>
      <c r="QRS70" s="14"/>
      <c r="QRT70" s="14"/>
      <c r="QRU70" s="14"/>
      <c r="QRV70" s="14"/>
      <c r="QRW70" s="14"/>
      <c r="QRX70" s="14"/>
      <c r="QRY70" s="14"/>
      <c r="QRZ70" s="14"/>
      <c r="QSA70" s="14"/>
      <c r="QSB70" s="14"/>
      <c r="QSC70" s="14"/>
      <c r="QSD70" s="14"/>
      <c r="QSE70" s="14"/>
      <c r="QSF70" s="14"/>
      <c r="QSG70" s="14"/>
      <c r="QSH70" s="14"/>
      <c r="QSI70" s="14"/>
      <c r="QSJ70" s="14"/>
      <c r="QSK70" s="14"/>
      <c r="QSL70" s="14"/>
      <c r="QSM70" s="14"/>
      <c r="QSN70" s="14"/>
      <c r="QSO70" s="14"/>
      <c r="QSP70" s="14"/>
      <c r="QSQ70" s="14"/>
      <c r="QSR70" s="14"/>
      <c r="QSS70" s="14"/>
      <c r="QST70" s="14"/>
      <c r="QSU70" s="14"/>
      <c r="QSV70" s="14"/>
      <c r="QSW70" s="14"/>
      <c r="QSX70" s="14"/>
      <c r="QSY70" s="14"/>
      <c r="QSZ70" s="14"/>
      <c r="QTA70" s="14"/>
      <c r="QTB70" s="14"/>
      <c r="QTC70" s="14"/>
      <c r="QTD70" s="14"/>
      <c r="QTE70" s="14"/>
      <c r="QTF70" s="14"/>
      <c r="QTG70" s="14"/>
      <c r="QTH70" s="14"/>
      <c r="QTI70" s="14"/>
      <c r="QTJ70" s="14"/>
      <c r="QTK70" s="14"/>
      <c r="QTL70" s="14"/>
      <c r="QTM70" s="14"/>
      <c r="QTN70" s="14"/>
      <c r="QTO70" s="14"/>
      <c r="QTP70" s="14"/>
      <c r="QTQ70" s="14"/>
      <c r="QTR70" s="14"/>
      <c r="QTS70" s="14"/>
      <c r="QTT70" s="14"/>
      <c r="QTU70" s="14"/>
      <c r="QTV70" s="14"/>
      <c r="QTW70" s="14"/>
      <c r="QTX70" s="14"/>
      <c r="QTY70" s="14"/>
      <c r="QTZ70" s="14"/>
      <c r="QUA70" s="14"/>
      <c r="QUB70" s="14"/>
      <c r="QUC70" s="14"/>
      <c r="QUD70" s="14"/>
      <c r="QUE70" s="14"/>
      <c r="QUF70" s="14"/>
      <c r="QUG70" s="14"/>
      <c r="QUH70" s="14"/>
      <c r="QUI70" s="14"/>
      <c r="QUJ70" s="14"/>
      <c r="QUK70" s="14"/>
      <c r="QUL70" s="14"/>
      <c r="QUM70" s="14"/>
      <c r="QUN70" s="14"/>
      <c r="QUO70" s="14"/>
      <c r="QUP70" s="14"/>
      <c r="QUQ70" s="14"/>
      <c r="QUR70" s="14"/>
      <c r="QUS70" s="14"/>
      <c r="QUT70" s="14"/>
      <c r="QUU70" s="14"/>
      <c r="QUV70" s="14"/>
      <c r="QUW70" s="14"/>
      <c r="QUX70" s="14"/>
      <c r="QUY70" s="14"/>
      <c r="QUZ70" s="14"/>
      <c r="QVA70" s="14"/>
      <c r="QVB70" s="14"/>
      <c r="QVC70" s="14"/>
      <c r="QVD70" s="14"/>
      <c r="QVE70" s="14"/>
      <c r="QVF70" s="14"/>
      <c r="QVG70" s="14"/>
      <c r="QVH70" s="14"/>
      <c r="QVI70" s="14"/>
      <c r="QVJ70" s="14"/>
      <c r="QVK70" s="14"/>
      <c r="QVL70" s="14"/>
      <c r="QVM70" s="14"/>
      <c r="QVN70" s="14"/>
      <c r="QVO70" s="14"/>
      <c r="QVP70" s="14"/>
      <c r="QVQ70" s="14"/>
      <c r="QVR70" s="14"/>
      <c r="QVS70" s="14"/>
      <c r="QVT70" s="14"/>
      <c r="QVU70" s="14"/>
      <c r="QVV70" s="14"/>
      <c r="QVW70" s="14"/>
      <c r="QVX70" s="14"/>
      <c r="QVY70" s="14"/>
      <c r="QVZ70" s="14"/>
      <c r="QWA70" s="14"/>
      <c r="QWB70" s="14"/>
      <c r="QWC70" s="14"/>
      <c r="QWD70" s="14"/>
      <c r="QWE70" s="14"/>
      <c r="QWF70" s="14"/>
      <c r="QWG70" s="14"/>
      <c r="QWH70" s="14"/>
      <c r="QWI70" s="14"/>
      <c r="QWJ70" s="14"/>
      <c r="QWK70" s="14"/>
      <c r="QWL70" s="14"/>
      <c r="QWM70" s="14"/>
      <c r="QWN70" s="14"/>
      <c r="QWO70" s="14"/>
      <c r="QWP70" s="14"/>
      <c r="QWQ70" s="14"/>
      <c r="QWR70" s="14"/>
      <c r="QWS70" s="14"/>
      <c r="QWT70" s="14"/>
      <c r="QWU70" s="14"/>
      <c r="QWV70" s="14"/>
      <c r="QWW70" s="14"/>
      <c r="QWX70" s="14"/>
      <c r="QWY70" s="14"/>
      <c r="QWZ70" s="14"/>
      <c r="QXA70" s="14"/>
      <c r="QXB70" s="14"/>
      <c r="QXC70" s="14"/>
      <c r="QXD70" s="14"/>
      <c r="QXE70" s="14"/>
      <c r="QXF70" s="14"/>
      <c r="QXG70" s="14"/>
      <c r="QXH70" s="14"/>
      <c r="QXI70" s="14"/>
      <c r="QXJ70" s="14"/>
      <c r="QXK70" s="14"/>
      <c r="QXL70" s="14"/>
      <c r="QXM70" s="14"/>
      <c r="QXN70" s="14"/>
      <c r="QXO70" s="14"/>
      <c r="QXP70" s="14"/>
      <c r="QXQ70" s="14"/>
      <c r="QXR70" s="14"/>
      <c r="QXS70" s="14"/>
      <c r="QXT70" s="14"/>
      <c r="QXU70" s="14"/>
      <c r="QXV70" s="14"/>
      <c r="QXW70" s="14"/>
      <c r="QXX70" s="14"/>
      <c r="QXY70" s="14"/>
      <c r="QXZ70" s="14"/>
      <c r="QYA70" s="14"/>
      <c r="QYB70" s="14"/>
      <c r="QYC70" s="14"/>
      <c r="QYD70" s="14"/>
      <c r="QYE70" s="14"/>
      <c r="QYF70" s="14"/>
      <c r="QYG70" s="14"/>
      <c r="QYH70" s="14"/>
      <c r="QYI70" s="14"/>
      <c r="QYJ70" s="14"/>
      <c r="QYK70" s="14"/>
      <c r="QYL70" s="14"/>
      <c r="QYM70" s="14"/>
      <c r="QYN70" s="14"/>
      <c r="QYO70" s="14"/>
      <c r="QYP70" s="14"/>
      <c r="QYQ70" s="14"/>
      <c r="QYR70" s="14"/>
      <c r="QYS70" s="14"/>
      <c r="QYT70" s="14"/>
      <c r="QYU70" s="14"/>
      <c r="QYV70" s="14"/>
      <c r="QYW70" s="14"/>
      <c r="QYX70" s="14"/>
      <c r="QYY70" s="14"/>
      <c r="QYZ70" s="14"/>
      <c r="QZA70" s="14"/>
      <c r="QZB70" s="14"/>
      <c r="QZC70" s="14"/>
      <c r="QZD70" s="14"/>
      <c r="QZE70" s="14"/>
      <c r="QZF70" s="14"/>
      <c r="QZG70" s="14"/>
      <c r="QZH70" s="14"/>
      <c r="QZI70" s="14"/>
      <c r="QZJ70" s="14"/>
      <c r="QZK70" s="14"/>
      <c r="QZL70" s="14"/>
      <c r="QZM70" s="14"/>
      <c r="QZN70" s="14"/>
      <c r="QZO70" s="14"/>
      <c r="QZP70" s="14"/>
      <c r="QZQ70" s="14"/>
      <c r="QZR70" s="14"/>
      <c r="QZS70" s="14"/>
      <c r="QZT70" s="14"/>
      <c r="QZU70" s="14"/>
      <c r="QZV70" s="14"/>
      <c r="QZW70" s="14"/>
      <c r="QZX70" s="14"/>
      <c r="QZY70" s="14"/>
      <c r="QZZ70" s="14"/>
      <c r="RAA70" s="14"/>
      <c r="RAB70" s="14"/>
      <c r="RAC70" s="14"/>
      <c r="RAD70" s="14"/>
      <c r="RAE70" s="14"/>
      <c r="RAF70" s="14"/>
      <c r="RAG70" s="14"/>
      <c r="RAH70" s="14"/>
      <c r="RAI70" s="14"/>
      <c r="RAJ70" s="14"/>
      <c r="RAK70" s="14"/>
      <c r="RAL70" s="14"/>
      <c r="RAM70" s="14"/>
      <c r="RAN70" s="14"/>
      <c r="RAO70" s="14"/>
      <c r="RAP70" s="14"/>
      <c r="RAQ70" s="14"/>
      <c r="RAR70" s="14"/>
      <c r="RAS70" s="14"/>
      <c r="RAT70" s="14"/>
      <c r="RAU70" s="14"/>
      <c r="RAV70" s="14"/>
      <c r="RAW70" s="14"/>
      <c r="RAX70" s="14"/>
      <c r="RAY70" s="14"/>
      <c r="RAZ70" s="14"/>
      <c r="RBA70" s="14"/>
      <c r="RBB70" s="14"/>
      <c r="RBC70" s="14"/>
      <c r="RBD70" s="14"/>
      <c r="RBE70" s="14"/>
      <c r="RBF70" s="14"/>
      <c r="RBG70" s="14"/>
      <c r="RBH70" s="14"/>
      <c r="RBI70" s="14"/>
      <c r="RBJ70" s="14"/>
      <c r="RBK70" s="14"/>
      <c r="RBL70" s="14"/>
      <c r="RBM70" s="14"/>
      <c r="RBN70" s="14"/>
      <c r="RBO70" s="14"/>
      <c r="RBP70" s="14"/>
      <c r="RBQ70" s="14"/>
      <c r="RBR70" s="14"/>
      <c r="RBS70" s="14"/>
      <c r="RBT70" s="14"/>
      <c r="RBU70" s="14"/>
      <c r="RBV70" s="14"/>
      <c r="RBW70" s="14"/>
      <c r="RBX70" s="14"/>
      <c r="RBY70" s="14"/>
      <c r="RBZ70" s="14"/>
      <c r="RCA70" s="14"/>
      <c r="RCB70" s="14"/>
      <c r="RCC70" s="14"/>
      <c r="RCD70" s="14"/>
      <c r="RCE70" s="14"/>
      <c r="RCF70" s="14"/>
      <c r="RCG70" s="14"/>
      <c r="RCH70" s="14"/>
      <c r="RCI70" s="14"/>
      <c r="RCJ70" s="14"/>
      <c r="RCK70" s="14"/>
      <c r="RCL70" s="14"/>
      <c r="RCM70" s="14"/>
      <c r="RCN70" s="14"/>
      <c r="RCO70" s="14"/>
      <c r="RCP70" s="14"/>
      <c r="RCQ70" s="14"/>
      <c r="RCR70" s="14"/>
      <c r="RCS70" s="14"/>
      <c r="RCT70" s="14"/>
      <c r="RCU70" s="14"/>
      <c r="RCV70" s="14"/>
      <c r="RCW70" s="14"/>
      <c r="RCX70" s="14"/>
      <c r="RCY70" s="14"/>
      <c r="RCZ70" s="14"/>
      <c r="RDA70" s="14"/>
      <c r="RDB70" s="14"/>
      <c r="RDC70" s="14"/>
      <c r="RDD70" s="14"/>
      <c r="RDE70" s="14"/>
      <c r="RDF70" s="14"/>
      <c r="RDG70" s="14"/>
      <c r="RDH70" s="14"/>
      <c r="RDI70" s="14"/>
      <c r="RDJ70" s="14"/>
      <c r="RDK70" s="14"/>
      <c r="RDL70" s="14"/>
      <c r="RDM70" s="14"/>
      <c r="RDN70" s="14"/>
      <c r="RDO70" s="14"/>
      <c r="RDP70" s="14"/>
      <c r="RDQ70" s="14"/>
      <c r="RDR70" s="14"/>
      <c r="RDS70" s="14"/>
      <c r="RDT70" s="14"/>
      <c r="RDU70" s="14"/>
      <c r="RDV70" s="14"/>
      <c r="RDW70" s="14"/>
      <c r="RDX70" s="14"/>
      <c r="RDY70" s="14"/>
      <c r="RDZ70" s="14"/>
      <c r="REA70" s="14"/>
      <c r="REB70" s="14"/>
      <c r="REC70" s="14"/>
      <c r="RED70" s="14"/>
      <c r="REE70" s="14"/>
      <c r="REF70" s="14"/>
      <c r="REG70" s="14"/>
      <c r="REH70" s="14"/>
      <c r="REI70" s="14"/>
      <c r="REJ70" s="14"/>
      <c r="REK70" s="14"/>
      <c r="REL70" s="14"/>
      <c r="REM70" s="14"/>
      <c r="REN70" s="14"/>
      <c r="REO70" s="14"/>
      <c r="REP70" s="14"/>
      <c r="REQ70" s="14"/>
      <c r="RER70" s="14"/>
      <c r="RES70" s="14"/>
      <c r="RET70" s="14"/>
      <c r="REU70" s="14"/>
      <c r="REV70" s="14"/>
      <c r="REW70" s="14"/>
      <c r="REX70" s="14"/>
      <c r="REY70" s="14"/>
      <c r="REZ70" s="14"/>
      <c r="RFA70" s="14"/>
      <c r="RFB70" s="14"/>
      <c r="RFC70" s="14"/>
      <c r="RFD70" s="14"/>
      <c r="RFE70" s="14"/>
      <c r="RFF70" s="14"/>
      <c r="RFG70" s="14"/>
      <c r="RFH70" s="14"/>
      <c r="RFI70" s="14"/>
      <c r="RFJ70" s="14"/>
      <c r="RFK70" s="14"/>
      <c r="RFL70" s="14"/>
      <c r="RFM70" s="14"/>
      <c r="RFN70" s="14"/>
      <c r="RFO70" s="14"/>
      <c r="RFP70" s="14"/>
      <c r="RFQ70" s="14"/>
      <c r="RFR70" s="14"/>
      <c r="RFS70" s="14"/>
      <c r="RFT70" s="14"/>
      <c r="RFU70" s="14"/>
      <c r="RFV70" s="14"/>
      <c r="RFW70" s="14"/>
      <c r="RFX70" s="14"/>
      <c r="RFY70" s="14"/>
      <c r="RFZ70" s="14"/>
      <c r="RGA70" s="14"/>
      <c r="RGB70" s="14"/>
      <c r="RGC70" s="14"/>
      <c r="RGD70" s="14"/>
      <c r="RGE70" s="14"/>
      <c r="RGF70" s="14"/>
      <c r="RGG70" s="14"/>
      <c r="RGH70" s="14"/>
      <c r="RGI70" s="14"/>
      <c r="RGJ70" s="14"/>
      <c r="RGK70" s="14"/>
      <c r="RGL70" s="14"/>
      <c r="RGM70" s="14"/>
      <c r="RGN70" s="14"/>
      <c r="RGO70" s="14"/>
      <c r="RGP70" s="14"/>
      <c r="RGQ70" s="14"/>
      <c r="RGR70" s="14"/>
      <c r="RGS70" s="14"/>
      <c r="RGT70" s="14"/>
      <c r="RGU70" s="14"/>
      <c r="RGV70" s="14"/>
      <c r="RGW70" s="14"/>
      <c r="RGX70" s="14"/>
      <c r="RGY70" s="14"/>
      <c r="RGZ70" s="14"/>
      <c r="RHA70" s="14"/>
      <c r="RHB70" s="14"/>
      <c r="RHC70" s="14"/>
      <c r="RHD70" s="14"/>
      <c r="RHE70" s="14"/>
      <c r="RHF70" s="14"/>
      <c r="RHG70" s="14"/>
      <c r="RHH70" s="14"/>
      <c r="RHI70" s="14"/>
      <c r="RHJ70" s="14"/>
      <c r="RHK70" s="14"/>
      <c r="RHL70" s="14"/>
      <c r="RHM70" s="14"/>
      <c r="RHN70" s="14"/>
      <c r="RHO70" s="14"/>
      <c r="RHP70" s="14"/>
      <c r="RHQ70" s="14"/>
      <c r="RHR70" s="14"/>
      <c r="RHS70" s="14"/>
      <c r="RHT70" s="14"/>
      <c r="RHU70" s="14"/>
      <c r="RHV70" s="14"/>
      <c r="RHW70" s="14"/>
      <c r="RHX70" s="14"/>
      <c r="RHY70" s="14"/>
      <c r="RHZ70" s="14"/>
      <c r="RIA70" s="14"/>
      <c r="RIB70" s="14"/>
      <c r="RIC70" s="14"/>
      <c r="RID70" s="14"/>
      <c r="RIE70" s="14"/>
      <c r="RIF70" s="14"/>
      <c r="RIG70" s="14"/>
      <c r="RIH70" s="14"/>
      <c r="RII70" s="14"/>
      <c r="RIJ70" s="14"/>
      <c r="RIK70" s="14"/>
      <c r="RIL70" s="14"/>
      <c r="RIM70" s="14"/>
      <c r="RIN70" s="14"/>
      <c r="RIO70" s="14"/>
      <c r="RIP70" s="14"/>
      <c r="RIQ70" s="14"/>
      <c r="RIR70" s="14"/>
      <c r="RIS70" s="14"/>
      <c r="RIT70" s="14"/>
      <c r="RIU70" s="14"/>
      <c r="RIV70" s="14"/>
      <c r="RIW70" s="14"/>
      <c r="RIX70" s="14"/>
      <c r="RIY70" s="14"/>
      <c r="RIZ70" s="14"/>
      <c r="RJA70" s="14"/>
      <c r="RJB70" s="14"/>
      <c r="RJC70" s="14"/>
      <c r="RJD70" s="14"/>
      <c r="RJE70" s="14"/>
      <c r="RJF70" s="14"/>
      <c r="RJG70" s="14"/>
      <c r="RJH70" s="14"/>
      <c r="RJI70" s="14"/>
      <c r="RJJ70" s="14"/>
      <c r="RJK70" s="14"/>
      <c r="RJL70" s="14"/>
      <c r="RJM70" s="14"/>
      <c r="RJN70" s="14"/>
      <c r="RJO70" s="14"/>
      <c r="RJP70" s="14"/>
      <c r="RJQ70" s="14"/>
      <c r="RJR70" s="14"/>
      <c r="RJS70" s="14"/>
      <c r="RJT70" s="14"/>
      <c r="RJU70" s="14"/>
      <c r="RJV70" s="14"/>
      <c r="RJW70" s="14"/>
      <c r="RJX70" s="14"/>
      <c r="RJY70" s="14"/>
      <c r="RJZ70" s="14"/>
      <c r="RKA70" s="14"/>
      <c r="RKB70" s="14"/>
      <c r="RKC70" s="14"/>
      <c r="RKD70" s="14"/>
      <c r="RKE70" s="14"/>
      <c r="RKF70" s="14"/>
      <c r="RKG70" s="14"/>
      <c r="RKH70" s="14"/>
      <c r="RKI70" s="14"/>
      <c r="RKJ70" s="14"/>
      <c r="RKK70" s="14"/>
      <c r="RKL70" s="14"/>
      <c r="RKM70" s="14"/>
      <c r="RKN70" s="14"/>
      <c r="RKO70" s="14"/>
      <c r="RKP70" s="14"/>
      <c r="RKQ70" s="14"/>
      <c r="RKR70" s="14"/>
      <c r="RKS70" s="14"/>
      <c r="RKT70" s="14"/>
      <c r="RKU70" s="14"/>
      <c r="RKV70" s="14"/>
      <c r="RKW70" s="14"/>
      <c r="RKX70" s="14"/>
      <c r="RKY70" s="14"/>
      <c r="RKZ70" s="14"/>
      <c r="RLA70" s="14"/>
      <c r="RLB70" s="14"/>
      <c r="RLC70" s="14"/>
      <c r="RLD70" s="14"/>
      <c r="RLE70" s="14"/>
      <c r="RLF70" s="14"/>
      <c r="RLG70" s="14"/>
      <c r="RLH70" s="14"/>
      <c r="RLI70" s="14"/>
      <c r="RLJ70" s="14"/>
      <c r="RLK70" s="14"/>
      <c r="RLL70" s="14"/>
      <c r="RLM70" s="14"/>
      <c r="RLN70" s="14"/>
      <c r="RLO70" s="14"/>
      <c r="RLP70" s="14"/>
      <c r="RLQ70" s="14"/>
      <c r="RLR70" s="14"/>
      <c r="RLS70" s="14"/>
      <c r="RLT70" s="14"/>
      <c r="RLU70" s="14"/>
      <c r="RLV70" s="14"/>
      <c r="RLW70" s="14"/>
      <c r="RLX70" s="14"/>
      <c r="RLY70" s="14"/>
      <c r="RLZ70" s="14"/>
      <c r="RMA70" s="14"/>
      <c r="RMB70" s="14"/>
      <c r="RMC70" s="14"/>
      <c r="RMD70" s="14"/>
      <c r="RME70" s="14"/>
      <c r="RMF70" s="14"/>
      <c r="RMG70" s="14"/>
      <c r="RMH70" s="14"/>
      <c r="RMI70" s="14"/>
      <c r="RMJ70" s="14"/>
      <c r="RMK70" s="14"/>
      <c r="RML70" s="14"/>
      <c r="RMM70" s="14"/>
      <c r="RMN70" s="14"/>
      <c r="RMO70" s="14"/>
      <c r="RMP70" s="14"/>
      <c r="RMQ70" s="14"/>
      <c r="RMR70" s="14"/>
      <c r="RMS70" s="14"/>
      <c r="RMT70" s="14"/>
      <c r="RMU70" s="14"/>
      <c r="RMV70" s="14"/>
      <c r="RMW70" s="14"/>
      <c r="RMX70" s="14"/>
      <c r="RMY70" s="14"/>
      <c r="RMZ70" s="14"/>
      <c r="RNA70" s="14"/>
      <c r="RNB70" s="14"/>
      <c r="RNC70" s="14"/>
      <c r="RND70" s="14"/>
      <c r="RNE70" s="14"/>
      <c r="RNF70" s="14"/>
      <c r="RNG70" s="14"/>
      <c r="RNH70" s="14"/>
      <c r="RNI70" s="14"/>
      <c r="RNJ70" s="14"/>
      <c r="RNK70" s="14"/>
      <c r="RNL70" s="14"/>
      <c r="RNM70" s="14"/>
      <c r="RNN70" s="14"/>
      <c r="RNO70" s="14"/>
      <c r="RNP70" s="14"/>
      <c r="RNQ70" s="14"/>
      <c r="RNR70" s="14"/>
      <c r="RNS70" s="14"/>
      <c r="RNT70" s="14"/>
      <c r="RNU70" s="14"/>
      <c r="RNV70" s="14"/>
      <c r="RNW70" s="14"/>
      <c r="RNX70" s="14"/>
      <c r="RNY70" s="14"/>
      <c r="RNZ70" s="14"/>
      <c r="ROA70" s="14"/>
      <c r="ROB70" s="14"/>
      <c r="ROC70" s="14"/>
      <c r="ROD70" s="14"/>
      <c r="ROE70" s="14"/>
      <c r="ROF70" s="14"/>
      <c r="ROG70" s="14"/>
      <c r="ROH70" s="14"/>
      <c r="ROI70" s="14"/>
      <c r="ROJ70" s="14"/>
      <c r="ROK70" s="14"/>
      <c r="ROL70" s="14"/>
      <c r="ROM70" s="14"/>
      <c r="RON70" s="14"/>
      <c r="ROO70" s="14"/>
      <c r="ROP70" s="14"/>
      <c r="ROQ70" s="14"/>
      <c r="ROR70" s="14"/>
      <c r="ROS70" s="14"/>
      <c r="ROT70" s="14"/>
      <c r="ROU70" s="14"/>
      <c r="ROV70" s="14"/>
      <c r="ROW70" s="14"/>
      <c r="ROX70" s="14"/>
      <c r="ROY70" s="14"/>
      <c r="ROZ70" s="14"/>
      <c r="RPA70" s="14"/>
      <c r="RPB70" s="14"/>
      <c r="RPC70" s="14"/>
      <c r="RPD70" s="14"/>
      <c r="RPE70" s="14"/>
      <c r="RPF70" s="14"/>
      <c r="RPG70" s="14"/>
      <c r="RPH70" s="14"/>
      <c r="RPI70" s="14"/>
      <c r="RPJ70" s="14"/>
      <c r="RPK70" s="14"/>
      <c r="RPL70" s="14"/>
      <c r="RPM70" s="14"/>
      <c r="RPN70" s="14"/>
      <c r="RPO70" s="14"/>
      <c r="RPP70" s="14"/>
      <c r="RPQ70" s="14"/>
      <c r="RPR70" s="14"/>
      <c r="RPS70" s="14"/>
      <c r="RPT70" s="14"/>
      <c r="RPU70" s="14"/>
      <c r="RPV70" s="14"/>
      <c r="RPW70" s="14"/>
      <c r="RPX70" s="14"/>
      <c r="RPY70" s="14"/>
      <c r="RPZ70" s="14"/>
      <c r="RQA70" s="14"/>
      <c r="RQB70" s="14"/>
      <c r="RQC70" s="14"/>
      <c r="RQD70" s="14"/>
      <c r="RQE70" s="14"/>
      <c r="RQF70" s="14"/>
      <c r="RQG70" s="14"/>
      <c r="RQH70" s="14"/>
      <c r="RQI70" s="14"/>
      <c r="RQJ70" s="14"/>
      <c r="RQK70" s="14"/>
      <c r="RQL70" s="14"/>
      <c r="RQM70" s="14"/>
      <c r="RQN70" s="14"/>
      <c r="RQO70" s="14"/>
      <c r="RQP70" s="14"/>
      <c r="RQQ70" s="14"/>
      <c r="RQR70" s="14"/>
      <c r="RQS70" s="14"/>
      <c r="RQT70" s="14"/>
      <c r="RQU70" s="14"/>
      <c r="RQV70" s="14"/>
      <c r="RQW70" s="14"/>
      <c r="RQX70" s="14"/>
      <c r="RQY70" s="14"/>
      <c r="RQZ70" s="14"/>
      <c r="RRA70" s="14"/>
      <c r="RRB70" s="14"/>
      <c r="RRC70" s="14"/>
      <c r="RRD70" s="14"/>
      <c r="RRE70" s="14"/>
      <c r="RRF70" s="14"/>
      <c r="RRG70" s="14"/>
      <c r="RRH70" s="14"/>
      <c r="RRI70" s="14"/>
      <c r="RRJ70" s="14"/>
      <c r="RRK70" s="14"/>
      <c r="RRL70" s="14"/>
      <c r="RRM70" s="14"/>
      <c r="RRN70" s="14"/>
      <c r="RRO70" s="14"/>
      <c r="RRP70" s="14"/>
      <c r="RRQ70" s="14"/>
      <c r="RRR70" s="14"/>
      <c r="RRS70" s="14"/>
      <c r="RRT70" s="14"/>
      <c r="RRU70" s="14"/>
      <c r="RRV70" s="14"/>
      <c r="RRW70" s="14"/>
      <c r="RRX70" s="14"/>
      <c r="RRY70" s="14"/>
      <c r="RRZ70" s="14"/>
      <c r="RSA70" s="14"/>
      <c r="RSB70" s="14"/>
      <c r="RSC70" s="14"/>
      <c r="RSD70" s="14"/>
      <c r="RSE70" s="14"/>
      <c r="RSF70" s="14"/>
      <c r="RSG70" s="14"/>
      <c r="RSH70" s="14"/>
      <c r="RSI70" s="14"/>
      <c r="RSJ70" s="14"/>
      <c r="RSK70" s="14"/>
      <c r="RSL70" s="14"/>
      <c r="RSM70" s="14"/>
      <c r="RSN70" s="14"/>
      <c r="RSO70" s="14"/>
      <c r="RSP70" s="14"/>
      <c r="RSQ70" s="14"/>
      <c r="RSR70" s="14"/>
      <c r="RSS70" s="14"/>
      <c r="RST70" s="14"/>
      <c r="RSU70" s="14"/>
      <c r="RSV70" s="14"/>
      <c r="RSW70" s="14"/>
      <c r="RSX70" s="14"/>
      <c r="RSY70" s="14"/>
      <c r="RSZ70" s="14"/>
      <c r="RTA70" s="14"/>
      <c r="RTB70" s="14"/>
      <c r="RTC70" s="14"/>
      <c r="RTD70" s="14"/>
      <c r="RTE70" s="14"/>
      <c r="RTF70" s="14"/>
      <c r="RTG70" s="14"/>
      <c r="RTH70" s="14"/>
      <c r="RTI70" s="14"/>
      <c r="RTJ70" s="14"/>
      <c r="RTK70" s="14"/>
      <c r="RTL70" s="14"/>
      <c r="RTM70" s="14"/>
      <c r="RTN70" s="14"/>
      <c r="RTO70" s="14"/>
      <c r="RTP70" s="14"/>
      <c r="RTQ70" s="14"/>
      <c r="RTR70" s="14"/>
      <c r="RTS70" s="14"/>
      <c r="RTT70" s="14"/>
      <c r="RTU70" s="14"/>
      <c r="RTV70" s="14"/>
      <c r="RTW70" s="14"/>
      <c r="RTX70" s="14"/>
      <c r="RTY70" s="14"/>
      <c r="RTZ70" s="14"/>
      <c r="RUA70" s="14"/>
      <c r="RUB70" s="14"/>
      <c r="RUC70" s="14"/>
      <c r="RUD70" s="14"/>
      <c r="RUE70" s="14"/>
      <c r="RUF70" s="14"/>
      <c r="RUG70" s="14"/>
      <c r="RUH70" s="14"/>
      <c r="RUI70" s="14"/>
      <c r="RUJ70" s="14"/>
      <c r="RUK70" s="14"/>
      <c r="RUL70" s="14"/>
      <c r="RUM70" s="14"/>
      <c r="RUN70" s="14"/>
      <c r="RUO70" s="14"/>
      <c r="RUP70" s="14"/>
      <c r="RUQ70" s="14"/>
      <c r="RUR70" s="14"/>
      <c r="RUS70" s="14"/>
      <c r="RUT70" s="14"/>
      <c r="RUU70" s="14"/>
      <c r="RUV70" s="14"/>
      <c r="RUW70" s="14"/>
      <c r="RUX70" s="14"/>
      <c r="RUY70" s="14"/>
      <c r="RUZ70" s="14"/>
      <c r="RVA70" s="14"/>
      <c r="RVB70" s="14"/>
      <c r="RVC70" s="14"/>
      <c r="RVD70" s="14"/>
      <c r="RVE70" s="14"/>
      <c r="RVF70" s="14"/>
      <c r="RVG70" s="14"/>
      <c r="RVH70" s="14"/>
      <c r="RVI70" s="14"/>
      <c r="RVJ70" s="14"/>
      <c r="RVK70" s="14"/>
      <c r="RVL70" s="14"/>
      <c r="RVM70" s="14"/>
      <c r="RVN70" s="14"/>
      <c r="RVO70" s="14"/>
      <c r="RVP70" s="14"/>
      <c r="RVQ70" s="14"/>
      <c r="RVR70" s="14"/>
      <c r="RVS70" s="14"/>
      <c r="RVT70" s="14"/>
      <c r="RVU70" s="14"/>
      <c r="RVV70" s="14"/>
      <c r="RVW70" s="14"/>
      <c r="RVX70" s="14"/>
      <c r="RVY70" s="14"/>
      <c r="RVZ70" s="14"/>
      <c r="RWA70" s="14"/>
      <c r="RWB70" s="14"/>
      <c r="RWC70" s="14"/>
      <c r="RWD70" s="14"/>
      <c r="RWE70" s="14"/>
      <c r="RWF70" s="14"/>
      <c r="RWG70" s="14"/>
      <c r="RWH70" s="14"/>
      <c r="RWI70" s="14"/>
      <c r="RWJ70" s="14"/>
      <c r="RWK70" s="14"/>
      <c r="RWL70" s="14"/>
      <c r="RWM70" s="14"/>
      <c r="RWN70" s="14"/>
      <c r="RWO70" s="14"/>
      <c r="RWP70" s="14"/>
      <c r="RWQ70" s="14"/>
      <c r="RWR70" s="14"/>
      <c r="RWS70" s="14"/>
      <c r="RWT70" s="14"/>
      <c r="RWU70" s="14"/>
      <c r="RWV70" s="14"/>
      <c r="RWW70" s="14"/>
      <c r="RWX70" s="14"/>
      <c r="RWY70" s="14"/>
      <c r="RWZ70" s="14"/>
      <c r="RXA70" s="14"/>
      <c r="RXB70" s="14"/>
      <c r="RXC70" s="14"/>
      <c r="RXD70" s="14"/>
      <c r="RXE70" s="14"/>
      <c r="RXF70" s="14"/>
      <c r="RXG70" s="14"/>
      <c r="RXH70" s="14"/>
      <c r="RXI70" s="14"/>
      <c r="RXJ70" s="14"/>
      <c r="RXK70" s="14"/>
      <c r="RXL70" s="14"/>
      <c r="RXM70" s="14"/>
      <c r="RXN70" s="14"/>
      <c r="RXO70" s="14"/>
      <c r="RXP70" s="14"/>
      <c r="RXQ70" s="14"/>
      <c r="RXR70" s="14"/>
      <c r="RXS70" s="14"/>
      <c r="RXT70" s="14"/>
      <c r="RXU70" s="14"/>
      <c r="RXV70" s="14"/>
      <c r="RXW70" s="14"/>
      <c r="RXX70" s="14"/>
      <c r="RXY70" s="14"/>
      <c r="RXZ70" s="14"/>
      <c r="RYA70" s="14"/>
      <c r="RYB70" s="14"/>
      <c r="RYC70" s="14"/>
      <c r="RYD70" s="14"/>
      <c r="RYE70" s="14"/>
      <c r="RYF70" s="14"/>
      <c r="RYG70" s="14"/>
      <c r="RYH70" s="14"/>
      <c r="RYI70" s="14"/>
      <c r="RYJ70" s="14"/>
      <c r="RYK70" s="14"/>
      <c r="RYL70" s="14"/>
      <c r="RYM70" s="14"/>
      <c r="RYN70" s="14"/>
      <c r="RYO70" s="14"/>
      <c r="RYP70" s="14"/>
      <c r="RYQ70" s="14"/>
      <c r="RYR70" s="14"/>
      <c r="RYS70" s="14"/>
      <c r="RYT70" s="14"/>
      <c r="RYU70" s="14"/>
      <c r="RYV70" s="14"/>
      <c r="RYW70" s="14"/>
      <c r="RYX70" s="14"/>
      <c r="RYY70" s="14"/>
      <c r="RYZ70" s="14"/>
      <c r="RZA70" s="14"/>
      <c r="RZB70" s="14"/>
      <c r="RZC70" s="14"/>
      <c r="RZD70" s="14"/>
      <c r="RZE70" s="14"/>
      <c r="RZF70" s="14"/>
      <c r="RZG70" s="14"/>
      <c r="RZH70" s="14"/>
      <c r="RZI70" s="14"/>
      <c r="RZJ70" s="14"/>
      <c r="RZK70" s="14"/>
      <c r="RZL70" s="14"/>
      <c r="RZM70" s="14"/>
      <c r="RZN70" s="14"/>
      <c r="RZO70" s="14"/>
      <c r="RZP70" s="14"/>
      <c r="RZQ70" s="14"/>
      <c r="RZR70" s="14"/>
      <c r="RZS70" s="14"/>
      <c r="RZT70" s="14"/>
      <c r="RZU70" s="14"/>
      <c r="RZV70" s="14"/>
      <c r="RZW70" s="14"/>
      <c r="RZX70" s="14"/>
      <c r="RZY70" s="14"/>
      <c r="RZZ70" s="14"/>
      <c r="SAA70" s="14"/>
      <c r="SAB70" s="14"/>
      <c r="SAC70" s="14"/>
      <c r="SAD70" s="14"/>
      <c r="SAE70" s="14"/>
      <c r="SAF70" s="14"/>
      <c r="SAG70" s="14"/>
      <c r="SAH70" s="14"/>
      <c r="SAI70" s="14"/>
      <c r="SAJ70" s="14"/>
      <c r="SAK70" s="14"/>
      <c r="SAL70" s="14"/>
      <c r="SAM70" s="14"/>
      <c r="SAN70" s="14"/>
      <c r="SAO70" s="14"/>
      <c r="SAP70" s="14"/>
      <c r="SAQ70" s="14"/>
      <c r="SAR70" s="14"/>
      <c r="SAS70" s="14"/>
      <c r="SAT70" s="14"/>
      <c r="SAU70" s="14"/>
      <c r="SAV70" s="14"/>
      <c r="SAW70" s="14"/>
      <c r="SAX70" s="14"/>
      <c r="SAY70" s="14"/>
      <c r="SAZ70" s="14"/>
      <c r="SBA70" s="14"/>
      <c r="SBB70" s="14"/>
      <c r="SBC70" s="14"/>
      <c r="SBD70" s="14"/>
      <c r="SBE70" s="14"/>
      <c r="SBF70" s="14"/>
      <c r="SBG70" s="14"/>
      <c r="SBH70" s="14"/>
      <c r="SBI70" s="14"/>
      <c r="SBJ70" s="14"/>
      <c r="SBK70" s="14"/>
      <c r="SBL70" s="14"/>
      <c r="SBM70" s="14"/>
      <c r="SBN70" s="14"/>
      <c r="SBO70" s="14"/>
      <c r="SBP70" s="14"/>
      <c r="SBQ70" s="14"/>
      <c r="SBR70" s="14"/>
      <c r="SBS70" s="14"/>
      <c r="SBT70" s="14"/>
      <c r="SBU70" s="14"/>
      <c r="SBV70" s="14"/>
      <c r="SBW70" s="14"/>
      <c r="SBX70" s="14"/>
      <c r="SBY70" s="14"/>
      <c r="SBZ70" s="14"/>
      <c r="SCA70" s="14"/>
      <c r="SCB70" s="14"/>
      <c r="SCC70" s="14"/>
      <c r="SCD70" s="14"/>
      <c r="SCE70" s="14"/>
      <c r="SCF70" s="14"/>
      <c r="SCG70" s="14"/>
      <c r="SCH70" s="14"/>
      <c r="SCI70" s="14"/>
      <c r="SCJ70" s="14"/>
      <c r="SCK70" s="14"/>
      <c r="SCL70" s="14"/>
      <c r="SCM70" s="14"/>
      <c r="SCN70" s="14"/>
      <c r="SCO70" s="14"/>
      <c r="SCP70" s="14"/>
      <c r="SCQ70" s="14"/>
      <c r="SCR70" s="14"/>
      <c r="SCS70" s="14"/>
      <c r="SCT70" s="14"/>
      <c r="SCU70" s="14"/>
      <c r="SCV70" s="14"/>
      <c r="SCW70" s="14"/>
      <c r="SCX70" s="14"/>
      <c r="SCY70" s="14"/>
      <c r="SCZ70" s="14"/>
      <c r="SDA70" s="14"/>
      <c r="SDB70" s="14"/>
      <c r="SDC70" s="14"/>
      <c r="SDD70" s="14"/>
      <c r="SDE70" s="14"/>
      <c r="SDF70" s="14"/>
      <c r="SDG70" s="14"/>
      <c r="SDH70" s="14"/>
      <c r="SDI70" s="14"/>
      <c r="SDJ70" s="14"/>
      <c r="SDK70" s="14"/>
      <c r="SDL70" s="14"/>
      <c r="SDM70" s="14"/>
      <c r="SDN70" s="14"/>
      <c r="SDO70" s="14"/>
      <c r="SDP70" s="14"/>
      <c r="SDQ70" s="14"/>
      <c r="SDR70" s="14"/>
      <c r="SDS70" s="14"/>
      <c r="SDT70" s="14"/>
      <c r="SDU70" s="14"/>
      <c r="SDV70" s="14"/>
      <c r="SDW70" s="14"/>
      <c r="SDX70" s="14"/>
      <c r="SDY70" s="14"/>
      <c r="SDZ70" s="14"/>
      <c r="SEA70" s="14"/>
      <c r="SEB70" s="14"/>
      <c r="SEC70" s="14"/>
      <c r="SED70" s="14"/>
      <c r="SEE70" s="14"/>
      <c r="SEF70" s="14"/>
      <c r="SEG70" s="14"/>
      <c r="SEH70" s="14"/>
      <c r="SEI70" s="14"/>
      <c r="SEJ70" s="14"/>
      <c r="SEK70" s="14"/>
      <c r="SEL70" s="14"/>
      <c r="SEM70" s="14"/>
      <c r="SEN70" s="14"/>
      <c r="SEO70" s="14"/>
      <c r="SEP70" s="14"/>
      <c r="SEQ70" s="14"/>
      <c r="SER70" s="14"/>
      <c r="SES70" s="14"/>
      <c r="SET70" s="14"/>
      <c r="SEU70" s="14"/>
      <c r="SEV70" s="14"/>
      <c r="SEW70" s="14"/>
      <c r="SEX70" s="14"/>
      <c r="SEY70" s="14"/>
      <c r="SEZ70" s="14"/>
      <c r="SFA70" s="14"/>
      <c r="SFB70" s="14"/>
      <c r="SFC70" s="14"/>
      <c r="SFD70" s="14"/>
      <c r="SFE70" s="14"/>
      <c r="SFF70" s="14"/>
      <c r="SFG70" s="14"/>
      <c r="SFH70" s="14"/>
      <c r="SFI70" s="14"/>
      <c r="SFJ70" s="14"/>
      <c r="SFK70" s="14"/>
      <c r="SFL70" s="14"/>
      <c r="SFM70" s="14"/>
      <c r="SFN70" s="14"/>
      <c r="SFO70" s="14"/>
      <c r="SFP70" s="14"/>
      <c r="SFQ70" s="14"/>
      <c r="SFR70" s="14"/>
      <c r="SFS70" s="14"/>
      <c r="SFT70" s="14"/>
      <c r="SFU70" s="14"/>
      <c r="SFV70" s="14"/>
      <c r="SFW70" s="14"/>
      <c r="SFX70" s="14"/>
      <c r="SFY70" s="14"/>
      <c r="SFZ70" s="14"/>
      <c r="SGA70" s="14"/>
      <c r="SGB70" s="14"/>
      <c r="SGC70" s="14"/>
      <c r="SGD70" s="14"/>
      <c r="SGE70" s="14"/>
      <c r="SGF70" s="14"/>
      <c r="SGG70" s="14"/>
      <c r="SGH70" s="14"/>
      <c r="SGI70" s="14"/>
      <c r="SGJ70" s="14"/>
      <c r="SGK70" s="14"/>
      <c r="SGL70" s="14"/>
      <c r="SGM70" s="14"/>
      <c r="SGN70" s="14"/>
      <c r="SGO70" s="14"/>
      <c r="SGP70" s="14"/>
      <c r="SGQ70" s="14"/>
      <c r="SGR70" s="14"/>
      <c r="SGS70" s="14"/>
      <c r="SGT70" s="14"/>
      <c r="SGU70" s="14"/>
      <c r="SGV70" s="14"/>
      <c r="SGW70" s="14"/>
      <c r="SGX70" s="14"/>
      <c r="SGY70" s="14"/>
      <c r="SGZ70" s="14"/>
      <c r="SHA70" s="14"/>
      <c r="SHB70" s="14"/>
      <c r="SHC70" s="14"/>
      <c r="SHD70" s="14"/>
      <c r="SHE70" s="14"/>
      <c r="SHF70" s="14"/>
      <c r="SHG70" s="14"/>
      <c r="SHH70" s="14"/>
      <c r="SHI70" s="14"/>
      <c r="SHJ70" s="14"/>
      <c r="SHK70" s="14"/>
      <c r="SHL70" s="14"/>
      <c r="SHM70" s="14"/>
      <c r="SHN70" s="14"/>
      <c r="SHO70" s="14"/>
      <c r="SHP70" s="14"/>
      <c r="SHQ70" s="14"/>
      <c r="SHR70" s="14"/>
      <c r="SHS70" s="14"/>
      <c r="SHT70" s="14"/>
      <c r="SHU70" s="14"/>
      <c r="SHV70" s="14"/>
      <c r="SHW70" s="14"/>
      <c r="SHX70" s="14"/>
      <c r="SHY70" s="14"/>
      <c r="SHZ70" s="14"/>
      <c r="SIA70" s="14"/>
      <c r="SIB70" s="14"/>
      <c r="SIC70" s="14"/>
      <c r="SID70" s="14"/>
      <c r="SIE70" s="14"/>
      <c r="SIF70" s="14"/>
      <c r="SIG70" s="14"/>
      <c r="SIH70" s="14"/>
      <c r="SII70" s="14"/>
      <c r="SIJ70" s="14"/>
      <c r="SIK70" s="14"/>
      <c r="SIL70" s="14"/>
      <c r="SIM70" s="14"/>
      <c r="SIN70" s="14"/>
      <c r="SIO70" s="14"/>
      <c r="SIP70" s="14"/>
      <c r="SIQ70" s="14"/>
      <c r="SIR70" s="14"/>
      <c r="SIS70" s="14"/>
      <c r="SIT70" s="14"/>
      <c r="SIU70" s="14"/>
      <c r="SIV70" s="14"/>
      <c r="SIW70" s="14"/>
      <c r="SIX70" s="14"/>
      <c r="SIY70" s="14"/>
      <c r="SIZ70" s="14"/>
      <c r="SJA70" s="14"/>
      <c r="SJB70" s="14"/>
      <c r="SJC70" s="14"/>
      <c r="SJD70" s="14"/>
      <c r="SJE70" s="14"/>
      <c r="SJF70" s="14"/>
      <c r="SJG70" s="14"/>
      <c r="SJH70" s="14"/>
      <c r="SJI70" s="14"/>
      <c r="SJJ70" s="14"/>
      <c r="SJK70" s="14"/>
      <c r="SJL70" s="14"/>
      <c r="SJM70" s="14"/>
      <c r="SJN70" s="14"/>
      <c r="SJO70" s="14"/>
      <c r="SJP70" s="14"/>
      <c r="SJQ70" s="14"/>
      <c r="SJR70" s="14"/>
      <c r="SJS70" s="14"/>
      <c r="SJT70" s="14"/>
      <c r="SJU70" s="14"/>
      <c r="SJV70" s="14"/>
      <c r="SJW70" s="14"/>
      <c r="SJX70" s="14"/>
      <c r="SJY70" s="14"/>
      <c r="SJZ70" s="14"/>
      <c r="SKA70" s="14"/>
      <c r="SKB70" s="14"/>
      <c r="SKC70" s="14"/>
      <c r="SKD70" s="14"/>
      <c r="SKE70" s="14"/>
      <c r="SKF70" s="14"/>
      <c r="SKG70" s="14"/>
      <c r="SKH70" s="14"/>
      <c r="SKI70" s="14"/>
      <c r="SKJ70" s="14"/>
      <c r="SKK70" s="14"/>
      <c r="SKL70" s="14"/>
      <c r="SKM70" s="14"/>
      <c r="SKN70" s="14"/>
      <c r="SKO70" s="14"/>
      <c r="SKP70" s="14"/>
      <c r="SKQ70" s="14"/>
      <c r="SKR70" s="14"/>
      <c r="SKS70" s="14"/>
      <c r="SKT70" s="14"/>
      <c r="SKU70" s="14"/>
      <c r="SKV70" s="14"/>
      <c r="SKW70" s="14"/>
      <c r="SKX70" s="14"/>
      <c r="SKY70" s="14"/>
      <c r="SKZ70" s="14"/>
      <c r="SLA70" s="14"/>
      <c r="SLB70" s="14"/>
      <c r="SLC70" s="14"/>
      <c r="SLD70" s="14"/>
      <c r="SLE70" s="14"/>
      <c r="SLF70" s="14"/>
      <c r="SLG70" s="14"/>
      <c r="SLH70" s="14"/>
      <c r="SLI70" s="14"/>
      <c r="SLJ70" s="14"/>
      <c r="SLK70" s="14"/>
      <c r="SLL70" s="14"/>
      <c r="SLM70" s="14"/>
      <c r="SLN70" s="14"/>
      <c r="SLO70" s="14"/>
      <c r="SLP70" s="14"/>
      <c r="SLQ70" s="14"/>
      <c r="SLR70" s="14"/>
      <c r="SLS70" s="14"/>
      <c r="SLT70" s="14"/>
      <c r="SLU70" s="14"/>
      <c r="SLV70" s="14"/>
      <c r="SLW70" s="14"/>
      <c r="SLX70" s="14"/>
      <c r="SLY70" s="14"/>
      <c r="SLZ70" s="14"/>
      <c r="SMA70" s="14"/>
      <c r="SMB70" s="14"/>
      <c r="SMC70" s="14"/>
      <c r="SMD70" s="14"/>
      <c r="SME70" s="14"/>
      <c r="SMF70" s="14"/>
      <c r="SMG70" s="14"/>
      <c r="SMH70" s="14"/>
      <c r="SMI70" s="14"/>
      <c r="SMJ70" s="14"/>
      <c r="SMK70" s="14"/>
      <c r="SML70" s="14"/>
      <c r="SMM70" s="14"/>
      <c r="SMN70" s="14"/>
      <c r="SMO70" s="14"/>
      <c r="SMP70" s="14"/>
      <c r="SMQ70" s="14"/>
      <c r="SMR70" s="14"/>
      <c r="SMS70" s="14"/>
      <c r="SMT70" s="14"/>
      <c r="SMU70" s="14"/>
      <c r="SMV70" s="14"/>
      <c r="SMW70" s="14"/>
      <c r="SMX70" s="14"/>
      <c r="SMY70" s="14"/>
      <c r="SMZ70" s="14"/>
      <c r="SNA70" s="14"/>
      <c r="SNB70" s="14"/>
      <c r="SNC70" s="14"/>
      <c r="SND70" s="14"/>
      <c r="SNE70" s="14"/>
      <c r="SNF70" s="14"/>
      <c r="SNG70" s="14"/>
      <c r="SNH70" s="14"/>
      <c r="SNI70" s="14"/>
      <c r="SNJ70" s="14"/>
      <c r="SNK70" s="14"/>
      <c r="SNL70" s="14"/>
      <c r="SNM70" s="14"/>
      <c r="SNN70" s="14"/>
      <c r="SNO70" s="14"/>
      <c r="SNP70" s="14"/>
      <c r="SNQ70" s="14"/>
      <c r="SNR70" s="14"/>
      <c r="SNS70" s="14"/>
      <c r="SNT70" s="14"/>
      <c r="SNU70" s="14"/>
      <c r="SNV70" s="14"/>
      <c r="SNW70" s="14"/>
      <c r="SNX70" s="14"/>
      <c r="SNY70" s="14"/>
      <c r="SNZ70" s="14"/>
      <c r="SOA70" s="14"/>
      <c r="SOB70" s="14"/>
      <c r="SOC70" s="14"/>
      <c r="SOD70" s="14"/>
      <c r="SOE70" s="14"/>
      <c r="SOF70" s="14"/>
      <c r="SOG70" s="14"/>
      <c r="SOH70" s="14"/>
      <c r="SOI70" s="14"/>
      <c r="SOJ70" s="14"/>
      <c r="SOK70" s="14"/>
      <c r="SOL70" s="14"/>
      <c r="SOM70" s="14"/>
      <c r="SON70" s="14"/>
      <c r="SOO70" s="14"/>
      <c r="SOP70" s="14"/>
      <c r="SOQ70" s="14"/>
      <c r="SOR70" s="14"/>
      <c r="SOS70" s="14"/>
      <c r="SOT70" s="14"/>
      <c r="SOU70" s="14"/>
      <c r="SOV70" s="14"/>
      <c r="SOW70" s="14"/>
      <c r="SOX70" s="14"/>
      <c r="SOY70" s="14"/>
      <c r="SOZ70" s="14"/>
      <c r="SPA70" s="14"/>
      <c r="SPB70" s="14"/>
      <c r="SPC70" s="14"/>
      <c r="SPD70" s="14"/>
      <c r="SPE70" s="14"/>
      <c r="SPF70" s="14"/>
      <c r="SPG70" s="14"/>
      <c r="SPH70" s="14"/>
      <c r="SPI70" s="14"/>
      <c r="SPJ70" s="14"/>
      <c r="SPK70" s="14"/>
      <c r="SPL70" s="14"/>
      <c r="SPM70" s="14"/>
      <c r="SPN70" s="14"/>
      <c r="SPO70" s="14"/>
      <c r="SPP70" s="14"/>
      <c r="SPQ70" s="14"/>
      <c r="SPR70" s="14"/>
      <c r="SPS70" s="14"/>
      <c r="SPT70" s="14"/>
      <c r="SPU70" s="14"/>
      <c r="SPV70" s="14"/>
      <c r="SPW70" s="14"/>
      <c r="SPX70" s="14"/>
      <c r="SPY70" s="14"/>
      <c r="SPZ70" s="14"/>
      <c r="SQA70" s="14"/>
      <c r="SQB70" s="14"/>
      <c r="SQC70" s="14"/>
      <c r="SQD70" s="14"/>
      <c r="SQE70" s="14"/>
      <c r="SQF70" s="14"/>
      <c r="SQG70" s="14"/>
      <c r="SQH70" s="14"/>
      <c r="SQI70" s="14"/>
      <c r="SQJ70" s="14"/>
      <c r="SQK70" s="14"/>
      <c r="SQL70" s="14"/>
      <c r="SQM70" s="14"/>
      <c r="SQN70" s="14"/>
      <c r="SQO70" s="14"/>
      <c r="SQP70" s="14"/>
      <c r="SQQ70" s="14"/>
      <c r="SQR70" s="14"/>
      <c r="SQS70" s="14"/>
      <c r="SQT70" s="14"/>
      <c r="SQU70" s="14"/>
      <c r="SQV70" s="14"/>
      <c r="SQW70" s="14"/>
      <c r="SQX70" s="14"/>
      <c r="SQY70" s="14"/>
      <c r="SQZ70" s="14"/>
      <c r="SRA70" s="14"/>
      <c r="SRB70" s="14"/>
      <c r="SRC70" s="14"/>
      <c r="SRD70" s="14"/>
      <c r="SRE70" s="14"/>
      <c r="SRF70" s="14"/>
      <c r="SRG70" s="14"/>
      <c r="SRH70" s="14"/>
      <c r="SRI70" s="14"/>
      <c r="SRJ70" s="14"/>
      <c r="SRK70" s="14"/>
      <c r="SRL70" s="14"/>
      <c r="SRM70" s="14"/>
      <c r="SRN70" s="14"/>
      <c r="SRO70" s="14"/>
      <c r="SRP70" s="14"/>
      <c r="SRQ70" s="14"/>
      <c r="SRR70" s="14"/>
      <c r="SRS70" s="14"/>
      <c r="SRT70" s="14"/>
      <c r="SRU70" s="14"/>
      <c r="SRV70" s="14"/>
      <c r="SRW70" s="14"/>
      <c r="SRX70" s="14"/>
      <c r="SRY70" s="14"/>
      <c r="SRZ70" s="14"/>
      <c r="SSA70" s="14"/>
      <c r="SSB70" s="14"/>
      <c r="SSC70" s="14"/>
      <c r="SSD70" s="14"/>
      <c r="SSE70" s="14"/>
      <c r="SSF70" s="14"/>
      <c r="SSG70" s="14"/>
      <c r="SSH70" s="14"/>
      <c r="SSI70" s="14"/>
      <c r="SSJ70" s="14"/>
      <c r="SSK70" s="14"/>
      <c r="SSL70" s="14"/>
      <c r="SSM70" s="14"/>
      <c r="SSN70" s="14"/>
      <c r="SSO70" s="14"/>
      <c r="SSP70" s="14"/>
      <c r="SSQ70" s="14"/>
      <c r="SSR70" s="14"/>
      <c r="SSS70" s="14"/>
      <c r="SST70" s="14"/>
      <c r="SSU70" s="14"/>
      <c r="SSV70" s="14"/>
      <c r="SSW70" s="14"/>
      <c r="SSX70" s="14"/>
      <c r="SSY70" s="14"/>
      <c r="SSZ70" s="14"/>
      <c r="STA70" s="14"/>
      <c r="STB70" s="14"/>
      <c r="STC70" s="14"/>
      <c r="STD70" s="14"/>
      <c r="STE70" s="14"/>
      <c r="STF70" s="14"/>
      <c r="STG70" s="14"/>
      <c r="STH70" s="14"/>
      <c r="STI70" s="14"/>
      <c r="STJ70" s="14"/>
      <c r="STK70" s="14"/>
      <c r="STL70" s="14"/>
      <c r="STM70" s="14"/>
      <c r="STN70" s="14"/>
      <c r="STO70" s="14"/>
      <c r="STP70" s="14"/>
      <c r="STQ70" s="14"/>
      <c r="STR70" s="14"/>
      <c r="STS70" s="14"/>
      <c r="STT70" s="14"/>
      <c r="STU70" s="14"/>
      <c r="STV70" s="14"/>
      <c r="STW70" s="14"/>
      <c r="STX70" s="14"/>
      <c r="STY70" s="14"/>
      <c r="STZ70" s="14"/>
      <c r="SUA70" s="14"/>
      <c r="SUB70" s="14"/>
      <c r="SUC70" s="14"/>
      <c r="SUD70" s="14"/>
      <c r="SUE70" s="14"/>
      <c r="SUF70" s="14"/>
      <c r="SUG70" s="14"/>
      <c r="SUH70" s="14"/>
      <c r="SUI70" s="14"/>
      <c r="SUJ70" s="14"/>
      <c r="SUK70" s="14"/>
      <c r="SUL70" s="14"/>
      <c r="SUM70" s="14"/>
      <c r="SUN70" s="14"/>
      <c r="SUO70" s="14"/>
      <c r="SUP70" s="14"/>
      <c r="SUQ70" s="14"/>
      <c r="SUR70" s="14"/>
      <c r="SUS70" s="14"/>
      <c r="SUT70" s="14"/>
      <c r="SUU70" s="14"/>
      <c r="SUV70" s="14"/>
      <c r="SUW70" s="14"/>
      <c r="SUX70" s="14"/>
      <c r="SUY70" s="14"/>
      <c r="SUZ70" s="14"/>
      <c r="SVA70" s="14"/>
      <c r="SVB70" s="14"/>
      <c r="SVC70" s="14"/>
      <c r="SVD70" s="14"/>
      <c r="SVE70" s="14"/>
      <c r="SVF70" s="14"/>
      <c r="SVG70" s="14"/>
      <c r="SVH70" s="14"/>
      <c r="SVI70" s="14"/>
      <c r="SVJ70" s="14"/>
      <c r="SVK70" s="14"/>
      <c r="SVL70" s="14"/>
      <c r="SVM70" s="14"/>
      <c r="SVN70" s="14"/>
      <c r="SVO70" s="14"/>
      <c r="SVP70" s="14"/>
      <c r="SVQ70" s="14"/>
      <c r="SVR70" s="14"/>
      <c r="SVS70" s="14"/>
      <c r="SVT70" s="14"/>
      <c r="SVU70" s="14"/>
      <c r="SVV70" s="14"/>
      <c r="SVW70" s="14"/>
      <c r="SVX70" s="14"/>
      <c r="SVY70" s="14"/>
      <c r="SVZ70" s="14"/>
      <c r="SWA70" s="14"/>
      <c r="SWB70" s="14"/>
      <c r="SWC70" s="14"/>
      <c r="SWD70" s="14"/>
      <c r="SWE70" s="14"/>
      <c r="SWF70" s="14"/>
      <c r="SWG70" s="14"/>
      <c r="SWH70" s="14"/>
      <c r="SWI70" s="14"/>
      <c r="SWJ70" s="14"/>
      <c r="SWK70" s="14"/>
      <c r="SWL70" s="14"/>
      <c r="SWM70" s="14"/>
      <c r="SWN70" s="14"/>
      <c r="SWO70" s="14"/>
      <c r="SWP70" s="14"/>
      <c r="SWQ70" s="14"/>
      <c r="SWR70" s="14"/>
      <c r="SWS70" s="14"/>
      <c r="SWT70" s="14"/>
      <c r="SWU70" s="14"/>
      <c r="SWV70" s="14"/>
      <c r="SWW70" s="14"/>
      <c r="SWX70" s="14"/>
      <c r="SWY70" s="14"/>
      <c r="SWZ70" s="14"/>
      <c r="SXA70" s="14"/>
      <c r="SXB70" s="14"/>
      <c r="SXC70" s="14"/>
      <c r="SXD70" s="14"/>
      <c r="SXE70" s="14"/>
      <c r="SXF70" s="14"/>
      <c r="SXG70" s="14"/>
      <c r="SXH70" s="14"/>
      <c r="SXI70" s="14"/>
      <c r="SXJ70" s="14"/>
      <c r="SXK70" s="14"/>
      <c r="SXL70" s="14"/>
      <c r="SXM70" s="14"/>
      <c r="SXN70" s="14"/>
      <c r="SXO70" s="14"/>
      <c r="SXP70" s="14"/>
      <c r="SXQ70" s="14"/>
      <c r="SXR70" s="14"/>
      <c r="SXS70" s="14"/>
      <c r="SXT70" s="14"/>
      <c r="SXU70" s="14"/>
      <c r="SXV70" s="14"/>
      <c r="SXW70" s="14"/>
      <c r="SXX70" s="14"/>
      <c r="SXY70" s="14"/>
      <c r="SXZ70" s="14"/>
      <c r="SYA70" s="14"/>
      <c r="SYB70" s="14"/>
      <c r="SYC70" s="14"/>
      <c r="SYD70" s="14"/>
      <c r="SYE70" s="14"/>
      <c r="SYF70" s="14"/>
      <c r="SYG70" s="14"/>
      <c r="SYH70" s="14"/>
      <c r="SYI70" s="14"/>
      <c r="SYJ70" s="14"/>
      <c r="SYK70" s="14"/>
      <c r="SYL70" s="14"/>
      <c r="SYM70" s="14"/>
      <c r="SYN70" s="14"/>
      <c r="SYO70" s="14"/>
      <c r="SYP70" s="14"/>
      <c r="SYQ70" s="14"/>
      <c r="SYR70" s="14"/>
      <c r="SYS70" s="14"/>
      <c r="SYT70" s="14"/>
      <c r="SYU70" s="14"/>
      <c r="SYV70" s="14"/>
      <c r="SYW70" s="14"/>
      <c r="SYX70" s="14"/>
      <c r="SYY70" s="14"/>
      <c r="SYZ70" s="14"/>
      <c r="SZA70" s="14"/>
      <c r="SZB70" s="14"/>
      <c r="SZC70" s="14"/>
      <c r="SZD70" s="14"/>
      <c r="SZE70" s="14"/>
      <c r="SZF70" s="14"/>
      <c r="SZG70" s="14"/>
      <c r="SZH70" s="14"/>
      <c r="SZI70" s="14"/>
      <c r="SZJ70" s="14"/>
      <c r="SZK70" s="14"/>
      <c r="SZL70" s="14"/>
      <c r="SZM70" s="14"/>
      <c r="SZN70" s="14"/>
      <c r="SZO70" s="14"/>
      <c r="SZP70" s="14"/>
      <c r="SZQ70" s="14"/>
      <c r="SZR70" s="14"/>
      <c r="SZS70" s="14"/>
      <c r="SZT70" s="14"/>
      <c r="SZU70" s="14"/>
      <c r="SZV70" s="14"/>
      <c r="SZW70" s="14"/>
      <c r="SZX70" s="14"/>
      <c r="SZY70" s="14"/>
      <c r="SZZ70" s="14"/>
      <c r="TAA70" s="14"/>
      <c r="TAB70" s="14"/>
      <c r="TAC70" s="14"/>
      <c r="TAD70" s="14"/>
      <c r="TAE70" s="14"/>
      <c r="TAF70" s="14"/>
      <c r="TAG70" s="14"/>
      <c r="TAH70" s="14"/>
      <c r="TAI70" s="14"/>
      <c r="TAJ70" s="14"/>
      <c r="TAK70" s="14"/>
      <c r="TAL70" s="14"/>
      <c r="TAM70" s="14"/>
      <c r="TAN70" s="14"/>
      <c r="TAO70" s="14"/>
      <c r="TAP70" s="14"/>
      <c r="TAQ70" s="14"/>
      <c r="TAR70" s="14"/>
      <c r="TAS70" s="14"/>
      <c r="TAT70" s="14"/>
      <c r="TAU70" s="14"/>
      <c r="TAV70" s="14"/>
      <c r="TAW70" s="14"/>
      <c r="TAX70" s="14"/>
      <c r="TAY70" s="14"/>
      <c r="TAZ70" s="14"/>
      <c r="TBA70" s="14"/>
      <c r="TBB70" s="14"/>
      <c r="TBC70" s="14"/>
      <c r="TBD70" s="14"/>
      <c r="TBE70" s="14"/>
      <c r="TBF70" s="14"/>
      <c r="TBG70" s="14"/>
      <c r="TBH70" s="14"/>
      <c r="TBI70" s="14"/>
      <c r="TBJ70" s="14"/>
      <c r="TBK70" s="14"/>
      <c r="TBL70" s="14"/>
      <c r="TBM70" s="14"/>
      <c r="TBN70" s="14"/>
      <c r="TBO70" s="14"/>
      <c r="TBP70" s="14"/>
      <c r="TBQ70" s="14"/>
      <c r="TBR70" s="14"/>
      <c r="TBS70" s="14"/>
      <c r="TBT70" s="14"/>
      <c r="TBU70" s="14"/>
      <c r="TBV70" s="14"/>
      <c r="TBW70" s="14"/>
      <c r="TBX70" s="14"/>
      <c r="TBY70" s="14"/>
      <c r="TBZ70" s="14"/>
      <c r="TCA70" s="14"/>
      <c r="TCB70" s="14"/>
      <c r="TCC70" s="14"/>
      <c r="TCD70" s="14"/>
      <c r="TCE70" s="14"/>
      <c r="TCF70" s="14"/>
      <c r="TCG70" s="14"/>
      <c r="TCH70" s="14"/>
      <c r="TCI70" s="14"/>
      <c r="TCJ70" s="14"/>
      <c r="TCK70" s="14"/>
      <c r="TCL70" s="14"/>
      <c r="TCM70" s="14"/>
      <c r="TCN70" s="14"/>
      <c r="TCO70" s="14"/>
      <c r="TCP70" s="14"/>
      <c r="TCQ70" s="14"/>
      <c r="TCR70" s="14"/>
      <c r="TCS70" s="14"/>
      <c r="TCT70" s="14"/>
      <c r="TCU70" s="14"/>
      <c r="TCV70" s="14"/>
      <c r="TCW70" s="14"/>
      <c r="TCX70" s="14"/>
      <c r="TCY70" s="14"/>
      <c r="TCZ70" s="14"/>
      <c r="TDA70" s="14"/>
      <c r="TDB70" s="14"/>
      <c r="TDC70" s="14"/>
      <c r="TDD70" s="14"/>
      <c r="TDE70" s="14"/>
      <c r="TDF70" s="14"/>
      <c r="TDG70" s="14"/>
      <c r="TDH70" s="14"/>
      <c r="TDI70" s="14"/>
      <c r="TDJ70" s="14"/>
      <c r="TDK70" s="14"/>
      <c r="TDL70" s="14"/>
      <c r="TDM70" s="14"/>
      <c r="TDN70" s="14"/>
      <c r="TDO70" s="14"/>
      <c r="TDP70" s="14"/>
      <c r="TDQ70" s="14"/>
      <c r="TDR70" s="14"/>
      <c r="TDS70" s="14"/>
      <c r="TDT70" s="14"/>
      <c r="TDU70" s="14"/>
      <c r="TDV70" s="14"/>
      <c r="TDW70" s="14"/>
      <c r="TDX70" s="14"/>
      <c r="TDY70" s="14"/>
      <c r="TDZ70" s="14"/>
      <c r="TEA70" s="14"/>
      <c r="TEB70" s="14"/>
      <c r="TEC70" s="14"/>
      <c r="TED70" s="14"/>
      <c r="TEE70" s="14"/>
      <c r="TEF70" s="14"/>
      <c r="TEG70" s="14"/>
      <c r="TEH70" s="14"/>
      <c r="TEI70" s="14"/>
      <c r="TEJ70" s="14"/>
      <c r="TEK70" s="14"/>
      <c r="TEL70" s="14"/>
      <c r="TEM70" s="14"/>
      <c r="TEN70" s="14"/>
      <c r="TEO70" s="14"/>
      <c r="TEP70" s="14"/>
      <c r="TEQ70" s="14"/>
      <c r="TER70" s="14"/>
      <c r="TES70" s="14"/>
      <c r="TET70" s="14"/>
      <c r="TEU70" s="14"/>
      <c r="TEV70" s="14"/>
      <c r="TEW70" s="14"/>
      <c r="TEX70" s="14"/>
      <c r="TEY70" s="14"/>
      <c r="TEZ70" s="14"/>
      <c r="TFA70" s="14"/>
      <c r="TFB70" s="14"/>
      <c r="TFC70" s="14"/>
      <c r="TFD70" s="14"/>
      <c r="TFE70" s="14"/>
      <c r="TFF70" s="14"/>
      <c r="TFG70" s="14"/>
      <c r="TFH70" s="14"/>
      <c r="TFI70" s="14"/>
      <c r="TFJ70" s="14"/>
      <c r="TFK70" s="14"/>
      <c r="TFL70" s="14"/>
      <c r="TFM70" s="14"/>
      <c r="TFN70" s="14"/>
      <c r="TFO70" s="14"/>
      <c r="TFP70" s="14"/>
      <c r="TFQ70" s="14"/>
      <c r="TFR70" s="14"/>
      <c r="TFS70" s="14"/>
      <c r="TFT70" s="14"/>
      <c r="TFU70" s="14"/>
      <c r="TFV70" s="14"/>
      <c r="TFW70" s="14"/>
      <c r="TFX70" s="14"/>
      <c r="TFY70" s="14"/>
      <c r="TFZ70" s="14"/>
      <c r="TGA70" s="14"/>
      <c r="TGB70" s="14"/>
      <c r="TGC70" s="14"/>
      <c r="TGD70" s="14"/>
      <c r="TGE70" s="14"/>
      <c r="TGF70" s="14"/>
      <c r="TGG70" s="14"/>
      <c r="TGH70" s="14"/>
      <c r="TGI70" s="14"/>
      <c r="TGJ70" s="14"/>
      <c r="TGK70" s="14"/>
      <c r="TGL70" s="14"/>
      <c r="TGM70" s="14"/>
      <c r="TGN70" s="14"/>
      <c r="TGO70" s="14"/>
      <c r="TGP70" s="14"/>
      <c r="TGQ70" s="14"/>
      <c r="TGR70" s="14"/>
      <c r="TGS70" s="14"/>
      <c r="TGT70" s="14"/>
      <c r="TGU70" s="14"/>
      <c r="TGV70" s="14"/>
      <c r="TGW70" s="14"/>
      <c r="TGX70" s="14"/>
      <c r="TGY70" s="14"/>
      <c r="TGZ70" s="14"/>
      <c r="THA70" s="14"/>
      <c r="THB70" s="14"/>
      <c r="THC70" s="14"/>
      <c r="THD70" s="14"/>
      <c r="THE70" s="14"/>
      <c r="THF70" s="14"/>
      <c r="THG70" s="14"/>
      <c r="THH70" s="14"/>
      <c r="THI70" s="14"/>
      <c r="THJ70" s="14"/>
      <c r="THK70" s="14"/>
      <c r="THL70" s="14"/>
      <c r="THM70" s="14"/>
      <c r="THN70" s="14"/>
      <c r="THO70" s="14"/>
      <c r="THP70" s="14"/>
      <c r="THQ70" s="14"/>
      <c r="THR70" s="14"/>
      <c r="THS70" s="14"/>
      <c r="THT70" s="14"/>
      <c r="THU70" s="14"/>
      <c r="THV70" s="14"/>
      <c r="THW70" s="14"/>
      <c r="THX70" s="14"/>
      <c r="THY70" s="14"/>
      <c r="THZ70" s="14"/>
      <c r="TIA70" s="14"/>
      <c r="TIB70" s="14"/>
      <c r="TIC70" s="14"/>
      <c r="TID70" s="14"/>
      <c r="TIE70" s="14"/>
      <c r="TIF70" s="14"/>
      <c r="TIG70" s="14"/>
      <c r="TIH70" s="14"/>
      <c r="TII70" s="14"/>
      <c r="TIJ70" s="14"/>
      <c r="TIK70" s="14"/>
      <c r="TIL70" s="14"/>
      <c r="TIM70" s="14"/>
      <c r="TIN70" s="14"/>
      <c r="TIO70" s="14"/>
      <c r="TIP70" s="14"/>
      <c r="TIQ70" s="14"/>
      <c r="TIR70" s="14"/>
      <c r="TIS70" s="14"/>
      <c r="TIT70" s="14"/>
      <c r="TIU70" s="14"/>
      <c r="TIV70" s="14"/>
      <c r="TIW70" s="14"/>
      <c r="TIX70" s="14"/>
      <c r="TIY70" s="14"/>
      <c r="TIZ70" s="14"/>
      <c r="TJA70" s="14"/>
      <c r="TJB70" s="14"/>
      <c r="TJC70" s="14"/>
      <c r="TJD70" s="14"/>
      <c r="TJE70" s="14"/>
      <c r="TJF70" s="14"/>
      <c r="TJG70" s="14"/>
      <c r="TJH70" s="14"/>
      <c r="TJI70" s="14"/>
      <c r="TJJ70" s="14"/>
      <c r="TJK70" s="14"/>
      <c r="TJL70" s="14"/>
      <c r="TJM70" s="14"/>
      <c r="TJN70" s="14"/>
      <c r="TJO70" s="14"/>
      <c r="TJP70" s="14"/>
      <c r="TJQ70" s="14"/>
      <c r="TJR70" s="14"/>
      <c r="TJS70" s="14"/>
      <c r="TJT70" s="14"/>
      <c r="TJU70" s="14"/>
      <c r="TJV70" s="14"/>
      <c r="TJW70" s="14"/>
      <c r="TJX70" s="14"/>
      <c r="TJY70" s="14"/>
      <c r="TJZ70" s="14"/>
      <c r="TKA70" s="14"/>
      <c r="TKB70" s="14"/>
      <c r="TKC70" s="14"/>
      <c r="TKD70" s="14"/>
      <c r="TKE70" s="14"/>
      <c r="TKF70" s="14"/>
      <c r="TKG70" s="14"/>
      <c r="TKH70" s="14"/>
      <c r="TKI70" s="14"/>
      <c r="TKJ70" s="14"/>
      <c r="TKK70" s="14"/>
      <c r="TKL70" s="14"/>
      <c r="TKM70" s="14"/>
      <c r="TKN70" s="14"/>
      <c r="TKO70" s="14"/>
      <c r="TKP70" s="14"/>
      <c r="TKQ70" s="14"/>
      <c r="TKR70" s="14"/>
      <c r="TKS70" s="14"/>
      <c r="TKT70" s="14"/>
      <c r="TKU70" s="14"/>
      <c r="TKV70" s="14"/>
      <c r="TKW70" s="14"/>
      <c r="TKX70" s="14"/>
      <c r="TKY70" s="14"/>
      <c r="TKZ70" s="14"/>
      <c r="TLA70" s="14"/>
      <c r="TLB70" s="14"/>
      <c r="TLC70" s="14"/>
      <c r="TLD70" s="14"/>
      <c r="TLE70" s="14"/>
      <c r="TLF70" s="14"/>
      <c r="TLG70" s="14"/>
      <c r="TLH70" s="14"/>
      <c r="TLI70" s="14"/>
      <c r="TLJ70" s="14"/>
      <c r="TLK70" s="14"/>
      <c r="TLL70" s="14"/>
      <c r="TLM70" s="14"/>
      <c r="TLN70" s="14"/>
      <c r="TLO70" s="14"/>
      <c r="TLP70" s="14"/>
      <c r="TLQ70" s="14"/>
      <c r="TLR70" s="14"/>
      <c r="TLS70" s="14"/>
      <c r="TLT70" s="14"/>
      <c r="TLU70" s="14"/>
      <c r="TLV70" s="14"/>
      <c r="TLW70" s="14"/>
      <c r="TLX70" s="14"/>
      <c r="TLY70" s="14"/>
      <c r="TLZ70" s="14"/>
      <c r="TMA70" s="14"/>
      <c r="TMB70" s="14"/>
      <c r="TMC70" s="14"/>
      <c r="TMD70" s="14"/>
      <c r="TME70" s="14"/>
      <c r="TMF70" s="14"/>
      <c r="TMG70" s="14"/>
      <c r="TMH70" s="14"/>
      <c r="TMI70" s="14"/>
      <c r="TMJ70" s="14"/>
      <c r="TMK70" s="14"/>
      <c r="TML70" s="14"/>
      <c r="TMM70" s="14"/>
      <c r="TMN70" s="14"/>
      <c r="TMO70" s="14"/>
      <c r="TMP70" s="14"/>
      <c r="TMQ70" s="14"/>
      <c r="TMR70" s="14"/>
      <c r="TMS70" s="14"/>
      <c r="TMT70" s="14"/>
      <c r="TMU70" s="14"/>
      <c r="TMV70" s="14"/>
      <c r="TMW70" s="14"/>
      <c r="TMX70" s="14"/>
      <c r="TMY70" s="14"/>
      <c r="TMZ70" s="14"/>
      <c r="TNA70" s="14"/>
      <c r="TNB70" s="14"/>
      <c r="TNC70" s="14"/>
      <c r="TND70" s="14"/>
      <c r="TNE70" s="14"/>
      <c r="TNF70" s="14"/>
      <c r="TNG70" s="14"/>
      <c r="TNH70" s="14"/>
      <c r="TNI70" s="14"/>
      <c r="TNJ70" s="14"/>
      <c r="TNK70" s="14"/>
      <c r="TNL70" s="14"/>
      <c r="TNM70" s="14"/>
      <c r="TNN70" s="14"/>
      <c r="TNO70" s="14"/>
      <c r="TNP70" s="14"/>
      <c r="TNQ70" s="14"/>
      <c r="TNR70" s="14"/>
      <c r="TNS70" s="14"/>
      <c r="TNT70" s="14"/>
      <c r="TNU70" s="14"/>
      <c r="TNV70" s="14"/>
      <c r="TNW70" s="14"/>
      <c r="TNX70" s="14"/>
      <c r="TNY70" s="14"/>
      <c r="TNZ70" s="14"/>
      <c r="TOA70" s="14"/>
      <c r="TOB70" s="14"/>
      <c r="TOC70" s="14"/>
      <c r="TOD70" s="14"/>
      <c r="TOE70" s="14"/>
      <c r="TOF70" s="14"/>
      <c r="TOG70" s="14"/>
      <c r="TOH70" s="14"/>
      <c r="TOI70" s="14"/>
      <c r="TOJ70" s="14"/>
      <c r="TOK70" s="14"/>
      <c r="TOL70" s="14"/>
      <c r="TOM70" s="14"/>
      <c r="TON70" s="14"/>
      <c r="TOO70" s="14"/>
      <c r="TOP70" s="14"/>
      <c r="TOQ70" s="14"/>
      <c r="TOR70" s="14"/>
      <c r="TOS70" s="14"/>
      <c r="TOT70" s="14"/>
      <c r="TOU70" s="14"/>
      <c r="TOV70" s="14"/>
      <c r="TOW70" s="14"/>
      <c r="TOX70" s="14"/>
      <c r="TOY70" s="14"/>
      <c r="TOZ70" s="14"/>
      <c r="TPA70" s="14"/>
      <c r="TPB70" s="14"/>
      <c r="TPC70" s="14"/>
      <c r="TPD70" s="14"/>
      <c r="TPE70" s="14"/>
      <c r="TPF70" s="14"/>
      <c r="TPG70" s="14"/>
      <c r="TPH70" s="14"/>
      <c r="TPI70" s="14"/>
      <c r="TPJ70" s="14"/>
      <c r="TPK70" s="14"/>
      <c r="TPL70" s="14"/>
      <c r="TPM70" s="14"/>
      <c r="TPN70" s="14"/>
      <c r="TPO70" s="14"/>
      <c r="TPP70" s="14"/>
      <c r="TPQ70" s="14"/>
      <c r="TPR70" s="14"/>
      <c r="TPS70" s="14"/>
      <c r="TPT70" s="14"/>
      <c r="TPU70" s="14"/>
      <c r="TPV70" s="14"/>
      <c r="TPW70" s="14"/>
      <c r="TPX70" s="14"/>
      <c r="TPY70" s="14"/>
      <c r="TPZ70" s="14"/>
      <c r="TQA70" s="14"/>
      <c r="TQB70" s="14"/>
      <c r="TQC70" s="14"/>
      <c r="TQD70" s="14"/>
      <c r="TQE70" s="14"/>
      <c r="TQF70" s="14"/>
      <c r="TQG70" s="14"/>
      <c r="TQH70" s="14"/>
      <c r="TQI70" s="14"/>
      <c r="TQJ70" s="14"/>
      <c r="TQK70" s="14"/>
      <c r="TQL70" s="14"/>
      <c r="TQM70" s="14"/>
      <c r="TQN70" s="14"/>
      <c r="TQO70" s="14"/>
      <c r="TQP70" s="14"/>
      <c r="TQQ70" s="14"/>
      <c r="TQR70" s="14"/>
      <c r="TQS70" s="14"/>
      <c r="TQT70" s="14"/>
      <c r="TQU70" s="14"/>
      <c r="TQV70" s="14"/>
      <c r="TQW70" s="14"/>
      <c r="TQX70" s="14"/>
      <c r="TQY70" s="14"/>
      <c r="TQZ70" s="14"/>
      <c r="TRA70" s="14"/>
      <c r="TRB70" s="14"/>
      <c r="TRC70" s="14"/>
      <c r="TRD70" s="14"/>
      <c r="TRE70" s="14"/>
      <c r="TRF70" s="14"/>
      <c r="TRG70" s="14"/>
      <c r="TRH70" s="14"/>
      <c r="TRI70" s="14"/>
      <c r="TRJ70" s="14"/>
      <c r="TRK70" s="14"/>
      <c r="TRL70" s="14"/>
      <c r="TRM70" s="14"/>
      <c r="TRN70" s="14"/>
      <c r="TRO70" s="14"/>
      <c r="TRP70" s="14"/>
      <c r="TRQ70" s="14"/>
      <c r="TRR70" s="14"/>
      <c r="TRS70" s="14"/>
      <c r="TRT70" s="14"/>
      <c r="TRU70" s="14"/>
      <c r="TRV70" s="14"/>
      <c r="TRW70" s="14"/>
      <c r="TRX70" s="14"/>
      <c r="TRY70" s="14"/>
      <c r="TRZ70" s="14"/>
      <c r="TSA70" s="14"/>
      <c r="TSB70" s="14"/>
      <c r="TSC70" s="14"/>
      <c r="TSD70" s="14"/>
      <c r="TSE70" s="14"/>
      <c r="TSF70" s="14"/>
      <c r="TSG70" s="14"/>
      <c r="TSH70" s="14"/>
      <c r="TSI70" s="14"/>
      <c r="TSJ70" s="14"/>
      <c r="TSK70" s="14"/>
      <c r="TSL70" s="14"/>
      <c r="TSM70" s="14"/>
      <c r="TSN70" s="14"/>
      <c r="TSO70" s="14"/>
      <c r="TSP70" s="14"/>
      <c r="TSQ70" s="14"/>
      <c r="TSR70" s="14"/>
      <c r="TSS70" s="14"/>
      <c r="TST70" s="14"/>
      <c r="TSU70" s="14"/>
      <c r="TSV70" s="14"/>
      <c r="TSW70" s="14"/>
      <c r="TSX70" s="14"/>
      <c r="TSY70" s="14"/>
      <c r="TSZ70" s="14"/>
      <c r="TTA70" s="14"/>
      <c r="TTB70" s="14"/>
      <c r="TTC70" s="14"/>
      <c r="TTD70" s="14"/>
      <c r="TTE70" s="14"/>
      <c r="TTF70" s="14"/>
      <c r="TTG70" s="14"/>
      <c r="TTH70" s="14"/>
      <c r="TTI70" s="14"/>
      <c r="TTJ70" s="14"/>
      <c r="TTK70" s="14"/>
      <c r="TTL70" s="14"/>
      <c r="TTM70" s="14"/>
      <c r="TTN70" s="14"/>
      <c r="TTO70" s="14"/>
      <c r="TTP70" s="14"/>
      <c r="TTQ70" s="14"/>
      <c r="TTR70" s="14"/>
      <c r="TTS70" s="14"/>
      <c r="TTT70" s="14"/>
      <c r="TTU70" s="14"/>
      <c r="TTV70" s="14"/>
      <c r="TTW70" s="14"/>
      <c r="TTX70" s="14"/>
      <c r="TTY70" s="14"/>
      <c r="TTZ70" s="14"/>
      <c r="TUA70" s="14"/>
      <c r="TUB70" s="14"/>
      <c r="TUC70" s="14"/>
      <c r="TUD70" s="14"/>
      <c r="TUE70" s="14"/>
      <c r="TUF70" s="14"/>
      <c r="TUG70" s="14"/>
      <c r="TUH70" s="14"/>
      <c r="TUI70" s="14"/>
      <c r="TUJ70" s="14"/>
      <c r="TUK70" s="14"/>
      <c r="TUL70" s="14"/>
      <c r="TUM70" s="14"/>
      <c r="TUN70" s="14"/>
      <c r="TUO70" s="14"/>
      <c r="TUP70" s="14"/>
      <c r="TUQ70" s="14"/>
      <c r="TUR70" s="14"/>
      <c r="TUS70" s="14"/>
      <c r="TUT70" s="14"/>
      <c r="TUU70" s="14"/>
      <c r="TUV70" s="14"/>
      <c r="TUW70" s="14"/>
      <c r="TUX70" s="14"/>
      <c r="TUY70" s="14"/>
      <c r="TUZ70" s="14"/>
      <c r="TVA70" s="14"/>
      <c r="TVB70" s="14"/>
      <c r="TVC70" s="14"/>
      <c r="TVD70" s="14"/>
      <c r="TVE70" s="14"/>
      <c r="TVF70" s="14"/>
      <c r="TVG70" s="14"/>
      <c r="TVH70" s="14"/>
      <c r="TVI70" s="14"/>
      <c r="TVJ70" s="14"/>
      <c r="TVK70" s="14"/>
      <c r="TVL70" s="14"/>
      <c r="TVM70" s="14"/>
      <c r="TVN70" s="14"/>
      <c r="TVO70" s="14"/>
      <c r="TVP70" s="14"/>
      <c r="TVQ70" s="14"/>
      <c r="TVR70" s="14"/>
      <c r="TVS70" s="14"/>
      <c r="TVT70" s="14"/>
      <c r="TVU70" s="14"/>
      <c r="TVV70" s="14"/>
      <c r="TVW70" s="14"/>
      <c r="TVX70" s="14"/>
      <c r="TVY70" s="14"/>
      <c r="TVZ70" s="14"/>
      <c r="TWA70" s="14"/>
      <c r="TWB70" s="14"/>
      <c r="TWC70" s="14"/>
      <c r="TWD70" s="14"/>
      <c r="TWE70" s="14"/>
      <c r="TWF70" s="14"/>
      <c r="TWG70" s="14"/>
      <c r="TWH70" s="14"/>
      <c r="TWI70" s="14"/>
      <c r="TWJ70" s="14"/>
      <c r="TWK70" s="14"/>
      <c r="TWL70" s="14"/>
      <c r="TWM70" s="14"/>
      <c r="TWN70" s="14"/>
      <c r="TWO70" s="14"/>
      <c r="TWP70" s="14"/>
      <c r="TWQ70" s="14"/>
      <c r="TWR70" s="14"/>
      <c r="TWS70" s="14"/>
      <c r="TWT70" s="14"/>
      <c r="TWU70" s="14"/>
      <c r="TWV70" s="14"/>
      <c r="TWW70" s="14"/>
      <c r="TWX70" s="14"/>
      <c r="TWY70" s="14"/>
      <c r="TWZ70" s="14"/>
      <c r="TXA70" s="14"/>
      <c r="TXB70" s="14"/>
      <c r="TXC70" s="14"/>
      <c r="TXD70" s="14"/>
      <c r="TXE70" s="14"/>
      <c r="TXF70" s="14"/>
      <c r="TXG70" s="14"/>
      <c r="TXH70" s="14"/>
      <c r="TXI70" s="14"/>
      <c r="TXJ70" s="14"/>
      <c r="TXK70" s="14"/>
      <c r="TXL70" s="14"/>
      <c r="TXM70" s="14"/>
      <c r="TXN70" s="14"/>
      <c r="TXO70" s="14"/>
      <c r="TXP70" s="14"/>
      <c r="TXQ70" s="14"/>
      <c r="TXR70" s="14"/>
      <c r="TXS70" s="14"/>
      <c r="TXT70" s="14"/>
      <c r="TXU70" s="14"/>
      <c r="TXV70" s="14"/>
      <c r="TXW70" s="14"/>
      <c r="TXX70" s="14"/>
      <c r="TXY70" s="14"/>
      <c r="TXZ70" s="14"/>
      <c r="TYA70" s="14"/>
      <c r="TYB70" s="14"/>
      <c r="TYC70" s="14"/>
      <c r="TYD70" s="14"/>
      <c r="TYE70" s="14"/>
      <c r="TYF70" s="14"/>
      <c r="TYG70" s="14"/>
      <c r="TYH70" s="14"/>
      <c r="TYI70" s="14"/>
      <c r="TYJ70" s="14"/>
      <c r="TYK70" s="14"/>
      <c r="TYL70" s="14"/>
      <c r="TYM70" s="14"/>
      <c r="TYN70" s="14"/>
      <c r="TYO70" s="14"/>
      <c r="TYP70" s="14"/>
      <c r="TYQ70" s="14"/>
      <c r="TYR70" s="14"/>
      <c r="TYS70" s="14"/>
      <c r="TYT70" s="14"/>
      <c r="TYU70" s="14"/>
      <c r="TYV70" s="14"/>
      <c r="TYW70" s="14"/>
      <c r="TYX70" s="14"/>
      <c r="TYY70" s="14"/>
      <c r="TYZ70" s="14"/>
      <c r="TZA70" s="14"/>
      <c r="TZB70" s="14"/>
      <c r="TZC70" s="14"/>
      <c r="TZD70" s="14"/>
      <c r="TZE70" s="14"/>
      <c r="TZF70" s="14"/>
      <c r="TZG70" s="14"/>
      <c r="TZH70" s="14"/>
      <c r="TZI70" s="14"/>
      <c r="TZJ70" s="14"/>
      <c r="TZK70" s="14"/>
      <c r="TZL70" s="14"/>
      <c r="TZM70" s="14"/>
      <c r="TZN70" s="14"/>
      <c r="TZO70" s="14"/>
      <c r="TZP70" s="14"/>
      <c r="TZQ70" s="14"/>
      <c r="TZR70" s="14"/>
      <c r="TZS70" s="14"/>
      <c r="TZT70" s="14"/>
      <c r="TZU70" s="14"/>
      <c r="TZV70" s="14"/>
      <c r="TZW70" s="14"/>
      <c r="TZX70" s="14"/>
      <c r="TZY70" s="14"/>
      <c r="TZZ70" s="14"/>
      <c r="UAA70" s="14"/>
      <c r="UAB70" s="14"/>
      <c r="UAC70" s="14"/>
      <c r="UAD70" s="14"/>
      <c r="UAE70" s="14"/>
      <c r="UAF70" s="14"/>
      <c r="UAG70" s="14"/>
      <c r="UAH70" s="14"/>
      <c r="UAI70" s="14"/>
      <c r="UAJ70" s="14"/>
      <c r="UAK70" s="14"/>
      <c r="UAL70" s="14"/>
      <c r="UAM70" s="14"/>
      <c r="UAN70" s="14"/>
      <c r="UAO70" s="14"/>
      <c r="UAP70" s="14"/>
      <c r="UAQ70" s="14"/>
      <c r="UAR70" s="14"/>
      <c r="UAS70" s="14"/>
      <c r="UAT70" s="14"/>
      <c r="UAU70" s="14"/>
      <c r="UAV70" s="14"/>
      <c r="UAW70" s="14"/>
      <c r="UAX70" s="14"/>
      <c r="UAY70" s="14"/>
      <c r="UAZ70" s="14"/>
      <c r="UBA70" s="14"/>
      <c r="UBB70" s="14"/>
      <c r="UBC70" s="14"/>
      <c r="UBD70" s="14"/>
      <c r="UBE70" s="14"/>
      <c r="UBF70" s="14"/>
      <c r="UBG70" s="14"/>
      <c r="UBH70" s="14"/>
      <c r="UBI70" s="14"/>
      <c r="UBJ70" s="14"/>
      <c r="UBK70" s="14"/>
      <c r="UBL70" s="14"/>
      <c r="UBM70" s="14"/>
      <c r="UBN70" s="14"/>
      <c r="UBO70" s="14"/>
      <c r="UBP70" s="14"/>
      <c r="UBQ70" s="14"/>
      <c r="UBR70" s="14"/>
      <c r="UBS70" s="14"/>
      <c r="UBT70" s="14"/>
      <c r="UBU70" s="14"/>
      <c r="UBV70" s="14"/>
      <c r="UBW70" s="14"/>
      <c r="UBX70" s="14"/>
      <c r="UBY70" s="14"/>
      <c r="UBZ70" s="14"/>
      <c r="UCA70" s="14"/>
      <c r="UCB70" s="14"/>
      <c r="UCC70" s="14"/>
      <c r="UCD70" s="14"/>
      <c r="UCE70" s="14"/>
      <c r="UCF70" s="14"/>
      <c r="UCG70" s="14"/>
      <c r="UCH70" s="14"/>
      <c r="UCI70" s="14"/>
      <c r="UCJ70" s="14"/>
      <c r="UCK70" s="14"/>
      <c r="UCL70" s="14"/>
      <c r="UCM70" s="14"/>
      <c r="UCN70" s="14"/>
      <c r="UCO70" s="14"/>
      <c r="UCP70" s="14"/>
      <c r="UCQ70" s="14"/>
      <c r="UCR70" s="14"/>
      <c r="UCS70" s="14"/>
      <c r="UCT70" s="14"/>
      <c r="UCU70" s="14"/>
      <c r="UCV70" s="14"/>
      <c r="UCW70" s="14"/>
      <c r="UCX70" s="14"/>
      <c r="UCY70" s="14"/>
      <c r="UCZ70" s="14"/>
      <c r="UDA70" s="14"/>
      <c r="UDB70" s="14"/>
      <c r="UDC70" s="14"/>
      <c r="UDD70" s="14"/>
      <c r="UDE70" s="14"/>
      <c r="UDF70" s="14"/>
      <c r="UDG70" s="14"/>
      <c r="UDH70" s="14"/>
      <c r="UDI70" s="14"/>
      <c r="UDJ70" s="14"/>
      <c r="UDK70" s="14"/>
      <c r="UDL70" s="14"/>
      <c r="UDM70" s="14"/>
      <c r="UDN70" s="14"/>
      <c r="UDO70" s="14"/>
      <c r="UDP70" s="14"/>
      <c r="UDQ70" s="14"/>
      <c r="UDR70" s="14"/>
      <c r="UDS70" s="14"/>
      <c r="UDT70" s="14"/>
      <c r="UDU70" s="14"/>
      <c r="UDV70" s="14"/>
      <c r="UDW70" s="14"/>
      <c r="UDX70" s="14"/>
      <c r="UDY70" s="14"/>
      <c r="UDZ70" s="14"/>
      <c r="UEA70" s="14"/>
      <c r="UEB70" s="14"/>
      <c r="UEC70" s="14"/>
      <c r="UED70" s="14"/>
      <c r="UEE70" s="14"/>
      <c r="UEF70" s="14"/>
      <c r="UEG70" s="14"/>
      <c r="UEH70" s="14"/>
      <c r="UEI70" s="14"/>
      <c r="UEJ70" s="14"/>
      <c r="UEK70" s="14"/>
      <c r="UEL70" s="14"/>
      <c r="UEM70" s="14"/>
      <c r="UEN70" s="14"/>
      <c r="UEO70" s="14"/>
      <c r="UEP70" s="14"/>
      <c r="UEQ70" s="14"/>
      <c r="UER70" s="14"/>
      <c r="UES70" s="14"/>
      <c r="UET70" s="14"/>
      <c r="UEU70" s="14"/>
      <c r="UEV70" s="14"/>
      <c r="UEW70" s="14"/>
      <c r="UEX70" s="14"/>
      <c r="UEY70" s="14"/>
      <c r="UEZ70" s="14"/>
      <c r="UFA70" s="14"/>
      <c r="UFB70" s="14"/>
      <c r="UFC70" s="14"/>
      <c r="UFD70" s="14"/>
      <c r="UFE70" s="14"/>
      <c r="UFF70" s="14"/>
      <c r="UFG70" s="14"/>
      <c r="UFH70" s="14"/>
      <c r="UFI70" s="14"/>
      <c r="UFJ70" s="14"/>
      <c r="UFK70" s="14"/>
      <c r="UFL70" s="14"/>
      <c r="UFM70" s="14"/>
      <c r="UFN70" s="14"/>
      <c r="UFO70" s="14"/>
      <c r="UFP70" s="14"/>
      <c r="UFQ70" s="14"/>
      <c r="UFR70" s="14"/>
      <c r="UFS70" s="14"/>
      <c r="UFT70" s="14"/>
      <c r="UFU70" s="14"/>
      <c r="UFV70" s="14"/>
      <c r="UFW70" s="14"/>
      <c r="UFX70" s="14"/>
      <c r="UFY70" s="14"/>
      <c r="UFZ70" s="14"/>
      <c r="UGA70" s="14"/>
      <c r="UGB70" s="14"/>
      <c r="UGC70" s="14"/>
      <c r="UGD70" s="14"/>
      <c r="UGE70" s="14"/>
      <c r="UGF70" s="14"/>
      <c r="UGG70" s="14"/>
      <c r="UGH70" s="14"/>
      <c r="UGI70" s="14"/>
      <c r="UGJ70" s="14"/>
      <c r="UGK70" s="14"/>
      <c r="UGL70" s="14"/>
      <c r="UGM70" s="14"/>
      <c r="UGN70" s="14"/>
      <c r="UGO70" s="14"/>
      <c r="UGP70" s="14"/>
      <c r="UGQ70" s="14"/>
      <c r="UGR70" s="14"/>
      <c r="UGS70" s="14"/>
      <c r="UGT70" s="14"/>
      <c r="UGU70" s="14"/>
      <c r="UGV70" s="14"/>
      <c r="UGW70" s="14"/>
      <c r="UGX70" s="14"/>
      <c r="UGY70" s="14"/>
      <c r="UGZ70" s="14"/>
      <c r="UHA70" s="14"/>
      <c r="UHB70" s="14"/>
      <c r="UHC70" s="14"/>
      <c r="UHD70" s="14"/>
      <c r="UHE70" s="14"/>
      <c r="UHF70" s="14"/>
      <c r="UHG70" s="14"/>
      <c r="UHH70" s="14"/>
      <c r="UHI70" s="14"/>
      <c r="UHJ70" s="14"/>
      <c r="UHK70" s="14"/>
      <c r="UHL70" s="14"/>
      <c r="UHM70" s="14"/>
      <c r="UHN70" s="14"/>
      <c r="UHO70" s="14"/>
      <c r="UHP70" s="14"/>
      <c r="UHQ70" s="14"/>
      <c r="UHR70" s="14"/>
      <c r="UHS70" s="14"/>
      <c r="UHT70" s="14"/>
      <c r="UHU70" s="14"/>
      <c r="UHV70" s="14"/>
      <c r="UHW70" s="14"/>
      <c r="UHX70" s="14"/>
      <c r="UHY70" s="14"/>
      <c r="UHZ70" s="14"/>
      <c r="UIA70" s="14"/>
      <c r="UIB70" s="14"/>
      <c r="UIC70" s="14"/>
      <c r="UID70" s="14"/>
      <c r="UIE70" s="14"/>
      <c r="UIF70" s="14"/>
      <c r="UIG70" s="14"/>
      <c r="UIH70" s="14"/>
      <c r="UII70" s="14"/>
      <c r="UIJ70" s="14"/>
      <c r="UIK70" s="14"/>
      <c r="UIL70" s="14"/>
      <c r="UIM70" s="14"/>
      <c r="UIN70" s="14"/>
      <c r="UIO70" s="14"/>
      <c r="UIP70" s="14"/>
      <c r="UIQ70" s="14"/>
      <c r="UIR70" s="14"/>
      <c r="UIS70" s="14"/>
      <c r="UIT70" s="14"/>
      <c r="UIU70" s="14"/>
      <c r="UIV70" s="14"/>
      <c r="UIW70" s="14"/>
      <c r="UIX70" s="14"/>
      <c r="UIY70" s="14"/>
      <c r="UIZ70" s="14"/>
      <c r="UJA70" s="14"/>
      <c r="UJB70" s="14"/>
      <c r="UJC70" s="14"/>
      <c r="UJD70" s="14"/>
      <c r="UJE70" s="14"/>
      <c r="UJF70" s="14"/>
      <c r="UJG70" s="14"/>
      <c r="UJH70" s="14"/>
      <c r="UJI70" s="14"/>
      <c r="UJJ70" s="14"/>
      <c r="UJK70" s="14"/>
      <c r="UJL70" s="14"/>
      <c r="UJM70" s="14"/>
      <c r="UJN70" s="14"/>
      <c r="UJO70" s="14"/>
      <c r="UJP70" s="14"/>
      <c r="UJQ70" s="14"/>
      <c r="UJR70" s="14"/>
      <c r="UJS70" s="14"/>
      <c r="UJT70" s="14"/>
      <c r="UJU70" s="14"/>
      <c r="UJV70" s="14"/>
      <c r="UJW70" s="14"/>
      <c r="UJX70" s="14"/>
      <c r="UJY70" s="14"/>
      <c r="UJZ70" s="14"/>
      <c r="UKA70" s="14"/>
      <c r="UKB70" s="14"/>
      <c r="UKC70" s="14"/>
      <c r="UKD70" s="14"/>
      <c r="UKE70" s="14"/>
      <c r="UKF70" s="14"/>
      <c r="UKG70" s="14"/>
      <c r="UKH70" s="14"/>
      <c r="UKI70" s="14"/>
      <c r="UKJ70" s="14"/>
      <c r="UKK70" s="14"/>
      <c r="UKL70" s="14"/>
      <c r="UKM70" s="14"/>
      <c r="UKN70" s="14"/>
      <c r="UKO70" s="14"/>
      <c r="UKP70" s="14"/>
      <c r="UKQ70" s="14"/>
      <c r="UKR70" s="14"/>
      <c r="UKS70" s="14"/>
      <c r="UKT70" s="14"/>
      <c r="UKU70" s="14"/>
      <c r="UKV70" s="14"/>
      <c r="UKW70" s="14"/>
      <c r="UKX70" s="14"/>
      <c r="UKY70" s="14"/>
      <c r="UKZ70" s="14"/>
      <c r="ULA70" s="14"/>
      <c r="ULB70" s="14"/>
      <c r="ULC70" s="14"/>
      <c r="ULD70" s="14"/>
      <c r="ULE70" s="14"/>
      <c r="ULF70" s="14"/>
      <c r="ULG70" s="14"/>
      <c r="ULH70" s="14"/>
      <c r="ULI70" s="14"/>
      <c r="ULJ70" s="14"/>
      <c r="ULK70" s="14"/>
      <c r="ULL70" s="14"/>
      <c r="ULM70" s="14"/>
      <c r="ULN70" s="14"/>
      <c r="ULO70" s="14"/>
      <c r="ULP70" s="14"/>
      <c r="ULQ70" s="14"/>
      <c r="ULR70" s="14"/>
      <c r="ULS70" s="14"/>
      <c r="ULT70" s="14"/>
      <c r="ULU70" s="14"/>
      <c r="ULV70" s="14"/>
      <c r="ULW70" s="14"/>
      <c r="ULX70" s="14"/>
      <c r="ULY70" s="14"/>
      <c r="ULZ70" s="14"/>
      <c r="UMA70" s="14"/>
      <c r="UMB70" s="14"/>
      <c r="UMC70" s="14"/>
      <c r="UMD70" s="14"/>
      <c r="UME70" s="14"/>
      <c r="UMF70" s="14"/>
      <c r="UMG70" s="14"/>
      <c r="UMH70" s="14"/>
      <c r="UMI70" s="14"/>
      <c r="UMJ70" s="14"/>
      <c r="UMK70" s="14"/>
      <c r="UML70" s="14"/>
      <c r="UMM70" s="14"/>
      <c r="UMN70" s="14"/>
      <c r="UMO70" s="14"/>
      <c r="UMP70" s="14"/>
      <c r="UMQ70" s="14"/>
      <c r="UMR70" s="14"/>
      <c r="UMS70" s="14"/>
      <c r="UMT70" s="14"/>
      <c r="UMU70" s="14"/>
      <c r="UMV70" s="14"/>
      <c r="UMW70" s="14"/>
      <c r="UMX70" s="14"/>
      <c r="UMY70" s="14"/>
      <c r="UMZ70" s="14"/>
      <c r="UNA70" s="14"/>
      <c r="UNB70" s="14"/>
      <c r="UNC70" s="14"/>
      <c r="UND70" s="14"/>
      <c r="UNE70" s="14"/>
      <c r="UNF70" s="14"/>
      <c r="UNG70" s="14"/>
      <c r="UNH70" s="14"/>
      <c r="UNI70" s="14"/>
      <c r="UNJ70" s="14"/>
      <c r="UNK70" s="14"/>
      <c r="UNL70" s="14"/>
      <c r="UNM70" s="14"/>
      <c r="UNN70" s="14"/>
      <c r="UNO70" s="14"/>
      <c r="UNP70" s="14"/>
      <c r="UNQ70" s="14"/>
      <c r="UNR70" s="14"/>
      <c r="UNS70" s="14"/>
      <c r="UNT70" s="14"/>
      <c r="UNU70" s="14"/>
      <c r="UNV70" s="14"/>
      <c r="UNW70" s="14"/>
      <c r="UNX70" s="14"/>
      <c r="UNY70" s="14"/>
      <c r="UNZ70" s="14"/>
      <c r="UOA70" s="14"/>
      <c r="UOB70" s="14"/>
      <c r="UOC70" s="14"/>
      <c r="UOD70" s="14"/>
      <c r="UOE70" s="14"/>
      <c r="UOF70" s="14"/>
      <c r="UOG70" s="14"/>
      <c r="UOH70" s="14"/>
      <c r="UOI70" s="14"/>
      <c r="UOJ70" s="14"/>
      <c r="UOK70" s="14"/>
      <c r="UOL70" s="14"/>
      <c r="UOM70" s="14"/>
      <c r="UON70" s="14"/>
      <c r="UOO70" s="14"/>
      <c r="UOP70" s="14"/>
      <c r="UOQ70" s="14"/>
      <c r="UOR70" s="14"/>
      <c r="UOS70" s="14"/>
      <c r="UOT70" s="14"/>
      <c r="UOU70" s="14"/>
      <c r="UOV70" s="14"/>
      <c r="UOW70" s="14"/>
      <c r="UOX70" s="14"/>
      <c r="UOY70" s="14"/>
      <c r="UOZ70" s="14"/>
      <c r="UPA70" s="14"/>
      <c r="UPB70" s="14"/>
      <c r="UPC70" s="14"/>
      <c r="UPD70" s="14"/>
      <c r="UPE70" s="14"/>
      <c r="UPF70" s="14"/>
      <c r="UPG70" s="14"/>
      <c r="UPH70" s="14"/>
      <c r="UPI70" s="14"/>
      <c r="UPJ70" s="14"/>
      <c r="UPK70" s="14"/>
      <c r="UPL70" s="14"/>
      <c r="UPM70" s="14"/>
      <c r="UPN70" s="14"/>
      <c r="UPO70" s="14"/>
      <c r="UPP70" s="14"/>
      <c r="UPQ70" s="14"/>
      <c r="UPR70" s="14"/>
      <c r="UPS70" s="14"/>
      <c r="UPT70" s="14"/>
      <c r="UPU70" s="14"/>
      <c r="UPV70" s="14"/>
      <c r="UPW70" s="14"/>
      <c r="UPX70" s="14"/>
      <c r="UPY70" s="14"/>
      <c r="UPZ70" s="14"/>
      <c r="UQA70" s="14"/>
      <c r="UQB70" s="14"/>
      <c r="UQC70" s="14"/>
      <c r="UQD70" s="14"/>
      <c r="UQE70" s="14"/>
      <c r="UQF70" s="14"/>
      <c r="UQG70" s="14"/>
      <c r="UQH70" s="14"/>
      <c r="UQI70" s="14"/>
      <c r="UQJ70" s="14"/>
      <c r="UQK70" s="14"/>
      <c r="UQL70" s="14"/>
      <c r="UQM70" s="14"/>
      <c r="UQN70" s="14"/>
      <c r="UQO70" s="14"/>
      <c r="UQP70" s="14"/>
      <c r="UQQ70" s="14"/>
      <c r="UQR70" s="14"/>
      <c r="UQS70" s="14"/>
      <c r="UQT70" s="14"/>
      <c r="UQU70" s="14"/>
      <c r="UQV70" s="14"/>
      <c r="UQW70" s="14"/>
      <c r="UQX70" s="14"/>
      <c r="UQY70" s="14"/>
      <c r="UQZ70" s="14"/>
      <c r="URA70" s="14"/>
      <c r="URB70" s="14"/>
      <c r="URC70" s="14"/>
      <c r="URD70" s="14"/>
      <c r="URE70" s="14"/>
      <c r="URF70" s="14"/>
      <c r="URG70" s="14"/>
      <c r="URH70" s="14"/>
      <c r="URI70" s="14"/>
      <c r="URJ70" s="14"/>
      <c r="URK70" s="14"/>
      <c r="URL70" s="14"/>
      <c r="URM70" s="14"/>
      <c r="URN70" s="14"/>
      <c r="URO70" s="14"/>
      <c r="URP70" s="14"/>
      <c r="URQ70" s="14"/>
      <c r="URR70" s="14"/>
      <c r="URS70" s="14"/>
      <c r="URT70" s="14"/>
      <c r="URU70" s="14"/>
      <c r="URV70" s="14"/>
      <c r="URW70" s="14"/>
      <c r="URX70" s="14"/>
      <c r="URY70" s="14"/>
      <c r="URZ70" s="14"/>
      <c r="USA70" s="14"/>
      <c r="USB70" s="14"/>
      <c r="USC70" s="14"/>
      <c r="USD70" s="14"/>
      <c r="USE70" s="14"/>
      <c r="USF70" s="14"/>
      <c r="USG70" s="14"/>
      <c r="USH70" s="14"/>
      <c r="USI70" s="14"/>
      <c r="USJ70" s="14"/>
      <c r="USK70" s="14"/>
      <c r="USL70" s="14"/>
      <c r="USM70" s="14"/>
      <c r="USN70" s="14"/>
      <c r="USO70" s="14"/>
      <c r="USP70" s="14"/>
      <c r="USQ70" s="14"/>
      <c r="USR70" s="14"/>
      <c r="USS70" s="14"/>
      <c r="UST70" s="14"/>
      <c r="USU70" s="14"/>
      <c r="USV70" s="14"/>
      <c r="USW70" s="14"/>
      <c r="USX70" s="14"/>
      <c r="USY70" s="14"/>
      <c r="USZ70" s="14"/>
      <c r="UTA70" s="14"/>
      <c r="UTB70" s="14"/>
      <c r="UTC70" s="14"/>
      <c r="UTD70" s="14"/>
      <c r="UTE70" s="14"/>
      <c r="UTF70" s="14"/>
      <c r="UTG70" s="14"/>
      <c r="UTH70" s="14"/>
      <c r="UTI70" s="14"/>
      <c r="UTJ70" s="14"/>
      <c r="UTK70" s="14"/>
      <c r="UTL70" s="14"/>
      <c r="UTM70" s="14"/>
      <c r="UTN70" s="14"/>
      <c r="UTO70" s="14"/>
      <c r="UTP70" s="14"/>
      <c r="UTQ70" s="14"/>
      <c r="UTR70" s="14"/>
      <c r="UTS70" s="14"/>
      <c r="UTT70" s="14"/>
      <c r="UTU70" s="14"/>
      <c r="UTV70" s="14"/>
      <c r="UTW70" s="14"/>
      <c r="UTX70" s="14"/>
      <c r="UTY70" s="14"/>
      <c r="UTZ70" s="14"/>
      <c r="UUA70" s="14"/>
      <c r="UUB70" s="14"/>
      <c r="UUC70" s="14"/>
      <c r="UUD70" s="14"/>
      <c r="UUE70" s="14"/>
      <c r="UUF70" s="14"/>
      <c r="UUG70" s="14"/>
      <c r="UUH70" s="14"/>
      <c r="UUI70" s="14"/>
      <c r="UUJ70" s="14"/>
      <c r="UUK70" s="14"/>
      <c r="UUL70" s="14"/>
      <c r="UUM70" s="14"/>
      <c r="UUN70" s="14"/>
      <c r="UUO70" s="14"/>
      <c r="UUP70" s="14"/>
      <c r="UUQ70" s="14"/>
      <c r="UUR70" s="14"/>
      <c r="UUS70" s="14"/>
      <c r="UUT70" s="14"/>
      <c r="UUU70" s="14"/>
      <c r="UUV70" s="14"/>
      <c r="UUW70" s="14"/>
      <c r="UUX70" s="14"/>
      <c r="UUY70" s="14"/>
      <c r="UUZ70" s="14"/>
      <c r="UVA70" s="14"/>
      <c r="UVB70" s="14"/>
      <c r="UVC70" s="14"/>
      <c r="UVD70" s="14"/>
      <c r="UVE70" s="14"/>
      <c r="UVF70" s="14"/>
      <c r="UVG70" s="14"/>
      <c r="UVH70" s="14"/>
      <c r="UVI70" s="14"/>
      <c r="UVJ70" s="14"/>
      <c r="UVK70" s="14"/>
      <c r="UVL70" s="14"/>
      <c r="UVM70" s="14"/>
      <c r="UVN70" s="14"/>
      <c r="UVO70" s="14"/>
      <c r="UVP70" s="14"/>
      <c r="UVQ70" s="14"/>
      <c r="UVR70" s="14"/>
      <c r="UVS70" s="14"/>
      <c r="UVT70" s="14"/>
      <c r="UVU70" s="14"/>
      <c r="UVV70" s="14"/>
      <c r="UVW70" s="14"/>
      <c r="UVX70" s="14"/>
      <c r="UVY70" s="14"/>
      <c r="UVZ70" s="14"/>
      <c r="UWA70" s="14"/>
      <c r="UWB70" s="14"/>
      <c r="UWC70" s="14"/>
      <c r="UWD70" s="14"/>
      <c r="UWE70" s="14"/>
      <c r="UWF70" s="14"/>
      <c r="UWG70" s="14"/>
      <c r="UWH70" s="14"/>
      <c r="UWI70" s="14"/>
      <c r="UWJ70" s="14"/>
      <c r="UWK70" s="14"/>
      <c r="UWL70" s="14"/>
      <c r="UWM70" s="14"/>
      <c r="UWN70" s="14"/>
      <c r="UWO70" s="14"/>
      <c r="UWP70" s="14"/>
      <c r="UWQ70" s="14"/>
      <c r="UWR70" s="14"/>
      <c r="UWS70" s="14"/>
      <c r="UWT70" s="14"/>
      <c r="UWU70" s="14"/>
      <c r="UWV70" s="14"/>
      <c r="UWW70" s="14"/>
      <c r="UWX70" s="14"/>
      <c r="UWY70" s="14"/>
      <c r="UWZ70" s="14"/>
      <c r="UXA70" s="14"/>
      <c r="UXB70" s="14"/>
      <c r="UXC70" s="14"/>
      <c r="UXD70" s="14"/>
      <c r="UXE70" s="14"/>
      <c r="UXF70" s="14"/>
      <c r="UXG70" s="14"/>
      <c r="UXH70" s="14"/>
      <c r="UXI70" s="14"/>
      <c r="UXJ70" s="14"/>
      <c r="UXK70" s="14"/>
      <c r="UXL70" s="14"/>
      <c r="UXM70" s="14"/>
      <c r="UXN70" s="14"/>
      <c r="UXO70" s="14"/>
      <c r="UXP70" s="14"/>
      <c r="UXQ70" s="14"/>
      <c r="UXR70" s="14"/>
      <c r="UXS70" s="14"/>
      <c r="UXT70" s="14"/>
      <c r="UXU70" s="14"/>
      <c r="UXV70" s="14"/>
      <c r="UXW70" s="14"/>
      <c r="UXX70" s="14"/>
      <c r="UXY70" s="14"/>
      <c r="UXZ70" s="14"/>
      <c r="UYA70" s="14"/>
      <c r="UYB70" s="14"/>
      <c r="UYC70" s="14"/>
      <c r="UYD70" s="14"/>
      <c r="UYE70" s="14"/>
      <c r="UYF70" s="14"/>
      <c r="UYG70" s="14"/>
      <c r="UYH70" s="14"/>
      <c r="UYI70" s="14"/>
      <c r="UYJ70" s="14"/>
      <c r="UYK70" s="14"/>
      <c r="UYL70" s="14"/>
      <c r="UYM70" s="14"/>
      <c r="UYN70" s="14"/>
      <c r="UYO70" s="14"/>
      <c r="UYP70" s="14"/>
      <c r="UYQ70" s="14"/>
      <c r="UYR70" s="14"/>
      <c r="UYS70" s="14"/>
      <c r="UYT70" s="14"/>
      <c r="UYU70" s="14"/>
      <c r="UYV70" s="14"/>
      <c r="UYW70" s="14"/>
      <c r="UYX70" s="14"/>
      <c r="UYY70" s="14"/>
      <c r="UYZ70" s="14"/>
      <c r="UZA70" s="14"/>
      <c r="UZB70" s="14"/>
      <c r="UZC70" s="14"/>
      <c r="UZD70" s="14"/>
      <c r="UZE70" s="14"/>
      <c r="UZF70" s="14"/>
      <c r="UZG70" s="14"/>
      <c r="UZH70" s="14"/>
      <c r="UZI70" s="14"/>
      <c r="UZJ70" s="14"/>
      <c r="UZK70" s="14"/>
      <c r="UZL70" s="14"/>
      <c r="UZM70" s="14"/>
      <c r="UZN70" s="14"/>
      <c r="UZO70" s="14"/>
      <c r="UZP70" s="14"/>
      <c r="UZQ70" s="14"/>
      <c r="UZR70" s="14"/>
      <c r="UZS70" s="14"/>
      <c r="UZT70" s="14"/>
      <c r="UZU70" s="14"/>
      <c r="UZV70" s="14"/>
      <c r="UZW70" s="14"/>
      <c r="UZX70" s="14"/>
      <c r="UZY70" s="14"/>
      <c r="UZZ70" s="14"/>
      <c r="VAA70" s="14"/>
      <c r="VAB70" s="14"/>
      <c r="VAC70" s="14"/>
      <c r="VAD70" s="14"/>
      <c r="VAE70" s="14"/>
      <c r="VAF70" s="14"/>
      <c r="VAG70" s="14"/>
      <c r="VAH70" s="14"/>
      <c r="VAI70" s="14"/>
      <c r="VAJ70" s="14"/>
      <c r="VAK70" s="14"/>
      <c r="VAL70" s="14"/>
      <c r="VAM70" s="14"/>
      <c r="VAN70" s="14"/>
      <c r="VAO70" s="14"/>
      <c r="VAP70" s="14"/>
      <c r="VAQ70" s="14"/>
      <c r="VAR70" s="14"/>
      <c r="VAS70" s="14"/>
      <c r="VAT70" s="14"/>
      <c r="VAU70" s="14"/>
      <c r="VAV70" s="14"/>
      <c r="VAW70" s="14"/>
      <c r="VAX70" s="14"/>
      <c r="VAY70" s="14"/>
      <c r="VAZ70" s="14"/>
      <c r="VBA70" s="14"/>
      <c r="VBB70" s="14"/>
      <c r="VBC70" s="14"/>
      <c r="VBD70" s="14"/>
      <c r="VBE70" s="14"/>
      <c r="VBF70" s="14"/>
      <c r="VBG70" s="14"/>
      <c r="VBH70" s="14"/>
      <c r="VBI70" s="14"/>
      <c r="VBJ70" s="14"/>
      <c r="VBK70" s="14"/>
      <c r="VBL70" s="14"/>
      <c r="VBM70" s="14"/>
      <c r="VBN70" s="14"/>
      <c r="VBO70" s="14"/>
      <c r="VBP70" s="14"/>
      <c r="VBQ70" s="14"/>
      <c r="VBR70" s="14"/>
      <c r="VBS70" s="14"/>
      <c r="VBT70" s="14"/>
      <c r="VBU70" s="14"/>
      <c r="VBV70" s="14"/>
      <c r="VBW70" s="14"/>
      <c r="VBX70" s="14"/>
      <c r="VBY70" s="14"/>
      <c r="VBZ70" s="14"/>
      <c r="VCA70" s="14"/>
      <c r="VCB70" s="14"/>
      <c r="VCC70" s="14"/>
      <c r="VCD70" s="14"/>
      <c r="VCE70" s="14"/>
      <c r="VCF70" s="14"/>
      <c r="VCG70" s="14"/>
      <c r="VCH70" s="14"/>
      <c r="VCI70" s="14"/>
      <c r="VCJ70" s="14"/>
      <c r="VCK70" s="14"/>
      <c r="VCL70" s="14"/>
      <c r="VCM70" s="14"/>
      <c r="VCN70" s="14"/>
      <c r="VCO70" s="14"/>
      <c r="VCP70" s="14"/>
      <c r="VCQ70" s="14"/>
      <c r="VCR70" s="14"/>
      <c r="VCS70" s="14"/>
      <c r="VCT70" s="14"/>
      <c r="VCU70" s="14"/>
      <c r="VCV70" s="14"/>
      <c r="VCW70" s="14"/>
      <c r="VCX70" s="14"/>
      <c r="VCY70" s="14"/>
      <c r="VCZ70" s="14"/>
      <c r="VDA70" s="14"/>
      <c r="VDB70" s="14"/>
      <c r="VDC70" s="14"/>
      <c r="VDD70" s="14"/>
      <c r="VDE70" s="14"/>
      <c r="VDF70" s="14"/>
      <c r="VDG70" s="14"/>
      <c r="VDH70" s="14"/>
      <c r="VDI70" s="14"/>
      <c r="VDJ70" s="14"/>
      <c r="VDK70" s="14"/>
      <c r="VDL70" s="14"/>
      <c r="VDM70" s="14"/>
      <c r="VDN70" s="14"/>
      <c r="VDO70" s="14"/>
      <c r="VDP70" s="14"/>
      <c r="VDQ70" s="14"/>
      <c r="VDR70" s="14"/>
      <c r="VDS70" s="14"/>
      <c r="VDT70" s="14"/>
      <c r="VDU70" s="14"/>
      <c r="VDV70" s="14"/>
      <c r="VDW70" s="14"/>
      <c r="VDX70" s="14"/>
      <c r="VDY70" s="14"/>
      <c r="VDZ70" s="14"/>
      <c r="VEA70" s="14"/>
      <c r="VEB70" s="14"/>
      <c r="VEC70" s="14"/>
      <c r="VED70" s="14"/>
      <c r="VEE70" s="14"/>
      <c r="VEF70" s="14"/>
      <c r="VEG70" s="14"/>
      <c r="VEH70" s="14"/>
      <c r="VEI70" s="14"/>
      <c r="VEJ70" s="14"/>
      <c r="VEK70" s="14"/>
      <c r="VEL70" s="14"/>
      <c r="VEM70" s="14"/>
      <c r="VEN70" s="14"/>
      <c r="VEO70" s="14"/>
      <c r="VEP70" s="14"/>
      <c r="VEQ70" s="14"/>
      <c r="VER70" s="14"/>
      <c r="VES70" s="14"/>
      <c r="VET70" s="14"/>
      <c r="VEU70" s="14"/>
      <c r="VEV70" s="14"/>
      <c r="VEW70" s="14"/>
      <c r="VEX70" s="14"/>
      <c r="VEY70" s="14"/>
      <c r="VEZ70" s="14"/>
      <c r="VFA70" s="14"/>
      <c r="VFB70" s="14"/>
      <c r="VFC70" s="14"/>
      <c r="VFD70" s="14"/>
      <c r="VFE70" s="14"/>
      <c r="VFF70" s="14"/>
      <c r="VFG70" s="14"/>
      <c r="VFH70" s="14"/>
      <c r="VFI70" s="14"/>
      <c r="VFJ70" s="14"/>
      <c r="VFK70" s="14"/>
      <c r="VFL70" s="14"/>
      <c r="VFM70" s="14"/>
      <c r="VFN70" s="14"/>
      <c r="VFO70" s="14"/>
      <c r="VFP70" s="14"/>
      <c r="VFQ70" s="14"/>
      <c r="VFR70" s="14"/>
      <c r="VFS70" s="14"/>
      <c r="VFT70" s="14"/>
      <c r="VFU70" s="14"/>
      <c r="VFV70" s="14"/>
      <c r="VFW70" s="14"/>
      <c r="VFX70" s="14"/>
      <c r="VFY70" s="14"/>
      <c r="VFZ70" s="14"/>
      <c r="VGA70" s="14"/>
      <c r="VGB70" s="14"/>
      <c r="VGC70" s="14"/>
      <c r="VGD70" s="14"/>
      <c r="VGE70" s="14"/>
      <c r="VGF70" s="14"/>
      <c r="VGG70" s="14"/>
      <c r="VGH70" s="14"/>
      <c r="VGI70" s="14"/>
      <c r="VGJ70" s="14"/>
      <c r="VGK70" s="14"/>
      <c r="VGL70" s="14"/>
      <c r="VGM70" s="14"/>
      <c r="VGN70" s="14"/>
      <c r="VGO70" s="14"/>
      <c r="VGP70" s="14"/>
      <c r="VGQ70" s="14"/>
      <c r="VGR70" s="14"/>
      <c r="VGS70" s="14"/>
      <c r="VGT70" s="14"/>
      <c r="VGU70" s="14"/>
      <c r="VGV70" s="14"/>
      <c r="VGW70" s="14"/>
      <c r="VGX70" s="14"/>
      <c r="VGY70" s="14"/>
      <c r="VGZ70" s="14"/>
      <c r="VHA70" s="14"/>
      <c r="VHB70" s="14"/>
      <c r="VHC70" s="14"/>
      <c r="VHD70" s="14"/>
      <c r="VHE70" s="14"/>
      <c r="VHF70" s="14"/>
      <c r="VHG70" s="14"/>
      <c r="VHH70" s="14"/>
      <c r="VHI70" s="14"/>
      <c r="VHJ70" s="14"/>
      <c r="VHK70" s="14"/>
      <c r="VHL70" s="14"/>
      <c r="VHM70" s="14"/>
      <c r="VHN70" s="14"/>
      <c r="VHO70" s="14"/>
      <c r="VHP70" s="14"/>
      <c r="VHQ70" s="14"/>
      <c r="VHR70" s="14"/>
      <c r="VHS70" s="14"/>
      <c r="VHT70" s="14"/>
      <c r="VHU70" s="14"/>
      <c r="VHV70" s="14"/>
      <c r="VHW70" s="14"/>
      <c r="VHX70" s="14"/>
      <c r="VHY70" s="14"/>
      <c r="VHZ70" s="14"/>
      <c r="VIA70" s="14"/>
      <c r="VIB70" s="14"/>
      <c r="VIC70" s="14"/>
      <c r="VID70" s="14"/>
      <c r="VIE70" s="14"/>
      <c r="VIF70" s="14"/>
      <c r="VIG70" s="14"/>
      <c r="VIH70" s="14"/>
      <c r="VII70" s="14"/>
      <c r="VIJ70" s="14"/>
      <c r="VIK70" s="14"/>
      <c r="VIL70" s="14"/>
      <c r="VIM70" s="14"/>
      <c r="VIN70" s="14"/>
      <c r="VIO70" s="14"/>
      <c r="VIP70" s="14"/>
      <c r="VIQ70" s="14"/>
      <c r="VIR70" s="14"/>
      <c r="VIS70" s="14"/>
      <c r="VIT70" s="14"/>
      <c r="VIU70" s="14"/>
      <c r="VIV70" s="14"/>
      <c r="VIW70" s="14"/>
      <c r="VIX70" s="14"/>
      <c r="VIY70" s="14"/>
      <c r="VIZ70" s="14"/>
      <c r="VJA70" s="14"/>
      <c r="VJB70" s="14"/>
      <c r="VJC70" s="14"/>
      <c r="VJD70" s="14"/>
      <c r="VJE70" s="14"/>
      <c r="VJF70" s="14"/>
      <c r="VJG70" s="14"/>
      <c r="VJH70" s="14"/>
      <c r="VJI70" s="14"/>
      <c r="VJJ70" s="14"/>
      <c r="VJK70" s="14"/>
      <c r="VJL70" s="14"/>
      <c r="VJM70" s="14"/>
      <c r="VJN70" s="14"/>
      <c r="VJO70" s="14"/>
      <c r="VJP70" s="14"/>
      <c r="VJQ70" s="14"/>
      <c r="VJR70" s="14"/>
      <c r="VJS70" s="14"/>
      <c r="VJT70" s="14"/>
      <c r="VJU70" s="14"/>
      <c r="VJV70" s="14"/>
      <c r="VJW70" s="14"/>
      <c r="VJX70" s="14"/>
      <c r="VJY70" s="14"/>
      <c r="VJZ70" s="14"/>
      <c r="VKA70" s="14"/>
      <c r="VKB70" s="14"/>
      <c r="VKC70" s="14"/>
      <c r="VKD70" s="14"/>
      <c r="VKE70" s="14"/>
      <c r="VKF70" s="14"/>
      <c r="VKG70" s="14"/>
      <c r="VKH70" s="14"/>
      <c r="VKI70" s="14"/>
      <c r="VKJ70" s="14"/>
      <c r="VKK70" s="14"/>
      <c r="VKL70" s="14"/>
      <c r="VKM70" s="14"/>
      <c r="VKN70" s="14"/>
      <c r="VKO70" s="14"/>
      <c r="VKP70" s="14"/>
      <c r="VKQ70" s="14"/>
      <c r="VKR70" s="14"/>
      <c r="VKS70" s="14"/>
      <c r="VKT70" s="14"/>
      <c r="VKU70" s="14"/>
      <c r="VKV70" s="14"/>
      <c r="VKW70" s="14"/>
      <c r="VKX70" s="14"/>
      <c r="VKY70" s="14"/>
      <c r="VKZ70" s="14"/>
      <c r="VLA70" s="14"/>
      <c r="VLB70" s="14"/>
      <c r="VLC70" s="14"/>
      <c r="VLD70" s="14"/>
      <c r="VLE70" s="14"/>
      <c r="VLF70" s="14"/>
      <c r="VLG70" s="14"/>
      <c r="VLH70" s="14"/>
      <c r="VLI70" s="14"/>
      <c r="VLJ70" s="14"/>
      <c r="VLK70" s="14"/>
      <c r="VLL70" s="14"/>
      <c r="VLM70" s="14"/>
      <c r="VLN70" s="14"/>
      <c r="VLO70" s="14"/>
      <c r="VLP70" s="14"/>
      <c r="VLQ70" s="14"/>
      <c r="VLR70" s="14"/>
      <c r="VLS70" s="14"/>
      <c r="VLT70" s="14"/>
      <c r="VLU70" s="14"/>
      <c r="VLV70" s="14"/>
      <c r="VLW70" s="14"/>
      <c r="VLX70" s="14"/>
      <c r="VLY70" s="14"/>
      <c r="VLZ70" s="14"/>
      <c r="VMA70" s="14"/>
      <c r="VMB70" s="14"/>
      <c r="VMC70" s="14"/>
      <c r="VMD70" s="14"/>
      <c r="VME70" s="14"/>
      <c r="VMF70" s="14"/>
      <c r="VMG70" s="14"/>
      <c r="VMH70" s="14"/>
      <c r="VMI70" s="14"/>
      <c r="VMJ70" s="14"/>
      <c r="VMK70" s="14"/>
      <c r="VML70" s="14"/>
      <c r="VMM70" s="14"/>
      <c r="VMN70" s="14"/>
      <c r="VMO70" s="14"/>
      <c r="VMP70" s="14"/>
      <c r="VMQ70" s="14"/>
      <c r="VMR70" s="14"/>
      <c r="VMS70" s="14"/>
      <c r="VMT70" s="14"/>
      <c r="VMU70" s="14"/>
      <c r="VMV70" s="14"/>
      <c r="VMW70" s="14"/>
      <c r="VMX70" s="14"/>
      <c r="VMY70" s="14"/>
      <c r="VMZ70" s="14"/>
      <c r="VNA70" s="14"/>
      <c r="VNB70" s="14"/>
      <c r="VNC70" s="14"/>
      <c r="VND70" s="14"/>
      <c r="VNE70" s="14"/>
      <c r="VNF70" s="14"/>
      <c r="VNG70" s="14"/>
      <c r="VNH70" s="14"/>
      <c r="VNI70" s="14"/>
      <c r="VNJ70" s="14"/>
      <c r="VNK70" s="14"/>
      <c r="VNL70" s="14"/>
      <c r="VNM70" s="14"/>
      <c r="VNN70" s="14"/>
      <c r="VNO70" s="14"/>
      <c r="VNP70" s="14"/>
      <c r="VNQ70" s="14"/>
      <c r="VNR70" s="14"/>
      <c r="VNS70" s="14"/>
      <c r="VNT70" s="14"/>
      <c r="VNU70" s="14"/>
      <c r="VNV70" s="14"/>
      <c r="VNW70" s="14"/>
      <c r="VNX70" s="14"/>
      <c r="VNY70" s="14"/>
      <c r="VNZ70" s="14"/>
      <c r="VOA70" s="14"/>
      <c r="VOB70" s="14"/>
      <c r="VOC70" s="14"/>
      <c r="VOD70" s="14"/>
      <c r="VOE70" s="14"/>
      <c r="VOF70" s="14"/>
      <c r="VOG70" s="14"/>
      <c r="VOH70" s="14"/>
      <c r="VOI70" s="14"/>
      <c r="VOJ70" s="14"/>
      <c r="VOK70" s="14"/>
      <c r="VOL70" s="14"/>
      <c r="VOM70" s="14"/>
      <c r="VON70" s="14"/>
      <c r="VOO70" s="14"/>
      <c r="VOP70" s="14"/>
      <c r="VOQ70" s="14"/>
      <c r="VOR70" s="14"/>
      <c r="VOS70" s="14"/>
      <c r="VOT70" s="14"/>
      <c r="VOU70" s="14"/>
      <c r="VOV70" s="14"/>
      <c r="VOW70" s="14"/>
      <c r="VOX70" s="14"/>
      <c r="VOY70" s="14"/>
      <c r="VOZ70" s="14"/>
      <c r="VPA70" s="14"/>
      <c r="VPB70" s="14"/>
      <c r="VPC70" s="14"/>
      <c r="VPD70" s="14"/>
      <c r="VPE70" s="14"/>
      <c r="VPF70" s="14"/>
      <c r="VPG70" s="14"/>
      <c r="VPH70" s="14"/>
      <c r="VPI70" s="14"/>
      <c r="VPJ70" s="14"/>
      <c r="VPK70" s="14"/>
      <c r="VPL70" s="14"/>
      <c r="VPM70" s="14"/>
      <c r="VPN70" s="14"/>
      <c r="VPO70" s="14"/>
      <c r="VPP70" s="14"/>
      <c r="VPQ70" s="14"/>
      <c r="VPR70" s="14"/>
      <c r="VPS70" s="14"/>
      <c r="VPT70" s="14"/>
      <c r="VPU70" s="14"/>
      <c r="VPV70" s="14"/>
      <c r="VPW70" s="14"/>
      <c r="VPX70" s="14"/>
      <c r="VPY70" s="14"/>
      <c r="VPZ70" s="14"/>
      <c r="VQA70" s="14"/>
      <c r="VQB70" s="14"/>
      <c r="VQC70" s="14"/>
      <c r="VQD70" s="14"/>
      <c r="VQE70" s="14"/>
      <c r="VQF70" s="14"/>
      <c r="VQG70" s="14"/>
      <c r="VQH70" s="14"/>
      <c r="VQI70" s="14"/>
      <c r="VQJ70" s="14"/>
      <c r="VQK70" s="14"/>
      <c r="VQL70" s="14"/>
      <c r="VQM70" s="14"/>
      <c r="VQN70" s="14"/>
      <c r="VQO70" s="14"/>
      <c r="VQP70" s="14"/>
      <c r="VQQ70" s="14"/>
      <c r="VQR70" s="14"/>
      <c r="VQS70" s="14"/>
      <c r="VQT70" s="14"/>
      <c r="VQU70" s="14"/>
      <c r="VQV70" s="14"/>
      <c r="VQW70" s="14"/>
      <c r="VQX70" s="14"/>
      <c r="VQY70" s="14"/>
      <c r="VQZ70" s="14"/>
      <c r="VRA70" s="14"/>
      <c r="VRB70" s="14"/>
      <c r="VRC70" s="14"/>
      <c r="VRD70" s="14"/>
      <c r="VRE70" s="14"/>
      <c r="VRF70" s="14"/>
      <c r="VRG70" s="14"/>
      <c r="VRH70" s="14"/>
      <c r="VRI70" s="14"/>
      <c r="VRJ70" s="14"/>
      <c r="VRK70" s="14"/>
      <c r="VRL70" s="14"/>
      <c r="VRM70" s="14"/>
      <c r="VRN70" s="14"/>
      <c r="VRO70" s="14"/>
      <c r="VRP70" s="14"/>
      <c r="VRQ70" s="14"/>
      <c r="VRR70" s="14"/>
      <c r="VRS70" s="14"/>
      <c r="VRT70" s="14"/>
      <c r="VRU70" s="14"/>
      <c r="VRV70" s="14"/>
      <c r="VRW70" s="14"/>
      <c r="VRX70" s="14"/>
      <c r="VRY70" s="14"/>
      <c r="VRZ70" s="14"/>
      <c r="VSA70" s="14"/>
      <c r="VSB70" s="14"/>
      <c r="VSC70" s="14"/>
      <c r="VSD70" s="14"/>
      <c r="VSE70" s="14"/>
      <c r="VSF70" s="14"/>
      <c r="VSG70" s="14"/>
      <c r="VSH70" s="14"/>
      <c r="VSI70" s="14"/>
      <c r="VSJ70" s="14"/>
      <c r="VSK70" s="14"/>
      <c r="VSL70" s="14"/>
      <c r="VSM70" s="14"/>
      <c r="VSN70" s="14"/>
      <c r="VSO70" s="14"/>
      <c r="VSP70" s="14"/>
      <c r="VSQ70" s="14"/>
      <c r="VSR70" s="14"/>
      <c r="VSS70" s="14"/>
      <c r="VST70" s="14"/>
      <c r="VSU70" s="14"/>
      <c r="VSV70" s="14"/>
      <c r="VSW70" s="14"/>
      <c r="VSX70" s="14"/>
      <c r="VSY70" s="14"/>
      <c r="VSZ70" s="14"/>
      <c r="VTA70" s="14"/>
      <c r="VTB70" s="14"/>
      <c r="VTC70" s="14"/>
      <c r="VTD70" s="14"/>
      <c r="VTE70" s="14"/>
      <c r="VTF70" s="14"/>
      <c r="VTG70" s="14"/>
      <c r="VTH70" s="14"/>
      <c r="VTI70" s="14"/>
      <c r="VTJ70" s="14"/>
      <c r="VTK70" s="14"/>
      <c r="VTL70" s="14"/>
      <c r="VTM70" s="14"/>
      <c r="VTN70" s="14"/>
      <c r="VTO70" s="14"/>
      <c r="VTP70" s="14"/>
      <c r="VTQ70" s="14"/>
      <c r="VTR70" s="14"/>
      <c r="VTS70" s="14"/>
      <c r="VTT70" s="14"/>
      <c r="VTU70" s="14"/>
      <c r="VTV70" s="14"/>
      <c r="VTW70" s="14"/>
      <c r="VTX70" s="14"/>
      <c r="VTY70" s="14"/>
      <c r="VTZ70" s="14"/>
      <c r="VUA70" s="14"/>
      <c r="VUB70" s="14"/>
      <c r="VUC70" s="14"/>
      <c r="VUD70" s="14"/>
      <c r="VUE70" s="14"/>
      <c r="VUF70" s="14"/>
      <c r="VUG70" s="14"/>
      <c r="VUH70" s="14"/>
      <c r="VUI70" s="14"/>
      <c r="VUJ70" s="14"/>
      <c r="VUK70" s="14"/>
      <c r="VUL70" s="14"/>
      <c r="VUM70" s="14"/>
      <c r="VUN70" s="14"/>
      <c r="VUO70" s="14"/>
      <c r="VUP70" s="14"/>
      <c r="VUQ70" s="14"/>
      <c r="VUR70" s="14"/>
      <c r="VUS70" s="14"/>
      <c r="VUT70" s="14"/>
      <c r="VUU70" s="14"/>
      <c r="VUV70" s="14"/>
      <c r="VUW70" s="14"/>
      <c r="VUX70" s="14"/>
      <c r="VUY70" s="14"/>
      <c r="VUZ70" s="14"/>
      <c r="VVA70" s="14"/>
      <c r="VVB70" s="14"/>
      <c r="VVC70" s="14"/>
      <c r="VVD70" s="14"/>
      <c r="VVE70" s="14"/>
      <c r="VVF70" s="14"/>
      <c r="VVG70" s="14"/>
      <c r="VVH70" s="14"/>
      <c r="VVI70" s="14"/>
      <c r="VVJ70" s="14"/>
      <c r="VVK70" s="14"/>
      <c r="VVL70" s="14"/>
      <c r="VVM70" s="14"/>
      <c r="VVN70" s="14"/>
      <c r="VVO70" s="14"/>
      <c r="VVP70" s="14"/>
      <c r="VVQ70" s="14"/>
      <c r="VVR70" s="14"/>
      <c r="VVS70" s="14"/>
      <c r="VVT70" s="14"/>
      <c r="VVU70" s="14"/>
      <c r="VVV70" s="14"/>
      <c r="VVW70" s="14"/>
      <c r="VVX70" s="14"/>
      <c r="VVY70" s="14"/>
      <c r="VVZ70" s="14"/>
      <c r="VWA70" s="14"/>
      <c r="VWB70" s="14"/>
      <c r="VWC70" s="14"/>
      <c r="VWD70" s="14"/>
      <c r="VWE70" s="14"/>
      <c r="VWF70" s="14"/>
      <c r="VWG70" s="14"/>
      <c r="VWH70" s="14"/>
      <c r="VWI70" s="14"/>
      <c r="VWJ70" s="14"/>
      <c r="VWK70" s="14"/>
      <c r="VWL70" s="14"/>
      <c r="VWM70" s="14"/>
      <c r="VWN70" s="14"/>
      <c r="VWO70" s="14"/>
      <c r="VWP70" s="14"/>
      <c r="VWQ70" s="14"/>
      <c r="VWR70" s="14"/>
      <c r="VWS70" s="14"/>
      <c r="VWT70" s="14"/>
      <c r="VWU70" s="14"/>
      <c r="VWV70" s="14"/>
      <c r="VWW70" s="14"/>
      <c r="VWX70" s="14"/>
      <c r="VWY70" s="14"/>
      <c r="VWZ70" s="14"/>
      <c r="VXA70" s="14"/>
      <c r="VXB70" s="14"/>
      <c r="VXC70" s="14"/>
      <c r="VXD70" s="14"/>
      <c r="VXE70" s="14"/>
      <c r="VXF70" s="14"/>
      <c r="VXG70" s="14"/>
      <c r="VXH70" s="14"/>
      <c r="VXI70" s="14"/>
      <c r="VXJ70" s="14"/>
      <c r="VXK70" s="14"/>
      <c r="VXL70" s="14"/>
      <c r="VXM70" s="14"/>
      <c r="VXN70" s="14"/>
      <c r="VXO70" s="14"/>
      <c r="VXP70" s="14"/>
      <c r="VXQ70" s="14"/>
      <c r="VXR70" s="14"/>
      <c r="VXS70" s="14"/>
      <c r="VXT70" s="14"/>
      <c r="VXU70" s="14"/>
      <c r="VXV70" s="14"/>
      <c r="VXW70" s="14"/>
      <c r="VXX70" s="14"/>
      <c r="VXY70" s="14"/>
      <c r="VXZ70" s="14"/>
      <c r="VYA70" s="14"/>
      <c r="VYB70" s="14"/>
      <c r="VYC70" s="14"/>
      <c r="VYD70" s="14"/>
      <c r="VYE70" s="14"/>
      <c r="VYF70" s="14"/>
      <c r="VYG70" s="14"/>
      <c r="VYH70" s="14"/>
      <c r="VYI70" s="14"/>
      <c r="VYJ70" s="14"/>
      <c r="VYK70" s="14"/>
      <c r="VYL70" s="14"/>
      <c r="VYM70" s="14"/>
      <c r="VYN70" s="14"/>
      <c r="VYO70" s="14"/>
      <c r="VYP70" s="14"/>
      <c r="VYQ70" s="14"/>
      <c r="VYR70" s="14"/>
      <c r="VYS70" s="14"/>
      <c r="VYT70" s="14"/>
      <c r="VYU70" s="14"/>
      <c r="VYV70" s="14"/>
      <c r="VYW70" s="14"/>
      <c r="VYX70" s="14"/>
      <c r="VYY70" s="14"/>
      <c r="VYZ70" s="14"/>
      <c r="VZA70" s="14"/>
      <c r="VZB70" s="14"/>
      <c r="VZC70" s="14"/>
      <c r="VZD70" s="14"/>
      <c r="VZE70" s="14"/>
      <c r="VZF70" s="14"/>
      <c r="VZG70" s="14"/>
      <c r="VZH70" s="14"/>
      <c r="VZI70" s="14"/>
      <c r="VZJ70" s="14"/>
      <c r="VZK70" s="14"/>
      <c r="VZL70" s="14"/>
      <c r="VZM70" s="14"/>
      <c r="VZN70" s="14"/>
      <c r="VZO70" s="14"/>
      <c r="VZP70" s="14"/>
      <c r="VZQ70" s="14"/>
      <c r="VZR70" s="14"/>
      <c r="VZS70" s="14"/>
      <c r="VZT70" s="14"/>
      <c r="VZU70" s="14"/>
      <c r="VZV70" s="14"/>
      <c r="VZW70" s="14"/>
      <c r="VZX70" s="14"/>
      <c r="VZY70" s="14"/>
      <c r="VZZ70" s="14"/>
      <c r="WAA70" s="14"/>
      <c r="WAB70" s="14"/>
      <c r="WAC70" s="14"/>
      <c r="WAD70" s="14"/>
      <c r="WAE70" s="14"/>
      <c r="WAF70" s="14"/>
      <c r="WAG70" s="14"/>
      <c r="WAH70" s="14"/>
      <c r="WAI70" s="14"/>
      <c r="WAJ70" s="14"/>
      <c r="WAK70" s="14"/>
      <c r="WAL70" s="14"/>
      <c r="WAM70" s="14"/>
      <c r="WAN70" s="14"/>
      <c r="WAO70" s="14"/>
      <c r="WAP70" s="14"/>
      <c r="WAQ70" s="14"/>
      <c r="WAR70" s="14"/>
      <c r="WAS70" s="14"/>
      <c r="WAT70" s="14"/>
      <c r="WAU70" s="14"/>
      <c r="WAV70" s="14"/>
      <c r="WAW70" s="14"/>
      <c r="WAX70" s="14"/>
      <c r="WAY70" s="14"/>
      <c r="WAZ70" s="14"/>
      <c r="WBA70" s="14"/>
      <c r="WBB70" s="14"/>
      <c r="WBC70" s="14"/>
      <c r="WBD70" s="14"/>
      <c r="WBE70" s="14"/>
      <c r="WBF70" s="14"/>
      <c r="WBG70" s="14"/>
      <c r="WBH70" s="14"/>
      <c r="WBI70" s="14"/>
      <c r="WBJ70" s="14"/>
      <c r="WBK70" s="14"/>
      <c r="WBL70" s="14"/>
      <c r="WBM70" s="14"/>
      <c r="WBN70" s="14"/>
      <c r="WBO70" s="14"/>
      <c r="WBP70" s="14"/>
      <c r="WBQ70" s="14"/>
      <c r="WBR70" s="14"/>
      <c r="WBS70" s="14"/>
      <c r="WBT70" s="14"/>
      <c r="WBU70" s="14"/>
      <c r="WBV70" s="14"/>
      <c r="WBW70" s="14"/>
      <c r="WBX70" s="14"/>
      <c r="WBY70" s="14"/>
      <c r="WBZ70" s="14"/>
      <c r="WCA70" s="14"/>
      <c r="WCB70" s="14"/>
      <c r="WCC70" s="14"/>
      <c r="WCD70" s="14"/>
      <c r="WCE70" s="14"/>
      <c r="WCF70" s="14"/>
      <c r="WCG70" s="14"/>
      <c r="WCH70" s="14"/>
      <c r="WCI70" s="14"/>
      <c r="WCJ70" s="14"/>
      <c r="WCK70" s="14"/>
      <c r="WCL70" s="14"/>
      <c r="WCM70" s="14"/>
      <c r="WCN70" s="14"/>
      <c r="WCO70" s="14"/>
      <c r="WCP70" s="14"/>
      <c r="WCQ70" s="14"/>
      <c r="WCR70" s="14"/>
      <c r="WCS70" s="14"/>
      <c r="WCT70" s="14"/>
      <c r="WCU70" s="14"/>
      <c r="WCV70" s="14"/>
      <c r="WCW70" s="14"/>
      <c r="WCX70" s="14"/>
      <c r="WCY70" s="14"/>
      <c r="WCZ70" s="14"/>
      <c r="WDA70" s="14"/>
      <c r="WDB70" s="14"/>
      <c r="WDC70" s="14"/>
      <c r="WDD70" s="14"/>
      <c r="WDE70" s="14"/>
      <c r="WDF70" s="14"/>
      <c r="WDG70" s="14"/>
      <c r="WDH70" s="14"/>
      <c r="WDI70" s="14"/>
      <c r="WDJ70" s="14"/>
      <c r="WDK70" s="14"/>
      <c r="WDL70" s="14"/>
      <c r="WDM70" s="14"/>
      <c r="WDN70" s="14"/>
      <c r="WDO70" s="14"/>
      <c r="WDP70" s="14"/>
      <c r="WDQ70" s="14"/>
      <c r="WDR70" s="14"/>
      <c r="WDS70" s="14"/>
      <c r="WDT70" s="14"/>
      <c r="WDU70" s="14"/>
      <c r="WDV70" s="14"/>
      <c r="WDW70" s="14"/>
      <c r="WDX70" s="14"/>
      <c r="WDY70" s="14"/>
      <c r="WDZ70" s="14"/>
      <c r="WEA70" s="14"/>
      <c r="WEB70" s="14"/>
      <c r="WEC70" s="14"/>
      <c r="WED70" s="14"/>
      <c r="WEE70" s="14"/>
      <c r="WEF70" s="14"/>
      <c r="WEG70" s="14"/>
      <c r="WEH70" s="14"/>
      <c r="WEI70" s="14"/>
      <c r="WEJ70" s="14"/>
      <c r="WEK70" s="14"/>
      <c r="WEL70" s="14"/>
      <c r="WEM70" s="14"/>
      <c r="WEN70" s="14"/>
      <c r="WEO70" s="14"/>
      <c r="WEP70" s="14"/>
      <c r="WEQ70" s="14"/>
      <c r="WER70" s="14"/>
      <c r="WES70" s="14"/>
      <c r="WET70" s="14"/>
      <c r="WEU70" s="14"/>
      <c r="WEV70" s="14"/>
      <c r="WEW70" s="14"/>
      <c r="WEX70" s="14"/>
      <c r="WEY70" s="14"/>
      <c r="WEZ70" s="14"/>
      <c r="WFA70" s="14"/>
      <c r="WFB70" s="14"/>
      <c r="WFC70" s="14"/>
      <c r="WFD70" s="14"/>
      <c r="WFE70" s="14"/>
      <c r="WFF70" s="14"/>
      <c r="WFG70" s="14"/>
      <c r="WFH70" s="14"/>
      <c r="WFI70" s="14"/>
      <c r="WFJ70" s="14"/>
      <c r="WFK70" s="14"/>
      <c r="WFL70" s="14"/>
      <c r="WFM70" s="14"/>
      <c r="WFN70" s="14"/>
      <c r="WFO70" s="14"/>
      <c r="WFP70" s="14"/>
      <c r="WFQ70" s="14"/>
      <c r="WFR70" s="14"/>
      <c r="WFS70" s="14"/>
      <c r="WFT70" s="14"/>
      <c r="WFU70" s="14"/>
      <c r="WFV70" s="14"/>
      <c r="WFW70" s="14"/>
      <c r="WFX70" s="14"/>
      <c r="WFY70" s="14"/>
      <c r="WFZ70" s="14"/>
      <c r="WGA70" s="14"/>
      <c r="WGB70" s="14"/>
      <c r="WGC70" s="14"/>
      <c r="WGD70" s="14"/>
      <c r="WGE70" s="14"/>
      <c r="WGF70" s="14"/>
      <c r="WGG70" s="14"/>
      <c r="WGH70" s="14"/>
      <c r="WGI70" s="14"/>
      <c r="WGJ70" s="14"/>
      <c r="WGK70" s="14"/>
      <c r="WGL70" s="14"/>
      <c r="WGM70" s="14"/>
      <c r="WGN70" s="14"/>
      <c r="WGO70" s="14"/>
      <c r="WGP70" s="14"/>
      <c r="WGQ70" s="14"/>
      <c r="WGR70" s="14"/>
      <c r="WGS70" s="14"/>
      <c r="WGT70" s="14"/>
      <c r="WGU70" s="14"/>
      <c r="WGV70" s="14"/>
      <c r="WGW70" s="14"/>
      <c r="WGX70" s="14"/>
      <c r="WGY70" s="14"/>
      <c r="WGZ70" s="14"/>
      <c r="WHA70" s="14"/>
      <c r="WHB70" s="14"/>
      <c r="WHC70" s="14"/>
      <c r="WHD70" s="14"/>
      <c r="WHE70" s="14"/>
      <c r="WHF70" s="14"/>
      <c r="WHG70" s="14"/>
      <c r="WHH70" s="14"/>
      <c r="WHI70" s="14"/>
      <c r="WHJ70" s="14"/>
      <c r="WHK70" s="14"/>
      <c r="WHL70" s="14"/>
      <c r="WHM70" s="14"/>
      <c r="WHN70" s="14"/>
      <c r="WHO70" s="14"/>
      <c r="WHP70" s="14"/>
      <c r="WHQ70" s="14"/>
      <c r="WHR70" s="14"/>
      <c r="WHS70" s="14"/>
      <c r="WHT70" s="14"/>
      <c r="WHU70" s="14"/>
      <c r="WHV70" s="14"/>
      <c r="WHW70" s="14"/>
      <c r="WHX70" s="14"/>
      <c r="WHY70" s="14"/>
      <c r="WHZ70" s="14"/>
      <c r="WIA70" s="14"/>
      <c r="WIB70" s="14"/>
      <c r="WIC70" s="14"/>
      <c r="WID70" s="14"/>
      <c r="WIE70" s="14"/>
      <c r="WIF70" s="14"/>
      <c r="WIG70" s="14"/>
      <c r="WIH70" s="14"/>
      <c r="WII70" s="14"/>
      <c r="WIJ70" s="14"/>
      <c r="WIK70" s="14"/>
      <c r="WIL70" s="14"/>
      <c r="WIM70" s="14"/>
      <c r="WIN70" s="14"/>
      <c r="WIO70" s="14"/>
      <c r="WIP70" s="14"/>
      <c r="WIQ70" s="14"/>
      <c r="WIR70" s="14"/>
      <c r="WIS70" s="14"/>
      <c r="WIT70" s="14"/>
      <c r="WIU70" s="14"/>
      <c r="WIV70" s="14"/>
      <c r="WIW70" s="14"/>
      <c r="WIX70" s="14"/>
      <c r="WIY70" s="14"/>
      <c r="WIZ70" s="14"/>
      <c r="WJA70" s="14"/>
      <c r="WJB70" s="14"/>
      <c r="WJC70" s="14"/>
      <c r="WJD70" s="14"/>
      <c r="WJE70" s="14"/>
      <c r="WJF70" s="14"/>
      <c r="WJG70" s="14"/>
      <c r="WJH70" s="14"/>
      <c r="WJI70" s="14"/>
      <c r="WJJ70" s="14"/>
      <c r="WJK70" s="14"/>
      <c r="WJL70" s="14"/>
      <c r="WJM70" s="14"/>
      <c r="WJN70" s="14"/>
      <c r="WJO70" s="14"/>
      <c r="WJP70" s="14"/>
      <c r="WJQ70" s="14"/>
      <c r="WJR70" s="14"/>
      <c r="WJS70" s="14"/>
      <c r="WJT70" s="14"/>
      <c r="WJU70" s="14"/>
      <c r="WJV70" s="14"/>
      <c r="WJW70" s="14"/>
      <c r="WJX70" s="14"/>
      <c r="WJY70" s="14"/>
      <c r="WJZ70" s="14"/>
      <c r="WKA70" s="14"/>
      <c r="WKB70" s="14"/>
      <c r="WKC70" s="14"/>
      <c r="WKD70" s="14"/>
      <c r="WKE70" s="14"/>
      <c r="WKF70" s="14"/>
      <c r="WKG70" s="14"/>
      <c r="WKH70" s="14"/>
      <c r="WKI70" s="14"/>
      <c r="WKJ70" s="14"/>
      <c r="WKK70" s="14"/>
      <c r="WKL70" s="14"/>
      <c r="WKM70" s="14"/>
      <c r="WKN70" s="14"/>
      <c r="WKO70" s="14"/>
      <c r="WKP70" s="14"/>
      <c r="WKQ70" s="14"/>
      <c r="WKR70" s="14"/>
      <c r="WKS70" s="14"/>
      <c r="WKT70" s="14"/>
      <c r="WKU70" s="14"/>
      <c r="WKV70" s="14"/>
      <c r="WKW70" s="14"/>
      <c r="WKX70" s="14"/>
      <c r="WKY70" s="14"/>
      <c r="WKZ70" s="14"/>
      <c r="WLA70" s="14"/>
      <c r="WLB70" s="14"/>
      <c r="WLC70" s="14"/>
      <c r="WLD70" s="14"/>
      <c r="WLE70" s="14"/>
      <c r="WLF70" s="14"/>
      <c r="WLG70" s="14"/>
      <c r="WLH70" s="14"/>
      <c r="WLI70" s="14"/>
      <c r="WLJ70" s="14"/>
      <c r="WLK70" s="14"/>
      <c r="WLL70" s="14"/>
      <c r="WLM70" s="14"/>
      <c r="WLN70" s="14"/>
      <c r="WLO70" s="14"/>
      <c r="WLP70" s="14"/>
      <c r="WLQ70" s="14"/>
      <c r="WLR70" s="14"/>
      <c r="WLS70" s="14"/>
      <c r="WLT70" s="14"/>
      <c r="WLU70" s="14"/>
      <c r="WLV70" s="14"/>
      <c r="WLW70" s="14"/>
      <c r="WLX70" s="14"/>
      <c r="WLY70" s="14"/>
      <c r="WLZ70" s="14"/>
      <c r="WMA70" s="14"/>
      <c r="WMB70" s="14"/>
      <c r="WMC70" s="14"/>
      <c r="WMD70" s="14"/>
      <c r="WME70" s="14"/>
      <c r="WMF70" s="14"/>
      <c r="WMG70" s="14"/>
      <c r="WMH70" s="14"/>
      <c r="WMI70" s="14"/>
      <c r="WMJ70" s="14"/>
      <c r="WMK70" s="14"/>
      <c r="WML70" s="14"/>
      <c r="WMM70" s="14"/>
      <c r="WMN70" s="14"/>
      <c r="WMO70" s="14"/>
      <c r="WMP70" s="14"/>
      <c r="WMQ70" s="14"/>
      <c r="WMR70" s="14"/>
      <c r="WMS70" s="14"/>
      <c r="WMT70" s="14"/>
      <c r="WMU70" s="14"/>
      <c r="WMV70" s="14"/>
      <c r="WMW70" s="14"/>
      <c r="WMX70" s="14"/>
      <c r="WMY70" s="14"/>
      <c r="WMZ70" s="14"/>
      <c r="WNA70" s="14"/>
      <c r="WNB70" s="14"/>
      <c r="WNC70" s="14"/>
      <c r="WND70" s="14"/>
      <c r="WNE70" s="14"/>
      <c r="WNF70" s="14"/>
      <c r="WNG70" s="14"/>
      <c r="WNH70" s="14"/>
      <c r="WNI70" s="14"/>
      <c r="WNJ70" s="14"/>
      <c r="WNK70" s="14"/>
      <c r="WNL70" s="14"/>
      <c r="WNM70" s="14"/>
      <c r="WNN70" s="14"/>
      <c r="WNO70" s="14"/>
      <c r="WNP70" s="14"/>
      <c r="WNQ70" s="14"/>
      <c r="WNR70" s="14"/>
      <c r="WNS70" s="14"/>
      <c r="WNT70" s="14"/>
      <c r="WNU70" s="14"/>
      <c r="WNV70" s="14"/>
      <c r="WNW70" s="14"/>
      <c r="WNX70" s="14"/>
      <c r="WNY70" s="14"/>
      <c r="WNZ70" s="14"/>
      <c r="WOA70" s="14"/>
      <c r="WOB70" s="14"/>
      <c r="WOC70" s="14"/>
      <c r="WOD70" s="14"/>
      <c r="WOE70" s="14"/>
      <c r="WOF70" s="14"/>
      <c r="WOG70" s="14"/>
      <c r="WOH70" s="14"/>
      <c r="WOI70" s="14"/>
      <c r="WOJ70" s="14"/>
      <c r="WOK70" s="14"/>
      <c r="WOL70" s="14"/>
      <c r="WOM70" s="14"/>
      <c r="WON70" s="14"/>
      <c r="WOO70" s="14"/>
      <c r="WOP70" s="14"/>
      <c r="WOQ70" s="14"/>
      <c r="WOR70" s="14"/>
      <c r="WOS70" s="14"/>
      <c r="WOT70" s="14"/>
      <c r="WOU70" s="14"/>
      <c r="WOV70" s="14"/>
      <c r="WOW70" s="14"/>
      <c r="WOX70" s="14"/>
      <c r="WOY70" s="14"/>
      <c r="WOZ70" s="14"/>
      <c r="WPA70" s="14"/>
      <c r="WPB70" s="14"/>
      <c r="WPC70" s="14"/>
      <c r="WPD70" s="14"/>
      <c r="WPE70" s="14"/>
      <c r="WPF70" s="14"/>
      <c r="WPG70" s="14"/>
      <c r="WPH70" s="14"/>
      <c r="WPI70" s="14"/>
      <c r="WPJ70" s="14"/>
      <c r="WPK70" s="14"/>
      <c r="WPL70" s="14"/>
      <c r="WPM70" s="14"/>
      <c r="WPN70" s="14"/>
      <c r="WPO70" s="14"/>
      <c r="WPP70" s="14"/>
      <c r="WPQ70" s="14"/>
      <c r="WPR70" s="14"/>
      <c r="WPS70" s="14"/>
      <c r="WPT70" s="14"/>
      <c r="WPU70" s="14"/>
      <c r="WPV70" s="14"/>
      <c r="WPW70" s="14"/>
      <c r="WPX70" s="14"/>
      <c r="WPY70" s="14"/>
      <c r="WPZ70" s="14"/>
      <c r="WQA70" s="14"/>
      <c r="WQB70" s="14"/>
      <c r="WQC70" s="14"/>
      <c r="WQD70" s="14"/>
      <c r="WQE70" s="14"/>
      <c r="WQF70" s="14"/>
      <c r="WQG70" s="14"/>
      <c r="WQH70" s="14"/>
      <c r="WQI70" s="14"/>
      <c r="WQJ70" s="14"/>
      <c r="WQK70" s="14"/>
      <c r="WQL70" s="14"/>
      <c r="WQM70" s="14"/>
      <c r="WQN70" s="14"/>
      <c r="WQO70" s="14"/>
      <c r="WQP70" s="14"/>
      <c r="WQQ70" s="14"/>
      <c r="WQR70" s="14"/>
      <c r="WQS70" s="14"/>
      <c r="WQT70" s="14"/>
      <c r="WQU70" s="14"/>
      <c r="WQV70" s="14"/>
      <c r="WQW70" s="14"/>
      <c r="WQX70" s="14"/>
      <c r="WQY70" s="14"/>
      <c r="WQZ70" s="14"/>
      <c r="WRA70" s="14"/>
      <c r="WRB70" s="14"/>
      <c r="WRC70" s="14"/>
      <c r="WRD70" s="14"/>
      <c r="WRE70" s="14"/>
      <c r="WRF70" s="14"/>
      <c r="WRG70" s="14"/>
      <c r="WRH70" s="14"/>
      <c r="WRI70" s="14"/>
      <c r="WRJ70" s="14"/>
      <c r="WRK70" s="14"/>
      <c r="WRL70" s="14"/>
      <c r="WRM70" s="14"/>
      <c r="WRN70" s="14"/>
      <c r="WRO70" s="14"/>
      <c r="WRP70" s="14"/>
      <c r="WRQ70" s="14"/>
      <c r="WRR70" s="14"/>
      <c r="WRS70" s="14"/>
      <c r="WRT70" s="14"/>
      <c r="WRU70" s="14"/>
      <c r="WRV70" s="14"/>
      <c r="WRW70" s="14"/>
      <c r="WRX70" s="14"/>
      <c r="WRY70" s="14"/>
      <c r="WRZ70" s="14"/>
      <c r="WSA70" s="14"/>
      <c r="WSB70" s="14"/>
      <c r="WSC70" s="14"/>
      <c r="WSD70" s="14"/>
      <c r="WSE70" s="14"/>
      <c r="WSF70" s="14"/>
      <c r="WSG70" s="14"/>
      <c r="WSH70" s="14"/>
      <c r="WSI70" s="14"/>
      <c r="WSJ70" s="14"/>
      <c r="WSK70" s="14"/>
      <c r="WSL70" s="14"/>
      <c r="WSM70" s="14"/>
      <c r="WSN70" s="14"/>
      <c r="WSO70" s="14"/>
      <c r="WSP70" s="14"/>
      <c r="WSQ70" s="14"/>
      <c r="WSR70" s="14"/>
      <c r="WSS70" s="14"/>
      <c r="WST70" s="14"/>
      <c r="WSU70" s="14"/>
      <c r="WSV70" s="14"/>
      <c r="WSW70" s="14"/>
      <c r="WSX70" s="14"/>
      <c r="WSY70" s="14"/>
      <c r="WSZ70" s="14"/>
      <c r="WTA70" s="14"/>
      <c r="WTB70" s="14"/>
      <c r="WTC70" s="14"/>
      <c r="WTD70" s="14"/>
      <c r="WTE70" s="14"/>
      <c r="WTF70" s="14"/>
      <c r="WTG70" s="14"/>
      <c r="WTH70" s="14"/>
      <c r="WTI70" s="14"/>
      <c r="WTJ70" s="14"/>
      <c r="WTK70" s="14"/>
      <c r="WTL70" s="14"/>
      <c r="WTM70" s="14"/>
      <c r="WTN70" s="14"/>
      <c r="WTO70" s="14"/>
      <c r="WTP70" s="14"/>
      <c r="WTQ70" s="14"/>
      <c r="WTR70" s="14"/>
      <c r="WTS70" s="14"/>
      <c r="WTT70" s="14"/>
      <c r="WTU70" s="14"/>
      <c r="WTV70" s="14"/>
      <c r="WTW70" s="14"/>
      <c r="WTX70" s="14"/>
      <c r="WTY70" s="14"/>
      <c r="WTZ70" s="14"/>
      <c r="WUA70" s="14"/>
      <c r="WUB70" s="14"/>
      <c r="WUC70" s="14"/>
      <c r="WUD70" s="14"/>
      <c r="WUE70" s="14"/>
      <c r="WUF70" s="14"/>
      <c r="WUG70" s="14"/>
      <c r="WUH70" s="14"/>
      <c r="WUI70" s="14"/>
      <c r="WUJ70" s="14"/>
      <c r="WUK70" s="14"/>
      <c r="WUL70" s="14"/>
      <c r="WUM70" s="14"/>
      <c r="WUN70" s="14"/>
      <c r="WUO70" s="14"/>
      <c r="WUP70" s="14"/>
      <c r="WUQ70" s="14"/>
      <c r="WUR70" s="14"/>
      <c r="WUS70" s="14"/>
      <c r="WUT70" s="14"/>
      <c r="WUU70" s="14"/>
      <c r="WUV70" s="14"/>
      <c r="WUW70" s="14"/>
      <c r="WUX70" s="14"/>
      <c r="WUY70" s="14"/>
      <c r="WUZ70" s="14"/>
      <c r="WVA70" s="14"/>
      <c r="WVB70" s="14"/>
      <c r="WVC70" s="14"/>
      <c r="WVD70" s="14"/>
      <c r="WVE70" s="14"/>
      <c r="WVF70" s="14"/>
      <c r="WVG70" s="14"/>
      <c r="WVH70" s="14"/>
      <c r="WVI70" s="14"/>
      <c r="WVJ70" s="14"/>
      <c r="WVK70" s="14"/>
      <c r="WVL70" s="14"/>
      <c r="WVM70" s="14"/>
      <c r="WVN70" s="14"/>
      <c r="WVO70" s="14"/>
      <c r="WVP70" s="14"/>
      <c r="WVQ70" s="14"/>
      <c r="WVR70" s="14"/>
      <c r="WVS70" s="14"/>
      <c r="WVT70" s="14"/>
      <c r="WVU70" s="14"/>
      <c r="WVV70" s="14"/>
      <c r="WVW70" s="14"/>
      <c r="WVX70" s="14"/>
      <c r="WVY70" s="14"/>
      <c r="WVZ70" s="14"/>
      <c r="WWA70" s="14"/>
      <c r="WWB70" s="14"/>
      <c r="WWC70" s="14"/>
      <c r="WWD70" s="14"/>
      <c r="WWE70" s="14"/>
      <c r="WWF70" s="14"/>
      <c r="WWG70" s="14"/>
      <c r="WWH70" s="14"/>
      <c r="WWI70" s="14"/>
      <c r="WWJ70" s="14"/>
      <c r="WWK70" s="14"/>
      <c r="WWL70" s="14"/>
      <c r="WWM70" s="14"/>
      <c r="WWN70" s="14"/>
      <c r="WWO70" s="14"/>
      <c r="WWP70" s="14"/>
      <c r="WWQ70" s="14"/>
      <c r="WWR70" s="14"/>
      <c r="WWS70" s="14"/>
      <c r="WWT70" s="14"/>
      <c r="WWU70" s="14"/>
      <c r="WWV70" s="14"/>
      <c r="WWW70" s="14"/>
      <c r="WWX70" s="14"/>
      <c r="WWY70" s="14"/>
      <c r="WWZ70" s="14"/>
      <c r="WXA70" s="14"/>
      <c r="WXB70" s="14"/>
      <c r="WXC70" s="14"/>
      <c r="WXD70" s="14"/>
      <c r="WXE70" s="14"/>
      <c r="WXF70" s="14"/>
      <c r="WXG70" s="14"/>
      <c r="WXH70" s="14"/>
      <c r="WXI70" s="14"/>
      <c r="WXJ70" s="14"/>
      <c r="WXK70" s="14"/>
      <c r="WXL70" s="14"/>
      <c r="WXM70" s="14"/>
      <c r="WXN70" s="14"/>
      <c r="WXO70" s="14"/>
      <c r="WXP70" s="14"/>
      <c r="WXQ70" s="14"/>
      <c r="WXR70" s="14"/>
      <c r="WXS70" s="14"/>
      <c r="WXT70" s="14"/>
      <c r="WXU70" s="14"/>
      <c r="WXV70" s="14"/>
      <c r="WXW70" s="14"/>
      <c r="WXX70" s="14"/>
      <c r="WXY70" s="14"/>
      <c r="WXZ70" s="14"/>
      <c r="WYA70" s="14"/>
      <c r="WYB70" s="14"/>
      <c r="WYC70" s="14"/>
      <c r="WYD70" s="14"/>
      <c r="WYE70" s="14"/>
      <c r="WYF70" s="14"/>
      <c r="WYG70" s="14"/>
      <c r="WYH70" s="14"/>
      <c r="WYI70" s="14"/>
      <c r="WYJ70" s="14"/>
      <c r="WYK70" s="14"/>
      <c r="WYL70" s="14"/>
      <c r="WYM70" s="14"/>
      <c r="WYN70" s="14"/>
      <c r="WYO70" s="14"/>
      <c r="WYP70" s="14"/>
      <c r="WYQ70" s="14"/>
      <c r="WYR70" s="14"/>
      <c r="WYS70" s="14"/>
      <c r="WYT70" s="14"/>
      <c r="WYU70" s="14"/>
      <c r="WYV70" s="14"/>
      <c r="WYW70" s="14"/>
      <c r="WYX70" s="14"/>
      <c r="WYY70" s="14"/>
      <c r="WYZ70" s="14"/>
      <c r="WZA70" s="14"/>
      <c r="WZB70" s="14"/>
      <c r="WZC70" s="14"/>
      <c r="WZD70" s="14"/>
      <c r="WZE70" s="14"/>
      <c r="WZF70" s="14"/>
      <c r="WZG70" s="14"/>
      <c r="WZH70" s="14"/>
      <c r="WZI70" s="14"/>
      <c r="WZJ70" s="14"/>
      <c r="WZK70" s="14"/>
      <c r="WZL70" s="14"/>
      <c r="WZM70" s="14"/>
      <c r="WZN70" s="14"/>
      <c r="WZO70" s="14"/>
      <c r="WZP70" s="14"/>
      <c r="WZQ70" s="14"/>
      <c r="WZR70" s="14"/>
      <c r="WZS70" s="14"/>
      <c r="WZT70" s="14"/>
      <c r="WZU70" s="14"/>
      <c r="WZV70" s="14"/>
      <c r="WZW70" s="14"/>
      <c r="WZX70" s="14"/>
      <c r="WZY70" s="14"/>
      <c r="WZZ70" s="14"/>
      <c r="XAA70" s="14"/>
      <c r="XAB70" s="14"/>
      <c r="XAC70" s="14"/>
      <c r="XAD70" s="14"/>
      <c r="XAE70" s="14"/>
      <c r="XAF70" s="14"/>
      <c r="XAG70" s="14"/>
      <c r="XAH70" s="14"/>
      <c r="XAI70" s="14"/>
      <c r="XAJ70" s="14"/>
      <c r="XAK70" s="14"/>
      <c r="XAL70" s="14"/>
      <c r="XAM70" s="14"/>
      <c r="XAN70" s="14"/>
      <c r="XAO70" s="14"/>
      <c r="XAP70" s="14"/>
      <c r="XAQ70" s="14"/>
      <c r="XAR70" s="14"/>
      <c r="XAS70" s="14"/>
      <c r="XAT70" s="14"/>
      <c r="XAU70" s="14"/>
      <c r="XAV70" s="14"/>
      <c r="XAW70" s="14"/>
      <c r="XAX70" s="14"/>
      <c r="XAY70" s="14"/>
      <c r="XAZ70" s="14"/>
      <c r="XBA70" s="14"/>
      <c r="XBB70" s="14"/>
      <c r="XBC70" s="14"/>
      <c r="XBD70" s="14"/>
      <c r="XBE70" s="14"/>
      <c r="XBF70" s="14"/>
      <c r="XBG70" s="14"/>
      <c r="XBH70" s="14"/>
      <c r="XBI70" s="14"/>
      <c r="XBJ70" s="14"/>
      <c r="XBK70" s="14"/>
      <c r="XBL70" s="14"/>
      <c r="XBM70" s="14"/>
      <c r="XBN70" s="14"/>
      <c r="XBO70" s="14"/>
      <c r="XBP70" s="14"/>
      <c r="XBQ70" s="14"/>
      <c r="XBR70" s="14"/>
      <c r="XBS70" s="14"/>
      <c r="XBT70" s="14"/>
      <c r="XBU70" s="14"/>
      <c r="XBV70" s="14"/>
      <c r="XBW70" s="14"/>
      <c r="XBX70" s="14"/>
      <c r="XBY70" s="14"/>
      <c r="XBZ70" s="14"/>
      <c r="XCA70" s="14"/>
      <c r="XCB70" s="14"/>
      <c r="XCC70" s="14"/>
      <c r="XCD70" s="14"/>
      <c r="XCE70" s="14"/>
      <c r="XCF70" s="14"/>
      <c r="XCG70" s="14"/>
      <c r="XCH70" s="14"/>
      <c r="XCI70" s="14"/>
      <c r="XCJ70" s="14"/>
      <c r="XCK70" s="14"/>
      <c r="XCL70" s="14"/>
      <c r="XCM70" s="14"/>
      <c r="XCN70" s="14"/>
      <c r="XCO70" s="14"/>
      <c r="XCP70" s="14"/>
      <c r="XCQ70" s="14"/>
      <c r="XCR70" s="14"/>
      <c r="XCS70" s="14"/>
      <c r="XCT70" s="14"/>
      <c r="XCU70" s="14"/>
      <c r="XCV70" s="14"/>
      <c r="XCW70" s="14"/>
      <c r="XCX70" s="14"/>
      <c r="XCY70" s="14"/>
      <c r="XCZ70" s="14"/>
      <c r="XDA70" s="14"/>
      <c r="XDB70" s="14"/>
      <c r="XDC70" s="14"/>
      <c r="XDD70" s="14"/>
      <c r="XDE70" s="14"/>
      <c r="XDF70" s="14"/>
      <c r="XDG70" s="14"/>
      <c r="XDH70" s="14"/>
      <c r="XDI70" s="14"/>
      <c r="XDJ70" s="14"/>
      <c r="XDK70" s="14"/>
      <c r="XDL70" s="14"/>
      <c r="XDM70" s="14"/>
      <c r="XDN70" s="14"/>
      <c r="XDO70" s="14"/>
      <c r="XDP70" s="14"/>
      <c r="XDQ70" s="14"/>
      <c r="XDR70" s="14"/>
      <c r="XDS70" s="14"/>
      <c r="XDT70" s="14"/>
      <c r="XDU70" s="14"/>
      <c r="XDV70" s="14"/>
      <c r="XDW70" s="14"/>
      <c r="XDX70" s="14"/>
      <c r="XDY70" s="14"/>
      <c r="XDZ70" s="14"/>
      <c r="XEA70" s="14"/>
      <c r="XEB70" s="14"/>
      <c r="XEC70" s="14"/>
      <c r="XED70" s="14"/>
      <c r="XEE70" s="14"/>
      <c r="XEF70" s="14"/>
      <c r="XEG70" s="14"/>
      <c r="XEH70" s="14"/>
      <c r="XEI70" s="14"/>
      <c r="XEJ70" s="14"/>
      <c r="XEK70" s="14"/>
      <c r="XEL70" s="14"/>
      <c r="XEM70" s="14"/>
      <c r="XEN70" s="14"/>
      <c r="XEO70" s="14"/>
      <c r="XEP70" s="14"/>
      <c r="XEQ70" s="14"/>
      <c r="XER70" s="14"/>
      <c r="XES70" s="14"/>
      <c r="XET70" s="14"/>
      <c r="XEU70" s="14"/>
      <c r="XEV70" s="14"/>
      <c r="XEW70" s="14"/>
      <c r="XEX70" s="14"/>
      <c r="XEY70" s="14"/>
      <c r="XEZ70" s="14"/>
      <c r="XFA70" s="14"/>
      <c r="XFB70" s="14"/>
      <c r="XFC70" s="14"/>
      <c r="XFD70" s="14"/>
    </row>
    <row r="71" spans="2:16384" customFormat="1" ht="13" customHeight="1">
      <c r="B71" s="948">
        <v>929002668682</v>
      </c>
      <c r="C71" s="207">
        <v>8727900967883</v>
      </c>
      <c r="D71" s="977" t="s">
        <v>961</v>
      </c>
      <c r="E71" s="23">
        <v>929003280482</v>
      </c>
      <c r="F71" s="45">
        <v>8727900974454</v>
      </c>
      <c r="G71" s="949" t="s">
        <v>115</v>
      </c>
      <c r="H71" s="14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4"/>
      <c r="U71" s="14"/>
      <c r="V71" s="14"/>
      <c r="W71" s="14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4"/>
      <c r="AI71" s="14"/>
      <c r="AJ71" s="14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4"/>
      <c r="AV71" s="14"/>
      <c r="AW71" s="14"/>
      <c r="AX71" s="14"/>
      <c r="AY71" s="14"/>
      <c r="AZ71" s="14"/>
      <c r="BA71" s="14"/>
      <c r="BB71" s="14"/>
      <c r="BC71" s="14"/>
      <c r="BD71" s="14"/>
      <c r="BE71" s="14"/>
      <c r="BF71" s="14"/>
      <c r="BG71" s="14"/>
      <c r="BH71" s="14"/>
      <c r="BI71" s="14"/>
      <c r="BJ71" s="14"/>
      <c r="BK71" s="14"/>
      <c r="BL71" s="14"/>
      <c r="BM71" s="14"/>
      <c r="BN71" s="14"/>
      <c r="BO71" s="14"/>
      <c r="BP71" s="14"/>
      <c r="BQ71" s="14"/>
      <c r="BR71" s="14"/>
      <c r="BS71" s="14"/>
      <c r="BT71" s="14"/>
      <c r="BU71" s="14"/>
      <c r="BV71" s="14"/>
      <c r="BW71" s="14"/>
      <c r="BX71" s="14"/>
      <c r="BY71" s="14"/>
      <c r="BZ71" s="14"/>
      <c r="CA71" s="14"/>
      <c r="CB71" s="14"/>
      <c r="CC71" s="14"/>
      <c r="CD71" s="14"/>
      <c r="CE71" s="14"/>
      <c r="CF71" s="14"/>
      <c r="CG71" s="14"/>
      <c r="CH71" s="14"/>
      <c r="CI71" s="14"/>
      <c r="CJ71" s="14"/>
      <c r="CK71" s="14"/>
      <c r="CL71" s="14"/>
      <c r="CM71" s="14"/>
      <c r="CN71" s="14"/>
      <c r="CO71" s="14"/>
      <c r="CP71" s="14"/>
      <c r="CQ71" s="14"/>
      <c r="CR71" s="14"/>
      <c r="CS71" s="14"/>
      <c r="CT71" s="14"/>
      <c r="CU71" s="14"/>
      <c r="CV71" s="14"/>
      <c r="CW71" s="14"/>
      <c r="CX71" s="14"/>
      <c r="CY71" s="14"/>
      <c r="CZ71" s="14"/>
      <c r="DA71" s="14"/>
      <c r="DB71" s="14"/>
      <c r="DC71" s="14"/>
      <c r="DD71" s="14"/>
      <c r="DE71" s="14"/>
      <c r="DF71" s="14"/>
      <c r="DG71" s="14"/>
      <c r="DH71" s="14"/>
      <c r="DI71" s="14"/>
      <c r="DJ71" s="14"/>
      <c r="DK71" s="14"/>
      <c r="DL71" s="14"/>
      <c r="DM71" s="14"/>
      <c r="DN71" s="14"/>
      <c r="DO71" s="14"/>
      <c r="DP71" s="14"/>
      <c r="DQ71" s="14"/>
      <c r="DR71" s="14"/>
      <c r="DS71" s="14"/>
      <c r="DT71" s="14"/>
      <c r="DU71" s="14"/>
      <c r="DV71" s="14"/>
      <c r="DW71" s="14"/>
      <c r="DX71" s="14"/>
      <c r="DY71" s="14"/>
      <c r="DZ71" s="14"/>
      <c r="EA71" s="14"/>
      <c r="EB71" s="14"/>
      <c r="EC71" s="14"/>
      <c r="ED71" s="14"/>
      <c r="EE71" s="14"/>
      <c r="EF71" s="14"/>
      <c r="EG71" s="14"/>
      <c r="EH71" s="14"/>
      <c r="EI71" s="14"/>
      <c r="EJ71" s="14"/>
      <c r="EK71" s="14"/>
      <c r="EL71" s="14"/>
      <c r="EM71" s="14"/>
      <c r="EN71" s="14"/>
      <c r="EO71" s="14"/>
      <c r="EP71" s="14"/>
      <c r="EQ71" s="14"/>
      <c r="ER71" s="14"/>
      <c r="ES71" s="14"/>
      <c r="ET71" s="14"/>
      <c r="EU71" s="14"/>
      <c r="EV71" s="14"/>
      <c r="EW71" s="14"/>
      <c r="EX71" s="14"/>
      <c r="EY71" s="14"/>
      <c r="EZ71" s="14"/>
      <c r="FA71" s="14"/>
      <c r="FB71" s="14"/>
      <c r="FC71" s="14"/>
      <c r="FD71" s="14"/>
      <c r="FE71" s="14"/>
      <c r="FF71" s="14"/>
      <c r="FG71" s="14"/>
      <c r="FH71" s="14"/>
      <c r="FI71" s="14"/>
      <c r="FJ71" s="14"/>
      <c r="FK71" s="14"/>
      <c r="FL71" s="14"/>
      <c r="FM71" s="14"/>
      <c r="FN71" s="14"/>
      <c r="FO71" s="14"/>
      <c r="FP71" s="14"/>
      <c r="FQ71" s="14"/>
      <c r="FR71" s="14"/>
      <c r="FS71" s="14"/>
      <c r="FT71" s="14"/>
      <c r="FU71" s="14"/>
      <c r="FV71" s="14"/>
      <c r="FW71" s="14"/>
      <c r="FX71" s="14"/>
      <c r="FY71" s="14"/>
      <c r="FZ71" s="14"/>
      <c r="GA71" s="14"/>
      <c r="GB71" s="14"/>
      <c r="GC71" s="14"/>
      <c r="GD71" s="14"/>
      <c r="GE71" s="14"/>
      <c r="GF71" s="14"/>
      <c r="GG71" s="14"/>
      <c r="GH71" s="14"/>
      <c r="GI71" s="14"/>
      <c r="GJ71" s="14"/>
      <c r="GK71" s="14"/>
      <c r="GL71" s="14"/>
      <c r="GM71" s="14"/>
      <c r="GN71" s="14"/>
      <c r="GO71" s="14"/>
      <c r="GP71" s="14"/>
      <c r="GQ71" s="14"/>
      <c r="GR71" s="14"/>
      <c r="GS71" s="14"/>
      <c r="GT71" s="14"/>
      <c r="GU71" s="14"/>
      <c r="GV71" s="14"/>
      <c r="GW71" s="14"/>
      <c r="GX71" s="14"/>
      <c r="GY71" s="14"/>
      <c r="GZ71" s="14"/>
      <c r="HA71" s="14"/>
      <c r="HB71" s="14"/>
      <c r="HC71" s="14"/>
      <c r="HD71" s="14"/>
      <c r="HE71" s="14"/>
      <c r="HF71" s="14"/>
      <c r="HG71" s="14"/>
      <c r="HH71" s="14"/>
      <c r="HI71" s="14"/>
      <c r="HJ71" s="14"/>
      <c r="HK71" s="14"/>
      <c r="HL71" s="14"/>
      <c r="HM71" s="14"/>
      <c r="HN71" s="14"/>
      <c r="HO71" s="14"/>
      <c r="HP71" s="14"/>
      <c r="HQ71" s="14"/>
      <c r="HR71" s="14"/>
      <c r="HS71" s="14"/>
      <c r="HT71" s="14"/>
      <c r="HU71" s="14"/>
      <c r="HV71" s="14"/>
      <c r="HW71" s="14"/>
      <c r="HX71" s="14"/>
      <c r="HY71" s="14"/>
      <c r="HZ71" s="14"/>
      <c r="IA71" s="14"/>
      <c r="IB71" s="14"/>
      <c r="IC71" s="14"/>
      <c r="ID71" s="14"/>
      <c r="IE71" s="14"/>
      <c r="IF71" s="14"/>
      <c r="IG71" s="14"/>
      <c r="IH71" s="14"/>
      <c r="II71" s="14"/>
      <c r="IJ71" s="14"/>
      <c r="IK71" s="14"/>
      <c r="IL71" s="14"/>
      <c r="IM71" s="14"/>
      <c r="IN71" s="14"/>
      <c r="IO71" s="14"/>
      <c r="IP71" s="14"/>
      <c r="IQ71" s="14"/>
      <c r="IR71" s="14"/>
      <c r="IS71" s="14"/>
      <c r="IT71" s="14"/>
      <c r="IU71" s="14"/>
      <c r="IV71" s="14"/>
      <c r="IW71" s="14"/>
      <c r="IX71" s="14"/>
      <c r="IY71" s="14"/>
      <c r="IZ71" s="14"/>
      <c r="JA71" s="14"/>
      <c r="JB71" s="14"/>
      <c r="JC71" s="14"/>
      <c r="JD71" s="14"/>
      <c r="JE71" s="14"/>
      <c r="JF71" s="14"/>
      <c r="JG71" s="14"/>
      <c r="JH71" s="14"/>
      <c r="JI71" s="14"/>
      <c r="JJ71" s="14"/>
      <c r="JK71" s="14"/>
      <c r="JL71" s="14"/>
      <c r="JM71" s="14"/>
      <c r="JN71" s="14"/>
      <c r="JO71" s="14"/>
      <c r="JP71" s="14"/>
      <c r="JQ71" s="14"/>
      <c r="JR71" s="14"/>
      <c r="JS71" s="14"/>
      <c r="JT71" s="14"/>
      <c r="JU71" s="14"/>
      <c r="JV71" s="14"/>
      <c r="JW71" s="14"/>
      <c r="JX71" s="14"/>
      <c r="JY71" s="14"/>
      <c r="JZ71" s="14"/>
      <c r="KA71" s="14"/>
      <c r="KB71" s="14"/>
      <c r="KC71" s="14"/>
      <c r="KD71" s="14"/>
      <c r="KE71" s="14"/>
      <c r="KF71" s="14"/>
      <c r="KG71" s="14"/>
      <c r="KH71" s="14"/>
      <c r="KI71" s="14"/>
      <c r="KJ71" s="14"/>
      <c r="KK71" s="14"/>
      <c r="KL71" s="14"/>
      <c r="KM71" s="14"/>
      <c r="KN71" s="14"/>
      <c r="KO71" s="14"/>
      <c r="KP71" s="14"/>
      <c r="KQ71" s="14"/>
      <c r="KR71" s="14"/>
      <c r="KS71" s="14"/>
      <c r="KT71" s="14"/>
      <c r="KU71" s="14"/>
      <c r="KV71" s="14"/>
      <c r="KW71" s="14"/>
      <c r="KX71" s="14"/>
      <c r="KY71" s="14"/>
      <c r="KZ71" s="14"/>
      <c r="LA71" s="14"/>
      <c r="LB71" s="14"/>
      <c r="LC71" s="14"/>
      <c r="LD71" s="14"/>
      <c r="LE71" s="14"/>
      <c r="LF71" s="14"/>
      <c r="LG71" s="14"/>
      <c r="LH71" s="14"/>
      <c r="LI71" s="14"/>
      <c r="LJ71" s="14"/>
      <c r="LK71" s="14"/>
      <c r="LL71" s="14"/>
      <c r="LM71" s="14"/>
      <c r="LN71" s="14"/>
      <c r="LO71" s="14"/>
      <c r="LP71" s="14"/>
      <c r="LQ71" s="14"/>
      <c r="LR71" s="14"/>
      <c r="LS71" s="14"/>
      <c r="LT71" s="14"/>
      <c r="LU71" s="14"/>
      <c r="LV71" s="14"/>
      <c r="LW71" s="14"/>
      <c r="LX71" s="14"/>
      <c r="LY71" s="14"/>
      <c r="LZ71" s="14"/>
      <c r="MA71" s="14"/>
      <c r="MB71" s="14"/>
      <c r="MC71" s="14"/>
      <c r="MD71" s="14"/>
      <c r="ME71" s="14"/>
      <c r="MF71" s="14"/>
      <c r="MG71" s="14"/>
      <c r="MH71" s="14"/>
      <c r="MI71" s="14"/>
      <c r="MJ71" s="14"/>
      <c r="MK71" s="14"/>
      <c r="ML71" s="14"/>
      <c r="MM71" s="14"/>
      <c r="MN71" s="14"/>
      <c r="MO71" s="14"/>
      <c r="MP71" s="14"/>
      <c r="MQ71" s="14"/>
      <c r="MR71" s="14"/>
      <c r="MS71" s="14"/>
      <c r="MT71" s="14"/>
      <c r="MU71" s="14"/>
      <c r="MV71" s="14"/>
      <c r="MW71" s="14"/>
      <c r="MX71" s="14"/>
      <c r="MY71" s="14"/>
      <c r="MZ71" s="14"/>
      <c r="NA71" s="14"/>
      <c r="NB71" s="14"/>
      <c r="NC71" s="14"/>
      <c r="ND71" s="14"/>
      <c r="NE71" s="14"/>
      <c r="NF71" s="14"/>
      <c r="NG71" s="14"/>
      <c r="NH71" s="14"/>
      <c r="NI71" s="14"/>
      <c r="NJ71" s="14"/>
      <c r="NK71" s="14"/>
      <c r="NL71" s="14"/>
      <c r="NM71" s="14"/>
      <c r="NN71" s="14"/>
      <c r="NO71" s="14"/>
      <c r="NP71" s="14"/>
      <c r="NQ71" s="14"/>
      <c r="NR71" s="14"/>
      <c r="NS71" s="14"/>
      <c r="NT71" s="14"/>
      <c r="NU71" s="14"/>
      <c r="NV71" s="14"/>
      <c r="NW71" s="14"/>
      <c r="NX71" s="14"/>
      <c r="NY71" s="14"/>
      <c r="NZ71" s="14"/>
      <c r="OA71" s="14"/>
      <c r="OB71" s="14"/>
      <c r="OC71" s="14"/>
      <c r="OD71" s="14"/>
      <c r="OE71" s="14"/>
      <c r="OF71" s="14"/>
      <c r="OG71" s="14"/>
      <c r="OH71" s="14"/>
      <c r="OI71" s="14"/>
      <c r="OJ71" s="14"/>
      <c r="OK71" s="14"/>
      <c r="OL71" s="14"/>
      <c r="OM71" s="14"/>
      <c r="ON71" s="14"/>
      <c r="OO71" s="14"/>
      <c r="OP71" s="14"/>
      <c r="OQ71" s="14"/>
      <c r="OR71" s="14"/>
      <c r="OS71" s="14"/>
      <c r="OT71" s="14"/>
      <c r="OU71" s="14"/>
      <c r="OV71" s="14"/>
      <c r="OW71" s="14"/>
      <c r="OX71" s="14"/>
      <c r="OY71" s="14"/>
      <c r="OZ71" s="14"/>
      <c r="PA71" s="14"/>
      <c r="PB71" s="14"/>
      <c r="PC71" s="14"/>
      <c r="PD71" s="14"/>
      <c r="PE71" s="14"/>
      <c r="PF71" s="14"/>
      <c r="PG71" s="14"/>
      <c r="PH71" s="14"/>
      <c r="PI71" s="14"/>
      <c r="PJ71" s="14"/>
      <c r="PK71" s="14"/>
      <c r="PL71" s="14"/>
      <c r="PM71" s="14"/>
      <c r="PN71" s="14"/>
      <c r="PO71" s="14"/>
      <c r="PP71" s="14"/>
      <c r="PQ71" s="14"/>
      <c r="PR71" s="14"/>
      <c r="PS71" s="14"/>
      <c r="PT71" s="14"/>
      <c r="PU71" s="14"/>
      <c r="PV71" s="14"/>
      <c r="PW71" s="14"/>
      <c r="PX71" s="14"/>
      <c r="PY71" s="14"/>
      <c r="PZ71" s="14"/>
      <c r="QA71" s="14"/>
      <c r="QB71" s="14"/>
      <c r="QC71" s="14"/>
      <c r="QD71" s="14"/>
      <c r="QE71" s="14"/>
      <c r="QF71" s="14"/>
      <c r="QG71" s="14"/>
      <c r="QH71" s="14"/>
      <c r="QI71" s="14"/>
      <c r="QJ71" s="14"/>
      <c r="QK71" s="14"/>
      <c r="QL71" s="14"/>
      <c r="QM71" s="14"/>
      <c r="QN71" s="14"/>
      <c r="QO71" s="14"/>
      <c r="QP71" s="14"/>
      <c r="QQ71" s="14"/>
      <c r="QR71" s="14"/>
      <c r="QS71" s="14"/>
      <c r="QT71" s="14"/>
      <c r="QU71" s="14"/>
      <c r="QV71" s="14"/>
      <c r="QW71" s="14"/>
      <c r="QX71" s="14"/>
      <c r="QY71" s="14"/>
      <c r="QZ71" s="14"/>
      <c r="RA71" s="14"/>
      <c r="RB71" s="14"/>
      <c r="RC71" s="14"/>
      <c r="RD71" s="14"/>
      <c r="RE71" s="14"/>
      <c r="RF71" s="14"/>
      <c r="RG71" s="14"/>
      <c r="RH71" s="14"/>
      <c r="RI71" s="14"/>
      <c r="RJ71" s="14"/>
      <c r="RK71" s="14"/>
      <c r="RL71" s="14"/>
      <c r="RM71" s="14"/>
      <c r="RN71" s="14"/>
      <c r="RO71" s="14"/>
      <c r="RP71" s="14"/>
      <c r="RQ71" s="14"/>
      <c r="RR71" s="14"/>
      <c r="RS71" s="14"/>
      <c r="RT71" s="14"/>
      <c r="RU71" s="14"/>
      <c r="RV71" s="14"/>
      <c r="RW71" s="14"/>
      <c r="RX71" s="14"/>
      <c r="RY71" s="14"/>
      <c r="RZ71" s="14"/>
      <c r="SA71" s="14"/>
      <c r="SB71" s="14"/>
      <c r="SC71" s="14"/>
      <c r="SD71" s="14"/>
      <c r="SE71" s="14"/>
      <c r="SF71" s="14"/>
      <c r="SG71" s="14"/>
      <c r="SH71" s="14"/>
      <c r="SI71" s="14"/>
      <c r="SJ71" s="14"/>
      <c r="SK71" s="14"/>
      <c r="SL71" s="14"/>
      <c r="SM71" s="14"/>
      <c r="SN71" s="14"/>
      <c r="SO71" s="14"/>
      <c r="SP71" s="14"/>
      <c r="SQ71" s="14"/>
      <c r="SR71" s="14"/>
      <c r="SS71" s="14"/>
      <c r="ST71" s="14"/>
      <c r="SU71" s="14"/>
      <c r="SV71" s="14"/>
      <c r="SW71" s="14"/>
      <c r="SX71" s="14"/>
      <c r="SY71" s="14"/>
      <c r="SZ71" s="14"/>
      <c r="TA71" s="14"/>
      <c r="TB71" s="14"/>
      <c r="TC71" s="14"/>
      <c r="TD71" s="14"/>
      <c r="TE71" s="14"/>
      <c r="TF71" s="14"/>
      <c r="TG71" s="14"/>
      <c r="TH71" s="14"/>
      <c r="TI71" s="14"/>
      <c r="TJ71" s="14"/>
      <c r="TK71" s="14"/>
      <c r="TL71" s="14"/>
      <c r="TM71" s="14"/>
      <c r="TN71" s="14"/>
      <c r="TO71" s="14"/>
      <c r="TP71" s="14"/>
      <c r="TQ71" s="14"/>
      <c r="TR71" s="14"/>
      <c r="TS71" s="14"/>
      <c r="TT71" s="14"/>
      <c r="TU71" s="14"/>
      <c r="TV71" s="14"/>
      <c r="TW71" s="14"/>
      <c r="TX71" s="14"/>
      <c r="TY71" s="14"/>
      <c r="TZ71" s="14"/>
      <c r="UA71" s="14"/>
      <c r="UB71" s="14"/>
      <c r="UC71" s="14"/>
      <c r="UD71" s="14"/>
      <c r="UE71" s="14"/>
      <c r="UF71" s="14"/>
      <c r="UG71" s="14"/>
      <c r="UH71" s="14"/>
      <c r="UI71" s="14"/>
      <c r="UJ71" s="14"/>
      <c r="UK71" s="14"/>
      <c r="UL71" s="14"/>
      <c r="UM71" s="14"/>
      <c r="UN71" s="14"/>
      <c r="UO71" s="14"/>
      <c r="UP71" s="14"/>
      <c r="UQ71" s="14"/>
      <c r="UR71" s="14"/>
      <c r="US71" s="14"/>
      <c r="UT71" s="14"/>
      <c r="UU71" s="14"/>
      <c r="UV71" s="14"/>
      <c r="UW71" s="14"/>
      <c r="UX71" s="14"/>
      <c r="UY71" s="14"/>
      <c r="UZ71" s="14"/>
      <c r="VA71" s="14"/>
      <c r="VB71" s="14"/>
      <c r="VC71" s="14"/>
      <c r="VD71" s="14"/>
      <c r="VE71" s="14"/>
      <c r="VF71" s="14"/>
      <c r="VG71" s="14"/>
      <c r="VH71" s="14"/>
      <c r="VI71" s="14"/>
      <c r="VJ71" s="14"/>
      <c r="VK71" s="14"/>
      <c r="VL71" s="14"/>
      <c r="VM71" s="14"/>
      <c r="VN71" s="14"/>
      <c r="VO71" s="14"/>
      <c r="VP71" s="14"/>
      <c r="VQ71" s="14"/>
      <c r="VR71" s="14"/>
      <c r="VS71" s="14"/>
      <c r="VT71" s="14"/>
      <c r="VU71" s="14"/>
      <c r="VV71" s="14"/>
      <c r="VW71" s="14"/>
      <c r="VX71" s="14"/>
      <c r="VY71" s="14"/>
      <c r="VZ71" s="14"/>
      <c r="WA71" s="14"/>
      <c r="WB71" s="14"/>
      <c r="WC71" s="14"/>
      <c r="WD71" s="14"/>
      <c r="WE71" s="14"/>
      <c r="WF71" s="14"/>
      <c r="WG71" s="14"/>
      <c r="WH71" s="14"/>
      <c r="WI71" s="14"/>
      <c r="WJ71" s="14"/>
      <c r="WK71" s="14"/>
      <c r="WL71" s="14"/>
      <c r="WM71" s="14"/>
      <c r="WN71" s="14"/>
      <c r="WO71" s="14"/>
      <c r="WP71" s="14"/>
      <c r="WQ71" s="14"/>
      <c r="WR71" s="14"/>
      <c r="WS71" s="14"/>
      <c r="WT71" s="14"/>
      <c r="WU71" s="14"/>
      <c r="WV71" s="14"/>
      <c r="WW71" s="14"/>
      <c r="WX71" s="14"/>
      <c r="WY71" s="14"/>
      <c r="WZ71" s="14"/>
      <c r="XA71" s="14"/>
      <c r="XB71" s="14"/>
      <c r="XC71" s="14"/>
      <c r="XD71" s="14"/>
      <c r="XE71" s="14"/>
      <c r="XF71" s="14"/>
      <c r="XG71" s="14"/>
      <c r="XH71" s="14"/>
      <c r="XI71" s="14"/>
      <c r="XJ71" s="14"/>
      <c r="XK71" s="14"/>
      <c r="XL71" s="14"/>
      <c r="XM71" s="14"/>
      <c r="XN71" s="14"/>
      <c r="XO71" s="14"/>
      <c r="XP71" s="14"/>
      <c r="XQ71" s="14"/>
      <c r="XR71" s="14"/>
      <c r="XS71" s="14"/>
      <c r="XT71" s="14"/>
      <c r="XU71" s="14"/>
      <c r="XV71" s="14"/>
      <c r="XW71" s="14"/>
      <c r="XX71" s="14"/>
      <c r="XY71" s="14"/>
      <c r="XZ71" s="14"/>
      <c r="YA71" s="14"/>
      <c r="YB71" s="14"/>
      <c r="YC71" s="14"/>
      <c r="YD71" s="14"/>
      <c r="YE71" s="14"/>
      <c r="YF71" s="14"/>
      <c r="YG71" s="14"/>
      <c r="YH71" s="14"/>
      <c r="YI71" s="14"/>
      <c r="YJ71" s="14"/>
      <c r="YK71" s="14"/>
      <c r="YL71" s="14"/>
      <c r="YM71" s="14"/>
      <c r="YN71" s="14"/>
      <c r="YO71" s="14"/>
      <c r="YP71" s="14"/>
      <c r="YQ71" s="14"/>
      <c r="YR71" s="14"/>
      <c r="YS71" s="14"/>
      <c r="YT71" s="14"/>
      <c r="YU71" s="14"/>
      <c r="YV71" s="14"/>
      <c r="YW71" s="14"/>
      <c r="YX71" s="14"/>
      <c r="YY71" s="14"/>
      <c r="YZ71" s="14"/>
      <c r="ZA71" s="14"/>
      <c r="ZB71" s="14"/>
      <c r="ZC71" s="14"/>
      <c r="ZD71" s="14"/>
      <c r="ZE71" s="14"/>
      <c r="ZF71" s="14"/>
      <c r="ZG71" s="14"/>
      <c r="ZH71" s="14"/>
      <c r="ZI71" s="14"/>
      <c r="ZJ71" s="14"/>
      <c r="ZK71" s="14"/>
      <c r="ZL71" s="14"/>
      <c r="ZM71" s="14"/>
      <c r="ZN71" s="14"/>
      <c r="ZO71" s="14"/>
      <c r="ZP71" s="14"/>
      <c r="ZQ71" s="14"/>
      <c r="ZR71" s="14"/>
      <c r="ZS71" s="14"/>
      <c r="ZT71" s="14"/>
      <c r="ZU71" s="14"/>
      <c r="ZV71" s="14"/>
      <c r="ZW71" s="14"/>
      <c r="ZX71" s="14"/>
      <c r="ZY71" s="14"/>
      <c r="ZZ71" s="14"/>
      <c r="AAA71" s="14"/>
      <c r="AAB71" s="14"/>
      <c r="AAC71" s="14"/>
      <c r="AAD71" s="14"/>
      <c r="AAE71" s="14"/>
      <c r="AAF71" s="14"/>
      <c r="AAG71" s="14"/>
      <c r="AAH71" s="14"/>
      <c r="AAI71" s="14"/>
      <c r="AAJ71" s="14"/>
      <c r="AAK71" s="14"/>
      <c r="AAL71" s="14"/>
      <c r="AAM71" s="14"/>
      <c r="AAN71" s="14"/>
      <c r="AAO71" s="14"/>
      <c r="AAP71" s="14"/>
      <c r="AAQ71" s="14"/>
      <c r="AAR71" s="14"/>
      <c r="AAS71" s="14"/>
      <c r="AAT71" s="14"/>
      <c r="AAU71" s="14"/>
      <c r="AAV71" s="14"/>
      <c r="AAW71" s="14"/>
      <c r="AAX71" s="14"/>
      <c r="AAY71" s="14"/>
      <c r="AAZ71" s="14"/>
      <c r="ABA71" s="14"/>
      <c r="ABB71" s="14"/>
      <c r="ABC71" s="14"/>
      <c r="ABD71" s="14"/>
      <c r="ABE71" s="14"/>
      <c r="ABF71" s="14"/>
      <c r="ABG71" s="14"/>
      <c r="ABH71" s="14"/>
      <c r="ABI71" s="14"/>
      <c r="ABJ71" s="14"/>
      <c r="ABK71" s="14"/>
      <c r="ABL71" s="14"/>
      <c r="ABM71" s="14"/>
      <c r="ABN71" s="14"/>
      <c r="ABO71" s="14"/>
      <c r="ABP71" s="14"/>
      <c r="ABQ71" s="14"/>
      <c r="ABR71" s="14"/>
      <c r="ABS71" s="14"/>
      <c r="ABT71" s="14"/>
      <c r="ABU71" s="14"/>
      <c r="ABV71" s="14"/>
      <c r="ABW71" s="14"/>
      <c r="ABX71" s="14"/>
      <c r="ABY71" s="14"/>
      <c r="ABZ71" s="14"/>
      <c r="ACA71" s="14"/>
      <c r="ACB71" s="14"/>
      <c r="ACC71" s="14"/>
      <c r="ACD71" s="14"/>
      <c r="ACE71" s="14"/>
      <c r="ACF71" s="14"/>
      <c r="ACG71" s="14"/>
      <c r="ACH71" s="14"/>
      <c r="ACI71" s="14"/>
      <c r="ACJ71" s="14"/>
      <c r="ACK71" s="14"/>
      <c r="ACL71" s="14"/>
      <c r="ACM71" s="14"/>
      <c r="ACN71" s="14"/>
      <c r="ACO71" s="14"/>
      <c r="ACP71" s="14"/>
      <c r="ACQ71" s="14"/>
      <c r="ACR71" s="14"/>
      <c r="ACS71" s="14"/>
      <c r="ACT71" s="14"/>
      <c r="ACU71" s="14"/>
      <c r="ACV71" s="14"/>
      <c r="ACW71" s="14"/>
      <c r="ACX71" s="14"/>
      <c r="ACY71" s="14"/>
      <c r="ACZ71" s="14"/>
      <c r="ADA71" s="14"/>
      <c r="ADB71" s="14"/>
      <c r="ADC71" s="14"/>
      <c r="ADD71" s="14"/>
      <c r="ADE71" s="14"/>
      <c r="ADF71" s="14"/>
      <c r="ADG71" s="14"/>
      <c r="ADH71" s="14"/>
      <c r="ADI71" s="14"/>
      <c r="ADJ71" s="14"/>
      <c r="ADK71" s="14"/>
      <c r="ADL71" s="14"/>
      <c r="ADM71" s="14"/>
      <c r="ADN71" s="14"/>
      <c r="ADO71" s="14"/>
      <c r="ADP71" s="14"/>
      <c r="ADQ71" s="14"/>
      <c r="ADR71" s="14"/>
      <c r="ADS71" s="14"/>
      <c r="ADT71" s="14"/>
      <c r="ADU71" s="14"/>
      <c r="ADV71" s="14"/>
      <c r="ADW71" s="14"/>
      <c r="ADX71" s="14"/>
      <c r="ADY71" s="14"/>
      <c r="ADZ71" s="14"/>
      <c r="AEA71" s="14"/>
      <c r="AEB71" s="14"/>
      <c r="AEC71" s="14"/>
      <c r="AED71" s="14"/>
      <c r="AEE71" s="14"/>
      <c r="AEF71" s="14"/>
      <c r="AEG71" s="14"/>
      <c r="AEH71" s="14"/>
      <c r="AEI71" s="14"/>
      <c r="AEJ71" s="14"/>
      <c r="AEK71" s="14"/>
      <c r="AEL71" s="14"/>
      <c r="AEM71" s="14"/>
      <c r="AEN71" s="14"/>
      <c r="AEO71" s="14"/>
      <c r="AEP71" s="14"/>
      <c r="AEQ71" s="14"/>
      <c r="AER71" s="14"/>
      <c r="AES71" s="14"/>
      <c r="AET71" s="14"/>
      <c r="AEU71" s="14"/>
      <c r="AEV71" s="14"/>
      <c r="AEW71" s="14"/>
      <c r="AEX71" s="14"/>
      <c r="AEY71" s="14"/>
      <c r="AEZ71" s="14"/>
      <c r="AFA71" s="14"/>
      <c r="AFB71" s="14"/>
      <c r="AFC71" s="14"/>
      <c r="AFD71" s="14"/>
      <c r="AFE71" s="14"/>
      <c r="AFF71" s="14"/>
      <c r="AFG71" s="14"/>
      <c r="AFH71" s="14"/>
      <c r="AFI71" s="14"/>
      <c r="AFJ71" s="14"/>
      <c r="AFK71" s="14"/>
      <c r="AFL71" s="14"/>
      <c r="AFM71" s="14"/>
      <c r="AFN71" s="14"/>
      <c r="AFO71" s="14"/>
      <c r="AFP71" s="14"/>
      <c r="AFQ71" s="14"/>
      <c r="AFR71" s="14"/>
      <c r="AFS71" s="14"/>
      <c r="AFT71" s="14"/>
      <c r="AFU71" s="14"/>
      <c r="AFV71" s="14"/>
      <c r="AFW71" s="14"/>
      <c r="AFX71" s="14"/>
      <c r="AFY71" s="14"/>
      <c r="AFZ71" s="14"/>
      <c r="AGA71" s="14"/>
      <c r="AGB71" s="14"/>
      <c r="AGC71" s="14"/>
      <c r="AGD71" s="14"/>
      <c r="AGE71" s="14"/>
      <c r="AGF71" s="14"/>
      <c r="AGG71" s="14"/>
      <c r="AGH71" s="14"/>
      <c r="AGI71" s="14"/>
      <c r="AGJ71" s="14"/>
      <c r="AGK71" s="14"/>
      <c r="AGL71" s="14"/>
      <c r="AGM71" s="14"/>
      <c r="AGN71" s="14"/>
      <c r="AGO71" s="14"/>
      <c r="AGP71" s="14"/>
      <c r="AGQ71" s="14"/>
      <c r="AGR71" s="14"/>
      <c r="AGS71" s="14"/>
      <c r="AGT71" s="14"/>
      <c r="AGU71" s="14"/>
      <c r="AGV71" s="14"/>
      <c r="AGW71" s="14"/>
      <c r="AGX71" s="14"/>
      <c r="AGY71" s="14"/>
      <c r="AGZ71" s="14"/>
      <c r="AHA71" s="14"/>
      <c r="AHB71" s="14"/>
      <c r="AHC71" s="14"/>
      <c r="AHD71" s="14"/>
      <c r="AHE71" s="14"/>
      <c r="AHF71" s="14"/>
      <c r="AHG71" s="14"/>
      <c r="AHH71" s="14"/>
      <c r="AHI71" s="14"/>
      <c r="AHJ71" s="14"/>
      <c r="AHK71" s="14"/>
      <c r="AHL71" s="14"/>
      <c r="AHM71" s="14"/>
      <c r="AHN71" s="14"/>
      <c r="AHO71" s="14"/>
      <c r="AHP71" s="14"/>
      <c r="AHQ71" s="14"/>
      <c r="AHR71" s="14"/>
      <c r="AHS71" s="14"/>
      <c r="AHT71" s="14"/>
      <c r="AHU71" s="14"/>
      <c r="AHV71" s="14"/>
      <c r="AHW71" s="14"/>
      <c r="AHX71" s="14"/>
      <c r="AHY71" s="14"/>
      <c r="AHZ71" s="14"/>
      <c r="AIA71" s="14"/>
      <c r="AIB71" s="14"/>
      <c r="AIC71" s="14"/>
      <c r="AID71" s="14"/>
      <c r="AIE71" s="14"/>
      <c r="AIF71" s="14"/>
      <c r="AIG71" s="14"/>
      <c r="AIH71" s="14"/>
      <c r="AII71" s="14"/>
      <c r="AIJ71" s="14"/>
      <c r="AIK71" s="14"/>
      <c r="AIL71" s="14"/>
      <c r="AIM71" s="14"/>
      <c r="AIN71" s="14"/>
      <c r="AIO71" s="14"/>
      <c r="AIP71" s="14"/>
      <c r="AIQ71" s="14"/>
      <c r="AIR71" s="14"/>
      <c r="AIS71" s="14"/>
      <c r="AIT71" s="14"/>
      <c r="AIU71" s="14"/>
      <c r="AIV71" s="14"/>
      <c r="AIW71" s="14"/>
      <c r="AIX71" s="14"/>
      <c r="AIY71" s="14"/>
      <c r="AIZ71" s="14"/>
      <c r="AJA71" s="14"/>
      <c r="AJB71" s="14"/>
      <c r="AJC71" s="14"/>
      <c r="AJD71" s="14"/>
      <c r="AJE71" s="14"/>
      <c r="AJF71" s="14"/>
      <c r="AJG71" s="14"/>
      <c r="AJH71" s="14"/>
      <c r="AJI71" s="14"/>
      <c r="AJJ71" s="14"/>
      <c r="AJK71" s="14"/>
      <c r="AJL71" s="14"/>
      <c r="AJM71" s="14"/>
      <c r="AJN71" s="14"/>
      <c r="AJO71" s="14"/>
      <c r="AJP71" s="14"/>
      <c r="AJQ71" s="14"/>
      <c r="AJR71" s="14"/>
      <c r="AJS71" s="14"/>
      <c r="AJT71" s="14"/>
      <c r="AJU71" s="14"/>
      <c r="AJV71" s="14"/>
      <c r="AJW71" s="14"/>
      <c r="AJX71" s="14"/>
      <c r="AJY71" s="14"/>
      <c r="AJZ71" s="14"/>
      <c r="AKA71" s="14"/>
      <c r="AKB71" s="14"/>
      <c r="AKC71" s="14"/>
      <c r="AKD71" s="14"/>
      <c r="AKE71" s="14"/>
      <c r="AKF71" s="14"/>
      <c r="AKG71" s="14"/>
      <c r="AKH71" s="14"/>
      <c r="AKI71" s="14"/>
      <c r="AKJ71" s="14"/>
      <c r="AKK71" s="14"/>
      <c r="AKL71" s="14"/>
      <c r="AKM71" s="14"/>
      <c r="AKN71" s="14"/>
      <c r="AKO71" s="14"/>
      <c r="AKP71" s="14"/>
      <c r="AKQ71" s="14"/>
      <c r="AKR71" s="14"/>
      <c r="AKS71" s="14"/>
      <c r="AKT71" s="14"/>
      <c r="AKU71" s="14"/>
      <c r="AKV71" s="14"/>
      <c r="AKW71" s="14"/>
      <c r="AKX71" s="14"/>
      <c r="AKY71" s="14"/>
      <c r="AKZ71" s="14"/>
      <c r="ALA71" s="14"/>
      <c r="ALB71" s="14"/>
      <c r="ALC71" s="14"/>
      <c r="ALD71" s="14"/>
      <c r="ALE71" s="14"/>
      <c r="ALF71" s="14"/>
      <c r="ALG71" s="14"/>
      <c r="ALH71" s="14"/>
      <c r="ALI71" s="14"/>
      <c r="ALJ71" s="14"/>
      <c r="ALK71" s="14"/>
      <c r="ALL71" s="14"/>
      <c r="ALM71" s="14"/>
      <c r="ALN71" s="14"/>
      <c r="ALO71" s="14"/>
      <c r="ALP71" s="14"/>
      <c r="ALQ71" s="14"/>
      <c r="ALR71" s="14"/>
      <c r="ALS71" s="14"/>
      <c r="ALT71" s="14"/>
      <c r="ALU71" s="14"/>
      <c r="ALV71" s="14"/>
      <c r="ALW71" s="14"/>
      <c r="ALX71" s="14"/>
      <c r="ALY71" s="14"/>
      <c r="ALZ71" s="14"/>
      <c r="AMA71" s="14"/>
      <c r="AMB71" s="14"/>
      <c r="AMC71" s="14"/>
      <c r="AMD71" s="14"/>
      <c r="AME71" s="14"/>
      <c r="AMF71" s="14"/>
      <c r="AMG71" s="14"/>
      <c r="AMH71" s="14"/>
      <c r="AMI71" s="14"/>
      <c r="AMJ71" s="14"/>
      <c r="AMK71" s="14"/>
      <c r="AML71" s="14"/>
      <c r="AMM71" s="14"/>
      <c r="AMN71" s="14"/>
      <c r="AMO71" s="14"/>
      <c r="AMP71" s="14"/>
      <c r="AMQ71" s="14"/>
      <c r="AMR71" s="14"/>
      <c r="AMS71" s="14"/>
      <c r="AMT71" s="14"/>
      <c r="AMU71" s="14"/>
      <c r="AMV71" s="14"/>
      <c r="AMW71" s="14"/>
      <c r="AMX71" s="14"/>
      <c r="AMY71" s="14"/>
      <c r="AMZ71" s="14"/>
      <c r="ANA71" s="14"/>
      <c r="ANB71" s="14"/>
      <c r="ANC71" s="14"/>
      <c r="AND71" s="14"/>
      <c r="ANE71" s="14"/>
      <c r="ANF71" s="14"/>
      <c r="ANG71" s="14"/>
      <c r="ANH71" s="14"/>
      <c r="ANI71" s="14"/>
      <c r="ANJ71" s="14"/>
      <c r="ANK71" s="14"/>
      <c r="ANL71" s="14"/>
      <c r="ANM71" s="14"/>
      <c r="ANN71" s="14"/>
      <c r="ANO71" s="14"/>
      <c r="ANP71" s="14"/>
      <c r="ANQ71" s="14"/>
      <c r="ANR71" s="14"/>
      <c r="ANS71" s="14"/>
      <c r="ANT71" s="14"/>
      <c r="ANU71" s="14"/>
      <c r="ANV71" s="14"/>
      <c r="ANW71" s="14"/>
      <c r="ANX71" s="14"/>
      <c r="ANY71" s="14"/>
      <c r="ANZ71" s="14"/>
      <c r="AOA71" s="14"/>
      <c r="AOB71" s="14"/>
      <c r="AOC71" s="14"/>
      <c r="AOD71" s="14"/>
      <c r="AOE71" s="14"/>
      <c r="AOF71" s="14"/>
      <c r="AOG71" s="14"/>
      <c r="AOH71" s="14"/>
      <c r="AOI71" s="14"/>
      <c r="AOJ71" s="14"/>
      <c r="AOK71" s="14"/>
      <c r="AOL71" s="14"/>
      <c r="AOM71" s="14"/>
      <c r="AON71" s="14"/>
      <c r="AOO71" s="14"/>
      <c r="AOP71" s="14"/>
      <c r="AOQ71" s="14"/>
      <c r="AOR71" s="14"/>
      <c r="AOS71" s="14"/>
      <c r="AOT71" s="14"/>
      <c r="AOU71" s="14"/>
      <c r="AOV71" s="14"/>
      <c r="AOW71" s="14"/>
      <c r="AOX71" s="14"/>
      <c r="AOY71" s="14"/>
      <c r="AOZ71" s="14"/>
      <c r="APA71" s="14"/>
      <c r="APB71" s="14"/>
      <c r="APC71" s="14"/>
      <c r="APD71" s="14"/>
      <c r="APE71" s="14"/>
      <c r="APF71" s="14"/>
      <c r="APG71" s="14"/>
      <c r="APH71" s="14"/>
      <c r="API71" s="14"/>
      <c r="APJ71" s="14"/>
      <c r="APK71" s="14"/>
      <c r="APL71" s="14"/>
      <c r="APM71" s="14"/>
      <c r="APN71" s="14"/>
      <c r="APO71" s="14"/>
      <c r="APP71" s="14"/>
      <c r="APQ71" s="14"/>
      <c r="APR71" s="14"/>
      <c r="APS71" s="14"/>
      <c r="APT71" s="14"/>
      <c r="APU71" s="14"/>
      <c r="APV71" s="14"/>
      <c r="APW71" s="14"/>
      <c r="APX71" s="14"/>
      <c r="APY71" s="14"/>
      <c r="APZ71" s="14"/>
      <c r="AQA71" s="14"/>
      <c r="AQB71" s="14"/>
      <c r="AQC71" s="14"/>
      <c r="AQD71" s="14"/>
      <c r="AQE71" s="14"/>
      <c r="AQF71" s="14"/>
      <c r="AQG71" s="14"/>
      <c r="AQH71" s="14"/>
      <c r="AQI71" s="14"/>
      <c r="AQJ71" s="14"/>
      <c r="AQK71" s="14"/>
      <c r="AQL71" s="14"/>
      <c r="AQM71" s="14"/>
      <c r="AQN71" s="14"/>
      <c r="AQO71" s="14"/>
      <c r="AQP71" s="14"/>
      <c r="AQQ71" s="14"/>
      <c r="AQR71" s="14"/>
      <c r="AQS71" s="14"/>
      <c r="AQT71" s="14"/>
      <c r="AQU71" s="14"/>
      <c r="AQV71" s="14"/>
      <c r="AQW71" s="14"/>
      <c r="AQX71" s="14"/>
      <c r="AQY71" s="14"/>
      <c r="AQZ71" s="14"/>
      <c r="ARA71" s="14"/>
      <c r="ARB71" s="14"/>
      <c r="ARC71" s="14"/>
      <c r="ARD71" s="14"/>
      <c r="ARE71" s="14"/>
      <c r="ARF71" s="14"/>
      <c r="ARG71" s="14"/>
      <c r="ARH71" s="14"/>
      <c r="ARI71" s="14"/>
      <c r="ARJ71" s="14"/>
      <c r="ARK71" s="14"/>
      <c r="ARL71" s="14"/>
      <c r="ARM71" s="14"/>
      <c r="ARN71" s="14"/>
      <c r="ARO71" s="14"/>
      <c r="ARP71" s="14"/>
      <c r="ARQ71" s="14"/>
      <c r="ARR71" s="14"/>
      <c r="ARS71" s="14"/>
      <c r="ART71" s="14"/>
      <c r="ARU71" s="14"/>
      <c r="ARV71" s="14"/>
      <c r="ARW71" s="14"/>
      <c r="ARX71" s="14"/>
      <c r="ARY71" s="14"/>
      <c r="ARZ71" s="14"/>
      <c r="ASA71" s="14"/>
      <c r="ASB71" s="14"/>
      <c r="ASC71" s="14"/>
      <c r="ASD71" s="14"/>
      <c r="ASE71" s="14"/>
      <c r="ASF71" s="14"/>
      <c r="ASG71" s="14"/>
      <c r="ASH71" s="14"/>
      <c r="ASI71" s="14"/>
      <c r="ASJ71" s="14"/>
      <c r="ASK71" s="14"/>
      <c r="ASL71" s="14"/>
      <c r="ASM71" s="14"/>
      <c r="ASN71" s="14"/>
      <c r="ASO71" s="14"/>
      <c r="ASP71" s="14"/>
      <c r="ASQ71" s="14"/>
      <c r="ASR71" s="14"/>
      <c r="ASS71" s="14"/>
      <c r="AST71" s="14"/>
      <c r="ASU71" s="14"/>
      <c r="ASV71" s="14"/>
      <c r="ASW71" s="14"/>
      <c r="ASX71" s="14"/>
      <c r="ASY71" s="14"/>
      <c r="ASZ71" s="14"/>
      <c r="ATA71" s="14"/>
      <c r="ATB71" s="14"/>
      <c r="ATC71" s="14"/>
      <c r="ATD71" s="14"/>
      <c r="ATE71" s="14"/>
      <c r="ATF71" s="14"/>
      <c r="ATG71" s="14"/>
      <c r="ATH71" s="14"/>
      <c r="ATI71" s="14"/>
      <c r="ATJ71" s="14"/>
      <c r="ATK71" s="14"/>
      <c r="ATL71" s="14"/>
      <c r="ATM71" s="14"/>
      <c r="ATN71" s="14"/>
      <c r="ATO71" s="14"/>
      <c r="ATP71" s="14"/>
      <c r="ATQ71" s="14"/>
      <c r="ATR71" s="14"/>
      <c r="ATS71" s="14"/>
      <c r="ATT71" s="14"/>
      <c r="ATU71" s="14"/>
      <c r="ATV71" s="14"/>
      <c r="ATW71" s="14"/>
      <c r="ATX71" s="14"/>
      <c r="ATY71" s="14"/>
      <c r="ATZ71" s="14"/>
      <c r="AUA71" s="14"/>
      <c r="AUB71" s="14"/>
      <c r="AUC71" s="14"/>
      <c r="AUD71" s="14"/>
      <c r="AUE71" s="14"/>
      <c r="AUF71" s="14"/>
      <c r="AUG71" s="14"/>
      <c r="AUH71" s="14"/>
      <c r="AUI71" s="14"/>
      <c r="AUJ71" s="14"/>
      <c r="AUK71" s="14"/>
      <c r="AUL71" s="14"/>
      <c r="AUM71" s="14"/>
      <c r="AUN71" s="14"/>
      <c r="AUO71" s="14"/>
      <c r="AUP71" s="14"/>
      <c r="AUQ71" s="14"/>
      <c r="AUR71" s="14"/>
      <c r="AUS71" s="14"/>
      <c r="AUT71" s="14"/>
      <c r="AUU71" s="14"/>
      <c r="AUV71" s="14"/>
      <c r="AUW71" s="14"/>
      <c r="AUX71" s="14"/>
      <c r="AUY71" s="14"/>
      <c r="AUZ71" s="14"/>
      <c r="AVA71" s="14"/>
      <c r="AVB71" s="14"/>
      <c r="AVC71" s="14"/>
      <c r="AVD71" s="14"/>
      <c r="AVE71" s="14"/>
      <c r="AVF71" s="14"/>
      <c r="AVG71" s="14"/>
      <c r="AVH71" s="14"/>
      <c r="AVI71" s="14"/>
      <c r="AVJ71" s="14"/>
      <c r="AVK71" s="14"/>
      <c r="AVL71" s="14"/>
      <c r="AVM71" s="14"/>
      <c r="AVN71" s="14"/>
      <c r="AVO71" s="14"/>
      <c r="AVP71" s="14"/>
      <c r="AVQ71" s="14"/>
      <c r="AVR71" s="14"/>
      <c r="AVS71" s="14"/>
      <c r="AVT71" s="14"/>
      <c r="AVU71" s="14"/>
      <c r="AVV71" s="14"/>
      <c r="AVW71" s="14"/>
      <c r="AVX71" s="14"/>
      <c r="AVY71" s="14"/>
      <c r="AVZ71" s="14"/>
      <c r="AWA71" s="14"/>
      <c r="AWB71" s="14"/>
      <c r="AWC71" s="14"/>
      <c r="AWD71" s="14"/>
      <c r="AWE71" s="14"/>
      <c r="AWF71" s="14"/>
      <c r="AWG71" s="14"/>
      <c r="AWH71" s="14"/>
      <c r="AWI71" s="14"/>
      <c r="AWJ71" s="14"/>
      <c r="AWK71" s="14"/>
      <c r="AWL71" s="14"/>
      <c r="AWM71" s="14"/>
      <c r="AWN71" s="14"/>
      <c r="AWO71" s="14"/>
      <c r="AWP71" s="14"/>
      <c r="AWQ71" s="14"/>
      <c r="AWR71" s="14"/>
      <c r="AWS71" s="14"/>
      <c r="AWT71" s="14"/>
      <c r="AWU71" s="14"/>
      <c r="AWV71" s="14"/>
      <c r="AWW71" s="14"/>
      <c r="AWX71" s="14"/>
      <c r="AWY71" s="14"/>
      <c r="AWZ71" s="14"/>
      <c r="AXA71" s="14"/>
      <c r="AXB71" s="14"/>
      <c r="AXC71" s="14"/>
      <c r="AXD71" s="14"/>
      <c r="AXE71" s="14"/>
      <c r="AXF71" s="14"/>
      <c r="AXG71" s="14"/>
      <c r="AXH71" s="14"/>
      <c r="AXI71" s="14"/>
      <c r="AXJ71" s="14"/>
      <c r="AXK71" s="14"/>
      <c r="AXL71" s="14"/>
      <c r="AXM71" s="14"/>
      <c r="AXN71" s="14"/>
      <c r="AXO71" s="14"/>
      <c r="AXP71" s="14"/>
      <c r="AXQ71" s="14"/>
      <c r="AXR71" s="14"/>
      <c r="AXS71" s="14"/>
      <c r="AXT71" s="14"/>
      <c r="AXU71" s="14"/>
      <c r="AXV71" s="14"/>
      <c r="AXW71" s="14"/>
      <c r="AXX71" s="14"/>
      <c r="AXY71" s="14"/>
      <c r="AXZ71" s="14"/>
      <c r="AYA71" s="14"/>
      <c r="AYB71" s="14"/>
      <c r="AYC71" s="14"/>
      <c r="AYD71" s="14"/>
      <c r="AYE71" s="14"/>
      <c r="AYF71" s="14"/>
      <c r="AYG71" s="14"/>
      <c r="AYH71" s="14"/>
      <c r="AYI71" s="14"/>
      <c r="AYJ71" s="14"/>
      <c r="AYK71" s="14"/>
      <c r="AYL71" s="14"/>
      <c r="AYM71" s="14"/>
      <c r="AYN71" s="14"/>
      <c r="AYO71" s="14"/>
      <c r="AYP71" s="14"/>
      <c r="AYQ71" s="14"/>
      <c r="AYR71" s="14"/>
      <c r="AYS71" s="14"/>
      <c r="AYT71" s="14"/>
      <c r="AYU71" s="14"/>
      <c r="AYV71" s="14"/>
      <c r="AYW71" s="14"/>
      <c r="AYX71" s="14"/>
      <c r="AYY71" s="14"/>
      <c r="AYZ71" s="14"/>
      <c r="AZA71" s="14"/>
      <c r="AZB71" s="14"/>
      <c r="AZC71" s="14"/>
      <c r="AZD71" s="14"/>
      <c r="AZE71" s="14"/>
      <c r="AZF71" s="14"/>
      <c r="AZG71" s="14"/>
      <c r="AZH71" s="14"/>
      <c r="AZI71" s="14"/>
      <c r="AZJ71" s="14"/>
      <c r="AZK71" s="14"/>
      <c r="AZL71" s="14"/>
      <c r="AZM71" s="14"/>
      <c r="AZN71" s="14"/>
      <c r="AZO71" s="14"/>
      <c r="AZP71" s="14"/>
      <c r="AZQ71" s="14"/>
      <c r="AZR71" s="14"/>
      <c r="AZS71" s="14"/>
      <c r="AZT71" s="14"/>
      <c r="AZU71" s="14"/>
      <c r="AZV71" s="14"/>
      <c r="AZW71" s="14"/>
      <c r="AZX71" s="14"/>
      <c r="AZY71" s="14"/>
      <c r="AZZ71" s="14"/>
      <c r="BAA71" s="14"/>
      <c r="BAB71" s="14"/>
      <c r="BAC71" s="14"/>
      <c r="BAD71" s="14"/>
      <c r="BAE71" s="14"/>
      <c r="BAF71" s="14"/>
      <c r="BAG71" s="14"/>
      <c r="BAH71" s="14"/>
      <c r="BAI71" s="14"/>
      <c r="BAJ71" s="14"/>
      <c r="BAK71" s="14"/>
      <c r="BAL71" s="14"/>
      <c r="BAM71" s="14"/>
      <c r="BAN71" s="14"/>
      <c r="BAO71" s="14"/>
      <c r="BAP71" s="14"/>
      <c r="BAQ71" s="14"/>
      <c r="BAR71" s="14"/>
      <c r="BAS71" s="14"/>
      <c r="BAT71" s="14"/>
      <c r="BAU71" s="14"/>
      <c r="BAV71" s="14"/>
      <c r="BAW71" s="14"/>
      <c r="BAX71" s="14"/>
      <c r="BAY71" s="14"/>
      <c r="BAZ71" s="14"/>
      <c r="BBA71" s="14"/>
      <c r="BBB71" s="14"/>
      <c r="BBC71" s="14"/>
      <c r="BBD71" s="14"/>
      <c r="BBE71" s="14"/>
      <c r="BBF71" s="14"/>
      <c r="BBG71" s="14"/>
      <c r="BBH71" s="14"/>
      <c r="BBI71" s="14"/>
      <c r="BBJ71" s="14"/>
      <c r="BBK71" s="14"/>
      <c r="BBL71" s="14"/>
      <c r="BBM71" s="14"/>
      <c r="BBN71" s="14"/>
      <c r="BBO71" s="14"/>
      <c r="BBP71" s="14"/>
      <c r="BBQ71" s="14"/>
      <c r="BBR71" s="14"/>
      <c r="BBS71" s="14"/>
      <c r="BBT71" s="14"/>
      <c r="BBU71" s="14"/>
      <c r="BBV71" s="14"/>
      <c r="BBW71" s="14"/>
      <c r="BBX71" s="14"/>
      <c r="BBY71" s="14"/>
      <c r="BBZ71" s="14"/>
      <c r="BCA71" s="14"/>
      <c r="BCB71" s="14"/>
      <c r="BCC71" s="14"/>
      <c r="BCD71" s="14"/>
      <c r="BCE71" s="14"/>
      <c r="BCF71" s="14"/>
      <c r="BCG71" s="14"/>
      <c r="BCH71" s="14"/>
      <c r="BCI71" s="14"/>
      <c r="BCJ71" s="14"/>
      <c r="BCK71" s="14"/>
      <c r="BCL71" s="14"/>
      <c r="BCM71" s="14"/>
      <c r="BCN71" s="14"/>
      <c r="BCO71" s="14"/>
      <c r="BCP71" s="14"/>
      <c r="BCQ71" s="14"/>
      <c r="BCR71" s="14"/>
      <c r="BCS71" s="14"/>
      <c r="BCT71" s="14"/>
      <c r="BCU71" s="14"/>
      <c r="BCV71" s="14"/>
      <c r="BCW71" s="14"/>
      <c r="BCX71" s="14"/>
      <c r="BCY71" s="14"/>
      <c r="BCZ71" s="14"/>
      <c r="BDA71" s="14"/>
      <c r="BDB71" s="14"/>
      <c r="BDC71" s="14"/>
      <c r="BDD71" s="14"/>
      <c r="BDE71" s="14"/>
      <c r="BDF71" s="14"/>
      <c r="BDG71" s="14"/>
      <c r="BDH71" s="14"/>
      <c r="BDI71" s="14"/>
      <c r="BDJ71" s="14"/>
      <c r="BDK71" s="14"/>
      <c r="BDL71" s="14"/>
      <c r="BDM71" s="14"/>
      <c r="BDN71" s="14"/>
      <c r="BDO71" s="14"/>
      <c r="BDP71" s="14"/>
      <c r="BDQ71" s="14"/>
      <c r="BDR71" s="14"/>
      <c r="BDS71" s="14"/>
      <c r="BDT71" s="14"/>
      <c r="BDU71" s="14"/>
      <c r="BDV71" s="14"/>
      <c r="BDW71" s="14"/>
      <c r="BDX71" s="14"/>
      <c r="BDY71" s="14"/>
      <c r="BDZ71" s="14"/>
      <c r="BEA71" s="14"/>
      <c r="BEB71" s="14"/>
      <c r="BEC71" s="14"/>
      <c r="BED71" s="14"/>
      <c r="BEE71" s="14"/>
      <c r="BEF71" s="14"/>
      <c r="BEG71" s="14"/>
      <c r="BEH71" s="14"/>
      <c r="BEI71" s="14"/>
      <c r="BEJ71" s="14"/>
      <c r="BEK71" s="14"/>
      <c r="BEL71" s="14"/>
      <c r="BEM71" s="14"/>
      <c r="BEN71" s="14"/>
      <c r="BEO71" s="14"/>
      <c r="BEP71" s="14"/>
      <c r="BEQ71" s="14"/>
      <c r="BER71" s="14"/>
      <c r="BES71" s="14"/>
      <c r="BET71" s="14"/>
      <c r="BEU71" s="14"/>
      <c r="BEV71" s="14"/>
      <c r="BEW71" s="14"/>
      <c r="BEX71" s="14"/>
      <c r="BEY71" s="14"/>
      <c r="BEZ71" s="14"/>
      <c r="BFA71" s="14"/>
      <c r="BFB71" s="14"/>
      <c r="BFC71" s="14"/>
      <c r="BFD71" s="14"/>
      <c r="BFE71" s="14"/>
      <c r="BFF71" s="14"/>
      <c r="BFG71" s="14"/>
      <c r="BFH71" s="14"/>
      <c r="BFI71" s="14"/>
      <c r="BFJ71" s="14"/>
      <c r="BFK71" s="14"/>
      <c r="BFL71" s="14"/>
      <c r="BFM71" s="14"/>
      <c r="BFN71" s="14"/>
      <c r="BFO71" s="14"/>
      <c r="BFP71" s="14"/>
      <c r="BFQ71" s="14"/>
      <c r="BFR71" s="14"/>
      <c r="BFS71" s="14"/>
      <c r="BFT71" s="14"/>
      <c r="BFU71" s="14"/>
      <c r="BFV71" s="14"/>
      <c r="BFW71" s="14"/>
      <c r="BFX71" s="14"/>
      <c r="BFY71" s="14"/>
      <c r="BFZ71" s="14"/>
      <c r="BGA71" s="14"/>
      <c r="BGB71" s="14"/>
      <c r="BGC71" s="14"/>
      <c r="BGD71" s="14"/>
      <c r="BGE71" s="14"/>
      <c r="BGF71" s="14"/>
      <c r="BGG71" s="14"/>
      <c r="BGH71" s="14"/>
      <c r="BGI71" s="14"/>
      <c r="BGJ71" s="14"/>
      <c r="BGK71" s="14"/>
      <c r="BGL71" s="14"/>
      <c r="BGM71" s="14"/>
      <c r="BGN71" s="14"/>
      <c r="BGO71" s="14"/>
      <c r="BGP71" s="14"/>
      <c r="BGQ71" s="14"/>
      <c r="BGR71" s="14"/>
      <c r="BGS71" s="14"/>
      <c r="BGT71" s="14"/>
      <c r="BGU71" s="14"/>
      <c r="BGV71" s="14"/>
      <c r="BGW71" s="14"/>
      <c r="BGX71" s="14"/>
      <c r="BGY71" s="14"/>
      <c r="BGZ71" s="14"/>
      <c r="BHA71" s="14"/>
      <c r="BHB71" s="14"/>
      <c r="BHC71" s="14"/>
      <c r="BHD71" s="14"/>
      <c r="BHE71" s="14"/>
      <c r="BHF71" s="14"/>
      <c r="BHG71" s="14"/>
      <c r="BHH71" s="14"/>
      <c r="BHI71" s="14"/>
      <c r="BHJ71" s="14"/>
      <c r="BHK71" s="14"/>
      <c r="BHL71" s="14"/>
      <c r="BHM71" s="14"/>
      <c r="BHN71" s="14"/>
      <c r="BHO71" s="14"/>
      <c r="BHP71" s="14"/>
      <c r="BHQ71" s="14"/>
      <c r="BHR71" s="14"/>
      <c r="BHS71" s="14"/>
      <c r="BHT71" s="14"/>
      <c r="BHU71" s="14"/>
      <c r="BHV71" s="14"/>
      <c r="BHW71" s="14"/>
      <c r="BHX71" s="14"/>
      <c r="BHY71" s="14"/>
      <c r="BHZ71" s="14"/>
      <c r="BIA71" s="14"/>
      <c r="BIB71" s="14"/>
      <c r="BIC71" s="14"/>
      <c r="BID71" s="14"/>
      <c r="BIE71" s="14"/>
      <c r="BIF71" s="14"/>
      <c r="BIG71" s="14"/>
      <c r="BIH71" s="14"/>
      <c r="BII71" s="14"/>
      <c r="BIJ71" s="14"/>
      <c r="BIK71" s="14"/>
      <c r="BIL71" s="14"/>
      <c r="BIM71" s="14"/>
      <c r="BIN71" s="14"/>
      <c r="BIO71" s="14"/>
      <c r="BIP71" s="14"/>
      <c r="BIQ71" s="14"/>
      <c r="BIR71" s="14"/>
      <c r="BIS71" s="14"/>
      <c r="BIT71" s="14"/>
      <c r="BIU71" s="14"/>
      <c r="BIV71" s="14"/>
      <c r="BIW71" s="14"/>
      <c r="BIX71" s="14"/>
      <c r="BIY71" s="14"/>
      <c r="BIZ71" s="14"/>
      <c r="BJA71" s="14"/>
      <c r="BJB71" s="14"/>
      <c r="BJC71" s="14"/>
      <c r="BJD71" s="14"/>
      <c r="BJE71" s="14"/>
      <c r="BJF71" s="14"/>
      <c r="BJG71" s="14"/>
      <c r="BJH71" s="14"/>
      <c r="BJI71" s="14"/>
      <c r="BJJ71" s="14"/>
      <c r="BJK71" s="14"/>
      <c r="BJL71" s="14"/>
      <c r="BJM71" s="14"/>
      <c r="BJN71" s="14"/>
      <c r="BJO71" s="14"/>
      <c r="BJP71" s="14"/>
      <c r="BJQ71" s="14"/>
      <c r="BJR71" s="14"/>
      <c r="BJS71" s="14"/>
      <c r="BJT71" s="14"/>
      <c r="BJU71" s="14"/>
      <c r="BJV71" s="14"/>
      <c r="BJW71" s="14"/>
      <c r="BJX71" s="14"/>
      <c r="BJY71" s="14"/>
      <c r="BJZ71" s="14"/>
      <c r="BKA71" s="14"/>
      <c r="BKB71" s="14"/>
      <c r="BKC71" s="14"/>
      <c r="BKD71" s="14"/>
      <c r="BKE71" s="14"/>
      <c r="BKF71" s="14"/>
      <c r="BKG71" s="14"/>
      <c r="BKH71" s="14"/>
      <c r="BKI71" s="14"/>
      <c r="BKJ71" s="14"/>
      <c r="BKK71" s="14"/>
      <c r="BKL71" s="14"/>
      <c r="BKM71" s="14"/>
      <c r="BKN71" s="14"/>
      <c r="BKO71" s="14"/>
      <c r="BKP71" s="14"/>
      <c r="BKQ71" s="14"/>
      <c r="BKR71" s="14"/>
      <c r="BKS71" s="14"/>
      <c r="BKT71" s="14"/>
      <c r="BKU71" s="14"/>
      <c r="BKV71" s="14"/>
      <c r="BKW71" s="14"/>
      <c r="BKX71" s="14"/>
      <c r="BKY71" s="14"/>
      <c r="BKZ71" s="14"/>
      <c r="BLA71" s="14"/>
      <c r="BLB71" s="14"/>
      <c r="BLC71" s="14"/>
      <c r="BLD71" s="14"/>
      <c r="BLE71" s="14"/>
      <c r="BLF71" s="14"/>
      <c r="BLG71" s="14"/>
      <c r="BLH71" s="14"/>
      <c r="BLI71" s="14"/>
      <c r="BLJ71" s="14"/>
      <c r="BLK71" s="14"/>
      <c r="BLL71" s="14"/>
      <c r="BLM71" s="14"/>
      <c r="BLN71" s="14"/>
      <c r="BLO71" s="14"/>
      <c r="BLP71" s="14"/>
      <c r="BLQ71" s="14"/>
      <c r="BLR71" s="14"/>
      <c r="BLS71" s="14"/>
      <c r="BLT71" s="14"/>
      <c r="BLU71" s="14"/>
      <c r="BLV71" s="14"/>
      <c r="BLW71" s="14"/>
      <c r="BLX71" s="14"/>
      <c r="BLY71" s="14"/>
      <c r="BLZ71" s="14"/>
      <c r="BMA71" s="14"/>
      <c r="BMB71" s="14"/>
      <c r="BMC71" s="14"/>
      <c r="BMD71" s="14"/>
      <c r="BME71" s="14"/>
      <c r="BMF71" s="14"/>
      <c r="BMG71" s="14"/>
      <c r="BMH71" s="14"/>
      <c r="BMI71" s="14"/>
      <c r="BMJ71" s="14"/>
      <c r="BMK71" s="14"/>
      <c r="BML71" s="14"/>
      <c r="BMM71" s="14"/>
      <c r="BMN71" s="14"/>
      <c r="BMO71" s="14"/>
      <c r="BMP71" s="14"/>
      <c r="BMQ71" s="14"/>
      <c r="BMR71" s="14"/>
      <c r="BMS71" s="14"/>
      <c r="BMT71" s="14"/>
      <c r="BMU71" s="14"/>
      <c r="BMV71" s="14"/>
      <c r="BMW71" s="14"/>
      <c r="BMX71" s="14"/>
      <c r="BMY71" s="14"/>
      <c r="BMZ71" s="14"/>
      <c r="BNA71" s="14"/>
      <c r="BNB71" s="14"/>
      <c r="BNC71" s="14"/>
      <c r="BND71" s="14"/>
      <c r="BNE71" s="14"/>
      <c r="BNF71" s="14"/>
      <c r="BNG71" s="14"/>
      <c r="BNH71" s="14"/>
      <c r="BNI71" s="14"/>
      <c r="BNJ71" s="14"/>
      <c r="BNK71" s="14"/>
      <c r="BNL71" s="14"/>
      <c r="BNM71" s="14"/>
      <c r="BNN71" s="14"/>
      <c r="BNO71" s="14"/>
      <c r="BNP71" s="14"/>
      <c r="BNQ71" s="14"/>
      <c r="BNR71" s="14"/>
      <c r="BNS71" s="14"/>
      <c r="BNT71" s="14"/>
      <c r="BNU71" s="14"/>
      <c r="BNV71" s="14"/>
      <c r="BNW71" s="14"/>
      <c r="BNX71" s="14"/>
      <c r="BNY71" s="14"/>
      <c r="BNZ71" s="14"/>
      <c r="BOA71" s="14"/>
      <c r="BOB71" s="14"/>
      <c r="BOC71" s="14"/>
      <c r="BOD71" s="14"/>
      <c r="BOE71" s="14"/>
      <c r="BOF71" s="14"/>
      <c r="BOG71" s="14"/>
      <c r="BOH71" s="14"/>
      <c r="BOI71" s="14"/>
      <c r="BOJ71" s="14"/>
      <c r="BOK71" s="14"/>
      <c r="BOL71" s="14"/>
      <c r="BOM71" s="14"/>
      <c r="BON71" s="14"/>
      <c r="BOO71" s="14"/>
      <c r="BOP71" s="14"/>
      <c r="BOQ71" s="14"/>
      <c r="BOR71" s="14"/>
      <c r="BOS71" s="14"/>
      <c r="BOT71" s="14"/>
      <c r="BOU71" s="14"/>
      <c r="BOV71" s="14"/>
      <c r="BOW71" s="14"/>
      <c r="BOX71" s="14"/>
      <c r="BOY71" s="14"/>
      <c r="BOZ71" s="14"/>
      <c r="BPA71" s="14"/>
      <c r="BPB71" s="14"/>
      <c r="BPC71" s="14"/>
      <c r="BPD71" s="14"/>
      <c r="BPE71" s="14"/>
      <c r="BPF71" s="14"/>
      <c r="BPG71" s="14"/>
      <c r="BPH71" s="14"/>
      <c r="BPI71" s="14"/>
      <c r="BPJ71" s="14"/>
      <c r="BPK71" s="14"/>
      <c r="BPL71" s="14"/>
      <c r="BPM71" s="14"/>
      <c r="BPN71" s="14"/>
      <c r="BPO71" s="14"/>
      <c r="BPP71" s="14"/>
      <c r="BPQ71" s="14"/>
      <c r="BPR71" s="14"/>
      <c r="BPS71" s="14"/>
      <c r="BPT71" s="14"/>
      <c r="BPU71" s="14"/>
      <c r="BPV71" s="14"/>
      <c r="BPW71" s="14"/>
      <c r="BPX71" s="14"/>
      <c r="BPY71" s="14"/>
      <c r="BPZ71" s="14"/>
      <c r="BQA71" s="14"/>
      <c r="BQB71" s="14"/>
      <c r="BQC71" s="14"/>
      <c r="BQD71" s="14"/>
      <c r="BQE71" s="14"/>
      <c r="BQF71" s="14"/>
      <c r="BQG71" s="14"/>
      <c r="BQH71" s="14"/>
      <c r="BQI71" s="14"/>
      <c r="BQJ71" s="14"/>
      <c r="BQK71" s="14"/>
      <c r="BQL71" s="14"/>
      <c r="BQM71" s="14"/>
      <c r="BQN71" s="14"/>
      <c r="BQO71" s="14"/>
      <c r="BQP71" s="14"/>
      <c r="BQQ71" s="14"/>
      <c r="BQR71" s="14"/>
      <c r="BQS71" s="14"/>
      <c r="BQT71" s="14"/>
      <c r="BQU71" s="14"/>
      <c r="BQV71" s="14"/>
      <c r="BQW71" s="14"/>
      <c r="BQX71" s="14"/>
      <c r="BQY71" s="14"/>
      <c r="BQZ71" s="14"/>
      <c r="BRA71" s="14"/>
      <c r="BRB71" s="14"/>
      <c r="BRC71" s="14"/>
      <c r="BRD71" s="14"/>
      <c r="BRE71" s="14"/>
      <c r="BRF71" s="14"/>
      <c r="BRG71" s="14"/>
      <c r="BRH71" s="14"/>
      <c r="BRI71" s="14"/>
      <c r="BRJ71" s="14"/>
      <c r="BRK71" s="14"/>
      <c r="BRL71" s="14"/>
      <c r="BRM71" s="14"/>
      <c r="BRN71" s="14"/>
      <c r="BRO71" s="14"/>
      <c r="BRP71" s="14"/>
      <c r="BRQ71" s="14"/>
      <c r="BRR71" s="14"/>
      <c r="BRS71" s="14"/>
      <c r="BRT71" s="14"/>
      <c r="BRU71" s="14"/>
      <c r="BRV71" s="14"/>
      <c r="BRW71" s="14"/>
      <c r="BRX71" s="14"/>
      <c r="BRY71" s="14"/>
      <c r="BRZ71" s="14"/>
      <c r="BSA71" s="14"/>
      <c r="BSB71" s="14"/>
      <c r="BSC71" s="14"/>
      <c r="BSD71" s="14"/>
      <c r="BSE71" s="14"/>
      <c r="BSF71" s="14"/>
      <c r="BSG71" s="14"/>
      <c r="BSH71" s="14"/>
      <c r="BSI71" s="14"/>
      <c r="BSJ71" s="14"/>
      <c r="BSK71" s="14"/>
      <c r="BSL71" s="14"/>
      <c r="BSM71" s="14"/>
      <c r="BSN71" s="14"/>
      <c r="BSO71" s="14"/>
      <c r="BSP71" s="14"/>
      <c r="BSQ71" s="14"/>
      <c r="BSR71" s="14"/>
      <c r="BSS71" s="14"/>
      <c r="BST71" s="14"/>
      <c r="BSU71" s="14"/>
      <c r="BSV71" s="14"/>
      <c r="BSW71" s="14"/>
      <c r="BSX71" s="14"/>
      <c r="BSY71" s="14"/>
      <c r="BSZ71" s="14"/>
      <c r="BTA71" s="14"/>
      <c r="BTB71" s="14"/>
      <c r="BTC71" s="14"/>
      <c r="BTD71" s="14"/>
      <c r="BTE71" s="14"/>
      <c r="BTF71" s="14"/>
      <c r="BTG71" s="14"/>
      <c r="BTH71" s="14"/>
      <c r="BTI71" s="14"/>
      <c r="BTJ71" s="14"/>
      <c r="BTK71" s="14"/>
      <c r="BTL71" s="14"/>
      <c r="BTM71" s="14"/>
      <c r="BTN71" s="14"/>
      <c r="BTO71" s="14"/>
      <c r="BTP71" s="14"/>
      <c r="BTQ71" s="14"/>
      <c r="BTR71" s="14"/>
      <c r="BTS71" s="14"/>
      <c r="BTT71" s="14"/>
      <c r="BTU71" s="14"/>
      <c r="BTV71" s="14"/>
      <c r="BTW71" s="14"/>
      <c r="BTX71" s="14"/>
      <c r="BTY71" s="14"/>
      <c r="BTZ71" s="14"/>
      <c r="BUA71" s="14"/>
      <c r="BUB71" s="14"/>
      <c r="BUC71" s="14"/>
      <c r="BUD71" s="14"/>
      <c r="BUE71" s="14"/>
      <c r="BUF71" s="14"/>
      <c r="BUG71" s="14"/>
      <c r="BUH71" s="14"/>
      <c r="BUI71" s="14"/>
      <c r="BUJ71" s="14"/>
      <c r="BUK71" s="14"/>
      <c r="BUL71" s="14"/>
      <c r="BUM71" s="14"/>
      <c r="BUN71" s="14"/>
      <c r="BUO71" s="14"/>
      <c r="BUP71" s="14"/>
      <c r="BUQ71" s="14"/>
      <c r="BUR71" s="14"/>
      <c r="BUS71" s="14"/>
      <c r="BUT71" s="14"/>
      <c r="BUU71" s="14"/>
      <c r="BUV71" s="14"/>
      <c r="BUW71" s="14"/>
      <c r="BUX71" s="14"/>
      <c r="BUY71" s="14"/>
      <c r="BUZ71" s="14"/>
      <c r="BVA71" s="14"/>
      <c r="BVB71" s="14"/>
      <c r="BVC71" s="14"/>
      <c r="BVD71" s="14"/>
      <c r="BVE71" s="14"/>
      <c r="BVF71" s="14"/>
      <c r="BVG71" s="14"/>
      <c r="BVH71" s="14"/>
      <c r="BVI71" s="14"/>
      <c r="BVJ71" s="14"/>
      <c r="BVK71" s="14"/>
      <c r="BVL71" s="14"/>
      <c r="BVM71" s="14"/>
      <c r="BVN71" s="14"/>
      <c r="BVO71" s="14"/>
      <c r="BVP71" s="14"/>
      <c r="BVQ71" s="14"/>
      <c r="BVR71" s="14"/>
      <c r="BVS71" s="14"/>
      <c r="BVT71" s="14"/>
      <c r="BVU71" s="14"/>
      <c r="BVV71" s="14"/>
      <c r="BVW71" s="14"/>
      <c r="BVX71" s="14"/>
      <c r="BVY71" s="14"/>
      <c r="BVZ71" s="14"/>
      <c r="BWA71" s="14"/>
      <c r="BWB71" s="14"/>
      <c r="BWC71" s="14"/>
      <c r="BWD71" s="14"/>
      <c r="BWE71" s="14"/>
      <c r="BWF71" s="14"/>
      <c r="BWG71" s="14"/>
      <c r="BWH71" s="14"/>
      <c r="BWI71" s="14"/>
      <c r="BWJ71" s="14"/>
      <c r="BWK71" s="14"/>
      <c r="BWL71" s="14"/>
      <c r="BWM71" s="14"/>
      <c r="BWN71" s="14"/>
      <c r="BWO71" s="14"/>
      <c r="BWP71" s="14"/>
      <c r="BWQ71" s="14"/>
      <c r="BWR71" s="14"/>
      <c r="BWS71" s="14"/>
      <c r="BWT71" s="14"/>
      <c r="BWU71" s="14"/>
      <c r="BWV71" s="14"/>
      <c r="BWW71" s="14"/>
      <c r="BWX71" s="14"/>
      <c r="BWY71" s="14"/>
      <c r="BWZ71" s="14"/>
      <c r="BXA71" s="14"/>
      <c r="BXB71" s="14"/>
      <c r="BXC71" s="14"/>
      <c r="BXD71" s="14"/>
      <c r="BXE71" s="14"/>
      <c r="BXF71" s="14"/>
      <c r="BXG71" s="14"/>
      <c r="BXH71" s="14"/>
      <c r="BXI71" s="14"/>
      <c r="BXJ71" s="14"/>
      <c r="BXK71" s="14"/>
      <c r="BXL71" s="14"/>
      <c r="BXM71" s="14"/>
      <c r="BXN71" s="14"/>
      <c r="BXO71" s="14"/>
      <c r="BXP71" s="14"/>
      <c r="BXQ71" s="14"/>
      <c r="BXR71" s="14"/>
      <c r="BXS71" s="14"/>
      <c r="BXT71" s="14"/>
      <c r="BXU71" s="14"/>
      <c r="BXV71" s="14"/>
      <c r="BXW71" s="14"/>
      <c r="BXX71" s="14"/>
      <c r="BXY71" s="14"/>
      <c r="BXZ71" s="14"/>
      <c r="BYA71" s="14"/>
      <c r="BYB71" s="14"/>
      <c r="BYC71" s="14"/>
      <c r="BYD71" s="14"/>
      <c r="BYE71" s="14"/>
      <c r="BYF71" s="14"/>
      <c r="BYG71" s="14"/>
      <c r="BYH71" s="14"/>
      <c r="BYI71" s="14"/>
      <c r="BYJ71" s="14"/>
      <c r="BYK71" s="14"/>
      <c r="BYL71" s="14"/>
      <c r="BYM71" s="14"/>
      <c r="BYN71" s="14"/>
      <c r="BYO71" s="14"/>
      <c r="BYP71" s="14"/>
      <c r="BYQ71" s="14"/>
      <c r="BYR71" s="14"/>
      <c r="BYS71" s="14"/>
      <c r="BYT71" s="14"/>
      <c r="BYU71" s="14"/>
      <c r="BYV71" s="14"/>
      <c r="BYW71" s="14"/>
      <c r="BYX71" s="14"/>
      <c r="BYY71" s="14"/>
      <c r="BYZ71" s="14"/>
      <c r="BZA71" s="14"/>
      <c r="BZB71" s="14"/>
      <c r="BZC71" s="14"/>
      <c r="BZD71" s="14"/>
      <c r="BZE71" s="14"/>
      <c r="BZF71" s="14"/>
      <c r="BZG71" s="14"/>
      <c r="BZH71" s="14"/>
      <c r="BZI71" s="14"/>
      <c r="BZJ71" s="14"/>
      <c r="BZK71" s="14"/>
      <c r="BZL71" s="14"/>
      <c r="BZM71" s="14"/>
      <c r="BZN71" s="14"/>
      <c r="BZO71" s="14"/>
      <c r="BZP71" s="14"/>
      <c r="BZQ71" s="14"/>
      <c r="BZR71" s="14"/>
      <c r="BZS71" s="14"/>
      <c r="BZT71" s="14"/>
      <c r="BZU71" s="14"/>
      <c r="BZV71" s="14"/>
      <c r="BZW71" s="14"/>
      <c r="BZX71" s="14"/>
      <c r="BZY71" s="14"/>
      <c r="BZZ71" s="14"/>
      <c r="CAA71" s="14"/>
      <c r="CAB71" s="14"/>
      <c r="CAC71" s="14"/>
      <c r="CAD71" s="14"/>
      <c r="CAE71" s="14"/>
      <c r="CAF71" s="14"/>
      <c r="CAG71" s="14"/>
      <c r="CAH71" s="14"/>
      <c r="CAI71" s="14"/>
      <c r="CAJ71" s="14"/>
      <c r="CAK71" s="14"/>
      <c r="CAL71" s="14"/>
      <c r="CAM71" s="14"/>
      <c r="CAN71" s="14"/>
      <c r="CAO71" s="14"/>
      <c r="CAP71" s="14"/>
      <c r="CAQ71" s="14"/>
      <c r="CAR71" s="14"/>
      <c r="CAS71" s="14"/>
      <c r="CAT71" s="14"/>
      <c r="CAU71" s="14"/>
      <c r="CAV71" s="14"/>
      <c r="CAW71" s="14"/>
      <c r="CAX71" s="14"/>
      <c r="CAY71" s="14"/>
      <c r="CAZ71" s="14"/>
      <c r="CBA71" s="14"/>
      <c r="CBB71" s="14"/>
      <c r="CBC71" s="14"/>
      <c r="CBD71" s="14"/>
      <c r="CBE71" s="14"/>
      <c r="CBF71" s="14"/>
      <c r="CBG71" s="14"/>
      <c r="CBH71" s="14"/>
      <c r="CBI71" s="14"/>
      <c r="CBJ71" s="14"/>
      <c r="CBK71" s="14"/>
      <c r="CBL71" s="14"/>
      <c r="CBM71" s="14"/>
      <c r="CBN71" s="14"/>
      <c r="CBO71" s="14"/>
      <c r="CBP71" s="14"/>
      <c r="CBQ71" s="14"/>
      <c r="CBR71" s="14"/>
      <c r="CBS71" s="14"/>
      <c r="CBT71" s="14"/>
      <c r="CBU71" s="14"/>
      <c r="CBV71" s="14"/>
      <c r="CBW71" s="14"/>
      <c r="CBX71" s="14"/>
      <c r="CBY71" s="14"/>
      <c r="CBZ71" s="14"/>
      <c r="CCA71" s="14"/>
      <c r="CCB71" s="14"/>
      <c r="CCC71" s="14"/>
      <c r="CCD71" s="14"/>
      <c r="CCE71" s="14"/>
      <c r="CCF71" s="14"/>
      <c r="CCG71" s="14"/>
      <c r="CCH71" s="14"/>
      <c r="CCI71" s="14"/>
      <c r="CCJ71" s="14"/>
      <c r="CCK71" s="14"/>
      <c r="CCL71" s="14"/>
      <c r="CCM71" s="14"/>
      <c r="CCN71" s="14"/>
      <c r="CCO71" s="14"/>
      <c r="CCP71" s="14"/>
      <c r="CCQ71" s="14"/>
      <c r="CCR71" s="14"/>
      <c r="CCS71" s="14"/>
      <c r="CCT71" s="14"/>
      <c r="CCU71" s="14"/>
      <c r="CCV71" s="14"/>
      <c r="CCW71" s="14"/>
      <c r="CCX71" s="14"/>
      <c r="CCY71" s="14"/>
      <c r="CCZ71" s="14"/>
      <c r="CDA71" s="14"/>
      <c r="CDB71" s="14"/>
      <c r="CDC71" s="14"/>
      <c r="CDD71" s="14"/>
      <c r="CDE71" s="14"/>
      <c r="CDF71" s="14"/>
      <c r="CDG71" s="14"/>
      <c r="CDH71" s="14"/>
      <c r="CDI71" s="14"/>
      <c r="CDJ71" s="14"/>
      <c r="CDK71" s="14"/>
      <c r="CDL71" s="14"/>
      <c r="CDM71" s="14"/>
      <c r="CDN71" s="14"/>
      <c r="CDO71" s="14"/>
      <c r="CDP71" s="14"/>
      <c r="CDQ71" s="14"/>
      <c r="CDR71" s="14"/>
      <c r="CDS71" s="14"/>
      <c r="CDT71" s="14"/>
      <c r="CDU71" s="14"/>
      <c r="CDV71" s="14"/>
      <c r="CDW71" s="14"/>
      <c r="CDX71" s="14"/>
      <c r="CDY71" s="14"/>
      <c r="CDZ71" s="14"/>
      <c r="CEA71" s="14"/>
      <c r="CEB71" s="14"/>
      <c r="CEC71" s="14"/>
      <c r="CED71" s="14"/>
      <c r="CEE71" s="14"/>
      <c r="CEF71" s="14"/>
      <c r="CEG71" s="14"/>
      <c r="CEH71" s="14"/>
      <c r="CEI71" s="14"/>
      <c r="CEJ71" s="14"/>
      <c r="CEK71" s="14"/>
      <c r="CEL71" s="14"/>
      <c r="CEM71" s="14"/>
      <c r="CEN71" s="14"/>
      <c r="CEO71" s="14"/>
      <c r="CEP71" s="14"/>
      <c r="CEQ71" s="14"/>
      <c r="CER71" s="14"/>
      <c r="CES71" s="14"/>
      <c r="CET71" s="14"/>
      <c r="CEU71" s="14"/>
      <c r="CEV71" s="14"/>
      <c r="CEW71" s="14"/>
      <c r="CEX71" s="14"/>
      <c r="CEY71" s="14"/>
      <c r="CEZ71" s="14"/>
      <c r="CFA71" s="14"/>
      <c r="CFB71" s="14"/>
      <c r="CFC71" s="14"/>
      <c r="CFD71" s="14"/>
      <c r="CFE71" s="14"/>
      <c r="CFF71" s="14"/>
      <c r="CFG71" s="14"/>
      <c r="CFH71" s="14"/>
      <c r="CFI71" s="14"/>
      <c r="CFJ71" s="14"/>
      <c r="CFK71" s="14"/>
      <c r="CFL71" s="14"/>
      <c r="CFM71" s="14"/>
      <c r="CFN71" s="14"/>
      <c r="CFO71" s="14"/>
      <c r="CFP71" s="14"/>
      <c r="CFQ71" s="14"/>
      <c r="CFR71" s="14"/>
      <c r="CFS71" s="14"/>
      <c r="CFT71" s="14"/>
      <c r="CFU71" s="14"/>
      <c r="CFV71" s="14"/>
      <c r="CFW71" s="14"/>
      <c r="CFX71" s="14"/>
      <c r="CFY71" s="14"/>
      <c r="CFZ71" s="14"/>
      <c r="CGA71" s="14"/>
      <c r="CGB71" s="14"/>
      <c r="CGC71" s="14"/>
      <c r="CGD71" s="14"/>
      <c r="CGE71" s="14"/>
      <c r="CGF71" s="14"/>
      <c r="CGG71" s="14"/>
      <c r="CGH71" s="14"/>
      <c r="CGI71" s="14"/>
      <c r="CGJ71" s="14"/>
      <c r="CGK71" s="14"/>
      <c r="CGL71" s="14"/>
      <c r="CGM71" s="14"/>
      <c r="CGN71" s="14"/>
      <c r="CGO71" s="14"/>
      <c r="CGP71" s="14"/>
      <c r="CGQ71" s="14"/>
      <c r="CGR71" s="14"/>
      <c r="CGS71" s="14"/>
      <c r="CGT71" s="14"/>
      <c r="CGU71" s="14"/>
      <c r="CGV71" s="14"/>
      <c r="CGW71" s="14"/>
      <c r="CGX71" s="14"/>
      <c r="CGY71" s="14"/>
      <c r="CGZ71" s="14"/>
      <c r="CHA71" s="14"/>
      <c r="CHB71" s="14"/>
      <c r="CHC71" s="14"/>
      <c r="CHD71" s="14"/>
      <c r="CHE71" s="14"/>
      <c r="CHF71" s="14"/>
      <c r="CHG71" s="14"/>
      <c r="CHH71" s="14"/>
      <c r="CHI71" s="14"/>
      <c r="CHJ71" s="14"/>
      <c r="CHK71" s="14"/>
      <c r="CHL71" s="14"/>
      <c r="CHM71" s="14"/>
      <c r="CHN71" s="14"/>
      <c r="CHO71" s="14"/>
      <c r="CHP71" s="14"/>
      <c r="CHQ71" s="14"/>
      <c r="CHR71" s="14"/>
      <c r="CHS71" s="14"/>
      <c r="CHT71" s="14"/>
      <c r="CHU71" s="14"/>
      <c r="CHV71" s="14"/>
      <c r="CHW71" s="14"/>
      <c r="CHX71" s="14"/>
      <c r="CHY71" s="14"/>
      <c r="CHZ71" s="14"/>
      <c r="CIA71" s="14"/>
      <c r="CIB71" s="14"/>
      <c r="CIC71" s="14"/>
      <c r="CID71" s="14"/>
      <c r="CIE71" s="14"/>
      <c r="CIF71" s="14"/>
      <c r="CIG71" s="14"/>
      <c r="CIH71" s="14"/>
      <c r="CII71" s="14"/>
      <c r="CIJ71" s="14"/>
      <c r="CIK71" s="14"/>
      <c r="CIL71" s="14"/>
      <c r="CIM71" s="14"/>
      <c r="CIN71" s="14"/>
      <c r="CIO71" s="14"/>
      <c r="CIP71" s="14"/>
      <c r="CIQ71" s="14"/>
      <c r="CIR71" s="14"/>
      <c r="CIS71" s="14"/>
      <c r="CIT71" s="14"/>
      <c r="CIU71" s="14"/>
      <c r="CIV71" s="14"/>
      <c r="CIW71" s="14"/>
      <c r="CIX71" s="14"/>
      <c r="CIY71" s="14"/>
      <c r="CIZ71" s="14"/>
      <c r="CJA71" s="14"/>
      <c r="CJB71" s="14"/>
      <c r="CJC71" s="14"/>
      <c r="CJD71" s="14"/>
      <c r="CJE71" s="14"/>
      <c r="CJF71" s="14"/>
      <c r="CJG71" s="14"/>
      <c r="CJH71" s="14"/>
      <c r="CJI71" s="14"/>
      <c r="CJJ71" s="14"/>
      <c r="CJK71" s="14"/>
      <c r="CJL71" s="14"/>
      <c r="CJM71" s="14"/>
      <c r="CJN71" s="14"/>
      <c r="CJO71" s="14"/>
      <c r="CJP71" s="14"/>
      <c r="CJQ71" s="14"/>
      <c r="CJR71" s="14"/>
      <c r="CJS71" s="14"/>
      <c r="CJT71" s="14"/>
      <c r="CJU71" s="14"/>
      <c r="CJV71" s="14"/>
      <c r="CJW71" s="14"/>
      <c r="CJX71" s="14"/>
      <c r="CJY71" s="14"/>
      <c r="CJZ71" s="14"/>
      <c r="CKA71" s="14"/>
      <c r="CKB71" s="14"/>
      <c r="CKC71" s="14"/>
      <c r="CKD71" s="14"/>
      <c r="CKE71" s="14"/>
      <c r="CKF71" s="14"/>
      <c r="CKG71" s="14"/>
      <c r="CKH71" s="14"/>
      <c r="CKI71" s="14"/>
      <c r="CKJ71" s="14"/>
      <c r="CKK71" s="14"/>
      <c r="CKL71" s="14"/>
      <c r="CKM71" s="14"/>
      <c r="CKN71" s="14"/>
      <c r="CKO71" s="14"/>
      <c r="CKP71" s="14"/>
      <c r="CKQ71" s="14"/>
      <c r="CKR71" s="14"/>
      <c r="CKS71" s="14"/>
      <c r="CKT71" s="14"/>
      <c r="CKU71" s="14"/>
      <c r="CKV71" s="14"/>
      <c r="CKW71" s="14"/>
      <c r="CKX71" s="14"/>
      <c r="CKY71" s="14"/>
      <c r="CKZ71" s="14"/>
      <c r="CLA71" s="14"/>
      <c r="CLB71" s="14"/>
      <c r="CLC71" s="14"/>
      <c r="CLD71" s="14"/>
      <c r="CLE71" s="14"/>
      <c r="CLF71" s="14"/>
      <c r="CLG71" s="14"/>
      <c r="CLH71" s="14"/>
      <c r="CLI71" s="14"/>
      <c r="CLJ71" s="14"/>
      <c r="CLK71" s="14"/>
      <c r="CLL71" s="14"/>
      <c r="CLM71" s="14"/>
      <c r="CLN71" s="14"/>
      <c r="CLO71" s="14"/>
      <c r="CLP71" s="14"/>
      <c r="CLQ71" s="14"/>
      <c r="CLR71" s="14"/>
      <c r="CLS71" s="14"/>
      <c r="CLT71" s="14"/>
      <c r="CLU71" s="14"/>
      <c r="CLV71" s="14"/>
      <c r="CLW71" s="14"/>
      <c r="CLX71" s="14"/>
      <c r="CLY71" s="14"/>
      <c r="CLZ71" s="14"/>
      <c r="CMA71" s="14"/>
      <c r="CMB71" s="14"/>
      <c r="CMC71" s="14"/>
      <c r="CMD71" s="14"/>
      <c r="CME71" s="14"/>
      <c r="CMF71" s="14"/>
      <c r="CMG71" s="14"/>
      <c r="CMH71" s="14"/>
      <c r="CMI71" s="14"/>
      <c r="CMJ71" s="14"/>
      <c r="CMK71" s="14"/>
      <c r="CML71" s="14"/>
      <c r="CMM71" s="14"/>
      <c r="CMN71" s="14"/>
      <c r="CMO71" s="14"/>
      <c r="CMP71" s="14"/>
      <c r="CMQ71" s="14"/>
      <c r="CMR71" s="14"/>
      <c r="CMS71" s="14"/>
      <c r="CMT71" s="14"/>
      <c r="CMU71" s="14"/>
      <c r="CMV71" s="14"/>
      <c r="CMW71" s="14"/>
      <c r="CMX71" s="14"/>
      <c r="CMY71" s="14"/>
      <c r="CMZ71" s="14"/>
      <c r="CNA71" s="14"/>
      <c r="CNB71" s="14"/>
      <c r="CNC71" s="14"/>
      <c r="CND71" s="14"/>
      <c r="CNE71" s="14"/>
      <c r="CNF71" s="14"/>
      <c r="CNG71" s="14"/>
      <c r="CNH71" s="14"/>
      <c r="CNI71" s="14"/>
      <c r="CNJ71" s="14"/>
      <c r="CNK71" s="14"/>
      <c r="CNL71" s="14"/>
      <c r="CNM71" s="14"/>
      <c r="CNN71" s="14"/>
      <c r="CNO71" s="14"/>
      <c r="CNP71" s="14"/>
      <c r="CNQ71" s="14"/>
      <c r="CNR71" s="14"/>
      <c r="CNS71" s="14"/>
      <c r="CNT71" s="14"/>
      <c r="CNU71" s="14"/>
      <c r="CNV71" s="14"/>
      <c r="CNW71" s="14"/>
      <c r="CNX71" s="14"/>
      <c r="CNY71" s="14"/>
      <c r="CNZ71" s="14"/>
      <c r="COA71" s="14"/>
      <c r="COB71" s="14"/>
      <c r="COC71" s="14"/>
      <c r="COD71" s="14"/>
      <c r="COE71" s="14"/>
      <c r="COF71" s="14"/>
      <c r="COG71" s="14"/>
      <c r="COH71" s="14"/>
      <c r="COI71" s="14"/>
      <c r="COJ71" s="14"/>
      <c r="COK71" s="14"/>
      <c r="COL71" s="14"/>
      <c r="COM71" s="14"/>
      <c r="CON71" s="14"/>
      <c r="COO71" s="14"/>
      <c r="COP71" s="14"/>
      <c r="COQ71" s="14"/>
      <c r="COR71" s="14"/>
      <c r="COS71" s="14"/>
      <c r="COT71" s="14"/>
      <c r="COU71" s="14"/>
      <c r="COV71" s="14"/>
      <c r="COW71" s="14"/>
      <c r="COX71" s="14"/>
      <c r="COY71" s="14"/>
      <c r="COZ71" s="14"/>
      <c r="CPA71" s="14"/>
      <c r="CPB71" s="14"/>
      <c r="CPC71" s="14"/>
      <c r="CPD71" s="14"/>
      <c r="CPE71" s="14"/>
      <c r="CPF71" s="14"/>
      <c r="CPG71" s="14"/>
      <c r="CPH71" s="14"/>
      <c r="CPI71" s="14"/>
      <c r="CPJ71" s="14"/>
      <c r="CPK71" s="14"/>
      <c r="CPL71" s="14"/>
      <c r="CPM71" s="14"/>
      <c r="CPN71" s="14"/>
      <c r="CPO71" s="14"/>
      <c r="CPP71" s="14"/>
      <c r="CPQ71" s="14"/>
      <c r="CPR71" s="14"/>
      <c r="CPS71" s="14"/>
      <c r="CPT71" s="14"/>
      <c r="CPU71" s="14"/>
      <c r="CPV71" s="14"/>
      <c r="CPW71" s="14"/>
      <c r="CPX71" s="14"/>
      <c r="CPY71" s="14"/>
      <c r="CPZ71" s="14"/>
      <c r="CQA71" s="14"/>
      <c r="CQB71" s="14"/>
      <c r="CQC71" s="14"/>
      <c r="CQD71" s="14"/>
      <c r="CQE71" s="14"/>
      <c r="CQF71" s="14"/>
      <c r="CQG71" s="14"/>
      <c r="CQH71" s="14"/>
      <c r="CQI71" s="14"/>
      <c r="CQJ71" s="14"/>
      <c r="CQK71" s="14"/>
      <c r="CQL71" s="14"/>
      <c r="CQM71" s="14"/>
      <c r="CQN71" s="14"/>
      <c r="CQO71" s="14"/>
      <c r="CQP71" s="14"/>
      <c r="CQQ71" s="14"/>
      <c r="CQR71" s="14"/>
      <c r="CQS71" s="14"/>
      <c r="CQT71" s="14"/>
      <c r="CQU71" s="14"/>
      <c r="CQV71" s="14"/>
      <c r="CQW71" s="14"/>
      <c r="CQX71" s="14"/>
      <c r="CQY71" s="14"/>
      <c r="CQZ71" s="14"/>
      <c r="CRA71" s="14"/>
      <c r="CRB71" s="14"/>
      <c r="CRC71" s="14"/>
      <c r="CRD71" s="14"/>
      <c r="CRE71" s="14"/>
      <c r="CRF71" s="14"/>
      <c r="CRG71" s="14"/>
      <c r="CRH71" s="14"/>
      <c r="CRI71" s="14"/>
      <c r="CRJ71" s="14"/>
      <c r="CRK71" s="14"/>
      <c r="CRL71" s="14"/>
      <c r="CRM71" s="14"/>
      <c r="CRN71" s="14"/>
      <c r="CRO71" s="14"/>
      <c r="CRP71" s="14"/>
      <c r="CRQ71" s="14"/>
      <c r="CRR71" s="14"/>
      <c r="CRS71" s="14"/>
      <c r="CRT71" s="14"/>
      <c r="CRU71" s="14"/>
      <c r="CRV71" s="14"/>
      <c r="CRW71" s="14"/>
      <c r="CRX71" s="14"/>
      <c r="CRY71" s="14"/>
      <c r="CRZ71" s="14"/>
      <c r="CSA71" s="14"/>
      <c r="CSB71" s="14"/>
      <c r="CSC71" s="14"/>
      <c r="CSD71" s="14"/>
      <c r="CSE71" s="14"/>
      <c r="CSF71" s="14"/>
      <c r="CSG71" s="14"/>
      <c r="CSH71" s="14"/>
      <c r="CSI71" s="14"/>
      <c r="CSJ71" s="14"/>
      <c r="CSK71" s="14"/>
      <c r="CSL71" s="14"/>
      <c r="CSM71" s="14"/>
      <c r="CSN71" s="14"/>
      <c r="CSO71" s="14"/>
      <c r="CSP71" s="14"/>
      <c r="CSQ71" s="14"/>
      <c r="CSR71" s="14"/>
      <c r="CSS71" s="14"/>
      <c r="CST71" s="14"/>
      <c r="CSU71" s="14"/>
      <c r="CSV71" s="14"/>
      <c r="CSW71" s="14"/>
      <c r="CSX71" s="14"/>
      <c r="CSY71" s="14"/>
      <c r="CSZ71" s="14"/>
      <c r="CTA71" s="14"/>
      <c r="CTB71" s="14"/>
      <c r="CTC71" s="14"/>
      <c r="CTD71" s="14"/>
      <c r="CTE71" s="14"/>
      <c r="CTF71" s="14"/>
      <c r="CTG71" s="14"/>
      <c r="CTH71" s="14"/>
      <c r="CTI71" s="14"/>
      <c r="CTJ71" s="14"/>
      <c r="CTK71" s="14"/>
      <c r="CTL71" s="14"/>
      <c r="CTM71" s="14"/>
      <c r="CTN71" s="14"/>
      <c r="CTO71" s="14"/>
      <c r="CTP71" s="14"/>
      <c r="CTQ71" s="14"/>
      <c r="CTR71" s="14"/>
      <c r="CTS71" s="14"/>
      <c r="CTT71" s="14"/>
      <c r="CTU71" s="14"/>
      <c r="CTV71" s="14"/>
      <c r="CTW71" s="14"/>
      <c r="CTX71" s="14"/>
      <c r="CTY71" s="14"/>
      <c r="CTZ71" s="14"/>
      <c r="CUA71" s="14"/>
      <c r="CUB71" s="14"/>
      <c r="CUC71" s="14"/>
      <c r="CUD71" s="14"/>
      <c r="CUE71" s="14"/>
      <c r="CUF71" s="14"/>
      <c r="CUG71" s="14"/>
      <c r="CUH71" s="14"/>
      <c r="CUI71" s="14"/>
      <c r="CUJ71" s="14"/>
      <c r="CUK71" s="14"/>
      <c r="CUL71" s="14"/>
      <c r="CUM71" s="14"/>
      <c r="CUN71" s="14"/>
      <c r="CUO71" s="14"/>
      <c r="CUP71" s="14"/>
      <c r="CUQ71" s="14"/>
      <c r="CUR71" s="14"/>
      <c r="CUS71" s="14"/>
      <c r="CUT71" s="14"/>
      <c r="CUU71" s="14"/>
      <c r="CUV71" s="14"/>
      <c r="CUW71" s="14"/>
      <c r="CUX71" s="14"/>
      <c r="CUY71" s="14"/>
      <c r="CUZ71" s="14"/>
      <c r="CVA71" s="14"/>
      <c r="CVB71" s="14"/>
      <c r="CVC71" s="14"/>
      <c r="CVD71" s="14"/>
      <c r="CVE71" s="14"/>
      <c r="CVF71" s="14"/>
      <c r="CVG71" s="14"/>
      <c r="CVH71" s="14"/>
      <c r="CVI71" s="14"/>
      <c r="CVJ71" s="14"/>
      <c r="CVK71" s="14"/>
      <c r="CVL71" s="14"/>
      <c r="CVM71" s="14"/>
      <c r="CVN71" s="14"/>
      <c r="CVO71" s="14"/>
      <c r="CVP71" s="14"/>
      <c r="CVQ71" s="14"/>
      <c r="CVR71" s="14"/>
      <c r="CVS71" s="14"/>
      <c r="CVT71" s="14"/>
      <c r="CVU71" s="14"/>
      <c r="CVV71" s="14"/>
      <c r="CVW71" s="14"/>
      <c r="CVX71" s="14"/>
      <c r="CVY71" s="14"/>
      <c r="CVZ71" s="14"/>
      <c r="CWA71" s="14"/>
      <c r="CWB71" s="14"/>
      <c r="CWC71" s="14"/>
      <c r="CWD71" s="14"/>
      <c r="CWE71" s="14"/>
      <c r="CWF71" s="14"/>
      <c r="CWG71" s="14"/>
      <c r="CWH71" s="14"/>
      <c r="CWI71" s="14"/>
      <c r="CWJ71" s="14"/>
      <c r="CWK71" s="14"/>
      <c r="CWL71" s="14"/>
      <c r="CWM71" s="14"/>
      <c r="CWN71" s="14"/>
      <c r="CWO71" s="14"/>
      <c r="CWP71" s="14"/>
      <c r="CWQ71" s="14"/>
      <c r="CWR71" s="14"/>
      <c r="CWS71" s="14"/>
      <c r="CWT71" s="14"/>
      <c r="CWU71" s="14"/>
      <c r="CWV71" s="14"/>
      <c r="CWW71" s="14"/>
      <c r="CWX71" s="14"/>
      <c r="CWY71" s="14"/>
      <c r="CWZ71" s="14"/>
      <c r="CXA71" s="14"/>
      <c r="CXB71" s="14"/>
      <c r="CXC71" s="14"/>
      <c r="CXD71" s="14"/>
      <c r="CXE71" s="14"/>
      <c r="CXF71" s="14"/>
      <c r="CXG71" s="14"/>
      <c r="CXH71" s="14"/>
      <c r="CXI71" s="14"/>
      <c r="CXJ71" s="14"/>
      <c r="CXK71" s="14"/>
      <c r="CXL71" s="14"/>
      <c r="CXM71" s="14"/>
      <c r="CXN71" s="14"/>
      <c r="CXO71" s="14"/>
      <c r="CXP71" s="14"/>
      <c r="CXQ71" s="14"/>
      <c r="CXR71" s="14"/>
      <c r="CXS71" s="14"/>
      <c r="CXT71" s="14"/>
      <c r="CXU71" s="14"/>
      <c r="CXV71" s="14"/>
      <c r="CXW71" s="14"/>
      <c r="CXX71" s="14"/>
      <c r="CXY71" s="14"/>
      <c r="CXZ71" s="14"/>
      <c r="CYA71" s="14"/>
      <c r="CYB71" s="14"/>
      <c r="CYC71" s="14"/>
      <c r="CYD71" s="14"/>
      <c r="CYE71" s="14"/>
      <c r="CYF71" s="14"/>
      <c r="CYG71" s="14"/>
      <c r="CYH71" s="14"/>
      <c r="CYI71" s="14"/>
      <c r="CYJ71" s="14"/>
      <c r="CYK71" s="14"/>
      <c r="CYL71" s="14"/>
      <c r="CYM71" s="14"/>
      <c r="CYN71" s="14"/>
      <c r="CYO71" s="14"/>
      <c r="CYP71" s="14"/>
      <c r="CYQ71" s="14"/>
      <c r="CYR71" s="14"/>
      <c r="CYS71" s="14"/>
      <c r="CYT71" s="14"/>
      <c r="CYU71" s="14"/>
      <c r="CYV71" s="14"/>
      <c r="CYW71" s="14"/>
      <c r="CYX71" s="14"/>
      <c r="CYY71" s="14"/>
      <c r="CYZ71" s="14"/>
      <c r="CZA71" s="14"/>
      <c r="CZB71" s="14"/>
      <c r="CZC71" s="14"/>
      <c r="CZD71" s="14"/>
      <c r="CZE71" s="14"/>
      <c r="CZF71" s="14"/>
      <c r="CZG71" s="14"/>
      <c r="CZH71" s="14"/>
      <c r="CZI71" s="14"/>
      <c r="CZJ71" s="14"/>
      <c r="CZK71" s="14"/>
      <c r="CZL71" s="14"/>
      <c r="CZM71" s="14"/>
      <c r="CZN71" s="14"/>
      <c r="CZO71" s="14"/>
      <c r="CZP71" s="14"/>
      <c r="CZQ71" s="14"/>
      <c r="CZR71" s="14"/>
      <c r="CZS71" s="14"/>
      <c r="CZT71" s="14"/>
      <c r="CZU71" s="14"/>
      <c r="CZV71" s="14"/>
      <c r="CZW71" s="14"/>
      <c r="CZX71" s="14"/>
      <c r="CZY71" s="14"/>
      <c r="CZZ71" s="14"/>
      <c r="DAA71" s="14"/>
      <c r="DAB71" s="14"/>
      <c r="DAC71" s="14"/>
      <c r="DAD71" s="14"/>
      <c r="DAE71" s="14"/>
      <c r="DAF71" s="14"/>
      <c r="DAG71" s="14"/>
      <c r="DAH71" s="14"/>
      <c r="DAI71" s="14"/>
      <c r="DAJ71" s="14"/>
      <c r="DAK71" s="14"/>
      <c r="DAL71" s="14"/>
      <c r="DAM71" s="14"/>
      <c r="DAN71" s="14"/>
      <c r="DAO71" s="14"/>
      <c r="DAP71" s="14"/>
      <c r="DAQ71" s="14"/>
      <c r="DAR71" s="14"/>
      <c r="DAS71" s="14"/>
      <c r="DAT71" s="14"/>
      <c r="DAU71" s="14"/>
      <c r="DAV71" s="14"/>
      <c r="DAW71" s="14"/>
      <c r="DAX71" s="14"/>
      <c r="DAY71" s="14"/>
      <c r="DAZ71" s="14"/>
      <c r="DBA71" s="14"/>
      <c r="DBB71" s="14"/>
      <c r="DBC71" s="14"/>
      <c r="DBD71" s="14"/>
      <c r="DBE71" s="14"/>
      <c r="DBF71" s="14"/>
      <c r="DBG71" s="14"/>
      <c r="DBH71" s="14"/>
      <c r="DBI71" s="14"/>
      <c r="DBJ71" s="14"/>
      <c r="DBK71" s="14"/>
      <c r="DBL71" s="14"/>
      <c r="DBM71" s="14"/>
      <c r="DBN71" s="14"/>
      <c r="DBO71" s="14"/>
      <c r="DBP71" s="14"/>
      <c r="DBQ71" s="14"/>
      <c r="DBR71" s="14"/>
      <c r="DBS71" s="14"/>
      <c r="DBT71" s="14"/>
      <c r="DBU71" s="14"/>
      <c r="DBV71" s="14"/>
      <c r="DBW71" s="14"/>
      <c r="DBX71" s="14"/>
      <c r="DBY71" s="14"/>
      <c r="DBZ71" s="14"/>
      <c r="DCA71" s="14"/>
      <c r="DCB71" s="14"/>
      <c r="DCC71" s="14"/>
      <c r="DCD71" s="14"/>
      <c r="DCE71" s="14"/>
      <c r="DCF71" s="14"/>
      <c r="DCG71" s="14"/>
      <c r="DCH71" s="14"/>
      <c r="DCI71" s="14"/>
      <c r="DCJ71" s="14"/>
      <c r="DCK71" s="14"/>
      <c r="DCL71" s="14"/>
      <c r="DCM71" s="14"/>
      <c r="DCN71" s="14"/>
      <c r="DCO71" s="14"/>
      <c r="DCP71" s="14"/>
      <c r="DCQ71" s="14"/>
      <c r="DCR71" s="14"/>
      <c r="DCS71" s="14"/>
      <c r="DCT71" s="14"/>
      <c r="DCU71" s="14"/>
      <c r="DCV71" s="14"/>
      <c r="DCW71" s="14"/>
      <c r="DCX71" s="14"/>
      <c r="DCY71" s="14"/>
      <c r="DCZ71" s="14"/>
      <c r="DDA71" s="14"/>
      <c r="DDB71" s="14"/>
      <c r="DDC71" s="14"/>
      <c r="DDD71" s="14"/>
      <c r="DDE71" s="14"/>
      <c r="DDF71" s="14"/>
      <c r="DDG71" s="14"/>
      <c r="DDH71" s="14"/>
      <c r="DDI71" s="14"/>
      <c r="DDJ71" s="14"/>
      <c r="DDK71" s="14"/>
      <c r="DDL71" s="14"/>
      <c r="DDM71" s="14"/>
      <c r="DDN71" s="14"/>
      <c r="DDO71" s="14"/>
      <c r="DDP71" s="14"/>
      <c r="DDQ71" s="14"/>
      <c r="DDR71" s="14"/>
      <c r="DDS71" s="14"/>
      <c r="DDT71" s="14"/>
      <c r="DDU71" s="14"/>
      <c r="DDV71" s="14"/>
      <c r="DDW71" s="14"/>
      <c r="DDX71" s="14"/>
      <c r="DDY71" s="14"/>
      <c r="DDZ71" s="14"/>
      <c r="DEA71" s="14"/>
      <c r="DEB71" s="14"/>
      <c r="DEC71" s="14"/>
      <c r="DED71" s="14"/>
      <c r="DEE71" s="14"/>
      <c r="DEF71" s="14"/>
      <c r="DEG71" s="14"/>
      <c r="DEH71" s="14"/>
      <c r="DEI71" s="14"/>
      <c r="DEJ71" s="14"/>
      <c r="DEK71" s="14"/>
      <c r="DEL71" s="14"/>
      <c r="DEM71" s="14"/>
      <c r="DEN71" s="14"/>
      <c r="DEO71" s="14"/>
      <c r="DEP71" s="14"/>
      <c r="DEQ71" s="14"/>
      <c r="DER71" s="14"/>
      <c r="DES71" s="14"/>
      <c r="DET71" s="14"/>
      <c r="DEU71" s="14"/>
      <c r="DEV71" s="14"/>
      <c r="DEW71" s="14"/>
      <c r="DEX71" s="14"/>
      <c r="DEY71" s="14"/>
      <c r="DEZ71" s="14"/>
      <c r="DFA71" s="14"/>
      <c r="DFB71" s="14"/>
      <c r="DFC71" s="14"/>
      <c r="DFD71" s="14"/>
      <c r="DFE71" s="14"/>
      <c r="DFF71" s="14"/>
      <c r="DFG71" s="14"/>
      <c r="DFH71" s="14"/>
      <c r="DFI71" s="14"/>
      <c r="DFJ71" s="14"/>
      <c r="DFK71" s="14"/>
      <c r="DFL71" s="14"/>
      <c r="DFM71" s="14"/>
      <c r="DFN71" s="14"/>
      <c r="DFO71" s="14"/>
      <c r="DFP71" s="14"/>
      <c r="DFQ71" s="14"/>
      <c r="DFR71" s="14"/>
      <c r="DFS71" s="14"/>
      <c r="DFT71" s="14"/>
      <c r="DFU71" s="14"/>
      <c r="DFV71" s="14"/>
      <c r="DFW71" s="14"/>
      <c r="DFX71" s="14"/>
      <c r="DFY71" s="14"/>
      <c r="DFZ71" s="14"/>
      <c r="DGA71" s="14"/>
      <c r="DGB71" s="14"/>
      <c r="DGC71" s="14"/>
      <c r="DGD71" s="14"/>
      <c r="DGE71" s="14"/>
      <c r="DGF71" s="14"/>
      <c r="DGG71" s="14"/>
      <c r="DGH71" s="14"/>
      <c r="DGI71" s="14"/>
      <c r="DGJ71" s="14"/>
      <c r="DGK71" s="14"/>
      <c r="DGL71" s="14"/>
      <c r="DGM71" s="14"/>
      <c r="DGN71" s="14"/>
      <c r="DGO71" s="14"/>
      <c r="DGP71" s="14"/>
      <c r="DGQ71" s="14"/>
      <c r="DGR71" s="14"/>
      <c r="DGS71" s="14"/>
      <c r="DGT71" s="14"/>
      <c r="DGU71" s="14"/>
      <c r="DGV71" s="14"/>
      <c r="DGW71" s="14"/>
      <c r="DGX71" s="14"/>
      <c r="DGY71" s="14"/>
      <c r="DGZ71" s="14"/>
      <c r="DHA71" s="14"/>
      <c r="DHB71" s="14"/>
      <c r="DHC71" s="14"/>
      <c r="DHD71" s="14"/>
      <c r="DHE71" s="14"/>
      <c r="DHF71" s="14"/>
      <c r="DHG71" s="14"/>
      <c r="DHH71" s="14"/>
      <c r="DHI71" s="14"/>
      <c r="DHJ71" s="14"/>
      <c r="DHK71" s="14"/>
      <c r="DHL71" s="14"/>
      <c r="DHM71" s="14"/>
      <c r="DHN71" s="14"/>
      <c r="DHO71" s="14"/>
      <c r="DHP71" s="14"/>
      <c r="DHQ71" s="14"/>
      <c r="DHR71" s="14"/>
      <c r="DHS71" s="14"/>
      <c r="DHT71" s="14"/>
      <c r="DHU71" s="14"/>
      <c r="DHV71" s="14"/>
      <c r="DHW71" s="14"/>
      <c r="DHX71" s="14"/>
      <c r="DHY71" s="14"/>
      <c r="DHZ71" s="14"/>
      <c r="DIA71" s="14"/>
      <c r="DIB71" s="14"/>
      <c r="DIC71" s="14"/>
      <c r="DID71" s="14"/>
      <c r="DIE71" s="14"/>
      <c r="DIF71" s="14"/>
      <c r="DIG71" s="14"/>
      <c r="DIH71" s="14"/>
      <c r="DII71" s="14"/>
      <c r="DIJ71" s="14"/>
      <c r="DIK71" s="14"/>
      <c r="DIL71" s="14"/>
      <c r="DIM71" s="14"/>
      <c r="DIN71" s="14"/>
      <c r="DIO71" s="14"/>
      <c r="DIP71" s="14"/>
      <c r="DIQ71" s="14"/>
      <c r="DIR71" s="14"/>
      <c r="DIS71" s="14"/>
      <c r="DIT71" s="14"/>
      <c r="DIU71" s="14"/>
      <c r="DIV71" s="14"/>
      <c r="DIW71" s="14"/>
      <c r="DIX71" s="14"/>
      <c r="DIY71" s="14"/>
      <c r="DIZ71" s="14"/>
      <c r="DJA71" s="14"/>
      <c r="DJB71" s="14"/>
      <c r="DJC71" s="14"/>
      <c r="DJD71" s="14"/>
      <c r="DJE71" s="14"/>
      <c r="DJF71" s="14"/>
      <c r="DJG71" s="14"/>
      <c r="DJH71" s="14"/>
      <c r="DJI71" s="14"/>
      <c r="DJJ71" s="14"/>
      <c r="DJK71" s="14"/>
      <c r="DJL71" s="14"/>
      <c r="DJM71" s="14"/>
      <c r="DJN71" s="14"/>
      <c r="DJO71" s="14"/>
      <c r="DJP71" s="14"/>
      <c r="DJQ71" s="14"/>
      <c r="DJR71" s="14"/>
      <c r="DJS71" s="14"/>
      <c r="DJT71" s="14"/>
      <c r="DJU71" s="14"/>
      <c r="DJV71" s="14"/>
      <c r="DJW71" s="14"/>
      <c r="DJX71" s="14"/>
      <c r="DJY71" s="14"/>
      <c r="DJZ71" s="14"/>
      <c r="DKA71" s="14"/>
      <c r="DKB71" s="14"/>
      <c r="DKC71" s="14"/>
      <c r="DKD71" s="14"/>
      <c r="DKE71" s="14"/>
      <c r="DKF71" s="14"/>
      <c r="DKG71" s="14"/>
      <c r="DKH71" s="14"/>
      <c r="DKI71" s="14"/>
      <c r="DKJ71" s="14"/>
      <c r="DKK71" s="14"/>
      <c r="DKL71" s="14"/>
      <c r="DKM71" s="14"/>
      <c r="DKN71" s="14"/>
      <c r="DKO71" s="14"/>
      <c r="DKP71" s="14"/>
      <c r="DKQ71" s="14"/>
      <c r="DKR71" s="14"/>
      <c r="DKS71" s="14"/>
      <c r="DKT71" s="14"/>
      <c r="DKU71" s="14"/>
      <c r="DKV71" s="14"/>
      <c r="DKW71" s="14"/>
      <c r="DKX71" s="14"/>
      <c r="DKY71" s="14"/>
      <c r="DKZ71" s="14"/>
      <c r="DLA71" s="14"/>
      <c r="DLB71" s="14"/>
      <c r="DLC71" s="14"/>
      <c r="DLD71" s="14"/>
      <c r="DLE71" s="14"/>
      <c r="DLF71" s="14"/>
      <c r="DLG71" s="14"/>
      <c r="DLH71" s="14"/>
      <c r="DLI71" s="14"/>
      <c r="DLJ71" s="14"/>
      <c r="DLK71" s="14"/>
      <c r="DLL71" s="14"/>
      <c r="DLM71" s="14"/>
      <c r="DLN71" s="14"/>
      <c r="DLO71" s="14"/>
      <c r="DLP71" s="14"/>
      <c r="DLQ71" s="14"/>
      <c r="DLR71" s="14"/>
      <c r="DLS71" s="14"/>
      <c r="DLT71" s="14"/>
      <c r="DLU71" s="14"/>
      <c r="DLV71" s="14"/>
      <c r="DLW71" s="14"/>
      <c r="DLX71" s="14"/>
      <c r="DLY71" s="14"/>
      <c r="DLZ71" s="14"/>
      <c r="DMA71" s="14"/>
      <c r="DMB71" s="14"/>
      <c r="DMC71" s="14"/>
      <c r="DMD71" s="14"/>
      <c r="DME71" s="14"/>
      <c r="DMF71" s="14"/>
      <c r="DMG71" s="14"/>
      <c r="DMH71" s="14"/>
      <c r="DMI71" s="14"/>
      <c r="DMJ71" s="14"/>
      <c r="DMK71" s="14"/>
      <c r="DML71" s="14"/>
      <c r="DMM71" s="14"/>
      <c r="DMN71" s="14"/>
      <c r="DMO71" s="14"/>
      <c r="DMP71" s="14"/>
      <c r="DMQ71" s="14"/>
      <c r="DMR71" s="14"/>
      <c r="DMS71" s="14"/>
      <c r="DMT71" s="14"/>
      <c r="DMU71" s="14"/>
      <c r="DMV71" s="14"/>
      <c r="DMW71" s="14"/>
      <c r="DMX71" s="14"/>
      <c r="DMY71" s="14"/>
      <c r="DMZ71" s="14"/>
      <c r="DNA71" s="14"/>
      <c r="DNB71" s="14"/>
      <c r="DNC71" s="14"/>
      <c r="DND71" s="14"/>
      <c r="DNE71" s="14"/>
      <c r="DNF71" s="14"/>
      <c r="DNG71" s="14"/>
      <c r="DNH71" s="14"/>
      <c r="DNI71" s="14"/>
      <c r="DNJ71" s="14"/>
      <c r="DNK71" s="14"/>
      <c r="DNL71" s="14"/>
      <c r="DNM71" s="14"/>
      <c r="DNN71" s="14"/>
      <c r="DNO71" s="14"/>
      <c r="DNP71" s="14"/>
      <c r="DNQ71" s="14"/>
      <c r="DNR71" s="14"/>
      <c r="DNS71" s="14"/>
      <c r="DNT71" s="14"/>
      <c r="DNU71" s="14"/>
      <c r="DNV71" s="14"/>
      <c r="DNW71" s="14"/>
      <c r="DNX71" s="14"/>
      <c r="DNY71" s="14"/>
      <c r="DNZ71" s="14"/>
      <c r="DOA71" s="14"/>
      <c r="DOB71" s="14"/>
      <c r="DOC71" s="14"/>
      <c r="DOD71" s="14"/>
      <c r="DOE71" s="14"/>
      <c r="DOF71" s="14"/>
      <c r="DOG71" s="14"/>
      <c r="DOH71" s="14"/>
      <c r="DOI71" s="14"/>
      <c r="DOJ71" s="14"/>
      <c r="DOK71" s="14"/>
      <c r="DOL71" s="14"/>
      <c r="DOM71" s="14"/>
      <c r="DON71" s="14"/>
      <c r="DOO71" s="14"/>
      <c r="DOP71" s="14"/>
      <c r="DOQ71" s="14"/>
      <c r="DOR71" s="14"/>
      <c r="DOS71" s="14"/>
      <c r="DOT71" s="14"/>
      <c r="DOU71" s="14"/>
      <c r="DOV71" s="14"/>
      <c r="DOW71" s="14"/>
      <c r="DOX71" s="14"/>
      <c r="DOY71" s="14"/>
      <c r="DOZ71" s="14"/>
      <c r="DPA71" s="14"/>
      <c r="DPB71" s="14"/>
      <c r="DPC71" s="14"/>
      <c r="DPD71" s="14"/>
      <c r="DPE71" s="14"/>
      <c r="DPF71" s="14"/>
      <c r="DPG71" s="14"/>
      <c r="DPH71" s="14"/>
      <c r="DPI71" s="14"/>
      <c r="DPJ71" s="14"/>
      <c r="DPK71" s="14"/>
      <c r="DPL71" s="14"/>
      <c r="DPM71" s="14"/>
      <c r="DPN71" s="14"/>
      <c r="DPO71" s="14"/>
      <c r="DPP71" s="14"/>
      <c r="DPQ71" s="14"/>
      <c r="DPR71" s="14"/>
      <c r="DPS71" s="14"/>
      <c r="DPT71" s="14"/>
      <c r="DPU71" s="14"/>
      <c r="DPV71" s="14"/>
      <c r="DPW71" s="14"/>
      <c r="DPX71" s="14"/>
      <c r="DPY71" s="14"/>
      <c r="DPZ71" s="14"/>
      <c r="DQA71" s="14"/>
      <c r="DQB71" s="14"/>
      <c r="DQC71" s="14"/>
      <c r="DQD71" s="14"/>
      <c r="DQE71" s="14"/>
      <c r="DQF71" s="14"/>
      <c r="DQG71" s="14"/>
      <c r="DQH71" s="14"/>
      <c r="DQI71" s="14"/>
      <c r="DQJ71" s="14"/>
      <c r="DQK71" s="14"/>
      <c r="DQL71" s="14"/>
      <c r="DQM71" s="14"/>
      <c r="DQN71" s="14"/>
      <c r="DQO71" s="14"/>
      <c r="DQP71" s="14"/>
      <c r="DQQ71" s="14"/>
      <c r="DQR71" s="14"/>
      <c r="DQS71" s="14"/>
      <c r="DQT71" s="14"/>
      <c r="DQU71" s="14"/>
      <c r="DQV71" s="14"/>
      <c r="DQW71" s="14"/>
      <c r="DQX71" s="14"/>
      <c r="DQY71" s="14"/>
      <c r="DQZ71" s="14"/>
      <c r="DRA71" s="14"/>
      <c r="DRB71" s="14"/>
      <c r="DRC71" s="14"/>
      <c r="DRD71" s="14"/>
      <c r="DRE71" s="14"/>
      <c r="DRF71" s="14"/>
      <c r="DRG71" s="14"/>
      <c r="DRH71" s="14"/>
      <c r="DRI71" s="14"/>
      <c r="DRJ71" s="14"/>
      <c r="DRK71" s="14"/>
      <c r="DRL71" s="14"/>
      <c r="DRM71" s="14"/>
      <c r="DRN71" s="14"/>
      <c r="DRO71" s="14"/>
      <c r="DRP71" s="14"/>
      <c r="DRQ71" s="14"/>
      <c r="DRR71" s="14"/>
      <c r="DRS71" s="14"/>
      <c r="DRT71" s="14"/>
      <c r="DRU71" s="14"/>
      <c r="DRV71" s="14"/>
      <c r="DRW71" s="14"/>
      <c r="DRX71" s="14"/>
      <c r="DRY71" s="14"/>
      <c r="DRZ71" s="14"/>
      <c r="DSA71" s="14"/>
      <c r="DSB71" s="14"/>
      <c r="DSC71" s="14"/>
      <c r="DSD71" s="14"/>
      <c r="DSE71" s="14"/>
      <c r="DSF71" s="14"/>
      <c r="DSG71" s="14"/>
      <c r="DSH71" s="14"/>
      <c r="DSI71" s="14"/>
      <c r="DSJ71" s="14"/>
      <c r="DSK71" s="14"/>
      <c r="DSL71" s="14"/>
      <c r="DSM71" s="14"/>
      <c r="DSN71" s="14"/>
      <c r="DSO71" s="14"/>
      <c r="DSP71" s="14"/>
      <c r="DSQ71" s="14"/>
      <c r="DSR71" s="14"/>
      <c r="DSS71" s="14"/>
      <c r="DST71" s="14"/>
      <c r="DSU71" s="14"/>
      <c r="DSV71" s="14"/>
      <c r="DSW71" s="14"/>
      <c r="DSX71" s="14"/>
      <c r="DSY71" s="14"/>
      <c r="DSZ71" s="14"/>
      <c r="DTA71" s="14"/>
      <c r="DTB71" s="14"/>
      <c r="DTC71" s="14"/>
      <c r="DTD71" s="14"/>
      <c r="DTE71" s="14"/>
      <c r="DTF71" s="14"/>
      <c r="DTG71" s="14"/>
      <c r="DTH71" s="14"/>
      <c r="DTI71" s="14"/>
      <c r="DTJ71" s="14"/>
      <c r="DTK71" s="14"/>
      <c r="DTL71" s="14"/>
      <c r="DTM71" s="14"/>
      <c r="DTN71" s="14"/>
      <c r="DTO71" s="14"/>
      <c r="DTP71" s="14"/>
      <c r="DTQ71" s="14"/>
      <c r="DTR71" s="14"/>
      <c r="DTS71" s="14"/>
      <c r="DTT71" s="14"/>
      <c r="DTU71" s="14"/>
      <c r="DTV71" s="14"/>
      <c r="DTW71" s="14"/>
      <c r="DTX71" s="14"/>
      <c r="DTY71" s="14"/>
      <c r="DTZ71" s="14"/>
      <c r="DUA71" s="14"/>
      <c r="DUB71" s="14"/>
      <c r="DUC71" s="14"/>
      <c r="DUD71" s="14"/>
      <c r="DUE71" s="14"/>
      <c r="DUF71" s="14"/>
      <c r="DUG71" s="14"/>
      <c r="DUH71" s="14"/>
      <c r="DUI71" s="14"/>
      <c r="DUJ71" s="14"/>
      <c r="DUK71" s="14"/>
      <c r="DUL71" s="14"/>
      <c r="DUM71" s="14"/>
      <c r="DUN71" s="14"/>
      <c r="DUO71" s="14"/>
      <c r="DUP71" s="14"/>
      <c r="DUQ71" s="14"/>
      <c r="DUR71" s="14"/>
      <c r="DUS71" s="14"/>
      <c r="DUT71" s="14"/>
      <c r="DUU71" s="14"/>
      <c r="DUV71" s="14"/>
      <c r="DUW71" s="14"/>
      <c r="DUX71" s="14"/>
      <c r="DUY71" s="14"/>
      <c r="DUZ71" s="14"/>
      <c r="DVA71" s="14"/>
      <c r="DVB71" s="14"/>
      <c r="DVC71" s="14"/>
      <c r="DVD71" s="14"/>
      <c r="DVE71" s="14"/>
      <c r="DVF71" s="14"/>
      <c r="DVG71" s="14"/>
      <c r="DVH71" s="14"/>
      <c r="DVI71" s="14"/>
      <c r="DVJ71" s="14"/>
      <c r="DVK71" s="14"/>
      <c r="DVL71" s="14"/>
      <c r="DVM71" s="14"/>
      <c r="DVN71" s="14"/>
      <c r="DVO71" s="14"/>
      <c r="DVP71" s="14"/>
      <c r="DVQ71" s="14"/>
      <c r="DVR71" s="14"/>
      <c r="DVS71" s="14"/>
      <c r="DVT71" s="14"/>
      <c r="DVU71" s="14"/>
      <c r="DVV71" s="14"/>
      <c r="DVW71" s="14"/>
      <c r="DVX71" s="14"/>
      <c r="DVY71" s="14"/>
      <c r="DVZ71" s="14"/>
      <c r="DWA71" s="14"/>
      <c r="DWB71" s="14"/>
      <c r="DWC71" s="14"/>
      <c r="DWD71" s="14"/>
      <c r="DWE71" s="14"/>
      <c r="DWF71" s="14"/>
      <c r="DWG71" s="14"/>
      <c r="DWH71" s="14"/>
      <c r="DWI71" s="14"/>
      <c r="DWJ71" s="14"/>
      <c r="DWK71" s="14"/>
      <c r="DWL71" s="14"/>
      <c r="DWM71" s="14"/>
      <c r="DWN71" s="14"/>
      <c r="DWO71" s="14"/>
      <c r="DWP71" s="14"/>
      <c r="DWQ71" s="14"/>
      <c r="DWR71" s="14"/>
      <c r="DWS71" s="14"/>
      <c r="DWT71" s="14"/>
      <c r="DWU71" s="14"/>
      <c r="DWV71" s="14"/>
      <c r="DWW71" s="14"/>
      <c r="DWX71" s="14"/>
      <c r="DWY71" s="14"/>
      <c r="DWZ71" s="14"/>
      <c r="DXA71" s="14"/>
      <c r="DXB71" s="14"/>
      <c r="DXC71" s="14"/>
      <c r="DXD71" s="14"/>
      <c r="DXE71" s="14"/>
      <c r="DXF71" s="14"/>
      <c r="DXG71" s="14"/>
      <c r="DXH71" s="14"/>
      <c r="DXI71" s="14"/>
      <c r="DXJ71" s="14"/>
      <c r="DXK71" s="14"/>
      <c r="DXL71" s="14"/>
      <c r="DXM71" s="14"/>
      <c r="DXN71" s="14"/>
      <c r="DXO71" s="14"/>
      <c r="DXP71" s="14"/>
      <c r="DXQ71" s="14"/>
      <c r="DXR71" s="14"/>
      <c r="DXS71" s="14"/>
      <c r="DXT71" s="14"/>
      <c r="DXU71" s="14"/>
      <c r="DXV71" s="14"/>
      <c r="DXW71" s="14"/>
      <c r="DXX71" s="14"/>
      <c r="DXY71" s="14"/>
      <c r="DXZ71" s="14"/>
      <c r="DYA71" s="14"/>
      <c r="DYB71" s="14"/>
      <c r="DYC71" s="14"/>
      <c r="DYD71" s="14"/>
      <c r="DYE71" s="14"/>
      <c r="DYF71" s="14"/>
      <c r="DYG71" s="14"/>
      <c r="DYH71" s="14"/>
      <c r="DYI71" s="14"/>
      <c r="DYJ71" s="14"/>
      <c r="DYK71" s="14"/>
      <c r="DYL71" s="14"/>
      <c r="DYM71" s="14"/>
      <c r="DYN71" s="14"/>
      <c r="DYO71" s="14"/>
      <c r="DYP71" s="14"/>
      <c r="DYQ71" s="14"/>
      <c r="DYR71" s="14"/>
      <c r="DYS71" s="14"/>
      <c r="DYT71" s="14"/>
      <c r="DYU71" s="14"/>
      <c r="DYV71" s="14"/>
      <c r="DYW71" s="14"/>
      <c r="DYX71" s="14"/>
      <c r="DYY71" s="14"/>
      <c r="DYZ71" s="14"/>
      <c r="DZA71" s="14"/>
      <c r="DZB71" s="14"/>
      <c r="DZC71" s="14"/>
      <c r="DZD71" s="14"/>
      <c r="DZE71" s="14"/>
      <c r="DZF71" s="14"/>
      <c r="DZG71" s="14"/>
      <c r="DZH71" s="14"/>
      <c r="DZI71" s="14"/>
      <c r="DZJ71" s="14"/>
      <c r="DZK71" s="14"/>
      <c r="DZL71" s="14"/>
      <c r="DZM71" s="14"/>
      <c r="DZN71" s="14"/>
      <c r="DZO71" s="14"/>
      <c r="DZP71" s="14"/>
      <c r="DZQ71" s="14"/>
      <c r="DZR71" s="14"/>
      <c r="DZS71" s="14"/>
      <c r="DZT71" s="14"/>
      <c r="DZU71" s="14"/>
      <c r="DZV71" s="14"/>
      <c r="DZW71" s="14"/>
      <c r="DZX71" s="14"/>
      <c r="DZY71" s="14"/>
      <c r="DZZ71" s="14"/>
      <c r="EAA71" s="14"/>
      <c r="EAB71" s="14"/>
      <c r="EAC71" s="14"/>
      <c r="EAD71" s="14"/>
      <c r="EAE71" s="14"/>
      <c r="EAF71" s="14"/>
      <c r="EAG71" s="14"/>
      <c r="EAH71" s="14"/>
      <c r="EAI71" s="14"/>
      <c r="EAJ71" s="14"/>
      <c r="EAK71" s="14"/>
      <c r="EAL71" s="14"/>
      <c r="EAM71" s="14"/>
      <c r="EAN71" s="14"/>
      <c r="EAO71" s="14"/>
      <c r="EAP71" s="14"/>
      <c r="EAQ71" s="14"/>
      <c r="EAR71" s="14"/>
      <c r="EAS71" s="14"/>
      <c r="EAT71" s="14"/>
      <c r="EAU71" s="14"/>
      <c r="EAV71" s="14"/>
      <c r="EAW71" s="14"/>
      <c r="EAX71" s="14"/>
      <c r="EAY71" s="14"/>
      <c r="EAZ71" s="14"/>
      <c r="EBA71" s="14"/>
      <c r="EBB71" s="14"/>
      <c r="EBC71" s="14"/>
      <c r="EBD71" s="14"/>
      <c r="EBE71" s="14"/>
      <c r="EBF71" s="14"/>
      <c r="EBG71" s="14"/>
      <c r="EBH71" s="14"/>
      <c r="EBI71" s="14"/>
      <c r="EBJ71" s="14"/>
      <c r="EBK71" s="14"/>
      <c r="EBL71" s="14"/>
      <c r="EBM71" s="14"/>
      <c r="EBN71" s="14"/>
      <c r="EBO71" s="14"/>
      <c r="EBP71" s="14"/>
      <c r="EBQ71" s="14"/>
      <c r="EBR71" s="14"/>
      <c r="EBS71" s="14"/>
      <c r="EBT71" s="14"/>
      <c r="EBU71" s="14"/>
      <c r="EBV71" s="14"/>
      <c r="EBW71" s="14"/>
      <c r="EBX71" s="14"/>
      <c r="EBY71" s="14"/>
      <c r="EBZ71" s="14"/>
      <c r="ECA71" s="14"/>
      <c r="ECB71" s="14"/>
      <c r="ECC71" s="14"/>
      <c r="ECD71" s="14"/>
      <c r="ECE71" s="14"/>
      <c r="ECF71" s="14"/>
      <c r="ECG71" s="14"/>
      <c r="ECH71" s="14"/>
      <c r="ECI71" s="14"/>
      <c r="ECJ71" s="14"/>
      <c r="ECK71" s="14"/>
      <c r="ECL71" s="14"/>
      <c r="ECM71" s="14"/>
      <c r="ECN71" s="14"/>
      <c r="ECO71" s="14"/>
      <c r="ECP71" s="14"/>
      <c r="ECQ71" s="14"/>
      <c r="ECR71" s="14"/>
      <c r="ECS71" s="14"/>
      <c r="ECT71" s="14"/>
      <c r="ECU71" s="14"/>
      <c r="ECV71" s="14"/>
      <c r="ECW71" s="14"/>
      <c r="ECX71" s="14"/>
      <c r="ECY71" s="14"/>
      <c r="ECZ71" s="14"/>
      <c r="EDA71" s="14"/>
      <c r="EDB71" s="14"/>
      <c r="EDC71" s="14"/>
      <c r="EDD71" s="14"/>
      <c r="EDE71" s="14"/>
      <c r="EDF71" s="14"/>
      <c r="EDG71" s="14"/>
      <c r="EDH71" s="14"/>
      <c r="EDI71" s="14"/>
      <c r="EDJ71" s="14"/>
      <c r="EDK71" s="14"/>
      <c r="EDL71" s="14"/>
      <c r="EDM71" s="14"/>
      <c r="EDN71" s="14"/>
      <c r="EDO71" s="14"/>
      <c r="EDP71" s="14"/>
      <c r="EDQ71" s="14"/>
      <c r="EDR71" s="14"/>
      <c r="EDS71" s="14"/>
      <c r="EDT71" s="14"/>
      <c r="EDU71" s="14"/>
      <c r="EDV71" s="14"/>
      <c r="EDW71" s="14"/>
      <c r="EDX71" s="14"/>
      <c r="EDY71" s="14"/>
      <c r="EDZ71" s="14"/>
      <c r="EEA71" s="14"/>
      <c r="EEB71" s="14"/>
      <c r="EEC71" s="14"/>
      <c r="EED71" s="14"/>
      <c r="EEE71" s="14"/>
      <c r="EEF71" s="14"/>
      <c r="EEG71" s="14"/>
      <c r="EEH71" s="14"/>
      <c r="EEI71" s="14"/>
      <c r="EEJ71" s="14"/>
      <c r="EEK71" s="14"/>
      <c r="EEL71" s="14"/>
      <c r="EEM71" s="14"/>
      <c r="EEN71" s="14"/>
      <c r="EEO71" s="14"/>
      <c r="EEP71" s="14"/>
      <c r="EEQ71" s="14"/>
      <c r="EER71" s="14"/>
      <c r="EES71" s="14"/>
      <c r="EET71" s="14"/>
      <c r="EEU71" s="14"/>
      <c r="EEV71" s="14"/>
      <c r="EEW71" s="14"/>
      <c r="EEX71" s="14"/>
      <c r="EEY71" s="14"/>
      <c r="EEZ71" s="14"/>
      <c r="EFA71" s="14"/>
      <c r="EFB71" s="14"/>
      <c r="EFC71" s="14"/>
      <c r="EFD71" s="14"/>
      <c r="EFE71" s="14"/>
      <c r="EFF71" s="14"/>
      <c r="EFG71" s="14"/>
      <c r="EFH71" s="14"/>
      <c r="EFI71" s="14"/>
      <c r="EFJ71" s="14"/>
      <c r="EFK71" s="14"/>
      <c r="EFL71" s="14"/>
      <c r="EFM71" s="14"/>
      <c r="EFN71" s="14"/>
      <c r="EFO71" s="14"/>
      <c r="EFP71" s="14"/>
      <c r="EFQ71" s="14"/>
      <c r="EFR71" s="14"/>
      <c r="EFS71" s="14"/>
      <c r="EFT71" s="14"/>
      <c r="EFU71" s="14"/>
      <c r="EFV71" s="14"/>
      <c r="EFW71" s="14"/>
      <c r="EFX71" s="14"/>
      <c r="EFY71" s="14"/>
      <c r="EFZ71" s="14"/>
      <c r="EGA71" s="14"/>
      <c r="EGB71" s="14"/>
      <c r="EGC71" s="14"/>
      <c r="EGD71" s="14"/>
      <c r="EGE71" s="14"/>
      <c r="EGF71" s="14"/>
      <c r="EGG71" s="14"/>
      <c r="EGH71" s="14"/>
      <c r="EGI71" s="14"/>
      <c r="EGJ71" s="14"/>
      <c r="EGK71" s="14"/>
      <c r="EGL71" s="14"/>
      <c r="EGM71" s="14"/>
      <c r="EGN71" s="14"/>
      <c r="EGO71" s="14"/>
      <c r="EGP71" s="14"/>
      <c r="EGQ71" s="14"/>
      <c r="EGR71" s="14"/>
      <c r="EGS71" s="14"/>
      <c r="EGT71" s="14"/>
      <c r="EGU71" s="14"/>
      <c r="EGV71" s="14"/>
      <c r="EGW71" s="14"/>
      <c r="EGX71" s="14"/>
      <c r="EGY71" s="14"/>
      <c r="EGZ71" s="14"/>
      <c r="EHA71" s="14"/>
      <c r="EHB71" s="14"/>
      <c r="EHC71" s="14"/>
      <c r="EHD71" s="14"/>
      <c r="EHE71" s="14"/>
      <c r="EHF71" s="14"/>
      <c r="EHG71" s="14"/>
      <c r="EHH71" s="14"/>
      <c r="EHI71" s="14"/>
      <c r="EHJ71" s="14"/>
      <c r="EHK71" s="14"/>
      <c r="EHL71" s="14"/>
      <c r="EHM71" s="14"/>
      <c r="EHN71" s="14"/>
      <c r="EHO71" s="14"/>
      <c r="EHP71" s="14"/>
      <c r="EHQ71" s="14"/>
      <c r="EHR71" s="14"/>
      <c r="EHS71" s="14"/>
      <c r="EHT71" s="14"/>
      <c r="EHU71" s="14"/>
      <c r="EHV71" s="14"/>
      <c r="EHW71" s="14"/>
      <c r="EHX71" s="14"/>
      <c r="EHY71" s="14"/>
      <c r="EHZ71" s="14"/>
      <c r="EIA71" s="14"/>
      <c r="EIB71" s="14"/>
      <c r="EIC71" s="14"/>
      <c r="EID71" s="14"/>
      <c r="EIE71" s="14"/>
      <c r="EIF71" s="14"/>
      <c r="EIG71" s="14"/>
      <c r="EIH71" s="14"/>
      <c r="EII71" s="14"/>
      <c r="EIJ71" s="14"/>
      <c r="EIK71" s="14"/>
      <c r="EIL71" s="14"/>
      <c r="EIM71" s="14"/>
      <c r="EIN71" s="14"/>
      <c r="EIO71" s="14"/>
      <c r="EIP71" s="14"/>
      <c r="EIQ71" s="14"/>
      <c r="EIR71" s="14"/>
      <c r="EIS71" s="14"/>
      <c r="EIT71" s="14"/>
      <c r="EIU71" s="14"/>
      <c r="EIV71" s="14"/>
      <c r="EIW71" s="14"/>
      <c r="EIX71" s="14"/>
      <c r="EIY71" s="14"/>
      <c r="EIZ71" s="14"/>
      <c r="EJA71" s="14"/>
      <c r="EJB71" s="14"/>
      <c r="EJC71" s="14"/>
      <c r="EJD71" s="14"/>
      <c r="EJE71" s="14"/>
      <c r="EJF71" s="14"/>
      <c r="EJG71" s="14"/>
      <c r="EJH71" s="14"/>
      <c r="EJI71" s="14"/>
      <c r="EJJ71" s="14"/>
      <c r="EJK71" s="14"/>
      <c r="EJL71" s="14"/>
      <c r="EJM71" s="14"/>
      <c r="EJN71" s="14"/>
      <c r="EJO71" s="14"/>
      <c r="EJP71" s="14"/>
      <c r="EJQ71" s="14"/>
      <c r="EJR71" s="14"/>
      <c r="EJS71" s="14"/>
      <c r="EJT71" s="14"/>
      <c r="EJU71" s="14"/>
      <c r="EJV71" s="14"/>
      <c r="EJW71" s="14"/>
      <c r="EJX71" s="14"/>
      <c r="EJY71" s="14"/>
      <c r="EJZ71" s="14"/>
      <c r="EKA71" s="14"/>
      <c r="EKB71" s="14"/>
      <c r="EKC71" s="14"/>
      <c r="EKD71" s="14"/>
      <c r="EKE71" s="14"/>
      <c r="EKF71" s="14"/>
      <c r="EKG71" s="14"/>
      <c r="EKH71" s="14"/>
      <c r="EKI71" s="14"/>
      <c r="EKJ71" s="14"/>
      <c r="EKK71" s="14"/>
      <c r="EKL71" s="14"/>
      <c r="EKM71" s="14"/>
      <c r="EKN71" s="14"/>
      <c r="EKO71" s="14"/>
      <c r="EKP71" s="14"/>
      <c r="EKQ71" s="14"/>
      <c r="EKR71" s="14"/>
      <c r="EKS71" s="14"/>
      <c r="EKT71" s="14"/>
      <c r="EKU71" s="14"/>
      <c r="EKV71" s="14"/>
      <c r="EKW71" s="14"/>
      <c r="EKX71" s="14"/>
      <c r="EKY71" s="14"/>
      <c r="EKZ71" s="14"/>
      <c r="ELA71" s="14"/>
      <c r="ELB71" s="14"/>
      <c r="ELC71" s="14"/>
      <c r="ELD71" s="14"/>
      <c r="ELE71" s="14"/>
      <c r="ELF71" s="14"/>
      <c r="ELG71" s="14"/>
      <c r="ELH71" s="14"/>
      <c r="ELI71" s="14"/>
      <c r="ELJ71" s="14"/>
      <c r="ELK71" s="14"/>
      <c r="ELL71" s="14"/>
      <c r="ELM71" s="14"/>
      <c r="ELN71" s="14"/>
      <c r="ELO71" s="14"/>
      <c r="ELP71" s="14"/>
      <c r="ELQ71" s="14"/>
      <c r="ELR71" s="14"/>
      <c r="ELS71" s="14"/>
      <c r="ELT71" s="14"/>
      <c r="ELU71" s="14"/>
      <c r="ELV71" s="14"/>
      <c r="ELW71" s="14"/>
      <c r="ELX71" s="14"/>
      <c r="ELY71" s="14"/>
      <c r="ELZ71" s="14"/>
      <c r="EMA71" s="14"/>
      <c r="EMB71" s="14"/>
      <c r="EMC71" s="14"/>
      <c r="EMD71" s="14"/>
      <c r="EME71" s="14"/>
      <c r="EMF71" s="14"/>
      <c r="EMG71" s="14"/>
      <c r="EMH71" s="14"/>
      <c r="EMI71" s="14"/>
      <c r="EMJ71" s="14"/>
      <c r="EMK71" s="14"/>
      <c r="EML71" s="14"/>
      <c r="EMM71" s="14"/>
      <c r="EMN71" s="14"/>
      <c r="EMO71" s="14"/>
      <c r="EMP71" s="14"/>
      <c r="EMQ71" s="14"/>
      <c r="EMR71" s="14"/>
      <c r="EMS71" s="14"/>
      <c r="EMT71" s="14"/>
      <c r="EMU71" s="14"/>
      <c r="EMV71" s="14"/>
      <c r="EMW71" s="14"/>
      <c r="EMX71" s="14"/>
      <c r="EMY71" s="14"/>
      <c r="EMZ71" s="14"/>
      <c r="ENA71" s="14"/>
      <c r="ENB71" s="14"/>
      <c r="ENC71" s="14"/>
      <c r="END71" s="14"/>
      <c r="ENE71" s="14"/>
      <c r="ENF71" s="14"/>
      <c r="ENG71" s="14"/>
      <c r="ENH71" s="14"/>
      <c r="ENI71" s="14"/>
      <c r="ENJ71" s="14"/>
      <c r="ENK71" s="14"/>
      <c r="ENL71" s="14"/>
      <c r="ENM71" s="14"/>
      <c r="ENN71" s="14"/>
      <c r="ENO71" s="14"/>
      <c r="ENP71" s="14"/>
      <c r="ENQ71" s="14"/>
      <c r="ENR71" s="14"/>
      <c r="ENS71" s="14"/>
      <c r="ENT71" s="14"/>
      <c r="ENU71" s="14"/>
      <c r="ENV71" s="14"/>
      <c r="ENW71" s="14"/>
      <c r="ENX71" s="14"/>
      <c r="ENY71" s="14"/>
      <c r="ENZ71" s="14"/>
      <c r="EOA71" s="14"/>
      <c r="EOB71" s="14"/>
      <c r="EOC71" s="14"/>
      <c r="EOD71" s="14"/>
      <c r="EOE71" s="14"/>
      <c r="EOF71" s="14"/>
      <c r="EOG71" s="14"/>
      <c r="EOH71" s="14"/>
      <c r="EOI71" s="14"/>
      <c r="EOJ71" s="14"/>
      <c r="EOK71" s="14"/>
      <c r="EOL71" s="14"/>
      <c r="EOM71" s="14"/>
      <c r="EON71" s="14"/>
      <c r="EOO71" s="14"/>
      <c r="EOP71" s="14"/>
      <c r="EOQ71" s="14"/>
      <c r="EOR71" s="14"/>
      <c r="EOS71" s="14"/>
      <c r="EOT71" s="14"/>
      <c r="EOU71" s="14"/>
      <c r="EOV71" s="14"/>
      <c r="EOW71" s="14"/>
      <c r="EOX71" s="14"/>
      <c r="EOY71" s="14"/>
      <c r="EOZ71" s="14"/>
      <c r="EPA71" s="14"/>
      <c r="EPB71" s="14"/>
      <c r="EPC71" s="14"/>
      <c r="EPD71" s="14"/>
      <c r="EPE71" s="14"/>
      <c r="EPF71" s="14"/>
      <c r="EPG71" s="14"/>
      <c r="EPH71" s="14"/>
      <c r="EPI71" s="14"/>
      <c r="EPJ71" s="14"/>
      <c r="EPK71" s="14"/>
      <c r="EPL71" s="14"/>
      <c r="EPM71" s="14"/>
      <c r="EPN71" s="14"/>
      <c r="EPO71" s="14"/>
      <c r="EPP71" s="14"/>
      <c r="EPQ71" s="14"/>
      <c r="EPR71" s="14"/>
      <c r="EPS71" s="14"/>
      <c r="EPT71" s="14"/>
      <c r="EPU71" s="14"/>
      <c r="EPV71" s="14"/>
      <c r="EPW71" s="14"/>
      <c r="EPX71" s="14"/>
      <c r="EPY71" s="14"/>
      <c r="EPZ71" s="14"/>
      <c r="EQA71" s="14"/>
      <c r="EQB71" s="14"/>
      <c r="EQC71" s="14"/>
      <c r="EQD71" s="14"/>
      <c r="EQE71" s="14"/>
      <c r="EQF71" s="14"/>
      <c r="EQG71" s="14"/>
      <c r="EQH71" s="14"/>
      <c r="EQI71" s="14"/>
      <c r="EQJ71" s="14"/>
      <c r="EQK71" s="14"/>
      <c r="EQL71" s="14"/>
      <c r="EQM71" s="14"/>
      <c r="EQN71" s="14"/>
      <c r="EQO71" s="14"/>
      <c r="EQP71" s="14"/>
      <c r="EQQ71" s="14"/>
      <c r="EQR71" s="14"/>
      <c r="EQS71" s="14"/>
      <c r="EQT71" s="14"/>
      <c r="EQU71" s="14"/>
      <c r="EQV71" s="14"/>
      <c r="EQW71" s="14"/>
      <c r="EQX71" s="14"/>
      <c r="EQY71" s="14"/>
      <c r="EQZ71" s="14"/>
      <c r="ERA71" s="14"/>
      <c r="ERB71" s="14"/>
      <c r="ERC71" s="14"/>
      <c r="ERD71" s="14"/>
      <c r="ERE71" s="14"/>
      <c r="ERF71" s="14"/>
      <c r="ERG71" s="14"/>
      <c r="ERH71" s="14"/>
      <c r="ERI71" s="14"/>
      <c r="ERJ71" s="14"/>
      <c r="ERK71" s="14"/>
      <c r="ERL71" s="14"/>
      <c r="ERM71" s="14"/>
      <c r="ERN71" s="14"/>
      <c r="ERO71" s="14"/>
      <c r="ERP71" s="14"/>
      <c r="ERQ71" s="14"/>
      <c r="ERR71" s="14"/>
      <c r="ERS71" s="14"/>
      <c r="ERT71" s="14"/>
      <c r="ERU71" s="14"/>
      <c r="ERV71" s="14"/>
      <c r="ERW71" s="14"/>
      <c r="ERX71" s="14"/>
      <c r="ERY71" s="14"/>
      <c r="ERZ71" s="14"/>
      <c r="ESA71" s="14"/>
      <c r="ESB71" s="14"/>
      <c r="ESC71" s="14"/>
      <c r="ESD71" s="14"/>
      <c r="ESE71" s="14"/>
      <c r="ESF71" s="14"/>
      <c r="ESG71" s="14"/>
      <c r="ESH71" s="14"/>
      <c r="ESI71" s="14"/>
      <c r="ESJ71" s="14"/>
      <c r="ESK71" s="14"/>
      <c r="ESL71" s="14"/>
      <c r="ESM71" s="14"/>
      <c r="ESN71" s="14"/>
      <c r="ESO71" s="14"/>
      <c r="ESP71" s="14"/>
      <c r="ESQ71" s="14"/>
      <c r="ESR71" s="14"/>
      <c r="ESS71" s="14"/>
      <c r="EST71" s="14"/>
      <c r="ESU71" s="14"/>
      <c r="ESV71" s="14"/>
      <c r="ESW71" s="14"/>
      <c r="ESX71" s="14"/>
      <c r="ESY71" s="14"/>
      <c r="ESZ71" s="14"/>
      <c r="ETA71" s="14"/>
      <c r="ETB71" s="14"/>
      <c r="ETC71" s="14"/>
      <c r="ETD71" s="14"/>
      <c r="ETE71" s="14"/>
      <c r="ETF71" s="14"/>
      <c r="ETG71" s="14"/>
      <c r="ETH71" s="14"/>
      <c r="ETI71" s="14"/>
      <c r="ETJ71" s="14"/>
      <c r="ETK71" s="14"/>
      <c r="ETL71" s="14"/>
      <c r="ETM71" s="14"/>
      <c r="ETN71" s="14"/>
      <c r="ETO71" s="14"/>
      <c r="ETP71" s="14"/>
      <c r="ETQ71" s="14"/>
      <c r="ETR71" s="14"/>
      <c r="ETS71" s="14"/>
      <c r="ETT71" s="14"/>
      <c r="ETU71" s="14"/>
      <c r="ETV71" s="14"/>
      <c r="ETW71" s="14"/>
      <c r="ETX71" s="14"/>
      <c r="ETY71" s="14"/>
      <c r="ETZ71" s="14"/>
      <c r="EUA71" s="14"/>
      <c r="EUB71" s="14"/>
      <c r="EUC71" s="14"/>
      <c r="EUD71" s="14"/>
      <c r="EUE71" s="14"/>
      <c r="EUF71" s="14"/>
      <c r="EUG71" s="14"/>
      <c r="EUH71" s="14"/>
      <c r="EUI71" s="14"/>
      <c r="EUJ71" s="14"/>
      <c r="EUK71" s="14"/>
      <c r="EUL71" s="14"/>
      <c r="EUM71" s="14"/>
      <c r="EUN71" s="14"/>
      <c r="EUO71" s="14"/>
      <c r="EUP71" s="14"/>
      <c r="EUQ71" s="14"/>
      <c r="EUR71" s="14"/>
      <c r="EUS71" s="14"/>
      <c r="EUT71" s="14"/>
      <c r="EUU71" s="14"/>
      <c r="EUV71" s="14"/>
      <c r="EUW71" s="14"/>
      <c r="EUX71" s="14"/>
      <c r="EUY71" s="14"/>
      <c r="EUZ71" s="14"/>
      <c r="EVA71" s="14"/>
      <c r="EVB71" s="14"/>
      <c r="EVC71" s="14"/>
      <c r="EVD71" s="14"/>
      <c r="EVE71" s="14"/>
      <c r="EVF71" s="14"/>
      <c r="EVG71" s="14"/>
      <c r="EVH71" s="14"/>
      <c r="EVI71" s="14"/>
      <c r="EVJ71" s="14"/>
      <c r="EVK71" s="14"/>
      <c r="EVL71" s="14"/>
      <c r="EVM71" s="14"/>
      <c r="EVN71" s="14"/>
      <c r="EVO71" s="14"/>
      <c r="EVP71" s="14"/>
      <c r="EVQ71" s="14"/>
      <c r="EVR71" s="14"/>
      <c r="EVS71" s="14"/>
      <c r="EVT71" s="14"/>
      <c r="EVU71" s="14"/>
      <c r="EVV71" s="14"/>
      <c r="EVW71" s="14"/>
      <c r="EVX71" s="14"/>
      <c r="EVY71" s="14"/>
      <c r="EVZ71" s="14"/>
      <c r="EWA71" s="14"/>
      <c r="EWB71" s="14"/>
      <c r="EWC71" s="14"/>
      <c r="EWD71" s="14"/>
      <c r="EWE71" s="14"/>
      <c r="EWF71" s="14"/>
      <c r="EWG71" s="14"/>
      <c r="EWH71" s="14"/>
      <c r="EWI71" s="14"/>
      <c r="EWJ71" s="14"/>
      <c r="EWK71" s="14"/>
      <c r="EWL71" s="14"/>
      <c r="EWM71" s="14"/>
      <c r="EWN71" s="14"/>
      <c r="EWO71" s="14"/>
      <c r="EWP71" s="14"/>
      <c r="EWQ71" s="14"/>
      <c r="EWR71" s="14"/>
      <c r="EWS71" s="14"/>
      <c r="EWT71" s="14"/>
      <c r="EWU71" s="14"/>
      <c r="EWV71" s="14"/>
      <c r="EWW71" s="14"/>
      <c r="EWX71" s="14"/>
      <c r="EWY71" s="14"/>
      <c r="EWZ71" s="14"/>
      <c r="EXA71" s="14"/>
      <c r="EXB71" s="14"/>
      <c r="EXC71" s="14"/>
      <c r="EXD71" s="14"/>
      <c r="EXE71" s="14"/>
      <c r="EXF71" s="14"/>
      <c r="EXG71" s="14"/>
      <c r="EXH71" s="14"/>
      <c r="EXI71" s="14"/>
      <c r="EXJ71" s="14"/>
      <c r="EXK71" s="14"/>
      <c r="EXL71" s="14"/>
      <c r="EXM71" s="14"/>
      <c r="EXN71" s="14"/>
      <c r="EXO71" s="14"/>
      <c r="EXP71" s="14"/>
      <c r="EXQ71" s="14"/>
      <c r="EXR71" s="14"/>
      <c r="EXS71" s="14"/>
      <c r="EXT71" s="14"/>
      <c r="EXU71" s="14"/>
      <c r="EXV71" s="14"/>
      <c r="EXW71" s="14"/>
      <c r="EXX71" s="14"/>
      <c r="EXY71" s="14"/>
      <c r="EXZ71" s="14"/>
      <c r="EYA71" s="14"/>
      <c r="EYB71" s="14"/>
      <c r="EYC71" s="14"/>
      <c r="EYD71" s="14"/>
      <c r="EYE71" s="14"/>
      <c r="EYF71" s="14"/>
      <c r="EYG71" s="14"/>
      <c r="EYH71" s="14"/>
      <c r="EYI71" s="14"/>
      <c r="EYJ71" s="14"/>
      <c r="EYK71" s="14"/>
      <c r="EYL71" s="14"/>
      <c r="EYM71" s="14"/>
      <c r="EYN71" s="14"/>
      <c r="EYO71" s="14"/>
      <c r="EYP71" s="14"/>
      <c r="EYQ71" s="14"/>
      <c r="EYR71" s="14"/>
      <c r="EYS71" s="14"/>
      <c r="EYT71" s="14"/>
      <c r="EYU71" s="14"/>
      <c r="EYV71" s="14"/>
      <c r="EYW71" s="14"/>
      <c r="EYX71" s="14"/>
      <c r="EYY71" s="14"/>
      <c r="EYZ71" s="14"/>
      <c r="EZA71" s="14"/>
      <c r="EZB71" s="14"/>
      <c r="EZC71" s="14"/>
      <c r="EZD71" s="14"/>
      <c r="EZE71" s="14"/>
      <c r="EZF71" s="14"/>
      <c r="EZG71" s="14"/>
      <c r="EZH71" s="14"/>
      <c r="EZI71" s="14"/>
      <c r="EZJ71" s="14"/>
      <c r="EZK71" s="14"/>
      <c r="EZL71" s="14"/>
      <c r="EZM71" s="14"/>
      <c r="EZN71" s="14"/>
      <c r="EZO71" s="14"/>
      <c r="EZP71" s="14"/>
      <c r="EZQ71" s="14"/>
      <c r="EZR71" s="14"/>
      <c r="EZS71" s="14"/>
      <c r="EZT71" s="14"/>
      <c r="EZU71" s="14"/>
      <c r="EZV71" s="14"/>
      <c r="EZW71" s="14"/>
      <c r="EZX71" s="14"/>
      <c r="EZY71" s="14"/>
      <c r="EZZ71" s="14"/>
      <c r="FAA71" s="14"/>
      <c r="FAB71" s="14"/>
      <c r="FAC71" s="14"/>
      <c r="FAD71" s="14"/>
      <c r="FAE71" s="14"/>
      <c r="FAF71" s="14"/>
      <c r="FAG71" s="14"/>
      <c r="FAH71" s="14"/>
      <c r="FAI71" s="14"/>
      <c r="FAJ71" s="14"/>
      <c r="FAK71" s="14"/>
      <c r="FAL71" s="14"/>
      <c r="FAM71" s="14"/>
      <c r="FAN71" s="14"/>
      <c r="FAO71" s="14"/>
      <c r="FAP71" s="14"/>
      <c r="FAQ71" s="14"/>
      <c r="FAR71" s="14"/>
      <c r="FAS71" s="14"/>
      <c r="FAT71" s="14"/>
      <c r="FAU71" s="14"/>
      <c r="FAV71" s="14"/>
      <c r="FAW71" s="14"/>
      <c r="FAX71" s="14"/>
      <c r="FAY71" s="14"/>
      <c r="FAZ71" s="14"/>
      <c r="FBA71" s="14"/>
      <c r="FBB71" s="14"/>
      <c r="FBC71" s="14"/>
      <c r="FBD71" s="14"/>
      <c r="FBE71" s="14"/>
      <c r="FBF71" s="14"/>
      <c r="FBG71" s="14"/>
      <c r="FBH71" s="14"/>
      <c r="FBI71" s="14"/>
      <c r="FBJ71" s="14"/>
      <c r="FBK71" s="14"/>
      <c r="FBL71" s="14"/>
      <c r="FBM71" s="14"/>
      <c r="FBN71" s="14"/>
      <c r="FBO71" s="14"/>
      <c r="FBP71" s="14"/>
      <c r="FBQ71" s="14"/>
      <c r="FBR71" s="14"/>
      <c r="FBS71" s="14"/>
      <c r="FBT71" s="14"/>
      <c r="FBU71" s="14"/>
      <c r="FBV71" s="14"/>
      <c r="FBW71" s="14"/>
      <c r="FBX71" s="14"/>
      <c r="FBY71" s="14"/>
      <c r="FBZ71" s="14"/>
      <c r="FCA71" s="14"/>
      <c r="FCB71" s="14"/>
      <c r="FCC71" s="14"/>
      <c r="FCD71" s="14"/>
      <c r="FCE71" s="14"/>
      <c r="FCF71" s="14"/>
      <c r="FCG71" s="14"/>
      <c r="FCH71" s="14"/>
      <c r="FCI71" s="14"/>
      <c r="FCJ71" s="14"/>
      <c r="FCK71" s="14"/>
      <c r="FCL71" s="14"/>
      <c r="FCM71" s="14"/>
      <c r="FCN71" s="14"/>
      <c r="FCO71" s="14"/>
      <c r="FCP71" s="14"/>
      <c r="FCQ71" s="14"/>
      <c r="FCR71" s="14"/>
      <c r="FCS71" s="14"/>
      <c r="FCT71" s="14"/>
      <c r="FCU71" s="14"/>
      <c r="FCV71" s="14"/>
      <c r="FCW71" s="14"/>
      <c r="FCX71" s="14"/>
      <c r="FCY71" s="14"/>
      <c r="FCZ71" s="14"/>
      <c r="FDA71" s="14"/>
      <c r="FDB71" s="14"/>
      <c r="FDC71" s="14"/>
      <c r="FDD71" s="14"/>
      <c r="FDE71" s="14"/>
      <c r="FDF71" s="14"/>
      <c r="FDG71" s="14"/>
      <c r="FDH71" s="14"/>
      <c r="FDI71" s="14"/>
      <c r="FDJ71" s="14"/>
      <c r="FDK71" s="14"/>
      <c r="FDL71" s="14"/>
      <c r="FDM71" s="14"/>
      <c r="FDN71" s="14"/>
      <c r="FDO71" s="14"/>
      <c r="FDP71" s="14"/>
      <c r="FDQ71" s="14"/>
      <c r="FDR71" s="14"/>
      <c r="FDS71" s="14"/>
      <c r="FDT71" s="14"/>
      <c r="FDU71" s="14"/>
      <c r="FDV71" s="14"/>
      <c r="FDW71" s="14"/>
      <c r="FDX71" s="14"/>
      <c r="FDY71" s="14"/>
      <c r="FDZ71" s="14"/>
      <c r="FEA71" s="14"/>
      <c r="FEB71" s="14"/>
      <c r="FEC71" s="14"/>
      <c r="FED71" s="14"/>
      <c r="FEE71" s="14"/>
      <c r="FEF71" s="14"/>
      <c r="FEG71" s="14"/>
      <c r="FEH71" s="14"/>
      <c r="FEI71" s="14"/>
      <c r="FEJ71" s="14"/>
      <c r="FEK71" s="14"/>
      <c r="FEL71" s="14"/>
      <c r="FEM71" s="14"/>
      <c r="FEN71" s="14"/>
      <c r="FEO71" s="14"/>
      <c r="FEP71" s="14"/>
      <c r="FEQ71" s="14"/>
      <c r="FER71" s="14"/>
      <c r="FES71" s="14"/>
      <c r="FET71" s="14"/>
      <c r="FEU71" s="14"/>
      <c r="FEV71" s="14"/>
      <c r="FEW71" s="14"/>
      <c r="FEX71" s="14"/>
      <c r="FEY71" s="14"/>
      <c r="FEZ71" s="14"/>
      <c r="FFA71" s="14"/>
      <c r="FFB71" s="14"/>
      <c r="FFC71" s="14"/>
      <c r="FFD71" s="14"/>
      <c r="FFE71" s="14"/>
      <c r="FFF71" s="14"/>
      <c r="FFG71" s="14"/>
      <c r="FFH71" s="14"/>
      <c r="FFI71" s="14"/>
      <c r="FFJ71" s="14"/>
      <c r="FFK71" s="14"/>
      <c r="FFL71" s="14"/>
      <c r="FFM71" s="14"/>
      <c r="FFN71" s="14"/>
      <c r="FFO71" s="14"/>
      <c r="FFP71" s="14"/>
      <c r="FFQ71" s="14"/>
      <c r="FFR71" s="14"/>
      <c r="FFS71" s="14"/>
      <c r="FFT71" s="14"/>
      <c r="FFU71" s="14"/>
      <c r="FFV71" s="14"/>
      <c r="FFW71" s="14"/>
      <c r="FFX71" s="14"/>
      <c r="FFY71" s="14"/>
      <c r="FFZ71" s="14"/>
      <c r="FGA71" s="14"/>
      <c r="FGB71" s="14"/>
      <c r="FGC71" s="14"/>
      <c r="FGD71" s="14"/>
      <c r="FGE71" s="14"/>
      <c r="FGF71" s="14"/>
      <c r="FGG71" s="14"/>
      <c r="FGH71" s="14"/>
      <c r="FGI71" s="14"/>
      <c r="FGJ71" s="14"/>
      <c r="FGK71" s="14"/>
      <c r="FGL71" s="14"/>
      <c r="FGM71" s="14"/>
      <c r="FGN71" s="14"/>
      <c r="FGO71" s="14"/>
      <c r="FGP71" s="14"/>
      <c r="FGQ71" s="14"/>
      <c r="FGR71" s="14"/>
      <c r="FGS71" s="14"/>
      <c r="FGT71" s="14"/>
      <c r="FGU71" s="14"/>
      <c r="FGV71" s="14"/>
      <c r="FGW71" s="14"/>
      <c r="FGX71" s="14"/>
      <c r="FGY71" s="14"/>
      <c r="FGZ71" s="14"/>
      <c r="FHA71" s="14"/>
      <c r="FHB71" s="14"/>
      <c r="FHC71" s="14"/>
      <c r="FHD71" s="14"/>
      <c r="FHE71" s="14"/>
      <c r="FHF71" s="14"/>
      <c r="FHG71" s="14"/>
      <c r="FHH71" s="14"/>
      <c r="FHI71" s="14"/>
      <c r="FHJ71" s="14"/>
      <c r="FHK71" s="14"/>
      <c r="FHL71" s="14"/>
      <c r="FHM71" s="14"/>
      <c r="FHN71" s="14"/>
      <c r="FHO71" s="14"/>
      <c r="FHP71" s="14"/>
      <c r="FHQ71" s="14"/>
      <c r="FHR71" s="14"/>
      <c r="FHS71" s="14"/>
      <c r="FHT71" s="14"/>
      <c r="FHU71" s="14"/>
      <c r="FHV71" s="14"/>
      <c r="FHW71" s="14"/>
      <c r="FHX71" s="14"/>
      <c r="FHY71" s="14"/>
      <c r="FHZ71" s="14"/>
      <c r="FIA71" s="14"/>
      <c r="FIB71" s="14"/>
      <c r="FIC71" s="14"/>
      <c r="FID71" s="14"/>
      <c r="FIE71" s="14"/>
      <c r="FIF71" s="14"/>
      <c r="FIG71" s="14"/>
      <c r="FIH71" s="14"/>
      <c r="FII71" s="14"/>
      <c r="FIJ71" s="14"/>
      <c r="FIK71" s="14"/>
      <c r="FIL71" s="14"/>
      <c r="FIM71" s="14"/>
      <c r="FIN71" s="14"/>
      <c r="FIO71" s="14"/>
      <c r="FIP71" s="14"/>
      <c r="FIQ71" s="14"/>
      <c r="FIR71" s="14"/>
      <c r="FIS71" s="14"/>
      <c r="FIT71" s="14"/>
      <c r="FIU71" s="14"/>
      <c r="FIV71" s="14"/>
      <c r="FIW71" s="14"/>
      <c r="FIX71" s="14"/>
      <c r="FIY71" s="14"/>
      <c r="FIZ71" s="14"/>
      <c r="FJA71" s="14"/>
      <c r="FJB71" s="14"/>
      <c r="FJC71" s="14"/>
      <c r="FJD71" s="14"/>
      <c r="FJE71" s="14"/>
      <c r="FJF71" s="14"/>
      <c r="FJG71" s="14"/>
      <c r="FJH71" s="14"/>
      <c r="FJI71" s="14"/>
      <c r="FJJ71" s="14"/>
      <c r="FJK71" s="14"/>
      <c r="FJL71" s="14"/>
      <c r="FJM71" s="14"/>
      <c r="FJN71" s="14"/>
      <c r="FJO71" s="14"/>
      <c r="FJP71" s="14"/>
      <c r="FJQ71" s="14"/>
      <c r="FJR71" s="14"/>
      <c r="FJS71" s="14"/>
      <c r="FJT71" s="14"/>
      <c r="FJU71" s="14"/>
      <c r="FJV71" s="14"/>
      <c r="FJW71" s="14"/>
      <c r="FJX71" s="14"/>
      <c r="FJY71" s="14"/>
      <c r="FJZ71" s="14"/>
      <c r="FKA71" s="14"/>
      <c r="FKB71" s="14"/>
      <c r="FKC71" s="14"/>
      <c r="FKD71" s="14"/>
      <c r="FKE71" s="14"/>
      <c r="FKF71" s="14"/>
      <c r="FKG71" s="14"/>
      <c r="FKH71" s="14"/>
      <c r="FKI71" s="14"/>
      <c r="FKJ71" s="14"/>
      <c r="FKK71" s="14"/>
      <c r="FKL71" s="14"/>
      <c r="FKM71" s="14"/>
      <c r="FKN71" s="14"/>
      <c r="FKO71" s="14"/>
      <c r="FKP71" s="14"/>
      <c r="FKQ71" s="14"/>
      <c r="FKR71" s="14"/>
      <c r="FKS71" s="14"/>
      <c r="FKT71" s="14"/>
      <c r="FKU71" s="14"/>
      <c r="FKV71" s="14"/>
      <c r="FKW71" s="14"/>
      <c r="FKX71" s="14"/>
      <c r="FKY71" s="14"/>
      <c r="FKZ71" s="14"/>
      <c r="FLA71" s="14"/>
      <c r="FLB71" s="14"/>
      <c r="FLC71" s="14"/>
      <c r="FLD71" s="14"/>
      <c r="FLE71" s="14"/>
      <c r="FLF71" s="14"/>
      <c r="FLG71" s="14"/>
      <c r="FLH71" s="14"/>
      <c r="FLI71" s="14"/>
      <c r="FLJ71" s="14"/>
      <c r="FLK71" s="14"/>
      <c r="FLL71" s="14"/>
      <c r="FLM71" s="14"/>
      <c r="FLN71" s="14"/>
      <c r="FLO71" s="14"/>
      <c r="FLP71" s="14"/>
      <c r="FLQ71" s="14"/>
      <c r="FLR71" s="14"/>
      <c r="FLS71" s="14"/>
      <c r="FLT71" s="14"/>
      <c r="FLU71" s="14"/>
      <c r="FLV71" s="14"/>
      <c r="FLW71" s="14"/>
      <c r="FLX71" s="14"/>
      <c r="FLY71" s="14"/>
      <c r="FLZ71" s="14"/>
      <c r="FMA71" s="14"/>
      <c r="FMB71" s="14"/>
      <c r="FMC71" s="14"/>
      <c r="FMD71" s="14"/>
      <c r="FME71" s="14"/>
      <c r="FMF71" s="14"/>
      <c r="FMG71" s="14"/>
      <c r="FMH71" s="14"/>
      <c r="FMI71" s="14"/>
      <c r="FMJ71" s="14"/>
      <c r="FMK71" s="14"/>
      <c r="FML71" s="14"/>
      <c r="FMM71" s="14"/>
      <c r="FMN71" s="14"/>
      <c r="FMO71" s="14"/>
      <c r="FMP71" s="14"/>
      <c r="FMQ71" s="14"/>
      <c r="FMR71" s="14"/>
      <c r="FMS71" s="14"/>
      <c r="FMT71" s="14"/>
      <c r="FMU71" s="14"/>
      <c r="FMV71" s="14"/>
      <c r="FMW71" s="14"/>
      <c r="FMX71" s="14"/>
      <c r="FMY71" s="14"/>
      <c r="FMZ71" s="14"/>
      <c r="FNA71" s="14"/>
      <c r="FNB71" s="14"/>
      <c r="FNC71" s="14"/>
      <c r="FND71" s="14"/>
      <c r="FNE71" s="14"/>
      <c r="FNF71" s="14"/>
      <c r="FNG71" s="14"/>
      <c r="FNH71" s="14"/>
      <c r="FNI71" s="14"/>
      <c r="FNJ71" s="14"/>
      <c r="FNK71" s="14"/>
      <c r="FNL71" s="14"/>
      <c r="FNM71" s="14"/>
      <c r="FNN71" s="14"/>
      <c r="FNO71" s="14"/>
      <c r="FNP71" s="14"/>
      <c r="FNQ71" s="14"/>
      <c r="FNR71" s="14"/>
      <c r="FNS71" s="14"/>
      <c r="FNT71" s="14"/>
      <c r="FNU71" s="14"/>
      <c r="FNV71" s="14"/>
      <c r="FNW71" s="14"/>
      <c r="FNX71" s="14"/>
      <c r="FNY71" s="14"/>
      <c r="FNZ71" s="14"/>
      <c r="FOA71" s="14"/>
      <c r="FOB71" s="14"/>
      <c r="FOC71" s="14"/>
      <c r="FOD71" s="14"/>
      <c r="FOE71" s="14"/>
      <c r="FOF71" s="14"/>
      <c r="FOG71" s="14"/>
      <c r="FOH71" s="14"/>
      <c r="FOI71" s="14"/>
      <c r="FOJ71" s="14"/>
      <c r="FOK71" s="14"/>
      <c r="FOL71" s="14"/>
      <c r="FOM71" s="14"/>
      <c r="FON71" s="14"/>
      <c r="FOO71" s="14"/>
      <c r="FOP71" s="14"/>
      <c r="FOQ71" s="14"/>
      <c r="FOR71" s="14"/>
      <c r="FOS71" s="14"/>
      <c r="FOT71" s="14"/>
      <c r="FOU71" s="14"/>
      <c r="FOV71" s="14"/>
      <c r="FOW71" s="14"/>
      <c r="FOX71" s="14"/>
      <c r="FOY71" s="14"/>
      <c r="FOZ71" s="14"/>
      <c r="FPA71" s="14"/>
      <c r="FPB71" s="14"/>
      <c r="FPC71" s="14"/>
      <c r="FPD71" s="14"/>
      <c r="FPE71" s="14"/>
      <c r="FPF71" s="14"/>
      <c r="FPG71" s="14"/>
      <c r="FPH71" s="14"/>
      <c r="FPI71" s="14"/>
      <c r="FPJ71" s="14"/>
      <c r="FPK71" s="14"/>
      <c r="FPL71" s="14"/>
      <c r="FPM71" s="14"/>
      <c r="FPN71" s="14"/>
      <c r="FPO71" s="14"/>
      <c r="FPP71" s="14"/>
      <c r="FPQ71" s="14"/>
      <c r="FPR71" s="14"/>
      <c r="FPS71" s="14"/>
      <c r="FPT71" s="14"/>
      <c r="FPU71" s="14"/>
      <c r="FPV71" s="14"/>
      <c r="FPW71" s="14"/>
      <c r="FPX71" s="14"/>
      <c r="FPY71" s="14"/>
      <c r="FPZ71" s="14"/>
      <c r="FQA71" s="14"/>
      <c r="FQB71" s="14"/>
      <c r="FQC71" s="14"/>
      <c r="FQD71" s="14"/>
      <c r="FQE71" s="14"/>
      <c r="FQF71" s="14"/>
      <c r="FQG71" s="14"/>
      <c r="FQH71" s="14"/>
      <c r="FQI71" s="14"/>
      <c r="FQJ71" s="14"/>
      <c r="FQK71" s="14"/>
      <c r="FQL71" s="14"/>
      <c r="FQM71" s="14"/>
      <c r="FQN71" s="14"/>
      <c r="FQO71" s="14"/>
      <c r="FQP71" s="14"/>
      <c r="FQQ71" s="14"/>
      <c r="FQR71" s="14"/>
      <c r="FQS71" s="14"/>
      <c r="FQT71" s="14"/>
      <c r="FQU71" s="14"/>
      <c r="FQV71" s="14"/>
      <c r="FQW71" s="14"/>
      <c r="FQX71" s="14"/>
      <c r="FQY71" s="14"/>
      <c r="FQZ71" s="14"/>
      <c r="FRA71" s="14"/>
      <c r="FRB71" s="14"/>
      <c r="FRC71" s="14"/>
      <c r="FRD71" s="14"/>
      <c r="FRE71" s="14"/>
      <c r="FRF71" s="14"/>
      <c r="FRG71" s="14"/>
      <c r="FRH71" s="14"/>
      <c r="FRI71" s="14"/>
      <c r="FRJ71" s="14"/>
      <c r="FRK71" s="14"/>
      <c r="FRL71" s="14"/>
      <c r="FRM71" s="14"/>
      <c r="FRN71" s="14"/>
      <c r="FRO71" s="14"/>
      <c r="FRP71" s="14"/>
      <c r="FRQ71" s="14"/>
      <c r="FRR71" s="14"/>
      <c r="FRS71" s="14"/>
      <c r="FRT71" s="14"/>
      <c r="FRU71" s="14"/>
      <c r="FRV71" s="14"/>
      <c r="FRW71" s="14"/>
      <c r="FRX71" s="14"/>
      <c r="FRY71" s="14"/>
      <c r="FRZ71" s="14"/>
      <c r="FSA71" s="14"/>
      <c r="FSB71" s="14"/>
      <c r="FSC71" s="14"/>
      <c r="FSD71" s="14"/>
      <c r="FSE71" s="14"/>
      <c r="FSF71" s="14"/>
      <c r="FSG71" s="14"/>
      <c r="FSH71" s="14"/>
      <c r="FSI71" s="14"/>
      <c r="FSJ71" s="14"/>
      <c r="FSK71" s="14"/>
      <c r="FSL71" s="14"/>
      <c r="FSM71" s="14"/>
      <c r="FSN71" s="14"/>
      <c r="FSO71" s="14"/>
      <c r="FSP71" s="14"/>
      <c r="FSQ71" s="14"/>
      <c r="FSR71" s="14"/>
      <c r="FSS71" s="14"/>
      <c r="FST71" s="14"/>
      <c r="FSU71" s="14"/>
      <c r="FSV71" s="14"/>
      <c r="FSW71" s="14"/>
      <c r="FSX71" s="14"/>
      <c r="FSY71" s="14"/>
      <c r="FSZ71" s="14"/>
      <c r="FTA71" s="14"/>
      <c r="FTB71" s="14"/>
      <c r="FTC71" s="14"/>
      <c r="FTD71" s="14"/>
      <c r="FTE71" s="14"/>
      <c r="FTF71" s="14"/>
      <c r="FTG71" s="14"/>
      <c r="FTH71" s="14"/>
      <c r="FTI71" s="14"/>
      <c r="FTJ71" s="14"/>
      <c r="FTK71" s="14"/>
      <c r="FTL71" s="14"/>
      <c r="FTM71" s="14"/>
      <c r="FTN71" s="14"/>
      <c r="FTO71" s="14"/>
      <c r="FTP71" s="14"/>
      <c r="FTQ71" s="14"/>
      <c r="FTR71" s="14"/>
      <c r="FTS71" s="14"/>
      <c r="FTT71" s="14"/>
      <c r="FTU71" s="14"/>
      <c r="FTV71" s="14"/>
      <c r="FTW71" s="14"/>
      <c r="FTX71" s="14"/>
      <c r="FTY71" s="14"/>
      <c r="FTZ71" s="14"/>
      <c r="FUA71" s="14"/>
      <c r="FUB71" s="14"/>
      <c r="FUC71" s="14"/>
      <c r="FUD71" s="14"/>
      <c r="FUE71" s="14"/>
      <c r="FUF71" s="14"/>
      <c r="FUG71" s="14"/>
      <c r="FUH71" s="14"/>
      <c r="FUI71" s="14"/>
      <c r="FUJ71" s="14"/>
      <c r="FUK71" s="14"/>
      <c r="FUL71" s="14"/>
      <c r="FUM71" s="14"/>
      <c r="FUN71" s="14"/>
      <c r="FUO71" s="14"/>
      <c r="FUP71" s="14"/>
      <c r="FUQ71" s="14"/>
      <c r="FUR71" s="14"/>
      <c r="FUS71" s="14"/>
      <c r="FUT71" s="14"/>
      <c r="FUU71" s="14"/>
      <c r="FUV71" s="14"/>
      <c r="FUW71" s="14"/>
      <c r="FUX71" s="14"/>
      <c r="FUY71" s="14"/>
      <c r="FUZ71" s="14"/>
      <c r="FVA71" s="14"/>
      <c r="FVB71" s="14"/>
      <c r="FVC71" s="14"/>
      <c r="FVD71" s="14"/>
      <c r="FVE71" s="14"/>
      <c r="FVF71" s="14"/>
      <c r="FVG71" s="14"/>
      <c r="FVH71" s="14"/>
      <c r="FVI71" s="14"/>
      <c r="FVJ71" s="14"/>
      <c r="FVK71" s="14"/>
      <c r="FVL71" s="14"/>
      <c r="FVM71" s="14"/>
      <c r="FVN71" s="14"/>
      <c r="FVO71" s="14"/>
      <c r="FVP71" s="14"/>
      <c r="FVQ71" s="14"/>
      <c r="FVR71" s="14"/>
      <c r="FVS71" s="14"/>
      <c r="FVT71" s="14"/>
      <c r="FVU71" s="14"/>
      <c r="FVV71" s="14"/>
      <c r="FVW71" s="14"/>
      <c r="FVX71" s="14"/>
      <c r="FVY71" s="14"/>
      <c r="FVZ71" s="14"/>
      <c r="FWA71" s="14"/>
      <c r="FWB71" s="14"/>
      <c r="FWC71" s="14"/>
      <c r="FWD71" s="14"/>
      <c r="FWE71" s="14"/>
      <c r="FWF71" s="14"/>
      <c r="FWG71" s="14"/>
      <c r="FWH71" s="14"/>
      <c r="FWI71" s="14"/>
      <c r="FWJ71" s="14"/>
      <c r="FWK71" s="14"/>
      <c r="FWL71" s="14"/>
      <c r="FWM71" s="14"/>
      <c r="FWN71" s="14"/>
      <c r="FWO71" s="14"/>
      <c r="FWP71" s="14"/>
      <c r="FWQ71" s="14"/>
      <c r="FWR71" s="14"/>
      <c r="FWS71" s="14"/>
      <c r="FWT71" s="14"/>
      <c r="FWU71" s="14"/>
      <c r="FWV71" s="14"/>
      <c r="FWW71" s="14"/>
      <c r="FWX71" s="14"/>
      <c r="FWY71" s="14"/>
      <c r="FWZ71" s="14"/>
      <c r="FXA71" s="14"/>
      <c r="FXB71" s="14"/>
      <c r="FXC71" s="14"/>
      <c r="FXD71" s="14"/>
      <c r="FXE71" s="14"/>
      <c r="FXF71" s="14"/>
      <c r="FXG71" s="14"/>
      <c r="FXH71" s="14"/>
      <c r="FXI71" s="14"/>
      <c r="FXJ71" s="14"/>
      <c r="FXK71" s="14"/>
      <c r="FXL71" s="14"/>
      <c r="FXM71" s="14"/>
      <c r="FXN71" s="14"/>
      <c r="FXO71" s="14"/>
      <c r="FXP71" s="14"/>
      <c r="FXQ71" s="14"/>
      <c r="FXR71" s="14"/>
      <c r="FXS71" s="14"/>
      <c r="FXT71" s="14"/>
      <c r="FXU71" s="14"/>
      <c r="FXV71" s="14"/>
      <c r="FXW71" s="14"/>
      <c r="FXX71" s="14"/>
      <c r="FXY71" s="14"/>
      <c r="FXZ71" s="14"/>
      <c r="FYA71" s="14"/>
      <c r="FYB71" s="14"/>
      <c r="FYC71" s="14"/>
      <c r="FYD71" s="14"/>
      <c r="FYE71" s="14"/>
      <c r="FYF71" s="14"/>
      <c r="FYG71" s="14"/>
      <c r="FYH71" s="14"/>
      <c r="FYI71" s="14"/>
      <c r="FYJ71" s="14"/>
      <c r="FYK71" s="14"/>
      <c r="FYL71" s="14"/>
      <c r="FYM71" s="14"/>
      <c r="FYN71" s="14"/>
      <c r="FYO71" s="14"/>
      <c r="FYP71" s="14"/>
      <c r="FYQ71" s="14"/>
      <c r="FYR71" s="14"/>
      <c r="FYS71" s="14"/>
      <c r="FYT71" s="14"/>
      <c r="FYU71" s="14"/>
      <c r="FYV71" s="14"/>
      <c r="FYW71" s="14"/>
      <c r="FYX71" s="14"/>
      <c r="FYY71" s="14"/>
      <c r="FYZ71" s="14"/>
      <c r="FZA71" s="14"/>
      <c r="FZB71" s="14"/>
      <c r="FZC71" s="14"/>
      <c r="FZD71" s="14"/>
      <c r="FZE71" s="14"/>
      <c r="FZF71" s="14"/>
      <c r="FZG71" s="14"/>
      <c r="FZH71" s="14"/>
      <c r="FZI71" s="14"/>
      <c r="FZJ71" s="14"/>
      <c r="FZK71" s="14"/>
      <c r="FZL71" s="14"/>
      <c r="FZM71" s="14"/>
      <c r="FZN71" s="14"/>
      <c r="FZO71" s="14"/>
      <c r="FZP71" s="14"/>
      <c r="FZQ71" s="14"/>
      <c r="FZR71" s="14"/>
      <c r="FZS71" s="14"/>
      <c r="FZT71" s="14"/>
      <c r="FZU71" s="14"/>
      <c r="FZV71" s="14"/>
      <c r="FZW71" s="14"/>
      <c r="FZX71" s="14"/>
      <c r="FZY71" s="14"/>
      <c r="FZZ71" s="14"/>
      <c r="GAA71" s="14"/>
      <c r="GAB71" s="14"/>
      <c r="GAC71" s="14"/>
      <c r="GAD71" s="14"/>
      <c r="GAE71" s="14"/>
      <c r="GAF71" s="14"/>
      <c r="GAG71" s="14"/>
      <c r="GAH71" s="14"/>
      <c r="GAI71" s="14"/>
      <c r="GAJ71" s="14"/>
      <c r="GAK71" s="14"/>
      <c r="GAL71" s="14"/>
      <c r="GAM71" s="14"/>
      <c r="GAN71" s="14"/>
      <c r="GAO71" s="14"/>
      <c r="GAP71" s="14"/>
      <c r="GAQ71" s="14"/>
      <c r="GAR71" s="14"/>
      <c r="GAS71" s="14"/>
      <c r="GAT71" s="14"/>
      <c r="GAU71" s="14"/>
      <c r="GAV71" s="14"/>
      <c r="GAW71" s="14"/>
      <c r="GAX71" s="14"/>
      <c r="GAY71" s="14"/>
      <c r="GAZ71" s="14"/>
      <c r="GBA71" s="14"/>
      <c r="GBB71" s="14"/>
      <c r="GBC71" s="14"/>
      <c r="GBD71" s="14"/>
      <c r="GBE71" s="14"/>
      <c r="GBF71" s="14"/>
      <c r="GBG71" s="14"/>
      <c r="GBH71" s="14"/>
      <c r="GBI71" s="14"/>
      <c r="GBJ71" s="14"/>
      <c r="GBK71" s="14"/>
      <c r="GBL71" s="14"/>
      <c r="GBM71" s="14"/>
      <c r="GBN71" s="14"/>
      <c r="GBO71" s="14"/>
      <c r="GBP71" s="14"/>
      <c r="GBQ71" s="14"/>
      <c r="GBR71" s="14"/>
      <c r="GBS71" s="14"/>
      <c r="GBT71" s="14"/>
      <c r="GBU71" s="14"/>
      <c r="GBV71" s="14"/>
      <c r="GBW71" s="14"/>
      <c r="GBX71" s="14"/>
      <c r="GBY71" s="14"/>
      <c r="GBZ71" s="14"/>
      <c r="GCA71" s="14"/>
      <c r="GCB71" s="14"/>
      <c r="GCC71" s="14"/>
      <c r="GCD71" s="14"/>
      <c r="GCE71" s="14"/>
      <c r="GCF71" s="14"/>
      <c r="GCG71" s="14"/>
      <c r="GCH71" s="14"/>
      <c r="GCI71" s="14"/>
      <c r="GCJ71" s="14"/>
      <c r="GCK71" s="14"/>
      <c r="GCL71" s="14"/>
      <c r="GCM71" s="14"/>
      <c r="GCN71" s="14"/>
      <c r="GCO71" s="14"/>
      <c r="GCP71" s="14"/>
      <c r="GCQ71" s="14"/>
      <c r="GCR71" s="14"/>
      <c r="GCS71" s="14"/>
      <c r="GCT71" s="14"/>
      <c r="GCU71" s="14"/>
      <c r="GCV71" s="14"/>
      <c r="GCW71" s="14"/>
      <c r="GCX71" s="14"/>
      <c r="GCY71" s="14"/>
      <c r="GCZ71" s="14"/>
      <c r="GDA71" s="14"/>
      <c r="GDB71" s="14"/>
      <c r="GDC71" s="14"/>
      <c r="GDD71" s="14"/>
      <c r="GDE71" s="14"/>
      <c r="GDF71" s="14"/>
      <c r="GDG71" s="14"/>
      <c r="GDH71" s="14"/>
      <c r="GDI71" s="14"/>
      <c r="GDJ71" s="14"/>
      <c r="GDK71" s="14"/>
      <c r="GDL71" s="14"/>
      <c r="GDM71" s="14"/>
      <c r="GDN71" s="14"/>
      <c r="GDO71" s="14"/>
      <c r="GDP71" s="14"/>
      <c r="GDQ71" s="14"/>
      <c r="GDR71" s="14"/>
      <c r="GDS71" s="14"/>
      <c r="GDT71" s="14"/>
      <c r="GDU71" s="14"/>
      <c r="GDV71" s="14"/>
      <c r="GDW71" s="14"/>
      <c r="GDX71" s="14"/>
      <c r="GDY71" s="14"/>
      <c r="GDZ71" s="14"/>
      <c r="GEA71" s="14"/>
      <c r="GEB71" s="14"/>
      <c r="GEC71" s="14"/>
      <c r="GED71" s="14"/>
      <c r="GEE71" s="14"/>
      <c r="GEF71" s="14"/>
      <c r="GEG71" s="14"/>
      <c r="GEH71" s="14"/>
      <c r="GEI71" s="14"/>
      <c r="GEJ71" s="14"/>
      <c r="GEK71" s="14"/>
      <c r="GEL71" s="14"/>
      <c r="GEM71" s="14"/>
      <c r="GEN71" s="14"/>
      <c r="GEO71" s="14"/>
      <c r="GEP71" s="14"/>
      <c r="GEQ71" s="14"/>
      <c r="GER71" s="14"/>
      <c r="GES71" s="14"/>
      <c r="GET71" s="14"/>
      <c r="GEU71" s="14"/>
      <c r="GEV71" s="14"/>
      <c r="GEW71" s="14"/>
      <c r="GEX71" s="14"/>
      <c r="GEY71" s="14"/>
      <c r="GEZ71" s="14"/>
      <c r="GFA71" s="14"/>
      <c r="GFB71" s="14"/>
      <c r="GFC71" s="14"/>
      <c r="GFD71" s="14"/>
      <c r="GFE71" s="14"/>
      <c r="GFF71" s="14"/>
      <c r="GFG71" s="14"/>
      <c r="GFH71" s="14"/>
      <c r="GFI71" s="14"/>
      <c r="GFJ71" s="14"/>
      <c r="GFK71" s="14"/>
      <c r="GFL71" s="14"/>
      <c r="GFM71" s="14"/>
      <c r="GFN71" s="14"/>
      <c r="GFO71" s="14"/>
      <c r="GFP71" s="14"/>
      <c r="GFQ71" s="14"/>
      <c r="GFR71" s="14"/>
      <c r="GFS71" s="14"/>
      <c r="GFT71" s="14"/>
      <c r="GFU71" s="14"/>
      <c r="GFV71" s="14"/>
      <c r="GFW71" s="14"/>
      <c r="GFX71" s="14"/>
      <c r="GFY71" s="14"/>
      <c r="GFZ71" s="14"/>
      <c r="GGA71" s="14"/>
      <c r="GGB71" s="14"/>
      <c r="GGC71" s="14"/>
      <c r="GGD71" s="14"/>
      <c r="GGE71" s="14"/>
      <c r="GGF71" s="14"/>
      <c r="GGG71" s="14"/>
      <c r="GGH71" s="14"/>
      <c r="GGI71" s="14"/>
      <c r="GGJ71" s="14"/>
      <c r="GGK71" s="14"/>
      <c r="GGL71" s="14"/>
      <c r="GGM71" s="14"/>
      <c r="GGN71" s="14"/>
      <c r="GGO71" s="14"/>
      <c r="GGP71" s="14"/>
      <c r="GGQ71" s="14"/>
      <c r="GGR71" s="14"/>
      <c r="GGS71" s="14"/>
      <c r="GGT71" s="14"/>
      <c r="GGU71" s="14"/>
      <c r="GGV71" s="14"/>
      <c r="GGW71" s="14"/>
      <c r="GGX71" s="14"/>
      <c r="GGY71" s="14"/>
      <c r="GGZ71" s="14"/>
      <c r="GHA71" s="14"/>
      <c r="GHB71" s="14"/>
      <c r="GHC71" s="14"/>
      <c r="GHD71" s="14"/>
      <c r="GHE71" s="14"/>
      <c r="GHF71" s="14"/>
      <c r="GHG71" s="14"/>
      <c r="GHH71" s="14"/>
      <c r="GHI71" s="14"/>
      <c r="GHJ71" s="14"/>
      <c r="GHK71" s="14"/>
      <c r="GHL71" s="14"/>
      <c r="GHM71" s="14"/>
      <c r="GHN71" s="14"/>
      <c r="GHO71" s="14"/>
      <c r="GHP71" s="14"/>
      <c r="GHQ71" s="14"/>
      <c r="GHR71" s="14"/>
      <c r="GHS71" s="14"/>
      <c r="GHT71" s="14"/>
      <c r="GHU71" s="14"/>
      <c r="GHV71" s="14"/>
      <c r="GHW71" s="14"/>
      <c r="GHX71" s="14"/>
      <c r="GHY71" s="14"/>
      <c r="GHZ71" s="14"/>
      <c r="GIA71" s="14"/>
      <c r="GIB71" s="14"/>
      <c r="GIC71" s="14"/>
      <c r="GID71" s="14"/>
      <c r="GIE71" s="14"/>
      <c r="GIF71" s="14"/>
      <c r="GIG71" s="14"/>
      <c r="GIH71" s="14"/>
      <c r="GII71" s="14"/>
      <c r="GIJ71" s="14"/>
      <c r="GIK71" s="14"/>
      <c r="GIL71" s="14"/>
      <c r="GIM71" s="14"/>
      <c r="GIN71" s="14"/>
      <c r="GIO71" s="14"/>
      <c r="GIP71" s="14"/>
      <c r="GIQ71" s="14"/>
      <c r="GIR71" s="14"/>
      <c r="GIS71" s="14"/>
      <c r="GIT71" s="14"/>
      <c r="GIU71" s="14"/>
      <c r="GIV71" s="14"/>
      <c r="GIW71" s="14"/>
      <c r="GIX71" s="14"/>
      <c r="GIY71" s="14"/>
      <c r="GIZ71" s="14"/>
      <c r="GJA71" s="14"/>
      <c r="GJB71" s="14"/>
      <c r="GJC71" s="14"/>
      <c r="GJD71" s="14"/>
      <c r="GJE71" s="14"/>
      <c r="GJF71" s="14"/>
      <c r="GJG71" s="14"/>
      <c r="GJH71" s="14"/>
      <c r="GJI71" s="14"/>
      <c r="GJJ71" s="14"/>
      <c r="GJK71" s="14"/>
      <c r="GJL71" s="14"/>
      <c r="GJM71" s="14"/>
      <c r="GJN71" s="14"/>
      <c r="GJO71" s="14"/>
      <c r="GJP71" s="14"/>
      <c r="GJQ71" s="14"/>
      <c r="GJR71" s="14"/>
      <c r="GJS71" s="14"/>
      <c r="GJT71" s="14"/>
      <c r="GJU71" s="14"/>
      <c r="GJV71" s="14"/>
      <c r="GJW71" s="14"/>
      <c r="GJX71" s="14"/>
      <c r="GJY71" s="14"/>
      <c r="GJZ71" s="14"/>
      <c r="GKA71" s="14"/>
      <c r="GKB71" s="14"/>
      <c r="GKC71" s="14"/>
      <c r="GKD71" s="14"/>
      <c r="GKE71" s="14"/>
      <c r="GKF71" s="14"/>
      <c r="GKG71" s="14"/>
      <c r="GKH71" s="14"/>
      <c r="GKI71" s="14"/>
      <c r="GKJ71" s="14"/>
      <c r="GKK71" s="14"/>
      <c r="GKL71" s="14"/>
      <c r="GKM71" s="14"/>
      <c r="GKN71" s="14"/>
      <c r="GKO71" s="14"/>
      <c r="GKP71" s="14"/>
      <c r="GKQ71" s="14"/>
      <c r="GKR71" s="14"/>
      <c r="GKS71" s="14"/>
      <c r="GKT71" s="14"/>
      <c r="GKU71" s="14"/>
      <c r="GKV71" s="14"/>
      <c r="GKW71" s="14"/>
      <c r="GKX71" s="14"/>
      <c r="GKY71" s="14"/>
      <c r="GKZ71" s="14"/>
      <c r="GLA71" s="14"/>
      <c r="GLB71" s="14"/>
      <c r="GLC71" s="14"/>
      <c r="GLD71" s="14"/>
      <c r="GLE71" s="14"/>
      <c r="GLF71" s="14"/>
      <c r="GLG71" s="14"/>
      <c r="GLH71" s="14"/>
      <c r="GLI71" s="14"/>
      <c r="GLJ71" s="14"/>
      <c r="GLK71" s="14"/>
      <c r="GLL71" s="14"/>
      <c r="GLM71" s="14"/>
      <c r="GLN71" s="14"/>
      <c r="GLO71" s="14"/>
      <c r="GLP71" s="14"/>
      <c r="GLQ71" s="14"/>
      <c r="GLR71" s="14"/>
      <c r="GLS71" s="14"/>
      <c r="GLT71" s="14"/>
      <c r="GLU71" s="14"/>
      <c r="GLV71" s="14"/>
      <c r="GLW71" s="14"/>
      <c r="GLX71" s="14"/>
      <c r="GLY71" s="14"/>
      <c r="GLZ71" s="14"/>
      <c r="GMA71" s="14"/>
      <c r="GMB71" s="14"/>
      <c r="GMC71" s="14"/>
      <c r="GMD71" s="14"/>
      <c r="GME71" s="14"/>
      <c r="GMF71" s="14"/>
      <c r="GMG71" s="14"/>
      <c r="GMH71" s="14"/>
      <c r="GMI71" s="14"/>
      <c r="GMJ71" s="14"/>
      <c r="GMK71" s="14"/>
      <c r="GML71" s="14"/>
      <c r="GMM71" s="14"/>
      <c r="GMN71" s="14"/>
      <c r="GMO71" s="14"/>
      <c r="GMP71" s="14"/>
      <c r="GMQ71" s="14"/>
      <c r="GMR71" s="14"/>
      <c r="GMS71" s="14"/>
      <c r="GMT71" s="14"/>
      <c r="GMU71" s="14"/>
      <c r="GMV71" s="14"/>
      <c r="GMW71" s="14"/>
      <c r="GMX71" s="14"/>
      <c r="GMY71" s="14"/>
      <c r="GMZ71" s="14"/>
      <c r="GNA71" s="14"/>
      <c r="GNB71" s="14"/>
      <c r="GNC71" s="14"/>
      <c r="GND71" s="14"/>
      <c r="GNE71" s="14"/>
      <c r="GNF71" s="14"/>
      <c r="GNG71" s="14"/>
      <c r="GNH71" s="14"/>
      <c r="GNI71" s="14"/>
      <c r="GNJ71" s="14"/>
      <c r="GNK71" s="14"/>
      <c r="GNL71" s="14"/>
      <c r="GNM71" s="14"/>
      <c r="GNN71" s="14"/>
      <c r="GNO71" s="14"/>
      <c r="GNP71" s="14"/>
      <c r="GNQ71" s="14"/>
      <c r="GNR71" s="14"/>
      <c r="GNS71" s="14"/>
      <c r="GNT71" s="14"/>
      <c r="GNU71" s="14"/>
      <c r="GNV71" s="14"/>
      <c r="GNW71" s="14"/>
      <c r="GNX71" s="14"/>
      <c r="GNY71" s="14"/>
      <c r="GNZ71" s="14"/>
      <c r="GOA71" s="14"/>
      <c r="GOB71" s="14"/>
      <c r="GOC71" s="14"/>
      <c r="GOD71" s="14"/>
      <c r="GOE71" s="14"/>
      <c r="GOF71" s="14"/>
      <c r="GOG71" s="14"/>
      <c r="GOH71" s="14"/>
      <c r="GOI71" s="14"/>
      <c r="GOJ71" s="14"/>
      <c r="GOK71" s="14"/>
      <c r="GOL71" s="14"/>
      <c r="GOM71" s="14"/>
      <c r="GON71" s="14"/>
      <c r="GOO71" s="14"/>
      <c r="GOP71" s="14"/>
      <c r="GOQ71" s="14"/>
      <c r="GOR71" s="14"/>
      <c r="GOS71" s="14"/>
      <c r="GOT71" s="14"/>
      <c r="GOU71" s="14"/>
      <c r="GOV71" s="14"/>
      <c r="GOW71" s="14"/>
      <c r="GOX71" s="14"/>
      <c r="GOY71" s="14"/>
      <c r="GOZ71" s="14"/>
      <c r="GPA71" s="14"/>
      <c r="GPB71" s="14"/>
      <c r="GPC71" s="14"/>
      <c r="GPD71" s="14"/>
      <c r="GPE71" s="14"/>
      <c r="GPF71" s="14"/>
      <c r="GPG71" s="14"/>
      <c r="GPH71" s="14"/>
      <c r="GPI71" s="14"/>
      <c r="GPJ71" s="14"/>
      <c r="GPK71" s="14"/>
      <c r="GPL71" s="14"/>
      <c r="GPM71" s="14"/>
      <c r="GPN71" s="14"/>
      <c r="GPO71" s="14"/>
      <c r="GPP71" s="14"/>
      <c r="GPQ71" s="14"/>
      <c r="GPR71" s="14"/>
      <c r="GPS71" s="14"/>
      <c r="GPT71" s="14"/>
      <c r="GPU71" s="14"/>
      <c r="GPV71" s="14"/>
      <c r="GPW71" s="14"/>
      <c r="GPX71" s="14"/>
      <c r="GPY71" s="14"/>
      <c r="GPZ71" s="14"/>
      <c r="GQA71" s="14"/>
      <c r="GQB71" s="14"/>
      <c r="GQC71" s="14"/>
      <c r="GQD71" s="14"/>
      <c r="GQE71" s="14"/>
      <c r="GQF71" s="14"/>
      <c r="GQG71" s="14"/>
      <c r="GQH71" s="14"/>
      <c r="GQI71" s="14"/>
      <c r="GQJ71" s="14"/>
      <c r="GQK71" s="14"/>
      <c r="GQL71" s="14"/>
      <c r="GQM71" s="14"/>
      <c r="GQN71" s="14"/>
      <c r="GQO71" s="14"/>
      <c r="GQP71" s="14"/>
      <c r="GQQ71" s="14"/>
      <c r="GQR71" s="14"/>
      <c r="GQS71" s="14"/>
      <c r="GQT71" s="14"/>
      <c r="GQU71" s="14"/>
      <c r="GQV71" s="14"/>
      <c r="GQW71" s="14"/>
      <c r="GQX71" s="14"/>
      <c r="GQY71" s="14"/>
      <c r="GQZ71" s="14"/>
      <c r="GRA71" s="14"/>
      <c r="GRB71" s="14"/>
      <c r="GRC71" s="14"/>
      <c r="GRD71" s="14"/>
      <c r="GRE71" s="14"/>
      <c r="GRF71" s="14"/>
      <c r="GRG71" s="14"/>
      <c r="GRH71" s="14"/>
      <c r="GRI71" s="14"/>
      <c r="GRJ71" s="14"/>
      <c r="GRK71" s="14"/>
      <c r="GRL71" s="14"/>
      <c r="GRM71" s="14"/>
      <c r="GRN71" s="14"/>
      <c r="GRO71" s="14"/>
      <c r="GRP71" s="14"/>
      <c r="GRQ71" s="14"/>
      <c r="GRR71" s="14"/>
      <c r="GRS71" s="14"/>
      <c r="GRT71" s="14"/>
      <c r="GRU71" s="14"/>
      <c r="GRV71" s="14"/>
      <c r="GRW71" s="14"/>
      <c r="GRX71" s="14"/>
      <c r="GRY71" s="14"/>
      <c r="GRZ71" s="14"/>
      <c r="GSA71" s="14"/>
      <c r="GSB71" s="14"/>
      <c r="GSC71" s="14"/>
      <c r="GSD71" s="14"/>
      <c r="GSE71" s="14"/>
      <c r="GSF71" s="14"/>
      <c r="GSG71" s="14"/>
      <c r="GSH71" s="14"/>
      <c r="GSI71" s="14"/>
      <c r="GSJ71" s="14"/>
      <c r="GSK71" s="14"/>
      <c r="GSL71" s="14"/>
      <c r="GSM71" s="14"/>
      <c r="GSN71" s="14"/>
      <c r="GSO71" s="14"/>
      <c r="GSP71" s="14"/>
      <c r="GSQ71" s="14"/>
      <c r="GSR71" s="14"/>
      <c r="GSS71" s="14"/>
      <c r="GST71" s="14"/>
      <c r="GSU71" s="14"/>
      <c r="GSV71" s="14"/>
      <c r="GSW71" s="14"/>
      <c r="GSX71" s="14"/>
      <c r="GSY71" s="14"/>
      <c r="GSZ71" s="14"/>
      <c r="GTA71" s="14"/>
      <c r="GTB71" s="14"/>
      <c r="GTC71" s="14"/>
      <c r="GTD71" s="14"/>
      <c r="GTE71" s="14"/>
      <c r="GTF71" s="14"/>
      <c r="GTG71" s="14"/>
      <c r="GTH71" s="14"/>
      <c r="GTI71" s="14"/>
      <c r="GTJ71" s="14"/>
      <c r="GTK71" s="14"/>
      <c r="GTL71" s="14"/>
      <c r="GTM71" s="14"/>
      <c r="GTN71" s="14"/>
      <c r="GTO71" s="14"/>
      <c r="GTP71" s="14"/>
      <c r="GTQ71" s="14"/>
      <c r="GTR71" s="14"/>
      <c r="GTS71" s="14"/>
      <c r="GTT71" s="14"/>
      <c r="GTU71" s="14"/>
      <c r="GTV71" s="14"/>
      <c r="GTW71" s="14"/>
      <c r="GTX71" s="14"/>
      <c r="GTY71" s="14"/>
      <c r="GTZ71" s="14"/>
      <c r="GUA71" s="14"/>
      <c r="GUB71" s="14"/>
      <c r="GUC71" s="14"/>
      <c r="GUD71" s="14"/>
      <c r="GUE71" s="14"/>
      <c r="GUF71" s="14"/>
      <c r="GUG71" s="14"/>
      <c r="GUH71" s="14"/>
      <c r="GUI71" s="14"/>
      <c r="GUJ71" s="14"/>
      <c r="GUK71" s="14"/>
      <c r="GUL71" s="14"/>
      <c r="GUM71" s="14"/>
      <c r="GUN71" s="14"/>
      <c r="GUO71" s="14"/>
      <c r="GUP71" s="14"/>
      <c r="GUQ71" s="14"/>
      <c r="GUR71" s="14"/>
      <c r="GUS71" s="14"/>
      <c r="GUT71" s="14"/>
      <c r="GUU71" s="14"/>
      <c r="GUV71" s="14"/>
      <c r="GUW71" s="14"/>
      <c r="GUX71" s="14"/>
      <c r="GUY71" s="14"/>
      <c r="GUZ71" s="14"/>
      <c r="GVA71" s="14"/>
      <c r="GVB71" s="14"/>
      <c r="GVC71" s="14"/>
      <c r="GVD71" s="14"/>
      <c r="GVE71" s="14"/>
      <c r="GVF71" s="14"/>
      <c r="GVG71" s="14"/>
      <c r="GVH71" s="14"/>
      <c r="GVI71" s="14"/>
      <c r="GVJ71" s="14"/>
      <c r="GVK71" s="14"/>
      <c r="GVL71" s="14"/>
      <c r="GVM71" s="14"/>
      <c r="GVN71" s="14"/>
      <c r="GVO71" s="14"/>
      <c r="GVP71" s="14"/>
      <c r="GVQ71" s="14"/>
      <c r="GVR71" s="14"/>
      <c r="GVS71" s="14"/>
      <c r="GVT71" s="14"/>
      <c r="GVU71" s="14"/>
      <c r="GVV71" s="14"/>
      <c r="GVW71" s="14"/>
      <c r="GVX71" s="14"/>
      <c r="GVY71" s="14"/>
      <c r="GVZ71" s="14"/>
      <c r="GWA71" s="14"/>
      <c r="GWB71" s="14"/>
      <c r="GWC71" s="14"/>
      <c r="GWD71" s="14"/>
      <c r="GWE71" s="14"/>
      <c r="GWF71" s="14"/>
      <c r="GWG71" s="14"/>
      <c r="GWH71" s="14"/>
      <c r="GWI71" s="14"/>
      <c r="GWJ71" s="14"/>
      <c r="GWK71" s="14"/>
      <c r="GWL71" s="14"/>
      <c r="GWM71" s="14"/>
      <c r="GWN71" s="14"/>
      <c r="GWO71" s="14"/>
      <c r="GWP71" s="14"/>
      <c r="GWQ71" s="14"/>
      <c r="GWR71" s="14"/>
      <c r="GWS71" s="14"/>
      <c r="GWT71" s="14"/>
      <c r="GWU71" s="14"/>
      <c r="GWV71" s="14"/>
      <c r="GWW71" s="14"/>
      <c r="GWX71" s="14"/>
      <c r="GWY71" s="14"/>
      <c r="GWZ71" s="14"/>
      <c r="GXA71" s="14"/>
      <c r="GXB71" s="14"/>
      <c r="GXC71" s="14"/>
      <c r="GXD71" s="14"/>
      <c r="GXE71" s="14"/>
      <c r="GXF71" s="14"/>
      <c r="GXG71" s="14"/>
      <c r="GXH71" s="14"/>
      <c r="GXI71" s="14"/>
      <c r="GXJ71" s="14"/>
      <c r="GXK71" s="14"/>
      <c r="GXL71" s="14"/>
      <c r="GXM71" s="14"/>
      <c r="GXN71" s="14"/>
      <c r="GXO71" s="14"/>
      <c r="GXP71" s="14"/>
      <c r="GXQ71" s="14"/>
      <c r="GXR71" s="14"/>
      <c r="GXS71" s="14"/>
      <c r="GXT71" s="14"/>
      <c r="GXU71" s="14"/>
      <c r="GXV71" s="14"/>
      <c r="GXW71" s="14"/>
      <c r="GXX71" s="14"/>
      <c r="GXY71" s="14"/>
      <c r="GXZ71" s="14"/>
      <c r="GYA71" s="14"/>
      <c r="GYB71" s="14"/>
      <c r="GYC71" s="14"/>
      <c r="GYD71" s="14"/>
      <c r="GYE71" s="14"/>
      <c r="GYF71" s="14"/>
      <c r="GYG71" s="14"/>
      <c r="GYH71" s="14"/>
      <c r="GYI71" s="14"/>
      <c r="GYJ71" s="14"/>
      <c r="GYK71" s="14"/>
      <c r="GYL71" s="14"/>
      <c r="GYM71" s="14"/>
      <c r="GYN71" s="14"/>
      <c r="GYO71" s="14"/>
      <c r="GYP71" s="14"/>
      <c r="GYQ71" s="14"/>
      <c r="GYR71" s="14"/>
      <c r="GYS71" s="14"/>
      <c r="GYT71" s="14"/>
      <c r="GYU71" s="14"/>
      <c r="GYV71" s="14"/>
      <c r="GYW71" s="14"/>
      <c r="GYX71" s="14"/>
      <c r="GYY71" s="14"/>
      <c r="GYZ71" s="14"/>
      <c r="GZA71" s="14"/>
      <c r="GZB71" s="14"/>
      <c r="GZC71" s="14"/>
      <c r="GZD71" s="14"/>
      <c r="GZE71" s="14"/>
      <c r="GZF71" s="14"/>
      <c r="GZG71" s="14"/>
      <c r="GZH71" s="14"/>
      <c r="GZI71" s="14"/>
      <c r="GZJ71" s="14"/>
      <c r="GZK71" s="14"/>
      <c r="GZL71" s="14"/>
      <c r="GZM71" s="14"/>
      <c r="GZN71" s="14"/>
      <c r="GZO71" s="14"/>
      <c r="GZP71" s="14"/>
      <c r="GZQ71" s="14"/>
      <c r="GZR71" s="14"/>
      <c r="GZS71" s="14"/>
      <c r="GZT71" s="14"/>
      <c r="GZU71" s="14"/>
      <c r="GZV71" s="14"/>
      <c r="GZW71" s="14"/>
      <c r="GZX71" s="14"/>
      <c r="GZY71" s="14"/>
      <c r="GZZ71" s="14"/>
      <c r="HAA71" s="14"/>
      <c r="HAB71" s="14"/>
      <c r="HAC71" s="14"/>
      <c r="HAD71" s="14"/>
      <c r="HAE71" s="14"/>
      <c r="HAF71" s="14"/>
      <c r="HAG71" s="14"/>
      <c r="HAH71" s="14"/>
      <c r="HAI71" s="14"/>
      <c r="HAJ71" s="14"/>
      <c r="HAK71" s="14"/>
      <c r="HAL71" s="14"/>
      <c r="HAM71" s="14"/>
      <c r="HAN71" s="14"/>
      <c r="HAO71" s="14"/>
      <c r="HAP71" s="14"/>
      <c r="HAQ71" s="14"/>
      <c r="HAR71" s="14"/>
      <c r="HAS71" s="14"/>
      <c r="HAT71" s="14"/>
      <c r="HAU71" s="14"/>
      <c r="HAV71" s="14"/>
      <c r="HAW71" s="14"/>
      <c r="HAX71" s="14"/>
      <c r="HAY71" s="14"/>
      <c r="HAZ71" s="14"/>
      <c r="HBA71" s="14"/>
      <c r="HBB71" s="14"/>
      <c r="HBC71" s="14"/>
      <c r="HBD71" s="14"/>
      <c r="HBE71" s="14"/>
      <c r="HBF71" s="14"/>
      <c r="HBG71" s="14"/>
      <c r="HBH71" s="14"/>
      <c r="HBI71" s="14"/>
      <c r="HBJ71" s="14"/>
      <c r="HBK71" s="14"/>
      <c r="HBL71" s="14"/>
      <c r="HBM71" s="14"/>
      <c r="HBN71" s="14"/>
      <c r="HBO71" s="14"/>
      <c r="HBP71" s="14"/>
      <c r="HBQ71" s="14"/>
      <c r="HBR71" s="14"/>
      <c r="HBS71" s="14"/>
      <c r="HBT71" s="14"/>
      <c r="HBU71" s="14"/>
      <c r="HBV71" s="14"/>
      <c r="HBW71" s="14"/>
      <c r="HBX71" s="14"/>
      <c r="HBY71" s="14"/>
      <c r="HBZ71" s="14"/>
      <c r="HCA71" s="14"/>
      <c r="HCB71" s="14"/>
      <c r="HCC71" s="14"/>
      <c r="HCD71" s="14"/>
      <c r="HCE71" s="14"/>
      <c r="HCF71" s="14"/>
      <c r="HCG71" s="14"/>
      <c r="HCH71" s="14"/>
      <c r="HCI71" s="14"/>
      <c r="HCJ71" s="14"/>
      <c r="HCK71" s="14"/>
      <c r="HCL71" s="14"/>
      <c r="HCM71" s="14"/>
      <c r="HCN71" s="14"/>
      <c r="HCO71" s="14"/>
      <c r="HCP71" s="14"/>
      <c r="HCQ71" s="14"/>
      <c r="HCR71" s="14"/>
      <c r="HCS71" s="14"/>
      <c r="HCT71" s="14"/>
      <c r="HCU71" s="14"/>
      <c r="HCV71" s="14"/>
      <c r="HCW71" s="14"/>
      <c r="HCX71" s="14"/>
      <c r="HCY71" s="14"/>
      <c r="HCZ71" s="14"/>
      <c r="HDA71" s="14"/>
      <c r="HDB71" s="14"/>
      <c r="HDC71" s="14"/>
      <c r="HDD71" s="14"/>
      <c r="HDE71" s="14"/>
      <c r="HDF71" s="14"/>
      <c r="HDG71" s="14"/>
      <c r="HDH71" s="14"/>
      <c r="HDI71" s="14"/>
      <c r="HDJ71" s="14"/>
      <c r="HDK71" s="14"/>
      <c r="HDL71" s="14"/>
      <c r="HDM71" s="14"/>
      <c r="HDN71" s="14"/>
      <c r="HDO71" s="14"/>
      <c r="HDP71" s="14"/>
      <c r="HDQ71" s="14"/>
      <c r="HDR71" s="14"/>
      <c r="HDS71" s="14"/>
      <c r="HDT71" s="14"/>
      <c r="HDU71" s="14"/>
      <c r="HDV71" s="14"/>
      <c r="HDW71" s="14"/>
      <c r="HDX71" s="14"/>
      <c r="HDY71" s="14"/>
      <c r="HDZ71" s="14"/>
      <c r="HEA71" s="14"/>
      <c r="HEB71" s="14"/>
      <c r="HEC71" s="14"/>
      <c r="HED71" s="14"/>
      <c r="HEE71" s="14"/>
      <c r="HEF71" s="14"/>
      <c r="HEG71" s="14"/>
      <c r="HEH71" s="14"/>
      <c r="HEI71" s="14"/>
      <c r="HEJ71" s="14"/>
      <c r="HEK71" s="14"/>
      <c r="HEL71" s="14"/>
      <c r="HEM71" s="14"/>
      <c r="HEN71" s="14"/>
      <c r="HEO71" s="14"/>
      <c r="HEP71" s="14"/>
      <c r="HEQ71" s="14"/>
      <c r="HER71" s="14"/>
      <c r="HES71" s="14"/>
      <c r="HET71" s="14"/>
      <c r="HEU71" s="14"/>
      <c r="HEV71" s="14"/>
      <c r="HEW71" s="14"/>
      <c r="HEX71" s="14"/>
      <c r="HEY71" s="14"/>
      <c r="HEZ71" s="14"/>
      <c r="HFA71" s="14"/>
      <c r="HFB71" s="14"/>
      <c r="HFC71" s="14"/>
      <c r="HFD71" s="14"/>
      <c r="HFE71" s="14"/>
      <c r="HFF71" s="14"/>
      <c r="HFG71" s="14"/>
      <c r="HFH71" s="14"/>
      <c r="HFI71" s="14"/>
      <c r="HFJ71" s="14"/>
      <c r="HFK71" s="14"/>
      <c r="HFL71" s="14"/>
      <c r="HFM71" s="14"/>
      <c r="HFN71" s="14"/>
      <c r="HFO71" s="14"/>
      <c r="HFP71" s="14"/>
      <c r="HFQ71" s="14"/>
      <c r="HFR71" s="14"/>
      <c r="HFS71" s="14"/>
      <c r="HFT71" s="14"/>
      <c r="HFU71" s="14"/>
      <c r="HFV71" s="14"/>
      <c r="HFW71" s="14"/>
      <c r="HFX71" s="14"/>
      <c r="HFY71" s="14"/>
      <c r="HFZ71" s="14"/>
      <c r="HGA71" s="14"/>
      <c r="HGB71" s="14"/>
      <c r="HGC71" s="14"/>
      <c r="HGD71" s="14"/>
      <c r="HGE71" s="14"/>
      <c r="HGF71" s="14"/>
      <c r="HGG71" s="14"/>
      <c r="HGH71" s="14"/>
      <c r="HGI71" s="14"/>
      <c r="HGJ71" s="14"/>
      <c r="HGK71" s="14"/>
      <c r="HGL71" s="14"/>
      <c r="HGM71" s="14"/>
      <c r="HGN71" s="14"/>
      <c r="HGO71" s="14"/>
      <c r="HGP71" s="14"/>
      <c r="HGQ71" s="14"/>
      <c r="HGR71" s="14"/>
      <c r="HGS71" s="14"/>
      <c r="HGT71" s="14"/>
      <c r="HGU71" s="14"/>
      <c r="HGV71" s="14"/>
      <c r="HGW71" s="14"/>
      <c r="HGX71" s="14"/>
      <c r="HGY71" s="14"/>
      <c r="HGZ71" s="14"/>
      <c r="HHA71" s="14"/>
      <c r="HHB71" s="14"/>
      <c r="HHC71" s="14"/>
      <c r="HHD71" s="14"/>
      <c r="HHE71" s="14"/>
      <c r="HHF71" s="14"/>
      <c r="HHG71" s="14"/>
      <c r="HHH71" s="14"/>
      <c r="HHI71" s="14"/>
      <c r="HHJ71" s="14"/>
      <c r="HHK71" s="14"/>
      <c r="HHL71" s="14"/>
      <c r="HHM71" s="14"/>
      <c r="HHN71" s="14"/>
      <c r="HHO71" s="14"/>
      <c r="HHP71" s="14"/>
      <c r="HHQ71" s="14"/>
      <c r="HHR71" s="14"/>
      <c r="HHS71" s="14"/>
      <c r="HHT71" s="14"/>
      <c r="HHU71" s="14"/>
      <c r="HHV71" s="14"/>
      <c r="HHW71" s="14"/>
      <c r="HHX71" s="14"/>
      <c r="HHY71" s="14"/>
      <c r="HHZ71" s="14"/>
      <c r="HIA71" s="14"/>
      <c r="HIB71" s="14"/>
      <c r="HIC71" s="14"/>
      <c r="HID71" s="14"/>
      <c r="HIE71" s="14"/>
      <c r="HIF71" s="14"/>
      <c r="HIG71" s="14"/>
      <c r="HIH71" s="14"/>
      <c r="HII71" s="14"/>
      <c r="HIJ71" s="14"/>
      <c r="HIK71" s="14"/>
      <c r="HIL71" s="14"/>
      <c r="HIM71" s="14"/>
      <c r="HIN71" s="14"/>
      <c r="HIO71" s="14"/>
      <c r="HIP71" s="14"/>
      <c r="HIQ71" s="14"/>
      <c r="HIR71" s="14"/>
      <c r="HIS71" s="14"/>
      <c r="HIT71" s="14"/>
      <c r="HIU71" s="14"/>
      <c r="HIV71" s="14"/>
      <c r="HIW71" s="14"/>
      <c r="HIX71" s="14"/>
      <c r="HIY71" s="14"/>
      <c r="HIZ71" s="14"/>
      <c r="HJA71" s="14"/>
      <c r="HJB71" s="14"/>
      <c r="HJC71" s="14"/>
      <c r="HJD71" s="14"/>
      <c r="HJE71" s="14"/>
      <c r="HJF71" s="14"/>
      <c r="HJG71" s="14"/>
      <c r="HJH71" s="14"/>
      <c r="HJI71" s="14"/>
      <c r="HJJ71" s="14"/>
      <c r="HJK71" s="14"/>
      <c r="HJL71" s="14"/>
      <c r="HJM71" s="14"/>
      <c r="HJN71" s="14"/>
      <c r="HJO71" s="14"/>
      <c r="HJP71" s="14"/>
      <c r="HJQ71" s="14"/>
      <c r="HJR71" s="14"/>
      <c r="HJS71" s="14"/>
      <c r="HJT71" s="14"/>
      <c r="HJU71" s="14"/>
      <c r="HJV71" s="14"/>
      <c r="HJW71" s="14"/>
      <c r="HJX71" s="14"/>
      <c r="HJY71" s="14"/>
      <c r="HJZ71" s="14"/>
      <c r="HKA71" s="14"/>
      <c r="HKB71" s="14"/>
      <c r="HKC71" s="14"/>
      <c r="HKD71" s="14"/>
      <c r="HKE71" s="14"/>
      <c r="HKF71" s="14"/>
      <c r="HKG71" s="14"/>
      <c r="HKH71" s="14"/>
      <c r="HKI71" s="14"/>
      <c r="HKJ71" s="14"/>
      <c r="HKK71" s="14"/>
      <c r="HKL71" s="14"/>
      <c r="HKM71" s="14"/>
      <c r="HKN71" s="14"/>
      <c r="HKO71" s="14"/>
      <c r="HKP71" s="14"/>
      <c r="HKQ71" s="14"/>
      <c r="HKR71" s="14"/>
      <c r="HKS71" s="14"/>
      <c r="HKT71" s="14"/>
      <c r="HKU71" s="14"/>
      <c r="HKV71" s="14"/>
      <c r="HKW71" s="14"/>
      <c r="HKX71" s="14"/>
      <c r="HKY71" s="14"/>
      <c r="HKZ71" s="14"/>
      <c r="HLA71" s="14"/>
      <c r="HLB71" s="14"/>
      <c r="HLC71" s="14"/>
      <c r="HLD71" s="14"/>
      <c r="HLE71" s="14"/>
      <c r="HLF71" s="14"/>
      <c r="HLG71" s="14"/>
      <c r="HLH71" s="14"/>
      <c r="HLI71" s="14"/>
      <c r="HLJ71" s="14"/>
      <c r="HLK71" s="14"/>
      <c r="HLL71" s="14"/>
      <c r="HLM71" s="14"/>
      <c r="HLN71" s="14"/>
      <c r="HLO71" s="14"/>
      <c r="HLP71" s="14"/>
      <c r="HLQ71" s="14"/>
      <c r="HLR71" s="14"/>
      <c r="HLS71" s="14"/>
      <c r="HLT71" s="14"/>
      <c r="HLU71" s="14"/>
      <c r="HLV71" s="14"/>
      <c r="HLW71" s="14"/>
      <c r="HLX71" s="14"/>
      <c r="HLY71" s="14"/>
      <c r="HLZ71" s="14"/>
      <c r="HMA71" s="14"/>
      <c r="HMB71" s="14"/>
      <c r="HMC71" s="14"/>
      <c r="HMD71" s="14"/>
      <c r="HME71" s="14"/>
      <c r="HMF71" s="14"/>
      <c r="HMG71" s="14"/>
      <c r="HMH71" s="14"/>
      <c r="HMI71" s="14"/>
      <c r="HMJ71" s="14"/>
      <c r="HMK71" s="14"/>
      <c r="HML71" s="14"/>
      <c r="HMM71" s="14"/>
      <c r="HMN71" s="14"/>
      <c r="HMO71" s="14"/>
      <c r="HMP71" s="14"/>
      <c r="HMQ71" s="14"/>
      <c r="HMR71" s="14"/>
      <c r="HMS71" s="14"/>
      <c r="HMT71" s="14"/>
      <c r="HMU71" s="14"/>
      <c r="HMV71" s="14"/>
      <c r="HMW71" s="14"/>
      <c r="HMX71" s="14"/>
      <c r="HMY71" s="14"/>
      <c r="HMZ71" s="14"/>
      <c r="HNA71" s="14"/>
      <c r="HNB71" s="14"/>
      <c r="HNC71" s="14"/>
      <c r="HND71" s="14"/>
      <c r="HNE71" s="14"/>
      <c r="HNF71" s="14"/>
      <c r="HNG71" s="14"/>
      <c r="HNH71" s="14"/>
      <c r="HNI71" s="14"/>
      <c r="HNJ71" s="14"/>
      <c r="HNK71" s="14"/>
      <c r="HNL71" s="14"/>
      <c r="HNM71" s="14"/>
      <c r="HNN71" s="14"/>
      <c r="HNO71" s="14"/>
      <c r="HNP71" s="14"/>
      <c r="HNQ71" s="14"/>
      <c r="HNR71" s="14"/>
      <c r="HNS71" s="14"/>
      <c r="HNT71" s="14"/>
      <c r="HNU71" s="14"/>
      <c r="HNV71" s="14"/>
      <c r="HNW71" s="14"/>
      <c r="HNX71" s="14"/>
      <c r="HNY71" s="14"/>
      <c r="HNZ71" s="14"/>
      <c r="HOA71" s="14"/>
      <c r="HOB71" s="14"/>
      <c r="HOC71" s="14"/>
      <c r="HOD71" s="14"/>
      <c r="HOE71" s="14"/>
      <c r="HOF71" s="14"/>
      <c r="HOG71" s="14"/>
      <c r="HOH71" s="14"/>
      <c r="HOI71" s="14"/>
      <c r="HOJ71" s="14"/>
      <c r="HOK71" s="14"/>
      <c r="HOL71" s="14"/>
      <c r="HOM71" s="14"/>
      <c r="HON71" s="14"/>
      <c r="HOO71" s="14"/>
      <c r="HOP71" s="14"/>
      <c r="HOQ71" s="14"/>
      <c r="HOR71" s="14"/>
      <c r="HOS71" s="14"/>
      <c r="HOT71" s="14"/>
      <c r="HOU71" s="14"/>
      <c r="HOV71" s="14"/>
      <c r="HOW71" s="14"/>
      <c r="HOX71" s="14"/>
      <c r="HOY71" s="14"/>
      <c r="HOZ71" s="14"/>
      <c r="HPA71" s="14"/>
      <c r="HPB71" s="14"/>
      <c r="HPC71" s="14"/>
      <c r="HPD71" s="14"/>
      <c r="HPE71" s="14"/>
      <c r="HPF71" s="14"/>
      <c r="HPG71" s="14"/>
      <c r="HPH71" s="14"/>
      <c r="HPI71" s="14"/>
      <c r="HPJ71" s="14"/>
      <c r="HPK71" s="14"/>
      <c r="HPL71" s="14"/>
      <c r="HPM71" s="14"/>
      <c r="HPN71" s="14"/>
      <c r="HPO71" s="14"/>
      <c r="HPP71" s="14"/>
      <c r="HPQ71" s="14"/>
      <c r="HPR71" s="14"/>
      <c r="HPS71" s="14"/>
      <c r="HPT71" s="14"/>
      <c r="HPU71" s="14"/>
      <c r="HPV71" s="14"/>
      <c r="HPW71" s="14"/>
      <c r="HPX71" s="14"/>
      <c r="HPY71" s="14"/>
      <c r="HPZ71" s="14"/>
      <c r="HQA71" s="14"/>
      <c r="HQB71" s="14"/>
      <c r="HQC71" s="14"/>
      <c r="HQD71" s="14"/>
      <c r="HQE71" s="14"/>
      <c r="HQF71" s="14"/>
      <c r="HQG71" s="14"/>
      <c r="HQH71" s="14"/>
      <c r="HQI71" s="14"/>
      <c r="HQJ71" s="14"/>
      <c r="HQK71" s="14"/>
      <c r="HQL71" s="14"/>
      <c r="HQM71" s="14"/>
      <c r="HQN71" s="14"/>
      <c r="HQO71" s="14"/>
      <c r="HQP71" s="14"/>
      <c r="HQQ71" s="14"/>
      <c r="HQR71" s="14"/>
      <c r="HQS71" s="14"/>
      <c r="HQT71" s="14"/>
      <c r="HQU71" s="14"/>
      <c r="HQV71" s="14"/>
      <c r="HQW71" s="14"/>
      <c r="HQX71" s="14"/>
      <c r="HQY71" s="14"/>
      <c r="HQZ71" s="14"/>
      <c r="HRA71" s="14"/>
      <c r="HRB71" s="14"/>
      <c r="HRC71" s="14"/>
      <c r="HRD71" s="14"/>
      <c r="HRE71" s="14"/>
      <c r="HRF71" s="14"/>
      <c r="HRG71" s="14"/>
      <c r="HRH71" s="14"/>
      <c r="HRI71" s="14"/>
      <c r="HRJ71" s="14"/>
      <c r="HRK71" s="14"/>
      <c r="HRL71" s="14"/>
      <c r="HRM71" s="14"/>
      <c r="HRN71" s="14"/>
      <c r="HRO71" s="14"/>
      <c r="HRP71" s="14"/>
      <c r="HRQ71" s="14"/>
      <c r="HRR71" s="14"/>
      <c r="HRS71" s="14"/>
      <c r="HRT71" s="14"/>
      <c r="HRU71" s="14"/>
      <c r="HRV71" s="14"/>
      <c r="HRW71" s="14"/>
      <c r="HRX71" s="14"/>
      <c r="HRY71" s="14"/>
      <c r="HRZ71" s="14"/>
      <c r="HSA71" s="14"/>
      <c r="HSB71" s="14"/>
      <c r="HSC71" s="14"/>
      <c r="HSD71" s="14"/>
      <c r="HSE71" s="14"/>
      <c r="HSF71" s="14"/>
      <c r="HSG71" s="14"/>
      <c r="HSH71" s="14"/>
      <c r="HSI71" s="14"/>
      <c r="HSJ71" s="14"/>
      <c r="HSK71" s="14"/>
      <c r="HSL71" s="14"/>
      <c r="HSM71" s="14"/>
      <c r="HSN71" s="14"/>
      <c r="HSO71" s="14"/>
      <c r="HSP71" s="14"/>
      <c r="HSQ71" s="14"/>
      <c r="HSR71" s="14"/>
      <c r="HSS71" s="14"/>
      <c r="HST71" s="14"/>
      <c r="HSU71" s="14"/>
      <c r="HSV71" s="14"/>
      <c r="HSW71" s="14"/>
      <c r="HSX71" s="14"/>
      <c r="HSY71" s="14"/>
      <c r="HSZ71" s="14"/>
      <c r="HTA71" s="14"/>
      <c r="HTB71" s="14"/>
      <c r="HTC71" s="14"/>
      <c r="HTD71" s="14"/>
      <c r="HTE71" s="14"/>
      <c r="HTF71" s="14"/>
      <c r="HTG71" s="14"/>
      <c r="HTH71" s="14"/>
      <c r="HTI71" s="14"/>
      <c r="HTJ71" s="14"/>
      <c r="HTK71" s="14"/>
      <c r="HTL71" s="14"/>
      <c r="HTM71" s="14"/>
      <c r="HTN71" s="14"/>
      <c r="HTO71" s="14"/>
      <c r="HTP71" s="14"/>
      <c r="HTQ71" s="14"/>
      <c r="HTR71" s="14"/>
      <c r="HTS71" s="14"/>
      <c r="HTT71" s="14"/>
      <c r="HTU71" s="14"/>
      <c r="HTV71" s="14"/>
      <c r="HTW71" s="14"/>
      <c r="HTX71" s="14"/>
      <c r="HTY71" s="14"/>
      <c r="HTZ71" s="14"/>
      <c r="HUA71" s="14"/>
      <c r="HUB71" s="14"/>
      <c r="HUC71" s="14"/>
      <c r="HUD71" s="14"/>
      <c r="HUE71" s="14"/>
      <c r="HUF71" s="14"/>
      <c r="HUG71" s="14"/>
      <c r="HUH71" s="14"/>
      <c r="HUI71" s="14"/>
      <c r="HUJ71" s="14"/>
      <c r="HUK71" s="14"/>
      <c r="HUL71" s="14"/>
      <c r="HUM71" s="14"/>
      <c r="HUN71" s="14"/>
      <c r="HUO71" s="14"/>
      <c r="HUP71" s="14"/>
      <c r="HUQ71" s="14"/>
      <c r="HUR71" s="14"/>
      <c r="HUS71" s="14"/>
      <c r="HUT71" s="14"/>
      <c r="HUU71" s="14"/>
      <c r="HUV71" s="14"/>
      <c r="HUW71" s="14"/>
      <c r="HUX71" s="14"/>
      <c r="HUY71" s="14"/>
      <c r="HUZ71" s="14"/>
      <c r="HVA71" s="14"/>
      <c r="HVB71" s="14"/>
      <c r="HVC71" s="14"/>
      <c r="HVD71" s="14"/>
      <c r="HVE71" s="14"/>
      <c r="HVF71" s="14"/>
      <c r="HVG71" s="14"/>
      <c r="HVH71" s="14"/>
      <c r="HVI71" s="14"/>
      <c r="HVJ71" s="14"/>
      <c r="HVK71" s="14"/>
      <c r="HVL71" s="14"/>
      <c r="HVM71" s="14"/>
      <c r="HVN71" s="14"/>
      <c r="HVO71" s="14"/>
      <c r="HVP71" s="14"/>
      <c r="HVQ71" s="14"/>
      <c r="HVR71" s="14"/>
      <c r="HVS71" s="14"/>
      <c r="HVT71" s="14"/>
      <c r="HVU71" s="14"/>
      <c r="HVV71" s="14"/>
      <c r="HVW71" s="14"/>
      <c r="HVX71" s="14"/>
      <c r="HVY71" s="14"/>
      <c r="HVZ71" s="14"/>
      <c r="HWA71" s="14"/>
      <c r="HWB71" s="14"/>
      <c r="HWC71" s="14"/>
      <c r="HWD71" s="14"/>
      <c r="HWE71" s="14"/>
      <c r="HWF71" s="14"/>
      <c r="HWG71" s="14"/>
      <c r="HWH71" s="14"/>
      <c r="HWI71" s="14"/>
      <c r="HWJ71" s="14"/>
      <c r="HWK71" s="14"/>
      <c r="HWL71" s="14"/>
      <c r="HWM71" s="14"/>
      <c r="HWN71" s="14"/>
      <c r="HWO71" s="14"/>
      <c r="HWP71" s="14"/>
      <c r="HWQ71" s="14"/>
      <c r="HWR71" s="14"/>
      <c r="HWS71" s="14"/>
      <c r="HWT71" s="14"/>
      <c r="HWU71" s="14"/>
      <c r="HWV71" s="14"/>
      <c r="HWW71" s="14"/>
      <c r="HWX71" s="14"/>
      <c r="HWY71" s="14"/>
      <c r="HWZ71" s="14"/>
      <c r="HXA71" s="14"/>
      <c r="HXB71" s="14"/>
      <c r="HXC71" s="14"/>
      <c r="HXD71" s="14"/>
      <c r="HXE71" s="14"/>
      <c r="HXF71" s="14"/>
      <c r="HXG71" s="14"/>
      <c r="HXH71" s="14"/>
      <c r="HXI71" s="14"/>
      <c r="HXJ71" s="14"/>
      <c r="HXK71" s="14"/>
      <c r="HXL71" s="14"/>
      <c r="HXM71" s="14"/>
      <c r="HXN71" s="14"/>
      <c r="HXO71" s="14"/>
      <c r="HXP71" s="14"/>
      <c r="HXQ71" s="14"/>
      <c r="HXR71" s="14"/>
      <c r="HXS71" s="14"/>
      <c r="HXT71" s="14"/>
      <c r="HXU71" s="14"/>
      <c r="HXV71" s="14"/>
      <c r="HXW71" s="14"/>
      <c r="HXX71" s="14"/>
      <c r="HXY71" s="14"/>
      <c r="HXZ71" s="14"/>
      <c r="HYA71" s="14"/>
      <c r="HYB71" s="14"/>
      <c r="HYC71" s="14"/>
      <c r="HYD71" s="14"/>
      <c r="HYE71" s="14"/>
      <c r="HYF71" s="14"/>
      <c r="HYG71" s="14"/>
      <c r="HYH71" s="14"/>
      <c r="HYI71" s="14"/>
      <c r="HYJ71" s="14"/>
      <c r="HYK71" s="14"/>
      <c r="HYL71" s="14"/>
      <c r="HYM71" s="14"/>
      <c r="HYN71" s="14"/>
      <c r="HYO71" s="14"/>
      <c r="HYP71" s="14"/>
      <c r="HYQ71" s="14"/>
      <c r="HYR71" s="14"/>
      <c r="HYS71" s="14"/>
      <c r="HYT71" s="14"/>
      <c r="HYU71" s="14"/>
      <c r="HYV71" s="14"/>
      <c r="HYW71" s="14"/>
      <c r="HYX71" s="14"/>
      <c r="HYY71" s="14"/>
      <c r="HYZ71" s="14"/>
      <c r="HZA71" s="14"/>
      <c r="HZB71" s="14"/>
      <c r="HZC71" s="14"/>
      <c r="HZD71" s="14"/>
      <c r="HZE71" s="14"/>
      <c r="HZF71" s="14"/>
      <c r="HZG71" s="14"/>
      <c r="HZH71" s="14"/>
      <c r="HZI71" s="14"/>
      <c r="HZJ71" s="14"/>
      <c r="HZK71" s="14"/>
      <c r="HZL71" s="14"/>
      <c r="HZM71" s="14"/>
      <c r="HZN71" s="14"/>
      <c r="HZO71" s="14"/>
      <c r="HZP71" s="14"/>
      <c r="HZQ71" s="14"/>
      <c r="HZR71" s="14"/>
      <c r="HZS71" s="14"/>
      <c r="HZT71" s="14"/>
      <c r="HZU71" s="14"/>
      <c r="HZV71" s="14"/>
      <c r="HZW71" s="14"/>
      <c r="HZX71" s="14"/>
      <c r="HZY71" s="14"/>
      <c r="HZZ71" s="14"/>
      <c r="IAA71" s="14"/>
      <c r="IAB71" s="14"/>
      <c r="IAC71" s="14"/>
      <c r="IAD71" s="14"/>
      <c r="IAE71" s="14"/>
      <c r="IAF71" s="14"/>
      <c r="IAG71" s="14"/>
      <c r="IAH71" s="14"/>
      <c r="IAI71" s="14"/>
      <c r="IAJ71" s="14"/>
      <c r="IAK71" s="14"/>
      <c r="IAL71" s="14"/>
      <c r="IAM71" s="14"/>
      <c r="IAN71" s="14"/>
      <c r="IAO71" s="14"/>
      <c r="IAP71" s="14"/>
      <c r="IAQ71" s="14"/>
      <c r="IAR71" s="14"/>
      <c r="IAS71" s="14"/>
      <c r="IAT71" s="14"/>
      <c r="IAU71" s="14"/>
      <c r="IAV71" s="14"/>
      <c r="IAW71" s="14"/>
      <c r="IAX71" s="14"/>
      <c r="IAY71" s="14"/>
      <c r="IAZ71" s="14"/>
      <c r="IBA71" s="14"/>
      <c r="IBB71" s="14"/>
      <c r="IBC71" s="14"/>
      <c r="IBD71" s="14"/>
      <c r="IBE71" s="14"/>
      <c r="IBF71" s="14"/>
      <c r="IBG71" s="14"/>
      <c r="IBH71" s="14"/>
      <c r="IBI71" s="14"/>
      <c r="IBJ71" s="14"/>
      <c r="IBK71" s="14"/>
      <c r="IBL71" s="14"/>
      <c r="IBM71" s="14"/>
      <c r="IBN71" s="14"/>
      <c r="IBO71" s="14"/>
      <c r="IBP71" s="14"/>
      <c r="IBQ71" s="14"/>
      <c r="IBR71" s="14"/>
      <c r="IBS71" s="14"/>
      <c r="IBT71" s="14"/>
      <c r="IBU71" s="14"/>
      <c r="IBV71" s="14"/>
      <c r="IBW71" s="14"/>
      <c r="IBX71" s="14"/>
      <c r="IBY71" s="14"/>
      <c r="IBZ71" s="14"/>
      <c r="ICA71" s="14"/>
      <c r="ICB71" s="14"/>
      <c r="ICC71" s="14"/>
      <c r="ICD71" s="14"/>
      <c r="ICE71" s="14"/>
      <c r="ICF71" s="14"/>
      <c r="ICG71" s="14"/>
      <c r="ICH71" s="14"/>
      <c r="ICI71" s="14"/>
      <c r="ICJ71" s="14"/>
      <c r="ICK71" s="14"/>
      <c r="ICL71" s="14"/>
      <c r="ICM71" s="14"/>
      <c r="ICN71" s="14"/>
      <c r="ICO71" s="14"/>
      <c r="ICP71" s="14"/>
      <c r="ICQ71" s="14"/>
      <c r="ICR71" s="14"/>
      <c r="ICS71" s="14"/>
      <c r="ICT71" s="14"/>
      <c r="ICU71" s="14"/>
      <c r="ICV71" s="14"/>
      <c r="ICW71" s="14"/>
      <c r="ICX71" s="14"/>
      <c r="ICY71" s="14"/>
      <c r="ICZ71" s="14"/>
      <c r="IDA71" s="14"/>
      <c r="IDB71" s="14"/>
      <c r="IDC71" s="14"/>
      <c r="IDD71" s="14"/>
      <c r="IDE71" s="14"/>
      <c r="IDF71" s="14"/>
      <c r="IDG71" s="14"/>
      <c r="IDH71" s="14"/>
      <c r="IDI71" s="14"/>
      <c r="IDJ71" s="14"/>
      <c r="IDK71" s="14"/>
      <c r="IDL71" s="14"/>
      <c r="IDM71" s="14"/>
      <c r="IDN71" s="14"/>
      <c r="IDO71" s="14"/>
      <c r="IDP71" s="14"/>
      <c r="IDQ71" s="14"/>
      <c r="IDR71" s="14"/>
      <c r="IDS71" s="14"/>
      <c r="IDT71" s="14"/>
      <c r="IDU71" s="14"/>
      <c r="IDV71" s="14"/>
      <c r="IDW71" s="14"/>
      <c r="IDX71" s="14"/>
      <c r="IDY71" s="14"/>
      <c r="IDZ71" s="14"/>
      <c r="IEA71" s="14"/>
      <c r="IEB71" s="14"/>
      <c r="IEC71" s="14"/>
      <c r="IED71" s="14"/>
      <c r="IEE71" s="14"/>
      <c r="IEF71" s="14"/>
      <c r="IEG71" s="14"/>
      <c r="IEH71" s="14"/>
      <c r="IEI71" s="14"/>
      <c r="IEJ71" s="14"/>
      <c r="IEK71" s="14"/>
      <c r="IEL71" s="14"/>
      <c r="IEM71" s="14"/>
      <c r="IEN71" s="14"/>
      <c r="IEO71" s="14"/>
      <c r="IEP71" s="14"/>
      <c r="IEQ71" s="14"/>
      <c r="IER71" s="14"/>
      <c r="IES71" s="14"/>
      <c r="IET71" s="14"/>
      <c r="IEU71" s="14"/>
      <c r="IEV71" s="14"/>
      <c r="IEW71" s="14"/>
      <c r="IEX71" s="14"/>
      <c r="IEY71" s="14"/>
      <c r="IEZ71" s="14"/>
      <c r="IFA71" s="14"/>
      <c r="IFB71" s="14"/>
      <c r="IFC71" s="14"/>
      <c r="IFD71" s="14"/>
      <c r="IFE71" s="14"/>
      <c r="IFF71" s="14"/>
      <c r="IFG71" s="14"/>
      <c r="IFH71" s="14"/>
      <c r="IFI71" s="14"/>
      <c r="IFJ71" s="14"/>
      <c r="IFK71" s="14"/>
      <c r="IFL71" s="14"/>
      <c r="IFM71" s="14"/>
      <c r="IFN71" s="14"/>
      <c r="IFO71" s="14"/>
      <c r="IFP71" s="14"/>
      <c r="IFQ71" s="14"/>
      <c r="IFR71" s="14"/>
      <c r="IFS71" s="14"/>
      <c r="IFT71" s="14"/>
      <c r="IFU71" s="14"/>
      <c r="IFV71" s="14"/>
      <c r="IFW71" s="14"/>
      <c r="IFX71" s="14"/>
      <c r="IFY71" s="14"/>
      <c r="IFZ71" s="14"/>
      <c r="IGA71" s="14"/>
      <c r="IGB71" s="14"/>
      <c r="IGC71" s="14"/>
      <c r="IGD71" s="14"/>
      <c r="IGE71" s="14"/>
      <c r="IGF71" s="14"/>
      <c r="IGG71" s="14"/>
      <c r="IGH71" s="14"/>
      <c r="IGI71" s="14"/>
      <c r="IGJ71" s="14"/>
      <c r="IGK71" s="14"/>
      <c r="IGL71" s="14"/>
      <c r="IGM71" s="14"/>
      <c r="IGN71" s="14"/>
      <c r="IGO71" s="14"/>
      <c r="IGP71" s="14"/>
      <c r="IGQ71" s="14"/>
      <c r="IGR71" s="14"/>
      <c r="IGS71" s="14"/>
      <c r="IGT71" s="14"/>
      <c r="IGU71" s="14"/>
      <c r="IGV71" s="14"/>
      <c r="IGW71" s="14"/>
      <c r="IGX71" s="14"/>
      <c r="IGY71" s="14"/>
      <c r="IGZ71" s="14"/>
      <c r="IHA71" s="14"/>
      <c r="IHB71" s="14"/>
      <c r="IHC71" s="14"/>
      <c r="IHD71" s="14"/>
      <c r="IHE71" s="14"/>
      <c r="IHF71" s="14"/>
      <c r="IHG71" s="14"/>
      <c r="IHH71" s="14"/>
      <c r="IHI71" s="14"/>
      <c r="IHJ71" s="14"/>
      <c r="IHK71" s="14"/>
      <c r="IHL71" s="14"/>
      <c r="IHM71" s="14"/>
      <c r="IHN71" s="14"/>
      <c r="IHO71" s="14"/>
      <c r="IHP71" s="14"/>
      <c r="IHQ71" s="14"/>
      <c r="IHR71" s="14"/>
      <c r="IHS71" s="14"/>
      <c r="IHT71" s="14"/>
      <c r="IHU71" s="14"/>
      <c r="IHV71" s="14"/>
      <c r="IHW71" s="14"/>
      <c r="IHX71" s="14"/>
      <c r="IHY71" s="14"/>
      <c r="IHZ71" s="14"/>
      <c r="IIA71" s="14"/>
      <c r="IIB71" s="14"/>
      <c r="IIC71" s="14"/>
      <c r="IID71" s="14"/>
      <c r="IIE71" s="14"/>
      <c r="IIF71" s="14"/>
      <c r="IIG71" s="14"/>
      <c r="IIH71" s="14"/>
      <c r="III71" s="14"/>
      <c r="IIJ71" s="14"/>
      <c r="IIK71" s="14"/>
      <c r="IIL71" s="14"/>
      <c r="IIM71" s="14"/>
      <c r="IIN71" s="14"/>
      <c r="IIO71" s="14"/>
      <c r="IIP71" s="14"/>
      <c r="IIQ71" s="14"/>
      <c r="IIR71" s="14"/>
      <c r="IIS71" s="14"/>
      <c r="IIT71" s="14"/>
      <c r="IIU71" s="14"/>
      <c r="IIV71" s="14"/>
      <c r="IIW71" s="14"/>
      <c r="IIX71" s="14"/>
      <c r="IIY71" s="14"/>
      <c r="IIZ71" s="14"/>
      <c r="IJA71" s="14"/>
      <c r="IJB71" s="14"/>
      <c r="IJC71" s="14"/>
      <c r="IJD71" s="14"/>
      <c r="IJE71" s="14"/>
      <c r="IJF71" s="14"/>
      <c r="IJG71" s="14"/>
      <c r="IJH71" s="14"/>
      <c r="IJI71" s="14"/>
      <c r="IJJ71" s="14"/>
      <c r="IJK71" s="14"/>
      <c r="IJL71" s="14"/>
      <c r="IJM71" s="14"/>
      <c r="IJN71" s="14"/>
      <c r="IJO71" s="14"/>
      <c r="IJP71" s="14"/>
      <c r="IJQ71" s="14"/>
      <c r="IJR71" s="14"/>
      <c r="IJS71" s="14"/>
      <c r="IJT71" s="14"/>
      <c r="IJU71" s="14"/>
      <c r="IJV71" s="14"/>
      <c r="IJW71" s="14"/>
      <c r="IJX71" s="14"/>
      <c r="IJY71" s="14"/>
      <c r="IJZ71" s="14"/>
      <c r="IKA71" s="14"/>
      <c r="IKB71" s="14"/>
      <c r="IKC71" s="14"/>
      <c r="IKD71" s="14"/>
      <c r="IKE71" s="14"/>
      <c r="IKF71" s="14"/>
      <c r="IKG71" s="14"/>
      <c r="IKH71" s="14"/>
      <c r="IKI71" s="14"/>
      <c r="IKJ71" s="14"/>
      <c r="IKK71" s="14"/>
      <c r="IKL71" s="14"/>
      <c r="IKM71" s="14"/>
      <c r="IKN71" s="14"/>
      <c r="IKO71" s="14"/>
      <c r="IKP71" s="14"/>
      <c r="IKQ71" s="14"/>
      <c r="IKR71" s="14"/>
      <c r="IKS71" s="14"/>
      <c r="IKT71" s="14"/>
      <c r="IKU71" s="14"/>
      <c r="IKV71" s="14"/>
      <c r="IKW71" s="14"/>
      <c r="IKX71" s="14"/>
      <c r="IKY71" s="14"/>
      <c r="IKZ71" s="14"/>
      <c r="ILA71" s="14"/>
      <c r="ILB71" s="14"/>
      <c r="ILC71" s="14"/>
      <c r="ILD71" s="14"/>
      <c r="ILE71" s="14"/>
      <c r="ILF71" s="14"/>
      <c r="ILG71" s="14"/>
      <c r="ILH71" s="14"/>
      <c r="ILI71" s="14"/>
      <c r="ILJ71" s="14"/>
      <c r="ILK71" s="14"/>
      <c r="ILL71" s="14"/>
      <c r="ILM71" s="14"/>
      <c r="ILN71" s="14"/>
      <c r="ILO71" s="14"/>
      <c r="ILP71" s="14"/>
      <c r="ILQ71" s="14"/>
      <c r="ILR71" s="14"/>
      <c r="ILS71" s="14"/>
      <c r="ILT71" s="14"/>
      <c r="ILU71" s="14"/>
      <c r="ILV71" s="14"/>
      <c r="ILW71" s="14"/>
      <c r="ILX71" s="14"/>
      <c r="ILY71" s="14"/>
      <c r="ILZ71" s="14"/>
      <c r="IMA71" s="14"/>
      <c r="IMB71" s="14"/>
      <c r="IMC71" s="14"/>
      <c r="IMD71" s="14"/>
      <c r="IME71" s="14"/>
      <c r="IMF71" s="14"/>
      <c r="IMG71" s="14"/>
      <c r="IMH71" s="14"/>
      <c r="IMI71" s="14"/>
      <c r="IMJ71" s="14"/>
      <c r="IMK71" s="14"/>
      <c r="IML71" s="14"/>
      <c r="IMM71" s="14"/>
      <c r="IMN71" s="14"/>
      <c r="IMO71" s="14"/>
      <c r="IMP71" s="14"/>
      <c r="IMQ71" s="14"/>
      <c r="IMR71" s="14"/>
      <c r="IMS71" s="14"/>
      <c r="IMT71" s="14"/>
      <c r="IMU71" s="14"/>
      <c r="IMV71" s="14"/>
      <c r="IMW71" s="14"/>
      <c r="IMX71" s="14"/>
      <c r="IMY71" s="14"/>
      <c r="IMZ71" s="14"/>
      <c r="INA71" s="14"/>
      <c r="INB71" s="14"/>
      <c r="INC71" s="14"/>
      <c r="IND71" s="14"/>
      <c r="INE71" s="14"/>
      <c r="INF71" s="14"/>
      <c r="ING71" s="14"/>
      <c r="INH71" s="14"/>
      <c r="INI71" s="14"/>
      <c r="INJ71" s="14"/>
      <c r="INK71" s="14"/>
      <c r="INL71" s="14"/>
      <c r="INM71" s="14"/>
      <c r="INN71" s="14"/>
      <c r="INO71" s="14"/>
      <c r="INP71" s="14"/>
      <c r="INQ71" s="14"/>
      <c r="INR71" s="14"/>
      <c r="INS71" s="14"/>
      <c r="INT71" s="14"/>
      <c r="INU71" s="14"/>
      <c r="INV71" s="14"/>
      <c r="INW71" s="14"/>
      <c r="INX71" s="14"/>
      <c r="INY71" s="14"/>
      <c r="INZ71" s="14"/>
      <c r="IOA71" s="14"/>
      <c r="IOB71" s="14"/>
      <c r="IOC71" s="14"/>
      <c r="IOD71" s="14"/>
      <c r="IOE71" s="14"/>
      <c r="IOF71" s="14"/>
      <c r="IOG71" s="14"/>
      <c r="IOH71" s="14"/>
      <c r="IOI71" s="14"/>
      <c r="IOJ71" s="14"/>
      <c r="IOK71" s="14"/>
      <c r="IOL71" s="14"/>
      <c r="IOM71" s="14"/>
      <c r="ION71" s="14"/>
      <c r="IOO71" s="14"/>
      <c r="IOP71" s="14"/>
      <c r="IOQ71" s="14"/>
      <c r="IOR71" s="14"/>
      <c r="IOS71" s="14"/>
      <c r="IOT71" s="14"/>
      <c r="IOU71" s="14"/>
      <c r="IOV71" s="14"/>
      <c r="IOW71" s="14"/>
      <c r="IOX71" s="14"/>
      <c r="IOY71" s="14"/>
      <c r="IOZ71" s="14"/>
      <c r="IPA71" s="14"/>
      <c r="IPB71" s="14"/>
      <c r="IPC71" s="14"/>
      <c r="IPD71" s="14"/>
      <c r="IPE71" s="14"/>
      <c r="IPF71" s="14"/>
      <c r="IPG71" s="14"/>
      <c r="IPH71" s="14"/>
      <c r="IPI71" s="14"/>
      <c r="IPJ71" s="14"/>
      <c r="IPK71" s="14"/>
      <c r="IPL71" s="14"/>
      <c r="IPM71" s="14"/>
      <c r="IPN71" s="14"/>
      <c r="IPO71" s="14"/>
      <c r="IPP71" s="14"/>
      <c r="IPQ71" s="14"/>
      <c r="IPR71" s="14"/>
      <c r="IPS71" s="14"/>
      <c r="IPT71" s="14"/>
      <c r="IPU71" s="14"/>
      <c r="IPV71" s="14"/>
      <c r="IPW71" s="14"/>
      <c r="IPX71" s="14"/>
      <c r="IPY71" s="14"/>
      <c r="IPZ71" s="14"/>
      <c r="IQA71" s="14"/>
      <c r="IQB71" s="14"/>
      <c r="IQC71" s="14"/>
      <c r="IQD71" s="14"/>
      <c r="IQE71" s="14"/>
      <c r="IQF71" s="14"/>
      <c r="IQG71" s="14"/>
      <c r="IQH71" s="14"/>
      <c r="IQI71" s="14"/>
      <c r="IQJ71" s="14"/>
      <c r="IQK71" s="14"/>
      <c r="IQL71" s="14"/>
      <c r="IQM71" s="14"/>
      <c r="IQN71" s="14"/>
      <c r="IQO71" s="14"/>
      <c r="IQP71" s="14"/>
      <c r="IQQ71" s="14"/>
      <c r="IQR71" s="14"/>
      <c r="IQS71" s="14"/>
      <c r="IQT71" s="14"/>
      <c r="IQU71" s="14"/>
      <c r="IQV71" s="14"/>
      <c r="IQW71" s="14"/>
      <c r="IQX71" s="14"/>
      <c r="IQY71" s="14"/>
      <c r="IQZ71" s="14"/>
      <c r="IRA71" s="14"/>
      <c r="IRB71" s="14"/>
      <c r="IRC71" s="14"/>
      <c r="IRD71" s="14"/>
      <c r="IRE71" s="14"/>
      <c r="IRF71" s="14"/>
      <c r="IRG71" s="14"/>
      <c r="IRH71" s="14"/>
      <c r="IRI71" s="14"/>
      <c r="IRJ71" s="14"/>
      <c r="IRK71" s="14"/>
      <c r="IRL71" s="14"/>
      <c r="IRM71" s="14"/>
      <c r="IRN71" s="14"/>
      <c r="IRO71" s="14"/>
      <c r="IRP71" s="14"/>
      <c r="IRQ71" s="14"/>
      <c r="IRR71" s="14"/>
      <c r="IRS71" s="14"/>
      <c r="IRT71" s="14"/>
      <c r="IRU71" s="14"/>
      <c r="IRV71" s="14"/>
      <c r="IRW71" s="14"/>
      <c r="IRX71" s="14"/>
      <c r="IRY71" s="14"/>
      <c r="IRZ71" s="14"/>
      <c r="ISA71" s="14"/>
      <c r="ISB71" s="14"/>
      <c r="ISC71" s="14"/>
      <c r="ISD71" s="14"/>
      <c r="ISE71" s="14"/>
      <c r="ISF71" s="14"/>
      <c r="ISG71" s="14"/>
      <c r="ISH71" s="14"/>
      <c r="ISI71" s="14"/>
      <c r="ISJ71" s="14"/>
      <c r="ISK71" s="14"/>
      <c r="ISL71" s="14"/>
      <c r="ISM71" s="14"/>
      <c r="ISN71" s="14"/>
      <c r="ISO71" s="14"/>
      <c r="ISP71" s="14"/>
      <c r="ISQ71" s="14"/>
      <c r="ISR71" s="14"/>
      <c r="ISS71" s="14"/>
      <c r="IST71" s="14"/>
      <c r="ISU71" s="14"/>
      <c r="ISV71" s="14"/>
      <c r="ISW71" s="14"/>
      <c r="ISX71" s="14"/>
      <c r="ISY71" s="14"/>
      <c r="ISZ71" s="14"/>
      <c r="ITA71" s="14"/>
      <c r="ITB71" s="14"/>
      <c r="ITC71" s="14"/>
      <c r="ITD71" s="14"/>
      <c r="ITE71" s="14"/>
      <c r="ITF71" s="14"/>
      <c r="ITG71" s="14"/>
      <c r="ITH71" s="14"/>
      <c r="ITI71" s="14"/>
      <c r="ITJ71" s="14"/>
      <c r="ITK71" s="14"/>
      <c r="ITL71" s="14"/>
      <c r="ITM71" s="14"/>
      <c r="ITN71" s="14"/>
      <c r="ITO71" s="14"/>
      <c r="ITP71" s="14"/>
      <c r="ITQ71" s="14"/>
      <c r="ITR71" s="14"/>
      <c r="ITS71" s="14"/>
      <c r="ITT71" s="14"/>
      <c r="ITU71" s="14"/>
      <c r="ITV71" s="14"/>
      <c r="ITW71" s="14"/>
      <c r="ITX71" s="14"/>
      <c r="ITY71" s="14"/>
      <c r="ITZ71" s="14"/>
      <c r="IUA71" s="14"/>
      <c r="IUB71" s="14"/>
      <c r="IUC71" s="14"/>
      <c r="IUD71" s="14"/>
      <c r="IUE71" s="14"/>
      <c r="IUF71" s="14"/>
      <c r="IUG71" s="14"/>
      <c r="IUH71" s="14"/>
      <c r="IUI71" s="14"/>
      <c r="IUJ71" s="14"/>
      <c r="IUK71" s="14"/>
      <c r="IUL71" s="14"/>
      <c r="IUM71" s="14"/>
      <c r="IUN71" s="14"/>
      <c r="IUO71" s="14"/>
      <c r="IUP71" s="14"/>
      <c r="IUQ71" s="14"/>
      <c r="IUR71" s="14"/>
      <c r="IUS71" s="14"/>
      <c r="IUT71" s="14"/>
      <c r="IUU71" s="14"/>
      <c r="IUV71" s="14"/>
      <c r="IUW71" s="14"/>
      <c r="IUX71" s="14"/>
      <c r="IUY71" s="14"/>
      <c r="IUZ71" s="14"/>
      <c r="IVA71" s="14"/>
      <c r="IVB71" s="14"/>
      <c r="IVC71" s="14"/>
      <c r="IVD71" s="14"/>
      <c r="IVE71" s="14"/>
      <c r="IVF71" s="14"/>
      <c r="IVG71" s="14"/>
      <c r="IVH71" s="14"/>
      <c r="IVI71" s="14"/>
      <c r="IVJ71" s="14"/>
      <c r="IVK71" s="14"/>
      <c r="IVL71" s="14"/>
      <c r="IVM71" s="14"/>
      <c r="IVN71" s="14"/>
      <c r="IVO71" s="14"/>
      <c r="IVP71" s="14"/>
      <c r="IVQ71" s="14"/>
      <c r="IVR71" s="14"/>
      <c r="IVS71" s="14"/>
      <c r="IVT71" s="14"/>
      <c r="IVU71" s="14"/>
      <c r="IVV71" s="14"/>
      <c r="IVW71" s="14"/>
      <c r="IVX71" s="14"/>
      <c r="IVY71" s="14"/>
      <c r="IVZ71" s="14"/>
      <c r="IWA71" s="14"/>
      <c r="IWB71" s="14"/>
      <c r="IWC71" s="14"/>
      <c r="IWD71" s="14"/>
      <c r="IWE71" s="14"/>
      <c r="IWF71" s="14"/>
      <c r="IWG71" s="14"/>
      <c r="IWH71" s="14"/>
      <c r="IWI71" s="14"/>
      <c r="IWJ71" s="14"/>
      <c r="IWK71" s="14"/>
      <c r="IWL71" s="14"/>
      <c r="IWM71" s="14"/>
      <c r="IWN71" s="14"/>
      <c r="IWO71" s="14"/>
      <c r="IWP71" s="14"/>
      <c r="IWQ71" s="14"/>
      <c r="IWR71" s="14"/>
      <c r="IWS71" s="14"/>
      <c r="IWT71" s="14"/>
      <c r="IWU71" s="14"/>
      <c r="IWV71" s="14"/>
      <c r="IWW71" s="14"/>
      <c r="IWX71" s="14"/>
      <c r="IWY71" s="14"/>
      <c r="IWZ71" s="14"/>
      <c r="IXA71" s="14"/>
      <c r="IXB71" s="14"/>
      <c r="IXC71" s="14"/>
      <c r="IXD71" s="14"/>
      <c r="IXE71" s="14"/>
      <c r="IXF71" s="14"/>
      <c r="IXG71" s="14"/>
      <c r="IXH71" s="14"/>
      <c r="IXI71" s="14"/>
      <c r="IXJ71" s="14"/>
      <c r="IXK71" s="14"/>
      <c r="IXL71" s="14"/>
      <c r="IXM71" s="14"/>
      <c r="IXN71" s="14"/>
      <c r="IXO71" s="14"/>
      <c r="IXP71" s="14"/>
      <c r="IXQ71" s="14"/>
      <c r="IXR71" s="14"/>
      <c r="IXS71" s="14"/>
      <c r="IXT71" s="14"/>
      <c r="IXU71" s="14"/>
      <c r="IXV71" s="14"/>
      <c r="IXW71" s="14"/>
      <c r="IXX71" s="14"/>
      <c r="IXY71" s="14"/>
      <c r="IXZ71" s="14"/>
      <c r="IYA71" s="14"/>
      <c r="IYB71" s="14"/>
      <c r="IYC71" s="14"/>
      <c r="IYD71" s="14"/>
      <c r="IYE71" s="14"/>
      <c r="IYF71" s="14"/>
      <c r="IYG71" s="14"/>
      <c r="IYH71" s="14"/>
      <c r="IYI71" s="14"/>
      <c r="IYJ71" s="14"/>
      <c r="IYK71" s="14"/>
      <c r="IYL71" s="14"/>
      <c r="IYM71" s="14"/>
      <c r="IYN71" s="14"/>
      <c r="IYO71" s="14"/>
      <c r="IYP71" s="14"/>
      <c r="IYQ71" s="14"/>
      <c r="IYR71" s="14"/>
      <c r="IYS71" s="14"/>
      <c r="IYT71" s="14"/>
      <c r="IYU71" s="14"/>
      <c r="IYV71" s="14"/>
      <c r="IYW71" s="14"/>
      <c r="IYX71" s="14"/>
      <c r="IYY71" s="14"/>
      <c r="IYZ71" s="14"/>
      <c r="IZA71" s="14"/>
      <c r="IZB71" s="14"/>
      <c r="IZC71" s="14"/>
      <c r="IZD71" s="14"/>
      <c r="IZE71" s="14"/>
      <c r="IZF71" s="14"/>
      <c r="IZG71" s="14"/>
      <c r="IZH71" s="14"/>
      <c r="IZI71" s="14"/>
      <c r="IZJ71" s="14"/>
      <c r="IZK71" s="14"/>
      <c r="IZL71" s="14"/>
      <c r="IZM71" s="14"/>
      <c r="IZN71" s="14"/>
      <c r="IZO71" s="14"/>
      <c r="IZP71" s="14"/>
      <c r="IZQ71" s="14"/>
      <c r="IZR71" s="14"/>
      <c r="IZS71" s="14"/>
      <c r="IZT71" s="14"/>
      <c r="IZU71" s="14"/>
      <c r="IZV71" s="14"/>
      <c r="IZW71" s="14"/>
      <c r="IZX71" s="14"/>
      <c r="IZY71" s="14"/>
      <c r="IZZ71" s="14"/>
      <c r="JAA71" s="14"/>
      <c r="JAB71" s="14"/>
      <c r="JAC71" s="14"/>
      <c r="JAD71" s="14"/>
      <c r="JAE71" s="14"/>
      <c r="JAF71" s="14"/>
      <c r="JAG71" s="14"/>
      <c r="JAH71" s="14"/>
      <c r="JAI71" s="14"/>
      <c r="JAJ71" s="14"/>
      <c r="JAK71" s="14"/>
      <c r="JAL71" s="14"/>
      <c r="JAM71" s="14"/>
      <c r="JAN71" s="14"/>
      <c r="JAO71" s="14"/>
      <c r="JAP71" s="14"/>
      <c r="JAQ71" s="14"/>
      <c r="JAR71" s="14"/>
      <c r="JAS71" s="14"/>
      <c r="JAT71" s="14"/>
      <c r="JAU71" s="14"/>
      <c r="JAV71" s="14"/>
      <c r="JAW71" s="14"/>
      <c r="JAX71" s="14"/>
      <c r="JAY71" s="14"/>
      <c r="JAZ71" s="14"/>
      <c r="JBA71" s="14"/>
      <c r="JBB71" s="14"/>
      <c r="JBC71" s="14"/>
      <c r="JBD71" s="14"/>
      <c r="JBE71" s="14"/>
      <c r="JBF71" s="14"/>
      <c r="JBG71" s="14"/>
      <c r="JBH71" s="14"/>
      <c r="JBI71" s="14"/>
      <c r="JBJ71" s="14"/>
      <c r="JBK71" s="14"/>
      <c r="JBL71" s="14"/>
      <c r="JBM71" s="14"/>
      <c r="JBN71" s="14"/>
      <c r="JBO71" s="14"/>
      <c r="JBP71" s="14"/>
      <c r="JBQ71" s="14"/>
      <c r="JBR71" s="14"/>
      <c r="JBS71" s="14"/>
      <c r="JBT71" s="14"/>
      <c r="JBU71" s="14"/>
      <c r="JBV71" s="14"/>
      <c r="JBW71" s="14"/>
      <c r="JBX71" s="14"/>
      <c r="JBY71" s="14"/>
      <c r="JBZ71" s="14"/>
      <c r="JCA71" s="14"/>
      <c r="JCB71" s="14"/>
      <c r="JCC71" s="14"/>
      <c r="JCD71" s="14"/>
      <c r="JCE71" s="14"/>
      <c r="JCF71" s="14"/>
      <c r="JCG71" s="14"/>
      <c r="JCH71" s="14"/>
      <c r="JCI71" s="14"/>
      <c r="JCJ71" s="14"/>
      <c r="JCK71" s="14"/>
      <c r="JCL71" s="14"/>
      <c r="JCM71" s="14"/>
      <c r="JCN71" s="14"/>
      <c r="JCO71" s="14"/>
      <c r="JCP71" s="14"/>
      <c r="JCQ71" s="14"/>
      <c r="JCR71" s="14"/>
      <c r="JCS71" s="14"/>
      <c r="JCT71" s="14"/>
      <c r="JCU71" s="14"/>
      <c r="JCV71" s="14"/>
      <c r="JCW71" s="14"/>
      <c r="JCX71" s="14"/>
      <c r="JCY71" s="14"/>
      <c r="JCZ71" s="14"/>
      <c r="JDA71" s="14"/>
      <c r="JDB71" s="14"/>
      <c r="JDC71" s="14"/>
      <c r="JDD71" s="14"/>
      <c r="JDE71" s="14"/>
      <c r="JDF71" s="14"/>
      <c r="JDG71" s="14"/>
      <c r="JDH71" s="14"/>
      <c r="JDI71" s="14"/>
      <c r="JDJ71" s="14"/>
      <c r="JDK71" s="14"/>
      <c r="JDL71" s="14"/>
      <c r="JDM71" s="14"/>
      <c r="JDN71" s="14"/>
      <c r="JDO71" s="14"/>
      <c r="JDP71" s="14"/>
      <c r="JDQ71" s="14"/>
      <c r="JDR71" s="14"/>
      <c r="JDS71" s="14"/>
      <c r="JDT71" s="14"/>
      <c r="JDU71" s="14"/>
      <c r="JDV71" s="14"/>
      <c r="JDW71" s="14"/>
      <c r="JDX71" s="14"/>
      <c r="JDY71" s="14"/>
      <c r="JDZ71" s="14"/>
      <c r="JEA71" s="14"/>
      <c r="JEB71" s="14"/>
      <c r="JEC71" s="14"/>
      <c r="JED71" s="14"/>
      <c r="JEE71" s="14"/>
      <c r="JEF71" s="14"/>
      <c r="JEG71" s="14"/>
      <c r="JEH71" s="14"/>
      <c r="JEI71" s="14"/>
      <c r="JEJ71" s="14"/>
      <c r="JEK71" s="14"/>
      <c r="JEL71" s="14"/>
      <c r="JEM71" s="14"/>
      <c r="JEN71" s="14"/>
      <c r="JEO71" s="14"/>
      <c r="JEP71" s="14"/>
      <c r="JEQ71" s="14"/>
      <c r="JER71" s="14"/>
      <c r="JES71" s="14"/>
      <c r="JET71" s="14"/>
      <c r="JEU71" s="14"/>
      <c r="JEV71" s="14"/>
      <c r="JEW71" s="14"/>
      <c r="JEX71" s="14"/>
      <c r="JEY71" s="14"/>
      <c r="JEZ71" s="14"/>
      <c r="JFA71" s="14"/>
      <c r="JFB71" s="14"/>
      <c r="JFC71" s="14"/>
      <c r="JFD71" s="14"/>
      <c r="JFE71" s="14"/>
      <c r="JFF71" s="14"/>
      <c r="JFG71" s="14"/>
      <c r="JFH71" s="14"/>
      <c r="JFI71" s="14"/>
      <c r="JFJ71" s="14"/>
      <c r="JFK71" s="14"/>
      <c r="JFL71" s="14"/>
      <c r="JFM71" s="14"/>
      <c r="JFN71" s="14"/>
      <c r="JFO71" s="14"/>
      <c r="JFP71" s="14"/>
      <c r="JFQ71" s="14"/>
      <c r="JFR71" s="14"/>
      <c r="JFS71" s="14"/>
      <c r="JFT71" s="14"/>
      <c r="JFU71" s="14"/>
      <c r="JFV71" s="14"/>
      <c r="JFW71" s="14"/>
      <c r="JFX71" s="14"/>
      <c r="JFY71" s="14"/>
      <c r="JFZ71" s="14"/>
      <c r="JGA71" s="14"/>
      <c r="JGB71" s="14"/>
      <c r="JGC71" s="14"/>
      <c r="JGD71" s="14"/>
      <c r="JGE71" s="14"/>
      <c r="JGF71" s="14"/>
      <c r="JGG71" s="14"/>
      <c r="JGH71" s="14"/>
      <c r="JGI71" s="14"/>
      <c r="JGJ71" s="14"/>
      <c r="JGK71" s="14"/>
      <c r="JGL71" s="14"/>
      <c r="JGM71" s="14"/>
      <c r="JGN71" s="14"/>
      <c r="JGO71" s="14"/>
      <c r="JGP71" s="14"/>
      <c r="JGQ71" s="14"/>
      <c r="JGR71" s="14"/>
      <c r="JGS71" s="14"/>
      <c r="JGT71" s="14"/>
      <c r="JGU71" s="14"/>
      <c r="JGV71" s="14"/>
      <c r="JGW71" s="14"/>
      <c r="JGX71" s="14"/>
      <c r="JGY71" s="14"/>
      <c r="JGZ71" s="14"/>
      <c r="JHA71" s="14"/>
      <c r="JHB71" s="14"/>
      <c r="JHC71" s="14"/>
      <c r="JHD71" s="14"/>
      <c r="JHE71" s="14"/>
      <c r="JHF71" s="14"/>
      <c r="JHG71" s="14"/>
      <c r="JHH71" s="14"/>
      <c r="JHI71" s="14"/>
      <c r="JHJ71" s="14"/>
      <c r="JHK71" s="14"/>
      <c r="JHL71" s="14"/>
      <c r="JHM71" s="14"/>
      <c r="JHN71" s="14"/>
      <c r="JHO71" s="14"/>
      <c r="JHP71" s="14"/>
      <c r="JHQ71" s="14"/>
      <c r="JHR71" s="14"/>
      <c r="JHS71" s="14"/>
      <c r="JHT71" s="14"/>
      <c r="JHU71" s="14"/>
      <c r="JHV71" s="14"/>
      <c r="JHW71" s="14"/>
      <c r="JHX71" s="14"/>
      <c r="JHY71" s="14"/>
      <c r="JHZ71" s="14"/>
      <c r="JIA71" s="14"/>
      <c r="JIB71" s="14"/>
      <c r="JIC71" s="14"/>
      <c r="JID71" s="14"/>
      <c r="JIE71" s="14"/>
      <c r="JIF71" s="14"/>
      <c r="JIG71" s="14"/>
      <c r="JIH71" s="14"/>
      <c r="JII71" s="14"/>
      <c r="JIJ71" s="14"/>
      <c r="JIK71" s="14"/>
      <c r="JIL71" s="14"/>
      <c r="JIM71" s="14"/>
      <c r="JIN71" s="14"/>
      <c r="JIO71" s="14"/>
      <c r="JIP71" s="14"/>
      <c r="JIQ71" s="14"/>
      <c r="JIR71" s="14"/>
      <c r="JIS71" s="14"/>
      <c r="JIT71" s="14"/>
      <c r="JIU71" s="14"/>
      <c r="JIV71" s="14"/>
      <c r="JIW71" s="14"/>
      <c r="JIX71" s="14"/>
      <c r="JIY71" s="14"/>
      <c r="JIZ71" s="14"/>
      <c r="JJA71" s="14"/>
      <c r="JJB71" s="14"/>
      <c r="JJC71" s="14"/>
      <c r="JJD71" s="14"/>
      <c r="JJE71" s="14"/>
      <c r="JJF71" s="14"/>
      <c r="JJG71" s="14"/>
      <c r="JJH71" s="14"/>
      <c r="JJI71" s="14"/>
      <c r="JJJ71" s="14"/>
      <c r="JJK71" s="14"/>
      <c r="JJL71" s="14"/>
      <c r="JJM71" s="14"/>
      <c r="JJN71" s="14"/>
      <c r="JJO71" s="14"/>
      <c r="JJP71" s="14"/>
      <c r="JJQ71" s="14"/>
      <c r="JJR71" s="14"/>
      <c r="JJS71" s="14"/>
      <c r="JJT71" s="14"/>
      <c r="JJU71" s="14"/>
      <c r="JJV71" s="14"/>
      <c r="JJW71" s="14"/>
      <c r="JJX71" s="14"/>
      <c r="JJY71" s="14"/>
      <c r="JJZ71" s="14"/>
      <c r="JKA71" s="14"/>
      <c r="JKB71" s="14"/>
      <c r="JKC71" s="14"/>
      <c r="JKD71" s="14"/>
      <c r="JKE71" s="14"/>
      <c r="JKF71" s="14"/>
      <c r="JKG71" s="14"/>
      <c r="JKH71" s="14"/>
      <c r="JKI71" s="14"/>
      <c r="JKJ71" s="14"/>
      <c r="JKK71" s="14"/>
      <c r="JKL71" s="14"/>
      <c r="JKM71" s="14"/>
      <c r="JKN71" s="14"/>
      <c r="JKO71" s="14"/>
      <c r="JKP71" s="14"/>
      <c r="JKQ71" s="14"/>
      <c r="JKR71" s="14"/>
      <c r="JKS71" s="14"/>
      <c r="JKT71" s="14"/>
      <c r="JKU71" s="14"/>
      <c r="JKV71" s="14"/>
      <c r="JKW71" s="14"/>
      <c r="JKX71" s="14"/>
      <c r="JKY71" s="14"/>
      <c r="JKZ71" s="14"/>
      <c r="JLA71" s="14"/>
      <c r="JLB71" s="14"/>
      <c r="JLC71" s="14"/>
      <c r="JLD71" s="14"/>
      <c r="JLE71" s="14"/>
      <c r="JLF71" s="14"/>
      <c r="JLG71" s="14"/>
      <c r="JLH71" s="14"/>
      <c r="JLI71" s="14"/>
      <c r="JLJ71" s="14"/>
      <c r="JLK71" s="14"/>
      <c r="JLL71" s="14"/>
      <c r="JLM71" s="14"/>
      <c r="JLN71" s="14"/>
      <c r="JLO71" s="14"/>
      <c r="JLP71" s="14"/>
      <c r="JLQ71" s="14"/>
      <c r="JLR71" s="14"/>
      <c r="JLS71" s="14"/>
      <c r="JLT71" s="14"/>
      <c r="JLU71" s="14"/>
      <c r="JLV71" s="14"/>
      <c r="JLW71" s="14"/>
      <c r="JLX71" s="14"/>
      <c r="JLY71" s="14"/>
      <c r="JLZ71" s="14"/>
      <c r="JMA71" s="14"/>
      <c r="JMB71" s="14"/>
      <c r="JMC71" s="14"/>
      <c r="JMD71" s="14"/>
      <c r="JME71" s="14"/>
      <c r="JMF71" s="14"/>
      <c r="JMG71" s="14"/>
      <c r="JMH71" s="14"/>
      <c r="JMI71" s="14"/>
      <c r="JMJ71" s="14"/>
      <c r="JMK71" s="14"/>
      <c r="JML71" s="14"/>
      <c r="JMM71" s="14"/>
      <c r="JMN71" s="14"/>
      <c r="JMO71" s="14"/>
      <c r="JMP71" s="14"/>
      <c r="JMQ71" s="14"/>
      <c r="JMR71" s="14"/>
      <c r="JMS71" s="14"/>
      <c r="JMT71" s="14"/>
      <c r="JMU71" s="14"/>
      <c r="JMV71" s="14"/>
      <c r="JMW71" s="14"/>
      <c r="JMX71" s="14"/>
      <c r="JMY71" s="14"/>
      <c r="JMZ71" s="14"/>
      <c r="JNA71" s="14"/>
      <c r="JNB71" s="14"/>
      <c r="JNC71" s="14"/>
      <c r="JND71" s="14"/>
      <c r="JNE71" s="14"/>
      <c r="JNF71" s="14"/>
      <c r="JNG71" s="14"/>
      <c r="JNH71" s="14"/>
      <c r="JNI71" s="14"/>
      <c r="JNJ71" s="14"/>
      <c r="JNK71" s="14"/>
      <c r="JNL71" s="14"/>
      <c r="JNM71" s="14"/>
      <c r="JNN71" s="14"/>
      <c r="JNO71" s="14"/>
      <c r="JNP71" s="14"/>
      <c r="JNQ71" s="14"/>
      <c r="JNR71" s="14"/>
      <c r="JNS71" s="14"/>
      <c r="JNT71" s="14"/>
      <c r="JNU71" s="14"/>
      <c r="JNV71" s="14"/>
      <c r="JNW71" s="14"/>
      <c r="JNX71" s="14"/>
      <c r="JNY71" s="14"/>
      <c r="JNZ71" s="14"/>
      <c r="JOA71" s="14"/>
      <c r="JOB71" s="14"/>
      <c r="JOC71" s="14"/>
      <c r="JOD71" s="14"/>
      <c r="JOE71" s="14"/>
      <c r="JOF71" s="14"/>
      <c r="JOG71" s="14"/>
      <c r="JOH71" s="14"/>
      <c r="JOI71" s="14"/>
      <c r="JOJ71" s="14"/>
      <c r="JOK71" s="14"/>
      <c r="JOL71" s="14"/>
      <c r="JOM71" s="14"/>
      <c r="JON71" s="14"/>
      <c r="JOO71" s="14"/>
      <c r="JOP71" s="14"/>
      <c r="JOQ71" s="14"/>
      <c r="JOR71" s="14"/>
      <c r="JOS71" s="14"/>
      <c r="JOT71" s="14"/>
      <c r="JOU71" s="14"/>
      <c r="JOV71" s="14"/>
      <c r="JOW71" s="14"/>
      <c r="JOX71" s="14"/>
      <c r="JOY71" s="14"/>
      <c r="JOZ71" s="14"/>
      <c r="JPA71" s="14"/>
      <c r="JPB71" s="14"/>
      <c r="JPC71" s="14"/>
      <c r="JPD71" s="14"/>
      <c r="JPE71" s="14"/>
      <c r="JPF71" s="14"/>
      <c r="JPG71" s="14"/>
      <c r="JPH71" s="14"/>
      <c r="JPI71" s="14"/>
      <c r="JPJ71" s="14"/>
      <c r="JPK71" s="14"/>
      <c r="JPL71" s="14"/>
      <c r="JPM71" s="14"/>
      <c r="JPN71" s="14"/>
      <c r="JPO71" s="14"/>
      <c r="JPP71" s="14"/>
      <c r="JPQ71" s="14"/>
      <c r="JPR71" s="14"/>
      <c r="JPS71" s="14"/>
      <c r="JPT71" s="14"/>
      <c r="JPU71" s="14"/>
      <c r="JPV71" s="14"/>
      <c r="JPW71" s="14"/>
      <c r="JPX71" s="14"/>
      <c r="JPY71" s="14"/>
      <c r="JPZ71" s="14"/>
      <c r="JQA71" s="14"/>
      <c r="JQB71" s="14"/>
      <c r="JQC71" s="14"/>
      <c r="JQD71" s="14"/>
      <c r="JQE71" s="14"/>
      <c r="JQF71" s="14"/>
      <c r="JQG71" s="14"/>
      <c r="JQH71" s="14"/>
      <c r="JQI71" s="14"/>
      <c r="JQJ71" s="14"/>
      <c r="JQK71" s="14"/>
      <c r="JQL71" s="14"/>
      <c r="JQM71" s="14"/>
      <c r="JQN71" s="14"/>
      <c r="JQO71" s="14"/>
      <c r="JQP71" s="14"/>
      <c r="JQQ71" s="14"/>
      <c r="JQR71" s="14"/>
      <c r="JQS71" s="14"/>
      <c r="JQT71" s="14"/>
      <c r="JQU71" s="14"/>
      <c r="JQV71" s="14"/>
      <c r="JQW71" s="14"/>
      <c r="JQX71" s="14"/>
      <c r="JQY71" s="14"/>
      <c r="JQZ71" s="14"/>
      <c r="JRA71" s="14"/>
      <c r="JRB71" s="14"/>
      <c r="JRC71" s="14"/>
      <c r="JRD71" s="14"/>
      <c r="JRE71" s="14"/>
      <c r="JRF71" s="14"/>
      <c r="JRG71" s="14"/>
      <c r="JRH71" s="14"/>
      <c r="JRI71" s="14"/>
      <c r="JRJ71" s="14"/>
      <c r="JRK71" s="14"/>
      <c r="JRL71" s="14"/>
      <c r="JRM71" s="14"/>
      <c r="JRN71" s="14"/>
      <c r="JRO71" s="14"/>
      <c r="JRP71" s="14"/>
      <c r="JRQ71" s="14"/>
      <c r="JRR71" s="14"/>
      <c r="JRS71" s="14"/>
      <c r="JRT71" s="14"/>
      <c r="JRU71" s="14"/>
      <c r="JRV71" s="14"/>
      <c r="JRW71" s="14"/>
      <c r="JRX71" s="14"/>
      <c r="JRY71" s="14"/>
      <c r="JRZ71" s="14"/>
      <c r="JSA71" s="14"/>
      <c r="JSB71" s="14"/>
      <c r="JSC71" s="14"/>
      <c r="JSD71" s="14"/>
      <c r="JSE71" s="14"/>
      <c r="JSF71" s="14"/>
      <c r="JSG71" s="14"/>
      <c r="JSH71" s="14"/>
      <c r="JSI71" s="14"/>
      <c r="JSJ71" s="14"/>
      <c r="JSK71" s="14"/>
      <c r="JSL71" s="14"/>
      <c r="JSM71" s="14"/>
      <c r="JSN71" s="14"/>
      <c r="JSO71" s="14"/>
      <c r="JSP71" s="14"/>
      <c r="JSQ71" s="14"/>
      <c r="JSR71" s="14"/>
      <c r="JSS71" s="14"/>
      <c r="JST71" s="14"/>
      <c r="JSU71" s="14"/>
      <c r="JSV71" s="14"/>
      <c r="JSW71" s="14"/>
      <c r="JSX71" s="14"/>
      <c r="JSY71" s="14"/>
      <c r="JSZ71" s="14"/>
      <c r="JTA71" s="14"/>
      <c r="JTB71" s="14"/>
      <c r="JTC71" s="14"/>
      <c r="JTD71" s="14"/>
      <c r="JTE71" s="14"/>
      <c r="JTF71" s="14"/>
      <c r="JTG71" s="14"/>
      <c r="JTH71" s="14"/>
      <c r="JTI71" s="14"/>
      <c r="JTJ71" s="14"/>
      <c r="JTK71" s="14"/>
      <c r="JTL71" s="14"/>
      <c r="JTM71" s="14"/>
      <c r="JTN71" s="14"/>
      <c r="JTO71" s="14"/>
      <c r="JTP71" s="14"/>
      <c r="JTQ71" s="14"/>
      <c r="JTR71" s="14"/>
      <c r="JTS71" s="14"/>
      <c r="JTT71" s="14"/>
      <c r="JTU71" s="14"/>
      <c r="JTV71" s="14"/>
      <c r="JTW71" s="14"/>
      <c r="JTX71" s="14"/>
      <c r="JTY71" s="14"/>
      <c r="JTZ71" s="14"/>
      <c r="JUA71" s="14"/>
      <c r="JUB71" s="14"/>
      <c r="JUC71" s="14"/>
      <c r="JUD71" s="14"/>
      <c r="JUE71" s="14"/>
      <c r="JUF71" s="14"/>
      <c r="JUG71" s="14"/>
      <c r="JUH71" s="14"/>
      <c r="JUI71" s="14"/>
      <c r="JUJ71" s="14"/>
      <c r="JUK71" s="14"/>
      <c r="JUL71" s="14"/>
      <c r="JUM71" s="14"/>
      <c r="JUN71" s="14"/>
      <c r="JUO71" s="14"/>
      <c r="JUP71" s="14"/>
      <c r="JUQ71" s="14"/>
      <c r="JUR71" s="14"/>
      <c r="JUS71" s="14"/>
      <c r="JUT71" s="14"/>
      <c r="JUU71" s="14"/>
      <c r="JUV71" s="14"/>
      <c r="JUW71" s="14"/>
      <c r="JUX71" s="14"/>
      <c r="JUY71" s="14"/>
      <c r="JUZ71" s="14"/>
      <c r="JVA71" s="14"/>
      <c r="JVB71" s="14"/>
      <c r="JVC71" s="14"/>
      <c r="JVD71" s="14"/>
      <c r="JVE71" s="14"/>
      <c r="JVF71" s="14"/>
      <c r="JVG71" s="14"/>
      <c r="JVH71" s="14"/>
      <c r="JVI71" s="14"/>
      <c r="JVJ71" s="14"/>
      <c r="JVK71" s="14"/>
      <c r="JVL71" s="14"/>
      <c r="JVM71" s="14"/>
      <c r="JVN71" s="14"/>
      <c r="JVO71" s="14"/>
      <c r="JVP71" s="14"/>
      <c r="JVQ71" s="14"/>
      <c r="JVR71" s="14"/>
      <c r="JVS71" s="14"/>
      <c r="JVT71" s="14"/>
      <c r="JVU71" s="14"/>
      <c r="JVV71" s="14"/>
      <c r="JVW71" s="14"/>
      <c r="JVX71" s="14"/>
      <c r="JVY71" s="14"/>
      <c r="JVZ71" s="14"/>
      <c r="JWA71" s="14"/>
      <c r="JWB71" s="14"/>
      <c r="JWC71" s="14"/>
      <c r="JWD71" s="14"/>
      <c r="JWE71" s="14"/>
      <c r="JWF71" s="14"/>
      <c r="JWG71" s="14"/>
      <c r="JWH71" s="14"/>
      <c r="JWI71" s="14"/>
      <c r="JWJ71" s="14"/>
      <c r="JWK71" s="14"/>
      <c r="JWL71" s="14"/>
      <c r="JWM71" s="14"/>
      <c r="JWN71" s="14"/>
      <c r="JWO71" s="14"/>
      <c r="JWP71" s="14"/>
      <c r="JWQ71" s="14"/>
      <c r="JWR71" s="14"/>
      <c r="JWS71" s="14"/>
      <c r="JWT71" s="14"/>
      <c r="JWU71" s="14"/>
      <c r="JWV71" s="14"/>
      <c r="JWW71" s="14"/>
      <c r="JWX71" s="14"/>
      <c r="JWY71" s="14"/>
      <c r="JWZ71" s="14"/>
      <c r="JXA71" s="14"/>
      <c r="JXB71" s="14"/>
      <c r="JXC71" s="14"/>
      <c r="JXD71" s="14"/>
      <c r="JXE71" s="14"/>
      <c r="JXF71" s="14"/>
      <c r="JXG71" s="14"/>
      <c r="JXH71" s="14"/>
      <c r="JXI71" s="14"/>
      <c r="JXJ71" s="14"/>
      <c r="JXK71" s="14"/>
      <c r="JXL71" s="14"/>
      <c r="JXM71" s="14"/>
      <c r="JXN71" s="14"/>
      <c r="JXO71" s="14"/>
      <c r="JXP71" s="14"/>
      <c r="JXQ71" s="14"/>
      <c r="JXR71" s="14"/>
      <c r="JXS71" s="14"/>
      <c r="JXT71" s="14"/>
      <c r="JXU71" s="14"/>
      <c r="JXV71" s="14"/>
      <c r="JXW71" s="14"/>
      <c r="JXX71" s="14"/>
      <c r="JXY71" s="14"/>
      <c r="JXZ71" s="14"/>
      <c r="JYA71" s="14"/>
      <c r="JYB71" s="14"/>
      <c r="JYC71" s="14"/>
      <c r="JYD71" s="14"/>
      <c r="JYE71" s="14"/>
      <c r="JYF71" s="14"/>
      <c r="JYG71" s="14"/>
      <c r="JYH71" s="14"/>
      <c r="JYI71" s="14"/>
      <c r="JYJ71" s="14"/>
      <c r="JYK71" s="14"/>
      <c r="JYL71" s="14"/>
      <c r="JYM71" s="14"/>
      <c r="JYN71" s="14"/>
      <c r="JYO71" s="14"/>
      <c r="JYP71" s="14"/>
      <c r="JYQ71" s="14"/>
      <c r="JYR71" s="14"/>
      <c r="JYS71" s="14"/>
      <c r="JYT71" s="14"/>
      <c r="JYU71" s="14"/>
      <c r="JYV71" s="14"/>
      <c r="JYW71" s="14"/>
      <c r="JYX71" s="14"/>
      <c r="JYY71" s="14"/>
      <c r="JYZ71" s="14"/>
      <c r="JZA71" s="14"/>
      <c r="JZB71" s="14"/>
      <c r="JZC71" s="14"/>
      <c r="JZD71" s="14"/>
      <c r="JZE71" s="14"/>
      <c r="JZF71" s="14"/>
      <c r="JZG71" s="14"/>
      <c r="JZH71" s="14"/>
      <c r="JZI71" s="14"/>
      <c r="JZJ71" s="14"/>
      <c r="JZK71" s="14"/>
      <c r="JZL71" s="14"/>
      <c r="JZM71" s="14"/>
      <c r="JZN71" s="14"/>
      <c r="JZO71" s="14"/>
      <c r="JZP71" s="14"/>
      <c r="JZQ71" s="14"/>
      <c r="JZR71" s="14"/>
      <c r="JZS71" s="14"/>
      <c r="JZT71" s="14"/>
      <c r="JZU71" s="14"/>
      <c r="JZV71" s="14"/>
      <c r="JZW71" s="14"/>
      <c r="JZX71" s="14"/>
      <c r="JZY71" s="14"/>
      <c r="JZZ71" s="14"/>
      <c r="KAA71" s="14"/>
      <c r="KAB71" s="14"/>
      <c r="KAC71" s="14"/>
      <c r="KAD71" s="14"/>
      <c r="KAE71" s="14"/>
      <c r="KAF71" s="14"/>
      <c r="KAG71" s="14"/>
      <c r="KAH71" s="14"/>
      <c r="KAI71" s="14"/>
      <c r="KAJ71" s="14"/>
      <c r="KAK71" s="14"/>
      <c r="KAL71" s="14"/>
      <c r="KAM71" s="14"/>
      <c r="KAN71" s="14"/>
      <c r="KAO71" s="14"/>
      <c r="KAP71" s="14"/>
      <c r="KAQ71" s="14"/>
      <c r="KAR71" s="14"/>
      <c r="KAS71" s="14"/>
      <c r="KAT71" s="14"/>
      <c r="KAU71" s="14"/>
      <c r="KAV71" s="14"/>
      <c r="KAW71" s="14"/>
      <c r="KAX71" s="14"/>
      <c r="KAY71" s="14"/>
      <c r="KAZ71" s="14"/>
      <c r="KBA71" s="14"/>
      <c r="KBB71" s="14"/>
      <c r="KBC71" s="14"/>
      <c r="KBD71" s="14"/>
      <c r="KBE71" s="14"/>
      <c r="KBF71" s="14"/>
      <c r="KBG71" s="14"/>
      <c r="KBH71" s="14"/>
      <c r="KBI71" s="14"/>
      <c r="KBJ71" s="14"/>
      <c r="KBK71" s="14"/>
      <c r="KBL71" s="14"/>
      <c r="KBM71" s="14"/>
      <c r="KBN71" s="14"/>
      <c r="KBO71" s="14"/>
      <c r="KBP71" s="14"/>
      <c r="KBQ71" s="14"/>
      <c r="KBR71" s="14"/>
      <c r="KBS71" s="14"/>
      <c r="KBT71" s="14"/>
      <c r="KBU71" s="14"/>
      <c r="KBV71" s="14"/>
      <c r="KBW71" s="14"/>
      <c r="KBX71" s="14"/>
      <c r="KBY71" s="14"/>
      <c r="KBZ71" s="14"/>
      <c r="KCA71" s="14"/>
      <c r="KCB71" s="14"/>
      <c r="KCC71" s="14"/>
      <c r="KCD71" s="14"/>
      <c r="KCE71" s="14"/>
      <c r="KCF71" s="14"/>
      <c r="KCG71" s="14"/>
      <c r="KCH71" s="14"/>
      <c r="KCI71" s="14"/>
      <c r="KCJ71" s="14"/>
      <c r="KCK71" s="14"/>
      <c r="KCL71" s="14"/>
      <c r="KCM71" s="14"/>
      <c r="KCN71" s="14"/>
      <c r="KCO71" s="14"/>
      <c r="KCP71" s="14"/>
      <c r="KCQ71" s="14"/>
      <c r="KCR71" s="14"/>
      <c r="KCS71" s="14"/>
      <c r="KCT71" s="14"/>
      <c r="KCU71" s="14"/>
      <c r="KCV71" s="14"/>
      <c r="KCW71" s="14"/>
      <c r="KCX71" s="14"/>
      <c r="KCY71" s="14"/>
      <c r="KCZ71" s="14"/>
      <c r="KDA71" s="14"/>
      <c r="KDB71" s="14"/>
      <c r="KDC71" s="14"/>
      <c r="KDD71" s="14"/>
      <c r="KDE71" s="14"/>
      <c r="KDF71" s="14"/>
      <c r="KDG71" s="14"/>
      <c r="KDH71" s="14"/>
      <c r="KDI71" s="14"/>
      <c r="KDJ71" s="14"/>
      <c r="KDK71" s="14"/>
      <c r="KDL71" s="14"/>
      <c r="KDM71" s="14"/>
      <c r="KDN71" s="14"/>
      <c r="KDO71" s="14"/>
      <c r="KDP71" s="14"/>
      <c r="KDQ71" s="14"/>
      <c r="KDR71" s="14"/>
      <c r="KDS71" s="14"/>
      <c r="KDT71" s="14"/>
      <c r="KDU71" s="14"/>
      <c r="KDV71" s="14"/>
      <c r="KDW71" s="14"/>
      <c r="KDX71" s="14"/>
      <c r="KDY71" s="14"/>
      <c r="KDZ71" s="14"/>
      <c r="KEA71" s="14"/>
      <c r="KEB71" s="14"/>
      <c r="KEC71" s="14"/>
      <c r="KED71" s="14"/>
      <c r="KEE71" s="14"/>
      <c r="KEF71" s="14"/>
      <c r="KEG71" s="14"/>
      <c r="KEH71" s="14"/>
      <c r="KEI71" s="14"/>
      <c r="KEJ71" s="14"/>
      <c r="KEK71" s="14"/>
      <c r="KEL71" s="14"/>
      <c r="KEM71" s="14"/>
      <c r="KEN71" s="14"/>
      <c r="KEO71" s="14"/>
      <c r="KEP71" s="14"/>
      <c r="KEQ71" s="14"/>
      <c r="KER71" s="14"/>
      <c r="KES71" s="14"/>
      <c r="KET71" s="14"/>
      <c r="KEU71" s="14"/>
      <c r="KEV71" s="14"/>
      <c r="KEW71" s="14"/>
      <c r="KEX71" s="14"/>
      <c r="KEY71" s="14"/>
      <c r="KEZ71" s="14"/>
      <c r="KFA71" s="14"/>
      <c r="KFB71" s="14"/>
      <c r="KFC71" s="14"/>
      <c r="KFD71" s="14"/>
      <c r="KFE71" s="14"/>
      <c r="KFF71" s="14"/>
      <c r="KFG71" s="14"/>
      <c r="KFH71" s="14"/>
      <c r="KFI71" s="14"/>
      <c r="KFJ71" s="14"/>
      <c r="KFK71" s="14"/>
      <c r="KFL71" s="14"/>
      <c r="KFM71" s="14"/>
      <c r="KFN71" s="14"/>
      <c r="KFO71" s="14"/>
      <c r="KFP71" s="14"/>
      <c r="KFQ71" s="14"/>
      <c r="KFR71" s="14"/>
      <c r="KFS71" s="14"/>
      <c r="KFT71" s="14"/>
      <c r="KFU71" s="14"/>
      <c r="KFV71" s="14"/>
      <c r="KFW71" s="14"/>
      <c r="KFX71" s="14"/>
      <c r="KFY71" s="14"/>
      <c r="KFZ71" s="14"/>
      <c r="KGA71" s="14"/>
      <c r="KGB71" s="14"/>
      <c r="KGC71" s="14"/>
      <c r="KGD71" s="14"/>
      <c r="KGE71" s="14"/>
      <c r="KGF71" s="14"/>
      <c r="KGG71" s="14"/>
      <c r="KGH71" s="14"/>
      <c r="KGI71" s="14"/>
      <c r="KGJ71" s="14"/>
      <c r="KGK71" s="14"/>
      <c r="KGL71" s="14"/>
      <c r="KGM71" s="14"/>
      <c r="KGN71" s="14"/>
      <c r="KGO71" s="14"/>
      <c r="KGP71" s="14"/>
      <c r="KGQ71" s="14"/>
      <c r="KGR71" s="14"/>
      <c r="KGS71" s="14"/>
      <c r="KGT71" s="14"/>
      <c r="KGU71" s="14"/>
      <c r="KGV71" s="14"/>
      <c r="KGW71" s="14"/>
      <c r="KGX71" s="14"/>
      <c r="KGY71" s="14"/>
      <c r="KGZ71" s="14"/>
      <c r="KHA71" s="14"/>
      <c r="KHB71" s="14"/>
      <c r="KHC71" s="14"/>
      <c r="KHD71" s="14"/>
      <c r="KHE71" s="14"/>
      <c r="KHF71" s="14"/>
      <c r="KHG71" s="14"/>
      <c r="KHH71" s="14"/>
      <c r="KHI71" s="14"/>
      <c r="KHJ71" s="14"/>
      <c r="KHK71" s="14"/>
      <c r="KHL71" s="14"/>
      <c r="KHM71" s="14"/>
      <c r="KHN71" s="14"/>
      <c r="KHO71" s="14"/>
      <c r="KHP71" s="14"/>
      <c r="KHQ71" s="14"/>
      <c r="KHR71" s="14"/>
      <c r="KHS71" s="14"/>
      <c r="KHT71" s="14"/>
      <c r="KHU71" s="14"/>
      <c r="KHV71" s="14"/>
      <c r="KHW71" s="14"/>
      <c r="KHX71" s="14"/>
      <c r="KHY71" s="14"/>
      <c r="KHZ71" s="14"/>
      <c r="KIA71" s="14"/>
      <c r="KIB71" s="14"/>
      <c r="KIC71" s="14"/>
      <c r="KID71" s="14"/>
      <c r="KIE71" s="14"/>
      <c r="KIF71" s="14"/>
      <c r="KIG71" s="14"/>
      <c r="KIH71" s="14"/>
      <c r="KII71" s="14"/>
      <c r="KIJ71" s="14"/>
      <c r="KIK71" s="14"/>
      <c r="KIL71" s="14"/>
      <c r="KIM71" s="14"/>
      <c r="KIN71" s="14"/>
      <c r="KIO71" s="14"/>
      <c r="KIP71" s="14"/>
      <c r="KIQ71" s="14"/>
      <c r="KIR71" s="14"/>
      <c r="KIS71" s="14"/>
      <c r="KIT71" s="14"/>
      <c r="KIU71" s="14"/>
      <c r="KIV71" s="14"/>
      <c r="KIW71" s="14"/>
      <c r="KIX71" s="14"/>
      <c r="KIY71" s="14"/>
      <c r="KIZ71" s="14"/>
      <c r="KJA71" s="14"/>
      <c r="KJB71" s="14"/>
      <c r="KJC71" s="14"/>
      <c r="KJD71" s="14"/>
      <c r="KJE71" s="14"/>
      <c r="KJF71" s="14"/>
      <c r="KJG71" s="14"/>
      <c r="KJH71" s="14"/>
      <c r="KJI71" s="14"/>
      <c r="KJJ71" s="14"/>
      <c r="KJK71" s="14"/>
      <c r="KJL71" s="14"/>
      <c r="KJM71" s="14"/>
      <c r="KJN71" s="14"/>
      <c r="KJO71" s="14"/>
      <c r="KJP71" s="14"/>
      <c r="KJQ71" s="14"/>
      <c r="KJR71" s="14"/>
      <c r="KJS71" s="14"/>
      <c r="KJT71" s="14"/>
      <c r="KJU71" s="14"/>
      <c r="KJV71" s="14"/>
      <c r="KJW71" s="14"/>
      <c r="KJX71" s="14"/>
      <c r="KJY71" s="14"/>
      <c r="KJZ71" s="14"/>
      <c r="KKA71" s="14"/>
      <c r="KKB71" s="14"/>
      <c r="KKC71" s="14"/>
      <c r="KKD71" s="14"/>
      <c r="KKE71" s="14"/>
      <c r="KKF71" s="14"/>
      <c r="KKG71" s="14"/>
      <c r="KKH71" s="14"/>
      <c r="KKI71" s="14"/>
      <c r="KKJ71" s="14"/>
      <c r="KKK71" s="14"/>
      <c r="KKL71" s="14"/>
      <c r="KKM71" s="14"/>
      <c r="KKN71" s="14"/>
      <c r="KKO71" s="14"/>
      <c r="KKP71" s="14"/>
      <c r="KKQ71" s="14"/>
      <c r="KKR71" s="14"/>
      <c r="KKS71" s="14"/>
      <c r="KKT71" s="14"/>
      <c r="KKU71" s="14"/>
      <c r="KKV71" s="14"/>
      <c r="KKW71" s="14"/>
      <c r="KKX71" s="14"/>
      <c r="KKY71" s="14"/>
      <c r="KKZ71" s="14"/>
      <c r="KLA71" s="14"/>
      <c r="KLB71" s="14"/>
      <c r="KLC71" s="14"/>
      <c r="KLD71" s="14"/>
      <c r="KLE71" s="14"/>
      <c r="KLF71" s="14"/>
      <c r="KLG71" s="14"/>
      <c r="KLH71" s="14"/>
      <c r="KLI71" s="14"/>
      <c r="KLJ71" s="14"/>
      <c r="KLK71" s="14"/>
      <c r="KLL71" s="14"/>
      <c r="KLM71" s="14"/>
      <c r="KLN71" s="14"/>
      <c r="KLO71" s="14"/>
      <c r="KLP71" s="14"/>
      <c r="KLQ71" s="14"/>
      <c r="KLR71" s="14"/>
      <c r="KLS71" s="14"/>
      <c r="KLT71" s="14"/>
      <c r="KLU71" s="14"/>
      <c r="KLV71" s="14"/>
      <c r="KLW71" s="14"/>
      <c r="KLX71" s="14"/>
      <c r="KLY71" s="14"/>
      <c r="KLZ71" s="14"/>
      <c r="KMA71" s="14"/>
      <c r="KMB71" s="14"/>
      <c r="KMC71" s="14"/>
      <c r="KMD71" s="14"/>
      <c r="KME71" s="14"/>
      <c r="KMF71" s="14"/>
      <c r="KMG71" s="14"/>
      <c r="KMH71" s="14"/>
      <c r="KMI71" s="14"/>
      <c r="KMJ71" s="14"/>
      <c r="KMK71" s="14"/>
      <c r="KML71" s="14"/>
      <c r="KMM71" s="14"/>
      <c r="KMN71" s="14"/>
      <c r="KMO71" s="14"/>
      <c r="KMP71" s="14"/>
      <c r="KMQ71" s="14"/>
      <c r="KMR71" s="14"/>
      <c r="KMS71" s="14"/>
      <c r="KMT71" s="14"/>
      <c r="KMU71" s="14"/>
      <c r="KMV71" s="14"/>
      <c r="KMW71" s="14"/>
      <c r="KMX71" s="14"/>
      <c r="KMY71" s="14"/>
      <c r="KMZ71" s="14"/>
      <c r="KNA71" s="14"/>
      <c r="KNB71" s="14"/>
      <c r="KNC71" s="14"/>
      <c r="KND71" s="14"/>
      <c r="KNE71" s="14"/>
      <c r="KNF71" s="14"/>
      <c r="KNG71" s="14"/>
      <c r="KNH71" s="14"/>
      <c r="KNI71" s="14"/>
      <c r="KNJ71" s="14"/>
      <c r="KNK71" s="14"/>
      <c r="KNL71" s="14"/>
      <c r="KNM71" s="14"/>
      <c r="KNN71" s="14"/>
      <c r="KNO71" s="14"/>
      <c r="KNP71" s="14"/>
      <c r="KNQ71" s="14"/>
      <c r="KNR71" s="14"/>
      <c r="KNS71" s="14"/>
      <c r="KNT71" s="14"/>
      <c r="KNU71" s="14"/>
      <c r="KNV71" s="14"/>
      <c r="KNW71" s="14"/>
      <c r="KNX71" s="14"/>
      <c r="KNY71" s="14"/>
      <c r="KNZ71" s="14"/>
      <c r="KOA71" s="14"/>
      <c r="KOB71" s="14"/>
      <c r="KOC71" s="14"/>
      <c r="KOD71" s="14"/>
      <c r="KOE71" s="14"/>
      <c r="KOF71" s="14"/>
      <c r="KOG71" s="14"/>
      <c r="KOH71" s="14"/>
      <c r="KOI71" s="14"/>
      <c r="KOJ71" s="14"/>
      <c r="KOK71" s="14"/>
      <c r="KOL71" s="14"/>
      <c r="KOM71" s="14"/>
      <c r="KON71" s="14"/>
      <c r="KOO71" s="14"/>
      <c r="KOP71" s="14"/>
      <c r="KOQ71" s="14"/>
      <c r="KOR71" s="14"/>
      <c r="KOS71" s="14"/>
      <c r="KOT71" s="14"/>
      <c r="KOU71" s="14"/>
      <c r="KOV71" s="14"/>
      <c r="KOW71" s="14"/>
      <c r="KOX71" s="14"/>
      <c r="KOY71" s="14"/>
      <c r="KOZ71" s="14"/>
      <c r="KPA71" s="14"/>
      <c r="KPB71" s="14"/>
      <c r="KPC71" s="14"/>
      <c r="KPD71" s="14"/>
      <c r="KPE71" s="14"/>
      <c r="KPF71" s="14"/>
      <c r="KPG71" s="14"/>
      <c r="KPH71" s="14"/>
      <c r="KPI71" s="14"/>
      <c r="KPJ71" s="14"/>
      <c r="KPK71" s="14"/>
      <c r="KPL71" s="14"/>
      <c r="KPM71" s="14"/>
      <c r="KPN71" s="14"/>
      <c r="KPO71" s="14"/>
      <c r="KPP71" s="14"/>
      <c r="KPQ71" s="14"/>
      <c r="KPR71" s="14"/>
      <c r="KPS71" s="14"/>
      <c r="KPT71" s="14"/>
      <c r="KPU71" s="14"/>
      <c r="KPV71" s="14"/>
      <c r="KPW71" s="14"/>
      <c r="KPX71" s="14"/>
      <c r="KPY71" s="14"/>
      <c r="KPZ71" s="14"/>
      <c r="KQA71" s="14"/>
      <c r="KQB71" s="14"/>
      <c r="KQC71" s="14"/>
      <c r="KQD71" s="14"/>
      <c r="KQE71" s="14"/>
      <c r="KQF71" s="14"/>
      <c r="KQG71" s="14"/>
      <c r="KQH71" s="14"/>
      <c r="KQI71" s="14"/>
      <c r="KQJ71" s="14"/>
      <c r="KQK71" s="14"/>
      <c r="KQL71" s="14"/>
      <c r="KQM71" s="14"/>
      <c r="KQN71" s="14"/>
      <c r="KQO71" s="14"/>
      <c r="KQP71" s="14"/>
      <c r="KQQ71" s="14"/>
      <c r="KQR71" s="14"/>
      <c r="KQS71" s="14"/>
      <c r="KQT71" s="14"/>
      <c r="KQU71" s="14"/>
      <c r="KQV71" s="14"/>
      <c r="KQW71" s="14"/>
      <c r="KQX71" s="14"/>
      <c r="KQY71" s="14"/>
      <c r="KQZ71" s="14"/>
      <c r="KRA71" s="14"/>
      <c r="KRB71" s="14"/>
      <c r="KRC71" s="14"/>
      <c r="KRD71" s="14"/>
      <c r="KRE71" s="14"/>
      <c r="KRF71" s="14"/>
      <c r="KRG71" s="14"/>
      <c r="KRH71" s="14"/>
      <c r="KRI71" s="14"/>
      <c r="KRJ71" s="14"/>
      <c r="KRK71" s="14"/>
      <c r="KRL71" s="14"/>
      <c r="KRM71" s="14"/>
      <c r="KRN71" s="14"/>
      <c r="KRO71" s="14"/>
      <c r="KRP71" s="14"/>
      <c r="KRQ71" s="14"/>
      <c r="KRR71" s="14"/>
      <c r="KRS71" s="14"/>
      <c r="KRT71" s="14"/>
      <c r="KRU71" s="14"/>
      <c r="KRV71" s="14"/>
      <c r="KRW71" s="14"/>
      <c r="KRX71" s="14"/>
      <c r="KRY71" s="14"/>
      <c r="KRZ71" s="14"/>
      <c r="KSA71" s="14"/>
      <c r="KSB71" s="14"/>
      <c r="KSC71" s="14"/>
      <c r="KSD71" s="14"/>
      <c r="KSE71" s="14"/>
      <c r="KSF71" s="14"/>
      <c r="KSG71" s="14"/>
      <c r="KSH71" s="14"/>
      <c r="KSI71" s="14"/>
      <c r="KSJ71" s="14"/>
      <c r="KSK71" s="14"/>
      <c r="KSL71" s="14"/>
      <c r="KSM71" s="14"/>
      <c r="KSN71" s="14"/>
      <c r="KSO71" s="14"/>
      <c r="KSP71" s="14"/>
      <c r="KSQ71" s="14"/>
      <c r="KSR71" s="14"/>
      <c r="KSS71" s="14"/>
      <c r="KST71" s="14"/>
      <c r="KSU71" s="14"/>
      <c r="KSV71" s="14"/>
      <c r="KSW71" s="14"/>
      <c r="KSX71" s="14"/>
      <c r="KSY71" s="14"/>
      <c r="KSZ71" s="14"/>
      <c r="KTA71" s="14"/>
      <c r="KTB71" s="14"/>
      <c r="KTC71" s="14"/>
      <c r="KTD71" s="14"/>
      <c r="KTE71" s="14"/>
      <c r="KTF71" s="14"/>
      <c r="KTG71" s="14"/>
      <c r="KTH71" s="14"/>
      <c r="KTI71" s="14"/>
      <c r="KTJ71" s="14"/>
      <c r="KTK71" s="14"/>
      <c r="KTL71" s="14"/>
      <c r="KTM71" s="14"/>
      <c r="KTN71" s="14"/>
      <c r="KTO71" s="14"/>
      <c r="KTP71" s="14"/>
      <c r="KTQ71" s="14"/>
      <c r="KTR71" s="14"/>
      <c r="KTS71" s="14"/>
      <c r="KTT71" s="14"/>
      <c r="KTU71" s="14"/>
      <c r="KTV71" s="14"/>
      <c r="KTW71" s="14"/>
      <c r="KTX71" s="14"/>
      <c r="KTY71" s="14"/>
      <c r="KTZ71" s="14"/>
      <c r="KUA71" s="14"/>
      <c r="KUB71" s="14"/>
      <c r="KUC71" s="14"/>
      <c r="KUD71" s="14"/>
      <c r="KUE71" s="14"/>
      <c r="KUF71" s="14"/>
      <c r="KUG71" s="14"/>
      <c r="KUH71" s="14"/>
      <c r="KUI71" s="14"/>
      <c r="KUJ71" s="14"/>
      <c r="KUK71" s="14"/>
      <c r="KUL71" s="14"/>
      <c r="KUM71" s="14"/>
      <c r="KUN71" s="14"/>
      <c r="KUO71" s="14"/>
      <c r="KUP71" s="14"/>
      <c r="KUQ71" s="14"/>
      <c r="KUR71" s="14"/>
      <c r="KUS71" s="14"/>
      <c r="KUT71" s="14"/>
      <c r="KUU71" s="14"/>
      <c r="KUV71" s="14"/>
      <c r="KUW71" s="14"/>
      <c r="KUX71" s="14"/>
      <c r="KUY71" s="14"/>
      <c r="KUZ71" s="14"/>
      <c r="KVA71" s="14"/>
      <c r="KVB71" s="14"/>
      <c r="KVC71" s="14"/>
      <c r="KVD71" s="14"/>
      <c r="KVE71" s="14"/>
      <c r="KVF71" s="14"/>
      <c r="KVG71" s="14"/>
      <c r="KVH71" s="14"/>
      <c r="KVI71" s="14"/>
      <c r="KVJ71" s="14"/>
      <c r="KVK71" s="14"/>
      <c r="KVL71" s="14"/>
      <c r="KVM71" s="14"/>
      <c r="KVN71" s="14"/>
      <c r="KVO71" s="14"/>
      <c r="KVP71" s="14"/>
      <c r="KVQ71" s="14"/>
      <c r="KVR71" s="14"/>
      <c r="KVS71" s="14"/>
      <c r="KVT71" s="14"/>
      <c r="KVU71" s="14"/>
      <c r="KVV71" s="14"/>
      <c r="KVW71" s="14"/>
      <c r="KVX71" s="14"/>
      <c r="KVY71" s="14"/>
      <c r="KVZ71" s="14"/>
      <c r="KWA71" s="14"/>
      <c r="KWB71" s="14"/>
      <c r="KWC71" s="14"/>
      <c r="KWD71" s="14"/>
      <c r="KWE71" s="14"/>
      <c r="KWF71" s="14"/>
      <c r="KWG71" s="14"/>
      <c r="KWH71" s="14"/>
      <c r="KWI71" s="14"/>
      <c r="KWJ71" s="14"/>
      <c r="KWK71" s="14"/>
      <c r="KWL71" s="14"/>
      <c r="KWM71" s="14"/>
      <c r="KWN71" s="14"/>
      <c r="KWO71" s="14"/>
      <c r="KWP71" s="14"/>
      <c r="KWQ71" s="14"/>
      <c r="KWR71" s="14"/>
      <c r="KWS71" s="14"/>
      <c r="KWT71" s="14"/>
      <c r="KWU71" s="14"/>
      <c r="KWV71" s="14"/>
      <c r="KWW71" s="14"/>
      <c r="KWX71" s="14"/>
      <c r="KWY71" s="14"/>
      <c r="KWZ71" s="14"/>
      <c r="KXA71" s="14"/>
      <c r="KXB71" s="14"/>
      <c r="KXC71" s="14"/>
      <c r="KXD71" s="14"/>
      <c r="KXE71" s="14"/>
      <c r="KXF71" s="14"/>
      <c r="KXG71" s="14"/>
      <c r="KXH71" s="14"/>
      <c r="KXI71" s="14"/>
      <c r="KXJ71" s="14"/>
      <c r="KXK71" s="14"/>
      <c r="KXL71" s="14"/>
      <c r="KXM71" s="14"/>
      <c r="KXN71" s="14"/>
      <c r="KXO71" s="14"/>
      <c r="KXP71" s="14"/>
      <c r="KXQ71" s="14"/>
      <c r="KXR71" s="14"/>
      <c r="KXS71" s="14"/>
      <c r="KXT71" s="14"/>
      <c r="KXU71" s="14"/>
      <c r="KXV71" s="14"/>
      <c r="KXW71" s="14"/>
      <c r="KXX71" s="14"/>
      <c r="KXY71" s="14"/>
      <c r="KXZ71" s="14"/>
      <c r="KYA71" s="14"/>
      <c r="KYB71" s="14"/>
      <c r="KYC71" s="14"/>
      <c r="KYD71" s="14"/>
      <c r="KYE71" s="14"/>
      <c r="KYF71" s="14"/>
      <c r="KYG71" s="14"/>
      <c r="KYH71" s="14"/>
      <c r="KYI71" s="14"/>
      <c r="KYJ71" s="14"/>
      <c r="KYK71" s="14"/>
      <c r="KYL71" s="14"/>
      <c r="KYM71" s="14"/>
      <c r="KYN71" s="14"/>
      <c r="KYO71" s="14"/>
      <c r="KYP71" s="14"/>
      <c r="KYQ71" s="14"/>
      <c r="KYR71" s="14"/>
      <c r="KYS71" s="14"/>
      <c r="KYT71" s="14"/>
      <c r="KYU71" s="14"/>
      <c r="KYV71" s="14"/>
      <c r="KYW71" s="14"/>
      <c r="KYX71" s="14"/>
      <c r="KYY71" s="14"/>
      <c r="KYZ71" s="14"/>
      <c r="KZA71" s="14"/>
      <c r="KZB71" s="14"/>
      <c r="KZC71" s="14"/>
      <c r="KZD71" s="14"/>
      <c r="KZE71" s="14"/>
      <c r="KZF71" s="14"/>
      <c r="KZG71" s="14"/>
      <c r="KZH71" s="14"/>
      <c r="KZI71" s="14"/>
      <c r="KZJ71" s="14"/>
      <c r="KZK71" s="14"/>
      <c r="KZL71" s="14"/>
      <c r="KZM71" s="14"/>
      <c r="KZN71" s="14"/>
      <c r="KZO71" s="14"/>
      <c r="KZP71" s="14"/>
      <c r="KZQ71" s="14"/>
      <c r="KZR71" s="14"/>
      <c r="KZS71" s="14"/>
      <c r="KZT71" s="14"/>
      <c r="KZU71" s="14"/>
      <c r="KZV71" s="14"/>
      <c r="KZW71" s="14"/>
      <c r="KZX71" s="14"/>
      <c r="KZY71" s="14"/>
      <c r="KZZ71" s="14"/>
      <c r="LAA71" s="14"/>
      <c r="LAB71" s="14"/>
      <c r="LAC71" s="14"/>
      <c r="LAD71" s="14"/>
      <c r="LAE71" s="14"/>
      <c r="LAF71" s="14"/>
      <c r="LAG71" s="14"/>
      <c r="LAH71" s="14"/>
      <c r="LAI71" s="14"/>
      <c r="LAJ71" s="14"/>
      <c r="LAK71" s="14"/>
      <c r="LAL71" s="14"/>
      <c r="LAM71" s="14"/>
      <c r="LAN71" s="14"/>
      <c r="LAO71" s="14"/>
      <c r="LAP71" s="14"/>
      <c r="LAQ71" s="14"/>
      <c r="LAR71" s="14"/>
      <c r="LAS71" s="14"/>
      <c r="LAT71" s="14"/>
      <c r="LAU71" s="14"/>
      <c r="LAV71" s="14"/>
      <c r="LAW71" s="14"/>
      <c r="LAX71" s="14"/>
      <c r="LAY71" s="14"/>
      <c r="LAZ71" s="14"/>
      <c r="LBA71" s="14"/>
      <c r="LBB71" s="14"/>
      <c r="LBC71" s="14"/>
      <c r="LBD71" s="14"/>
      <c r="LBE71" s="14"/>
      <c r="LBF71" s="14"/>
      <c r="LBG71" s="14"/>
      <c r="LBH71" s="14"/>
      <c r="LBI71" s="14"/>
      <c r="LBJ71" s="14"/>
      <c r="LBK71" s="14"/>
      <c r="LBL71" s="14"/>
      <c r="LBM71" s="14"/>
      <c r="LBN71" s="14"/>
      <c r="LBO71" s="14"/>
      <c r="LBP71" s="14"/>
      <c r="LBQ71" s="14"/>
      <c r="LBR71" s="14"/>
      <c r="LBS71" s="14"/>
      <c r="LBT71" s="14"/>
      <c r="LBU71" s="14"/>
      <c r="LBV71" s="14"/>
      <c r="LBW71" s="14"/>
      <c r="LBX71" s="14"/>
      <c r="LBY71" s="14"/>
      <c r="LBZ71" s="14"/>
      <c r="LCA71" s="14"/>
      <c r="LCB71" s="14"/>
      <c r="LCC71" s="14"/>
      <c r="LCD71" s="14"/>
      <c r="LCE71" s="14"/>
      <c r="LCF71" s="14"/>
      <c r="LCG71" s="14"/>
      <c r="LCH71" s="14"/>
      <c r="LCI71" s="14"/>
      <c r="LCJ71" s="14"/>
      <c r="LCK71" s="14"/>
      <c r="LCL71" s="14"/>
      <c r="LCM71" s="14"/>
      <c r="LCN71" s="14"/>
      <c r="LCO71" s="14"/>
      <c r="LCP71" s="14"/>
      <c r="LCQ71" s="14"/>
      <c r="LCR71" s="14"/>
      <c r="LCS71" s="14"/>
      <c r="LCT71" s="14"/>
      <c r="LCU71" s="14"/>
      <c r="LCV71" s="14"/>
      <c r="LCW71" s="14"/>
      <c r="LCX71" s="14"/>
      <c r="LCY71" s="14"/>
      <c r="LCZ71" s="14"/>
      <c r="LDA71" s="14"/>
      <c r="LDB71" s="14"/>
      <c r="LDC71" s="14"/>
      <c r="LDD71" s="14"/>
      <c r="LDE71" s="14"/>
      <c r="LDF71" s="14"/>
      <c r="LDG71" s="14"/>
      <c r="LDH71" s="14"/>
      <c r="LDI71" s="14"/>
      <c r="LDJ71" s="14"/>
      <c r="LDK71" s="14"/>
      <c r="LDL71" s="14"/>
      <c r="LDM71" s="14"/>
      <c r="LDN71" s="14"/>
      <c r="LDO71" s="14"/>
      <c r="LDP71" s="14"/>
      <c r="LDQ71" s="14"/>
      <c r="LDR71" s="14"/>
      <c r="LDS71" s="14"/>
      <c r="LDT71" s="14"/>
      <c r="LDU71" s="14"/>
      <c r="LDV71" s="14"/>
      <c r="LDW71" s="14"/>
      <c r="LDX71" s="14"/>
      <c r="LDY71" s="14"/>
      <c r="LDZ71" s="14"/>
      <c r="LEA71" s="14"/>
      <c r="LEB71" s="14"/>
      <c r="LEC71" s="14"/>
      <c r="LED71" s="14"/>
      <c r="LEE71" s="14"/>
      <c r="LEF71" s="14"/>
      <c r="LEG71" s="14"/>
      <c r="LEH71" s="14"/>
      <c r="LEI71" s="14"/>
      <c r="LEJ71" s="14"/>
      <c r="LEK71" s="14"/>
      <c r="LEL71" s="14"/>
      <c r="LEM71" s="14"/>
      <c r="LEN71" s="14"/>
      <c r="LEO71" s="14"/>
      <c r="LEP71" s="14"/>
      <c r="LEQ71" s="14"/>
      <c r="LER71" s="14"/>
      <c r="LES71" s="14"/>
      <c r="LET71" s="14"/>
      <c r="LEU71" s="14"/>
      <c r="LEV71" s="14"/>
      <c r="LEW71" s="14"/>
      <c r="LEX71" s="14"/>
      <c r="LEY71" s="14"/>
      <c r="LEZ71" s="14"/>
      <c r="LFA71" s="14"/>
      <c r="LFB71" s="14"/>
      <c r="LFC71" s="14"/>
      <c r="LFD71" s="14"/>
      <c r="LFE71" s="14"/>
      <c r="LFF71" s="14"/>
      <c r="LFG71" s="14"/>
      <c r="LFH71" s="14"/>
      <c r="LFI71" s="14"/>
      <c r="LFJ71" s="14"/>
      <c r="LFK71" s="14"/>
      <c r="LFL71" s="14"/>
      <c r="LFM71" s="14"/>
      <c r="LFN71" s="14"/>
      <c r="LFO71" s="14"/>
      <c r="LFP71" s="14"/>
      <c r="LFQ71" s="14"/>
      <c r="LFR71" s="14"/>
      <c r="LFS71" s="14"/>
      <c r="LFT71" s="14"/>
      <c r="LFU71" s="14"/>
      <c r="LFV71" s="14"/>
      <c r="LFW71" s="14"/>
      <c r="LFX71" s="14"/>
      <c r="LFY71" s="14"/>
      <c r="LFZ71" s="14"/>
      <c r="LGA71" s="14"/>
      <c r="LGB71" s="14"/>
      <c r="LGC71" s="14"/>
      <c r="LGD71" s="14"/>
      <c r="LGE71" s="14"/>
      <c r="LGF71" s="14"/>
      <c r="LGG71" s="14"/>
      <c r="LGH71" s="14"/>
      <c r="LGI71" s="14"/>
      <c r="LGJ71" s="14"/>
      <c r="LGK71" s="14"/>
      <c r="LGL71" s="14"/>
      <c r="LGM71" s="14"/>
      <c r="LGN71" s="14"/>
      <c r="LGO71" s="14"/>
      <c r="LGP71" s="14"/>
      <c r="LGQ71" s="14"/>
      <c r="LGR71" s="14"/>
      <c r="LGS71" s="14"/>
      <c r="LGT71" s="14"/>
      <c r="LGU71" s="14"/>
      <c r="LGV71" s="14"/>
      <c r="LGW71" s="14"/>
      <c r="LGX71" s="14"/>
      <c r="LGY71" s="14"/>
      <c r="LGZ71" s="14"/>
      <c r="LHA71" s="14"/>
      <c r="LHB71" s="14"/>
      <c r="LHC71" s="14"/>
      <c r="LHD71" s="14"/>
      <c r="LHE71" s="14"/>
      <c r="LHF71" s="14"/>
      <c r="LHG71" s="14"/>
      <c r="LHH71" s="14"/>
      <c r="LHI71" s="14"/>
      <c r="LHJ71" s="14"/>
      <c r="LHK71" s="14"/>
      <c r="LHL71" s="14"/>
      <c r="LHM71" s="14"/>
      <c r="LHN71" s="14"/>
      <c r="LHO71" s="14"/>
      <c r="LHP71" s="14"/>
      <c r="LHQ71" s="14"/>
      <c r="LHR71" s="14"/>
      <c r="LHS71" s="14"/>
      <c r="LHT71" s="14"/>
      <c r="LHU71" s="14"/>
      <c r="LHV71" s="14"/>
      <c r="LHW71" s="14"/>
      <c r="LHX71" s="14"/>
      <c r="LHY71" s="14"/>
      <c r="LHZ71" s="14"/>
      <c r="LIA71" s="14"/>
      <c r="LIB71" s="14"/>
      <c r="LIC71" s="14"/>
      <c r="LID71" s="14"/>
      <c r="LIE71" s="14"/>
      <c r="LIF71" s="14"/>
      <c r="LIG71" s="14"/>
      <c r="LIH71" s="14"/>
      <c r="LII71" s="14"/>
      <c r="LIJ71" s="14"/>
      <c r="LIK71" s="14"/>
      <c r="LIL71" s="14"/>
      <c r="LIM71" s="14"/>
      <c r="LIN71" s="14"/>
      <c r="LIO71" s="14"/>
      <c r="LIP71" s="14"/>
      <c r="LIQ71" s="14"/>
      <c r="LIR71" s="14"/>
      <c r="LIS71" s="14"/>
      <c r="LIT71" s="14"/>
      <c r="LIU71" s="14"/>
      <c r="LIV71" s="14"/>
      <c r="LIW71" s="14"/>
      <c r="LIX71" s="14"/>
      <c r="LIY71" s="14"/>
      <c r="LIZ71" s="14"/>
      <c r="LJA71" s="14"/>
      <c r="LJB71" s="14"/>
      <c r="LJC71" s="14"/>
      <c r="LJD71" s="14"/>
      <c r="LJE71" s="14"/>
      <c r="LJF71" s="14"/>
      <c r="LJG71" s="14"/>
      <c r="LJH71" s="14"/>
      <c r="LJI71" s="14"/>
      <c r="LJJ71" s="14"/>
      <c r="LJK71" s="14"/>
      <c r="LJL71" s="14"/>
      <c r="LJM71" s="14"/>
      <c r="LJN71" s="14"/>
      <c r="LJO71" s="14"/>
      <c r="LJP71" s="14"/>
      <c r="LJQ71" s="14"/>
      <c r="LJR71" s="14"/>
      <c r="LJS71" s="14"/>
      <c r="LJT71" s="14"/>
      <c r="LJU71" s="14"/>
      <c r="LJV71" s="14"/>
      <c r="LJW71" s="14"/>
      <c r="LJX71" s="14"/>
      <c r="LJY71" s="14"/>
      <c r="LJZ71" s="14"/>
      <c r="LKA71" s="14"/>
      <c r="LKB71" s="14"/>
      <c r="LKC71" s="14"/>
      <c r="LKD71" s="14"/>
      <c r="LKE71" s="14"/>
      <c r="LKF71" s="14"/>
      <c r="LKG71" s="14"/>
      <c r="LKH71" s="14"/>
      <c r="LKI71" s="14"/>
      <c r="LKJ71" s="14"/>
      <c r="LKK71" s="14"/>
      <c r="LKL71" s="14"/>
      <c r="LKM71" s="14"/>
      <c r="LKN71" s="14"/>
      <c r="LKO71" s="14"/>
      <c r="LKP71" s="14"/>
      <c r="LKQ71" s="14"/>
      <c r="LKR71" s="14"/>
      <c r="LKS71" s="14"/>
      <c r="LKT71" s="14"/>
      <c r="LKU71" s="14"/>
      <c r="LKV71" s="14"/>
      <c r="LKW71" s="14"/>
      <c r="LKX71" s="14"/>
      <c r="LKY71" s="14"/>
      <c r="LKZ71" s="14"/>
      <c r="LLA71" s="14"/>
      <c r="LLB71" s="14"/>
      <c r="LLC71" s="14"/>
      <c r="LLD71" s="14"/>
      <c r="LLE71" s="14"/>
      <c r="LLF71" s="14"/>
      <c r="LLG71" s="14"/>
      <c r="LLH71" s="14"/>
      <c r="LLI71" s="14"/>
      <c r="LLJ71" s="14"/>
      <c r="LLK71" s="14"/>
      <c r="LLL71" s="14"/>
      <c r="LLM71" s="14"/>
      <c r="LLN71" s="14"/>
      <c r="LLO71" s="14"/>
      <c r="LLP71" s="14"/>
      <c r="LLQ71" s="14"/>
      <c r="LLR71" s="14"/>
      <c r="LLS71" s="14"/>
      <c r="LLT71" s="14"/>
      <c r="LLU71" s="14"/>
      <c r="LLV71" s="14"/>
      <c r="LLW71" s="14"/>
      <c r="LLX71" s="14"/>
      <c r="LLY71" s="14"/>
      <c r="LLZ71" s="14"/>
      <c r="LMA71" s="14"/>
      <c r="LMB71" s="14"/>
      <c r="LMC71" s="14"/>
      <c r="LMD71" s="14"/>
      <c r="LME71" s="14"/>
      <c r="LMF71" s="14"/>
      <c r="LMG71" s="14"/>
      <c r="LMH71" s="14"/>
      <c r="LMI71" s="14"/>
      <c r="LMJ71" s="14"/>
      <c r="LMK71" s="14"/>
      <c r="LML71" s="14"/>
      <c r="LMM71" s="14"/>
      <c r="LMN71" s="14"/>
      <c r="LMO71" s="14"/>
      <c r="LMP71" s="14"/>
      <c r="LMQ71" s="14"/>
      <c r="LMR71" s="14"/>
      <c r="LMS71" s="14"/>
      <c r="LMT71" s="14"/>
      <c r="LMU71" s="14"/>
      <c r="LMV71" s="14"/>
      <c r="LMW71" s="14"/>
      <c r="LMX71" s="14"/>
      <c r="LMY71" s="14"/>
      <c r="LMZ71" s="14"/>
      <c r="LNA71" s="14"/>
      <c r="LNB71" s="14"/>
      <c r="LNC71" s="14"/>
      <c r="LND71" s="14"/>
      <c r="LNE71" s="14"/>
      <c r="LNF71" s="14"/>
      <c r="LNG71" s="14"/>
      <c r="LNH71" s="14"/>
      <c r="LNI71" s="14"/>
      <c r="LNJ71" s="14"/>
      <c r="LNK71" s="14"/>
      <c r="LNL71" s="14"/>
      <c r="LNM71" s="14"/>
      <c r="LNN71" s="14"/>
      <c r="LNO71" s="14"/>
      <c r="LNP71" s="14"/>
      <c r="LNQ71" s="14"/>
      <c r="LNR71" s="14"/>
      <c r="LNS71" s="14"/>
      <c r="LNT71" s="14"/>
      <c r="LNU71" s="14"/>
      <c r="LNV71" s="14"/>
      <c r="LNW71" s="14"/>
      <c r="LNX71" s="14"/>
      <c r="LNY71" s="14"/>
      <c r="LNZ71" s="14"/>
      <c r="LOA71" s="14"/>
      <c r="LOB71" s="14"/>
      <c r="LOC71" s="14"/>
      <c r="LOD71" s="14"/>
      <c r="LOE71" s="14"/>
      <c r="LOF71" s="14"/>
      <c r="LOG71" s="14"/>
      <c r="LOH71" s="14"/>
      <c r="LOI71" s="14"/>
      <c r="LOJ71" s="14"/>
      <c r="LOK71" s="14"/>
      <c r="LOL71" s="14"/>
      <c r="LOM71" s="14"/>
      <c r="LON71" s="14"/>
      <c r="LOO71" s="14"/>
      <c r="LOP71" s="14"/>
      <c r="LOQ71" s="14"/>
      <c r="LOR71" s="14"/>
      <c r="LOS71" s="14"/>
      <c r="LOT71" s="14"/>
      <c r="LOU71" s="14"/>
      <c r="LOV71" s="14"/>
      <c r="LOW71" s="14"/>
      <c r="LOX71" s="14"/>
      <c r="LOY71" s="14"/>
      <c r="LOZ71" s="14"/>
      <c r="LPA71" s="14"/>
      <c r="LPB71" s="14"/>
      <c r="LPC71" s="14"/>
      <c r="LPD71" s="14"/>
      <c r="LPE71" s="14"/>
      <c r="LPF71" s="14"/>
      <c r="LPG71" s="14"/>
      <c r="LPH71" s="14"/>
      <c r="LPI71" s="14"/>
      <c r="LPJ71" s="14"/>
      <c r="LPK71" s="14"/>
      <c r="LPL71" s="14"/>
      <c r="LPM71" s="14"/>
      <c r="LPN71" s="14"/>
      <c r="LPO71" s="14"/>
      <c r="LPP71" s="14"/>
      <c r="LPQ71" s="14"/>
      <c r="LPR71" s="14"/>
      <c r="LPS71" s="14"/>
      <c r="LPT71" s="14"/>
      <c r="LPU71" s="14"/>
      <c r="LPV71" s="14"/>
      <c r="LPW71" s="14"/>
      <c r="LPX71" s="14"/>
      <c r="LPY71" s="14"/>
      <c r="LPZ71" s="14"/>
      <c r="LQA71" s="14"/>
      <c r="LQB71" s="14"/>
      <c r="LQC71" s="14"/>
      <c r="LQD71" s="14"/>
      <c r="LQE71" s="14"/>
      <c r="LQF71" s="14"/>
      <c r="LQG71" s="14"/>
      <c r="LQH71" s="14"/>
      <c r="LQI71" s="14"/>
      <c r="LQJ71" s="14"/>
      <c r="LQK71" s="14"/>
      <c r="LQL71" s="14"/>
      <c r="LQM71" s="14"/>
      <c r="LQN71" s="14"/>
      <c r="LQO71" s="14"/>
      <c r="LQP71" s="14"/>
      <c r="LQQ71" s="14"/>
      <c r="LQR71" s="14"/>
      <c r="LQS71" s="14"/>
      <c r="LQT71" s="14"/>
      <c r="LQU71" s="14"/>
      <c r="LQV71" s="14"/>
      <c r="LQW71" s="14"/>
      <c r="LQX71" s="14"/>
      <c r="LQY71" s="14"/>
      <c r="LQZ71" s="14"/>
      <c r="LRA71" s="14"/>
      <c r="LRB71" s="14"/>
      <c r="LRC71" s="14"/>
      <c r="LRD71" s="14"/>
      <c r="LRE71" s="14"/>
      <c r="LRF71" s="14"/>
      <c r="LRG71" s="14"/>
      <c r="LRH71" s="14"/>
      <c r="LRI71" s="14"/>
      <c r="LRJ71" s="14"/>
      <c r="LRK71" s="14"/>
      <c r="LRL71" s="14"/>
      <c r="LRM71" s="14"/>
      <c r="LRN71" s="14"/>
      <c r="LRO71" s="14"/>
      <c r="LRP71" s="14"/>
      <c r="LRQ71" s="14"/>
      <c r="LRR71" s="14"/>
      <c r="LRS71" s="14"/>
      <c r="LRT71" s="14"/>
      <c r="LRU71" s="14"/>
      <c r="LRV71" s="14"/>
      <c r="LRW71" s="14"/>
      <c r="LRX71" s="14"/>
      <c r="LRY71" s="14"/>
      <c r="LRZ71" s="14"/>
      <c r="LSA71" s="14"/>
      <c r="LSB71" s="14"/>
      <c r="LSC71" s="14"/>
      <c r="LSD71" s="14"/>
      <c r="LSE71" s="14"/>
      <c r="LSF71" s="14"/>
      <c r="LSG71" s="14"/>
      <c r="LSH71" s="14"/>
      <c r="LSI71" s="14"/>
      <c r="LSJ71" s="14"/>
      <c r="LSK71" s="14"/>
      <c r="LSL71" s="14"/>
      <c r="LSM71" s="14"/>
      <c r="LSN71" s="14"/>
      <c r="LSO71" s="14"/>
      <c r="LSP71" s="14"/>
      <c r="LSQ71" s="14"/>
      <c r="LSR71" s="14"/>
      <c r="LSS71" s="14"/>
      <c r="LST71" s="14"/>
      <c r="LSU71" s="14"/>
      <c r="LSV71" s="14"/>
      <c r="LSW71" s="14"/>
      <c r="LSX71" s="14"/>
      <c r="LSY71" s="14"/>
      <c r="LSZ71" s="14"/>
      <c r="LTA71" s="14"/>
      <c r="LTB71" s="14"/>
      <c r="LTC71" s="14"/>
      <c r="LTD71" s="14"/>
      <c r="LTE71" s="14"/>
      <c r="LTF71" s="14"/>
      <c r="LTG71" s="14"/>
      <c r="LTH71" s="14"/>
      <c r="LTI71" s="14"/>
      <c r="LTJ71" s="14"/>
      <c r="LTK71" s="14"/>
      <c r="LTL71" s="14"/>
      <c r="LTM71" s="14"/>
      <c r="LTN71" s="14"/>
      <c r="LTO71" s="14"/>
      <c r="LTP71" s="14"/>
      <c r="LTQ71" s="14"/>
      <c r="LTR71" s="14"/>
      <c r="LTS71" s="14"/>
      <c r="LTT71" s="14"/>
      <c r="LTU71" s="14"/>
      <c r="LTV71" s="14"/>
      <c r="LTW71" s="14"/>
      <c r="LTX71" s="14"/>
      <c r="LTY71" s="14"/>
      <c r="LTZ71" s="14"/>
      <c r="LUA71" s="14"/>
      <c r="LUB71" s="14"/>
      <c r="LUC71" s="14"/>
      <c r="LUD71" s="14"/>
      <c r="LUE71" s="14"/>
      <c r="LUF71" s="14"/>
      <c r="LUG71" s="14"/>
      <c r="LUH71" s="14"/>
      <c r="LUI71" s="14"/>
      <c r="LUJ71" s="14"/>
      <c r="LUK71" s="14"/>
      <c r="LUL71" s="14"/>
      <c r="LUM71" s="14"/>
      <c r="LUN71" s="14"/>
      <c r="LUO71" s="14"/>
      <c r="LUP71" s="14"/>
      <c r="LUQ71" s="14"/>
      <c r="LUR71" s="14"/>
      <c r="LUS71" s="14"/>
      <c r="LUT71" s="14"/>
      <c r="LUU71" s="14"/>
      <c r="LUV71" s="14"/>
      <c r="LUW71" s="14"/>
      <c r="LUX71" s="14"/>
      <c r="LUY71" s="14"/>
      <c r="LUZ71" s="14"/>
      <c r="LVA71" s="14"/>
      <c r="LVB71" s="14"/>
      <c r="LVC71" s="14"/>
      <c r="LVD71" s="14"/>
      <c r="LVE71" s="14"/>
      <c r="LVF71" s="14"/>
      <c r="LVG71" s="14"/>
      <c r="LVH71" s="14"/>
      <c r="LVI71" s="14"/>
      <c r="LVJ71" s="14"/>
      <c r="LVK71" s="14"/>
      <c r="LVL71" s="14"/>
      <c r="LVM71" s="14"/>
      <c r="LVN71" s="14"/>
      <c r="LVO71" s="14"/>
      <c r="LVP71" s="14"/>
      <c r="LVQ71" s="14"/>
      <c r="LVR71" s="14"/>
      <c r="LVS71" s="14"/>
      <c r="LVT71" s="14"/>
      <c r="LVU71" s="14"/>
      <c r="LVV71" s="14"/>
      <c r="LVW71" s="14"/>
      <c r="LVX71" s="14"/>
      <c r="LVY71" s="14"/>
      <c r="LVZ71" s="14"/>
      <c r="LWA71" s="14"/>
      <c r="LWB71" s="14"/>
      <c r="LWC71" s="14"/>
      <c r="LWD71" s="14"/>
      <c r="LWE71" s="14"/>
      <c r="LWF71" s="14"/>
      <c r="LWG71" s="14"/>
      <c r="LWH71" s="14"/>
      <c r="LWI71" s="14"/>
      <c r="LWJ71" s="14"/>
      <c r="LWK71" s="14"/>
      <c r="LWL71" s="14"/>
      <c r="LWM71" s="14"/>
      <c r="LWN71" s="14"/>
      <c r="LWO71" s="14"/>
      <c r="LWP71" s="14"/>
      <c r="LWQ71" s="14"/>
      <c r="LWR71" s="14"/>
      <c r="LWS71" s="14"/>
      <c r="LWT71" s="14"/>
      <c r="LWU71" s="14"/>
      <c r="LWV71" s="14"/>
      <c r="LWW71" s="14"/>
      <c r="LWX71" s="14"/>
      <c r="LWY71" s="14"/>
      <c r="LWZ71" s="14"/>
      <c r="LXA71" s="14"/>
      <c r="LXB71" s="14"/>
      <c r="LXC71" s="14"/>
      <c r="LXD71" s="14"/>
      <c r="LXE71" s="14"/>
      <c r="LXF71" s="14"/>
      <c r="LXG71" s="14"/>
      <c r="LXH71" s="14"/>
      <c r="LXI71" s="14"/>
      <c r="LXJ71" s="14"/>
      <c r="LXK71" s="14"/>
      <c r="LXL71" s="14"/>
      <c r="LXM71" s="14"/>
      <c r="LXN71" s="14"/>
      <c r="LXO71" s="14"/>
      <c r="LXP71" s="14"/>
      <c r="LXQ71" s="14"/>
      <c r="LXR71" s="14"/>
      <c r="LXS71" s="14"/>
      <c r="LXT71" s="14"/>
      <c r="LXU71" s="14"/>
      <c r="LXV71" s="14"/>
      <c r="LXW71" s="14"/>
      <c r="LXX71" s="14"/>
      <c r="LXY71" s="14"/>
      <c r="LXZ71" s="14"/>
      <c r="LYA71" s="14"/>
      <c r="LYB71" s="14"/>
      <c r="LYC71" s="14"/>
      <c r="LYD71" s="14"/>
      <c r="LYE71" s="14"/>
      <c r="LYF71" s="14"/>
      <c r="LYG71" s="14"/>
      <c r="LYH71" s="14"/>
      <c r="LYI71" s="14"/>
      <c r="LYJ71" s="14"/>
      <c r="LYK71" s="14"/>
      <c r="LYL71" s="14"/>
      <c r="LYM71" s="14"/>
      <c r="LYN71" s="14"/>
      <c r="LYO71" s="14"/>
      <c r="LYP71" s="14"/>
      <c r="LYQ71" s="14"/>
      <c r="LYR71" s="14"/>
      <c r="LYS71" s="14"/>
      <c r="LYT71" s="14"/>
      <c r="LYU71" s="14"/>
      <c r="LYV71" s="14"/>
      <c r="LYW71" s="14"/>
      <c r="LYX71" s="14"/>
      <c r="LYY71" s="14"/>
      <c r="LYZ71" s="14"/>
      <c r="LZA71" s="14"/>
      <c r="LZB71" s="14"/>
      <c r="LZC71" s="14"/>
      <c r="LZD71" s="14"/>
      <c r="LZE71" s="14"/>
      <c r="LZF71" s="14"/>
      <c r="LZG71" s="14"/>
      <c r="LZH71" s="14"/>
      <c r="LZI71" s="14"/>
      <c r="LZJ71" s="14"/>
      <c r="LZK71" s="14"/>
      <c r="LZL71" s="14"/>
      <c r="LZM71" s="14"/>
      <c r="LZN71" s="14"/>
      <c r="LZO71" s="14"/>
      <c r="LZP71" s="14"/>
      <c r="LZQ71" s="14"/>
      <c r="LZR71" s="14"/>
      <c r="LZS71" s="14"/>
      <c r="LZT71" s="14"/>
      <c r="LZU71" s="14"/>
      <c r="LZV71" s="14"/>
      <c r="LZW71" s="14"/>
      <c r="LZX71" s="14"/>
      <c r="LZY71" s="14"/>
      <c r="LZZ71" s="14"/>
      <c r="MAA71" s="14"/>
      <c r="MAB71" s="14"/>
      <c r="MAC71" s="14"/>
      <c r="MAD71" s="14"/>
      <c r="MAE71" s="14"/>
      <c r="MAF71" s="14"/>
      <c r="MAG71" s="14"/>
      <c r="MAH71" s="14"/>
      <c r="MAI71" s="14"/>
      <c r="MAJ71" s="14"/>
      <c r="MAK71" s="14"/>
      <c r="MAL71" s="14"/>
      <c r="MAM71" s="14"/>
      <c r="MAN71" s="14"/>
      <c r="MAO71" s="14"/>
      <c r="MAP71" s="14"/>
      <c r="MAQ71" s="14"/>
      <c r="MAR71" s="14"/>
      <c r="MAS71" s="14"/>
      <c r="MAT71" s="14"/>
      <c r="MAU71" s="14"/>
      <c r="MAV71" s="14"/>
      <c r="MAW71" s="14"/>
      <c r="MAX71" s="14"/>
      <c r="MAY71" s="14"/>
      <c r="MAZ71" s="14"/>
      <c r="MBA71" s="14"/>
      <c r="MBB71" s="14"/>
      <c r="MBC71" s="14"/>
      <c r="MBD71" s="14"/>
      <c r="MBE71" s="14"/>
      <c r="MBF71" s="14"/>
      <c r="MBG71" s="14"/>
      <c r="MBH71" s="14"/>
      <c r="MBI71" s="14"/>
      <c r="MBJ71" s="14"/>
      <c r="MBK71" s="14"/>
      <c r="MBL71" s="14"/>
      <c r="MBM71" s="14"/>
      <c r="MBN71" s="14"/>
      <c r="MBO71" s="14"/>
      <c r="MBP71" s="14"/>
      <c r="MBQ71" s="14"/>
      <c r="MBR71" s="14"/>
      <c r="MBS71" s="14"/>
      <c r="MBT71" s="14"/>
      <c r="MBU71" s="14"/>
      <c r="MBV71" s="14"/>
      <c r="MBW71" s="14"/>
      <c r="MBX71" s="14"/>
      <c r="MBY71" s="14"/>
      <c r="MBZ71" s="14"/>
      <c r="MCA71" s="14"/>
      <c r="MCB71" s="14"/>
      <c r="MCC71" s="14"/>
      <c r="MCD71" s="14"/>
      <c r="MCE71" s="14"/>
      <c r="MCF71" s="14"/>
      <c r="MCG71" s="14"/>
      <c r="MCH71" s="14"/>
      <c r="MCI71" s="14"/>
      <c r="MCJ71" s="14"/>
      <c r="MCK71" s="14"/>
      <c r="MCL71" s="14"/>
      <c r="MCM71" s="14"/>
      <c r="MCN71" s="14"/>
      <c r="MCO71" s="14"/>
      <c r="MCP71" s="14"/>
      <c r="MCQ71" s="14"/>
      <c r="MCR71" s="14"/>
      <c r="MCS71" s="14"/>
      <c r="MCT71" s="14"/>
      <c r="MCU71" s="14"/>
      <c r="MCV71" s="14"/>
      <c r="MCW71" s="14"/>
      <c r="MCX71" s="14"/>
      <c r="MCY71" s="14"/>
      <c r="MCZ71" s="14"/>
      <c r="MDA71" s="14"/>
      <c r="MDB71" s="14"/>
      <c r="MDC71" s="14"/>
      <c r="MDD71" s="14"/>
      <c r="MDE71" s="14"/>
      <c r="MDF71" s="14"/>
      <c r="MDG71" s="14"/>
      <c r="MDH71" s="14"/>
      <c r="MDI71" s="14"/>
      <c r="MDJ71" s="14"/>
      <c r="MDK71" s="14"/>
      <c r="MDL71" s="14"/>
      <c r="MDM71" s="14"/>
      <c r="MDN71" s="14"/>
      <c r="MDO71" s="14"/>
      <c r="MDP71" s="14"/>
      <c r="MDQ71" s="14"/>
      <c r="MDR71" s="14"/>
      <c r="MDS71" s="14"/>
      <c r="MDT71" s="14"/>
      <c r="MDU71" s="14"/>
      <c r="MDV71" s="14"/>
      <c r="MDW71" s="14"/>
      <c r="MDX71" s="14"/>
      <c r="MDY71" s="14"/>
      <c r="MDZ71" s="14"/>
      <c r="MEA71" s="14"/>
      <c r="MEB71" s="14"/>
      <c r="MEC71" s="14"/>
      <c r="MED71" s="14"/>
      <c r="MEE71" s="14"/>
      <c r="MEF71" s="14"/>
      <c r="MEG71" s="14"/>
      <c r="MEH71" s="14"/>
      <c r="MEI71" s="14"/>
      <c r="MEJ71" s="14"/>
      <c r="MEK71" s="14"/>
      <c r="MEL71" s="14"/>
      <c r="MEM71" s="14"/>
      <c r="MEN71" s="14"/>
      <c r="MEO71" s="14"/>
      <c r="MEP71" s="14"/>
      <c r="MEQ71" s="14"/>
      <c r="MER71" s="14"/>
      <c r="MES71" s="14"/>
      <c r="MET71" s="14"/>
      <c r="MEU71" s="14"/>
      <c r="MEV71" s="14"/>
      <c r="MEW71" s="14"/>
      <c r="MEX71" s="14"/>
      <c r="MEY71" s="14"/>
      <c r="MEZ71" s="14"/>
      <c r="MFA71" s="14"/>
      <c r="MFB71" s="14"/>
      <c r="MFC71" s="14"/>
      <c r="MFD71" s="14"/>
      <c r="MFE71" s="14"/>
      <c r="MFF71" s="14"/>
      <c r="MFG71" s="14"/>
      <c r="MFH71" s="14"/>
      <c r="MFI71" s="14"/>
      <c r="MFJ71" s="14"/>
      <c r="MFK71" s="14"/>
      <c r="MFL71" s="14"/>
      <c r="MFM71" s="14"/>
      <c r="MFN71" s="14"/>
      <c r="MFO71" s="14"/>
      <c r="MFP71" s="14"/>
      <c r="MFQ71" s="14"/>
      <c r="MFR71" s="14"/>
      <c r="MFS71" s="14"/>
      <c r="MFT71" s="14"/>
      <c r="MFU71" s="14"/>
      <c r="MFV71" s="14"/>
      <c r="MFW71" s="14"/>
      <c r="MFX71" s="14"/>
      <c r="MFY71" s="14"/>
      <c r="MFZ71" s="14"/>
      <c r="MGA71" s="14"/>
      <c r="MGB71" s="14"/>
      <c r="MGC71" s="14"/>
      <c r="MGD71" s="14"/>
      <c r="MGE71" s="14"/>
      <c r="MGF71" s="14"/>
      <c r="MGG71" s="14"/>
      <c r="MGH71" s="14"/>
      <c r="MGI71" s="14"/>
      <c r="MGJ71" s="14"/>
      <c r="MGK71" s="14"/>
      <c r="MGL71" s="14"/>
      <c r="MGM71" s="14"/>
      <c r="MGN71" s="14"/>
      <c r="MGO71" s="14"/>
      <c r="MGP71" s="14"/>
      <c r="MGQ71" s="14"/>
      <c r="MGR71" s="14"/>
      <c r="MGS71" s="14"/>
      <c r="MGT71" s="14"/>
      <c r="MGU71" s="14"/>
      <c r="MGV71" s="14"/>
      <c r="MGW71" s="14"/>
      <c r="MGX71" s="14"/>
      <c r="MGY71" s="14"/>
      <c r="MGZ71" s="14"/>
      <c r="MHA71" s="14"/>
      <c r="MHB71" s="14"/>
      <c r="MHC71" s="14"/>
      <c r="MHD71" s="14"/>
      <c r="MHE71" s="14"/>
      <c r="MHF71" s="14"/>
      <c r="MHG71" s="14"/>
      <c r="MHH71" s="14"/>
      <c r="MHI71" s="14"/>
      <c r="MHJ71" s="14"/>
      <c r="MHK71" s="14"/>
      <c r="MHL71" s="14"/>
      <c r="MHM71" s="14"/>
      <c r="MHN71" s="14"/>
      <c r="MHO71" s="14"/>
      <c r="MHP71" s="14"/>
      <c r="MHQ71" s="14"/>
      <c r="MHR71" s="14"/>
      <c r="MHS71" s="14"/>
      <c r="MHT71" s="14"/>
      <c r="MHU71" s="14"/>
      <c r="MHV71" s="14"/>
      <c r="MHW71" s="14"/>
      <c r="MHX71" s="14"/>
      <c r="MHY71" s="14"/>
      <c r="MHZ71" s="14"/>
      <c r="MIA71" s="14"/>
      <c r="MIB71" s="14"/>
      <c r="MIC71" s="14"/>
      <c r="MID71" s="14"/>
      <c r="MIE71" s="14"/>
      <c r="MIF71" s="14"/>
      <c r="MIG71" s="14"/>
      <c r="MIH71" s="14"/>
      <c r="MII71" s="14"/>
      <c r="MIJ71" s="14"/>
      <c r="MIK71" s="14"/>
      <c r="MIL71" s="14"/>
      <c r="MIM71" s="14"/>
      <c r="MIN71" s="14"/>
      <c r="MIO71" s="14"/>
      <c r="MIP71" s="14"/>
      <c r="MIQ71" s="14"/>
      <c r="MIR71" s="14"/>
      <c r="MIS71" s="14"/>
      <c r="MIT71" s="14"/>
      <c r="MIU71" s="14"/>
      <c r="MIV71" s="14"/>
      <c r="MIW71" s="14"/>
      <c r="MIX71" s="14"/>
      <c r="MIY71" s="14"/>
      <c r="MIZ71" s="14"/>
      <c r="MJA71" s="14"/>
      <c r="MJB71" s="14"/>
      <c r="MJC71" s="14"/>
      <c r="MJD71" s="14"/>
      <c r="MJE71" s="14"/>
      <c r="MJF71" s="14"/>
      <c r="MJG71" s="14"/>
      <c r="MJH71" s="14"/>
      <c r="MJI71" s="14"/>
      <c r="MJJ71" s="14"/>
      <c r="MJK71" s="14"/>
      <c r="MJL71" s="14"/>
      <c r="MJM71" s="14"/>
      <c r="MJN71" s="14"/>
      <c r="MJO71" s="14"/>
      <c r="MJP71" s="14"/>
      <c r="MJQ71" s="14"/>
      <c r="MJR71" s="14"/>
      <c r="MJS71" s="14"/>
      <c r="MJT71" s="14"/>
      <c r="MJU71" s="14"/>
      <c r="MJV71" s="14"/>
      <c r="MJW71" s="14"/>
      <c r="MJX71" s="14"/>
      <c r="MJY71" s="14"/>
      <c r="MJZ71" s="14"/>
      <c r="MKA71" s="14"/>
      <c r="MKB71" s="14"/>
      <c r="MKC71" s="14"/>
      <c r="MKD71" s="14"/>
      <c r="MKE71" s="14"/>
      <c r="MKF71" s="14"/>
      <c r="MKG71" s="14"/>
      <c r="MKH71" s="14"/>
      <c r="MKI71" s="14"/>
      <c r="MKJ71" s="14"/>
      <c r="MKK71" s="14"/>
      <c r="MKL71" s="14"/>
      <c r="MKM71" s="14"/>
      <c r="MKN71" s="14"/>
      <c r="MKO71" s="14"/>
      <c r="MKP71" s="14"/>
      <c r="MKQ71" s="14"/>
      <c r="MKR71" s="14"/>
      <c r="MKS71" s="14"/>
      <c r="MKT71" s="14"/>
      <c r="MKU71" s="14"/>
      <c r="MKV71" s="14"/>
      <c r="MKW71" s="14"/>
      <c r="MKX71" s="14"/>
      <c r="MKY71" s="14"/>
      <c r="MKZ71" s="14"/>
      <c r="MLA71" s="14"/>
      <c r="MLB71" s="14"/>
      <c r="MLC71" s="14"/>
      <c r="MLD71" s="14"/>
      <c r="MLE71" s="14"/>
      <c r="MLF71" s="14"/>
      <c r="MLG71" s="14"/>
      <c r="MLH71" s="14"/>
      <c r="MLI71" s="14"/>
      <c r="MLJ71" s="14"/>
      <c r="MLK71" s="14"/>
      <c r="MLL71" s="14"/>
      <c r="MLM71" s="14"/>
      <c r="MLN71" s="14"/>
      <c r="MLO71" s="14"/>
      <c r="MLP71" s="14"/>
      <c r="MLQ71" s="14"/>
      <c r="MLR71" s="14"/>
      <c r="MLS71" s="14"/>
      <c r="MLT71" s="14"/>
      <c r="MLU71" s="14"/>
      <c r="MLV71" s="14"/>
      <c r="MLW71" s="14"/>
      <c r="MLX71" s="14"/>
      <c r="MLY71" s="14"/>
      <c r="MLZ71" s="14"/>
      <c r="MMA71" s="14"/>
      <c r="MMB71" s="14"/>
      <c r="MMC71" s="14"/>
      <c r="MMD71" s="14"/>
      <c r="MME71" s="14"/>
      <c r="MMF71" s="14"/>
      <c r="MMG71" s="14"/>
      <c r="MMH71" s="14"/>
      <c r="MMI71" s="14"/>
      <c r="MMJ71" s="14"/>
      <c r="MMK71" s="14"/>
      <c r="MML71" s="14"/>
      <c r="MMM71" s="14"/>
      <c r="MMN71" s="14"/>
      <c r="MMO71" s="14"/>
      <c r="MMP71" s="14"/>
      <c r="MMQ71" s="14"/>
      <c r="MMR71" s="14"/>
      <c r="MMS71" s="14"/>
      <c r="MMT71" s="14"/>
      <c r="MMU71" s="14"/>
      <c r="MMV71" s="14"/>
      <c r="MMW71" s="14"/>
      <c r="MMX71" s="14"/>
      <c r="MMY71" s="14"/>
      <c r="MMZ71" s="14"/>
      <c r="MNA71" s="14"/>
      <c r="MNB71" s="14"/>
      <c r="MNC71" s="14"/>
      <c r="MND71" s="14"/>
      <c r="MNE71" s="14"/>
      <c r="MNF71" s="14"/>
      <c r="MNG71" s="14"/>
      <c r="MNH71" s="14"/>
      <c r="MNI71" s="14"/>
      <c r="MNJ71" s="14"/>
      <c r="MNK71" s="14"/>
      <c r="MNL71" s="14"/>
      <c r="MNM71" s="14"/>
      <c r="MNN71" s="14"/>
      <c r="MNO71" s="14"/>
      <c r="MNP71" s="14"/>
      <c r="MNQ71" s="14"/>
      <c r="MNR71" s="14"/>
      <c r="MNS71" s="14"/>
      <c r="MNT71" s="14"/>
      <c r="MNU71" s="14"/>
      <c r="MNV71" s="14"/>
      <c r="MNW71" s="14"/>
      <c r="MNX71" s="14"/>
      <c r="MNY71" s="14"/>
      <c r="MNZ71" s="14"/>
      <c r="MOA71" s="14"/>
      <c r="MOB71" s="14"/>
      <c r="MOC71" s="14"/>
      <c r="MOD71" s="14"/>
      <c r="MOE71" s="14"/>
      <c r="MOF71" s="14"/>
      <c r="MOG71" s="14"/>
      <c r="MOH71" s="14"/>
      <c r="MOI71" s="14"/>
      <c r="MOJ71" s="14"/>
      <c r="MOK71" s="14"/>
      <c r="MOL71" s="14"/>
      <c r="MOM71" s="14"/>
      <c r="MON71" s="14"/>
      <c r="MOO71" s="14"/>
      <c r="MOP71" s="14"/>
      <c r="MOQ71" s="14"/>
      <c r="MOR71" s="14"/>
      <c r="MOS71" s="14"/>
      <c r="MOT71" s="14"/>
      <c r="MOU71" s="14"/>
      <c r="MOV71" s="14"/>
      <c r="MOW71" s="14"/>
      <c r="MOX71" s="14"/>
      <c r="MOY71" s="14"/>
      <c r="MOZ71" s="14"/>
      <c r="MPA71" s="14"/>
      <c r="MPB71" s="14"/>
      <c r="MPC71" s="14"/>
      <c r="MPD71" s="14"/>
      <c r="MPE71" s="14"/>
      <c r="MPF71" s="14"/>
      <c r="MPG71" s="14"/>
      <c r="MPH71" s="14"/>
      <c r="MPI71" s="14"/>
      <c r="MPJ71" s="14"/>
      <c r="MPK71" s="14"/>
      <c r="MPL71" s="14"/>
      <c r="MPM71" s="14"/>
      <c r="MPN71" s="14"/>
      <c r="MPO71" s="14"/>
      <c r="MPP71" s="14"/>
      <c r="MPQ71" s="14"/>
      <c r="MPR71" s="14"/>
      <c r="MPS71" s="14"/>
      <c r="MPT71" s="14"/>
      <c r="MPU71" s="14"/>
      <c r="MPV71" s="14"/>
      <c r="MPW71" s="14"/>
      <c r="MPX71" s="14"/>
      <c r="MPY71" s="14"/>
      <c r="MPZ71" s="14"/>
      <c r="MQA71" s="14"/>
      <c r="MQB71" s="14"/>
      <c r="MQC71" s="14"/>
      <c r="MQD71" s="14"/>
      <c r="MQE71" s="14"/>
      <c r="MQF71" s="14"/>
      <c r="MQG71" s="14"/>
      <c r="MQH71" s="14"/>
      <c r="MQI71" s="14"/>
      <c r="MQJ71" s="14"/>
      <c r="MQK71" s="14"/>
      <c r="MQL71" s="14"/>
      <c r="MQM71" s="14"/>
      <c r="MQN71" s="14"/>
      <c r="MQO71" s="14"/>
      <c r="MQP71" s="14"/>
      <c r="MQQ71" s="14"/>
      <c r="MQR71" s="14"/>
      <c r="MQS71" s="14"/>
      <c r="MQT71" s="14"/>
      <c r="MQU71" s="14"/>
      <c r="MQV71" s="14"/>
      <c r="MQW71" s="14"/>
      <c r="MQX71" s="14"/>
      <c r="MQY71" s="14"/>
      <c r="MQZ71" s="14"/>
      <c r="MRA71" s="14"/>
      <c r="MRB71" s="14"/>
      <c r="MRC71" s="14"/>
      <c r="MRD71" s="14"/>
      <c r="MRE71" s="14"/>
      <c r="MRF71" s="14"/>
      <c r="MRG71" s="14"/>
      <c r="MRH71" s="14"/>
      <c r="MRI71" s="14"/>
      <c r="MRJ71" s="14"/>
      <c r="MRK71" s="14"/>
      <c r="MRL71" s="14"/>
      <c r="MRM71" s="14"/>
      <c r="MRN71" s="14"/>
      <c r="MRO71" s="14"/>
      <c r="MRP71" s="14"/>
      <c r="MRQ71" s="14"/>
      <c r="MRR71" s="14"/>
      <c r="MRS71" s="14"/>
      <c r="MRT71" s="14"/>
      <c r="MRU71" s="14"/>
      <c r="MRV71" s="14"/>
      <c r="MRW71" s="14"/>
      <c r="MRX71" s="14"/>
      <c r="MRY71" s="14"/>
      <c r="MRZ71" s="14"/>
      <c r="MSA71" s="14"/>
      <c r="MSB71" s="14"/>
      <c r="MSC71" s="14"/>
      <c r="MSD71" s="14"/>
      <c r="MSE71" s="14"/>
      <c r="MSF71" s="14"/>
      <c r="MSG71" s="14"/>
      <c r="MSH71" s="14"/>
      <c r="MSI71" s="14"/>
      <c r="MSJ71" s="14"/>
      <c r="MSK71" s="14"/>
      <c r="MSL71" s="14"/>
      <c r="MSM71" s="14"/>
      <c r="MSN71" s="14"/>
      <c r="MSO71" s="14"/>
      <c r="MSP71" s="14"/>
      <c r="MSQ71" s="14"/>
      <c r="MSR71" s="14"/>
      <c r="MSS71" s="14"/>
      <c r="MST71" s="14"/>
      <c r="MSU71" s="14"/>
      <c r="MSV71" s="14"/>
      <c r="MSW71" s="14"/>
      <c r="MSX71" s="14"/>
      <c r="MSY71" s="14"/>
      <c r="MSZ71" s="14"/>
      <c r="MTA71" s="14"/>
      <c r="MTB71" s="14"/>
      <c r="MTC71" s="14"/>
      <c r="MTD71" s="14"/>
      <c r="MTE71" s="14"/>
      <c r="MTF71" s="14"/>
      <c r="MTG71" s="14"/>
      <c r="MTH71" s="14"/>
      <c r="MTI71" s="14"/>
      <c r="MTJ71" s="14"/>
      <c r="MTK71" s="14"/>
      <c r="MTL71" s="14"/>
      <c r="MTM71" s="14"/>
      <c r="MTN71" s="14"/>
      <c r="MTO71" s="14"/>
      <c r="MTP71" s="14"/>
      <c r="MTQ71" s="14"/>
      <c r="MTR71" s="14"/>
      <c r="MTS71" s="14"/>
      <c r="MTT71" s="14"/>
      <c r="MTU71" s="14"/>
      <c r="MTV71" s="14"/>
      <c r="MTW71" s="14"/>
      <c r="MTX71" s="14"/>
      <c r="MTY71" s="14"/>
      <c r="MTZ71" s="14"/>
      <c r="MUA71" s="14"/>
      <c r="MUB71" s="14"/>
      <c r="MUC71" s="14"/>
      <c r="MUD71" s="14"/>
      <c r="MUE71" s="14"/>
      <c r="MUF71" s="14"/>
      <c r="MUG71" s="14"/>
      <c r="MUH71" s="14"/>
      <c r="MUI71" s="14"/>
      <c r="MUJ71" s="14"/>
      <c r="MUK71" s="14"/>
      <c r="MUL71" s="14"/>
      <c r="MUM71" s="14"/>
      <c r="MUN71" s="14"/>
      <c r="MUO71" s="14"/>
      <c r="MUP71" s="14"/>
      <c r="MUQ71" s="14"/>
      <c r="MUR71" s="14"/>
      <c r="MUS71" s="14"/>
      <c r="MUT71" s="14"/>
      <c r="MUU71" s="14"/>
      <c r="MUV71" s="14"/>
      <c r="MUW71" s="14"/>
      <c r="MUX71" s="14"/>
      <c r="MUY71" s="14"/>
      <c r="MUZ71" s="14"/>
      <c r="MVA71" s="14"/>
      <c r="MVB71" s="14"/>
      <c r="MVC71" s="14"/>
      <c r="MVD71" s="14"/>
      <c r="MVE71" s="14"/>
      <c r="MVF71" s="14"/>
      <c r="MVG71" s="14"/>
      <c r="MVH71" s="14"/>
      <c r="MVI71" s="14"/>
      <c r="MVJ71" s="14"/>
      <c r="MVK71" s="14"/>
      <c r="MVL71" s="14"/>
      <c r="MVM71" s="14"/>
      <c r="MVN71" s="14"/>
      <c r="MVO71" s="14"/>
      <c r="MVP71" s="14"/>
      <c r="MVQ71" s="14"/>
      <c r="MVR71" s="14"/>
      <c r="MVS71" s="14"/>
      <c r="MVT71" s="14"/>
      <c r="MVU71" s="14"/>
      <c r="MVV71" s="14"/>
      <c r="MVW71" s="14"/>
      <c r="MVX71" s="14"/>
      <c r="MVY71" s="14"/>
      <c r="MVZ71" s="14"/>
      <c r="MWA71" s="14"/>
      <c r="MWB71" s="14"/>
      <c r="MWC71" s="14"/>
      <c r="MWD71" s="14"/>
      <c r="MWE71" s="14"/>
      <c r="MWF71" s="14"/>
      <c r="MWG71" s="14"/>
      <c r="MWH71" s="14"/>
      <c r="MWI71" s="14"/>
      <c r="MWJ71" s="14"/>
      <c r="MWK71" s="14"/>
      <c r="MWL71" s="14"/>
      <c r="MWM71" s="14"/>
      <c r="MWN71" s="14"/>
      <c r="MWO71" s="14"/>
      <c r="MWP71" s="14"/>
      <c r="MWQ71" s="14"/>
      <c r="MWR71" s="14"/>
      <c r="MWS71" s="14"/>
      <c r="MWT71" s="14"/>
      <c r="MWU71" s="14"/>
      <c r="MWV71" s="14"/>
      <c r="MWW71" s="14"/>
      <c r="MWX71" s="14"/>
      <c r="MWY71" s="14"/>
      <c r="MWZ71" s="14"/>
      <c r="MXA71" s="14"/>
      <c r="MXB71" s="14"/>
      <c r="MXC71" s="14"/>
      <c r="MXD71" s="14"/>
      <c r="MXE71" s="14"/>
      <c r="MXF71" s="14"/>
      <c r="MXG71" s="14"/>
      <c r="MXH71" s="14"/>
      <c r="MXI71" s="14"/>
      <c r="MXJ71" s="14"/>
      <c r="MXK71" s="14"/>
      <c r="MXL71" s="14"/>
      <c r="MXM71" s="14"/>
      <c r="MXN71" s="14"/>
      <c r="MXO71" s="14"/>
      <c r="MXP71" s="14"/>
      <c r="MXQ71" s="14"/>
      <c r="MXR71" s="14"/>
      <c r="MXS71" s="14"/>
      <c r="MXT71" s="14"/>
      <c r="MXU71" s="14"/>
      <c r="MXV71" s="14"/>
      <c r="MXW71" s="14"/>
      <c r="MXX71" s="14"/>
      <c r="MXY71" s="14"/>
      <c r="MXZ71" s="14"/>
      <c r="MYA71" s="14"/>
      <c r="MYB71" s="14"/>
      <c r="MYC71" s="14"/>
      <c r="MYD71" s="14"/>
      <c r="MYE71" s="14"/>
      <c r="MYF71" s="14"/>
      <c r="MYG71" s="14"/>
      <c r="MYH71" s="14"/>
      <c r="MYI71" s="14"/>
      <c r="MYJ71" s="14"/>
      <c r="MYK71" s="14"/>
      <c r="MYL71" s="14"/>
      <c r="MYM71" s="14"/>
      <c r="MYN71" s="14"/>
      <c r="MYO71" s="14"/>
      <c r="MYP71" s="14"/>
      <c r="MYQ71" s="14"/>
      <c r="MYR71" s="14"/>
      <c r="MYS71" s="14"/>
      <c r="MYT71" s="14"/>
      <c r="MYU71" s="14"/>
      <c r="MYV71" s="14"/>
      <c r="MYW71" s="14"/>
      <c r="MYX71" s="14"/>
      <c r="MYY71" s="14"/>
      <c r="MYZ71" s="14"/>
      <c r="MZA71" s="14"/>
      <c r="MZB71" s="14"/>
      <c r="MZC71" s="14"/>
      <c r="MZD71" s="14"/>
      <c r="MZE71" s="14"/>
      <c r="MZF71" s="14"/>
      <c r="MZG71" s="14"/>
      <c r="MZH71" s="14"/>
      <c r="MZI71" s="14"/>
      <c r="MZJ71" s="14"/>
      <c r="MZK71" s="14"/>
      <c r="MZL71" s="14"/>
      <c r="MZM71" s="14"/>
      <c r="MZN71" s="14"/>
      <c r="MZO71" s="14"/>
      <c r="MZP71" s="14"/>
      <c r="MZQ71" s="14"/>
      <c r="MZR71" s="14"/>
      <c r="MZS71" s="14"/>
      <c r="MZT71" s="14"/>
      <c r="MZU71" s="14"/>
      <c r="MZV71" s="14"/>
      <c r="MZW71" s="14"/>
      <c r="MZX71" s="14"/>
      <c r="MZY71" s="14"/>
      <c r="MZZ71" s="14"/>
      <c r="NAA71" s="14"/>
      <c r="NAB71" s="14"/>
      <c r="NAC71" s="14"/>
      <c r="NAD71" s="14"/>
      <c r="NAE71" s="14"/>
      <c r="NAF71" s="14"/>
      <c r="NAG71" s="14"/>
      <c r="NAH71" s="14"/>
      <c r="NAI71" s="14"/>
      <c r="NAJ71" s="14"/>
      <c r="NAK71" s="14"/>
      <c r="NAL71" s="14"/>
      <c r="NAM71" s="14"/>
      <c r="NAN71" s="14"/>
      <c r="NAO71" s="14"/>
      <c r="NAP71" s="14"/>
      <c r="NAQ71" s="14"/>
      <c r="NAR71" s="14"/>
      <c r="NAS71" s="14"/>
      <c r="NAT71" s="14"/>
      <c r="NAU71" s="14"/>
      <c r="NAV71" s="14"/>
      <c r="NAW71" s="14"/>
      <c r="NAX71" s="14"/>
      <c r="NAY71" s="14"/>
      <c r="NAZ71" s="14"/>
      <c r="NBA71" s="14"/>
      <c r="NBB71" s="14"/>
      <c r="NBC71" s="14"/>
      <c r="NBD71" s="14"/>
      <c r="NBE71" s="14"/>
      <c r="NBF71" s="14"/>
      <c r="NBG71" s="14"/>
      <c r="NBH71" s="14"/>
      <c r="NBI71" s="14"/>
      <c r="NBJ71" s="14"/>
      <c r="NBK71" s="14"/>
      <c r="NBL71" s="14"/>
      <c r="NBM71" s="14"/>
      <c r="NBN71" s="14"/>
      <c r="NBO71" s="14"/>
      <c r="NBP71" s="14"/>
      <c r="NBQ71" s="14"/>
      <c r="NBR71" s="14"/>
      <c r="NBS71" s="14"/>
      <c r="NBT71" s="14"/>
      <c r="NBU71" s="14"/>
      <c r="NBV71" s="14"/>
      <c r="NBW71" s="14"/>
      <c r="NBX71" s="14"/>
      <c r="NBY71" s="14"/>
      <c r="NBZ71" s="14"/>
      <c r="NCA71" s="14"/>
      <c r="NCB71" s="14"/>
      <c r="NCC71" s="14"/>
      <c r="NCD71" s="14"/>
      <c r="NCE71" s="14"/>
      <c r="NCF71" s="14"/>
      <c r="NCG71" s="14"/>
      <c r="NCH71" s="14"/>
      <c r="NCI71" s="14"/>
      <c r="NCJ71" s="14"/>
      <c r="NCK71" s="14"/>
      <c r="NCL71" s="14"/>
      <c r="NCM71" s="14"/>
      <c r="NCN71" s="14"/>
      <c r="NCO71" s="14"/>
      <c r="NCP71" s="14"/>
      <c r="NCQ71" s="14"/>
      <c r="NCR71" s="14"/>
      <c r="NCS71" s="14"/>
      <c r="NCT71" s="14"/>
      <c r="NCU71" s="14"/>
      <c r="NCV71" s="14"/>
      <c r="NCW71" s="14"/>
      <c r="NCX71" s="14"/>
      <c r="NCY71" s="14"/>
      <c r="NCZ71" s="14"/>
      <c r="NDA71" s="14"/>
      <c r="NDB71" s="14"/>
      <c r="NDC71" s="14"/>
      <c r="NDD71" s="14"/>
      <c r="NDE71" s="14"/>
      <c r="NDF71" s="14"/>
      <c r="NDG71" s="14"/>
      <c r="NDH71" s="14"/>
      <c r="NDI71" s="14"/>
      <c r="NDJ71" s="14"/>
      <c r="NDK71" s="14"/>
      <c r="NDL71" s="14"/>
      <c r="NDM71" s="14"/>
      <c r="NDN71" s="14"/>
      <c r="NDO71" s="14"/>
      <c r="NDP71" s="14"/>
      <c r="NDQ71" s="14"/>
      <c r="NDR71" s="14"/>
      <c r="NDS71" s="14"/>
      <c r="NDT71" s="14"/>
      <c r="NDU71" s="14"/>
      <c r="NDV71" s="14"/>
      <c r="NDW71" s="14"/>
      <c r="NDX71" s="14"/>
      <c r="NDY71" s="14"/>
      <c r="NDZ71" s="14"/>
      <c r="NEA71" s="14"/>
      <c r="NEB71" s="14"/>
      <c r="NEC71" s="14"/>
      <c r="NED71" s="14"/>
      <c r="NEE71" s="14"/>
      <c r="NEF71" s="14"/>
      <c r="NEG71" s="14"/>
      <c r="NEH71" s="14"/>
      <c r="NEI71" s="14"/>
      <c r="NEJ71" s="14"/>
      <c r="NEK71" s="14"/>
      <c r="NEL71" s="14"/>
      <c r="NEM71" s="14"/>
      <c r="NEN71" s="14"/>
      <c r="NEO71" s="14"/>
      <c r="NEP71" s="14"/>
      <c r="NEQ71" s="14"/>
      <c r="NER71" s="14"/>
      <c r="NES71" s="14"/>
      <c r="NET71" s="14"/>
      <c r="NEU71" s="14"/>
      <c r="NEV71" s="14"/>
      <c r="NEW71" s="14"/>
      <c r="NEX71" s="14"/>
      <c r="NEY71" s="14"/>
      <c r="NEZ71" s="14"/>
      <c r="NFA71" s="14"/>
      <c r="NFB71" s="14"/>
      <c r="NFC71" s="14"/>
      <c r="NFD71" s="14"/>
      <c r="NFE71" s="14"/>
      <c r="NFF71" s="14"/>
      <c r="NFG71" s="14"/>
      <c r="NFH71" s="14"/>
      <c r="NFI71" s="14"/>
      <c r="NFJ71" s="14"/>
      <c r="NFK71" s="14"/>
      <c r="NFL71" s="14"/>
      <c r="NFM71" s="14"/>
      <c r="NFN71" s="14"/>
      <c r="NFO71" s="14"/>
      <c r="NFP71" s="14"/>
      <c r="NFQ71" s="14"/>
      <c r="NFR71" s="14"/>
      <c r="NFS71" s="14"/>
      <c r="NFT71" s="14"/>
      <c r="NFU71" s="14"/>
      <c r="NFV71" s="14"/>
      <c r="NFW71" s="14"/>
      <c r="NFX71" s="14"/>
      <c r="NFY71" s="14"/>
      <c r="NFZ71" s="14"/>
      <c r="NGA71" s="14"/>
      <c r="NGB71" s="14"/>
      <c r="NGC71" s="14"/>
      <c r="NGD71" s="14"/>
      <c r="NGE71" s="14"/>
      <c r="NGF71" s="14"/>
      <c r="NGG71" s="14"/>
      <c r="NGH71" s="14"/>
      <c r="NGI71" s="14"/>
      <c r="NGJ71" s="14"/>
      <c r="NGK71" s="14"/>
      <c r="NGL71" s="14"/>
      <c r="NGM71" s="14"/>
      <c r="NGN71" s="14"/>
      <c r="NGO71" s="14"/>
      <c r="NGP71" s="14"/>
      <c r="NGQ71" s="14"/>
      <c r="NGR71" s="14"/>
      <c r="NGS71" s="14"/>
      <c r="NGT71" s="14"/>
      <c r="NGU71" s="14"/>
      <c r="NGV71" s="14"/>
      <c r="NGW71" s="14"/>
      <c r="NGX71" s="14"/>
      <c r="NGY71" s="14"/>
      <c r="NGZ71" s="14"/>
      <c r="NHA71" s="14"/>
      <c r="NHB71" s="14"/>
      <c r="NHC71" s="14"/>
      <c r="NHD71" s="14"/>
      <c r="NHE71" s="14"/>
      <c r="NHF71" s="14"/>
      <c r="NHG71" s="14"/>
      <c r="NHH71" s="14"/>
      <c r="NHI71" s="14"/>
      <c r="NHJ71" s="14"/>
      <c r="NHK71" s="14"/>
      <c r="NHL71" s="14"/>
      <c r="NHM71" s="14"/>
      <c r="NHN71" s="14"/>
      <c r="NHO71" s="14"/>
      <c r="NHP71" s="14"/>
      <c r="NHQ71" s="14"/>
      <c r="NHR71" s="14"/>
      <c r="NHS71" s="14"/>
      <c r="NHT71" s="14"/>
      <c r="NHU71" s="14"/>
      <c r="NHV71" s="14"/>
      <c r="NHW71" s="14"/>
      <c r="NHX71" s="14"/>
      <c r="NHY71" s="14"/>
      <c r="NHZ71" s="14"/>
      <c r="NIA71" s="14"/>
      <c r="NIB71" s="14"/>
      <c r="NIC71" s="14"/>
      <c r="NID71" s="14"/>
      <c r="NIE71" s="14"/>
      <c r="NIF71" s="14"/>
      <c r="NIG71" s="14"/>
      <c r="NIH71" s="14"/>
      <c r="NII71" s="14"/>
      <c r="NIJ71" s="14"/>
      <c r="NIK71" s="14"/>
      <c r="NIL71" s="14"/>
      <c r="NIM71" s="14"/>
      <c r="NIN71" s="14"/>
      <c r="NIO71" s="14"/>
      <c r="NIP71" s="14"/>
      <c r="NIQ71" s="14"/>
      <c r="NIR71" s="14"/>
      <c r="NIS71" s="14"/>
      <c r="NIT71" s="14"/>
      <c r="NIU71" s="14"/>
      <c r="NIV71" s="14"/>
      <c r="NIW71" s="14"/>
      <c r="NIX71" s="14"/>
      <c r="NIY71" s="14"/>
      <c r="NIZ71" s="14"/>
      <c r="NJA71" s="14"/>
      <c r="NJB71" s="14"/>
      <c r="NJC71" s="14"/>
      <c r="NJD71" s="14"/>
      <c r="NJE71" s="14"/>
      <c r="NJF71" s="14"/>
      <c r="NJG71" s="14"/>
      <c r="NJH71" s="14"/>
      <c r="NJI71" s="14"/>
      <c r="NJJ71" s="14"/>
      <c r="NJK71" s="14"/>
      <c r="NJL71" s="14"/>
      <c r="NJM71" s="14"/>
      <c r="NJN71" s="14"/>
      <c r="NJO71" s="14"/>
      <c r="NJP71" s="14"/>
      <c r="NJQ71" s="14"/>
      <c r="NJR71" s="14"/>
      <c r="NJS71" s="14"/>
      <c r="NJT71" s="14"/>
      <c r="NJU71" s="14"/>
      <c r="NJV71" s="14"/>
      <c r="NJW71" s="14"/>
      <c r="NJX71" s="14"/>
      <c r="NJY71" s="14"/>
      <c r="NJZ71" s="14"/>
      <c r="NKA71" s="14"/>
      <c r="NKB71" s="14"/>
      <c r="NKC71" s="14"/>
      <c r="NKD71" s="14"/>
      <c r="NKE71" s="14"/>
      <c r="NKF71" s="14"/>
      <c r="NKG71" s="14"/>
      <c r="NKH71" s="14"/>
      <c r="NKI71" s="14"/>
      <c r="NKJ71" s="14"/>
      <c r="NKK71" s="14"/>
      <c r="NKL71" s="14"/>
      <c r="NKM71" s="14"/>
      <c r="NKN71" s="14"/>
      <c r="NKO71" s="14"/>
      <c r="NKP71" s="14"/>
      <c r="NKQ71" s="14"/>
      <c r="NKR71" s="14"/>
      <c r="NKS71" s="14"/>
      <c r="NKT71" s="14"/>
      <c r="NKU71" s="14"/>
      <c r="NKV71" s="14"/>
      <c r="NKW71" s="14"/>
      <c r="NKX71" s="14"/>
      <c r="NKY71" s="14"/>
      <c r="NKZ71" s="14"/>
      <c r="NLA71" s="14"/>
      <c r="NLB71" s="14"/>
      <c r="NLC71" s="14"/>
      <c r="NLD71" s="14"/>
      <c r="NLE71" s="14"/>
      <c r="NLF71" s="14"/>
      <c r="NLG71" s="14"/>
      <c r="NLH71" s="14"/>
      <c r="NLI71" s="14"/>
      <c r="NLJ71" s="14"/>
      <c r="NLK71" s="14"/>
      <c r="NLL71" s="14"/>
      <c r="NLM71" s="14"/>
      <c r="NLN71" s="14"/>
      <c r="NLO71" s="14"/>
      <c r="NLP71" s="14"/>
      <c r="NLQ71" s="14"/>
      <c r="NLR71" s="14"/>
      <c r="NLS71" s="14"/>
      <c r="NLT71" s="14"/>
      <c r="NLU71" s="14"/>
      <c r="NLV71" s="14"/>
      <c r="NLW71" s="14"/>
      <c r="NLX71" s="14"/>
      <c r="NLY71" s="14"/>
      <c r="NLZ71" s="14"/>
      <c r="NMA71" s="14"/>
      <c r="NMB71" s="14"/>
      <c r="NMC71" s="14"/>
      <c r="NMD71" s="14"/>
      <c r="NME71" s="14"/>
      <c r="NMF71" s="14"/>
      <c r="NMG71" s="14"/>
      <c r="NMH71" s="14"/>
      <c r="NMI71" s="14"/>
      <c r="NMJ71" s="14"/>
      <c r="NMK71" s="14"/>
      <c r="NML71" s="14"/>
      <c r="NMM71" s="14"/>
      <c r="NMN71" s="14"/>
      <c r="NMO71" s="14"/>
      <c r="NMP71" s="14"/>
      <c r="NMQ71" s="14"/>
      <c r="NMR71" s="14"/>
      <c r="NMS71" s="14"/>
      <c r="NMT71" s="14"/>
      <c r="NMU71" s="14"/>
      <c r="NMV71" s="14"/>
      <c r="NMW71" s="14"/>
      <c r="NMX71" s="14"/>
      <c r="NMY71" s="14"/>
      <c r="NMZ71" s="14"/>
      <c r="NNA71" s="14"/>
      <c r="NNB71" s="14"/>
      <c r="NNC71" s="14"/>
      <c r="NND71" s="14"/>
      <c r="NNE71" s="14"/>
      <c r="NNF71" s="14"/>
      <c r="NNG71" s="14"/>
      <c r="NNH71" s="14"/>
      <c r="NNI71" s="14"/>
      <c r="NNJ71" s="14"/>
      <c r="NNK71" s="14"/>
      <c r="NNL71" s="14"/>
      <c r="NNM71" s="14"/>
      <c r="NNN71" s="14"/>
      <c r="NNO71" s="14"/>
      <c r="NNP71" s="14"/>
      <c r="NNQ71" s="14"/>
      <c r="NNR71" s="14"/>
      <c r="NNS71" s="14"/>
      <c r="NNT71" s="14"/>
      <c r="NNU71" s="14"/>
      <c r="NNV71" s="14"/>
      <c r="NNW71" s="14"/>
      <c r="NNX71" s="14"/>
      <c r="NNY71" s="14"/>
      <c r="NNZ71" s="14"/>
      <c r="NOA71" s="14"/>
      <c r="NOB71" s="14"/>
      <c r="NOC71" s="14"/>
      <c r="NOD71" s="14"/>
      <c r="NOE71" s="14"/>
      <c r="NOF71" s="14"/>
      <c r="NOG71" s="14"/>
      <c r="NOH71" s="14"/>
      <c r="NOI71" s="14"/>
      <c r="NOJ71" s="14"/>
      <c r="NOK71" s="14"/>
      <c r="NOL71" s="14"/>
      <c r="NOM71" s="14"/>
      <c r="NON71" s="14"/>
      <c r="NOO71" s="14"/>
      <c r="NOP71" s="14"/>
      <c r="NOQ71" s="14"/>
      <c r="NOR71" s="14"/>
      <c r="NOS71" s="14"/>
      <c r="NOT71" s="14"/>
      <c r="NOU71" s="14"/>
      <c r="NOV71" s="14"/>
      <c r="NOW71" s="14"/>
      <c r="NOX71" s="14"/>
      <c r="NOY71" s="14"/>
      <c r="NOZ71" s="14"/>
      <c r="NPA71" s="14"/>
      <c r="NPB71" s="14"/>
      <c r="NPC71" s="14"/>
      <c r="NPD71" s="14"/>
      <c r="NPE71" s="14"/>
      <c r="NPF71" s="14"/>
      <c r="NPG71" s="14"/>
      <c r="NPH71" s="14"/>
      <c r="NPI71" s="14"/>
      <c r="NPJ71" s="14"/>
      <c r="NPK71" s="14"/>
      <c r="NPL71" s="14"/>
      <c r="NPM71" s="14"/>
      <c r="NPN71" s="14"/>
      <c r="NPO71" s="14"/>
      <c r="NPP71" s="14"/>
      <c r="NPQ71" s="14"/>
      <c r="NPR71" s="14"/>
      <c r="NPS71" s="14"/>
      <c r="NPT71" s="14"/>
      <c r="NPU71" s="14"/>
      <c r="NPV71" s="14"/>
      <c r="NPW71" s="14"/>
      <c r="NPX71" s="14"/>
      <c r="NPY71" s="14"/>
      <c r="NPZ71" s="14"/>
      <c r="NQA71" s="14"/>
      <c r="NQB71" s="14"/>
      <c r="NQC71" s="14"/>
      <c r="NQD71" s="14"/>
      <c r="NQE71" s="14"/>
      <c r="NQF71" s="14"/>
      <c r="NQG71" s="14"/>
      <c r="NQH71" s="14"/>
      <c r="NQI71" s="14"/>
      <c r="NQJ71" s="14"/>
      <c r="NQK71" s="14"/>
      <c r="NQL71" s="14"/>
      <c r="NQM71" s="14"/>
      <c r="NQN71" s="14"/>
      <c r="NQO71" s="14"/>
      <c r="NQP71" s="14"/>
      <c r="NQQ71" s="14"/>
      <c r="NQR71" s="14"/>
      <c r="NQS71" s="14"/>
      <c r="NQT71" s="14"/>
      <c r="NQU71" s="14"/>
      <c r="NQV71" s="14"/>
      <c r="NQW71" s="14"/>
      <c r="NQX71" s="14"/>
      <c r="NQY71" s="14"/>
      <c r="NQZ71" s="14"/>
      <c r="NRA71" s="14"/>
      <c r="NRB71" s="14"/>
      <c r="NRC71" s="14"/>
      <c r="NRD71" s="14"/>
      <c r="NRE71" s="14"/>
      <c r="NRF71" s="14"/>
      <c r="NRG71" s="14"/>
      <c r="NRH71" s="14"/>
      <c r="NRI71" s="14"/>
      <c r="NRJ71" s="14"/>
      <c r="NRK71" s="14"/>
      <c r="NRL71" s="14"/>
      <c r="NRM71" s="14"/>
      <c r="NRN71" s="14"/>
      <c r="NRO71" s="14"/>
      <c r="NRP71" s="14"/>
      <c r="NRQ71" s="14"/>
      <c r="NRR71" s="14"/>
      <c r="NRS71" s="14"/>
      <c r="NRT71" s="14"/>
      <c r="NRU71" s="14"/>
      <c r="NRV71" s="14"/>
      <c r="NRW71" s="14"/>
      <c r="NRX71" s="14"/>
      <c r="NRY71" s="14"/>
      <c r="NRZ71" s="14"/>
      <c r="NSA71" s="14"/>
      <c r="NSB71" s="14"/>
      <c r="NSC71" s="14"/>
      <c r="NSD71" s="14"/>
      <c r="NSE71" s="14"/>
      <c r="NSF71" s="14"/>
      <c r="NSG71" s="14"/>
      <c r="NSH71" s="14"/>
      <c r="NSI71" s="14"/>
      <c r="NSJ71" s="14"/>
      <c r="NSK71" s="14"/>
      <c r="NSL71" s="14"/>
      <c r="NSM71" s="14"/>
      <c r="NSN71" s="14"/>
      <c r="NSO71" s="14"/>
      <c r="NSP71" s="14"/>
      <c r="NSQ71" s="14"/>
      <c r="NSR71" s="14"/>
      <c r="NSS71" s="14"/>
      <c r="NST71" s="14"/>
      <c r="NSU71" s="14"/>
      <c r="NSV71" s="14"/>
      <c r="NSW71" s="14"/>
      <c r="NSX71" s="14"/>
      <c r="NSY71" s="14"/>
      <c r="NSZ71" s="14"/>
      <c r="NTA71" s="14"/>
      <c r="NTB71" s="14"/>
      <c r="NTC71" s="14"/>
      <c r="NTD71" s="14"/>
      <c r="NTE71" s="14"/>
      <c r="NTF71" s="14"/>
      <c r="NTG71" s="14"/>
      <c r="NTH71" s="14"/>
      <c r="NTI71" s="14"/>
      <c r="NTJ71" s="14"/>
      <c r="NTK71" s="14"/>
      <c r="NTL71" s="14"/>
      <c r="NTM71" s="14"/>
      <c r="NTN71" s="14"/>
      <c r="NTO71" s="14"/>
      <c r="NTP71" s="14"/>
      <c r="NTQ71" s="14"/>
      <c r="NTR71" s="14"/>
      <c r="NTS71" s="14"/>
      <c r="NTT71" s="14"/>
      <c r="NTU71" s="14"/>
      <c r="NTV71" s="14"/>
      <c r="NTW71" s="14"/>
      <c r="NTX71" s="14"/>
      <c r="NTY71" s="14"/>
      <c r="NTZ71" s="14"/>
      <c r="NUA71" s="14"/>
      <c r="NUB71" s="14"/>
      <c r="NUC71" s="14"/>
      <c r="NUD71" s="14"/>
      <c r="NUE71" s="14"/>
      <c r="NUF71" s="14"/>
      <c r="NUG71" s="14"/>
      <c r="NUH71" s="14"/>
      <c r="NUI71" s="14"/>
      <c r="NUJ71" s="14"/>
      <c r="NUK71" s="14"/>
      <c r="NUL71" s="14"/>
      <c r="NUM71" s="14"/>
      <c r="NUN71" s="14"/>
      <c r="NUO71" s="14"/>
      <c r="NUP71" s="14"/>
      <c r="NUQ71" s="14"/>
      <c r="NUR71" s="14"/>
      <c r="NUS71" s="14"/>
      <c r="NUT71" s="14"/>
      <c r="NUU71" s="14"/>
      <c r="NUV71" s="14"/>
      <c r="NUW71" s="14"/>
      <c r="NUX71" s="14"/>
      <c r="NUY71" s="14"/>
      <c r="NUZ71" s="14"/>
      <c r="NVA71" s="14"/>
      <c r="NVB71" s="14"/>
      <c r="NVC71" s="14"/>
      <c r="NVD71" s="14"/>
      <c r="NVE71" s="14"/>
      <c r="NVF71" s="14"/>
      <c r="NVG71" s="14"/>
      <c r="NVH71" s="14"/>
      <c r="NVI71" s="14"/>
      <c r="NVJ71" s="14"/>
      <c r="NVK71" s="14"/>
      <c r="NVL71" s="14"/>
      <c r="NVM71" s="14"/>
      <c r="NVN71" s="14"/>
      <c r="NVO71" s="14"/>
      <c r="NVP71" s="14"/>
      <c r="NVQ71" s="14"/>
      <c r="NVR71" s="14"/>
      <c r="NVS71" s="14"/>
      <c r="NVT71" s="14"/>
      <c r="NVU71" s="14"/>
      <c r="NVV71" s="14"/>
      <c r="NVW71" s="14"/>
      <c r="NVX71" s="14"/>
      <c r="NVY71" s="14"/>
      <c r="NVZ71" s="14"/>
      <c r="NWA71" s="14"/>
      <c r="NWB71" s="14"/>
      <c r="NWC71" s="14"/>
      <c r="NWD71" s="14"/>
      <c r="NWE71" s="14"/>
      <c r="NWF71" s="14"/>
      <c r="NWG71" s="14"/>
      <c r="NWH71" s="14"/>
      <c r="NWI71" s="14"/>
      <c r="NWJ71" s="14"/>
      <c r="NWK71" s="14"/>
      <c r="NWL71" s="14"/>
      <c r="NWM71" s="14"/>
      <c r="NWN71" s="14"/>
      <c r="NWO71" s="14"/>
      <c r="NWP71" s="14"/>
      <c r="NWQ71" s="14"/>
      <c r="NWR71" s="14"/>
      <c r="NWS71" s="14"/>
      <c r="NWT71" s="14"/>
      <c r="NWU71" s="14"/>
      <c r="NWV71" s="14"/>
      <c r="NWW71" s="14"/>
      <c r="NWX71" s="14"/>
      <c r="NWY71" s="14"/>
      <c r="NWZ71" s="14"/>
      <c r="NXA71" s="14"/>
      <c r="NXB71" s="14"/>
      <c r="NXC71" s="14"/>
      <c r="NXD71" s="14"/>
      <c r="NXE71" s="14"/>
      <c r="NXF71" s="14"/>
      <c r="NXG71" s="14"/>
      <c r="NXH71" s="14"/>
      <c r="NXI71" s="14"/>
      <c r="NXJ71" s="14"/>
      <c r="NXK71" s="14"/>
      <c r="NXL71" s="14"/>
      <c r="NXM71" s="14"/>
      <c r="NXN71" s="14"/>
      <c r="NXO71" s="14"/>
      <c r="NXP71" s="14"/>
      <c r="NXQ71" s="14"/>
      <c r="NXR71" s="14"/>
      <c r="NXS71" s="14"/>
      <c r="NXT71" s="14"/>
      <c r="NXU71" s="14"/>
      <c r="NXV71" s="14"/>
      <c r="NXW71" s="14"/>
      <c r="NXX71" s="14"/>
      <c r="NXY71" s="14"/>
      <c r="NXZ71" s="14"/>
      <c r="NYA71" s="14"/>
      <c r="NYB71" s="14"/>
      <c r="NYC71" s="14"/>
      <c r="NYD71" s="14"/>
      <c r="NYE71" s="14"/>
      <c r="NYF71" s="14"/>
      <c r="NYG71" s="14"/>
      <c r="NYH71" s="14"/>
      <c r="NYI71" s="14"/>
      <c r="NYJ71" s="14"/>
      <c r="NYK71" s="14"/>
      <c r="NYL71" s="14"/>
      <c r="NYM71" s="14"/>
      <c r="NYN71" s="14"/>
      <c r="NYO71" s="14"/>
      <c r="NYP71" s="14"/>
      <c r="NYQ71" s="14"/>
      <c r="NYR71" s="14"/>
      <c r="NYS71" s="14"/>
      <c r="NYT71" s="14"/>
      <c r="NYU71" s="14"/>
      <c r="NYV71" s="14"/>
      <c r="NYW71" s="14"/>
      <c r="NYX71" s="14"/>
      <c r="NYY71" s="14"/>
      <c r="NYZ71" s="14"/>
      <c r="NZA71" s="14"/>
      <c r="NZB71" s="14"/>
      <c r="NZC71" s="14"/>
      <c r="NZD71" s="14"/>
      <c r="NZE71" s="14"/>
      <c r="NZF71" s="14"/>
      <c r="NZG71" s="14"/>
      <c r="NZH71" s="14"/>
      <c r="NZI71" s="14"/>
      <c r="NZJ71" s="14"/>
      <c r="NZK71" s="14"/>
      <c r="NZL71" s="14"/>
      <c r="NZM71" s="14"/>
      <c r="NZN71" s="14"/>
      <c r="NZO71" s="14"/>
      <c r="NZP71" s="14"/>
      <c r="NZQ71" s="14"/>
      <c r="NZR71" s="14"/>
      <c r="NZS71" s="14"/>
      <c r="NZT71" s="14"/>
      <c r="NZU71" s="14"/>
      <c r="NZV71" s="14"/>
      <c r="NZW71" s="14"/>
      <c r="NZX71" s="14"/>
      <c r="NZY71" s="14"/>
      <c r="NZZ71" s="14"/>
      <c r="OAA71" s="14"/>
      <c r="OAB71" s="14"/>
      <c r="OAC71" s="14"/>
      <c r="OAD71" s="14"/>
      <c r="OAE71" s="14"/>
      <c r="OAF71" s="14"/>
      <c r="OAG71" s="14"/>
      <c r="OAH71" s="14"/>
      <c r="OAI71" s="14"/>
      <c r="OAJ71" s="14"/>
      <c r="OAK71" s="14"/>
      <c r="OAL71" s="14"/>
      <c r="OAM71" s="14"/>
      <c r="OAN71" s="14"/>
      <c r="OAO71" s="14"/>
      <c r="OAP71" s="14"/>
      <c r="OAQ71" s="14"/>
      <c r="OAR71" s="14"/>
      <c r="OAS71" s="14"/>
      <c r="OAT71" s="14"/>
      <c r="OAU71" s="14"/>
      <c r="OAV71" s="14"/>
      <c r="OAW71" s="14"/>
      <c r="OAX71" s="14"/>
      <c r="OAY71" s="14"/>
      <c r="OAZ71" s="14"/>
      <c r="OBA71" s="14"/>
      <c r="OBB71" s="14"/>
      <c r="OBC71" s="14"/>
      <c r="OBD71" s="14"/>
      <c r="OBE71" s="14"/>
      <c r="OBF71" s="14"/>
      <c r="OBG71" s="14"/>
      <c r="OBH71" s="14"/>
      <c r="OBI71" s="14"/>
      <c r="OBJ71" s="14"/>
      <c r="OBK71" s="14"/>
      <c r="OBL71" s="14"/>
      <c r="OBM71" s="14"/>
      <c r="OBN71" s="14"/>
      <c r="OBO71" s="14"/>
      <c r="OBP71" s="14"/>
      <c r="OBQ71" s="14"/>
      <c r="OBR71" s="14"/>
      <c r="OBS71" s="14"/>
      <c r="OBT71" s="14"/>
      <c r="OBU71" s="14"/>
      <c r="OBV71" s="14"/>
      <c r="OBW71" s="14"/>
      <c r="OBX71" s="14"/>
      <c r="OBY71" s="14"/>
      <c r="OBZ71" s="14"/>
      <c r="OCA71" s="14"/>
      <c r="OCB71" s="14"/>
      <c r="OCC71" s="14"/>
      <c r="OCD71" s="14"/>
      <c r="OCE71" s="14"/>
      <c r="OCF71" s="14"/>
      <c r="OCG71" s="14"/>
      <c r="OCH71" s="14"/>
      <c r="OCI71" s="14"/>
      <c r="OCJ71" s="14"/>
      <c r="OCK71" s="14"/>
      <c r="OCL71" s="14"/>
      <c r="OCM71" s="14"/>
      <c r="OCN71" s="14"/>
      <c r="OCO71" s="14"/>
      <c r="OCP71" s="14"/>
      <c r="OCQ71" s="14"/>
      <c r="OCR71" s="14"/>
      <c r="OCS71" s="14"/>
      <c r="OCT71" s="14"/>
      <c r="OCU71" s="14"/>
      <c r="OCV71" s="14"/>
      <c r="OCW71" s="14"/>
      <c r="OCX71" s="14"/>
      <c r="OCY71" s="14"/>
      <c r="OCZ71" s="14"/>
      <c r="ODA71" s="14"/>
      <c r="ODB71" s="14"/>
      <c r="ODC71" s="14"/>
      <c r="ODD71" s="14"/>
      <c r="ODE71" s="14"/>
      <c r="ODF71" s="14"/>
      <c r="ODG71" s="14"/>
      <c r="ODH71" s="14"/>
      <c r="ODI71" s="14"/>
      <c r="ODJ71" s="14"/>
      <c r="ODK71" s="14"/>
      <c r="ODL71" s="14"/>
      <c r="ODM71" s="14"/>
      <c r="ODN71" s="14"/>
      <c r="ODO71" s="14"/>
      <c r="ODP71" s="14"/>
      <c r="ODQ71" s="14"/>
      <c r="ODR71" s="14"/>
      <c r="ODS71" s="14"/>
      <c r="ODT71" s="14"/>
      <c r="ODU71" s="14"/>
      <c r="ODV71" s="14"/>
      <c r="ODW71" s="14"/>
      <c r="ODX71" s="14"/>
      <c r="ODY71" s="14"/>
      <c r="ODZ71" s="14"/>
      <c r="OEA71" s="14"/>
      <c r="OEB71" s="14"/>
      <c r="OEC71" s="14"/>
      <c r="OED71" s="14"/>
      <c r="OEE71" s="14"/>
      <c r="OEF71" s="14"/>
      <c r="OEG71" s="14"/>
      <c r="OEH71" s="14"/>
      <c r="OEI71" s="14"/>
      <c r="OEJ71" s="14"/>
      <c r="OEK71" s="14"/>
      <c r="OEL71" s="14"/>
      <c r="OEM71" s="14"/>
      <c r="OEN71" s="14"/>
      <c r="OEO71" s="14"/>
      <c r="OEP71" s="14"/>
      <c r="OEQ71" s="14"/>
      <c r="OER71" s="14"/>
      <c r="OES71" s="14"/>
      <c r="OET71" s="14"/>
      <c r="OEU71" s="14"/>
      <c r="OEV71" s="14"/>
      <c r="OEW71" s="14"/>
      <c r="OEX71" s="14"/>
      <c r="OEY71" s="14"/>
      <c r="OEZ71" s="14"/>
      <c r="OFA71" s="14"/>
      <c r="OFB71" s="14"/>
      <c r="OFC71" s="14"/>
      <c r="OFD71" s="14"/>
      <c r="OFE71" s="14"/>
      <c r="OFF71" s="14"/>
      <c r="OFG71" s="14"/>
      <c r="OFH71" s="14"/>
      <c r="OFI71" s="14"/>
      <c r="OFJ71" s="14"/>
      <c r="OFK71" s="14"/>
      <c r="OFL71" s="14"/>
      <c r="OFM71" s="14"/>
      <c r="OFN71" s="14"/>
      <c r="OFO71" s="14"/>
      <c r="OFP71" s="14"/>
      <c r="OFQ71" s="14"/>
      <c r="OFR71" s="14"/>
      <c r="OFS71" s="14"/>
      <c r="OFT71" s="14"/>
      <c r="OFU71" s="14"/>
      <c r="OFV71" s="14"/>
      <c r="OFW71" s="14"/>
      <c r="OFX71" s="14"/>
      <c r="OFY71" s="14"/>
      <c r="OFZ71" s="14"/>
      <c r="OGA71" s="14"/>
      <c r="OGB71" s="14"/>
      <c r="OGC71" s="14"/>
      <c r="OGD71" s="14"/>
      <c r="OGE71" s="14"/>
      <c r="OGF71" s="14"/>
      <c r="OGG71" s="14"/>
      <c r="OGH71" s="14"/>
      <c r="OGI71" s="14"/>
      <c r="OGJ71" s="14"/>
      <c r="OGK71" s="14"/>
      <c r="OGL71" s="14"/>
      <c r="OGM71" s="14"/>
      <c r="OGN71" s="14"/>
      <c r="OGO71" s="14"/>
      <c r="OGP71" s="14"/>
      <c r="OGQ71" s="14"/>
      <c r="OGR71" s="14"/>
      <c r="OGS71" s="14"/>
      <c r="OGT71" s="14"/>
      <c r="OGU71" s="14"/>
      <c r="OGV71" s="14"/>
      <c r="OGW71" s="14"/>
      <c r="OGX71" s="14"/>
      <c r="OGY71" s="14"/>
      <c r="OGZ71" s="14"/>
      <c r="OHA71" s="14"/>
      <c r="OHB71" s="14"/>
      <c r="OHC71" s="14"/>
      <c r="OHD71" s="14"/>
      <c r="OHE71" s="14"/>
      <c r="OHF71" s="14"/>
      <c r="OHG71" s="14"/>
      <c r="OHH71" s="14"/>
      <c r="OHI71" s="14"/>
      <c r="OHJ71" s="14"/>
      <c r="OHK71" s="14"/>
      <c r="OHL71" s="14"/>
      <c r="OHM71" s="14"/>
      <c r="OHN71" s="14"/>
      <c r="OHO71" s="14"/>
      <c r="OHP71" s="14"/>
      <c r="OHQ71" s="14"/>
      <c r="OHR71" s="14"/>
      <c r="OHS71" s="14"/>
      <c r="OHT71" s="14"/>
      <c r="OHU71" s="14"/>
      <c r="OHV71" s="14"/>
      <c r="OHW71" s="14"/>
      <c r="OHX71" s="14"/>
      <c r="OHY71" s="14"/>
      <c r="OHZ71" s="14"/>
      <c r="OIA71" s="14"/>
      <c r="OIB71" s="14"/>
      <c r="OIC71" s="14"/>
      <c r="OID71" s="14"/>
      <c r="OIE71" s="14"/>
      <c r="OIF71" s="14"/>
      <c r="OIG71" s="14"/>
      <c r="OIH71" s="14"/>
      <c r="OII71" s="14"/>
      <c r="OIJ71" s="14"/>
      <c r="OIK71" s="14"/>
      <c r="OIL71" s="14"/>
      <c r="OIM71" s="14"/>
      <c r="OIN71" s="14"/>
      <c r="OIO71" s="14"/>
      <c r="OIP71" s="14"/>
      <c r="OIQ71" s="14"/>
      <c r="OIR71" s="14"/>
      <c r="OIS71" s="14"/>
      <c r="OIT71" s="14"/>
      <c r="OIU71" s="14"/>
      <c r="OIV71" s="14"/>
      <c r="OIW71" s="14"/>
      <c r="OIX71" s="14"/>
      <c r="OIY71" s="14"/>
      <c r="OIZ71" s="14"/>
      <c r="OJA71" s="14"/>
      <c r="OJB71" s="14"/>
      <c r="OJC71" s="14"/>
      <c r="OJD71" s="14"/>
      <c r="OJE71" s="14"/>
      <c r="OJF71" s="14"/>
      <c r="OJG71" s="14"/>
      <c r="OJH71" s="14"/>
      <c r="OJI71" s="14"/>
      <c r="OJJ71" s="14"/>
      <c r="OJK71" s="14"/>
      <c r="OJL71" s="14"/>
      <c r="OJM71" s="14"/>
      <c r="OJN71" s="14"/>
      <c r="OJO71" s="14"/>
      <c r="OJP71" s="14"/>
      <c r="OJQ71" s="14"/>
      <c r="OJR71" s="14"/>
      <c r="OJS71" s="14"/>
      <c r="OJT71" s="14"/>
      <c r="OJU71" s="14"/>
      <c r="OJV71" s="14"/>
      <c r="OJW71" s="14"/>
      <c r="OJX71" s="14"/>
      <c r="OJY71" s="14"/>
      <c r="OJZ71" s="14"/>
      <c r="OKA71" s="14"/>
      <c r="OKB71" s="14"/>
      <c r="OKC71" s="14"/>
      <c r="OKD71" s="14"/>
      <c r="OKE71" s="14"/>
      <c r="OKF71" s="14"/>
      <c r="OKG71" s="14"/>
      <c r="OKH71" s="14"/>
      <c r="OKI71" s="14"/>
      <c r="OKJ71" s="14"/>
      <c r="OKK71" s="14"/>
      <c r="OKL71" s="14"/>
      <c r="OKM71" s="14"/>
      <c r="OKN71" s="14"/>
      <c r="OKO71" s="14"/>
      <c r="OKP71" s="14"/>
      <c r="OKQ71" s="14"/>
      <c r="OKR71" s="14"/>
      <c r="OKS71" s="14"/>
      <c r="OKT71" s="14"/>
      <c r="OKU71" s="14"/>
      <c r="OKV71" s="14"/>
      <c r="OKW71" s="14"/>
      <c r="OKX71" s="14"/>
      <c r="OKY71" s="14"/>
      <c r="OKZ71" s="14"/>
      <c r="OLA71" s="14"/>
      <c r="OLB71" s="14"/>
      <c r="OLC71" s="14"/>
      <c r="OLD71" s="14"/>
      <c r="OLE71" s="14"/>
      <c r="OLF71" s="14"/>
      <c r="OLG71" s="14"/>
      <c r="OLH71" s="14"/>
      <c r="OLI71" s="14"/>
      <c r="OLJ71" s="14"/>
      <c r="OLK71" s="14"/>
      <c r="OLL71" s="14"/>
      <c r="OLM71" s="14"/>
      <c r="OLN71" s="14"/>
      <c r="OLO71" s="14"/>
      <c r="OLP71" s="14"/>
      <c r="OLQ71" s="14"/>
      <c r="OLR71" s="14"/>
      <c r="OLS71" s="14"/>
      <c r="OLT71" s="14"/>
      <c r="OLU71" s="14"/>
      <c r="OLV71" s="14"/>
      <c r="OLW71" s="14"/>
      <c r="OLX71" s="14"/>
      <c r="OLY71" s="14"/>
      <c r="OLZ71" s="14"/>
      <c r="OMA71" s="14"/>
      <c r="OMB71" s="14"/>
      <c r="OMC71" s="14"/>
      <c r="OMD71" s="14"/>
      <c r="OME71" s="14"/>
      <c r="OMF71" s="14"/>
      <c r="OMG71" s="14"/>
      <c r="OMH71" s="14"/>
      <c r="OMI71" s="14"/>
      <c r="OMJ71" s="14"/>
      <c r="OMK71" s="14"/>
      <c r="OML71" s="14"/>
      <c r="OMM71" s="14"/>
      <c r="OMN71" s="14"/>
      <c r="OMO71" s="14"/>
      <c r="OMP71" s="14"/>
      <c r="OMQ71" s="14"/>
      <c r="OMR71" s="14"/>
      <c r="OMS71" s="14"/>
      <c r="OMT71" s="14"/>
      <c r="OMU71" s="14"/>
      <c r="OMV71" s="14"/>
      <c r="OMW71" s="14"/>
      <c r="OMX71" s="14"/>
      <c r="OMY71" s="14"/>
      <c r="OMZ71" s="14"/>
      <c r="ONA71" s="14"/>
      <c r="ONB71" s="14"/>
      <c r="ONC71" s="14"/>
      <c r="OND71" s="14"/>
      <c r="ONE71" s="14"/>
      <c r="ONF71" s="14"/>
      <c r="ONG71" s="14"/>
      <c r="ONH71" s="14"/>
      <c r="ONI71" s="14"/>
      <c r="ONJ71" s="14"/>
      <c r="ONK71" s="14"/>
      <c r="ONL71" s="14"/>
      <c r="ONM71" s="14"/>
      <c r="ONN71" s="14"/>
      <c r="ONO71" s="14"/>
      <c r="ONP71" s="14"/>
      <c r="ONQ71" s="14"/>
      <c r="ONR71" s="14"/>
      <c r="ONS71" s="14"/>
      <c r="ONT71" s="14"/>
      <c r="ONU71" s="14"/>
      <c r="ONV71" s="14"/>
      <c r="ONW71" s="14"/>
      <c r="ONX71" s="14"/>
      <c r="ONY71" s="14"/>
      <c r="ONZ71" s="14"/>
      <c r="OOA71" s="14"/>
      <c r="OOB71" s="14"/>
      <c r="OOC71" s="14"/>
      <c r="OOD71" s="14"/>
      <c r="OOE71" s="14"/>
      <c r="OOF71" s="14"/>
      <c r="OOG71" s="14"/>
      <c r="OOH71" s="14"/>
      <c r="OOI71" s="14"/>
      <c r="OOJ71" s="14"/>
      <c r="OOK71" s="14"/>
      <c r="OOL71" s="14"/>
      <c r="OOM71" s="14"/>
      <c r="OON71" s="14"/>
      <c r="OOO71" s="14"/>
      <c r="OOP71" s="14"/>
      <c r="OOQ71" s="14"/>
      <c r="OOR71" s="14"/>
      <c r="OOS71" s="14"/>
      <c r="OOT71" s="14"/>
      <c r="OOU71" s="14"/>
      <c r="OOV71" s="14"/>
      <c r="OOW71" s="14"/>
      <c r="OOX71" s="14"/>
      <c r="OOY71" s="14"/>
      <c r="OOZ71" s="14"/>
      <c r="OPA71" s="14"/>
      <c r="OPB71" s="14"/>
      <c r="OPC71" s="14"/>
      <c r="OPD71" s="14"/>
      <c r="OPE71" s="14"/>
      <c r="OPF71" s="14"/>
      <c r="OPG71" s="14"/>
      <c r="OPH71" s="14"/>
      <c r="OPI71" s="14"/>
      <c r="OPJ71" s="14"/>
      <c r="OPK71" s="14"/>
      <c r="OPL71" s="14"/>
      <c r="OPM71" s="14"/>
      <c r="OPN71" s="14"/>
      <c r="OPO71" s="14"/>
      <c r="OPP71" s="14"/>
      <c r="OPQ71" s="14"/>
      <c r="OPR71" s="14"/>
      <c r="OPS71" s="14"/>
      <c r="OPT71" s="14"/>
      <c r="OPU71" s="14"/>
      <c r="OPV71" s="14"/>
      <c r="OPW71" s="14"/>
      <c r="OPX71" s="14"/>
      <c r="OPY71" s="14"/>
      <c r="OPZ71" s="14"/>
      <c r="OQA71" s="14"/>
      <c r="OQB71" s="14"/>
      <c r="OQC71" s="14"/>
      <c r="OQD71" s="14"/>
      <c r="OQE71" s="14"/>
      <c r="OQF71" s="14"/>
      <c r="OQG71" s="14"/>
      <c r="OQH71" s="14"/>
      <c r="OQI71" s="14"/>
      <c r="OQJ71" s="14"/>
      <c r="OQK71" s="14"/>
      <c r="OQL71" s="14"/>
      <c r="OQM71" s="14"/>
      <c r="OQN71" s="14"/>
      <c r="OQO71" s="14"/>
      <c r="OQP71" s="14"/>
      <c r="OQQ71" s="14"/>
      <c r="OQR71" s="14"/>
      <c r="OQS71" s="14"/>
      <c r="OQT71" s="14"/>
      <c r="OQU71" s="14"/>
      <c r="OQV71" s="14"/>
      <c r="OQW71" s="14"/>
      <c r="OQX71" s="14"/>
      <c r="OQY71" s="14"/>
      <c r="OQZ71" s="14"/>
      <c r="ORA71" s="14"/>
      <c r="ORB71" s="14"/>
      <c r="ORC71" s="14"/>
      <c r="ORD71" s="14"/>
      <c r="ORE71" s="14"/>
      <c r="ORF71" s="14"/>
      <c r="ORG71" s="14"/>
      <c r="ORH71" s="14"/>
      <c r="ORI71" s="14"/>
      <c r="ORJ71" s="14"/>
      <c r="ORK71" s="14"/>
      <c r="ORL71" s="14"/>
      <c r="ORM71" s="14"/>
      <c r="ORN71" s="14"/>
      <c r="ORO71" s="14"/>
      <c r="ORP71" s="14"/>
      <c r="ORQ71" s="14"/>
      <c r="ORR71" s="14"/>
      <c r="ORS71" s="14"/>
      <c r="ORT71" s="14"/>
      <c r="ORU71" s="14"/>
      <c r="ORV71" s="14"/>
      <c r="ORW71" s="14"/>
      <c r="ORX71" s="14"/>
      <c r="ORY71" s="14"/>
      <c r="ORZ71" s="14"/>
      <c r="OSA71" s="14"/>
      <c r="OSB71" s="14"/>
      <c r="OSC71" s="14"/>
      <c r="OSD71" s="14"/>
      <c r="OSE71" s="14"/>
      <c r="OSF71" s="14"/>
      <c r="OSG71" s="14"/>
      <c r="OSH71" s="14"/>
      <c r="OSI71" s="14"/>
      <c r="OSJ71" s="14"/>
      <c r="OSK71" s="14"/>
      <c r="OSL71" s="14"/>
      <c r="OSM71" s="14"/>
      <c r="OSN71" s="14"/>
      <c r="OSO71" s="14"/>
      <c r="OSP71" s="14"/>
      <c r="OSQ71" s="14"/>
      <c r="OSR71" s="14"/>
      <c r="OSS71" s="14"/>
      <c r="OST71" s="14"/>
      <c r="OSU71" s="14"/>
      <c r="OSV71" s="14"/>
      <c r="OSW71" s="14"/>
      <c r="OSX71" s="14"/>
      <c r="OSY71" s="14"/>
      <c r="OSZ71" s="14"/>
      <c r="OTA71" s="14"/>
      <c r="OTB71" s="14"/>
      <c r="OTC71" s="14"/>
      <c r="OTD71" s="14"/>
      <c r="OTE71" s="14"/>
      <c r="OTF71" s="14"/>
      <c r="OTG71" s="14"/>
      <c r="OTH71" s="14"/>
      <c r="OTI71" s="14"/>
      <c r="OTJ71" s="14"/>
      <c r="OTK71" s="14"/>
      <c r="OTL71" s="14"/>
      <c r="OTM71" s="14"/>
      <c r="OTN71" s="14"/>
      <c r="OTO71" s="14"/>
      <c r="OTP71" s="14"/>
      <c r="OTQ71" s="14"/>
      <c r="OTR71" s="14"/>
      <c r="OTS71" s="14"/>
      <c r="OTT71" s="14"/>
      <c r="OTU71" s="14"/>
      <c r="OTV71" s="14"/>
      <c r="OTW71" s="14"/>
      <c r="OTX71" s="14"/>
      <c r="OTY71" s="14"/>
      <c r="OTZ71" s="14"/>
      <c r="OUA71" s="14"/>
      <c r="OUB71" s="14"/>
      <c r="OUC71" s="14"/>
      <c r="OUD71" s="14"/>
      <c r="OUE71" s="14"/>
      <c r="OUF71" s="14"/>
      <c r="OUG71" s="14"/>
      <c r="OUH71" s="14"/>
      <c r="OUI71" s="14"/>
      <c r="OUJ71" s="14"/>
      <c r="OUK71" s="14"/>
      <c r="OUL71" s="14"/>
      <c r="OUM71" s="14"/>
      <c r="OUN71" s="14"/>
      <c r="OUO71" s="14"/>
      <c r="OUP71" s="14"/>
      <c r="OUQ71" s="14"/>
      <c r="OUR71" s="14"/>
      <c r="OUS71" s="14"/>
      <c r="OUT71" s="14"/>
      <c r="OUU71" s="14"/>
      <c r="OUV71" s="14"/>
      <c r="OUW71" s="14"/>
      <c r="OUX71" s="14"/>
      <c r="OUY71" s="14"/>
      <c r="OUZ71" s="14"/>
      <c r="OVA71" s="14"/>
      <c r="OVB71" s="14"/>
      <c r="OVC71" s="14"/>
      <c r="OVD71" s="14"/>
      <c r="OVE71" s="14"/>
      <c r="OVF71" s="14"/>
      <c r="OVG71" s="14"/>
      <c r="OVH71" s="14"/>
      <c r="OVI71" s="14"/>
      <c r="OVJ71" s="14"/>
      <c r="OVK71" s="14"/>
      <c r="OVL71" s="14"/>
      <c r="OVM71" s="14"/>
      <c r="OVN71" s="14"/>
      <c r="OVO71" s="14"/>
      <c r="OVP71" s="14"/>
      <c r="OVQ71" s="14"/>
      <c r="OVR71" s="14"/>
      <c r="OVS71" s="14"/>
      <c r="OVT71" s="14"/>
      <c r="OVU71" s="14"/>
      <c r="OVV71" s="14"/>
      <c r="OVW71" s="14"/>
      <c r="OVX71" s="14"/>
      <c r="OVY71" s="14"/>
      <c r="OVZ71" s="14"/>
      <c r="OWA71" s="14"/>
      <c r="OWB71" s="14"/>
      <c r="OWC71" s="14"/>
      <c r="OWD71" s="14"/>
      <c r="OWE71" s="14"/>
      <c r="OWF71" s="14"/>
      <c r="OWG71" s="14"/>
      <c r="OWH71" s="14"/>
      <c r="OWI71" s="14"/>
      <c r="OWJ71" s="14"/>
      <c r="OWK71" s="14"/>
      <c r="OWL71" s="14"/>
      <c r="OWM71" s="14"/>
      <c r="OWN71" s="14"/>
      <c r="OWO71" s="14"/>
      <c r="OWP71" s="14"/>
      <c r="OWQ71" s="14"/>
      <c r="OWR71" s="14"/>
      <c r="OWS71" s="14"/>
      <c r="OWT71" s="14"/>
      <c r="OWU71" s="14"/>
      <c r="OWV71" s="14"/>
      <c r="OWW71" s="14"/>
      <c r="OWX71" s="14"/>
      <c r="OWY71" s="14"/>
      <c r="OWZ71" s="14"/>
      <c r="OXA71" s="14"/>
      <c r="OXB71" s="14"/>
      <c r="OXC71" s="14"/>
      <c r="OXD71" s="14"/>
      <c r="OXE71" s="14"/>
      <c r="OXF71" s="14"/>
      <c r="OXG71" s="14"/>
      <c r="OXH71" s="14"/>
      <c r="OXI71" s="14"/>
      <c r="OXJ71" s="14"/>
      <c r="OXK71" s="14"/>
      <c r="OXL71" s="14"/>
      <c r="OXM71" s="14"/>
      <c r="OXN71" s="14"/>
      <c r="OXO71" s="14"/>
      <c r="OXP71" s="14"/>
      <c r="OXQ71" s="14"/>
      <c r="OXR71" s="14"/>
      <c r="OXS71" s="14"/>
      <c r="OXT71" s="14"/>
      <c r="OXU71" s="14"/>
      <c r="OXV71" s="14"/>
      <c r="OXW71" s="14"/>
      <c r="OXX71" s="14"/>
      <c r="OXY71" s="14"/>
      <c r="OXZ71" s="14"/>
      <c r="OYA71" s="14"/>
      <c r="OYB71" s="14"/>
      <c r="OYC71" s="14"/>
      <c r="OYD71" s="14"/>
      <c r="OYE71" s="14"/>
      <c r="OYF71" s="14"/>
      <c r="OYG71" s="14"/>
      <c r="OYH71" s="14"/>
      <c r="OYI71" s="14"/>
      <c r="OYJ71" s="14"/>
      <c r="OYK71" s="14"/>
      <c r="OYL71" s="14"/>
      <c r="OYM71" s="14"/>
      <c r="OYN71" s="14"/>
      <c r="OYO71" s="14"/>
      <c r="OYP71" s="14"/>
      <c r="OYQ71" s="14"/>
      <c r="OYR71" s="14"/>
      <c r="OYS71" s="14"/>
      <c r="OYT71" s="14"/>
      <c r="OYU71" s="14"/>
      <c r="OYV71" s="14"/>
      <c r="OYW71" s="14"/>
      <c r="OYX71" s="14"/>
      <c r="OYY71" s="14"/>
      <c r="OYZ71" s="14"/>
      <c r="OZA71" s="14"/>
      <c r="OZB71" s="14"/>
      <c r="OZC71" s="14"/>
      <c r="OZD71" s="14"/>
      <c r="OZE71" s="14"/>
      <c r="OZF71" s="14"/>
      <c r="OZG71" s="14"/>
      <c r="OZH71" s="14"/>
      <c r="OZI71" s="14"/>
      <c r="OZJ71" s="14"/>
      <c r="OZK71" s="14"/>
      <c r="OZL71" s="14"/>
      <c r="OZM71" s="14"/>
      <c r="OZN71" s="14"/>
      <c r="OZO71" s="14"/>
      <c r="OZP71" s="14"/>
      <c r="OZQ71" s="14"/>
      <c r="OZR71" s="14"/>
      <c r="OZS71" s="14"/>
      <c r="OZT71" s="14"/>
      <c r="OZU71" s="14"/>
      <c r="OZV71" s="14"/>
      <c r="OZW71" s="14"/>
      <c r="OZX71" s="14"/>
      <c r="OZY71" s="14"/>
      <c r="OZZ71" s="14"/>
      <c r="PAA71" s="14"/>
      <c r="PAB71" s="14"/>
      <c r="PAC71" s="14"/>
      <c r="PAD71" s="14"/>
      <c r="PAE71" s="14"/>
      <c r="PAF71" s="14"/>
      <c r="PAG71" s="14"/>
      <c r="PAH71" s="14"/>
      <c r="PAI71" s="14"/>
      <c r="PAJ71" s="14"/>
      <c r="PAK71" s="14"/>
      <c r="PAL71" s="14"/>
      <c r="PAM71" s="14"/>
      <c r="PAN71" s="14"/>
      <c r="PAO71" s="14"/>
      <c r="PAP71" s="14"/>
      <c r="PAQ71" s="14"/>
      <c r="PAR71" s="14"/>
      <c r="PAS71" s="14"/>
      <c r="PAT71" s="14"/>
      <c r="PAU71" s="14"/>
      <c r="PAV71" s="14"/>
      <c r="PAW71" s="14"/>
      <c r="PAX71" s="14"/>
      <c r="PAY71" s="14"/>
      <c r="PAZ71" s="14"/>
      <c r="PBA71" s="14"/>
      <c r="PBB71" s="14"/>
      <c r="PBC71" s="14"/>
      <c r="PBD71" s="14"/>
      <c r="PBE71" s="14"/>
      <c r="PBF71" s="14"/>
      <c r="PBG71" s="14"/>
      <c r="PBH71" s="14"/>
      <c r="PBI71" s="14"/>
      <c r="PBJ71" s="14"/>
      <c r="PBK71" s="14"/>
      <c r="PBL71" s="14"/>
      <c r="PBM71" s="14"/>
      <c r="PBN71" s="14"/>
      <c r="PBO71" s="14"/>
      <c r="PBP71" s="14"/>
      <c r="PBQ71" s="14"/>
      <c r="PBR71" s="14"/>
      <c r="PBS71" s="14"/>
      <c r="PBT71" s="14"/>
      <c r="PBU71" s="14"/>
      <c r="PBV71" s="14"/>
      <c r="PBW71" s="14"/>
      <c r="PBX71" s="14"/>
      <c r="PBY71" s="14"/>
      <c r="PBZ71" s="14"/>
      <c r="PCA71" s="14"/>
      <c r="PCB71" s="14"/>
      <c r="PCC71" s="14"/>
      <c r="PCD71" s="14"/>
      <c r="PCE71" s="14"/>
      <c r="PCF71" s="14"/>
      <c r="PCG71" s="14"/>
      <c r="PCH71" s="14"/>
      <c r="PCI71" s="14"/>
      <c r="PCJ71" s="14"/>
      <c r="PCK71" s="14"/>
      <c r="PCL71" s="14"/>
      <c r="PCM71" s="14"/>
      <c r="PCN71" s="14"/>
      <c r="PCO71" s="14"/>
      <c r="PCP71" s="14"/>
      <c r="PCQ71" s="14"/>
      <c r="PCR71" s="14"/>
      <c r="PCS71" s="14"/>
      <c r="PCT71" s="14"/>
      <c r="PCU71" s="14"/>
      <c r="PCV71" s="14"/>
      <c r="PCW71" s="14"/>
      <c r="PCX71" s="14"/>
      <c r="PCY71" s="14"/>
      <c r="PCZ71" s="14"/>
      <c r="PDA71" s="14"/>
      <c r="PDB71" s="14"/>
      <c r="PDC71" s="14"/>
      <c r="PDD71" s="14"/>
      <c r="PDE71" s="14"/>
      <c r="PDF71" s="14"/>
      <c r="PDG71" s="14"/>
      <c r="PDH71" s="14"/>
      <c r="PDI71" s="14"/>
      <c r="PDJ71" s="14"/>
      <c r="PDK71" s="14"/>
      <c r="PDL71" s="14"/>
      <c r="PDM71" s="14"/>
      <c r="PDN71" s="14"/>
      <c r="PDO71" s="14"/>
      <c r="PDP71" s="14"/>
      <c r="PDQ71" s="14"/>
      <c r="PDR71" s="14"/>
      <c r="PDS71" s="14"/>
      <c r="PDT71" s="14"/>
      <c r="PDU71" s="14"/>
      <c r="PDV71" s="14"/>
      <c r="PDW71" s="14"/>
      <c r="PDX71" s="14"/>
      <c r="PDY71" s="14"/>
      <c r="PDZ71" s="14"/>
      <c r="PEA71" s="14"/>
      <c r="PEB71" s="14"/>
      <c r="PEC71" s="14"/>
      <c r="PED71" s="14"/>
      <c r="PEE71" s="14"/>
      <c r="PEF71" s="14"/>
      <c r="PEG71" s="14"/>
      <c r="PEH71" s="14"/>
      <c r="PEI71" s="14"/>
      <c r="PEJ71" s="14"/>
      <c r="PEK71" s="14"/>
      <c r="PEL71" s="14"/>
      <c r="PEM71" s="14"/>
      <c r="PEN71" s="14"/>
      <c r="PEO71" s="14"/>
      <c r="PEP71" s="14"/>
      <c r="PEQ71" s="14"/>
      <c r="PER71" s="14"/>
      <c r="PES71" s="14"/>
      <c r="PET71" s="14"/>
      <c r="PEU71" s="14"/>
      <c r="PEV71" s="14"/>
      <c r="PEW71" s="14"/>
      <c r="PEX71" s="14"/>
      <c r="PEY71" s="14"/>
      <c r="PEZ71" s="14"/>
      <c r="PFA71" s="14"/>
      <c r="PFB71" s="14"/>
      <c r="PFC71" s="14"/>
      <c r="PFD71" s="14"/>
      <c r="PFE71" s="14"/>
      <c r="PFF71" s="14"/>
      <c r="PFG71" s="14"/>
      <c r="PFH71" s="14"/>
      <c r="PFI71" s="14"/>
      <c r="PFJ71" s="14"/>
      <c r="PFK71" s="14"/>
      <c r="PFL71" s="14"/>
      <c r="PFM71" s="14"/>
      <c r="PFN71" s="14"/>
      <c r="PFO71" s="14"/>
      <c r="PFP71" s="14"/>
      <c r="PFQ71" s="14"/>
      <c r="PFR71" s="14"/>
      <c r="PFS71" s="14"/>
      <c r="PFT71" s="14"/>
      <c r="PFU71" s="14"/>
      <c r="PFV71" s="14"/>
      <c r="PFW71" s="14"/>
      <c r="PFX71" s="14"/>
      <c r="PFY71" s="14"/>
      <c r="PFZ71" s="14"/>
      <c r="PGA71" s="14"/>
      <c r="PGB71" s="14"/>
      <c r="PGC71" s="14"/>
      <c r="PGD71" s="14"/>
      <c r="PGE71" s="14"/>
      <c r="PGF71" s="14"/>
      <c r="PGG71" s="14"/>
      <c r="PGH71" s="14"/>
      <c r="PGI71" s="14"/>
      <c r="PGJ71" s="14"/>
      <c r="PGK71" s="14"/>
      <c r="PGL71" s="14"/>
      <c r="PGM71" s="14"/>
      <c r="PGN71" s="14"/>
      <c r="PGO71" s="14"/>
      <c r="PGP71" s="14"/>
      <c r="PGQ71" s="14"/>
      <c r="PGR71" s="14"/>
      <c r="PGS71" s="14"/>
      <c r="PGT71" s="14"/>
      <c r="PGU71" s="14"/>
      <c r="PGV71" s="14"/>
      <c r="PGW71" s="14"/>
      <c r="PGX71" s="14"/>
      <c r="PGY71" s="14"/>
      <c r="PGZ71" s="14"/>
      <c r="PHA71" s="14"/>
      <c r="PHB71" s="14"/>
      <c r="PHC71" s="14"/>
      <c r="PHD71" s="14"/>
      <c r="PHE71" s="14"/>
      <c r="PHF71" s="14"/>
      <c r="PHG71" s="14"/>
      <c r="PHH71" s="14"/>
      <c r="PHI71" s="14"/>
      <c r="PHJ71" s="14"/>
      <c r="PHK71" s="14"/>
      <c r="PHL71" s="14"/>
      <c r="PHM71" s="14"/>
      <c r="PHN71" s="14"/>
      <c r="PHO71" s="14"/>
      <c r="PHP71" s="14"/>
      <c r="PHQ71" s="14"/>
      <c r="PHR71" s="14"/>
      <c r="PHS71" s="14"/>
      <c r="PHT71" s="14"/>
      <c r="PHU71" s="14"/>
      <c r="PHV71" s="14"/>
      <c r="PHW71" s="14"/>
      <c r="PHX71" s="14"/>
      <c r="PHY71" s="14"/>
      <c r="PHZ71" s="14"/>
      <c r="PIA71" s="14"/>
      <c r="PIB71" s="14"/>
      <c r="PIC71" s="14"/>
      <c r="PID71" s="14"/>
      <c r="PIE71" s="14"/>
      <c r="PIF71" s="14"/>
      <c r="PIG71" s="14"/>
      <c r="PIH71" s="14"/>
      <c r="PII71" s="14"/>
      <c r="PIJ71" s="14"/>
      <c r="PIK71" s="14"/>
      <c r="PIL71" s="14"/>
      <c r="PIM71" s="14"/>
      <c r="PIN71" s="14"/>
      <c r="PIO71" s="14"/>
      <c r="PIP71" s="14"/>
      <c r="PIQ71" s="14"/>
      <c r="PIR71" s="14"/>
      <c r="PIS71" s="14"/>
      <c r="PIT71" s="14"/>
      <c r="PIU71" s="14"/>
      <c r="PIV71" s="14"/>
      <c r="PIW71" s="14"/>
      <c r="PIX71" s="14"/>
      <c r="PIY71" s="14"/>
      <c r="PIZ71" s="14"/>
      <c r="PJA71" s="14"/>
      <c r="PJB71" s="14"/>
      <c r="PJC71" s="14"/>
      <c r="PJD71" s="14"/>
      <c r="PJE71" s="14"/>
      <c r="PJF71" s="14"/>
      <c r="PJG71" s="14"/>
      <c r="PJH71" s="14"/>
      <c r="PJI71" s="14"/>
      <c r="PJJ71" s="14"/>
      <c r="PJK71" s="14"/>
      <c r="PJL71" s="14"/>
      <c r="PJM71" s="14"/>
      <c r="PJN71" s="14"/>
      <c r="PJO71" s="14"/>
      <c r="PJP71" s="14"/>
      <c r="PJQ71" s="14"/>
      <c r="PJR71" s="14"/>
      <c r="PJS71" s="14"/>
      <c r="PJT71" s="14"/>
      <c r="PJU71" s="14"/>
      <c r="PJV71" s="14"/>
      <c r="PJW71" s="14"/>
      <c r="PJX71" s="14"/>
      <c r="PJY71" s="14"/>
      <c r="PJZ71" s="14"/>
      <c r="PKA71" s="14"/>
      <c r="PKB71" s="14"/>
      <c r="PKC71" s="14"/>
      <c r="PKD71" s="14"/>
      <c r="PKE71" s="14"/>
      <c r="PKF71" s="14"/>
      <c r="PKG71" s="14"/>
      <c r="PKH71" s="14"/>
      <c r="PKI71" s="14"/>
      <c r="PKJ71" s="14"/>
      <c r="PKK71" s="14"/>
      <c r="PKL71" s="14"/>
      <c r="PKM71" s="14"/>
      <c r="PKN71" s="14"/>
      <c r="PKO71" s="14"/>
      <c r="PKP71" s="14"/>
      <c r="PKQ71" s="14"/>
      <c r="PKR71" s="14"/>
      <c r="PKS71" s="14"/>
      <c r="PKT71" s="14"/>
      <c r="PKU71" s="14"/>
      <c r="PKV71" s="14"/>
      <c r="PKW71" s="14"/>
      <c r="PKX71" s="14"/>
      <c r="PKY71" s="14"/>
      <c r="PKZ71" s="14"/>
      <c r="PLA71" s="14"/>
      <c r="PLB71" s="14"/>
      <c r="PLC71" s="14"/>
      <c r="PLD71" s="14"/>
      <c r="PLE71" s="14"/>
      <c r="PLF71" s="14"/>
      <c r="PLG71" s="14"/>
      <c r="PLH71" s="14"/>
      <c r="PLI71" s="14"/>
      <c r="PLJ71" s="14"/>
      <c r="PLK71" s="14"/>
      <c r="PLL71" s="14"/>
      <c r="PLM71" s="14"/>
      <c r="PLN71" s="14"/>
      <c r="PLO71" s="14"/>
      <c r="PLP71" s="14"/>
      <c r="PLQ71" s="14"/>
      <c r="PLR71" s="14"/>
      <c r="PLS71" s="14"/>
      <c r="PLT71" s="14"/>
      <c r="PLU71" s="14"/>
      <c r="PLV71" s="14"/>
      <c r="PLW71" s="14"/>
      <c r="PLX71" s="14"/>
      <c r="PLY71" s="14"/>
      <c r="PLZ71" s="14"/>
      <c r="PMA71" s="14"/>
      <c r="PMB71" s="14"/>
      <c r="PMC71" s="14"/>
      <c r="PMD71" s="14"/>
      <c r="PME71" s="14"/>
      <c r="PMF71" s="14"/>
      <c r="PMG71" s="14"/>
      <c r="PMH71" s="14"/>
      <c r="PMI71" s="14"/>
      <c r="PMJ71" s="14"/>
      <c r="PMK71" s="14"/>
      <c r="PML71" s="14"/>
      <c r="PMM71" s="14"/>
      <c r="PMN71" s="14"/>
      <c r="PMO71" s="14"/>
      <c r="PMP71" s="14"/>
      <c r="PMQ71" s="14"/>
      <c r="PMR71" s="14"/>
      <c r="PMS71" s="14"/>
      <c r="PMT71" s="14"/>
      <c r="PMU71" s="14"/>
      <c r="PMV71" s="14"/>
      <c r="PMW71" s="14"/>
      <c r="PMX71" s="14"/>
      <c r="PMY71" s="14"/>
      <c r="PMZ71" s="14"/>
      <c r="PNA71" s="14"/>
      <c r="PNB71" s="14"/>
      <c r="PNC71" s="14"/>
      <c r="PND71" s="14"/>
      <c r="PNE71" s="14"/>
      <c r="PNF71" s="14"/>
      <c r="PNG71" s="14"/>
      <c r="PNH71" s="14"/>
      <c r="PNI71" s="14"/>
      <c r="PNJ71" s="14"/>
      <c r="PNK71" s="14"/>
      <c r="PNL71" s="14"/>
      <c r="PNM71" s="14"/>
      <c r="PNN71" s="14"/>
      <c r="PNO71" s="14"/>
      <c r="PNP71" s="14"/>
      <c r="PNQ71" s="14"/>
      <c r="PNR71" s="14"/>
      <c r="PNS71" s="14"/>
      <c r="PNT71" s="14"/>
      <c r="PNU71" s="14"/>
      <c r="PNV71" s="14"/>
      <c r="PNW71" s="14"/>
      <c r="PNX71" s="14"/>
      <c r="PNY71" s="14"/>
      <c r="PNZ71" s="14"/>
      <c r="POA71" s="14"/>
      <c r="POB71" s="14"/>
      <c r="POC71" s="14"/>
      <c r="POD71" s="14"/>
      <c r="POE71" s="14"/>
      <c r="POF71" s="14"/>
      <c r="POG71" s="14"/>
      <c r="POH71" s="14"/>
      <c r="POI71" s="14"/>
      <c r="POJ71" s="14"/>
      <c r="POK71" s="14"/>
      <c r="POL71" s="14"/>
      <c r="POM71" s="14"/>
      <c r="PON71" s="14"/>
      <c r="POO71" s="14"/>
      <c r="POP71" s="14"/>
      <c r="POQ71" s="14"/>
      <c r="POR71" s="14"/>
      <c r="POS71" s="14"/>
      <c r="POT71" s="14"/>
      <c r="POU71" s="14"/>
      <c r="POV71" s="14"/>
      <c r="POW71" s="14"/>
      <c r="POX71" s="14"/>
      <c r="POY71" s="14"/>
      <c r="POZ71" s="14"/>
      <c r="PPA71" s="14"/>
      <c r="PPB71" s="14"/>
      <c r="PPC71" s="14"/>
      <c r="PPD71" s="14"/>
      <c r="PPE71" s="14"/>
      <c r="PPF71" s="14"/>
      <c r="PPG71" s="14"/>
      <c r="PPH71" s="14"/>
      <c r="PPI71" s="14"/>
      <c r="PPJ71" s="14"/>
      <c r="PPK71" s="14"/>
      <c r="PPL71" s="14"/>
      <c r="PPM71" s="14"/>
      <c r="PPN71" s="14"/>
      <c r="PPO71" s="14"/>
      <c r="PPP71" s="14"/>
      <c r="PPQ71" s="14"/>
      <c r="PPR71" s="14"/>
      <c r="PPS71" s="14"/>
      <c r="PPT71" s="14"/>
      <c r="PPU71" s="14"/>
      <c r="PPV71" s="14"/>
      <c r="PPW71" s="14"/>
      <c r="PPX71" s="14"/>
      <c r="PPY71" s="14"/>
      <c r="PPZ71" s="14"/>
      <c r="PQA71" s="14"/>
      <c r="PQB71" s="14"/>
      <c r="PQC71" s="14"/>
      <c r="PQD71" s="14"/>
      <c r="PQE71" s="14"/>
      <c r="PQF71" s="14"/>
      <c r="PQG71" s="14"/>
      <c r="PQH71" s="14"/>
      <c r="PQI71" s="14"/>
      <c r="PQJ71" s="14"/>
      <c r="PQK71" s="14"/>
      <c r="PQL71" s="14"/>
      <c r="PQM71" s="14"/>
      <c r="PQN71" s="14"/>
      <c r="PQO71" s="14"/>
      <c r="PQP71" s="14"/>
      <c r="PQQ71" s="14"/>
      <c r="PQR71" s="14"/>
      <c r="PQS71" s="14"/>
      <c r="PQT71" s="14"/>
      <c r="PQU71" s="14"/>
      <c r="PQV71" s="14"/>
      <c r="PQW71" s="14"/>
      <c r="PQX71" s="14"/>
      <c r="PQY71" s="14"/>
      <c r="PQZ71" s="14"/>
      <c r="PRA71" s="14"/>
      <c r="PRB71" s="14"/>
      <c r="PRC71" s="14"/>
      <c r="PRD71" s="14"/>
      <c r="PRE71" s="14"/>
      <c r="PRF71" s="14"/>
      <c r="PRG71" s="14"/>
      <c r="PRH71" s="14"/>
      <c r="PRI71" s="14"/>
      <c r="PRJ71" s="14"/>
      <c r="PRK71" s="14"/>
      <c r="PRL71" s="14"/>
      <c r="PRM71" s="14"/>
      <c r="PRN71" s="14"/>
      <c r="PRO71" s="14"/>
      <c r="PRP71" s="14"/>
      <c r="PRQ71" s="14"/>
      <c r="PRR71" s="14"/>
      <c r="PRS71" s="14"/>
      <c r="PRT71" s="14"/>
      <c r="PRU71" s="14"/>
      <c r="PRV71" s="14"/>
      <c r="PRW71" s="14"/>
      <c r="PRX71" s="14"/>
      <c r="PRY71" s="14"/>
      <c r="PRZ71" s="14"/>
      <c r="PSA71" s="14"/>
      <c r="PSB71" s="14"/>
      <c r="PSC71" s="14"/>
      <c r="PSD71" s="14"/>
      <c r="PSE71" s="14"/>
      <c r="PSF71" s="14"/>
      <c r="PSG71" s="14"/>
      <c r="PSH71" s="14"/>
      <c r="PSI71" s="14"/>
      <c r="PSJ71" s="14"/>
      <c r="PSK71" s="14"/>
      <c r="PSL71" s="14"/>
      <c r="PSM71" s="14"/>
      <c r="PSN71" s="14"/>
      <c r="PSO71" s="14"/>
      <c r="PSP71" s="14"/>
      <c r="PSQ71" s="14"/>
      <c r="PSR71" s="14"/>
      <c r="PSS71" s="14"/>
      <c r="PST71" s="14"/>
      <c r="PSU71" s="14"/>
      <c r="PSV71" s="14"/>
      <c r="PSW71" s="14"/>
      <c r="PSX71" s="14"/>
      <c r="PSY71" s="14"/>
      <c r="PSZ71" s="14"/>
      <c r="PTA71" s="14"/>
      <c r="PTB71" s="14"/>
      <c r="PTC71" s="14"/>
      <c r="PTD71" s="14"/>
      <c r="PTE71" s="14"/>
      <c r="PTF71" s="14"/>
      <c r="PTG71" s="14"/>
      <c r="PTH71" s="14"/>
      <c r="PTI71" s="14"/>
      <c r="PTJ71" s="14"/>
      <c r="PTK71" s="14"/>
      <c r="PTL71" s="14"/>
      <c r="PTM71" s="14"/>
      <c r="PTN71" s="14"/>
      <c r="PTO71" s="14"/>
      <c r="PTP71" s="14"/>
      <c r="PTQ71" s="14"/>
      <c r="PTR71" s="14"/>
      <c r="PTS71" s="14"/>
      <c r="PTT71" s="14"/>
      <c r="PTU71" s="14"/>
      <c r="PTV71" s="14"/>
      <c r="PTW71" s="14"/>
      <c r="PTX71" s="14"/>
      <c r="PTY71" s="14"/>
      <c r="PTZ71" s="14"/>
      <c r="PUA71" s="14"/>
      <c r="PUB71" s="14"/>
      <c r="PUC71" s="14"/>
      <c r="PUD71" s="14"/>
      <c r="PUE71" s="14"/>
      <c r="PUF71" s="14"/>
      <c r="PUG71" s="14"/>
      <c r="PUH71" s="14"/>
      <c r="PUI71" s="14"/>
      <c r="PUJ71" s="14"/>
      <c r="PUK71" s="14"/>
      <c r="PUL71" s="14"/>
      <c r="PUM71" s="14"/>
      <c r="PUN71" s="14"/>
      <c r="PUO71" s="14"/>
      <c r="PUP71" s="14"/>
      <c r="PUQ71" s="14"/>
      <c r="PUR71" s="14"/>
      <c r="PUS71" s="14"/>
      <c r="PUT71" s="14"/>
      <c r="PUU71" s="14"/>
      <c r="PUV71" s="14"/>
      <c r="PUW71" s="14"/>
      <c r="PUX71" s="14"/>
      <c r="PUY71" s="14"/>
      <c r="PUZ71" s="14"/>
      <c r="PVA71" s="14"/>
      <c r="PVB71" s="14"/>
      <c r="PVC71" s="14"/>
      <c r="PVD71" s="14"/>
      <c r="PVE71" s="14"/>
      <c r="PVF71" s="14"/>
      <c r="PVG71" s="14"/>
      <c r="PVH71" s="14"/>
      <c r="PVI71" s="14"/>
      <c r="PVJ71" s="14"/>
      <c r="PVK71" s="14"/>
      <c r="PVL71" s="14"/>
      <c r="PVM71" s="14"/>
      <c r="PVN71" s="14"/>
      <c r="PVO71" s="14"/>
      <c r="PVP71" s="14"/>
      <c r="PVQ71" s="14"/>
      <c r="PVR71" s="14"/>
      <c r="PVS71" s="14"/>
      <c r="PVT71" s="14"/>
      <c r="PVU71" s="14"/>
      <c r="PVV71" s="14"/>
      <c r="PVW71" s="14"/>
      <c r="PVX71" s="14"/>
      <c r="PVY71" s="14"/>
      <c r="PVZ71" s="14"/>
      <c r="PWA71" s="14"/>
      <c r="PWB71" s="14"/>
      <c r="PWC71" s="14"/>
      <c r="PWD71" s="14"/>
      <c r="PWE71" s="14"/>
      <c r="PWF71" s="14"/>
      <c r="PWG71" s="14"/>
      <c r="PWH71" s="14"/>
      <c r="PWI71" s="14"/>
      <c r="PWJ71" s="14"/>
      <c r="PWK71" s="14"/>
      <c r="PWL71" s="14"/>
      <c r="PWM71" s="14"/>
      <c r="PWN71" s="14"/>
      <c r="PWO71" s="14"/>
      <c r="PWP71" s="14"/>
      <c r="PWQ71" s="14"/>
      <c r="PWR71" s="14"/>
      <c r="PWS71" s="14"/>
      <c r="PWT71" s="14"/>
      <c r="PWU71" s="14"/>
      <c r="PWV71" s="14"/>
      <c r="PWW71" s="14"/>
      <c r="PWX71" s="14"/>
      <c r="PWY71" s="14"/>
      <c r="PWZ71" s="14"/>
      <c r="PXA71" s="14"/>
      <c r="PXB71" s="14"/>
      <c r="PXC71" s="14"/>
      <c r="PXD71" s="14"/>
      <c r="PXE71" s="14"/>
      <c r="PXF71" s="14"/>
      <c r="PXG71" s="14"/>
      <c r="PXH71" s="14"/>
      <c r="PXI71" s="14"/>
      <c r="PXJ71" s="14"/>
      <c r="PXK71" s="14"/>
      <c r="PXL71" s="14"/>
      <c r="PXM71" s="14"/>
      <c r="PXN71" s="14"/>
      <c r="PXO71" s="14"/>
      <c r="PXP71" s="14"/>
      <c r="PXQ71" s="14"/>
      <c r="PXR71" s="14"/>
      <c r="PXS71" s="14"/>
      <c r="PXT71" s="14"/>
      <c r="PXU71" s="14"/>
      <c r="PXV71" s="14"/>
      <c r="PXW71" s="14"/>
      <c r="PXX71" s="14"/>
      <c r="PXY71" s="14"/>
      <c r="PXZ71" s="14"/>
      <c r="PYA71" s="14"/>
      <c r="PYB71" s="14"/>
      <c r="PYC71" s="14"/>
      <c r="PYD71" s="14"/>
      <c r="PYE71" s="14"/>
      <c r="PYF71" s="14"/>
      <c r="PYG71" s="14"/>
      <c r="PYH71" s="14"/>
      <c r="PYI71" s="14"/>
      <c r="PYJ71" s="14"/>
      <c r="PYK71" s="14"/>
      <c r="PYL71" s="14"/>
      <c r="PYM71" s="14"/>
      <c r="PYN71" s="14"/>
      <c r="PYO71" s="14"/>
      <c r="PYP71" s="14"/>
      <c r="PYQ71" s="14"/>
      <c r="PYR71" s="14"/>
      <c r="PYS71" s="14"/>
      <c r="PYT71" s="14"/>
      <c r="PYU71" s="14"/>
      <c r="PYV71" s="14"/>
      <c r="PYW71" s="14"/>
      <c r="PYX71" s="14"/>
      <c r="PYY71" s="14"/>
      <c r="PYZ71" s="14"/>
      <c r="PZA71" s="14"/>
      <c r="PZB71" s="14"/>
      <c r="PZC71" s="14"/>
      <c r="PZD71" s="14"/>
      <c r="PZE71" s="14"/>
      <c r="PZF71" s="14"/>
      <c r="PZG71" s="14"/>
      <c r="PZH71" s="14"/>
      <c r="PZI71" s="14"/>
      <c r="PZJ71" s="14"/>
      <c r="PZK71" s="14"/>
      <c r="PZL71" s="14"/>
      <c r="PZM71" s="14"/>
      <c r="PZN71" s="14"/>
      <c r="PZO71" s="14"/>
      <c r="PZP71" s="14"/>
      <c r="PZQ71" s="14"/>
      <c r="PZR71" s="14"/>
      <c r="PZS71" s="14"/>
      <c r="PZT71" s="14"/>
      <c r="PZU71" s="14"/>
      <c r="PZV71" s="14"/>
      <c r="PZW71" s="14"/>
      <c r="PZX71" s="14"/>
      <c r="PZY71" s="14"/>
      <c r="PZZ71" s="14"/>
      <c r="QAA71" s="14"/>
      <c r="QAB71" s="14"/>
      <c r="QAC71" s="14"/>
      <c r="QAD71" s="14"/>
      <c r="QAE71" s="14"/>
      <c r="QAF71" s="14"/>
      <c r="QAG71" s="14"/>
      <c r="QAH71" s="14"/>
      <c r="QAI71" s="14"/>
      <c r="QAJ71" s="14"/>
      <c r="QAK71" s="14"/>
      <c r="QAL71" s="14"/>
      <c r="QAM71" s="14"/>
      <c r="QAN71" s="14"/>
      <c r="QAO71" s="14"/>
      <c r="QAP71" s="14"/>
      <c r="QAQ71" s="14"/>
      <c r="QAR71" s="14"/>
      <c r="QAS71" s="14"/>
      <c r="QAT71" s="14"/>
      <c r="QAU71" s="14"/>
      <c r="QAV71" s="14"/>
      <c r="QAW71" s="14"/>
      <c r="QAX71" s="14"/>
      <c r="QAY71" s="14"/>
      <c r="QAZ71" s="14"/>
      <c r="QBA71" s="14"/>
      <c r="QBB71" s="14"/>
      <c r="QBC71" s="14"/>
      <c r="QBD71" s="14"/>
      <c r="QBE71" s="14"/>
      <c r="QBF71" s="14"/>
      <c r="QBG71" s="14"/>
      <c r="QBH71" s="14"/>
      <c r="QBI71" s="14"/>
      <c r="QBJ71" s="14"/>
      <c r="QBK71" s="14"/>
      <c r="QBL71" s="14"/>
      <c r="QBM71" s="14"/>
      <c r="QBN71" s="14"/>
      <c r="QBO71" s="14"/>
      <c r="QBP71" s="14"/>
      <c r="QBQ71" s="14"/>
      <c r="QBR71" s="14"/>
      <c r="QBS71" s="14"/>
      <c r="QBT71" s="14"/>
      <c r="QBU71" s="14"/>
      <c r="QBV71" s="14"/>
      <c r="QBW71" s="14"/>
      <c r="QBX71" s="14"/>
      <c r="QBY71" s="14"/>
      <c r="QBZ71" s="14"/>
      <c r="QCA71" s="14"/>
      <c r="QCB71" s="14"/>
      <c r="QCC71" s="14"/>
      <c r="QCD71" s="14"/>
      <c r="QCE71" s="14"/>
      <c r="QCF71" s="14"/>
      <c r="QCG71" s="14"/>
      <c r="QCH71" s="14"/>
      <c r="QCI71" s="14"/>
      <c r="QCJ71" s="14"/>
      <c r="QCK71" s="14"/>
      <c r="QCL71" s="14"/>
      <c r="QCM71" s="14"/>
      <c r="QCN71" s="14"/>
      <c r="QCO71" s="14"/>
      <c r="QCP71" s="14"/>
      <c r="QCQ71" s="14"/>
      <c r="QCR71" s="14"/>
      <c r="QCS71" s="14"/>
      <c r="QCT71" s="14"/>
      <c r="QCU71" s="14"/>
      <c r="QCV71" s="14"/>
      <c r="QCW71" s="14"/>
      <c r="QCX71" s="14"/>
      <c r="QCY71" s="14"/>
      <c r="QCZ71" s="14"/>
      <c r="QDA71" s="14"/>
      <c r="QDB71" s="14"/>
      <c r="QDC71" s="14"/>
      <c r="QDD71" s="14"/>
      <c r="QDE71" s="14"/>
      <c r="QDF71" s="14"/>
      <c r="QDG71" s="14"/>
      <c r="QDH71" s="14"/>
      <c r="QDI71" s="14"/>
      <c r="QDJ71" s="14"/>
      <c r="QDK71" s="14"/>
      <c r="QDL71" s="14"/>
      <c r="QDM71" s="14"/>
      <c r="QDN71" s="14"/>
      <c r="QDO71" s="14"/>
      <c r="QDP71" s="14"/>
      <c r="QDQ71" s="14"/>
      <c r="QDR71" s="14"/>
      <c r="QDS71" s="14"/>
      <c r="QDT71" s="14"/>
      <c r="QDU71" s="14"/>
      <c r="QDV71" s="14"/>
      <c r="QDW71" s="14"/>
      <c r="QDX71" s="14"/>
      <c r="QDY71" s="14"/>
      <c r="QDZ71" s="14"/>
      <c r="QEA71" s="14"/>
      <c r="QEB71" s="14"/>
      <c r="QEC71" s="14"/>
      <c r="QED71" s="14"/>
      <c r="QEE71" s="14"/>
      <c r="QEF71" s="14"/>
      <c r="QEG71" s="14"/>
      <c r="QEH71" s="14"/>
      <c r="QEI71" s="14"/>
      <c r="QEJ71" s="14"/>
      <c r="QEK71" s="14"/>
      <c r="QEL71" s="14"/>
      <c r="QEM71" s="14"/>
      <c r="QEN71" s="14"/>
      <c r="QEO71" s="14"/>
      <c r="QEP71" s="14"/>
      <c r="QEQ71" s="14"/>
      <c r="QER71" s="14"/>
      <c r="QES71" s="14"/>
      <c r="QET71" s="14"/>
      <c r="QEU71" s="14"/>
      <c r="QEV71" s="14"/>
      <c r="QEW71" s="14"/>
      <c r="QEX71" s="14"/>
      <c r="QEY71" s="14"/>
      <c r="QEZ71" s="14"/>
      <c r="QFA71" s="14"/>
      <c r="QFB71" s="14"/>
      <c r="QFC71" s="14"/>
      <c r="QFD71" s="14"/>
      <c r="QFE71" s="14"/>
      <c r="QFF71" s="14"/>
      <c r="QFG71" s="14"/>
      <c r="QFH71" s="14"/>
      <c r="QFI71" s="14"/>
      <c r="QFJ71" s="14"/>
      <c r="QFK71" s="14"/>
      <c r="QFL71" s="14"/>
      <c r="QFM71" s="14"/>
      <c r="QFN71" s="14"/>
      <c r="QFO71" s="14"/>
      <c r="QFP71" s="14"/>
      <c r="QFQ71" s="14"/>
      <c r="QFR71" s="14"/>
      <c r="QFS71" s="14"/>
      <c r="QFT71" s="14"/>
      <c r="QFU71" s="14"/>
      <c r="QFV71" s="14"/>
      <c r="QFW71" s="14"/>
      <c r="QFX71" s="14"/>
      <c r="QFY71" s="14"/>
      <c r="QFZ71" s="14"/>
      <c r="QGA71" s="14"/>
      <c r="QGB71" s="14"/>
      <c r="QGC71" s="14"/>
      <c r="QGD71" s="14"/>
      <c r="QGE71" s="14"/>
      <c r="QGF71" s="14"/>
      <c r="QGG71" s="14"/>
      <c r="QGH71" s="14"/>
      <c r="QGI71" s="14"/>
      <c r="QGJ71" s="14"/>
      <c r="QGK71" s="14"/>
      <c r="QGL71" s="14"/>
      <c r="QGM71" s="14"/>
      <c r="QGN71" s="14"/>
      <c r="QGO71" s="14"/>
      <c r="QGP71" s="14"/>
      <c r="QGQ71" s="14"/>
      <c r="QGR71" s="14"/>
      <c r="QGS71" s="14"/>
      <c r="QGT71" s="14"/>
      <c r="QGU71" s="14"/>
      <c r="QGV71" s="14"/>
      <c r="QGW71" s="14"/>
      <c r="QGX71" s="14"/>
      <c r="QGY71" s="14"/>
      <c r="QGZ71" s="14"/>
      <c r="QHA71" s="14"/>
      <c r="QHB71" s="14"/>
      <c r="QHC71" s="14"/>
      <c r="QHD71" s="14"/>
      <c r="QHE71" s="14"/>
      <c r="QHF71" s="14"/>
      <c r="QHG71" s="14"/>
      <c r="QHH71" s="14"/>
      <c r="QHI71" s="14"/>
      <c r="QHJ71" s="14"/>
      <c r="QHK71" s="14"/>
      <c r="QHL71" s="14"/>
      <c r="QHM71" s="14"/>
      <c r="QHN71" s="14"/>
      <c r="QHO71" s="14"/>
      <c r="QHP71" s="14"/>
      <c r="QHQ71" s="14"/>
      <c r="QHR71" s="14"/>
      <c r="QHS71" s="14"/>
      <c r="QHT71" s="14"/>
      <c r="QHU71" s="14"/>
      <c r="QHV71" s="14"/>
      <c r="QHW71" s="14"/>
      <c r="QHX71" s="14"/>
      <c r="QHY71" s="14"/>
      <c r="QHZ71" s="14"/>
      <c r="QIA71" s="14"/>
      <c r="QIB71" s="14"/>
      <c r="QIC71" s="14"/>
      <c r="QID71" s="14"/>
      <c r="QIE71" s="14"/>
      <c r="QIF71" s="14"/>
      <c r="QIG71" s="14"/>
      <c r="QIH71" s="14"/>
      <c r="QII71" s="14"/>
      <c r="QIJ71" s="14"/>
      <c r="QIK71" s="14"/>
      <c r="QIL71" s="14"/>
      <c r="QIM71" s="14"/>
      <c r="QIN71" s="14"/>
      <c r="QIO71" s="14"/>
      <c r="QIP71" s="14"/>
      <c r="QIQ71" s="14"/>
      <c r="QIR71" s="14"/>
      <c r="QIS71" s="14"/>
      <c r="QIT71" s="14"/>
      <c r="QIU71" s="14"/>
      <c r="QIV71" s="14"/>
      <c r="QIW71" s="14"/>
      <c r="QIX71" s="14"/>
      <c r="QIY71" s="14"/>
      <c r="QIZ71" s="14"/>
      <c r="QJA71" s="14"/>
      <c r="QJB71" s="14"/>
      <c r="QJC71" s="14"/>
      <c r="QJD71" s="14"/>
      <c r="QJE71" s="14"/>
      <c r="QJF71" s="14"/>
      <c r="QJG71" s="14"/>
      <c r="QJH71" s="14"/>
      <c r="QJI71" s="14"/>
      <c r="QJJ71" s="14"/>
      <c r="QJK71" s="14"/>
      <c r="QJL71" s="14"/>
      <c r="QJM71" s="14"/>
      <c r="QJN71" s="14"/>
      <c r="QJO71" s="14"/>
      <c r="QJP71" s="14"/>
      <c r="QJQ71" s="14"/>
      <c r="QJR71" s="14"/>
      <c r="QJS71" s="14"/>
      <c r="QJT71" s="14"/>
      <c r="QJU71" s="14"/>
      <c r="QJV71" s="14"/>
      <c r="QJW71" s="14"/>
      <c r="QJX71" s="14"/>
      <c r="QJY71" s="14"/>
      <c r="QJZ71" s="14"/>
      <c r="QKA71" s="14"/>
      <c r="QKB71" s="14"/>
      <c r="QKC71" s="14"/>
      <c r="QKD71" s="14"/>
      <c r="QKE71" s="14"/>
      <c r="QKF71" s="14"/>
      <c r="QKG71" s="14"/>
      <c r="QKH71" s="14"/>
      <c r="QKI71" s="14"/>
      <c r="QKJ71" s="14"/>
      <c r="QKK71" s="14"/>
      <c r="QKL71" s="14"/>
      <c r="QKM71" s="14"/>
      <c r="QKN71" s="14"/>
      <c r="QKO71" s="14"/>
      <c r="QKP71" s="14"/>
      <c r="QKQ71" s="14"/>
      <c r="QKR71" s="14"/>
      <c r="QKS71" s="14"/>
      <c r="QKT71" s="14"/>
      <c r="QKU71" s="14"/>
      <c r="QKV71" s="14"/>
      <c r="QKW71" s="14"/>
      <c r="QKX71" s="14"/>
      <c r="QKY71" s="14"/>
      <c r="QKZ71" s="14"/>
      <c r="QLA71" s="14"/>
      <c r="QLB71" s="14"/>
      <c r="QLC71" s="14"/>
      <c r="QLD71" s="14"/>
      <c r="QLE71" s="14"/>
      <c r="QLF71" s="14"/>
      <c r="QLG71" s="14"/>
      <c r="QLH71" s="14"/>
      <c r="QLI71" s="14"/>
      <c r="QLJ71" s="14"/>
      <c r="QLK71" s="14"/>
      <c r="QLL71" s="14"/>
      <c r="QLM71" s="14"/>
      <c r="QLN71" s="14"/>
      <c r="QLO71" s="14"/>
      <c r="QLP71" s="14"/>
      <c r="QLQ71" s="14"/>
      <c r="QLR71" s="14"/>
      <c r="QLS71" s="14"/>
      <c r="QLT71" s="14"/>
      <c r="QLU71" s="14"/>
      <c r="QLV71" s="14"/>
      <c r="QLW71" s="14"/>
      <c r="QLX71" s="14"/>
      <c r="QLY71" s="14"/>
      <c r="QLZ71" s="14"/>
      <c r="QMA71" s="14"/>
      <c r="QMB71" s="14"/>
      <c r="QMC71" s="14"/>
      <c r="QMD71" s="14"/>
      <c r="QME71" s="14"/>
      <c r="QMF71" s="14"/>
      <c r="QMG71" s="14"/>
      <c r="QMH71" s="14"/>
      <c r="QMI71" s="14"/>
      <c r="QMJ71" s="14"/>
      <c r="QMK71" s="14"/>
      <c r="QML71" s="14"/>
      <c r="QMM71" s="14"/>
      <c r="QMN71" s="14"/>
      <c r="QMO71" s="14"/>
      <c r="QMP71" s="14"/>
      <c r="QMQ71" s="14"/>
      <c r="QMR71" s="14"/>
      <c r="QMS71" s="14"/>
      <c r="QMT71" s="14"/>
      <c r="QMU71" s="14"/>
      <c r="QMV71" s="14"/>
      <c r="QMW71" s="14"/>
      <c r="QMX71" s="14"/>
      <c r="QMY71" s="14"/>
      <c r="QMZ71" s="14"/>
      <c r="QNA71" s="14"/>
      <c r="QNB71" s="14"/>
      <c r="QNC71" s="14"/>
      <c r="QND71" s="14"/>
      <c r="QNE71" s="14"/>
      <c r="QNF71" s="14"/>
      <c r="QNG71" s="14"/>
      <c r="QNH71" s="14"/>
      <c r="QNI71" s="14"/>
      <c r="QNJ71" s="14"/>
      <c r="QNK71" s="14"/>
      <c r="QNL71" s="14"/>
      <c r="QNM71" s="14"/>
      <c r="QNN71" s="14"/>
      <c r="QNO71" s="14"/>
      <c r="QNP71" s="14"/>
      <c r="QNQ71" s="14"/>
      <c r="QNR71" s="14"/>
      <c r="QNS71" s="14"/>
      <c r="QNT71" s="14"/>
      <c r="QNU71" s="14"/>
      <c r="QNV71" s="14"/>
      <c r="QNW71" s="14"/>
      <c r="QNX71" s="14"/>
      <c r="QNY71" s="14"/>
      <c r="QNZ71" s="14"/>
      <c r="QOA71" s="14"/>
      <c r="QOB71" s="14"/>
      <c r="QOC71" s="14"/>
      <c r="QOD71" s="14"/>
      <c r="QOE71" s="14"/>
      <c r="QOF71" s="14"/>
      <c r="QOG71" s="14"/>
      <c r="QOH71" s="14"/>
      <c r="QOI71" s="14"/>
      <c r="QOJ71" s="14"/>
      <c r="QOK71" s="14"/>
      <c r="QOL71" s="14"/>
      <c r="QOM71" s="14"/>
      <c r="QON71" s="14"/>
      <c r="QOO71" s="14"/>
      <c r="QOP71" s="14"/>
      <c r="QOQ71" s="14"/>
      <c r="QOR71" s="14"/>
      <c r="QOS71" s="14"/>
      <c r="QOT71" s="14"/>
      <c r="QOU71" s="14"/>
      <c r="QOV71" s="14"/>
      <c r="QOW71" s="14"/>
      <c r="QOX71" s="14"/>
      <c r="QOY71" s="14"/>
      <c r="QOZ71" s="14"/>
      <c r="QPA71" s="14"/>
      <c r="QPB71" s="14"/>
      <c r="QPC71" s="14"/>
      <c r="QPD71" s="14"/>
      <c r="QPE71" s="14"/>
      <c r="QPF71" s="14"/>
      <c r="QPG71" s="14"/>
      <c r="QPH71" s="14"/>
      <c r="QPI71" s="14"/>
      <c r="QPJ71" s="14"/>
      <c r="QPK71" s="14"/>
      <c r="QPL71" s="14"/>
      <c r="QPM71" s="14"/>
      <c r="QPN71" s="14"/>
      <c r="QPO71" s="14"/>
      <c r="QPP71" s="14"/>
      <c r="QPQ71" s="14"/>
      <c r="QPR71" s="14"/>
      <c r="QPS71" s="14"/>
      <c r="QPT71" s="14"/>
      <c r="QPU71" s="14"/>
      <c r="QPV71" s="14"/>
      <c r="QPW71" s="14"/>
      <c r="QPX71" s="14"/>
      <c r="QPY71" s="14"/>
      <c r="QPZ71" s="14"/>
      <c r="QQA71" s="14"/>
      <c r="QQB71" s="14"/>
      <c r="QQC71" s="14"/>
      <c r="QQD71" s="14"/>
      <c r="QQE71" s="14"/>
      <c r="QQF71" s="14"/>
      <c r="QQG71" s="14"/>
      <c r="QQH71" s="14"/>
      <c r="QQI71" s="14"/>
      <c r="QQJ71" s="14"/>
      <c r="QQK71" s="14"/>
      <c r="QQL71" s="14"/>
      <c r="QQM71" s="14"/>
      <c r="QQN71" s="14"/>
      <c r="QQO71" s="14"/>
      <c r="QQP71" s="14"/>
      <c r="QQQ71" s="14"/>
      <c r="QQR71" s="14"/>
      <c r="QQS71" s="14"/>
      <c r="QQT71" s="14"/>
      <c r="QQU71" s="14"/>
      <c r="QQV71" s="14"/>
      <c r="QQW71" s="14"/>
      <c r="QQX71" s="14"/>
      <c r="QQY71" s="14"/>
      <c r="QQZ71" s="14"/>
      <c r="QRA71" s="14"/>
      <c r="QRB71" s="14"/>
      <c r="QRC71" s="14"/>
      <c r="QRD71" s="14"/>
      <c r="QRE71" s="14"/>
      <c r="QRF71" s="14"/>
      <c r="QRG71" s="14"/>
      <c r="QRH71" s="14"/>
      <c r="QRI71" s="14"/>
      <c r="QRJ71" s="14"/>
      <c r="QRK71" s="14"/>
      <c r="QRL71" s="14"/>
      <c r="QRM71" s="14"/>
      <c r="QRN71" s="14"/>
      <c r="QRO71" s="14"/>
      <c r="QRP71" s="14"/>
      <c r="QRQ71" s="14"/>
      <c r="QRR71" s="14"/>
      <c r="QRS71" s="14"/>
      <c r="QRT71" s="14"/>
      <c r="QRU71" s="14"/>
      <c r="QRV71" s="14"/>
      <c r="QRW71" s="14"/>
      <c r="QRX71" s="14"/>
      <c r="QRY71" s="14"/>
      <c r="QRZ71" s="14"/>
      <c r="QSA71" s="14"/>
      <c r="QSB71" s="14"/>
      <c r="QSC71" s="14"/>
      <c r="QSD71" s="14"/>
      <c r="QSE71" s="14"/>
      <c r="QSF71" s="14"/>
      <c r="QSG71" s="14"/>
      <c r="QSH71" s="14"/>
      <c r="QSI71" s="14"/>
      <c r="QSJ71" s="14"/>
      <c r="QSK71" s="14"/>
      <c r="QSL71" s="14"/>
      <c r="QSM71" s="14"/>
      <c r="QSN71" s="14"/>
      <c r="QSO71" s="14"/>
      <c r="QSP71" s="14"/>
      <c r="QSQ71" s="14"/>
      <c r="QSR71" s="14"/>
      <c r="QSS71" s="14"/>
      <c r="QST71" s="14"/>
      <c r="QSU71" s="14"/>
      <c r="QSV71" s="14"/>
      <c r="QSW71" s="14"/>
      <c r="QSX71" s="14"/>
      <c r="QSY71" s="14"/>
      <c r="QSZ71" s="14"/>
      <c r="QTA71" s="14"/>
      <c r="QTB71" s="14"/>
      <c r="QTC71" s="14"/>
      <c r="QTD71" s="14"/>
      <c r="QTE71" s="14"/>
      <c r="QTF71" s="14"/>
      <c r="QTG71" s="14"/>
      <c r="QTH71" s="14"/>
      <c r="QTI71" s="14"/>
      <c r="QTJ71" s="14"/>
      <c r="QTK71" s="14"/>
      <c r="QTL71" s="14"/>
      <c r="QTM71" s="14"/>
      <c r="QTN71" s="14"/>
      <c r="QTO71" s="14"/>
      <c r="QTP71" s="14"/>
      <c r="QTQ71" s="14"/>
      <c r="QTR71" s="14"/>
      <c r="QTS71" s="14"/>
      <c r="QTT71" s="14"/>
      <c r="QTU71" s="14"/>
      <c r="QTV71" s="14"/>
      <c r="QTW71" s="14"/>
      <c r="QTX71" s="14"/>
      <c r="QTY71" s="14"/>
      <c r="QTZ71" s="14"/>
      <c r="QUA71" s="14"/>
      <c r="QUB71" s="14"/>
      <c r="QUC71" s="14"/>
      <c r="QUD71" s="14"/>
      <c r="QUE71" s="14"/>
      <c r="QUF71" s="14"/>
      <c r="QUG71" s="14"/>
      <c r="QUH71" s="14"/>
      <c r="QUI71" s="14"/>
      <c r="QUJ71" s="14"/>
      <c r="QUK71" s="14"/>
      <c r="QUL71" s="14"/>
      <c r="QUM71" s="14"/>
      <c r="QUN71" s="14"/>
      <c r="QUO71" s="14"/>
      <c r="QUP71" s="14"/>
      <c r="QUQ71" s="14"/>
      <c r="QUR71" s="14"/>
      <c r="QUS71" s="14"/>
      <c r="QUT71" s="14"/>
      <c r="QUU71" s="14"/>
      <c r="QUV71" s="14"/>
      <c r="QUW71" s="14"/>
      <c r="QUX71" s="14"/>
      <c r="QUY71" s="14"/>
      <c r="QUZ71" s="14"/>
      <c r="QVA71" s="14"/>
      <c r="QVB71" s="14"/>
      <c r="QVC71" s="14"/>
      <c r="QVD71" s="14"/>
      <c r="QVE71" s="14"/>
      <c r="QVF71" s="14"/>
      <c r="QVG71" s="14"/>
      <c r="QVH71" s="14"/>
      <c r="QVI71" s="14"/>
      <c r="QVJ71" s="14"/>
      <c r="QVK71" s="14"/>
      <c r="QVL71" s="14"/>
      <c r="QVM71" s="14"/>
      <c r="QVN71" s="14"/>
      <c r="QVO71" s="14"/>
      <c r="QVP71" s="14"/>
      <c r="QVQ71" s="14"/>
      <c r="QVR71" s="14"/>
      <c r="QVS71" s="14"/>
      <c r="QVT71" s="14"/>
      <c r="QVU71" s="14"/>
      <c r="QVV71" s="14"/>
      <c r="QVW71" s="14"/>
      <c r="QVX71" s="14"/>
      <c r="QVY71" s="14"/>
      <c r="QVZ71" s="14"/>
      <c r="QWA71" s="14"/>
      <c r="QWB71" s="14"/>
      <c r="QWC71" s="14"/>
      <c r="QWD71" s="14"/>
      <c r="QWE71" s="14"/>
      <c r="QWF71" s="14"/>
      <c r="QWG71" s="14"/>
      <c r="QWH71" s="14"/>
      <c r="QWI71" s="14"/>
      <c r="QWJ71" s="14"/>
      <c r="QWK71" s="14"/>
      <c r="QWL71" s="14"/>
      <c r="QWM71" s="14"/>
      <c r="QWN71" s="14"/>
      <c r="QWO71" s="14"/>
      <c r="QWP71" s="14"/>
      <c r="QWQ71" s="14"/>
      <c r="QWR71" s="14"/>
      <c r="QWS71" s="14"/>
      <c r="QWT71" s="14"/>
      <c r="QWU71" s="14"/>
      <c r="QWV71" s="14"/>
      <c r="QWW71" s="14"/>
      <c r="QWX71" s="14"/>
      <c r="QWY71" s="14"/>
      <c r="QWZ71" s="14"/>
      <c r="QXA71" s="14"/>
      <c r="QXB71" s="14"/>
      <c r="QXC71" s="14"/>
      <c r="QXD71" s="14"/>
      <c r="QXE71" s="14"/>
      <c r="QXF71" s="14"/>
      <c r="QXG71" s="14"/>
      <c r="QXH71" s="14"/>
      <c r="QXI71" s="14"/>
      <c r="QXJ71" s="14"/>
      <c r="QXK71" s="14"/>
      <c r="QXL71" s="14"/>
      <c r="QXM71" s="14"/>
      <c r="QXN71" s="14"/>
      <c r="QXO71" s="14"/>
      <c r="QXP71" s="14"/>
      <c r="QXQ71" s="14"/>
      <c r="QXR71" s="14"/>
      <c r="QXS71" s="14"/>
      <c r="QXT71" s="14"/>
      <c r="QXU71" s="14"/>
      <c r="QXV71" s="14"/>
      <c r="QXW71" s="14"/>
      <c r="QXX71" s="14"/>
      <c r="QXY71" s="14"/>
      <c r="QXZ71" s="14"/>
      <c r="QYA71" s="14"/>
      <c r="QYB71" s="14"/>
      <c r="QYC71" s="14"/>
      <c r="QYD71" s="14"/>
      <c r="QYE71" s="14"/>
      <c r="QYF71" s="14"/>
      <c r="QYG71" s="14"/>
      <c r="QYH71" s="14"/>
      <c r="QYI71" s="14"/>
      <c r="QYJ71" s="14"/>
      <c r="QYK71" s="14"/>
      <c r="QYL71" s="14"/>
      <c r="QYM71" s="14"/>
      <c r="QYN71" s="14"/>
      <c r="QYO71" s="14"/>
      <c r="QYP71" s="14"/>
      <c r="QYQ71" s="14"/>
      <c r="QYR71" s="14"/>
      <c r="QYS71" s="14"/>
      <c r="QYT71" s="14"/>
      <c r="QYU71" s="14"/>
      <c r="QYV71" s="14"/>
      <c r="QYW71" s="14"/>
      <c r="QYX71" s="14"/>
      <c r="QYY71" s="14"/>
      <c r="QYZ71" s="14"/>
      <c r="QZA71" s="14"/>
      <c r="QZB71" s="14"/>
      <c r="QZC71" s="14"/>
      <c r="QZD71" s="14"/>
      <c r="QZE71" s="14"/>
      <c r="QZF71" s="14"/>
      <c r="QZG71" s="14"/>
      <c r="QZH71" s="14"/>
      <c r="QZI71" s="14"/>
      <c r="QZJ71" s="14"/>
      <c r="QZK71" s="14"/>
      <c r="QZL71" s="14"/>
      <c r="QZM71" s="14"/>
      <c r="QZN71" s="14"/>
      <c r="QZO71" s="14"/>
      <c r="QZP71" s="14"/>
      <c r="QZQ71" s="14"/>
      <c r="QZR71" s="14"/>
      <c r="QZS71" s="14"/>
      <c r="QZT71" s="14"/>
      <c r="QZU71" s="14"/>
      <c r="QZV71" s="14"/>
      <c r="QZW71" s="14"/>
      <c r="QZX71" s="14"/>
      <c r="QZY71" s="14"/>
      <c r="QZZ71" s="14"/>
      <c r="RAA71" s="14"/>
      <c r="RAB71" s="14"/>
      <c r="RAC71" s="14"/>
      <c r="RAD71" s="14"/>
      <c r="RAE71" s="14"/>
      <c r="RAF71" s="14"/>
      <c r="RAG71" s="14"/>
      <c r="RAH71" s="14"/>
      <c r="RAI71" s="14"/>
      <c r="RAJ71" s="14"/>
      <c r="RAK71" s="14"/>
      <c r="RAL71" s="14"/>
      <c r="RAM71" s="14"/>
      <c r="RAN71" s="14"/>
      <c r="RAO71" s="14"/>
      <c r="RAP71" s="14"/>
      <c r="RAQ71" s="14"/>
      <c r="RAR71" s="14"/>
      <c r="RAS71" s="14"/>
      <c r="RAT71" s="14"/>
      <c r="RAU71" s="14"/>
      <c r="RAV71" s="14"/>
      <c r="RAW71" s="14"/>
      <c r="RAX71" s="14"/>
      <c r="RAY71" s="14"/>
      <c r="RAZ71" s="14"/>
      <c r="RBA71" s="14"/>
      <c r="RBB71" s="14"/>
      <c r="RBC71" s="14"/>
      <c r="RBD71" s="14"/>
      <c r="RBE71" s="14"/>
      <c r="RBF71" s="14"/>
      <c r="RBG71" s="14"/>
      <c r="RBH71" s="14"/>
      <c r="RBI71" s="14"/>
      <c r="RBJ71" s="14"/>
      <c r="RBK71" s="14"/>
      <c r="RBL71" s="14"/>
      <c r="RBM71" s="14"/>
      <c r="RBN71" s="14"/>
      <c r="RBO71" s="14"/>
      <c r="RBP71" s="14"/>
      <c r="RBQ71" s="14"/>
      <c r="RBR71" s="14"/>
      <c r="RBS71" s="14"/>
      <c r="RBT71" s="14"/>
      <c r="RBU71" s="14"/>
      <c r="RBV71" s="14"/>
      <c r="RBW71" s="14"/>
      <c r="RBX71" s="14"/>
      <c r="RBY71" s="14"/>
      <c r="RBZ71" s="14"/>
      <c r="RCA71" s="14"/>
      <c r="RCB71" s="14"/>
      <c r="RCC71" s="14"/>
      <c r="RCD71" s="14"/>
      <c r="RCE71" s="14"/>
      <c r="RCF71" s="14"/>
      <c r="RCG71" s="14"/>
      <c r="RCH71" s="14"/>
      <c r="RCI71" s="14"/>
      <c r="RCJ71" s="14"/>
      <c r="RCK71" s="14"/>
      <c r="RCL71" s="14"/>
      <c r="RCM71" s="14"/>
      <c r="RCN71" s="14"/>
      <c r="RCO71" s="14"/>
      <c r="RCP71" s="14"/>
      <c r="RCQ71" s="14"/>
      <c r="RCR71" s="14"/>
      <c r="RCS71" s="14"/>
      <c r="RCT71" s="14"/>
      <c r="RCU71" s="14"/>
      <c r="RCV71" s="14"/>
      <c r="RCW71" s="14"/>
      <c r="RCX71" s="14"/>
      <c r="RCY71" s="14"/>
      <c r="RCZ71" s="14"/>
      <c r="RDA71" s="14"/>
      <c r="RDB71" s="14"/>
      <c r="RDC71" s="14"/>
      <c r="RDD71" s="14"/>
      <c r="RDE71" s="14"/>
      <c r="RDF71" s="14"/>
      <c r="RDG71" s="14"/>
      <c r="RDH71" s="14"/>
      <c r="RDI71" s="14"/>
      <c r="RDJ71" s="14"/>
      <c r="RDK71" s="14"/>
      <c r="RDL71" s="14"/>
      <c r="RDM71" s="14"/>
      <c r="RDN71" s="14"/>
      <c r="RDO71" s="14"/>
      <c r="RDP71" s="14"/>
      <c r="RDQ71" s="14"/>
      <c r="RDR71" s="14"/>
      <c r="RDS71" s="14"/>
      <c r="RDT71" s="14"/>
      <c r="RDU71" s="14"/>
      <c r="RDV71" s="14"/>
      <c r="RDW71" s="14"/>
      <c r="RDX71" s="14"/>
      <c r="RDY71" s="14"/>
      <c r="RDZ71" s="14"/>
      <c r="REA71" s="14"/>
      <c r="REB71" s="14"/>
      <c r="REC71" s="14"/>
      <c r="RED71" s="14"/>
      <c r="REE71" s="14"/>
      <c r="REF71" s="14"/>
      <c r="REG71" s="14"/>
      <c r="REH71" s="14"/>
      <c r="REI71" s="14"/>
      <c r="REJ71" s="14"/>
      <c r="REK71" s="14"/>
      <c r="REL71" s="14"/>
      <c r="REM71" s="14"/>
      <c r="REN71" s="14"/>
      <c r="REO71" s="14"/>
      <c r="REP71" s="14"/>
      <c r="REQ71" s="14"/>
      <c r="RER71" s="14"/>
      <c r="RES71" s="14"/>
      <c r="RET71" s="14"/>
      <c r="REU71" s="14"/>
      <c r="REV71" s="14"/>
      <c r="REW71" s="14"/>
      <c r="REX71" s="14"/>
      <c r="REY71" s="14"/>
      <c r="REZ71" s="14"/>
      <c r="RFA71" s="14"/>
      <c r="RFB71" s="14"/>
      <c r="RFC71" s="14"/>
      <c r="RFD71" s="14"/>
      <c r="RFE71" s="14"/>
      <c r="RFF71" s="14"/>
      <c r="RFG71" s="14"/>
      <c r="RFH71" s="14"/>
      <c r="RFI71" s="14"/>
      <c r="RFJ71" s="14"/>
      <c r="RFK71" s="14"/>
      <c r="RFL71" s="14"/>
      <c r="RFM71" s="14"/>
      <c r="RFN71" s="14"/>
      <c r="RFO71" s="14"/>
      <c r="RFP71" s="14"/>
      <c r="RFQ71" s="14"/>
      <c r="RFR71" s="14"/>
      <c r="RFS71" s="14"/>
      <c r="RFT71" s="14"/>
      <c r="RFU71" s="14"/>
      <c r="RFV71" s="14"/>
      <c r="RFW71" s="14"/>
      <c r="RFX71" s="14"/>
      <c r="RFY71" s="14"/>
      <c r="RFZ71" s="14"/>
      <c r="RGA71" s="14"/>
      <c r="RGB71" s="14"/>
      <c r="RGC71" s="14"/>
      <c r="RGD71" s="14"/>
      <c r="RGE71" s="14"/>
      <c r="RGF71" s="14"/>
      <c r="RGG71" s="14"/>
      <c r="RGH71" s="14"/>
      <c r="RGI71" s="14"/>
      <c r="RGJ71" s="14"/>
      <c r="RGK71" s="14"/>
      <c r="RGL71" s="14"/>
      <c r="RGM71" s="14"/>
      <c r="RGN71" s="14"/>
      <c r="RGO71" s="14"/>
      <c r="RGP71" s="14"/>
      <c r="RGQ71" s="14"/>
      <c r="RGR71" s="14"/>
      <c r="RGS71" s="14"/>
      <c r="RGT71" s="14"/>
      <c r="RGU71" s="14"/>
      <c r="RGV71" s="14"/>
      <c r="RGW71" s="14"/>
      <c r="RGX71" s="14"/>
      <c r="RGY71" s="14"/>
      <c r="RGZ71" s="14"/>
      <c r="RHA71" s="14"/>
      <c r="RHB71" s="14"/>
      <c r="RHC71" s="14"/>
      <c r="RHD71" s="14"/>
      <c r="RHE71" s="14"/>
      <c r="RHF71" s="14"/>
      <c r="RHG71" s="14"/>
      <c r="RHH71" s="14"/>
      <c r="RHI71" s="14"/>
      <c r="RHJ71" s="14"/>
      <c r="RHK71" s="14"/>
      <c r="RHL71" s="14"/>
      <c r="RHM71" s="14"/>
      <c r="RHN71" s="14"/>
      <c r="RHO71" s="14"/>
      <c r="RHP71" s="14"/>
      <c r="RHQ71" s="14"/>
      <c r="RHR71" s="14"/>
      <c r="RHS71" s="14"/>
      <c r="RHT71" s="14"/>
      <c r="RHU71" s="14"/>
      <c r="RHV71" s="14"/>
      <c r="RHW71" s="14"/>
      <c r="RHX71" s="14"/>
      <c r="RHY71" s="14"/>
      <c r="RHZ71" s="14"/>
      <c r="RIA71" s="14"/>
      <c r="RIB71" s="14"/>
      <c r="RIC71" s="14"/>
      <c r="RID71" s="14"/>
      <c r="RIE71" s="14"/>
      <c r="RIF71" s="14"/>
      <c r="RIG71" s="14"/>
      <c r="RIH71" s="14"/>
      <c r="RII71" s="14"/>
      <c r="RIJ71" s="14"/>
      <c r="RIK71" s="14"/>
      <c r="RIL71" s="14"/>
      <c r="RIM71" s="14"/>
      <c r="RIN71" s="14"/>
      <c r="RIO71" s="14"/>
      <c r="RIP71" s="14"/>
      <c r="RIQ71" s="14"/>
      <c r="RIR71" s="14"/>
      <c r="RIS71" s="14"/>
      <c r="RIT71" s="14"/>
      <c r="RIU71" s="14"/>
      <c r="RIV71" s="14"/>
      <c r="RIW71" s="14"/>
      <c r="RIX71" s="14"/>
      <c r="RIY71" s="14"/>
      <c r="RIZ71" s="14"/>
      <c r="RJA71" s="14"/>
      <c r="RJB71" s="14"/>
      <c r="RJC71" s="14"/>
      <c r="RJD71" s="14"/>
      <c r="RJE71" s="14"/>
      <c r="RJF71" s="14"/>
      <c r="RJG71" s="14"/>
      <c r="RJH71" s="14"/>
      <c r="RJI71" s="14"/>
      <c r="RJJ71" s="14"/>
      <c r="RJK71" s="14"/>
      <c r="RJL71" s="14"/>
      <c r="RJM71" s="14"/>
      <c r="RJN71" s="14"/>
      <c r="RJO71" s="14"/>
      <c r="RJP71" s="14"/>
      <c r="RJQ71" s="14"/>
      <c r="RJR71" s="14"/>
      <c r="RJS71" s="14"/>
      <c r="RJT71" s="14"/>
      <c r="RJU71" s="14"/>
      <c r="RJV71" s="14"/>
      <c r="RJW71" s="14"/>
      <c r="RJX71" s="14"/>
      <c r="RJY71" s="14"/>
      <c r="RJZ71" s="14"/>
      <c r="RKA71" s="14"/>
      <c r="RKB71" s="14"/>
      <c r="RKC71" s="14"/>
      <c r="RKD71" s="14"/>
      <c r="RKE71" s="14"/>
      <c r="RKF71" s="14"/>
      <c r="RKG71" s="14"/>
      <c r="RKH71" s="14"/>
      <c r="RKI71" s="14"/>
      <c r="RKJ71" s="14"/>
      <c r="RKK71" s="14"/>
      <c r="RKL71" s="14"/>
      <c r="RKM71" s="14"/>
      <c r="RKN71" s="14"/>
      <c r="RKO71" s="14"/>
      <c r="RKP71" s="14"/>
      <c r="RKQ71" s="14"/>
      <c r="RKR71" s="14"/>
      <c r="RKS71" s="14"/>
      <c r="RKT71" s="14"/>
      <c r="RKU71" s="14"/>
      <c r="RKV71" s="14"/>
      <c r="RKW71" s="14"/>
      <c r="RKX71" s="14"/>
      <c r="RKY71" s="14"/>
      <c r="RKZ71" s="14"/>
      <c r="RLA71" s="14"/>
      <c r="RLB71" s="14"/>
      <c r="RLC71" s="14"/>
      <c r="RLD71" s="14"/>
      <c r="RLE71" s="14"/>
      <c r="RLF71" s="14"/>
      <c r="RLG71" s="14"/>
      <c r="RLH71" s="14"/>
      <c r="RLI71" s="14"/>
      <c r="RLJ71" s="14"/>
      <c r="RLK71" s="14"/>
      <c r="RLL71" s="14"/>
      <c r="RLM71" s="14"/>
      <c r="RLN71" s="14"/>
      <c r="RLO71" s="14"/>
      <c r="RLP71" s="14"/>
      <c r="RLQ71" s="14"/>
      <c r="RLR71" s="14"/>
      <c r="RLS71" s="14"/>
      <c r="RLT71" s="14"/>
      <c r="RLU71" s="14"/>
      <c r="RLV71" s="14"/>
      <c r="RLW71" s="14"/>
      <c r="RLX71" s="14"/>
      <c r="RLY71" s="14"/>
      <c r="RLZ71" s="14"/>
      <c r="RMA71" s="14"/>
      <c r="RMB71" s="14"/>
      <c r="RMC71" s="14"/>
      <c r="RMD71" s="14"/>
      <c r="RME71" s="14"/>
      <c r="RMF71" s="14"/>
      <c r="RMG71" s="14"/>
      <c r="RMH71" s="14"/>
      <c r="RMI71" s="14"/>
      <c r="RMJ71" s="14"/>
      <c r="RMK71" s="14"/>
      <c r="RML71" s="14"/>
      <c r="RMM71" s="14"/>
      <c r="RMN71" s="14"/>
      <c r="RMO71" s="14"/>
      <c r="RMP71" s="14"/>
      <c r="RMQ71" s="14"/>
      <c r="RMR71" s="14"/>
      <c r="RMS71" s="14"/>
      <c r="RMT71" s="14"/>
      <c r="RMU71" s="14"/>
      <c r="RMV71" s="14"/>
      <c r="RMW71" s="14"/>
      <c r="RMX71" s="14"/>
      <c r="RMY71" s="14"/>
      <c r="RMZ71" s="14"/>
      <c r="RNA71" s="14"/>
      <c r="RNB71" s="14"/>
      <c r="RNC71" s="14"/>
      <c r="RND71" s="14"/>
      <c r="RNE71" s="14"/>
      <c r="RNF71" s="14"/>
      <c r="RNG71" s="14"/>
      <c r="RNH71" s="14"/>
      <c r="RNI71" s="14"/>
      <c r="RNJ71" s="14"/>
      <c r="RNK71" s="14"/>
      <c r="RNL71" s="14"/>
      <c r="RNM71" s="14"/>
      <c r="RNN71" s="14"/>
      <c r="RNO71" s="14"/>
      <c r="RNP71" s="14"/>
      <c r="RNQ71" s="14"/>
      <c r="RNR71" s="14"/>
      <c r="RNS71" s="14"/>
      <c r="RNT71" s="14"/>
      <c r="RNU71" s="14"/>
      <c r="RNV71" s="14"/>
      <c r="RNW71" s="14"/>
      <c r="RNX71" s="14"/>
      <c r="RNY71" s="14"/>
      <c r="RNZ71" s="14"/>
      <c r="ROA71" s="14"/>
      <c r="ROB71" s="14"/>
      <c r="ROC71" s="14"/>
      <c r="ROD71" s="14"/>
      <c r="ROE71" s="14"/>
      <c r="ROF71" s="14"/>
      <c r="ROG71" s="14"/>
      <c r="ROH71" s="14"/>
      <c r="ROI71" s="14"/>
      <c r="ROJ71" s="14"/>
      <c r="ROK71" s="14"/>
      <c r="ROL71" s="14"/>
      <c r="ROM71" s="14"/>
      <c r="RON71" s="14"/>
      <c r="ROO71" s="14"/>
      <c r="ROP71" s="14"/>
      <c r="ROQ71" s="14"/>
      <c r="ROR71" s="14"/>
      <c r="ROS71" s="14"/>
      <c r="ROT71" s="14"/>
      <c r="ROU71" s="14"/>
      <c r="ROV71" s="14"/>
      <c r="ROW71" s="14"/>
      <c r="ROX71" s="14"/>
      <c r="ROY71" s="14"/>
      <c r="ROZ71" s="14"/>
      <c r="RPA71" s="14"/>
      <c r="RPB71" s="14"/>
      <c r="RPC71" s="14"/>
      <c r="RPD71" s="14"/>
      <c r="RPE71" s="14"/>
      <c r="RPF71" s="14"/>
      <c r="RPG71" s="14"/>
      <c r="RPH71" s="14"/>
      <c r="RPI71" s="14"/>
      <c r="RPJ71" s="14"/>
      <c r="RPK71" s="14"/>
      <c r="RPL71" s="14"/>
      <c r="RPM71" s="14"/>
      <c r="RPN71" s="14"/>
      <c r="RPO71" s="14"/>
      <c r="RPP71" s="14"/>
      <c r="RPQ71" s="14"/>
      <c r="RPR71" s="14"/>
      <c r="RPS71" s="14"/>
      <c r="RPT71" s="14"/>
      <c r="RPU71" s="14"/>
      <c r="RPV71" s="14"/>
      <c r="RPW71" s="14"/>
      <c r="RPX71" s="14"/>
      <c r="RPY71" s="14"/>
      <c r="RPZ71" s="14"/>
      <c r="RQA71" s="14"/>
      <c r="RQB71" s="14"/>
      <c r="RQC71" s="14"/>
      <c r="RQD71" s="14"/>
      <c r="RQE71" s="14"/>
      <c r="RQF71" s="14"/>
      <c r="RQG71" s="14"/>
      <c r="RQH71" s="14"/>
      <c r="RQI71" s="14"/>
      <c r="RQJ71" s="14"/>
      <c r="RQK71" s="14"/>
      <c r="RQL71" s="14"/>
      <c r="RQM71" s="14"/>
      <c r="RQN71" s="14"/>
      <c r="RQO71" s="14"/>
      <c r="RQP71" s="14"/>
      <c r="RQQ71" s="14"/>
      <c r="RQR71" s="14"/>
      <c r="RQS71" s="14"/>
      <c r="RQT71" s="14"/>
      <c r="RQU71" s="14"/>
      <c r="RQV71" s="14"/>
      <c r="RQW71" s="14"/>
      <c r="RQX71" s="14"/>
      <c r="RQY71" s="14"/>
      <c r="RQZ71" s="14"/>
      <c r="RRA71" s="14"/>
      <c r="RRB71" s="14"/>
      <c r="RRC71" s="14"/>
      <c r="RRD71" s="14"/>
      <c r="RRE71" s="14"/>
      <c r="RRF71" s="14"/>
      <c r="RRG71" s="14"/>
      <c r="RRH71" s="14"/>
      <c r="RRI71" s="14"/>
      <c r="RRJ71" s="14"/>
      <c r="RRK71" s="14"/>
      <c r="RRL71" s="14"/>
      <c r="RRM71" s="14"/>
      <c r="RRN71" s="14"/>
      <c r="RRO71" s="14"/>
      <c r="RRP71" s="14"/>
      <c r="RRQ71" s="14"/>
      <c r="RRR71" s="14"/>
      <c r="RRS71" s="14"/>
      <c r="RRT71" s="14"/>
      <c r="RRU71" s="14"/>
      <c r="RRV71" s="14"/>
      <c r="RRW71" s="14"/>
      <c r="RRX71" s="14"/>
      <c r="RRY71" s="14"/>
      <c r="RRZ71" s="14"/>
      <c r="RSA71" s="14"/>
      <c r="RSB71" s="14"/>
      <c r="RSC71" s="14"/>
      <c r="RSD71" s="14"/>
      <c r="RSE71" s="14"/>
      <c r="RSF71" s="14"/>
      <c r="RSG71" s="14"/>
      <c r="RSH71" s="14"/>
      <c r="RSI71" s="14"/>
      <c r="RSJ71" s="14"/>
      <c r="RSK71" s="14"/>
      <c r="RSL71" s="14"/>
      <c r="RSM71" s="14"/>
      <c r="RSN71" s="14"/>
      <c r="RSO71" s="14"/>
      <c r="RSP71" s="14"/>
      <c r="RSQ71" s="14"/>
      <c r="RSR71" s="14"/>
      <c r="RSS71" s="14"/>
      <c r="RST71" s="14"/>
      <c r="RSU71" s="14"/>
      <c r="RSV71" s="14"/>
      <c r="RSW71" s="14"/>
      <c r="RSX71" s="14"/>
      <c r="RSY71" s="14"/>
      <c r="RSZ71" s="14"/>
      <c r="RTA71" s="14"/>
      <c r="RTB71" s="14"/>
      <c r="RTC71" s="14"/>
      <c r="RTD71" s="14"/>
      <c r="RTE71" s="14"/>
      <c r="RTF71" s="14"/>
      <c r="RTG71" s="14"/>
      <c r="RTH71" s="14"/>
      <c r="RTI71" s="14"/>
      <c r="RTJ71" s="14"/>
      <c r="RTK71" s="14"/>
      <c r="RTL71" s="14"/>
      <c r="RTM71" s="14"/>
      <c r="RTN71" s="14"/>
      <c r="RTO71" s="14"/>
      <c r="RTP71" s="14"/>
      <c r="RTQ71" s="14"/>
      <c r="RTR71" s="14"/>
      <c r="RTS71" s="14"/>
      <c r="RTT71" s="14"/>
      <c r="RTU71" s="14"/>
      <c r="RTV71" s="14"/>
      <c r="RTW71" s="14"/>
      <c r="RTX71" s="14"/>
      <c r="RTY71" s="14"/>
      <c r="RTZ71" s="14"/>
      <c r="RUA71" s="14"/>
      <c r="RUB71" s="14"/>
      <c r="RUC71" s="14"/>
      <c r="RUD71" s="14"/>
      <c r="RUE71" s="14"/>
      <c r="RUF71" s="14"/>
      <c r="RUG71" s="14"/>
      <c r="RUH71" s="14"/>
      <c r="RUI71" s="14"/>
      <c r="RUJ71" s="14"/>
      <c r="RUK71" s="14"/>
      <c r="RUL71" s="14"/>
      <c r="RUM71" s="14"/>
      <c r="RUN71" s="14"/>
      <c r="RUO71" s="14"/>
      <c r="RUP71" s="14"/>
      <c r="RUQ71" s="14"/>
      <c r="RUR71" s="14"/>
      <c r="RUS71" s="14"/>
      <c r="RUT71" s="14"/>
      <c r="RUU71" s="14"/>
      <c r="RUV71" s="14"/>
      <c r="RUW71" s="14"/>
      <c r="RUX71" s="14"/>
      <c r="RUY71" s="14"/>
      <c r="RUZ71" s="14"/>
      <c r="RVA71" s="14"/>
      <c r="RVB71" s="14"/>
      <c r="RVC71" s="14"/>
      <c r="RVD71" s="14"/>
      <c r="RVE71" s="14"/>
      <c r="RVF71" s="14"/>
      <c r="RVG71" s="14"/>
      <c r="RVH71" s="14"/>
      <c r="RVI71" s="14"/>
      <c r="RVJ71" s="14"/>
      <c r="RVK71" s="14"/>
      <c r="RVL71" s="14"/>
      <c r="RVM71" s="14"/>
      <c r="RVN71" s="14"/>
      <c r="RVO71" s="14"/>
      <c r="RVP71" s="14"/>
      <c r="RVQ71" s="14"/>
      <c r="RVR71" s="14"/>
      <c r="RVS71" s="14"/>
      <c r="RVT71" s="14"/>
      <c r="RVU71" s="14"/>
      <c r="RVV71" s="14"/>
      <c r="RVW71" s="14"/>
      <c r="RVX71" s="14"/>
      <c r="RVY71" s="14"/>
      <c r="RVZ71" s="14"/>
      <c r="RWA71" s="14"/>
      <c r="RWB71" s="14"/>
      <c r="RWC71" s="14"/>
      <c r="RWD71" s="14"/>
      <c r="RWE71" s="14"/>
      <c r="RWF71" s="14"/>
      <c r="RWG71" s="14"/>
      <c r="RWH71" s="14"/>
      <c r="RWI71" s="14"/>
      <c r="RWJ71" s="14"/>
      <c r="RWK71" s="14"/>
      <c r="RWL71" s="14"/>
      <c r="RWM71" s="14"/>
      <c r="RWN71" s="14"/>
      <c r="RWO71" s="14"/>
      <c r="RWP71" s="14"/>
      <c r="RWQ71" s="14"/>
      <c r="RWR71" s="14"/>
      <c r="RWS71" s="14"/>
      <c r="RWT71" s="14"/>
      <c r="RWU71" s="14"/>
      <c r="RWV71" s="14"/>
      <c r="RWW71" s="14"/>
      <c r="RWX71" s="14"/>
      <c r="RWY71" s="14"/>
      <c r="RWZ71" s="14"/>
      <c r="RXA71" s="14"/>
      <c r="RXB71" s="14"/>
      <c r="RXC71" s="14"/>
      <c r="RXD71" s="14"/>
      <c r="RXE71" s="14"/>
      <c r="RXF71" s="14"/>
      <c r="RXG71" s="14"/>
      <c r="RXH71" s="14"/>
      <c r="RXI71" s="14"/>
      <c r="RXJ71" s="14"/>
      <c r="RXK71" s="14"/>
      <c r="RXL71" s="14"/>
      <c r="RXM71" s="14"/>
      <c r="RXN71" s="14"/>
      <c r="RXO71" s="14"/>
      <c r="RXP71" s="14"/>
      <c r="RXQ71" s="14"/>
      <c r="RXR71" s="14"/>
      <c r="RXS71" s="14"/>
      <c r="RXT71" s="14"/>
      <c r="RXU71" s="14"/>
      <c r="RXV71" s="14"/>
      <c r="RXW71" s="14"/>
      <c r="RXX71" s="14"/>
      <c r="RXY71" s="14"/>
      <c r="RXZ71" s="14"/>
      <c r="RYA71" s="14"/>
      <c r="RYB71" s="14"/>
      <c r="RYC71" s="14"/>
      <c r="RYD71" s="14"/>
      <c r="RYE71" s="14"/>
      <c r="RYF71" s="14"/>
      <c r="RYG71" s="14"/>
      <c r="RYH71" s="14"/>
      <c r="RYI71" s="14"/>
      <c r="RYJ71" s="14"/>
      <c r="RYK71" s="14"/>
      <c r="RYL71" s="14"/>
      <c r="RYM71" s="14"/>
      <c r="RYN71" s="14"/>
      <c r="RYO71" s="14"/>
      <c r="RYP71" s="14"/>
      <c r="RYQ71" s="14"/>
      <c r="RYR71" s="14"/>
      <c r="RYS71" s="14"/>
      <c r="RYT71" s="14"/>
      <c r="RYU71" s="14"/>
      <c r="RYV71" s="14"/>
      <c r="RYW71" s="14"/>
      <c r="RYX71" s="14"/>
      <c r="RYY71" s="14"/>
      <c r="RYZ71" s="14"/>
      <c r="RZA71" s="14"/>
      <c r="RZB71" s="14"/>
      <c r="RZC71" s="14"/>
      <c r="RZD71" s="14"/>
      <c r="RZE71" s="14"/>
      <c r="RZF71" s="14"/>
      <c r="RZG71" s="14"/>
      <c r="RZH71" s="14"/>
      <c r="RZI71" s="14"/>
      <c r="RZJ71" s="14"/>
      <c r="RZK71" s="14"/>
      <c r="RZL71" s="14"/>
      <c r="RZM71" s="14"/>
      <c r="RZN71" s="14"/>
      <c r="RZO71" s="14"/>
      <c r="RZP71" s="14"/>
      <c r="RZQ71" s="14"/>
      <c r="RZR71" s="14"/>
      <c r="RZS71" s="14"/>
      <c r="RZT71" s="14"/>
      <c r="RZU71" s="14"/>
      <c r="RZV71" s="14"/>
      <c r="RZW71" s="14"/>
      <c r="RZX71" s="14"/>
      <c r="RZY71" s="14"/>
      <c r="RZZ71" s="14"/>
      <c r="SAA71" s="14"/>
      <c r="SAB71" s="14"/>
      <c r="SAC71" s="14"/>
      <c r="SAD71" s="14"/>
      <c r="SAE71" s="14"/>
      <c r="SAF71" s="14"/>
      <c r="SAG71" s="14"/>
      <c r="SAH71" s="14"/>
      <c r="SAI71" s="14"/>
      <c r="SAJ71" s="14"/>
      <c r="SAK71" s="14"/>
      <c r="SAL71" s="14"/>
      <c r="SAM71" s="14"/>
      <c r="SAN71" s="14"/>
      <c r="SAO71" s="14"/>
      <c r="SAP71" s="14"/>
      <c r="SAQ71" s="14"/>
      <c r="SAR71" s="14"/>
      <c r="SAS71" s="14"/>
      <c r="SAT71" s="14"/>
      <c r="SAU71" s="14"/>
      <c r="SAV71" s="14"/>
      <c r="SAW71" s="14"/>
      <c r="SAX71" s="14"/>
      <c r="SAY71" s="14"/>
      <c r="SAZ71" s="14"/>
      <c r="SBA71" s="14"/>
      <c r="SBB71" s="14"/>
      <c r="SBC71" s="14"/>
      <c r="SBD71" s="14"/>
      <c r="SBE71" s="14"/>
      <c r="SBF71" s="14"/>
      <c r="SBG71" s="14"/>
      <c r="SBH71" s="14"/>
      <c r="SBI71" s="14"/>
      <c r="SBJ71" s="14"/>
      <c r="SBK71" s="14"/>
      <c r="SBL71" s="14"/>
      <c r="SBM71" s="14"/>
      <c r="SBN71" s="14"/>
      <c r="SBO71" s="14"/>
      <c r="SBP71" s="14"/>
      <c r="SBQ71" s="14"/>
      <c r="SBR71" s="14"/>
      <c r="SBS71" s="14"/>
      <c r="SBT71" s="14"/>
      <c r="SBU71" s="14"/>
      <c r="SBV71" s="14"/>
      <c r="SBW71" s="14"/>
      <c r="SBX71" s="14"/>
      <c r="SBY71" s="14"/>
      <c r="SBZ71" s="14"/>
      <c r="SCA71" s="14"/>
      <c r="SCB71" s="14"/>
      <c r="SCC71" s="14"/>
      <c r="SCD71" s="14"/>
      <c r="SCE71" s="14"/>
      <c r="SCF71" s="14"/>
      <c r="SCG71" s="14"/>
      <c r="SCH71" s="14"/>
      <c r="SCI71" s="14"/>
      <c r="SCJ71" s="14"/>
      <c r="SCK71" s="14"/>
      <c r="SCL71" s="14"/>
      <c r="SCM71" s="14"/>
      <c r="SCN71" s="14"/>
      <c r="SCO71" s="14"/>
      <c r="SCP71" s="14"/>
      <c r="SCQ71" s="14"/>
      <c r="SCR71" s="14"/>
      <c r="SCS71" s="14"/>
      <c r="SCT71" s="14"/>
      <c r="SCU71" s="14"/>
      <c r="SCV71" s="14"/>
      <c r="SCW71" s="14"/>
      <c r="SCX71" s="14"/>
      <c r="SCY71" s="14"/>
      <c r="SCZ71" s="14"/>
      <c r="SDA71" s="14"/>
      <c r="SDB71" s="14"/>
      <c r="SDC71" s="14"/>
      <c r="SDD71" s="14"/>
      <c r="SDE71" s="14"/>
      <c r="SDF71" s="14"/>
      <c r="SDG71" s="14"/>
      <c r="SDH71" s="14"/>
      <c r="SDI71" s="14"/>
      <c r="SDJ71" s="14"/>
      <c r="SDK71" s="14"/>
      <c r="SDL71" s="14"/>
      <c r="SDM71" s="14"/>
      <c r="SDN71" s="14"/>
      <c r="SDO71" s="14"/>
      <c r="SDP71" s="14"/>
      <c r="SDQ71" s="14"/>
      <c r="SDR71" s="14"/>
      <c r="SDS71" s="14"/>
      <c r="SDT71" s="14"/>
      <c r="SDU71" s="14"/>
      <c r="SDV71" s="14"/>
      <c r="SDW71" s="14"/>
      <c r="SDX71" s="14"/>
      <c r="SDY71" s="14"/>
      <c r="SDZ71" s="14"/>
      <c r="SEA71" s="14"/>
      <c r="SEB71" s="14"/>
      <c r="SEC71" s="14"/>
      <c r="SED71" s="14"/>
      <c r="SEE71" s="14"/>
      <c r="SEF71" s="14"/>
      <c r="SEG71" s="14"/>
      <c r="SEH71" s="14"/>
      <c r="SEI71" s="14"/>
      <c r="SEJ71" s="14"/>
      <c r="SEK71" s="14"/>
      <c r="SEL71" s="14"/>
      <c r="SEM71" s="14"/>
      <c r="SEN71" s="14"/>
      <c r="SEO71" s="14"/>
      <c r="SEP71" s="14"/>
      <c r="SEQ71" s="14"/>
      <c r="SER71" s="14"/>
      <c r="SES71" s="14"/>
      <c r="SET71" s="14"/>
      <c r="SEU71" s="14"/>
      <c r="SEV71" s="14"/>
      <c r="SEW71" s="14"/>
      <c r="SEX71" s="14"/>
      <c r="SEY71" s="14"/>
      <c r="SEZ71" s="14"/>
      <c r="SFA71" s="14"/>
      <c r="SFB71" s="14"/>
      <c r="SFC71" s="14"/>
      <c r="SFD71" s="14"/>
      <c r="SFE71" s="14"/>
      <c r="SFF71" s="14"/>
      <c r="SFG71" s="14"/>
      <c r="SFH71" s="14"/>
      <c r="SFI71" s="14"/>
      <c r="SFJ71" s="14"/>
      <c r="SFK71" s="14"/>
      <c r="SFL71" s="14"/>
      <c r="SFM71" s="14"/>
      <c r="SFN71" s="14"/>
      <c r="SFO71" s="14"/>
      <c r="SFP71" s="14"/>
      <c r="SFQ71" s="14"/>
      <c r="SFR71" s="14"/>
      <c r="SFS71" s="14"/>
      <c r="SFT71" s="14"/>
      <c r="SFU71" s="14"/>
      <c r="SFV71" s="14"/>
      <c r="SFW71" s="14"/>
      <c r="SFX71" s="14"/>
      <c r="SFY71" s="14"/>
      <c r="SFZ71" s="14"/>
      <c r="SGA71" s="14"/>
      <c r="SGB71" s="14"/>
      <c r="SGC71" s="14"/>
      <c r="SGD71" s="14"/>
      <c r="SGE71" s="14"/>
      <c r="SGF71" s="14"/>
      <c r="SGG71" s="14"/>
      <c r="SGH71" s="14"/>
      <c r="SGI71" s="14"/>
      <c r="SGJ71" s="14"/>
      <c r="SGK71" s="14"/>
      <c r="SGL71" s="14"/>
      <c r="SGM71" s="14"/>
      <c r="SGN71" s="14"/>
      <c r="SGO71" s="14"/>
      <c r="SGP71" s="14"/>
      <c r="SGQ71" s="14"/>
      <c r="SGR71" s="14"/>
      <c r="SGS71" s="14"/>
      <c r="SGT71" s="14"/>
      <c r="SGU71" s="14"/>
      <c r="SGV71" s="14"/>
      <c r="SGW71" s="14"/>
      <c r="SGX71" s="14"/>
      <c r="SGY71" s="14"/>
      <c r="SGZ71" s="14"/>
      <c r="SHA71" s="14"/>
      <c r="SHB71" s="14"/>
      <c r="SHC71" s="14"/>
      <c r="SHD71" s="14"/>
      <c r="SHE71" s="14"/>
      <c r="SHF71" s="14"/>
      <c r="SHG71" s="14"/>
      <c r="SHH71" s="14"/>
      <c r="SHI71" s="14"/>
      <c r="SHJ71" s="14"/>
      <c r="SHK71" s="14"/>
      <c r="SHL71" s="14"/>
      <c r="SHM71" s="14"/>
      <c r="SHN71" s="14"/>
      <c r="SHO71" s="14"/>
      <c r="SHP71" s="14"/>
      <c r="SHQ71" s="14"/>
      <c r="SHR71" s="14"/>
      <c r="SHS71" s="14"/>
      <c r="SHT71" s="14"/>
      <c r="SHU71" s="14"/>
      <c r="SHV71" s="14"/>
      <c r="SHW71" s="14"/>
      <c r="SHX71" s="14"/>
      <c r="SHY71" s="14"/>
      <c r="SHZ71" s="14"/>
      <c r="SIA71" s="14"/>
      <c r="SIB71" s="14"/>
      <c r="SIC71" s="14"/>
      <c r="SID71" s="14"/>
      <c r="SIE71" s="14"/>
      <c r="SIF71" s="14"/>
      <c r="SIG71" s="14"/>
      <c r="SIH71" s="14"/>
      <c r="SII71" s="14"/>
      <c r="SIJ71" s="14"/>
      <c r="SIK71" s="14"/>
      <c r="SIL71" s="14"/>
      <c r="SIM71" s="14"/>
      <c r="SIN71" s="14"/>
      <c r="SIO71" s="14"/>
      <c r="SIP71" s="14"/>
      <c r="SIQ71" s="14"/>
      <c r="SIR71" s="14"/>
      <c r="SIS71" s="14"/>
      <c r="SIT71" s="14"/>
      <c r="SIU71" s="14"/>
      <c r="SIV71" s="14"/>
      <c r="SIW71" s="14"/>
      <c r="SIX71" s="14"/>
      <c r="SIY71" s="14"/>
      <c r="SIZ71" s="14"/>
      <c r="SJA71" s="14"/>
      <c r="SJB71" s="14"/>
      <c r="SJC71" s="14"/>
      <c r="SJD71" s="14"/>
      <c r="SJE71" s="14"/>
      <c r="SJF71" s="14"/>
      <c r="SJG71" s="14"/>
      <c r="SJH71" s="14"/>
      <c r="SJI71" s="14"/>
      <c r="SJJ71" s="14"/>
      <c r="SJK71" s="14"/>
      <c r="SJL71" s="14"/>
      <c r="SJM71" s="14"/>
      <c r="SJN71" s="14"/>
      <c r="SJO71" s="14"/>
      <c r="SJP71" s="14"/>
      <c r="SJQ71" s="14"/>
      <c r="SJR71" s="14"/>
      <c r="SJS71" s="14"/>
      <c r="SJT71" s="14"/>
      <c r="SJU71" s="14"/>
      <c r="SJV71" s="14"/>
      <c r="SJW71" s="14"/>
      <c r="SJX71" s="14"/>
      <c r="SJY71" s="14"/>
      <c r="SJZ71" s="14"/>
      <c r="SKA71" s="14"/>
      <c r="SKB71" s="14"/>
      <c r="SKC71" s="14"/>
      <c r="SKD71" s="14"/>
      <c r="SKE71" s="14"/>
      <c r="SKF71" s="14"/>
      <c r="SKG71" s="14"/>
      <c r="SKH71" s="14"/>
      <c r="SKI71" s="14"/>
      <c r="SKJ71" s="14"/>
      <c r="SKK71" s="14"/>
      <c r="SKL71" s="14"/>
      <c r="SKM71" s="14"/>
      <c r="SKN71" s="14"/>
      <c r="SKO71" s="14"/>
      <c r="SKP71" s="14"/>
      <c r="SKQ71" s="14"/>
      <c r="SKR71" s="14"/>
      <c r="SKS71" s="14"/>
      <c r="SKT71" s="14"/>
      <c r="SKU71" s="14"/>
      <c r="SKV71" s="14"/>
      <c r="SKW71" s="14"/>
      <c r="SKX71" s="14"/>
      <c r="SKY71" s="14"/>
      <c r="SKZ71" s="14"/>
      <c r="SLA71" s="14"/>
      <c r="SLB71" s="14"/>
      <c r="SLC71" s="14"/>
      <c r="SLD71" s="14"/>
      <c r="SLE71" s="14"/>
      <c r="SLF71" s="14"/>
      <c r="SLG71" s="14"/>
      <c r="SLH71" s="14"/>
      <c r="SLI71" s="14"/>
      <c r="SLJ71" s="14"/>
      <c r="SLK71" s="14"/>
      <c r="SLL71" s="14"/>
      <c r="SLM71" s="14"/>
      <c r="SLN71" s="14"/>
      <c r="SLO71" s="14"/>
      <c r="SLP71" s="14"/>
      <c r="SLQ71" s="14"/>
      <c r="SLR71" s="14"/>
      <c r="SLS71" s="14"/>
      <c r="SLT71" s="14"/>
      <c r="SLU71" s="14"/>
      <c r="SLV71" s="14"/>
      <c r="SLW71" s="14"/>
      <c r="SLX71" s="14"/>
      <c r="SLY71" s="14"/>
      <c r="SLZ71" s="14"/>
      <c r="SMA71" s="14"/>
      <c r="SMB71" s="14"/>
      <c r="SMC71" s="14"/>
      <c r="SMD71" s="14"/>
      <c r="SME71" s="14"/>
      <c r="SMF71" s="14"/>
      <c r="SMG71" s="14"/>
      <c r="SMH71" s="14"/>
      <c r="SMI71" s="14"/>
      <c r="SMJ71" s="14"/>
      <c r="SMK71" s="14"/>
      <c r="SML71" s="14"/>
      <c r="SMM71" s="14"/>
      <c r="SMN71" s="14"/>
      <c r="SMO71" s="14"/>
      <c r="SMP71" s="14"/>
      <c r="SMQ71" s="14"/>
      <c r="SMR71" s="14"/>
      <c r="SMS71" s="14"/>
      <c r="SMT71" s="14"/>
      <c r="SMU71" s="14"/>
      <c r="SMV71" s="14"/>
      <c r="SMW71" s="14"/>
      <c r="SMX71" s="14"/>
      <c r="SMY71" s="14"/>
      <c r="SMZ71" s="14"/>
      <c r="SNA71" s="14"/>
      <c r="SNB71" s="14"/>
      <c r="SNC71" s="14"/>
      <c r="SND71" s="14"/>
      <c r="SNE71" s="14"/>
      <c r="SNF71" s="14"/>
      <c r="SNG71" s="14"/>
      <c r="SNH71" s="14"/>
      <c r="SNI71" s="14"/>
      <c r="SNJ71" s="14"/>
      <c r="SNK71" s="14"/>
      <c r="SNL71" s="14"/>
      <c r="SNM71" s="14"/>
      <c r="SNN71" s="14"/>
      <c r="SNO71" s="14"/>
      <c r="SNP71" s="14"/>
      <c r="SNQ71" s="14"/>
      <c r="SNR71" s="14"/>
      <c r="SNS71" s="14"/>
      <c r="SNT71" s="14"/>
      <c r="SNU71" s="14"/>
      <c r="SNV71" s="14"/>
      <c r="SNW71" s="14"/>
      <c r="SNX71" s="14"/>
      <c r="SNY71" s="14"/>
      <c r="SNZ71" s="14"/>
      <c r="SOA71" s="14"/>
      <c r="SOB71" s="14"/>
      <c r="SOC71" s="14"/>
      <c r="SOD71" s="14"/>
      <c r="SOE71" s="14"/>
      <c r="SOF71" s="14"/>
      <c r="SOG71" s="14"/>
      <c r="SOH71" s="14"/>
      <c r="SOI71" s="14"/>
      <c r="SOJ71" s="14"/>
      <c r="SOK71" s="14"/>
      <c r="SOL71" s="14"/>
      <c r="SOM71" s="14"/>
      <c r="SON71" s="14"/>
      <c r="SOO71" s="14"/>
      <c r="SOP71" s="14"/>
      <c r="SOQ71" s="14"/>
      <c r="SOR71" s="14"/>
      <c r="SOS71" s="14"/>
      <c r="SOT71" s="14"/>
      <c r="SOU71" s="14"/>
      <c r="SOV71" s="14"/>
      <c r="SOW71" s="14"/>
      <c r="SOX71" s="14"/>
      <c r="SOY71" s="14"/>
      <c r="SOZ71" s="14"/>
      <c r="SPA71" s="14"/>
      <c r="SPB71" s="14"/>
      <c r="SPC71" s="14"/>
      <c r="SPD71" s="14"/>
      <c r="SPE71" s="14"/>
      <c r="SPF71" s="14"/>
      <c r="SPG71" s="14"/>
      <c r="SPH71" s="14"/>
      <c r="SPI71" s="14"/>
      <c r="SPJ71" s="14"/>
      <c r="SPK71" s="14"/>
      <c r="SPL71" s="14"/>
      <c r="SPM71" s="14"/>
      <c r="SPN71" s="14"/>
      <c r="SPO71" s="14"/>
      <c r="SPP71" s="14"/>
      <c r="SPQ71" s="14"/>
      <c r="SPR71" s="14"/>
      <c r="SPS71" s="14"/>
      <c r="SPT71" s="14"/>
      <c r="SPU71" s="14"/>
      <c r="SPV71" s="14"/>
      <c r="SPW71" s="14"/>
      <c r="SPX71" s="14"/>
      <c r="SPY71" s="14"/>
      <c r="SPZ71" s="14"/>
      <c r="SQA71" s="14"/>
      <c r="SQB71" s="14"/>
      <c r="SQC71" s="14"/>
      <c r="SQD71" s="14"/>
      <c r="SQE71" s="14"/>
      <c r="SQF71" s="14"/>
      <c r="SQG71" s="14"/>
      <c r="SQH71" s="14"/>
      <c r="SQI71" s="14"/>
      <c r="SQJ71" s="14"/>
      <c r="SQK71" s="14"/>
      <c r="SQL71" s="14"/>
      <c r="SQM71" s="14"/>
      <c r="SQN71" s="14"/>
      <c r="SQO71" s="14"/>
      <c r="SQP71" s="14"/>
      <c r="SQQ71" s="14"/>
      <c r="SQR71" s="14"/>
      <c r="SQS71" s="14"/>
      <c r="SQT71" s="14"/>
      <c r="SQU71" s="14"/>
      <c r="SQV71" s="14"/>
      <c r="SQW71" s="14"/>
      <c r="SQX71" s="14"/>
      <c r="SQY71" s="14"/>
      <c r="SQZ71" s="14"/>
      <c r="SRA71" s="14"/>
      <c r="SRB71" s="14"/>
      <c r="SRC71" s="14"/>
      <c r="SRD71" s="14"/>
      <c r="SRE71" s="14"/>
      <c r="SRF71" s="14"/>
      <c r="SRG71" s="14"/>
      <c r="SRH71" s="14"/>
      <c r="SRI71" s="14"/>
      <c r="SRJ71" s="14"/>
      <c r="SRK71" s="14"/>
      <c r="SRL71" s="14"/>
      <c r="SRM71" s="14"/>
      <c r="SRN71" s="14"/>
      <c r="SRO71" s="14"/>
      <c r="SRP71" s="14"/>
      <c r="SRQ71" s="14"/>
      <c r="SRR71" s="14"/>
      <c r="SRS71" s="14"/>
      <c r="SRT71" s="14"/>
      <c r="SRU71" s="14"/>
      <c r="SRV71" s="14"/>
      <c r="SRW71" s="14"/>
      <c r="SRX71" s="14"/>
      <c r="SRY71" s="14"/>
      <c r="SRZ71" s="14"/>
      <c r="SSA71" s="14"/>
      <c r="SSB71" s="14"/>
      <c r="SSC71" s="14"/>
      <c r="SSD71" s="14"/>
      <c r="SSE71" s="14"/>
      <c r="SSF71" s="14"/>
      <c r="SSG71" s="14"/>
      <c r="SSH71" s="14"/>
      <c r="SSI71" s="14"/>
      <c r="SSJ71" s="14"/>
      <c r="SSK71" s="14"/>
      <c r="SSL71" s="14"/>
      <c r="SSM71" s="14"/>
      <c r="SSN71" s="14"/>
      <c r="SSO71" s="14"/>
      <c r="SSP71" s="14"/>
      <c r="SSQ71" s="14"/>
      <c r="SSR71" s="14"/>
      <c r="SSS71" s="14"/>
      <c r="SST71" s="14"/>
      <c r="SSU71" s="14"/>
      <c r="SSV71" s="14"/>
      <c r="SSW71" s="14"/>
      <c r="SSX71" s="14"/>
      <c r="SSY71" s="14"/>
      <c r="SSZ71" s="14"/>
      <c r="STA71" s="14"/>
      <c r="STB71" s="14"/>
      <c r="STC71" s="14"/>
      <c r="STD71" s="14"/>
      <c r="STE71" s="14"/>
      <c r="STF71" s="14"/>
      <c r="STG71" s="14"/>
      <c r="STH71" s="14"/>
      <c r="STI71" s="14"/>
      <c r="STJ71" s="14"/>
      <c r="STK71" s="14"/>
      <c r="STL71" s="14"/>
      <c r="STM71" s="14"/>
      <c r="STN71" s="14"/>
      <c r="STO71" s="14"/>
      <c r="STP71" s="14"/>
      <c r="STQ71" s="14"/>
      <c r="STR71" s="14"/>
      <c r="STS71" s="14"/>
      <c r="STT71" s="14"/>
      <c r="STU71" s="14"/>
      <c r="STV71" s="14"/>
      <c r="STW71" s="14"/>
      <c r="STX71" s="14"/>
      <c r="STY71" s="14"/>
      <c r="STZ71" s="14"/>
      <c r="SUA71" s="14"/>
      <c r="SUB71" s="14"/>
      <c r="SUC71" s="14"/>
      <c r="SUD71" s="14"/>
      <c r="SUE71" s="14"/>
      <c r="SUF71" s="14"/>
      <c r="SUG71" s="14"/>
      <c r="SUH71" s="14"/>
      <c r="SUI71" s="14"/>
      <c r="SUJ71" s="14"/>
      <c r="SUK71" s="14"/>
      <c r="SUL71" s="14"/>
      <c r="SUM71" s="14"/>
      <c r="SUN71" s="14"/>
      <c r="SUO71" s="14"/>
      <c r="SUP71" s="14"/>
      <c r="SUQ71" s="14"/>
      <c r="SUR71" s="14"/>
      <c r="SUS71" s="14"/>
      <c r="SUT71" s="14"/>
      <c r="SUU71" s="14"/>
      <c r="SUV71" s="14"/>
      <c r="SUW71" s="14"/>
      <c r="SUX71" s="14"/>
      <c r="SUY71" s="14"/>
      <c r="SUZ71" s="14"/>
      <c r="SVA71" s="14"/>
      <c r="SVB71" s="14"/>
      <c r="SVC71" s="14"/>
      <c r="SVD71" s="14"/>
      <c r="SVE71" s="14"/>
      <c r="SVF71" s="14"/>
      <c r="SVG71" s="14"/>
      <c r="SVH71" s="14"/>
      <c r="SVI71" s="14"/>
      <c r="SVJ71" s="14"/>
      <c r="SVK71" s="14"/>
      <c r="SVL71" s="14"/>
      <c r="SVM71" s="14"/>
      <c r="SVN71" s="14"/>
      <c r="SVO71" s="14"/>
      <c r="SVP71" s="14"/>
      <c r="SVQ71" s="14"/>
      <c r="SVR71" s="14"/>
      <c r="SVS71" s="14"/>
      <c r="SVT71" s="14"/>
      <c r="SVU71" s="14"/>
      <c r="SVV71" s="14"/>
      <c r="SVW71" s="14"/>
      <c r="SVX71" s="14"/>
      <c r="SVY71" s="14"/>
      <c r="SVZ71" s="14"/>
      <c r="SWA71" s="14"/>
      <c r="SWB71" s="14"/>
      <c r="SWC71" s="14"/>
      <c r="SWD71" s="14"/>
      <c r="SWE71" s="14"/>
      <c r="SWF71" s="14"/>
      <c r="SWG71" s="14"/>
      <c r="SWH71" s="14"/>
      <c r="SWI71" s="14"/>
      <c r="SWJ71" s="14"/>
      <c r="SWK71" s="14"/>
      <c r="SWL71" s="14"/>
      <c r="SWM71" s="14"/>
      <c r="SWN71" s="14"/>
      <c r="SWO71" s="14"/>
      <c r="SWP71" s="14"/>
      <c r="SWQ71" s="14"/>
      <c r="SWR71" s="14"/>
      <c r="SWS71" s="14"/>
      <c r="SWT71" s="14"/>
      <c r="SWU71" s="14"/>
      <c r="SWV71" s="14"/>
      <c r="SWW71" s="14"/>
      <c r="SWX71" s="14"/>
      <c r="SWY71" s="14"/>
      <c r="SWZ71" s="14"/>
      <c r="SXA71" s="14"/>
      <c r="SXB71" s="14"/>
      <c r="SXC71" s="14"/>
      <c r="SXD71" s="14"/>
      <c r="SXE71" s="14"/>
      <c r="SXF71" s="14"/>
      <c r="SXG71" s="14"/>
      <c r="SXH71" s="14"/>
      <c r="SXI71" s="14"/>
      <c r="SXJ71" s="14"/>
      <c r="SXK71" s="14"/>
      <c r="SXL71" s="14"/>
      <c r="SXM71" s="14"/>
      <c r="SXN71" s="14"/>
      <c r="SXO71" s="14"/>
      <c r="SXP71" s="14"/>
      <c r="SXQ71" s="14"/>
      <c r="SXR71" s="14"/>
      <c r="SXS71" s="14"/>
      <c r="SXT71" s="14"/>
      <c r="SXU71" s="14"/>
      <c r="SXV71" s="14"/>
      <c r="SXW71" s="14"/>
      <c r="SXX71" s="14"/>
      <c r="SXY71" s="14"/>
      <c r="SXZ71" s="14"/>
      <c r="SYA71" s="14"/>
      <c r="SYB71" s="14"/>
      <c r="SYC71" s="14"/>
      <c r="SYD71" s="14"/>
      <c r="SYE71" s="14"/>
      <c r="SYF71" s="14"/>
      <c r="SYG71" s="14"/>
      <c r="SYH71" s="14"/>
      <c r="SYI71" s="14"/>
      <c r="SYJ71" s="14"/>
      <c r="SYK71" s="14"/>
      <c r="SYL71" s="14"/>
      <c r="SYM71" s="14"/>
      <c r="SYN71" s="14"/>
      <c r="SYO71" s="14"/>
      <c r="SYP71" s="14"/>
      <c r="SYQ71" s="14"/>
      <c r="SYR71" s="14"/>
      <c r="SYS71" s="14"/>
      <c r="SYT71" s="14"/>
      <c r="SYU71" s="14"/>
      <c r="SYV71" s="14"/>
      <c r="SYW71" s="14"/>
      <c r="SYX71" s="14"/>
      <c r="SYY71" s="14"/>
      <c r="SYZ71" s="14"/>
      <c r="SZA71" s="14"/>
      <c r="SZB71" s="14"/>
      <c r="SZC71" s="14"/>
      <c r="SZD71" s="14"/>
      <c r="SZE71" s="14"/>
      <c r="SZF71" s="14"/>
      <c r="SZG71" s="14"/>
      <c r="SZH71" s="14"/>
      <c r="SZI71" s="14"/>
      <c r="SZJ71" s="14"/>
      <c r="SZK71" s="14"/>
      <c r="SZL71" s="14"/>
      <c r="SZM71" s="14"/>
      <c r="SZN71" s="14"/>
      <c r="SZO71" s="14"/>
      <c r="SZP71" s="14"/>
      <c r="SZQ71" s="14"/>
      <c r="SZR71" s="14"/>
      <c r="SZS71" s="14"/>
      <c r="SZT71" s="14"/>
      <c r="SZU71" s="14"/>
      <c r="SZV71" s="14"/>
      <c r="SZW71" s="14"/>
      <c r="SZX71" s="14"/>
      <c r="SZY71" s="14"/>
      <c r="SZZ71" s="14"/>
      <c r="TAA71" s="14"/>
      <c r="TAB71" s="14"/>
      <c r="TAC71" s="14"/>
      <c r="TAD71" s="14"/>
      <c r="TAE71" s="14"/>
      <c r="TAF71" s="14"/>
      <c r="TAG71" s="14"/>
      <c r="TAH71" s="14"/>
      <c r="TAI71" s="14"/>
      <c r="TAJ71" s="14"/>
      <c r="TAK71" s="14"/>
      <c r="TAL71" s="14"/>
      <c r="TAM71" s="14"/>
      <c r="TAN71" s="14"/>
      <c r="TAO71" s="14"/>
      <c r="TAP71" s="14"/>
      <c r="TAQ71" s="14"/>
      <c r="TAR71" s="14"/>
      <c r="TAS71" s="14"/>
      <c r="TAT71" s="14"/>
      <c r="TAU71" s="14"/>
      <c r="TAV71" s="14"/>
      <c r="TAW71" s="14"/>
      <c r="TAX71" s="14"/>
      <c r="TAY71" s="14"/>
      <c r="TAZ71" s="14"/>
      <c r="TBA71" s="14"/>
      <c r="TBB71" s="14"/>
      <c r="TBC71" s="14"/>
      <c r="TBD71" s="14"/>
      <c r="TBE71" s="14"/>
      <c r="TBF71" s="14"/>
      <c r="TBG71" s="14"/>
      <c r="TBH71" s="14"/>
      <c r="TBI71" s="14"/>
      <c r="TBJ71" s="14"/>
      <c r="TBK71" s="14"/>
      <c r="TBL71" s="14"/>
      <c r="TBM71" s="14"/>
      <c r="TBN71" s="14"/>
      <c r="TBO71" s="14"/>
      <c r="TBP71" s="14"/>
      <c r="TBQ71" s="14"/>
      <c r="TBR71" s="14"/>
      <c r="TBS71" s="14"/>
      <c r="TBT71" s="14"/>
      <c r="TBU71" s="14"/>
      <c r="TBV71" s="14"/>
      <c r="TBW71" s="14"/>
      <c r="TBX71" s="14"/>
      <c r="TBY71" s="14"/>
      <c r="TBZ71" s="14"/>
      <c r="TCA71" s="14"/>
      <c r="TCB71" s="14"/>
      <c r="TCC71" s="14"/>
      <c r="TCD71" s="14"/>
      <c r="TCE71" s="14"/>
      <c r="TCF71" s="14"/>
      <c r="TCG71" s="14"/>
      <c r="TCH71" s="14"/>
      <c r="TCI71" s="14"/>
      <c r="TCJ71" s="14"/>
      <c r="TCK71" s="14"/>
      <c r="TCL71" s="14"/>
      <c r="TCM71" s="14"/>
      <c r="TCN71" s="14"/>
      <c r="TCO71" s="14"/>
      <c r="TCP71" s="14"/>
      <c r="TCQ71" s="14"/>
      <c r="TCR71" s="14"/>
      <c r="TCS71" s="14"/>
      <c r="TCT71" s="14"/>
      <c r="TCU71" s="14"/>
      <c r="TCV71" s="14"/>
      <c r="TCW71" s="14"/>
      <c r="TCX71" s="14"/>
      <c r="TCY71" s="14"/>
      <c r="TCZ71" s="14"/>
      <c r="TDA71" s="14"/>
      <c r="TDB71" s="14"/>
      <c r="TDC71" s="14"/>
      <c r="TDD71" s="14"/>
      <c r="TDE71" s="14"/>
      <c r="TDF71" s="14"/>
      <c r="TDG71" s="14"/>
      <c r="TDH71" s="14"/>
      <c r="TDI71" s="14"/>
      <c r="TDJ71" s="14"/>
      <c r="TDK71" s="14"/>
      <c r="TDL71" s="14"/>
      <c r="TDM71" s="14"/>
      <c r="TDN71" s="14"/>
      <c r="TDO71" s="14"/>
      <c r="TDP71" s="14"/>
      <c r="TDQ71" s="14"/>
      <c r="TDR71" s="14"/>
      <c r="TDS71" s="14"/>
      <c r="TDT71" s="14"/>
      <c r="TDU71" s="14"/>
      <c r="TDV71" s="14"/>
      <c r="TDW71" s="14"/>
      <c r="TDX71" s="14"/>
      <c r="TDY71" s="14"/>
      <c r="TDZ71" s="14"/>
      <c r="TEA71" s="14"/>
      <c r="TEB71" s="14"/>
      <c r="TEC71" s="14"/>
      <c r="TED71" s="14"/>
      <c r="TEE71" s="14"/>
      <c r="TEF71" s="14"/>
      <c r="TEG71" s="14"/>
      <c r="TEH71" s="14"/>
      <c r="TEI71" s="14"/>
      <c r="TEJ71" s="14"/>
      <c r="TEK71" s="14"/>
      <c r="TEL71" s="14"/>
      <c r="TEM71" s="14"/>
      <c r="TEN71" s="14"/>
      <c r="TEO71" s="14"/>
      <c r="TEP71" s="14"/>
      <c r="TEQ71" s="14"/>
      <c r="TER71" s="14"/>
      <c r="TES71" s="14"/>
      <c r="TET71" s="14"/>
      <c r="TEU71" s="14"/>
      <c r="TEV71" s="14"/>
      <c r="TEW71" s="14"/>
      <c r="TEX71" s="14"/>
      <c r="TEY71" s="14"/>
      <c r="TEZ71" s="14"/>
      <c r="TFA71" s="14"/>
      <c r="TFB71" s="14"/>
      <c r="TFC71" s="14"/>
      <c r="TFD71" s="14"/>
      <c r="TFE71" s="14"/>
      <c r="TFF71" s="14"/>
      <c r="TFG71" s="14"/>
      <c r="TFH71" s="14"/>
      <c r="TFI71" s="14"/>
      <c r="TFJ71" s="14"/>
      <c r="TFK71" s="14"/>
      <c r="TFL71" s="14"/>
      <c r="TFM71" s="14"/>
      <c r="TFN71" s="14"/>
      <c r="TFO71" s="14"/>
      <c r="TFP71" s="14"/>
      <c r="TFQ71" s="14"/>
      <c r="TFR71" s="14"/>
      <c r="TFS71" s="14"/>
      <c r="TFT71" s="14"/>
      <c r="TFU71" s="14"/>
      <c r="TFV71" s="14"/>
      <c r="TFW71" s="14"/>
      <c r="TFX71" s="14"/>
      <c r="TFY71" s="14"/>
      <c r="TFZ71" s="14"/>
      <c r="TGA71" s="14"/>
      <c r="TGB71" s="14"/>
      <c r="TGC71" s="14"/>
      <c r="TGD71" s="14"/>
      <c r="TGE71" s="14"/>
      <c r="TGF71" s="14"/>
      <c r="TGG71" s="14"/>
      <c r="TGH71" s="14"/>
      <c r="TGI71" s="14"/>
      <c r="TGJ71" s="14"/>
      <c r="TGK71" s="14"/>
      <c r="TGL71" s="14"/>
      <c r="TGM71" s="14"/>
      <c r="TGN71" s="14"/>
      <c r="TGO71" s="14"/>
      <c r="TGP71" s="14"/>
      <c r="TGQ71" s="14"/>
      <c r="TGR71" s="14"/>
      <c r="TGS71" s="14"/>
      <c r="TGT71" s="14"/>
      <c r="TGU71" s="14"/>
      <c r="TGV71" s="14"/>
      <c r="TGW71" s="14"/>
      <c r="TGX71" s="14"/>
      <c r="TGY71" s="14"/>
      <c r="TGZ71" s="14"/>
      <c r="THA71" s="14"/>
      <c r="THB71" s="14"/>
      <c r="THC71" s="14"/>
      <c r="THD71" s="14"/>
      <c r="THE71" s="14"/>
      <c r="THF71" s="14"/>
      <c r="THG71" s="14"/>
      <c r="THH71" s="14"/>
      <c r="THI71" s="14"/>
      <c r="THJ71" s="14"/>
      <c r="THK71" s="14"/>
      <c r="THL71" s="14"/>
      <c r="THM71" s="14"/>
      <c r="THN71" s="14"/>
      <c r="THO71" s="14"/>
      <c r="THP71" s="14"/>
      <c r="THQ71" s="14"/>
      <c r="THR71" s="14"/>
      <c r="THS71" s="14"/>
      <c r="THT71" s="14"/>
      <c r="THU71" s="14"/>
      <c r="THV71" s="14"/>
      <c r="THW71" s="14"/>
      <c r="THX71" s="14"/>
      <c r="THY71" s="14"/>
      <c r="THZ71" s="14"/>
      <c r="TIA71" s="14"/>
      <c r="TIB71" s="14"/>
      <c r="TIC71" s="14"/>
      <c r="TID71" s="14"/>
      <c r="TIE71" s="14"/>
      <c r="TIF71" s="14"/>
      <c r="TIG71" s="14"/>
      <c r="TIH71" s="14"/>
      <c r="TII71" s="14"/>
      <c r="TIJ71" s="14"/>
      <c r="TIK71" s="14"/>
      <c r="TIL71" s="14"/>
      <c r="TIM71" s="14"/>
      <c r="TIN71" s="14"/>
      <c r="TIO71" s="14"/>
      <c r="TIP71" s="14"/>
      <c r="TIQ71" s="14"/>
      <c r="TIR71" s="14"/>
      <c r="TIS71" s="14"/>
      <c r="TIT71" s="14"/>
      <c r="TIU71" s="14"/>
      <c r="TIV71" s="14"/>
      <c r="TIW71" s="14"/>
      <c r="TIX71" s="14"/>
      <c r="TIY71" s="14"/>
      <c r="TIZ71" s="14"/>
      <c r="TJA71" s="14"/>
      <c r="TJB71" s="14"/>
      <c r="TJC71" s="14"/>
      <c r="TJD71" s="14"/>
      <c r="TJE71" s="14"/>
      <c r="TJF71" s="14"/>
      <c r="TJG71" s="14"/>
      <c r="TJH71" s="14"/>
      <c r="TJI71" s="14"/>
      <c r="TJJ71" s="14"/>
      <c r="TJK71" s="14"/>
      <c r="TJL71" s="14"/>
      <c r="TJM71" s="14"/>
      <c r="TJN71" s="14"/>
      <c r="TJO71" s="14"/>
      <c r="TJP71" s="14"/>
      <c r="TJQ71" s="14"/>
      <c r="TJR71" s="14"/>
      <c r="TJS71" s="14"/>
      <c r="TJT71" s="14"/>
      <c r="TJU71" s="14"/>
      <c r="TJV71" s="14"/>
      <c r="TJW71" s="14"/>
      <c r="TJX71" s="14"/>
      <c r="TJY71" s="14"/>
      <c r="TJZ71" s="14"/>
      <c r="TKA71" s="14"/>
      <c r="TKB71" s="14"/>
      <c r="TKC71" s="14"/>
      <c r="TKD71" s="14"/>
      <c r="TKE71" s="14"/>
      <c r="TKF71" s="14"/>
      <c r="TKG71" s="14"/>
      <c r="TKH71" s="14"/>
      <c r="TKI71" s="14"/>
      <c r="TKJ71" s="14"/>
      <c r="TKK71" s="14"/>
      <c r="TKL71" s="14"/>
      <c r="TKM71" s="14"/>
      <c r="TKN71" s="14"/>
      <c r="TKO71" s="14"/>
      <c r="TKP71" s="14"/>
      <c r="TKQ71" s="14"/>
      <c r="TKR71" s="14"/>
      <c r="TKS71" s="14"/>
      <c r="TKT71" s="14"/>
      <c r="TKU71" s="14"/>
      <c r="TKV71" s="14"/>
      <c r="TKW71" s="14"/>
      <c r="TKX71" s="14"/>
      <c r="TKY71" s="14"/>
      <c r="TKZ71" s="14"/>
      <c r="TLA71" s="14"/>
      <c r="TLB71" s="14"/>
      <c r="TLC71" s="14"/>
      <c r="TLD71" s="14"/>
      <c r="TLE71" s="14"/>
      <c r="TLF71" s="14"/>
      <c r="TLG71" s="14"/>
      <c r="TLH71" s="14"/>
      <c r="TLI71" s="14"/>
      <c r="TLJ71" s="14"/>
      <c r="TLK71" s="14"/>
      <c r="TLL71" s="14"/>
      <c r="TLM71" s="14"/>
      <c r="TLN71" s="14"/>
      <c r="TLO71" s="14"/>
      <c r="TLP71" s="14"/>
      <c r="TLQ71" s="14"/>
      <c r="TLR71" s="14"/>
      <c r="TLS71" s="14"/>
      <c r="TLT71" s="14"/>
      <c r="TLU71" s="14"/>
      <c r="TLV71" s="14"/>
      <c r="TLW71" s="14"/>
      <c r="TLX71" s="14"/>
      <c r="TLY71" s="14"/>
      <c r="TLZ71" s="14"/>
      <c r="TMA71" s="14"/>
      <c r="TMB71" s="14"/>
      <c r="TMC71" s="14"/>
      <c r="TMD71" s="14"/>
      <c r="TME71" s="14"/>
      <c r="TMF71" s="14"/>
      <c r="TMG71" s="14"/>
      <c r="TMH71" s="14"/>
      <c r="TMI71" s="14"/>
      <c r="TMJ71" s="14"/>
      <c r="TMK71" s="14"/>
      <c r="TML71" s="14"/>
      <c r="TMM71" s="14"/>
      <c r="TMN71" s="14"/>
      <c r="TMO71" s="14"/>
      <c r="TMP71" s="14"/>
      <c r="TMQ71" s="14"/>
      <c r="TMR71" s="14"/>
      <c r="TMS71" s="14"/>
      <c r="TMT71" s="14"/>
      <c r="TMU71" s="14"/>
      <c r="TMV71" s="14"/>
      <c r="TMW71" s="14"/>
      <c r="TMX71" s="14"/>
      <c r="TMY71" s="14"/>
      <c r="TMZ71" s="14"/>
      <c r="TNA71" s="14"/>
      <c r="TNB71" s="14"/>
      <c r="TNC71" s="14"/>
      <c r="TND71" s="14"/>
      <c r="TNE71" s="14"/>
      <c r="TNF71" s="14"/>
      <c r="TNG71" s="14"/>
      <c r="TNH71" s="14"/>
      <c r="TNI71" s="14"/>
      <c r="TNJ71" s="14"/>
      <c r="TNK71" s="14"/>
      <c r="TNL71" s="14"/>
      <c r="TNM71" s="14"/>
      <c r="TNN71" s="14"/>
      <c r="TNO71" s="14"/>
      <c r="TNP71" s="14"/>
      <c r="TNQ71" s="14"/>
      <c r="TNR71" s="14"/>
      <c r="TNS71" s="14"/>
      <c r="TNT71" s="14"/>
      <c r="TNU71" s="14"/>
      <c r="TNV71" s="14"/>
      <c r="TNW71" s="14"/>
      <c r="TNX71" s="14"/>
      <c r="TNY71" s="14"/>
      <c r="TNZ71" s="14"/>
      <c r="TOA71" s="14"/>
      <c r="TOB71" s="14"/>
      <c r="TOC71" s="14"/>
      <c r="TOD71" s="14"/>
      <c r="TOE71" s="14"/>
      <c r="TOF71" s="14"/>
      <c r="TOG71" s="14"/>
      <c r="TOH71" s="14"/>
      <c r="TOI71" s="14"/>
      <c r="TOJ71" s="14"/>
      <c r="TOK71" s="14"/>
      <c r="TOL71" s="14"/>
      <c r="TOM71" s="14"/>
      <c r="TON71" s="14"/>
      <c r="TOO71" s="14"/>
      <c r="TOP71" s="14"/>
      <c r="TOQ71" s="14"/>
      <c r="TOR71" s="14"/>
      <c r="TOS71" s="14"/>
      <c r="TOT71" s="14"/>
      <c r="TOU71" s="14"/>
      <c r="TOV71" s="14"/>
      <c r="TOW71" s="14"/>
      <c r="TOX71" s="14"/>
      <c r="TOY71" s="14"/>
      <c r="TOZ71" s="14"/>
      <c r="TPA71" s="14"/>
      <c r="TPB71" s="14"/>
      <c r="TPC71" s="14"/>
      <c r="TPD71" s="14"/>
      <c r="TPE71" s="14"/>
      <c r="TPF71" s="14"/>
      <c r="TPG71" s="14"/>
      <c r="TPH71" s="14"/>
      <c r="TPI71" s="14"/>
      <c r="TPJ71" s="14"/>
      <c r="TPK71" s="14"/>
      <c r="TPL71" s="14"/>
      <c r="TPM71" s="14"/>
      <c r="TPN71" s="14"/>
      <c r="TPO71" s="14"/>
      <c r="TPP71" s="14"/>
      <c r="TPQ71" s="14"/>
      <c r="TPR71" s="14"/>
      <c r="TPS71" s="14"/>
      <c r="TPT71" s="14"/>
      <c r="TPU71" s="14"/>
      <c r="TPV71" s="14"/>
      <c r="TPW71" s="14"/>
      <c r="TPX71" s="14"/>
      <c r="TPY71" s="14"/>
      <c r="TPZ71" s="14"/>
      <c r="TQA71" s="14"/>
      <c r="TQB71" s="14"/>
      <c r="TQC71" s="14"/>
      <c r="TQD71" s="14"/>
      <c r="TQE71" s="14"/>
      <c r="TQF71" s="14"/>
      <c r="TQG71" s="14"/>
      <c r="TQH71" s="14"/>
      <c r="TQI71" s="14"/>
      <c r="TQJ71" s="14"/>
      <c r="TQK71" s="14"/>
      <c r="TQL71" s="14"/>
      <c r="TQM71" s="14"/>
      <c r="TQN71" s="14"/>
      <c r="TQO71" s="14"/>
      <c r="TQP71" s="14"/>
      <c r="TQQ71" s="14"/>
      <c r="TQR71" s="14"/>
      <c r="TQS71" s="14"/>
      <c r="TQT71" s="14"/>
      <c r="TQU71" s="14"/>
      <c r="TQV71" s="14"/>
      <c r="TQW71" s="14"/>
      <c r="TQX71" s="14"/>
      <c r="TQY71" s="14"/>
      <c r="TQZ71" s="14"/>
      <c r="TRA71" s="14"/>
      <c r="TRB71" s="14"/>
      <c r="TRC71" s="14"/>
      <c r="TRD71" s="14"/>
      <c r="TRE71" s="14"/>
      <c r="TRF71" s="14"/>
      <c r="TRG71" s="14"/>
      <c r="TRH71" s="14"/>
      <c r="TRI71" s="14"/>
      <c r="TRJ71" s="14"/>
      <c r="TRK71" s="14"/>
      <c r="TRL71" s="14"/>
      <c r="TRM71" s="14"/>
      <c r="TRN71" s="14"/>
      <c r="TRO71" s="14"/>
      <c r="TRP71" s="14"/>
      <c r="TRQ71" s="14"/>
      <c r="TRR71" s="14"/>
      <c r="TRS71" s="14"/>
      <c r="TRT71" s="14"/>
      <c r="TRU71" s="14"/>
      <c r="TRV71" s="14"/>
      <c r="TRW71" s="14"/>
      <c r="TRX71" s="14"/>
      <c r="TRY71" s="14"/>
      <c r="TRZ71" s="14"/>
      <c r="TSA71" s="14"/>
      <c r="TSB71" s="14"/>
      <c r="TSC71" s="14"/>
      <c r="TSD71" s="14"/>
      <c r="TSE71" s="14"/>
      <c r="TSF71" s="14"/>
      <c r="TSG71" s="14"/>
      <c r="TSH71" s="14"/>
      <c r="TSI71" s="14"/>
      <c r="TSJ71" s="14"/>
      <c r="TSK71" s="14"/>
      <c r="TSL71" s="14"/>
      <c r="TSM71" s="14"/>
      <c r="TSN71" s="14"/>
      <c r="TSO71" s="14"/>
      <c r="TSP71" s="14"/>
      <c r="TSQ71" s="14"/>
      <c r="TSR71" s="14"/>
      <c r="TSS71" s="14"/>
      <c r="TST71" s="14"/>
      <c r="TSU71" s="14"/>
      <c r="TSV71" s="14"/>
      <c r="TSW71" s="14"/>
      <c r="TSX71" s="14"/>
      <c r="TSY71" s="14"/>
      <c r="TSZ71" s="14"/>
      <c r="TTA71" s="14"/>
      <c r="TTB71" s="14"/>
      <c r="TTC71" s="14"/>
      <c r="TTD71" s="14"/>
      <c r="TTE71" s="14"/>
      <c r="TTF71" s="14"/>
      <c r="TTG71" s="14"/>
      <c r="TTH71" s="14"/>
      <c r="TTI71" s="14"/>
      <c r="TTJ71" s="14"/>
      <c r="TTK71" s="14"/>
      <c r="TTL71" s="14"/>
      <c r="TTM71" s="14"/>
      <c r="TTN71" s="14"/>
      <c r="TTO71" s="14"/>
      <c r="TTP71" s="14"/>
      <c r="TTQ71" s="14"/>
      <c r="TTR71" s="14"/>
      <c r="TTS71" s="14"/>
      <c r="TTT71" s="14"/>
      <c r="TTU71" s="14"/>
      <c r="TTV71" s="14"/>
      <c r="TTW71" s="14"/>
      <c r="TTX71" s="14"/>
      <c r="TTY71" s="14"/>
      <c r="TTZ71" s="14"/>
      <c r="TUA71" s="14"/>
      <c r="TUB71" s="14"/>
      <c r="TUC71" s="14"/>
      <c r="TUD71" s="14"/>
      <c r="TUE71" s="14"/>
      <c r="TUF71" s="14"/>
      <c r="TUG71" s="14"/>
      <c r="TUH71" s="14"/>
      <c r="TUI71" s="14"/>
      <c r="TUJ71" s="14"/>
      <c r="TUK71" s="14"/>
      <c r="TUL71" s="14"/>
      <c r="TUM71" s="14"/>
      <c r="TUN71" s="14"/>
      <c r="TUO71" s="14"/>
      <c r="TUP71" s="14"/>
      <c r="TUQ71" s="14"/>
      <c r="TUR71" s="14"/>
      <c r="TUS71" s="14"/>
      <c r="TUT71" s="14"/>
      <c r="TUU71" s="14"/>
      <c r="TUV71" s="14"/>
      <c r="TUW71" s="14"/>
      <c r="TUX71" s="14"/>
      <c r="TUY71" s="14"/>
      <c r="TUZ71" s="14"/>
      <c r="TVA71" s="14"/>
      <c r="TVB71" s="14"/>
      <c r="TVC71" s="14"/>
      <c r="TVD71" s="14"/>
      <c r="TVE71" s="14"/>
      <c r="TVF71" s="14"/>
      <c r="TVG71" s="14"/>
      <c r="TVH71" s="14"/>
      <c r="TVI71" s="14"/>
      <c r="TVJ71" s="14"/>
      <c r="TVK71" s="14"/>
      <c r="TVL71" s="14"/>
      <c r="TVM71" s="14"/>
      <c r="TVN71" s="14"/>
      <c r="TVO71" s="14"/>
      <c r="TVP71" s="14"/>
      <c r="TVQ71" s="14"/>
      <c r="TVR71" s="14"/>
      <c r="TVS71" s="14"/>
      <c r="TVT71" s="14"/>
      <c r="TVU71" s="14"/>
      <c r="TVV71" s="14"/>
      <c r="TVW71" s="14"/>
      <c r="TVX71" s="14"/>
      <c r="TVY71" s="14"/>
      <c r="TVZ71" s="14"/>
      <c r="TWA71" s="14"/>
      <c r="TWB71" s="14"/>
      <c r="TWC71" s="14"/>
      <c r="TWD71" s="14"/>
      <c r="TWE71" s="14"/>
      <c r="TWF71" s="14"/>
      <c r="TWG71" s="14"/>
      <c r="TWH71" s="14"/>
      <c r="TWI71" s="14"/>
      <c r="TWJ71" s="14"/>
      <c r="TWK71" s="14"/>
      <c r="TWL71" s="14"/>
      <c r="TWM71" s="14"/>
      <c r="TWN71" s="14"/>
      <c r="TWO71" s="14"/>
      <c r="TWP71" s="14"/>
      <c r="TWQ71" s="14"/>
      <c r="TWR71" s="14"/>
      <c r="TWS71" s="14"/>
      <c r="TWT71" s="14"/>
      <c r="TWU71" s="14"/>
      <c r="TWV71" s="14"/>
      <c r="TWW71" s="14"/>
      <c r="TWX71" s="14"/>
      <c r="TWY71" s="14"/>
      <c r="TWZ71" s="14"/>
      <c r="TXA71" s="14"/>
      <c r="TXB71" s="14"/>
      <c r="TXC71" s="14"/>
      <c r="TXD71" s="14"/>
      <c r="TXE71" s="14"/>
      <c r="TXF71" s="14"/>
      <c r="TXG71" s="14"/>
      <c r="TXH71" s="14"/>
      <c r="TXI71" s="14"/>
      <c r="TXJ71" s="14"/>
      <c r="TXK71" s="14"/>
      <c r="TXL71" s="14"/>
      <c r="TXM71" s="14"/>
      <c r="TXN71" s="14"/>
      <c r="TXO71" s="14"/>
      <c r="TXP71" s="14"/>
      <c r="TXQ71" s="14"/>
      <c r="TXR71" s="14"/>
      <c r="TXS71" s="14"/>
      <c r="TXT71" s="14"/>
      <c r="TXU71" s="14"/>
      <c r="TXV71" s="14"/>
      <c r="TXW71" s="14"/>
      <c r="TXX71" s="14"/>
      <c r="TXY71" s="14"/>
      <c r="TXZ71" s="14"/>
      <c r="TYA71" s="14"/>
      <c r="TYB71" s="14"/>
      <c r="TYC71" s="14"/>
      <c r="TYD71" s="14"/>
      <c r="TYE71" s="14"/>
      <c r="TYF71" s="14"/>
      <c r="TYG71" s="14"/>
      <c r="TYH71" s="14"/>
      <c r="TYI71" s="14"/>
      <c r="TYJ71" s="14"/>
      <c r="TYK71" s="14"/>
      <c r="TYL71" s="14"/>
      <c r="TYM71" s="14"/>
      <c r="TYN71" s="14"/>
      <c r="TYO71" s="14"/>
      <c r="TYP71" s="14"/>
      <c r="TYQ71" s="14"/>
      <c r="TYR71" s="14"/>
      <c r="TYS71" s="14"/>
      <c r="TYT71" s="14"/>
      <c r="TYU71" s="14"/>
      <c r="TYV71" s="14"/>
      <c r="TYW71" s="14"/>
      <c r="TYX71" s="14"/>
      <c r="TYY71" s="14"/>
      <c r="TYZ71" s="14"/>
      <c r="TZA71" s="14"/>
      <c r="TZB71" s="14"/>
      <c r="TZC71" s="14"/>
      <c r="TZD71" s="14"/>
      <c r="TZE71" s="14"/>
      <c r="TZF71" s="14"/>
      <c r="TZG71" s="14"/>
      <c r="TZH71" s="14"/>
      <c r="TZI71" s="14"/>
      <c r="TZJ71" s="14"/>
      <c r="TZK71" s="14"/>
      <c r="TZL71" s="14"/>
      <c r="TZM71" s="14"/>
      <c r="TZN71" s="14"/>
      <c r="TZO71" s="14"/>
      <c r="TZP71" s="14"/>
      <c r="TZQ71" s="14"/>
      <c r="TZR71" s="14"/>
      <c r="TZS71" s="14"/>
      <c r="TZT71" s="14"/>
      <c r="TZU71" s="14"/>
      <c r="TZV71" s="14"/>
      <c r="TZW71" s="14"/>
      <c r="TZX71" s="14"/>
      <c r="TZY71" s="14"/>
      <c r="TZZ71" s="14"/>
      <c r="UAA71" s="14"/>
      <c r="UAB71" s="14"/>
      <c r="UAC71" s="14"/>
      <c r="UAD71" s="14"/>
      <c r="UAE71" s="14"/>
      <c r="UAF71" s="14"/>
      <c r="UAG71" s="14"/>
      <c r="UAH71" s="14"/>
      <c r="UAI71" s="14"/>
      <c r="UAJ71" s="14"/>
      <c r="UAK71" s="14"/>
      <c r="UAL71" s="14"/>
      <c r="UAM71" s="14"/>
      <c r="UAN71" s="14"/>
      <c r="UAO71" s="14"/>
      <c r="UAP71" s="14"/>
      <c r="UAQ71" s="14"/>
      <c r="UAR71" s="14"/>
      <c r="UAS71" s="14"/>
      <c r="UAT71" s="14"/>
      <c r="UAU71" s="14"/>
      <c r="UAV71" s="14"/>
      <c r="UAW71" s="14"/>
      <c r="UAX71" s="14"/>
      <c r="UAY71" s="14"/>
      <c r="UAZ71" s="14"/>
      <c r="UBA71" s="14"/>
      <c r="UBB71" s="14"/>
      <c r="UBC71" s="14"/>
      <c r="UBD71" s="14"/>
      <c r="UBE71" s="14"/>
      <c r="UBF71" s="14"/>
      <c r="UBG71" s="14"/>
      <c r="UBH71" s="14"/>
      <c r="UBI71" s="14"/>
      <c r="UBJ71" s="14"/>
      <c r="UBK71" s="14"/>
      <c r="UBL71" s="14"/>
      <c r="UBM71" s="14"/>
      <c r="UBN71" s="14"/>
      <c r="UBO71" s="14"/>
      <c r="UBP71" s="14"/>
      <c r="UBQ71" s="14"/>
      <c r="UBR71" s="14"/>
      <c r="UBS71" s="14"/>
      <c r="UBT71" s="14"/>
      <c r="UBU71" s="14"/>
      <c r="UBV71" s="14"/>
      <c r="UBW71" s="14"/>
      <c r="UBX71" s="14"/>
      <c r="UBY71" s="14"/>
      <c r="UBZ71" s="14"/>
      <c r="UCA71" s="14"/>
      <c r="UCB71" s="14"/>
      <c r="UCC71" s="14"/>
      <c r="UCD71" s="14"/>
      <c r="UCE71" s="14"/>
      <c r="UCF71" s="14"/>
      <c r="UCG71" s="14"/>
      <c r="UCH71" s="14"/>
      <c r="UCI71" s="14"/>
      <c r="UCJ71" s="14"/>
      <c r="UCK71" s="14"/>
      <c r="UCL71" s="14"/>
      <c r="UCM71" s="14"/>
      <c r="UCN71" s="14"/>
      <c r="UCO71" s="14"/>
      <c r="UCP71" s="14"/>
      <c r="UCQ71" s="14"/>
      <c r="UCR71" s="14"/>
      <c r="UCS71" s="14"/>
      <c r="UCT71" s="14"/>
      <c r="UCU71" s="14"/>
      <c r="UCV71" s="14"/>
      <c r="UCW71" s="14"/>
      <c r="UCX71" s="14"/>
      <c r="UCY71" s="14"/>
      <c r="UCZ71" s="14"/>
      <c r="UDA71" s="14"/>
      <c r="UDB71" s="14"/>
      <c r="UDC71" s="14"/>
      <c r="UDD71" s="14"/>
      <c r="UDE71" s="14"/>
      <c r="UDF71" s="14"/>
      <c r="UDG71" s="14"/>
      <c r="UDH71" s="14"/>
      <c r="UDI71" s="14"/>
      <c r="UDJ71" s="14"/>
      <c r="UDK71" s="14"/>
      <c r="UDL71" s="14"/>
      <c r="UDM71" s="14"/>
      <c r="UDN71" s="14"/>
      <c r="UDO71" s="14"/>
      <c r="UDP71" s="14"/>
      <c r="UDQ71" s="14"/>
      <c r="UDR71" s="14"/>
      <c r="UDS71" s="14"/>
      <c r="UDT71" s="14"/>
      <c r="UDU71" s="14"/>
      <c r="UDV71" s="14"/>
      <c r="UDW71" s="14"/>
      <c r="UDX71" s="14"/>
      <c r="UDY71" s="14"/>
      <c r="UDZ71" s="14"/>
      <c r="UEA71" s="14"/>
      <c r="UEB71" s="14"/>
      <c r="UEC71" s="14"/>
      <c r="UED71" s="14"/>
      <c r="UEE71" s="14"/>
      <c r="UEF71" s="14"/>
      <c r="UEG71" s="14"/>
      <c r="UEH71" s="14"/>
      <c r="UEI71" s="14"/>
      <c r="UEJ71" s="14"/>
      <c r="UEK71" s="14"/>
      <c r="UEL71" s="14"/>
      <c r="UEM71" s="14"/>
      <c r="UEN71" s="14"/>
      <c r="UEO71" s="14"/>
      <c r="UEP71" s="14"/>
      <c r="UEQ71" s="14"/>
      <c r="UER71" s="14"/>
      <c r="UES71" s="14"/>
      <c r="UET71" s="14"/>
      <c r="UEU71" s="14"/>
      <c r="UEV71" s="14"/>
      <c r="UEW71" s="14"/>
      <c r="UEX71" s="14"/>
      <c r="UEY71" s="14"/>
      <c r="UEZ71" s="14"/>
      <c r="UFA71" s="14"/>
      <c r="UFB71" s="14"/>
      <c r="UFC71" s="14"/>
      <c r="UFD71" s="14"/>
      <c r="UFE71" s="14"/>
      <c r="UFF71" s="14"/>
      <c r="UFG71" s="14"/>
      <c r="UFH71" s="14"/>
      <c r="UFI71" s="14"/>
      <c r="UFJ71" s="14"/>
      <c r="UFK71" s="14"/>
      <c r="UFL71" s="14"/>
      <c r="UFM71" s="14"/>
      <c r="UFN71" s="14"/>
      <c r="UFO71" s="14"/>
      <c r="UFP71" s="14"/>
      <c r="UFQ71" s="14"/>
      <c r="UFR71" s="14"/>
      <c r="UFS71" s="14"/>
      <c r="UFT71" s="14"/>
      <c r="UFU71" s="14"/>
      <c r="UFV71" s="14"/>
      <c r="UFW71" s="14"/>
      <c r="UFX71" s="14"/>
      <c r="UFY71" s="14"/>
      <c r="UFZ71" s="14"/>
      <c r="UGA71" s="14"/>
      <c r="UGB71" s="14"/>
      <c r="UGC71" s="14"/>
      <c r="UGD71" s="14"/>
      <c r="UGE71" s="14"/>
      <c r="UGF71" s="14"/>
      <c r="UGG71" s="14"/>
      <c r="UGH71" s="14"/>
      <c r="UGI71" s="14"/>
      <c r="UGJ71" s="14"/>
      <c r="UGK71" s="14"/>
      <c r="UGL71" s="14"/>
      <c r="UGM71" s="14"/>
      <c r="UGN71" s="14"/>
      <c r="UGO71" s="14"/>
      <c r="UGP71" s="14"/>
      <c r="UGQ71" s="14"/>
      <c r="UGR71" s="14"/>
      <c r="UGS71" s="14"/>
      <c r="UGT71" s="14"/>
      <c r="UGU71" s="14"/>
      <c r="UGV71" s="14"/>
      <c r="UGW71" s="14"/>
      <c r="UGX71" s="14"/>
      <c r="UGY71" s="14"/>
      <c r="UGZ71" s="14"/>
      <c r="UHA71" s="14"/>
      <c r="UHB71" s="14"/>
      <c r="UHC71" s="14"/>
      <c r="UHD71" s="14"/>
      <c r="UHE71" s="14"/>
      <c r="UHF71" s="14"/>
      <c r="UHG71" s="14"/>
      <c r="UHH71" s="14"/>
      <c r="UHI71" s="14"/>
      <c r="UHJ71" s="14"/>
      <c r="UHK71" s="14"/>
      <c r="UHL71" s="14"/>
      <c r="UHM71" s="14"/>
      <c r="UHN71" s="14"/>
      <c r="UHO71" s="14"/>
      <c r="UHP71" s="14"/>
      <c r="UHQ71" s="14"/>
      <c r="UHR71" s="14"/>
      <c r="UHS71" s="14"/>
      <c r="UHT71" s="14"/>
      <c r="UHU71" s="14"/>
      <c r="UHV71" s="14"/>
      <c r="UHW71" s="14"/>
      <c r="UHX71" s="14"/>
      <c r="UHY71" s="14"/>
      <c r="UHZ71" s="14"/>
      <c r="UIA71" s="14"/>
      <c r="UIB71" s="14"/>
      <c r="UIC71" s="14"/>
      <c r="UID71" s="14"/>
      <c r="UIE71" s="14"/>
      <c r="UIF71" s="14"/>
      <c r="UIG71" s="14"/>
      <c r="UIH71" s="14"/>
      <c r="UII71" s="14"/>
      <c r="UIJ71" s="14"/>
      <c r="UIK71" s="14"/>
      <c r="UIL71" s="14"/>
      <c r="UIM71" s="14"/>
      <c r="UIN71" s="14"/>
      <c r="UIO71" s="14"/>
      <c r="UIP71" s="14"/>
      <c r="UIQ71" s="14"/>
      <c r="UIR71" s="14"/>
      <c r="UIS71" s="14"/>
      <c r="UIT71" s="14"/>
      <c r="UIU71" s="14"/>
      <c r="UIV71" s="14"/>
      <c r="UIW71" s="14"/>
      <c r="UIX71" s="14"/>
      <c r="UIY71" s="14"/>
      <c r="UIZ71" s="14"/>
      <c r="UJA71" s="14"/>
      <c r="UJB71" s="14"/>
      <c r="UJC71" s="14"/>
      <c r="UJD71" s="14"/>
      <c r="UJE71" s="14"/>
      <c r="UJF71" s="14"/>
      <c r="UJG71" s="14"/>
      <c r="UJH71" s="14"/>
      <c r="UJI71" s="14"/>
      <c r="UJJ71" s="14"/>
      <c r="UJK71" s="14"/>
      <c r="UJL71" s="14"/>
      <c r="UJM71" s="14"/>
      <c r="UJN71" s="14"/>
      <c r="UJO71" s="14"/>
      <c r="UJP71" s="14"/>
      <c r="UJQ71" s="14"/>
      <c r="UJR71" s="14"/>
      <c r="UJS71" s="14"/>
      <c r="UJT71" s="14"/>
      <c r="UJU71" s="14"/>
      <c r="UJV71" s="14"/>
      <c r="UJW71" s="14"/>
      <c r="UJX71" s="14"/>
      <c r="UJY71" s="14"/>
      <c r="UJZ71" s="14"/>
      <c r="UKA71" s="14"/>
      <c r="UKB71" s="14"/>
      <c r="UKC71" s="14"/>
      <c r="UKD71" s="14"/>
      <c r="UKE71" s="14"/>
      <c r="UKF71" s="14"/>
      <c r="UKG71" s="14"/>
      <c r="UKH71" s="14"/>
      <c r="UKI71" s="14"/>
      <c r="UKJ71" s="14"/>
      <c r="UKK71" s="14"/>
      <c r="UKL71" s="14"/>
      <c r="UKM71" s="14"/>
      <c r="UKN71" s="14"/>
      <c r="UKO71" s="14"/>
      <c r="UKP71" s="14"/>
      <c r="UKQ71" s="14"/>
      <c r="UKR71" s="14"/>
      <c r="UKS71" s="14"/>
      <c r="UKT71" s="14"/>
      <c r="UKU71" s="14"/>
      <c r="UKV71" s="14"/>
      <c r="UKW71" s="14"/>
      <c r="UKX71" s="14"/>
      <c r="UKY71" s="14"/>
      <c r="UKZ71" s="14"/>
      <c r="ULA71" s="14"/>
      <c r="ULB71" s="14"/>
      <c r="ULC71" s="14"/>
      <c r="ULD71" s="14"/>
      <c r="ULE71" s="14"/>
      <c r="ULF71" s="14"/>
      <c r="ULG71" s="14"/>
      <c r="ULH71" s="14"/>
      <c r="ULI71" s="14"/>
      <c r="ULJ71" s="14"/>
      <c r="ULK71" s="14"/>
      <c r="ULL71" s="14"/>
      <c r="ULM71" s="14"/>
      <c r="ULN71" s="14"/>
      <c r="ULO71" s="14"/>
      <c r="ULP71" s="14"/>
      <c r="ULQ71" s="14"/>
      <c r="ULR71" s="14"/>
      <c r="ULS71" s="14"/>
      <c r="ULT71" s="14"/>
      <c r="ULU71" s="14"/>
      <c r="ULV71" s="14"/>
      <c r="ULW71" s="14"/>
      <c r="ULX71" s="14"/>
      <c r="ULY71" s="14"/>
      <c r="ULZ71" s="14"/>
      <c r="UMA71" s="14"/>
      <c r="UMB71" s="14"/>
      <c r="UMC71" s="14"/>
      <c r="UMD71" s="14"/>
      <c r="UME71" s="14"/>
      <c r="UMF71" s="14"/>
      <c r="UMG71" s="14"/>
      <c r="UMH71" s="14"/>
      <c r="UMI71" s="14"/>
      <c r="UMJ71" s="14"/>
      <c r="UMK71" s="14"/>
      <c r="UML71" s="14"/>
      <c r="UMM71" s="14"/>
      <c r="UMN71" s="14"/>
      <c r="UMO71" s="14"/>
      <c r="UMP71" s="14"/>
      <c r="UMQ71" s="14"/>
      <c r="UMR71" s="14"/>
      <c r="UMS71" s="14"/>
      <c r="UMT71" s="14"/>
      <c r="UMU71" s="14"/>
      <c r="UMV71" s="14"/>
      <c r="UMW71" s="14"/>
      <c r="UMX71" s="14"/>
      <c r="UMY71" s="14"/>
      <c r="UMZ71" s="14"/>
      <c r="UNA71" s="14"/>
      <c r="UNB71" s="14"/>
      <c r="UNC71" s="14"/>
      <c r="UND71" s="14"/>
      <c r="UNE71" s="14"/>
      <c r="UNF71" s="14"/>
      <c r="UNG71" s="14"/>
      <c r="UNH71" s="14"/>
      <c r="UNI71" s="14"/>
      <c r="UNJ71" s="14"/>
      <c r="UNK71" s="14"/>
      <c r="UNL71" s="14"/>
      <c r="UNM71" s="14"/>
      <c r="UNN71" s="14"/>
      <c r="UNO71" s="14"/>
      <c r="UNP71" s="14"/>
      <c r="UNQ71" s="14"/>
      <c r="UNR71" s="14"/>
      <c r="UNS71" s="14"/>
      <c r="UNT71" s="14"/>
      <c r="UNU71" s="14"/>
      <c r="UNV71" s="14"/>
      <c r="UNW71" s="14"/>
      <c r="UNX71" s="14"/>
      <c r="UNY71" s="14"/>
      <c r="UNZ71" s="14"/>
      <c r="UOA71" s="14"/>
      <c r="UOB71" s="14"/>
      <c r="UOC71" s="14"/>
      <c r="UOD71" s="14"/>
      <c r="UOE71" s="14"/>
      <c r="UOF71" s="14"/>
      <c r="UOG71" s="14"/>
      <c r="UOH71" s="14"/>
      <c r="UOI71" s="14"/>
      <c r="UOJ71" s="14"/>
      <c r="UOK71" s="14"/>
      <c r="UOL71" s="14"/>
      <c r="UOM71" s="14"/>
      <c r="UON71" s="14"/>
      <c r="UOO71" s="14"/>
      <c r="UOP71" s="14"/>
      <c r="UOQ71" s="14"/>
      <c r="UOR71" s="14"/>
      <c r="UOS71" s="14"/>
      <c r="UOT71" s="14"/>
      <c r="UOU71" s="14"/>
      <c r="UOV71" s="14"/>
      <c r="UOW71" s="14"/>
      <c r="UOX71" s="14"/>
      <c r="UOY71" s="14"/>
      <c r="UOZ71" s="14"/>
      <c r="UPA71" s="14"/>
      <c r="UPB71" s="14"/>
      <c r="UPC71" s="14"/>
      <c r="UPD71" s="14"/>
      <c r="UPE71" s="14"/>
      <c r="UPF71" s="14"/>
      <c r="UPG71" s="14"/>
      <c r="UPH71" s="14"/>
      <c r="UPI71" s="14"/>
      <c r="UPJ71" s="14"/>
      <c r="UPK71" s="14"/>
      <c r="UPL71" s="14"/>
      <c r="UPM71" s="14"/>
      <c r="UPN71" s="14"/>
      <c r="UPO71" s="14"/>
      <c r="UPP71" s="14"/>
      <c r="UPQ71" s="14"/>
      <c r="UPR71" s="14"/>
      <c r="UPS71" s="14"/>
      <c r="UPT71" s="14"/>
      <c r="UPU71" s="14"/>
      <c r="UPV71" s="14"/>
      <c r="UPW71" s="14"/>
      <c r="UPX71" s="14"/>
      <c r="UPY71" s="14"/>
      <c r="UPZ71" s="14"/>
      <c r="UQA71" s="14"/>
      <c r="UQB71" s="14"/>
      <c r="UQC71" s="14"/>
      <c r="UQD71" s="14"/>
      <c r="UQE71" s="14"/>
      <c r="UQF71" s="14"/>
      <c r="UQG71" s="14"/>
      <c r="UQH71" s="14"/>
      <c r="UQI71" s="14"/>
      <c r="UQJ71" s="14"/>
      <c r="UQK71" s="14"/>
      <c r="UQL71" s="14"/>
      <c r="UQM71" s="14"/>
      <c r="UQN71" s="14"/>
      <c r="UQO71" s="14"/>
      <c r="UQP71" s="14"/>
      <c r="UQQ71" s="14"/>
      <c r="UQR71" s="14"/>
      <c r="UQS71" s="14"/>
      <c r="UQT71" s="14"/>
      <c r="UQU71" s="14"/>
      <c r="UQV71" s="14"/>
      <c r="UQW71" s="14"/>
      <c r="UQX71" s="14"/>
      <c r="UQY71" s="14"/>
      <c r="UQZ71" s="14"/>
      <c r="URA71" s="14"/>
      <c r="URB71" s="14"/>
      <c r="URC71" s="14"/>
      <c r="URD71" s="14"/>
      <c r="URE71" s="14"/>
      <c r="URF71" s="14"/>
      <c r="URG71" s="14"/>
      <c r="URH71" s="14"/>
      <c r="URI71" s="14"/>
      <c r="URJ71" s="14"/>
      <c r="URK71" s="14"/>
      <c r="URL71" s="14"/>
      <c r="URM71" s="14"/>
      <c r="URN71" s="14"/>
      <c r="URO71" s="14"/>
      <c r="URP71" s="14"/>
      <c r="URQ71" s="14"/>
      <c r="URR71" s="14"/>
      <c r="URS71" s="14"/>
      <c r="URT71" s="14"/>
      <c r="URU71" s="14"/>
      <c r="URV71" s="14"/>
      <c r="URW71" s="14"/>
      <c r="URX71" s="14"/>
      <c r="URY71" s="14"/>
      <c r="URZ71" s="14"/>
      <c r="USA71" s="14"/>
      <c r="USB71" s="14"/>
      <c r="USC71" s="14"/>
      <c r="USD71" s="14"/>
      <c r="USE71" s="14"/>
      <c r="USF71" s="14"/>
      <c r="USG71" s="14"/>
      <c r="USH71" s="14"/>
      <c r="USI71" s="14"/>
      <c r="USJ71" s="14"/>
      <c r="USK71" s="14"/>
      <c r="USL71" s="14"/>
      <c r="USM71" s="14"/>
      <c r="USN71" s="14"/>
      <c r="USO71" s="14"/>
      <c r="USP71" s="14"/>
      <c r="USQ71" s="14"/>
      <c r="USR71" s="14"/>
      <c r="USS71" s="14"/>
      <c r="UST71" s="14"/>
      <c r="USU71" s="14"/>
      <c r="USV71" s="14"/>
      <c r="USW71" s="14"/>
      <c r="USX71" s="14"/>
      <c r="USY71" s="14"/>
      <c r="USZ71" s="14"/>
      <c r="UTA71" s="14"/>
      <c r="UTB71" s="14"/>
      <c r="UTC71" s="14"/>
      <c r="UTD71" s="14"/>
      <c r="UTE71" s="14"/>
      <c r="UTF71" s="14"/>
      <c r="UTG71" s="14"/>
      <c r="UTH71" s="14"/>
      <c r="UTI71" s="14"/>
      <c r="UTJ71" s="14"/>
      <c r="UTK71" s="14"/>
      <c r="UTL71" s="14"/>
      <c r="UTM71" s="14"/>
      <c r="UTN71" s="14"/>
      <c r="UTO71" s="14"/>
      <c r="UTP71" s="14"/>
      <c r="UTQ71" s="14"/>
      <c r="UTR71" s="14"/>
      <c r="UTS71" s="14"/>
      <c r="UTT71" s="14"/>
      <c r="UTU71" s="14"/>
      <c r="UTV71" s="14"/>
      <c r="UTW71" s="14"/>
      <c r="UTX71" s="14"/>
      <c r="UTY71" s="14"/>
      <c r="UTZ71" s="14"/>
      <c r="UUA71" s="14"/>
      <c r="UUB71" s="14"/>
      <c r="UUC71" s="14"/>
      <c r="UUD71" s="14"/>
      <c r="UUE71" s="14"/>
      <c r="UUF71" s="14"/>
      <c r="UUG71" s="14"/>
      <c r="UUH71" s="14"/>
      <c r="UUI71" s="14"/>
      <c r="UUJ71" s="14"/>
      <c r="UUK71" s="14"/>
      <c r="UUL71" s="14"/>
      <c r="UUM71" s="14"/>
      <c r="UUN71" s="14"/>
      <c r="UUO71" s="14"/>
      <c r="UUP71" s="14"/>
      <c r="UUQ71" s="14"/>
      <c r="UUR71" s="14"/>
      <c r="UUS71" s="14"/>
      <c r="UUT71" s="14"/>
      <c r="UUU71" s="14"/>
      <c r="UUV71" s="14"/>
      <c r="UUW71" s="14"/>
      <c r="UUX71" s="14"/>
      <c r="UUY71" s="14"/>
      <c r="UUZ71" s="14"/>
      <c r="UVA71" s="14"/>
      <c r="UVB71" s="14"/>
      <c r="UVC71" s="14"/>
      <c r="UVD71" s="14"/>
      <c r="UVE71" s="14"/>
      <c r="UVF71" s="14"/>
      <c r="UVG71" s="14"/>
      <c r="UVH71" s="14"/>
      <c r="UVI71" s="14"/>
      <c r="UVJ71" s="14"/>
      <c r="UVK71" s="14"/>
      <c r="UVL71" s="14"/>
      <c r="UVM71" s="14"/>
      <c r="UVN71" s="14"/>
      <c r="UVO71" s="14"/>
      <c r="UVP71" s="14"/>
      <c r="UVQ71" s="14"/>
      <c r="UVR71" s="14"/>
      <c r="UVS71" s="14"/>
      <c r="UVT71" s="14"/>
      <c r="UVU71" s="14"/>
      <c r="UVV71" s="14"/>
      <c r="UVW71" s="14"/>
      <c r="UVX71" s="14"/>
      <c r="UVY71" s="14"/>
      <c r="UVZ71" s="14"/>
      <c r="UWA71" s="14"/>
      <c r="UWB71" s="14"/>
      <c r="UWC71" s="14"/>
      <c r="UWD71" s="14"/>
      <c r="UWE71" s="14"/>
      <c r="UWF71" s="14"/>
      <c r="UWG71" s="14"/>
      <c r="UWH71" s="14"/>
      <c r="UWI71" s="14"/>
      <c r="UWJ71" s="14"/>
      <c r="UWK71" s="14"/>
      <c r="UWL71" s="14"/>
      <c r="UWM71" s="14"/>
      <c r="UWN71" s="14"/>
      <c r="UWO71" s="14"/>
      <c r="UWP71" s="14"/>
      <c r="UWQ71" s="14"/>
      <c r="UWR71" s="14"/>
      <c r="UWS71" s="14"/>
      <c r="UWT71" s="14"/>
      <c r="UWU71" s="14"/>
      <c r="UWV71" s="14"/>
      <c r="UWW71" s="14"/>
      <c r="UWX71" s="14"/>
      <c r="UWY71" s="14"/>
      <c r="UWZ71" s="14"/>
      <c r="UXA71" s="14"/>
      <c r="UXB71" s="14"/>
      <c r="UXC71" s="14"/>
      <c r="UXD71" s="14"/>
      <c r="UXE71" s="14"/>
      <c r="UXF71" s="14"/>
      <c r="UXG71" s="14"/>
      <c r="UXH71" s="14"/>
      <c r="UXI71" s="14"/>
      <c r="UXJ71" s="14"/>
      <c r="UXK71" s="14"/>
      <c r="UXL71" s="14"/>
      <c r="UXM71" s="14"/>
      <c r="UXN71" s="14"/>
      <c r="UXO71" s="14"/>
      <c r="UXP71" s="14"/>
      <c r="UXQ71" s="14"/>
      <c r="UXR71" s="14"/>
      <c r="UXS71" s="14"/>
      <c r="UXT71" s="14"/>
      <c r="UXU71" s="14"/>
      <c r="UXV71" s="14"/>
      <c r="UXW71" s="14"/>
      <c r="UXX71" s="14"/>
      <c r="UXY71" s="14"/>
      <c r="UXZ71" s="14"/>
      <c r="UYA71" s="14"/>
      <c r="UYB71" s="14"/>
      <c r="UYC71" s="14"/>
      <c r="UYD71" s="14"/>
      <c r="UYE71" s="14"/>
      <c r="UYF71" s="14"/>
      <c r="UYG71" s="14"/>
      <c r="UYH71" s="14"/>
      <c r="UYI71" s="14"/>
      <c r="UYJ71" s="14"/>
      <c r="UYK71" s="14"/>
      <c r="UYL71" s="14"/>
      <c r="UYM71" s="14"/>
      <c r="UYN71" s="14"/>
      <c r="UYO71" s="14"/>
      <c r="UYP71" s="14"/>
      <c r="UYQ71" s="14"/>
      <c r="UYR71" s="14"/>
      <c r="UYS71" s="14"/>
      <c r="UYT71" s="14"/>
      <c r="UYU71" s="14"/>
      <c r="UYV71" s="14"/>
      <c r="UYW71" s="14"/>
      <c r="UYX71" s="14"/>
      <c r="UYY71" s="14"/>
      <c r="UYZ71" s="14"/>
      <c r="UZA71" s="14"/>
      <c r="UZB71" s="14"/>
      <c r="UZC71" s="14"/>
      <c r="UZD71" s="14"/>
      <c r="UZE71" s="14"/>
      <c r="UZF71" s="14"/>
      <c r="UZG71" s="14"/>
      <c r="UZH71" s="14"/>
      <c r="UZI71" s="14"/>
      <c r="UZJ71" s="14"/>
      <c r="UZK71" s="14"/>
      <c r="UZL71" s="14"/>
      <c r="UZM71" s="14"/>
      <c r="UZN71" s="14"/>
      <c r="UZO71" s="14"/>
      <c r="UZP71" s="14"/>
      <c r="UZQ71" s="14"/>
      <c r="UZR71" s="14"/>
      <c r="UZS71" s="14"/>
      <c r="UZT71" s="14"/>
      <c r="UZU71" s="14"/>
      <c r="UZV71" s="14"/>
      <c r="UZW71" s="14"/>
      <c r="UZX71" s="14"/>
      <c r="UZY71" s="14"/>
      <c r="UZZ71" s="14"/>
      <c r="VAA71" s="14"/>
      <c r="VAB71" s="14"/>
      <c r="VAC71" s="14"/>
      <c r="VAD71" s="14"/>
      <c r="VAE71" s="14"/>
      <c r="VAF71" s="14"/>
      <c r="VAG71" s="14"/>
      <c r="VAH71" s="14"/>
      <c r="VAI71" s="14"/>
      <c r="VAJ71" s="14"/>
      <c r="VAK71" s="14"/>
      <c r="VAL71" s="14"/>
      <c r="VAM71" s="14"/>
      <c r="VAN71" s="14"/>
      <c r="VAO71" s="14"/>
      <c r="VAP71" s="14"/>
      <c r="VAQ71" s="14"/>
      <c r="VAR71" s="14"/>
      <c r="VAS71" s="14"/>
      <c r="VAT71" s="14"/>
      <c r="VAU71" s="14"/>
      <c r="VAV71" s="14"/>
      <c r="VAW71" s="14"/>
      <c r="VAX71" s="14"/>
      <c r="VAY71" s="14"/>
      <c r="VAZ71" s="14"/>
      <c r="VBA71" s="14"/>
      <c r="VBB71" s="14"/>
      <c r="VBC71" s="14"/>
      <c r="VBD71" s="14"/>
      <c r="VBE71" s="14"/>
      <c r="VBF71" s="14"/>
      <c r="VBG71" s="14"/>
      <c r="VBH71" s="14"/>
      <c r="VBI71" s="14"/>
      <c r="VBJ71" s="14"/>
      <c r="VBK71" s="14"/>
      <c r="VBL71" s="14"/>
      <c r="VBM71" s="14"/>
      <c r="VBN71" s="14"/>
      <c r="VBO71" s="14"/>
      <c r="VBP71" s="14"/>
      <c r="VBQ71" s="14"/>
      <c r="VBR71" s="14"/>
      <c r="VBS71" s="14"/>
      <c r="VBT71" s="14"/>
      <c r="VBU71" s="14"/>
      <c r="VBV71" s="14"/>
      <c r="VBW71" s="14"/>
      <c r="VBX71" s="14"/>
      <c r="VBY71" s="14"/>
      <c r="VBZ71" s="14"/>
      <c r="VCA71" s="14"/>
      <c r="VCB71" s="14"/>
      <c r="VCC71" s="14"/>
      <c r="VCD71" s="14"/>
      <c r="VCE71" s="14"/>
      <c r="VCF71" s="14"/>
      <c r="VCG71" s="14"/>
      <c r="VCH71" s="14"/>
      <c r="VCI71" s="14"/>
      <c r="VCJ71" s="14"/>
      <c r="VCK71" s="14"/>
      <c r="VCL71" s="14"/>
      <c r="VCM71" s="14"/>
      <c r="VCN71" s="14"/>
      <c r="VCO71" s="14"/>
      <c r="VCP71" s="14"/>
      <c r="VCQ71" s="14"/>
      <c r="VCR71" s="14"/>
      <c r="VCS71" s="14"/>
      <c r="VCT71" s="14"/>
      <c r="VCU71" s="14"/>
      <c r="VCV71" s="14"/>
      <c r="VCW71" s="14"/>
      <c r="VCX71" s="14"/>
      <c r="VCY71" s="14"/>
      <c r="VCZ71" s="14"/>
      <c r="VDA71" s="14"/>
      <c r="VDB71" s="14"/>
      <c r="VDC71" s="14"/>
      <c r="VDD71" s="14"/>
      <c r="VDE71" s="14"/>
      <c r="VDF71" s="14"/>
      <c r="VDG71" s="14"/>
      <c r="VDH71" s="14"/>
      <c r="VDI71" s="14"/>
      <c r="VDJ71" s="14"/>
      <c r="VDK71" s="14"/>
      <c r="VDL71" s="14"/>
      <c r="VDM71" s="14"/>
      <c r="VDN71" s="14"/>
      <c r="VDO71" s="14"/>
      <c r="VDP71" s="14"/>
      <c r="VDQ71" s="14"/>
      <c r="VDR71" s="14"/>
      <c r="VDS71" s="14"/>
      <c r="VDT71" s="14"/>
      <c r="VDU71" s="14"/>
      <c r="VDV71" s="14"/>
      <c r="VDW71" s="14"/>
      <c r="VDX71" s="14"/>
      <c r="VDY71" s="14"/>
      <c r="VDZ71" s="14"/>
      <c r="VEA71" s="14"/>
      <c r="VEB71" s="14"/>
      <c r="VEC71" s="14"/>
      <c r="VED71" s="14"/>
      <c r="VEE71" s="14"/>
      <c r="VEF71" s="14"/>
      <c r="VEG71" s="14"/>
      <c r="VEH71" s="14"/>
      <c r="VEI71" s="14"/>
      <c r="VEJ71" s="14"/>
      <c r="VEK71" s="14"/>
      <c r="VEL71" s="14"/>
      <c r="VEM71" s="14"/>
      <c r="VEN71" s="14"/>
      <c r="VEO71" s="14"/>
      <c r="VEP71" s="14"/>
      <c r="VEQ71" s="14"/>
      <c r="VER71" s="14"/>
      <c r="VES71" s="14"/>
      <c r="VET71" s="14"/>
      <c r="VEU71" s="14"/>
      <c r="VEV71" s="14"/>
      <c r="VEW71" s="14"/>
      <c r="VEX71" s="14"/>
      <c r="VEY71" s="14"/>
      <c r="VEZ71" s="14"/>
      <c r="VFA71" s="14"/>
      <c r="VFB71" s="14"/>
      <c r="VFC71" s="14"/>
      <c r="VFD71" s="14"/>
      <c r="VFE71" s="14"/>
      <c r="VFF71" s="14"/>
      <c r="VFG71" s="14"/>
      <c r="VFH71" s="14"/>
      <c r="VFI71" s="14"/>
      <c r="VFJ71" s="14"/>
      <c r="VFK71" s="14"/>
      <c r="VFL71" s="14"/>
      <c r="VFM71" s="14"/>
      <c r="VFN71" s="14"/>
      <c r="VFO71" s="14"/>
      <c r="VFP71" s="14"/>
      <c r="VFQ71" s="14"/>
      <c r="VFR71" s="14"/>
      <c r="VFS71" s="14"/>
      <c r="VFT71" s="14"/>
      <c r="VFU71" s="14"/>
      <c r="VFV71" s="14"/>
      <c r="VFW71" s="14"/>
      <c r="VFX71" s="14"/>
      <c r="VFY71" s="14"/>
      <c r="VFZ71" s="14"/>
      <c r="VGA71" s="14"/>
      <c r="VGB71" s="14"/>
      <c r="VGC71" s="14"/>
      <c r="VGD71" s="14"/>
      <c r="VGE71" s="14"/>
      <c r="VGF71" s="14"/>
      <c r="VGG71" s="14"/>
      <c r="VGH71" s="14"/>
      <c r="VGI71" s="14"/>
      <c r="VGJ71" s="14"/>
      <c r="VGK71" s="14"/>
      <c r="VGL71" s="14"/>
      <c r="VGM71" s="14"/>
      <c r="VGN71" s="14"/>
      <c r="VGO71" s="14"/>
      <c r="VGP71" s="14"/>
      <c r="VGQ71" s="14"/>
      <c r="VGR71" s="14"/>
      <c r="VGS71" s="14"/>
      <c r="VGT71" s="14"/>
      <c r="VGU71" s="14"/>
      <c r="VGV71" s="14"/>
      <c r="VGW71" s="14"/>
      <c r="VGX71" s="14"/>
      <c r="VGY71" s="14"/>
      <c r="VGZ71" s="14"/>
      <c r="VHA71" s="14"/>
      <c r="VHB71" s="14"/>
      <c r="VHC71" s="14"/>
      <c r="VHD71" s="14"/>
      <c r="VHE71" s="14"/>
      <c r="VHF71" s="14"/>
      <c r="VHG71" s="14"/>
      <c r="VHH71" s="14"/>
      <c r="VHI71" s="14"/>
      <c r="VHJ71" s="14"/>
      <c r="VHK71" s="14"/>
      <c r="VHL71" s="14"/>
      <c r="VHM71" s="14"/>
      <c r="VHN71" s="14"/>
      <c r="VHO71" s="14"/>
      <c r="VHP71" s="14"/>
      <c r="VHQ71" s="14"/>
      <c r="VHR71" s="14"/>
      <c r="VHS71" s="14"/>
      <c r="VHT71" s="14"/>
      <c r="VHU71" s="14"/>
      <c r="VHV71" s="14"/>
      <c r="VHW71" s="14"/>
      <c r="VHX71" s="14"/>
      <c r="VHY71" s="14"/>
      <c r="VHZ71" s="14"/>
      <c r="VIA71" s="14"/>
      <c r="VIB71" s="14"/>
      <c r="VIC71" s="14"/>
      <c r="VID71" s="14"/>
      <c r="VIE71" s="14"/>
      <c r="VIF71" s="14"/>
      <c r="VIG71" s="14"/>
      <c r="VIH71" s="14"/>
      <c r="VII71" s="14"/>
      <c r="VIJ71" s="14"/>
      <c r="VIK71" s="14"/>
      <c r="VIL71" s="14"/>
      <c r="VIM71" s="14"/>
      <c r="VIN71" s="14"/>
      <c r="VIO71" s="14"/>
      <c r="VIP71" s="14"/>
      <c r="VIQ71" s="14"/>
      <c r="VIR71" s="14"/>
      <c r="VIS71" s="14"/>
      <c r="VIT71" s="14"/>
      <c r="VIU71" s="14"/>
      <c r="VIV71" s="14"/>
      <c r="VIW71" s="14"/>
      <c r="VIX71" s="14"/>
      <c r="VIY71" s="14"/>
      <c r="VIZ71" s="14"/>
      <c r="VJA71" s="14"/>
      <c r="VJB71" s="14"/>
      <c r="VJC71" s="14"/>
      <c r="VJD71" s="14"/>
      <c r="VJE71" s="14"/>
      <c r="VJF71" s="14"/>
      <c r="VJG71" s="14"/>
      <c r="VJH71" s="14"/>
      <c r="VJI71" s="14"/>
      <c r="VJJ71" s="14"/>
      <c r="VJK71" s="14"/>
      <c r="VJL71" s="14"/>
      <c r="VJM71" s="14"/>
      <c r="VJN71" s="14"/>
      <c r="VJO71" s="14"/>
      <c r="VJP71" s="14"/>
      <c r="VJQ71" s="14"/>
      <c r="VJR71" s="14"/>
      <c r="VJS71" s="14"/>
      <c r="VJT71" s="14"/>
      <c r="VJU71" s="14"/>
      <c r="VJV71" s="14"/>
      <c r="VJW71" s="14"/>
      <c r="VJX71" s="14"/>
      <c r="VJY71" s="14"/>
      <c r="VJZ71" s="14"/>
      <c r="VKA71" s="14"/>
      <c r="VKB71" s="14"/>
      <c r="VKC71" s="14"/>
      <c r="VKD71" s="14"/>
      <c r="VKE71" s="14"/>
      <c r="VKF71" s="14"/>
      <c r="VKG71" s="14"/>
      <c r="VKH71" s="14"/>
      <c r="VKI71" s="14"/>
      <c r="VKJ71" s="14"/>
      <c r="VKK71" s="14"/>
      <c r="VKL71" s="14"/>
      <c r="VKM71" s="14"/>
      <c r="VKN71" s="14"/>
      <c r="VKO71" s="14"/>
      <c r="VKP71" s="14"/>
      <c r="VKQ71" s="14"/>
      <c r="VKR71" s="14"/>
      <c r="VKS71" s="14"/>
      <c r="VKT71" s="14"/>
      <c r="VKU71" s="14"/>
      <c r="VKV71" s="14"/>
      <c r="VKW71" s="14"/>
      <c r="VKX71" s="14"/>
      <c r="VKY71" s="14"/>
      <c r="VKZ71" s="14"/>
      <c r="VLA71" s="14"/>
      <c r="VLB71" s="14"/>
      <c r="VLC71" s="14"/>
      <c r="VLD71" s="14"/>
      <c r="VLE71" s="14"/>
      <c r="VLF71" s="14"/>
      <c r="VLG71" s="14"/>
      <c r="VLH71" s="14"/>
      <c r="VLI71" s="14"/>
      <c r="VLJ71" s="14"/>
      <c r="VLK71" s="14"/>
      <c r="VLL71" s="14"/>
      <c r="VLM71" s="14"/>
      <c r="VLN71" s="14"/>
      <c r="VLO71" s="14"/>
      <c r="VLP71" s="14"/>
      <c r="VLQ71" s="14"/>
      <c r="VLR71" s="14"/>
      <c r="VLS71" s="14"/>
      <c r="VLT71" s="14"/>
      <c r="VLU71" s="14"/>
      <c r="VLV71" s="14"/>
      <c r="VLW71" s="14"/>
      <c r="VLX71" s="14"/>
      <c r="VLY71" s="14"/>
      <c r="VLZ71" s="14"/>
      <c r="VMA71" s="14"/>
      <c r="VMB71" s="14"/>
      <c r="VMC71" s="14"/>
      <c r="VMD71" s="14"/>
      <c r="VME71" s="14"/>
      <c r="VMF71" s="14"/>
      <c r="VMG71" s="14"/>
      <c r="VMH71" s="14"/>
      <c r="VMI71" s="14"/>
      <c r="VMJ71" s="14"/>
      <c r="VMK71" s="14"/>
      <c r="VML71" s="14"/>
      <c r="VMM71" s="14"/>
      <c r="VMN71" s="14"/>
      <c r="VMO71" s="14"/>
      <c r="VMP71" s="14"/>
      <c r="VMQ71" s="14"/>
      <c r="VMR71" s="14"/>
      <c r="VMS71" s="14"/>
      <c r="VMT71" s="14"/>
      <c r="VMU71" s="14"/>
      <c r="VMV71" s="14"/>
      <c r="VMW71" s="14"/>
      <c r="VMX71" s="14"/>
      <c r="VMY71" s="14"/>
      <c r="VMZ71" s="14"/>
      <c r="VNA71" s="14"/>
      <c r="VNB71" s="14"/>
      <c r="VNC71" s="14"/>
      <c r="VND71" s="14"/>
      <c r="VNE71" s="14"/>
      <c r="VNF71" s="14"/>
      <c r="VNG71" s="14"/>
      <c r="VNH71" s="14"/>
      <c r="VNI71" s="14"/>
      <c r="VNJ71" s="14"/>
      <c r="VNK71" s="14"/>
      <c r="VNL71" s="14"/>
      <c r="VNM71" s="14"/>
      <c r="VNN71" s="14"/>
      <c r="VNO71" s="14"/>
      <c r="VNP71" s="14"/>
      <c r="VNQ71" s="14"/>
      <c r="VNR71" s="14"/>
      <c r="VNS71" s="14"/>
      <c r="VNT71" s="14"/>
      <c r="VNU71" s="14"/>
      <c r="VNV71" s="14"/>
      <c r="VNW71" s="14"/>
      <c r="VNX71" s="14"/>
      <c r="VNY71" s="14"/>
      <c r="VNZ71" s="14"/>
      <c r="VOA71" s="14"/>
      <c r="VOB71" s="14"/>
      <c r="VOC71" s="14"/>
      <c r="VOD71" s="14"/>
      <c r="VOE71" s="14"/>
      <c r="VOF71" s="14"/>
      <c r="VOG71" s="14"/>
      <c r="VOH71" s="14"/>
      <c r="VOI71" s="14"/>
      <c r="VOJ71" s="14"/>
      <c r="VOK71" s="14"/>
      <c r="VOL71" s="14"/>
      <c r="VOM71" s="14"/>
      <c r="VON71" s="14"/>
      <c r="VOO71" s="14"/>
      <c r="VOP71" s="14"/>
      <c r="VOQ71" s="14"/>
      <c r="VOR71" s="14"/>
      <c r="VOS71" s="14"/>
      <c r="VOT71" s="14"/>
      <c r="VOU71" s="14"/>
      <c r="VOV71" s="14"/>
      <c r="VOW71" s="14"/>
      <c r="VOX71" s="14"/>
      <c r="VOY71" s="14"/>
      <c r="VOZ71" s="14"/>
      <c r="VPA71" s="14"/>
      <c r="VPB71" s="14"/>
      <c r="VPC71" s="14"/>
      <c r="VPD71" s="14"/>
      <c r="VPE71" s="14"/>
      <c r="VPF71" s="14"/>
      <c r="VPG71" s="14"/>
      <c r="VPH71" s="14"/>
      <c r="VPI71" s="14"/>
      <c r="VPJ71" s="14"/>
      <c r="VPK71" s="14"/>
      <c r="VPL71" s="14"/>
      <c r="VPM71" s="14"/>
      <c r="VPN71" s="14"/>
      <c r="VPO71" s="14"/>
      <c r="VPP71" s="14"/>
      <c r="VPQ71" s="14"/>
      <c r="VPR71" s="14"/>
      <c r="VPS71" s="14"/>
      <c r="VPT71" s="14"/>
      <c r="VPU71" s="14"/>
      <c r="VPV71" s="14"/>
      <c r="VPW71" s="14"/>
      <c r="VPX71" s="14"/>
      <c r="VPY71" s="14"/>
      <c r="VPZ71" s="14"/>
      <c r="VQA71" s="14"/>
      <c r="VQB71" s="14"/>
      <c r="VQC71" s="14"/>
      <c r="VQD71" s="14"/>
      <c r="VQE71" s="14"/>
      <c r="VQF71" s="14"/>
      <c r="VQG71" s="14"/>
      <c r="VQH71" s="14"/>
      <c r="VQI71" s="14"/>
      <c r="VQJ71" s="14"/>
      <c r="VQK71" s="14"/>
      <c r="VQL71" s="14"/>
      <c r="VQM71" s="14"/>
      <c r="VQN71" s="14"/>
      <c r="VQO71" s="14"/>
      <c r="VQP71" s="14"/>
      <c r="VQQ71" s="14"/>
      <c r="VQR71" s="14"/>
      <c r="VQS71" s="14"/>
      <c r="VQT71" s="14"/>
      <c r="VQU71" s="14"/>
      <c r="VQV71" s="14"/>
      <c r="VQW71" s="14"/>
      <c r="VQX71" s="14"/>
      <c r="VQY71" s="14"/>
      <c r="VQZ71" s="14"/>
      <c r="VRA71" s="14"/>
      <c r="VRB71" s="14"/>
      <c r="VRC71" s="14"/>
      <c r="VRD71" s="14"/>
      <c r="VRE71" s="14"/>
      <c r="VRF71" s="14"/>
      <c r="VRG71" s="14"/>
      <c r="VRH71" s="14"/>
      <c r="VRI71" s="14"/>
      <c r="VRJ71" s="14"/>
      <c r="VRK71" s="14"/>
      <c r="VRL71" s="14"/>
      <c r="VRM71" s="14"/>
      <c r="VRN71" s="14"/>
      <c r="VRO71" s="14"/>
      <c r="VRP71" s="14"/>
      <c r="VRQ71" s="14"/>
      <c r="VRR71" s="14"/>
      <c r="VRS71" s="14"/>
      <c r="VRT71" s="14"/>
      <c r="VRU71" s="14"/>
      <c r="VRV71" s="14"/>
      <c r="VRW71" s="14"/>
      <c r="VRX71" s="14"/>
      <c r="VRY71" s="14"/>
      <c r="VRZ71" s="14"/>
      <c r="VSA71" s="14"/>
      <c r="VSB71" s="14"/>
      <c r="VSC71" s="14"/>
      <c r="VSD71" s="14"/>
      <c r="VSE71" s="14"/>
      <c r="VSF71" s="14"/>
      <c r="VSG71" s="14"/>
      <c r="VSH71" s="14"/>
      <c r="VSI71" s="14"/>
      <c r="VSJ71" s="14"/>
      <c r="VSK71" s="14"/>
      <c r="VSL71" s="14"/>
      <c r="VSM71" s="14"/>
      <c r="VSN71" s="14"/>
      <c r="VSO71" s="14"/>
      <c r="VSP71" s="14"/>
      <c r="VSQ71" s="14"/>
      <c r="VSR71" s="14"/>
      <c r="VSS71" s="14"/>
      <c r="VST71" s="14"/>
      <c r="VSU71" s="14"/>
      <c r="VSV71" s="14"/>
      <c r="VSW71" s="14"/>
      <c r="VSX71" s="14"/>
      <c r="VSY71" s="14"/>
      <c r="VSZ71" s="14"/>
      <c r="VTA71" s="14"/>
      <c r="VTB71" s="14"/>
      <c r="VTC71" s="14"/>
      <c r="VTD71" s="14"/>
      <c r="VTE71" s="14"/>
      <c r="VTF71" s="14"/>
      <c r="VTG71" s="14"/>
      <c r="VTH71" s="14"/>
      <c r="VTI71" s="14"/>
      <c r="VTJ71" s="14"/>
      <c r="VTK71" s="14"/>
      <c r="VTL71" s="14"/>
      <c r="VTM71" s="14"/>
      <c r="VTN71" s="14"/>
      <c r="VTO71" s="14"/>
      <c r="VTP71" s="14"/>
      <c r="VTQ71" s="14"/>
      <c r="VTR71" s="14"/>
      <c r="VTS71" s="14"/>
      <c r="VTT71" s="14"/>
      <c r="VTU71" s="14"/>
      <c r="VTV71" s="14"/>
      <c r="VTW71" s="14"/>
      <c r="VTX71" s="14"/>
      <c r="VTY71" s="14"/>
      <c r="VTZ71" s="14"/>
      <c r="VUA71" s="14"/>
      <c r="VUB71" s="14"/>
      <c r="VUC71" s="14"/>
      <c r="VUD71" s="14"/>
      <c r="VUE71" s="14"/>
      <c r="VUF71" s="14"/>
      <c r="VUG71" s="14"/>
      <c r="VUH71" s="14"/>
      <c r="VUI71" s="14"/>
      <c r="VUJ71" s="14"/>
      <c r="VUK71" s="14"/>
      <c r="VUL71" s="14"/>
      <c r="VUM71" s="14"/>
      <c r="VUN71" s="14"/>
      <c r="VUO71" s="14"/>
      <c r="VUP71" s="14"/>
      <c r="VUQ71" s="14"/>
      <c r="VUR71" s="14"/>
      <c r="VUS71" s="14"/>
      <c r="VUT71" s="14"/>
      <c r="VUU71" s="14"/>
      <c r="VUV71" s="14"/>
      <c r="VUW71" s="14"/>
      <c r="VUX71" s="14"/>
      <c r="VUY71" s="14"/>
      <c r="VUZ71" s="14"/>
      <c r="VVA71" s="14"/>
      <c r="VVB71" s="14"/>
      <c r="VVC71" s="14"/>
      <c r="VVD71" s="14"/>
      <c r="VVE71" s="14"/>
      <c r="VVF71" s="14"/>
      <c r="VVG71" s="14"/>
      <c r="VVH71" s="14"/>
      <c r="VVI71" s="14"/>
      <c r="VVJ71" s="14"/>
      <c r="VVK71" s="14"/>
      <c r="VVL71" s="14"/>
      <c r="VVM71" s="14"/>
      <c r="VVN71" s="14"/>
      <c r="VVO71" s="14"/>
      <c r="VVP71" s="14"/>
      <c r="VVQ71" s="14"/>
      <c r="VVR71" s="14"/>
      <c r="VVS71" s="14"/>
      <c r="VVT71" s="14"/>
      <c r="VVU71" s="14"/>
      <c r="VVV71" s="14"/>
      <c r="VVW71" s="14"/>
      <c r="VVX71" s="14"/>
      <c r="VVY71" s="14"/>
      <c r="VVZ71" s="14"/>
      <c r="VWA71" s="14"/>
      <c r="VWB71" s="14"/>
      <c r="VWC71" s="14"/>
      <c r="VWD71" s="14"/>
      <c r="VWE71" s="14"/>
      <c r="VWF71" s="14"/>
      <c r="VWG71" s="14"/>
      <c r="VWH71" s="14"/>
      <c r="VWI71" s="14"/>
      <c r="VWJ71" s="14"/>
      <c r="VWK71" s="14"/>
      <c r="VWL71" s="14"/>
      <c r="VWM71" s="14"/>
      <c r="VWN71" s="14"/>
      <c r="VWO71" s="14"/>
      <c r="VWP71" s="14"/>
      <c r="VWQ71" s="14"/>
      <c r="VWR71" s="14"/>
      <c r="VWS71" s="14"/>
      <c r="VWT71" s="14"/>
      <c r="VWU71" s="14"/>
      <c r="VWV71" s="14"/>
      <c r="VWW71" s="14"/>
      <c r="VWX71" s="14"/>
      <c r="VWY71" s="14"/>
      <c r="VWZ71" s="14"/>
      <c r="VXA71" s="14"/>
      <c r="VXB71" s="14"/>
      <c r="VXC71" s="14"/>
      <c r="VXD71" s="14"/>
      <c r="VXE71" s="14"/>
      <c r="VXF71" s="14"/>
      <c r="VXG71" s="14"/>
      <c r="VXH71" s="14"/>
      <c r="VXI71" s="14"/>
      <c r="VXJ71" s="14"/>
      <c r="VXK71" s="14"/>
      <c r="VXL71" s="14"/>
      <c r="VXM71" s="14"/>
      <c r="VXN71" s="14"/>
      <c r="VXO71" s="14"/>
      <c r="VXP71" s="14"/>
      <c r="VXQ71" s="14"/>
      <c r="VXR71" s="14"/>
      <c r="VXS71" s="14"/>
      <c r="VXT71" s="14"/>
      <c r="VXU71" s="14"/>
      <c r="VXV71" s="14"/>
      <c r="VXW71" s="14"/>
      <c r="VXX71" s="14"/>
      <c r="VXY71" s="14"/>
      <c r="VXZ71" s="14"/>
      <c r="VYA71" s="14"/>
      <c r="VYB71" s="14"/>
      <c r="VYC71" s="14"/>
      <c r="VYD71" s="14"/>
      <c r="VYE71" s="14"/>
      <c r="VYF71" s="14"/>
      <c r="VYG71" s="14"/>
      <c r="VYH71" s="14"/>
      <c r="VYI71" s="14"/>
      <c r="VYJ71" s="14"/>
      <c r="VYK71" s="14"/>
      <c r="VYL71" s="14"/>
      <c r="VYM71" s="14"/>
      <c r="VYN71" s="14"/>
      <c r="VYO71" s="14"/>
      <c r="VYP71" s="14"/>
      <c r="VYQ71" s="14"/>
      <c r="VYR71" s="14"/>
      <c r="VYS71" s="14"/>
      <c r="VYT71" s="14"/>
      <c r="VYU71" s="14"/>
      <c r="VYV71" s="14"/>
      <c r="VYW71" s="14"/>
      <c r="VYX71" s="14"/>
      <c r="VYY71" s="14"/>
      <c r="VYZ71" s="14"/>
      <c r="VZA71" s="14"/>
      <c r="VZB71" s="14"/>
      <c r="VZC71" s="14"/>
      <c r="VZD71" s="14"/>
      <c r="VZE71" s="14"/>
      <c r="VZF71" s="14"/>
      <c r="VZG71" s="14"/>
      <c r="VZH71" s="14"/>
      <c r="VZI71" s="14"/>
      <c r="VZJ71" s="14"/>
      <c r="VZK71" s="14"/>
      <c r="VZL71" s="14"/>
      <c r="VZM71" s="14"/>
      <c r="VZN71" s="14"/>
      <c r="VZO71" s="14"/>
      <c r="VZP71" s="14"/>
      <c r="VZQ71" s="14"/>
      <c r="VZR71" s="14"/>
      <c r="VZS71" s="14"/>
      <c r="VZT71" s="14"/>
      <c r="VZU71" s="14"/>
      <c r="VZV71" s="14"/>
      <c r="VZW71" s="14"/>
      <c r="VZX71" s="14"/>
      <c r="VZY71" s="14"/>
      <c r="VZZ71" s="14"/>
      <c r="WAA71" s="14"/>
      <c r="WAB71" s="14"/>
      <c r="WAC71" s="14"/>
      <c r="WAD71" s="14"/>
      <c r="WAE71" s="14"/>
      <c r="WAF71" s="14"/>
      <c r="WAG71" s="14"/>
      <c r="WAH71" s="14"/>
      <c r="WAI71" s="14"/>
      <c r="WAJ71" s="14"/>
      <c r="WAK71" s="14"/>
      <c r="WAL71" s="14"/>
      <c r="WAM71" s="14"/>
      <c r="WAN71" s="14"/>
      <c r="WAO71" s="14"/>
      <c r="WAP71" s="14"/>
      <c r="WAQ71" s="14"/>
      <c r="WAR71" s="14"/>
      <c r="WAS71" s="14"/>
      <c r="WAT71" s="14"/>
      <c r="WAU71" s="14"/>
      <c r="WAV71" s="14"/>
      <c r="WAW71" s="14"/>
      <c r="WAX71" s="14"/>
      <c r="WAY71" s="14"/>
      <c r="WAZ71" s="14"/>
      <c r="WBA71" s="14"/>
      <c r="WBB71" s="14"/>
      <c r="WBC71" s="14"/>
      <c r="WBD71" s="14"/>
      <c r="WBE71" s="14"/>
      <c r="WBF71" s="14"/>
      <c r="WBG71" s="14"/>
      <c r="WBH71" s="14"/>
      <c r="WBI71" s="14"/>
      <c r="WBJ71" s="14"/>
      <c r="WBK71" s="14"/>
      <c r="WBL71" s="14"/>
      <c r="WBM71" s="14"/>
      <c r="WBN71" s="14"/>
      <c r="WBO71" s="14"/>
      <c r="WBP71" s="14"/>
      <c r="WBQ71" s="14"/>
      <c r="WBR71" s="14"/>
      <c r="WBS71" s="14"/>
      <c r="WBT71" s="14"/>
      <c r="WBU71" s="14"/>
      <c r="WBV71" s="14"/>
      <c r="WBW71" s="14"/>
      <c r="WBX71" s="14"/>
      <c r="WBY71" s="14"/>
      <c r="WBZ71" s="14"/>
      <c r="WCA71" s="14"/>
      <c r="WCB71" s="14"/>
      <c r="WCC71" s="14"/>
      <c r="WCD71" s="14"/>
      <c r="WCE71" s="14"/>
      <c r="WCF71" s="14"/>
      <c r="WCG71" s="14"/>
      <c r="WCH71" s="14"/>
      <c r="WCI71" s="14"/>
      <c r="WCJ71" s="14"/>
      <c r="WCK71" s="14"/>
      <c r="WCL71" s="14"/>
      <c r="WCM71" s="14"/>
      <c r="WCN71" s="14"/>
      <c r="WCO71" s="14"/>
      <c r="WCP71" s="14"/>
      <c r="WCQ71" s="14"/>
      <c r="WCR71" s="14"/>
      <c r="WCS71" s="14"/>
      <c r="WCT71" s="14"/>
      <c r="WCU71" s="14"/>
      <c r="WCV71" s="14"/>
      <c r="WCW71" s="14"/>
      <c r="WCX71" s="14"/>
      <c r="WCY71" s="14"/>
      <c r="WCZ71" s="14"/>
      <c r="WDA71" s="14"/>
      <c r="WDB71" s="14"/>
      <c r="WDC71" s="14"/>
      <c r="WDD71" s="14"/>
      <c r="WDE71" s="14"/>
      <c r="WDF71" s="14"/>
      <c r="WDG71" s="14"/>
      <c r="WDH71" s="14"/>
      <c r="WDI71" s="14"/>
      <c r="WDJ71" s="14"/>
      <c r="WDK71" s="14"/>
      <c r="WDL71" s="14"/>
      <c r="WDM71" s="14"/>
      <c r="WDN71" s="14"/>
      <c r="WDO71" s="14"/>
      <c r="WDP71" s="14"/>
      <c r="WDQ71" s="14"/>
      <c r="WDR71" s="14"/>
      <c r="WDS71" s="14"/>
      <c r="WDT71" s="14"/>
      <c r="WDU71" s="14"/>
      <c r="WDV71" s="14"/>
      <c r="WDW71" s="14"/>
      <c r="WDX71" s="14"/>
      <c r="WDY71" s="14"/>
      <c r="WDZ71" s="14"/>
      <c r="WEA71" s="14"/>
      <c r="WEB71" s="14"/>
      <c r="WEC71" s="14"/>
      <c r="WED71" s="14"/>
      <c r="WEE71" s="14"/>
      <c r="WEF71" s="14"/>
      <c r="WEG71" s="14"/>
      <c r="WEH71" s="14"/>
      <c r="WEI71" s="14"/>
      <c r="WEJ71" s="14"/>
      <c r="WEK71" s="14"/>
      <c r="WEL71" s="14"/>
      <c r="WEM71" s="14"/>
      <c r="WEN71" s="14"/>
      <c r="WEO71" s="14"/>
      <c r="WEP71" s="14"/>
      <c r="WEQ71" s="14"/>
      <c r="WER71" s="14"/>
      <c r="WES71" s="14"/>
      <c r="WET71" s="14"/>
      <c r="WEU71" s="14"/>
      <c r="WEV71" s="14"/>
      <c r="WEW71" s="14"/>
      <c r="WEX71" s="14"/>
      <c r="WEY71" s="14"/>
      <c r="WEZ71" s="14"/>
      <c r="WFA71" s="14"/>
      <c r="WFB71" s="14"/>
      <c r="WFC71" s="14"/>
      <c r="WFD71" s="14"/>
      <c r="WFE71" s="14"/>
      <c r="WFF71" s="14"/>
      <c r="WFG71" s="14"/>
      <c r="WFH71" s="14"/>
      <c r="WFI71" s="14"/>
      <c r="WFJ71" s="14"/>
      <c r="WFK71" s="14"/>
      <c r="WFL71" s="14"/>
      <c r="WFM71" s="14"/>
      <c r="WFN71" s="14"/>
      <c r="WFO71" s="14"/>
      <c r="WFP71" s="14"/>
      <c r="WFQ71" s="14"/>
      <c r="WFR71" s="14"/>
      <c r="WFS71" s="14"/>
      <c r="WFT71" s="14"/>
      <c r="WFU71" s="14"/>
      <c r="WFV71" s="14"/>
      <c r="WFW71" s="14"/>
      <c r="WFX71" s="14"/>
      <c r="WFY71" s="14"/>
      <c r="WFZ71" s="14"/>
      <c r="WGA71" s="14"/>
      <c r="WGB71" s="14"/>
      <c r="WGC71" s="14"/>
      <c r="WGD71" s="14"/>
      <c r="WGE71" s="14"/>
      <c r="WGF71" s="14"/>
      <c r="WGG71" s="14"/>
      <c r="WGH71" s="14"/>
      <c r="WGI71" s="14"/>
      <c r="WGJ71" s="14"/>
      <c r="WGK71" s="14"/>
      <c r="WGL71" s="14"/>
      <c r="WGM71" s="14"/>
      <c r="WGN71" s="14"/>
      <c r="WGO71" s="14"/>
      <c r="WGP71" s="14"/>
      <c r="WGQ71" s="14"/>
      <c r="WGR71" s="14"/>
      <c r="WGS71" s="14"/>
      <c r="WGT71" s="14"/>
      <c r="WGU71" s="14"/>
      <c r="WGV71" s="14"/>
      <c r="WGW71" s="14"/>
      <c r="WGX71" s="14"/>
      <c r="WGY71" s="14"/>
      <c r="WGZ71" s="14"/>
      <c r="WHA71" s="14"/>
      <c r="WHB71" s="14"/>
      <c r="WHC71" s="14"/>
      <c r="WHD71" s="14"/>
      <c r="WHE71" s="14"/>
      <c r="WHF71" s="14"/>
      <c r="WHG71" s="14"/>
      <c r="WHH71" s="14"/>
      <c r="WHI71" s="14"/>
      <c r="WHJ71" s="14"/>
      <c r="WHK71" s="14"/>
      <c r="WHL71" s="14"/>
      <c r="WHM71" s="14"/>
      <c r="WHN71" s="14"/>
      <c r="WHO71" s="14"/>
      <c r="WHP71" s="14"/>
      <c r="WHQ71" s="14"/>
      <c r="WHR71" s="14"/>
      <c r="WHS71" s="14"/>
      <c r="WHT71" s="14"/>
      <c r="WHU71" s="14"/>
      <c r="WHV71" s="14"/>
      <c r="WHW71" s="14"/>
      <c r="WHX71" s="14"/>
      <c r="WHY71" s="14"/>
      <c r="WHZ71" s="14"/>
      <c r="WIA71" s="14"/>
      <c r="WIB71" s="14"/>
      <c r="WIC71" s="14"/>
      <c r="WID71" s="14"/>
      <c r="WIE71" s="14"/>
      <c r="WIF71" s="14"/>
      <c r="WIG71" s="14"/>
      <c r="WIH71" s="14"/>
      <c r="WII71" s="14"/>
      <c r="WIJ71" s="14"/>
      <c r="WIK71" s="14"/>
      <c r="WIL71" s="14"/>
      <c r="WIM71" s="14"/>
      <c r="WIN71" s="14"/>
      <c r="WIO71" s="14"/>
      <c r="WIP71" s="14"/>
      <c r="WIQ71" s="14"/>
      <c r="WIR71" s="14"/>
      <c r="WIS71" s="14"/>
      <c r="WIT71" s="14"/>
      <c r="WIU71" s="14"/>
      <c r="WIV71" s="14"/>
      <c r="WIW71" s="14"/>
      <c r="WIX71" s="14"/>
      <c r="WIY71" s="14"/>
      <c r="WIZ71" s="14"/>
      <c r="WJA71" s="14"/>
      <c r="WJB71" s="14"/>
      <c r="WJC71" s="14"/>
      <c r="WJD71" s="14"/>
      <c r="WJE71" s="14"/>
      <c r="WJF71" s="14"/>
      <c r="WJG71" s="14"/>
      <c r="WJH71" s="14"/>
      <c r="WJI71" s="14"/>
      <c r="WJJ71" s="14"/>
      <c r="WJK71" s="14"/>
      <c r="WJL71" s="14"/>
      <c r="WJM71" s="14"/>
      <c r="WJN71" s="14"/>
      <c r="WJO71" s="14"/>
      <c r="WJP71" s="14"/>
      <c r="WJQ71" s="14"/>
      <c r="WJR71" s="14"/>
      <c r="WJS71" s="14"/>
      <c r="WJT71" s="14"/>
      <c r="WJU71" s="14"/>
      <c r="WJV71" s="14"/>
      <c r="WJW71" s="14"/>
      <c r="WJX71" s="14"/>
      <c r="WJY71" s="14"/>
      <c r="WJZ71" s="14"/>
      <c r="WKA71" s="14"/>
      <c r="WKB71" s="14"/>
      <c r="WKC71" s="14"/>
      <c r="WKD71" s="14"/>
      <c r="WKE71" s="14"/>
      <c r="WKF71" s="14"/>
      <c r="WKG71" s="14"/>
      <c r="WKH71" s="14"/>
      <c r="WKI71" s="14"/>
      <c r="WKJ71" s="14"/>
      <c r="WKK71" s="14"/>
      <c r="WKL71" s="14"/>
      <c r="WKM71" s="14"/>
      <c r="WKN71" s="14"/>
      <c r="WKO71" s="14"/>
      <c r="WKP71" s="14"/>
      <c r="WKQ71" s="14"/>
      <c r="WKR71" s="14"/>
      <c r="WKS71" s="14"/>
      <c r="WKT71" s="14"/>
      <c r="WKU71" s="14"/>
      <c r="WKV71" s="14"/>
      <c r="WKW71" s="14"/>
      <c r="WKX71" s="14"/>
      <c r="WKY71" s="14"/>
      <c r="WKZ71" s="14"/>
      <c r="WLA71" s="14"/>
      <c r="WLB71" s="14"/>
      <c r="WLC71" s="14"/>
      <c r="WLD71" s="14"/>
      <c r="WLE71" s="14"/>
      <c r="WLF71" s="14"/>
      <c r="WLG71" s="14"/>
      <c r="WLH71" s="14"/>
      <c r="WLI71" s="14"/>
      <c r="WLJ71" s="14"/>
      <c r="WLK71" s="14"/>
      <c r="WLL71" s="14"/>
      <c r="WLM71" s="14"/>
      <c r="WLN71" s="14"/>
      <c r="WLO71" s="14"/>
      <c r="WLP71" s="14"/>
      <c r="WLQ71" s="14"/>
      <c r="WLR71" s="14"/>
      <c r="WLS71" s="14"/>
      <c r="WLT71" s="14"/>
      <c r="WLU71" s="14"/>
      <c r="WLV71" s="14"/>
      <c r="WLW71" s="14"/>
      <c r="WLX71" s="14"/>
      <c r="WLY71" s="14"/>
      <c r="WLZ71" s="14"/>
      <c r="WMA71" s="14"/>
      <c r="WMB71" s="14"/>
      <c r="WMC71" s="14"/>
      <c r="WMD71" s="14"/>
      <c r="WME71" s="14"/>
      <c r="WMF71" s="14"/>
      <c r="WMG71" s="14"/>
      <c r="WMH71" s="14"/>
      <c r="WMI71" s="14"/>
      <c r="WMJ71" s="14"/>
      <c r="WMK71" s="14"/>
      <c r="WML71" s="14"/>
      <c r="WMM71" s="14"/>
      <c r="WMN71" s="14"/>
      <c r="WMO71" s="14"/>
      <c r="WMP71" s="14"/>
      <c r="WMQ71" s="14"/>
      <c r="WMR71" s="14"/>
      <c r="WMS71" s="14"/>
      <c r="WMT71" s="14"/>
      <c r="WMU71" s="14"/>
      <c r="WMV71" s="14"/>
      <c r="WMW71" s="14"/>
      <c r="WMX71" s="14"/>
      <c r="WMY71" s="14"/>
      <c r="WMZ71" s="14"/>
      <c r="WNA71" s="14"/>
      <c r="WNB71" s="14"/>
      <c r="WNC71" s="14"/>
      <c r="WND71" s="14"/>
      <c r="WNE71" s="14"/>
      <c r="WNF71" s="14"/>
      <c r="WNG71" s="14"/>
      <c r="WNH71" s="14"/>
      <c r="WNI71" s="14"/>
      <c r="WNJ71" s="14"/>
      <c r="WNK71" s="14"/>
      <c r="WNL71" s="14"/>
      <c r="WNM71" s="14"/>
      <c r="WNN71" s="14"/>
      <c r="WNO71" s="14"/>
      <c r="WNP71" s="14"/>
      <c r="WNQ71" s="14"/>
      <c r="WNR71" s="14"/>
      <c r="WNS71" s="14"/>
      <c r="WNT71" s="14"/>
      <c r="WNU71" s="14"/>
      <c r="WNV71" s="14"/>
      <c r="WNW71" s="14"/>
      <c r="WNX71" s="14"/>
      <c r="WNY71" s="14"/>
      <c r="WNZ71" s="14"/>
      <c r="WOA71" s="14"/>
      <c r="WOB71" s="14"/>
      <c r="WOC71" s="14"/>
      <c r="WOD71" s="14"/>
      <c r="WOE71" s="14"/>
      <c r="WOF71" s="14"/>
      <c r="WOG71" s="14"/>
      <c r="WOH71" s="14"/>
      <c r="WOI71" s="14"/>
      <c r="WOJ71" s="14"/>
      <c r="WOK71" s="14"/>
      <c r="WOL71" s="14"/>
      <c r="WOM71" s="14"/>
      <c r="WON71" s="14"/>
      <c r="WOO71" s="14"/>
      <c r="WOP71" s="14"/>
      <c r="WOQ71" s="14"/>
      <c r="WOR71" s="14"/>
      <c r="WOS71" s="14"/>
      <c r="WOT71" s="14"/>
      <c r="WOU71" s="14"/>
      <c r="WOV71" s="14"/>
      <c r="WOW71" s="14"/>
      <c r="WOX71" s="14"/>
      <c r="WOY71" s="14"/>
      <c r="WOZ71" s="14"/>
      <c r="WPA71" s="14"/>
      <c r="WPB71" s="14"/>
      <c r="WPC71" s="14"/>
      <c r="WPD71" s="14"/>
      <c r="WPE71" s="14"/>
      <c r="WPF71" s="14"/>
      <c r="WPG71" s="14"/>
      <c r="WPH71" s="14"/>
      <c r="WPI71" s="14"/>
      <c r="WPJ71" s="14"/>
      <c r="WPK71" s="14"/>
      <c r="WPL71" s="14"/>
      <c r="WPM71" s="14"/>
      <c r="WPN71" s="14"/>
      <c r="WPO71" s="14"/>
      <c r="WPP71" s="14"/>
      <c r="WPQ71" s="14"/>
      <c r="WPR71" s="14"/>
      <c r="WPS71" s="14"/>
      <c r="WPT71" s="14"/>
      <c r="WPU71" s="14"/>
      <c r="WPV71" s="14"/>
      <c r="WPW71" s="14"/>
      <c r="WPX71" s="14"/>
      <c r="WPY71" s="14"/>
      <c r="WPZ71" s="14"/>
      <c r="WQA71" s="14"/>
      <c r="WQB71" s="14"/>
      <c r="WQC71" s="14"/>
      <c r="WQD71" s="14"/>
      <c r="WQE71" s="14"/>
      <c r="WQF71" s="14"/>
      <c r="WQG71" s="14"/>
      <c r="WQH71" s="14"/>
      <c r="WQI71" s="14"/>
      <c r="WQJ71" s="14"/>
      <c r="WQK71" s="14"/>
      <c r="WQL71" s="14"/>
      <c r="WQM71" s="14"/>
      <c r="WQN71" s="14"/>
      <c r="WQO71" s="14"/>
      <c r="WQP71" s="14"/>
      <c r="WQQ71" s="14"/>
      <c r="WQR71" s="14"/>
      <c r="WQS71" s="14"/>
      <c r="WQT71" s="14"/>
      <c r="WQU71" s="14"/>
      <c r="WQV71" s="14"/>
      <c r="WQW71" s="14"/>
      <c r="WQX71" s="14"/>
      <c r="WQY71" s="14"/>
      <c r="WQZ71" s="14"/>
      <c r="WRA71" s="14"/>
      <c r="WRB71" s="14"/>
      <c r="WRC71" s="14"/>
      <c r="WRD71" s="14"/>
      <c r="WRE71" s="14"/>
      <c r="WRF71" s="14"/>
      <c r="WRG71" s="14"/>
      <c r="WRH71" s="14"/>
      <c r="WRI71" s="14"/>
      <c r="WRJ71" s="14"/>
      <c r="WRK71" s="14"/>
      <c r="WRL71" s="14"/>
      <c r="WRM71" s="14"/>
      <c r="WRN71" s="14"/>
      <c r="WRO71" s="14"/>
      <c r="WRP71" s="14"/>
      <c r="WRQ71" s="14"/>
      <c r="WRR71" s="14"/>
      <c r="WRS71" s="14"/>
      <c r="WRT71" s="14"/>
      <c r="WRU71" s="14"/>
      <c r="WRV71" s="14"/>
      <c r="WRW71" s="14"/>
      <c r="WRX71" s="14"/>
      <c r="WRY71" s="14"/>
      <c r="WRZ71" s="14"/>
      <c r="WSA71" s="14"/>
      <c r="WSB71" s="14"/>
      <c r="WSC71" s="14"/>
      <c r="WSD71" s="14"/>
      <c r="WSE71" s="14"/>
      <c r="WSF71" s="14"/>
      <c r="WSG71" s="14"/>
      <c r="WSH71" s="14"/>
      <c r="WSI71" s="14"/>
      <c r="WSJ71" s="14"/>
      <c r="WSK71" s="14"/>
      <c r="WSL71" s="14"/>
      <c r="WSM71" s="14"/>
      <c r="WSN71" s="14"/>
      <c r="WSO71" s="14"/>
      <c r="WSP71" s="14"/>
      <c r="WSQ71" s="14"/>
      <c r="WSR71" s="14"/>
      <c r="WSS71" s="14"/>
      <c r="WST71" s="14"/>
      <c r="WSU71" s="14"/>
      <c r="WSV71" s="14"/>
      <c r="WSW71" s="14"/>
      <c r="WSX71" s="14"/>
      <c r="WSY71" s="14"/>
      <c r="WSZ71" s="14"/>
      <c r="WTA71" s="14"/>
      <c r="WTB71" s="14"/>
      <c r="WTC71" s="14"/>
      <c r="WTD71" s="14"/>
      <c r="WTE71" s="14"/>
      <c r="WTF71" s="14"/>
      <c r="WTG71" s="14"/>
      <c r="WTH71" s="14"/>
      <c r="WTI71" s="14"/>
      <c r="WTJ71" s="14"/>
      <c r="WTK71" s="14"/>
      <c r="WTL71" s="14"/>
      <c r="WTM71" s="14"/>
      <c r="WTN71" s="14"/>
      <c r="WTO71" s="14"/>
      <c r="WTP71" s="14"/>
      <c r="WTQ71" s="14"/>
      <c r="WTR71" s="14"/>
      <c r="WTS71" s="14"/>
      <c r="WTT71" s="14"/>
      <c r="WTU71" s="14"/>
      <c r="WTV71" s="14"/>
      <c r="WTW71" s="14"/>
      <c r="WTX71" s="14"/>
      <c r="WTY71" s="14"/>
      <c r="WTZ71" s="14"/>
      <c r="WUA71" s="14"/>
      <c r="WUB71" s="14"/>
      <c r="WUC71" s="14"/>
      <c r="WUD71" s="14"/>
      <c r="WUE71" s="14"/>
      <c r="WUF71" s="14"/>
      <c r="WUG71" s="14"/>
      <c r="WUH71" s="14"/>
      <c r="WUI71" s="14"/>
      <c r="WUJ71" s="14"/>
      <c r="WUK71" s="14"/>
      <c r="WUL71" s="14"/>
      <c r="WUM71" s="14"/>
      <c r="WUN71" s="14"/>
      <c r="WUO71" s="14"/>
      <c r="WUP71" s="14"/>
      <c r="WUQ71" s="14"/>
      <c r="WUR71" s="14"/>
      <c r="WUS71" s="14"/>
      <c r="WUT71" s="14"/>
      <c r="WUU71" s="14"/>
      <c r="WUV71" s="14"/>
      <c r="WUW71" s="14"/>
      <c r="WUX71" s="14"/>
      <c r="WUY71" s="14"/>
      <c r="WUZ71" s="14"/>
      <c r="WVA71" s="14"/>
      <c r="WVB71" s="14"/>
      <c r="WVC71" s="14"/>
      <c r="WVD71" s="14"/>
      <c r="WVE71" s="14"/>
      <c r="WVF71" s="14"/>
      <c r="WVG71" s="14"/>
      <c r="WVH71" s="14"/>
      <c r="WVI71" s="14"/>
      <c r="WVJ71" s="14"/>
      <c r="WVK71" s="14"/>
      <c r="WVL71" s="14"/>
      <c r="WVM71" s="14"/>
      <c r="WVN71" s="14"/>
      <c r="WVO71" s="14"/>
      <c r="WVP71" s="14"/>
      <c r="WVQ71" s="14"/>
      <c r="WVR71" s="14"/>
      <c r="WVS71" s="14"/>
      <c r="WVT71" s="14"/>
      <c r="WVU71" s="14"/>
      <c r="WVV71" s="14"/>
      <c r="WVW71" s="14"/>
      <c r="WVX71" s="14"/>
      <c r="WVY71" s="14"/>
      <c r="WVZ71" s="14"/>
      <c r="WWA71" s="14"/>
      <c r="WWB71" s="14"/>
      <c r="WWC71" s="14"/>
      <c r="WWD71" s="14"/>
      <c r="WWE71" s="14"/>
      <c r="WWF71" s="14"/>
      <c r="WWG71" s="14"/>
      <c r="WWH71" s="14"/>
      <c r="WWI71" s="14"/>
      <c r="WWJ71" s="14"/>
      <c r="WWK71" s="14"/>
      <c r="WWL71" s="14"/>
      <c r="WWM71" s="14"/>
      <c r="WWN71" s="14"/>
      <c r="WWO71" s="14"/>
      <c r="WWP71" s="14"/>
      <c r="WWQ71" s="14"/>
      <c r="WWR71" s="14"/>
      <c r="WWS71" s="14"/>
      <c r="WWT71" s="14"/>
      <c r="WWU71" s="14"/>
      <c r="WWV71" s="14"/>
      <c r="WWW71" s="14"/>
      <c r="WWX71" s="14"/>
      <c r="WWY71" s="14"/>
      <c r="WWZ71" s="14"/>
      <c r="WXA71" s="14"/>
      <c r="WXB71" s="14"/>
      <c r="WXC71" s="14"/>
      <c r="WXD71" s="14"/>
      <c r="WXE71" s="14"/>
      <c r="WXF71" s="14"/>
      <c r="WXG71" s="14"/>
      <c r="WXH71" s="14"/>
      <c r="WXI71" s="14"/>
      <c r="WXJ71" s="14"/>
      <c r="WXK71" s="14"/>
      <c r="WXL71" s="14"/>
      <c r="WXM71" s="14"/>
      <c r="WXN71" s="14"/>
      <c r="WXO71" s="14"/>
      <c r="WXP71" s="14"/>
      <c r="WXQ71" s="14"/>
      <c r="WXR71" s="14"/>
      <c r="WXS71" s="14"/>
      <c r="WXT71" s="14"/>
      <c r="WXU71" s="14"/>
      <c r="WXV71" s="14"/>
      <c r="WXW71" s="14"/>
      <c r="WXX71" s="14"/>
      <c r="WXY71" s="14"/>
      <c r="WXZ71" s="14"/>
      <c r="WYA71" s="14"/>
      <c r="WYB71" s="14"/>
      <c r="WYC71" s="14"/>
      <c r="WYD71" s="14"/>
      <c r="WYE71" s="14"/>
      <c r="WYF71" s="14"/>
      <c r="WYG71" s="14"/>
      <c r="WYH71" s="14"/>
      <c r="WYI71" s="14"/>
      <c r="WYJ71" s="14"/>
      <c r="WYK71" s="14"/>
      <c r="WYL71" s="14"/>
      <c r="WYM71" s="14"/>
      <c r="WYN71" s="14"/>
      <c r="WYO71" s="14"/>
      <c r="WYP71" s="14"/>
      <c r="WYQ71" s="14"/>
      <c r="WYR71" s="14"/>
      <c r="WYS71" s="14"/>
      <c r="WYT71" s="14"/>
      <c r="WYU71" s="14"/>
      <c r="WYV71" s="14"/>
      <c r="WYW71" s="14"/>
      <c r="WYX71" s="14"/>
      <c r="WYY71" s="14"/>
      <c r="WYZ71" s="14"/>
      <c r="WZA71" s="14"/>
      <c r="WZB71" s="14"/>
      <c r="WZC71" s="14"/>
      <c r="WZD71" s="14"/>
      <c r="WZE71" s="14"/>
      <c r="WZF71" s="14"/>
      <c r="WZG71" s="14"/>
      <c r="WZH71" s="14"/>
      <c r="WZI71" s="14"/>
      <c r="WZJ71" s="14"/>
      <c r="WZK71" s="14"/>
      <c r="WZL71" s="14"/>
      <c r="WZM71" s="14"/>
      <c r="WZN71" s="14"/>
      <c r="WZO71" s="14"/>
      <c r="WZP71" s="14"/>
      <c r="WZQ71" s="14"/>
      <c r="WZR71" s="14"/>
      <c r="WZS71" s="14"/>
      <c r="WZT71" s="14"/>
      <c r="WZU71" s="14"/>
      <c r="WZV71" s="14"/>
      <c r="WZW71" s="14"/>
      <c r="WZX71" s="14"/>
      <c r="WZY71" s="14"/>
      <c r="WZZ71" s="14"/>
      <c r="XAA71" s="14"/>
      <c r="XAB71" s="14"/>
      <c r="XAC71" s="14"/>
      <c r="XAD71" s="14"/>
      <c r="XAE71" s="14"/>
      <c r="XAF71" s="14"/>
      <c r="XAG71" s="14"/>
      <c r="XAH71" s="14"/>
      <c r="XAI71" s="14"/>
      <c r="XAJ71" s="14"/>
      <c r="XAK71" s="14"/>
      <c r="XAL71" s="14"/>
      <c r="XAM71" s="14"/>
      <c r="XAN71" s="14"/>
      <c r="XAO71" s="14"/>
      <c r="XAP71" s="14"/>
      <c r="XAQ71" s="14"/>
      <c r="XAR71" s="14"/>
      <c r="XAS71" s="14"/>
      <c r="XAT71" s="14"/>
      <c r="XAU71" s="14"/>
      <c r="XAV71" s="14"/>
      <c r="XAW71" s="14"/>
      <c r="XAX71" s="14"/>
      <c r="XAY71" s="14"/>
      <c r="XAZ71" s="14"/>
      <c r="XBA71" s="14"/>
      <c r="XBB71" s="14"/>
      <c r="XBC71" s="14"/>
      <c r="XBD71" s="14"/>
      <c r="XBE71" s="14"/>
      <c r="XBF71" s="14"/>
      <c r="XBG71" s="14"/>
      <c r="XBH71" s="14"/>
      <c r="XBI71" s="14"/>
      <c r="XBJ71" s="14"/>
      <c r="XBK71" s="14"/>
      <c r="XBL71" s="14"/>
      <c r="XBM71" s="14"/>
      <c r="XBN71" s="14"/>
      <c r="XBO71" s="14"/>
      <c r="XBP71" s="14"/>
      <c r="XBQ71" s="14"/>
      <c r="XBR71" s="14"/>
      <c r="XBS71" s="14"/>
      <c r="XBT71" s="14"/>
      <c r="XBU71" s="14"/>
      <c r="XBV71" s="14"/>
      <c r="XBW71" s="14"/>
      <c r="XBX71" s="14"/>
      <c r="XBY71" s="14"/>
      <c r="XBZ71" s="14"/>
      <c r="XCA71" s="14"/>
      <c r="XCB71" s="14"/>
      <c r="XCC71" s="14"/>
      <c r="XCD71" s="14"/>
      <c r="XCE71" s="14"/>
      <c r="XCF71" s="14"/>
      <c r="XCG71" s="14"/>
      <c r="XCH71" s="14"/>
      <c r="XCI71" s="14"/>
      <c r="XCJ71" s="14"/>
      <c r="XCK71" s="14"/>
      <c r="XCL71" s="14"/>
      <c r="XCM71" s="14"/>
      <c r="XCN71" s="14"/>
      <c r="XCO71" s="14"/>
      <c r="XCP71" s="14"/>
      <c r="XCQ71" s="14"/>
      <c r="XCR71" s="14"/>
      <c r="XCS71" s="14"/>
      <c r="XCT71" s="14"/>
      <c r="XCU71" s="14"/>
      <c r="XCV71" s="14"/>
      <c r="XCW71" s="14"/>
      <c r="XCX71" s="14"/>
      <c r="XCY71" s="14"/>
      <c r="XCZ71" s="14"/>
      <c r="XDA71" s="14"/>
      <c r="XDB71" s="14"/>
      <c r="XDC71" s="14"/>
      <c r="XDD71" s="14"/>
      <c r="XDE71" s="14"/>
      <c r="XDF71" s="14"/>
      <c r="XDG71" s="14"/>
      <c r="XDH71" s="14"/>
      <c r="XDI71" s="14"/>
      <c r="XDJ71" s="14"/>
      <c r="XDK71" s="14"/>
      <c r="XDL71" s="14"/>
      <c r="XDM71" s="14"/>
      <c r="XDN71" s="14"/>
      <c r="XDO71" s="14"/>
      <c r="XDP71" s="14"/>
      <c r="XDQ71" s="14"/>
      <c r="XDR71" s="14"/>
      <c r="XDS71" s="14"/>
      <c r="XDT71" s="14"/>
      <c r="XDU71" s="14"/>
      <c r="XDV71" s="14"/>
      <c r="XDW71" s="14"/>
      <c r="XDX71" s="14"/>
      <c r="XDY71" s="14"/>
      <c r="XDZ71" s="14"/>
      <c r="XEA71" s="14"/>
      <c r="XEB71" s="14"/>
      <c r="XEC71" s="14"/>
      <c r="XED71" s="14"/>
      <c r="XEE71" s="14"/>
      <c r="XEF71" s="14"/>
      <c r="XEG71" s="14"/>
      <c r="XEH71" s="14"/>
      <c r="XEI71" s="14"/>
      <c r="XEJ71" s="14"/>
      <c r="XEK71" s="14"/>
      <c r="XEL71" s="14"/>
      <c r="XEM71" s="14"/>
      <c r="XEN71" s="14"/>
      <c r="XEO71" s="14"/>
      <c r="XEP71" s="14"/>
      <c r="XEQ71" s="14"/>
      <c r="XER71" s="14"/>
      <c r="XES71" s="14"/>
      <c r="XET71" s="14"/>
      <c r="XEU71" s="14"/>
      <c r="XEV71" s="14"/>
      <c r="XEW71" s="14"/>
      <c r="XEX71" s="14"/>
      <c r="XEY71" s="14"/>
      <c r="XEZ71" s="14"/>
      <c r="XFA71" s="14"/>
      <c r="XFB71" s="14"/>
      <c r="XFC71" s="14"/>
      <c r="XFD71" s="14"/>
    </row>
    <row r="72" spans="2:16384" customFormat="1" ht="13" customHeight="1">
      <c r="B72" s="968">
        <v>911401866982</v>
      </c>
      <c r="C72" s="232">
        <v>8719514532366</v>
      </c>
      <c r="D72" s="978" t="s">
        <v>978</v>
      </c>
      <c r="E72" s="44">
        <v>911401809587</v>
      </c>
      <c r="F72" s="70">
        <v>8720169752511</v>
      </c>
      <c r="G72" s="969" t="s">
        <v>741</v>
      </c>
      <c r="H72" s="14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4"/>
      <c r="U72" s="14"/>
      <c r="V72" s="14"/>
      <c r="W72" s="14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4"/>
      <c r="AI72" s="14"/>
      <c r="AJ72" s="14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4"/>
      <c r="AV72" s="14"/>
      <c r="AW72" s="14"/>
      <c r="AX72" s="14"/>
      <c r="AY72" s="14"/>
      <c r="AZ72" s="14"/>
      <c r="BA72" s="14"/>
      <c r="BB72" s="14"/>
      <c r="BC72" s="14"/>
      <c r="BD72" s="14"/>
      <c r="BE72" s="14"/>
      <c r="BF72" s="14"/>
      <c r="BG72" s="14"/>
      <c r="BH72" s="14"/>
      <c r="BI72" s="14"/>
      <c r="BJ72" s="14"/>
      <c r="BK72" s="14"/>
      <c r="BL72" s="14"/>
      <c r="BM72" s="14"/>
      <c r="BN72" s="14"/>
      <c r="BO72" s="14"/>
      <c r="BP72" s="14"/>
      <c r="BQ72" s="14"/>
      <c r="BR72" s="14"/>
      <c r="BS72" s="14"/>
      <c r="BT72" s="14"/>
      <c r="BU72" s="14"/>
      <c r="BV72" s="14"/>
      <c r="BW72" s="14"/>
      <c r="BX72" s="14"/>
      <c r="BY72" s="14"/>
      <c r="BZ72" s="14"/>
      <c r="CA72" s="14"/>
      <c r="CB72" s="14"/>
      <c r="CC72" s="14"/>
      <c r="CD72" s="14"/>
      <c r="CE72" s="14"/>
      <c r="CF72" s="14"/>
      <c r="CG72" s="14"/>
      <c r="CH72" s="14"/>
      <c r="CI72" s="14"/>
      <c r="CJ72" s="14"/>
      <c r="CK72" s="14"/>
      <c r="CL72" s="14"/>
      <c r="CM72" s="14"/>
      <c r="CN72" s="14"/>
      <c r="CO72" s="14"/>
      <c r="CP72" s="14"/>
      <c r="CQ72" s="14"/>
      <c r="CR72" s="14"/>
      <c r="CS72" s="14"/>
      <c r="CT72" s="14"/>
      <c r="CU72" s="14"/>
      <c r="CV72" s="14"/>
      <c r="CW72" s="14"/>
      <c r="CX72" s="14"/>
      <c r="CY72" s="14"/>
      <c r="CZ72" s="14"/>
      <c r="DA72" s="14"/>
      <c r="DB72" s="14"/>
      <c r="DC72" s="14"/>
      <c r="DD72" s="14"/>
      <c r="DE72" s="14"/>
      <c r="DF72" s="14"/>
      <c r="DG72" s="14"/>
      <c r="DH72" s="14"/>
      <c r="DI72" s="14"/>
      <c r="DJ72" s="14"/>
      <c r="DK72" s="14"/>
      <c r="DL72" s="14"/>
      <c r="DM72" s="14"/>
      <c r="DN72" s="14"/>
      <c r="DO72" s="14"/>
      <c r="DP72" s="14"/>
      <c r="DQ72" s="14"/>
      <c r="DR72" s="14"/>
      <c r="DS72" s="14"/>
      <c r="DT72" s="14"/>
      <c r="DU72" s="14"/>
      <c r="DV72" s="14"/>
      <c r="DW72" s="14"/>
      <c r="DX72" s="14"/>
      <c r="DY72" s="14"/>
      <c r="DZ72" s="14"/>
      <c r="EA72" s="14"/>
      <c r="EB72" s="14"/>
      <c r="EC72" s="14"/>
      <c r="ED72" s="14"/>
      <c r="EE72" s="14"/>
      <c r="EF72" s="14"/>
      <c r="EG72" s="14"/>
      <c r="EH72" s="14"/>
      <c r="EI72" s="14"/>
      <c r="EJ72" s="14"/>
      <c r="EK72" s="14"/>
      <c r="EL72" s="14"/>
      <c r="EM72" s="14"/>
      <c r="EN72" s="14"/>
      <c r="EO72" s="14"/>
      <c r="EP72" s="14"/>
      <c r="EQ72" s="14"/>
      <c r="ER72" s="14"/>
      <c r="ES72" s="14"/>
      <c r="ET72" s="14"/>
      <c r="EU72" s="14"/>
      <c r="EV72" s="14"/>
      <c r="EW72" s="14"/>
      <c r="EX72" s="14"/>
      <c r="EY72" s="14"/>
      <c r="EZ72" s="14"/>
      <c r="FA72" s="14"/>
      <c r="FB72" s="14"/>
      <c r="FC72" s="14"/>
      <c r="FD72" s="14"/>
      <c r="FE72" s="14"/>
      <c r="FF72" s="14"/>
      <c r="FG72" s="14"/>
      <c r="FH72" s="14"/>
      <c r="FI72" s="14"/>
      <c r="FJ72" s="14"/>
      <c r="FK72" s="14"/>
      <c r="FL72" s="14"/>
      <c r="FM72" s="14"/>
      <c r="FN72" s="14"/>
      <c r="FO72" s="14"/>
      <c r="FP72" s="14"/>
      <c r="FQ72" s="14"/>
      <c r="FR72" s="14"/>
      <c r="FS72" s="14"/>
      <c r="FT72" s="14"/>
      <c r="FU72" s="14"/>
      <c r="FV72" s="14"/>
      <c r="FW72" s="14"/>
      <c r="FX72" s="14"/>
      <c r="FY72" s="14"/>
      <c r="FZ72" s="14"/>
      <c r="GA72" s="14"/>
      <c r="GB72" s="14"/>
      <c r="GC72" s="14"/>
      <c r="GD72" s="14"/>
      <c r="GE72" s="14"/>
      <c r="GF72" s="14"/>
      <c r="GG72" s="14"/>
      <c r="GH72" s="14"/>
      <c r="GI72" s="14"/>
      <c r="GJ72" s="14"/>
      <c r="GK72" s="14"/>
      <c r="GL72" s="14"/>
      <c r="GM72" s="14"/>
      <c r="GN72" s="14"/>
      <c r="GO72" s="14"/>
      <c r="GP72" s="14"/>
      <c r="GQ72" s="14"/>
      <c r="GR72" s="14"/>
      <c r="GS72" s="14"/>
      <c r="GT72" s="14"/>
      <c r="GU72" s="14"/>
      <c r="GV72" s="14"/>
      <c r="GW72" s="14"/>
      <c r="GX72" s="14"/>
      <c r="GY72" s="14"/>
      <c r="GZ72" s="14"/>
      <c r="HA72" s="14"/>
      <c r="HB72" s="14"/>
      <c r="HC72" s="14"/>
      <c r="HD72" s="14"/>
      <c r="HE72" s="14"/>
      <c r="HF72" s="14"/>
      <c r="HG72" s="14"/>
      <c r="HH72" s="14"/>
      <c r="HI72" s="14"/>
      <c r="HJ72" s="14"/>
      <c r="HK72" s="14"/>
      <c r="HL72" s="14"/>
      <c r="HM72" s="14"/>
      <c r="HN72" s="14"/>
      <c r="HO72" s="14"/>
      <c r="HP72" s="14"/>
      <c r="HQ72" s="14"/>
      <c r="HR72" s="14"/>
      <c r="HS72" s="14"/>
      <c r="HT72" s="14"/>
      <c r="HU72" s="14"/>
      <c r="HV72" s="14"/>
      <c r="HW72" s="14"/>
      <c r="HX72" s="14"/>
      <c r="HY72" s="14"/>
      <c r="HZ72" s="14"/>
      <c r="IA72" s="14"/>
      <c r="IB72" s="14"/>
      <c r="IC72" s="14"/>
      <c r="ID72" s="14"/>
      <c r="IE72" s="14"/>
      <c r="IF72" s="14"/>
      <c r="IG72" s="14"/>
      <c r="IH72" s="14"/>
      <c r="II72" s="14"/>
      <c r="IJ72" s="14"/>
      <c r="IK72" s="14"/>
      <c r="IL72" s="14"/>
      <c r="IM72" s="14"/>
      <c r="IN72" s="14"/>
      <c r="IO72" s="14"/>
      <c r="IP72" s="14"/>
      <c r="IQ72" s="14"/>
      <c r="IR72" s="14"/>
      <c r="IS72" s="14"/>
      <c r="IT72" s="14"/>
      <c r="IU72" s="14"/>
      <c r="IV72" s="14"/>
      <c r="IW72" s="14"/>
      <c r="IX72" s="14"/>
      <c r="IY72" s="14"/>
      <c r="IZ72" s="14"/>
      <c r="JA72" s="14"/>
      <c r="JB72" s="14"/>
      <c r="JC72" s="14"/>
      <c r="JD72" s="14"/>
      <c r="JE72" s="14"/>
      <c r="JF72" s="14"/>
      <c r="JG72" s="14"/>
      <c r="JH72" s="14"/>
      <c r="JI72" s="14"/>
      <c r="JJ72" s="14"/>
      <c r="JK72" s="14"/>
      <c r="JL72" s="14"/>
      <c r="JM72" s="14"/>
      <c r="JN72" s="14"/>
      <c r="JO72" s="14"/>
      <c r="JP72" s="14"/>
      <c r="JQ72" s="14"/>
      <c r="JR72" s="14"/>
      <c r="JS72" s="14"/>
      <c r="JT72" s="14"/>
      <c r="JU72" s="14"/>
      <c r="JV72" s="14"/>
      <c r="JW72" s="14"/>
      <c r="JX72" s="14"/>
      <c r="JY72" s="14"/>
      <c r="JZ72" s="14"/>
      <c r="KA72" s="14"/>
      <c r="KB72" s="14"/>
      <c r="KC72" s="14"/>
      <c r="KD72" s="14"/>
      <c r="KE72" s="14"/>
      <c r="KF72" s="14"/>
      <c r="KG72" s="14"/>
      <c r="KH72" s="14"/>
      <c r="KI72" s="14"/>
      <c r="KJ72" s="14"/>
      <c r="KK72" s="14"/>
      <c r="KL72" s="14"/>
      <c r="KM72" s="14"/>
      <c r="KN72" s="14"/>
      <c r="KO72" s="14"/>
      <c r="KP72" s="14"/>
      <c r="KQ72" s="14"/>
      <c r="KR72" s="14"/>
      <c r="KS72" s="14"/>
      <c r="KT72" s="14"/>
      <c r="KU72" s="14"/>
      <c r="KV72" s="14"/>
      <c r="KW72" s="14"/>
      <c r="KX72" s="14"/>
      <c r="KY72" s="14"/>
      <c r="KZ72" s="14"/>
      <c r="LA72" s="14"/>
      <c r="LB72" s="14"/>
      <c r="LC72" s="14"/>
      <c r="LD72" s="14"/>
      <c r="LE72" s="14"/>
      <c r="LF72" s="14"/>
      <c r="LG72" s="14"/>
      <c r="LH72" s="14"/>
      <c r="LI72" s="14"/>
      <c r="LJ72" s="14"/>
      <c r="LK72" s="14"/>
      <c r="LL72" s="14"/>
      <c r="LM72" s="14"/>
      <c r="LN72" s="14"/>
      <c r="LO72" s="14"/>
      <c r="LP72" s="14"/>
      <c r="LQ72" s="14"/>
      <c r="LR72" s="14"/>
      <c r="LS72" s="14"/>
      <c r="LT72" s="14"/>
      <c r="LU72" s="14"/>
      <c r="LV72" s="14"/>
      <c r="LW72" s="14"/>
      <c r="LX72" s="14"/>
      <c r="LY72" s="14"/>
      <c r="LZ72" s="14"/>
      <c r="MA72" s="14"/>
      <c r="MB72" s="14"/>
      <c r="MC72" s="14"/>
      <c r="MD72" s="14"/>
      <c r="ME72" s="14"/>
      <c r="MF72" s="14"/>
      <c r="MG72" s="14"/>
      <c r="MH72" s="14"/>
      <c r="MI72" s="14"/>
      <c r="MJ72" s="14"/>
      <c r="MK72" s="14"/>
      <c r="ML72" s="14"/>
      <c r="MM72" s="14"/>
      <c r="MN72" s="14"/>
      <c r="MO72" s="14"/>
      <c r="MP72" s="14"/>
      <c r="MQ72" s="14"/>
      <c r="MR72" s="14"/>
      <c r="MS72" s="14"/>
      <c r="MT72" s="14"/>
      <c r="MU72" s="14"/>
      <c r="MV72" s="14"/>
      <c r="MW72" s="14"/>
      <c r="MX72" s="14"/>
      <c r="MY72" s="14"/>
      <c r="MZ72" s="14"/>
      <c r="NA72" s="14"/>
      <c r="NB72" s="14"/>
      <c r="NC72" s="14"/>
      <c r="ND72" s="14"/>
      <c r="NE72" s="14"/>
      <c r="NF72" s="14"/>
      <c r="NG72" s="14"/>
      <c r="NH72" s="14"/>
      <c r="NI72" s="14"/>
      <c r="NJ72" s="14"/>
      <c r="NK72" s="14"/>
      <c r="NL72" s="14"/>
      <c r="NM72" s="14"/>
      <c r="NN72" s="14"/>
      <c r="NO72" s="14"/>
      <c r="NP72" s="14"/>
      <c r="NQ72" s="14"/>
      <c r="NR72" s="14"/>
      <c r="NS72" s="14"/>
      <c r="NT72" s="14"/>
      <c r="NU72" s="14"/>
      <c r="NV72" s="14"/>
      <c r="NW72" s="14"/>
      <c r="NX72" s="14"/>
      <c r="NY72" s="14"/>
      <c r="NZ72" s="14"/>
      <c r="OA72" s="14"/>
      <c r="OB72" s="14"/>
      <c r="OC72" s="14"/>
      <c r="OD72" s="14"/>
      <c r="OE72" s="14"/>
      <c r="OF72" s="14"/>
      <c r="OG72" s="14"/>
      <c r="OH72" s="14"/>
      <c r="OI72" s="14"/>
      <c r="OJ72" s="14"/>
      <c r="OK72" s="14"/>
      <c r="OL72" s="14"/>
      <c r="OM72" s="14"/>
      <c r="ON72" s="14"/>
      <c r="OO72" s="14"/>
      <c r="OP72" s="14"/>
      <c r="OQ72" s="14"/>
      <c r="OR72" s="14"/>
      <c r="OS72" s="14"/>
      <c r="OT72" s="14"/>
      <c r="OU72" s="14"/>
      <c r="OV72" s="14"/>
      <c r="OW72" s="14"/>
      <c r="OX72" s="14"/>
      <c r="OY72" s="14"/>
      <c r="OZ72" s="14"/>
      <c r="PA72" s="14"/>
      <c r="PB72" s="14"/>
      <c r="PC72" s="14"/>
      <c r="PD72" s="14"/>
      <c r="PE72" s="14"/>
      <c r="PF72" s="14"/>
      <c r="PG72" s="14"/>
      <c r="PH72" s="14"/>
      <c r="PI72" s="14"/>
      <c r="PJ72" s="14"/>
      <c r="PK72" s="14"/>
      <c r="PL72" s="14"/>
      <c r="PM72" s="14"/>
      <c r="PN72" s="14"/>
      <c r="PO72" s="14"/>
      <c r="PP72" s="14"/>
      <c r="PQ72" s="14"/>
      <c r="PR72" s="14"/>
      <c r="PS72" s="14"/>
      <c r="PT72" s="14"/>
      <c r="PU72" s="14"/>
      <c r="PV72" s="14"/>
      <c r="PW72" s="14"/>
      <c r="PX72" s="14"/>
      <c r="PY72" s="14"/>
      <c r="PZ72" s="14"/>
      <c r="QA72" s="14"/>
      <c r="QB72" s="14"/>
      <c r="QC72" s="14"/>
      <c r="QD72" s="14"/>
      <c r="QE72" s="14"/>
      <c r="QF72" s="14"/>
      <c r="QG72" s="14"/>
      <c r="QH72" s="14"/>
      <c r="QI72" s="14"/>
      <c r="QJ72" s="14"/>
      <c r="QK72" s="14"/>
      <c r="QL72" s="14"/>
      <c r="QM72" s="14"/>
      <c r="QN72" s="14"/>
      <c r="QO72" s="14"/>
      <c r="QP72" s="14"/>
      <c r="QQ72" s="14"/>
      <c r="QR72" s="14"/>
      <c r="QS72" s="14"/>
      <c r="QT72" s="14"/>
      <c r="QU72" s="14"/>
      <c r="QV72" s="14"/>
      <c r="QW72" s="14"/>
      <c r="QX72" s="14"/>
      <c r="QY72" s="14"/>
      <c r="QZ72" s="14"/>
      <c r="RA72" s="14"/>
      <c r="RB72" s="14"/>
      <c r="RC72" s="14"/>
      <c r="RD72" s="14"/>
      <c r="RE72" s="14"/>
      <c r="RF72" s="14"/>
      <c r="RG72" s="14"/>
      <c r="RH72" s="14"/>
      <c r="RI72" s="14"/>
      <c r="RJ72" s="14"/>
      <c r="RK72" s="14"/>
      <c r="RL72" s="14"/>
      <c r="RM72" s="14"/>
      <c r="RN72" s="14"/>
      <c r="RO72" s="14"/>
      <c r="RP72" s="14"/>
      <c r="RQ72" s="14"/>
      <c r="RR72" s="14"/>
      <c r="RS72" s="14"/>
      <c r="RT72" s="14"/>
      <c r="RU72" s="14"/>
      <c r="RV72" s="14"/>
      <c r="RW72" s="14"/>
      <c r="RX72" s="14"/>
      <c r="RY72" s="14"/>
      <c r="RZ72" s="14"/>
      <c r="SA72" s="14"/>
      <c r="SB72" s="14"/>
      <c r="SC72" s="14"/>
      <c r="SD72" s="14"/>
      <c r="SE72" s="14"/>
      <c r="SF72" s="14"/>
      <c r="SG72" s="14"/>
      <c r="SH72" s="14"/>
      <c r="SI72" s="14"/>
      <c r="SJ72" s="14"/>
      <c r="SK72" s="14"/>
      <c r="SL72" s="14"/>
      <c r="SM72" s="14"/>
      <c r="SN72" s="14"/>
      <c r="SO72" s="14"/>
      <c r="SP72" s="14"/>
      <c r="SQ72" s="14"/>
      <c r="SR72" s="14"/>
      <c r="SS72" s="14"/>
      <c r="ST72" s="14"/>
      <c r="SU72" s="14"/>
      <c r="SV72" s="14"/>
      <c r="SW72" s="14"/>
      <c r="SX72" s="14"/>
      <c r="SY72" s="14"/>
      <c r="SZ72" s="14"/>
      <c r="TA72" s="14"/>
      <c r="TB72" s="14"/>
      <c r="TC72" s="14"/>
      <c r="TD72" s="14"/>
      <c r="TE72" s="14"/>
      <c r="TF72" s="14"/>
      <c r="TG72" s="14"/>
      <c r="TH72" s="14"/>
      <c r="TI72" s="14"/>
      <c r="TJ72" s="14"/>
      <c r="TK72" s="14"/>
      <c r="TL72" s="14"/>
      <c r="TM72" s="14"/>
      <c r="TN72" s="14"/>
      <c r="TO72" s="14"/>
      <c r="TP72" s="14"/>
      <c r="TQ72" s="14"/>
      <c r="TR72" s="14"/>
      <c r="TS72" s="14"/>
      <c r="TT72" s="14"/>
      <c r="TU72" s="14"/>
      <c r="TV72" s="14"/>
      <c r="TW72" s="14"/>
      <c r="TX72" s="14"/>
      <c r="TY72" s="14"/>
      <c r="TZ72" s="14"/>
      <c r="UA72" s="14"/>
      <c r="UB72" s="14"/>
      <c r="UC72" s="14"/>
      <c r="UD72" s="14"/>
      <c r="UE72" s="14"/>
      <c r="UF72" s="14"/>
      <c r="UG72" s="14"/>
      <c r="UH72" s="14"/>
      <c r="UI72" s="14"/>
      <c r="UJ72" s="14"/>
      <c r="UK72" s="14"/>
      <c r="UL72" s="14"/>
      <c r="UM72" s="14"/>
      <c r="UN72" s="14"/>
      <c r="UO72" s="14"/>
      <c r="UP72" s="14"/>
      <c r="UQ72" s="14"/>
      <c r="UR72" s="14"/>
      <c r="US72" s="14"/>
      <c r="UT72" s="14"/>
      <c r="UU72" s="14"/>
      <c r="UV72" s="14"/>
      <c r="UW72" s="14"/>
      <c r="UX72" s="14"/>
      <c r="UY72" s="14"/>
      <c r="UZ72" s="14"/>
      <c r="VA72" s="14"/>
      <c r="VB72" s="14"/>
      <c r="VC72" s="14"/>
      <c r="VD72" s="14"/>
      <c r="VE72" s="14"/>
      <c r="VF72" s="14"/>
      <c r="VG72" s="14"/>
      <c r="VH72" s="14"/>
      <c r="VI72" s="14"/>
      <c r="VJ72" s="14"/>
      <c r="VK72" s="14"/>
      <c r="VL72" s="14"/>
      <c r="VM72" s="14"/>
      <c r="VN72" s="14"/>
      <c r="VO72" s="14"/>
      <c r="VP72" s="14"/>
      <c r="VQ72" s="14"/>
      <c r="VR72" s="14"/>
      <c r="VS72" s="14"/>
      <c r="VT72" s="14"/>
      <c r="VU72" s="14"/>
      <c r="VV72" s="14"/>
      <c r="VW72" s="14"/>
      <c r="VX72" s="14"/>
      <c r="VY72" s="14"/>
      <c r="VZ72" s="14"/>
      <c r="WA72" s="14"/>
      <c r="WB72" s="14"/>
      <c r="WC72" s="14"/>
      <c r="WD72" s="14"/>
      <c r="WE72" s="14"/>
      <c r="WF72" s="14"/>
      <c r="WG72" s="14"/>
      <c r="WH72" s="14"/>
      <c r="WI72" s="14"/>
      <c r="WJ72" s="14"/>
      <c r="WK72" s="14"/>
      <c r="WL72" s="14"/>
      <c r="WM72" s="14"/>
      <c r="WN72" s="14"/>
      <c r="WO72" s="14"/>
      <c r="WP72" s="14"/>
      <c r="WQ72" s="14"/>
      <c r="WR72" s="14"/>
      <c r="WS72" s="14"/>
      <c r="WT72" s="14"/>
      <c r="WU72" s="14"/>
      <c r="WV72" s="14"/>
      <c r="WW72" s="14"/>
      <c r="WX72" s="14"/>
      <c r="WY72" s="14"/>
      <c r="WZ72" s="14"/>
      <c r="XA72" s="14"/>
      <c r="XB72" s="14"/>
      <c r="XC72" s="14"/>
      <c r="XD72" s="14"/>
      <c r="XE72" s="14"/>
      <c r="XF72" s="14"/>
      <c r="XG72" s="14"/>
      <c r="XH72" s="14"/>
      <c r="XI72" s="14"/>
      <c r="XJ72" s="14"/>
      <c r="XK72" s="14"/>
      <c r="XL72" s="14"/>
      <c r="XM72" s="14"/>
      <c r="XN72" s="14"/>
      <c r="XO72" s="14"/>
      <c r="XP72" s="14"/>
      <c r="XQ72" s="14"/>
      <c r="XR72" s="14"/>
      <c r="XS72" s="14"/>
      <c r="XT72" s="14"/>
      <c r="XU72" s="14"/>
      <c r="XV72" s="14"/>
      <c r="XW72" s="14"/>
      <c r="XX72" s="14"/>
      <c r="XY72" s="14"/>
      <c r="XZ72" s="14"/>
      <c r="YA72" s="14"/>
      <c r="YB72" s="14"/>
      <c r="YC72" s="14"/>
      <c r="YD72" s="14"/>
      <c r="YE72" s="14"/>
      <c r="YF72" s="14"/>
      <c r="YG72" s="14"/>
      <c r="YH72" s="14"/>
      <c r="YI72" s="14"/>
      <c r="YJ72" s="14"/>
      <c r="YK72" s="14"/>
      <c r="YL72" s="14"/>
      <c r="YM72" s="14"/>
      <c r="YN72" s="14"/>
      <c r="YO72" s="14"/>
      <c r="YP72" s="14"/>
      <c r="YQ72" s="14"/>
      <c r="YR72" s="14"/>
      <c r="YS72" s="14"/>
      <c r="YT72" s="14"/>
      <c r="YU72" s="14"/>
      <c r="YV72" s="14"/>
      <c r="YW72" s="14"/>
      <c r="YX72" s="14"/>
      <c r="YY72" s="14"/>
      <c r="YZ72" s="14"/>
      <c r="ZA72" s="14"/>
      <c r="ZB72" s="14"/>
      <c r="ZC72" s="14"/>
      <c r="ZD72" s="14"/>
      <c r="ZE72" s="14"/>
      <c r="ZF72" s="14"/>
      <c r="ZG72" s="14"/>
      <c r="ZH72" s="14"/>
      <c r="ZI72" s="14"/>
      <c r="ZJ72" s="14"/>
      <c r="ZK72" s="14"/>
      <c r="ZL72" s="14"/>
      <c r="ZM72" s="14"/>
      <c r="ZN72" s="14"/>
      <c r="ZO72" s="14"/>
      <c r="ZP72" s="14"/>
      <c r="ZQ72" s="14"/>
      <c r="ZR72" s="14"/>
      <c r="ZS72" s="14"/>
      <c r="ZT72" s="14"/>
      <c r="ZU72" s="14"/>
      <c r="ZV72" s="14"/>
      <c r="ZW72" s="14"/>
      <c r="ZX72" s="14"/>
      <c r="ZY72" s="14"/>
      <c r="ZZ72" s="14"/>
      <c r="AAA72" s="14"/>
      <c r="AAB72" s="14"/>
      <c r="AAC72" s="14"/>
      <c r="AAD72" s="14"/>
      <c r="AAE72" s="14"/>
      <c r="AAF72" s="14"/>
      <c r="AAG72" s="14"/>
      <c r="AAH72" s="14"/>
      <c r="AAI72" s="14"/>
      <c r="AAJ72" s="14"/>
      <c r="AAK72" s="14"/>
      <c r="AAL72" s="14"/>
      <c r="AAM72" s="14"/>
      <c r="AAN72" s="14"/>
      <c r="AAO72" s="14"/>
      <c r="AAP72" s="14"/>
      <c r="AAQ72" s="14"/>
      <c r="AAR72" s="14"/>
      <c r="AAS72" s="14"/>
      <c r="AAT72" s="14"/>
      <c r="AAU72" s="14"/>
      <c r="AAV72" s="14"/>
      <c r="AAW72" s="14"/>
      <c r="AAX72" s="14"/>
      <c r="AAY72" s="14"/>
      <c r="AAZ72" s="14"/>
      <c r="ABA72" s="14"/>
      <c r="ABB72" s="14"/>
      <c r="ABC72" s="14"/>
      <c r="ABD72" s="14"/>
      <c r="ABE72" s="14"/>
      <c r="ABF72" s="14"/>
      <c r="ABG72" s="14"/>
      <c r="ABH72" s="14"/>
      <c r="ABI72" s="14"/>
      <c r="ABJ72" s="14"/>
      <c r="ABK72" s="14"/>
      <c r="ABL72" s="14"/>
      <c r="ABM72" s="14"/>
      <c r="ABN72" s="14"/>
      <c r="ABO72" s="14"/>
      <c r="ABP72" s="14"/>
      <c r="ABQ72" s="14"/>
      <c r="ABR72" s="14"/>
      <c r="ABS72" s="14"/>
      <c r="ABT72" s="14"/>
      <c r="ABU72" s="14"/>
      <c r="ABV72" s="14"/>
      <c r="ABW72" s="14"/>
      <c r="ABX72" s="14"/>
      <c r="ABY72" s="14"/>
      <c r="ABZ72" s="14"/>
      <c r="ACA72" s="14"/>
      <c r="ACB72" s="14"/>
      <c r="ACC72" s="14"/>
      <c r="ACD72" s="14"/>
      <c r="ACE72" s="14"/>
      <c r="ACF72" s="14"/>
      <c r="ACG72" s="14"/>
      <c r="ACH72" s="14"/>
      <c r="ACI72" s="14"/>
      <c r="ACJ72" s="14"/>
      <c r="ACK72" s="14"/>
      <c r="ACL72" s="14"/>
      <c r="ACM72" s="14"/>
      <c r="ACN72" s="14"/>
      <c r="ACO72" s="14"/>
      <c r="ACP72" s="14"/>
      <c r="ACQ72" s="14"/>
      <c r="ACR72" s="14"/>
      <c r="ACS72" s="14"/>
      <c r="ACT72" s="14"/>
      <c r="ACU72" s="14"/>
      <c r="ACV72" s="14"/>
      <c r="ACW72" s="14"/>
      <c r="ACX72" s="14"/>
      <c r="ACY72" s="14"/>
      <c r="ACZ72" s="14"/>
      <c r="ADA72" s="14"/>
      <c r="ADB72" s="14"/>
      <c r="ADC72" s="14"/>
      <c r="ADD72" s="14"/>
      <c r="ADE72" s="14"/>
      <c r="ADF72" s="14"/>
      <c r="ADG72" s="14"/>
      <c r="ADH72" s="14"/>
      <c r="ADI72" s="14"/>
      <c r="ADJ72" s="14"/>
      <c r="ADK72" s="14"/>
      <c r="ADL72" s="14"/>
      <c r="ADM72" s="14"/>
      <c r="ADN72" s="14"/>
      <c r="ADO72" s="14"/>
      <c r="ADP72" s="14"/>
      <c r="ADQ72" s="14"/>
      <c r="ADR72" s="14"/>
      <c r="ADS72" s="14"/>
      <c r="ADT72" s="14"/>
      <c r="ADU72" s="14"/>
      <c r="ADV72" s="14"/>
      <c r="ADW72" s="14"/>
      <c r="ADX72" s="14"/>
      <c r="ADY72" s="14"/>
      <c r="ADZ72" s="14"/>
      <c r="AEA72" s="14"/>
      <c r="AEB72" s="14"/>
      <c r="AEC72" s="14"/>
      <c r="AED72" s="14"/>
      <c r="AEE72" s="14"/>
      <c r="AEF72" s="14"/>
      <c r="AEG72" s="14"/>
      <c r="AEH72" s="14"/>
      <c r="AEI72" s="14"/>
      <c r="AEJ72" s="14"/>
      <c r="AEK72" s="14"/>
      <c r="AEL72" s="14"/>
      <c r="AEM72" s="14"/>
      <c r="AEN72" s="14"/>
      <c r="AEO72" s="14"/>
      <c r="AEP72" s="14"/>
      <c r="AEQ72" s="14"/>
      <c r="AER72" s="14"/>
      <c r="AES72" s="14"/>
      <c r="AET72" s="14"/>
      <c r="AEU72" s="14"/>
      <c r="AEV72" s="14"/>
      <c r="AEW72" s="14"/>
      <c r="AEX72" s="14"/>
      <c r="AEY72" s="14"/>
      <c r="AEZ72" s="14"/>
      <c r="AFA72" s="14"/>
      <c r="AFB72" s="14"/>
      <c r="AFC72" s="14"/>
      <c r="AFD72" s="14"/>
      <c r="AFE72" s="14"/>
      <c r="AFF72" s="14"/>
      <c r="AFG72" s="14"/>
      <c r="AFH72" s="14"/>
      <c r="AFI72" s="14"/>
      <c r="AFJ72" s="14"/>
      <c r="AFK72" s="14"/>
      <c r="AFL72" s="14"/>
      <c r="AFM72" s="14"/>
      <c r="AFN72" s="14"/>
      <c r="AFO72" s="14"/>
      <c r="AFP72" s="14"/>
      <c r="AFQ72" s="14"/>
      <c r="AFR72" s="14"/>
      <c r="AFS72" s="14"/>
      <c r="AFT72" s="14"/>
      <c r="AFU72" s="14"/>
      <c r="AFV72" s="14"/>
      <c r="AFW72" s="14"/>
      <c r="AFX72" s="14"/>
      <c r="AFY72" s="14"/>
      <c r="AFZ72" s="14"/>
      <c r="AGA72" s="14"/>
      <c r="AGB72" s="14"/>
      <c r="AGC72" s="14"/>
      <c r="AGD72" s="14"/>
      <c r="AGE72" s="14"/>
      <c r="AGF72" s="14"/>
      <c r="AGG72" s="14"/>
      <c r="AGH72" s="14"/>
      <c r="AGI72" s="14"/>
      <c r="AGJ72" s="14"/>
      <c r="AGK72" s="14"/>
      <c r="AGL72" s="14"/>
      <c r="AGM72" s="14"/>
      <c r="AGN72" s="14"/>
      <c r="AGO72" s="14"/>
      <c r="AGP72" s="14"/>
      <c r="AGQ72" s="14"/>
      <c r="AGR72" s="14"/>
      <c r="AGS72" s="14"/>
      <c r="AGT72" s="14"/>
      <c r="AGU72" s="14"/>
      <c r="AGV72" s="14"/>
      <c r="AGW72" s="14"/>
      <c r="AGX72" s="14"/>
      <c r="AGY72" s="14"/>
      <c r="AGZ72" s="14"/>
      <c r="AHA72" s="14"/>
      <c r="AHB72" s="14"/>
      <c r="AHC72" s="14"/>
      <c r="AHD72" s="14"/>
      <c r="AHE72" s="14"/>
      <c r="AHF72" s="14"/>
      <c r="AHG72" s="14"/>
      <c r="AHH72" s="14"/>
      <c r="AHI72" s="14"/>
      <c r="AHJ72" s="14"/>
      <c r="AHK72" s="14"/>
      <c r="AHL72" s="14"/>
      <c r="AHM72" s="14"/>
      <c r="AHN72" s="14"/>
      <c r="AHO72" s="14"/>
      <c r="AHP72" s="14"/>
      <c r="AHQ72" s="14"/>
      <c r="AHR72" s="14"/>
      <c r="AHS72" s="14"/>
      <c r="AHT72" s="14"/>
      <c r="AHU72" s="14"/>
      <c r="AHV72" s="14"/>
      <c r="AHW72" s="14"/>
      <c r="AHX72" s="14"/>
      <c r="AHY72" s="14"/>
      <c r="AHZ72" s="14"/>
      <c r="AIA72" s="14"/>
      <c r="AIB72" s="14"/>
      <c r="AIC72" s="14"/>
      <c r="AID72" s="14"/>
      <c r="AIE72" s="14"/>
      <c r="AIF72" s="14"/>
      <c r="AIG72" s="14"/>
      <c r="AIH72" s="14"/>
      <c r="AII72" s="14"/>
      <c r="AIJ72" s="14"/>
      <c r="AIK72" s="14"/>
      <c r="AIL72" s="14"/>
      <c r="AIM72" s="14"/>
      <c r="AIN72" s="14"/>
      <c r="AIO72" s="14"/>
      <c r="AIP72" s="14"/>
      <c r="AIQ72" s="14"/>
      <c r="AIR72" s="14"/>
      <c r="AIS72" s="14"/>
      <c r="AIT72" s="14"/>
      <c r="AIU72" s="14"/>
      <c r="AIV72" s="14"/>
      <c r="AIW72" s="14"/>
      <c r="AIX72" s="14"/>
      <c r="AIY72" s="14"/>
      <c r="AIZ72" s="14"/>
      <c r="AJA72" s="14"/>
      <c r="AJB72" s="14"/>
      <c r="AJC72" s="14"/>
      <c r="AJD72" s="14"/>
      <c r="AJE72" s="14"/>
      <c r="AJF72" s="14"/>
      <c r="AJG72" s="14"/>
      <c r="AJH72" s="14"/>
      <c r="AJI72" s="14"/>
      <c r="AJJ72" s="14"/>
      <c r="AJK72" s="14"/>
      <c r="AJL72" s="14"/>
      <c r="AJM72" s="14"/>
      <c r="AJN72" s="14"/>
      <c r="AJO72" s="14"/>
      <c r="AJP72" s="14"/>
      <c r="AJQ72" s="14"/>
      <c r="AJR72" s="14"/>
      <c r="AJS72" s="14"/>
      <c r="AJT72" s="14"/>
      <c r="AJU72" s="14"/>
      <c r="AJV72" s="14"/>
      <c r="AJW72" s="14"/>
      <c r="AJX72" s="14"/>
      <c r="AJY72" s="14"/>
      <c r="AJZ72" s="14"/>
      <c r="AKA72" s="14"/>
      <c r="AKB72" s="14"/>
      <c r="AKC72" s="14"/>
      <c r="AKD72" s="14"/>
      <c r="AKE72" s="14"/>
      <c r="AKF72" s="14"/>
      <c r="AKG72" s="14"/>
      <c r="AKH72" s="14"/>
      <c r="AKI72" s="14"/>
      <c r="AKJ72" s="14"/>
      <c r="AKK72" s="14"/>
      <c r="AKL72" s="14"/>
      <c r="AKM72" s="14"/>
      <c r="AKN72" s="14"/>
      <c r="AKO72" s="14"/>
      <c r="AKP72" s="14"/>
      <c r="AKQ72" s="14"/>
      <c r="AKR72" s="14"/>
      <c r="AKS72" s="14"/>
      <c r="AKT72" s="14"/>
      <c r="AKU72" s="14"/>
      <c r="AKV72" s="14"/>
      <c r="AKW72" s="14"/>
      <c r="AKX72" s="14"/>
      <c r="AKY72" s="14"/>
      <c r="AKZ72" s="14"/>
      <c r="ALA72" s="14"/>
      <c r="ALB72" s="14"/>
      <c r="ALC72" s="14"/>
      <c r="ALD72" s="14"/>
      <c r="ALE72" s="14"/>
      <c r="ALF72" s="14"/>
      <c r="ALG72" s="14"/>
      <c r="ALH72" s="14"/>
      <c r="ALI72" s="14"/>
      <c r="ALJ72" s="14"/>
      <c r="ALK72" s="14"/>
      <c r="ALL72" s="14"/>
      <c r="ALM72" s="14"/>
      <c r="ALN72" s="14"/>
      <c r="ALO72" s="14"/>
      <c r="ALP72" s="14"/>
      <c r="ALQ72" s="14"/>
      <c r="ALR72" s="14"/>
      <c r="ALS72" s="14"/>
      <c r="ALT72" s="14"/>
      <c r="ALU72" s="14"/>
      <c r="ALV72" s="14"/>
      <c r="ALW72" s="14"/>
      <c r="ALX72" s="14"/>
      <c r="ALY72" s="14"/>
      <c r="ALZ72" s="14"/>
      <c r="AMA72" s="14"/>
      <c r="AMB72" s="14"/>
      <c r="AMC72" s="14"/>
      <c r="AMD72" s="14"/>
      <c r="AME72" s="14"/>
      <c r="AMF72" s="14"/>
      <c r="AMG72" s="14"/>
      <c r="AMH72" s="14"/>
      <c r="AMI72" s="14"/>
      <c r="AMJ72" s="14"/>
      <c r="AMK72" s="14"/>
      <c r="AML72" s="14"/>
      <c r="AMM72" s="14"/>
      <c r="AMN72" s="14"/>
      <c r="AMO72" s="14"/>
      <c r="AMP72" s="14"/>
      <c r="AMQ72" s="14"/>
      <c r="AMR72" s="14"/>
      <c r="AMS72" s="14"/>
      <c r="AMT72" s="14"/>
      <c r="AMU72" s="14"/>
      <c r="AMV72" s="14"/>
      <c r="AMW72" s="14"/>
      <c r="AMX72" s="14"/>
      <c r="AMY72" s="14"/>
      <c r="AMZ72" s="14"/>
      <c r="ANA72" s="14"/>
      <c r="ANB72" s="14"/>
      <c r="ANC72" s="14"/>
      <c r="AND72" s="14"/>
      <c r="ANE72" s="14"/>
      <c r="ANF72" s="14"/>
      <c r="ANG72" s="14"/>
      <c r="ANH72" s="14"/>
      <c r="ANI72" s="14"/>
      <c r="ANJ72" s="14"/>
      <c r="ANK72" s="14"/>
      <c r="ANL72" s="14"/>
      <c r="ANM72" s="14"/>
      <c r="ANN72" s="14"/>
      <c r="ANO72" s="14"/>
      <c r="ANP72" s="14"/>
      <c r="ANQ72" s="14"/>
      <c r="ANR72" s="14"/>
      <c r="ANS72" s="14"/>
      <c r="ANT72" s="14"/>
      <c r="ANU72" s="14"/>
      <c r="ANV72" s="14"/>
      <c r="ANW72" s="14"/>
      <c r="ANX72" s="14"/>
      <c r="ANY72" s="14"/>
      <c r="ANZ72" s="14"/>
      <c r="AOA72" s="14"/>
      <c r="AOB72" s="14"/>
      <c r="AOC72" s="14"/>
      <c r="AOD72" s="14"/>
      <c r="AOE72" s="14"/>
      <c r="AOF72" s="14"/>
      <c r="AOG72" s="14"/>
      <c r="AOH72" s="14"/>
      <c r="AOI72" s="14"/>
      <c r="AOJ72" s="14"/>
      <c r="AOK72" s="14"/>
      <c r="AOL72" s="14"/>
      <c r="AOM72" s="14"/>
      <c r="AON72" s="14"/>
      <c r="AOO72" s="14"/>
      <c r="AOP72" s="14"/>
      <c r="AOQ72" s="14"/>
      <c r="AOR72" s="14"/>
      <c r="AOS72" s="14"/>
      <c r="AOT72" s="14"/>
      <c r="AOU72" s="14"/>
      <c r="AOV72" s="14"/>
      <c r="AOW72" s="14"/>
      <c r="AOX72" s="14"/>
      <c r="AOY72" s="14"/>
      <c r="AOZ72" s="14"/>
      <c r="APA72" s="14"/>
      <c r="APB72" s="14"/>
      <c r="APC72" s="14"/>
      <c r="APD72" s="14"/>
      <c r="APE72" s="14"/>
      <c r="APF72" s="14"/>
      <c r="APG72" s="14"/>
      <c r="APH72" s="14"/>
      <c r="API72" s="14"/>
      <c r="APJ72" s="14"/>
      <c r="APK72" s="14"/>
      <c r="APL72" s="14"/>
      <c r="APM72" s="14"/>
      <c r="APN72" s="14"/>
      <c r="APO72" s="14"/>
      <c r="APP72" s="14"/>
      <c r="APQ72" s="14"/>
      <c r="APR72" s="14"/>
      <c r="APS72" s="14"/>
      <c r="APT72" s="14"/>
      <c r="APU72" s="14"/>
      <c r="APV72" s="14"/>
      <c r="APW72" s="14"/>
      <c r="APX72" s="14"/>
      <c r="APY72" s="14"/>
      <c r="APZ72" s="14"/>
      <c r="AQA72" s="14"/>
      <c r="AQB72" s="14"/>
      <c r="AQC72" s="14"/>
      <c r="AQD72" s="14"/>
      <c r="AQE72" s="14"/>
      <c r="AQF72" s="14"/>
      <c r="AQG72" s="14"/>
      <c r="AQH72" s="14"/>
      <c r="AQI72" s="14"/>
      <c r="AQJ72" s="14"/>
      <c r="AQK72" s="14"/>
      <c r="AQL72" s="14"/>
      <c r="AQM72" s="14"/>
      <c r="AQN72" s="14"/>
      <c r="AQO72" s="14"/>
      <c r="AQP72" s="14"/>
      <c r="AQQ72" s="14"/>
      <c r="AQR72" s="14"/>
      <c r="AQS72" s="14"/>
      <c r="AQT72" s="14"/>
      <c r="AQU72" s="14"/>
      <c r="AQV72" s="14"/>
      <c r="AQW72" s="14"/>
      <c r="AQX72" s="14"/>
      <c r="AQY72" s="14"/>
      <c r="AQZ72" s="14"/>
      <c r="ARA72" s="14"/>
      <c r="ARB72" s="14"/>
      <c r="ARC72" s="14"/>
      <c r="ARD72" s="14"/>
      <c r="ARE72" s="14"/>
      <c r="ARF72" s="14"/>
      <c r="ARG72" s="14"/>
      <c r="ARH72" s="14"/>
      <c r="ARI72" s="14"/>
      <c r="ARJ72" s="14"/>
      <c r="ARK72" s="14"/>
      <c r="ARL72" s="14"/>
      <c r="ARM72" s="14"/>
      <c r="ARN72" s="14"/>
      <c r="ARO72" s="14"/>
      <c r="ARP72" s="14"/>
      <c r="ARQ72" s="14"/>
      <c r="ARR72" s="14"/>
      <c r="ARS72" s="14"/>
      <c r="ART72" s="14"/>
      <c r="ARU72" s="14"/>
      <c r="ARV72" s="14"/>
      <c r="ARW72" s="14"/>
      <c r="ARX72" s="14"/>
      <c r="ARY72" s="14"/>
      <c r="ARZ72" s="14"/>
      <c r="ASA72" s="14"/>
      <c r="ASB72" s="14"/>
      <c r="ASC72" s="14"/>
      <c r="ASD72" s="14"/>
      <c r="ASE72" s="14"/>
      <c r="ASF72" s="14"/>
      <c r="ASG72" s="14"/>
      <c r="ASH72" s="14"/>
      <c r="ASI72" s="14"/>
      <c r="ASJ72" s="14"/>
      <c r="ASK72" s="14"/>
      <c r="ASL72" s="14"/>
      <c r="ASM72" s="14"/>
      <c r="ASN72" s="14"/>
      <c r="ASO72" s="14"/>
      <c r="ASP72" s="14"/>
      <c r="ASQ72" s="14"/>
      <c r="ASR72" s="14"/>
      <c r="ASS72" s="14"/>
      <c r="AST72" s="14"/>
      <c r="ASU72" s="14"/>
      <c r="ASV72" s="14"/>
      <c r="ASW72" s="14"/>
      <c r="ASX72" s="14"/>
      <c r="ASY72" s="14"/>
      <c r="ASZ72" s="14"/>
      <c r="ATA72" s="14"/>
      <c r="ATB72" s="14"/>
      <c r="ATC72" s="14"/>
      <c r="ATD72" s="14"/>
      <c r="ATE72" s="14"/>
      <c r="ATF72" s="14"/>
      <c r="ATG72" s="14"/>
      <c r="ATH72" s="14"/>
      <c r="ATI72" s="14"/>
      <c r="ATJ72" s="14"/>
      <c r="ATK72" s="14"/>
      <c r="ATL72" s="14"/>
      <c r="ATM72" s="14"/>
      <c r="ATN72" s="14"/>
      <c r="ATO72" s="14"/>
      <c r="ATP72" s="14"/>
      <c r="ATQ72" s="14"/>
      <c r="ATR72" s="14"/>
      <c r="ATS72" s="14"/>
      <c r="ATT72" s="14"/>
      <c r="ATU72" s="14"/>
      <c r="ATV72" s="14"/>
      <c r="ATW72" s="14"/>
      <c r="ATX72" s="14"/>
      <c r="ATY72" s="14"/>
      <c r="ATZ72" s="14"/>
      <c r="AUA72" s="14"/>
      <c r="AUB72" s="14"/>
      <c r="AUC72" s="14"/>
      <c r="AUD72" s="14"/>
      <c r="AUE72" s="14"/>
      <c r="AUF72" s="14"/>
      <c r="AUG72" s="14"/>
      <c r="AUH72" s="14"/>
      <c r="AUI72" s="14"/>
      <c r="AUJ72" s="14"/>
      <c r="AUK72" s="14"/>
      <c r="AUL72" s="14"/>
      <c r="AUM72" s="14"/>
      <c r="AUN72" s="14"/>
      <c r="AUO72" s="14"/>
      <c r="AUP72" s="14"/>
      <c r="AUQ72" s="14"/>
      <c r="AUR72" s="14"/>
      <c r="AUS72" s="14"/>
      <c r="AUT72" s="14"/>
      <c r="AUU72" s="14"/>
      <c r="AUV72" s="14"/>
      <c r="AUW72" s="14"/>
      <c r="AUX72" s="14"/>
      <c r="AUY72" s="14"/>
      <c r="AUZ72" s="14"/>
      <c r="AVA72" s="14"/>
      <c r="AVB72" s="14"/>
      <c r="AVC72" s="14"/>
      <c r="AVD72" s="14"/>
      <c r="AVE72" s="14"/>
      <c r="AVF72" s="14"/>
      <c r="AVG72" s="14"/>
      <c r="AVH72" s="14"/>
      <c r="AVI72" s="14"/>
      <c r="AVJ72" s="14"/>
      <c r="AVK72" s="14"/>
      <c r="AVL72" s="14"/>
      <c r="AVM72" s="14"/>
      <c r="AVN72" s="14"/>
      <c r="AVO72" s="14"/>
      <c r="AVP72" s="14"/>
      <c r="AVQ72" s="14"/>
      <c r="AVR72" s="14"/>
      <c r="AVS72" s="14"/>
      <c r="AVT72" s="14"/>
      <c r="AVU72" s="14"/>
      <c r="AVV72" s="14"/>
      <c r="AVW72" s="14"/>
      <c r="AVX72" s="14"/>
      <c r="AVY72" s="14"/>
      <c r="AVZ72" s="14"/>
      <c r="AWA72" s="14"/>
      <c r="AWB72" s="14"/>
      <c r="AWC72" s="14"/>
      <c r="AWD72" s="14"/>
      <c r="AWE72" s="14"/>
      <c r="AWF72" s="14"/>
      <c r="AWG72" s="14"/>
      <c r="AWH72" s="14"/>
      <c r="AWI72" s="14"/>
      <c r="AWJ72" s="14"/>
      <c r="AWK72" s="14"/>
      <c r="AWL72" s="14"/>
      <c r="AWM72" s="14"/>
      <c r="AWN72" s="14"/>
      <c r="AWO72" s="14"/>
      <c r="AWP72" s="14"/>
      <c r="AWQ72" s="14"/>
      <c r="AWR72" s="14"/>
      <c r="AWS72" s="14"/>
      <c r="AWT72" s="14"/>
      <c r="AWU72" s="14"/>
      <c r="AWV72" s="14"/>
      <c r="AWW72" s="14"/>
      <c r="AWX72" s="14"/>
      <c r="AWY72" s="14"/>
      <c r="AWZ72" s="14"/>
      <c r="AXA72" s="14"/>
      <c r="AXB72" s="14"/>
      <c r="AXC72" s="14"/>
      <c r="AXD72" s="14"/>
      <c r="AXE72" s="14"/>
      <c r="AXF72" s="14"/>
      <c r="AXG72" s="14"/>
      <c r="AXH72" s="14"/>
      <c r="AXI72" s="14"/>
      <c r="AXJ72" s="14"/>
      <c r="AXK72" s="14"/>
      <c r="AXL72" s="14"/>
      <c r="AXM72" s="14"/>
      <c r="AXN72" s="14"/>
      <c r="AXO72" s="14"/>
      <c r="AXP72" s="14"/>
      <c r="AXQ72" s="14"/>
      <c r="AXR72" s="14"/>
      <c r="AXS72" s="14"/>
      <c r="AXT72" s="14"/>
      <c r="AXU72" s="14"/>
      <c r="AXV72" s="14"/>
      <c r="AXW72" s="14"/>
      <c r="AXX72" s="14"/>
      <c r="AXY72" s="14"/>
      <c r="AXZ72" s="14"/>
      <c r="AYA72" s="14"/>
      <c r="AYB72" s="14"/>
      <c r="AYC72" s="14"/>
      <c r="AYD72" s="14"/>
      <c r="AYE72" s="14"/>
      <c r="AYF72" s="14"/>
      <c r="AYG72" s="14"/>
      <c r="AYH72" s="14"/>
      <c r="AYI72" s="14"/>
      <c r="AYJ72" s="14"/>
      <c r="AYK72" s="14"/>
      <c r="AYL72" s="14"/>
      <c r="AYM72" s="14"/>
      <c r="AYN72" s="14"/>
      <c r="AYO72" s="14"/>
      <c r="AYP72" s="14"/>
      <c r="AYQ72" s="14"/>
      <c r="AYR72" s="14"/>
      <c r="AYS72" s="14"/>
      <c r="AYT72" s="14"/>
      <c r="AYU72" s="14"/>
      <c r="AYV72" s="14"/>
      <c r="AYW72" s="14"/>
      <c r="AYX72" s="14"/>
      <c r="AYY72" s="14"/>
      <c r="AYZ72" s="14"/>
      <c r="AZA72" s="14"/>
      <c r="AZB72" s="14"/>
      <c r="AZC72" s="14"/>
      <c r="AZD72" s="14"/>
      <c r="AZE72" s="14"/>
      <c r="AZF72" s="14"/>
      <c r="AZG72" s="14"/>
      <c r="AZH72" s="14"/>
      <c r="AZI72" s="14"/>
      <c r="AZJ72" s="14"/>
      <c r="AZK72" s="14"/>
      <c r="AZL72" s="14"/>
      <c r="AZM72" s="14"/>
      <c r="AZN72" s="14"/>
      <c r="AZO72" s="14"/>
      <c r="AZP72" s="14"/>
      <c r="AZQ72" s="14"/>
      <c r="AZR72" s="14"/>
      <c r="AZS72" s="14"/>
      <c r="AZT72" s="14"/>
      <c r="AZU72" s="14"/>
      <c r="AZV72" s="14"/>
      <c r="AZW72" s="14"/>
      <c r="AZX72" s="14"/>
      <c r="AZY72" s="14"/>
      <c r="AZZ72" s="14"/>
      <c r="BAA72" s="14"/>
      <c r="BAB72" s="14"/>
      <c r="BAC72" s="14"/>
      <c r="BAD72" s="14"/>
      <c r="BAE72" s="14"/>
      <c r="BAF72" s="14"/>
      <c r="BAG72" s="14"/>
      <c r="BAH72" s="14"/>
      <c r="BAI72" s="14"/>
      <c r="BAJ72" s="14"/>
      <c r="BAK72" s="14"/>
      <c r="BAL72" s="14"/>
      <c r="BAM72" s="14"/>
      <c r="BAN72" s="14"/>
      <c r="BAO72" s="14"/>
      <c r="BAP72" s="14"/>
      <c r="BAQ72" s="14"/>
      <c r="BAR72" s="14"/>
      <c r="BAS72" s="14"/>
      <c r="BAT72" s="14"/>
      <c r="BAU72" s="14"/>
      <c r="BAV72" s="14"/>
      <c r="BAW72" s="14"/>
      <c r="BAX72" s="14"/>
      <c r="BAY72" s="14"/>
      <c r="BAZ72" s="14"/>
      <c r="BBA72" s="14"/>
      <c r="BBB72" s="14"/>
      <c r="BBC72" s="14"/>
      <c r="BBD72" s="14"/>
      <c r="BBE72" s="14"/>
      <c r="BBF72" s="14"/>
      <c r="BBG72" s="14"/>
      <c r="BBH72" s="14"/>
      <c r="BBI72" s="14"/>
      <c r="BBJ72" s="14"/>
      <c r="BBK72" s="14"/>
      <c r="BBL72" s="14"/>
      <c r="BBM72" s="14"/>
      <c r="BBN72" s="14"/>
      <c r="BBO72" s="14"/>
      <c r="BBP72" s="14"/>
      <c r="BBQ72" s="14"/>
      <c r="BBR72" s="14"/>
      <c r="BBS72" s="14"/>
      <c r="BBT72" s="14"/>
      <c r="BBU72" s="14"/>
      <c r="BBV72" s="14"/>
      <c r="BBW72" s="14"/>
      <c r="BBX72" s="14"/>
      <c r="BBY72" s="14"/>
      <c r="BBZ72" s="14"/>
      <c r="BCA72" s="14"/>
      <c r="BCB72" s="14"/>
      <c r="BCC72" s="14"/>
      <c r="BCD72" s="14"/>
      <c r="BCE72" s="14"/>
      <c r="BCF72" s="14"/>
      <c r="BCG72" s="14"/>
      <c r="BCH72" s="14"/>
      <c r="BCI72" s="14"/>
      <c r="BCJ72" s="14"/>
      <c r="BCK72" s="14"/>
      <c r="BCL72" s="14"/>
      <c r="BCM72" s="14"/>
      <c r="BCN72" s="14"/>
      <c r="BCO72" s="14"/>
      <c r="BCP72" s="14"/>
      <c r="BCQ72" s="14"/>
      <c r="BCR72" s="14"/>
      <c r="BCS72" s="14"/>
      <c r="BCT72" s="14"/>
      <c r="BCU72" s="14"/>
      <c r="BCV72" s="14"/>
      <c r="BCW72" s="14"/>
      <c r="BCX72" s="14"/>
      <c r="BCY72" s="14"/>
      <c r="BCZ72" s="14"/>
      <c r="BDA72" s="14"/>
      <c r="BDB72" s="14"/>
      <c r="BDC72" s="14"/>
      <c r="BDD72" s="14"/>
      <c r="BDE72" s="14"/>
      <c r="BDF72" s="14"/>
      <c r="BDG72" s="14"/>
      <c r="BDH72" s="14"/>
      <c r="BDI72" s="14"/>
      <c r="BDJ72" s="14"/>
      <c r="BDK72" s="14"/>
      <c r="BDL72" s="14"/>
      <c r="BDM72" s="14"/>
      <c r="BDN72" s="14"/>
      <c r="BDO72" s="14"/>
      <c r="BDP72" s="14"/>
      <c r="BDQ72" s="14"/>
      <c r="BDR72" s="14"/>
      <c r="BDS72" s="14"/>
      <c r="BDT72" s="14"/>
      <c r="BDU72" s="14"/>
      <c r="BDV72" s="14"/>
      <c r="BDW72" s="14"/>
      <c r="BDX72" s="14"/>
      <c r="BDY72" s="14"/>
      <c r="BDZ72" s="14"/>
      <c r="BEA72" s="14"/>
      <c r="BEB72" s="14"/>
      <c r="BEC72" s="14"/>
      <c r="BED72" s="14"/>
      <c r="BEE72" s="14"/>
      <c r="BEF72" s="14"/>
      <c r="BEG72" s="14"/>
      <c r="BEH72" s="14"/>
      <c r="BEI72" s="14"/>
      <c r="BEJ72" s="14"/>
      <c r="BEK72" s="14"/>
      <c r="BEL72" s="14"/>
      <c r="BEM72" s="14"/>
      <c r="BEN72" s="14"/>
      <c r="BEO72" s="14"/>
      <c r="BEP72" s="14"/>
      <c r="BEQ72" s="14"/>
      <c r="BER72" s="14"/>
      <c r="BES72" s="14"/>
      <c r="BET72" s="14"/>
      <c r="BEU72" s="14"/>
      <c r="BEV72" s="14"/>
      <c r="BEW72" s="14"/>
      <c r="BEX72" s="14"/>
      <c r="BEY72" s="14"/>
      <c r="BEZ72" s="14"/>
      <c r="BFA72" s="14"/>
      <c r="BFB72" s="14"/>
      <c r="BFC72" s="14"/>
      <c r="BFD72" s="14"/>
      <c r="BFE72" s="14"/>
      <c r="BFF72" s="14"/>
      <c r="BFG72" s="14"/>
      <c r="BFH72" s="14"/>
      <c r="BFI72" s="14"/>
      <c r="BFJ72" s="14"/>
      <c r="BFK72" s="14"/>
      <c r="BFL72" s="14"/>
      <c r="BFM72" s="14"/>
      <c r="BFN72" s="14"/>
      <c r="BFO72" s="14"/>
      <c r="BFP72" s="14"/>
      <c r="BFQ72" s="14"/>
      <c r="BFR72" s="14"/>
      <c r="BFS72" s="14"/>
      <c r="BFT72" s="14"/>
      <c r="BFU72" s="14"/>
      <c r="BFV72" s="14"/>
      <c r="BFW72" s="14"/>
      <c r="BFX72" s="14"/>
      <c r="BFY72" s="14"/>
      <c r="BFZ72" s="14"/>
      <c r="BGA72" s="14"/>
      <c r="BGB72" s="14"/>
      <c r="BGC72" s="14"/>
      <c r="BGD72" s="14"/>
      <c r="BGE72" s="14"/>
      <c r="BGF72" s="14"/>
      <c r="BGG72" s="14"/>
      <c r="BGH72" s="14"/>
      <c r="BGI72" s="14"/>
      <c r="BGJ72" s="14"/>
      <c r="BGK72" s="14"/>
      <c r="BGL72" s="14"/>
      <c r="BGM72" s="14"/>
      <c r="BGN72" s="14"/>
      <c r="BGO72" s="14"/>
      <c r="BGP72" s="14"/>
      <c r="BGQ72" s="14"/>
      <c r="BGR72" s="14"/>
      <c r="BGS72" s="14"/>
      <c r="BGT72" s="14"/>
      <c r="BGU72" s="14"/>
      <c r="BGV72" s="14"/>
      <c r="BGW72" s="14"/>
      <c r="BGX72" s="14"/>
      <c r="BGY72" s="14"/>
      <c r="BGZ72" s="14"/>
      <c r="BHA72" s="14"/>
      <c r="BHB72" s="14"/>
      <c r="BHC72" s="14"/>
      <c r="BHD72" s="14"/>
      <c r="BHE72" s="14"/>
      <c r="BHF72" s="14"/>
      <c r="BHG72" s="14"/>
      <c r="BHH72" s="14"/>
      <c r="BHI72" s="14"/>
      <c r="BHJ72" s="14"/>
      <c r="BHK72" s="14"/>
      <c r="BHL72" s="14"/>
      <c r="BHM72" s="14"/>
      <c r="BHN72" s="14"/>
      <c r="BHO72" s="14"/>
      <c r="BHP72" s="14"/>
      <c r="BHQ72" s="14"/>
      <c r="BHR72" s="14"/>
      <c r="BHS72" s="14"/>
      <c r="BHT72" s="14"/>
      <c r="BHU72" s="14"/>
      <c r="BHV72" s="14"/>
      <c r="BHW72" s="14"/>
      <c r="BHX72" s="14"/>
      <c r="BHY72" s="14"/>
      <c r="BHZ72" s="14"/>
      <c r="BIA72" s="14"/>
      <c r="BIB72" s="14"/>
      <c r="BIC72" s="14"/>
      <c r="BID72" s="14"/>
      <c r="BIE72" s="14"/>
      <c r="BIF72" s="14"/>
      <c r="BIG72" s="14"/>
      <c r="BIH72" s="14"/>
      <c r="BII72" s="14"/>
      <c r="BIJ72" s="14"/>
      <c r="BIK72" s="14"/>
      <c r="BIL72" s="14"/>
      <c r="BIM72" s="14"/>
      <c r="BIN72" s="14"/>
      <c r="BIO72" s="14"/>
      <c r="BIP72" s="14"/>
      <c r="BIQ72" s="14"/>
      <c r="BIR72" s="14"/>
      <c r="BIS72" s="14"/>
      <c r="BIT72" s="14"/>
      <c r="BIU72" s="14"/>
      <c r="BIV72" s="14"/>
      <c r="BIW72" s="14"/>
      <c r="BIX72" s="14"/>
      <c r="BIY72" s="14"/>
      <c r="BIZ72" s="14"/>
      <c r="BJA72" s="14"/>
      <c r="BJB72" s="14"/>
      <c r="BJC72" s="14"/>
      <c r="BJD72" s="14"/>
      <c r="BJE72" s="14"/>
      <c r="BJF72" s="14"/>
      <c r="BJG72" s="14"/>
      <c r="BJH72" s="14"/>
      <c r="BJI72" s="14"/>
      <c r="BJJ72" s="14"/>
      <c r="BJK72" s="14"/>
      <c r="BJL72" s="14"/>
      <c r="BJM72" s="14"/>
      <c r="BJN72" s="14"/>
      <c r="BJO72" s="14"/>
      <c r="BJP72" s="14"/>
      <c r="BJQ72" s="14"/>
      <c r="BJR72" s="14"/>
      <c r="BJS72" s="14"/>
      <c r="BJT72" s="14"/>
      <c r="BJU72" s="14"/>
      <c r="BJV72" s="14"/>
      <c r="BJW72" s="14"/>
      <c r="BJX72" s="14"/>
      <c r="BJY72" s="14"/>
      <c r="BJZ72" s="14"/>
      <c r="BKA72" s="14"/>
      <c r="BKB72" s="14"/>
      <c r="BKC72" s="14"/>
      <c r="BKD72" s="14"/>
      <c r="BKE72" s="14"/>
      <c r="BKF72" s="14"/>
      <c r="BKG72" s="14"/>
      <c r="BKH72" s="14"/>
      <c r="BKI72" s="14"/>
      <c r="BKJ72" s="14"/>
      <c r="BKK72" s="14"/>
      <c r="BKL72" s="14"/>
      <c r="BKM72" s="14"/>
      <c r="BKN72" s="14"/>
      <c r="BKO72" s="14"/>
      <c r="BKP72" s="14"/>
      <c r="BKQ72" s="14"/>
      <c r="BKR72" s="14"/>
      <c r="BKS72" s="14"/>
      <c r="BKT72" s="14"/>
      <c r="BKU72" s="14"/>
      <c r="BKV72" s="14"/>
      <c r="BKW72" s="14"/>
      <c r="BKX72" s="14"/>
      <c r="BKY72" s="14"/>
      <c r="BKZ72" s="14"/>
      <c r="BLA72" s="14"/>
      <c r="BLB72" s="14"/>
      <c r="BLC72" s="14"/>
      <c r="BLD72" s="14"/>
      <c r="BLE72" s="14"/>
      <c r="BLF72" s="14"/>
      <c r="BLG72" s="14"/>
      <c r="BLH72" s="14"/>
      <c r="BLI72" s="14"/>
      <c r="BLJ72" s="14"/>
      <c r="BLK72" s="14"/>
      <c r="BLL72" s="14"/>
      <c r="BLM72" s="14"/>
      <c r="BLN72" s="14"/>
      <c r="BLO72" s="14"/>
      <c r="BLP72" s="14"/>
      <c r="BLQ72" s="14"/>
      <c r="BLR72" s="14"/>
      <c r="BLS72" s="14"/>
      <c r="BLT72" s="14"/>
      <c r="BLU72" s="14"/>
      <c r="BLV72" s="14"/>
      <c r="BLW72" s="14"/>
      <c r="BLX72" s="14"/>
      <c r="BLY72" s="14"/>
      <c r="BLZ72" s="14"/>
      <c r="BMA72" s="14"/>
      <c r="BMB72" s="14"/>
      <c r="BMC72" s="14"/>
      <c r="BMD72" s="14"/>
      <c r="BME72" s="14"/>
      <c r="BMF72" s="14"/>
      <c r="BMG72" s="14"/>
      <c r="BMH72" s="14"/>
      <c r="BMI72" s="14"/>
      <c r="BMJ72" s="14"/>
      <c r="BMK72" s="14"/>
      <c r="BML72" s="14"/>
      <c r="BMM72" s="14"/>
      <c r="BMN72" s="14"/>
      <c r="BMO72" s="14"/>
      <c r="BMP72" s="14"/>
      <c r="BMQ72" s="14"/>
      <c r="BMR72" s="14"/>
      <c r="BMS72" s="14"/>
      <c r="BMT72" s="14"/>
      <c r="BMU72" s="14"/>
      <c r="BMV72" s="14"/>
      <c r="BMW72" s="14"/>
      <c r="BMX72" s="14"/>
      <c r="BMY72" s="14"/>
      <c r="BMZ72" s="14"/>
      <c r="BNA72" s="14"/>
      <c r="BNB72" s="14"/>
      <c r="BNC72" s="14"/>
      <c r="BND72" s="14"/>
      <c r="BNE72" s="14"/>
      <c r="BNF72" s="14"/>
      <c r="BNG72" s="14"/>
      <c r="BNH72" s="14"/>
      <c r="BNI72" s="14"/>
      <c r="BNJ72" s="14"/>
      <c r="BNK72" s="14"/>
      <c r="BNL72" s="14"/>
      <c r="BNM72" s="14"/>
      <c r="BNN72" s="14"/>
      <c r="BNO72" s="14"/>
      <c r="BNP72" s="14"/>
      <c r="BNQ72" s="14"/>
      <c r="BNR72" s="14"/>
      <c r="BNS72" s="14"/>
      <c r="BNT72" s="14"/>
      <c r="BNU72" s="14"/>
      <c r="BNV72" s="14"/>
      <c r="BNW72" s="14"/>
      <c r="BNX72" s="14"/>
      <c r="BNY72" s="14"/>
      <c r="BNZ72" s="14"/>
      <c r="BOA72" s="14"/>
      <c r="BOB72" s="14"/>
      <c r="BOC72" s="14"/>
      <c r="BOD72" s="14"/>
      <c r="BOE72" s="14"/>
      <c r="BOF72" s="14"/>
      <c r="BOG72" s="14"/>
      <c r="BOH72" s="14"/>
      <c r="BOI72" s="14"/>
      <c r="BOJ72" s="14"/>
      <c r="BOK72" s="14"/>
      <c r="BOL72" s="14"/>
      <c r="BOM72" s="14"/>
      <c r="BON72" s="14"/>
      <c r="BOO72" s="14"/>
      <c r="BOP72" s="14"/>
      <c r="BOQ72" s="14"/>
      <c r="BOR72" s="14"/>
      <c r="BOS72" s="14"/>
      <c r="BOT72" s="14"/>
      <c r="BOU72" s="14"/>
      <c r="BOV72" s="14"/>
      <c r="BOW72" s="14"/>
      <c r="BOX72" s="14"/>
      <c r="BOY72" s="14"/>
      <c r="BOZ72" s="14"/>
      <c r="BPA72" s="14"/>
      <c r="BPB72" s="14"/>
      <c r="BPC72" s="14"/>
      <c r="BPD72" s="14"/>
      <c r="BPE72" s="14"/>
      <c r="BPF72" s="14"/>
      <c r="BPG72" s="14"/>
      <c r="BPH72" s="14"/>
      <c r="BPI72" s="14"/>
      <c r="BPJ72" s="14"/>
      <c r="BPK72" s="14"/>
      <c r="BPL72" s="14"/>
      <c r="BPM72" s="14"/>
      <c r="BPN72" s="14"/>
      <c r="BPO72" s="14"/>
      <c r="BPP72" s="14"/>
      <c r="BPQ72" s="14"/>
      <c r="BPR72" s="14"/>
      <c r="BPS72" s="14"/>
      <c r="BPT72" s="14"/>
      <c r="BPU72" s="14"/>
      <c r="BPV72" s="14"/>
      <c r="BPW72" s="14"/>
      <c r="BPX72" s="14"/>
      <c r="BPY72" s="14"/>
      <c r="BPZ72" s="14"/>
      <c r="BQA72" s="14"/>
      <c r="BQB72" s="14"/>
      <c r="BQC72" s="14"/>
      <c r="BQD72" s="14"/>
      <c r="BQE72" s="14"/>
      <c r="BQF72" s="14"/>
      <c r="BQG72" s="14"/>
      <c r="BQH72" s="14"/>
      <c r="BQI72" s="14"/>
      <c r="BQJ72" s="14"/>
      <c r="BQK72" s="14"/>
      <c r="BQL72" s="14"/>
      <c r="BQM72" s="14"/>
      <c r="BQN72" s="14"/>
      <c r="BQO72" s="14"/>
      <c r="BQP72" s="14"/>
      <c r="BQQ72" s="14"/>
      <c r="BQR72" s="14"/>
      <c r="BQS72" s="14"/>
      <c r="BQT72" s="14"/>
      <c r="BQU72" s="14"/>
      <c r="BQV72" s="14"/>
      <c r="BQW72" s="14"/>
      <c r="BQX72" s="14"/>
      <c r="BQY72" s="14"/>
      <c r="BQZ72" s="14"/>
      <c r="BRA72" s="14"/>
      <c r="BRB72" s="14"/>
      <c r="BRC72" s="14"/>
      <c r="BRD72" s="14"/>
      <c r="BRE72" s="14"/>
      <c r="BRF72" s="14"/>
      <c r="BRG72" s="14"/>
      <c r="BRH72" s="14"/>
      <c r="BRI72" s="14"/>
      <c r="BRJ72" s="14"/>
      <c r="BRK72" s="14"/>
      <c r="BRL72" s="14"/>
      <c r="BRM72" s="14"/>
      <c r="BRN72" s="14"/>
      <c r="BRO72" s="14"/>
      <c r="BRP72" s="14"/>
      <c r="BRQ72" s="14"/>
      <c r="BRR72" s="14"/>
      <c r="BRS72" s="14"/>
      <c r="BRT72" s="14"/>
      <c r="BRU72" s="14"/>
      <c r="BRV72" s="14"/>
      <c r="BRW72" s="14"/>
      <c r="BRX72" s="14"/>
      <c r="BRY72" s="14"/>
      <c r="BRZ72" s="14"/>
      <c r="BSA72" s="14"/>
      <c r="BSB72" s="14"/>
      <c r="BSC72" s="14"/>
      <c r="BSD72" s="14"/>
      <c r="BSE72" s="14"/>
      <c r="BSF72" s="14"/>
      <c r="BSG72" s="14"/>
      <c r="BSH72" s="14"/>
      <c r="BSI72" s="14"/>
      <c r="BSJ72" s="14"/>
      <c r="BSK72" s="14"/>
      <c r="BSL72" s="14"/>
      <c r="BSM72" s="14"/>
      <c r="BSN72" s="14"/>
      <c r="BSO72" s="14"/>
      <c r="BSP72" s="14"/>
      <c r="BSQ72" s="14"/>
      <c r="BSR72" s="14"/>
      <c r="BSS72" s="14"/>
      <c r="BST72" s="14"/>
      <c r="BSU72" s="14"/>
      <c r="BSV72" s="14"/>
      <c r="BSW72" s="14"/>
      <c r="BSX72" s="14"/>
      <c r="BSY72" s="14"/>
      <c r="BSZ72" s="14"/>
      <c r="BTA72" s="14"/>
      <c r="BTB72" s="14"/>
      <c r="BTC72" s="14"/>
      <c r="BTD72" s="14"/>
      <c r="BTE72" s="14"/>
      <c r="BTF72" s="14"/>
      <c r="BTG72" s="14"/>
      <c r="BTH72" s="14"/>
      <c r="BTI72" s="14"/>
      <c r="BTJ72" s="14"/>
      <c r="BTK72" s="14"/>
      <c r="BTL72" s="14"/>
      <c r="BTM72" s="14"/>
      <c r="BTN72" s="14"/>
      <c r="BTO72" s="14"/>
      <c r="BTP72" s="14"/>
      <c r="BTQ72" s="14"/>
      <c r="BTR72" s="14"/>
      <c r="BTS72" s="14"/>
      <c r="BTT72" s="14"/>
      <c r="BTU72" s="14"/>
      <c r="BTV72" s="14"/>
      <c r="BTW72" s="14"/>
      <c r="BTX72" s="14"/>
      <c r="BTY72" s="14"/>
      <c r="BTZ72" s="14"/>
      <c r="BUA72" s="14"/>
      <c r="BUB72" s="14"/>
      <c r="BUC72" s="14"/>
      <c r="BUD72" s="14"/>
      <c r="BUE72" s="14"/>
      <c r="BUF72" s="14"/>
      <c r="BUG72" s="14"/>
      <c r="BUH72" s="14"/>
      <c r="BUI72" s="14"/>
      <c r="BUJ72" s="14"/>
      <c r="BUK72" s="14"/>
      <c r="BUL72" s="14"/>
      <c r="BUM72" s="14"/>
      <c r="BUN72" s="14"/>
      <c r="BUO72" s="14"/>
      <c r="BUP72" s="14"/>
      <c r="BUQ72" s="14"/>
      <c r="BUR72" s="14"/>
      <c r="BUS72" s="14"/>
      <c r="BUT72" s="14"/>
      <c r="BUU72" s="14"/>
      <c r="BUV72" s="14"/>
      <c r="BUW72" s="14"/>
      <c r="BUX72" s="14"/>
      <c r="BUY72" s="14"/>
      <c r="BUZ72" s="14"/>
      <c r="BVA72" s="14"/>
      <c r="BVB72" s="14"/>
      <c r="BVC72" s="14"/>
      <c r="BVD72" s="14"/>
      <c r="BVE72" s="14"/>
      <c r="BVF72" s="14"/>
      <c r="BVG72" s="14"/>
      <c r="BVH72" s="14"/>
      <c r="BVI72" s="14"/>
      <c r="BVJ72" s="14"/>
      <c r="BVK72" s="14"/>
      <c r="BVL72" s="14"/>
      <c r="BVM72" s="14"/>
      <c r="BVN72" s="14"/>
      <c r="BVO72" s="14"/>
      <c r="BVP72" s="14"/>
      <c r="BVQ72" s="14"/>
      <c r="BVR72" s="14"/>
      <c r="BVS72" s="14"/>
      <c r="BVT72" s="14"/>
      <c r="BVU72" s="14"/>
      <c r="BVV72" s="14"/>
      <c r="BVW72" s="14"/>
      <c r="BVX72" s="14"/>
      <c r="BVY72" s="14"/>
      <c r="BVZ72" s="14"/>
      <c r="BWA72" s="14"/>
      <c r="BWB72" s="14"/>
      <c r="BWC72" s="14"/>
      <c r="BWD72" s="14"/>
      <c r="BWE72" s="14"/>
      <c r="BWF72" s="14"/>
      <c r="BWG72" s="14"/>
      <c r="BWH72" s="14"/>
      <c r="BWI72" s="14"/>
      <c r="BWJ72" s="14"/>
      <c r="BWK72" s="14"/>
      <c r="BWL72" s="14"/>
      <c r="BWM72" s="14"/>
      <c r="BWN72" s="14"/>
      <c r="BWO72" s="14"/>
      <c r="BWP72" s="14"/>
      <c r="BWQ72" s="14"/>
      <c r="BWR72" s="14"/>
      <c r="BWS72" s="14"/>
      <c r="BWT72" s="14"/>
      <c r="BWU72" s="14"/>
      <c r="BWV72" s="14"/>
      <c r="BWW72" s="14"/>
      <c r="BWX72" s="14"/>
      <c r="BWY72" s="14"/>
      <c r="BWZ72" s="14"/>
      <c r="BXA72" s="14"/>
      <c r="BXB72" s="14"/>
      <c r="BXC72" s="14"/>
      <c r="BXD72" s="14"/>
      <c r="BXE72" s="14"/>
      <c r="BXF72" s="14"/>
      <c r="BXG72" s="14"/>
      <c r="BXH72" s="14"/>
      <c r="BXI72" s="14"/>
      <c r="BXJ72" s="14"/>
      <c r="BXK72" s="14"/>
      <c r="BXL72" s="14"/>
      <c r="BXM72" s="14"/>
      <c r="BXN72" s="14"/>
      <c r="BXO72" s="14"/>
      <c r="BXP72" s="14"/>
      <c r="BXQ72" s="14"/>
      <c r="BXR72" s="14"/>
      <c r="BXS72" s="14"/>
      <c r="BXT72" s="14"/>
      <c r="BXU72" s="14"/>
      <c r="BXV72" s="14"/>
      <c r="BXW72" s="14"/>
      <c r="BXX72" s="14"/>
      <c r="BXY72" s="14"/>
      <c r="BXZ72" s="14"/>
      <c r="BYA72" s="14"/>
      <c r="BYB72" s="14"/>
      <c r="BYC72" s="14"/>
      <c r="BYD72" s="14"/>
      <c r="BYE72" s="14"/>
      <c r="BYF72" s="14"/>
      <c r="BYG72" s="14"/>
      <c r="BYH72" s="14"/>
      <c r="BYI72" s="14"/>
      <c r="BYJ72" s="14"/>
      <c r="BYK72" s="14"/>
      <c r="BYL72" s="14"/>
      <c r="BYM72" s="14"/>
      <c r="BYN72" s="14"/>
      <c r="BYO72" s="14"/>
      <c r="BYP72" s="14"/>
      <c r="BYQ72" s="14"/>
      <c r="BYR72" s="14"/>
      <c r="BYS72" s="14"/>
      <c r="BYT72" s="14"/>
      <c r="BYU72" s="14"/>
      <c r="BYV72" s="14"/>
      <c r="BYW72" s="14"/>
      <c r="BYX72" s="14"/>
      <c r="BYY72" s="14"/>
      <c r="BYZ72" s="14"/>
      <c r="BZA72" s="14"/>
      <c r="BZB72" s="14"/>
      <c r="BZC72" s="14"/>
      <c r="BZD72" s="14"/>
      <c r="BZE72" s="14"/>
      <c r="BZF72" s="14"/>
      <c r="BZG72" s="14"/>
      <c r="BZH72" s="14"/>
      <c r="BZI72" s="14"/>
      <c r="BZJ72" s="14"/>
      <c r="BZK72" s="14"/>
      <c r="BZL72" s="14"/>
      <c r="BZM72" s="14"/>
      <c r="BZN72" s="14"/>
      <c r="BZO72" s="14"/>
      <c r="BZP72" s="14"/>
      <c r="BZQ72" s="14"/>
      <c r="BZR72" s="14"/>
      <c r="BZS72" s="14"/>
      <c r="BZT72" s="14"/>
      <c r="BZU72" s="14"/>
      <c r="BZV72" s="14"/>
      <c r="BZW72" s="14"/>
      <c r="BZX72" s="14"/>
      <c r="BZY72" s="14"/>
      <c r="BZZ72" s="14"/>
      <c r="CAA72" s="14"/>
      <c r="CAB72" s="14"/>
      <c r="CAC72" s="14"/>
      <c r="CAD72" s="14"/>
      <c r="CAE72" s="14"/>
      <c r="CAF72" s="14"/>
      <c r="CAG72" s="14"/>
      <c r="CAH72" s="14"/>
      <c r="CAI72" s="14"/>
      <c r="CAJ72" s="14"/>
      <c r="CAK72" s="14"/>
      <c r="CAL72" s="14"/>
      <c r="CAM72" s="14"/>
      <c r="CAN72" s="14"/>
      <c r="CAO72" s="14"/>
      <c r="CAP72" s="14"/>
      <c r="CAQ72" s="14"/>
      <c r="CAR72" s="14"/>
      <c r="CAS72" s="14"/>
      <c r="CAT72" s="14"/>
      <c r="CAU72" s="14"/>
      <c r="CAV72" s="14"/>
      <c r="CAW72" s="14"/>
      <c r="CAX72" s="14"/>
      <c r="CAY72" s="14"/>
      <c r="CAZ72" s="14"/>
      <c r="CBA72" s="14"/>
      <c r="CBB72" s="14"/>
      <c r="CBC72" s="14"/>
      <c r="CBD72" s="14"/>
      <c r="CBE72" s="14"/>
      <c r="CBF72" s="14"/>
      <c r="CBG72" s="14"/>
      <c r="CBH72" s="14"/>
      <c r="CBI72" s="14"/>
      <c r="CBJ72" s="14"/>
      <c r="CBK72" s="14"/>
      <c r="CBL72" s="14"/>
      <c r="CBM72" s="14"/>
      <c r="CBN72" s="14"/>
      <c r="CBO72" s="14"/>
      <c r="CBP72" s="14"/>
      <c r="CBQ72" s="14"/>
      <c r="CBR72" s="14"/>
      <c r="CBS72" s="14"/>
      <c r="CBT72" s="14"/>
      <c r="CBU72" s="14"/>
      <c r="CBV72" s="14"/>
      <c r="CBW72" s="14"/>
      <c r="CBX72" s="14"/>
      <c r="CBY72" s="14"/>
      <c r="CBZ72" s="14"/>
      <c r="CCA72" s="14"/>
      <c r="CCB72" s="14"/>
      <c r="CCC72" s="14"/>
      <c r="CCD72" s="14"/>
      <c r="CCE72" s="14"/>
      <c r="CCF72" s="14"/>
      <c r="CCG72" s="14"/>
      <c r="CCH72" s="14"/>
      <c r="CCI72" s="14"/>
      <c r="CCJ72" s="14"/>
      <c r="CCK72" s="14"/>
      <c r="CCL72" s="14"/>
      <c r="CCM72" s="14"/>
      <c r="CCN72" s="14"/>
      <c r="CCO72" s="14"/>
      <c r="CCP72" s="14"/>
      <c r="CCQ72" s="14"/>
      <c r="CCR72" s="14"/>
      <c r="CCS72" s="14"/>
      <c r="CCT72" s="14"/>
      <c r="CCU72" s="14"/>
      <c r="CCV72" s="14"/>
      <c r="CCW72" s="14"/>
      <c r="CCX72" s="14"/>
      <c r="CCY72" s="14"/>
      <c r="CCZ72" s="14"/>
      <c r="CDA72" s="14"/>
      <c r="CDB72" s="14"/>
      <c r="CDC72" s="14"/>
      <c r="CDD72" s="14"/>
      <c r="CDE72" s="14"/>
      <c r="CDF72" s="14"/>
      <c r="CDG72" s="14"/>
      <c r="CDH72" s="14"/>
      <c r="CDI72" s="14"/>
      <c r="CDJ72" s="14"/>
      <c r="CDK72" s="14"/>
      <c r="CDL72" s="14"/>
      <c r="CDM72" s="14"/>
      <c r="CDN72" s="14"/>
      <c r="CDO72" s="14"/>
      <c r="CDP72" s="14"/>
      <c r="CDQ72" s="14"/>
      <c r="CDR72" s="14"/>
      <c r="CDS72" s="14"/>
      <c r="CDT72" s="14"/>
      <c r="CDU72" s="14"/>
      <c r="CDV72" s="14"/>
      <c r="CDW72" s="14"/>
      <c r="CDX72" s="14"/>
      <c r="CDY72" s="14"/>
      <c r="CDZ72" s="14"/>
      <c r="CEA72" s="14"/>
      <c r="CEB72" s="14"/>
      <c r="CEC72" s="14"/>
      <c r="CED72" s="14"/>
      <c r="CEE72" s="14"/>
      <c r="CEF72" s="14"/>
      <c r="CEG72" s="14"/>
      <c r="CEH72" s="14"/>
      <c r="CEI72" s="14"/>
      <c r="CEJ72" s="14"/>
      <c r="CEK72" s="14"/>
      <c r="CEL72" s="14"/>
      <c r="CEM72" s="14"/>
      <c r="CEN72" s="14"/>
      <c r="CEO72" s="14"/>
      <c r="CEP72" s="14"/>
      <c r="CEQ72" s="14"/>
      <c r="CER72" s="14"/>
      <c r="CES72" s="14"/>
      <c r="CET72" s="14"/>
      <c r="CEU72" s="14"/>
      <c r="CEV72" s="14"/>
      <c r="CEW72" s="14"/>
      <c r="CEX72" s="14"/>
      <c r="CEY72" s="14"/>
      <c r="CEZ72" s="14"/>
      <c r="CFA72" s="14"/>
      <c r="CFB72" s="14"/>
      <c r="CFC72" s="14"/>
      <c r="CFD72" s="14"/>
      <c r="CFE72" s="14"/>
      <c r="CFF72" s="14"/>
      <c r="CFG72" s="14"/>
      <c r="CFH72" s="14"/>
      <c r="CFI72" s="14"/>
      <c r="CFJ72" s="14"/>
      <c r="CFK72" s="14"/>
      <c r="CFL72" s="14"/>
      <c r="CFM72" s="14"/>
      <c r="CFN72" s="14"/>
      <c r="CFO72" s="14"/>
      <c r="CFP72" s="14"/>
      <c r="CFQ72" s="14"/>
      <c r="CFR72" s="14"/>
      <c r="CFS72" s="14"/>
      <c r="CFT72" s="14"/>
      <c r="CFU72" s="14"/>
      <c r="CFV72" s="14"/>
      <c r="CFW72" s="14"/>
      <c r="CFX72" s="14"/>
      <c r="CFY72" s="14"/>
      <c r="CFZ72" s="14"/>
      <c r="CGA72" s="14"/>
      <c r="CGB72" s="14"/>
      <c r="CGC72" s="14"/>
      <c r="CGD72" s="14"/>
      <c r="CGE72" s="14"/>
      <c r="CGF72" s="14"/>
      <c r="CGG72" s="14"/>
      <c r="CGH72" s="14"/>
      <c r="CGI72" s="14"/>
      <c r="CGJ72" s="14"/>
      <c r="CGK72" s="14"/>
      <c r="CGL72" s="14"/>
      <c r="CGM72" s="14"/>
      <c r="CGN72" s="14"/>
      <c r="CGO72" s="14"/>
      <c r="CGP72" s="14"/>
      <c r="CGQ72" s="14"/>
      <c r="CGR72" s="14"/>
      <c r="CGS72" s="14"/>
      <c r="CGT72" s="14"/>
      <c r="CGU72" s="14"/>
      <c r="CGV72" s="14"/>
      <c r="CGW72" s="14"/>
      <c r="CGX72" s="14"/>
      <c r="CGY72" s="14"/>
      <c r="CGZ72" s="14"/>
      <c r="CHA72" s="14"/>
      <c r="CHB72" s="14"/>
      <c r="CHC72" s="14"/>
      <c r="CHD72" s="14"/>
      <c r="CHE72" s="14"/>
      <c r="CHF72" s="14"/>
      <c r="CHG72" s="14"/>
      <c r="CHH72" s="14"/>
      <c r="CHI72" s="14"/>
      <c r="CHJ72" s="14"/>
      <c r="CHK72" s="14"/>
      <c r="CHL72" s="14"/>
      <c r="CHM72" s="14"/>
      <c r="CHN72" s="14"/>
      <c r="CHO72" s="14"/>
      <c r="CHP72" s="14"/>
      <c r="CHQ72" s="14"/>
      <c r="CHR72" s="14"/>
      <c r="CHS72" s="14"/>
      <c r="CHT72" s="14"/>
      <c r="CHU72" s="14"/>
      <c r="CHV72" s="14"/>
      <c r="CHW72" s="14"/>
      <c r="CHX72" s="14"/>
      <c r="CHY72" s="14"/>
      <c r="CHZ72" s="14"/>
      <c r="CIA72" s="14"/>
      <c r="CIB72" s="14"/>
      <c r="CIC72" s="14"/>
      <c r="CID72" s="14"/>
      <c r="CIE72" s="14"/>
      <c r="CIF72" s="14"/>
      <c r="CIG72" s="14"/>
      <c r="CIH72" s="14"/>
      <c r="CII72" s="14"/>
      <c r="CIJ72" s="14"/>
      <c r="CIK72" s="14"/>
      <c r="CIL72" s="14"/>
      <c r="CIM72" s="14"/>
      <c r="CIN72" s="14"/>
      <c r="CIO72" s="14"/>
      <c r="CIP72" s="14"/>
      <c r="CIQ72" s="14"/>
      <c r="CIR72" s="14"/>
      <c r="CIS72" s="14"/>
      <c r="CIT72" s="14"/>
      <c r="CIU72" s="14"/>
      <c r="CIV72" s="14"/>
      <c r="CIW72" s="14"/>
      <c r="CIX72" s="14"/>
      <c r="CIY72" s="14"/>
      <c r="CIZ72" s="14"/>
      <c r="CJA72" s="14"/>
      <c r="CJB72" s="14"/>
      <c r="CJC72" s="14"/>
      <c r="CJD72" s="14"/>
      <c r="CJE72" s="14"/>
      <c r="CJF72" s="14"/>
      <c r="CJG72" s="14"/>
      <c r="CJH72" s="14"/>
      <c r="CJI72" s="14"/>
      <c r="CJJ72" s="14"/>
      <c r="CJK72" s="14"/>
      <c r="CJL72" s="14"/>
      <c r="CJM72" s="14"/>
      <c r="CJN72" s="14"/>
      <c r="CJO72" s="14"/>
      <c r="CJP72" s="14"/>
      <c r="CJQ72" s="14"/>
      <c r="CJR72" s="14"/>
      <c r="CJS72" s="14"/>
      <c r="CJT72" s="14"/>
      <c r="CJU72" s="14"/>
      <c r="CJV72" s="14"/>
      <c r="CJW72" s="14"/>
      <c r="CJX72" s="14"/>
      <c r="CJY72" s="14"/>
      <c r="CJZ72" s="14"/>
      <c r="CKA72" s="14"/>
      <c r="CKB72" s="14"/>
      <c r="CKC72" s="14"/>
      <c r="CKD72" s="14"/>
      <c r="CKE72" s="14"/>
      <c r="CKF72" s="14"/>
      <c r="CKG72" s="14"/>
      <c r="CKH72" s="14"/>
      <c r="CKI72" s="14"/>
      <c r="CKJ72" s="14"/>
      <c r="CKK72" s="14"/>
      <c r="CKL72" s="14"/>
      <c r="CKM72" s="14"/>
      <c r="CKN72" s="14"/>
      <c r="CKO72" s="14"/>
      <c r="CKP72" s="14"/>
      <c r="CKQ72" s="14"/>
      <c r="CKR72" s="14"/>
      <c r="CKS72" s="14"/>
      <c r="CKT72" s="14"/>
      <c r="CKU72" s="14"/>
      <c r="CKV72" s="14"/>
      <c r="CKW72" s="14"/>
      <c r="CKX72" s="14"/>
      <c r="CKY72" s="14"/>
      <c r="CKZ72" s="14"/>
      <c r="CLA72" s="14"/>
      <c r="CLB72" s="14"/>
      <c r="CLC72" s="14"/>
      <c r="CLD72" s="14"/>
      <c r="CLE72" s="14"/>
      <c r="CLF72" s="14"/>
      <c r="CLG72" s="14"/>
      <c r="CLH72" s="14"/>
      <c r="CLI72" s="14"/>
      <c r="CLJ72" s="14"/>
      <c r="CLK72" s="14"/>
      <c r="CLL72" s="14"/>
      <c r="CLM72" s="14"/>
      <c r="CLN72" s="14"/>
      <c r="CLO72" s="14"/>
      <c r="CLP72" s="14"/>
      <c r="CLQ72" s="14"/>
      <c r="CLR72" s="14"/>
      <c r="CLS72" s="14"/>
      <c r="CLT72" s="14"/>
      <c r="CLU72" s="14"/>
      <c r="CLV72" s="14"/>
      <c r="CLW72" s="14"/>
      <c r="CLX72" s="14"/>
      <c r="CLY72" s="14"/>
      <c r="CLZ72" s="14"/>
      <c r="CMA72" s="14"/>
      <c r="CMB72" s="14"/>
      <c r="CMC72" s="14"/>
      <c r="CMD72" s="14"/>
      <c r="CME72" s="14"/>
      <c r="CMF72" s="14"/>
      <c r="CMG72" s="14"/>
      <c r="CMH72" s="14"/>
      <c r="CMI72" s="14"/>
      <c r="CMJ72" s="14"/>
      <c r="CMK72" s="14"/>
      <c r="CML72" s="14"/>
      <c r="CMM72" s="14"/>
      <c r="CMN72" s="14"/>
      <c r="CMO72" s="14"/>
      <c r="CMP72" s="14"/>
      <c r="CMQ72" s="14"/>
      <c r="CMR72" s="14"/>
      <c r="CMS72" s="14"/>
      <c r="CMT72" s="14"/>
      <c r="CMU72" s="14"/>
      <c r="CMV72" s="14"/>
      <c r="CMW72" s="14"/>
      <c r="CMX72" s="14"/>
      <c r="CMY72" s="14"/>
      <c r="CMZ72" s="14"/>
      <c r="CNA72" s="14"/>
      <c r="CNB72" s="14"/>
      <c r="CNC72" s="14"/>
      <c r="CND72" s="14"/>
      <c r="CNE72" s="14"/>
      <c r="CNF72" s="14"/>
      <c r="CNG72" s="14"/>
      <c r="CNH72" s="14"/>
      <c r="CNI72" s="14"/>
      <c r="CNJ72" s="14"/>
      <c r="CNK72" s="14"/>
      <c r="CNL72" s="14"/>
      <c r="CNM72" s="14"/>
      <c r="CNN72" s="14"/>
      <c r="CNO72" s="14"/>
      <c r="CNP72" s="14"/>
      <c r="CNQ72" s="14"/>
      <c r="CNR72" s="14"/>
      <c r="CNS72" s="14"/>
      <c r="CNT72" s="14"/>
      <c r="CNU72" s="14"/>
      <c r="CNV72" s="14"/>
      <c r="CNW72" s="14"/>
      <c r="CNX72" s="14"/>
      <c r="CNY72" s="14"/>
      <c r="CNZ72" s="14"/>
      <c r="COA72" s="14"/>
      <c r="COB72" s="14"/>
      <c r="COC72" s="14"/>
      <c r="COD72" s="14"/>
      <c r="COE72" s="14"/>
      <c r="COF72" s="14"/>
      <c r="COG72" s="14"/>
      <c r="COH72" s="14"/>
      <c r="COI72" s="14"/>
      <c r="COJ72" s="14"/>
      <c r="COK72" s="14"/>
      <c r="COL72" s="14"/>
      <c r="COM72" s="14"/>
      <c r="CON72" s="14"/>
      <c r="COO72" s="14"/>
      <c r="COP72" s="14"/>
      <c r="COQ72" s="14"/>
      <c r="COR72" s="14"/>
      <c r="COS72" s="14"/>
      <c r="COT72" s="14"/>
      <c r="COU72" s="14"/>
      <c r="COV72" s="14"/>
      <c r="COW72" s="14"/>
      <c r="COX72" s="14"/>
      <c r="COY72" s="14"/>
      <c r="COZ72" s="14"/>
      <c r="CPA72" s="14"/>
      <c r="CPB72" s="14"/>
      <c r="CPC72" s="14"/>
      <c r="CPD72" s="14"/>
      <c r="CPE72" s="14"/>
      <c r="CPF72" s="14"/>
      <c r="CPG72" s="14"/>
      <c r="CPH72" s="14"/>
      <c r="CPI72" s="14"/>
      <c r="CPJ72" s="14"/>
      <c r="CPK72" s="14"/>
      <c r="CPL72" s="14"/>
      <c r="CPM72" s="14"/>
      <c r="CPN72" s="14"/>
      <c r="CPO72" s="14"/>
      <c r="CPP72" s="14"/>
      <c r="CPQ72" s="14"/>
      <c r="CPR72" s="14"/>
      <c r="CPS72" s="14"/>
      <c r="CPT72" s="14"/>
      <c r="CPU72" s="14"/>
      <c r="CPV72" s="14"/>
      <c r="CPW72" s="14"/>
      <c r="CPX72" s="14"/>
      <c r="CPY72" s="14"/>
      <c r="CPZ72" s="14"/>
      <c r="CQA72" s="14"/>
      <c r="CQB72" s="14"/>
      <c r="CQC72" s="14"/>
      <c r="CQD72" s="14"/>
      <c r="CQE72" s="14"/>
      <c r="CQF72" s="14"/>
      <c r="CQG72" s="14"/>
      <c r="CQH72" s="14"/>
      <c r="CQI72" s="14"/>
      <c r="CQJ72" s="14"/>
      <c r="CQK72" s="14"/>
      <c r="CQL72" s="14"/>
      <c r="CQM72" s="14"/>
      <c r="CQN72" s="14"/>
      <c r="CQO72" s="14"/>
      <c r="CQP72" s="14"/>
      <c r="CQQ72" s="14"/>
      <c r="CQR72" s="14"/>
      <c r="CQS72" s="14"/>
      <c r="CQT72" s="14"/>
      <c r="CQU72" s="14"/>
      <c r="CQV72" s="14"/>
      <c r="CQW72" s="14"/>
      <c r="CQX72" s="14"/>
      <c r="CQY72" s="14"/>
      <c r="CQZ72" s="14"/>
      <c r="CRA72" s="14"/>
      <c r="CRB72" s="14"/>
      <c r="CRC72" s="14"/>
      <c r="CRD72" s="14"/>
      <c r="CRE72" s="14"/>
      <c r="CRF72" s="14"/>
      <c r="CRG72" s="14"/>
      <c r="CRH72" s="14"/>
      <c r="CRI72" s="14"/>
      <c r="CRJ72" s="14"/>
      <c r="CRK72" s="14"/>
      <c r="CRL72" s="14"/>
      <c r="CRM72" s="14"/>
      <c r="CRN72" s="14"/>
      <c r="CRO72" s="14"/>
      <c r="CRP72" s="14"/>
      <c r="CRQ72" s="14"/>
      <c r="CRR72" s="14"/>
      <c r="CRS72" s="14"/>
      <c r="CRT72" s="14"/>
      <c r="CRU72" s="14"/>
      <c r="CRV72" s="14"/>
      <c r="CRW72" s="14"/>
      <c r="CRX72" s="14"/>
      <c r="CRY72" s="14"/>
      <c r="CRZ72" s="14"/>
      <c r="CSA72" s="14"/>
      <c r="CSB72" s="14"/>
      <c r="CSC72" s="14"/>
      <c r="CSD72" s="14"/>
      <c r="CSE72" s="14"/>
      <c r="CSF72" s="14"/>
      <c r="CSG72" s="14"/>
      <c r="CSH72" s="14"/>
      <c r="CSI72" s="14"/>
      <c r="CSJ72" s="14"/>
      <c r="CSK72" s="14"/>
      <c r="CSL72" s="14"/>
      <c r="CSM72" s="14"/>
      <c r="CSN72" s="14"/>
      <c r="CSO72" s="14"/>
      <c r="CSP72" s="14"/>
      <c r="CSQ72" s="14"/>
      <c r="CSR72" s="14"/>
      <c r="CSS72" s="14"/>
      <c r="CST72" s="14"/>
      <c r="CSU72" s="14"/>
      <c r="CSV72" s="14"/>
      <c r="CSW72" s="14"/>
      <c r="CSX72" s="14"/>
      <c r="CSY72" s="14"/>
      <c r="CSZ72" s="14"/>
      <c r="CTA72" s="14"/>
      <c r="CTB72" s="14"/>
      <c r="CTC72" s="14"/>
      <c r="CTD72" s="14"/>
      <c r="CTE72" s="14"/>
      <c r="CTF72" s="14"/>
      <c r="CTG72" s="14"/>
      <c r="CTH72" s="14"/>
      <c r="CTI72" s="14"/>
      <c r="CTJ72" s="14"/>
      <c r="CTK72" s="14"/>
      <c r="CTL72" s="14"/>
      <c r="CTM72" s="14"/>
      <c r="CTN72" s="14"/>
      <c r="CTO72" s="14"/>
      <c r="CTP72" s="14"/>
      <c r="CTQ72" s="14"/>
      <c r="CTR72" s="14"/>
      <c r="CTS72" s="14"/>
      <c r="CTT72" s="14"/>
      <c r="CTU72" s="14"/>
      <c r="CTV72" s="14"/>
      <c r="CTW72" s="14"/>
      <c r="CTX72" s="14"/>
      <c r="CTY72" s="14"/>
      <c r="CTZ72" s="14"/>
      <c r="CUA72" s="14"/>
      <c r="CUB72" s="14"/>
      <c r="CUC72" s="14"/>
      <c r="CUD72" s="14"/>
      <c r="CUE72" s="14"/>
      <c r="CUF72" s="14"/>
      <c r="CUG72" s="14"/>
      <c r="CUH72" s="14"/>
      <c r="CUI72" s="14"/>
      <c r="CUJ72" s="14"/>
      <c r="CUK72" s="14"/>
      <c r="CUL72" s="14"/>
      <c r="CUM72" s="14"/>
      <c r="CUN72" s="14"/>
      <c r="CUO72" s="14"/>
      <c r="CUP72" s="14"/>
      <c r="CUQ72" s="14"/>
      <c r="CUR72" s="14"/>
      <c r="CUS72" s="14"/>
      <c r="CUT72" s="14"/>
      <c r="CUU72" s="14"/>
      <c r="CUV72" s="14"/>
      <c r="CUW72" s="14"/>
      <c r="CUX72" s="14"/>
      <c r="CUY72" s="14"/>
      <c r="CUZ72" s="14"/>
      <c r="CVA72" s="14"/>
      <c r="CVB72" s="14"/>
      <c r="CVC72" s="14"/>
      <c r="CVD72" s="14"/>
      <c r="CVE72" s="14"/>
      <c r="CVF72" s="14"/>
      <c r="CVG72" s="14"/>
      <c r="CVH72" s="14"/>
      <c r="CVI72" s="14"/>
      <c r="CVJ72" s="14"/>
      <c r="CVK72" s="14"/>
      <c r="CVL72" s="14"/>
      <c r="CVM72" s="14"/>
      <c r="CVN72" s="14"/>
      <c r="CVO72" s="14"/>
      <c r="CVP72" s="14"/>
      <c r="CVQ72" s="14"/>
      <c r="CVR72" s="14"/>
      <c r="CVS72" s="14"/>
      <c r="CVT72" s="14"/>
      <c r="CVU72" s="14"/>
      <c r="CVV72" s="14"/>
      <c r="CVW72" s="14"/>
      <c r="CVX72" s="14"/>
      <c r="CVY72" s="14"/>
      <c r="CVZ72" s="14"/>
      <c r="CWA72" s="14"/>
      <c r="CWB72" s="14"/>
      <c r="CWC72" s="14"/>
      <c r="CWD72" s="14"/>
      <c r="CWE72" s="14"/>
      <c r="CWF72" s="14"/>
      <c r="CWG72" s="14"/>
      <c r="CWH72" s="14"/>
      <c r="CWI72" s="14"/>
      <c r="CWJ72" s="14"/>
      <c r="CWK72" s="14"/>
      <c r="CWL72" s="14"/>
      <c r="CWM72" s="14"/>
      <c r="CWN72" s="14"/>
      <c r="CWO72" s="14"/>
      <c r="CWP72" s="14"/>
      <c r="CWQ72" s="14"/>
      <c r="CWR72" s="14"/>
      <c r="CWS72" s="14"/>
      <c r="CWT72" s="14"/>
      <c r="CWU72" s="14"/>
      <c r="CWV72" s="14"/>
      <c r="CWW72" s="14"/>
      <c r="CWX72" s="14"/>
      <c r="CWY72" s="14"/>
      <c r="CWZ72" s="14"/>
      <c r="CXA72" s="14"/>
      <c r="CXB72" s="14"/>
      <c r="CXC72" s="14"/>
      <c r="CXD72" s="14"/>
      <c r="CXE72" s="14"/>
      <c r="CXF72" s="14"/>
      <c r="CXG72" s="14"/>
      <c r="CXH72" s="14"/>
      <c r="CXI72" s="14"/>
      <c r="CXJ72" s="14"/>
      <c r="CXK72" s="14"/>
      <c r="CXL72" s="14"/>
      <c r="CXM72" s="14"/>
      <c r="CXN72" s="14"/>
      <c r="CXO72" s="14"/>
      <c r="CXP72" s="14"/>
      <c r="CXQ72" s="14"/>
      <c r="CXR72" s="14"/>
      <c r="CXS72" s="14"/>
      <c r="CXT72" s="14"/>
      <c r="CXU72" s="14"/>
      <c r="CXV72" s="14"/>
      <c r="CXW72" s="14"/>
      <c r="CXX72" s="14"/>
      <c r="CXY72" s="14"/>
      <c r="CXZ72" s="14"/>
      <c r="CYA72" s="14"/>
      <c r="CYB72" s="14"/>
      <c r="CYC72" s="14"/>
      <c r="CYD72" s="14"/>
      <c r="CYE72" s="14"/>
      <c r="CYF72" s="14"/>
      <c r="CYG72" s="14"/>
      <c r="CYH72" s="14"/>
      <c r="CYI72" s="14"/>
      <c r="CYJ72" s="14"/>
      <c r="CYK72" s="14"/>
      <c r="CYL72" s="14"/>
      <c r="CYM72" s="14"/>
      <c r="CYN72" s="14"/>
      <c r="CYO72" s="14"/>
      <c r="CYP72" s="14"/>
      <c r="CYQ72" s="14"/>
      <c r="CYR72" s="14"/>
      <c r="CYS72" s="14"/>
      <c r="CYT72" s="14"/>
      <c r="CYU72" s="14"/>
      <c r="CYV72" s="14"/>
      <c r="CYW72" s="14"/>
      <c r="CYX72" s="14"/>
      <c r="CYY72" s="14"/>
      <c r="CYZ72" s="14"/>
      <c r="CZA72" s="14"/>
      <c r="CZB72" s="14"/>
      <c r="CZC72" s="14"/>
      <c r="CZD72" s="14"/>
      <c r="CZE72" s="14"/>
      <c r="CZF72" s="14"/>
      <c r="CZG72" s="14"/>
      <c r="CZH72" s="14"/>
      <c r="CZI72" s="14"/>
      <c r="CZJ72" s="14"/>
      <c r="CZK72" s="14"/>
      <c r="CZL72" s="14"/>
      <c r="CZM72" s="14"/>
      <c r="CZN72" s="14"/>
      <c r="CZO72" s="14"/>
      <c r="CZP72" s="14"/>
      <c r="CZQ72" s="14"/>
      <c r="CZR72" s="14"/>
      <c r="CZS72" s="14"/>
      <c r="CZT72" s="14"/>
      <c r="CZU72" s="14"/>
      <c r="CZV72" s="14"/>
      <c r="CZW72" s="14"/>
      <c r="CZX72" s="14"/>
      <c r="CZY72" s="14"/>
      <c r="CZZ72" s="14"/>
      <c r="DAA72" s="14"/>
      <c r="DAB72" s="14"/>
      <c r="DAC72" s="14"/>
      <c r="DAD72" s="14"/>
      <c r="DAE72" s="14"/>
      <c r="DAF72" s="14"/>
      <c r="DAG72" s="14"/>
      <c r="DAH72" s="14"/>
      <c r="DAI72" s="14"/>
      <c r="DAJ72" s="14"/>
      <c r="DAK72" s="14"/>
      <c r="DAL72" s="14"/>
      <c r="DAM72" s="14"/>
      <c r="DAN72" s="14"/>
      <c r="DAO72" s="14"/>
      <c r="DAP72" s="14"/>
      <c r="DAQ72" s="14"/>
      <c r="DAR72" s="14"/>
      <c r="DAS72" s="14"/>
      <c r="DAT72" s="14"/>
      <c r="DAU72" s="14"/>
      <c r="DAV72" s="14"/>
      <c r="DAW72" s="14"/>
      <c r="DAX72" s="14"/>
      <c r="DAY72" s="14"/>
      <c r="DAZ72" s="14"/>
      <c r="DBA72" s="14"/>
      <c r="DBB72" s="14"/>
      <c r="DBC72" s="14"/>
      <c r="DBD72" s="14"/>
      <c r="DBE72" s="14"/>
      <c r="DBF72" s="14"/>
      <c r="DBG72" s="14"/>
      <c r="DBH72" s="14"/>
      <c r="DBI72" s="14"/>
      <c r="DBJ72" s="14"/>
      <c r="DBK72" s="14"/>
      <c r="DBL72" s="14"/>
      <c r="DBM72" s="14"/>
      <c r="DBN72" s="14"/>
      <c r="DBO72" s="14"/>
      <c r="DBP72" s="14"/>
      <c r="DBQ72" s="14"/>
      <c r="DBR72" s="14"/>
      <c r="DBS72" s="14"/>
      <c r="DBT72" s="14"/>
      <c r="DBU72" s="14"/>
      <c r="DBV72" s="14"/>
      <c r="DBW72" s="14"/>
      <c r="DBX72" s="14"/>
      <c r="DBY72" s="14"/>
      <c r="DBZ72" s="14"/>
      <c r="DCA72" s="14"/>
      <c r="DCB72" s="14"/>
      <c r="DCC72" s="14"/>
      <c r="DCD72" s="14"/>
      <c r="DCE72" s="14"/>
      <c r="DCF72" s="14"/>
      <c r="DCG72" s="14"/>
      <c r="DCH72" s="14"/>
      <c r="DCI72" s="14"/>
      <c r="DCJ72" s="14"/>
      <c r="DCK72" s="14"/>
      <c r="DCL72" s="14"/>
      <c r="DCM72" s="14"/>
      <c r="DCN72" s="14"/>
      <c r="DCO72" s="14"/>
      <c r="DCP72" s="14"/>
      <c r="DCQ72" s="14"/>
      <c r="DCR72" s="14"/>
      <c r="DCS72" s="14"/>
      <c r="DCT72" s="14"/>
      <c r="DCU72" s="14"/>
      <c r="DCV72" s="14"/>
      <c r="DCW72" s="14"/>
      <c r="DCX72" s="14"/>
      <c r="DCY72" s="14"/>
      <c r="DCZ72" s="14"/>
      <c r="DDA72" s="14"/>
      <c r="DDB72" s="14"/>
      <c r="DDC72" s="14"/>
      <c r="DDD72" s="14"/>
      <c r="DDE72" s="14"/>
      <c r="DDF72" s="14"/>
      <c r="DDG72" s="14"/>
      <c r="DDH72" s="14"/>
      <c r="DDI72" s="14"/>
      <c r="DDJ72" s="14"/>
      <c r="DDK72" s="14"/>
      <c r="DDL72" s="14"/>
      <c r="DDM72" s="14"/>
      <c r="DDN72" s="14"/>
      <c r="DDO72" s="14"/>
      <c r="DDP72" s="14"/>
      <c r="DDQ72" s="14"/>
      <c r="DDR72" s="14"/>
      <c r="DDS72" s="14"/>
      <c r="DDT72" s="14"/>
      <c r="DDU72" s="14"/>
      <c r="DDV72" s="14"/>
      <c r="DDW72" s="14"/>
      <c r="DDX72" s="14"/>
      <c r="DDY72" s="14"/>
      <c r="DDZ72" s="14"/>
      <c r="DEA72" s="14"/>
      <c r="DEB72" s="14"/>
      <c r="DEC72" s="14"/>
      <c r="DED72" s="14"/>
      <c r="DEE72" s="14"/>
      <c r="DEF72" s="14"/>
      <c r="DEG72" s="14"/>
      <c r="DEH72" s="14"/>
      <c r="DEI72" s="14"/>
      <c r="DEJ72" s="14"/>
      <c r="DEK72" s="14"/>
      <c r="DEL72" s="14"/>
      <c r="DEM72" s="14"/>
      <c r="DEN72" s="14"/>
      <c r="DEO72" s="14"/>
      <c r="DEP72" s="14"/>
      <c r="DEQ72" s="14"/>
      <c r="DER72" s="14"/>
      <c r="DES72" s="14"/>
      <c r="DET72" s="14"/>
      <c r="DEU72" s="14"/>
      <c r="DEV72" s="14"/>
      <c r="DEW72" s="14"/>
      <c r="DEX72" s="14"/>
      <c r="DEY72" s="14"/>
      <c r="DEZ72" s="14"/>
      <c r="DFA72" s="14"/>
      <c r="DFB72" s="14"/>
      <c r="DFC72" s="14"/>
      <c r="DFD72" s="14"/>
      <c r="DFE72" s="14"/>
      <c r="DFF72" s="14"/>
      <c r="DFG72" s="14"/>
      <c r="DFH72" s="14"/>
      <c r="DFI72" s="14"/>
      <c r="DFJ72" s="14"/>
      <c r="DFK72" s="14"/>
      <c r="DFL72" s="14"/>
      <c r="DFM72" s="14"/>
      <c r="DFN72" s="14"/>
      <c r="DFO72" s="14"/>
      <c r="DFP72" s="14"/>
      <c r="DFQ72" s="14"/>
      <c r="DFR72" s="14"/>
      <c r="DFS72" s="14"/>
      <c r="DFT72" s="14"/>
      <c r="DFU72" s="14"/>
      <c r="DFV72" s="14"/>
      <c r="DFW72" s="14"/>
      <c r="DFX72" s="14"/>
      <c r="DFY72" s="14"/>
      <c r="DFZ72" s="14"/>
      <c r="DGA72" s="14"/>
      <c r="DGB72" s="14"/>
      <c r="DGC72" s="14"/>
      <c r="DGD72" s="14"/>
      <c r="DGE72" s="14"/>
      <c r="DGF72" s="14"/>
      <c r="DGG72" s="14"/>
      <c r="DGH72" s="14"/>
      <c r="DGI72" s="14"/>
      <c r="DGJ72" s="14"/>
      <c r="DGK72" s="14"/>
      <c r="DGL72" s="14"/>
      <c r="DGM72" s="14"/>
      <c r="DGN72" s="14"/>
      <c r="DGO72" s="14"/>
      <c r="DGP72" s="14"/>
      <c r="DGQ72" s="14"/>
      <c r="DGR72" s="14"/>
      <c r="DGS72" s="14"/>
      <c r="DGT72" s="14"/>
      <c r="DGU72" s="14"/>
      <c r="DGV72" s="14"/>
      <c r="DGW72" s="14"/>
      <c r="DGX72" s="14"/>
      <c r="DGY72" s="14"/>
      <c r="DGZ72" s="14"/>
      <c r="DHA72" s="14"/>
      <c r="DHB72" s="14"/>
      <c r="DHC72" s="14"/>
      <c r="DHD72" s="14"/>
      <c r="DHE72" s="14"/>
      <c r="DHF72" s="14"/>
      <c r="DHG72" s="14"/>
      <c r="DHH72" s="14"/>
      <c r="DHI72" s="14"/>
      <c r="DHJ72" s="14"/>
      <c r="DHK72" s="14"/>
      <c r="DHL72" s="14"/>
      <c r="DHM72" s="14"/>
      <c r="DHN72" s="14"/>
      <c r="DHO72" s="14"/>
      <c r="DHP72" s="14"/>
      <c r="DHQ72" s="14"/>
      <c r="DHR72" s="14"/>
      <c r="DHS72" s="14"/>
      <c r="DHT72" s="14"/>
      <c r="DHU72" s="14"/>
      <c r="DHV72" s="14"/>
      <c r="DHW72" s="14"/>
      <c r="DHX72" s="14"/>
      <c r="DHY72" s="14"/>
      <c r="DHZ72" s="14"/>
      <c r="DIA72" s="14"/>
      <c r="DIB72" s="14"/>
      <c r="DIC72" s="14"/>
      <c r="DID72" s="14"/>
      <c r="DIE72" s="14"/>
      <c r="DIF72" s="14"/>
      <c r="DIG72" s="14"/>
      <c r="DIH72" s="14"/>
      <c r="DII72" s="14"/>
      <c r="DIJ72" s="14"/>
      <c r="DIK72" s="14"/>
      <c r="DIL72" s="14"/>
      <c r="DIM72" s="14"/>
      <c r="DIN72" s="14"/>
      <c r="DIO72" s="14"/>
      <c r="DIP72" s="14"/>
      <c r="DIQ72" s="14"/>
      <c r="DIR72" s="14"/>
      <c r="DIS72" s="14"/>
      <c r="DIT72" s="14"/>
      <c r="DIU72" s="14"/>
      <c r="DIV72" s="14"/>
      <c r="DIW72" s="14"/>
      <c r="DIX72" s="14"/>
      <c r="DIY72" s="14"/>
      <c r="DIZ72" s="14"/>
      <c r="DJA72" s="14"/>
      <c r="DJB72" s="14"/>
      <c r="DJC72" s="14"/>
      <c r="DJD72" s="14"/>
      <c r="DJE72" s="14"/>
      <c r="DJF72" s="14"/>
      <c r="DJG72" s="14"/>
      <c r="DJH72" s="14"/>
      <c r="DJI72" s="14"/>
      <c r="DJJ72" s="14"/>
      <c r="DJK72" s="14"/>
      <c r="DJL72" s="14"/>
      <c r="DJM72" s="14"/>
      <c r="DJN72" s="14"/>
      <c r="DJO72" s="14"/>
      <c r="DJP72" s="14"/>
      <c r="DJQ72" s="14"/>
      <c r="DJR72" s="14"/>
      <c r="DJS72" s="14"/>
      <c r="DJT72" s="14"/>
      <c r="DJU72" s="14"/>
      <c r="DJV72" s="14"/>
      <c r="DJW72" s="14"/>
      <c r="DJX72" s="14"/>
      <c r="DJY72" s="14"/>
      <c r="DJZ72" s="14"/>
      <c r="DKA72" s="14"/>
      <c r="DKB72" s="14"/>
      <c r="DKC72" s="14"/>
      <c r="DKD72" s="14"/>
      <c r="DKE72" s="14"/>
      <c r="DKF72" s="14"/>
      <c r="DKG72" s="14"/>
      <c r="DKH72" s="14"/>
      <c r="DKI72" s="14"/>
      <c r="DKJ72" s="14"/>
      <c r="DKK72" s="14"/>
      <c r="DKL72" s="14"/>
      <c r="DKM72" s="14"/>
      <c r="DKN72" s="14"/>
      <c r="DKO72" s="14"/>
      <c r="DKP72" s="14"/>
      <c r="DKQ72" s="14"/>
      <c r="DKR72" s="14"/>
      <c r="DKS72" s="14"/>
      <c r="DKT72" s="14"/>
      <c r="DKU72" s="14"/>
      <c r="DKV72" s="14"/>
      <c r="DKW72" s="14"/>
      <c r="DKX72" s="14"/>
      <c r="DKY72" s="14"/>
      <c r="DKZ72" s="14"/>
      <c r="DLA72" s="14"/>
      <c r="DLB72" s="14"/>
      <c r="DLC72" s="14"/>
      <c r="DLD72" s="14"/>
      <c r="DLE72" s="14"/>
      <c r="DLF72" s="14"/>
      <c r="DLG72" s="14"/>
      <c r="DLH72" s="14"/>
      <c r="DLI72" s="14"/>
      <c r="DLJ72" s="14"/>
      <c r="DLK72" s="14"/>
      <c r="DLL72" s="14"/>
      <c r="DLM72" s="14"/>
      <c r="DLN72" s="14"/>
      <c r="DLO72" s="14"/>
      <c r="DLP72" s="14"/>
      <c r="DLQ72" s="14"/>
      <c r="DLR72" s="14"/>
      <c r="DLS72" s="14"/>
      <c r="DLT72" s="14"/>
      <c r="DLU72" s="14"/>
      <c r="DLV72" s="14"/>
      <c r="DLW72" s="14"/>
      <c r="DLX72" s="14"/>
      <c r="DLY72" s="14"/>
      <c r="DLZ72" s="14"/>
      <c r="DMA72" s="14"/>
      <c r="DMB72" s="14"/>
      <c r="DMC72" s="14"/>
      <c r="DMD72" s="14"/>
      <c r="DME72" s="14"/>
      <c r="DMF72" s="14"/>
      <c r="DMG72" s="14"/>
      <c r="DMH72" s="14"/>
      <c r="DMI72" s="14"/>
      <c r="DMJ72" s="14"/>
      <c r="DMK72" s="14"/>
      <c r="DML72" s="14"/>
      <c r="DMM72" s="14"/>
      <c r="DMN72" s="14"/>
      <c r="DMO72" s="14"/>
      <c r="DMP72" s="14"/>
      <c r="DMQ72" s="14"/>
      <c r="DMR72" s="14"/>
      <c r="DMS72" s="14"/>
      <c r="DMT72" s="14"/>
      <c r="DMU72" s="14"/>
      <c r="DMV72" s="14"/>
      <c r="DMW72" s="14"/>
      <c r="DMX72" s="14"/>
      <c r="DMY72" s="14"/>
      <c r="DMZ72" s="14"/>
      <c r="DNA72" s="14"/>
      <c r="DNB72" s="14"/>
      <c r="DNC72" s="14"/>
      <c r="DND72" s="14"/>
      <c r="DNE72" s="14"/>
      <c r="DNF72" s="14"/>
      <c r="DNG72" s="14"/>
      <c r="DNH72" s="14"/>
      <c r="DNI72" s="14"/>
      <c r="DNJ72" s="14"/>
      <c r="DNK72" s="14"/>
      <c r="DNL72" s="14"/>
      <c r="DNM72" s="14"/>
      <c r="DNN72" s="14"/>
      <c r="DNO72" s="14"/>
      <c r="DNP72" s="14"/>
      <c r="DNQ72" s="14"/>
      <c r="DNR72" s="14"/>
      <c r="DNS72" s="14"/>
      <c r="DNT72" s="14"/>
      <c r="DNU72" s="14"/>
      <c r="DNV72" s="14"/>
      <c r="DNW72" s="14"/>
      <c r="DNX72" s="14"/>
      <c r="DNY72" s="14"/>
      <c r="DNZ72" s="14"/>
      <c r="DOA72" s="14"/>
      <c r="DOB72" s="14"/>
      <c r="DOC72" s="14"/>
      <c r="DOD72" s="14"/>
      <c r="DOE72" s="14"/>
      <c r="DOF72" s="14"/>
      <c r="DOG72" s="14"/>
      <c r="DOH72" s="14"/>
      <c r="DOI72" s="14"/>
      <c r="DOJ72" s="14"/>
      <c r="DOK72" s="14"/>
      <c r="DOL72" s="14"/>
      <c r="DOM72" s="14"/>
      <c r="DON72" s="14"/>
      <c r="DOO72" s="14"/>
      <c r="DOP72" s="14"/>
      <c r="DOQ72" s="14"/>
      <c r="DOR72" s="14"/>
      <c r="DOS72" s="14"/>
      <c r="DOT72" s="14"/>
      <c r="DOU72" s="14"/>
      <c r="DOV72" s="14"/>
      <c r="DOW72" s="14"/>
      <c r="DOX72" s="14"/>
      <c r="DOY72" s="14"/>
      <c r="DOZ72" s="14"/>
      <c r="DPA72" s="14"/>
      <c r="DPB72" s="14"/>
      <c r="DPC72" s="14"/>
      <c r="DPD72" s="14"/>
      <c r="DPE72" s="14"/>
      <c r="DPF72" s="14"/>
      <c r="DPG72" s="14"/>
      <c r="DPH72" s="14"/>
      <c r="DPI72" s="14"/>
      <c r="DPJ72" s="14"/>
      <c r="DPK72" s="14"/>
      <c r="DPL72" s="14"/>
      <c r="DPM72" s="14"/>
      <c r="DPN72" s="14"/>
      <c r="DPO72" s="14"/>
      <c r="DPP72" s="14"/>
      <c r="DPQ72" s="14"/>
      <c r="DPR72" s="14"/>
      <c r="DPS72" s="14"/>
      <c r="DPT72" s="14"/>
      <c r="DPU72" s="14"/>
      <c r="DPV72" s="14"/>
      <c r="DPW72" s="14"/>
      <c r="DPX72" s="14"/>
      <c r="DPY72" s="14"/>
      <c r="DPZ72" s="14"/>
      <c r="DQA72" s="14"/>
      <c r="DQB72" s="14"/>
      <c r="DQC72" s="14"/>
      <c r="DQD72" s="14"/>
      <c r="DQE72" s="14"/>
      <c r="DQF72" s="14"/>
      <c r="DQG72" s="14"/>
      <c r="DQH72" s="14"/>
      <c r="DQI72" s="14"/>
      <c r="DQJ72" s="14"/>
      <c r="DQK72" s="14"/>
      <c r="DQL72" s="14"/>
      <c r="DQM72" s="14"/>
      <c r="DQN72" s="14"/>
      <c r="DQO72" s="14"/>
      <c r="DQP72" s="14"/>
      <c r="DQQ72" s="14"/>
      <c r="DQR72" s="14"/>
      <c r="DQS72" s="14"/>
      <c r="DQT72" s="14"/>
      <c r="DQU72" s="14"/>
      <c r="DQV72" s="14"/>
      <c r="DQW72" s="14"/>
      <c r="DQX72" s="14"/>
      <c r="DQY72" s="14"/>
      <c r="DQZ72" s="14"/>
      <c r="DRA72" s="14"/>
      <c r="DRB72" s="14"/>
      <c r="DRC72" s="14"/>
      <c r="DRD72" s="14"/>
      <c r="DRE72" s="14"/>
      <c r="DRF72" s="14"/>
      <c r="DRG72" s="14"/>
      <c r="DRH72" s="14"/>
      <c r="DRI72" s="14"/>
      <c r="DRJ72" s="14"/>
      <c r="DRK72" s="14"/>
      <c r="DRL72" s="14"/>
      <c r="DRM72" s="14"/>
      <c r="DRN72" s="14"/>
      <c r="DRO72" s="14"/>
      <c r="DRP72" s="14"/>
      <c r="DRQ72" s="14"/>
      <c r="DRR72" s="14"/>
      <c r="DRS72" s="14"/>
      <c r="DRT72" s="14"/>
      <c r="DRU72" s="14"/>
      <c r="DRV72" s="14"/>
      <c r="DRW72" s="14"/>
      <c r="DRX72" s="14"/>
      <c r="DRY72" s="14"/>
      <c r="DRZ72" s="14"/>
      <c r="DSA72" s="14"/>
      <c r="DSB72" s="14"/>
      <c r="DSC72" s="14"/>
      <c r="DSD72" s="14"/>
      <c r="DSE72" s="14"/>
      <c r="DSF72" s="14"/>
      <c r="DSG72" s="14"/>
      <c r="DSH72" s="14"/>
      <c r="DSI72" s="14"/>
      <c r="DSJ72" s="14"/>
      <c r="DSK72" s="14"/>
      <c r="DSL72" s="14"/>
      <c r="DSM72" s="14"/>
      <c r="DSN72" s="14"/>
      <c r="DSO72" s="14"/>
      <c r="DSP72" s="14"/>
      <c r="DSQ72" s="14"/>
      <c r="DSR72" s="14"/>
      <c r="DSS72" s="14"/>
      <c r="DST72" s="14"/>
      <c r="DSU72" s="14"/>
      <c r="DSV72" s="14"/>
      <c r="DSW72" s="14"/>
      <c r="DSX72" s="14"/>
      <c r="DSY72" s="14"/>
      <c r="DSZ72" s="14"/>
      <c r="DTA72" s="14"/>
      <c r="DTB72" s="14"/>
      <c r="DTC72" s="14"/>
      <c r="DTD72" s="14"/>
      <c r="DTE72" s="14"/>
      <c r="DTF72" s="14"/>
      <c r="DTG72" s="14"/>
      <c r="DTH72" s="14"/>
      <c r="DTI72" s="14"/>
      <c r="DTJ72" s="14"/>
      <c r="DTK72" s="14"/>
      <c r="DTL72" s="14"/>
      <c r="DTM72" s="14"/>
      <c r="DTN72" s="14"/>
      <c r="DTO72" s="14"/>
      <c r="DTP72" s="14"/>
      <c r="DTQ72" s="14"/>
      <c r="DTR72" s="14"/>
      <c r="DTS72" s="14"/>
      <c r="DTT72" s="14"/>
      <c r="DTU72" s="14"/>
      <c r="DTV72" s="14"/>
      <c r="DTW72" s="14"/>
      <c r="DTX72" s="14"/>
      <c r="DTY72" s="14"/>
      <c r="DTZ72" s="14"/>
      <c r="DUA72" s="14"/>
      <c r="DUB72" s="14"/>
      <c r="DUC72" s="14"/>
      <c r="DUD72" s="14"/>
      <c r="DUE72" s="14"/>
      <c r="DUF72" s="14"/>
      <c r="DUG72" s="14"/>
      <c r="DUH72" s="14"/>
      <c r="DUI72" s="14"/>
      <c r="DUJ72" s="14"/>
      <c r="DUK72" s="14"/>
      <c r="DUL72" s="14"/>
      <c r="DUM72" s="14"/>
      <c r="DUN72" s="14"/>
      <c r="DUO72" s="14"/>
      <c r="DUP72" s="14"/>
      <c r="DUQ72" s="14"/>
      <c r="DUR72" s="14"/>
      <c r="DUS72" s="14"/>
      <c r="DUT72" s="14"/>
      <c r="DUU72" s="14"/>
      <c r="DUV72" s="14"/>
      <c r="DUW72" s="14"/>
      <c r="DUX72" s="14"/>
      <c r="DUY72" s="14"/>
      <c r="DUZ72" s="14"/>
      <c r="DVA72" s="14"/>
      <c r="DVB72" s="14"/>
      <c r="DVC72" s="14"/>
      <c r="DVD72" s="14"/>
      <c r="DVE72" s="14"/>
      <c r="DVF72" s="14"/>
      <c r="DVG72" s="14"/>
      <c r="DVH72" s="14"/>
      <c r="DVI72" s="14"/>
      <c r="DVJ72" s="14"/>
      <c r="DVK72" s="14"/>
      <c r="DVL72" s="14"/>
      <c r="DVM72" s="14"/>
      <c r="DVN72" s="14"/>
      <c r="DVO72" s="14"/>
      <c r="DVP72" s="14"/>
      <c r="DVQ72" s="14"/>
      <c r="DVR72" s="14"/>
      <c r="DVS72" s="14"/>
      <c r="DVT72" s="14"/>
      <c r="DVU72" s="14"/>
      <c r="DVV72" s="14"/>
      <c r="DVW72" s="14"/>
      <c r="DVX72" s="14"/>
      <c r="DVY72" s="14"/>
      <c r="DVZ72" s="14"/>
      <c r="DWA72" s="14"/>
      <c r="DWB72" s="14"/>
      <c r="DWC72" s="14"/>
      <c r="DWD72" s="14"/>
      <c r="DWE72" s="14"/>
      <c r="DWF72" s="14"/>
      <c r="DWG72" s="14"/>
      <c r="DWH72" s="14"/>
      <c r="DWI72" s="14"/>
      <c r="DWJ72" s="14"/>
      <c r="DWK72" s="14"/>
      <c r="DWL72" s="14"/>
      <c r="DWM72" s="14"/>
      <c r="DWN72" s="14"/>
      <c r="DWO72" s="14"/>
      <c r="DWP72" s="14"/>
      <c r="DWQ72" s="14"/>
      <c r="DWR72" s="14"/>
      <c r="DWS72" s="14"/>
      <c r="DWT72" s="14"/>
      <c r="DWU72" s="14"/>
      <c r="DWV72" s="14"/>
      <c r="DWW72" s="14"/>
      <c r="DWX72" s="14"/>
      <c r="DWY72" s="14"/>
      <c r="DWZ72" s="14"/>
      <c r="DXA72" s="14"/>
      <c r="DXB72" s="14"/>
      <c r="DXC72" s="14"/>
      <c r="DXD72" s="14"/>
      <c r="DXE72" s="14"/>
      <c r="DXF72" s="14"/>
      <c r="DXG72" s="14"/>
      <c r="DXH72" s="14"/>
      <c r="DXI72" s="14"/>
      <c r="DXJ72" s="14"/>
      <c r="DXK72" s="14"/>
      <c r="DXL72" s="14"/>
      <c r="DXM72" s="14"/>
      <c r="DXN72" s="14"/>
      <c r="DXO72" s="14"/>
      <c r="DXP72" s="14"/>
      <c r="DXQ72" s="14"/>
      <c r="DXR72" s="14"/>
      <c r="DXS72" s="14"/>
      <c r="DXT72" s="14"/>
      <c r="DXU72" s="14"/>
      <c r="DXV72" s="14"/>
      <c r="DXW72" s="14"/>
      <c r="DXX72" s="14"/>
      <c r="DXY72" s="14"/>
      <c r="DXZ72" s="14"/>
      <c r="DYA72" s="14"/>
      <c r="DYB72" s="14"/>
      <c r="DYC72" s="14"/>
      <c r="DYD72" s="14"/>
      <c r="DYE72" s="14"/>
      <c r="DYF72" s="14"/>
      <c r="DYG72" s="14"/>
      <c r="DYH72" s="14"/>
      <c r="DYI72" s="14"/>
      <c r="DYJ72" s="14"/>
      <c r="DYK72" s="14"/>
      <c r="DYL72" s="14"/>
      <c r="DYM72" s="14"/>
      <c r="DYN72" s="14"/>
      <c r="DYO72" s="14"/>
      <c r="DYP72" s="14"/>
      <c r="DYQ72" s="14"/>
      <c r="DYR72" s="14"/>
      <c r="DYS72" s="14"/>
      <c r="DYT72" s="14"/>
      <c r="DYU72" s="14"/>
      <c r="DYV72" s="14"/>
      <c r="DYW72" s="14"/>
      <c r="DYX72" s="14"/>
      <c r="DYY72" s="14"/>
      <c r="DYZ72" s="14"/>
      <c r="DZA72" s="14"/>
      <c r="DZB72" s="14"/>
      <c r="DZC72" s="14"/>
      <c r="DZD72" s="14"/>
      <c r="DZE72" s="14"/>
      <c r="DZF72" s="14"/>
      <c r="DZG72" s="14"/>
      <c r="DZH72" s="14"/>
      <c r="DZI72" s="14"/>
      <c r="DZJ72" s="14"/>
      <c r="DZK72" s="14"/>
      <c r="DZL72" s="14"/>
      <c r="DZM72" s="14"/>
      <c r="DZN72" s="14"/>
      <c r="DZO72" s="14"/>
      <c r="DZP72" s="14"/>
      <c r="DZQ72" s="14"/>
      <c r="DZR72" s="14"/>
      <c r="DZS72" s="14"/>
      <c r="DZT72" s="14"/>
      <c r="DZU72" s="14"/>
      <c r="DZV72" s="14"/>
      <c r="DZW72" s="14"/>
      <c r="DZX72" s="14"/>
      <c r="DZY72" s="14"/>
      <c r="DZZ72" s="14"/>
      <c r="EAA72" s="14"/>
      <c r="EAB72" s="14"/>
      <c r="EAC72" s="14"/>
      <c r="EAD72" s="14"/>
      <c r="EAE72" s="14"/>
      <c r="EAF72" s="14"/>
      <c r="EAG72" s="14"/>
      <c r="EAH72" s="14"/>
      <c r="EAI72" s="14"/>
      <c r="EAJ72" s="14"/>
      <c r="EAK72" s="14"/>
      <c r="EAL72" s="14"/>
      <c r="EAM72" s="14"/>
      <c r="EAN72" s="14"/>
      <c r="EAO72" s="14"/>
      <c r="EAP72" s="14"/>
      <c r="EAQ72" s="14"/>
      <c r="EAR72" s="14"/>
      <c r="EAS72" s="14"/>
      <c r="EAT72" s="14"/>
      <c r="EAU72" s="14"/>
      <c r="EAV72" s="14"/>
      <c r="EAW72" s="14"/>
      <c r="EAX72" s="14"/>
      <c r="EAY72" s="14"/>
      <c r="EAZ72" s="14"/>
      <c r="EBA72" s="14"/>
      <c r="EBB72" s="14"/>
      <c r="EBC72" s="14"/>
      <c r="EBD72" s="14"/>
      <c r="EBE72" s="14"/>
      <c r="EBF72" s="14"/>
      <c r="EBG72" s="14"/>
      <c r="EBH72" s="14"/>
      <c r="EBI72" s="14"/>
      <c r="EBJ72" s="14"/>
      <c r="EBK72" s="14"/>
      <c r="EBL72" s="14"/>
      <c r="EBM72" s="14"/>
      <c r="EBN72" s="14"/>
      <c r="EBO72" s="14"/>
      <c r="EBP72" s="14"/>
      <c r="EBQ72" s="14"/>
      <c r="EBR72" s="14"/>
      <c r="EBS72" s="14"/>
      <c r="EBT72" s="14"/>
      <c r="EBU72" s="14"/>
      <c r="EBV72" s="14"/>
      <c r="EBW72" s="14"/>
      <c r="EBX72" s="14"/>
      <c r="EBY72" s="14"/>
      <c r="EBZ72" s="14"/>
      <c r="ECA72" s="14"/>
      <c r="ECB72" s="14"/>
      <c r="ECC72" s="14"/>
      <c r="ECD72" s="14"/>
      <c r="ECE72" s="14"/>
      <c r="ECF72" s="14"/>
      <c r="ECG72" s="14"/>
      <c r="ECH72" s="14"/>
      <c r="ECI72" s="14"/>
      <c r="ECJ72" s="14"/>
      <c r="ECK72" s="14"/>
      <c r="ECL72" s="14"/>
      <c r="ECM72" s="14"/>
      <c r="ECN72" s="14"/>
      <c r="ECO72" s="14"/>
      <c r="ECP72" s="14"/>
      <c r="ECQ72" s="14"/>
      <c r="ECR72" s="14"/>
      <c r="ECS72" s="14"/>
      <c r="ECT72" s="14"/>
      <c r="ECU72" s="14"/>
      <c r="ECV72" s="14"/>
      <c r="ECW72" s="14"/>
      <c r="ECX72" s="14"/>
      <c r="ECY72" s="14"/>
      <c r="ECZ72" s="14"/>
      <c r="EDA72" s="14"/>
      <c r="EDB72" s="14"/>
      <c r="EDC72" s="14"/>
      <c r="EDD72" s="14"/>
      <c r="EDE72" s="14"/>
      <c r="EDF72" s="14"/>
      <c r="EDG72" s="14"/>
      <c r="EDH72" s="14"/>
      <c r="EDI72" s="14"/>
      <c r="EDJ72" s="14"/>
      <c r="EDK72" s="14"/>
      <c r="EDL72" s="14"/>
      <c r="EDM72" s="14"/>
      <c r="EDN72" s="14"/>
      <c r="EDO72" s="14"/>
      <c r="EDP72" s="14"/>
      <c r="EDQ72" s="14"/>
      <c r="EDR72" s="14"/>
      <c r="EDS72" s="14"/>
      <c r="EDT72" s="14"/>
      <c r="EDU72" s="14"/>
      <c r="EDV72" s="14"/>
      <c r="EDW72" s="14"/>
      <c r="EDX72" s="14"/>
      <c r="EDY72" s="14"/>
      <c r="EDZ72" s="14"/>
      <c r="EEA72" s="14"/>
      <c r="EEB72" s="14"/>
      <c r="EEC72" s="14"/>
      <c r="EED72" s="14"/>
      <c r="EEE72" s="14"/>
      <c r="EEF72" s="14"/>
      <c r="EEG72" s="14"/>
      <c r="EEH72" s="14"/>
      <c r="EEI72" s="14"/>
      <c r="EEJ72" s="14"/>
      <c r="EEK72" s="14"/>
      <c r="EEL72" s="14"/>
      <c r="EEM72" s="14"/>
      <c r="EEN72" s="14"/>
      <c r="EEO72" s="14"/>
      <c r="EEP72" s="14"/>
      <c r="EEQ72" s="14"/>
      <c r="EER72" s="14"/>
      <c r="EES72" s="14"/>
      <c r="EET72" s="14"/>
      <c r="EEU72" s="14"/>
      <c r="EEV72" s="14"/>
      <c r="EEW72" s="14"/>
      <c r="EEX72" s="14"/>
      <c r="EEY72" s="14"/>
      <c r="EEZ72" s="14"/>
      <c r="EFA72" s="14"/>
      <c r="EFB72" s="14"/>
      <c r="EFC72" s="14"/>
      <c r="EFD72" s="14"/>
      <c r="EFE72" s="14"/>
      <c r="EFF72" s="14"/>
      <c r="EFG72" s="14"/>
      <c r="EFH72" s="14"/>
      <c r="EFI72" s="14"/>
      <c r="EFJ72" s="14"/>
      <c r="EFK72" s="14"/>
      <c r="EFL72" s="14"/>
      <c r="EFM72" s="14"/>
      <c r="EFN72" s="14"/>
      <c r="EFO72" s="14"/>
      <c r="EFP72" s="14"/>
      <c r="EFQ72" s="14"/>
      <c r="EFR72" s="14"/>
      <c r="EFS72" s="14"/>
      <c r="EFT72" s="14"/>
      <c r="EFU72" s="14"/>
      <c r="EFV72" s="14"/>
      <c r="EFW72" s="14"/>
      <c r="EFX72" s="14"/>
      <c r="EFY72" s="14"/>
      <c r="EFZ72" s="14"/>
      <c r="EGA72" s="14"/>
      <c r="EGB72" s="14"/>
      <c r="EGC72" s="14"/>
      <c r="EGD72" s="14"/>
      <c r="EGE72" s="14"/>
      <c r="EGF72" s="14"/>
      <c r="EGG72" s="14"/>
      <c r="EGH72" s="14"/>
      <c r="EGI72" s="14"/>
      <c r="EGJ72" s="14"/>
      <c r="EGK72" s="14"/>
      <c r="EGL72" s="14"/>
      <c r="EGM72" s="14"/>
      <c r="EGN72" s="14"/>
      <c r="EGO72" s="14"/>
      <c r="EGP72" s="14"/>
      <c r="EGQ72" s="14"/>
      <c r="EGR72" s="14"/>
      <c r="EGS72" s="14"/>
      <c r="EGT72" s="14"/>
      <c r="EGU72" s="14"/>
      <c r="EGV72" s="14"/>
      <c r="EGW72" s="14"/>
      <c r="EGX72" s="14"/>
      <c r="EGY72" s="14"/>
      <c r="EGZ72" s="14"/>
      <c r="EHA72" s="14"/>
      <c r="EHB72" s="14"/>
      <c r="EHC72" s="14"/>
      <c r="EHD72" s="14"/>
      <c r="EHE72" s="14"/>
      <c r="EHF72" s="14"/>
      <c r="EHG72" s="14"/>
      <c r="EHH72" s="14"/>
      <c r="EHI72" s="14"/>
      <c r="EHJ72" s="14"/>
      <c r="EHK72" s="14"/>
      <c r="EHL72" s="14"/>
      <c r="EHM72" s="14"/>
      <c r="EHN72" s="14"/>
      <c r="EHO72" s="14"/>
      <c r="EHP72" s="14"/>
      <c r="EHQ72" s="14"/>
      <c r="EHR72" s="14"/>
      <c r="EHS72" s="14"/>
      <c r="EHT72" s="14"/>
      <c r="EHU72" s="14"/>
      <c r="EHV72" s="14"/>
      <c r="EHW72" s="14"/>
      <c r="EHX72" s="14"/>
      <c r="EHY72" s="14"/>
      <c r="EHZ72" s="14"/>
      <c r="EIA72" s="14"/>
      <c r="EIB72" s="14"/>
      <c r="EIC72" s="14"/>
      <c r="EID72" s="14"/>
      <c r="EIE72" s="14"/>
      <c r="EIF72" s="14"/>
      <c r="EIG72" s="14"/>
      <c r="EIH72" s="14"/>
      <c r="EII72" s="14"/>
      <c r="EIJ72" s="14"/>
      <c r="EIK72" s="14"/>
      <c r="EIL72" s="14"/>
      <c r="EIM72" s="14"/>
      <c r="EIN72" s="14"/>
      <c r="EIO72" s="14"/>
      <c r="EIP72" s="14"/>
      <c r="EIQ72" s="14"/>
      <c r="EIR72" s="14"/>
      <c r="EIS72" s="14"/>
      <c r="EIT72" s="14"/>
      <c r="EIU72" s="14"/>
      <c r="EIV72" s="14"/>
      <c r="EIW72" s="14"/>
      <c r="EIX72" s="14"/>
      <c r="EIY72" s="14"/>
      <c r="EIZ72" s="14"/>
      <c r="EJA72" s="14"/>
      <c r="EJB72" s="14"/>
      <c r="EJC72" s="14"/>
      <c r="EJD72" s="14"/>
      <c r="EJE72" s="14"/>
      <c r="EJF72" s="14"/>
      <c r="EJG72" s="14"/>
      <c r="EJH72" s="14"/>
      <c r="EJI72" s="14"/>
      <c r="EJJ72" s="14"/>
      <c r="EJK72" s="14"/>
      <c r="EJL72" s="14"/>
      <c r="EJM72" s="14"/>
      <c r="EJN72" s="14"/>
      <c r="EJO72" s="14"/>
      <c r="EJP72" s="14"/>
      <c r="EJQ72" s="14"/>
      <c r="EJR72" s="14"/>
      <c r="EJS72" s="14"/>
      <c r="EJT72" s="14"/>
      <c r="EJU72" s="14"/>
      <c r="EJV72" s="14"/>
      <c r="EJW72" s="14"/>
      <c r="EJX72" s="14"/>
      <c r="EJY72" s="14"/>
      <c r="EJZ72" s="14"/>
      <c r="EKA72" s="14"/>
      <c r="EKB72" s="14"/>
      <c r="EKC72" s="14"/>
      <c r="EKD72" s="14"/>
      <c r="EKE72" s="14"/>
      <c r="EKF72" s="14"/>
      <c r="EKG72" s="14"/>
      <c r="EKH72" s="14"/>
      <c r="EKI72" s="14"/>
      <c r="EKJ72" s="14"/>
      <c r="EKK72" s="14"/>
      <c r="EKL72" s="14"/>
      <c r="EKM72" s="14"/>
      <c r="EKN72" s="14"/>
      <c r="EKO72" s="14"/>
      <c r="EKP72" s="14"/>
      <c r="EKQ72" s="14"/>
      <c r="EKR72" s="14"/>
      <c r="EKS72" s="14"/>
      <c r="EKT72" s="14"/>
      <c r="EKU72" s="14"/>
      <c r="EKV72" s="14"/>
      <c r="EKW72" s="14"/>
      <c r="EKX72" s="14"/>
      <c r="EKY72" s="14"/>
      <c r="EKZ72" s="14"/>
      <c r="ELA72" s="14"/>
      <c r="ELB72" s="14"/>
      <c r="ELC72" s="14"/>
      <c r="ELD72" s="14"/>
      <c r="ELE72" s="14"/>
      <c r="ELF72" s="14"/>
      <c r="ELG72" s="14"/>
      <c r="ELH72" s="14"/>
      <c r="ELI72" s="14"/>
      <c r="ELJ72" s="14"/>
      <c r="ELK72" s="14"/>
      <c r="ELL72" s="14"/>
      <c r="ELM72" s="14"/>
      <c r="ELN72" s="14"/>
      <c r="ELO72" s="14"/>
      <c r="ELP72" s="14"/>
      <c r="ELQ72" s="14"/>
      <c r="ELR72" s="14"/>
      <c r="ELS72" s="14"/>
      <c r="ELT72" s="14"/>
      <c r="ELU72" s="14"/>
      <c r="ELV72" s="14"/>
      <c r="ELW72" s="14"/>
      <c r="ELX72" s="14"/>
      <c r="ELY72" s="14"/>
      <c r="ELZ72" s="14"/>
      <c r="EMA72" s="14"/>
      <c r="EMB72" s="14"/>
      <c r="EMC72" s="14"/>
      <c r="EMD72" s="14"/>
      <c r="EME72" s="14"/>
      <c r="EMF72" s="14"/>
      <c r="EMG72" s="14"/>
      <c r="EMH72" s="14"/>
      <c r="EMI72" s="14"/>
      <c r="EMJ72" s="14"/>
      <c r="EMK72" s="14"/>
      <c r="EML72" s="14"/>
      <c r="EMM72" s="14"/>
      <c r="EMN72" s="14"/>
      <c r="EMO72" s="14"/>
      <c r="EMP72" s="14"/>
      <c r="EMQ72" s="14"/>
      <c r="EMR72" s="14"/>
      <c r="EMS72" s="14"/>
      <c r="EMT72" s="14"/>
      <c r="EMU72" s="14"/>
      <c r="EMV72" s="14"/>
      <c r="EMW72" s="14"/>
      <c r="EMX72" s="14"/>
      <c r="EMY72" s="14"/>
      <c r="EMZ72" s="14"/>
      <c r="ENA72" s="14"/>
      <c r="ENB72" s="14"/>
      <c r="ENC72" s="14"/>
      <c r="END72" s="14"/>
      <c r="ENE72" s="14"/>
      <c r="ENF72" s="14"/>
      <c r="ENG72" s="14"/>
      <c r="ENH72" s="14"/>
      <c r="ENI72" s="14"/>
      <c r="ENJ72" s="14"/>
      <c r="ENK72" s="14"/>
      <c r="ENL72" s="14"/>
      <c r="ENM72" s="14"/>
      <c r="ENN72" s="14"/>
      <c r="ENO72" s="14"/>
      <c r="ENP72" s="14"/>
      <c r="ENQ72" s="14"/>
      <c r="ENR72" s="14"/>
      <c r="ENS72" s="14"/>
      <c r="ENT72" s="14"/>
      <c r="ENU72" s="14"/>
      <c r="ENV72" s="14"/>
      <c r="ENW72" s="14"/>
      <c r="ENX72" s="14"/>
      <c r="ENY72" s="14"/>
      <c r="ENZ72" s="14"/>
      <c r="EOA72" s="14"/>
      <c r="EOB72" s="14"/>
      <c r="EOC72" s="14"/>
      <c r="EOD72" s="14"/>
      <c r="EOE72" s="14"/>
      <c r="EOF72" s="14"/>
      <c r="EOG72" s="14"/>
      <c r="EOH72" s="14"/>
      <c r="EOI72" s="14"/>
      <c r="EOJ72" s="14"/>
      <c r="EOK72" s="14"/>
      <c r="EOL72" s="14"/>
      <c r="EOM72" s="14"/>
      <c r="EON72" s="14"/>
      <c r="EOO72" s="14"/>
      <c r="EOP72" s="14"/>
      <c r="EOQ72" s="14"/>
      <c r="EOR72" s="14"/>
      <c r="EOS72" s="14"/>
      <c r="EOT72" s="14"/>
      <c r="EOU72" s="14"/>
      <c r="EOV72" s="14"/>
      <c r="EOW72" s="14"/>
      <c r="EOX72" s="14"/>
      <c r="EOY72" s="14"/>
      <c r="EOZ72" s="14"/>
      <c r="EPA72" s="14"/>
      <c r="EPB72" s="14"/>
      <c r="EPC72" s="14"/>
      <c r="EPD72" s="14"/>
      <c r="EPE72" s="14"/>
      <c r="EPF72" s="14"/>
      <c r="EPG72" s="14"/>
      <c r="EPH72" s="14"/>
      <c r="EPI72" s="14"/>
      <c r="EPJ72" s="14"/>
      <c r="EPK72" s="14"/>
      <c r="EPL72" s="14"/>
      <c r="EPM72" s="14"/>
      <c r="EPN72" s="14"/>
      <c r="EPO72" s="14"/>
      <c r="EPP72" s="14"/>
      <c r="EPQ72" s="14"/>
      <c r="EPR72" s="14"/>
      <c r="EPS72" s="14"/>
      <c r="EPT72" s="14"/>
      <c r="EPU72" s="14"/>
      <c r="EPV72" s="14"/>
      <c r="EPW72" s="14"/>
      <c r="EPX72" s="14"/>
      <c r="EPY72" s="14"/>
      <c r="EPZ72" s="14"/>
      <c r="EQA72" s="14"/>
      <c r="EQB72" s="14"/>
      <c r="EQC72" s="14"/>
      <c r="EQD72" s="14"/>
      <c r="EQE72" s="14"/>
      <c r="EQF72" s="14"/>
      <c r="EQG72" s="14"/>
      <c r="EQH72" s="14"/>
      <c r="EQI72" s="14"/>
      <c r="EQJ72" s="14"/>
      <c r="EQK72" s="14"/>
      <c r="EQL72" s="14"/>
      <c r="EQM72" s="14"/>
      <c r="EQN72" s="14"/>
      <c r="EQO72" s="14"/>
      <c r="EQP72" s="14"/>
      <c r="EQQ72" s="14"/>
      <c r="EQR72" s="14"/>
      <c r="EQS72" s="14"/>
      <c r="EQT72" s="14"/>
      <c r="EQU72" s="14"/>
      <c r="EQV72" s="14"/>
      <c r="EQW72" s="14"/>
      <c r="EQX72" s="14"/>
      <c r="EQY72" s="14"/>
      <c r="EQZ72" s="14"/>
      <c r="ERA72" s="14"/>
      <c r="ERB72" s="14"/>
      <c r="ERC72" s="14"/>
      <c r="ERD72" s="14"/>
      <c r="ERE72" s="14"/>
      <c r="ERF72" s="14"/>
      <c r="ERG72" s="14"/>
      <c r="ERH72" s="14"/>
      <c r="ERI72" s="14"/>
      <c r="ERJ72" s="14"/>
      <c r="ERK72" s="14"/>
      <c r="ERL72" s="14"/>
      <c r="ERM72" s="14"/>
      <c r="ERN72" s="14"/>
      <c r="ERO72" s="14"/>
      <c r="ERP72" s="14"/>
      <c r="ERQ72" s="14"/>
      <c r="ERR72" s="14"/>
      <c r="ERS72" s="14"/>
      <c r="ERT72" s="14"/>
      <c r="ERU72" s="14"/>
      <c r="ERV72" s="14"/>
      <c r="ERW72" s="14"/>
      <c r="ERX72" s="14"/>
      <c r="ERY72" s="14"/>
      <c r="ERZ72" s="14"/>
      <c r="ESA72" s="14"/>
      <c r="ESB72" s="14"/>
      <c r="ESC72" s="14"/>
      <c r="ESD72" s="14"/>
      <c r="ESE72" s="14"/>
      <c r="ESF72" s="14"/>
      <c r="ESG72" s="14"/>
      <c r="ESH72" s="14"/>
      <c r="ESI72" s="14"/>
      <c r="ESJ72" s="14"/>
      <c r="ESK72" s="14"/>
      <c r="ESL72" s="14"/>
      <c r="ESM72" s="14"/>
      <c r="ESN72" s="14"/>
      <c r="ESO72" s="14"/>
      <c r="ESP72" s="14"/>
      <c r="ESQ72" s="14"/>
      <c r="ESR72" s="14"/>
      <c r="ESS72" s="14"/>
      <c r="EST72" s="14"/>
      <c r="ESU72" s="14"/>
      <c r="ESV72" s="14"/>
      <c r="ESW72" s="14"/>
      <c r="ESX72" s="14"/>
      <c r="ESY72" s="14"/>
      <c r="ESZ72" s="14"/>
      <c r="ETA72" s="14"/>
      <c r="ETB72" s="14"/>
      <c r="ETC72" s="14"/>
      <c r="ETD72" s="14"/>
      <c r="ETE72" s="14"/>
      <c r="ETF72" s="14"/>
      <c r="ETG72" s="14"/>
      <c r="ETH72" s="14"/>
      <c r="ETI72" s="14"/>
      <c r="ETJ72" s="14"/>
      <c r="ETK72" s="14"/>
      <c r="ETL72" s="14"/>
      <c r="ETM72" s="14"/>
      <c r="ETN72" s="14"/>
      <c r="ETO72" s="14"/>
      <c r="ETP72" s="14"/>
      <c r="ETQ72" s="14"/>
      <c r="ETR72" s="14"/>
      <c r="ETS72" s="14"/>
      <c r="ETT72" s="14"/>
      <c r="ETU72" s="14"/>
      <c r="ETV72" s="14"/>
      <c r="ETW72" s="14"/>
      <c r="ETX72" s="14"/>
      <c r="ETY72" s="14"/>
      <c r="ETZ72" s="14"/>
      <c r="EUA72" s="14"/>
      <c r="EUB72" s="14"/>
      <c r="EUC72" s="14"/>
      <c r="EUD72" s="14"/>
      <c r="EUE72" s="14"/>
      <c r="EUF72" s="14"/>
      <c r="EUG72" s="14"/>
      <c r="EUH72" s="14"/>
      <c r="EUI72" s="14"/>
      <c r="EUJ72" s="14"/>
      <c r="EUK72" s="14"/>
      <c r="EUL72" s="14"/>
      <c r="EUM72" s="14"/>
      <c r="EUN72" s="14"/>
      <c r="EUO72" s="14"/>
      <c r="EUP72" s="14"/>
      <c r="EUQ72" s="14"/>
      <c r="EUR72" s="14"/>
      <c r="EUS72" s="14"/>
      <c r="EUT72" s="14"/>
      <c r="EUU72" s="14"/>
      <c r="EUV72" s="14"/>
      <c r="EUW72" s="14"/>
      <c r="EUX72" s="14"/>
      <c r="EUY72" s="14"/>
      <c r="EUZ72" s="14"/>
      <c r="EVA72" s="14"/>
      <c r="EVB72" s="14"/>
      <c r="EVC72" s="14"/>
      <c r="EVD72" s="14"/>
      <c r="EVE72" s="14"/>
      <c r="EVF72" s="14"/>
      <c r="EVG72" s="14"/>
      <c r="EVH72" s="14"/>
      <c r="EVI72" s="14"/>
      <c r="EVJ72" s="14"/>
      <c r="EVK72" s="14"/>
      <c r="EVL72" s="14"/>
      <c r="EVM72" s="14"/>
      <c r="EVN72" s="14"/>
      <c r="EVO72" s="14"/>
      <c r="EVP72" s="14"/>
      <c r="EVQ72" s="14"/>
      <c r="EVR72" s="14"/>
      <c r="EVS72" s="14"/>
      <c r="EVT72" s="14"/>
      <c r="EVU72" s="14"/>
      <c r="EVV72" s="14"/>
      <c r="EVW72" s="14"/>
      <c r="EVX72" s="14"/>
      <c r="EVY72" s="14"/>
      <c r="EVZ72" s="14"/>
      <c r="EWA72" s="14"/>
      <c r="EWB72" s="14"/>
      <c r="EWC72" s="14"/>
      <c r="EWD72" s="14"/>
      <c r="EWE72" s="14"/>
      <c r="EWF72" s="14"/>
      <c r="EWG72" s="14"/>
      <c r="EWH72" s="14"/>
      <c r="EWI72" s="14"/>
      <c r="EWJ72" s="14"/>
      <c r="EWK72" s="14"/>
      <c r="EWL72" s="14"/>
      <c r="EWM72" s="14"/>
      <c r="EWN72" s="14"/>
      <c r="EWO72" s="14"/>
      <c r="EWP72" s="14"/>
      <c r="EWQ72" s="14"/>
      <c r="EWR72" s="14"/>
      <c r="EWS72" s="14"/>
      <c r="EWT72" s="14"/>
      <c r="EWU72" s="14"/>
      <c r="EWV72" s="14"/>
      <c r="EWW72" s="14"/>
      <c r="EWX72" s="14"/>
      <c r="EWY72" s="14"/>
      <c r="EWZ72" s="14"/>
      <c r="EXA72" s="14"/>
      <c r="EXB72" s="14"/>
      <c r="EXC72" s="14"/>
      <c r="EXD72" s="14"/>
      <c r="EXE72" s="14"/>
      <c r="EXF72" s="14"/>
      <c r="EXG72" s="14"/>
      <c r="EXH72" s="14"/>
      <c r="EXI72" s="14"/>
      <c r="EXJ72" s="14"/>
      <c r="EXK72" s="14"/>
      <c r="EXL72" s="14"/>
      <c r="EXM72" s="14"/>
      <c r="EXN72" s="14"/>
      <c r="EXO72" s="14"/>
      <c r="EXP72" s="14"/>
      <c r="EXQ72" s="14"/>
      <c r="EXR72" s="14"/>
      <c r="EXS72" s="14"/>
      <c r="EXT72" s="14"/>
      <c r="EXU72" s="14"/>
      <c r="EXV72" s="14"/>
      <c r="EXW72" s="14"/>
      <c r="EXX72" s="14"/>
      <c r="EXY72" s="14"/>
      <c r="EXZ72" s="14"/>
      <c r="EYA72" s="14"/>
      <c r="EYB72" s="14"/>
      <c r="EYC72" s="14"/>
      <c r="EYD72" s="14"/>
      <c r="EYE72" s="14"/>
      <c r="EYF72" s="14"/>
      <c r="EYG72" s="14"/>
      <c r="EYH72" s="14"/>
      <c r="EYI72" s="14"/>
      <c r="EYJ72" s="14"/>
      <c r="EYK72" s="14"/>
      <c r="EYL72" s="14"/>
      <c r="EYM72" s="14"/>
      <c r="EYN72" s="14"/>
      <c r="EYO72" s="14"/>
      <c r="EYP72" s="14"/>
      <c r="EYQ72" s="14"/>
      <c r="EYR72" s="14"/>
      <c r="EYS72" s="14"/>
      <c r="EYT72" s="14"/>
      <c r="EYU72" s="14"/>
      <c r="EYV72" s="14"/>
      <c r="EYW72" s="14"/>
      <c r="EYX72" s="14"/>
      <c r="EYY72" s="14"/>
      <c r="EYZ72" s="14"/>
      <c r="EZA72" s="14"/>
      <c r="EZB72" s="14"/>
      <c r="EZC72" s="14"/>
      <c r="EZD72" s="14"/>
      <c r="EZE72" s="14"/>
      <c r="EZF72" s="14"/>
      <c r="EZG72" s="14"/>
      <c r="EZH72" s="14"/>
      <c r="EZI72" s="14"/>
      <c r="EZJ72" s="14"/>
      <c r="EZK72" s="14"/>
      <c r="EZL72" s="14"/>
      <c r="EZM72" s="14"/>
      <c r="EZN72" s="14"/>
      <c r="EZO72" s="14"/>
      <c r="EZP72" s="14"/>
      <c r="EZQ72" s="14"/>
      <c r="EZR72" s="14"/>
      <c r="EZS72" s="14"/>
      <c r="EZT72" s="14"/>
      <c r="EZU72" s="14"/>
      <c r="EZV72" s="14"/>
      <c r="EZW72" s="14"/>
      <c r="EZX72" s="14"/>
      <c r="EZY72" s="14"/>
      <c r="EZZ72" s="14"/>
      <c r="FAA72" s="14"/>
      <c r="FAB72" s="14"/>
      <c r="FAC72" s="14"/>
      <c r="FAD72" s="14"/>
      <c r="FAE72" s="14"/>
      <c r="FAF72" s="14"/>
      <c r="FAG72" s="14"/>
      <c r="FAH72" s="14"/>
      <c r="FAI72" s="14"/>
      <c r="FAJ72" s="14"/>
      <c r="FAK72" s="14"/>
      <c r="FAL72" s="14"/>
      <c r="FAM72" s="14"/>
      <c r="FAN72" s="14"/>
      <c r="FAO72" s="14"/>
      <c r="FAP72" s="14"/>
      <c r="FAQ72" s="14"/>
      <c r="FAR72" s="14"/>
      <c r="FAS72" s="14"/>
      <c r="FAT72" s="14"/>
      <c r="FAU72" s="14"/>
      <c r="FAV72" s="14"/>
      <c r="FAW72" s="14"/>
      <c r="FAX72" s="14"/>
      <c r="FAY72" s="14"/>
      <c r="FAZ72" s="14"/>
      <c r="FBA72" s="14"/>
      <c r="FBB72" s="14"/>
      <c r="FBC72" s="14"/>
      <c r="FBD72" s="14"/>
      <c r="FBE72" s="14"/>
      <c r="FBF72" s="14"/>
      <c r="FBG72" s="14"/>
      <c r="FBH72" s="14"/>
      <c r="FBI72" s="14"/>
      <c r="FBJ72" s="14"/>
      <c r="FBK72" s="14"/>
      <c r="FBL72" s="14"/>
      <c r="FBM72" s="14"/>
      <c r="FBN72" s="14"/>
      <c r="FBO72" s="14"/>
      <c r="FBP72" s="14"/>
      <c r="FBQ72" s="14"/>
      <c r="FBR72" s="14"/>
      <c r="FBS72" s="14"/>
      <c r="FBT72" s="14"/>
      <c r="FBU72" s="14"/>
      <c r="FBV72" s="14"/>
      <c r="FBW72" s="14"/>
      <c r="FBX72" s="14"/>
      <c r="FBY72" s="14"/>
      <c r="FBZ72" s="14"/>
      <c r="FCA72" s="14"/>
      <c r="FCB72" s="14"/>
      <c r="FCC72" s="14"/>
      <c r="FCD72" s="14"/>
      <c r="FCE72" s="14"/>
      <c r="FCF72" s="14"/>
      <c r="FCG72" s="14"/>
      <c r="FCH72" s="14"/>
      <c r="FCI72" s="14"/>
      <c r="FCJ72" s="14"/>
      <c r="FCK72" s="14"/>
      <c r="FCL72" s="14"/>
      <c r="FCM72" s="14"/>
      <c r="FCN72" s="14"/>
      <c r="FCO72" s="14"/>
      <c r="FCP72" s="14"/>
      <c r="FCQ72" s="14"/>
      <c r="FCR72" s="14"/>
      <c r="FCS72" s="14"/>
      <c r="FCT72" s="14"/>
      <c r="FCU72" s="14"/>
      <c r="FCV72" s="14"/>
      <c r="FCW72" s="14"/>
      <c r="FCX72" s="14"/>
      <c r="FCY72" s="14"/>
      <c r="FCZ72" s="14"/>
      <c r="FDA72" s="14"/>
      <c r="FDB72" s="14"/>
      <c r="FDC72" s="14"/>
      <c r="FDD72" s="14"/>
      <c r="FDE72" s="14"/>
      <c r="FDF72" s="14"/>
      <c r="FDG72" s="14"/>
      <c r="FDH72" s="14"/>
      <c r="FDI72" s="14"/>
      <c r="FDJ72" s="14"/>
      <c r="FDK72" s="14"/>
      <c r="FDL72" s="14"/>
      <c r="FDM72" s="14"/>
      <c r="FDN72" s="14"/>
      <c r="FDO72" s="14"/>
      <c r="FDP72" s="14"/>
      <c r="FDQ72" s="14"/>
      <c r="FDR72" s="14"/>
      <c r="FDS72" s="14"/>
      <c r="FDT72" s="14"/>
      <c r="FDU72" s="14"/>
      <c r="FDV72" s="14"/>
      <c r="FDW72" s="14"/>
      <c r="FDX72" s="14"/>
      <c r="FDY72" s="14"/>
      <c r="FDZ72" s="14"/>
      <c r="FEA72" s="14"/>
      <c r="FEB72" s="14"/>
      <c r="FEC72" s="14"/>
      <c r="FED72" s="14"/>
      <c r="FEE72" s="14"/>
      <c r="FEF72" s="14"/>
      <c r="FEG72" s="14"/>
      <c r="FEH72" s="14"/>
      <c r="FEI72" s="14"/>
      <c r="FEJ72" s="14"/>
      <c r="FEK72" s="14"/>
      <c r="FEL72" s="14"/>
      <c r="FEM72" s="14"/>
      <c r="FEN72" s="14"/>
      <c r="FEO72" s="14"/>
      <c r="FEP72" s="14"/>
      <c r="FEQ72" s="14"/>
      <c r="FER72" s="14"/>
      <c r="FES72" s="14"/>
      <c r="FET72" s="14"/>
      <c r="FEU72" s="14"/>
      <c r="FEV72" s="14"/>
      <c r="FEW72" s="14"/>
      <c r="FEX72" s="14"/>
      <c r="FEY72" s="14"/>
      <c r="FEZ72" s="14"/>
      <c r="FFA72" s="14"/>
      <c r="FFB72" s="14"/>
      <c r="FFC72" s="14"/>
      <c r="FFD72" s="14"/>
      <c r="FFE72" s="14"/>
      <c r="FFF72" s="14"/>
      <c r="FFG72" s="14"/>
      <c r="FFH72" s="14"/>
      <c r="FFI72" s="14"/>
      <c r="FFJ72" s="14"/>
      <c r="FFK72" s="14"/>
      <c r="FFL72" s="14"/>
      <c r="FFM72" s="14"/>
      <c r="FFN72" s="14"/>
      <c r="FFO72" s="14"/>
      <c r="FFP72" s="14"/>
      <c r="FFQ72" s="14"/>
      <c r="FFR72" s="14"/>
      <c r="FFS72" s="14"/>
      <c r="FFT72" s="14"/>
      <c r="FFU72" s="14"/>
      <c r="FFV72" s="14"/>
      <c r="FFW72" s="14"/>
      <c r="FFX72" s="14"/>
      <c r="FFY72" s="14"/>
      <c r="FFZ72" s="14"/>
      <c r="FGA72" s="14"/>
      <c r="FGB72" s="14"/>
      <c r="FGC72" s="14"/>
      <c r="FGD72" s="14"/>
      <c r="FGE72" s="14"/>
      <c r="FGF72" s="14"/>
      <c r="FGG72" s="14"/>
      <c r="FGH72" s="14"/>
      <c r="FGI72" s="14"/>
      <c r="FGJ72" s="14"/>
      <c r="FGK72" s="14"/>
      <c r="FGL72" s="14"/>
      <c r="FGM72" s="14"/>
      <c r="FGN72" s="14"/>
      <c r="FGO72" s="14"/>
      <c r="FGP72" s="14"/>
      <c r="FGQ72" s="14"/>
      <c r="FGR72" s="14"/>
      <c r="FGS72" s="14"/>
      <c r="FGT72" s="14"/>
      <c r="FGU72" s="14"/>
      <c r="FGV72" s="14"/>
      <c r="FGW72" s="14"/>
      <c r="FGX72" s="14"/>
      <c r="FGY72" s="14"/>
      <c r="FGZ72" s="14"/>
      <c r="FHA72" s="14"/>
      <c r="FHB72" s="14"/>
      <c r="FHC72" s="14"/>
      <c r="FHD72" s="14"/>
      <c r="FHE72" s="14"/>
      <c r="FHF72" s="14"/>
      <c r="FHG72" s="14"/>
      <c r="FHH72" s="14"/>
      <c r="FHI72" s="14"/>
      <c r="FHJ72" s="14"/>
      <c r="FHK72" s="14"/>
      <c r="FHL72" s="14"/>
      <c r="FHM72" s="14"/>
      <c r="FHN72" s="14"/>
      <c r="FHO72" s="14"/>
      <c r="FHP72" s="14"/>
      <c r="FHQ72" s="14"/>
      <c r="FHR72" s="14"/>
      <c r="FHS72" s="14"/>
      <c r="FHT72" s="14"/>
      <c r="FHU72" s="14"/>
      <c r="FHV72" s="14"/>
      <c r="FHW72" s="14"/>
      <c r="FHX72" s="14"/>
      <c r="FHY72" s="14"/>
      <c r="FHZ72" s="14"/>
      <c r="FIA72" s="14"/>
      <c r="FIB72" s="14"/>
      <c r="FIC72" s="14"/>
      <c r="FID72" s="14"/>
      <c r="FIE72" s="14"/>
      <c r="FIF72" s="14"/>
      <c r="FIG72" s="14"/>
      <c r="FIH72" s="14"/>
      <c r="FII72" s="14"/>
      <c r="FIJ72" s="14"/>
      <c r="FIK72" s="14"/>
      <c r="FIL72" s="14"/>
      <c r="FIM72" s="14"/>
      <c r="FIN72" s="14"/>
      <c r="FIO72" s="14"/>
      <c r="FIP72" s="14"/>
      <c r="FIQ72" s="14"/>
      <c r="FIR72" s="14"/>
      <c r="FIS72" s="14"/>
      <c r="FIT72" s="14"/>
      <c r="FIU72" s="14"/>
      <c r="FIV72" s="14"/>
      <c r="FIW72" s="14"/>
      <c r="FIX72" s="14"/>
      <c r="FIY72" s="14"/>
      <c r="FIZ72" s="14"/>
      <c r="FJA72" s="14"/>
      <c r="FJB72" s="14"/>
      <c r="FJC72" s="14"/>
      <c r="FJD72" s="14"/>
      <c r="FJE72" s="14"/>
      <c r="FJF72" s="14"/>
      <c r="FJG72" s="14"/>
      <c r="FJH72" s="14"/>
      <c r="FJI72" s="14"/>
      <c r="FJJ72" s="14"/>
      <c r="FJK72" s="14"/>
      <c r="FJL72" s="14"/>
      <c r="FJM72" s="14"/>
      <c r="FJN72" s="14"/>
      <c r="FJO72" s="14"/>
      <c r="FJP72" s="14"/>
      <c r="FJQ72" s="14"/>
      <c r="FJR72" s="14"/>
      <c r="FJS72" s="14"/>
      <c r="FJT72" s="14"/>
      <c r="FJU72" s="14"/>
      <c r="FJV72" s="14"/>
      <c r="FJW72" s="14"/>
      <c r="FJX72" s="14"/>
      <c r="FJY72" s="14"/>
      <c r="FJZ72" s="14"/>
      <c r="FKA72" s="14"/>
      <c r="FKB72" s="14"/>
      <c r="FKC72" s="14"/>
      <c r="FKD72" s="14"/>
      <c r="FKE72" s="14"/>
      <c r="FKF72" s="14"/>
      <c r="FKG72" s="14"/>
      <c r="FKH72" s="14"/>
      <c r="FKI72" s="14"/>
      <c r="FKJ72" s="14"/>
      <c r="FKK72" s="14"/>
      <c r="FKL72" s="14"/>
      <c r="FKM72" s="14"/>
      <c r="FKN72" s="14"/>
      <c r="FKO72" s="14"/>
      <c r="FKP72" s="14"/>
      <c r="FKQ72" s="14"/>
      <c r="FKR72" s="14"/>
      <c r="FKS72" s="14"/>
      <c r="FKT72" s="14"/>
      <c r="FKU72" s="14"/>
      <c r="FKV72" s="14"/>
      <c r="FKW72" s="14"/>
      <c r="FKX72" s="14"/>
      <c r="FKY72" s="14"/>
      <c r="FKZ72" s="14"/>
      <c r="FLA72" s="14"/>
      <c r="FLB72" s="14"/>
      <c r="FLC72" s="14"/>
      <c r="FLD72" s="14"/>
      <c r="FLE72" s="14"/>
      <c r="FLF72" s="14"/>
      <c r="FLG72" s="14"/>
      <c r="FLH72" s="14"/>
      <c r="FLI72" s="14"/>
      <c r="FLJ72" s="14"/>
      <c r="FLK72" s="14"/>
      <c r="FLL72" s="14"/>
      <c r="FLM72" s="14"/>
      <c r="FLN72" s="14"/>
      <c r="FLO72" s="14"/>
      <c r="FLP72" s="14"/>
      <c r="FLQ72" s="14"/>
      <c r="FLR72" s="14"/>
      <c r="FLS72" s="14"/>
      <c r="FLT72" s="14"/>
      <c r="FLU72" s="14"/>
      <c r="FLV72" s="14"/>
      <c r="FLW72" s="14"/>
      <c r="FLX72" s="14"/>
      <c r="FLY72" s="14"/>
      <c r="FLZ72" s="14"/>
      <c r="FMA72" s="14"/>
      <c r="FMB72" s="14"/>
      <c r="FMC72" s="14"/>
      <c r="FMD72" s="14"/>
      <c r="FME72" s="14"/>
      <c r="FMF72" s="14"/>
      <c r="FMG72" s="14"/>
      <c r="FMH72" s="14"/>
      <c r="FMI72" s="14"/>
      <c r="FMJ72" s="14"/>
      <c r="FMK72" s="14"/>
      <c r="FML72" s="14"/>
      <c r="FMM72" s="14"/>
      <c r="FMN72" s="14"/>
      <c r="FMO72" s="14"/>
      <c r="FMP72" s="14"/>
      <c r="FMQ72" s="14"/>
      <c r="FMR72" s="14"/>
      <c r="FMS72" s="14"/>
      <c r="FMT72" s="14"/>
      <c r="FMU72" s="14"/>
      <c r="FMV72" s="14"/>
      <c r="FMW72" s="14"/>
      <c r="FMX72" s="14"/>
      <c r="FMY72" s="14"/>
      <c r="FMZ72" s="14"/>
      <c r="FNA72" s="14"/>
      <c r="FNB72" s="14"/>
      <c r="FNC72" s="14"/>
      <c r="FND72" s="14"/>
      <c r="FNE72" s="14"/>
      <c r="FNF72" s="14"/>
      <c r="FNG72" s="14"/>
      <c r="FNH72" s="14"/>
      <c r="FNI72" s="14"/>
      <c r="FNJ72" s="14"/>
      <c r="FNK72" s="14"/>
      <c r="FNL72" s="14"/>
      <c r="FNM72" s="14"/>
      <c r="FNN72" s="14"/>
      <c r="FNO72" s="14"/>
      <c r="FNP72" s="14"/>
      <c r="FNQ72" s="14"/>
      <c r="FNR72" s="14"/>
      <c r="FNS72" s="14"/>
      <c r="FNT72" s="14"/>
      <c r="FNU72" s="14"/>
      <c r="FNV72" s="14"/>
      <c r="FNW72" s="14"/>
      <c r="FNX72" s="14"/>
      <c r="FNY72" s="14"/>
      <c r="FNZ72" s="14"/>
      <c r="FOA72" s="14"/>
      <c r="FOB72" s="14"/>
      <c r="FOC72" s="14"/>
      <c r="FOD72" s="14"/>
      <c r="FOE72" s="14"/>
      <c r="FOF72" s="14"/>
      <c r="FOG72" s="14"/>
      <c r="FOH72" s="14"/>
      <c r="FOI72" s="14"/>
      <c r="FOJ72" s="14"/>
      <c r="FOK72" s="14"/>
      <c r="FOL72" s="14"/>
      <c r="FOM72" s="14"/>
      <c r="FON72" s="14"/>
      <c r="FOO72" s="14"/>
      <c r="FOP72" s="14"/>
      <c r="FOQ72" s="14"/>
      <c r="FOR72" s="14"/>
      <c r="FOS72" s="14"/>
      <c r="FOT72" s="14"/>
      <c r="FOU72" s="14"/>
      <c r="FOV72" s="14"/>
      <c r="FOW72" s="14"/>
      <c r="FOX72" s="14"/>
      <c r="FOY72" s="14"/>
      <c r="FOZ72" s="14"/>
      <c r="FPA72" s="14"/>
      <c r="FPB72" s="14"/>
      <c r="FPC72" s="14"/>
      <c r="FPD72" s="14"/>
      <c r="FPE72" s="14"/>
      <c r="FPF72" s="14"/>
      <c r="FPG72" s="14"/>
      <c r="FPH72" s="14"/>
      <c r="FPI72" s="14"/>
      <c r="FPJ72" s="14"/>
      <c r="FPK72" s="14"/>
      <c r="FPL72" s="14"/>
      <c r="FPM72" s="14"/>
      <c r="FPN72" s="14"/>
      <c r="FPO72" s="14"/>
      <c r="FPP72" s="14"/>
      <c r="FPQ72" s="14"/>
      <c r="FPR72" s="14"/>
      <c r="FPS72" s="14"/>
      <c r="FPT72" s="14"/>
      <c r="FPU72" s="14"/>
      <c r="FPV72" s="14"/>
      <c r="FPW72" s="14"/>
      <c r="FPX72" s="14"/>
      <c r="FPY72" s="14"/>
      <c r="FPZ72" s="14"/>
      <c r="FQA72" s="14"/>
      <c r="FQB72" s="14"/>
      <c r="FQC72" s="14"/>
      <c r="FQD72" s="14"/>
      <c r="FQE72" s="14"/>
      <c r="FQF72" s="14"/>
      <c r="FQG72" s="14"/>
      <c r="FQH72" s="14"/>
      <c r="FQI72" s="14"/>
      <c r="FQJ72" s="14"/>
      <c r="FQK72" s="14"/>
      <c r="FQL72" s="14"/>
      <c r="FQM72" s="14"/>
      <c r="FQN72" s="14"/>
      <c r="FQO72" s="14"/>
      <c r="FQP72" s="14"/>
      <c r="FQQ72" s="14"/>
      <c r="FQR72" s="14"/>
      <c r="FQS72" s="14"/>
      <c r="FQT72" s="14"/>
      <c r="FQU72" s="14"/>
      <c r="FQV72" s="14"/>
      <c r="FQW72" s="14"/>
      <c r="FQX72" s="14"/>
      <c r="FQY72" s="14"/>
      <c r="FQZ72" s="14"/>
      <c r="FRA72" s="14"/>
      <c r="FRB72" s="14"/>
      <c r="FRC72" s="14"/>
      <c r="FRD72" s="14"/>
      <c r="FRE72" s="14"/>
      <c r="FRF72" s="14"/>
      <c r="FRG72" s="14"/>
      <c r="FRH72" s="14"/>
      <c r="FRI72" s="14"/>
      <c r="FRJ72" s="14"/>
      <c r="FRK72" s="14"/>
      <c r="FRL72" s="14"/>
      <c r="FRM72" s="14"/>
      <c r="FRN72" s="14"/>
      <c r="FRO72" s="14"/>
      <c r="FRP72" s="14"/>
      <c r="FRQ72" s="14"/>
      <c r="FRR72" s="14"/>
      <c r="FRS72" s="14"/>
      <c r="FRT72" s="14"/>
      <c r="FRU72" s="14"/>
      <c r="FRV72" s="14"/>
      <c r="FRW72" s="14"/>
      <c r="FRX72" s="14"/>
      <c r="FRY72" s="14"/>
      <c r="FRZ72" s="14"/>
      <c r="FSA72" s="14"/>
      <c r="FSB72" s="14"/>
      <c r="FSC72" s="14"/>
      <c r="FSD72" s="14"/>
      <c r="FSE72" s="14"/>
      <c r="FSF72" s="14"/>
      <c r="FSG72" s="14"/>
      <c r="FSH72" s="14"/>
      <c r="FSI72" s="14"/>
      <c r="FSJ72" s="14"/>
      <c r="FSK72" s="14"/>
      <c r="FSL72" s="14"/>
      <c r="FSM72" s="14"/>
      <c r="FSN72" s="14"/>
      <c r="FSO72" s="14"/>
      <c r="FSP72" s="14"/>
      <c r="FSQ72" s="14"/>
      <c r="FSR72" s="14"/>
      <c r="FSS72" s="14"/>
      <c r="FST72" s="14"/>
      <c r="FSU72" s="14"/>
      <c r="FSV72" s="14"/>
      <c r="FSW72" s="14"/>
      <c r="FSX72" s="14"/>
      <c r="FSY72" s="14"/>
      <c r="FSZ72" s="14"/>
      <c r="FTA72" s="14"/>
      <c r="FTB72" s="14"/>
      <c r="FTC72" s="14"/>
      <c r="FTD72" s="14"/>
      <c r="FTE72" s="14"/>
      <c r="FTF72" s="14"/>
      <c r="FTG72" s="14"/>
      <c r="FTH72" s="14"/>
      <c r="FTI72" s="14"/>
      <c r="FTJ72" s="14"/>
      <c r="FTK72" s="14"/>
      <c r="FTL72" s="14"/>
      <c r="FTM72" s="14"/>
      <c r="FTN72" s="14"/>
      <c r="FTO72" s="14"/>
      <c r="FTP72" s="14"/>
      <c r="FTQ72" s="14"/>
      <c r="FTR72" s="14"/>
      <c r="FTS72" s="14"/>
      <c r="FTT72" s="14"/>
      <c r="FTU72" s="14"/>
      <c r="FTV72" s="14"/>
      <c r="FTW72" s="14"/>
      <c r="FTX72" s="14"/>
      <c r="FTY72" s="14"/>
      <c r="FTZ72" s="14"/>
      <c r="FUA72" s="14"/>
      <c r="FUB72" s="14"/>
      <c r="FUC72" s="14"/>
      <c r="FUD72" s="14"/>
      <c r="FUE72" s="14"/>
      <c r="FUF72" s="14"/>
      <c r="FUG72" s="14"/>
      <c r="FUH72" s="14"/>
      <c r="FUI72" s="14"/>
      <c r="FUJ72" s="14"/>
      <c r="FUK72" s="14"/>
      <c r="FUL72" s="14"/>
      <c r="FUM72" s="14"/>
      <c r="FUN72" s="14"/>
      <c r="FUO72" s="14"/>
      <c r="FUP72" s="14"/>
      <c r="FUQ72" s="14"/>
      <c r="FUR72" s="14"/>
      <c r="FUS72" s="14"/>
      <c r="FUT72" s="14"/>
      <c r="FUU72" s="14"/>
      <c r="FUV72" s="14"/>
      <c r="FUW72" s="14"/>
      <c r="FUX72" s="14"/>
      <c r="FUY72" s="14"/>
      <c r="FUZ72" s="14"/>
      <c r="FVA72" s="14"/>
      <c r="FVB72" s="14"/>
      <c r="FVC72" s="14"/>
      <c r="FVD72" s="14"/>
      <c r="FVE72" s="14"/>
      <c r="FVF72" s="14"/>
      <c r="FVG72" s="14"/>
      <c r="FVH72" s="14"/>
      <c r="FVI72" s="14"/>
      <c r="FVJ72" s="14"/>
      <c r="FVK72" s="14"/>
      <c r="FVL72" s="14"/>
      <c r="FVM72" s="14"/>
      <c r="FVN72" s="14"/>
      <c r="FVO72" s="14"/>
      <c r="FVP72" s="14"/>
      <c r="FVQ72" s="14"/>
      <c r="FVR72" s="14"/>
      <c r="FVS72" s="14"/>
      <c r="FVT72" s="14"/>
      <c r="FVU72" s="14"/>
      <c r="FVV72" s="14"/>
      <c r="FVW72" s="14"/>
      <c r="FVX72" s="14"/>
      <c r="FVY72" s="14"/>
      <c r="FVZ72" s="14"/>
      <c r="FWA72" s="14"/>
      <c r="FWB72" s="14"/>
      <c r="FWC72" s="14"/>
      <c r="FWD72" s="14"/>
      <c r="FWE72" s="14"/>
      <c r="FWF72" s="14"/>
      <c r="FWG72" s="14"/>
      <c r="FWH72" s="14"/>
      <c r="FWI72" s="14"/>
      <c r="FWJ72" s="14"/>
      <c r="FWK72" s="14"/>
      <c r="FWL72" s="14"/>
      <c r="FWM72" s="14"/>
      <c r="FWN72" s="14"/>
      <c r="FWO72" s="14"/>
      <c r="FWP72" s="14"/>
      <c r="FWQ72" s="14"/>
      <c r="FWR72" s="14"/>
      <c r="FWS72" s="14"/>
      <c r="FWT72" s="14"/>
      <c r="FWU72" s="14"/>
      <c r="FWV72" s="14"/>
      <c r="FWW72" s="14"/>
      <c r="FWX72" s="14"/>
      <c r="FWY72" s="14"/>
      <c r="FWZ72" s="14"/>
      <c r="FXA72" s="14"/>
      <c r="FXB72" s="14"/>
      <c r="FXC72" s="14"/>
      <c r="FXD72" s="14"/>
      <c r="FXE72" s="14"/>
      <c r="FXF72" s="14"/>
      <c r="FXG72" s="14"/>
      <c r="FXH72" s="14"/>
      <c r="FXI72" s="14"/>
      <c r="FXJ72" s="14"/>
      <c r="FXK72" s="14"/>
      <c r="FXL72" s="14"/>
      <c r="FXM72" s="14"/>
      <c r="FXN72" s="14"/>
      <c r="FXO72" s="14"/>
      <c r="FXP72" s="14"/>
      <c r="FXQ72" s="14"/>
      <c r="FXR72" s="14"/>
      <c r="FXS72" s="14"/>
      <c r="FXT72" s="14"/>
      <c r="FXU72" s="14"/>
      <c r="FXV72" s="14"/>
      <c r="FXW72" s="14"/>
      <c r="FXX72" s="14"/>
      <c r="FXY72" s="14"/>
      <c r="FXZ72" s="14"/>
      <c r="FYA72" s="14"/>
      <c r="FYB72" s="14"/>
      <c r="FYC72" s="14"/>
      <c r="FYD72" s="14"/>
      <c r="FYE72" s="14"/>
      <c r="FYF72" s="14"/>
      <c r="FYG72" s="14"/>
      <c r="FYH72" s="14"/>
      <c r="FYI72" s="14"/>
      <c r="FYJ72" s="14"/>
      <c r="FYK72" s="14"/>
      <c r="FYL72" s="14"/>
      <c r="FYM72" s="14"/>
      <c r="FYN72" s="14"/>
      <c r="FYO72" s="14"/>
      <c r="FYP72" s="14"/>
      <c r="FYQ72" s="14"/>
      <c r="FYR72" s="14"/>
      <c r="FYS72" s="14"/>
      <c r="FYT72" s="14"/>
      <c r="FYU72" s="14"/>
      <c r="FYV72" s="14"/>
      <c r="FYW72" s="14"/>
      <c r="FYX72" s="14"/>
      <c r="FYY72" s="14"/>
      <c r="FYZ72" s="14"/>
      <c r="FZA72" s="14"/>
      <c r="FZB72" s="14"/>
      <c r="FZC72" s="14"/>
      <c r="FZD72" s="14"/>
      <c r="FZE72" s="14"/>
      <c r="FZF72" s="14"/>
      <c r="FZG72" s="14"/>
      <c r="FZH72" s="14"/>
      <c r="FZI72" s="14"/>
      <c r="FZJ72" s="14"/>
      <c r="FZK72" s="14"/>
      <c r="FZL72" s="14"/>
      <c r="FZM72" s="14"/>
      <c r="FZN72" s="14"/>
      <c r="FZO72" s="14"/>
      <c r="FZP72" s="14"/>
      <c r="FZQ72" s="14"/>
      <c r="FZR72" s="14"/>
      <c r="FZS72" s="14"/>
      <c r="FZT72" s="14"/>
      <c r="FZU72" s="14"/>
      <c r="FZV72" s="14"/>
      <c r="FZW72" s="14"/>
      <c r="FZX72" s="14"/>
      <c r="FZY72" s="14"/>
      <c r="FZZ72" s="14"/>
      <c r="GAA72" s="14"/>
      <c r="GAB72" s="14"/>
      <c r="GAC72" s="14"/>
      <c r="GAD72" s="14"/>
      <c r="GAE72" s="14"/>
      <c r="GAF72" s="14"/>
      <c r="GAG72" s="14"/>
      <c r="GAH72" s="14"/>
      <c r="GAI72" s="14"/>
      <c r="GAJ72" s="14"/>
      <c r="GAK72" s="14"/>
      <c r="GAL72" s="14"/>
      <c r="GAM72" s="14"/>
      <c r="GAN72" s="14"/>
      <c r="GAO72" s="14"/>
      <c r="GAP72" s="14"/>
      <c r="GAQ72" s="14"/>
      <c r="GAR72" s="14"/>
      <c r="GAS72" s="14"/>
      <c r="GAT72" s="14"/>
      <c r="GAU72" s="14"/>
      <c r="GAV72" s="14"/>
      <c r="GAW72" s="14"/>
      <c r="GAX72" s="14"/>
      <c r="GAY72" s="14"/>
      <c r="GAZ72" s="14"/>
      <c r="GBA72" s="14"/>
      <c r="GBB72" s="14"/>
      <c r="GBC72" s="14"/>
      <c r="GBD72" s="14"/>
      <c r="GBE72" s="14"/>
      <c r="GBF72" s="14"/>
      <c r="GBG72" s="14"/>
      <c r="GBH72" s="14"/>
      <c r="GBI72" s="14"/>
      <c r="GBJ72" s="14"/>
      <c r="GBK72" s="14"/>
      <c r="GBL72" s="14"/>
      <c r="GBM72" s="14"/>
      <c r="GBN72" s="14"/>
      <c r="GBO72" s="14"/>
      <c r="GBP72" s="14"/>
      <c r="GBQ72" s="14"/>
      <c r="GBR72" s="14"/>
      <c r="GBS72" s="14"/>
      <c r="GBT72" s="14"/>
      <c r="GBU72" s="14"/>
      <c r="GBV72" s="14"/>
      <c r="GBW72" s="14"/>
      <c r="GBX72" s="14"/>
      <c r="GBY72" s="14"/>
      <c r="GBZ72" s="14"/>
      <c r="GCA72" s="14"/>
      <c r="GCB72" s="14"/>
      <c r="GCC72" s="14"/>
      <c r="GCD72" s="14"/>
      <c r="GCE72" s="14"/>
      <c r="GCF72" s="14"/>
      <c r="GCG72" s="14"/>
      <c r="GCH72" s="14"/>
      <c r="GCI72" s="14"/>
      <c r="GCJ72" s="14"/>
      <c r="GCK72" s="14"/>
      <c r="GCL72" s="14"/>
      <c r="GCM72" s="14"/>
      <c r="GCN72" s="14"/>
      <c r="GCO72" s="14"/>
      <c r="GCP72" s="14"/>
      <c r="GCQ72" s="14"/>
      <c r="GCR72" s="14"/>
      <c r="GCS72" s="14"/>
      <c r="GCT72" s="14"/>
      <c r="GCU72" s="14"/>
      <c r="GCV72" s="14"/>
      <c r="GCW72" s="14"/>
      <c r="GCX72" s="14"/>
      <c r="GCY72" s="14"/>
      <c r="GCZ72" s="14"/>
      <c r="GDA72" s="14"/>
      <c r="GDB72" s="14"/>
      <c r="GDC72" s="14"/>
      <c r="GDD72" s="14"/>
      <c r="GDE72" s="14"/>
      <c r="GDF72" s="14"/>
      <c r="GDG72" s="14"/>
      <c r="GDH72" s="14"/>
      <c r="GDI72" s="14"/>
      <c r="GDJ72" s="14"/>
      <c r="GDK72" s="14"/>
      <c r="GDL72" s="14"/>
      <c r="GDM72" s="14"/>
      <c r="GDN72" s="14"/>
      <c r="GDO72" s="14"/>
      <c r="GDP72" s="14"/>
      <c r="GDQ72" s="14"/>
      <c r="GDR72" s="14"/>
      <c r="GDS72" s="14"/>
      <c r="GDT72" s="14"/>
      <c r="GDU72" s="14"/>
      <c r="GDV72" s="14"/>
      <c r="GDW72" s="14"/>
      <c r="GDX72" s="14"/>
      <c r="GDY72" s="14"/>
      <c r="GDZ72" s="14"/>
      <c r="GEA72" s="14"/>
      <c r="GEB72" s="14"/>
      <c r="GEC72" s="14"/>
      <c r="GED72" s="14"/>
      <c r="GEE72" s="14"/>
      <c r="GEF72" s="14"/>
      <c r="GEG72" s="14"/>
      <c r="GEH72" s="14"/>
      <c r="GEI72" s="14"/>
      <c r="GEJ72" s="14"/>
      <c r="GEK72" s="14"/>
      <c r="GEL72" s="14"/>
      <c r="GEM72" s="14"/>
      <c r="GEN72" s="14"/>
      <c r="GEO72" s="14"/>
      <c r="GEP72" s="14"/>
      <c r="GEQ72" s="14"/>
      <c r="GER72" s="14"/>
      <c r="GES72" s="14"/>
      <c r="GET72" s="14"/>
      <c r="GEU72" s="14"/>
      <c r="GEV72" s="14"/>
      <c r="GEW72" s="14"/>
      <c r="GEX72" s="14"/>
      <c r="GEY72" s="14"/>
      <c r="GEZ72" s="14"/>
      <c r="GFA72" s="14"/>
      <c r="GFB72" s="14"/>
      <c r="GFC72" s="14"/>
      <c r="GFD72" s="14"/>
      <c r="GFE72" s="14"/>
      <c r="GFF72" s="14"/>
      <c r="GFG72" s="14"/>
      <c r="GFH72" s="14"/>
      <c r="GFI72" s="14"/>
      <c r="GFJ72" s="14"/>
      <c r="GFK72" s="14"/>
      <c r="GFL72" s="14"/>
      <c r="GFM72" s="14"/>
      <c r="GFN72" s="14"/>
      <c r="GFO72" s="14"/>
      <c r="GFP72" s="14"/>
      <c r="GFQ72" s="14"/>
      <c r="GFR72" s="14"/>
      <c r="GFS72" s="14"/>
      <c r="GFT72" s="14"/>
      <c r="GFU72" s="14"/>
      <c r="GFV72" s="14"/>
      <c r="GFW72" s="14"/>
      <c r="GFX72" s="14"/>
      <c r="GFY72" s="14"/>
      <c r="GFZ72" s="14"/>
      <c r="GGA72" s="14"/>
      <c r="GGB72" s="14"/>
      <c r="GGC72" s="14"/>
      <c r="GGD72" s="14"/>
      <c r="GGE72" s="14"/>
      <c r="GGF72" s="14"/>
      <c r="GGG72" s="14"/>
      <c r="GGH72" s="14"/>
      <c r="GGI72" s="14"/>
      <c r="GGJ72" s="14"/>
      <c r="GGK72" s="14"/>
      <c r="GGL72" s="14"/>
      <c r="GGM72" s="14"/>
      <c r="GGN72" s="14"/>
      <c r="GGO72" s="14"/>
      <c r="GGP72" s="14"/>
      <c r="GGQ72" s="14"/>
      <c r="GGR72" s="14"/>
      <c r="GGS72" s="14"/>
      <c r="GGT72" s="14"/>
      <c r="GGU72" s="14"/>
      <c r="GGV72" s="14"/>
      <c r="GGW72" s="14"/>
      <c r="GGX72" s="14"/>
      <c r="GGY72" s="14"/>
      <c r="GGZ72" s="14"/>
      <c r="GHA72" s="14"/>
      <c r="GHB72" s="14"/>
      <c r="GHC72" s="14"/>
      <c r="GHD72" s="14"/>
      <c r="GHE72" s="14"/>
      <c r="GHF72" s="14"/>
      <c r="GHG72" s="14"/>
      <c r="GHH72" s="14"/>
      <c r="GHI72" s="14"/>
      <c r="GHJ72" s="14"/>
      <c r="GHK72" s="14"/>
      <c r="GHL72" s="14"/>
      <c r="GHM72" s="14"/>
      <c r="GHN72" s="14"/>
      <c r="GHO72" s="14"/>
      <c r="GHP72" s="14"/>
      <c r="GHQ72" s="14"/>
      <c r="GHR72" s="14"/>
      <c r="GHS72" s="14"/>
      <c r="GHT72" s="14"/>
      <c r="GHU72" s="14"/>
      <c r="GHV72" s="14"/>
      <c r="GHW72" s="14"/>
      <c r="GHX72" s="14"/>
      <c r="GHY72" s="14"/>
      <c r="GHZ72" s="14"/>
      <c r="GIA72" s="14"/>
      <c r="GIB72" s="14"/>
      <c r="GIC72" s="14"/>
      <c r="GID72" s="14"/>
      <c r="GIE72" s="14"/>
      <c r="GIF72" s="14"/>
      <c r="GIG72" s="14"/>
      <c r="GIH72" s="14"/>
      <c r="GII72" s="14"/>
      <c r="GIJ72" s="14"/>
      <c r="GIK72" s="14"/>
      <c r="GIL72" s="14"/>
      <c r="GIM72" s="14"/>
      <c r="GIN72" s="14"/>
      <c r="GIO72" s="14"/>
      <c r="GIP72" s="14"/>
      <c r="GIQ72" s="14"/>
      <c r="GIR72" s="14"/>
      <c r="GIS72" s="14"/>
      <c r="GIT72" s="14"/>
      <c r="GIU72" s="14"/>
      <c r="GIV72" s="14"/>
      <c r="GIW72" s="14"/>
      <c r="GIX72" s="14"/>
      <c r="GIY72" s="14"/>
      <c r="GIZ72" s="14"/>
      <c r="GJA72" s="14"/>
      <c r="GJB72" s="14"/>
      <c r="GJC72" s="14"/>
      <c r="GJD72" s="14"/>
      <c r="GJE72" s="14"/>
      <c r="GJF72" s="14"/>
      <c r="GJG72" s="14"/>
      <c r="GJH72" s="14"/>
      <c r="GJI72" s="14"/>
      <c r="GJJ72" s="14"/>
      <c r="GJK72" s="14"/>
      <c r="GJL72" s="14"/>
      <c r="GJM72" s="14"/>
      <c r="GJN72" s="14"/>
      <c r="GJO72" s="14"/>
      <c r="GJP72" s="14"/>
      <c r="GJQ72" s="14"/>
      <c r="GJR72" s="14"/>
      <c r="GJS72" s="14"/>
      <c r="GJT72" s="14"/>
      <c r="GJU72" s="14"/>
      <c r="GJV72" s="14"/>
      <c r="GJW72" s="14"/>
      <c r="GJX72" s="14"/>
      <c r="GJY72" s="14"/>
      <c r="GJZ72" s="14"/>
      <c r="GKA72" s="14"/>
      <c r="GKB72" s="14"/>
      <c r="GKC72" s="14"/>
      <c r="GKD72" s="14"/>
      <c r="GKE72" s="14"/>
      <c r="GKF72" s="14"/>
      <c r="GKG72" s="14"/>
      <c r="GKH72" s="14"/>
      <c r="GKI72" s="14"/>
      <c r="GKJ72" s="14"/>
      <c r="GKK72" s="14"/>
      <c r="GKL72" s="14"/>
      <c r="GKM72" s="14"/>
      <c r="GKN72" s="14"/>
      <c r="GKO72" s="14"/>
      <c r="GKP72" s="14"/>
      <c r="GKQ72" s="14"/>
      <c r="GKR72" s="14"/>
      <c r="GKS72" s="14"/>
      <c r="GKT72" s="14"/>
      <c r="GKU72" s="14"/>
      <c r="GKV72" s="14"/>
      <c r="GKW72" s="14"/>
      <c r="GKX72" s="14"/>
      <c r="GKY72" s="14"/>
      <c r="GKZ72" s="14"/>
      <c r="GLA72" s="14"/>
      <c r="GLB72" s="14"/>
      <c r="GLC72" s="14"/>
      <c r="GLD72" s="14"/>
      <c r="GLE72" s="14"/>
      <c r="GLF72" s="14"/>
      <c r="GLG72" s="14"/>
      <c r="GLH72" s="14"/>
      <c r="GLI72" s="14"/>
      <c r="GLJ72" s="14"/>
      <c r="GLK72" s="14"/>
      <c r="GLL72" s="14"/>
      <c r="GLM72" s="14"/>
      <c r="GLN72" s="14"/>
      <c r="GLO72" s="14"/>
      <c r="GLP72" s="14"/>
      <c r="GLQ72" s="14"/>
      <c r="GLR72" s="14"/>
      <c r="GLS72" s="14"/>
      <c r="GLT72" s="14"/>
      <c r="GLU72" s="14"/>
      <c r="GLV72" s="14"/>
      <c r="GLW72" s="14"/>
      <c r="GLX72" s="14"/>
      <c r="GLY72" s="14"/>
      <c r="GLZ72" s="14"/>
      <c r="GMA72" s="14"/>
      <c r="GMB72" s="14"/>
      <c r="GMC72" s="14"/>
      <c r="GMD72" s="14"/>
      <c r="GME72" s="14"/>
      <c r="GMF72" s="14"/>
      <c r="GMG72" s="14"/>
      <c r="GMH72" s="14"/>
      <c r="GMI72" s="14"/>
      <c r="GMJ72" s="14"/>
      <c r="GMK72" s="14"/>
      <c r="GML72" s="14"/>
      <c r="GMM72" s="14"/>
      <c r="GMN72" s="14"/>
      <c r="GMO72" s="14"/>
      <c r="GMP72" s="14"/>
      <c r="GMQ72" s="14"/>
      <c r="GMR72" s="14"/>
      <c r="GMS72" s="14"/>
      <c r="GMT72" s="14"/>
      <c r="GMU72" s="14"/>
      <c r="GMV72" s="14"/>
      <c r="GMW72" s="14"/>
      <c r="GMX72" s="14"/>
      <c r="GMY72" s="14"/>
      <c r="GMZ72" s="14"/>
      <c r="GNA72" s="14"/>
      <c r="GNB72" s="14"/>
      <c r="GNC72" s="14"/>
      <c r="GND72" s="14"/>
      <c r="GNE72" s="14"/>
      <c r="GNF72" s="14"/>
      <c r="GNG72" s="14"/>
      <c r="GNH72" s="14"/>
      <c r="GNI72" s="14"/>
      <c r="GNJ72" s="14"/>
      <c r="GNK72" s="14"/>
      <c r="GNL72" s="14"/>
      <c r="GNM72" s="14"/>
      <c r="GNN72" s="14"/>
      <c r="GNO72" s="14"/>
      <c r="GNP72" s="14"/>
      <c r="GNQ72" s="14"/>
      <c r="GNR72" s="14"/>
      <c r="GNS72" s="14"/>
      <c r="GNT72" s="14"/>
      <c r="GNU72" s="14"/>
      <c r="GNV72" s="14"/>
      <c r="GNW72" s="14"/>
      <c r="GNX72" s="14"/>
      <c r="GNY72" s="14"/>
      <c r="GNZ72" s="14"/>
      <c r="GOA72" s="14"/>
      <c r="GOB72" s="14"/>
      <c r="GOC72" s="14"/>
      <c r="GOD72" s="14"/>
      <c r="GOE72" s="14"/>
      <c r="GOF72" s="14"/>
      <c r="GOG72" s="14"/>
      <c r="GOH72" s="14"/>
      <c r="GOI72" s="14"/>
      <c r="GOJ72" s="14"/>
      <c r="GOK72" s="14"/>
      <c r="GOL72" s="14"/>
      <c r="GOM72" s="14"/>
      <c r="GON72" s="14"/>
      <c r="GOO72" s="14"/>
      <c r="GOP72" s="14"/>
      <c r="GOQ72" s="14"/>
      <c r="GOR72" s="14"/>
      <c r="GOS72" s="14"/>
      <c r="GOT72" s="14"/>
      <c r="GOU72" s="14"/>
      <c r="GOV72" s="14"/>
      <c r="GOW72" s="14"/>
      <c r="GOX72" s="14"/>
      <c r="GOY72" s="14"/>
      <c r="GOZ72" s="14"/>
      <c r="GPA72" s="14"/>
      <c r="GPB72" s="14"/>
      <c r="GPC72" s="14"/>
      <c r="GPD72" s="14"/>
      <c r="GPE72" s="14"/>
      <c r="GPF72" s="14"/>
      <c r="GPG72" s="14"/>
      <c r="GPH72" s="14"/>
      <c r="GPI72" s="14"/>
      <c r="GPJ72" s="14"/>
      <c r="GPK72" s="14"/>
      <c r="GPL72" s="14"/>
      <c r="GPM72" s="14"/>
      <c r="GPN72" s="14"/>
      <c r="GPO72" s="14"/>
      <c r="GPP72" s="14"/>
      <c r="GPQ72" s="14"/>
      <c r="GPR72" s="14"/>
      <c r="GPS72" s="14"/>
      <c r="GPT72" s="14"/>
      <c r="GPU72" s="14"/>
      <c r="GPV72" s="14"/>
      <c r="GPW72" s="14"/>
      <c r="GPX72" s="14"/>
      <c r="GPY72" s="14"/>
      <c r="GPZ72" s="14"/>
      <c r="GQA72" s="14"/>
      <c r="GQB72" s="14"/>
      <c r="GQC72" s="14"/>
      <c r="GQD72" s="14"/>
      <c r="GQE72" s="14"/>
      <c r="GQF72" s="14"/>
      <c r="GQG72" s="14"/>
      <c r="GQH72" s="14"/>
      <c r="GQI72" s="14"/>
      <c r="GQJ72" s="14"/>
      <c r="GQK72" s="14"/>
      <c r="GQL72" s="14"/>
      <c r="GQM72" s="14"/>
      <c r="GQN72" s="14"/>
      <c r="GQO72" s="14"/>
      <c r="GQP72" s="14"/>
      <c r="GQQ72" s="14"/>
      <c r="GQR72" s="14"/>
      <c r="GQS72" s="14"/>
      <c r="GQT72" s="14"/>
      <c r="GQU72" s="14"/>
      <c r="GQV72" s="14"/>
      <c r="GQW72" s="14"/>
      <c r="GQX72" s="14"/>
      <c r="GQY72" s="14"/>
      <c r="GQZ72" s="14"/>
      <c r="GRA72" s="14"/>
      <c r="GRB72" s="14"/>
      <c r="GRC72" s="14"/>
      <c r="GRD72" s="14"/>
      <c r="GRE72" s="14"/>
      <c r="GRF72" s="14"/>
      <c r="GRG72" s="14"/>
      <c r="GRH72" s="14"/>
      <c r="GRI72" s="14"/>
      <c r="GRJ72" s="14"/>
      <c r="GRK72" s="14"/>
      <c r="GRL72" s="14"/>
      <c r="GRM72" s="14"/>
      <c r="GRN72" s="14"/>
      <c r="GRO72" s="14"/>
      <c r="GRP72" s="14"/>
      <c r="GRQ72" s="14"/>
      <c r="GRR72" s="14"/>
      <c r="GRS72" s="14"/>
      <c r="GRT72" s="14"/>
      <c r="GRU72" s="14"/>
      <c r="GRV72" s="14"/>
      <c r="GRW72" s="14"/>
      <c r="GRX72" s="14"/>
      <c r="GRY72" s="14"/>
      <c r="GRZ72" s="14"/>
      <c r="GSA72" s="14"/>
      <c r="GSB72" s="14"/>
      <c r="GSC72" s="14"/>
      <c r="GSD72" s="14"/>
      <c r="GSE72" s="14"/>
      <c r="GSF72" s="14"/>
      <c r="GSG72" s="14"/>
      <c r="GSH72" s="14"/>
      <c r="GSI72" s="14"/>
      <c r="GSJ72" s="14"/>
      <c r="GSK72" s="14"/>
      <c r="GSL72" s="14"/>
      <c r="GSM72" s="14"/>
      <c r="GSN72" s="14"/>
      <c r="GSO72" s="14"/>
      <c r="GSP72" s="14"/>
      <c r="GSQ72" s="14"/>
      <c r="GSR72" s="14"/>
      <c r="GSS72" s="14"/>
      <c r="GST72" s="14"/>
      <c r="GSU72" s="14"/>
      <c r="GSV72" s="14"/>
      <c r="GSW72" s="14"/>
      <c r="GSX72" s="14"/>
      <c r="GSY72" s="14"/>
      <c r="GSZ72" s="14"/>
      <c r="GTA72" s="14"/>
      <c r="GTB72" s="14"/>
      <c r="GTC72" s="14"/>
      <c r="GTD72" s="14"/>
      <c r="GTE72" s="14"/>
      <c r="GTF72" s="14"/>
      <c r="GTG72" s="14"/>
      <c r="GTH72" s="14"/>
      <c r="GTI72" s="14"/>
      <c r="GTJ72" s="14"/>
      <c r="GTK72" s="14"/>
      <c r="GTL72" s="14"/>
      <c r="GTM72" s="14"/>
      <c r="GTN72" s="14"/>
      <c r="GTO72" s="14"/>
      <c r="GTP72" s="14"/>
      <c r="GTQ72" s="14"/>
      <c r="GTR72" s="14"/>
      <c r="GTS72" s="14"/>
      <c r="GTT72" s="14"/>
      <c r="GTU72" s="14"/>
      <c r="GTV72" s="14"/>
      <c r="GTW72" s="14"/>
      <c r="GTX72" s="14"/>
      <c r="GTY72" s="14"/>
      <c r="GTZ72" s="14"/>
      <c r="GUA72" s="14"/>
      <c r="GUB72" s="14"/>
      <c r="GUC72" s="14"/>
      <c r="GUD72" s="14"/>
      <c r="GUE72" s="14"/>
      <c r="GUF72" s="14"/>
      <c r="GUG72" s="14"/>
      <c r="GUH72" s="14"/>
      <c r="GUI72" s="14"/>
      <c r="GUJ72" s="14"/>
      <c r="GUK72" s="14"/>
      <c r="GUL72" s="14"/>
      <c r="GUM72" s="14"/>
      <c r="GUN72" s="14"/>
      <c r="GUO72" s="14"/>
      <c r="GUP72" s="14"/>
      <c r="GUQ72" s="14"/>
      <c r="GUR72" s="14"/>
      <c r="GUS72" s="14"/>
      <c r="GUT72" s="14"/>
      <c r="GUU72" s="14"/>
      <c r="GUV72" s="14"/>
      <c r="GUW72" s="14"/>
      <c r="GUX72" s="14"/>
      <c r="GUY72" s="14"/>
      <c r="GUZ72" s="14"/>
      <c r="GVA72" s="14"/>
      <c r="GVB72" s="14"/>
      <c r="GVC72" s="14"/>
      <c r="GVD72" s="14"/>
      <c r="GVE72" s="14"/>
      <c r="GVF72" s="14"/>
      <c r="GVG72" s="14"/>
      <c r="GVH72" s="14"/>
      <c r="GVI72" s="14"/>
      <c r="GVJ72" s="14"/>
      <c r="GVK72" s="14"/>
      <c r="GVL72" s="14"/>
      <c r="GVM72" s="14"/>
      <c r="GVN72" s="14"/>
      <c r="GVO72" s="14"/>
      <c r="GVP72" s="14"/>
      <c r="GVQ72" s="14"/>
      <c r="GVR72" s="14"/>
      <c r="GVS72" s="14"/>
      <c r="GVT72" s="14"/>
      <c r="GVU72" s="14"/>
      <c r="GVV72" s="14"/>
      <c r="GVW72" s="14"/>
      <c r="GVX72" s="14"/>
      <c r="GVY72" s="14"/>
      <c r="GVZ72" s="14"/>
      <c r="GWA72" s="14"/>
      <c r="GWB72" s="14"/>
      <c r="GWC72" s="14"/>
      <c r="GWD72" s="14"/>
      <c r="GWE72" s="14"/>
      <c r="GWF72" s="14"/>
      <c r="GWG72" s="14"/>
      <c r="GWH72" s="14"/>
      <c r="GWI72" s="14"/>
      <c r="GWJ72" s="14"/>
      <c r="GWK72" s="14"/>
      <c r="GWL72" s="14"/>
      <c r="GWM72" s="14"/>
      <c r="GWN72" s="14"/>
      <c r="GWO72" s="14"/>
      <c r="GWP72" s="14"/>
      <c r="GWQ72" s="14"/>
      <c r="GWR72" s="14"/>
      <c r="GWS72" s="14"/>
      <c r="GWT72" s="14"/>
      <c r="GWU72" s="14"/>
      <c r="GWV72" s="14"/>
      <c r="GWW72" s="14"/>
      <c r="GWX72" s="14"/>
      <c r="GWY72" s="14"/>
      <c r="GWZ72" s="14"/>
      <c r="GXA72" s="14"/>
      <c r="GXB72" s="14"/>
      <c r="GXC72" s="14"/>
      <c r="GXD72" s="14"/>
      <c r="GXE72" s="14"/>
      <c r="GXF72" s="14"/>
      <c r="GXG72" s="14"/>
      <c r="GXH72" s="14"/>
      <c r="GXI72" s="14"/>
      <c r="GXJ72" s="14"/>
      <c r="GXK72" s="14"/>
      <c r="GXL72" s="14"/>
      <c r="GXM72" s="14"/>
      <c r="GXN72" s="14"/>
      <c r="GXO72" s="14"/>
      <c r="GXP72" s="14"/>
      <c r="GXQ72" s="14"/>
      <c r="GXR72" s="14"/>
      <c r="GXS72" s="14"/>
      <c r="GXT72" s="14"/>
      <c r="GXU72" s="14"/>
      <c r="GXV72" s="14"/>
      <c r="GXW72" s="14"/>
      <c r="GXX72" s="14"/>
      <c r="GXY72" s="14"/>
      <c r="GXZ72" s="14"/>
      <c r="GYA72" s="14"/>
      <c r="GYB72" s="14"/>
      <c r="GYC72" s="14"/>
      <c r="GYD72" s="14"/>
      <c r="GYE72" s="14"/>
      <c r="GYF72" s="14"/>
      <c r="GYG72" s="14"/>
      <c r="GYH72" s="14"/>
      <c r="GYI72" s="14"/>
      <c r="GYJ72" s="14"/>
      <c r="GYK72" s="14"/>
      <c r="GYL72" s="14"/>
      <c r="GYM72" s="14"/>
      <c r="GYN72" s="14"/>
      <c r="GYO72" s="14"/>
      <c r="GYP72" s="14"/>
      <c r="GYQ72" s="14"/>
      <c r="GYR72" s="14"/>
      <c r="GYS72" s="14"/>
      <c r="GYT72" s="14"/>
      <c r="GYU72" s="14"/>
      <c r="GYV72" s="14"/>
      <c r="GYW72" s="14"/>
      <c r="GYX72" s="14"/>
      <c r="GYY72" s="14"/>
      <c r="GYZ72" s="14"/>
      <c r="GZA72" s="14"/>
      <c r="GZB72" s="14"/>
      <c r="GZC72" s="14"/>
      <c r="GZD72" s="14"/>
      <c r="GZE72" s="14"/>
      <c r="GZF72" s="14"/>
      <c r="GZG72" s="14"/>
      <c r="GZH72" s="14"/>
      <c r="GZI72" s="14"/>
      <c r="GZJ72" s="14"/>
      <c r="GZK72" s="14"/>
      <c r="GZL72" s="14"/>
      <c r="GZM72" s="14"/>
      <c r="GZN72" s="14"/>
      <c r="GZO72" s="14"/>
      <c r="GZP72" s="14"/>
      <c r="GZQ72" s="14"/>
      <c r="GZR72" s="14"/>
      <c r="GZS72" s="14"/>
      <c r="GZT72" s="14"/>
      <c r="GZU72" s="14"/>
      <c r="GZV72" s="14"/>
      <c r="GZW72" s="14"/>
      <c r="GZX72" s="14"/>
      <c r="GZY72" s="14"/>
      <c r="GZZ72" s="14"/>
      <c r="HAA72" s="14"/>
      <c r="HAB72" s="14"/>
      <c r="HAC72" s="14"/>
      <c r="HAD72" s="14"/>
      <c r="HAE72" s="14"/>
      <c r="HAF72" s="14"/>
      <c r="HAG72" s="14"/>
      <c r="HAH72" s="14"/>
      <c r="HAI72" s="14"/>
      <c r="HAJ72" s="14"/>
      <c r="HAK72" s="14"/>
      <c r="HAL72" s="14"/>
      <c r="HAM72" s="14"/>
      <c r="HAN72" s="14"/>
      <c r="HAO72" s="14"/>
      <c r="HAP72" s="14"/>
      <c r="HAQ72" s="14"/>
      <c r="HAR72" s="14"/>
      <c r="HAS72" s="14"/>
      <c r="HAT72" s="14"/>
      <c r="HAU72" s="14"/>
      <c r="HAV72" s="14"/>
      <c r="HAW72" s="14"/>
      <c r="HAX72" s="14"/>
      <c r="HAY72" s="14"/>
      <c r="HAZ72" s="14"/>
      <c r="HBA72" s="14"/>
      <c r="HBB72" s="14"/>
      <c r="HBC72" s="14"/>
      <c r="HBD72" s="14"/>
      <c r="HBE72" s="14"/>
      <c r="HBF72" s="14"/>
      <c r="HBG72" s="14"/>
      <c r="HBH72" s="14"/>
      <c r="HBI72" s="14"/>
      <c r="HBJ72" s="14"/>
      <c r="HBK72" s="14"/>
      <c r="HBL72" s="14"/>
      <c r="HBM72" s="14"/>
      <c r="HBN72" s="14"/>
      <c r="HBO72" s="14"/>
      <c r="HBP72" s="14"/>
      <c r="HBQ72" s="14"/>
      <c r="HBR72" s="14"/>
      <c r="HBS72" s="14"/>
      <c r="HBT72" s="14"/>
      <c r="HBU72" s="14"/>
      <c r="HBV72" s="14"/>
      <c r="HBW72" s="14"/>
      <c r="HBX72" s="14"/>
      <c r="HBY72" s="14"/>
      <c r="HBZ72" s="14"/>
      <c r="HCA72" s="14"/>
      <c r="HCB72" s="14"/>
      <c r="HCC72" s="14"/>
      <c r="HCD72" s="14"/>
      <c r="HCE72" s="14"/>
      <c r="HCF72" s="14"/>
      <c r="HCG72" s="14"/>
      <c r="HCH72" s="14"/>
      <c r="HCI72" s="14"/>
      <c r="HCJ72" s="14"/>
      <c r="HCK72" s="14"/>
      <c r="HCL72" s="14"/>
      <c r="HCM72" s="14"/>
      <c r="HCN72" s="14"/>
      <c r="HCO72" s="14"/>
      <c r="HCP72" s="14"/>
      <c r="HCQ72" s="14"/>
      <c r="HCR72" s="14"/>
      <c r="HCS72" s="14"/>
      <c r="HCT72" s="14"/>
      <c r="HCU72" s="14"/>
      <c r="HCV72" s="14"/>
      <c r="HCW72" s="14"/>
      <c r="HCX72" s="14"/>
      <c r="HCY72" s="14"/>
      <c r="HCZ72" s="14"/>
      <c r="HDA72" s="14"/>
      <c r="HDB72" s="14"/>
      <c r="HDC72" s="14"/>
      <c r="HDD72" s="14"/>
      <c r="HDE72" s="14"/>
      <c r="HDF72" s="14"/>
      <c r="HDG72" s="14"/>
      <c r="HDH72" s="14"/>
      <c r="HDI72" s="14"/>
      <c r="HDJ72" s="14"/>
      <c r="HDK72" s="14"/>
      <c r="HDL72" s="14"/>
      <c r="HDM72" s="14"/>
      <c r="HDN72" s="14"/>
      <c r="HDO72" s="14"/>
      <c r="HDP72" s="14"/>
      <c r="HDQ72" s="14"/>
      <c r="HDR72" s="14"/>
      <c r="HDS72" s="14"/>
      <c r="HDT72" s="14"/>
      <c r="HDU72" s="14"/>
      <c r="HDV72" s="14"/>
      <c r="HDW72" s="14"/>
      <c r="HDX72" s="14"/>
      <c r="HDY72" s="14"/>
      <c r="HDZ72" s="14"/>
      <c r="HEA72" s="14"/>
      <c r="HEB72" s="14"/>
      <c r="HEC72" s="14"/>
      <c r="HED72" s="14"/>
      <c r="HEE72" s="14"/>
      <c r="HEF72" s="14"/>
      <c r="HEG72" s="14"/>
      <c r="HEH72" s="14"/>
      <c r="HEI72" s="14"/>
      <c r="HEJ72" s="14"/>
      <c r="HEK72" s="14"/>
      <c r="HEL72" s="14"/>
      <c r="HEM72" s="14"/>
      <c r="HEN72" s="14"/>
      <c r="HEO72" s="14"/>
      <c r="HEP72" s="14"/>
      <c r="HEQ72" s="14"/>
      <c r="HER72" s="14"/>
      <c r="HES72" s="14"/>
      <c r="HET72" s="14"/>
      <c r="HEU72" s="14"/>
      <c r="HEV72" s="14"/>
      <c r="HEW72" s="14"/>
      <c r="HEX72" s="14"/>
      <c r="HEY72" s="14"/>
      <c r="HEZ72" s="14"/>
      <c r="HFA72" s="14"/>
      <c r="HFB72" s="14"/>
      <c r="HFC72" s="14"/>
      <c r="HFD72" s="14"/>
      <c r="HFE72" s="14"/>
      <c r="HFF72" s="14"/>
      <c r="HFG72" s="14"/>
      <c r="HFH72" s="14"/>
      <c r="HFI72" s="14"/>
      <c r="HFJ72" s="14"/>
      <c r="HFK72" s="14"/>
      <c r="HFL72" s="14"/>
      <c r="HFM72" s="14"/>
      <c r="HFN72" s="14"/>
      <c r="HFO72" s="14"/>
      <c r="HFP72" s="14"/>
      <c r="HFQ72" s="14"/>
      <c r="HFR72" s="14"/>
      <c r="HFS72" s="14"/>
      <c r="HFT72" s="14"/>
      <c r="HFU72" s="14"/>
      <c r="HFV72" s="14"/>
      <c r="HFW72" s="14"/>
      <c r="HFX72" s="14"/>
      <c r="HFY72" s="14"/>
      <c r="HFZ72" s="14"/>
      <c r="HGA72" s="14"/>
      <c r="HGB72" s="14"/>
      <c r="HGC72" s="14"/>
      <c r="HGD72" s="14"/>
      <c r="HGE72" s="14"/>
      <c r="HGF72" s="14"/>
      <c r="HGG72" s="14"/>
      <c r="HGH72" s="14"/>
      <c r="HGI72" s="14"/>
      <c r="HGJ72" s="14"/>
      <c r="HGK72" s="14"/>
      <c r="HGL72" s="14"/>
      <c r="HGM72" s="14"/>
      <c r="HGN72" s="14"/>
      <c r="HGO72" s="14"/>
      <c r="HGP72" s="14"/>
      <c r="HGQ72" s="14"/>
      <c r="HGR72" s="14"/>
      <c r="HGS72" s="14"/>
      <c r="HGT72" s="14"/>
      <c r="HGU72" s="14"/>
      <c r="HGV72" s="14"/>
      <c r="HGW72" s="14"/>
      <c r="HGX72" s="14"/>
      <c r="HGY72" s="14"/>
      <c r="HGZ72" s="14"/>
      <c r="HHA72" s="14"/>
      <c r="HHB72" s="14"/>
      <c r="HHC72" s="14"/>
      <c r="HHD72" s="14"/>
      <c r="HHE72" s="14"/>
      <c r="HHF72" s="14"/>
      <c r="HHG72" s="14"/>
      <c r="HHH72" s="14"/>
      <c r="HHI72" s="14"/>
      <c r="HHJ72" s="14"/>
      <c r="HHK72" s="14"/>
      <c r="HHL72" s="14"/>
      <c r="HHM72" s="14"/>
      <c r="HHN72" s="14"/>
      <c r="HHO72" s="14"/>
      <c r="HHP72" s="14"/>
      <c r="HHQ72" s="14"/>
      <c r="HHR72" s="14"/>
      <c r="HHS72" s="14"/>
      <c r="HHT72" s="14"/>
      <c r="HHU72" s="14"/>
      <c r="HHV72" s="14"/>
      <c r="HHW72" s="14"/>
      <c r="HHX72" s="14"/>
      <c r="HHY72" s="14"/>
      <c r="HHZ72" s="14"/>
      <c r="HIA72" s="14"/>
      <c r="HIB72" s="14"/>
      <c r="HIC72" s="14"/>
      <c r="HID72" s="14"/>
      <c r="HIE72" s="14"/>
      <c r="HIF72" s="14"/>
      <c r="HIG72" s="14"/>
      <c r="HIH72" s="14"/>
      <c r="HII72" s="14"/>
      <c r="HIJ72" s="14"/>
      <c r="HIK72" s="14"/>
      <c r="HIL72" s="14"/>
      <c r="HIM72" s="14"/>
      <c r="HIN72" s="14"/>
      <c r="HIO72" s="14"/>
      <c r="HIP72" s="14"/>
      <c r="HIQ72" s="14"/>
      <c r="HIR72" s="14"/>
      <c r="HIS72" s="14"/>
      <c r="HIT72" s="14"/>
      <c r="HIU72" s="14"/>
      <c r="HIV72" s="14"/>
      <c r="HIW72" s="14"/>
      <c r="HIX72" s="14"/>
      <c r="HIY72" s="14"/>
      <c r="HIZ72" s="14"/>
      <c r="HJA72" s="14"/>
      <c r="HJB72" s="14"/>
      <c r="HJC72" s="14"/>
      <c r="HJD72" s="14"/>
      <c r="HJE72" s="14"/>
      <c r="HJF72" s="14"/>
      <c r="HJG72" s="14"/>
      <c r="HJH72" s="14"/>
      <c r="HJI72" s="14"/>
      <c r="HJJ72" s="14"/>
      <c r="HJK72" s="14"/>
      <c r="HJL72" s="14"/>
      <c r="HJM72" s="14"/>
      <c r="HJN72" s="14"/>
      <c r="HJO72" s="14"/>
      <c r="HJP72" s="14"/>
      <c r="HJQ72" s="14"/>
      <c r="HJR72" s="14"/>
      <c r="HJS72" s="14"/>
      <c r="HJT72" s="14"/>
      <c r="HJU72" s="14"/>
      <c r="HJV72" s="14"/>
      <c r="HJW72" s="14"/>
      <c r="HJX72" s="14"/>
      <c r="HJY72" s="14"/>
      <c r="HJZ72" s="14"/>
      <c r="HKA72" s="14"/>
      <c r="HKB72" s="14"/>
      <c r="HKC72" s="14"/>
      <c r="HKD72" s="14"/>
      <c r="HKE72" s="14"/>
      <c r="HKF72" s="14"/>
      <c r="HKG72" s="14"/>
      <c r="HKH72" s="14"/>
      <c r="HKI72" s="14"/>
      <c r="HKJ72" s="14"/>
      <c r="HKK72" s="14"/>
      <c r="HKL72" s="14"/>
      <c r="HKM72" s="14"/>
      <c r="HKN72" s="14"/>
      <c r="HKO72" s="14"/>
      <c r="HKP72" s="14"/>
      <c r="HKQ72" s="14"/>
      <c r="HKR72" s="14"/>
      <c r="HKS72" s="14"/>
      <c r="HKT72" s="14"/>
      <c r="HKU72" s="14"/>
      <c r="HKV72" s="14"/>
      <c r="HKW72" s="14"/>
      <c r="HKX72" s="14"/>
      <c r="HKY72" s="14"/>
      <c r="HKZ72" s="14"/>
      <c r="HLA72" s="14"/>
      <c r="HLB72" s="14"/>
      <c r="HLC72" s="14"/>
      <c r="HLD72" s="14"/>
      <c r="HLE72" s="14"/>
      <c r="HLF72" s="14"/>
      <c r="HLG72" s="14"/>
      <c r="HLH72" s="14"/>
      <c r="HLI72" s="14"/>
      <c r="HLJ72" s="14"/>
      <c r="HLK72" s="14"/>
      <c r="HLL72" s="14"/>
      <c r="HLM72" s="14"/>
      <c r="HLN72" s="14"/>
      <c r="HLO72" s="14"/>
      <c r="HLP72" s="14"/>
      <c r="HLQ72" s="14"/>
      <c r="HLR72" s="14"/>
      <c r="HLS72" s="14"/>
      <c r="HLT72" s="14"/>
      <c r="HLU72" s="14"/>
      <c r="HLV72" s="14"/>
      <c r="HLW72" s="14"/>
      <c r="HLX72" s="14"/>
      <c r="HLY72" s="14"/>
      <c r="HLZ72" s="14"/>
      <c r="HMA72" s="14"/>
      <c r="HMB72" s="14"/>
      <c r="HMC72" s="14"/>
      <c r="HMD72" s="14"/>
      <c r="HME72" s="14"/>
      <c r="HMF72" s="14"/>
      <c r="HMG72" s="14"/>
      <c r="HMH72" s="14"/>
      <c r="HMI72" s="14"/>
      <c r="HMJ72" s="14"/>
      <c r="HMK72" s="14"/>
      <c r="HML72" s="14"/>
      <c r="HMM72" s="14"/>
      <c r="HMN72" s="14"/>
      <c r="HMO72" s="14"/>
      <c r="HMP72" s="14"/>
      <c r="HMQ72" s="14"/>
      <c r="HMR72" s="14"/>
      <c r="HMS72" s="14"/>
      <c r="HMT72" s="14"/>
      <c r="HMU72" s="14"/>
      <c r="HMV72" s="14"/>
      <c r="HMW72" s="14"/>
      <c r="HMX72" s="14"/>
      <c r="HMY72" s="14"/>
      <c r="HMZ72" s="14"/>
      <c r="HNA72" s="14"/>
      <c r="HNB72" s="14"/>
      <c r="HNC72" s="14"/>
      <c r="HND72" s="14"/>
      <c r="HNE72" s="14"/>
      <c r="HNF72" s="14"/>
      <c r="HNG72" s="14"/>
      <c r="HNH72" s="14"/>
      <c r="HNI72" s="14"/>
      <c r="HNJ72" s="14"/>
      <c r="HNK72" s="14"/>
      <c r="HNL72" s="14"/>
      <c r="HNM72" s="14"/>
      <c r="HNN72" s="14"/>
      <c r="HNO72" s="14"/>
      <c r="HNP72" s="14"/>
      <c r="HNQ72" s="14"/>
      <c r="HNR72" s="14"/>
      <c r="HNS72" s="14"/>
      <c r="HNT72" s="14"/>
      <c r="HNU72" s="14"/>
      <c r="HNV72" s="14"/>
      <c r="HNW72" s="14"/>
      <c r="HNX72" s="14"/>
      <c r="HNY72" s="14"/>
      <c r="HNZ72" s="14"/>
      <c r="HOA72" s="14"/>
      <c r="HOB72" s="14"/>
      <c r="HOC72" s="14"/>
      <c r="HOD72" s="14"/>
      <c r="HOE72" s="14"/>
      <c r="HOF72" s="14"/>
      <c r="HOG72" s="14"/>
      <c r="HOH72" s="14"/>
      <c r="HOI72" s="14"/>
      <c r="HOJ72" s="14"/>
      <c r="HOK72" s="14"/>
      <c r="HOL72" s="14"/>
      <c r="HOM72" s="14"/>
      <c r="HON72" s="14"/>
      <c r="HOO72" s="14"/>
      <c r="HOP72" s="14"/>
      <c r="HOQ72" s="14"/>
      <c r="HOR72" s="14"/>
      <c r="HOS72" s="14"/>
      <c r="HOT72" s="14"/>
      <c r="HOU72" s="14"/>
      <c r="HOV72" s="14"/>
      <c r="HOW72" s="14"/>
      <c r="HOX72" s="14"/>
      <c r="HOY72" s="14"/>
      <c r="HOZ72" s="14"/>
      <c r="HPA72" s="14"/>
      <c r="HPB72" s="14"/>
      <c r="HPC72" s="14"/>
      <c r="HPD72" s="14"/>
      <c r="HPE72" s="14"/>
      <c r="HPF72" s="14"/>
      <c r="HPG72" s="14"/>
      <c r="HPH72" s="14"/>
      <c r="HPI72" s="14"/>
      <c r="HPJ72" s="14"/>
      <c r="HPK72" s="14"/>
      <c r="HPL72" s="14"/>
      <c r="HPM72" s="14"/>
      <c r="HPN72" s="14"/>
      <c r="HPO72" s="14"/>
      <c r="HPP72" s="14"/>
      <c r="HPQ72" s="14"/>
      <c r="HPR72" s="14"/>
      <c r="HPS72" s="14"/>
      <c r="HPT72" s="14"/>
      <c r="HPU72" s="14"/>
      <c r="HPV72" s="14"/>
      <c r="HPW72" s="14"/>
      <c r="HPX72" s="14"/>
      <c r="HPY72" s="14"/>
      <c r="HPZ72" s="14"/>
      <c r="HQA72" s="14"/>
      <c r="HQB72" s="14"/>
      <c r="HQC72" s="14"/>
      <c r="HQD72" s="14"/>
      <c r="HQE72" s="14"/>
      <c r="HQF72" s="14"/>
      <c r="HQG72" s="14"/>
      <c r="HQH72" s="14"/>
      <c r="HQI72" s="14"/>
      <c r="HQJ72" s="14"/>
      <c r="HQK72" s="14"/>
      <c r="HQL72" s="14"/>
      <c r="HQM72" s="14"/>
      <c r="HQN72" s="14"/>
      <c r="HQO72" s="14"/>
      <c r="HQP72" s="14"/>
      <c r="HQQ72" s="14"/>
      <c r="HQR72" s="14"/>
      <c r="HQS72" s="14"/>
      <c r="HQT72" s="14"/>
      <c r="HQU72" s="14"/>
      <c r="HQV72" s="14"/>
      <c r="HQW72" s="14"/>
      <c r="HQX72" s="14"/>
      <c r="HQY72" s="14"/>
      <c r="HQZ72" s="14"/>
      <c r="HRA72" s="14"/>
      <c r="HRB72" s="14"/>
      <c r="HRC72" s="14"/>
      <c r="HRD72" s="14"/>
      <c r="HRE72" s="14"/>
      <c r="HRF72" s="14"/>
      <c r="HRG72" s="14"/>
      <c r="HRH72" s="14"/>
      <c r="HRI72" s="14"/>
      <c r="HRJ72" s="14"/>
      <c r="HRK72" s="14"/>
      <c r="HRL72" s="14"/>
      <c r="HRM72" s="14"/>
      <c r="HRN72" s="14"/>
      <c r="HRO72" s="14"/>
      <c r="HRP72" s="14"/>
      <c r="HRQ72" s="14"/>
      <c r="HRR72" s="14"/>
      <c r="HRS72" s="14"/>
      <c r="HRT72" s="14"/>
      <c r="HRU72" s="14"/>
      <c r="HRV72" s="14"/>
      <c r="HRW72" s="14"/>
      <c r="HRX72" s="14"/>
      <c r="HRY72" s="14"/>
      <c r="HRZ72" s="14"/>
      <c r="HSA72" s="14"/>
      <c r="HSB72" s="14"/>
      <c r="HSC72" s="14"/>
      <c r="HSD72" s="14"/>
      <c r="HSE72" s="14"/>
      <c r="HSF72" s="14"/>
      <c r="HSG72" s="14"/>
      <c r="HSH72" s="14"/>
      <c r="HSI72" s="14"/>
      <c r="HSJ72" s="14"/>
      <c r="HSK72" s="14"/>
      <c r="HSL72" s="14"/>
      <c r="HSM72" s="14"/>
      <c r="HSN72" s="14"/>
      <c r="HSO72" s="14"/>
      <c r="HSP72" s="14"/>
      <c r="HSQ72" s="14"/>
      <c r="HSR72" s="14"/>
      <c r="HSS72" s="14"/>
      <c r="HST72" s="14"/>
      <c r="HSU72" s="14"/>
      <c r="HSV72" s="14"/>
      <c r="HSW72" s="14"/>
      <c r="HSX72" s="14"/>
      <c r="HSY72" s="14"/>
      <c r="HSZ72" s="14"/>
      <c r="HTA72" s="14"/>
      <c r="HTB72" s="14"/>
      <c r="HTC72" s="14"/>
      <c r="HTD72" s="14"/>
      <c r="HTE72" s="14"/>
      <c r="HTF72" s="14"/>
      <c r="HTG72" s="14"/>
      <c r="HTH72" s="14"/>
      <c r="HTI72" s="14"/>
      <c r="HTJ72" s="14"/>
      <c r="HTK72" s="14"/>
      <c r="HTL72" s="14"/>
      <c r="HTM72" s="14"/>
      <c r="HTN72" s="14"/>
      <c r="HTO72" s="14"/>
      <c r="HTP72" s="14"/>
      <c r="HTQ72" s="14"/>
      <c r="HTR72" s="14"/>
      <c r="HTS72" s="14"/>
      <c r="HTT72" s="14"/>
      <c r="HTU72" s="14"/>
      <c r="HTV72" s="14"/>
      <c r="HTW72" s="14"/>
      <c r="HTX72" s="14"/>
      <c r="HTY72" s="14"/>
      <c r="HTZ72" s="14"/>
      <c r="HUA72" s="14"/>
      <c r="HUB72" s="14"/>
      <c r="HUC72" s="14"/>
      <c r="HUD72" s="14"/>
      <c r="HUE72" s="14"/>
      <c r="HUF72" s="14"/>
      <c r="HUG72" s="14"/>
      <c r="HUH72" s="14"/>
      <c r="HUI72" s="14"/>
      <c r="HUJ72" s="14"/>
      <c r="HUK72" s="14"/>
      <c r="HUL72" s="14"/>
      <c r="HUM72" s="14"/>
      <c r="HUN72" s="14"/>
      <c r="HUO72" s="14"/>
      <c r="HUP72" s="14"/>
      <c r="HUQ72" s="14"/>
      <c r="HUR72" s="14"/>
      <c r="HUS72" s="14"/>
      <c r="HUT72" s="14"/>
      <c r="HUU72" s="14"/>
      <c r="HUV72" s="14"/>
      <c r="HUW72" s="14"/>
      <c r="HUX72" s="14"/>
      <c r="HUY72" s="14"/>
      <c r="HUZ72" s="14"/>
      <c r="HVA72" s="14"/>
      <c r="HVB72" s="14"/>
      <c r="HVC72" s="14"/>
      <c r="HVD72" s="14"/>
      <c r="HVE72" s="14"/>
      <c r="HVF72" s="14"/>
      <c r="HVG72" s="14"/>
      <c r="HVH72" s="14"/>
      <c r="HVI72" s="14"/>
      <c r="HVJ72" s="14"/>
      <c r="HVK72" s="14"/>
      <c r="HVL72" s="14"/>
      <c r="HVM72" s="14"/>
      <c r="HVN72" s="14"/>
      <c r="HVO72" s="14"/>
      <c r="HVP72" s="14"/>
      <c r="HVQ72" s="14"/>
      <c r="HVR72" s="14"/>
      <c r="HVS72" s="14"/>
      <c r="HVT72" s="14"/>
      <c r="HVU72" s="14"/>
      <c r="HVV72" s="14"/>
      <c r="HVW72" s="14"/>
      <c r="HVX72" s="14"/>
      <c r="HVY72" s="14"/>
      <c r="HVZ72" s="14"/>
      <c r="HWA72" s="14"/>
      <c r="HWB72" s="14"/>
      <c r="HWC72" s="14"/>
      <c r="HWD72" s="14"/>
      <c r="HWE72" s="14"/>
      <c r="HWF72" s="14"/>
      <c r="HWG72" s="14"/>
      <c r="HWH72" s="14"/>
      <c r="HWI72" s="14"/>
      <c r="HWJ72" s="14"/>
      <c r="HWK72" s="14"/>
      <c r="HWL72" s="14"/>
      <c r="HWM72" s="14"/>
      <c r="HWN72" s="14"/>
      <c r="HWO72" s="14"/>
      <c r="HWP72" s="14"/>
      <c r="HWQ72" s="14"/>
      <c r="HWR72" s="14"/>
      <c r="HWS72" s="14"/>
      <c r="HWT72" s="14"/>
      <c r="HWU72" s="14"/>
      <c r="HWV72" s="14"/>
      <c r="HWW72" s="14"/>
      <c r="HWX72" s="14"/>
      <c r="HWY72" s="14"/>
      <c r="HWZ72" s="14"/>
      <c r="HXA72" s="14"/>
      <c r="HXB72" s="14"/>
      <c r="HXC72" s="14"/>
      <c r="HXD72" s="14"/>
      <c r="HXE72" s="14"/>
      <c r="HXF72" s="14"/>
      <c r="HXG72" s="14"/>
      <c r="HXH72" s="14"/>
      <c r="HXI72" s="14"/>
      <c r="HXJ72" s="14"/>
      <c r="HXK72" s="14"/>
      <c r="HXL72" s="14"/>
      <c r="HXM72" s="14"/>
      <c r="HXN72" s="14"/>
      <c r="HXO72" s="14"/>
      <c r="HXP72" s="14"/>
      <c r="HXQ72" s="14"/>
      <c r="HXR72" s="14"/>
      <c r="HXS72" s="14"/>
      <c r="HXT72" s="14"/>
      <c r="HXU72" s="14"/>
      <c r="HXV72" s="14"/>
      <c r="HXW72" s="14"/>
      <c r="HXX72" s="14"/>
      <c r="HXY72" s="14"/>
      <c r="HXZ72" s="14"/>
      <c r="HYA72" s="14"/>
      <c r="HYB72" s="14"/>
      <c r="HYC72" s="14"/>
      <c r="HYD72" s="14"/>
      <c r="HYE72" s="14"/>
      <c r="HYF72" s="14"/>
      <c r="HYG72" s="14"/>
      <c r="HYH72" s="14"/>
      <c r="HYI72" s="14"/>
      <c r="HYJ72" s="14"/>
      <c r="HYK72" s="14"/>
      <c r="HYL72" s="14"/>
      <c r="HYM72" s="14"/>
      <c r="HYN72" s="14"/>
      <c r="HYO72" s="14"/>
      <c r="HYP72" s="14"/>
      <c r="HYQ72" s="14"/>
      <c r="HYR72" s="14"/>
      <c r="HYS72" s="14"/>
      <c r="HYT72" s="14"/>
      <c r="HYU72" s="14"/>
      <c r="HYV72" s="14"/>
      <c r="HYW72" s="14"/>
      <c r="HYX72" s="14"/>
      <c r="HYY72" s="14"/>
      <c r="HYZ72" s="14"/>
      <c r="HZA72" s="14"/>
      <c r="HZB72" s="14"/>
      <c r="HZC72" s="14"/>
      <c r="HZD72" s="14"/>
      <c r="HZE72" s="14"/>
      <c r="HZF72" s="14"/>
      <c r="HZG72" s="14"/>
      <c r="HZH72" s="14"/>
      <c r="HZI72" s="14"/>
      <c r="HZJ72" s="14"/>
      <c r="HZK72" s="14"/>
      <c r="HZL72" s="14"/>
      <c r="HZM72" s="14"/>
      <c r="HZN72" s="14"/>
      <c r="HZO72" s="14"/>
      <c r="HZP72" s="14"/>
      <c r="HZQ72" s="14"/>
      <c r="HZR72" s="14"/>
      <c r="HZS72" s="14"/>
      <c r="HZT72" s="14"/>
      <c r="HZU72" s="14"/>
      <c r="HZV72" s="14"/>
      <c r="HZW72" s="14"/>
      <c r="HZX72" s="14"/>
      <c r="HZY72" s="14"/>
      <c r="HZZ72" s="14"/>
      <c r="IAA72" s="14"/>
      <c r="IAB72" s="14"/>
      <c r="IAC72" s="14"/>
      <c r="IAD72" s="14"/>
      <c r="IAE72" s="14"/>
      <c r="IAF72" s="14"/>
      <c r="IAG72" s="14"/>
      <c r="IAH72" s="14"/>
      <c r="IAI72" s="14"/>
      <c r="IAJ72" s="14"/>
      <c r="IAK72" s="14"/>
      <c r="IAL72" s="14"/>
      <c r="IAM72" s="14"/>
      <c r="IAN72" s="14"/>
      <c r="IAO72" s="14"/>
      <c r="IAP72" s="14"/>
      <c r="IAQ72" s="14"/>
      <c r="IAR72" s="14"/>
      <c r="IAS72" s="14"/>
      <c r="IAT72" s="14"/>
      <c r="IAU72" s="14"/>
      <c r="IAV72" s="14"/>
      <c r="IAW72" s="14"/>
      <c r="IAX72" s="14"/>
      <c r="IAY72" s="14"/>
      <c r="IAZ72" s="14"/>
      <c r="IBA72" s="14"/>
      <c r="IBB72" s="14"/>
      <c r="IBC72" s="14"/>
      <c r="IBD72" s="14"/>
      <c r="IBE72" s="14"/>
      <c r="IBF72" s="14"/>
      <c r="IBG72" s="14"/>
      <c r="IBH72" s="14"/>
      <c r="IBI72" s="14"/>
      <c r="IBJ72" s="14"/>
      <c r="IBK72" s="14"/>
      <c r="IBL72" s="14"/>
      <c r="IBM72" s="14"/>
      <c r="IBN72" s="14"/>
      <c r="IBO72" s="14"/>
      <c r="IBP72" s="14"/>
      <c r="IBQ72" s="14"/>
      <c r="IBR72" s="14"/>
      <c r="IBS72" s="14"/>
      <c r="IBT72" s="14"/>
      <c r="IBU72" s="14"/>
      <c r="IBV72" s="14"/>
      <c r="IBW72" s="14"/>
      <c r="IBX72" s="14"/>
      <c r="IBY72" s="14"/>
      <c r="IBZ72" s="14"/>
      <c r="ICA72" s="14"/>
      <c r="ICB72" s="14"/>
      <c r="ICC72" s="14"/>
      <c r="ICD72" s="14"/>
      <c r="ICE72" s="14"/>
      <c r="ICF72" s="14"/>
      <c r="ICG72" s="14"/>
      <c r="ICH72" s="14"/>
      <c r="ICI72" s="14"/>
      <c r="ICJ72" s="14"/>
      <c r="ICK72" s="14"/>
      <c r="ICL72" s="14"/>
      <c r="ICM72" s="14"/>
      <c r="ICN72" s="14"/>
      <c r="ICO72" s="14"/>
      <c r="ICP72" s="14"/>
      <c r="ICQ72" s="14"/>
      <c r="ICR72" s="14"/>
      <c r="ICS72" s="14"/>
      <c r="ICT72" s="14"/>
      <c r="ICU72" s="14"/>
      <c r="ICV72" s="14"/>
      <c r="ICW72" s="14"/>
      <c r="ICX72" s="14"/>
      <c r="ICY72" s="14"/>
      <c r="ICZ72" s="14"/>
      <c r="IDA72" s="14"/>
      <c r="IDB72" s="14"/>
      <c r="IDC72" s="14"/>
      <c r="IDD72" s="14"/>
      <c r="IDE72" s="14"/>
      <c r="IDF72" s="14"/>
      <c r="IDG72" s="14"/>
      <c r="IDH72" s="14"/>
      <c r="IDI72" s="14"/>
      <c r="IDJ72" s="14"/>
      <c r="IDK72" s="14"/>
      <c r="IDL72" s="14"/>
      <c r="IDM72" s="14"/>
      <c r="IDN72" s="14"/>
      <c r="IDO72" s="14"/>
      <c r="IDP72" s="14"/>
      <c r="IDQ72" s="14"/>
      <c r="IDR72" s="14"/>
      <c r="IDS72" s="14"/>
      <c r="IDT72" s="14"/>
      <c r="IDU72" s="14"/>
      <c r="IDV72" s="14"/>
      <c r="IDW72" s="14"/>
      <c r="IDX72" s="14"/>
      <c r="IDY72" s="14"/>
      <c r="IDZ72" s="14"/>
      <c r="IEA72" s="14"/>
      <c r="IEB72" s="14"/>
      <c r="IEC72" s="14"/>
      <c r="IED72" s="14"/>
      <c r="IEE72" s="14"/>
      <c r="IEF72" s="14"/>
      <c r="IEG72" s="14"/>
      <c r="IEH72" s="14"/>
      <c r="IEI72" s="14"/>
      <c r="IEJ72" s="14"/>
      <c r="IEK72" s="14"/>
      <c r="IEL72" s="14"/>
      <c r="IEM72" s="14"/>
      <c r="IEN72" s="14"/>
      <c r="IEO72" s="14"/>
      <c r="IEP72" s="14"/>
      <c r="IEQ72" s="14"/>
      <c r="IER72" s="14"/>
      <c r="IES72" s="14"/>
      <c r="IET72" s="14"/>
      <c r="IEU72" s="14"/>
      <c r="IEV72" s="14"/>
      <c r="IEW72" s="14"/>
      <c r="IEX72" s="14"/>
      <c r="IEY72" s="14"/>
      <c r="IEZ72" s="14"/>
      <c r="IFA72" s="14"/>
      <c r="IFB72" s="14"/>
      <c r="IFC72" s="14"/>
      <c r="IFD72" s="14"/>
      <c r="IFE72" s="14"/>
      <c r="IFF72" s="14"/>
      <c r="IFG72" s="14"/>
      <c r="IFH72" s="14"/>
      <c r="IFI72" s="14"/>
      <c r="IFJ72" s="14"/>
      <c r="IFK72" s="14"/>
      <c r="IFL72" s="14"/>
      <c r="IFM72" s="14"/>
      <c r="IFN72" s="14"/>
      <c r="IFO72" s="14"/>
      <c r="IFP72" s="14"/>
      <c r="IFQ72" s="14"/>
      <c r="IFR72" s="14"/>
      <c r="IFS72" s="14"/>
      <c r="IFT72" s="14"/>
      <c r="IFU72" s="14"/>
      <c r="IFV72" s="14"/>
      <c r="IFW72" s="14"/>
      <c r="IFX72" s="14"/>
      <c r="IFY72" s="14"/>
      <c r="IFZ72" s="14"/>
      <c r="IGA72" s="14"/>
      <c r="IGB72" s="14"/>
      <c r="IGC72" s="14"/>
      <c r="IGD72" s="14"/>
      <c r="IGE72" s="14"/>
      <c r="IGF72" s="14"/>
      <c r="IGG72" s="14"/>
      <c r="IGH72" s="14"/>
      <c r="IGI72" s="14"/>
      <c r="IGJ72" s="14"/>
      <c r="IGK72" s="14"/>
      <c r="IGL72" s="14"/>
      <c r="IGM72" s="14"/>
      <c r="IGN72" s="14"/>
      <c r="IGO72" s="14"/>
      <c r="IGP72" s="14"/>
      <c r="IGQ72" s="14"/>
      <c r="IGR72" s="14"/>
      <c r="IGS72" s="14"/>
      <c r="IGT72" s="14"/>
      <c r="IGU72" s="14"/>
      <c r="IGV72" s="14"/>
      <c r="IGW72" s="14"/>
      <c r="IGX72" s="14"/>
      <c r="IGY72" s="14"/>
      <c r="IGZ72" s="14"/>
      <c r="IHA72" s="14"/>
      <c r="IHB72" s="14"/>
      <c r="IHC72" s="14"/>
      <c r="IHD72" s="14"/>
      <c r="IHE72" s="14"/>
      <c r="IHF72" s="14"/>
      <c r="IHG72" s="14"/>
      <c r="IHH72" s="14"/>
      <c r="IHI72" s="14"/>
      <c r="IHJ72" s="14"/>
      <c r="IHK72" s="14"/>
      <c r="IHL72" s="14"/>
      <c r="IHM72" s="14"/>
      <c r="IHN72" s="14"/>
      <c r="IHO72" s="14"/>
      <c r="IHP72" s="14"/>
      <c r="IHQ72" s="14"/>
      <c r="IHR72" s="14"/>
      <c r="IHS72" s="14"/>
      <c r="IHT72" s="14"/>
      <c r="IHU72" s="14"/>
      <c r="IHV72" s="14"/>
      <c r="IHW72" s="14"/>
      <c r="IHX72" s="14"/>
      <c r="IHY72" s="14"/>
      <c r="IHZ72" s="14"/>
      <c r="IIA72" s="14"/>
      <c r="IIB72" s="14"/>
      <c r="IIC72" s="14"/>
      <c r="IID72" s="14"/>
      <c r="IIE72" s="14"/>
      <c r="IIF72" s="14"/>
      <c r="IIG72" s="14"/>
      <c r="IIH72" s="14"/>
      <c r="III72" s="14"/>
      <c r="IIJ72" s="14"/>
      <c r="IIK72" s="14"/>
      <c r="IIL72" s="14"/>
      <c r="IIM72" s="14"/>
      <c r="IIN72" s="14"/>
      <c r="IIO72" s="14"/>
      <c r="IIP72" s="14"/>
      <c r="IIQ72" s="14"/>
      <c r="IIR72" s="14"/>
      <c r="IIS72" s="14"/>
      <c r="IIT72" s="14"/>
      <c r="IIU72" s="14"/>
      <c r="IIV72" s="14"/>
      <c r="IIW72" s="14"/>
      <c r="IIX72" s="14"/>
      <c r="IIY72" s="14"/>
      <c r="IIZ72" s="14"/>
      <c r="IJA72" s="14"/>
      <c r="IJB72" s="14"/>
      <c r="IJC72" s="14"/>
      <c r="IJD72" s="14"/>
      <c r="IJE72" s="14"/>
      <c r="IJF72" s="14"/>
      <c r="IJG72" s="14"/>
      <c r="IJH72" s="14"/>
      <c r="IJI72" s="14"/>
      <c r="IJJ72" s="14"/>
      <c r="IJK72" s="14"/>
      <c r="IJL72" s="14"/>
      <c r="IJM72" s="14"/>
      <c r="IJN72" s="14"/>
      <c r="IJO72" s="14"/>
      <c r="IJP72" s="14"/>
      <c r="IJQ72" s="14"/>
      <c r="IJR72" s="14"/>
      <c r="IJS72" s="14"/>
      <c r="IJT72" s="14"/>
      <c r="IJU72" s="14"/>
      <c r="IJV72" s="14"/>
      <c r="IJW72" s="14"/>
      <c r="IJX72" s="14"/>
      <c r="IJY72" s="14"/>
      <c r="IJZ72" s="14"/>
      <c r="IKA72" s="14"/>
      <c r="IKB72" s="14"/>
      <c r="IKC72" s="14"/>
      <c r="IKD72" s="14"/>
      <c r="IKE72" s="14"/>
      <c r="IKF72" s="14"/>
      <c r="IKG72" s="14"/>
      <c r="IKH72" s="14"/>
      <c r="IKI72" s="14"/>
      <c r="IKJ72" s="14"/>
      <c r="IKK72" s="14"/>
      <c r="IKL72" s="14"/>
      <c r="IKM72" s="14"/>
      <c r="IKN72" s="14"/>
      <c r="IKO72" s="14"/>
      <c r="IKP72" s="14"/>
      <c r="IKQ72" s="14"/>
      <c r="IKR72" s="14"/>
      <c r="IKS72" s="14"/>
      <c r="IKT72" s="14"/>
      <c r="IKU72" s="14"/>
      <c r="IKV72" s="14"/>
      <c r="IKW72" s="14"/>
      <c r="IKX72" s="14"/>
      <c r="IKY72" s="14"/>
      <c r="IKZ72" s="14"/>
      <c r="ILA72" s="14"/>
      <c r="ILB72" s="14"/>
      <c r="ILC72" s="14"/>
      <c r="ILD72" s="14"/>
      <c r="ILE72" s="14"/>
      <c r="ILF72" s="14"/>
      <c r="ILG72" s="14"/>
      <c r="ILH72" s="14"/>
      <c r="ILI72" s="14"/>
      <c r="ILJ72" s="14"/>
      <c r="ILK72" s="14"/>
      <c r="ILL72" s="14"/>
      <c r="ILM72" s="14"/>
      <c r="ILN72" s="14"/>
      <c r="ILO72" s="14"/>
      <c r="ILP72" s="14"/>
      <c r="ILQ72" s="14"/>
      <c r="ILR72" s="14"/>
      <c r="ILS72" s="14"/>
      <c r="ILT72" s="14"/>
      <c r="ILU72" s="14"/>
      <c r="ILV72" s="14"/>
      <c r="ILW72" s="14"/>
      <c r="ILX72" s="14"/>
      <c r="ILY72" s="14"/>
      <c r="ILZ72" s="14"/>
      <c r="IMA72" s="14"/>
      <c r="IMB72" s="14"/>
      <c r="IMC72" s="14"/>
      <c r="IMD72" s="14"/>
      <c r="IME72" s="14"/>
      <c r="IMF72" s="14"/>
      <c r="IMG72" s="14"/>
      <c r="IMH72" s="14"/>
      <c r="IMI72" s="14"/>
      <c r="IMJ72" s="14"/>
      <c r="IMK72" s="14"/>
      <c r="IML72" s="14"/>
      <c r="IMM72" s="14"/>
      <c r="IMN72" s="14"/>
      <c r="IMO72" s="14"/>
      <c r="IMP72" s="14"/>
      <c r="IMQ72" s="14"/>
      <c r="IMR72" s="14"/>
      <c r="IMS72" s="14"/>
      <c r="IMT72" s="14"/>
      <c r="IMU72" s="14"/>
      <c r="IMV72" s="14"/>
      <c r="IMW72" s="14"/>
      <c r="IMX72" s="14"/>
      <c r="IMY72" s="14"/>
      <c r="IMZ72" s="14"/>
      <c r="INA72" s="14"/>
      <c r="INB72" s="14"/>
      <c r="INC72" s="14"/>
      <c r="IND72" s="14"/>
      <c r="INE72" s="14"/>
      <c r="INF72" s="14"/>
      <c r="ING72" s="14"/>
      <c r="INH72" s="14"/>
      <c r="INI72" s="14"/>
      <c r="INJ72" s="14"/>
      <c r="INK72" s="14"/>
      <c r="INL72" s="14"/>
      <c r="INM72" s="14"/>
      <c r="INN72" s="14"/>
      <c r="INO72" s="14"/>
      <c r="INP72" s="14"/>
      <c r="INQ72" s="14"/>
      <c r="INR72" s="14"/>
      <c r="INS72" s="14"/>
      <c r="INT72" s="14"/>
      <c r="INU72" s="14"/>
      <c r="INV72" s="14"/>
      <c r="INW72" s="14"/>
      <c r="INX72" s="14"/>
      <c r="INY72" s="14"/>
      <c r="INZ72" s="14"/>
      <c r="IOA72" s="14"/>
      <c r="IOB72" s="14"/>
      <c r="IOC72" s="14"/>
      <c r="IOD72" s="14"/>
      <c r="IOE72" s="14"/>
      <c r="IOF72" s="14"/>
      <c r="IOG72" s="14"/>
      <c r="IOH72" s="14"/>
      <c r="IOI72" s="14"/>
      <c r="IOJ72" s="14"/>
      <c r="IOK72" s="14"/>
      <c r="IOL72" s="14"/>
      <c r="IOM72" s="14"/>
      <c r="ION72" s="14"/>
      <c r="IOO72" s="14"/>
      <c r="IOP72" s="14"/>
      <c r="IOQ72" s="14"/>
      <c r="IOR72" s="14"/>
      <c r="IOS72" s="14"/>
      <c r="IOT72" s="14"/>
      <c r="IOU72" s="14"/>
      <c r="IOV72" s="14"/>
      <c r="IOW72" s="14"/>
      <c r="IOX72" s="14"/>
      <c r="IOY72" s="14"/>
      <c r="IOZ72" s="14"/>
      <c r="IPA72" s="14"/>
      <c r="IPB72" s="14"/>
      <c r="IPC72" s="14"/>
      <c r="IPD72" s="14"/>
      <c r="IPE72" s="14"/>
      <c r="IPF72" s="14"/>
      <c r="IPG72" s="14"/>
      <c r="IPH72" s="14"/>
      <c r="IPI72" s="14"/>
      <c r="IPJ72" s="14"/>
      <c r="IPK72" s="14"/>
      <c r="IPL72" s="14"/>
      <c r="IPM72" s="14"/>
      <c r="IPN72" s="14"/>
      <c r="IPO72" s="14"/>
      <c r="IPP72" s="14"/>
      <c r="IPQ72" s="14"/>
      <c r="IPR72" s="14"/>
      <c r="IPS72" s="14"/>
      <c r="IPT72" s="14"/>
      <c r="IPU72" s="14"/>
      <c r="IPV72" s="14"/>
      <c r="IPW72" s="14"/>
      <c r="IPX72" s="14"/>
      <c r="IPY72" s="14"/>
      <c r="IPZ72" s="14"/>
      <c r="IQA72" s="14"/>
      <c r="IQB72" s="14"/>
      <c r="IQC72" s="14"/>
      <c r="IQD72" s="14"/>
      <c r="IQE72" s="14"/>
      <c r="IQF72" s="14"/>
      <c r="IQG72" s="14"/>
      <c r="IQH72" s="14"/>
      <c r="IQI72" s="14"/>
      <c r="IQJ72" s="14"/>
      <c r="IQK72" s="14"/>
      <c r="IQL72" s="14"/>
      <c r="IQM72" s="14"/>
      <c r="IQN72" s="14"/>
      <c r="IQO72" s="14"/>
      <c r="IQP72" s="14"/>
      <c r="IQQ72" s="14"/>
      <c r="IQR72" s="14"/>
      <c r="IQS72" s="14"/>
      <c r="IQT72" s="14"/>
      <c r="IQU72" s="14"/>
      <c r="IQV72" s="14"/>
      <c r="IQW72" s="14"/>
      <c r="IQX72" s="14"/>
      <c r="IQY72" s="14"/>
      <c r="IQZ72" s="14"/>
      <c r="IRA72" s="14"/>
      <c r="IRB72" s="14"/>
      <c r="IRC72" s="14"/>
      <c r="IRD72" s="14"/>
      <c r="IRE72" s="14"/>
      <c r="IRF72" s="14"/>
      <c r="IRG72" s="14"/>
      <c r="IRH72" s="14"/>
      <c r="IRI72" s="14"/>
      <c r="IRJ72" s="14"/>
      <c r="IRK72" s="14"/>
      <c r="IRL72" s="14"/>
      <c r="IRM72" s="14"/>
      <c r="IRN72" s="14"/>
      <c r="IRO72" s="14"/>
      <c r="IRP72" s="14"/>
      <c r="IRQ72" s="14"/>
      <c r="IRR72" s="14"/>
      <c r="IRS72" s="14"/>
      <c r="IRT72" s="14"/>
      <c r="IRU72" s="14"/>
      <c r="IRV72" s="14"/>
      <c r="IRW72" s="14"/>
      <c r="IRX72" s="14"/>
      <c r="IRY72" s="14"/>
      <c r="IRZ72" s="14"/>
      <c r="ISA72" s="14"/>
      <c r="ISB72" s="14"/>
      <c r="ISC72" s="14"/>
      <c r="ISD72" s="14"/>
      <c r="ISE72" s="14"/>
      <c r="ISF72" s="14"/>
      <c r="ISG72" s="14"/>
      <c r="ISH72" s="14"/>
      <c r="ISI72" s="14"/>
      <c r="ISJ72" s="14"/>
      <c r="ISK72" s="14"/>
      <c r="ISL72" s="14"/>
      <c r="ISM72" s="14"/>
      <c r="ISN72" s="14"/>
      <c r="ISO72" s="14"/>
      <c r="ISP72" s="14"/>
      <c r="ISQ72" s="14"/>
      <c r="ISR72" s="14"/>
      <c r="ISS72" s="14"/>
      <c r="IST72" s="14"/>
      <c r="ISU72" s="14"/>
      <c r="ISV72" s="14"/>
      <c r="ISW72" s="14"/>
      <c r="ISX72" s="14"/>
      <c r="ISY72" s="14"/>
      <c r="ISZ72" s="14"/>
      <c r="ITA72" s="14"/>
      <c r="ITB72" s="14"/>
      <c r="ITC72" s="14"/>
      <c r="ITD72" s="14"/>
      <c r="ITE72" s="14"/>
      <c r="ITF72" s="14"/>
      <c r="ITG72" s="14"/>
      <c r="ITH72" s="14"/>
      <c r="ITI72" s="14"/>
      <c r="ITJ72" s="14"/>
      <c r="ITK72" s="14"/>
      <c r="ITL72" s="14"/>
      <c r="ITM72" s="14"/>
      <c r="ITN72" s="14"/>
      <c r="ITO72" s="14"/>
      <c r="ITP72" s="14"/>
      <c r="ITQ72" s="14"/>
      <c r="ITR72" s="14"/>
      <c r="ITS72" s="14"/>
      <c r="ITT72" s="14"/>
      <c r="ITU72" s="14"/>
      <c r="ITV72" s="14"/>
      <c r="ITW72" s="14"/>
      <c r="ITX72" s="14"/>
      <c r="ITY72" s="14"/>
      <c r="ITZ72" s="14"/>
      <c r="IUA72" s="14"/>
      <c r="IUB72" s="14"/>
      <c r="IUC72" s="14"/>
      <c r="IUD72" s="14"/>
      <c r="IUE72" s="14"/>
      <c r="IUF72" s="14"/>
      <c r="IUG72" s="14"/>
      <c r="IUH72" s="14"/>
      <c r="IUI72" s="14"/>
      <c r="IUJ72" s="14"/>
      <c r="IUK72" s="14"/>
      <c r="IUL72" s="14"/>
      <c r="IUM72" s="14"/>
      <c r="IUN72" s="14"/>
      <c r="IUO72" s="14"/>
      <c r="IUP72" s="14"/>
      <c r="IUQ72" s="14"/>
      <c r="IUR72" s="14"/>
      <c r="IUS72" s="14"/>
      <c r="IUT72" s="14"/>
      <c r="IUU72" s="14"/>
      <c r="IUV72" s="14"/>
      <c r="IUW72" s="14"/>
      <c r="IUX72" s="14"/>
      <c r="IUY72" s="14"/>
      <c r="IUZ72" s="14"/>
      <c r="IVA72" s="14"/>
      <c r="IVB72" s="14"/>
      <c r="IVC72" s="14"/>
      <c r="IVD72" s="14"/>
      <c r="IVE72" s="14"/>
      <c r="IVF72" s="14"/>
      <c r="IVG72" s="14"/>
      <c r="IVH72" s="14"/>
      <c r="IVI72" s="14"/>
      <c r="IVJ72" s="14"/>
      <c r="IVK72" s="14"/>
      <c r="IVL72" s="14"/>
      <c r="IVM72" s="14"/>
      <c r="IVN72" s="14"/>
      <c r="IVO72" s="14"/>
      <c r="IVP72" s="14"/>
      <c r="IVQ72" s="14"/>
      <c r="IVR72" s="14"/>
      <c r="IVS72" s="14"/>
      <c r="IVT72" s="14"/>
      <c r="IVU72" s="14"/>
      <c r="IVV72" s="14"/>
      <c r="IVW72" s="14"/>
      <c r="IVX72" s="14"/>
      <c r="IVY72" s="14"/>
      <c r="IVZ72" s="14"/>
      <c r="IWA72" s="14"/>
      <c r="IWB72" s="14"/>
      <c r="IWC72" s="14"/>
      <c r="IWD72" s="14"/>
      <c r="IWE72" s="14"/>
      <c r="IWF72" s="14"/>
      <c r="IWG72" s="14"/>
      <c r="IWH72" s="14"/>
      <c r="IWI72" s="14"/>
      <c r="IWJ72" s="14"/>
      <c r="IWK72" s="14"/>
      <c r="IWL72" s="14"/>
      <c r="IWM72" s="14"/>
      <c r="IWN72" s="14"/>
      <c r="IWO72" s="14"/>
      <c r="IWP72" s="14"/>
      <c r="IWQ72" s="14"/>
      <c r="IWR72" s="14"/>
      <c r="IWS72" s="14"/>
      <c r="IWT72" s="14"/>
      <c r="IWU72" s="14"/>
      <c r="IWV72" s="14"/>
      <c r="IWW72" s="14"/>
      <c r="IWX72" s="14"/>
      <c r="IWY72" s="14"/>
      <c r="IWZ72" s="14"/>
      <c r="IXA72" s="14"/>
      <c r="IXB72" s="14"/>
      <c r="IXC72" s="14"/>
      <c r="IXD72" s="14"/>
      <c r="IXE72" s="14"/>
      <c r="IXF72" s="14"/>
      <c r="IXG72" s="14"/>
      <c r="IXH72" s="14"/>
      <c r="IXI72" s="14"/>
      <c r="IXJ72" s="14"/>
      <c r="IXK72" s="14"/>
      <c r="IXL72" s="14"/>
      <c r="IXM72" s="14"/>
      <c r="IXN72" s="14"/>
      <c r="IXO72" s="14"/>
      <c r="IXP72" s="14"/>
      <c r="IXQ72" s="14"/>
      <c r="IXR72" s="14"/>
      <c r="IXS72" s="14"/>
      <c r="IXT72" s="14"/>
      <c r="IXU72" s="14"/>
      <c r="IXV72" s="14"/>
      <c r="IXW72" s="14"/>
      <c r="IXX72" s="14"/>
      <c r="IXY72" s="14"/>
      <c r="IXZ72" s="14"/>
      <c r="IYA72" s="14"/>
      <c r="IYB72" s="14"/>
      <c r="IYC72" s="14"/>
      <c r="IYD72" s="14"/>
      <c r="IYE72" s="14"/>
      <c r="IYF72" s="14"/>
      <c r="IYG72" s="14"/>
      <c r="IYH72" s="14"/>
      <c r="IYI72" s="14"/>
      <c r="IYJ72" s="14"/>
      <c r="IYK72" s="14"/>
      <c r="IYL72" s="14"/>
      <c r="IYM72" s="14"/>
      <c r="IYN72" s="14"/>
      <c r="IYO72" s="14"/>
      <c r="IYP72" s="14"/>
      <c r="IYQ72" s="14"/>
      <c r="IYR72" s="14"/>
      <c r="IYS72" s="14"/>
      <c r="IYT72" s="14"/>
      <c r="IYU72" s="14"/>
      <c r="IYV72" s="14"/>
      <c r="IYW72" s="14"/>
      <c r="IYX72" s="14"/>
      <c r="IYY72" s="14"/>
      <c r="IYZ72" s="14"/>
      <c r="IZA72" s="14"/>
      <c r="IZB72" s="14"/>
      <c r="IZC72" s="14"/>
      <c r="IZD72" s="14"/>
      <c r="IZE72" s="14"/>
      <c r="IZF72" s="14"/>
      <c r="IZG72" s="14"/>
      <c r="IZH72" s="14"/>
      <c r="IZI72" s="14"/>
      <c r="IZJ72" s="14"/>
      <c r="IZK72" s="14"/>
      <c r="IZL72" s="14"/>
      <c r="IZM72" s="14"/>
      <c r="IZN72" s="14"/>
      <c r="IZO72" s="14"/>
      <c r="IZP72" s="14"/>
      <c r="IZQ72" s="14"/>
      <c r="IZR72" s="14"/>
      <c r="IZS72" s="14"/>
      <c r="IZT72" s="14"/>
      <c r="IZU72" s="14"/>
      <c r="IZV72" s="14"/>
      <c r="IZW72" s="14"/>
      <c r="IZX72" s="14"/>
      <c r="IZY72" s="14"/>
      <c r="IZZ72" s="14"/>
      <c r="JAA72" s="14"/>
      <c r="JAB72" s="14"/>
      <c r="JAC72" s="14"/>
      <c r="JAD72" s="14"/>
      <c r="JAE72" s="14"/>
      <c r="JAF72" s="14"/>
      <c r="JAG72" s="14"/>
      <c r="JAH72" s="14"/>
      <c r="JAI72" s="14"/>
      <c r="JAJ72" s="14"/>
      <c r="JAK72" s="14"/>
      <c r="JAL72" s="14"/>
      <c r="JAM72" s="14"/>
      <c r="JAN72" s="14"/>
      <c r="JAO72" s="14"/>
      <c r="JAP72" s="14"/>
      <c r="JAQ72" s="14"/>
      <c r="JAR72" s="14"/>
      <c r="JAS72" s="14"/>
      <c r="JAT72" s="14"/>
      <c r="JAU72" s="14"/>
      <c r="JAV72" s="14"/>
      <c r="JAW72" s="14"/>
      <c r="JAX72" s="14"/>
      <c r="JAY72" s="14"/>
      <c r="JAZ72" s="14"/>
      <c r="JBA72" s="14"/>
      <c r="JBB72" s="14"/>
      <c r="JBC72" s="14"/>
      <c r="JBD72" s="14"/>
      <c r="JBE72" s="14"/>
      <c r="JBF72" s="14"/>
      <c r="JBG72" s="14"/>
      <c r="JBH72" s="14"/>
      <c r="JBI72" s="14"/>
      <c r="JBJ72" s="14"/>
      <c r="JBK72" s="14"/>
      <c r="JBL72" s="14"/>
      <c r="JBM72" s="14"/>
      <c r="JBN72" s="14"/>
      <c r="JBO72" s="14"/>
      <c r="JBP72" s="14"/>
      <c r="JBQ72" s="14"/>
      <c r="JBR72" s="14"/>
      <c r="JBS72" s="14"/>
      <c r="JBT72" s="14"/>
      <c r="JBU72" s="14"/>
      <c r="JBV72" s="14"/>
      <c r="JBW72" s="14"/>
      <c r="JBX72" s="14"/>
      <c r="JBY72" s="14"/>
      <c r="JBZ72" s="14"/>
      <c r="JCA72" s="14"/>
      <c r="JCB72" s="14"/>
      <c r="JCC72" s="14"/>
      <c r="JCD72" s="14"/>
      <c r="JCE72" s="14"/>
      <c r="JCF72" s="14"/>
      <c r="JCG72" s="14"/>
      <c r="JCH72" s="14"/>
      <c r="JCI72" s="14"/>
      <c r="JCJ72" s="14"/>
      <c r="JCK72" s="14"/>
      <c r="JCL72" s="14"/>
      <c r="JCM72" s="14"/>
      <c r="JCN72" s="14"/>
      <c r="JCO72" s="14"/>
      <c r="JCP72" s="14"/>
      <c r="JCQ72" s="14"/>
      <c r="JCR72" s="14"/>
      <c r="JCS72" s="14"/>
      <c r="JCT72" s="14"/>
      <c r="JCU72" s="14"/>
      <c r="JCV72" s="14"/>
      <c r="JCW72" s="14"/>
      <c r="JCX72" s="14"/>
      <c r="JCY72" s="14"/>
      <c r="JCZ72" s="14"/>
      <c r="JDA72" s="14"/>
      <c r="JDB72" s="14"/>
      <c r="JDC72" s="14"/>
      <c r="JDD72" s="14"/>
      <c r="JDE72" s="14"/>
      <c r="JDF72" s="14"/>
      <c r="JDG72" s="14"/>
      <c r="JDH72" s="14"/>
      <c r="JDI72" s="14"/>
      <c r="JDJ72" s="14"/>
      <c r="JDK72" s="14"/>
      <c r="JDL72" s="14"/>
      <c r="JDM72" s="14"/>
      <c r="JDN72" s="14"/>
      <c r="JDO72" s="14"/>
      <c r="JDP72" s="14"/>
      <c r="JDQ72" s="14"/>
      <c r="JDR72" s="14"/>
      <c r="JDS72" s="14"/>
      <c r="JDT72" s="14"/>
      <c r="JDU72" s="14"/>
      <c r="JDV72" s="14"/>
      <c r="JDW72" s="14"/>
      <c r="JDX72" s="14"/>
      <c r="JDY72" s="14"/>
      <c r="JDZ72" s="14"/>
      <c r="JEA72" s="14"/>
      <c r="JEB72" s="14"/>
      <c r="JEC72" s="14"/>
      <c r="JED72" s="14"/>
      <c r="JEE72" s="14"/>
      <c r="JEF72" s="14"/>
      <c r="JEG72" s="14"/>
      <c r="JEH72" s="14"/>
      <c r="JEI72" s="14"/>
      <c r="JEJ72" s="14"/>
      <c r="JEK72" s="14"/>
      <c r="JEL72" s="14"/>
      <c r="JEM72" s="14"/>
      <c r="JEN72" s="14"/>
      <c r="JEO72" s="14"/>
      <c r="JEP72" s="14"/>
      <c r="JEQ72" s="14"/>
      <c r="JER72" s="14"/>
      <c r="JES72" s="14"/>
      <c r="JET72" s="14"/>
      <c r="JEU72" s="14"/>
      <c r="JEV72" s="14"/>
      <c r="JEW72" s="14"/>
      <c r="JEX72" s="14"/>
      <c r="JEY72" s="14"/>
      <c r="JEZ72" s="14"/>
      <c r="JFA72" s="14"/>
      <c r="JFB72" s="14"/>
      <c r="JFC72" s="14"/>
      <c r="JFD72" s="14"/>
      <c r="JFE72" s="14"/>
      <c r="JFF72" s="14"/>
      <c r="JFG72" s="14"/>
      <c r="JFH72" s="14"/>
      <c r="JFI72" s="14"/>
      <c r="JFJ72" s="14"/>
      <c r="JFK72" s="14"/>
      <c r="JFL72" s="14"/>
      <c r="JFM72" s="14"/>
      <c r="JFN72" s="14"/>
      <c r="JFO72" s="14"/>
      <c r="JFP72" s="14"/>
      <c r="JFQ72" s="14"/>
      <c r="JFR72" s="14"/>
      <c r="JFS72" s="14"/>
      <c r="JFT72" s="14"/>
      <c r="JFU72" s="14"/>
      <c r="JFV72" s="14"/>
      <c r="JFW72" s="14"/>
      <c r="JFX72" s="14"/>
      <c r="JFY72" s="14"/>
      <c r="JFZ72" s="14"/>
      <c r="JGA72" s="14"/>
      <c r="JGB72" s="14"/>
      <c r="JGC72" s="14"/>
      <c r="JGD72" s="14"/>
      <c r="JGE72" s="14"/>
      <c r="JGF72" s="14"/>
      <c r="JGG72" s="14"/>
      <c r="JGH72" s="14"/>
      <c r="JGI72" s="14"/>
      <c r="JGJ72" s="14"/>
      <c r="JGK72" s="14"/>
      <c r="JGL72" s="14"/>
      <c r="JGM72" s="14"/>
      <c r="JGN72" s="14"/>
      <c r="JGO72" s="14"/>
      <c r="JGP72" s="14"/>
      <c r="JGQ72" s="14"/>
      <c r="JGR72" s="14"/>
      <c r="JGS72" s="14"/>
      <c r="JGT72" s="14"/>
      <c r="JGU72" s="14"/>
      <c r="JGV72" s="14"/>
      <c r="JGW72" s="14"/>
      <c r="JGX72" s="14"/>
      <c r="JGY72" s="14"/>
      <c r="JGZ72" s="14"/>
      <c r="JHA72" s="14"/>
      <c r="JHB72" s="14"/>
      <c r="JHC72" s="14"/>
      <c r="JHD72" s="14"/>
      <c r="JHE72" s="14"/>
      <c r="JHF72" s="14"/>
      <c r="JHG72" s="14"/>
      <c r="JHH72" s="14"/>
      <c r="JHI72" s="14"/>
      <c r="JHJ72" s="14"/>
      <c r="JHK72" s="14"/>
      <c r="JHL72" s="14"/>
      <c r="JHM72" s="14"/>
      <c r="JHN72" s="14"/>
      <c r="JHO72" s="14"/>
      <c r="JHP72" s="14"/>
      <c r="JHQ72" s="14"/>
      <c r="JHR72" s="14"/>
      <c r="JHS72" s="14"/>
      <c r="JHT72" s="14"/>
      <c r="JHU72" s="14"/>
      <c r="JHV72" s="14"/>
      <c r="JHW72" s="14"/>
      <c r="JHX72" s="14"/>
      <c r="JHY72" s="14"/>
      <c r="JHZ72" s="14"/>
      <c r="JIA72" s="14"/>
      <c r="JIB72" s="14"/>
      <c r="JIC72" s="14"/>
      <c r="JID72" s="14"/>
      <c r="JIE72" s="14"/>
      <c r="JIF72" s="14"/>
      <c r="JIG72" s="14"/>
      <c r="JIH72" s="14"/>
      <c r="JII72" s="14"/>
      <c r="JIJ72" s="14"/>
      <c r="JIK72" s="14"/>
      <c r="JIL72" s="14"/>
      <c r="JIM72" s="14"/>
      <c r="JIN72" s="14"/>
      <c r="JIO72" s="14"/>
      <c r="JIP72" s="14"/>
      <c r="JIQ72" s="14"/>
      <c r="JIR72" s="14"/>
      <c r="JIS72" s="14"/>
      <c r="JIT72" s="14"/>
      <c r="JIU72" s="14"/>
      <c r="JIV72" s="14"/>
      <c r="JIW72" s="14"/>
      <c r="JIX72" s="14"/>
      <c r="JIY72" s="14"/>
      <c r="JIZ72" s="14"/>
      <c r="JJA72" s="14"/>
      <c r="JJB72" s="14"/>
      <c r="JJC72" s="14"/>
      <c r="JJD72" s="14"/>
      <c r="JJE72" s="14"/>
      <c r="JJF72" s="14"/>
      <c r="JJG72" s="14"/>
      <c r="JJH72" s="14"/>
      <c r="JJI72" s="14"/>
      <c r="JJJ72" s="14"/>
      <c r="JJK72" s="14"/>
      <c r="JJL72" s="14"/>
      <c r="JJM72" s="14"/>
      <c r="JJN72" s="14"/>
      <c r="JJO72" s="14"/>
      <c r="JJP72" s="14"/>
      <c r="JJQ72" s="14"/>
      <c r="JJR72" s="14"/>
      <c r="JJS72" s="14"/>
      <c r="JJT72" s="14"/>
      <c r="JJU72" s="14"/>
      <c r="JJV72" s="14"/>
      <c r="JJW72" s="14"/>
      <c r="JJX72" s="14"/>
      <c r="JJY72" s="14"/>
      <c r="JJZ72" s="14"/>
      <c r="JKA72" s="14"/>
      <c r="JKB72" s="14"/>
      <c r="JKC72" s="14"/>
      <c r="JKD72" s="14"/>
      <c r="JKE72" s="14"/>
      <c r="JKF72" s="14"/>
      <c r="JKG72" s="14"/>
      <c r="JKH72" s="14"/>
      <c r="JKI72" s="14"/>
      <c r="JKJ72" s="14"/>
      <c r="JKK72" s="14"/>
      <c r="JKL72" s="14"/>
      <c r="JKM72" s="14"/>
      <c r="JKN72" s="14"/>
      <c r="JKO72" s="14"/>
      <c r="JKP72" s="14"/>
      <c r="JKQ72" s="14"/>
      <c r="JKR72" s="14"/>
      <c r="JKS72" s="14"/>
      <c r="JKT72" s="14"/>
      <c r="JKU72" s="14"/>
      <c r="JKV72" s="14"/>
      <c r="JKW72" s="14"/>
      <c r="JKX72" s="14"/>
      <c r="JKY72" s="14"/>
      <c r="JKZ72" s="14"/>
      <c r="JLA72" s="14"/>
      <c r="JLB72" s="14"/>
      <c r="JLC72" s="14"/>
      <c r="JLD72" s="14"/>
      <c r="JLE72" s="14"/>
      <c r="JLF72" s="14"/>
      <c r="JLG72" s="14"/>
      <c r="JLH72" s="14"/>
      <c r="JLI72" s="14"/>
      <c r="JLJ72" s="14"/>
      <c r="JLK72" s="14"/>
      <c r="JLL72" s="14"/>
      <c r="JLM72" s="14"/>
      <c r="JLN72" s="14"/>
      <c r="JLO72" s="14"/>
      <c r="JLP72" s="14"/>
      <c r="JLQ72" s="14"/>
      <c r="JLR72" s="14"/>
      <c r="JLS72" s="14"/>
      <c r="JLT72" s="14"/>
      <c r="JLU72" s="14"/>
      <c r="JLV72" s="14"/>
      <c r="JLW72" s="14"/>
      <c r="JLX72" s="14"/>
      <c r="JLY72" s="14"/>
      <c r="JLZ72" s="14"/>
      <c r="JMA72" s="14"/>
      <c r="JMB72" s="14"/>
      <c r="JMC72" s="14"/>
      <c r="JMD72" s="14"/>
      <c r="JME72" s="14"/>
      <c r="JMF72" s="14"/>
      <c r="JMG72" s="14"/>
      <c r="JMH72" s="14"/>
      <c r="JMI72" s="14"/>
      <c r="JMJ72" s="14"/>
      <c r="JMK72" s="14"/>
      <c r="JML72" s="14"/>
      <c r="JMM72" s="14"/>
      <c r="JMN72" s="14"/>
      <c r="JMO72" s="14"/>
      <c r="JMP72" s="14"/>
      <c r="JMQ72" s="14"/>
      <c r="JMR72" s="14"/>
      <c r="JMS72" s="14"/>
      <c r="JMT72" s="14"/>
      <c r="JMU72" s="14"/>
      <c r="JMV72" s="14"/>
      <c r="JMW72" s="14"/>
      <c r="JMX72" s="14"/>
      <c r="JMY72" s="14"/>
      <c r="JMZ72" s="14"/>
      <c r="JNA72" s="14"/>
      <c r="JNB72" s="14"/>
      <c r="JNC72" s="14"/>
      <c r="JND72" s="14"/>
      <c r="JNE72" s="14"/>
      <c r="JNF72" s="14"/>
      <c r="JNG72" s="14"/>
      <c r="JNH72" s="14"/>
      <c r="JNI72" s="14"/>
      <c r="JNJ72" s="14"/>
      <c r="JNK72" s="14"/>
      <c r="JNL72" s="14"/>
      <c r="JNM72" s="14"/>
      <c r="JNN72" s="14"/>
      <c r="JNO72" s="14"/>
      <c r="JNP72" s="14"/>
      <c r="JNQ72" s="14"/>
      <c r="JNR72" s="14"/>
      <c r="JNS72" s="14"/>
      <c r="JNT72" s="14"/>
      <c r="JNU72" s="14"/>
      <c r="JNV72" s="14"/>
      <c r="JNW72" s="14"/>
      <c r="JNX72" s="14"/>
      <c r="JNY72" s="14"/>
      <c r="JNZ72" s="14"/>
      <c r="JOA72" s="14"/>
      <c r="JOB72" s="14"/>
      <c r="JOC72" s="14"/>
      <c r="JOD72" s="14"/>
      <c r="JOE72" s="14"/>
      <c r="JOF72" s="14"/>
      <c r="JOG72" s="14"/>
      <c r="JOH72" s="14"/>
      <c r="JOI72" s="14"/>
      <c r="JOJ72" s="14"/>
      <c r="JOK72" s="14"/>
      <c r="JOL72" s="14"/>
      <c r="JOM72" s="14"/>
      <c r="JON72" s="14"/>
      <c r="JOO72" s="14"/>
      <c r="JOP72" s="14"/>
      <c r="JOQ72" s="14"/>
      <c r="JOR72" s="14"/>
      <c r="JOS72" s="14"/>
      <c r="JOT72" s="14"/>
      <c r="JOU72" s="14"/>
      <c r="JOV72" s="14"/>
      <c r="JOW72" s="14"/>
      <c r="JOX72" s="14"/>
      <c r="JOY72" s="14"/>
      <c r="JOZ72" s="14"/>
      <c r="JPA72" s="14"/>
      <c r="JPB72" s="14"/>
      <c r="JPC72" s="14"/>
      <c r="JPD72" s="14"/>
      <c r="JPE72" s="14"/>
      <c r="JPF72" s="14"/>
      <c r="JPG72" s="14"/>
      <c r="JPH72" s="14"/>
      <c r="JPI72" s="14"/>
      <c r="JPJ72" s="14"/>
      <c r="JPK72" s="14"/>
      <c r="JPL72" s="14"/>
      <c r="JPM72" s="14"/>
      <c r="JPN72" s="14"/>
      <c r="JPO72" s="14"/>
      <c r="JPP72" s="14"/>
      <c r="JPQ72" s="14"/>
      <c r="JPR72" s="14"/>
      <c r="JPS72" s="14"/>
      <c r="JPT72" s="14"/>
      <c r="JPU72" s="14"/>
      <c r="JPV72" s="14"/>
      <c r="JPW72" s="14"/>
      <c r="JPX72" s="14"/>
      <c r="JPY72" s="14"/>
      <c r="JPZ72" s="14"/>
      <c r="JQA72" s="14"/>
      <c r="JQB72" s="14"/>
      <c r="JQC72" s="14"/>
      <c r="JQD72" s="14"/>
      <c r="JQE72" s="14"/>
      <c r="JQF72" s="14"/>
      <c r="JQG72" s="14"/>
      <c r="JQH72" s="14"/>
      <c r="JQI72" s="14"/>
      <c r="JQJ72" s="14"/>
      <c r="JQK72" s="14"/>
      <c r="JQL72" s="14"/>
      <c r="JQM72" s="14"/>
      <c r="JQN72" s="14"/>
      <c r="JQO72" s="14"/>
      <c r="JQP72" s="14"/>
      <c r="JQQ72" s="14"/>
      <c r="JQR72" s="14"/>
      <c r="JQS72" s="14"/>
      <c r="JQT72" s="14"/>
      <c r="JQU72" s="14"/>
      <c r="JQV72" s="14"/>
      <c r="JQW72" s="14"/>
      <c r="JQX72" s="14"/>
      <c r="JQY72" s="14"/>
      <c r="JQZ72" s="14"/>
      <c r="JRA72" s="14"/>
      <c r="JRB72" s="14"/>
      <c r="JRC72" s="14"/>
      <c r="JRD72" s="14"/>
      <c r="JRE72" s="14"/>
      <c r="JRF72" s="14"/>
      <c r="JRG72" s="14"/>
      <c r="JRH72" s="14"/>
      <c r="JRI72" s="14"/>
      <c r="JRJ72" s="14"/>
      <c r="JRK72" s="14"/>
      <c r="JRL72" s="14"/>
      <c r="JRM72" s="14"/>
      <c r="JRN72" s="14"/>
      <c r="JRO72" s="14"/>
      <c r="JRP72" s="14"/>
      <c r="JRQ72" s="14"/>
      <c r="JRR72" s="14"/>
      <c r="JRS72" s="14"/>
      <c r="JRT72" s="14"/>
      <c r="JRU72" s="14"/>
      <c r="JRV72" s="14"/>
      <c r="JRW72" s="14"/>
      <c r="JRX72" s="14"/>
      <c r="JRY72" s="14"/>
      <c r="JRZ72" s="14"/>
      <c r="JSA72" s="14"/>
      <c r="JSB72" s="14"/>
      <c r="JSC72" s="14"/>
      <c r="JSD72" s="14"/>
      <c r="JSE72" s="14"/>
      <c r="JSF72" s="14"/>
      <c r="JSG72" s="14"/>
      <c r="JSH72" s="14"/>
      <c r="JSI72" s="14"/>
      <c r="JSJ72" s="14"/>
      <c r="JSK72" s="14"/>
      <c r="JSL72" s="14"/>
      <c r="JSM72" s="14"/>
      <c r="JSN72" s="14"/>
      <c r="JSO72" s="14"/>
      <c r="JSP72" s="14"/>
      <c r="JSQ72" s="14"/>
      <c r="JSR72" s="14"/>
      <c r="JSS72" s="14"/>
      <c r="JST72" s="14"/>
      <c r="JSU72" s="14"/>
      <c r="JSV72" s="14"/>
      <c r="JSW72" s="14"/>
      <c r="JSX72" s="14"/>
      <c r="JSY72" s="14"/>
      <c r="JSZ72" s="14"/>
      <c r="JTA72" s="14"/>
      <c r="JTB72" s="14"/>
      <c r="JTC72" s="14"/>
      <c r="JTD72" s="14"/>
      <c r="JTE72" s="14"/>
      <c r="JTF72" s="14"/>
      <c r="JTG72" s="14"/>
      <c r="JTH72" s="14"/>
      <c r="JTI72" s="14"/>
      <c r="JTJ72" s="14"/>
      <c r="JTK72" s="14"/>
      <c r="JTL72" s="14"/>
      <c r="JTM72" s="14"/>
      <c r="JTN72" s="14"/>
      <c r="JTO72" s="14"/>
      <c r="JTP72" s="14"/>
      <c r="JTQ72" s="14"/>
      <c r="JTR72" s="14"/>
      <c r="JTS72" s="14"/>
      <c r="JTT72" s="14"/>
      <c r="JTU72" s="14"/>
      <c r="JTV72" s="14"/>
      <c r="JTW72" s="14"/>
      <c r="JTX72" s="14"/>
      <c r="JTY72" s="14"/>
      <c r="JTZ72" s="14"/>
      <c r="JUA72" s="14"/>
      <c r="JUB72" s="14"/>
      <c r="JUC72" s="14"/>
      <c r="JUD72" s="14"/>
      <c r="JUE72" s="14"/>
      <c r="JUF72" s="14"/>
      <c r="JUG72" s="14"/>
      <c r="JUH72" s="14"/>
      <c r="JUI72" s="14"/>
      <c r="JUJ72" s="14"/>
      <c r="JUK72" s="14"/>
      <c r="JUL72" s="14"/>
      <c r="JUM72" s="14"/>
      <c r="JUN72" s="14"/>
      <c r="JUO72" s="14"/>
      <c r="JUP72" s="14"/>
      <c r="JUQ72" s="14"/>
      <c r="JUR72" s="14"/>
      <c r="JUS72" s="14"/>
      <c r="JUT72" s="14"/>
      <c r="JUU72" s="14"/>
      <c r="JUV72" s="14"/>
      <c r="JUW72" s="14"/>
      <c r="JUX72" s="14"/>
      <c r="JUY72" s="14"/>
      <c r="JUZ72" s="14"/>
      <c r="JVA72" s="14"/>
      <c r="JVB72" s="14"/>
      <c r="JVC72" s="14"/>
      <c r="JVD72" s="14"/>
      <c r="JVE72" s="14"/>
      <c r="JVF72" s="14"/>
      <c r="JVG72" s="14"/>
      <c r="JVH72" s="14"/>
      <c r="JVI72" s="14"/>
      <c r="JVJ72" s="14"/>
      <c r="JVK72" s="14"/>
      <c r="JVL72" s="14"/>
      <c r="JVM72" s="14"/>
      <c r="JVN72" s="14"/>
      <c r="JVO72" s="14"/>
      <c r="JVP72" s="14"/>
      <c r="JVQ72" s="14"/>
      <c r="JVR72" s="14"/>
      <c r="JVS72" s="14"/>
      <c r="JVT72" s="14"/>
      <c r="JVU72" s="14"/>
      <c r="JVV72" s="14"/>
      <c r="JVW72" s="14"/>
      <c r="JVX72" s="14"/>
      <c r="JVY72" s="14"/>
      <c r="JVZ72" s="14"/>
      <c r="JWA72" s="14"/>
      <c r="JWB72" s="14"/>
      <c r="JWC72" s="14"/>
      <c r="JWD72" s="14"/>
      <c r="JWE72" s="14"/>
      <c r="JWF72" s="14"/>
      <c r="JWG72" s="14"/>
      <c r="JWH72" s="14"/>
      <c r="JWI72" s="14"/>
      <c r="JWJ72" s="14"/>
      <c r="JWK72" s="14"/>
      <c r="JWL72" s="14"/>
      <c r="JWM72" s="14"/>
      <c r="JWN72" s="14"/>
      <c r="JWO72" s="14"/>
      <c r="JWP72" s="14"/>
      <c r="JWQ72" s="14"/>
      <c r="JWR72" s="14"/>
      <c r="JWS72" s="14"/>
      <c r="JWT72" s="14"/>
      <c r="JWU72" s="14"/>
      <c r="JWV72" s="14"/>
      <c r="JWW72" s="14"/>
      <c r="JWX72" s="14"/>
      <c r="JWY72" s="14"/>
      <c r="JWZ72" s="14"/>
      <c r="JXA72" s="14"/>
      <c r="JXB72" s="14"/>
      <c r="JXC72" s="14"/>
      <c r="JXD72" s="14"/>
      <c r="JXE72" s="14"/>
      <c r="JXF72" s="14"/>
      <c r="JXG72" s="14"/>
      <c r="JXH72" s="14"/>
      <c r="JXI72" s="14"/>
      <c r="JXJ72" s="14"/>
      <c r="JXK72" s="14"/>
      <c r="JXL72" s="14"/>
      <c r="JXM72" s="14"/>
      <c r="JXN72" s="14"/>
      <c r="JXO72" s="14"/>
      <c r="JXP72" s="14"/>
      <c r="JXQ72" s="14"/>
      <c r="JXR72" s="14"/>
      <c r="JXS72" s="14"/>
      <c r="JXT72" s="14"/>
      <c r="JXU72" s="14"/>
      <c r="JXV72" s="14"/>
      <c r="JXW72" s="14"/>
      <c r="JXX72" s="14"/>
      <c r="JXY72" s="14"/>
      <c r="JXZ72" s="14"/>
      <c r="JYA72" s="14"/>
      <c r="JYB72" s="14"/>
      <c r="JYC72" s="14"/>
      <c r="JYD72" s="14"/>
      <c r="JYE72" s="14"/>
      <c r="JYF72" s="14"/>
      <c r="JYG72" s="14"/>
      <c r="JYH72" s="14"/>
      <c r="JYI72" s="14"/>
      <c r="JYJ72" s="14"/>
      <c r="JYK72" s="14"/>
      <c r="JYL72" s="14"/>
      <c r="JYM72" s="14"/>
      <c r="JYN72" s="14"/>
      <c r="JYO72" s="14"/>
      <c r="JYP72" s="14"/>
      <c r="JYQ72" s="14"/>
      <c r="JYR72" s="14"/>
      <c r="JYS72" s="14"/>
      <c r="JYT72" s="14"/>
      <c r="JYU72" s="14"/>
      <c r="JYV72" s="14"/>
      <c r="JYW72" s="14"/>
      <c r="JYX72" s="14"/>
      <c r="JYY72" s="14"/>
      <c r="JYZ72" s="14"/>
      <c r="JZA72" s="14"/>
      <c r="JZB72" s="14"/>
      <c r="JZC72" s="14"/>
      <c r="JZD72" s="14"/>
      <c r="JZE72" s="14"/>
      <c r="JZF72" s="14"/>
      <c r="JZG72" s="14"/>
      <c r="JZH72" s="14"/>
      <c r="JZI72" s="14"/>
      <c r="JZJ72" s="14"/>
      <c r="JZK72" s="14"/>
      <c r="JZL72" s="14"/>
      <c r="JZM72" s="14"/>
      <c r="JZN72" s="14"/>
      <c r="JZO72" s="14"/>
      <c r="JZP72" s="14"/>
      <c r="JZQ72" s="14"/>
      <c r="JZR72" s="14"/>
      <c r="JZS72" s="14"/>
      <c r="JZT72" s="14"/>
      <c r="JZU72" s="14"/>
      <c r="JZV72" s="14"/>
      <c r="JZW72" s="14"/>
      <c r="JZX72" s="14"/>
      <c r="JZY72" s="14"/>
      <c r="JZZ72" s="14"/>
      <c r="KAA72" s="14"/>
      <c r="KAB72" s="14"/>
      <c r="KAC72" s="14"/>
      <c r="KAD72" s="14"/>
      <c r="KAE72" s="14"/>
      <c r="KAF72" s="14"/>
      <c r="KAG72" s="14"/>
      <c r="KAH72" s="14"/>
      <c r="KAI72" s="14"/>
      <c r="KAJ72" s="14"/>
      <c r="KAK72" s="14"/>
      <c r="KAL72" s="14"/>
      <c r="KAM72" s="14"/>
      <c r="KAN72" s="14"/>
      <c r="KAO72" s="14"/>
      <c r="KAP72" s="14"/>
      <c r="KAQ72" s="14"/>
      <c r="KAR72" s="14"/>
      <c r="KAS72" s="14"/>
      <c r="KAT72" s="14"/>
      <c r="KAU72" s="14"/>
      <c r="KAV72" s="14"/>
      <c r="KAW72" s="14"/>
      <c r="KAX72" s="14"/>
      <c r="KAY72" s="14"/>
      <c r="KAZ72" s="14"/>
      <c r="KBA72" s="14"/>
      <c r="KBB72" s="14"/>
      <c r="KBC72" s="14"/>
      <c r="KBD72" s="14"/>
      <c r="KBE72" s="14"/>
      <c r="KBF72" s="14"/>
      <c r="KBG72" s="14"/>
      <c r="KBH72" s="14"/>
      <c r="KBI72" s="14"/>
      <c r="KBJ72" s="14"/>
      <c r="KBK72" s="14"/>
      <c r="KBL72" s="14"/>
      <c r="KBM72" s="14"/>
      <c r="KBN72" s="14"/>
      <c r="KBO72" s="14"/>
      <c r="KBP72" s="14"/>
      <c r="KBQ72" s="14"/>
      <c r="KBR72" s="14"/>
      <c r="KBS72" s="14"/>
      <c r="KBT72" s="14"/>
      <c r="KBU72" s="14"/>
      <c r="KBV72" s="14"/>
      <c r="KBW72" s="14"/>
      <c r="KBX72" s="14"/>
      <c r="KBY72" s="14"/>
      <c r="KBZ72" s="14"/>
      <c r="KCA72" s="14"/>
      <c r="KCB72" s="14"/>
      <c r="KCC72" s="14"/>
      <c r="KCD72" s="14"/>
      <c r="KCE72" s="14"/>
      <c r="KCF72" s="14"/>
      <c r="KCG72" s="14"/>
      <c r="KCH72" s="14"/>
      <c r="KCI72" s="14"/>
      <c r="KCJ72" s="14"/>
      <c r="KCK72" s="14"/>
      <c r="KCL72" s="14"/>
      <c r="KCM72" s="14"/>
      <c r="KCN72" s="14"/>
      <c r="KCO72" s="14"/>
      <c r="KCP72" s="14"/>
      <c r="KCQ72" s="14"/>
      <c r="KCR72" s="14"/>
      <c r="KCS72" s="14"/>
      <c r="KCT72" s="14"/>
      <c r="KCU72" s="14"/>
      <c r="KCV72" s="14"/>
      <c r="KCW72" s="14"/>
      <c r="KCX72" s="14"/>
      <c r="KCY72" s="14"/>
      <c r="KCZ72" s="14"/>
      <c r="KDA72" s="14"/>
      <c r="KDB72" s="14"/>
      <c r="KDC72" s="14"/>
      <c r="KDD72" s="14"/>
      <c r="KDE72" s="14"/>
      <c r="KDF72" s="14"/>
      <c r="KDG72" s="14"/>
      <c r="KDH72" s="14"/>
      <c r="KDI72" s="14"/>
      <c r="KDJ72" s="14"/>
      <c r="KDK72" s="14"/>
      <c r="KDL72" s="14"/>
      <c r="KDM72" s="14"/>
      <c r="KDN72" s="14"/>
      <c r="KDO72" s="14"/>
      <c r="KDP72" s="14"/>
      <c r="KDQ72" s="14"/>
      <c r="KDR72" s="14"/>
      <c r="KDS72" s="14"/>
      <c r="KDT72" s="14"/>
      <c r="KDU72" s="14"/>
      <c r="KDV72" s="14"/>
      <c r="KDW72" s="14"/>
      <c r="KDX72" s="14"/>
      <c r="KDY72" s="14"/>
      <c r="KDZ72" s="14"/>
      <c r="KEA72" s="14"/>
      <c r="KEB72" s="14"/>
      <c r="KEC72" s="14"/>
      <c r="KED72" s="14"/>
      <c r="KEE72" s="14"/>
      <c r="KEF72" s="14"/>
      <c r="KEG72" s="14"/>
      <c r="KEH72" s="14"/>
      <c r="KEI72" s="14"/>
      <c r="KEJ72" s="14"/>
      <c r="KEK72" s="14"/>
      <c r="KEL72" s="14"/>
      <c r="KEM72" s="14"/>
      <c r="KEN72" s="14"/>
      <c r="KEO72" s="14"/>
      <c r="KEP72" s="14"/>
      <c r="KEQ72" s="14"/>
      <c r="KER72" s="14"/>
      <c r="KES72" s="14"/>
      <c r="KET72" s="14"/>
      <c r="KEU72" s="14"/>
      <c r="KEV72" s="14"/>
      <c r="KEW72" s="14"/>
      <c r="KEX72" s="14"/>
      <c r="KEY72" s="14"/>
      <c r="KEZ72" s="14"/>
      <c r="KFA72" s="14"/>
      <c r="KFB72" s="14"/>
      <c r="KFC72" s="14"/>
      <c r="KFD72" s="14"/>
      <c r="KFE72" s="14"/>
      <c r="KFF72" s="14"/>
      <c r="KFG72" s="14"/>
      <c r="KFH72" s="14"/>
      <c r="KFI72" s="14"/>
      <c r="KFJ72" s="14"/>
      <c r="KFK72" s="14"/>
      <c r="KFL72" s="14"/>
      <c r="KFM72" s="14"/>
      <c r="KFN72" s="14"/>
      <c r="KFO72" s="14"/>
      <c r="KFP72" s="14"/>
      <c r="KFQ72" s="14"/>
      <c r="KFR72" s="14"/>
      <c r="KFS72" s="14"/>
      <c r="KFT72" s="14"/>
      <c r="KFU72" s="14"/>
      <c r="KFV72" s="14"/>
      <c r="KFW72" s="14"/>
      <c r="KFX72" s="14"/>
      <c r="KFY72" s="14"/>
      <c r="KFZ72" s="14"/>
      <c r="KGA72" s="14"/>
      <c r="KGB72" s="14"/>
      <c r="KGC72" s="14"/>
      <c r="KGD72" s="14"/>
      <c r="KGE72" s="14"/>
      <c r="KGF72" s="14"/>
      <c r="KGG72" s="14"/>
      <c r="KGH72" s="14"/>
      <c r="KGI72" s="14"/>
      <c r="KGJ72" s="14"/>
      <c r="KGK72" s="14"/>
      <c r="KGL72" s="14"/>
      <c r="KGM72" s="14"/>
      <c r="KGN72" s="14"/>
      <c r="KGO72" s="14"/>
      <c r="KGP72" s="14"/>
      <c r="KGQ72" s="14"/>
      <c r="KGR72" s="14"/>
      <c r="KGS72" s="14"/>
      <c r="KGT72" s="14"/>
      <c r="KGU72" s="14"/>
      <c r="KGV72" s="14"/>
      <c r="KGW72" s="14"/>
      <c r="KGX72" s="14"/>
      <c r="KGY72" s="14"/>
      <c r="KGZ72" s="14"/>
      <c r="KHA72" s="14"/>
      <c r="KHB72" s="14"/>
      <c r="KHC72" s="14"/>
      <c r="KHD72" s="14"/>
      <c r="KHE72" s="14"/>
      <c r="KHF72" s="14"/>
      <c r="KHG72" s="14"/>
      <c r="KHH72" s="14"/>
      <c r="KHI72" s="14"/>
      <c r="KHJ72" s="14"/>
      <c r="KHK72" s="14"/>
      <c r="KHL72" s="14"/>
      <c r="KHM72" s="14"/>
      <c r="KHN72" s="14"/>
      <c r="KHO72" s="14"/>
      <c r="KHP72" s="14"/>
      <c r="KHQ72" s="14"/>
      <c r="KHR72" s="14"/>
      <c r="KHS72" s="14"/>
      <c r="KHT72" s="14"/>
      <c r="KHU72" s="14"/>
      <c r="KHV72" s="14"/>
      <c r="KHW72" s="14"/>
      <c r="KHX72" s="14"/>
      <c r="KHY72" s="14"/>
      <c r="KHZ72" s="14"/>
      <c r="KIA72" s="14"/>
      <c r="KIB72" s="14"/>
      <c r="KIC72" s="14"/>
      <c r="KID72" s="14"/>
      <c r="KIE72" s="14"/>
      <c r="KIF72" s="14"/>
      <c r="KIG72" s="14"/>
      <c r="KIH72" s="14"/>
      <c r="KII72" s="14"/>
      <c r="KIJ72" s="14"/>
      <c r="KIK72" s="14"/>
      <c r="KIL72" s="14"/>
      <c r="KIM72" s="14"/>
      <c r="KIN72" s="14"/>
      <c r="KIO72" s="14"/>
      <c r="KIP72" s="14"/>
      <c r="KIQ72" s="14"/>
      <c r="KIR72" s="14"/>
      <c r="KIS72" s="14"/>
      <c r="KIT72" s="14"/>
      <c r="KIU72" s="14"/>
      <c r="KIV72" s="14"/>
      <c r="KIW72" s="14"/>
      <c r="KIX72" s="14"/>
      <c r="KIY72" s="14"/>
      <c r="KIZ72" s="14"/>
      <c r="KJA72" s="14"/>
      <c r="KJB72" s="14"/>
      <c r="KJC72" s="14"/>
      <c r="KJD72" s="14"/>
      <c r="KJE72" s="14"/>
      <c r="KJF72" s="14"/>
      <c r="KJG72" s="14"/>
      <c r="KJH72" s="14"/>
      <c r="KJI72" s="14"/>
      <c r="KJJ72" s="14"/>
      <c r="KJK72" s="14"/>
      <c r="KJL72" s="14"/>
      <c r="KJM72" s="14"/>
      <c r="KJN72" s="14"/>
      <c r="KJO72" s="14"/>
      <c r="KJP72" s="14"/>
      <c r="KJQ72" s="14"/>
      <c r="KJR72" s="14"/>
      <c r="KJS72" s="14"/>
      <c r="KJT72" s="14"/>
      <c r="KJU72" s="14"/>
      <c r="KJV72" s="14"/>
      <c r="KJW72" s="14"/>
      <c r="KJX72" s="14"/>
      <c r="KJY72" s="14"/>
      <c r="KJZ72" s="14"/>
      <c r="KKA72" s="14"/>
      <c r="KKB72" s="14"/>
      <c r="KKC72" s="14"/>
      <c r="KKD72" s="14"/>
      <c r="KKE72" s="14"/>
      <c r="KKF72" s="14"/>
      <c r="KKG72" s="14"/>
      <c r="KKH72" s="14"/>
      <c r="KKI72" s="14"/>
      <c r="KKJ72" s="14"/>
      <c r="KKK72" s="14"/>
      <c r="KKL72" s="14"/>
      <c r="KKM72" s="14"/>
      <c r="KKN72" s="14"/>
      <c r="KKO72" s="14"/>
      <c r="KKP72" s="14"/>
      <c r="KKQ72" s="14"/>
      <c r="KKR72" s="14"/>
      <c r="KKS72" s="14"/>
      <c r="KKT72" s="14"/>
      <c r="KKU72" s="14"/>
      <c r="KKV72" s="14"/>
      <c r="KKW72" s="14"/>
      <c r="KKX72" s="14"/>
      <c r="KKY72" s="14"/>
      <c r="KKZ72" s="14"/>
      <c r="KLA72" s="14"/>
      <c r="KLB72" s="14"/>
      <c r="KLC72" s="14"/>
      <c r="KLD72" s="14"/>
      <c r="KLE72" s="14"/>
      <c r="KLF72" s="14"/>
      <c r="KLG72" s="14"/>
      <c r="KLH72" s="14"/>
      <c r="KLI72" s="14"/>
      <c r="KLJ72" s="14"/>
      <c r="KLK72" s="14"/>
      <c r="KLL72" s="14"/>
      <c r="KLM72" s="14"/>
      <c r="KLN72" s="14"/>
      <c r="KLO72" s="14"/>
      <c r="KLP72" s="14"/>
      <c r="KLQ72" s="14"/>
      <c r="KLR72" s="14"/>
      <c r="KLS72" s="14"/>
      <c r="KLT72" s="14"/>
      <c r="KLU72" s="14"/>
      <c r="KLV72" s="14"/>
      <c r="KLW72" s="14"/>
      <c r="KLX72" s="14"/>
      <c r="KLY72" s="14"/>
      <c r="KLZ72" s="14"/>
      <c r="KMA72" s="14"/>
      <c r="KMB72" s="14"/>
      <c r="KMC72" s="14"/>
      <c r="KMD72" s="14"/>
      <c r="KME72" s="14"/>
      <c r="KMF72" s="14"/>
      <c r="KMG72" s="14"/>
      <c r="KMH72" s="14"/>
      <c r="KMI72" s="14"/>
      <c r="KMJ72" s="14"/>
      <c r="KMK72" s="14"/>
      <c r="KML72" s="14"/>
      <c r="KMM72" s="14"/>
      <c r="KMN72" s="14"/>
      <c r="KMO72" s="14"/>
      <c r="KMP72" s="14"/>
      <c r="KMQ72" s="14"/>
      <c r="KMR72" s="14"/>
      <c r="KMS72" s="14"/>
      <c r="KMT72" s="14"/>
      <c r="KMU72" s="14"/>
      <c r="KMV72" s="14"/>
      <c r="KMW72" s="14"/>
      <c r="KMX72" s="14"/>
      <c r="KMY72" s="14"/>
      <c r="KMZ72" s="14"/>
      <c r="KNA72" s="14"/>
      <c r="KNB72" s="14"/>
      <c r="KNC72" s="14"/>
      <c r="KND72" s="14"/>
      <c r="KNE72" s="14"/>
      <c r="KNF72" s="14"/>
      <c r="KNG72" s="14"/>
      <c r="KNH72" s="14"/>
      <c r="KNI72" s="14"/>
      <c r="KNJ72" s="14"/>
      <c r="KNK72" s="14"/>
      <c r="KNL72" s="14"/>
      <c r="KNM72" s="14"/>
      <c r="KNN72" s="14"/>
      <c r="KNO72" s="14"/>
      <c r="KNP72" s="14"/>
      <c r="KNQ72" s="14"/>
      <c r="KNR72" s="14"/>
      <c r="KNS72" s="14"/>
      <c r="KNT72" s="14"/>
      <c r="KNU72" s="14"/>
      <c r="KNV72" s="14"/>
      <c r="KNW72" s="14"/>
      <c r="KNX72" s="14"/>
      <c r="KNY72" s="14"/>
      <c r="KNZ72" s="14"/>
      <c r="KOA72" s="14"/>
      <c r="KOB72" s="14"/>
      <c r="KOC72" s="14"/>
      <c r="KOD72" s="14"/>
      <c r="KOE72" s="14"/>
      <c r="KOF72" s="14"/>
      <c r="KOG72" s="14"/>
      <c r="KOH72" s="14"/>
      <c r="KOI72" s="14"/>
      <c r="KOJ72" s="14"/>
      <c r="KOK72" s="14"/>
      <c r="KOL72" s="14"/>
      <c r="KOM72" s="14"/>
      <c r="KON72" s="14"/>
      <c r="KOO72" s="14"/>
      <c r="KOP72" s="14"/>
      <c r="KOQ72" s="14"/>
      <c r="KOR72" s="14"/>
      <c r="KOS72" s="14"/>
      <c r="KOT72" s="14"/>
      <c r="KOU72" s="14"/>
      <c r="KOV72" s="14"/>
      <c r="KOW72" s="14"/>
      <c r="KOX72" s="14"/>
      <c r="KOY72" s="14"/>
      <c r="KOZ72" s="14"/>
      <c r="KPA72" s="14"/>
      <c r="KPB72" s="14"/>
      <c r="KPC72" s="14"/>
      <c r="KPD72" s="14"/>
      <c r="KPE72" s="14"/>
      <c r="KPF72" s="14"/>
      <c r="KPG72" s="14"/>
      <c r="KPH72" s="14"/>
      <c r="KPI72" s="14"/>
      <c r="KPJ72" s="14"/>
      <c r="KPK72" s="14"/>
      <c r="KPL72" s="14"/>
      <c r="KPM72" s="14"/>
      <c r="KPN72" s="14"/>
      <c r="KPO72" s="14"/>
      <c r="KPP72" s="14"/>
      <c r="KPQ72" s="14"/>
      <c r="KPR72" s="14"/>
      <c r="KPS72" s="14"/>
      <c r="KPT72" s="14"/>
      <c r="KPU72" s="14"/>
      <c r="KPV72" s="14"/>
      <c r="KPW72" s="14"/>
      <c r="KPX72" s="14"/>
      <c r="KPY72" s="14"/>
      <c r="KPZ72" s="14"/>
      <c r="KQA72" s="14"/>
      <c r="KQB72" s="14"/>
      <c r="KQC72" s="14"/>
      <c r="KQD72" s="14"/>
      <c r="KQE72" s="14"/>
      <c r="KQF72" s="14"/>
      <c r="KQG72" s="14"/>
      <c r="KQH72" s="14"/>
      <c r="KQI72" s="14"/>
      <c r="KQJ72" s="14"/>
      <c r="KQK72" s="14"/>
      <c r="KQL72" s="14"/>
      <c r="KQM72" s="14"/>
      <c r="KQN72" s="14"/>
      <c r="KQO72" s="14"/>
      <c r="KQP72" s="14"/>
      <c r="KQQ72" s="14"/>
      <c r="KQR72" s="14"/>
      <c r="KQS72" s="14"/>
      <c r="KQT72" s="14"/>
      <c r="KQU72" s="14"/>
      <c r="KQV72" s="14"/>
      <c r="KQW72" s="14"/>
      <c r="KQX72" s="14"/>
      <c r="KQY72" s="14"/>
      <c r="KQZ72" s="14"/>
      <c r="KRA72" s="14"/>
      <c r="KRB72" s="14"/>
      <c r="KRC72" s="14"/>
      <c r="KRD72" s="14"/>
      <c r="KRE72" s="14"/>
      <c r="KRF72" s="14"/>
      <c r="KRG72" s="14"/>
      <c r="KRH72" s="14"/>
      <c r="KRI72" s="14"/>
      <c r="KRJ72" s="14"/>
      <c r="KRK72" s="14"/>
      <c r="KRL72" s="14"/>
      <c r="KRM72" s="14"/>
      <c r="KRN72" s="14"/>
      <c r="KRO72" s="14"/>
      <c r="KRP72" s="14"/>
      <c r="KRQ72" s="14"/>
      <c r="KRR72" s="14"/>
      <c r="KRS72" s="14"/>
      <c r="KRT72" s="14"/>
      <c r="KRU72" s="14"/>
      <c r="KRV72" s="14"/>
      <c r="KRW72" s="14"/>
      <c r="KRX72" s="14"/>
      <c r="KRY72" s="14"/>
      <c r="KRZ72" s="14"/>
      <c r="KSA72" s="14"/>
      <c r="KSB72" s="14"/>
      <c r="KSC72" s="14"/>
      <c r="KSD72" s="14"/>
      <c r="KSE72" s="14"/>
      <c r="KSF72" s="14"/>
      <c r="KSG72" s="14"/>
      <c r="KSH72" s="14"/>
      <c r="KSI72" s="14"/>
      <c r="KSJ72" s="14"/>
      <c r="KSK72" s="14"/>
      <c r="KSL72" s="14"/>
      <c r="KSM72" s="14"/>
      <c r="KSN72" s="14"/>
      <c r="KSO72" s="14"/>
      <c r="KSP72" s="14"/>
      <c r="KSQ72" s="14"/>
      <c r="KSR72" s="14"/>
      <c r="KSS72" s="14"/>
      <c r="KST72" s="14"/>
      <c r="KSU72" s="14"/>
      <c r="KSV72" s="14"/>
      <c r="KSW72" s="14"/>
      <c r="KSX72" s="14"/>
      <c r="KSY72" s="14"/>
      <c r="KSZ72" s="14"/>
      <c r="KTA72" s="14"/>
      <c r="KTB72" s="14"/>
      <c r="KTC72" s="14"/>
      <c r="KTD72" s="14"/>
      <c r="KTE72" s="14"/>
      <c r="KTF72" s="14"/>
      <c r="KTG72" s="14"/>
      <c r="KTH72" s="14"/>
      <c r="KTI72" s="14"/>
      <c r="KTJ72" s="14"/>
      <c r="KTK72" s="14"/>
      <c r="KTL72" s="14"/>
      <c r="KTM72" s="14"/>
      <c r="KTN72" s="14"/>
      <c r="KTO72" s="14"/>
      <c r="KTP72" s="14"/>
      <c r="KTQ72" s="14"/>
      <c r="KTR72" s="14"/>
      <c r="KTS72" s="14"/>
      <c r="KTT72" s="14"/>
      <c r="KTU72" s="14"/>
      <c r="KTV72" s="14"/>
      <c r="KTW72" s="14"/>
      <c r="KTX72" s="14"/>
      <c r="KTY72" s="14"/>
      <c r="KTZ72" s="14"/>
      <c r="KUA72" s="14"/>
      <c r="KUB72" s="14"/>
      <c r="KUC72" s="14"/>
      <c r="KUD72" s="14"/>
      <c r="KUE72" s="14"/>
      <c r="KUF72" s="14"/>
      <c r="KUG72" s="14"/>
      <c r="KUH72" s="14"/>
      <c r="KUI72" s="14"/>
      <c r="KUJ72" s="14"/>
      <c r="KUK72" s="14"/>
      <c r="KUL72" s="14"/>
      <c r="KUM72" s="14"/>
      <c r="KUN72" s="14"/>
      <c r="KUO72" s="14"/>
      <c r="KUP72" s="14"/>
      <c r="KUQ72" s="14"/>
      <c r="KUR72" s="14"/>
      <c r="KUS72" s="14"/>
      <c r="KUT72" s="14"/>
      <c r="KUU72" s="14"/>
      <c r="KUV72" s="14"/>
      <c r="KUW72" s="14"/>
      <c r="KUX72" s="14"/>
      <c r="KUY72" s="14"/>
      <c r="KUZ72" s="14"/>
      <c r="KVA72" s="14"/>
      <c r="KVB72" s="14"/>
      <c r="KVC72" s="14"/>
      <c r="KVD72" s="14"/>
      <c r="KVE72" s="14"/>
      <c r="KVF72" s="14"/>
      <c r="KVG72" s="14"/>
      <c r="KVH72" s="14"/>
      <c r="KVI72" s="14"/>
      <c r="KVJ72" s="14"/>
      <c r="KVK72" s="14"/>
      <c r="KVL72" s="14"/>
      <c r="KVM72" s="14"/>
      <c r="KVN72" s="14"/>
      <c r="KVO72" s="14"/>
      <c r="KVP72" s="14"/>
      <c r="KVQ72" s="14"/>
      <c r="KVR72" s="14"/>
      <c r="KVS72" s="14"/>
      <c r="KVT72" s="14"/>
      <c r="KVU72" s="14"/>
      <c r="KVV72" s="14"/>
      <c r="KVW72" s="14"/>
      <c r="KVX72" s="14"/>
      <c r="KVY72" s="14"/>
      <c r="KVZ72" s="14"/>
      <c r="KWA72" s="14"/>
      <c r="KWB72" s="14"/>
      <c r="KWC72" s="14"/>
      <c r="KWD72" s="14"/>
      <c r="KWE72" s="14"/>
      <c r="KWF72" s="14"/>
      <c r="KWG72" s="14"/>
      <c r="KWH72" s="14"/>
      <c r="KWI72" s="14"/>
      <c r="KWJ72" s="14"/>
      <c r="KWK72" s="14"/>
      <c r="KWL72" s="14"/>
      <c r="KWM72" s="14"/>
      <c r="KWN72" s="14"/>
      <c r="KWO72" s="14"/>
      <c r="KWP72" s="14"/>
      <c r="KWQ72" s="14"/>
      <c r="KWR72" s="14"/>
      <c r="KWS72" s="14"/>
      <c r="KWT72" s="14"/>
      <c r="KWU72" s="14"/>
      <c r="KWV72" s="14"/>
      <c r="KWW72" s="14"/>
      <c r="KWX72" s="14"/>
      <c r="KWY72" s="14"/>
      <c r="KWZ72" s="14"/>
      <c r="KXA72" s="14"/>
      <c r="KXB72" s="14"/>
      <c r="KXC72" s="14"/>
      <c r="KXD72" s="14"/>
      <c r="KXE72" s="14"/>
      <c r="KXF72" s="14"/>
      <c r="KXG72" s="14"/>
      <c r="KXH72" s="14"/>
      <c r="KXI72" s="14"/>
      <c r="KXJ72" s="14"/>
      <c r="KXK72" s="14"/>
      <c r="KXL72" s="14"/>
      <c r="KXM72" s="14"/>
      <c r="KXN72" s="14"/>
      <c r="KXO72" s="14"/>
      <c r="KXP72" s="14"/>
      <c r="KXQ72" s="14"/>
      <c r="KXR72" s="14"/>
      <c r="KXS72" s="14"/>
      <c r="KXT72" s="14"/>
      <c r="KXU72" s="14"/>
      <c r="KXV72" s="14"/>
      <c r="KXW72" s="14"/>
      <c r="KXX72" s="14"/>
      <c r="KXY72" s="14"/>
      <c r="KXZ72" s="14"/>
      <c r="KYA72" s="14"/>
      <c r="KYB72" s="14"/>
      <c r="KYC72" s="14"/>
      <c r="KYD72" s="14"/>
      <c r="KYE72" s="14"/>
      <c r="KYF72" s="14"/>
      <c r="KYG72" s="14"/>
      <c r="KYH72" s="14"/>
      <c r="KYI72" s="14"/>
      <c r="KYJ72" s="14"/>
      <c r="KYK72" s="14"/>
      <c r="KYL72" s="14"/>
      <c r="KYM72" s="14"/>
      <c r="KYN72" s="14"/>
      <c r="KYO72" s="14"/>
      <c r="KYP72" s="14"/>
      <c r="KYQ72" s="14"/>
      <c r="KYR72" s="14"/>
      <c r="KYS72" s="14"/>
      <c r="KYT72" s="14"/>
      <c r="KYU72" s="14"/>
      <c r="KYV72" s="14"/>
      <c r="KYW72" s="14"/>
      <c r="KYX72" s="14"/>
      <c r="KYY72" s="14"/>
      <c r="KYZ72" s="14"/>
      <c r="KZA72" s="14"/>
      <c r="KZB72" s="14"/>
      <c r="KZC72" s="14"/>
      <c r="KZD72" s="14"/>
      <c r="KZE72" s="14"/>
      <c r="KZF72" s="14"/>
      <c r="KZG72" s="14"/>
      <c r="KZH72" s="14"/>
      <c r="KZI72" s="14"/>
      <c r="KZJ72" s="14"/>
      <c r="KZK72" s="14"/>
      <c r="KZL72" s="14"/>
      <c r="KZM72" s="14"/>
      <c r="KZN72" s="14"/>
      <c r="KZO72" s="14"/>
      <c r="KZP72" s="14"/>
      <c r="KZQ72" s="14"/>
      <c r="KZR72" s="14"/>
      <c r="KZS72" s="14"/>
      <c r="KZT72" s="14"/>
      <c r="KZU72" s="14"/>
      <c r="KZV72" s="14"/>
      <c r="KZW72" s="14"/>
      <c r="KZX72" s="14"/>
      <c r="KZY72" s="14"/>
      <c r="KZZ72" s="14"/>
      <c r="LAA72" s="14"/>
      <c r="LAB72" s="14"/>
      <c r="LAC72" s="14"/>
      <c r="LAD72" s="14"/>
      <c r="LAE72" s="14"/>
      <c r="LAF72" s="14"/>
      <c r="LAG72" s="14"/>
      <c r="LAH72" s="14"/>
      <c r="LAI72" s="14"/>
      <c r="LAJ72" s="14"/>
      <c r="LAK72" s="14"/>
      <c r="LAL72" s="14"/>
      <c r="LAM72" s="14"/>
      <c r="LAN72" s="14"/>
      <c r="LAO72" s="14"/>
      <c r="LAP72" s="14"/>
      <c r="LAQ72" s="14"/>
      <c r="LAR72" s="14"/>
      <c r="LAS72" s="14"/>
      <c r="LAT72" s="14"/>
      <c r="LAU72" s="14"/>
      <c r="LAV72" s="14"/>
      <c r="LAW72" s="14"/>
      <c r="LAX72" s="14"/>
      <c r="LAY72" s="14"/>
      <c r="LAZ72" s="14"/>
      <c r="LBA72" s="14"/>
      <c r="LBB72" s="14"/>
      <c r="LBC72" s="14"/>
      <c r="LBD72" s="14"/>
      <c r="LBE72" s="14"/>
      <c r="LBF72" s="14"/>
      <c r="LBG72" s="14"/>
      <c r="LBH72" s="14"/>
      <c r="LBI72" s="14"/>
      <c r="LBJ72" s="14"/>
      <c r="LBK72" s="14"/>
      <c r="LBL72" s="14"/>
      <c r="LBM72" s="14"/>
      <c r="LBN72" s="14"/>
      <c r="LBO72" s="14"/>
      <c r="LBP72" s="14"/>
      <c r="LBQ72" s="14"/>
      <c r="LBR72" s="14"/>
      <c r="LBS72" s="14"/>
      <c r="LBT72" s="14"/>
      <c r="LBU72" s="14"/>
      <c r="LBV72" s="14"/>
      <c r="LBW72" s="14"/>
      <c r="LBX72" s="14"/>
      <c r="LBY72" s="14"/>
      <c r="LBZ72" s="14"/>
      <c r="LCA72" s="14"/>
      <c r="LCB72" s="14"/>
      <c r="LCC72" s="14"/>
      <c r="LCD72" s="14"/>
      <c r="LCE72" s="14"/>
      <c r="LCF72" s="14"/>
      <c r="LCG72" s="14"/>
      <c r="LCH72" s="14"/>
      <c r="LCI72" s="14"/>
      <c r="LCJ72" s="14"/>
      <c r="LCK72" s="14"/>
      <c r="LCL72" s="14"/>
      <c r="LCM72" s="14"/>
      <c r="LCN72" s="14"/>
      <c r="LCO72" s="14"/>
      <c r="LCP72" s="14"/>
      <c r="LCQ72" s="14"/>
      <c r="LCR72" s="14"/>
      <c r="LCS72" s="14"/>
      <c r="LCT72" s="14"/>
      <c r="LCU72" s="14"/>
      <c r="LCV72" s="14"/>
      <c r="LCW72" s="14"/>
      <c r="LCX72" s="14"/>
      <c r="LCY72" s="14"/>
      <c r="LCZ72" s="14"/>
      <c r="LDA72" s="14"/>
      <c r="LDB72" s="14"/>
      <c r="LDC72" s="14"/>
      <c r="LDD72" s="14"/>
      <c r="LDE72" s="14"/>
      <c r="LDF72" s="14"/>
      <c r="LDG72" s="14"/>
      <c r="LDH72" s="14"/>
      <c r="LDI72" s="14"/>
      <c r="LDJ72" s="14"/>
      <c r="LDK72" s="14"/>
      <c r="LDL72" s="14"/>
      <c r="LDM72" s="14"/>
      <c r="LDN72" s="14"/>
      <c r="LDO72" s="14"/>
      <c r="LDP72" s="14"/>
      <c r="LDQ72" s="14"/>
      <c r="LDR72" s="14"/>
      <c r="LDS72" s="14"/>
      <c r="LDT72" s="14"/>
      <c r="LDU72" s="14"/>
      <c r="LDV72" s="14"/>
      <c r="LDW72" s="14"/>
      <c r="LDX72" s="14"/>
      <c r="LDY72" s="14"/>
      <c r="LDZ72" s="14"/>
      <c r="LEA72" s="14"/>
      <c r="LEB72" s="14"/>
      <c r="LEC72" s="14"/>
      <c r="LED72" s="14"/>
      <c r="LEE72" s="14"/>
      <c r="LEF72" s="14"/>
      <c r="LEG72" s="14"/>
      <c r="LEH72" s="14"/>
      <c r="LEI72" s="14"/>
      <c r="LEJ72" s="14"/>
      <c r="LEK72" s="14"/>
      <c r="LEL72" s="14"/>
      <c r="LEM72" s="14"/>
      <c r="LEN72" s="14"/>
      <c r="LEO72" s="14"/>
      <c r="LEP72" s="14"/>
      <c r="LEQ72" s="14"/>
      <c r="LER72" s="14"/>
      <c r="LES72" s="14"/>
      <c r="LET72" s="14"/>
      <c r="LEU72" s="14"/>
      <c r="LEV72" s="14"/>
      <c r="LEW72" s="14"/>
      <c r="LEX72" s="14"/>
      <c r="LEY72" s="14"/>
      <c r="LEZ72" s="14"/>
      <c r="LFA72" s="14"/>
      <c r="LFB72" s="14"/>
      <c r="LFC72" s="14"/>
      <c r="LFD72" s="14"/>
      <c r="LFE72" s="14"/>
      <c r="LFF72" s="14"/>
      <c r="LFG72" s="14"/>
      <c r="LFH72" s="14"/>
      <c r="LFI72" s="14"/>
      <c r="LFJ72" s="14"/>
      <c r="LFK72" s="14"/>
      <c r="LFL72" s="14"/>
      <c r="LFM72" s="14"/>
      <c r="LFN72" s="14"/>
      <c r="LFO72" s="14"/>
      <c r="LFP72" s="14"/>
      <c r="LFQ72" s="14"/>
      <c r="LFR72" s="14"/>
      <c r="LFS72" s="14"/>
      <c r="LFT72" s="14"/>
      <c r="LFU72" s="14"/>
      <c r="LFV72" s="14"/>
      <c r="LFW72" s="14"/>
      <c r="LFX72" s="14"/>
      <c r="LFY72" s="14"/>
      <c r="LFZ72" s="14"/>
      <c r="LGA72" s="14"/>
      <c r="LGB72" s="14"/>
      <c r="LGC72" s="14"/>
      <c r="LGD72" s="14"/>
      <c r="LGE72" s="14"/>
      <c r="LGF72" s="14"/>
      <c r="LGG72" s="14"/>
      <c r="LGH72" s="14"/>
      <c r="LGI72" s="14"/>
      <c r="LGJ72" s="14"/>
      <c r="LGK72" s="14"/>
      <c r="LGL72" s="14"/>
      <c r="LGM72" s="14"/>
      <c r="LGN72" s="14"/>
      <c r="LGO72" s="14"/>
      <c r="LGP72" s="14"/>
      <c r="LGQ72" s="14"/>
      <c r="LGR72" s="14"/>
      <c r="LGS72" s="14"/>
      <c r="LGT72" s="14"/>
      <c r="LGU72" s="14"/>
      <c r="LGV72" s="14"/>
      <c r="LGW72" s="14"/>
      <c r="LGX72" s="14"/>
      <c r="LGY72" s="14"/>
      <c r="LGZ72" s="14"/>
      <c r="LHA72" s="14"/>
      <c r="LHB72" s="14"/>
      <c r="LHC72" s="14"/>
      <c r="LHD72" s="14"/>
      <c r="LHE72" s="14"/>
      <c r="LHF72" s="14"/>
      <c r="LHG72" s="14"/>
      <c r="LHH72" s="14"/>
      <c r="LHI72" s="14"/>
      <c r="LHJ72" s="14"/>
      <c r="LHK72" s="14"/>
      <c r="LHL72" s="14"/>
      <c r="LHM72" s="14"/>
      <c r="LHN72" s="14"/>
      <c r="LHO72" s="14"/>
      <c r="LHP72" s="14"/>
      <c r="LHQ72" s="14"/>
      <c r="LHR72" s="14"/>
      <c r="LHS72" s="14"/>
      <c r="LHT72" s="14"/>
      <c r="LHU72" s="14"/>
      <c r="LHV72" s="14"/>
      <c r="LHW72" s="14"/>
      <c r="LHX72" s="14"/>
      <c r="LHY72" s="14"/>
      <c r="LHZ72" s="14"/>
      <c r="LIA72" s="14"/>
      <c r="LIB72" s="14"/>
      <c r="LIC72" s="14"/>
      <c r="LID72" s="14"/>
      <c r="LIE72" s="14"/>
      <c r="LIF72" s="14"/>
      <c r="LIG72" s="14"/>
      <c r="LIH72" s="14"/>
      <c r="LII72" s="14"/>
      <c r="LIJ72" s="14"/>
      <c r="LIK72" s="14"/>
      <c r="LIL72" s="14"/>
      <c r="LIM72" s="14"/>
      <c r="LIN72" s="14"/>
      <c r="LIO72" s="14"/>
      <c r="LIP72" s="14"/>
      <c r="LIQ72" s="14"/>
      <c r="LIR72" s="14"/>
      <c r="LIS72" s="14"/>
      <c r="LIT72" s="14"/>
      <c r="LIU72" s="14"/>
      <c r="LIV72" s="14"/>
      <c r="LIW72" s="14"/>
      <c r="LIX72" s="14"/>
      <c r="LIY72" s="14"/>
      <c r="LIZ72" s="14"/>
      <c r="LJA72" s="14"/>
      <c r="LJB72" s="14"/>
      <c r="LJC72" s="14"/>
      <c r="LJD72" s="14"/>
      <c r="LJE72" s="14"/>
      <c r="LJF72" s="14"/>
      <c r="LJG72" s="14"/>
      <c r="LJH72" s="14"/>
      <c r="LJI72" s="14"/>
      <c r="LJJ72" s="14"/>
      <c r="LJK72" s="14"/>
      <c r="LJL72" s="14"/>
      <c r="LJM72" s="14"/>
      <c r="LJN72" s="14"/>
      <c r="LJO72" s="14"/>
      <c r="LJP72" s="14"/>
      <c r="LJQ72" s="14"/>
      <c r="LJR72" s="14"/>
      <c r="LJS72" s="14"/>
      <c r="LJT72" s="14"/>
      <c r="LJU72" s="14"/>
      <c r="LJV72" s="14"/>
      <c r="LJW72" s="14"/>
      <c r="LJX72" s="14"/>
      <c r="LJY72" s="14"/>
      <c r="LJZ72" s="14"/>
      <c r="LKA72" s="14"/>
      <c r="LKB72" s="14"/>
      <c r="LKC72" s="14"/>
      <c r="LKD72" s="14"/>
      <c r="LKE72" s="14"/>
      <c r="LKF72" s="14"/>
      <c r="LKG72" s="14"/>
      <c r="LKH72" s="14"/>
      <c r="LKI72" s="14"/>
      <c r="LKJ72" s="14"/>
      <c r="LKK72" s="14"/>
      <c r="LKL72" s="14"/>
      <c r="LKM72" s="14"/>
      <c r="LKN72" s="14"/>
      <c r="LKO72" s="14"/>
      <c r="LKP72" s="14"/>
      <c r="LKQ72" s="14"/>
      <c r="LKR72" s="14"/>
      <c r="LKS72" s="14"/>
      <c r="LKT72" s="14"/>
      <c r="LKU72" s="14"/>
      <c r="LKV72" s="14"/>
      <c r="LKW72" s="14"/>
      <c r="LKX72" s="14"/>
      <c r="LKY72" s="14"/>
      <c r="LKZ72" s="14"/>
      <c r="LLA72" s="14"/>
      <c r="LLB72" s="14"/>
      <c r="LLC72" s="14"/>
      <c r="LLD72" s="14"/>
      <c r="LLE72" s="14"/>
      <c r="LLF72" s="14"/>
      <c r="LLG72" s="14"/>
      <c r="LLH72" s="14"/>
      <c r="LLI72" s="14"/>
      <c r="LLJ72" s="14"/>
      <c r="LLK72" s="14"/>
      <c r="LLL72" s="14"/>
      <c r="LLM72" s="14"/>
      <c r="LLN72" s="14"/>
      <c r="LLO72" s="14"/>
      <c r="LLP72" s="14"/>
      <c r="LLQ72" s="14"/>
      <c r="LLR72" s="14"/>
      <c r="LLS72" s="14"/>
      <c r="LLT72" s="14"/>
      <c r="LLU72" s="14"/>
      <c r="LLV72" s="14"/>
      <c r="LLW72" s="14"/>
      <c r="LLX72" s="14"/>
      <c r="LLY72" s="14"/>
      <c r="LLZ72" s="14"/>
      <c r="LMA72" s="14"/>
      <c r="LMB72" s="14"/>
      <c r="LMC72" s="14"/>
      <c r="LMD72" s="14"/>
      <c r="LME72" s="14"/>
      <c r="LMF72" s="14"/>
      <c r="LMG72" s="14"/>
      <c r="LMH72" s="14"/>
      <c r="LMI72" s="14"/>
      <c r="LMJ72" s="14"/>
      <c r="LMK72" s="14"/>
      <c r="LML72" s="14"/>
      <c r="LMM72" s="14"/>
      <c r="LMN72" s="14"/>
      <c r="LMO72" s="14"/>
      <c r="LMP72" s="14"/>
      <c r="LMQ72" s="14"/>
      <c r="LMR72" s="14"/>
      <c r="LMS72" s="14"/>
      <c r="LMT72" s="14"/>
      <c r="LMU72" s="14"/>
      <c r="LMV72" s="14"/>
      <c r="LMW72" s="14"/>
      <c r="LMX72" s="14"/>
      <c r="LMY72" s="14"/>
      <c r="LMZ72" s="14"/>
      <c r="LNA72" s="14"/>
      <c r="LNB72" s="14"/>
      <c r="LNC72" s="14"/>
      <c r="LND72" s="14"/>
      <c r="LNE72" s="14"/>
      <c r="LNF72" s="14"/>
      <c r="LNG72" s="14"/>
      <c r="LNH72" s="14"/>
      <c r="LNI72" s="14"/>
      <c r="LNJ72" s="14"/>
      <c r="LNK72" s="14"/>
      <c r="LNL72" s="14"/>
      <c r="LNM72" s="14"/>
      <c r="LNN72" s="14"/>
      <c r="LNO72" s="14"/>
      <c r="LNP72" s="14"/>
      <c r="LNQ72" s="14"/>
      <c r="LNR72" s="14"/>
      <c r="LNS72" s="14"/>
      <c r="LNT72" s="14"/>
      <c r="LNU72" s="14"/>
      <c r="LNV72" s="14"/>
      <c r="LNW72" s="14"/>
      <c r="LNX72" s="14"/>
      <c r="LNY72" s="14"/>
      <c r="LNZ72" s="14"/>
      <c r="LOA72" s="14"/>
      <c r="LOB72" s="14"/>
      <c r="LOC72" s="14"/>
      <c r="LOD72" s="14"/>
      <c r="LOE72" s="14"/>
      <c r="LOF72" s="14"/>
      <c r="LOG72" s="14"/>
      <c r="LOH72" s="14"/>
      <c r="LOI72" s="14"/>
      <c r="LOJ72" s="14"/>
      <c r="LOK72" s="14"/>
      <c r="LOL72" s="14"/>
      <c r="LOM72" s="14"/>
      <c r="LON72" s="14"/>
      <c r="LOO72" s="14"/>
      <c r="LOP72" s="14"/>
      <c r="LOQ72" s="14"/>
      <c r="LOR72" s="14"/>
      <c r="LOS72" s="14"/>
      <c r="LOT72" s="14"/>
      <c r="LOU72" s="14"/>
      <c r="LOV72" s="14"/>
      <c r="LOW72" s="14"/>
      <c r="LOX72" s="14"/>
      <c r="LOY72" s="14"/>
      <c r="LOZ72" s="14"/>
      <c r="LPA72" s="14"/>
      <c r="LPB72" s="14"/>
      <c r="LPC72" s="14"/>
      <c r="LPD72" s="14"/>
      <c r="LPE72" s="14"/>
      <c r="LPF72" s="14"/>
      <c r="LPG72" s="14"/>
      <c r="LPH72" s="14"/>
      <c r="LPI72" s="14"/>
      <c r="LPJ72" s="14"/>
      <c r="LPK72" s="14"/>
      <c r="LPL72" s="14"/>
      <c r="LPM72" s="14"/>
      <c r="LPN72" s="14"/>
      <c r="LPO72" s="14"/>
      <c r="LPP72" s="14"/>
      <c r="LPQ72" s="14"/>
      <c r="LPR72" s="14"/>
      <c r="LPS72" s="14"/>
      <c r="LPT72" s="14"/>
      <c r="LPU72" s="14"/>
      <c r="LPV72" s="14"/>
      <c r="LPW72" s="14"/>
      <c r="LPX72" s="14"/>
      <c r="LPY72" s="14"/>
      <c r="LPZ72" s="14"/>
      <c r="LQA72" s="14"/>
      <c r="LQB72" s="14"/>
      <c r="LQC72" s="14"/>
      <c r="LQD72" s="14"/>
      <c r="LQE72" s="14"/>
      <c r="LQF72" s="14"/>
      <c r="LQG72" s="14"/>
      <c r="LQH72" s="14"/>
      <c r="LQI72" s="14"/>
      <c r="LQJ72" s="14"/>
      <c r="LQK72" s="14"/>
      <c r="LQL72" s="14"/>
      <c r="LQM72" s="14"/>
      <c r="LQN72" s="14"/>
      <c r="LQO72" s="14"/>
      <c r="LQP72" s="14"/>
      <c r="LQQ72" s="14"/>
      <c r="LQR72" s="14"/>
      <c r="LQS72" s="14"/>
      <c r="LQT72" s="14"/>
      <c r="LQU72" s="14"/>
      <c r="LQV72" s="14"/>
      <c r="LQW72" s="14"/>
      <c r="LQX72" s="14"/>
      <c r="LQY72" s="14"/>
      <c r="LQZ72" s="14"/>
      <c r="LRA72" s="14"/>
      <c r="LRB72" s="14"/>
      <c r="LRC72" s="14"/>
      <c r="LRD72" s="14"/>
      <c r="LRE72" s="14"/>
      <c r="LRF72" s="14"/>
      <c r="LRG72" s="14"/>
      <c r="LRH72" s="14"/>
      <c r="LRI72" s="14"/>
      <c r="LRJ72" s="14"/>
      <c r="LRK72" s="14"/>
      <c r="LRL72" s="14"/>
      <c r="LRM72" s="14"/>
      <c r="LRN72" s="14"/>
      <c r="LRO72" s="14"/>
      <c r="LRP72" s="14"/>
      <c r="LRQ72" s="14"/>
      <c r="LRR72" s="14"/>
      <c r="LRS72" s="14"/>
      <c r="LRT72" s="14"/>
      <c r="LRU72" s="14"/>
      <c r="LRV72" s="14"/>
      <c r="LRW72" s="14"/>
      <c r="LRX72" s="14"/>
      <c r="LRY72" s="14"/>
      <c r="LRZ72" s="14"/>
      <c r="LSA72" s="14"/>
      <c r="LSB72" s="14"/>
      <c r="LSC72" s="14"/>
      <c r="LSD72" s="14"/>
      <c r="LSE72" s="14"/>
      <c r="LSF72" s="14"/>
      <c r="LSG72" s="14"/>
      <c r="LSH72" s="14"/>
      <c r="LSI72" s="14"/>
      <c r="LSJ72" s="14"/>
      <c r="LSK72" s="14"/>
      <c r="LSL72" s="14"/>
      <c r="LSM72" s="14"/>
      <c r="LSN72" s="14"/>
      <c r="LSO72" s="14"/>
      <c r="LSP72" s="14"/>
      <c r="LSQ72" s="14"/>
      <c r="LSR72" s="14"/>
      <c r="LSS72" s="14"/>
      <c r="LST72" s="14"/>
      <c r="LSU72" s="14"/>
      <c r="LSV72" s="14"/>
      <c r="LSW72" s="14"/>
      <c r="LSX72" s="14"/>
      <c r="LSY72" s="14"/>
      <c r="LSZ72" s="14"/>
      <c r="LTA72" s="14"/>
      <c r="LTB72" s="14"/>
      <c r="LTC72" s="14"/>
      <c r="LTD72" s="14"/>
      <c r="LTE72" s="14"/>
      <c r="LTF72" s="14"/>
      <c r="LTG72" s="14"/>
      <c r="LTH72" s="14"/>
      <c r="LTI72" s="14"/>
      <c r="LTJ72" s="14"/>
      <c r="LTK72" s="14"/>
      <c r="LTL72" s="14"/>
      <c r="LTM72" s="14"/>
      <c r="LTN72" s="14"/>
      <c r="LTO72" s="14"/>
      <c r="LTP72" s="14"/>
      <c r="LTQ72" s="14"/>
      <c r="LTR72" s="14"/>
      <c r="LTS72" s="14"/>
      <c r="LTT72" s="14"/>
      <c r="LTU72" s="14"/>
      <c r="LTV72" s="14"/>
      <c r="LTW72" s="14"/>
      <c r="LTX72" s="14"/>
      <c r="LTY72" s="14"/>
      <c r="LTZ72" s="14"/>
      <c r="LUA72" s="14"/>
      <c r="LUB72" s="14"/>
      <c r="LUC72" s="14"/>
      <c r="LUD72" s="14"/>
      <c r="LUE72" s="14"/>
      <c r="LUF72" s="14"/>
      <c r="LUG72" s="14"/>
      <c r="LUH72" s="14"/>
      <c r="LUI72" s="14"/>
      <c r="LUJ72" s="14"/>
      <c r="LUK72" s="14"/>
      <c r="LUL72" s="14"/>
      <c r="LUM72" s="14"/>
      <c r="LUN72" s="14"/>
      <c r="LUO72" s="14"/>
      <c r="LUP72" s="14"/>
      <c r="LUQ72" s="14"/>
      <c r="LUR72" s="14"/>
      <c r="LUS72" s="14"/>
      <c r="LUT72" s="14"/>
      <c r="LUU72" s="14"/>
      <c r="LUV72" s="14"/>
      <c r="LUW72" s="14"/>
      <c r="LUX72" s="14"/>
      <c r="LUY72" s="14"/>
      <c r="LUZ72" s="14"/>
      <c r="LVA72" s="14"/>
      <c r="LVB72" s="14"/>
      <c r="LVC72" s="14"/>
      <c r="LVD72" s="14"/>
      <c r="LVE72" s="14"/>
      <c r="LVF72" s="14"/>
      <c r="LVG72" s="14"/>
      <c r="LVH72" s="14"/>
      <c r="LVI72" s="14"/>
      <c r="LVJ72" s="14"/>
      <c r="LVK72" s="14"/>
      <c r="LVL72" s="14"/>
      <c r="LVM72" s="14"/>
      <c r="LVN72" s="14"/>
      <c r="LVO72" s="14"/>
      <c r="LVP72" s="14"/>
      <c r="LVQ72" s="14"/>
      <c r="LVR72" s="14"/>
      <c r="LVS72" s="14"/>
      <c r="LVT72" s="14"/>
      <c r="LVU72" s="14"/>
      <c r="LVV72" s="14"/>
      <c r="LVW72" s="14"/>
      <c r="LVX72" s="14"/>
      <c r="LVY72" s="14"/>
      <c r="LVZ72" s="14"/>
      <c r="LWA72" s="14"/>
      <c r="LWB72" s="14"/>
      <c r="LWC72" s="14"/>
      <c r="LWD72" s="14"/>
      <c r="LWE72" s="14"/>
      <c r="LWF72" s="14"/>
      <c r="LWG72" s="14"/>
      <c r="LWH72" s="14"/>
      <c r="LWI72" s="14"/>
      <c r="LWJ72" s="14"/>
      <c r="LWK72" s="14"/>
      <c r="LWL72" s="14"/>
      <c r="LWM72" s="14"/>
      <c r="LWN72" s="14"/>
      <c r="LWO72" s="14"/>
      <c r="LWP72" s="14"/>
      <c r="LWQ72" s="14"/>
      <c r="LWR72" s="14"/>
      <c r="LWS72" s="14"/>
      <c r="LWT72" s="14"/>
      <c r="LWU72" s="14"/>
      <c r="LWV72" s="14"/>
      <c r="LWW72" s="14"/>
      <c r="LWX72" s="14"/>
      <c r="LWY72" s="14"/>
      <c r="LWZ72" s="14"/>
      <c r="LXA72" s="14"/>
      <c r="LXB72" s="14"/>
      <c r="LXC72" s="14"/>
      <c r="LXD72" s="14"/>
      <c r="LXE72" s="14"/>
      <c r="LXF72" s="14"/>
      <c r="LXG72" s="14"/>
      <c r="LXH72" s="14"/>
      <c r="LXI72" s="14"/>
      <c r="LXJ72" s="14"/>
      <c r="LXK72" s="14"/>
      <c r="LXL72" s="14"/>
      <c r="LXM72" s="14"/>
      <c r="LXN72" s="14"/>
      <c r="LXO72" s="14"/>
      <c r="LXP72" s="14"/>
      <c r="LXQ72" s="14"/>
      <c r="LXR72" s="14"/>
      <c r="LXS72" s="14"/>
      <c r="LXT72" s="14"/>
      <c r="LXU72" s="14"/>
      <c r="LXV72" s="14"/>
      <c r="LXW72" s="14"/>
      <c r="LXX72" s="14"/>
      <c r="LXY72" s="14"/>
      <c r="LXZ72" s="14"/>
      <c r="LYA72" s="14"/>
      <c r="LYB72" s="14"/>
      <c r="LYC72" s="14"/>
      <c r="LYD72" s="14"/>
      <c r="LYE72" s="14"/>
      <c r="LYF72" s="14"/>
      <c r="LYG72" s="14"/>
      <c r="LYH72" s="14"/>
      <c r="LYI72" s="14"/>
      <c r="LYJ72" s="14"/>
      <c r="LYK72" s="14"/>
      <c r="LYL72" s="14"/>
      <c r="LYM72" s="14"/>
      <c r="LYN72" s="14"/>
      <c r="LYO72" s="14"/>
      <c r="LYP72" s="14"/>
      <c r="LYQ72" s="14"/>
      <c r="LYR72" s="14"/>
      <c r="LYS72" s="14"/>
      <c r="LYT72" s="14"/>
      <c r="LYU72" s="14"/>
      <c r="LYV72" s="14"/>
      <c r="LYW72" s="14"/>
      <c r="LYX72" s="14"/>
      <c r="LYY72" s="14"/>
      <c r="LYZ72" s="14"/>
      <c r="LZA72" s="14"/>
      <c r="LZB72" s="14"/>
      <c r="LZC72" s="14"/>
      <c r="LZD72" s="14"/>
      <c r="LZE72" s="14"/>
      <c r="LZF72" s="14"/>
      <c r="LZG72" s="14"/>
      <c r="LZH72" s="14"/>
      <c r="LZI72" s="14"/>
      <c r="LZJ72" s="14"/>
      <c r="LZK72" s="14"/>
      <c r="LZL72" s="14"/>
      <c r="LZM72" s="14"/>
      <c r="LZN72" s="14"/>
      <c r="LZO72" s="14"/>
      <c r="LZP72" s="14"/>
      <c r="LZQ72" s="14"/>
      <c r="LZR72" s="14"/>
      <c r="LZS72" s="14"/>
      <c r="LZT72" s="14"/>
      <c r="LZU72" s="14"/>
      <c r="LZV72" s="14"/>
      <c r="LZW72" s="14"/>
      <c r="LZX72" s="14"/>
      <c r="LZY72" s="14"/>
      <c r="LZZ72" s="14"/>
      <c r="MAA72" s="14"/>
      <c r="MAB72" s="14"/>
      <c r="MAC72" s="14"/>
      <c r="MAD72" s="14"/>
      <c r="MAE72" s="14"/>
      <c r="MAF72" s="14"/>
      <c r="MAG72" s="14"/>
      <c r="MAH72" s="14"/>
      <c r="MAI72" s="14"/>
      <c r="MAJ72" s="14"/>
      <c r="MAK72" s="14"/>
      <c r="MAL72" s="14"/>
      <c r="MAM72" s="14"/>
      <c r="MAN72" s="14"/>
      <c r="MAO72" s="14"/>
      <c r="MAP72" s="14"/>
      <c r="MAQ72" s="14"/>
      <c r="MAR72" s="14"/>
      <c r="MAS72" s="14"/>
      <c r="MAT72" s="14"/>
      <c r="MAU72" s="14"/>
      <c r="MAV72" s="14"/>
      <c r="MAW72" s="14"/>
      <c r="MAX72" s="14"/>
      <c r="MAY72" s="14"/>
      <c r="MAZ72" s="14"/>
      <c r="MBA72" s="14"/>
      <c r="MBB72" s="14"/>
      <c r="MBC72" s="14"/>
      <c r="MBD72" s="14"/>
      <c r="MBE72" s="14"/>
      <c r="MBF72" s="14"/>
      <c r="MBG72" s="14"/>
      <c r="MBH72" s="14"/>
      <c r="MBI72" s="14"/>
      <c r="MBJ72" s="14"/>
      <c r="MBK72" s="14"/>
      <c r="MBL72" s="14"/>
      <c r="MBM72" s="14"/>
      <c r="MBN72" s="14"/>
      <c r="MBO72" s="14"/>
      <c r="MBP72" s="14"/>
      <c r="MBQ72" s="14"/>
      <c r="MBR72" s="14"/>
      <c r="MBS72" s="14"/>
      <c r="MBT72" s="14"/>
      <c r="MBU72" s="14"/>
      <c r="MBV72" s="14"/>
      <c r="MBW72" s="14"/>
      <c r="MBX72" s="14"/>
      <c r="MBY72" s="14"/>
      <c r="MBZ72" s="14"/>
      <c r="MCA72" s="14"/>
      <c r="MCB72" s="14"/>
      <c r="MCC72" s="14"/>
      <c r="MCD72" s="14"/>
      <c r="MCE72" s="14"/>
      <c r="MCF72" s="14"/>
      <c r="MCG72" s="14"/>
      <c r="MCH72" s="14"/>
      <c r="MCI72" s="14"/>
      <c r="MCJ72" s="14"/>
      <c r="MCK72" s="14"/>
      <c r="MCL72" s="14"/>
      <c r="MCM72" s="14"/>
      <c r="MCN72" s="14"/>
      <c r="MCO72" s="14"/>
      <c r="MCP72" s="14"/>
      <c r="MCQ72" s="14"/>
      <c r="MCR72" s="14"/>
      <c r="MCS72" s="14"/>
      <c r="MCT72" s="14"/>
      <c r="MCU72" s="14"/>
      <c r="MCV72" s="14"/>
      <c r="MCW72" s="14"/>
      <c r="MCX72" s="14"/>
      <c r="MCY72" s="14"/>
      <c r="MCZ72" s="14"/>
      <c r="MDA72" s="14"/>
      <c r="MDB72" s="14"/>
      <c r="MDC72" s="14"/>
      <c r="MDD72" s="14"/>
      <c r="MDE72" s="14"/>
      <c r="MDF72" s="14"/>
      <c r="MDG72" s="14"/>
      <c r="MDH72" s="14"/>
      <c r="MDI72" s="14"/>
      <c r="MDJ72" s="14"/>
      <c r="MDK72" s="14"/>
      <c r="MDL72" s="14"/>
      <c r="MDM72" s="14"/>
      <c r="MDN72" s="14"/>
      <c r="MDO72" s="14"/>
      <c r="MDP72" s="14"/>
      <c r="MDQ72" s="14"/>
      <c r="MDR72" s="14"/>
      <c r="MDS72" s="14"/>
      <c r="MDT72" s="14"/>
      <c r="MDU72" s="14"/>
      <c r="MDV72" s="14"/>
      <c r="MDW72" s="14"/>
      <c r="MDX72" s="14"/>
      <c r="MDY72" s="14"/>
      <c r="MDZ72" s="14"/>
      <c r="MEA72" s="14"/>
      <c r="MEB72" s="14"/>
      <c r="MEC72" s="14"/>
      <c r="MED72" s="14"/>
      <c r="MEE72" s="14"/>
      <c r="MEF72" s="14"/>
      <c r="MEG72" s="14"/>
      <c r="MEH72" s="14"/>
      <c r="MEI72" s="14"/>
      <c r="MEJ72" s="14"/>
      <c r="MEK72" s="14"/>
      <c r="MEL72" s="14"/>
      <c r="MEM72" s="14"/>
      <c r="MEN72" s="14"/>
      <c r="MEO72" s="14"/>
      <c r="MEP72" s="14"/>
      <c r="MEQ72" s="14"/>
      <c r="MER72" s="14"/>
      <c r="MES72" s="14"/>
      <c r="MET72" s="14"/>
      <c r="MEU72" s="14"/>
      <c r="MEV72" s="14"/>
      <c r="MEW72" s="14"/>
      <c r="MEX72" s="14"/>
      <c r="MEY72" s="14"/>
      <c r="MEZ72" s="14"/>
      <c r="MFA72" s="14"/>
      <c r="MFB72" s="14"/>
      <c r="MFC72" s="14"/>
      <c r="MFD72" s="14"/>
      <c r="MFE72" s="14"/>
      <c r="MFF72" s="14"/>
      <c r="MFG72" s="14"/>
      <c r="MFH72" s="14"/>
      <c r="MFI72" s="14"/>
      <c r="MFJ72" s="14"/>
      <c r="MFK72" s="14"/>
      <c r="MFL72" s="14"/>
      <c r="MFM72" s="14"/>
      <c r="MFN72" s="14"/>
      <c r="MFO72" s="14"/>
      <c r="MFP72" s="14"/>
      <c r="MFQ72" s="14"/>
      <c r="MFR72" s="14"/>
      <c r="MFS72" s="14"/>
      <c r="MFT72" s="14"/>
      <c r="MFU72" s="14"/>
      <c r="MFV72" s="14"/>
      <c r="MFW72" s="14"/>
      <c r="MFX72" s="14"/>
      <c r="MFY72" s="14"/>
      <c r="MFZ72" s="14"/>
      <c r="MGA72" s="14"/>
      <c r="MGB72" s="14"/>
      <c r="MGC72" s="14"/>
      <c r="MGD72" s="14"/>
      <c r="MGE72" s="14"/>
      <c r="MGF72" s="14"/>
      <c r="MGG72" s="14"/>
      <c r="MGH72" s="14"/>
      <c r="MGI72" s="14"/>
      <c r="MGJ72" s="14"/>
      <c r="MGK72" s="14"/>
      <c r="MGL72" s="14"/>
      <c r="MGM72" s="14"/>
      <c r="MGN72" s="14"/>
      <c r="MGO72" s="14"/>
      <c r="MGP72" s="14"/>
      <c r="MGQ72" s="14"/>
      <c r="MGR72" s="14"/>
      <c r="MGS72" s="14"/>
      <c r="MGT72" s="14"/>
      <c r="MGU72" s="14"/>
      <c r="MGV72" s="14"/>
      <c r="MGW72" s="14"/>
      <c r="MGX72" s="14"/>
      <c r="MGY72" s="14"/>
      <c r="MGZ72" s="14"/>
      <c r="MHA72" s="14"/>
      <c r="MHB72" s="14"/>
      <c r="MHC72" s="14"/>
      <c r="MHD72" s="14"/>
      <c r="MHE72" s="14"/>
      <c r="MHF72" s="14"/>
      <c r="MHG72" s="14"/>
      <c r="MHH72" s="14"/>
      <c r="MHI72" s="14"/>
      <c r="MHJ72" s="14"/>
      <c r="MHK72" s="14"/>
      <c r="MHL72" s="14"/>
      <c r="MHM72" s="14"/>
      <c r="MHN72" s="14"/>
      <c r="MHO72" s="14"/>
      <c r="MHP72" s="14"/>
      <c r="MHQ72" s="14"/>
      <c r="MHR72" s="14"/>
      <c r="MHS72" s="14"/>
      <c r="MHT72" s="14"/>
      <c r="MHU72" s="14"/>
      <c r="MHV72" s="14"/>
      <c r="MHW72" s="14"/>
      <c r="MHX72" s="14"/>
      <c r="MHY72" s="14"/>
      <c r="MHZ72" s="14"/>
      <c r="MIA72" s="14"/>
      <c r="MIB72" s="14"/>
      <c r="MIC72" s="14"/>
      <c r="MID72" s="14"/>
      <c r="MIE72" s="14"/>
      <c r="MIF72" s="14"/>
      <c r="MIG72" s="14"/>
      <c r="MIH72" s="14"/>
      <c r="MII72" s="14"/>
      <c r="MIJ72" s="14"/>
      <c r="MIK72" s="14"/>
      <c r="MIL72" s="14"/>
      <c r="MIM72" s="14"/>
      <c r="MIN72" s="14"/>
      <c r="MIO72" s="14"/>
      <c r="MIP72" s="14"/>
      <c r="MIQ72" s="14"/>
      <c r="MIR72" s="14"/>
      <c r="MIS72" s="14"/>
      <c r="MIT72" s="14"/>
      <c r="MIU72" s="14"/>
      <c r="MIV72" s="14"/>
      <c r="MIW72" s="14"/>
      <c r="MIX72" s="14"/>
      <c r="MIY72" s="14"/>
      <c r="MIZ72" s="14"/>
      <c r="MJA72" s="14"/>
      <c r="MJB72" s="14"/>
      <c r="MJC72" s="14"/>
      <c r="MJD72" s="14"/>
      <c r="MJE72" s="14"/>
      <c r="MJF72" s="14"/>
      <c r="MJG72" s="14"/>
      <c r="MJH72" s="14"/>
      <c r="MJI72" s="14"/>
      <c r="MJJ72" s="14"/>
      <c r="MJK72" s="14"/>
      <c r="MJL72" s="14"/>
      <c r="MJM72" s="14"/>
      <c r="MJN72" s="14"/>
      <c r="MJO72" s="14"/>
      <c r="MJP72" s="14"/>
      <c r="MJQ72" s="14"/>
      <c r="MJR72" s="14"/>
      <c r="MJS72" s="14"/>
      <c r="MJT72" s="14"/>
      <c r="MJU72" s="14"/>
      <c r="MJV72" s="14"/>
      <c r="MJW72" s="14"/>
      <c r="MJX72" s="14"/>
      <c r="MJY72" s="14"/>
      <c r="MJZ72" s="14"/>
      <c r="MKA72" s="14"/>
      <c r="MKB72" s="14"/>
      <c r="MKC72" s="14"/>
      <c r="MKD72" s="14"/>
      <c r="MKE72" s="14"/>
      <c r="MKF72" s="14"/>
      <c r="MKG72" s="14"/>
      <c r="MKH72" s="14"/>
      <c r="MKI72" s="14"/>
      <c r="MKJ72" s="14"/>
      <c r="MKK72" s="14"/>
      <c r="MKL72" s="14"/>
      <c r="MKM72" s="14"/>
      <c r="MKN72" s="14"/>
      <c r="MKO72" s="14"/>
      <c r="MKP72" s="14"/>
      <c r="MKQ72" s="14"/>
      <c r="MKR72" s="14"/>
      <c r="MKS72" s="14"/>
      <c r="MKT72" s="14"/>
      <c r="MKU72" s="14"/>
      <c r="MKV72" s="14"/>
      <c r="MKW72" s="14"/>
      <c r="MKX72" s="14"/>
      <c r="MKY72" s="14"/>
      <c r="MKZ72" s="14"/>
      <c r="MLA72" s="14"/>
      <c r="MLB72" s="14"/>
      <c r="MLC72" s="14"/>
      <c r="MLD72" s="14"/>
      <c r="MLE72" s="14"/>
      <c r="MLF72" s="14"/>
      <c r="MLG72" s="14"/>
      <c r="MLH72" s="14"/>
      <c r="MLI72" s="14"/>
      <c r="MLJ72" s="14"/>
      <c r="MLK72" s="14"/>
      <c r="MLL72" s="14"/>
      <c r="MLM72" s="14"/>
      <c r="MLN72" s="14"/>
      <c r="MLO72" s="14"/>
      <c r="MLP72" s="14"/>
      <c r="MLQ72" s="14"/>
      <c r="MLR72" s="14"/>
      <c r="MLS72" s="14"/>
      <c r="MLT72" s="14"/>
      <c r="MLU72" s="14"/>
      <c r="MLV72" s="14"/>
      <c r="MLW72" s="14"/>
      <c r="MLX72" s="14"/>
      <c r="MLY72" s="14"/>
      <c r="MLZ72" s="14"/>
      <c r="MMA72" s="14"/>
      <c r="MMB72" s="14"/>
      <c r="MMC72" s="14"/>
      <c r="MMD72" s="14"/>
      <c r="MME72" s="14"/>
      <c r="MMF72" s="14"/>
      <c r="MMG72" s="14"/>
      <c r="MMH72" s="14"/>
      <c r="MMI72" s="14"/>
      <c r="MMJ72" s="14"/>
      <c r="MMK72" s="14"/>
      <c r="MML72" s="14"/>
      <c r="MMM72" s="14"/>
      <c r="MMN72" s="14"/>
      <c r="MMO72" s="14"/>
      <c r="MMP72" s="14"/>
      <c r="MMQ72" s="14"/>
      <c r="MMR72" s="14"/>
      <c r="MMS72" s="14"/>
      <c r="MMT72" s="14"/>
      <c r="MMU72" s="14"/>
      <c r="MMV72" s="14"/>
      <c r="MMW72" s="14"/>
      <c r="MMX72" s="14"/>
      <c r="MMY72" s="14"/>
      <c r="MMZ72" s="14"/>
      <c r="MNA72" s="14"/>
      <c r="MNB72" s="14"/>
      <c r="MNC72" s="14"/>
      <c r="MND72" s="14"/>
      <c r="MNE72" s="14"/>
      <c r="MNF72" s="14"/>
      <c r="MNG72" s="14"/>
      <c r="MNH72" s="14"/>
      <c r="MNI72" s="14"/>
      <c r="MNJ72" s="14"/>
      <c r="MNK72" s="14"/>
      <c r="MNL72" s="14"/>
      <c r="MNM72" s="14"/>
      <c r="MNN72" s="14"/>
      <c r="MNO72" s="14"/>
      <c r="MNP72" s="14"/>
      <c r="MNQ72" s="14"/>
      <c r="MNR72" s="14"/>
      <c r="MNS72" s="14"/>
      <c r="MNT72" s="14"/>
      <c r="MNU72" s="14"/>
      <c r="MNV72" s="14"/>
      <c r="MNW72" s="14"/>
      <c r="MNX72" s="14"/>
      <c r="MNY72" s="14"/>
      <c r="MNZ72" s="14"/>
      <c r="MOA72" s="14"/>
      <c r="MOB72" s="14"/>
      <c r="MOC72" s="14"/>
      <c r="MOD72" s="14"/>
      <c r="MOE72" s="14"/>
      <c r="MOF72" s="14"/>
      <c r="MOG72" s="14"/>
      <c r="MOH72" s="14"/>
      <c r="MOI72" s="14"/>
      <c r="MOJ72" s="14"/>
      <c r="MOK72" s="14"/>
      <c r="MOL72" s="14"/>
      <c r="MOM72" s="14"/>
      <c r="MON72" s="14"/>
      <c r="MOO72" s="14"/>
      <c r="MOP72" s="14"/>
      <c r="MOQ72" s="14"/>
      <c r="MOR72" s="14"/>
      <c r="MOS72" s="14"/>
      <c r="MOT72" s="14"/>
      <c r="MOU72" s="14"/>
      <c r="MOV72" s="14"/>
      <c r="MOW72" s="14"/>
      <c r="MOX72" s="14"/>
      <c r="MOY72" s="14"/>
      <c r="MOZ72" s="14"/>
      <c r="MPA72" s="14"/>
      <c r="MPB72" s="14"/>
      <c r="MPC72" s="14"/>
      <c r="MPD72" s="14"/>
      <c r="MPE72" s="14"/>
      <c r="MPF72" s="14"/>
      <c r="MPG72" s="14"/>
      <c r="MPH72" s="14"/>
      <c r="MPI72" s="14"/>
      <c r="MPJ72" s="14"/>
      <c r="MPK72" s="14"/>
      <c r="MPL72" s="14"/>
      <c r="MPM72" s="14"/>
      <c r="MPN72" s="14"/>
      <c r="MPO72" s="14"/>
      <c r="MPP72" s="14"/>
      <c r="MPQ72" s="14"/>
      <c r="MPR72" s="14"/>
      <c r="MPS72" s="14"/>
      <c r="MPT72" s="14"/>
      <c r="MPU72" s="14"/>
      <c r="MPV72" s="14"/>
      <c r="MPW72" s="14"/>
      <c r="MPX72" s="14"/>
      <c r="MPY72" s="14"/>
      <c r="MPZ72" s="14"/>
      <c r="MQA72" s="14"/>
      <c r="MQB72" s="14"/>
      <c r="MQC72" s="14"/>
      <c r="MQD72" s="14"/>
      <c r="MQE72" s="14"/>
      <c r="MQF72" s="14"/>
      <c r="MQG72" s="14"/>
      <c r="MQH72" s="14"/>
      <c r="MQI72" s="14"/>
      <c r="MQJ72" s="14"/>
      <c r="MQK72" s="14"/>
      <c r="MQL72" s="14"/>
      <c r="MQM72" s="14"/>
      <c r="MQN72" s="14"/>
      <c r="MQO72" s="14"/>
      <c r="MQP72" s="14"/>
      <c r="MQQ72" s="14"/>
      <c r="MQR72" s="14"/>
      <c r="MQS72" s="14"/>
      <c r="MQT72" s="14"/>
      <c r="MQU72" s="14"/>
      <c r="MQV72" s="14"/>
      <c r="MQW72" s="14"/>
      <c r="MQX72" s="14"/>
      <c r="MQY72" s="14"/>
      <c r="MQZ72" s="14"/>
      <c r="MRA72" s="14"/>
      <c r="MRB72" s="14"/>
      <c r="MRC72" s="14"/>
      <c r="MRD72" s="14"/>
      <c r="MRE72" s="14"/>
      <c r="MRF72" s="14"/>
      <c r="MRG72" s="14"/>
      <c r="MRH72" s="14"/>
      <c r="MRI72" s="14"/>
      <c r="MRJ72" s="14"/>
      <c r="MRK72" s="14"/>
      <c r="MRL72" s="14"/>
      <c r="MRM72" s="14"/>
      <c r="MRN72" s="14"/>
      <c r="MRO72" s="14"/>
      <c r="MRP72" s="14"/>
      <c r="MRQ72" s="14"/>
      <c r="MRR72" s="14"/>
      <c r="MRS72" s="14"/>
      <c r="MRT72" s="14"/>
      <c r="MRU72" s="14"/>
      <c r="MRV72" s="14"/>
      <c r="MRW72" s="14"/>
      <c r="MRX72" s="14"/>
      <c r="MRY72" s="14"/>
      <c r="MRZ72" s="14"/>
      <c r="MSA72" s="14"/>
      <c r="MSB72" s="14"/>
      <c r="MSC72" s="14"/>
      <c r="MSD72" s="14"/>
      <c r="MSE72" s="14"/>
      <c r="MSF72" s="14"/>
      <c r="MSG72" s="14"/>
      <c r="MSH72" s="14"/>
      <c r="MSI72" s="14"/>
      <c r="MSJ72" s="14"/>
      <c r="MSK72" s="14"/>
      <c r="MSL72" s="14"/>
      <c r="MSM72" s="14"/>
      <c r="MSN72" s="14"/>
      <c r="MSO72" s="14"/>
      <c r="MSP72" s="14"/>
      <c r="MSQ72" s="14"/>
      <c r="MSR72" s="14"/>
      <c r="MSS72" s="14"/>
      <c r="MST72" s="14"/>
      <c r="MSU72" s="14"/>
      <c r="MSV72" s="14"/>
      <c r="MSW72" s="14"/>
      <c r="MSX72" s="14"/>
      <c r="MSY72" s="14"/>
      <c r="MSZ72" s="14"/>
      <c r="MTA72" s="14"/>
      <c r="MTB72" s="14"/>
      <c r="MTC72" s="14"/>
      <c r="MTD72" s="14"/>
      <c r="MTE72" s="14"/>
      <c r="MTF72" s="14"/>
      <c r="MTG72" s="14"/>
      <c r="MTH72" s="14"/>
      <c r="MTI72" s="14"/>
      <c r="MTJ72" s="14"/>
      <c r="MTK72" s="14"/>
      <c r="MTL72" s="14"/>
      <c r="MTM72" s="14"/>
      <c r="MTN72" s="14"/>
      <c r="MTO72" s="14"/>
      <c r="MTP72" s="14"/>
      <c r="MTQ72" s="14"/>
      <c r="MTR72" s="14"/>
      <c r="MTS72" s="14"/>
      <c r="MTT72" s="14"/>
      <c r="MTU72" s="14"/>
      <c r="MTV72" s="14"/>
      <c r="MTW72" s="14"/>
      <c r="MTX72" s="14"/>
      <c r="MTY72" s="14"/>
      <c r="MTZ72" s="14"/>
      <c r="MUA72" s="14"/>
      <c r="MUB72" s="14"/>
      <c r="MUC72" s="14"/>
      <c r="MUD72" s="14"/>
      <c r="MUE72" s="14"/>
      <c r="MUF72" s="14"/>
      <c r="MUG72" s="14"/>
      <c r="MUH72" s="14"/>
      <c r="MUI72" s="14"/>
      <c r="MUJ72" s="14"/>
      <c r="MUK72" s="14"/>
      <c r="MUL72" s="14"/>
      <c r="MUM72" s="14"/>
      <c r="MUN72" s="14"/>
      <c r="MUO72" s="14"/>
      <c r="MUP72" s="14"/>
      <c r="MUQ72" s="14"/>
      <c r="MUR72" s="14"/>
      <c r="MUS72" s="14"/>
      <c r="MUT72" s="14"/>
      <c r="MUU72" s="14"/>
      <c r="MUV72" s="14"/>
      <c r="MUW72" s="14"/>
      <c r="MUX72" s="14"/>
      <c r="MUY72" s="14"/>
      <c r="MUZ72" s="14"/>
      <c r="MVA72" s="14"/>
      <c r="MVB72" s="14"/>
      <c r="MVC72" s="14"/>
      <c r="MVD72" s="14"/>
      <c r="MVE72" s="14"/>
      <c r="MVF72" s="14"/>
      <c r="MVG72" s="14"/>
      <c r="MVH72" s="14"/>
      <c r="MVI72" s="14"/>
      <c r="MVJ72" s="14"/>
      <c r="MVK72" s="14"/>
      <c r="MVL72" s="14"/>
      <c r="MVM72" s="14"/>
      <c r="MVN72" s="14"/>
      <c r="MVO72" s="14"/>
      <c r="MVP72" s="14"/>
      <c r="MVQ72" s="14"/>
      <c r="MVR72" s="14"/>
      <c r="MVS72" s="14"/>
      <c r="MVT72" s="14"/>
      <c r="MVU72" s="14"/>
      <c r="MVV72" s="14"/>
      <c r="MVW72" s="14"/>
      <c r="MVX72" s="14"/>
      <c r="MVY72" s="14"/>
      <c r="MVZ72" s="14"/>
      <c r="MWA72" s="14"/>
      <c r="MWB72" s="14"/>
      <c r="MWC72" s="14"/>
      <c r="MWD72" s="14"/>
      <c r="MWE72" s="14"/>
      <c r="MWF72" s="14"/>
      <c r="MWG72" s="14"/>
      <c r="MWH72" s="14"/>
      <c r="MWI72" s="14"/>
      <c r="MWJ72" s="14"/>
      <c r="MWK72" s="14"/>
      <c r="MWL72" s="14"/>
      <c r="MWM72" s="14"/>
      <c r="MWN72" s="14"/>
      <c r="MWO72" s="14"/>
      <c r="MWP72" s="14"/>
      <c r="MWQ72" s="14"/>
      <c r="MWR72" s="14"/>
      <c r="MWS72" s="14"/>
      <c r="MWT72" s="14"/>
      <c r="MWU72" s="14"/>
      <c r="MWV72" s="14"/>
      <c r="MWW72" s="14"/>
      <c r="MWX72" s="14"/>
      <c r="MWY72" s="14"/>
      <c r="MWZ72" s="14"/>
      <c r="MXA72" s="14"/>
      <c r="MXB72" s="14"/>
      <c r="MXC72" s="14"/>
      <c r="MXD72" s="14"/>
      <c r="MXE72" s="14"/>
      <c r="MXF72" s="14"/>
      <c r="MXG72" s="14"/>
      <c r="MXH72" s="14"/>
      <c r="MXI72" s="14"/>
      <c r="MXJ72" s="14"/>
      <c r="MXK72" s="14"/>
      <c r="MXL72" s="14"/>
      <c r="MXM72" s="14"/>
      <c r="MXN72" s="14"/>
      <c r="MXO72" s="14"/>
      <c r="MXP72" s="14"/>
      <c r="MXQ72" s="14"/>
      <c r="MXR72" s="14"/>
      <c r="MXS72" s="14"/>
      <c r="MXT72" s="14"/>
      <c r="MXU72" s="14"/>
      <c r="MXV72" s="14"/>
      <c r="MXW72" s="14"/>
      <c r="MXX72" s="14"/>
      <c r="MXY72" s="14"/>
      <c r="MXZ72" s="14"/>
      <c r="MYA72" s="14"/>
      <c r="MYB72" s="14"/>
      <c r="MYC72" s="14"/>
      <c r="MYD72" s="14"/>
      <c r="MYE72" s="14"/>
      <c r="MYF72" s="14"/>
      <c r="MYG72" s="14"/>
      <c r="MYH72" s="14"/>
      <c r="MYI72" s="14"/>
      <c r="MYJ72" s="14"/>
      <c r="MYK72" s="14"/>
      <c r="MYL72" s="14"/>
      <c r="MYM72" s="14"/>
      <c r="MYN72" s="14"/>
      <c r="MYO72" s="14"/>
      <c r="MYP72" s="14"/>
      <c r="MYQ72" s="14"/>
      <c r="MYR72" s="14"/>
      <c r="MYS72" s="14"/>
      <c r="MYT72" s="14"/>
      <c r="MYU72" s="14"/>
      <c r="MYV72" s="14"/>
      <c r="MYW72" s="14"/>
      <c r="MYX72" s="14"/>
      <c r="MYY72" s="14"/>
      <c r="MYZ72" s="14"/>
      <c r="MZA72" s="14"/>
      <c r="MZB72" s="14"/>
      <c r="MZC72" s="14"/>
      <c r="MZD72" s="14"/>
      <c r="MZE72" s="14"/>
      <c r="MZF72" s="14"/>
      <c r="MZG72" s="14"/>
      <c r="MZH72" s="14"/>
      <c r="MZI72" s="14"/>
      <c r="MZJ72" s="14"/>
      <c r="MZK72" s="14"/>
      <c r="MZL72" s="14"/>
      <c r="MZM72" s="14"/>
      <c r="MZN72" s="14"/>
      <c r="MZO72" s="14"/>
      <c r="MZP72" s="14"/>
      <c r="MZQ72" s="14"/>
      <c r="MZR72" s="14"/>
      <c r="MZS72" s="14"/>
      <c r="MZT72" s="14"/>
      <c r="MZU72" s="14"/>
      <c r="MZV72" s="14"/>
      <c r="MZW72" s="14"/>
      <c r="MZX72" s="14"/>
      <c r="MZY72" s="14"/>
      <c r="MZZ72" s="14"/>
      <c r="NAA72" s="14"/>
      <c r="NAB72" s="14"/>
      <c r="NAC72" s="14"/>
      <c r="NAD72" s="14"/>
      <c r="NAE72" s="14"/>
      <c r="NAF72" s="14"/>
      <c r="NAG72" s="14"/>
      <c r="NAH72" s="14"/>
      <c r="NAI72" s="14"/>
      <c r="NAJ72" s="14"/>
      <c r="NAK72" s="14"/>
      <c r="NAL72" s="14"/>
      <c r="NAM72" s="14"/>
      <c r="NAN72" s="14"/>
      <c r="NAO72" s="14"/>
      <c r="NAP72" s="14"/>
      <c r="NAQ72" s="14"/>
      <c r="NAR72" s="14"/>
      <c r="NAS72" s="14"/>
      <c r="NAT72" s="14"/>
      <c r="NAU72" s="14"/>
      <c r="NAV72" s="14"/>
      <c r="NAW72" s="14"/>
      <c r="NAX72" s="14"/>
      <c r="NAY72" s="14"/>
      <c r="NAZ72" s="14"/>
      <c r="NBA72" s="14"/>
      <c r="NBB72" s="14"/>
      <c r="NBC72" s="14"/>
      <c r="NBD72" s="14"/>
      <c r="NBE72" s="14"/>
      <c r="NBF72" s="14"/>
      <c r="NBG72" s="14"/>
      <c r="NBH72" s="14"/>
      <c r="NBI72" s="14"/>
      <c r="NBJ72" s="14"/>
      <c r="NBK72" s="14"/>
      <c r="NBL72" s="14"/>
      <c r="NBM72" s="14"/>
      <c r="NBN72" s="14"/>
      <c r="NBO72" s="14"/>
      <c r="NBP72" s="14"/>
      <c r="NBQ72" s="14"/>
      <c r="NBR72" s="14"/>
      <c r="NBS72" s="14"/>
      <c r="NBT72" s="14"/>
      <c r="NBU72" s="14"/>
      <c r="NBV72" s="14"/>
      <c r="NBW72" s="14"/>
      <c r="NBX72" s="14"/>
      <c r="NBY72" s="14"/>
      <c r="NBZ72" s="14"/>
      <c r="NCA72" s="14"/>
      <c r="NCB72" s="14"/>
      <c r="NCC72" s="14"/>
      <c r="NCD72" s="14"/>
      <c r="NCE72" s="14"/>
      <c r="NCF72" s="14"/>
      <c r="NCG72" s="14"/>
      <c r="NCH72" s="14"/>
      <c r="NCI72" s="14"/>
      <c r="NCJ72" s="14"/>
      <c r="NCK72" s="14"/>
      <c r="NCL72" s="14"/>
      <c r="NCM72" s="14"/>
      <c r="NCN72" s="14"/>
      <c r="NCO72" s="14"/>
      <c r="NCP72" s="14"/>
      <c r="NCQ72" s="14"/>
      <c r="NCR72" s="14"/>
      <c r="NCS72" s="14"/>
      <c r="NCT72" s="14"/>
      <c r="NCU72" s="14"/>
      <c r="NCV72" s="14"/>
      <c r="NCW72" s="14"/>
      <c r="NCX72" s="14"/>
      <c r="NCY72" s="14"/>
      <c r="NCZ72" s="14"/>
      <c r="NDA72" s="14"/>
      <c r="NDB72" s="14"/>
      <c r="NDC72" s="14"/>
      <c r="NDD72" s="14"/>
      <c r="NDE72" s="14"/>
      <c r="NDF72" s="14"/>
      <c r="NDG72" s="14"/>
      <c r="NDH72" s="14"/>
      <c r="NDI72" s="14"/>
      <c r="NDJ72" s="14"/>
      <c r="NDK72" s="14"/>
      <c r="NDL72" s="14"/>
      <c r="NDM72" s="14"/>
      <c r="NDN72" s="14"/>
      <c r="NDO72" s="14"/>
      <c r="NDP72" s="14"/>
      <c r="NDQ72" s="14"/>
      <c r="NDR72" s="14"/>
      <c r="NDS72" s="14"/>
      <c r="NDT72" s="14"/>
      <c r="NDU72" s="14"/>
      <c r="NDV72" s="14"/>
      <c r="NDW72" s="14"/>
      <c r="NDX72" s="14"/>
      <c r="NDY72" s="14"/>
      <c r="NDZ72" s="14"/>
      <c r="NEA72" s="14"/>
      <c r="NEB72" s="14"/>
      <c r="NEC72" s="14"/>
      <c r="NED72" s="14"/>
      <c r="NEE72" s="14"/>
      <c r="NEF72" s="14"/>
      <c r="NEG72" s="14"/>
      <c r="NEH72" s="14"/>
      <c r="NEI72" s="14"/>
      <c r="NEJ72" s="14"/>
      <c r="NEK72" s="14"/>
      <c r="NEL72" s="14"/>
      <c r="NEM72" s="14"/>
      <c r="NEN72" s="14"/>
      <c r="NEO72" s="14"/>
      <c r="NEP72" s="14"/>
      <c r="NEQ72" s="14"/>
      <c r="NER72" s="14"/>
      <c r="NES72" s="14"/>
      <c r="NET72" s="14"/>
      <c r="NEU72" s="14"/>
      <c r="NEV72" s="14"/>
      <c r="NEW72" s="14"/>
      <c r="NEX72" s="14"/>
      <c r="NEY72" s="14"/>
      <c r="NEZ72" s="14"/>
      <c r="NFA72" s="14"/>
      <c r="NFB72" s="14"/>
      <c r="NFC72" s="14"/>
      <c r="NFD72" s="14"/>
      <c r="NFE72" s="14"/>
      <c r="NFF72" s="14"/>
      <c r="NFG72" s="14"/>
      <c r="NFH72" s="14"/>
      <c r="NFI72" s="14"/>
      <c r="NFJ72" s="14"/>
      <c r="NFK72" s="14"/>
      <c r="NFL72" s="14"/>
      <c r="NFM72" s="14"/>
      <c r="NFN72" s="14"/>
      <c r="NFO72" s="14"/>
      <c r="NFP72" s="14"/>
      <c r="NFQ72" s="14"/>
      <c r="NFR72" s="14"/>
      <c r="NFS72" s="14"/>
      <c r="NFT72" s="14"/>
      <c r="NFU72" s="14"/>
      <c r="NFV72" s="14"/>
      <c r="NFW72" s="14"/>
      <c r="NFX72" s="14"/>
      <c r="NFY72" s="14"/>
      <c r="NFZ72" s="14"/>
      <c r="NGA72" s="14"/>
      <c r="NGB72" s="14"/>
      <c r="NGC72" s="14"/>
      <c r="NGD72" s="14"/>
      <c r="NGE72" s="14"/>
      <c r="NGF72" s="14"/>
      <c r="NGG72" s="14"/>
      <c r="NGH72" s="14"/>
      <c r="NGI72" s="14"/>
      <c r="NGJ72" s="14"/>
      <c r="NGK72" s="14"/>
      <c r="NGL72" s="14"/>
      <c r="NGM72" s="14"/>
      <c r="NGN72" s="14"/>
      <c r="NGO72" s="14"/>
      <c r="NGP72" s="14"/>
      <c r="NGQ72" s="14"/>
      <c r="NGR72" s="14"/>
      <c r="NGS72" s="14"/>
      <c r="NGT72" s="14"/>
      <c r="NGU72" s="14"/>
      <c r="NGV72" s="14"/>
      <c r="NGW72" s="14"/>
      <c r="NGX72" s="14"/>
      <c r="NGY72" s="14"/>
      <c r="NGZ72" s="14"/>
      <c r="NHA72" s="14"/>
      <c r="NHB72" s="14"/>
      <c r="NHC72" s="14"/>
      <c r="NHD72" s="14"/>
      <c r="NHE72" s="14"/>
      <c r="NHF72" s="14"/>
      <c r="NHG72" s="14"/>
      <c r="NHH72" s="14"/>
      <c r="NHI72" s="14"/>
      <c r="NHJ72" s="14"/>
      <c r="NHK72" s="14"/>
      <c r="NHL72" s="14"/>
      <c r="NHM72" s="14"/>
      <c r="NHN72" s="14"/>
      <c r="NHO72" s="14"/>
      <c r="NHP72" s="14"/>
      <c r="NHQ72" s="14"/>
      <c r="NHR72" s="14"/>
      <c r="NHS72" s="14"/>
      <c r="NHT72" s="14"/>
      <c r="NHU72" s="14"/>
      <c r="NHV72" s="14"/>
      <c r="NHW72" s="14"/>
      <c r="NHX72" s="14"/>
      <c r="NHY72" s="14"/>
      <c r="NHZ72" s="14"/>
      <c r="NIA72" s="14"/>
      <c r="NIB72" s="14"/>
      <c r="NIC72" s="14"/>
      <c r="NID72" s="14"/>
      <c r="NIE72" s="14"/>
      <c r="NIF72" s="14"/>
      <c r="NIG72" s="14"/>
      <c r="NIH72" s="14"/>
      <c r="NII72" s="14"/>
      <c r="NIJ72" s="14"/>
      <c r="NIK72" s="14"/>
      <c r="NIL72" s="14"/>
      <c r="NIM72" s="14"/>
      <c r="NIN72" s="14"/>
      <c r="NIO72" s="14"/>
      <c r="NIP72" s="14"/>
      <c r="NIQ72" s="14"/>
      <c r="NIR72" s="14"/>
      <c r="NIS72" s="14"/>
      <c r="NIT72" s="14"/>
      <c r="NIU72" s="14"/>
      <c r="NIV72" s="14"/>
      <c r="NIW72" s="14"/>
      <c r="NIX72" s="14"/>
      <c r="NIY72" s="14"/>
      <c r="NIZ72" s="14"/>
      <c r="NJA72" s="14"/>
      <c r="NJB72" s="14"/>
      <c r="NJC72" s="14"/>
      <c r="NJD72" s="14"/>
      <c r="NJE72" s="14"/>
      <c r="NJF72" s="14"/>
      <c r="NJG72" s="14"/>
      <c r="NJH72" s="14"/>
      <c r="NJI72" s="14"/>
      <c r="NJJ72" s="14"/>
      <c r="NJK72" s="14"/>
      <c r="NJL72" s="14"/>
      <c r="NJM72" s="14"/>
      <c r="NJN72" s="14"/>
      <c r="NJO72" s="14"/>
      <c r="NJP72" s="14"/>
      <c r="NJQ72" s="14"/>
      <c r="NJR72" s="14"/>
      <c r="NJS72" s="14"/>
      <c r="NJT72" s="14"/>
      <c r="NJU72" s="14"/>
      <c r="NJV72" s="14"/>
      <c r="NJW72" s="14"/>
      <c r="NJX72" s="14"/>
      <c r="NJY72" s="14"/>
      <c r="NJZ72" s="14"/>
      <c r="NKA72" s="14"/>
      <c r="NKB72" s="14"/>
      <c r="NKC72" s="14"/>
      <c r="NKD72" s="14"/>
      <c r="NKE72" s="14"/>
      <c r="NKF72" s="14"/>
      <c r="NKG72" s="14"/>
      <c r="NKH72" s="14"/>
      <c r="NKI72" s="14"/>
      <c r="NKJ72" s="14"/>
      <c r="NKK72" s="14"/>
      <c r="NKL72" s="14"/>
      <c r="NKM72" s="14"/>
      <c r="NKN72" s="14"/>
      <c r="NKO72" s="14"/>
      <c r="NKP72" s="14"/>
      <c r="NKQ72" s="14"/>
      <c r="NKR72" s="14"/>
      <c r="NKS72" s="14"/>
      <c r="NKT72" s="14"/>
      <c r="NKU72" s="14"/>
      <c r="NKV72" s="14"/>
      <c r="NKW72" s="14"/>
      <c r="NKX72" s="14"/>
      <c r="NKY72" s="14"/>
      <c r="NKZ72" s="14"/>
      <c r="NLA72" s="14"/>
      <c r="NLB72" s="14"/>
      <c r="NLC72" s="14"/>
      <c r="NLD72" s="14"/>
      <c r="NLE72" s="14"/>
      <c r="NLF72" s="14"/>
      <c r="NLG72" s="14"/>
      <c r="NLH72" s="14"/>
      <c r="NLI72" s="14"/>
      <c r="NLJ72" s="14"/>
      <c r="NLK72" s="14"/>
      <c r="NLL72" s="14"/>
      <c r="NLM72" s="14"/>
      <c r="NLN72" s="14"/>
      <c r="NLO72" s="14"/>
      <c r="NLP72" s="14"/>
      <c r="NLQ72" s="14"/>
      <c r="NLR72" s="14"/>
      <c r="NLS72" s="14"/>
      <c r="NLT72" s="14"/>
      <c r="NLU72" s="14"/>
      <c r="NLV72" s="14"/>
      <c r="NLW72" s="14"/>
      <c r="NLX72" s="14"/>
      <c r="NLY72" s="14"/>
      <c r="NLZ72" s="14"/>
      <c r="NMA72" s="14"/>
      <c r="NMB72" s="14"/>
      <c r="NMC72" s="14"/>
      <c r="NMD72" s="14"/>
      <c r="NME72" s="14"/>
      <c r="NMF72" s="14"/>
      <c r="NMG72" s="14"/>
      <c r="NMH72" s="14"/>
      <c r="NMI72" s="14"/>
      <c r="NMJ72" s="14"/>
      <c r="NMK72" s="14"/>
      <c r="NML72" s="14"/>
      <c r="NMM72" s="14"/>
      <c r="NMN72" s="14"/>
      <c r="NMO72" s="14"/>
      <c r="NMP72" s="14"/>
      <c r="NMQ72" s="14"/>
      <c r="NMR72" s="14"/>
      <c r="NMS72" s="14"/>
      <c r="NMT72" s="14"/>
      <c r="NMU72" s="14"/>
      <c r="NMV72" s="14"/>
      <c r="NMW72" s="14"/>
      <c r="NMX72" s="14"/>
      <c r="NMY72" s="14"/>
      <c r="NMZ72" s="14"/>
      <c r="NNA72" s="14"/>
      <c r="NNB72" s="14"/>
      <c r="NNC72" s="14"/>
      <c r="NND72" s="14"/>
      <c r="NNE72" s="14"/>
      <c r="NNF72" s="14"/>
      <c r="NNG72" s="14"/>
      <c r="NNH72" s="14"/>
      <c r="NNI72" s="14"/>
      <c r="NNJ72" s="14"/>
      <c r="NNK72" s="14"/>
      <c r="NNL72" s="14"/>
      <c r="NNM72" s="14"/>
      <c r="NNN72" s="14"/>
      <c r="NNO72" s="14"/>
      <c r="NNP72" s="14"/>
      <c r="NNQ72" s="14"/>
      <c r="NNR72" s="14"/>
      <c r="NNS72" s="14"/>
      <c r="NNT72" s="14"/>
      <c r="NNU72" s="14"/>
      <c r="NNV72" s="14"/>
      <c r="NNW72" s="14"/>
      <c r="NNX72" s="14"/>
      <c r="NNY72" s="14"/>
      <c r="NNZ72" s="14"/>
      <c r="NOA72" s="14"/>
      <c r="NOB72" s="14"/>
      <c r="NOC72" s="14"/>
      <c r="NOD72" s="14"/>
      <c r="NOE72" s="14"/>
      <c r="NOF72" s="14"/>
      <c r="NOG72" s="14"/>
      <c r="NOH72" s="14"/>
      <c r="NOI72" s="14"/>
      <c r="NOJ72" s="14"/>
      <c r="NOK72" s="14"/>
      <c r="NOL72" s="14"/>
      <c r="NOM72" s="14"/>
      <c r="NON72" s="14"/>
      <c r="NOO72" s="14"/>
      <c r="NOP72" s="14"/>
      <c r="NOQ72" s="14"/>
      <c r="NOR72" s="14"/>
      <c r="NOS72" s="14"/>
      <c r="NOT72" s="14"/>
      <c r="NOU72" s="14"/>
      <c r="NOV72" s="14"/>
      <c r="NOW72" s="14"/>
      <c r="NOX72" s="14"/>
      <c r="NOY72" s="14"/>
      <c r="NOZ72" s="14"/>
      <c r="NPA72" s="14"/>
      <c r="NPB72" s="14"/>
      <c r="NPC72" s="14"/>
      <c r="NPD72" s="14"/>
      <c r="NPE72" s="14"/>
      <c r="NPF72" s="14"/>
      <c r="NPG72" s="14"/>
      <c r="NPH72" s="14"/>
      <c r="NPI72" s="14"/>
      <c r="NPJ72" s="14"/>
      <c r="NPK72" s="14"/>
      <c r="NPL72" s="14"/>
      <c r="NPM72" s="14"/>
      <c r="NPN72" s="14"/>
      <c r="NPO72" s="14"/>
      <c r="NPP72" s="14"/>
      <c r="NPQ72" s="14"/>
      <c r="NPR72" s="14"/>
      <c r="NPS72" s="14"/>
      <c r="NPT72" s="14"/>
      <c r="NPU72" s="14"/>
      <c r="NPV72" s="14"/>
      <c r="NPW72" s="14"/>
      <c r="NPX72" s="14"/>
      <c r="NPY72" s="14"/>
      <c r="NPZ72" s="14"/>
      <c r="NQA72" s="14"/>
      <c r="NQB72" s="14"/>
      <c r="NQC72" s="14"/>
      <c r="NQD72" s="14"/>
      <c r="NQE72" s="14"/>
      <c r="NQF72" s="14"/>
      <c r="NQG72" s="14"/>
      <c r="NQH72" s="14"/>
      <c r="NQI72" s="14"/>
      <c r="NQJ72" s="14"/>
      <c r="NQK72" s="14"/>
      <c r="NQL72" s="14"/>
      <c r="NQM72" s="14"/>
      <c r="NQN72" s="14"/>
      <c r="NQO72" s="14"/>
      <c r="NQP72" s="14"/>
      <c r="NQQ72" s="14"/>
      <c r="NQR72" s="14"/>
      <c r="NQS72" s="14"/>
      <c r="NQT72" s="14"/>
      <c r="NQU72" s="14"/>
      <c r="NQV72" s="14"/>
      <c r="NQW72" s="14"/>
      <c r="NQX72" s="14"/>
      <c r="NQY72" s="14"/>
      <c r="NQZ72" s="14"/>
      <c r="NRA72" s="14"/>
      <c r="NRB72" s="14"/>
      <c r="NRC72" s="14"/>
      <c r="NRD72" s="14"/>
      <c r="NRE72" s="14"/>
      <c r="NRF72" s="14"/>
      <c r="NRG72" s="14"/>
      <c r="NRH72" s="14"/>
      <c r="NRI72" s="14"/>
      <c r="NRJ72" s="14"/>
      <c r="NRK72" s="14"/>
      <c r="NRL72" s="14"/>
      <c r="NRM72" s="14"/>
      <c r="NRN72" s="14"/>
      <c r="NRO72" s="14"/>
      <c r="NRP72" s="14"/>
      <c r="NRQ72" s="14"/>
      <c r="NRR72" s="14"/>
      <c r="NRS72" s="14"/>
      <c r="NRT72" s="14"/>
      <c r="NRU72" s="14"/>
      <c r="NRV72" s="14"/>
      <c r="NRW72" s="14"/>
      <c r="NRX72" s="14"/>
      <c r="NRY72" s="14"/>
      <c r="NRZ72" s="14"/>
      <c r="NSA72" s="14"/>
      <c r="NSB72" s="14"/>
      <c r="NSC72" s="14"/>
      <c r="NSD72" s="14"/>
      <c r="NSE72" s="14"/>
      <c r="NSF72" s="14"/>
      <c r="NSG72" s="14"/>
      <c r="NSH72" s="14"/>
      <c r="NSI72" s="14"/>
      <c r="NSJ72" s="14"/>
      <c r="NSK72" s="14"/>
      <c r="NSL72" s="14"/>
      <c r="NSM72" s="14"/>
      <c r="NSN72" s="14"/>
      <c r="NSO72" s="14"/>
      <c r="NSP72" s="14"/>
      <c r="NSQ72" s="14"/>
      <c r="NSR72" s="14"/>
      <c r="NSS72" s="14"/>
      <c r="NST72" s="14"/>
      <c r="NSU72" s="14"/>
      <c r="NSV72" s="14"/>
      <c r="NSW72" s="14"/>
      <c r="NSX72" s="14"/>
      <c r="NSY72" s="14"/>
      <c r="NSZ72" s="14"/>
      <c r="NTA72" s="14"/>
      <c r="NTB72" s="14"/>
      <c r="NTC72" s="14"/>
      <c r="NTD72" s="14"/>
      <c r="NTE72" s="14"/>
      <c r="NTF72" s="14"/>
      <c r="NTG72" s="14"/>
      <c r="NTH72" s="14"/>
      <c r="NTI72" s="14"/>
      <c r="NTJ72" s="14"/>
      <c r="NTK72" s="14"/>
      <c r="NTL72" s="14"/>
      <c r="NTM72" s="14"/>
      <c r="NTN72" s="14"/>
      <c r="NTO72" s="14"/>
      <c r="NTP72" s="14"/>
      <c r="NTQ72" s="14"/>
      <c r="NTR72" s="14"/>
      <c r="NTS72" s="14"/>
      <c r="NTT72" s="14"/>
      <c r="NTU72" s="14"/>
      <c r="NTV72" s="14"/>
      <c r="NTW72" s="14"/>
      <c r="NTX72" s="14"/>
      <c r="NTY72" s="14"/>
      <c r="NTZ72" s="14"/>
      <c r="NUA72" s="14"/>
      <c r="NUB72" s="14"/>
      <c r="NUC72" s="14"/>
      <c r="NUD72" s="14"/>
      <c r="NUE72" s="14"/>
      <c r="NUF72" s="14"/>
      <c r="NUG72" s="14"/>
      <c r="NUH72" s="14"/>
      <c r="NUI72" s="14"/>
      <c r="NUJ72" s="14"/>
      <c r="NUK72" s="14"/>
      <c r="NUL72" s="14"/>
      <c r="NUM72" s="14"/>
      <c r="NUN72" s="14"/>
      <c r="NUO72" s="14"/>
      <c r="NUP72" s="14"/>
      <c r="NUQ72" s="14"/>
      <c r="NUR72" s="14"/>
      <c r="NUS72" s="14"/>
      <c r="NUT72" s="14"/>
      <c r="NUU72" s="14"/>
      <c r="NUV72" s="14"/>
      <c r="NUW72" s="14"/>
      <c r="NUX72" s="14"/>
      <c r="NUY72" s="14"/>
      <c r="NUZ72" s="14"/>
      <c r="NVA72" s="14"/>
      <c r="NVB72" s="14"/>
      <c r="NVC72" s="14"/>
      <c r="NVD72" s="14"/>
      <c r="NVE72" s="14"/>
      <c r="NVF72" s="14"/>
      <c r="NVG72" s="14"/>
      <c r="NVH72" s="14"/>
      <c r="NVI72" s="14"/>
      <c r="NVJ72" s="14"/>
      <c r="NVK72" s="14"/>
      <c r="NVL72" s="14"/>
      <c r="NVM72" s="14"/>
      <c r="NVN72" s="14"/>
      <c r="NVO72" s="14"/>
      <c r="NVP72" s="14"/>
      <c r="NVQ72" s="14"/>
      <c r="NVR72" s="14"/>
      <c r="NVS72" s="14"/>
      <c r="NVT72" s="14"/>
      <c r="NVU72" s="14"/>
      <c r="NVV72" s="14"/>
      <c r="NVW72" s="14"/>
      <c r="NVX72" s="14"/>
      <c r="NVY72" s="14"/>
      <c r="NVZ72" s="14"/>
      <c r="NWA72" s="14"/>
      <c r="NWB72" s="14"/>
      <c r="NWC72" s="14"/>
      <c r="NWD72" s="14"/>
      <c r="NWE72" s="14"/>
      <c r="NWF72" s="14"/>
      <c r="NWG72" s="14"/>
      <c r="NWH72" s="14"/>
      <c r="NWI72" s="14"/>
      <c r="NWJ72" s="14"/>
      <c r="NWK72" s="14"/>
      <c r="NWL72" s="14"/>
      <c r="NWM72" s="14"/>
      <c r="NWN72" s="14"/>
      <c r="NWO72" s="14"/>
      <c r="NWP72" s="14"/>
      <c r="NWQ72" s="14"/>
      <c r="NWR72" s="14"/>
      <c r="NWS72" s="14"/>
      <c r="NWT72" s="14"/>
      <c r="NWU72" s="14"/>
      <c r="NWV72" s="14"/>
      <c r="NWW72" s="14"/>
      <c r="NWX72" s="14"/>
      <c r="NWY72" s="14"/>
      <c r="NWZ72" s="14"/>
      <c r="NXA72" s="14"/>
      <c r="NXB72" s="14"/>
      <c r="NXC72" s="14"/>
      <c r="NXD72" s="14"/>
      <c r="NXE72" s="14"/>
      <c r="NXF72" s="14"/>
      <c r="NXG72" s="14"/>
      <c r="NXH72" s="14"/>
      <c r="NXI72" s="14"/>
      <c r="NXJ72" s="14"/>
      <c r="NXK72" s="14"/>
      <c r="NXL72" s="14"/>
      <c r="NXM72" s="14"/>
      <c r="NXN72" s="14"/>
      <c r="NXO72" s="14"/>
      <c r="NXP72" s="14"/>
      <c r="NXQ72" s="14"/>
      <c r="NXR72" s="14"/>
      <c r="NXS72" s="14"/>
      <c r="NXT72" s="14"/>
      <c r="NXU72" s="14"/>
      <c r="NXV72" s="14"/>
      <c r="NXW72" s="14"/>
      <c r="NXX72" s="14"/>
      <c r="NXY72" s="14"/>
      <c r="NXZ72" s="14"/>
      <c r="NYA72" s="14"/>
      <c r="NYB72" s="14"/>
      <c r="NYC72" s="14"/>
      <c r="NYD72" s="14"/>
      <c r="NYE72" s="14"/>
      <c r="NYF72" s="14"/>
      <c r="NYG72" s="14"/>
      <c r="NYH72" s="14"/>
      <c r="NYI72" s="14"/>
      <c r="NYJ72" s="14"/>
      <c r="NYK72" s="14"/>
      <c r="NYL72" s="14"/>
      <c r="NYM72" s="14"/>
      <c r="NYN72" s="14"/>
      <c r="NYO72" s="14"/>
      <c r="NYP72" s="14"/>
      <c r="NYQ72" s="14"/>
      <c r="NYR72" s="14"/>
      <c r="NYS72" s="14"/>
      <c r="NYT72" s="14"/>
      <c r="NYU72" s="14"/>
      <c r="NYV72" s="14"/>
      <c r="NYW72" s="14"/>
      <c r="NYX72" s="14"/>
      <c r="NYY72" s="14"/>
      <c r="NYZ72" s="14"/>
      <c r="NZA72" s="14"/>
      <c r="NZB72" s="14"/>
      <c r="NZC72" s="14"/>
      <c r="NZD72" s="14"/>
      <c r="NZE72" s="14"/>
      <c r="NZF72" s="14"/>
      <c r="NZG72" s="14"/>
      <c r="NZH72" s="14"/>
      <c r="NZI72" s="14"/>
      <c r="NZJ72" s="14"/>
      <c r="NZK72" s="14"/>
      <c r="NZL72" s="14"/>
      <c r="NZM72" s="14"/>
      <c r="NZN72" s="14"/>
      <c r="NZO72" s="14"/>
      <c r="NZP72" s="14"/>
      <c r="NZQ72" s="14"/>
      <c r="NZR72" s="14"/>
      <c r="NZS72" s="14"/>
      <c r="NZT72" s="14"/>
      <c r="NZU72" s="14"/>
      <c r="NZV72" s="14"/>
      <c r="NZW72" s="14"/>
      <c r="NZX72" s="14"/>
      <c r="NZY72" s="14"/>
      <c r="NZZ72" s="14"/>
      <c r="OAA72" s="14"/>
      <c r="OAB72" s="14"/>
      <c r="OAC72" s="14"/>
      <c r="OAD72" s="14"/>
      <c r="OAE72" s="14"/>
      <c r="OAF72" s="14"/>
      <c r="OAG72" s="14"/>
      <c r="OAH72" s="14"/>
      <c r="OAI72" s="14"/>
      <c r="OAJ72" s="14"/>
      <c r="OAK72" s="14"/>
      <c r="OAL72" s="14"/>
      <c r="OAM72" s="14"/>
      <c r="OAN72" s="14"/>
      <c r="OAO72" s="14"/>
      <c r="OAP72" s="14"/>
      <c r="OAQ72" s="14"/>
      <c r="OAR72" s="14"/>
      <c r="OAS72" s="14"/>
      <c r="OAT72" s="14"/>
      <c r="OAU72" s="14"/>
      <c r="OAV72" s="14"/>
      <c r="OAW72" s="14"/>
      <c r="OAX72" s="14"/>
      <c r="OAY72" s="14"/>
      <c r="OAZ72" s="14"/>
      <c r="OBA72" s="14"/>
      <c r="OBB72" s="14"/>
      <c r="OBC72" s="14"/>
      <c r="OBD72" s="14"/>
      <c r="OBE72" s="14"/>
      <c r="OBF72" s="14"/>
      <c r="OBG72" s="14"/>
      <c r="OBH72" s="14"/>
      <c r="OBI72" s="14"/>
      <c r="OBJ72" s="14"/>
      <c r="OBK72" s="14"/>
      <c r="OBL72" s="14"/>
      <c r="OBM72" s="14"/>
      <c r="OBN72" s="14"/>
      <c r="OBO72" s="14"/>
      <c r="OBP72" s="14"/>
      <c r="OBQ72" s="14"/>
      <c r="OBR72" s="14"/>
      <c r="OBS72" s="14"/>
      <c r="OBT72" s="14"/>
      <c r="OBU72" s="14"/>
      <c r="OBV72" s="14"/>
      <c r="OBW72" s="14"/>
      <c r="OBX72" s="14"/>
      <c r="OBY72" s="14"/>
      <c r="OBZ72" s="14"/>
      <c r="OCA72" s="14"/>
      <c r="OCB72" s="14"/>
      <c r="OCC72" s="14"/>
      <c r="OCD72" s="14"/>
      <c r="OCE72" s="14"/>
      <c r="OCF72" s="14"/>
      <c r="OCG72" s="14"/>
      <c r="OCH72" s="14"/>
      <c r="OCI72" s="14"/>
      <c r="OCJ72" s="14"/>
      <c r="OCK72" s="14"/>
      <c r="OCL72" s="14"/>
      <c r="OCM72" s="14"/>
      <c r="OCN72" s="14"/>
      <c r="OCO72" s="14"/>
      <c r="OCP72" s="14"/>
      <c r="OCQ72" s="14"/>
      <c r="OCR72" s="14"/>
      <c r="OCS72" s="14"/>
      <c r="OCT72" s="14"/>
      <c r="OCU72" s="14"/>
      <c r="OCV72" s="14"/>
      <c r="OCW72" s="14"/>
      <c r="OCX72" s="14"/>
      <c r="OCY72" s="14"/>
      <c r="OCZ72" s="14"/>
      <c r="ODA72" s="14"/>
      <c r="ODB72" s="14"/>
      <c r="ODC72" s="14"/>
      <c r="ODD72" s="14"/>
      <c r="ODE72" s="14"/>
      <c r="ODF72" s="14"/>
      <c r="ODG72" s="14"/>
      <c r="ODH72" s="14"/>
      <c r="ODI72" s="14"/>
      <c r="ODJ72" s="14"/>
      <c r="ODK72" s="14"/>
      <c r="ODL72" s="14"/>
      <c r="ODM72" s="14"/>
      <c r="ODN72" s="14"/>
      <c r="ODO72" s="14"/>
      <c r="ODP72" s="14"/>
      <c r="ODQ72" s="14"/>
      <c r="ODR72" s="14"/>
      <c r="ODS72" s="14"/>
      <c r="ODT72" s="14"/>
      <c r="ODU72" s="14"/>
      <c r="ODV72" s="14"/>
      <c r="ODW72" s="14"/>
      <c r="ODX72" s="14"/>
      <c r="ODY72" s="14"/>
      <c r="ODZ72" s="14"/>
      <c r="OEA72" s="14"/>
      <c r="OEB72" s="14"/>
      <c r="OEC72" s="14"/>
      <c r="OED72" s="14"/>
      <c r="OEE72" s="14"/>
      <c r="OEF72" s="14"/>
      <c r="OEG72" s="14"/>
      <c r="OEH72" s="14"/>
      <c r="OEI72" s="14"/>
      <c r="OEJ72" s="14"/>
      <c r="OEK72" s="14"/>
      <c r="OEL72" s="14"/>
      <c r="OEM72" s="14"/>
      <c r="OEN72" s="14"/>
      <c r="OEO72" s="14"/>
      <c r="OEP72" s="14"/>
      <c r="OEQ72" s="14"/>
      <c r="OER72" s="14"/>
      <c r="OES72" s="14"/>
      <c r="OET72" s="14"/>
      <c r="OEU72" s="14"/>
      <c r="OEV72" s="14"/>
      <c r="OEW72" s="14"/>
      <c r="OEX72" s="14"/>
      <c r="OEY72" s="14"/>
      <c r="OEZ72" s="14"/>
      <c r="OFA72" s="14"/>
      <c r="OFB72" s="14"/>
      <c r="OFC72" s="14"/>
      <c r="OFD72" s="14"/>
      <c r="OFE72" s="14"/>
      <c r="OFF72" s="14"/>
      <c r="OFG72" s="14"/>
      <c r="OFH72" s="14"/>
      <c r="OFI72" s="14"/>
      <c r="OFJ72" s="14"/>
      <c r="OFK72" s="14"/>
      <c r="OFL72" s="14"/>
      <c r="OFM72" s="14"/>
      <c r="OFN72" s="14"/>
      <c r="OFO72" s="14"/>
      <c r="OFP72" s="14"/>
      <c r="OFQ72" s="14"/>
      <c r="OFR72" s="14"/>
      <c r="OFS72" s="14"/>
      <c r="OFT72" s="14"/>
      <c r="OFU72" s="14"/>
      <c r="OFV72" s="14"/>
      <c r="OFW72" s="14"/>
      <c r="OFX72" s="14"/>
      <c r="OFY72" s="14"/>
      <c r="OFZ72" s="14"/>
      <c r="OGA72" s="14"/>
      <c r="OGB72" s="14"/>
      <c r="OGC72" s="14"/>
      <c r="OGD72" s="14"/>
      <c r="OGE72" s="14"/>
      <c r="OGF72" s="14"/>
      <c r="OGG72" s="14"/>
      <c r="OGH72" s="14"/>
      <c r="OGI72" s="14"/>
      <c r="OGJ72" s="14"/>
      <c r="OGK72" s="14"/>
      <c r="OGL72" s="14"/>
      <c r="OGM72" s="14"/>
      <c r="OGN72" s="14"/>
      <c r="OGO72" s="14"/>
      <c r="OGP72" s="14"/>
      <c r="OGQ72" s="14"/>
      <c r="OGR72" s="14"/>
      <c r="OGS72" s="14"/>
      <c r="OGT72" s="14"/>
      <c r="OGU72" s="14"/>
      <c r="OGV72" s="14"/>
      <c r="OGW72" s="14"/>
      <c r="OGX72" s="14"/>
      <c r="OGY72" s="14"/>
      <c r="OGZ72" s="14"/>
      <c r="OHA72" s="14"/>
      <c r="OHB72" s="14"/>
      <c r="OHC72" s="14"/>
      <c r="OHD72" s="14"/>
      <c r="OHE72" s="14"/>
      <c r="OHF72" s="14"/>
      <c r="OHG72" s="14"/>
      <c r="OHH72" s="14"/>
      <c r="OHI72" s="14"/>
      <c r="OHJ72" s="14"/>
      <c r="OHK72" s="14"/>
      <c r="OHL72" s="14"/>
      <c r="OHM72" s="14"/>
      <c r="OHN72" s="14"/>
      <c r="OHO72" s="14"/>
      <c r="OHP72" s="14"/>
      <c r="OHQ72" s="14"/>
      <c r="OHR72" s="14"/>
      <c r="OHS72" s="14"/>
      <c r="OHT72" s="14"/>
      <c r="OHU72" s="14"/>
      <c r="OHV72" s="14"/>
      <c r="OHW72" s="14"/>
      <c r="OHX72" s="14"/>
      <c r="OHY72" s="14"/>
      <c r="OHZ72" s="14"/>
      <c r="OIA72" s="14"/>
      <c r="OIB72" s="14"/>
      <c r="OIC72" s="14"/>
      <c r="OID72" s="14"/>
      <c r="OIE72" s="14"/>
      <c r="OIF72" s="14"/>
      <c r="OIG72" s="14"/>
      <c r="OIH72" s="14"/>
      <c r="OII72" s="14"/>
      <c r="OIJ72" s="14"/>
      <c r="OIK72" s="14"/>
      <c r="OIL72" s="14"/>
      <c r="OIM72" s="14"/>
      <c r="OIN72" s="14"/>
      <c r="OIO72" s="14"/>
      <c r="OIP72" s="14"/>
      <c r="OIQ72" s="14"/>
      <c r="OIR72" s="14"/>
      <c r="OIS72" s="14"/>
      <c r="OIT72" s="14"/>
      <c r="OIU72" s="14"/>
      <c r="OIV72" s="14"/>
      <c r="OIW72" s="14"/>
      <c r="OIX72" s="14"/>
      <c r="OIY72" s="14"/>
      <c r="OIZ72" s="14"/>
      <c r="OJA72" s="14"/>
      <c r="OJB72" s="14"/>
      <c r="OJC72" s="14"/>
      <c r="OJD72" s="14"/>
      <c r="OJE72" s="14"/>
      <c r="OJF72" s="14"/>
      <c r="OJG72" s="14"/>
      <c r="OJH72" s="14"/>
      <c r="OJI72" s="14"/>
      <c r="OJJ72" s="14"/>
      <c r="OJK72" s="14"/>
      <c r="OJL72" s="14"/>
      <c r="OJM72" s="14"/>
      <c r="OJN72" s="14"/>
      <c r="OJO72" s="14"/>
      <c r="OJP72" s="14"/>
      <c r="OJQ72" s="14"/>
      <c r="OJR72" s="14"/>
      <c r="OJS72" s="14"/>
      <c r="OJT72" s="14"/>
      <c r="OJU72" s="14"/>
      <c r="OJV72" s="14"/>
      <c r="OJW72" s="14"/>
      <c r="OJX72" s="14"/>
      <c r="OJY72" s="14"/>
      <c r="OJZ72" s="14"/>
      <c r="OKA72" s="14"/>
      <c r="OKB72" s="14"/>
      <c r="OKC72" s="14"/>
      <c r="OKD72" s="14"/>
      <c r="OKE72" s="14"/>
      <c r="OKF72" s="14"/>
      <c r="OKG72" s="14"/>
      <c r="OKH72" s="14"/>
      <c r="OKI72" s="14"/>
      <c r="OKJ72" s="14"/>
      <c r="OKK72" s="14"/>
      <c r="OKL72" s="14"/>
      <c r="OKM72" s="14"/>
      <c r="OKN72" s="14"/>
      <c r="OKO72" s="14"/>
      <c r="OKP72" s="14"/>
      <c r="OKQ72" s="14"/>
      <c r="OKR72" s="14"/>
      <c r="OKS72" s="14"/>
      <c r="OKT72" s="14"/>
      <c r="OKU72" s="14"/>
      <c r="OKV72" s="14"/>
      <c r="OKW72" s="14"/>
      <c r="OKX72" s="14"/>
      <c r="OKY72" s="14"/>
      <c r="OKZ72" s="14"/>
      <c r="OLA72" s="14"/>
      <c r="OLB72" s="14"/>
      <c r="OLC72" s="14"/>
      <c r="OLD72" s="14"/>
      <c r="OLE72" s="14"/>
      <c r="OLF72" s="14"/>
      <c r="OLG72" s="14"/>
      <c r="OLH72" s="14"/>
      <c r="OLI72" s="14"/>
      <c r="OLJ72" s="14"/>
      <c r="OLK72" s="14"/>
      <c r="OLL72" s="14"/>
      <c r="OLM72" s="14"/>
      <c r="OLN72" s="14"/>
      <c r="OLO72" s="14"/>
      <c r="OLP72" s="14"/>
      <c r="OLQ72" s="14"/>
      <c r="OLR72" s="14"/>
      <c r="OLS72" s="14"/>
      <c r="OLT72" s="14"/>
      <c r="OLU72" s="14"/>
      <c r="OLV72" s="14"/>
      <c r="OLW72" s="14"/>
      <c r="OLX72" s="14"/>
      <c r="OLY72" s="14"/>
      <c r="OLZ72" s="14"/>
      <c r="OMA72" s="14"/>
      <c r="OMB72" s="14"/>
      <c r="OMC72" s="14"/>
      <c r="OMD72" s="14"/>
      <c r="OME72" s="14"/>
      <c r="OMF72" s="14"/>
      <c r="OMG72" s="14"/>
      <c r="OMH72" s="14"/>
      <c r="OMI72" s="14"/>
      <c r="OMJ72" s="14"/>
      <c r="OMK72" s="14"/>
      <c r="OML72" s="14"/>
      <c r="OMM72" s="14"/>
      <c r="OMN72" s="14"/>
      <c r="OMO72" s="14"/>
      <c r="OMP72" s="14"/>
      <c r="OMQ72" s="14"/>
      <c r="OMR72" s="14"/>
      <c r="OMS72" s="14"/>
      <c r="OMT72" s="14"/>
      <c r="OMU72" s="14"/>
      <c r="OMV72" s="14"/>
      <c r="OMW72" s="14"/>
      <c r="OMX72" s="14"/>
      <c r="OMY72" s="14"/>
      <c r="OMZ72" s="14"/>
      <c r="ONA72" s="14"/>
      <c r="ONB72" s="14"/>
      <c r="ONC72" s="14"/>
      <c r="OND72" s="14"/>
      <c r="ONE72" s="14"/>
      <c r="ONF72" s="14"/>
      <c r="ONG72" s="14"/>
      <c r="ONH72" s="14"/>
      <c r="ONI72" s="14"/>
      <c r="ONJ72" s="14"/>
      <c r="ONK72" s="14"/>
      <c r="ONL72" s="14"/>
      <c r="ONM72" s="14"/>
      <c r="ONN72" s="14"/>
      <c r="ONO72" s="14"/>
      <c r="ONP72" s="14"/>
      <c r="ONQ72" s="14"/>
      <c r="ONR72" s="14"/>
      <c r="ONS72" s="14"/>
      <c r="ONT72" s="14"/>
      <c r="ONU72" s="14"/>
      <c r="ONV72" s="14"/>
      <c r="ONW72" s="14"/>
      <c r="ONX72" s="14"/>
      <c r="ONY72" s="14"/>
      <c r="ONZ72" s="14"/>
      <c r="OOA72" s="14"/>
      <c r="OOB72" s="14"/>
      <c r="OOC72" s="14"/>
      <c r="OOD72" s="14"/>
      <c r="OOE72" s="14"/>
      <c r="OOF72" s="14"/>
      <c r="OOG72" s="14"/>
      <c r="OOH72" s="14"/>
      <c r="OOI72" s="14"/>
      <c r="OOJ72" s="14"/>
      <c r="OOK72" s="14"/>
      <c r="OOL72" s="14"/>
      <c r="OOM72" s="14"/>
      <c r="OON72" s="14"/>
      <c r="OOO72" s="14"/>
      <c r="OOP72" s="14"/>
      <c r="OOQ72" s="14"/>
      <c r="OOR72" s="14"/>
      <c r="OOS72" s="14"/>
      <c r="OOT72" s="14"/>
      <c r="OOU72" s="14"/>
      <c r="OOV72" s="14"/>
      <c r="OOW72" s="14"/>
      <c r="OOX72" s="14"/>
      <c r="OOY72" s="14"/>
      <c r="OOZ72" s="14"/>
      <c r="OPA72" s="14"/>
      <c r="OPB72" s="14"/>
      <c r="OPC72" s="14"/>
      <c r="OPD72" s="14"/>
      <c r="OPE72" s="14"/>
      <c r="OPF72" s="14"/>
      <c r="OPG72" s="14"/>
      <c r="OPH72" s="14"/>
      <c r="OPI72" s="14"/>
      <c r="OPJ72" s="14"/>
      <c r="OPK72" s="14"/>
      <c r="OPL72" s="14"/>
      <c r="OPM72" s="14"/>
      <c r="OPN72" s="14"/>
      <c r="OPO72" s="14"/>
      <c r="OPP72" s="14"/>
      <c r="OPQ72" s="14"/>
      <c r="OPR72" s="14"/>
      <c r="OPS72" s="14"/>
      <c r="OPT72" s="14"/>
      <c r="OPU72" s="14"/>
      <c r="OPV72" s="14"/>
      <c r="OPW72" s="14"/>
      <c r="OPX72" s="14"/>
      <c r="OPY72" s="14"/>
      <c r="OPZ72" s="14"/>
      <c r="OQA72" s="14"/>
      <c r="OQB72" s="14"/>
      <c r="OQC72" s="14"/>
      <c r="OQD72" s="14"/>
      <c r="OQE72" s="14"/>
      <c r="OQF72" s="14"/>
      <c r="OQG72" s="14"/>
      <c r="OQH72" s="14"/>
      <c r="OQI72" s="14"/>
      <c r="OQJ72" s="14"/>
      <c r="OQK72" s="14"/>
      <c r="OQL72" s="14"/>
      <c r="OQM72" s="14"/>
      <c r="OQN72" s="14"/>
      <c r="OQO72" s="14"/>
      <c r="OQP72" s="14"/>
      <c r="OQQ72" s="14"/>
      <c r="OQR72" s="14"/>
      <c r="OQS72" s="14"/>
      <c r="OQT72" s="14"/>
      <c r="OQU72" s="14"/>
      <c r="OQV72" s="14"/>
      <c r="OQW72" s="14"/>
      <c r="OQX72" s="14"/>
      <c r="OQY72" s="14"/>
      <c r="OQZ72" s="14"/>
      <c r="ORA72" s="14"/>
      <c r="ORB72" s="14"/>
      <c r="ORC72" s="14"/>
      <c r="ORD72" s="14"/>
      <c r="ORE72" s="14"/>
      <c r="ORF72" s="14"/>
      <c r="ORG72" s="14"/>
      <c r="ORH72" s="14"/>
      <c r="ORI72" s="14"/>
      <c r="ORJ72" s="14"/>
      <c r="ORK72" s="14"/>
      <c r="ORL72" s="14"/>
      <c r="ORM72" s="14"/>
      <c r="ORN72" s="14"/>
      <c r="ORO72" s="14"/>
      <c r="ORP72" s="14"/>
      <c r="ORQ72" s="14"/>
      <c r="ORR72" s="14"/>
      <c r="ORS72" s="14"/>
      <c r="ORT72" s="14"/>
      <c r="ORU72" s="14"/>
      <c r="ORV72" s="14"/>
      <c r="ORW72" s="14"/>
      <c r="ORX72" s="14"/>
      <c r="ORY72" s="14"/>
      <c r="ORZ72" s="14"/>
      <c r="OSA72" s="14"/>
      <c r="OSB72" s="14"/>
      <c r="OSC72" s="14"/>
      <c r="OSD72" s="14"/>
      <c r="OSE72" s="14"/>
      <c r="OSF72" s="14"/>
      <c r="OSG72" s="14"/>
      <c r="OSH72" s="14"/>
      <c r="OSI72" s="14"/>
      <c r="OSJ72" s="14"/>
      <c r="OSK72" s="14"/>
      <c r="OSL72" s="14"/>
      <c r="OSM72" s="14"/>
      <c r="OSN72" s="14"/>
      <c r="OSO72" s="14"/>
      <c r="OSP72" s="14"/>
      <c r="OSQ72" s="14"/>
      <c r="OSR72" s="14"/>
      <c r="OSS72" s="14"/>
      <c r="OST72" s="14"/>
      <c r="OSU72" s="14"/>
      <c r="OSV72" s="14"/>
      <c r="OSW72" s="14"/>
      <c r="OSX72" s="14"/>
      <c r="OSY72" s="14"/>
      <c r="OSZ72" s="14"/>
      <c r="OTA72" s="14"/>
      <c r="OTB72" s="14"/>
      <c r="OTC72" s="14"/>
      <c r="OTD72" s="14"/>
      <c r="OTE72" s="14"/>
      <c r="OTF72" s="14"/>
      <c r="OTG72" s="14"/>
      <c r="OTH72" s="14"/>
      <c r="OTI72" s="14"/>
      <c r="OTJ72" s="14"/>
      <c r="OTK72" s="14"/>
      <c r="OTL72" s="14"/>
      <c r="OTM72" s="14"/>
      <c r="OTN72" s="14"/>
      <c r="OTO72" s="14"/>
      <c r="OTP72" s="14"/>
      <c r="OTQ72" s="14"/>
      <c r="OTR72" s="14"/>
      <c r="OTS72" s="14"/>
      <c r="OTT72" s="14"/>
      <c r="OTU72" s="14"/>
      <c r="OTV72" s="14"/>
      <c r="OTW72" s="14"/>
      <c r="OTX72" s="14"/>
      <c r="OTY72" s="14"/>
      <c r="OTZ72" s="14"/>
      <c r="OUA72" s="14"/>
      <c r="OUB72" s="14"/>
      <c r="OUC72" s="14"/>
      <c r="OUD72" s="14"/>
      <c r="OUE72" s="14"/>
      <c r="OUF72" s="14"/>
      <c r="OUG72" s="14"/>
      <c r="OUH72" s="14"/>
      <c r="OUI72" s="14"/>
      <c r="OUJ72" s="14"/>
      <c r="OUK72" s="14"/>
      <c r="OUL72" s="14"/>
      <c r="OUM72" s="14"/>
      <c r="OUN72" s="14"/>
      <c r="OUO72" s="14"/>
      <c r="OUP72" s="14"/>
      <c r="OUQ72" s="14"/>
      <c r="OUR72" s="14"/>
      <c r="OUS72" s="14"/>
      <c r="OUT72" s="14"/>
      <c r="OUU72" s="14"/>
      <c r="OUV72" s="14"/>
      <c r="OUW72" s="14"/>
      <c r="OUX72" s="14"/>
      <c r="OUY72" s="14"/>
      <c r="OUZ72" s="14"/>
      <c r="OVA72" s="14"/>
      <c r="OVB72" s="14"/>
      <c r="OVC72" s="14"/>
      <c r="OVD72" s="14"/>
      <c r="OVE72" s="14"/>
      <c r="OVF72" s="14"/>
      <c r="OVG72" s="14"/>
      <c r="OVH72" s="14"/>
      <c r="OVI72" s="14"/>
      <c r="OVJ72" s="14"/>
      <c r="OVK72" s="14"/>
      <c r="OVL72" s="14"/>
      <c r="OVM72" s="14"/>
      <c r="OVN72" s="14"/>
      <c r="OVO72" s="14"/>
      <c r="OVP72" s="14"/>
      <c r="OVQ72" s="14"/>
      <c r="OVR72" s="14"/>
      <c r="OVS72" s="14"/>
      <c r="OVT72" s="14"/>
      <c r="OVU72" s="14"/>
      <c r="OVV72" s="14"/>
      <c r="OVW72" s="14"/>
      <c r="OVX72" s="14"/>
      <c r="OVY72" s="14"/>
      <c r="OVZ72" s="14"/>
      <c r="OWA72" s="14"/>
      <c r="OWB72" s="14"/>
      <c r="OWC72" s="14"/>
      <c r="OWD72" s="14"/>
      <c r="OWE72" s="14"/>
      <c r="OWF72" s="14"/>
      <c r="OWG72" s="14"/>
      <c r="OWH72" s="14"/>
      <c r="OWI72" s="14"/>
      <c r="OWJ72" s="14"/>
      <c r="OWK72" s="14"/>
      <c r="OWL72" s="14"/>
      <c r="OWM72" s="14"/>
      <c r="OWN72" s="14"/>
      <c r="OWO72" s="14"/>
      <c r="OWP72" s="14"/>
      <c r="OWQ72" s="14"/>
      <c r="OWR72" s="14"/>
      <c r="OWS72" s="14"/>
      <c r="OWT72" s="14"/>
      <c r="OWU72" s="14"/>
      <c r="OWV72" s="14"/>
      <c r="OWW72" s="14"/>
      <c r="OWX72" s="14"/>
      <c r="OWY72" s="14"/>
      <c r="OWZ72" s="14"/>
      <c r="OXA72" s="14"/>
      <c r="OXB72" s="14"/>
      <c r="OXC72" s="14"/>
      <c r="OXD72" s="14"/>
      <c r="OXE72" s="14"/>
      <c r="OXF72" s="14"/>
      <c r="OXG72" s="14"/>
      <c r="OXH72" s="14"/>
      <c r="OXI72" s="14"/>
      <c r="OXJ72" s="14"/>
      <c r="OXK72" s="14"/>
      <c r="OXL72" s="14"/>
      <c r="OXM72" s="14"/>
      <c r="OXN72" s="14"/>
      <c r="OXO72" s="14"/>
      <c r="OXP72" s="14"/>
      <c r="OXQ72" s="14"/>
      <c r="OXR72" s="14"/>
      <c r="OXS72" s="14"/>
      <c r="OXT72" s="14"/>
      <c r="OXU72" s="14"/>
      <c r="OXV72" s="14"/>
      <c r="OXW72" s="14"/>
      <c r="OXX72" s="14"/>
      <c r="OXY72" s="14"/>
      <c r="OXZ72" s="14"/>
      <c r="OYA72" s="14"/>
      <c r="OYB72" s="14"/>
      <c r="OYC72" s="14"/>
      <c r="OYD72" s="14"/>
      <c r="OYE72" s="14"/>
      <c r="OYF72" s="14"/>
      <c r="OYG72" s="14"/>
      <c r="OYH72" s="14"/>
      <c r="OYI72" s="14"/>
      <c r="OYJ72" s="14"/>
      <c r="OYK72" s="14"/>
      <c r="OYL72" s="14"/>
      <c r="OYM72" s="14"/>
      <c r="OYN72" s="14"/>
      <c r="OYO72" s="14"/>
      <c r="OYP72" s="14"/>
      <c r="OYQ72" s="14"/>
      <c r="OYR72" s="14"/>
      <c r="OYS72" s="14"/>
      <c r="OYT72" s="14"/>
      <c r="OYU72" s="14"/>
      <c r="OYV72" s="14"/>
      <c r="OYW72" s="14"/>
      <c r="OYX72" s="14"/>
      <c r="OYY72" s="14"/>
      <c r="OYZ72" s="14"/>
      <c r="OZA72" s="14"/>
      <c r="OZB72" s="14"/>
      <c r="OZC72" s="14"/>
      <c r="OZD72" s="14"/>
      <c r="OZE72" s="14"/>
      <c r="OZF72" s="14"/>
      <c r="OZG72" s="14"/>
      <c r="OZH72" s="14"/>
      <c r="OZI72" s="14"/>
      <c r="OZJ72" s="14"/>
      <c r="OZK72" s="14"/>
      <c r="OZL72" s="14"/>
      <c r="OZM72" s="14"/>
      <c r="OZN72" s="14"/>
      <c r="OZO72" s="14"/>
      <c r="OZP72" s="14"/>
      <c r="OZQ72" s="14"/>
      <c r="OZR72" s="14"/>
      <c r="OZS72" s="14"/>
      <c r="OZT72" s="14"/>
      <c r="OZU72" s="14"/>
      <c r="OZV72" s="14"/>
      <c r="OZW72" s="14"/>
      <c r="OZX72" s="14"/>
      <c r="OZY72" s="14"/>
      <c r="OZZ72" s="14"/>
      <c r="PAA72" s="14"/>
      <c r="PAB72" s="14"/>
      <c r="PAC72" s="14"/>
      <c r="PAD72" s="14"/>
      <c r="PAE72" s="14"/>
      <c r="PAF72" s="14"/>
      <c r="PAG72" s="14"/>
      <c r="PAH72" s="14"/>
      <c r="PAI72" s="14"/>
      <c r="PAJ72" s="14"/>
      <c r="PAK72" s="14"/>
      <c r="PAL72" s="14"/>
      <c r="PAM72" s="14"/>
      <c r="PAN72" s="14"/>
      <c r="PAO72" s="14"/>
      <c r="PAP72" s="14"/>
      <c r="PAQ72" s="14"/>
      <c r="PAR72" s="14"/>
      <c r="PAS72" s="14"/>
      <c r="PAT72" s="14"/>
      <c r="PAU72" s="14"/>
      <c r="PAV72" s="14"/>
      <c r="PAW72" s="14"/>
      <c r="PAX72" s="14"/>
      <c r="PAY72" s="14"/>
      <c r="PAZ72" s="14"/>
      <c r="PBA72" s="14"/>
      <c r="PBB72" s="14"/>
      <c r="PBC72" s="14"/>
      <c r="PBD72" s="14"/>
      <c r="PBE72" s="14"/>
      <c r="PBF72" s="14"/>
      <c r="PBG72" s="14"/>
      <c r="PBH72" s="14"/>
      <c r="PBI72" s="14"/>
      <c r="PBJ72" s="14"/>
      <c r="PBK72" s="14"/>
      <c r="PBL72" s="14"/>
      <c r="PBM72" s="14"/>
      <c r="PBN72" s="14"/>
      <c r="PBO72" s="14"/>
      <c r="PBP72" s="14"/>
      <c r="PBQ72" s="14"/>
      <c r="PBR72" s="14"/>
      <c r="PBS72" s="14"/>
      <c r="PBT72" s="14"/>
      <c r="PBU72" s="14"/>
      <c r="PBV72" s="14"/>
      <c r="PBW72" s="14"/>
      <c r="PBX72" s="14"/>
      <c r="PBY72" s="14"/>
      <c r="PBZ72" s="14"/>
      <c r="PCA72" s="14"/>
      <c r="PCB72" s="14"/>
      <c r="PCC72" s="14"/>
      <c r="PCD72" s="14"/>
      <c r="PCE72" s="14"/>
      <c r="PCF72" s="14"/>
      <c r="PCG72" s="14"/>
      <c r="PCH72" s="14"/>
      <c r="PCI72" s="14"/>
      <c r="PCJ72" s="14"/>
      <c r="PCK72" s="14"/>
      <c r="PCL72" s="14"/>
      <c r="PCM72" s="14"/>
      <c r="PCN72" s="14"/>
      <c r="PCO72" s="14"/>
      <c r="PCP72" s="14"/>
      <c r="PCQ72" s="14"/>
      <c r="PCR72" s="14"/>
      <c r="PCS72" s="14"/>
      <c r="PCT72" s="14"/>
      <c r="PCU72" s="14"/>
      <c r="PCV72" s="14"/>
      <c r="PCW72" s="14"/>
      <c r="PCX72" s="14"/>
      <c r="PCY72" s="14"/>
      <c r="PCZ72" s="14"/>
      <c r="PDA72" s="14"/>
      <c r="PDB72" s="14"/>
      <c r="PDC72" s="14"/>
      <c r="PDD72" s="14"/>
      <c r="PDE72" s="14"/>
      <c r="PDF72" s="14"/>
      <c r="PDG72" s="14"/>
      <c r="PDH72" s="14"/>
      <c r="PDI72" s="14"/>
      <c r="PDJ72" s="14"/>
      <c r="PDK72" s="14"/>
      <c r="PDL72" s="14"/>
      <c r="PDM72" s="14"/>
      <c r="PDN72" s="14"/>
      <c r="PDO72" s="14"/>
      <c r="PDP72" s="14"/>
      <c r="PDQ72" s="14"/>
      <c r="PDR72" s="14"/>
      <c r="PDS72" s="14"/>
      <c r="PDT72" s="14"/>
      <c r="PDU72" s="14"/>
      <c r="PDV72" s="14"/>
      <c r="PDW72" s="14"/>
      <c r="PDX72" s="14"/>
      <c r="PDY72" s="14"/>
      <c r="PDZ72" s="14"/>
      <c r="PEA72" s="14"/>
      <c r="PEB72" s="14"/>
      <c r="PEC72" s="14"/>
      <c r="PED72" s="14"/>
      <c r="PEE72" s="14"/>
      <c r="PEF72" s="14"/>
      <c r="PEG72" s="14"/>
      <c r="PEH72" s="14"/>
      <c r="PEI72" s="14"/>
      <c r="PEJ72" s="14"/>
      <c r="PEK72" s="14"/>
      <c r="PEL72" s="14"/>
      <c r="PEM72" s="14"/>
      <c r="PEN72" s="14"/>
      <c r="PEO72" s="14"/>
      <c r="PEP72" s="14"/>
      <c r="PEQ72" s="14"/>
      <c r="PER72" s="14"/>
      <c r="PES72" s="14"/>
      <c r="PET72" s="14"/>
      <c r="PEU72" s="14"/>
      <c r="PEV72" s="14"/>
      <c r="PEW72" s="14"/>
      <c r="PEX72" s="14"/>
      <c r="PEY72" s="14"/>
      <c r="PEZ72" s="14"/>
      <c r="PFA72" s="14"/>
      <c r="PFB72" s="14"/>
      <c r="PFC72" s="14"/>
      <c r="PFD72" s="14"/>
      <c r="PFE72" s="14"/>
      <c r="PFF72" s="14"/>
      <c r="PFG72" s="14"/>
      <c r="PFH72" s="14"/>
      <c r="PFI72" s="14"/>
      <c r="PFJ72" s="14"/>
      <c r="PFK72" s="14"/>
      <c r="PFL72" s="14"/>
      <c r="PFM72" s="14"/>
      <c r="PFN72" s="14"/>
      <c r="PFO72" s="14"/>
      <c r="PFP72" s="14"/>
      <c r="PFQ72" s="14"/>
      <c r="PFR72" s="14"/>
      <c r="PFS72" s="14"/>
      <c r="PFT72" s="14"/>
      <c r="PFU72" s="14"/>
      <c r="PFV72" s="14"/>
      <c r="PFW72" s="14"/>
      <c r="PFX72" s="14"/>
      <c r="PFY72" s="14"/>
      <c r="PFZ72" s="14"/>
      <c r="PGA72" s="14"/>
      <c r="PGB72" s="14"/>
      <c r="PGC72" s="14"/>
      <c r="PGD72" s="14"/>
      <c r="PGE72" s="14"/>
      <c r="PGF72" s="14"/>
      <c r="PGG72" s="14"/>
      <c r="PGH72" s="14"/>
      <c r="PGI72" s="14"/>
      <c r="PGJ72" s="14"/>
      <c r="PGK72" s="14"/>
      <c r="PGL72" s="14"/>
      <c r="PGM72" s="14"/>
      <c r="PGN72" s="14"/>
      <c r="PGO72" s="14"/>
      <c r="PGP72" s="14"/>
      <c r="PGQ72" s="14"/>
      <c r="PGR72" s="14"/>
      <c r="PGS72" s="14"/>
      <c r="PGT72" s="14"/>
      <c r="PGU72" s="14"/>
      <c r="PGV72" s="14"/>
      <c r="PGW72" s="14"/>
      <c r="PGX72" s="14"/>
      <c r="PGY72" s="14"/>
      <c r="PGZ72" s="14"/>
      <c r="PHA72" s="14"/>
      <c r="PHB72" s="14"/>
      <c r="PHC72" s="14"/>
      <c r="PHD72" s="14"/>
      <c r="PHE72" s="14"/>
      <c r="PHF72" s="14"/>
      <c r="PHG72" s="14"/>
      <c r="PHH72" s="14"/>
      <c r="PHI72" s="14"/>
      <c r="PHJ72" s="14"/>
      <c r="PHK72" s="14"/>
      <c r="PHL72" s="14"/>
      <c r="PHM72" s="14"/>
      <c r="PHN72" s="14"/>
      <c r="PHO72" s="14"/>
      <c r="PHP72" s="14"/>
      <c r="PHQ72" s="14"/>
      <c r="PHR72" s="14"/>
      <c r="PHS72" s="14"/>
      <c r="PHT72" s="14"/>
      <c r="PHU72" s="14"/>
      <c r="PHV72" s="14"/>
      <c r="PHW72" s="14"/>
      <c r="PHX72" s="14"/>
      <c r="PHY72" s="14"/>
      <c r="PHZ72" s="14"/>
      <c r="PIA72" s="14"/>
      <c r="PIB72" s="14"/>
      <c r="PIC72" s="14"/>
      <c r="PID72" s="14"/>
      <c r="PIE72" s="14"/>
      <c r="PIF72" s="14"/>
      <c r="PIG72" s="14"/>
      <c r="PIH72" s="14"/>
      <c r="PII72" s="14"/>
      <c r="PIJ72" s="14"/>
      <c r="PIK72" s="14"/>
      <c r="PIL72" s="14"/>
      <c r="PIM72" s="14"/>
      <c r="PIN72" s="14"/>
      <c r="PIO72" s="14"/>
      <c r="PIP72" s="14"/>
      <c r="PIQ72" s="14"/>
      <c r="PIR72" s="14"/>
      <c r="PIS72" s="14"/>
      <c r="PIT72" s="14"/>
      <c r="PIU72" s="14"/>
      <c r="PIV72" s="14"/>
      <c r="PIW72" s="14"/>
      <c r="PIX72" s="14"/>
      <c r="PIY72" s="14"/>
      <c r="PIZ72" s="14"/>
      <c r="PJA72" s="14"/>
      <c r="PJB72" s="14"/>
      <c r="PJC72" s="14"/>
      <c r="PJD72" s="14"/>
      <c r="PJE72" s="14"/>
      <c r="PJF72" s="14"/>
      <c r="PJG72" s="14"/>
      <c r="PJH72" s="14"/>
      <c r="PJI72" s="14"/>
      <c r="PJJ72" s="14"/>
      <c r="PJK72" s="14"/>
      <c r="PJL72" s="14"/>
      <c r="PJM72" s="14"/>
      <c r="PJN72" s="14"/>
      <c r="PJO72" s="14"/>
      <c r="PJP72" s="14"/>
      <c r="PJQ72" s="14"/>
      <c r="PJR72" s="14"/>
      <c r="PJS72" s="14"/>
      <c r="PJT72" s="14"/>
      <c r="PJU72" s="14"/>
      <c r="PJV72" s="14"/>
      <c r="PJW72" s="14"/>
      <c r="PJX72" s="14"/>
      <c r="PJY72" s="14"/>
      <c r="PJZ72" s="14"/>
      <c r="PKA72" s="14"/>
      <c r="PKB72" s="14"/>
      <c r="PKC72" s="14"/>
      <c r="PKD72" s="14"/>
      <c r="PKE72" s="14"/>
      <c r="PKF72" s="14"/>
      <c r="PKG72" s="14"/>
      <c r="PKH72" s="14"/>
      <c r="PKI72" s="14"/>
      <c r="PKJ72" s="14"/>
      <c r="PKK72" s="14"/>
      <c r="PKL72" s="14"/>
      <c r="PKM72" s="14"/>
      <c r="PKN72" s="14"/>
      <c r="PKO72" s="14"/>
      <c r="PKP72" s="14"/>
      <c r="PKQ72" s="14"/>
      <c r="PKR72" s="14"/>
      <c r="PKS72" s="14"/>
      <c r="PKT72" s="14"/>
      <c r="PKU72" s="14"/>
      <c r="PKV72" s="14"/>
      <c r="PKW72" s="14"/>
      <c r="PKX72" s="14"/>
      <c r="PKY72" s="14"/>
      <c r="PKZ72" s="14"/>
      <c r="PLA72" s="14"/>
      <c r="PLB72" s="14"/>
      <c r="PLC72" s="14"/>
      <c r="PLD72" s="14"/>
      <c r="PLE72" s="14"/>
      <c r="PLF72" s="14"/>
      <c r="PLG72" s="14"/>
      <c r="PLH72" s="14"/>
      <c r="PLI72" s="14"/>
      <c r="PLJ72" s="14"/>
      <c r="PLK72" s="14"/>
      <c r="PLL72" s="14"/>
      <c r="PLM72" s="14"/>
      <c r="PLN72" s="14"/>
      <c r="PLO72" s="14"/>
      <c r="PLP72" s="14"/>
      <c r="PLQ72" s="14"/>
      <c r="PLR72" s="14"/>
      <c r="PLS72" s="14"/>
      <c r="PLT72" s="14"/>
      <c r="PLU72" s="14"/>
      <c r="PLV72" s="14"/>
      <c r="PLW72" s="14"/>
      <c r="PLX72" s="14"/>
      <c r="PLY72" s="14"/>
      <c r="PLZ72" s="14"/>
      <c r="PMA72" s="14"/>
      <c r="PMB72" s="14"/>
      <c r="PMC72" s="14"/>
      <c r="PMD72" s="14"/>
      <c r="PME72" s="14"/>
      <c r="PMF72" s="14"/>
      <c r="PMG72" s="14"/>
      <c r="PMH72" s="14"/>
      <c r="PMI72" s="14"/>
      <c r="PMJ72" s="14"/>
      <c r="PMK72" s="14"/>
      <c r="PML72" s="14"/>
      <c r="PMM72" s="14"/>
      <c r="PMN72" s="14"/>
      <c r="PMO72" s="14"/>
      <c r="PMP72" s="14"/>
      <c r="PMQ72" s="14"/>
      <c r="PMR72" s="14"/>
      <c r="PMS72" s="14"/>
      <c r="PMT72" s="14"/>
      <c r="PMU72" s="14"/>
      <c r="PMV72" s="14"/>
      <c r="PMW72" s="14"/>
      <c r="PMX72" s="14"/>
      <c r="PMY72" s="14"/>
      <c r="PMZ72" s="14"/>
      <c r="PNA72" s="14"/>
      <c r="PNB72" s="14"/>
      <c r="PNC72" s="14"/>
      <c r="PND72" s="14"/>
      <c r="PNE72" s="14"/>
      <c r="PNF72" s="14"/>
      <c r="PNG72" s="14"/>
      <c r="PNH72" s="14"/>
      <c r="PNI72" s="14"/>
      <c r="PNJ72" s="14"/>
      <c r="PNK72" s="14"/>
      <c r="PNL72" s="14"/>
      <c r="PNM72" s="14"/>
      <c r="PNN72" s="14"/>
      <c r="PNO72" s="14"/>
      <c r="PNP72" s="14"/>
      <c r="PNQ72" s="14"/>
      <c r="PNR72" s="14"/>
      <c r="PNS72" s="14"/>
      <c r="PNT72" s="14"/>
      <c r="PNU72" s="14"/>
      <c r="PNV72" s="14"/>
      <c r="PNW72" s="14"/>
      <c r="PNX72" s="14"/>
      <c r="PNY72" s="14"/>
      <c r="PNZ72" s="14"/>
      <c r="POA72" s="14"/>
      <c r="POB72" s="14"/>
      <c r="POC72" s="14"/>
      <c r="POD72" s="14"/>
      <c r="POE72" s="14"/>
      <c r="POF72" s="14"/>
      <c r="POG72" s="14"/>
      <c r="POH72" s="14"/>
      <c r="POI72" s="14"/>
      <c r="POJ72" s="14"/>
      <c r="POK72" s="14"/>
      <c r="POL72" s="14"/>
      <c r="POM72" s="14"/>
      <c r="PON72" s="14"/>
      <c r="POO72" s="14"/>
      <c r="POP72" s="14"/>
      <c r="POQ72" s="14"/>
      <c r="POR72" s="14"/>
      <c r="POS72" s="14"/>
      <c r="POT72" s="14"/>
      <c r="POU72" s="14"/>
      <c r="POV72" s="14"/>
      <c r="POW72" s="14"/>
      <c r="POX72" s="14"/>
      <c r="POY72" s="14"/>
      <c r="POZ72" s="14"/>
      <c r="PPA72" s="14"/>
      <c r="PPB72" s="14"/>
      <c r="PPC72" s="14"/>
      <c r="PPD72" s="14"/>
      <c r="PPE72" s="14"/>
      <c r="PPF72" s="14"/>
      <c r="PPG72" s="14"/>
      <c r="PPH72" s="14"/>
      <c r="PPI72" s="14"/>
      <c r="PPJ72" s="14"/>
      <c r="PPK72" s="14"/>
      <c r="PPL72" s="14"/>
      <c r="PPM72" s="14"/>
      <c r="PPN72" s="14"/>
      <c r="PPO72" s="14"/>
      <c r="PPP72" s="14"/>
      <c r="PPQ72" s="14"/>
      <c r="PPR72" s="14"/>
      <c r="PPS72" s="14"/>
      <c r="PPT72" s="14"/>
      <c r="PPU72" s="14"/>
      <c r="PPV72" s="14"/>
      <c r="PPW72" s="14"/>
      <c r="PPX72" s="14"/>
      <c r="PPY72" s="14"/>
      <c r="PPZ72" s="14"/>
      <c r="PQA72" s="14"/>
      <c r="PQB72" s="14"/>
      <c r="PQC72" s="14"/>
      <c r="PQD72" s="14"/>
      <c r="PQE72" s="14"/>
      <c r="PQF72" s="14"/>
      <c r="PQG72" s="14"/>
      <c r="PQH72" s="14"/>
      <c r="PQI72" s="14"/>
      <c r="PQJ72" s="14"/>
      <c r="PQK72" s="14"/>
      <c r="PQL72" s="14"/>
      <c r="PQM72" s="14"/>
      <c r="PQN72" s="14"/>
      <c r="PQO72" s="14"/>
      <c r="PQP72" s="14"/>
      <c r="PQQ72" s="14"/>
      <c r="PQR72" s="14"/>
      <c r="PQS72" s="14"/>
      <c r="PQT72" s="14"/>
      <c r="PQU72" s="14"/>
      <c r="PQV72" s="14"/>
      <c r="PQW72" s="14"/>
      <c r="PQX72" s="14"/>
      <c r="PQY72" s="14"/>
      <c r="PQZ72" s="14"/>
      <c r="PRA72" s="14"/>
      <c r="PRB72" s="14"/>
      <c r="PRC72" s="14"/>
      <c r="PRD72" s="14"/>
      <c r="PRE72" s="14"/>
      <c r="PRF72" s="14"/>
      <c r="PRG72" s="14"/>
      <c r="PRH72" s="14"/>
      <c r="PRI72" s="14"/>
      <c r="PRJ72" s="14"/>
      <c r="PRK72" s="14"/>
      <c r="PRL72" s="14"/>
      <c r="PRM72" s="14"/>
      <c r="PRN72" s="14"/>
      <c r="PRO72" s="14"/>
      <c r="PRP72" s="14"/>
      <c r="PRQ72" s="14"/>
      <c r="PRR72" s="14"/>
      <c r="PRS72" s="14"/>
      <c r="PRT72" s="14"/>
      <c r="PRU72" s="14"/>
      <c r="PRV72" s="14"/>
      <c r="PRW72" s="14"/>
      <c r="PRX72" s="14"/>
      <c r="PRY72" s="14"/>
      <c r="PRZ72" s="14"/>
      <c r="PSA72" s="14"/>
      <c r="PSB72" s="14"/>
      <c r="PSC72" s="14"/>
      <c r="PSD72" s="14"/>
      <c r="PSE72" s="14"/>
      <c r="PSF72" s="14"/>
      <c r="PSG72" s="14"/>
      <c r="PSH72" s="14"/>
      <c r="PSI72" s="14"/>
      <c r="PSJ72" s="14"/>
      <c r="PSK72" s="14"/>
      <c r="PSL72" s="14"/>
      <c r="PSM72" s="14"/>
      <c r="PSN72" s="14"/>
      <c r="PSO72" s="14"/>
      <c r="PSP72" s="14"/>
      <c r="PSQ72" s="14"/>
      <c r="PSR72" s="14"/>
      <c r="PSS72" s="14"/>
      <c r="PST72" s="14"/>
      <c r="PSU72" s="14"/>
      <c r="PSV72" s="14"/>
      <c r="PSW72" s="14"/>
      <c r="PSX72" s="14"/>
      <c r="PSY72" s="14"/>
      <c r="PSZ72" s="14"/>
      <c r="PTA72" s="14"/>
      <c r="PTB72" s="14"/>
      <c r="PTC72" s="14"/>
      <c r="PTD72" s="14"/>
      <c r="PTE72" s="14"/>
      <c r="PTF72" s="14"/>
      <c r="PTG72" s="14"/>
      <c r="PTH72" s="14"/>
      <c r="PTI72" s="14"/>
      <c r="PTJ72" s="14"/>
      <c r="PTK72" s="14"/>
      <c r="PTL72" s="14"/>
      <c r="PTM72" s="14"/>
      <c r="PTN72" s="14"/>
      <c r="PTO72" s="14"/>
      <c r="PTP72" s="14"/>
      <c r="PTQ72" s="14"/>
      <c r="PTR72" s="14"/>
      <c r="PTS72" s="14"/>
      <c r="PTT72" s="14"/>
      <c r="PTU72" s="14"/>
      <c r="PTV72" s="14"/>
      <c r="PTW72" s="14"/>
      <c r="PTX72" s="14"/>
      <c r="PTY72" s="14"/>
      <c r="PTZ72" s="14"/>
      <c r="PUA72" s="14"/>
      <c r="PUB72" s="14"/>
      <c r="PUC72" s="14"/>
      <c r="PUD72" s="14"/>
      <c r="PUE72" s="14"/>
      <c r="PUF72" s="14"/>
      <c r="PUG72" s="14"/>
      <c r="PUH72" s="14"/>
      <c r="PUI72" s="14"/>
      <c r="PUJ72" s="14"/>
      <c r="PUK72" s="14"/>
      <c r="PUL72" s="14"/>
      <c r="PUM72" s="14"/>
      <c r="PUN72" s="14"/>
      <c r="PUO72" s="14"/>
      <c r="PUP72" s="14"/>
      <c r="PUQ72" s="14"/>
      <c r="PUR72" s="14"/>
      <c r="PUS72" s="14"/>
      <c r="PUT72" s="14"/>
      <c r="PUU72" s="14"/>
      <c r="PUV72" s="14"/>
      <c r="PUW72" s="14"/>
      <c r="PUX72" s="14"/>
      <c r="PUY72" s="14"/>
      <c r="PUZ72" s="14"/>
      <c r="PVA72" s="14"/>
      <c r="PVB72" s="14"/>
      <c r="PVC72" s="14"/>
      <c r="PVD72" s="14"/>
      <c r="PVE72" s="14"/>
      <c r="PVF72" s="14"/>
      <c r="PVG72" s="14"/>
      <c r="PVH72" s="14"/>
      <c r="PVI72" s="14"/>
      <c r="PVJ72" s="14"/>
      <c r="PVK72" s="14"/>
      <c r="PVL72" s="14"/>
      <c r="PVM72" s="14"/>
      <c r="PVN72" s="14"/>
      <c r="PVO72" s="14"/>
      <c r="PVP72" s="14"/>
      <c r="PVQ72" s="14"/>
      <c r="PVR72" s="14"/>
      <c r="PVS72" s="14"/>
      <c r="PVT72" s="14"/>
      <c r="PVU72" s="14"/>
      <c r="PVV72" s="14"/>
      <c r="PVW72" s="14"/>
      <c r="PVX72" s="14"/>
      <c r="PVY72" s="14"/>
      <c r="PVZ72" s="14"/>
      <c r="PWA72" s="14"/>
      <c r="PWB72" s="14"/>
      <c r="PWC72" s="14"/>
      <c r="PWD72" s="14"/>
      <c r="PWE72" s="14"/>
      <c r="PWF72" s="14"/>
      <c r="PWG72" s="14"/>
      <c r="PWH72" s="14"/>
      <c r="PWI72" s="14"/>
      <c r="PWJ72" s="14"/>
      <c r="PWK72" s="14"/>
      <c r="PWL72" s="14"/>
      <c r="PWM72" s="14"/>
      <c r="PWN72" s="14"/>
      <c r="PWO72" s="14"/>
      <c r="PWP72" s="14"/>
      <c r="PWQ72" s="14"/>
      <c r="PWR72" s="14"/>
      <c r="PWS72" s="14"/>
      <c r="PWT72" s="14"/>
      <c r="PWU72" s="14"/>
      <c r="PWV72" s="14"/>
      <c r="PWW72" s="14"/>
      <c r="PWX72" s="14"/>
      <c r="PWY72" s="14"/>
      <c r="PWZ72" s="14"/>
      <c r="PXA72" s="14"/>
      <c r="PXB72" s="14"/>
      <c r="PXC72" s="14"/>
      <c r="PXD72" s="14"/>
      <c r="PXE72" s="14"/>
      <c r="PXF72" s="14"/>
      <c r="PXG72" s="14"/>
      <c r="PXH72" s="14"/>
      <c r="PXI72" s="14"/>
      <c r="PXJ72" s="14"/>
      <c r="PXK72" s="14"/>
      <c r="PXL72" s="14"/>
      <c r="PXM72" s="14"/>
      <c r="PXN72" s="14"/>
      <c r="PXO72" s="14"/>
      <c r="PXP72" s="14"/>
      <c r="PXQ72" s="14"/>
      <c r="PXR72" s="14"/>
      <c r="PXS72" s="14"/>
      <c r="PXT72" s="14"/>
      <c r="PXU72" s="14"/>
      <c r="PXV72" s="14"/>
      <c r="PXW72" s="14"/>
      <c r="PXX72" s="14"/>
      <c r="PXY72" s="14"/>
      <c r="PXZ72" s="14"/>
      <c r="PYA72" s="14"/>
      <c r="PYB72" s="14"/>
      <c r="PYC72" s="14"/>
      <c r="PYD72" s="14"/>
      <c r="PYE72" s="14"/>
      <c r="PYF72" s="14"/>
      <c r="PYG72" s="14"/>
      <c r="PYH72" s="14"/>
      <c r="PYI72" s="14"/>
      <c r="PYJ72" s="14"/>
      <c r="PYK72" s="14"/>
      <c r="PYL72" s="14"/>
      <c r="PYM72" s="14"/>
      <c r="PYN72" s="14"/>
      <c r="PYO72" s="14"/>
      <c r="PYP72" s="14"/>
      <c r="PYQ72" s="14"/>
      <c r="PYR72" s="14"/>
      <c r="PYS72" s="14"/>
      <c r="PYT72" s="14"/>
      <c r="PYU72" s="14"/>
      <c r="PYV72" s="14"/>
      <c r="PYW72" s="14"/>
      <c r="PYX72" s="14"/>
      <c r="PYY72" s="14"/>
      <c r="PYZ72" s="14"/>
      <c r="PZA72" s="14"/>
      <c r="PZB72" s="14"/>
      <c r="PZC72" s="14"/>
      <c r="PZD72" s="14"/>
      <c r="PZE72" s="14"/>
      <c r="PZF72" s="14"/>
      <c r="PZG72" s="14"/>
      <c r="PZH72" s="14"/>
      <c r="PZI72" s="14"/>
      <c r="PZJ72" s="14"/>
      <c r="PZK72" s="14"/>
      <c r="PZL72" s="14"/>
      <c r="PZM72" s="14"/>
      <c r="PZN72" s="14"/>
      <c r="PZO72" s="14"/>
      <c r="PZP72" s="14"/>
      <c r="PZQ72" s="14"/>
      <c r="PZR72" s="14"/>
      <c r="PZS72" s="14"/>
      <c r="PZT72" s="14"/>
      <c r="PZU72" s="14"/>
      <c r="PZV72" s="14"/>
      <c r="PZW72" s="14"/>
      <c r="PZX72" s="14"/>
      <c r="PZY72" s="14"/>
      <c r="PZZ72" s="14"/>
      <c r="QAA72" s="14"/>
      <c r="QAB72" s="14"/>
      <c r="QAC72" s="14"/>
      <c r="QAD72" s="14"/>
      <c r="QAE72" s="14"/>
      <c r="QAF72" s="14"/>
      <c r="QAG72" s="14"/>
      <c r="QAH72" s="14"/>
      <c r="QAI72" s="14"/>
      <c r="QAJ72" s="14"/>
      <c r="QAK72" s="14"/>
      <c r="QAL72" s="14"/>
      <c r="QAM72" s="14"/>
      <c r="QAN72" s="14"/>
      <c r="QAO72" s="14"/>
      <c r="QAP72" s="14"/>
      <c r="QAQ72" s="14"/>
      <c r="QAR72" s="14"/>
      <c r="QAS72" s="14"/>
      <c r="QAT72" s="14"/>
      <c r="QAU72" s="14"/>
      <c r="QAV72" s="14"/>
      <c r="QAW72" s="14"/>
      <c r="QAX72" s="14"/>
      <c r="QAY72" s="14"/>
      <c r="QAZ72" s="14"/>
      <c r="QBA72" s="14"/>
      <c r="QBB72" s="14"/>
      <c r="QBC72" s="14"/>
      <c r="QBD72" s="14"/>
      <c r="QBE72" s="14"/>
      <c r="QBF72" s="14"/>
      <c r="QBG72" s="14"/>
      <c r="QBH72" s="14"/>
      <c r="QBI72" s="14"/>
      <c r="QBJ72" s="14"/>
      <c r="QBK72" s="14"/>
      <c r="QBL72" s="14"/>
      <c r="QBM72" s="14"/>
      <c r="QBN72" s="14"/>
      <c r="QBO72" s="14"/>
      <c r="QBP72" s="14"/>
      <c r="QBQ72" s="14"/>
      <c r="QBR72" s="14"/>
      <c r="QBS72" s="14"/>
      <c r="QBT72" s="14"/>
      <c r="QBU72" s="14"/>
      <c r="QBV72" s="14"/>
      <c r="QBW72" s="14"/>
      <c r="QBX72" s="14"/>
      <c r="QBY72" s="14"/>
      <c r="QBZ72" s="14"/>
      <c r="QCA72" s="14"/>
      <c r="QCB72" s="14"/>
      <c r="QCC72" s="14"/>
      <c r="QCD72" s="14"/>
      <c r="QCE72" s="14"/>
      <c r="QCF72" s="14"/>
      <c r="QCG72" s="14"/>
      <c r="QCH72" s="14"/>
      <c r="QCI72" s="14"/>
      <c r="QCJ72" s="14"/>
      <c r="QCK72" s="14"/>
      <c r="QCL72" s="14"/>
      <c r="QCM72" s="14"/>
      <c r="QCN72" s="14"/>
      <c r="QCO72" s="14"/>
      <c r="QCP72" s="14"/>
      <c r="QCQ72" s="14"/>
      <c r="QCR72" s="14"/>
      <c r="QCS72" s="14"/>
      <c r="QCT72" s="14"/>
      <c r="QCU72" s="14"/>
      <c r="QCV72" s="14"/>
      <c r="QCW72" s="14"/>
      <c r="QCX72" s="14"/>
      <c r="QCY72" s="14"/>
      <c r="QCZ72" s="14"/>
      <c r="QDA72" s="14"/>
      <c r="QDB72" s="14"/>
      <c r="QDC72" s="14"/>
      <c r="QDD72" s="14"/>
      <c r="QDE72" s="14"/>
      <c r="QDF72" s="14"/>
      <c r="QDG72" s="14"/>
      <c r="QDH72" s="14"/>
      <c r="QDI72" s="14"/>
      <c r="QDJ72" s="14"/>
      <c r="QDK72" s="14"/>
      <c r="QDL72" s="14"/>
      <c r="QDM72" s="14"/>
      <c r="QDN72" s="14"/>
      <c r="QDO72" s="14"/>
      <c r="QDP72" s="14"/>
      <c r="QDQ72" s="14"/>
      <c r="QDR72" s="14"/>
      <c r="QDS72" s="14"/>
      <c r="QDT72" s="14"/>
      <c r="QDU72" s="14"/>
      <c r="QDV72" s="14"/>
      <c r="QDW72" s="14"/>
      <c r="QDX72" s="14"/>
      <c r="QDY72" s="14"/>
      <c r="QDZ72" s="14"/>
      <c r="QEA72" s="14"/>
      <c r="QEB72" s="14"/>
      <c r="QEC72" s="14"/>
      <c r="QED72" s="14"/>
      <c r="QEE72" s="14"/>
      <c r="QEF72" s="14"/>
      <c r="QEG72" s="14"/>
      <c r="QEH72" s="14"/>
      <c r="QEI72" s="14"/>
      <c r="QEJ72" s="14"/>
      <c r="QEK72" s="14"/>
      <c r="QEL72" s="14"/>
      <c r="QEM72" s="14"/>
      <c r="QEN72" s="14"/>
      <c r="QEO72" s="14"/>
      <c r="QEP72" s="14"/>
      <c r="QEQ72" s="14"/>
      <c r="QER72" s="14"/>
      <c r="QES72" s="14"/>
      <c r="QET72" s="14"/>
      <c r="QEU72" s="14"/>
      <c r="QEV72" s="14"/>
      <c r="QEW72" s="14"/>
      <c r="QEX72" s="14"/>
      <c r="QEY72" s="14"/>
      <c r="QEZ72" s="14"/>
      <c r="QFA72" s="14"/>
      <c r="QFB72" s="14"/>
      <c r="QFC72" s="14"/>
      <c r="QFD72" s="14"/>
      <c r="QFE72" s="14"/>
      <c r="QFF72" s="14"/>
      <c r="QFG72" s="14"/>
      <c r="QFH72" s="14"/>
      <c r="QFI72" s="14"/>
      <c r="QFJ72" s="14"/>
      <c r="QFK72" s="14"/>
      <c r="QFL72" s="14"/>
      <c r="QFM72" s="14"/>
      <c r="QFN72" s="14"/>
      <c r="QFO72" s="14"/>
      <c r="QFP72" s="14"/>
      <c r="QFQ72" s="14"/>
      <c r="QFR72" s="14"/>
      <c r="QFS72" s="14"/>
      <c r="QFT72" s="14"/>
      <c r="QFU72" s="14"/>
      <c r="QFV72" s="14"/>
      <c r="QFW72" s="14"/>
      <c r="QFX72" s="14"/>
      <c r="QFY72" s="14"/>
      <c r="QFZ72" s="14"/>
      <c r="QGA72" s="14"/>
      <c r="QGB72" s="14"/>
      <c r="QGC72" s="14"/>
      <c r="QGD72" s="14"/>
      <c r="QGE72" s="14"/>
      <c r="QGF72" s="14"/>
      <c r="QGG72" s="14"/>
      <c r="QGH72" s="14"/>
      <c r="QGI72" s="14"/>
      <c r="QGJ72" s="14"/>
      <c r="QGK72" s="14"/>
      <c r="QGL72" s="14"/>
      <c r="QGM72" s="14"/>
      <c r="QGN72" s="14"/>
      <c r="QGO72" s="14"/>
      <c r="QGP72" s="14"/>
      <c r="QGQ72" s="14"/>
      <c r="QGR72" s="14"/>
      <c r="QGS72" s="14"/>
      <c r="QGT72" s="14"/>
      <c r="QGU72" s="14"/>
      <c r="QGV72" s="14"/>
      <c r="QGW72" s="14"/>
      <c r="QGX72" s="14"/>
      <c r="QGY72" s="14"/>
      <c r="QGZ72" s="14"/>
      <c r="QHA72" s="14"/>
      <c r="QHB72" s="14"/>
      <c r="QHC72" s="14"/>
      <c r="QHD72" s="14"/>
      <c r="QHE72" s="14"/>
      <c r="QHF72" s="14"/>
      <c r="QHG72" s="14"/>
      <c r="QHH72" s="14"/>
      <c r="QHI72" s="14"/>
      <c r="QHJ72" s="14"/>
      <c r="QHK72" s="14"/>
      <c r="QHL72" s="14"/>
      <c r="QHM72" s="14"/>
      <c r="QHN72" s="14"/>
      <c r="QHO72" s="14"/>
      <c r="QHP72" s="14"/>
      <c r="QHQ72" s="14"/>
      <c r="QHR72" s="14"/>
      <c r="QHS72" s="14"/>
      <c r="QHT72" s="14"/>
      <c r="QHU72" s="14"/>
      <c r="QHV72" s="14"/>
      <c r="QHW72" s="14"/>
      <c r="QHX72" s="14"/>
      <c r="QHY72" s="14"/>
      <c r="QHZ72" s="14"/>
      <c r="QIA72" s="14"/>
      <c r="QIB72" s="14"/>
      <c r="QIC72" s="14"/>
      <c r="QID72" s="14"/>
      <c r="QIE72" s="14"/>
      <c r="QIF72" s="14"/>
      <c r="QIG72" s="14"/>
      <c r="QIH72" s="14"/>
      <c r="QII72" s="14"/>
      <c r="QIJ72" s="14"/>
      <c r="QIK72" s="14"/>
      <c r="QIL72" s="14"/>
      <c r="QIM72" s="14"/>
      <c r="QIN72" s="14"/>
      <c r="QIO72" s="14"/>
      <c r="QIP72" s="14"/>
      <c r="QIQ72" s="14"/>
      <c r="QIR72" s="14"/>
      <c r="QIS72" s="14"/>
      <c r="QIT72" s="14"/>
      <c r="QIU72" s="14"/>
      <c r="QIV72" s="14"/>
      <c r="QIW72" s="14"/>
      <c r="QIX72" s="14"/>
      <c r="QIY72" s="14"/>
      <c r="QIZ72" s="14"/>
      <c r="QJA72" s="14"/>
      <c r="QJB72" s="14"/>
      <c r="QJC72" s="14"/>
      <c r="QJD72" s="14"/>
      <c r="QJE72" s="14"/>
      <c r="QJF72" s="14"/>
      <c r="QJG72" s="14"/>
      <c r="QJH72" s="14"/>
      <c r="QJI72" s="14"/>
      <c r="QJJ72" s="14"/>
      <c r="QJK72" s="14"/>
      <c r="QJL72" s="14"/>
      <c r="QJM72" s="14"/>
      <c r="QJN72" s="14"/>
      <c r="QJO72" s="14"/>
      <c r="QJP72" s="14"/>
      <c r="QJQ72" s="14"/>
      <c r="QJR72" s="14"/>
      <c r="QJS72" s="14"/>
      <c r="QJT72" s="14"/>
      <c r="QJU72" s="14"/>
      <c r="QJV72" s="14"/>
      <c r="QJW72" s="14"/>
      <c r="QJX72" s="14"/>
      <c r="QJY72" s="14"/>
      <c r="QJZ72" s="14"/>
      <c r="QKA72" s="14"/>
      <c r="QKB72" s="14"/>
      <c r="QKC72" s="14"/>
      <c r="QKD72" s="14"/>
      <c r="QKE72" s="14"/>
      <c r="QKF72" s="14"/>
      <c r="QKG72" s="14"/>
      <c r="QKH72" s="14"/>
      <c r="QKI72" s="14"/>
      <c r="QKJ72" s="14"/>
      <c r="QKK72" s="14"/>
      <c r="QKL72" s="14"/>
      <c r="QKM72" s="14"/>
      <c r="QKN72" s="14"/>
      <c r="QKO72" s="14"/>
      <c r="QKP72" s="14"/>
      <c r="QKQ72" s="14"/>
      <c r="QKR72" s="14"/>
      <c r="QKS72" s="14"/>
      <c r="QKT72" s="14"/>
      <c r="QKU72" s="14"/>
      <c r="QKV72" s="14"/>
      <c r="QKW72" s="14"/>
      <c r="QKX72" s="14"/>
      <c r="QKY72" s="14"/>
      <c r="QKZ72" s="14"/>
      <c r="QLA72" s="14"/>
      <c r="QLB72" s="14"/>
      <c r="QLC72" s="14"/>
      <c r="QLD72" s="14"/>
      <c r="QLE72" s="14"/>
      <c r="QLF72" s="14"/>
      <c r="QLG72" s="14"/>
      <c r="QLH72" s="14"/>
      <c r="QLI72" s="14"/>
      <c r="QLJ72" s="14"/>
      <c r="QLK72" s="14"/>
      <c r="QLL72" s="14"/>
      <c r="QLM72" s="14"/>
      <c r="QLN72" s="14"/>
      <c r="QLO72" s="14"/>
      <c r="QLP72" s="14"/>
      <c r="QLQ72" s="14"/>
      <c r="QLR72" s="14"/>
      <c r="QLS72" s="14"/>
      <c r="QLT72" s="14"/>
      <c r="QLU72" s="14"/>
      <c r="QLV72" s="14"/>
      <c r="QLW72" s="14"/>
      <c r="QLX72" s="14"/>
      <c r="QLY72" s="14"/>
      <c r="QLZ72" s="14"/>
      <c r="QMA72" s="14"/>
      <c r="QMB72" s="14"/>
      <c r="QMC72" s="14"/>
      <c r="QMD72" s="14"/>
      <c r="QME72" s="14"/>
      <c r="QMF72" s="14"/>
      <c r="QMG72" s="14"/>
      <c r="QMH72" s="14"/>
      <c r="QMI72" s="14"/>
      <c r="QMJ72" s="14"/>
      <c r="QMK72" s="14"/>
      <c r="QML72" s="14"/>
      <c r="QMM72" s="14"/>
      <c r="QMN72" s="14"/>
      <c r="QMO72" s="14"/>
      <c r="QMP72" s="14"/>
      <c r="QMQ72" s="14"/>
      <c r="QMR72" s="14"/>
      <c r="QMS72" s="14"/>
      <c r="QMT72" s="14"/>
      <c r="QMU72" s="14"/>
      <c r="QMV72" s="14"/>
      <c r="QMW72" s="14"/>
      <c r="QMX72" s="14"/>
      <c r="QMY72" s="14"/>
      <c r="QMZ72" s="14"/>
      <c r="QNA72" s="14"/>
      <c r="QNB72" s="14"/>
      <c r="QNC72" s="14"/>
      <c r="QND72" s="14"/>
      <c r="QNE72" s="14"/>
      <c r="QNF72" s="14"/>
      <c r="QNG72" s="14"/>
      <c r="QNH72" s="14"/>
      <c r="QNI72" s="14"/>
      <c r="QNJ72" s="14"/>
      <c r="QNK72" s="14"/>
      <c r="QNL72" s="14"/>
      <c r="QNM72" s="14"/>
      <c r="QNN72" s="14"/>
      <c r="QNO72" s="14"/>
      <c r="QNP72" s="14"/>
      <c r="QNQ72" s="14"/>
      <c r="QNR72" s="14"/>
      <c r="QNS72" s="14"/>
      <c r="QNT72" s="14"/>
      <c r="QNU72" s="14"/>
      <c r="QNV72" s="14"/>
      <c r="QNW72" s="14"/>
      <c r="QNX72" s="14"/>
      <c r="QNY72" s="14"/>
      <c r="QNZ72" s="14"/>
      <c r="QOA72" s="14"/>
      <c r="QOB72" s="14"/>
      <c r="QOC72" s="14"/>
      <c r="QOD72" s="14"/>
      <c r="QOE72" s="14"/>
      <c r="QOF72" s="14"/>
      <c r="QOG72" s="14"/>
      <c r="QOH72" s="14"/>
      <c r="QOI72" s="14"/>
      <c r="QOJ72" s="14"/>
      <c r="QOK72" s="14"/>
      <c r="QOL72" s="14"/>
      <c r="QOM72" s="14"/>
      <c r="QON72" s="14"/>
      <c r="QOO72" s="14"/>
      <c r="QOP72" s="14"/>
      <c r="QOQ72" s="14"/>
      <c r="QOR72" s="14"/>
      <c r="QOS72" s="14"/>
      <c r="QOT72" s="14"/>
      <c r="QOU72" s="14"/>
      <c r="QOV72" s="14"/>
      <c r="QOW72" s="14"/>
      <c r="QOX72" s="14"/>
      <c r="QOY72" s="14"/>
      <c r="QOZ72" s="14"/>
      <c r="QPA72" s="14"/>
      <c r="QPB72" s="14"/>
      <c r="QPC72" s="14"/>
      <c r="QPD72" s="14"/>
      <c r="QPE72" s="14"/>
      <c r="QPF72" s="14"/>
      <c r="QPG72" s="14"/>
      <c r="QPH72" s="14"/>
      <c r="QPI72" s="14"/>
      <c r="QPJ72" s="14"/>
      <c r="QPK72" s="14"/>
      <c r="QPL72" s="14"/>
      <c r="QPM72" s="14"/>
      <c r="QPN72" s="14"/>
      <c r="QPO72" s="14"/>
      <c r="QPP72" s="14"/>
      <c r="QPQ72" s="14"/>
      <c r="QPR72" s="14"/>
      <c r="QPS72" s="14"/>
      <c r="QPT72" s="14"/>
      <c r="QPU72" s="14"/>
      <c r="QPV72" s="14"/>
      <c r="QPW72" s="14"/>
      <c r="QPX72" s="14"/>
      <c r="QPY72" s="14"/>
      <c r="QPZ72" s="14"/>
      <c r="QQA72" s="14"/>
      <c r="QQB72" s="14"/>
      <c r="QQC72" s="14"/>
      <c r="QQD72" s="14"/>
      <c r="QQE72" s="14"/>
      <c r="QQF72" s="14"/>
      <c r="QQG72" s="14"/>
      <c r="QQH72" s="14"/>
      <c r="QQI72" s="14"/>
      <c r="QQJ72" s="14"/>
      <c r="QQK72" s="14"/>
      <c r="QQL72" s="14"/>
      <c r="QQM72" s="14"/>
      <c r="QQN72" s="14"/>
      <c r="QQO72" s="14"/>
      <c r="QQP72" s="14"/>
      <c r="QQQ72" s="14"/>
      <c r="QQR72" s="14"/>
      <c r="QQS72" s="14"/>
      <c r="QQT72" s="14"/>
      <c r="QQU72" s="14"/>
      <c r="QQV72" s="14"/>
      <c r="QQW72" s="14"/>
      <c r="QQX72" s="14"/>
      <c r="QQY72" s="14"/>
      <c r="QQZ72" s="14"/>
      <c r="QRA72" s="14"/>
      <c r="QRB72" s="14"/>
      <c r="QRC72" s="14"/>
      <c r="QRD72" s="14"/>
      <c r="QRE72" s="14"/>
      <c r="QRF72" s="14"/>
      <c r="QRG72" s="14"/>
      <c r="QRH72" s="14"/>
      <c r="QRI72" s="14"/>
      <c r="QRJ72" s="14"/>
      <c r="QRK72" s="14"/>
      <c r="QRL72" s="14"/>
      <c r="QRM72" s="14"/>
      <c r="QRN72" s="14"/>
      <c r="QRO72" s="14"/>
      <c r="QRP72" s="14"/>
      <c r="QRQ72" s="14"/>
      <c r="QRR72" s="14"/>
      <c r="QRS72" s="14"/>
      <c r="QRT72" s="14"/>
      <c r="QRU72" s="14"/>
      <c r="QRV72" s="14"/>
      <c r="QRW72" s="14"/>
      <c r="QRX72" s="14"/>
      <c r="QRY72" s="14"/>
      <c r="QRZ72" s="14"/>
      <c r="QSA72" s="14"/>
      <c r="QSB72" s="14"/>
      <c r="QSC72" s="14"/>
      <c r="QSD72" s="14"/>
      <c r="QSE72" s="14"/>
      <c r="QSF72" s="14"/>
      <c r="QSG72" s="14"/>
      <c r="QSH72" s="14"/>
      <c r="QSI72" s="14"/>
      <c r="QSJ72" s="14"/>
      <c r="QSK72" s="14"/>
      <c r="QSL72" s="14"/>
      <c r="QSM72" s="14"/>
      <c r="QSN72" s="14"/>
      <c r="QSO72" s="14"/>
      <c r="QSP72" s="14"/>
      <c r="QSQ72" s="14"/>
      <c r="QSR72" s="14"/>
      <c r="QSS72" s="14"/>
      <c r="QST72" s="14"/>
      <c r="QSU72" s="14"/>
      <c r="QSV72" s="14"/>
      <c r="QSW72" s="14"/>
      <c r="QSX72" s="14"/>
      <c r="QSY72" s="14"/>
      <c r="QSZ72" s="14"/>
      <c r="QTA72" s="14"/>
      <c r="QTB72" s="14"/>
      <c r="QTC72" s="14"/>
      <c r="QTD72" s="14"/>
      <c r="QTE72" s="14"/>
      <c r="QTF72" s="14"/>
      <c r="QTG72" s="14"/>
      <c r="QTH72" s="14"/>
      <c r="QTI72" s="14"/>
      <c r="QTJ72" s="14"/>
      <c r="QTK72" s="14"/>
      <c r="QTL72" s="14"/>
      <c r="QTM72" s="14"/>
      <c r="QTN72" s="14"/>
      <c r="QTO72" s="14"/>
      <c r="QTP72" s="14"/>
      <c r="QTQ72" s="14"/>
      <c r="QTR72" s="14"/>
      <c r="QTS72" s="14"/>
      <c r="QTT72" s="14"/>
      <c r="QTU72" s="14"/>
      <c r="QTV72" s="14"/>
      <c r="QTW72" s="14"/>
      <c r="QTX72" s="14"/>
      <c r="QTY72" s="14"/>
      <c r="QTZ72" s="14"/>
      <c r="QUA72" s="14"/>
      <c r="QUB72" s="14"/>
      <c r="QUC72" s="14"/>
      <c r="QUD72" s="14"/>
      <c r="QUE72" s="14"/>
      <c r="QUF72" s="14"/>
      <c r="QUG72" s="14"/>
      <c r="QUH72" s="14"/>
      <c r="QUI72" s="14"/>
      <c r="QUJ72" s="14"/>
      <c r="QUK72" s="14"/>
      <c r="QUL72" s="14"/>
      <c r="QUM72" s="14"/>
      <c r="QUN72" s="14"/>
      <c r="QUO72" s="14"/>
      <c r="QUP72" s="14"/>
      <c r="QUQ72" s="14"/>
      <c r="QUR72" s="14"/>
      <c r="QUS72" s="14"/>
      <c r="QUT72" s="14"/>
      <c r="QUU72" s="14"/>
      <c r="QUV72" s="14"/>
      <c r="QUW72" s="14"/>
      <c r="QUX72" s="14"/>
      <c r="QUY72" s="14"/>
      <c r="QUZ72" s="14"/>
      <c r="QVA72" s="14"/>
      <c r="QVB72" s="14"/>
      <c r="QVC72" s="14"/>
      <c r="QVD72" s="14"/>
      <c r="QVE72" s="14"/>
      <c r="QVF72" s="14"/>
      <c r="QVG72" s="14"/>
      <c r="QVH72" s="14"/>
      <c r="QVI72" s="14"/>
      <c r="QVJ72" s="14"/>
      <c r="QVK72" s="14"/>
      <c r="QVL72" s="14"/>
      <c r="QVM72" s="14"/>
      <c r="QVN72" s="14"/>
      <c r="QVO72" s="14"/>
      <c r="QVP72" s="14"/>
      <c r="QVQ72" s="14"/>
      <c r="QVR72" s="14"/>
      <c r="QVS72" s="14"/>
      <c r="QVT72" s="14"/>
      <c r="QVU72" s="14"/>
      <c r="QVV72" s="14"/>
      <c r="QVW72" s="14"/>
      <c r="QVX72" s="14"/>
      <c r="QVY72" s="14"/>
      <c r="QVZ72" s="14"/>
      <c r="QWA72" s="14"/>
      <c r="QWB72" s="14"/>
      <c r="QWC72" s="14"/>
      <c r="QWD72" s="14"/>
      <c r="QWE72" s="14"/>
      <c r="QWF72" s="14"/>
      <c r="QWG72" s="14"/>
      <c r="QWH72" s="14"/>
      <c r="QWI72" s="14"/>
      <c r="QWJ72" s="14"/>
      <c r="QWK72" s="14"/>
      <c r="QWL72" s="14"/>
      <c r="QWM72" s="14"/>
      <c r="QWN72" s="14"/>
      <c r="QWO72" s="14"/>
      <c r="QWP72" s="14"/>
      <c r="QWQ72" s="14"/>
      <c r="QWR72" s="14"/>
      <c r="QWS72" s="14"/>
      <c r="QWT72" s="14"/>
      <c r="QWU72" s="14"/>
      <c r="QWV72" s="14"/>
      <c r="QWW72" s="14"/>
      <c r="QWX72" s="14"/>
      <c r="QWY72" s="14"/>
      <c r="QWZ72" s="14"/>
      <c r="QXA72" s="14"/>
      <c r="QXB72" s="14"/>
      <c r="QXC72" s="14"/>
      <c r="QXD72" s="14"/>
      <c r="QXE72" s="14"/>
      <c r="QXF72" s="14"/>
      <c r="QXG72" s="14"/>
      <c r="QXH72" s="14"/>
      <c r="QXI72" s="14"/>
      <c r="QXJ72" s="14"/>
      <c r="QXK72" s="14"/>
      <c r="QXL72" s="14"/>
      <c r="QXM72" s="14"/>
      <c r="QXN72" s="14"/>
      <c r="QXO72" s="14"/>
      <c r="QXP72" s="14"/>
      <c r="QXQ72" s="14"/>
      <c r="QXR72" s="14"/>
      <c r="QXS72" s="14"/>
      <c r="QXT72" s="14"/>
      <c r="QXU72" s="14"/>
      <c r="QXV72" s="14"/>
      <c r="QXW72" s="14"/>
      <c r="QXX72" s="14"/>
      <c r="QXY72" s="14"/>
      <c r="QXZ72" s="14"/>
      <c r="QYA72" s="14"/>
      <c r="QYB72" s="14"/>
      <c r="QYC72" s="14"/>
      <c r="QYD72" s="14"/>
      <c r="QYE72" s="14"/>
      <c r="QYF72" s="14"/>
      <c r="QYG72" s="14"/>
      <c r="QYH72" s="14"/>
      <c r="QYI72" s="14"/>
      <c r="QYJ72" s="14"/>
      <c r="QYK72" s="14"/>
      <c r="QYL72" s="14"/>
      <c r="QYM72" s="14"/>
      <c r="QYN72" s="14"/>
      <c r="QYO72" s="14"/>
      <c r="QYP72" s="14"/>
      <c r="QYQ72" s="14"/>
      <c r="QYR72" s="14"/>
      <c r="QYS72" s="14"/>
      <c r="QYT72" s="14"/>
      <c r="QYU72" s="14"/>
      <c r="QYV72" s="14"/>
      <c r="QYW72" s="14"/>
      <c r="QYX72" s="14"/>
      <c r="QYY72" s="14"/>
      <c r="QYZ72" s="14"/>
      <c r="QZA72" s="14"/>
      <c r="QZB72" s="14"/>
      <c r="QZC72" s="14"/>
      <c r="QZD72" s="14"/>
      <c r="QZE72" s="14"/>
      <c r="QZF72" s="14"/>
      <c r="QZG72" s="14"/>
      <c r="QZH72" s="14"/>
      <c r="QZI72" s="14"/>
      <c r="QZJ72" s="14"/>
      <c r="QZK72" s="14"/>
      <c r="QZL72" s="14"/>
      <c r="QZM72" s="14"/>
      <c r="QZN72" s="14"/>
      <c r="QZO72" s="14"/>
      <c r="QZP72" s="14"/>
      <c r="QZQ72" s="14"/>
      <c r="QZR72" s="14"/>
      <c r="QZS72" s="14"/>
      <c r="QZT72" s="14"/>
      <c r="QZU72" s="14"/>
      <c r="QZV72" s="14"/>
      <c r="QZW72" s="14"/>
      <c r="QZX72" s="14"/>
      <c r="QZY72" s="14"/>
      <c r="QZZ72" s="14"/>
      <c r="RAA72" s="14"/>
      <c r="RAB72" s="14"/>
      <c r="RAC72" s="14"/>
      <c r="RAD72" s="14"/>
      <c r="RAE72" s="14"/>
      <c r="RAF72" s="14"/>
      <c r="RAG72" s="14"/>
      <c r="RAH72" s="14"/>
      <c r="RAI72" s="14"/>
      <c r="RAJ72" s="14"/>
      <c r="RAK72" s="14"/>
      <c r="RAL72" s="14"/>
      <c r="RAM72" s="14"/>
      <c r="RAN72" s="14"/>
      <c r="RAO72" s="14"/>
      <c r="RAP72" s="14"/>
      <c r="RAQ72" s="14"/>
      <c r="RAR72" s="14"/>
      <c r="RAS72" s="14"/>
      <c r="RAT72" s="14"/>
      <c r="RAU72" s="14"/>
      <c r="RAV72" s="14"/>
      <c r="RAW72" s="14"/>
      <c r="RAX72" s="14"/>
      <c r="RAY72" s="14"/>
      <c r="RAZ72" s="14"/>
      <c r="RBA72" s="14"/>
      <c r="RBB72" s="14"/>
      <c r="RBC72" s="14"/>
      <c r="RBD72" s="14"/>
      <c r="RBE72" s="14"/>
      <c r="RBF72" s="14"/>
      <c r="RBG72" s="14"/>
      <c r="RBH72" s="14"/>
      <c r="RBI72" s="14"/>
      <c r="RBJ72" s="14"/>
      <c r="RBK72" s="14"/>
      <c r="RBL72" s="14"/>
      <c r="RBM72" s="14"/>
      <c r="RBN72" s="14"/>
      <c r="RBO72" s="14"/>
      <c r="RBP72" s="14"/>
      <c r="RBQ72" s="14"/>
      <c r="RBR72" s="14"/>
      <c r="RBS72" s="14"/>
      <c r="RBT72" s="14"/>
      <c r="RBU72" s="14"/>
      <c r="RBV72" s="14"/>
      <c r="RBW72" s="14"/>
      <c r="RBX72" s="14"/>
      <c r="RBY72" s="14"/>
      <c r="RBZ72" s="14"/>
      <c r="RCA72" s="14"/>
      <c r="RCB72" s="14"/>
      <c r="RCC72" s="14"/>
      <c r="RCD72" s="14"/>
      <c r="RCE72" s="14"/>
      <c r="RCF72" s="14"/>
      <c r="RCG72" s="14"/>
      <c r="RCH72" s="14"/>
      <c r="RCI72" s="14"/>
      <c r="RCJ72" s="14"/>
      <c r="RCK72" s="14"/>
      <c r="RCL72" s="14"/>
      <c r="RCM72" s="14"/>
      <c r="RCN72" s="14"/>
      <c r="RCO72" s="14"/>
      <c r="RCP72" s="14"/>
      <c r="RCQ72" s="14"/>
      <c r="RCR72" s="14"/>
      <c r="RCS72" s="14"/>
      <c r="RCT72" s="14"/>
      <c r="RCU72" s="14"/>
      <c r="RCV72" s="14"/>
      <c r="RCW72" s="14"/>
      <c r="RCX72" s="14"/>
      <c r="RCY72" s="14"/>
      <c r="RCZ72" s="14"/>
      <c r="RDA72" s="14"/>
      <c r="RDB72" s="14"/>
      <c r="RDC72" s="14"/>
      <c r="RDD72" s="14"/>
      <c r="RDE72" s="14"/>
      <c r="RDF72" s="14"/>
      <c r="RDG72" s="14"/>
      <c r="RDH72" s="14"/>
      <c r="RDI72" s="14"/>
      <c r="RDJ72" s="14"/>
      <c r="RDK72" s="14"/>
      <c r="RDL72" s="14"/>
      <c r="RDM72" s="14"/>
      <c r="RDN72" s="14"/>
      <c r="RDO72" s="14"/>
      <c r="RDP72" s="14"/>
      <c r="RDQ72" s="14"/>
      <c r="RDR72" s="14"/>
      <c r="RDS72" s="14"/>
      <c r="RDT72" s="14"/>
      <c r="RDU72" s="14"/>
      <c r="RDV72" s="14"/>
      <c r="RDW72" s="14"/>
      <c r="RDX72" s="14"/>
      <c r="RDY72" s="14"/>
      <c r="RDZ72" s="14"/>
      <c r="REA72" s="14"/>
      <c r="REB72" s="14"/>
      <c r="REC72" s="14"/>
      <c r="RED72" s="14"/>
      <c r="REE72" s="14"/>
      <c r="REF72" s="14"/>
      <c r="REG72" s="14"/>
      <c r="REH72" s="14"/>
      <c r="REI72" s="14"/>
      <c r="REJ72" s="14"/>
      <c r="REK72" s="14"/>
      <c r="REL72" s="14"/>
      <c r="REM72" s="14"/>
      <c r="REN72" s="14"/>
      <c r="REO72" s="14"/>
      <c r="REP72" s="14"/>
      <c r="REQ72" s="14"/>
      <c r="RER72" s="14"/>
      <c r="RES72" s="14"/>
      <c r="RET72" s="14"/>
      <c r="REU72" s="14"/>
      <c r="REV72" s="14"/>
      <c r="REW72" s="14"/>
      <c r="REX72" s="14"/>
      <c r="REY72" s="14"/>
      <c r="REZ72" s="14"/>
      <c r="RFA72" s="14"/>
      <c r="RFB72" s="14"/>
      <c r="RFC72" s="14"/>
      <c r="RFD72" s="14"/>
      <c r="RFE72" s="14"/>
      <c r="RFF72" s="14"/>
      <c r="RFG72" s="14"/>
      <c r="RFH72" s="14"/>
      <c r="RFI72" s="14"/>
      <c r="RFJ72" s="14"/>
      <c r="RFK72" s="14"/>
      <c r="RFL72" s="14"/>
      <c r="RFM72" s="14"/>
      <c r="RFN72" s="14"/>
      <c r="RFO72" s="14"/>
      <c r="RFP72" s="14"/>
      <c r="RFQ72" s="14"/>
      <c r="RFR72" s="14"/>
      <c r="RFS72" s="14"/>
      <c r="RFT72" s="14"/>
      <c r="RFU72" s="14"/>
      <c r="RFV72" s="14"/>
      <c r="RFW72" s="14"/>
      <c r="RFX72" s="14"/>
      <c r="RFY72" s="14"/>
      <c r="RFZ72" s="14"/>
      <c r="RGA72" s="14"/>
      <c r="RGB72" s="14"/>
      <c r="RGC72" s="14"/>
      <c r="RGD72" s="14"/>
      <c r="RGE72" s="14"/>
      <c r="RGF72" s="14"/>
      <c r="RGG72" s="14"/>
      <c r="RGH72" s="14"/>
      <c r="RGI72" s="14"/>
      <c r="RGJ72" s="14"/>
      <c r="RGK72" s="14"/>
      <c r="RGL72" s="14"/>
      <c r="RGM72" s="14"/>
      <c r="RGN72" s="14"/>
      <c r="RGO72" s="14"/>
      <c r="RGP72" s="14"/>
      <c r="RGQ72" s="14"/>
      <c r="RGR72" s="14"/>
      <c r="RGS72" s="14"/>
      <c r="RGT72" s="14"/>
      <c r="RGU72" s="14"/>
      <c r="RGV72" s="14"/>
      <c r="RGW72" s="14"/>
      <c r="RGX72" s="14"/>
      <c r="RGY72" s="14"/>
      <c r="RGZ72" s="14"/>
      <c r="RHA72" s="14"/>
      <c r="RHB72" s="14"/>
      <c r="RHC72" s="14"/>
      <c r="RHD72" s="14"/>
      <c r="RHE72" s="14"/>
      <c r="RHF72" s="14"/>
      <c r="RHG72" s="14"/>
      <c r="RHH72" s="14"/>
      <c r="RHI72" s="14"/>
      <c r="RHJ72" s="14"/>
      <c r="RHK72" s="14"/>
      <c r="RHL72" s="14"/>
      <c r="RHM72" s="14"/>
      <c r="RHN72" s="14"/>
      <c r="RHO72" s="14"/>
      <c r="RHP72" s="14"/>
      <c r="RHQ72" s="14"/>
      <c r="RHR72" s="14"/>
      <c r="RHS72" s="14"/>
      <c r="RHT72" s="14"/>
      <c r="RHU72" s="14"/>
      <c r="RHV72" s="14"/>
      <c r="RHW72" s="14"/>
      <c r="RHX72" s="14"/>
      <c r="RHY72" s="14"/>
      <c r="RHZ72" s="14"/>
      <c r="RIA72" s="14"/>
      <c r="RIB72" s="14"/>
      <c r="RIC72" s="14"/>
      <c r="RID72" s="14"/>
      <c r="RIE72" s="14"/>
      <c r="RIF72" s="14"/>
      <c r="RIG72" s="14"/>
      <c r="RIH72" s="14"/>
      <c r="RII72" s="14"/>
      <c r="RIJ72" s="14"/>
      <c r="RIK72" s="14"/>
      <c r="RIL72" s="14"/>
      <c r="RIM72" s="14"/>
      <c r="RIN72" s="14"/>
      <c r="RIO72" s="14"/>
      <c r="RIP72" s="14"/>
      <c r="RIQ72" s="14"/>
      <c r="RIR72" s="14"/>
      <c r="RIS72" s="14"/>
      <c r="RIT72" s="14"/>
      <c r="RIU72" s="14"/>
      <c r="RIV72" s="14"/>
      <c r="RIW72" s="14"/>
      <c r="RIX72" s="14"/>
      <c r="RIY72" s="14"/>
      <c r="RIZ72" s="14"/>
      <c r="RJA72" s="14"/>
      <c r="RJB72" s="14"/>
      <c r="RJC72" s="14"/>
      <c r="RJD72" s="14"/>
      <c r="RJE72" s="14"/>
      <c r="RJF72" s="14"/>
      <c r="RJG72" s="14"/>
      <c r="RJH72" s="14"/>
      <c r="RJI72" s="14"/>
      <c r="RJJ72" s="14"/>
      <c r="RJK72" s="14"/>
      <c r="RJL72" s="14"/>
      <c r="RJM72" s="14"/>
      <c r="RJN72" s="14"/>
      <c r="RJO72" s="14"/>
      <c r="RJP72" s="14"/>
      <c r="RJQ72" s="14"/>
      <c r="RJR72" s="14"/>
      <c r="RJS72" s="14"/>
      <c r="RJT72" s="14"/>
      <c r="RJU72" s="14"/>
      <c r="RJV72" s="14"/>
      <c r="RJW72" s="14"/>
      <c r="RJX72" s="14"/>
      <c r="RJY72" s="14"/>
      <c r="RJZ72" s="14"/>
      <c r="RKA72" s="14"/>
      <c r="RKB72" s="14"/>
      <c r="RKC72" s="14"/>
      <c r="RKD72" s="14"/>
      <c r="RKE72" s="14"/>
      <c r="RKF72" s="14"/>
      <c r="RKG72" s="14"/>
      <c r="RKH72" s="14"/>
      <c r="RKI72" s="14"/>
      <c r="RKJ72" s="14"/>
      <c r="RKK72" s="14"/>
      <c r="RKL72" s="14"/>
      <c r="RKM72" s="14"/>
      <c r="RKN72" s="14"/>
      <c r="RKO72" s="14"/>
      <c r="RKP72" s="14"/>
      <c r="RKQ72" s="14"/>
      <c r="RKR72" s="14"/>
      <c r="RKS72" s="14"/>
      <c r="RKT72" s="14"/>
      <c r="RKU72" s="14"/>
      <c r="RKV72" s="14"/>
      <c r="RKW72" s="14"/>
      <c r="RKX72" s="14"/>
      <c r="RKY72" s="14"/>
      <c r="RKZ72" s="14"/>
      <c r="RLA72" s="14"/>
      <c r="RLB72" s="14"/>
      <c r="RLC72" s="14"/>
      <c r="RLD72" s="14"/>
      <c r="RLE72" s="14"/>
      <c r="RLF72" s="14"/>
      <c r="RLG72" s="14"/>
      <c r="RLH72" s="14"/>
      <c r="RLI72" s="14"/>
      <c r="RLJ72" s="14"/>
      <c r="RLK72" s="14"/>
      <c r="RLL72" s="14"/>
      <c r="RLM72" s="14"/>
      <c r="RLN72" s="14"/>
      <c r="RLO72" s="14"/>
      <c r="RLP72" s="14"/>
      <c r="RLQ72" s="14"/>
      <c r="RLR72" s="14"/>
      <c r="RLS72" s="14"/>
      <c r="RLT72" s="14"/>
      <c r="RLU72" s="14"/>
      <c r="RLV72" s="14"/>
      <c r="RLW72" s="14"/>
      <c r="RLX72" s="14"/>
      <c r="RLY72" s="14"/>
      <c r="RLZ72" s="14"/>
      <c r="RMA72" s="14"/>
      <c r="RMB72" s="14"/>
      <c r="RMC72" s="14"/>
      <c r="RMD72" s="14"/>
      <c r="RME72" s="14"/>
      <c r="RMF72" s="14"/>
      <c r="RMG72" s="14"/>
      <c r="RMH72" s="14"/>
      <c r="RMI72" s="14"/>
      <c r="RMJ72" s="14"/>
      <c r="RMK72" s="14"/>
      <c r="RML72" s="14"/>
      <c r="RMM72" s="14"/>
      <c r="RMN72" s="14"/>
      <c r="RMO72" s="14"/>
      <c r="RMP72" s="14"/>
      <c r="RMQ72" s="14"/>
      <c r="RMR72" s="14"/>
      <c r="RMS72" s="14"/>
      <c r="RMT72" s="14"/>
      <c r="RMU72" s="14"/>
      <c r="RMV72" s="14"/>
      <c r="RMW72" s="14"/>
      <c r="RMX72" s="14"/>
      <c r="RMY72" s="14"/>
      <c r="RMZ72" s="14"/>
      <c r="RNA72" s="14"/>
      <c r="RNB72" s="14"/>
      <c r="RNC72" s="14"/>
      <c r="RND72" s="14"/>
      <c r="RNE72" s="14"/>
      <c r="RNF72" s="14"/>
      <c r="RNG72" s="14"/>
      <c r="RNH72" s="14"/>
      <c r="RNI72" s="14"/>
      <c r="RNJ72" s="14"/>
      <c r="RNK72" s="14"/>
      <c r="RNL72" s="14"/>
      <c r="RNM72" s="14"/>
      <c r="RNN72" s="14"/>
      <c r="RNO72" s="14"/>
      <c r="RNP72" s="14"/>
      <c r="RNQ72" s="14"/>
      <c r="RNR72" s="14"/>
      <c r="RNS72" s="14"/>
      <c r="RNT72" s="14"/>
      <c r="RNU72" s="14"/>
      <c r="RNV72" s="14"/>
      <c r="RNW72" s="14"/>
      <c r="RNX72" s="14"/>
      <c r="RNY72" s="14"/>
      <c r="RNZ72" s="14"/>
      <c r="ROA72" s="14"/>
      <c r="ROB72" s="14"/>
      <c r="ROC72" s="14"/>
      <c r="ROD72" s="14"/>
      <c r="ROE72" s="14"/>
      <c r="ROF72" s="14"/>
      <c r="ROG72" s="14"/>
      <c r="ROH72" s="14"/>
      <c r="ROI72" s="14"/>
      <c r="ROJ72" s="14"/>
      <c r="ROK72" s="14"/>
      <c r="ROL72" s="14"/>
      <c r="ROM72" s="14"/>
      <c r="RON72" s="14"/>
      <c r="ROO72" s="14"/>
      <c r="ROP72" s="14"/>
      <c r="ROQ72" s="14"/>
      <c r="ROR72" s="14"/>
      <c r="ROS72" s="14"/>
      <c r="ROT72" s="14"/>
      <c r="ROU72" s="14"/>
      <c r="ROV72" s="14"/>
      <c r="ROW72" s="14"/>
      <c r="ROX72" s="14"/>
      <c r="ROY72" s="14"/>
      <c r="ROZ72" s="14"/>
      <c r="RPA72" s="14"/>
      <c r="RPB72" s="14"/>
      <c r="RPC72" s="14"/>
      <c r="RPD72" s="14"/>
      <c r="RPE72" s="14"/>
      <c r="RPF72" s="14"/>
      <c r="RPG72" s="14"/>
      <c r="RPH72" s="14"/>
      <c r="RPI72" s="14"/>
      <c r="RPJ72" s="14"/>
      <c r="RPK72" s="14"/>
      <c r="RPL72" s="14"/>
      <c r="RPM72" s="14"/>
      <c r="RPN72" s="14"/>
      <c r="RPO72" s="14"/>
      <c r="RPP72" s="14"/>
      <c r="RPQ72" s="14"/>
      <c r="RPR72" s="14"/>
      <c r="RPS72" s="14"/>
      <c r="RPT72" s="14"/>
      <c r="RPU72" s="14"/>
      <c r="RPV72" s="14"/>
      <c r="RPW72" s="14"/>
      <c r="RPX72" s="14"/>
      <c r="RPY72" s="14"/>
      <c r="RPZ72" s="14"/>
      <c r="RQA72" s="14"/>
      <c r="RQB72" s="14"/>
      <c r="RQC72" s="14"/>
      <c r="RQD72" s="14"/>
      <c r="RQE72" s="14"/>
      <c r="RQF72" s="14"/>
      <c r="RQG72" s="14"/>
      <c r="RQH72" s="14"/>
      <c r="RQI72" s="14"/>
      <c r="RQJ72" s="14"/>
      <c r="RQK72" s="14"/>
      <c r="RQL72" s="14"/>
      <c r="RQM72" s="14"/>
      <c r="RQN72" s="14"/>
      <c r="RQO72" s="14"/>
      <c r="RQP72" s="14"/>
      <c r="RQQ72" s="14"/>
      <c r="RQR72" s="14"/>
      <c r="RQS72" s="14"/>
      <c r="RQT72" s="14"/>
      <c r="RQU72" s="14"/>
      <c r="RQV72" s="14"/>
      <c r="RQW72" s="14"/>
      <c r="RQX72" s="14"/>
      <c r="RQY72" s="14"/>
      <c r="RQZ72" s="14"/>
      <c r="RRA72" s="14"/>
      <c r="RRB72" s="14"/>
      <c r="RRC72" s="14"/>
      <c r="RRD72" s="14"/>
      <c r="RRE72" s="14"/>
      <c r="RRF72" s="14"/>
      <c r="RRG72" s="14"/>
      <c r="RRH72" s="14"/>
      <c r="RRI72" s="14"/>
      <c r="RRJ72" s="14"/>
      <c r="RRK72" s="14"/>
      <c r="RRL72" s="14"/>
      <c r="RRM72" s="14"/>
      <c r="RRN72" s="14"/>
      <c r="RRO72" s="14"/>
      <c r="RRP72" s="14"/>
      <c r="RRQ72" s="14"/>
      <c r="RRR72" s="14"/>
      <c r="RRS72" s="14"/>
      <c r="RRT72" s="14"/>
      <c r="RRU72" s="14"/>
      <c r="RRV72" s="14"/>
      <c r="RRW72" s="14"/>
      <c r="RRX72" s="14"/>
      <c r="RRY72" s="14"/>
      <c r="RRZ72" s="14"/>
      <c r="RSA72" s="14"/>
      <c r="RSB72" s="14"/>
      <c r="RSC72" s="14"/>
      <c r="RSD72" s="14"/>
      <c r="RSE72" s="14"/>
      <c r="RSF72" s="14"/>
      <c r="RSG72" s="14"/>
      <c r="RSH72" s="14"/>
      <c r="RSI72" s="14"/>
      <c r="RSJ72" s="14"/>
      <c r="RSK72" s="14"/>
      <c r="RSL72" s="14"/>
      <c r="RSM72" s="14"/>
      <c r="RSN72" s="14"/>
      <c r="RSO72" s="14"/>
      <c r="RSP72" s="14"/>
      <c r="RSQ72" s="14"/>
      <c r="RSR72" s="14"/>
      <c r="RSS72" s="14"/>
      <c r="RST72" s="14"/>
      <c r="RSU72" s="14"/>
      <c r="RSV72" s="14"/>
      <c r="RSW72" s="14"/>
      <c r="RSX72" s="14"/>
      <c r="RSY72" s="14"/>
      <c r="RSZ72" s="14"/>
      <c r="RTA72" s="14"/>
      <c r="RTB72" s="14"/>
      <c r="RTC72" s="14"/>
      <c r="RTD72" s="14"/>
      <c r="RTE72" s="14"/>
      <c r="RTF72" s="14"/>
      <c r="RTG72" s="14"/>
      <c r="RTH72" s="14"/>
      <c r="RTI72" s="14"/>
      <c r="RTJ72" s="14"/>
      <c r="RTK72" s="14"/>
      <c r="RTL72" s="14"/>
      <c r="RTM72" s="14"/>
      <c r="RTN72" s="14"/>
      <c r="RTO72" s="14"/>
      <c r="RTP72" s="14"/>
      <c r="RTQ72" s="14"/>
      <c r="RTR72" s="14"/>
      <c r="RTS72" s="14"/>
      <c r="RTT72" s="14"/>
      <c r="RTU72" s="14"/>
      <c r="RTV72" s="14"/>
      <c r="RTW72" s="14"/>
      <c r="RTX72" s="14"/>
      <c r="RTY72" s="14"/>
      <c r="RTZ72" s="14"/>
      <c r="RUA72" s="14"/>
      <c r="RUB72" s="14"/>
      <c r="RUC72" s="14"/>
      <c r="RUD72" s="14"/>
      <c r="RUE72" s="14"/>
      <c r="RUF72" s="14"/>
      <c r="RUG72" s="14"/>
      <c r="RUH72" s="14"/>
      <c r="RUI72" s="14"/>
      <c r="RUJ72" s="14"/>
      <c r="RUK72" s="14"/>
      <c r="RUL72" s="14"/>
      <c r="RUM72" s="14"/>
      <c r="RUN72" s="14"/>
      <c r="RUO72" s="14"/>
      <c r="RUP72" s="14"/>
      <c r="RUQ72" s="14"/>
      <c r="RUR72" s="14"/>
      <c r="RUS72" s="14"/>
      <c r="RUT72" s="14"/>
      <c r="RUU72" s="14"/>
      <c r="RUV72" s="14"/>
      <c r="RUW72" s="14"/>
      <c r="RUX72" s="14"/>
      <c r="RUY72" s="14"/>
      <c r="RUZ72" s="14"/>
      <c r="RVA72" s="14"/>
      <c r="RVB72" s="14"/>
      <c r="RVC72" s="14"/>
      <c r="RVD72" s="14"/>
      <c r="RVE72" s="14"/>
      <c r="RVF72" s="14"/>
      <c r="RVG72" s="14"/>
      <c r="RVH72" s="14"/>
      <c r="RVI72" s="14"/>
      <c r="RVJ72" s="14"/>
      <c r="RVK72" s="14"/>
      <c r="RVL72" s="14"/>
      <c r="RVM72" s="14"/>
      <c r="RVN72" s="14"/>
      <c r="RVO72" s="14"/>
      <c r="RVP72" s="14"/>
      <c r="RVQ72" s="14"/>
      <c r="RVR72" s="14"/>
      <c r="RVS72" s="14"/>
      <c r="RVT72" s="14"/>
      <c r="RVU72" s="14"/>
      <c r="RVV72" s="14"/>
      <c r="RVW72" s="14"/>
      <c r="RVX72" s="14"/>
      <c r="RVY72" s="14"/>
      <c r="RVZ72" s="14"/>
      <c r="RWA72" s="14"/>
      <c r="RWB72" s="14"/>
      <c r="RWC72" s="14"/>
      <c r="RWD72" s="14"/>
      <c r="RWE72" s="14"/>
      <c r="RWF72" s="14"/>
      <c r="RWG72" s="14"/>
      <c r="RWH72" s="14"/>
      <c r="RWI72" s="14"/>
      <c r="RWJ72" s="14"/>
      <c r="RWK72" s="14"/>
      <c r="RWL72" s="14"/>
      <c r="RWM72" s="14"/>
      <c r="RWN72" s="14"/>
      <c r="RWO72" s="14"/>
      <c r="RWP72" s="14"/>
      <c r="RWQ72" s="14"/>
      <c r="RWR72" s="14"/>
      <c r="RWS72" s="14"/>
      <c r="RWT72" s="14"/>
      <c r="RWU72" s="14"/>
      <c r="RWV72" s="14"/>
      <c r="RWW72" s="14"/>
      <c r="RWX72" s="14"/>
      <c r="RWY72" s="14"/>
      <c r="RWZ72" s="14"/>
      <c r="RXA72" s="14"/>
      <c r="RXB72" s="14"/>
      <c r="RXC72" s="14"/>
      <c r="RXD72" s="14"/>
      <c r="RXE72" s="14"/>
      <c r="RXF72" s="14"/>
      <c r="RXG72" s="14"/>
      <c r="RXH72" s="14"/>
      <c r="RXI72" s="14"/>
      <c r="RXJ72" s="14"/>
      <c r="RXK72" s="14"/>
      <c r="RXL72" s="14"/>
      <c r="RXM72" s="14"/>
      <c r="RXN72" s="14"/>
      <c r="RXO72" s="14"/>
      <c r="RXP72" s="14"/>
      <c r="RXQ72" s="14"/>
      <c r="RXR72" s="14"/>
      <c r="RXS72" s="14"/>
      <c r="RXT72" s="14"/>
      <c r="RXU72" s="14"/>
      <c r="RXV72" s="14"/>
      <c r="RXW72" s="14"/>
      <c r="RXX72" s="14"/>
      <c r="RXY72" s="14"/>
      <c r="RXZ72" s="14"/>
      <c r="RYA72" s="14"/>
      <c r="RYB72" s="14"/>
      <c r="RYC72" s="14"/>
      <c r="RYD72" s="14"/>
      <c r="RYE72" s="14"/>
      <c r="RYF72" s="14"/>
      <c r="RYG72" s="14"/>
      <c r="RYH72" s="14"/>
      <c r="RYI72" s="14"/>
      <c r="RYJ72" s="14"/>
      <c r="RYK72" s="14"/>
      <c r="RYL72" s="14"/>
      <c r="RYM72" s="14"/>
      <c r="RYN72" s="14"/>
      <c r="RYO72" s="14"/>
      <c r="RYP72" s="14"/>
      <c r="RYQ72" s="14"/>
      <c r="RYR72" s="14"/>
      <c r="RYS72" s="14"/>
      <c r="RYT72" s="14"/>
      <c r="RYU72" s="14"/>
      <c r="RYV72" s="14"/>
      <c r="RYW72" s="14"/>
      <c r="RYX72" s="14"/>
      <c r="RYY72" s="14"/>
      <c r="RYZ72" s="14"/>
      <c r="RZA72" s="14"/>
      <c r="RZB72" s="14"/>
      <c r="RZC72" s="14"/>
      <c r="RZD72" s="14"/>
      <c r="RZE72" s="14"/>
      <c r="RZF72" s="14"/>
      <c r="RZG72" s="14"/>
      <c r="RZH72" s="14"/>
      <c r="RZI72" s="14"/>
      <c r="RZJ72" s="14"/>
      <c r="RZK72" s="14"/>
      <c r="RZL72" s="14"/>
      <c r="RZM72" s="14"/>
      <c r="RZN72" s="14"/>
      <c r="RZO72" s="14"/>
      <c r="RZP72" s="14"/>
      <c r="RZQ72" s="14"/>
      <c r="RZR72" s="14"/>
      <c r="RZS72" s="14"/>
      <c r="RZT72" s="14"/>
      <c r="RZU72" s="14"/>
      <c r="RZV72" s="14"/>
      <c r="RZW72" s="14"/>
      <c r="RZX72" s="14"/>
      <c r="RZY72" s="14"/>
      <c r="RZZ72" s="14"/>
      <c r="SAA72" s="14"/>
      <c r="SAB72" s="14"/>
      <c r="SAC72" s="14"/>
      <c r="SAD72" s="14"/>
      <c r="SAE72" s="14"/>
      <c r="SAF72" s="14"/>
      <c r="SAG72" s="14"/>
      <c r="SAH72" s="14"/>
      <c r="SAI72" s="14"/>
      <c r="SAJ72" s="14"/>
      <c r="SAK72" s="14"/>
      <c r="SAL72" s="14"/>
      <c r="SAM72" s="14"/>
      <c r="SAN72" s="14"/>
      <c r="SAO72" s="14"/>
      <c r="SAP72" s="14"/>
      <c r="SAQ72" s="14"/>
      <c r="SAR72" s="14"/>
      <c r="SAS72" s="14"/>
      <c r="SAT72" s="14"/>
      <c r="SAU72" s="14"/>
      <c r="SAV72" s="14"/>
      <c r="SAW72" s="14"/>
      <c r="SAX72" s="14"/>
      <c r="SAY72" s="14"/>
      <c r="SAZ72" s="14"/>
      <c r="SBA72" s="14"/>
      <c r="SBB72" s="14"/>
      <c r="SBC72" s="14"/>
      <c r="SBD72" s="14"/>
      <c r="SBE72" s="14"/>
      <c r="SBF72" s="14"/>
      <c r="SBG72" s="14"/>
      <c r="SBH72" s="14"/>
      <c r="SBI72" s="14"/>
      <c r="SBJ72" s="14"/>
      <c r="SBK72" s="14"/>
      <c r="SBL72" s="14"/>
      <c r="SBM72" s="14"/>
      <c r="SBN72" s="14"/>
      <c r="SBO72" s="14"/>
      <c r="SBP72" s="14"/>
      <c r="SBQ72" s="14"/>
      <c r="SBR72" s="14"/>
      <c r="SBS72" s="14"/>
      <c r="SBT72" s="14"/>
      <c r="SBU72" s="14"/>
      <c r="SBV72" s="14"/>
      <c r="SBW72" s="14"/>
      <c r="SBX72" s="14"/>
      <c r="SBY72" s="14"/>
      <c r="SBZ72" s="14"/>
      <c r="SCA72" s="14"/>
      <c r="SCB72" s="14"/>
      <c r="SCC72" s="14"/>
      <c r="SCD72" s="14"/>
      <c r="SCE72" s="14"/>
      <c r="SCF72" s="14"/>
      <c r="SCG72" s="14"/>
      <c r="SCH72" s="14"/>
      <c r="SCI72" s="14"/>
      <c r="SCJ72" s="14"/>
      <c r="SCK72" s="14"/>
      <c r="SCL72" s="14"/>
      <c r="SCM72" s="14"/>
      <c r="SCN72" s="14"/>
      <c r="SCO72" s="14"/>
      <c r="SCP72" s="14"/>
      <c r="SCQ72" s="14"/>
      <c r="SCR72" s="14"/>
      <c r="SCS72" s="14"/>
      <c r="SCT72" s="14"/>
      <c r="SCU72" s="14"/>
      <c r="SCV72" s="14"/>
      <c r="SCW72" s="14"/>
      <c r="SCX72" s="14"/>
      <c r="SCY72" s="14"/>
      <c r="SCZ72" s="14"/>
      <c r="SDA72" s="14"/>
      <c r="SDB72" s="14"/>
      <c r="SDC72" s="14"/>
      <c r="SDD72" s="14"/>
      <c r="SDE72" s="14"/>
      <c r="SDF72" s="14"/>
      <c r="SDG72" s="14"/>
      <c r="SDH72" s="14"/>
      <c r="SDI72" s="14"/>
      <c r="SDJ72" s="14"/>
      <c r="SDK72" s="14"/>
      <c r="SDL72" s="14"/>
      <c r="SDM72" s="14"/>
      <c r="SDN72" s="14"/>
      <c r="SDO72" s="14"/>
      <c r="SDP72" s="14"/>
      <c r="SDQ72" s="14"/>
      <c r="SDR72" s="14"/>
      <c r="SDS72" s="14"/>
      <c r="SDT72" s="14"/>
      <c r="SDU72" s="14"/>
      <c r="SDV72" s="14"/>
      <c r="SDW72" s="14"/>
      <c r="SDX72" s="14"/>
      <c r="SDY72" s="14"/>
      <c r="SDZ72" s="14"/>
      <c r="SEA72" s="14"/>
      <c r="SEB72" s="14"/>
      <c r="SEC72" s="14"/>
      <c r="SED72" s="14"/>
      <c r="SEE72" s="14"/>
      <c r="SEF72" s="14"/>
      <c r="SEG72" s="14"/>
      <c r="SEH72" s="14"/>
      <c r="SEI72" s="14"/>
      <c r="SEJ72" s="14"/>
      <c r="SEK72" s="14"/>
      <c r="SEL72" s="14"/>
      <c r="SEM72" s="14"/>
      <c r="SEN72" s="14"/>
      <c r="SEO72" s="14"/>
      <c r="SEP72" s="14"/>
      <c r="SEQ72" s="14"/>
      <c r="SER72" s="14"/>
      <c r="SES72" s="14"/>
      <c r="SET72" s="14"/>
      <c r="SEU72" s="14"/>
      <c r="SEV72" s="14"/>
      <c r="SEW72" s="14"/>
      <c r="SEX72" s="14"/>
      <c r="SEY72" s="14"/>
      <c r="SEZ72" s="14"/>
      <c r="SFA72" s="14"/>
      <c r="SFB72" s="14"/>
      <c r="SFC72" s="14"/>
      <c r="SFD72" s="14"/>
      <c r="SFE72" s="14"/>
      <c r="SFF72" s="14"/>
      <c r="SFG72" s="14"/>
      <c r="SFH72" s="14"/>
      <c r="SFI72" s="14"/>
      <c r="SFJ72" s="14"/>
      <c r="SFK72" s="14"/>
      <c r="SFL72" s="14"/>
      <c r="SFM72" s="14"/>
      <c r="SFN72" s="14"/>
      <c r="SFO72" s="14"/>
      <c r="SFP72" s="14"/>
      <c r="SFQ72" s="14"/>
      <c r="SFR72" s="14"/>
      <c r="SFS72" s="14"/>
      <c r="SFT72" s="14"/>
      <c r="SFU72" s="14"/>
      <c r="SFV72" s="14"/>
      <c r="SFW72" s="14"/>
      <c r="SFX72" s="14"/>
      <c r="SFY72" s="14"/>
      <c r="SFZ72" s="14"/>
      <c r="SGA72" s="14"/>
      <c r="SGB72" s="14"/>
      <c r="SGC72" s="14"/>
      <c r="SGD72" s="14"/>
      <c r="SGE72" s="14"/>
      <c r="SGF72" s="14"/>
      <c r="SGG72" s="14"/>
      <c r="SGH72" s="14"/>
      <c r="SGI72" s="14"/>
      <c r="SGJ72" s="14"/>
      <c r="SGK72" s="14"/>
      <c r="SGL72" s="14"/>
      <c r="SGM72" s="14"/>
      <c r="SGN72" s="14"/>
      <c r="SGO72" s="14"/>
      <c r="SGP72" s="14"/>
      <c r="SGQ72" s="14"/>
      <c r="SGR72" s="14"/>
      <c r="SGS72" s="14"/>
      <c r="SGT72" s="14"/>
      <c r="SGU72" s="14"/>
      <c r="SGV72" s="14"/>
      <c r="SGW72" s="14"/>
      <c r="SGX72" s="14"/>
      <c r="SGY72" s="14"/>
      <c r="SGZ72" s="14"/>
      <c r="SHA72" s="14"/>
      <c r="SHB72" s="14"/>
      <c r="SHC72" s="14"/>
      <c r="SHD72" s="14"/>
      <c r="SHE72" s="14"/>
      <c r="SHF72" s="14"/>
      <c r="SHG72" s="14"/>
      <c r="SHH72" s="14"/>
      <c r="SHI72" s="14"/>
      <c r="SHJ72" s="14"/>
      <c r="SHK72" s="14"/>
      <c r="SHL72" s="14"/>
      <c r="SHM72" s="14"/>
      <c r="SHN72" s="14"/>
      <c r="SHO72" s="14"/>
      <c r="SHP72" s="14"/>
      <c r="SHQ72" s="14"/>
      <c r="SHR72" s="14"/>
      <c r="SHS72" s="14"/>
      <c r="SHT72" s="14"/>
      <c r="SHU72" s="14"/>
      <c r="SHV72" s="14"/>
      <c r="SHW72" s="14"/>
      <c r="SHX72" s="14"/>
      <c r="SHY72" s="14"/>
      <c r="SHZ72" s="14"/>
      <c r="SIA72" s="14"/>
      <c r="SIB72" s="14"/>
      <c r="SIC72" s="14"/>
      <c r="SID72" s="14"/>
      <c r="SIE72" s="14"/>
      <c r="SIF72" s="14"/>
      <c r="SIG72" s="14"/>
      <c r="SIH72" s="14"/>
      <c r="SII72" s="14"/>
      <c r="SIJ72" s="14"/>
      <c r="SIK72" s="14"/>
      <c r="SIL72" s="14"/>
      <c r="SIM72" s="14"/>
      <c r="SIN72" s="14"/>
      <c r="SIO72" s="14"/>
      <c r="SIP72" s="14"/>
      <c r="SIQ72" s="14"/>
      <c r="SIR72" s="14"/>
      <c r="SIS72" s="14"/>
      <c r="SIT72" s="14"/>
      <c r="SIU72" s="14"/>
      <c r="SIV72" s="14"/>
      <c r="SIW72" s="14"/>
      <c r="SIX72" s="14"/>
      <c r="SIY72" s="14"/>
      <c r="SIZ72" s="14"/>
      <c r="SJA72" s="14"/>
      <c r="SJB72" s="14"/>
      <c r="SJC72" s="14"/>
      <c r="SJD72" s="14"/>
      <c r="SJE72" s="14"/>
      <c r="SJF72" s="14"/>
      <c r="SJG72" s="14"/>
      <c r="SJH72" s="14"/>
      <c r="SJI72" s="14"/>
      <c r="SJJ72" s="14"/>
      <c r="SJK72" s="14"/>
      <c r="SJL72" s="14"/>
      <c r="SJM72" s="14"/>
      <c r="SJN72" s="14"/>
      <c r="SJO72" s="14"/>
      <c r="SJP72" s="14"/>
      <c r="SJQ72" s="14"/>
      <c r="SJR72" s="14"/>
      <c r="SJS72" s="14"/>
      <c r="SJT72" s="14"/>
      <c r="SJU72" s="14"/>
      <c r="SJV72" s="14"/>
      <c r="SJW72" s="14"/>
      <c r="SJX72" s="14"/>
      <c r="SJY72" s="14"/>
      <c r="SJZ72" s="14"/>
      <c r="SKA72" s="14"/>
      <c r="SKB72" s="14"/>
      <c r="SKC72" s="14"/>
      <c r="SKD72" s="14"/>
      <c r="SKE72" s="14"/>
      <c r="SKF72" s="14"/>
      <c r="SKG72" s="14"/>
      <c r="SKH72" s="14"/>
      <c r="SKI72" s="14"/>
      <c r="SKJ72" s="14"/>
      <c r="SKK72" s="14"/>
      <c r="SKL72" s="14"/>
      <c r="SKM72" s="14"/>
      <c r="SKN72" s="14"/>
      <c r="SKO72" s="14"/>
      <c r="SKP72" s="14"/>
      <c r="SKQ72" s="14"/>
      <c r="SKR72" s="14"/>
      <c r="SKS72" s="14"/>
      <c r="SKT72" s="14"/>
      <c r="SKU72" s="14"/>
      <c r="SKV72" s="14"/>
      <c r="SKW72" s="14"/>
      <c r="SKX72" s="14"/>
      <c r="SKY72" s="14"/>
      <c r="SKZ72" s="14"/>
      <c r="SLA72" s="14"/>
      <c r="SLB72" s="14"/>
      <c r="SLC72" s="14"/>
      <c r="SLD72" s="14"/>
      <c r="SLE72" s="14"/>
      <c r="SLF72" s="14"/>
      <c r="SLG72" s="14"/>
      <c r="SLH72" s="14"/>
      <c r="SLI72" s="14"/>
      <c r="SLJ72" s="14"/>
      <c r="SLK72" s="14"/>
      <c r="SLL72" s="14"/>
      <c r="SLM72" s="14"/>
      <c r="SLN72" s="14"/>
      <c r="SLO72" s="14"/>
      <c r="SLP72" s="14"/>
      <c r="SLQ72" s="14"/>
      <c r="SLR72" s="14"/>
      <c r="SLS72" s="14"/>
      <c r="SLT72" s="14"/>
      <c r="SLU72" s="14"/>
      <c r="SLV72" s="14"/>
      <c r="SLW72" s="14"/>
      <c r="SLX72" s="14"/>
      <c r="SLY72" s="14"/>
      <c r="SLZ72" s="14"/>
      <c r="SMA72" s="14"/>
      <c r="SMB72" s="14"/>
      <c r="SMC72" s="14"/>
      <c r="SMD72" s="14"/>
      <c r="SME72" s="14"/>
      <c r="SMF72" s="14"/>
      <c r="SMG72" s="14"/>
      <c r="SMH72" s="14"/>
      <c r="SMI72" s="14"/>
      <c r="SMJ72" s="14"/>
      <c r="SMK72" s="14"/>
      <c r="SML72" s="14"/>
      <c r="SMM72" s="14"/>
      <c r="SMN72" s="14"/>
      <c r="SMO72" s="14"/>
      <c r="SMP72" s="14"/>
      <c r="SMQ72" s="14"/>
      <c r="SMR72" s="14"/>
      <c r="SMS72" s="14"/>
      <c r="SMT72" s="14"/>
      <c r="SMU72" s="14"/>
      <c r="SMV72" s="14"/>
      <c r="SMW72" s="14"/>
      <c r="SMX72" s="14"/>
      <c r="SMY72" s="14"/>
      <c r="SMZ72" s="14"/>
      <c r="SNA72" s="14"/>
      <c r="SNB72" s="14"/>
      <c r="SNC72" s="14"/>
      <c r="SND72" s="14"/>
      <c r="SNE72" s="14"/>
      <c r="SNF72" s="14"/>
      <c r="SNG72" s="14"/>
      <c r="SNH72" s="14"/>
      <c r="SNI72" s="14"/>
      <c r="SNJ72" s="14"/>
      <c r="SNK72" s="14"/>
      <c r="SNL72" s="14"/>
      <c r="SNM72" s="14"/>
      <c r="SNN72" s="14"/>
      <c r="SNO72" s="14"/>
      <c r="SNP72" s="14"/>
      <c r="SNQ72" s="14"/>
      <c r="SNR72" s="14"/>
      <c r="SNS72" s="14"/>
      <c r="SNT72" s="14"/>
      <c r="SNU72" s="14"/>
      <c r="SNV72" s="14"/>
      <c r="SNW72" s="14"/>
      <c r="SNX72" s="14"/>
      <c r="SNY72" s="14"/>
      <c r="SNZ72" s="14"/>
      <c r="SOA72" s="14"/>
      <c r="SOB72" s="14"/>
      <c r="SOC72" s="14"/>
      <c r="SOD72" s="14"/>
      <c r="SOE72" s="14"/>
      <c r="SOF72" s="14"/>
      <c r="SOG72" s="14"/>
      <c r="SOH72" s="14"/>
      <c r="SOI72" s="14"/>
      <c r="SOJ72" s="14"/>
      <c r="SOK72" s="14"/>
      <c r="SOL72" s="14"/>
      <c r="SOM72" s="14"/>
      <c r="SON72" s="14"/>
      <c r="SOO72" s="14"/>
      <c r="SOP72" s="14"/>
      <c r="SOQ72" s="14"/>
      <c r="SOR72" s="14"/>
      <c r="SOS72" s="14"/>
      <c r="SOT72" s="14"/>
      <c r="SOU72" s="14"/>
      <c r="SOV72" s="14"/>
      <c r="SOW72" s="14"/>
      <c r="SOX72" s="14"/>
      <c r="SOY72" s="14"/>
      <c r="SOZ72" s="14"/>
      <c r="SPA72" s="14"/>
      <c r="SPB72" s="14"/>
      <c r="SPC72" s="14"/>
      <c r="SPD72" s="14"/>
      <c r="SPE72" s="14"/>
      <c r="SPF72" s="14"/>
      <c r="SPG72" s="14"/>
      <c r="SPH72" s="14"/>
      <c r="SPI72" s="14"/>
      <c r="SPJ72" s="14"/>
      <c r="SPK72" s="14"/>
      <c r="SPL72" s="14"/>
      <c r="SPM72" s="14"/>
      <c r="SPN72" s="14"/>
      <c r="SPO72" s="14"/>
      <c r="SPP72" s="14"/>
      <c r="SPQ72" s="14"/>
      <c r="SPR72" s="14"/>
      <c r="SPS72" s="14"/>
      <c r="SPT72" s="14"/>
      <c r="SPU72" s="14"/>
      <c r="SPV72" s="14"/>
      <c r="SPW72" s="14"/>
      <c r="SPX72" s="14"/>
      <c r="SPY72" s="14"/>
      <c r="SPZ72" s="14"/>
      <c r="SQA72" s="14"/>
      <c r="SQB72" s="14"/>
      <c r="SQC72" s="14"/>
      <c r="SQD72" s="14"/>
      <c r="SQE72" s="14"/>
      <c r="SQF72" s="14"/>
      <c r="SQG72" s="14"/>
      <c r="SQH72" s="14"/>
      <c r="SQI72" s="14"/>
      <c r="SQJ72" s="14"/>
      <c r="SQK72" s="14"/>
      <c r="SQL72" s="14"/>
      <c r="SQM72" s="14"/>
      <c r="SQN72" s="14"/>
      <c r="SQO72" s="14"/>
      <c r="SQP72" s="14"/>
      <c r="SQQ72" s="14"/>
      <c r="SQR72" s="14"/>
      <c r="SQS72" s="14"/>
      <c r="SQT72" s="14"/>
      <c r="SQU72" s="14"/>
      <c r="SQV72" s="14"/>
      <c r="SQW72" s="14"/>
      <c r="SQX72" s="14"/>
      <c r="SQY72" s="14"/>
      <c r="SQZ72" s="14"/>
      <c r="SRA72" s="14"/>
      <c r="SRB72" s="14"/>
      <c r="SRC72" s="14"/>
      <c r="SRD72" s="14"/>
      <c r="SRE72" s="14"/>
      <c r="SRF72" s="14"/>
      <c r="SRG72" s="14"/>
      <c r="SRH72" s="14"/>
      <c r="SRI72" s="14"/>
      <c r="SRJ72" s="14"/>
      <c r="SRK72" s="14"/>
      <c r="SRL72" s="14"/>
      <c r="SRM72" s="14"/>
      <c r="SRN72" s="14"/>
      <c r="SRO72" s="14"/>
      <c r="SRP72" s="14"/>
      <c r="SRQ72" s="14"/>
      <c r="SRR72" s="14"/>
      <c r="SRS72" s="14"/>
      <c r="SRT72" s="14"/>
      <c r="SRU72" s="14"/>
      <c r="SRV72" s="14"/>
      <c r="SRW72" s="14"/>
      <c r="SRX72" s="14"/>
      <c r="SRY72" s="14"/>
      <c r="SRZ72" s="14"/>
      <c r="SSA72" s="14"/>
      <c r="SSB72" s="14"/>
      <c r="SSC72" s="14"/>
      <c r="SSD72" s="14"/>
      <c r="SSE72" s="14"/>
      <c r="SSF72" s="14"/>
      <c r="SSG72" s="14"/>
      <c r="SSH72" s="14"/>
      <c r="SSI72" s="14"/>
      <c r="SSJ72" s="14"/>
      <c r="SSK72" s="14"/>
      <c r="SSL72" s="14"/>
      <c r="SSM72" s="14"/>
      <c r="SSN72" s="14"/>
      <c r="SSO72" s="14"/>
      <c r="SSP72" s="14"/>
      <c r="SSQ72" s="14"/>
      <c r="SSR72" s="14"/>
      <c r="SSS72" s="14"/>
      <c r="SST72" s="14"/>
      <c r="SSU72" s="14"/>
      <c r="SSV72" s="14"/>
      <c r="SSW72" s="14"/>
      <c r="SSX72" s="14"/>
      <c r="SSY72" s="14"/>
      <c r="SSZ72" s="14"/>
      <c r="STA72" s="14"/>
      <c r="STB72" s="14"/>
      <c r="STC72" s="14"/>
      <c r="STD72" s="14"/>
      <c r="STE72" s="14"/>
      <c r="STF72" s="14"/>
      <c r="STG72" s="14"/>
      <c r="STH72" s="14"/>
      <c r="STI72" s="14"/>
      <c r="STJ72" s="14"/>
      <c r="STK72" s="14"/>
      <c r="STL72" s="14"/>
      <c r="STM72" s="14"/>
      <c r="STN72" s="14"/>
      <c r="STO72" s="14"/>
      <c r="STP72" s="14"/>
      <c r="STQ72" s="14"/>
      <c r="STR72" s="14"/>
      <c r="STS72" s="14"/>
      <c r="STT72" s="14"/>
      <c r="STU72" s="14"/>
      <c r="STV72" s="14"/>
      <c r="STW72" s="14"/>
      <c r="STX72" s="14"/>
      <c r="STY72" s="14"/>
      <c r="STZ72" s="14"/>
      <c r="SUA72" s="14"/>
      <c r="SUB72" s="14"/>
      <c r="SUC72" s="14"/>
      <c r="SUD72" s="14"/>
      <c r="SUE72" s="14"/>
      <c r="SUF72" s="14"/>
      <c r="SUG72" s="14"/>
      <c r="SUH72" s="14"/>
      <c r="SUI72" s="14"/>
      <c r="SUJ72" s="14"/>
      <c r="SUK72" s="14"/>
      <c r="SUL72" s="14"/>
      <c r="SUM72" s="14"/>
      <c r="SUN72" s="14"/>
      <c r="SUO72" s="14"/>
      <c r="SUP72" s="14"/>
      <c r="SUQ72" s="14"/>
      <c r="SUR72" s="14"/>
      <c r="SUS72" s="14"/>
      <c r="SUT72" s="14"/>
      <c r="SUU72" s="14"/>
      <c r="SUV72" s="14"/>
      <c r="SUW72" s="14"/>
      <c r="SUX72" s="14"/>
      <c r="SUY72" s="14"/>
      <c r="SUZ72" s="14"/>
      <c r="SVA72" s="14"/>
      <c r="SVB72" s="14"/>
      <c r="SVC72" s="14"/>
      <c r="SVD72" s="14"/>
      <c r="SVE72" s="14"/>
      <c r="SVF72" s="14"/>
      <c r="SVG72" s="14"/>
      <c r="SVH72" s="14"/>
      <c r="SVI72" s="14"/>
      <c r="SVJ72" s="14"/>
      <c r="SVK72" s="14"/>
      <c r="SVL72" s="14"/>
      <c r="SVM72" s="14"/>
      <c r="SVN72" s="14"/>
      <c r="SVO72" s="14"/>
      <c r="SVP72" s="14"/>
      <c r="SVQ72" s="14"/>
      <c r="SVR72" s="14"/>
      <c r="SVS72" s="14"/>
      <c r="SVT72" s="14"/>
      <c r="SVU72" s="14"/>
      <c r="SVV72" s="14"/>
      <c r="SVW72" s="14"/>
      <c r="SVX72" s="14"/>
      <c r="SVY72" s="14"/>
      <c r="SVZ72" s="14"/>
      <c r="SWA72" s="14"/>
      <c r="SWB72" s="14"/>
      <c r="SWC72" s="14"/>
      <c r="SWD72" s="14"/>
      <c r="SWE72" s="14"/>
      <c r="SWF72" s="14"/>
      <c r="SWG72" s="14"/>
      <c r="SWH72" s="14"/>
      <c r="SWI72" s="14"/>
      <c r="SWJ72" s="14"/>
      <c r="SWK72" s="14"/>
      <c r="SWL72" s="14"/>
      <c r="SWM72" s="14"/>
      <c r="SWN72" s="14"/>
      <c r="SWO72" s="14"/>
      <c r="SWP72" s="14"/>
      <c r="SWQ72" s="14"/>
      <c r="SWR72" s="14"/>
      <c r="SWS72" s="14"/>
      <c r="SWT72" s="14"/>
      <c r="SWU72" s="14"/>
      <c r="SWV72" s="14"/>
      <c r="SWW72" s="14"/>
      <c r="SWX72" s="14"/>
      <c r="SWY72" s="14"/>
      <c r="SWZ72" s="14"/>
      <c r="SXA72" s="14"/>
      <c r="SXB72" s="14"/>
      <c r="SXC72" s="14"/>
      <c r="SXD72" s="14"/>
      <c r="SXE72" s="14"/>
      <c r="SXF72" s="14"/>
      <c r="SXG72" s="14"/>
      <c r="SXH72" s="14"/>
      <c r="SXI72" s="14"/>
      <c r="SXJ72" s="14"/>
      <c r="SXK72" s="14"/>
      <c r="SXL72" s="14"/>
      <c r="SXM72" s="14"/>
      <c r="SXN72" s="14"/>
      <c r="SXO72" s="14"/>
      <c r="SXP72" s="14"/>
      <c r="SXQ72" s="14"/>
      <c r="SXR72" s="14"/>
      <c r="SXS72" s="14"/>
      <c r="SXT72" s="14"/>
      <c r="SXU72" s="14"/>
      <c r="SXV72" s="14"/>
      <c r="SXW72" s="14"/>
      <c r="SXX72" s="14"/>
      <c r="SXY72" s="14"/>
      <c r="SXZ72" s="14"/>
      <c r="SYA72" s="14"/>
      <c r="SYB72" s="14"/>
      <c r="SYC72" s="14"/>
      <c r="SYD72" s="14"/>
      <c r="SYE72" s="14"/>
      <c r="SYF72" s="14"/>
      <c r="SYG72" s="14"/>
      <c r="SYH72" s="14"/>
      <c r="SYI72" s="14"/>
      <c r="SYJ72" s="14"/>
      <c r="SYK72" s="14"/>
      <c r="SYL72" s="14"/>
      <c r="SYM72" s="14"/>
      <c r="SYN72" s="14"/>
      <c r="SYO72" s="14"/>
      <c r="SYP72" s="14"/>
      <c r="SYQ72" s="14"/>
      <c r="SYR72" s="14"/>
      <c r="SYS72" s="14"/>
      <c r="SYT72" s="14"/>
      <c r="SYU72" s="14"/>
      <c r="SYV72" s="14"/>
      <c r="SYW72" s="14"/>
      <c r="SYX72" s="14"/>
      <c r="SYY72" s="14"/>
      <c r="SYZ72" s="14"/>
      <c r="SZA72" s="14"/>
      <c r="SZB72" s="14"/>
      <c r="SZC72" s="14"/>
      <c r="SZD72" s="14"/>
      <c r="SZE72" s="14"/>
      <c r="SZF72" s="14"/>
      <c r="SZG72" s="14"/>
      <c r="SZH72" s="14"/>
      <c r="SZI72" s="14"/>
      <c r="SZJ72" s="14"/>
      <c r="SZK72" s="14"/>
      <c r="SZL72" s="14"/>
      <c r="SZM72" s="14"/>
      <c r="SZN72" s="14"/>
      <c r="SZO72" s="14"/>
      <c r="SZP72" s="14"/>
      <c r="SZQ72" s="14"/>
      <c r="SZR72" s="14"/>
      <c r="SZS72" s="14"/>
      <c r="SZT72" s="14"/>
      <c r="SZU72" s="14"/>
      <c r="SZV72" s="14"/>
      <c r="SZW72" s="14"/>
      <c r="SZX72" s="14"/>
      <c r="SZY72" s="14"/>
      <c r="SZZ72" s="14"/>
      <c r="TAA72" s="14"/>
      <c r="TAB72" s="14"/>
      <c r="TAC72" s="14"/>
      <c r="TAD72" s="14"/>
      <c r="TAE72" s="14"/>
      <c r="TAF72" s="14"/>
      <c r="TAG72" s="14"/>
      <c r="TAH72" s="14"/>
      <c r="TAI72" s="14"/>
      <c r="TAJ72" s="14"/>
      <c r="TAK72" s="14"/>
      <c r="TAL72" s="14"/>
      <c r="TAM72" s="14"/>
      <c r="TAN72" s="14"/>
      <c r="TAO72" s="14"/>
      <c r="TAP72" s="14"/>
      <c r="TAQ72" s="14"/>
      <c r="TAR72" s="14"/>
      <c r="TAS72" s="14"/>
      <c r="TAT72" s="14"/>
      <c r="TAU72" s="14"/>
      <c r="TAV72" s="14"/>
      <c r="TAW72" s="14"/>
      <c r="TAX72" s="14"/>
      <c r="TAY72" s="14"/>
      <c r="TAZ72" s="14"/>
      <c r="TBA72" s="14"/>
      <c r="TBB72" s="14"/>
      <c r="TBC72" s="14"/>
      <c r="TBD72" s="14"/>
      <c r="TBE72" s="14"/>
      <c r="TBF72" s="14"/>
      <c r="TBG72" s="14"/>
      <c r="TBH72" s="14"/>
      <c r="TBI72" s="14"/>
      <c r="TBJ72" s="14"/>
      <c r="TBK72" s="14"/>
      <c r="TBL72" s="14"/>
      <c r="TBM72" s="14"/>
      <c r="TBN72" s="14"/>
      <c r="TBO72" s="14"/>
      <c r="TBP72" s="14"/>
      <c r="TBQ72" s="14"/>
      <c r="TBR72" s="14"/>
      <c r="TBS72" s="14"/>
      <c r="TBT72" s="14"/>
      <c r="TBU72" s="14"/>
      <c r="TBV72" s="14"/>
      <c r="TBW72" s="14"/>
      <c r="TBX72" s="14"/>
      <c r="TBY72" s="14"/>
      <c r="TBZ72" s="14"/>
      <c r="TCA72" s="14"/>
      <c r="TCB72" s="14"/>
      <c r="TCC72" s="14"/>
      <c r="TCD72" s="14"/>
      <c r="TCE72" s="14"/>
      <c r="TCF72" s="14"/>
      <c r="TCG72" s="14"/>
      <c r="TCH72" s="14"/>
      <c r="TCI72" s="14"/>
      <c r="TCJ72" s="14"/>
      <c r="TCK72" s="14"/>
      <c r="TCL72" s="14"/>
      <c r="TCM72" s="14"/>
      <c r="TCN72" s="14"/>
      <c r="TCO72" s="14"/>
      <c r="TCP72" s="14"/>
      <c r="TCQ72" s="14"/>
      <c r="TCR72" s="14"/>
      <c r="TCS72" s="14"/>
      <c r="TCT72" s="14"/>
      <c r="TCU72" s="14"/>
      <c r="TCV72" s="14"/>
      <c r="TCW72" s="14"/>
      <c r="TCX72" s="14"/>
      <c r="TCY72" s="14"/>
      <c r="TCZ72" s="14"/>
      <c r="TDA72" s="14"/>
      <c r="TDB72" s="14"/>
      <c r="TDC72" s="14"/>
      <c r="TDD72" s="14"/>
      <c r="TDE72" s="14"/>
      <c r="TDF72" s="14"/>
      <c r="TDG72" s="14"/>
      <c r="TDH72" s="14"/>
      <c r="TDI72" s="14"/>
      <c r="TDJ72" s="14"/>
      <c r="TDK72" s="14"/>
      <c r="TDL72" s="14"/>
      <c r="TDM72" s="14"/>
      <c r="TDN72" s="14"/>
      <c r="TDO72" s="14"/>
      <c r="TDP72" s="14"/>
      <c r="TDQ72" s="14"/>
      <c r="TDR72" s="14"/>
      <c r="TDS72" s="14"/>
      <c r="TDT72" s="14"/>
      <c r="TDU72" s="14"/>
      <c r="TDV72" s="14"/>
      <c r="TDW72" s="14"/>
      <c r="TDX72" s="14"/>
      <c r="TDY72" s="14"/>
      <c r="TDZ72" s="14"/>
      <c r="TEA72" s="14"/>
      <c r="TEB72" s="14"/>
      <c r="TEC72" s="14"/>
      <c r="TED72" s="14"/>
      <c r="TEE72" s="14"/>
      <c r="TEF72" s="14"/>
      <c r="TEG72" s="14"/>
      <c r="TEH72" s="14"/>
      <c r="TEI72" s="14"/>
      <c r="TEJ72" s="14"/>
      <c r="TEK72" s="14"/>
      <c r="TEL72" s="14"/>
      <c r="TEM72" s="14"/>
      <c r="TEN72" s="14"/>
      <c r="TEO72" s="14"/>
      <c r="TEP72" s="14"/>
      <c r="TEQ72" s="14"/>
      <c r="TER72" s="14"/>
      <c r="TES72" s="14"/>
      <c r="TET72" s="14"/>
      <c r="TEU72" s="14"/>
      <c r="TEV72" s="14"/>
      <c r="TEW72" s="14"/>
      <c r="TEX72" s="14"/>
      <c r="TEY72" s="14"/>
      <c r="TEZ72" s="14"/>
      <c r="TFA72" s="14"/>
      <c r="TFB72" s="14"/>
      <c r="TFC72" s="14"/>
      <c r="TFD72" s="14"/>
      <c r="TFE72" s="14"/>
      <c r="TFF72" s="14"/>
      <c r="TFG72" s="14"/>
      <c r="TFH72" s="14"/>
      <c r="TFI72" s="14"/>
      <c r="TFJ72" s="14"/>
      <c r="TFK72" s="14"/>
      <c r="TFL72" s="14"/>
      <c r="TFM72" s="14"/>
      <c r="TFN72" s="14"/>
      <c r="TFO72" s="14"/>
      <c r="TFP72" s="14"/>
      <c r="TFQ72" s="14"/>
      <c r="TFR72" s="14"/>
      <c r="TFS72" s="14"/>
      <c r="TFT72" s="14"/>
      <c r="TFU72" s="14"/>
      <c r="TFV72" s="14"/>
      <c r="TFW72" s="14"/>
      <c r="TFX72" s="14"/>
      <c r="TFY72" s="14"/>
      <c r="TFZ72" s="14"/>
      <c r="TGA72" s="14"/>
      <c r="TGB72" s="14"/>
      <c r="TGC72" s="14"/>
      <c r="TGD72" s="14"/>
      <c r="TGE72" s="14"/>
      <c r="TGF72" s="14"/>
      <c r="TGG72" s="14"/>
      <c r="TGH72" s="14"/>
      <c r="TGI72" s="14"/>
      <c r="TGJ72" s="14"/>
      <c r="TGK72" s="14"/>
      <c r="TGL72" s="14"/>
      <c r="TGM72" s="14"/>
      <c r="TGN72" s="14"/>
      <c r="TGO72" s="14"/>
      <c r="TGP72" s="14"/>
      <c r="TGQ72" s="14"/>
      <c r="TGR72" s="14"/>
      <c r="TGS72" s="14"/>
      <c r="TGT72" s="14"/>
      <c r="TGU72" s="14"/>
      <c r="TGV72" s="14"/>
      <c r="TGW72" s="14"/>
      <c r="TGX72" s="14"/>
      <c r="TGY72" s="14"/>
      <c r="TGZ72" s="14"/>
      <c r="THA72" s="14"/>
      <c r="THB72" s="14"/>
      <c r="THC72" s="14"/>
      <c r="THD72" s="14"/>
      <c r="THE72" s="14"/>
      <c r="THF72" s="14"/>
      <c r="THG72" s="14"/>
      <c r="THH72" s="14"/>
      <c r="THI72" s="14"/>
      <c r="THJ72" s="14"/>
      <c r="THK72" s="14"/>
      <c r="THL72" s="14"/>
      <c r="THM72" s="14"/>
      <c r="THN72" s="14"/>
      <c r="THO72" s="14"/>
      <c r="THP72" s="14"/>
      <c r="THQ72" s="14"/>
      <c r="THR72" s="14"/>
      <c r="THS72" s="14"/>
      <c r="THT72" s="14"/>
      <c r="THU72" s="14"/>
      <c r="THV72" s="14"/>
      <c r="THW72" s="14"/>
      <c r="THX72" s="14"/>
      <c r="THY72" s="14"/>
      <c r="THZ72" s="14"/>
      <c r="TIA72" s="14"/>
      <c r="TIB72" s="14"/>
      <c r="TIC72" s="14"/>
      <c r="TID72" s="14"/>
      <c r="TIE72" s="14"/>
      <c r="TIF72" s="14"/>
      <c r="TIG72" s="14"/>
      <c r="TIH72" s="14"/>
      <c r="TII72" s="14"/>
      <c r="TIJ72" s="14"/>
      <c r="TIK72" s="14"/>
      <c r="TIL72" s="14"/>
      <c r="TIM72" s="14"/>
      <c r="TIN72" s="14"/>
      <c r="TIO72" s="14"/>
      <c r="TIP72" s="14"/>
      <c r="TIQ72" s="14"/>
      <c r="TIR72" s="14"/>
      <c r="TIS72" s="14"/>
      <c r="TIT72" s="14"/>
      <c r="TIU72" s="14"/>
      <c r="TIV72" s="14"/>
      <c r="TIW72" s="14"/>
      <c r="TIX72" s="14"/>
      <c r="TIY72" s="14"/>
      <c r="TIZ72" s="14"/>
      <c r="TJA72" s="14"/>
      <c r="TJB72" s="14"/>
      <c r="TJC72" s="14"/>
      <c r="TJD72" s="14"/>
      <c r="TJE72" s="14"/>
      <c r="TJF72" s="14"/>
      <c r="TJG72" s="14"/>
      <c r="TJH72" s="14"/>
      <c r="TJI72" s="14"/>
      <c r="TJJ72" s="14"/>
      <c r="TJK72" s="14"/>
      <c r="TJL72" s="14"/>
      <c r="TJM72" s="14"/>
      <c r="TJN72" s="14"/>
      <c r="TJO72" s="14"/>
      <c r="TJP72" s="14"/>
      <c r="TJQ72" s="14"/>
      <c r="TJR72" s="14"/>
      <c r="TJS72" s="14"/>
      <c r="TJT72" s="14"/>
      <c r="TJU72" s="14"/>
      <c r="TJV72" s="14"/>
      <c r="TJW72" s="14"/>
      <c r="TJX72" s="14"/>
      <c r="TJY72" s="14"/>
      <c r="TJZ72" s="14"/>
      <c r="TKA72" s="14"/>
      <c r="TKB72" s="14"/>
      <c r="TKC72" s="14"/>
      <c r="TKD72" s="14"/>
      <c r="TKE72" s="14"/>
      <c r="TKF72" s="14"/>
      <c r="TKG72" s="14"/>
      <c r="TKH72" s="14"/>
      <c r="TKI72" s="14"/>
      <c r="TKJ72" s="14"/>
      <c r="TKK72" s="14"/>
      <c r="TKL72" s="14"/>
      <c r="TKM72" s="14"/>
      <c r="TKN72" s="14"/>
      <c r="TKO72" s="14"/>
      <c r="TKP72" s="14"/>
      <c r="TKQ72" s="14"/>
      <c r="TKR72" s="14"/>
      <c r="TKS72" s="14"/>
      <c r="TKT72" s="14"/>
      <c r="TKU72" s="14"/>
      <c r="TKV72" s="14"/>
      <c r="TKW72" s="14"/>
      <c r="TKX72" s="14"/>
      <c r="TKY72" s="14"/>
      <c r="TKZ72" s="14"/>
      <c r="TLA72" s="14"/>
      <c r="TLB72" s="14"/>
      <c r="TLC72" s="14"/>
      <c r="TLD72" s="14"/>
      <c r="TLE72" s="14"/>
      <c r="TLF72" s="14"/>
      <c r="TLG72" s="14"/>
      <c r="TLH72" s="14"/>
      <c r="TLI72" s="14"/>
      <c r="TLJ72" s="14"/>
      <c r="TLK72" s="14"/>
      <c r="TLL72" s="14"/>
      <c r="TLM72" s="14"/>
      <c r="TLN72" s="14"/>
      <c r="TLO72" s="14"/>
      <c r="TLP72" s="14"/>
      <c r="TLQ72" s="14"/>
      <c r="TLR72" s="14"/>
      <c r="TLS72" s="14"/>
      <c r="TLT72" s="14"/>
      <c r="TLU72" s="14"/>
      <c r="TLV72" s="14"/>
      <c r="TLW72" s="14"/>
      <c r="TLX72" s="14"/>
      <c r="TLY72" s="14"/>
      <c r="TLZ72" s="14"/>
      <c r="TMA72" s="14"/>
      <c r="TMB72" s="14"/>
      <c r="TMC72" s="14"/>
      <c r="TMD72" s="14"/>
      <c r="TME72" s="14"/>
      <c r="TMF72" s="14"/>
      <c r="TMG72" s="14"/>
      <c r="TMH72" s="14"/>
      <c r="TMI72" s="14"/>
      <c r="TMJ72" s="14"/>
      <c r="TMK72" s="14"/>
      <c r="TML72" s="14"/>
      <c r="TMM72" s="14"/>
      <c r="TMN72" s="14"/>
      <c r="TMO72" s="14"/>
      <c r="TMP72" s="14"/>
      <c r="TMQ72" s="14"/>
      <c r="TMR72" s="14"/>
      <c r="TMS72" s="14"/>
      <c r="TMT72" s="14"/>
      <c r="TMU72" s="14"/>
      <c r="TMV72" s="14"/>
      <c r="TMW72" s="14"/>
      <c r="TMX72" s="14"/>
      <c r="TMY72" s="14"/>
      <c r="TMZ72" s="14"/>
      <c r="TNA72" s="14"/>
      <c r="TNB72" s="14"/>
      <c r="TNC72" s="14"/>
      <c r="TND72" s="14"/>
      <c r="TNE72" s="14"/>
      <c r="TNF72" s="14"/>
      <c r="TNG72" s="14"/>
      <c r="TNH72" s="14"/>
      <c r="TNI72" s="14"/>
      <c r="TNJ72" s="14"/>
      <c r="TNK72" s="14"/>
      <c r="TNL72" s="14"/>
      <c r="TNM72" s="14"/>
      <c r="TNN72" s="14"/>
      <c r="TNO72" s="14"/>
      <c r="TNP72" s="14"/>
      <c r="TNQ72" s="14"/>
      <c r="TNR72" s="14"/>
      <c r="TNS72" s="14"/>
      <c r="TNT72" s="14"/>
      <c r="TNU72" s="14"/>
      <c r="TNV72" s="14"/>
      <c r="TNW72" s="14"/>
      <c r="TNX72" s="14"/>
      <c r="TNY72" s="14"/>
      <c r="TNZ72" s="14"/>
      <c r="TOA72" s="14"/>
      <c r="TOB72" s="14"/>
      <c r="TOC72" s="14"/>
      <c r="TOD72" s="14"/>
      <c r="TOE72" s="14"/>
      <c r="TOF72" s="14"/>
      <c r="TOG72" s="14"/>
      <c r="TOH72" s="14"/>
      <c r="TOI72" s="14"/>
      <c r="TOJ72" s="14"/>
      <c r="TOK72" s="14"/>
      <c r="TOL72" s="14"/>
      <c r="TOM72" s="14"/>
      <c r="TON72" s="14"/>
      <c r="TOO72" s="14"/>
      <c r="TOP72" s="14"/>
      <c r="TOQ72" s="14"/>
      <c r="TOR72" s="14"/>
      <c r="TOS72" s="14"/>
      <c r="TOT72" s="14"/>
      <c r="TOU72" s="14"/>
      <c r="TOV72" s="14"/>
      <c r="TOW72" s="14"/>
      <c r="TOX72" s="14"/>
      <c r="TOY72" s="14"/>
      <c r="TOZ72" s="14"/>
      <c r="TPA72" s="14"/>
      <c r="TPB72" s="14"/>
      <c r="TPC72" s="14"/>
      <c r="TPD72" s="14"/>
      <c r="TPE72" s="14"/>
      <c r="TPF72" s="14"/>
      <c r="TPG72" s="14"/>
      <c r="TPH72" s="14"/>
      <c r="TPI72" s="14"/>
      <c r="TPJ72" s="14"/>
      <c r="TPK72" s="14"/>
      <c r="TPL72" s="14"/>
      <c r="TPM72" s="14"/>
      <c r="TPN72" s="14"/>
      <c r="TPO72" s="14"/>
      <c r="TPP72" s="14"/>
      <c r="TPQ72" s="14"/>
      <c r="TPR72" s="14"/>
      <c r="TPS72" s="14"/>
      <c r="TPT72" s="14"/>
      <c r="TPU72" s="14"/>
      <c r="TPV72" s="14"/>
      <c r="TPW72" s="14"/>
      <c r="TPX72" s="14"/>
      <c r="TPY72" s="14"/>
      <c r="TPZ72" s="14"/>
      <c r="TQA72" s="14"/>
      <c r="TQB72" s="14"/>
      <c r="TQC72" s="14"/>
      <c r="TQD72" s="14"/>
      <c r="TQE72" s="14"/>
      <c r="TQF72" s="14"/>
      <c r="TQG72" s="14"/>
      <c r="TQH72" s="14"/>
      <c r="TQI72" s="14"/>
      <c r="TQJ72" s="14"/>
      <c r="TQK72" s="14"/>
      <c r="TQL72" s="14"/>
      <c r="TQM72" s="14"/>
      <c r="TQN72" s="14"/>
      <c r="TQO72" s="14"/>
      <c r="TQP72" s="14"/>
      <c r="TQQ72" s="14"/>
      <c r="TQR72" s="14"/>
      <c r="TQS72" s="14"/>
      <c r="TQT72" s="14"/>
      <c r="TQU72" s="14"/>
      <c r="TQV72" s="14"/>
      <c r="TQW72" s="14"/>
      <c r="TQX72" s="14"/>
      <c r="TQY72" s="14"/>
      <c r="TQZ72" s="14"/>
      <c r="TRA72" s="14"/>
      <c r="TRB72" s="14"/>
      <c r="TRC72" s="14"/>
      <c r="TRD72" s="14"/>
      <c r="TRE72" s="14"/>
      <c r="TRF72" s="14"/>
      <c r="TRG72" s="14"/>
      <c r="TRH72" s="14"/>
      <c r="TRI72" s="14"/>
      <c r="TRJ72" s="14"/>
      <c r="TRK72" s="14"/>
      <c r="TRL72" s="14"/>
      <c r="TRM72" s="14"/>
      <c r="TRN72" s="14"/>
      <c r="TRO72" s="14"/>
      <c r="TRP72" s="14"/>
      <c r="TRQ72" s="14"/>
      <c r="TRR72" s="14"/>
      <c r="TRS72" s="14"/>
      <c r="TRT72" s="14"/>
      <c r="TRU72" s="14"/>
      <c r="TRV72" s="14"/>
      <c r="TRW72" s="14"/>
      <c r="TRX72" s="14"/>
      <c r="TRY72" s="14"/>
      <c r="TRZ72" s="14"/>
      <c r="TSA72" s="14"/>
      <c r="TSB72" s="14"/>
      <c r="TSC72" s="14"/>
      <c r="TSD72" s="14"/>
      <c r="TSE72" s="14"/>
      <c r="TSF72" s="14"/>
      <c r="TSG72" s="14"/>
      <c r="TSH72" s="14"/>
      <c r="TSI72" s="14"/>
      <c r="TSJ72" s="14"/>
      <c r="TSK72" s="14"/>
      <c r="TSL72" s="14"/>
      <c r="TSM72" s="14"/>
      <c r="TSN72" s="14"/>
      <c r="TSO72" s="14"/>
      <c r="TSP72" s="14"/>
      <c r="TSQ72" s="14"/>
      <c r="TSR72" s="14"/>
      <c r="TSS72" s="14"/>
      <c r="TST72" s="14"/>
      <c r="TSU72" s="14"/>
      <c r="TSV72" s="14"/>
      <c r="TSW72" s="14"/>
      <c r="TSX72" s="14"/>
      <c r="TSY72" s="14"/>
      <c r="TSZ72" s="14"/>
      <c r="TTA72" s="14"/>
      <c r="TTB72" s="14"/>
      <c r="TTC72" s="14"/>
      <c r="TTD72" s="14"/>
      <c r="TTE72" s="14"/>
      <c r="TTF72" s="14"/>
      <c r="TTG72" s="14"/>
      <c r="TTH72" s="14"/>
      <c r="TTI72" s="14"/>
      <c r="TTJ72" s="14"/>
      <c r="TTK72" s="14"/>
      <c r="TTL72" s="14"/>
      <c r="TTM72" s="14"/>
      <c r="TTN72" s="14"/>
      <c r="TTO72" s="14"/>
      <c r="TTP72" s="14"/>
      <c r="TTQ72" s="14"/>
      <c r="TTR72" s="14"/>
      <c r="TTS72" s="14"/>
      <c r="TTT72" s="14"/>
      <c r="TTU72" s="14"/>
      <c r="TTV72" s="14"/>
      <c r="TTW72" s="14"/>
      <c r="TTX72" s="14"/>
      <c r="TTY72" s="14"/>
      <c r="TTZ72" s="14"/>
      <c r="TUA72" s="14"/>
      <c r="TUB72" s="14"/>
      <c r="TUC72" s="14"/>
      <c r="TUD72" s="14"/>
      <c r="TUE72" s="14"/>
      <c r="TUF72" s="14"/>
      <c r="TUG72" s="14"/>
      <c r="TUH72" s="14"/>
      <c r="TUI72" s="14"/>
      <c r="TUJ72" s="14"/>
      <c r="TUK72" s="14"/>
      <c r="TUL72" s="14"/>
      <c r="TUM72" s="14"/>
      <c r="TUN72" s="14"/>
      <c r="TUO72" s="14"/>
      <c r="TUP72" s="14"/>
      <c r="TUQ72" s="14"/>
      <c r="TUR72" s="14"/>
      <c r="TUS72" s="14"/>
      <c r="TUT72" s="14"/>
      <c r="TUU72" s="14"/>
      <c r="TUV72" s="14"/>
      <c r="TUW72" s="14"/>
      <c r="TUX72" s="14"/>
      <c r="TUY72" s="14"/>
      <c r="TUZ72" s="14"/>
      <c r="TVA72" s="14"/>
      <c r="TVB72" s="14"/>
      <c r="TVC72" s="14"/>
      <c r="TVD72" s="14"/>
      <c r="TVE72" s="14"/>
      <c r="TVF72" s="14"/>
      <c r="TVG72" s="14"/>
      <c r="TVH72" s="14"/>
      <c r="TVI72" s="14"/>
      <c r="TVJ72" s="14"/>
      <c r="TVK72" s="14"/>
      <c r="TVL72" s="14"/>
      <c r="TVM72" s="14"/>
      <c r="TVN72" s="14"/>
      <c r="TVO72" s="14"/>
      <c r="TVP72" s="14"/>
      <c r="TVQ72" s="14"/>
      <c r="TVR72" s="14"/>
      <c r="TVS72" s="14"/>
      <c r="TVT72" s="14"/>
      <c r="TVU72" s="14"/>
      <c r="TVV72" s="14"/>
      <c r="TVW72" s="14"/>
      <c r="TVX72" s="14"/>
      <c r="TVY72" s="14"/>
      <c r="TVZ72" s="14"/>
      <c r="TWA72" s="14"/>
      <c r="TWB72" s="14"/>
      <c r="TWC72" s="14"/>
      <c r="TWD72" s="14"/>
      <c r="TWE72" s="14"/>
      <c r="TWF72" s="14"/>
      <c r="TWG72" s="14"/>
      <c r="TWH72" s="14"/>
      <c r="TWI72" s="14"/>
      <c r="TWJ72" s="14"/>
      <c r="TWK72" s="14"/>
      <c r="TWL72" s="14"/>
      <c r="TWM72" s="14"/>
      <c r="TWN72" s="14"/>
      <c r="TWO72" s="14"/>
      <c r="TWP72" s="14"/>
      <c r="TWQ72" s="14"/>
      <c r="TWR72" s="14"/>
      <c r="TWS72" s="14"/>
      <c r="TWT72" s="14"/>
      <c r="TWU72" s="14"/>
      <c r="TWV72" s="14"/>
      <c r="TWW72" s="14"/>
      <c r="TWX72" s="14"/>
      <c r="TWY72" s="14"/>
      <c r="TWZ72" s="14"/>
      <c r="TXA72" s="14"/>
      <c r="TXB72" s="14"/>
      <c r="TXC72" s="14"/>
      <c r="TXD72" s="14"/>
      <c r="TXE72" s="14"/>
      <c r="TXF72" s="14"/>
      <c r="TXG72" s="14"/>
      <c r="TXH72" s="14"/>
      <c r="TXI72" s="14"/>
      <c r="TXJ72" s="14"/>
      <c r="TXK72" s="14"/>
      <c r="TXL72" s="14"/>
      <c r="TXM72" s="14"/>
      <c r="TXN72" s="14"/>
      <c r="TXO72" s="14"/>
      <c r="TXP72" s="14"/>
      <c r="TXQ72" s="14"/>
      <c r="TXR72" s="14"/>
      <c r="TXS72" s="14"/>
      <c r="TXT72" s="14"/>
      <c r="TXU72" s="14"/>
      <c r="TXV72" s="14"/>
      <c r="TXW72" s="14"/>
      <c r="TXX72" s="14"/>
      <c r="TXY72" s="14"/>
      <c r="TXZ72" s="14"/>
      <c r="TYA72" s="14"/>
      <c r="TYB72" s="14"/>
      <c r="TYC72" s="14"/>
      <c r="TYD72" s="14"/>
      <c r="TYE72" s="14"/>
      <c r="TYF72" s="14"/>
      <c r="TYG72" s="14"/>
      <c r="TYH72" s="14"/>
      <c r="TYI72" s="14"/>
      <c r="TYJ72" s="14"/>
      <c r="TYK72" s="14"/>
      <c r="TYL72" s="14"/>
      <c r="TYM72" s="14"/>
      <c r="TYN72" s="14"/>
      <c r="TYO72" s="14"/>
      <c r="TYP72" s="14"/>
      <c r="TYQ72" s="14"/>
      <c r="TYR72" s="14"/>
      <c r="TYS72" s="14"/>
      <c r="TYT72" s="14"/>
      <c r="TYU72" s="14"/>
      <c r="TYV72" s="14"/>
      <c r="TYW72" s="14"/>
      <c r="TYX72" s="14"/>
      <c r="TYY72" s="14"/>
      <c r="TYZ72" s="14"/>
      <c r="TZA72" s="14"/>
      <c r="TZB72" s="14"/>
      <c r="TZC72" s="14"/>
      <c r="TZD72" s="14"/>
      <c r="TZE72" s="14"/>
      <c r="TZF72" s="14"/>
      <c r="TZG72" s="14"/>
      <c r="TZH72" s="14"/>
      <c r="TZI72" s="14"/>
      <c r="TZJ72" s="14"/>
      <c r="TZK72" s="14"/>
      <c r="TZL72" s="14"/>
      <c r="TZM72" s="14"/>
      <c r="TZN72" s="14"/>
      <c r="TZO72" s="14"/>
      <c r="TZP72" s="14"/>
      <c r="TZQ72" s="14"/>
      <c r="TZR72" s="14"/>
      <c r="TZS72" s="14"/>
      <c r="TZT72" s="14"/>
      <c r="TZU72" s="14"/>
      <c r="TZV72" s="14"/>
      <c r="TZW72" s="14"/>
      <c r="TZX72" s="14"/>
      <c r="TZY72" s="14"/>
      <c r="TZZ72" s="14"/>
      <c r="UAA72" s="14"/>
      <c r="UAB72" s="14"/>
      <c r="UAC72" s="14"/>
      <c r="UAD72" s="14"/>
      <c r="UAE72" s="14"/>
      <c r="UAF72" s="14"/>
      <c r="UAG72" s="14"/>
      <c r="UAH72" s="14"/>
      <c r="UAI72" s="14"/>
      <c r="UAJ72" s="14"/>
      <c r="UAK72" s="14"/>
      <c r="UAL72" s="14"/>
      <c r="UAM72" s="14"/>
      <c r="UAN72" s="14"/>
      <c r="UAO72" s="14"/>
      <c r="UAP72" s="14"/>
      <c r="UAQ72" s="14"/>
      <c r="UAR72" s="14"/>
      <c r="UAS72" s="14"/>
      <c r="UAT72" s="14"/>
      <c r="UAU72" s="14"/>
      <c r="UAV72" s="14"/>
      <c r="UAW72" s="14"/>
      <c r="UAX72" s="14"/>
      <c r="UAY72" s="14"/>
      <c r="UAZ72" s="14"/>
      <c r="UBA72" s="14"/>
      <c r="UBB72" s="14"/>
      <c r="UBC72" s="14"/>
      <c r="UBD72" s="14"/>
      <c r="UBE72" s="14"/>
      <c r="UBF72" s="14"/>
      <c r="UBG72" s="14"/>
      <c r="UBH72" s="14"/>
      <c r="UBI72" s="14"/>
      <c r="UBJ72" s="14"/>
      <c r="UBK72" s="14"/>
      <c r="UBL72" s="14"/>
      <c r="UBM72" s="14"/>
      <c r="UBN72" s="14"/>
      <c r="UBO72" s="14"/>
      <c r="UBP72" s="14"/>
      <c r="UBQ72" s="14"/>
      <c r="UBR72" s="14"/>
      <c r="UBS72" s="14"/>
      <c r="UBT72" s="14"/>
      <c r="UBU72" s="14"/>
      <c r="UBV72" s="14"/>
      <c r="UBW72" s="14"/>
      <c r="UBX72" s="14"/>
      <c r="UBY72" s="14"/>
      <c r="UBZ72" s="14"/>
      <c r="UCA72" s="14"/>
      <c r="UCB72" s="14"/>
      <c r="UCC72" s="14"/>
      <c r="UCD72" s="14"/>
      <c r="UCE72" s="14"/>
      <c r="UCF72" s="14"/>
      <c r="UCG72" s="14"/>
      <c r="UCH72" s="14"/>
      <c r="UCI72" s="14"/>
      <c r="UCJ72" s="14"/>
      <c r="UCK72" s="14"/>
      <c r="UCL72" s="14"/>
      <c r="UCM72" s="14"/>
      <c r="UCN72" s="14"/>
      <c r="UCO72" s="14"/>
      <c r="UCP72" s="14"/>
      <c r="UCQ72" s="14"/>
      <c r="UCR72" s="14"/>
      <c r="UCS72" s="14"/>
      <c r="UCT72" s="14"/>
      <c r="UCU72" s="14"/>
      <c r="UCV72" s="14"/>
      <c r="UCW72" s="14"/>
      <c r="UCX72" s="14"/>
      <c r="UCY72" s="14"/>
      <c r="UCZ72" s="14"/>
      <c r="UDA72" s="14"/>
      <c r="UDB72" s="14"/>
      <c r="UDC72" s="14"/>
      <c r="UDD72" s="14"/>
      <c r="UDE72" s="14"/>
      <c r="UDF72" s="14"/>
      <c r="UDG72" s="14"/>
      <c r="UDH72" s="14"/>
      <c r="UDI72" s="14"/>
      <c r="UDJ72" s="14"/>
      <c r="UDK72" s="14"/>
      <c r="UDL72" s="14"/>
      <c r="UDM72" s="14"/>
      <c r="UDN72" s="14"/>
      <c r="UDO72" s="14"/>
      <c r="UDP72" s="14"/>
      <c r="UDQ72" s="14"/>
      <c r="UDR72" s="14"/>
      <c r="UDS72" s="14"/>
      <c r="UDT72" s="14"/>
      <c r="UDU72" s="14"/>
      <c r="UDV72" s="14"/>
      <c r="UDW72" s="14"/>
      <c r="UDX72" s="14"/>
      <c r="UDY72" s="14"/>
      <c r="UDZ72" s="14"/>
      <c r="UEA72" s="14"/>
      <c r="UEB72" s="14"/>
      <c r="UEC72" s="14"/>
      <c r="UED72" s="14"/>
      <c r="UEE72" s="14"/>
      <c r="UEF72" s="14"/>
      <c r="UEG72" s="14"/>
      <c r="UEH72" s="14"/>
      <c r="UEI72" s="14"/>
      <c r="UEJ72" s="14"/>
      <c r="UEK72" s="14"/>
      <c r="UEL72" s="14"/>
      <c r="UEM72" s="14"/>
      <c r="UEN72" s="14"/>
      <c r="UEO72" s="14"/>
      <c r="UEP72" s="14"/>
      <c r="UEQ72" s="14"/>
      <c r="UER72" s="14"/>
      <c r="UES72" s="14"/>
      <c r="UET72" s="14"/>
      <c r="UEU72" s="14"/>
      <c r="UEV72" s="14"/>
      <c r="UEW72" s="14"/>
      <c r="UEX72" s="14"/>
      <c r="UEY72" s="14"/>
      <c r="UEZ72" s="14"/>
      <c r="UFA72" s="14"/>
      <c r="UFB72" s="14"/>
      <c r="UFC72" s="14"/>
      <c r="UFD72" s="14"/>
      <c r="UFE72" s="14"/>
      <c r="UFF72" s="14"/>
      <c r="UFG72" s="14"/>
      <c r="UFH72" s="14"/>
      <c r="UFI72" s="14"/>
      <c r="UFJ72" s="14"/>
      <c r="UFK72" s="14"/>
      <c r="UFL72" s="14"/>
      <c r="UFM72" s="14"/>
      <c r="UFN72" s="14"/>
      <c r="UFO72" s="14"/>
      <c r="UFP72" s="14"/>
      <c r="UFQ72" s="14"/>
      <c r="UFR72" s="14"/>
      <c r="UFS72" s="14"/>
      <c r="UFT72" s="14"/>
      <c r="UFU72" s="14"/>
      <c r="UFV72" s="14"/>
      <c r="UFW72" s="14"/>
      <c r="UFX72" s="14"/>
      <c r="UFY72" s="14"/>
      <c r="UFZ72" s="14"/>
      <c r="UGA72" s="14"/>
      <c r="UGB72" s="14"/>
      <c r="UGC72" s="14"/>
      <c r="UGD72" s="14"/>
      <c r="UGE72" s="14"/>
      <c r="UGF72" s="14"/>
      <c r="UGG72" s="14"/>
      <c r="UGH72" s="14"/>
      <c r="UGI72" s="14"/>
      <c r="UGJ72" s="14"/>
      <c r="UGK72" s="14"/>
      <c r="UGL72" s="14"/>
      <c r="UGM72" s="14"/>
      <c r="UGN72" s="14"/>
      <c r="UGO72" s="14"/>
      <c r="UGP72" s="14"/>
      <c r="UGQ72" s="14"/>
      <c r="UGR72" s="14"/>
      <c r="UGS72" s="14"/>
      <c r="UGT72" s="14"/>
      <c r="UGU72" s="14"/>
      <c r="UGV72" s="14"/>
      <c r="UGW72" s="14"/>
      <c r="UGX72" s="14"/>
      <c r="UGY72" s="14"/>
      <c r="UGZ72" s="14"/>
      <c r="UHA72" s="14"/>
      <c r="UHB72" s="14"/>
      <c r="UHC72" s="14"/>
      <c r="UHD72" s="14"/>
      <c r="UHE72" s="14"/>
      <c r="UHF72" s="14"/>
      <c r="UHG72" s="14"/>
      <c r="UHH72" s="14"/>
      <c r="UHI72" s="14"/>
      <c r="UHJ72" s="14"/>
      <c r="UHK72" s="14"/>
      <c r="UHL72" s="14"/>
      <c r="UHM72" s="14"/>
      <c r="UHN72" s="14"/>
      <c r="UHO72" s="14"/>
      <c r="UHP72" s="14"/>
      <c r="UHQ72" s="14"/>
      <c r="UHR72" s="14"/>
      <c r="UHS72" s="14"/>
      <c r="UHT72" s="14"/>
      <c r="UHU72" s="14"/>
      <c r="UHV72" s="14"/>
      <c r="UHW72" s="14"/>
      <c r="UHX72" s="14"/>
      <c r="UHY72" s="14"/>
      <c r="UHZ72" s="14"/>
      <c r="UIA72" s="14"/>
      <c r="UIB72" s="14"/>
      <c r="UIC72" s="14"/>
      <c r="UID72" s="14"/>
      <c r="UIE72" s="14"/>
      <c r="UIF72" s="14"/>
      <c r="UIG72" s="14"/>
      <c r="UIH72" s="14"/>
      <c r="UII72" s="14"/>
      <c r="UIJ72" s="14"/>
      <c r="UIK72" s="14"/>
      <c r="UIL72" s="14"/>
      <c r="UIM72" s="14"/>
      <c r="UIN72" s="14"/>
      <c r="UIO72" s="14"/>
      <c r="UIP72" s="14"/>
      <c r="UIQ72" s="14"/>
      <c r="UIR72" s="14"/>
      <c r="UIS72" s="14"/>
      <c r="UIT72" s="14"/>
      <c r="UIU72" s="14"/>
      <c r="UIV72" s="14"/>
      <c r="UIW72" s="14"/>
      <c r="UIX72" s="14"/>
      <c r="UIY72" s="14"/>
      <c r="UIZ72" s="14"/>
      <c r="UJA72" s="14"/>
      <c r="UJB72" s="14"/>
      <c r="UJC72" s="14"/>
      <c r="UJD72" s="14"/>
      <c r="UJE72" s="14"/>
      <c r="UJF72" s="14"/>
      <c r="UJG72" s="14"/>
      <c r="UJH72" s="14"/>
      <c r="UJI72" s="14"/>
      <c r="UJJ72" s="14"/>
      <c r="UJK72" s="14"/>
      <c r="UJL72" s="14"/>
      <c r="UJM72" s="14"/>
      <c r="UJN72" s="14"/>
      <c r="UJO72" s="14"/>
      <c r="UJP72" s="14"/>
      <c r="UJQ72" s="14"/>
      <c r="UJR72" s="14"/>
      <c r="UJS72" s="14"/>
      <c r="UJT72" s="14"/>
      <c r="UJU72" s="14"/>
      <c r="UJV72" s="14"/>
      <c r="UJW72" s="14"/>
      <c r="UJX72" s="14"/>
      <c r="UJY72" s="14"/>
      <c r="UJZ72" s="14"/>
      <c r="UKA72" s="14"/>
      <c r="UKB72" s="14"/>
      <c r="UKC72" s="14"/>
      <c r="UKD72" s="14"/>
      <c r="UKE72" s="14"/>
      <c r="UKF72" s="14"/>
      <c r="UKG72" s="14"/>
      <c r="UKH72" s="14"/>
      <c r="UKI72" s="14"/>
      <c r="UKJ72" s="14"/>
      <c r="UKK72" s="14"/>
      <c r="UKL72" s="14"/>
      <c r="UKM72" s="14"/>
      <c r="UKN72" s="14"/>
      <c r="UKO72" s="14"/>
      <c r="UKP72" s="14"/>
      <c r="UKQ72" s="14"/>
      <c r="UKR72" s="14"/>
      <c r="UKS72" s="14"/>
      <c r="UKT72" s="14"/>
      <c r="UKU72" s="14"/>
      <c r="UKV72" s="14"/>
      <c r="UKW72" s="14"/>
      <c r="UKX72" s="14"/>
      <c r="UKY72" s="14"/>
      <c r="UKZ72" s="14"/>
      <c r="ULA72" s="14"/>
      <c r="ULB72" s="14"/>
      <c r="ULC72" s="14"/>
      <c r="ULD72" s="14"/>
      <c r="ULE72" s="14"/>
      <c r="ULF72" s="14"/>
      <c r="ULG72" s="14"/>
      <c r="ULH72" s="14"/>
      <c r="ULI72" s="14"/>
      <c r="ULJ72" s="14"/>
      <c r="ULK72" s="14"/>
      <c r="ULL72" s="14"/>
      <c r="ULM72" s="14"/>
      <c r="ULN72" s="14"/>
      <c r="ULO72" s="14"/>
      <c r="ULP72" s="14"/>
      <c r="ULQ72" s="14"/>
      <c r="ULR72" s="14"/>
      <c r="ULS72" s="14"/>
      <c r="ULT72" s="14"/>
      <c r="ULU72" s="14"/>
      <c r="ULV72" s="14"/>
      <c r="ULW72" s="14"/>
      <c r="ULX72" s="14"/>
      <c r="ULY72" s="14"/>
      <c r="ULZ72" s="14"/>
      <c r="UMA72" s="14"/>
      <c r="UMB72" s="14"/>
      <c r="UMC72" s="14"/>
      <c r="UMD72" s="14"/>
      <c r="UME72" s="14"/>
      <c r="UMF72" s="14"/>
      <c r="UMG72" s="14"/>
      <c r="UMH72" s="14"/>
      <c r="UMI72" s="14"/>
      <c r="UMJ72" s="14"/>
      <c r="UMK72" s="14"/>
      <c r="UML72" s="14"/>
      <c r="UMM72" s="14"/>
      <c r="UMN72" s="14"/>
      <c r="UMO72" s="14"/>
      <c r="UMP72" s="14"/>
      <c r="UMQ72" s="14"/>
      <c r="UMR72" s="14"/>
      <c r="UMS72" s="14"/>
      <c r="UMT72" s="14"/>
      <c r="UMU72" s="14"/>
      <c r="UMV72" s="14"/>
      <c r="UMW72" s="14"/>
      <c r="UMX72" s="14"/>
      <c r="UMY72" s="14"/>
      <c r="UMZ72" s="14"/>
      <c r="UNA72" s="14"/>
      <c r="UNB72" s="14"/>
      <c r="UNC72" s="14"/>
      <c r="UND72" s="14"/>
      <c r="UNE72" s="14"/>
      <c r="UNF72" s="14"/>
      <c r="UNG72" s="14"/>
      <c r="UNH72" s="14"/>
      <c r="UNI72" s="14"/>
      <c r="UNJ72" s="14"/>
      <c r="UNK72" s="14"/>
      <c r="UNL72" s="14"/>
      <c r="UNM72" s="14"/>
      <c r="UNN72" s="14"/>
      <c r="UNO72" s="14"/>
      <c r="UNP72" s="14"/>
      <c r="UNQ72" s="14"/>
      <c r="UNR72" s="14"/>
      <c r="UNS72" s="14"/>
      <c r="UNT72" s="14"/>
      <c r="UNU72" s="14"/>
      <c r="UNV72" s="14"/>
      <c r="UNW72" s="14"/>
      <c r="UNX72" s="14"/>
      <c r="UNY72" s="14"/>
      <c r="UNZ72" s="14"/>
      <c r="UOA72" s="14"/>
      <c r="UOB72" s="14"/>
      <c r="UOC72" s="14"/>
      <c r="UOD72" s="14"/>
      <c r="UOE72" s="14"/>
      <c r="UOF72" s="14"/>
      <c r="UOG72" s="14"/>
      <c r="UOH72" s="14"/>
      <c r="UOI72" s="14"/>
      <c r="UOJ72" s="14"/>
      <c r="UOK72" s="14"/>
      <c r="UOL72" s="14"/>
      <c r="UOM72" s="14"/>
      <c r="UON72" s="14"/>
      <c r="UOO72" s="14"/>
      <c r="UOP72" s="14"/>
      <c r="UOQ72" s="14"/>
      <c r="UOR72" s="14"/>
      <c r="UOS72" s="14"/>
      <c r="UOT72" s="14"/>
      <c r="UOU72" s="14"/>
      <c r="UOV72" s="14"/>
      <c r="UOW72" s="14"/>
      <c r="UOX72" s="14"/>
      <c r="UOY72" s="14"/>
      <c r="UOZ72" s="14"/>
      <c r="UPA72" s="14"/>
      <c r="UPB72" s="14"/>
      <c r="UPC72" s="14"/>
      <c r="UPD72" s="14"/>
      <c r="UPE72" s="14"/>
      <c r="UPF72" s="14"/>
      <c r="UPG72" s="14"/>
      <c r="UPH72" s="14"/>
      <c r="UPI72" s="14"/>
      <c r="UPJ72" s="14"/>
      <c r="UPK72" s="14"/>
      <c r="UPL72" s="14"/>
      <c r="UPM72" s="14"/>
      <c r="UPN72" s="14"/>
      <c r="UPO72" s="14"/>
      <c r="UPP72" s="14"/>
      <c r="UPQ72" s="14"/>
      <c r="UPR72" s="14"/>
      <c r="UPS72" s="14"/>
      <c r="UPT72" s="14"/>
      <c r="UPU72" s="14"/>
      <c r="UPV72" s="14"/>
      <c r="UPW72" s="14"/>
      <c r="UPX72" s="14"/>
      <c r="UPY72" s="14"/>
      <c r="UPZ72" s="14"/>
      <c r="UQA72" s="14"/>
      <c r="UQB72" s="14"/>
      <c r="UQC72" s="14"/>
      <c r="UQD72" s="14"/>
      <c r="UQE72" s="14"/>
      <c r="UQF72" s="14"/>
      <c r="UQG72" s="14"/>
      <c r="UQH72" s="14"/>
      <c r="UQI72" s="14"/>
      <c r="UQJ72" s="14"/>
      <c r="UQK72" s="14"/>
      <c r="UQL72" s="14"/>
      <c r="UQM72" s="14"/>
      <c r="UQN72" s="14"/>
      <c r="UQO72" s="14"/>
      <c r="UQP72" s="14"/>
      <c r="UQQ72" s="14"/>
      <c r="UQR72" s="14"/>
      <c r="UQS72" s="14"/>
      <c r="UQT72" s="14"/>
      <c r="UQU72" s="14"/>
      <c r="UQV72" s="14"/>
      <c r="UQW72" s="14"/>
      <c r="UQX72" s="14"/>
      <c r="UQY72" s="14"/>
      <c r="UQZ72" s="14"/>
      <c r="URA72" s="14"/>
      <c r="URB72" s="14"/>
      <c r="URC72" s="14"/>
      <c r="URD72" s="14"/>
      <c r="URE72" s="14"/>
      <c r="URF72" s="14"/>
      <c r="URG72" s="14"/>
      <c r="URH72" s="14"/>
      <c r="URI72" s="14"/>
      <c r="URJ72" s="14"/>
      <c r="URK72" s="14"/>
      <c r="URL72" s="14"/>
      <c r="URM72" s="14"/>
      <c r="URN72" s="14"/>
      <c r="URO72" s="14"/>
      <c r="URP72" s="14"/>
      <c r="URQ72" s="14"/>
      <c r="URR72" s="14"/>
      <c r="URS72" s="14"/>
      <c r="URT72" s="14"/>
      <c r="URU72" s="14"/>
      <c r="URV72" s="14"/>
      <c r="URW72" s="14"/>
      <c r="URX72" s="14"/>
      <c r="URY72" s="14"/>
      <c r="URZ72" s="14"/>
      <c r="USA72" s="14"/>
      <c r="USB72" s="14"/>
      <c r="USC72" s="14"/>
      <c r="USD72" s="14"/>
      <c r="USE72" s="14"/>
      <c r="USF72" s="14"/>
      <c r="USG72" s="14"/>
      <c r="USH72" s="14"/>
      <c r="USI72" s="14"/>
      <c r="USJ72" s="14"/>
      <c r="USK72" s="14"/>
      <c r="USL72" s="14"/>
      <c r="USM72" s="14"/>
      <c r="USN72" s="14"/>
      <c r="USO72" s="14"/>
      <c r="USP72" s="14"/>
      <c r="USQ72" s="14"/>
      <c r="USR72" s="14"/>
      <c r="USS72" s="14"/>
      <c r="UST72" s="14"/>
      <c r="USU72" s="14"/>
      <c r="USV72" s="14"/>
      <c r="USW72" s="14"/>
      <c r="USX72" s="14"/>
      <c r="USY72" s="14"/>
      <c r="USZ72" s="14"/>
      <c r="UTA72" s="14"/>
      <c r="UTB72" s="14"/>
      <c r="UTC72" s="14"/>
      <c r="UTD72" s="14"/>
      <c r="UTE72" s="14"/>
      <c r="UTF72" s="14"/>
      <c r="UTG72" s="14"/>
      <c r="UTH72" s="14"/>
      <c r="UTI72" s="14"/>
      <c r="UTJ72" s="14"/>
      <c r="UTK72" s="14"/>
      <c r="UTL72" s="14"/>
      <c r="UTM72" s="14"/>
      <c r="UTN72" s="14"/>
      <c r="UTO72" s="14"/>
      <c r="UTP72" s="14"/>
      <c r="UTQ72" s="14"/>
      <c r="UTR72" s="14"/>
      <c r="UTS72" s="14"/>
      <c r="UTT72" s="14"/>
      <c r="UTU72" s="14"/>
      <c r="UTV72" s="14"/>
      <c r="UTW72" s="14"/>
      <c r="UTX72" s="14"/>
      <c r="UTY72" s="14"/>
      <c r="UTZ72" s="14"/>
      <c r="UUA72" s="14"/>
      <c r="UUB72" s="14"/>
      <c r="UUC72" s="14"/>
      <c r="UUD72" s="14"/>
      <c r="UUE72" s="14"/>
      <c r="UUF72" s="14"/>
      <c r="UUG72" s="14"/>
      <c r="UUH72" s="14"/>
      <c r="UUI72" s="14"/>
      <c r="UUJ72" s="14"/>
      <c r="UUK72" s="14"/>
      <c r="UUL72" s="14"/>
      <c r="UUM72" s="14"/>
      <c r="UUN72" s="14"/>
      <c r="UUO72" s="14"/>
      <c r="UUP72" s="14"/>
      <c r="UUQ72" s="14"/>
      <c r="UUR72" s="14"/>
      <c r="UUS72" s="14"/>
      <c r="UUT72" s="14"/>
      <c r="UUU72" s="14"/>
      <c r="UUV72" s="14"/>
      <c r="UUW72" s="14"/>
      <c r="UUX72" s="14"/>
      <c r="UUY72" s="14"/>
      <c r="UUZ72" s="14"/>
      <c r="UVA72" s="14"/>
      <c r="UVB72" s="14"/>
      <c r="UVC72" s="14"/>
      <c r="UVD72" s="14"/>
      <c r="UVE72" s="14"/>
      <c r="UVF72" s="14"/>
      <c r="UVG72" s="14"/>
      <c r="UVH72" s="14"/>
      <c r="UVI72" s="14"/>
      <c r="UVJ72" s="14"/>
      <c r="UVK72" s="14"/>
      <c r="UVL72" s="14"/>
      <c r="UVM72" s="14"/>
      <c r="UVN72" s="14"/>
      <c r="UVO72" s="14"/>
      <c r="UVP72" s="14"/>
      <c r="UVQ72" s="14"/>
      <c r="UVR72" s="14"/>
      <c r="UVS72" s="14"/>
      <c r="UVT72" s="14"/>
      <c r="UVU72" s="14"/>
      <c r="UVV72" s="14"/>
      <c r="UVW72" s="14"/>
      <c r="UVX72" s="14"/>
      <c r="UVY72" s="14"/>
      <c r="UVZ72" s="14"/>
      <c r="UWA72" s="14"/>
      <c r="UWB72" s="14"/>
      <c r="UWC72" s="14"/>
      <c r="UWD72" s="14"/>
      <c r="UWE72" s="14"/>
      <c r="UWF72" s="14"/>
      <c r="UWG72" s="14"/>
      <c r="UWH72" s="14"/>
      <c r="UWI72" s="14"/>
      <c r="UWJ72" s="14"/>
      <c r="UWK72" s="14"/>
      <c r="UWL72" s="14"/>
      <c r="UWM72" s="14"/>
      <c r="UWN72" s="14"/>
      <c r="UWO72" s="14"/>
      <c r="UWP72" s="14"/>
      <c r="UWQ72" s="14"/>
      <c r="UWR72" s="14"/>
      <c r="UWS72" s="14"/>
      <c r="UWT72" s="14"/>
      <c r="UWU72" s="14"/>
      <c r="UWV72" s="14"/>
      <c r="UWW72" s="14"/>
      <c r="UWX72" s="14"/>
      <c r="UWY72" s="14"/>
      <c r="UWZ72" s="14"/>
      <c r="UXA72" s="14"/>
      <c r="UXB72" s="14"/>
      <c r="UXC72" s="14"/>
      <c r="UXD72" s="14"/>
      <c r="UXE72" s="14"/>
      <c r="UXF72" s="14"/>
      <c r="UXG72" s="14"/>
      <c r="UXH72" s="14"/>
      <c r="UXI72" s="14"/>
      <c r="UXJ72" s="14"/>
      <c r="UXK72" s="14"/>
      <c r="UXL72" s="14"/>
      <c r="UXM72" s="14"/>
      <c r="UXN72" s="14"/>
      <c r="UXO72" s="14"/>
      <c r="UXP72" s="14"/>
      <c r="UXQ72" s="14"/>
      <c r="UXR72" s="14"/>
      <c r="UXS72" s="14"/>
      <c r="UXT72" s="14"/>
      <c r="UXU72" s="14"/>
      <c r="UXV72" s="14"/>
      <c r="UXW72" s="14"/>
      <c r="UXX72" s="14"/>
      <c r="UXY72" s="14"/>
      <c r="UXZ72" s="14"/>
      <c r="UYA72" s="14"/>
      <c r="UYB72" s="14"/>
      <c r="UYC72" s="14"/>
      <c r="UYD72" s="14"/>
      <c r="UYE72" s="14"/>
      <c r="UYF72" s="14"/>
      <c r="UYG72" s="14"/>
      <c r="UYH72" s="14"/>
      <c r="UYI72" s="14"/>
      <c r="UYJ72" s="14"/>
      <c r="UYK72" s="14"/>
      <c r="UYL72" s="14"/>
      <c r="UYM72" s="14"/>
      <c r="UYN72" s="14"/>
      <c r="UYO72" s="14"/>
      <c r="UYP72" s="14"/>
      <c r="UYQ72" s="14"/>
      <c r="UYR72" s="14"/>
      <c r="UYS72" s="14"/>
      <c r="UYT72" s="14"/>
      <c r="UYU72" s="14"/>
      <c r="UYV72" s="14"/>
      <c r="UYW72" s="14"/>
      <c r="UYX72" s="14"/>
      <c r="UYY72" s="14"/>
      <c r="UYZ72" s="14"/>
      <c r="UZA72" s="14"/>
      <c r="UZB72" s="14"/>
      <c r="UZC72" s="14"/>
      <c r="UZD72" s="14"/>
      <c r="UZE72" s="14"/>
      <c r="UZF72" s="14"/>
      <c r="UZG72" s="14"/>
      <c r="UZH72" s="14"/>
      <c r="UZI72" s="14"/>
      <c r="UZJ72" s="14"/>
      <c r="UZK72" s="14"/>
      <c r="UZL72" s="14"/>
      <c r="UZM72" s="14"/>
      <c r="UZN72" s="14"/>
      <c r="UZO72" s="14"/>
      <c r="UZP72" s="14"/>
      <c r="UZQ72" s="14"/>
      <c r="UZR72" s="14"/>
      <c r="UZS72" s="14"/>
      <c r="UZT72" s="14"/>
      <c r="UZU72" s="14"/>
      <c r="UZV72" s="14"/>
      <c r="UZW72" s="14"/>
      <c r="UZX72" s="14"/>
      <c r="UZY72" s="14"/>
      <c r="UZZ72" s="14"/>
      <c r="VAA72" s="14"/>
      <c r="VAB72" s="14"/>
      <c r="VAC72" s="14"/>
      <c r="VAD72" s="14"/>
      <c r="VAE72" s="14"/>
      <c r="VAF72" s="14"/>
      <c r="VAG72" s="14"/>
      <c r="VAH72" s="14"/>
      <c r="VAI72" s="14"/>
      <c r="VAJ72" s="14"/>
      <c r="VAK72" s="14"/>
      <c r="VAL72" s="14"/>
      <c r="VAM72" s="14"/>
      <c r="VAN72" s="14"/>
      <c r="VAO72" s="14"/>
      <c r="VAP72" s="14"/>
      <c r="VAQ72" s="14"/>
      <c r="VAR72" s="14"/>
      <c r="VAS72" s="14"/>
      <c r="VAT72" s="14"/>
      <c r="VAU72" s="14"/>
      <c r="VAV72" s="14"/>
      <c r="VAW72" s="14"/>
      <c r="VAX72" s="14"/>
      <c r="VAY72" s="14"/>
      <c r="VAZ72" s="14"/>
      <c r="VBA72" s="14"/>
      <c r="VBB72" s="14"/>
      <c r="VBC72" s="14"/>
      <c r="VBD72" s="14"/>
      <c r="VBE72" s="14"/>
      <c r="VBF72" s="14"/>
      <c r="VBG72" s="14"/>
      <c r="VBH72" s="14"/>
      <c r="VBI72" s="14"/>
      <c r="VBJ72" s="14"/>
      <c r="VBK72" s="14"/>
      <c r="VBL72" s="14"/>
      <c r="VBM72" s="14"/>
      <c r="VBN72" s="14"/>
      <c r="VBO72" s="14"/>
      <c r="VBP72" s="14"/>
      <c r="VBQ72" s="14"/>
      <c r="VBR72" s="14"/>
      <c r="VBS72" s="14"/>
      <c r="VBT72" s="14"/>
      <c r="VBU72" s="14"/>
      <c r="VBV72" s="14"/>
      <c r="VBW72" s="14"/>
      <c r="VBX72" s="14"/>
      <c r="VBY72" s="14"/>
      <c r="VBZ72" s="14"/>
      <c r="VCA72" s="14"/>
      <c r="VCB72" s="14"/>
      <c r="VCC72" s="14"/>
      <c r="VCD72" s="14"/>
      <c r="VCE72" s="14"/>
      <c r="VCF72" s="14"/>
      <c r="VCG72" s="14"/>
      <c r="VCH72" s="14"/>
      <c r="VCI72" s="14"/>
      <c r="VCJ72" s="14"/>
      <c r="VCK72" s="14"/>
      <c r="VCL72" s="14"/>
      <c r="VCM72" s="14"/>
      <c r="VCN72" s="14"/>
      <c r="VCO72" s="14"/>
      <c r="VCP72" s="14"/>
      <c r="VCQ72" s="14"/>
      <c r="VCR72" s="14"/>
      <c r="VCS72" s="14"/>
      <c r="VCT72" s="14"/>
      <c r="VCU72" s="14"/>
      <c r="VCV72" s="14"/>
      <c r="VCW72" s="14"/>
      <c r="VCX72" s="14"/>
      <c r="VCY72" s="14"/>
      <c r="VCZ72" s="14"/>
      <c r="VDA72" s="14"/>
      <c r="VDB72" s="14"/>
      <c r="VDC72" s="14"/>
      <c r="VDD72" s="14"/>
      <c r="VDE72" s="14"/>
      <c r="VDF72" s="14"/>
      <c r="VDG72" s="14"/>
      <c r="VDH72" s="14"/>
      <c r="VDI72" s="14"/>
      <c r="VDJ72" s="14"/>
      <c r="VDK72" s="14"/>
      <c r="VDL72" s="14"/>
      <c r="VDM72" s="14"/>
      <c r="VDN72" s="14"/>
      <c r="VDO72" s="14"/>
      <c r="VDP72" s="14"/>
      <c r="VDQ72" s="14"/>
      <c r="VDR72" s="14"/>
      <c r="VDS72" s="14"/>
      <c r="VDT72" s="14"/>
      <c r="VDU72" s="14"/>
      <c r="VDV72" s="14"/>
      <c r="VDW72" s="14"/>
      <c r="VDX72" s="14"/>
      <c r="VDY72" s="14"/>
      <c r="VDZ72" s="14"/>
      <c r="VEA72" s="14"/>
      <c r="VEB72" s="14"/>
      <c r="VEC72" s="14"/>
      <c r="VED72" s="14"/>
      <c r="VEE72" s="14"/>
      <c r="VEF72" s="14"/>
      <c r="VEG72" s="14"/>
      <c r="VEH72" s="14"/>
      <c r="VEI72" s="14"/>
      <c r="VEJ72" s="14"/>
      <c r="VEK72" s="14"/>
      <c r="VEL72" s="14"/>
      <c r="VEM72" s="14"/>
      <c r="VEN72" s="14"/>
      <c r="VEO72" s="14"/>
      <c r="VEP72" s="14"/>
      <c r="VEQ72" s="14"/>
      <c r="VER72" s="14"/>
      <c r="VES72" s="14"/>
      <c r="VET72" s="14"/>
      <c r="VEU72" s="14"/>
      <c r="VEV72" s="14"/>
      <c r="VEW72" s="14"/>
      <c r="VEX72" s="14"/>
      <c r="VEY72" s="14"/>
      <c r="VEZ72" s="14"/>
      <c r="VFA72" s="14"/>
      <c r="VFB72" s="14"/>
      <c r="VFC72" s="14"/>
      <c r="VFD72" s="14"/>
      <c r="VFE72" s="14"/>
      <c r="VFF72" s="14"/>
      <c r="VFG72" s="14"/>
      <c r="VFH72" s="14"/>
      <c r="VFI72" s="14"/>
      <c r="VFJ72" s="14"/>
      <c r="VFK72" s="14"/>
      <c r="VFL72" s="14"/>
      <c r="VFM72" s="14"/>
      <c r="VFN72" s="14"/>
      <c r="VFO72" s="14"/>
      <c r="VFP72" s="14"/>
      <c r="VFQ72" s="14"/>
      <c r="VFR72" s="14"/>
      <c r="VFS72" s="14"/>
      <c r="VFT72" s="14"/>
      <c r="VFU72" s="14"/>
      <c r="VFV72" s="14"/>
      <c r="VFW72" s="14"/>
      <c r="VFX72" s="14"/>
      <c r="VFY72" s="14"/>
      <c r="VFZ72" s="14"/>
      <c r="VGA72" s="14"/>
      <c r="VGB72" s="14"/>
      <c r="VGC72" s="14"/>
      <c r="VGD72" s="14"/>
      <c r="VGE72" s="14"/>
      <c r="VGF72" s="14"/>
      <c r="VGG72" s="14"/>
      <c r="VGH72" s="14"/>
      <c r="VGI72" s="14"/>
      <c r="VGJ72" s="14"/>
      <c r="VGK72" s="14"/>
      <c r="VGL72" s="14"/>
      <c r="VGM72" s="14"/>
      <c r="VGN72" s="14"/>
      <c r="VGO72" s="14"/>
      <c r="VGP72" s="14"/>
      <c r="VGQ72" s="14"/>
      <c r="VGR72" s="14"/>
      <c r="VGS72" s="14"/>
      <c r="VGT72" s="14"/>
      <c r="VGU72" s="14"/>
      <c r="VGV72" s="14"/>
      <c r="VGW72" s="14"/>
      <c r="VGX72" s="14"/>
      <c r="VGY72" s="14"/>
      <c r="VGZ72" s="14"/>
      <c r="VHA72" s="14"/>
      <c r="VHB72" s="14"/>
      <c r="VHC72" s="14"/>
      <c r="VHD72" s="14"/>
      <c r="VHE72" s="14"/>
      <c r="VHF72" s="14"/>
      <c r="VHG72" s="14"/>
      <c r="VHH72" s="14"/>
      <c r="VHI72" s="14"/>
      <c r="VHJ72" s="14"/>
      <c r="VHK72" s="14"/>
      <c r="VHL72" s="14"/>
      <c r="VHM72" s="14"/>
      <c r="VHN72" s="14"/>
      <c r="VHO72" s="14"/>
      <c r="VHP72" s="14"/>
      <c r="VHQ72" s="14"/>
      <c r="VHR72" s="14"/>
      <c r="VHS72" s="14"/>
      <c r="VHT72" s="14"/>
      <c r="VHU72" s="14"/>
      <c r="VHV72" s="14"/>
      <c r="VHW72" s="14"/>
      <c r="VHX72" s="14"/>
      <c r="VHY72" s="14"/>
      <c r="VHZ72" s="14"/>
      <c r="VIA72" s="14"/>
      <c r="VIB72" s="14"/>
      <c r="VIC72" s="14"/>
      <c r="VID72" s="14"/>
      <c r="VIE72" s="14"/>
      <c r="VIF72" s="14"/>
      <c r="VIG72" s="14"/>
      <c r="VIH72" s="14"/>
      <c r="VII72" s="14"/>
      <c r="VIJ72" s="14"/>
      <c r="VIK72" s="14"/>
      <c r="VIL72" s="14"/>
      <c r="VIM72" s="14"/>
      <c r="VIN72" s="14"/>
      <c r="VIO72" s="14"/>
      <c r="VIP72" s="14"/>
      <c r="VIQ72" s="14"/>
      <c r="VIR72" s="14"/>
      <c r="VIS72" s="14"/>
      <c r="VIT72" s="14"/>
      <c r="VIU72" s="14"/>
      <c r="VIV72" s="14"/>
      <c r="VIW72" s="14"/>
      <c r="VIX72" s="14"/>
      <c r="VIY72" s="14"/>
      <c r="VIZ72" s="14"/>
      <c r="VJA72" s="14"/>
      <c r="VJB72" s="14"/>
      <c r="VJC72" s="14"/>
      <c r="VJD72" s="14"/>
      <c r="VJE72" s="14"/>
      <c r="VJF72" s="14"/>
      <c r="VJG72" s="14"/>
      <c r="VJH72" s="14"/>
      <c r="VJI72" s="14"/>
      <c r="VJJ72" s="14"/>
      <c r="VJK72" s="14"/>
      <c r="VJL72" s="14"/>
      <c r="VJM72" s="14"/>
      <c r="VJN72" s="14"/>
      <c r="VJO72" s="14"/>
      <c r="VJP72" s="14"/>
      <c r="VJQ72" s="14"/>
      <c r="VJR72" s="14"/>
      <c r="VJS72" s="14"/>
      <c r="VJT72" s="14"/>
      <c r="VJU72" s="14"/>
      <c r="VJV72" s="14"/>
      <c r="VJW72" s="14"/>
      <c r="VJX72" s="14"/>
      <c r="VJY72" s="14"/>
      <c r="VJZ72" s="14"/>
      <c r="VKA72" s="14"/>
      <c r="VKB72" s="14"/>
      <c r="VKC72" s="14"/>
      <c r="VKD72" s="14"/>
      <c r="VKE72" s="14"/>
      <c r="VKF72" s="14"/>
      <c r="VKG72" s="14"/>
      <c r="VKH72" s="14"/>
      <c r="VKI72" s="14"/>
      <c r="VKJ72" s="14"/>
      <c r="VKK72" s="14"/>
      <c r="VKL72" s="14"/>
      <c r="VKM72" s="14"/>
      <c r="VKN72" s="14"/>
      <c r="VKO72" s="14"/>
      <c r="VKP72" s="14"/>
      <c r="VKQ72" s="14"/>
      <c r="VKR72" s="14"/>
      <c r="VKS72" s="14"/>
      <c r="VKT72" s="14"/>
      <c r="VKU72" s="14"/>
      <c r="VKV72" s="14"/>
      <c r="VKW72" s="14"/>
      <c r="VKX72" s="14"/>
      <c r="VKY72" s="14"/>
      <c r="VKZ72" s="14"/>
      <c r="VLA72" s="14"/>
      <c r="VLB72" s="14"/>
      <c r="VLC72" s="14"/>
      <c r="VLD72" s="14"/>
      <c r="VLE72" s="14"/>
      <c r="VLF72" s="14"/>
      <c r="VLG72" s="14"/>
      <c r="VLH72" s="14"/>
      <c r="VLI72" s="14"/>
      <c r="VLJ72" s="14"/>
      <c r="VLK72" s="14"/>
      <c r="VLL72" s="14"/>
      <c r="VLM72" s="14"/>
      <c r="VLN72" s="14"/>
      <c r="VLO72" s="14"/>
      <c r="VLP72" s="14"/>
      <c r="VLQ72" s="14"/>
      <c r="VLR72" s="14"/>
      <c r="VLS72" s="14"/>
      <c r="VLT72" s="14"/>
      <c r="VLU72" s="14"/>
      <c r="VLV72" s="14"/>
      <c r="VLW72" s="14"/>
      <c r="VLX72" s="14"/>
      <c r="VLY72" s="14"/>
      <c r="VLZ72" s="14"/>
      <c r="VMA72" s="14"/>
      <c r="VMB72" s="14"/>
      <c r="VMC72" s="14"/>
      <c r="VMD72" s="14"/>
      <c r="VME72" s="14"/>
      <c r="VMF72" s="14"/>
      <c r="VMG72" s="14"/>
      <c r="VMH72" s="14"/>
      <c r="VMI72" s="14"/>
      <c r="VMJ72" s="14"/>
      <c r="VMK72" s="14"/>
      <c r="VML72" s="14"/>
      <c r="VMM72" s="14"/>
      <c r="VMN72" s="14"/>
      <c r="VMO72" s="14"/>
      <c r="VMP72" s="14"/>
      <c r="VMQ72" s="14"/>
      <c r="VMR72" s="14"/>
      <c r="VMS72" s="14"/>
      <c r="VMT72" s="14"/>
      <c r="VMU72" s="14"/>
      <c r="VMV72" s="14"/>
      <c r="VMW72" s="14"/>
      <c r="VMX72" s="14"/>
      <c r="VMY72" s="14"/>
      <c r="VMZ72" s="14"/>
      <c r="VNA72" s="14"/>
      <c r="VNB72" s="14"/>
      <c r="VNC72" s="14"/>
      <c r="VND72" s="14"/>
      <c r="VNE72" s="14"/>
      <c r="VNF72" s="14"/>
      <c r="VNG72" s="14"/>
      <c r="VNH72" s="14"/>
      <c r="VNI72" s="14"/>
      <c r="VNJ72" s="14"/>
      <c r="VNK72" s="14"/>
      <c r="VNL72" s="14"/>
      <c r="VNM72" s="14"/>
      <c r="VNN72" s="14"/>
      <c r="VNO72" s="14"/>
      <c r="VNP72" s="14"/>
      <c r="VNQ72" s="14"/>
      <c r="VNR72" s="14"/>
      <c r="VNS72" s="14"/>
      <c r="VNT72" s="14"/>
      <c r="VNU72" s="14"/>
      <c r="VNV72" s="14"/>
      <c r="VNW72" s="14"/>
      <c r="VNX72" s="14"/>
      <c r="VNY72" s="14"/>
      <c r="VNZ72" s="14"/>
      <c r="VOA72" s="14"/>
      <c r="VOB72" s="14"/>
      <c r="VOC72" s="14"/>
      <c r="VOD72" s="14"/>
      <c r="VOE72" s="14"/>
      <c r="VOF72" s="14"/>
      <c r="VOG72" s="14"/>
      <c r="VOH72" s="14"/>
      <c r="VOI72" s="14"/>
      <c r="VOJ72" s="14"/>
      <c r="VOK72" s="14"/>
      <c r="VOL72" s="14"/>
      <c r="VOM72" s="14"/>
      <c r="VON72" s="14"/>
      <c r="VOO72" s="14"/>
      <c r="VOP72" s="14"/>
      <c r="VOQ72" s="14"/>
      <c r="VOR72" s="14"/>
      <c r="VOS72" s="14"/>
      <c r="VOT72" s="14"/>
      <c r="VOU72" s="14"/>
      <c r="VOV72" s="14"/>
      <c r="VOW72" s="14"/>
      <c r="VOX72" s="14"/>
      <c r="VOY72" s="14"/>
      <c r="VOZ72" s="14"/>
      <c r="VPA72" s="14"/>
      <c r="VPB72" s="14"/>
      <c r="VPC72" s="14"/>
      <c r="VPD72" s="14"/>
      <c r="VPE72" s="14"/>
      <c r="VPF72" s="14"/>
      <c r="VPG72" s="14"/>
      <c r="VPH72" s="14"/>
      <c r="VPI72" s="14"/>
      <c r="VPJ72" s="14"/>
      <c r="VPK72" s="14"/>
      <c r="VPL72" s="14"/>
      <c r="VPM72" s="14"/>
      <c r="VPN72" s="14"/>
      <c r="VPO72" s="14"/>
      <c r="VPP72" s="14"/>
      <c r="VPQ72" s="14"/>
      <c r="VPR72" s="14"/>
      <c r="VPS72" s="14"/>
      <c r="VPT72" s="14"/>
      <c r="VPU72" s="14"/>
      <c r="VPV72" s="14"/>
      <c r="VPW72" s="14"/>
      <c r="VPX72" s="14"/>
      <c r="VPY72" s="14"/>
      <c r="VPZ72" s="14"/>
      <c r="VQA72" s="14"/>
      <c r="VQB72" s="14"/>
      <c r="VQC72" s="14"/>
      <c r="VQD72" s="14"/>
      <c r="VQE72" s="14"/>
      <c r="VQF72" s="14"/>
      <c r="VQG72" s="14"/>
      <c r="VQH72" s="14"/>
      <c r="VQI72" s="14"/>
      <c r="VQJ72" s="14"/>
      <c r="VQK72" s="14"/>
      <c r="VQL72" s="14"/>
      <c r="VQM72" s="14"/>
      <c r="VQN72" s="14"/>
      <c r="VQO72" s="14"/>
      <c r="VQP72" s="14"/>
      <c r="VQQ72" s="14"/>
      <c r="VQR72" s="14"/>
      <c r="VQS72" s="14"/>
      <c r="VQT72" s="14"/>
      <c r="VQU72" s="14"/>
      <c r="VQV72" s="14"/>
      <c r="VQW72" s="14"/>
      <c r="VQX72" s="14"/>
      <c r="VQY72" s="14"/>
      <c r="VQZ72" s="14"/>
      <c r="VRA72" s="14"/>
      <c r="VRB72" s="14"/>
      <c r="VRC72" s="14"/>
      <c r="VRD72" s="14"/>
      <c r="VRE72" s="14"/>
      <c r="VRF72" s="14"/>
      <c r="VRG72" s="14"/>
      <c r="VRH72" s="14"/>
      <c r="VRI72" s="14"/>
      <c r="VRJ72" s="14"/>
      <c r="VRK72" s="14"/>
      <c r="VRL72" s="14"/>
      <c r="VRM72" s="14"/>
      <c r="VRN72" s="14"/>
      <c r="VRO72" s="14"/>
      <c r="VRP72" s="14"/>
      <c r="VRQ72" s="14"/>
      <c r="VRR72" s="14"/>
      <c r="VRS72" s="14"/>
      <c r="VRT72" s="14"/>
      <c r="VRU72" s="14"/>
      <c r="VRV72" s="14"/>
      <c r="VRW72" s="14"/>
      <c r="VRX72" s="14"/>
      <c r="VRY72" s="14"/>
      <c r="VRZ72" s="14"/>
      <c r="VSA72" s="14"/>
      <c r="VSB72" s="14"/>
      <c r="VSC72" s="14"/>
      <c r="VSD72" s="14"/>
      <c r="VSE72" s="14"/>
      <c r="VSF72" s="14"/>
      <c r="VSG72" s="14"/>
      <c r="VSH72" s="14"/>
      <c r="VSI72" s="14"/>
      <c r="VSJ72" s="14"/>
      <c r="VSK72" s="14"/>
      <c r="VSL72" s="14"/>
      <c r="VSM72" s="14"/>
      <c r="VSN72" s="14"/>
      <c r="VSO72" s="14"/>
      <c r="VSP72" s="14"/>
      <c r="VSQ72" s="14"/>
      <c r="VSR72" s="14"/>
      <c r="VSS72" s="14"/>
      <c r="VST72" s="14"/>
      <c r="VSU72" s="14"/>
      <c r="VSV72" s="14"/>
      <c r="VSW72" s="14"/>
      <c r="VSX72" s="14"/>
      <c r="VSY72" s="14"/>
      <c r="VSZ72" s="14"/>
      <c r="VTA72" s="14"/>
      <c r="VTB72" s="14"/>
      <c r="VTC72" s="14"/>
      <c r="VTD72" s="14"/>
      <c r="VTE72" s="14"/>
      <c r="VTF72" s="14"/>
      <c r="VTG72" s="14"/>
      <c r="VTH72" s="14"/>
      <c r="VTI72" s="14"/>
      <c r="VTJ72" s="14"/>
      <c r="VTK72" s="14"/>
      <c r="VTL72" s="14"/>
      <c r="VTM72" s="14"/>
      <c r="VTN72" s="14"/>
      <c r="VTO72" s="14"/>
      <c r="VTP72" s="14"/>
      <c r="VTQ72" s="14"/>
      <c r="VTR72" s="14"/>
      <c r="VTS72" s="14"/>
      <c r="VTT72" s="14"/>
      <c r="VTU72" s="14"/>
      <c r="VTV72" s="14"/>
      <c r="VTW72" s="14"/>
      <c r="VTX72" s="14"/>
      <c r="VTY72" s="14"/>
      <c r="VTZ72" s="14"/>
      <c r="VUA72" s="14"/>
      <c r="VUB72" s="14"/>
      <c r="VUC72" s="14"/>
      <c r="VUD72" s="14"/>
      <c r="VUE72" s="14"/>
      <c r="VUF72" s="14"/>
      <c r="VUG72" s="14"/>
      <c r="VUH72" s="14"/>
      <c r="VUI72" s="14"/>
      <c r="VUJ72" s="14"/>
      <c r="VUK72" s="14"/>
      <c r="VUL72" s="14"/>
      <c r="VUM72" s="14"/>
      <c r="VUN72" s="14"/>
      <c r="VUO72" s="14"/>
      <c r="VUP72" s="14"/>
      <c r="VUQ72" s="14"/>
      <c r="VUR72" s="14"/>
      <c r="VUS72" s="14"/>
      <c r="VUT72" s="14"/>
      <c r="VUU72" s="14"/>
      <c r="VUV72" s="14"/>
      <c r="VUW72" s="14"/>
      <c r="VUX72" s="14"/>
      <c r="VUY72" s="14"/>
      <c r="VUZ72" s="14"/>
      <c r="VVA72" s="14"/>
      <c r="VVB72" s="14"/>
      <c r="VVC72" s="14"/>
      <c r="VVD72" s="14"/>
      <c r="VVE72" s="14"/>
      <c r="VVF72" s="14"/>
      <c r="VVG72" s="14"/>
      <c r="VVH72" s="14"/>
      <c r="VVI72" s="14"/>
      <c r="VVJ72" s="14"/>
      <c r="VVK72" s="14"/>
      <c r="VVL72" s="14"/>
      <c r="VVM72" s="14"/>
      <c r="VVN72" s="14"/>
      <c r="VVO72" s="14"/>
      <c r="VVP72" s="14"/>
      <c r="VVQ72" s="14"/>
      <c r="VVR72" s="14"/>
      <c r="VVS72" s="14"/>
      <c r="VVT72" s="14"/>
      <c r="VVU72" s="14"/>
      <c r="VVV72" s="14"/>
      <c r="VVW72" s="14"/>
      <c r="VVX72" s="14"/>
      <c r="VVY72" s="14"/>
      <c r="VVZ72" s="14"/>
      <c r="VWA72" s="14"/>
      <c r="VWB72" s="14"/>
      <c r="VWC72" s="14"/>
      <c r="VWD72" s="14"/>
      <c r="VWE72" s="14"/>
      <c r="VWF72" s="14"/>
      <c r="VWG72" s="14"/>
      <c r="VWH72" s="14"/>
      <c r="VWI72" s="14"/>
      <c r="VWJ72" s="14"/>
      <c r="VWK72" s="14"/>
      <c r="VWL72" s="14"/>
      <c r="VWM72" s="14"/>
      <c r="VWN72" s="14"/>
      <c r="VWO72" s="14"/>
      <c r="VWP72" s="14"/>
      <c r="VWQ72" s="14"/>
      <c r="VWR72" s="14"/>
      <c r="VWS72" s="14"/>
      <c r="VWT72" s="14"/>
      <c r="VWU72" s="14"/>
      <c r="VWV72" s="14"/>
      <c r="VWW72" s="14"/>
      <c r="VWX72" s="14"/>
      <c r="VWY72" s="14"/>
      <c r="VWZ72" s="14"/>
      <c r="VXA72" s="14"/>
      <c r="VXB72" s="14"/>
      <c r="VXC72" s="14"/>
      <c r="VXD72" s="14"/>
      <c r="VXE72" s="14"/>
      <c r="VXF72" s="14"/>
      <c r="VXG72" s="14"/>
      <c r="VXH72" s="14"/>
      <c r="VXI72" s="14"/>
      <c r="VXJ72" s="14"/>
      <c r="VXK72" s="14"/>
      <c r="VXL72" s="14"/>
      <c r="VXM72" s="14"/>
      <c r="VXN72" s="14"/>
      <c r="VXO72" s="14"/>
      <c r="VXP72" s="14"/>
      <c r="VXQ72" s="14"/>
      <c r="VXR72" s="14"/>
      <c r="VXS72" s="14"/>
      <c r="VXT72" s="14"/>
      <c r="VXU72" s="14"/>
      <c r="VXV72" s="14"/>
      <c r="VXW72" s="14"/>
      <c r="VXX72" s="14"/>
      <c r="VXY72" s="14"/>
      <c r="VXZ72" s="14"/>
      <c r="VYA72" s="14"/>
      <c r="VYB72" s="14"/>
      <c r="VYC72" s="14"/>
      <c r="VYD72" s="14"/>
      <c r="VYE72" s="14"/>
      <c r="VYF72" s="14"/>
      <c r="VYG72" s="14"/>
      <c r="VYH72" s="14"/>
      <c r="VYI72" s="14"/>
      <c r="VYJ72" s="14"/>
      <c r="VYK72" s="14"/>
      <c r="VYL72" s="14"/>
      <c r="VYM72" s="14"/>
      <c r="VYN72" s="14"/>
      <c r="VYO72" s="14"/>
      <c r="VYP72" s="14"/>
      <c r="VYQ72" s="14"/>
      <c r="VYR72" s="14"/>
      <c r="VYS72" s="14"/>
      <c r="VYT72" s="14"/>
      <c r="VYU72" s="14"/>
      <c r="VYV72" s="14"/>
      <c r="VYW72" s="14"/>
      <c r="VYX72" s="14"/>
      <c r="VYY72" s="14"/>
      <c r="VYZ72" s="14"/>
      <c r="VZA72" s="14"/>
      <c r="VZB72" s="14"/>
      <c r="VZC72" s="14"/>
      <c r="VZD72" s="14"/>
      <c r="VZE72" s="14"/>
      <c r="VZF72" s="14"/>
      <c r="VZG72" s="14"/>
      <c r="VZH72" s="14"/>
      <c r="VZI72" s="14"/>
      <c r="VZJ72" s="14"/>
      <c r="VZK72" s="14"/>
      <c r="VZL72" s="14"/>
      <c r="VZM72" s="14"/>
      <c r="VZN72" s="14"/>
      <c r="VZO72" s="14"/>
      <c r="VZP72" s="14"/>
      <c r="VZQ72" s="14"/>
      <c r="VZR72" s="14"/>
      <c r="VZS72" s="14"/>
      <c r="VZT72" s="14"/>
      <c r="VZU72" s="14"/>
      <c r="VZV72" s="14"/>
      <c r="VZW72" s="14"/>
      <c r="VZX72" s="14"/>
      <c r="VZY72" s="14"/>
      <c r="VZZ72" s="14"/>
      <c r="WAA72" s="14"/>
      <c r="WAB72" s="14"/>
      <c r="WAC72" s="14"/>
      <c r="WAD72" s="14"/>
      <c r="WAE72" s="14"/>
      <c r="WAF72" s="14"/>
      <c r="WAG72" s="14"/>
      <c r="WAH72" s="14"/>
      <c r="WAI72" s="14"/>
      <c r="WAJ72" s="14"/>
      <c r="WAK72" s="14"/>
      <c r="WAL72" s="14"/>
      <c r="WAM72" s="14"/>
      <c r="WAN72" s="14"/>
      <c r="WAO72" s="14"/>
      <c r="WAP72" s="14"/>
      <c r="WAQ72" s="14"/>
      <c r="WAR72" s="14"/>
      <c r="WAS72" s="14"/>
      <c r="WAT72" s="14"/>
      <c r="WAU72" s="14"/>
      <c r="WAV72" s="14"/>
      <c r="WAW72" s="14"/>
      <c r="WAX72" s="14"/>
      <c r="WAY72" s="14"/>
      <c r="WAZ72" s="14"/>
      <c r="WBA72" s="14"/>
      <c r="WBB72" s="14"/>
      <c r="WBC72" s="14"/>
      <c r="WBD72" s="14"/>
      <c r="WBE72" s="14"/>
      <c r="WBF72" s="14"/>
      <c r="WBG72" s="14"/>
      <c r="WBH72" s="14"/>
      <c r="WBI72" s="14"/>
      <c r="WBJ72" s="14"/>
      <c r="WBK72" s="14"/>
      <c r="WBL72" s="14"/>
      <c r="WBM72" s="14"/>
      <c r="WBN72" s="14"/>
      <c r="WBO72" s="14"/>
      <c r="WBP72" s="14"/>
      <c r="WBQ72" s="14"/>
      <c r="WBR72" s="14"/>
      <c r="WBS72" s="14"/>
      <c r="WBT72" s="14"/>
      <c r="WBU72" s="14"/>
      <c r="WBV72" s="14"/>
      <c r="WBW72" s="14"/>
      <c r="WBX72" s="14"/>
      <c r="WBY72" s="14"/>
      <c r="WBZ72" s="14"/>
      <c r="WCA72" s="14"/>
      <c r="WCB72" s="14"/>
      <c r="WCC72" s="14"/>
      <c r="WCD72" s="14"/>
      <c r="WCE72" s="14"/>
      <c r="WCF72" s="14"/>
      <c r="WCG72" s="14"/>
      <c r="WCH72" s="14"/>
      <c r="WCI72" s="14"/>
      <c r="WCJ72" s="14"/>
      <c r="WCK72" s="14"/>
      <c r="WCL72" s="14"/>
      <c r="WCM72" s="14"/>
      <c r="WCN72" s="14"/>
      <c r="WCO72" s="14"/>
      <c r="WCP72" s="14"/>
      <c r="WCQ72" s="14"/>
      <c r="WCR72" s="14"/>
      <c r="WCS72" s="14"/>
      <c r="WCT72" s="14"/>
      <c r="WCU72" s="14"/>
      <c r="WCV72" s="14"/>
      <c r="WCW72" s="14"/>
      <c r="WCX72" s="14"/>
      <c r="WCY72" s="14"/>
      <c r="WCZ72" s="14"/>
      <c r="WDA72" s="14"/>
      <c r="WDB72" s="14"/>
      <c r="WDC72" s="14"/>
      <c r="WDD72" s="14"/>
      <c r="WDE72" s="14"/>
      <c r="WDF72" s="14"/>
      <c r="WDG72" s="14"/>
      <c r="WDH72" s="14"/>
      <c r="WDI72" s="14"/>
      <c r="WDJ72" s="14"/>
      <c r="WDK72" s="14"/>
      <c r="WDL72" s="14"/>
      <c r="WDM72" s="14"/>
      <c r="WDN72" s="14"/>
      <c r="WDO72" s="14"/>
      <c r="WDP72" s="14"/>
      <c r="WDQ72" s="14"/>
      <c r="WDR72" s="14"/>
      <c r="WDS72" s="14"/>
      <c r="WDT72" s="14"/>
      <c r="WDU72" s="14"/>
      <c r="WDV72" s="14"/>
      <c r="WDW72" s="14"/>
      <c r="WDX72" s="14"/>
      <c r="WDY72" s="14"/>
      <c r="WDZ72" s="14"/>
      <c r="WEA72" s="14"/>
      <c r="WEB72" s="14"/>
      <c r="WEC72" s="14"/>
      <c r="WED72" s="14"/>
      <c r="WEE72" s="14"/>
      <c r="WEF72" s="14"/>
      <c r="WEG72" s="14"/>
      <c r="WEH72" s="14"/>
      <c r="WEI72" s="14"/>
      <c r="WEJ72" s="14"/>
      <c r="WEK72" s="14"/>
      <c r="WEL72" s="14"/>
      <c r="WEM72" s="14"/>
      <c r="WEN72" s="14"/>
      <c r="WEO72" s="14"/>
      <c r="WEP72" s="14"/>
      <c r="WEQ72" s="14"/>
      <c r="WER72" s="14"/>
      <c r="WES72" s="14"/>
      <c r="WET72" s="14"/>
      <c r="WEU72" s="14"/>
      <c r="WEV72" s="14"/>
      <c r="WEW72" s="14"/>
      <c r="WEX72" s="14"/>
      <c r="WEY72" s="14"/>
      <c r="WEZ72" s="14"/>
      <c r="WFA72" s="14"/>
      <c r="WFB72" s="14"/>
      <c r="WFC72" s="14"/>
      <c r="WFD72" s="14"/>
      <c r="WFE72" s="14"/>
      <c r="WFF72" s="14"/>
      <c r="WFG72" s="14"/>
      <c r="WFH72" s="14"/>
      <c r="WFI72" s="14"/>
      <c r="WFJ72" s="14"/>
      <c r="WFK72" s="14"/>
      <c r="WFL72" s="14"/>
      <c r="WFM72" s="14"/>
      <c r="WFN72" s="14"/>
      <c r="WFO72" s="14"/>
      <c r="WFP72" s="14"/>
      <c r="WFQ72" s="14"/>
      <c r="WFR72" s="14"/>
      <c r="WFS72" s="14"/>
      <c r="WFT72" s="14"/>
      <c r="WFU72" s="14"/>
      <c r="WFV72" s="14"/>
      <c r="WFW72" s="14"/>
      <c r="WFX72" s="14"/>
      <c r="WFY72" s="14"/>
      <c r="WFZ72" s="14"/>
      <c r="WGA72" s="14"/>
      <c r="WGB72" s="14"/>
      <c r="WGC72" s="14"/>
      <c r="WGD72" s="14"/>
      <c r="WGE72" s="14"/>
      <c r="WGF72" s="14"/>
      <c r="WGG72" s="14"/>
      <c r="WGH72" s="14"/>
      <c r="WGI72" s="14"/>
      <c r="WGJ72" s="14"/>
      <c r="WGK72" s="14"/>
      <c r="WGL72" s="14"/>
      <c r="WGM72" s="14"/>
      <c r="WGN72" s="14"/>
      <c r="WGO72" s="14"/>
      <c r="WGP72" s="14"/>
      <c r="WGQ72" s="14"/>
      <c r="WGR72" s="14"/>
      <c r="WGS72" s="14"/>
      <c r="WGT72" s="14"/>
      <c r="WGU72" s="14"/>
      <c r="WGV72" s="14"/>
      <c r="WGW72" s="14"/>
      <c r="WGX72" s="14"/>
      <c r="WGY72" s="14"/>
      <c r="WGZ72" s="14"/>
      <c r="WHA72" s="14"/>
      <c r="WHB72" s="14"/>
      <c r="WHC72" s="14"/>
      <c r="WHD72" s="14"/>
      <c r="WHE72" s="14"/>
      <c r="WHF72" s="14"/>
      <c r="WHG72" s="14"/>
      <c r="WHH72" s="14"/>
      <c r="WHI72" s="14"/>
      <c r="WHJ72" s="14"/>
      <c r="WHK72" s="14"/>
      <c r="WHL72" s="14"/>
      <c r="WHM72" s="14"/>
      <c r="WHN72" s="14"/>
      <c r="WHO72" s="14"/>
      <c r="WHP72" s="14"/>
      <c r="WHQ72" s="14"/>
      <c r="WHR72" s="14"/>
      <c r="WHS72" s="14"/>
      <c r="WHT72" s="14"/>
      <c r="WHU72" s="14"/>
      <c r="WHV72" s="14"/>
      <c r="WHW72" s="14"/>
      <c r="WHX72" s="14"/>
      <c r="WHY72" s="14"/>
      <c r="WHZ72" s="14"/>
      <c r="WIA72" s="14"/>
      <c r="WIB72" s="14"/>
      <c r="WIC72" s="14"/>
      <c r="WID72" s="14"/>
      <c r="WIE72" s="14"/>
      <c r="WIF72" s="14"/>
      <c r="WIG72" s="14"/>
      <c r="WIH72" s="14"/>
      <c r="WII72" s="14"/>
      <c r="WIJ72" s="14"/>
      <c r="WIK72" s="14"/>
      <c r="WIL72" s="14"/>
      <c r="WIM72" s="14"/>
      <c r="WIN72" s="14"/>
      <c r="WIO72" s="14"/>
      <c r="WIP72" s="14"/>
      <c r="WIQ72" s="14"/>
      <c r="WIR72" s="14"/>
      <c r="WIS72" s="14"/>
      <c r="WIT72" s="14"/>
      <c r="WIU72" s="14"/>
      <c r="WIV72" s="14"/>
      <c r="WIW72" s="14"/>
      <c r="WIX72" s="14"/>
      <c r="WIY72" s="14"/>
      <c r="WIZ72" s="14"/>
      <c r="WJA72" s="14"/>
      <c r="WJB72" s="14"/>
      <c r="WJC72" s="14"/>
      <c r="WJD72" s="14"/>
      <c r="WJE72" s="14"/>
      <c r="WJF72" s="14"/>
      <c r="WJG72" s="14"/>
      <c r="WJH72" s="14"/>
      <c r="WJI72" s="14"/>
      <c r="WJJ72" s="14"/>
      <c r="WJK72" s="14"/>
      <c r="WJL72" s="14"/>
      <c r="WJM72" s="14"/>
      <c r="WJN72" s="14"/>
      <c r="WJO72" s="14"/>
      <c r="WJP72" s="14"/>
      <c r="WJQ72" s="14"/>
      <c r="WJR72" s="14"/>
      <c r="WJS72" s="14"/>
      <c r="WJT72" s="14"/>
      <c r="WJU72" s="14"/>
      <c r="WJV72" s="14"/>
      <c r="WJW72" s="14"/>
      <c r="WJX72" s="14"/>
      <c r="WJY72" s="14"/>
      <c r="WJZ72" s="14"/>
      <c r="WKA72" s="14"/>
      <c r="WKB72" s="14"/>
      <c r="WKC72" s="14"/>
      <c r="WKD72" s="14"/>
      <c r="WKE72" s="14"/>
      <c r="WKF72" s="14"/>
      <c r="WKG72" s="14"/>
      <c r="WKH72" s="14"/>
      <c r="WKI72" s="14"/>
      <c r="WKJ72" s="14"/>
      <c r="WKK72" s="14"/>
      <c r="WKL72" s="14"/>
      <c r="WKM72" s="14"/>
      <c r="WKN72" s="14"/>
      <c r="WKO72" s="14"/>
      <c r="WKP72" s="14"/>
      <c r="WKQ72" s="14"/>
      <c r="WKR72" s="14"/>
      <c r="WKS72" s="14"/>
      <c r="WKT72" s="14"/>
      <c r="WKU72" s="14"/>
      <c r="WKV72" s="14"/>
      <c r="WKW72" s="14"/>
      <c r="WKX72" s="14"/>
      <c r="WKY72" s="14"/>
      <c r="WKZ72" s="14"/>
      <c r="WLA72" s="14"/>
      <c r="WLB72" s="14"/>
      <c r="WLC72" s="14"/>
      <c r="WLD72" s="14"/>
      <c r="WLE72" s="14"/>
      <c r="WLF72" s="14"/>
      <c r="WLG72" s="14"/>
      <c r="WLH72" s="14"/>
      <c r="WLI72" s="14"/>
      <c r="WLJ72" s="14"/>
      <c r="WLK72" s="14"/>
      <c r="WLL72" s="14"/>
      <c r="WLM72" s="14"/>
      <c r="WLN72" s="14"/>
      <c r="WLO72" s="14"/>
      <c r="WLP72" s="14"/>
      <c r="WLQ72" s="14"/>
      <c r="WLR72" s="14"/>
      <c r="WLS72" s="14"/>
      <c r="WLT72" s="14"/>
      <c r="WLU72" s="14"/>
      <c r="WLV72" s="14"/>
      <c r="WLW72" s="14"/>
      <c r="WLX72" s="14"/>
      <c r="WLY72" s="14"/>
      <c r="WLZ72" s="14"/>
      <c r="WMA72" s="14"/>
      <c r="WMB72" s="14"/>
      <c r="WMC72" s="14"/>
      <c r="WMD72" s="14"/>
      <c r="WME72" s="14"/>
      <c r="WMF72" s="14"/>
      <c r="WMG72" s="14"/>
      <c r="WMH72" s="14"/>
      <c r="WMI72" s="14"/>
      <c r="WMJ72" s="14"/>
      <c r="WMK72" s="14"/>
      <c r="WML72" s="14"/>
      <c r="WMM72" s="14"/>
      <c r="WMN72" s="14"/>
      <c r="WMO72" s="14"/>
      <c r="WMP72" s="14"/>
      <c r="WMQ72" s="14"/>
      <c r="WMR72" s="14"/>
      <c r="WMS72" s="14"/>
      <c r="WMT72" s="14"/>
      <c r="WMU72" s="14"/>
      <c r="WMV72" s="14"/>
      <c r="WMW72" s="14"/>
      <c r="WMX72" s="14"/>
      <c r="WMY72" s="14"/>
      <c r="WMZ72" s="14"/>
      <c r="WNA72" s="14"/>
      <c r="WNB72" s="14"/>
      <c r="WNC72" s="14"/>
      <c r="WND72" s="14"/>
      <c r="WNE72" s="14"/>
      <c r="WNF72" s="14"/>
      <c r="WNG72" s="14"/>
      <c r="WNH72" s="14"/>
      <c r="WNI72" s="14"/>
      <c r="WNJ72" s="14"/>
      <c r="WNK72" s="14"/>
      <c r="WNL72" s="14"/>
      <c r="WNM72" s="14"/>
      <c r="WNN72" s="14"/>
      <c r="WNO72" s="14"/>
      <c r="WNP72" s="14"/>
      <c r="WNQ72" s="14"/>
      <c r="WNR72" s="14"/>
      <c r="WNS72" s="14"/>
      <c r="WNT72" s="14"/>
      <c r="WNU72" s="14"/>
      <c r="WNV72" s="14"/>
      <c r="WNW72" s="14"/>
      <c r="WNX72" s="14"/>
      <c r="WNY72" s="14"/>
      <c r="WNZ72" s="14"/>
      <c r="WOA72" s="14"/>
      <c r="WOB72" s="14"/>
      <c r="WOC72" s="14"/>
      <c r="WOD72" s="14"/>
      <c r="WOE72" s="14"/>
      <c r="WOF72" s="14"/>
      <c r="WOG72" s="14"/>
      <c r="WOH72" s="14"/>
      <c r="WOI72" s="14"/>
      <c r="WOJ72" s="14"/>
      <c r="WOK72" s="14"/>
      <c r="WOL72" s="14"/>
      <c r="WOM72" s="14"/>
      <c r="WON72" s="14"/>
      <c r="WOO72" s="14"/>
      <c r="WOP72" s="14"/>
      <c r="WOQ72" s="14"/>
      <c r="WOR72" s="14"/>
      <c r="WOS72" s="14"/>
      <c r="WOT72" s="14"/>
      <c r="WOU72" s="14"/>
      <c r="WOV72" s="14"/>
      <c r="WOW72" s="14"/>
      <c r="WOX72" s="14"/>
      <c r="WOY72" s="14"/>
      <c r="WOZ72" s="14"/>
      <c r="WPA72" s="14"/>
      <c r="WPB72" s="14"/>
      <c r="WPC72" s="14"/>
      <c r="WPD72" s="14"/>
      <c r="WPE72" s="14"/>
      <c r="WPF72" s="14"/>
      <c r="WPG72" s="14"/>
      <c r="WPH72" s="14"/>
      <c r="WPI72" s="14"/>
      <c r="WPJ72" s="14"/>
      <c r="WPK72" s="14"/>
      <c r="WPL72" s="14"/>
      <c r="WPM72" s="14"/>
      <c r="WPN72" s="14"/>
      <c r="WPO72" s="14"/>
      <c r="WPP72" s="14"/>
      <c r="WPQ72" s="14"/>
      <c r="WPR72" s="14"/>
      <c r="WPS72" s="14"/>
      <c r="WPT72" s="14"/>
      <c r="WPU72" s="14"/>
      <c r="WPV72" s="14"/>
      <c r="WPW72" s="14"/>
      <c r="WPX72" s="14"/>
      <c r="WPY72" s="14"/>
      <c r="WPZ72" s="14"/>
      <c r="WQA72" s="14"/>
      <c r="WQB72" s="14"/>
      <c r="WQC72" s="14"/>
      <c r="WQD72" s="14"/>
      <c r="WQE72" s="14"/>
      <c r="WQF72" s="14"/>
      <c r="WQG72" s="14"/>
      <c r="WQH72" s="14"/>
      <c r="WQI72" s="14"/>
      <c r="WQJ72" s="14"/>
      <c r="WQK72" s="14"/>
      <c r="WQL72" s="14"/>
      <c r="WQM72" s="14"/>
      <c r="WQN72" s="14"/>
      <c r="WQO72" s="14"/>
      <c r="WQP72" s="14"/>
      <c r="WQQ72" s="14"/>
      <c r="WQR72" s="14"/>
      <c r="WQS72" s="14"/>
      <c r="WQT72" s="14"/>
      <c r="WQU72" s="14"/>
      <c r="WQV72" s="14"/>
      <c r="WQW72" s="14"/>
      <c r="WQX72" s="14"/>
      <c r="WQY72" s="14"/>
      <c r="WQZ72" s="14"/>
      <c r="WRA72" s="14"/>
      <c r="WRB72" s="14"/>
      <c r="WRC72" s="14"/>
      <c r="WRD72" s="14"/>
      <c r="WRE72" s="14"/>
      <c r="WRF72" s="14"/>
      <c r="WRG72" s="14"/>
      <c r="WRH72" s="14"/>
      <c r="WRI72" s="14"/>
      <c r="WRJ72" s="14"/>
      <c r="WRK72" s="14"/>
      <c r="WRL72" s="14"/>
      <c r="WRM72" s="14"/>
      <c r="WRN72" s="14"/>
      <c r="WRO72" s="14"/>
      <c r="WRP72" s="14"/>
      <c r="WRQ72" s="14"/>
      <c r="WRR72" s="14"/>
      <c r="WRS72" s="14"/>
      <c r="WRT72" s="14"/>
      <c r="WRU72" s="14"/>
      <c r="WRV72" s="14"/>
      <c r="WRW72" s="14"/>
      <c r="WRX72" s="14"/>
      <c r="WRY72" s="14"/>
      <c r="WRZ72" s="14"/>
      <c r="WSA72" s="14"/>
      <c r="WSB72" s="14"/>
      <c r="WSC72" s="14"/>
      <c r="WSD72" s="14"/>
      <c r="WSE72" s="14"/>
      <c r="WSF72" s="14"/>
      <c r="WSG72" s="14"/>
      <c r="WSH72" s="14"/>
      <c r="WSI72" s="14"/>
      <c r="WSJ72" s="14"/>
      <c r="WSK72" s="14"/>
      <c r="WSL72" s="14"/>
      <c r="WSM72" s="14"/>
      <c r="WSN72" s="14"/>
      <c r="WSO72" s="14"/>
      <c r="WSP72" s="14"/>
      <c r="WSQ72" s="14"/>
      <c r="WSR72" s="14"/>
      <c r="WSS72" s="14"/>
      <c r="WST72" s="14"/>
      <c r="WSU72" s="14"/>
      <c r="WSV72" s="14"/>
      <c r="WSW72" s="14"/>
      <c r="WSX72" s="14"/>
      <c r="WSY72" s="14"/>
      <c r="WSZ72" s="14"/>
      <c r="WTA72" s="14"/>
      <c r="WTB72" s="14"/>
      <c r="WTC72" s="14"/>
      <c r="WTD72" s="14"/>
      <c r="WTE72" s="14"/>
      <c r="WTF72" s="14"/>
      <c r="WTG72" s="14"/>
      <c r="WTH72" s="14"/>
      <c r="WTI72" s="14"/>
      <c r="WTJ72" s="14"/>
      <c r="WTK72" s="14"/>
      <c r="WTL72" s="14"/>
      <c r="WTM72" s="14"/>
      <c r="WTN72" s="14"/>
      <c r="WTO72" s="14"/>
      <c r="WTP72" s="14"/>
      <c r="WTQ72" s="14"/>
      <c r="WTR72" s="14"/>
      <c r="WTS72" s="14"/>
      <c r="WTT72" s="14"/>
      <c r="WTU72" s="14"/>
      <c r="WTV72" s="14"/>
      <c r="WTW72" s="14"/>
      <c r="WTX72" s="14"/>
      <c r="WTY72" s="14"/>
      <c r="WTZ72" s="14"/>
      <c r="WUA72" s="14"/>
      <c r="WUB72" s="14"/>
      <c r="WUC72" s="14"/>
      <c r="WUD72" s="14"/>
      <c r="WUE72" s="14"/>
      <c r="WUF72" s="14"/>
      <c r="WUG72" s="14"/>
      <c r="WUH72" s="14"/>
      <c r="WUI72" s="14"/>
      <c r="WUJ72" s="14"/>
      <c r="WUK72" s="14"/>
      <c r="WUL72" s="14"/>
      <c r="WUM72" s="14"/>
      <c r="WUN72" s="14"/>
      <c r="WUO72" s="14"/>
      <c r="WUP72" s="14"/>
      <c r="WUQ72" s="14"/>
      <c r="WUR72" s="14"/>
      <c r="WUS72" s="14"/>
      <c r="WUT72" s="14"/>
      <c r="WUU72" s="14"/>
      <c r="WUV72" s="14"/>
      <c r="WUW72" s="14"/>
      <c r="WUX72" s="14"/>
      <c r="WUY72" s="14"/>
      <c r="WUZ72" s="14"/>
      <c r="WVA72" s="14"/>
      <c r="WVB72" s="14"/>
      <c r="WVC72" s="14"/>
      <c r="WVD72" s="14"/>
      <c r="WVE72" s="14"/>
      <c r="WVF72" s="14"/>
      <c r="WVG72" s="14"/>
      <c r="WVH72" s="14"/>
      <c r="WVI72" s="14"/>
      <c r="WVJ72" s="14"/>
      <c r="WVK72" s="14"/>
      <c r="WVL72" s="14"/>
      <c r="WVM72" s="14"/>
      <c r="WVN72" s="14"/>
      <c r="WVO72" s="14"/>
      <c r="WVP72" s="14"/>
      <c r="WVQ72" s="14"/>
      <c r="WVR72" s="14"/>
      <c r="WVS72" s="14"/>
      <c r="WVT72" s="14"/>
      <c r="WVU72" s="14"/>
      <c r="WVV72" s="14"/>
      <c r="WVW72" s="14"/>
      <c r="WVX72" s="14"/>
      <c r="WVY72" s="14"/>
      <c r="WVZ72" s="14"/>
      <c r="WWA72" s="14"/>
      <c r="WWB72" s="14"/>
      <c r="WWC72" s="14"/>
      <c r="WWD72" s="14"/>
      <c r="WWE72" s="14"/>
      <c r="WWF72" s="14"/>
      <c r="WWG72" s="14"/>
      <c r="WWH72" s="14"/>
      <c r="WWI72" s="14"/>
      <c r="WWJ72" s="14"/>
      <c r="WWK72" s="14"/>
      <c r="WWL72" s="14"/>
      <c r="WWM72" s="14"/>
      <c r="WWN72" s="14"/>
      <c r="WWO72" s="14"/>
      <c r="WWP72" s="14"/>
      <c r="WWQ72" s="14"/>
      <c r="WWR72" s="14"/>
      <c r="WWS72" s="14"/>
      <c r="WWT72" s="14"/>
      <c r="WWU72" s="14"/>
      <c r="WWV72" s="14"/>
      <c r="WWW72" s="14"/>
      <c r="WWX72" s="14"/>
      <c r="WWY72" s="14"/>
      <c r="WWZ72" s="14"/>
      <c r="WXA72" s="14"/>
      <c r="WXB72" s="14"/>
      <c r="WXC72" s="14"/>
      <c r="WXD72" s="14"/>
      <c r="WXE72" s="14"/>
      <c r="WXF72" s="14"/>
      <c r="WXG72" s="14"/>
      <c r="WXH72" s="14"/>
      <c r="WXI72" s="14"/>
      <c r="WXJ72" s="14"/>
      <c r="WXK72" s="14"/>
      <c r="WXL72" s="14"/>
      <c r="WXM72" s="14"/>
      <c r="WXN72" s="14"/>
      <c r="WXO72" s="14"/>
      <c r="WXP72" s="14"/>
      <c r="WXQ72" s="14"/>
      <c r="WXR72" s="14"/>
      <c r="WXS72" s="14"/>
      <c r="WXT72" s="14"/>
      <c r="WXU72" s="14"/>
      <c r="WXV72" s="14"/>
      <c r="WXW72" s="14"/>
      <c r="WXX72" s="14"/>
      <c r="WXY72" s="14"/>
      <c r="WXZ72" s="14"/>
      <c r="WYA72" s="14"/>
      <c r="WYB72" s="14"/>
      <c r="WYC72" s="14"/>
      <c r="WYD72" s="14"/>
      <c r="WYE72" s="14"/>
      <c r="WYF72" s="14"/>
      <c r="WYG72" s="14"/>
      <c r="WYH72" s="14"/>
      <c r="WYI72" s="14"/>
      <c r="WYJ72" s="14"/>
      <c r="WYK72" s="14"/>
      <c r="WYL72" s="14"/>
      <c r="WYM72" s="14"/>
      <c r="WYN72" s="14"/>
      <c r="WYO72" s="14"/>
      <c r="WYP72" s="14"/>
      <c r="WYQ72" s="14"/>
      <c r="WYR72" s="14"/>
      <c r="WYS72" s="14"/>
      <c r="WYT72" s="14"/>
      <c r="WYU72" s="14"/>
      <c r="WYV72" s="14"/>
      <c r="WYW72" s="14"/>
      <c r="WYX72" s="14"/>
      <c r="WYY72" s="14"/>
      <c r="WYZ72" s="14"/>
      <c r="WZA72" s="14"/>
      <c r="WZB72" s="14"/>
      <c r="WZC72" s="14"/>
      <c r="WZD72" s="14"/>
      <c r="WZE72" s="14"/>
      <c r="WZF72" s="14"/>
      <c r="WZG72" s="14"/>
      <c r="WZH72" s="14"/>
      <c r="WZI72" s="14"/>
      <c r="WZJ72" s="14"/>
      <c r="WZK72" s="14"/>
      <c r="WZL72" s="14"/>
      <c r="WZM72" s="14"/>
      <c r="WZN72" s="14"/>
      <c r="WZO72" s="14"/>
      <c r="WZP72" s="14"/>
      <c r="WZQ72" s="14"/>
      <c r="WZR72" s="14"/>
      <c r="WZS72" s="14"/>
      <c r="WZT72" s="14"/>
      <c r="WZU72" s="14"/>
      <c r="WZV72" s="14"/>
      <c r="WZW72" s="14"/>
      <c r="WZX72" s="14"/>
      <c r="WZY72" s="14"/>
      <c r="WZZ72" s="14"/>
      <c r="XAA72" s="14"/>
      <c r="XAB72" s="14"/>
      <c r="XAC72" s="14"/>
      <c r="XAD72" s="14"/>
      <c r="XAE72" s="14"/>
      <c r="XAF72" s="14"/>
      <c r="XAG72" s="14"/>
      <c r="XAH72" s="14"/>
      <c r="XAI72" s="14"/>
      <c r="XAJ72" s="14"/>
      <c r="XAK72" s="14"/>
      <c r="XAL72" s="14"/>
      <c r="XAM72" s="14"/>
      <c r="XAN72" s="14"/>
      <c r="XAO72" s="14"/>
      <c r="XAP72" s="14"/>
      <c r="XAQ72" s="14"/>
      <c r="XAR72" s="14"/>
      <c r="XAS72" s="14"/>
      <c r="XAT72" s="14"/>
      <c r="XAU72" s="14"/>
      <c r="XAV72" s="14"/>
      <c r="XAW72" s="14"/>
      <c r="XAX72" s="14"/>
      <c r="XAY72" s="14"/>
      <c r="XAZ72" s="14"/>
      <c r="XBA72" s="14"/>
      <c r="XBB72" s="14"/>
      <c r="XBC72" s="14"/>
      <c r="XBD72" s="14"/>
      <c r="XBE72" s="14"/>
      <c r="XBF72" s="14"/>
      <c r="XBG72" s="14"/>
      <c r="XBH72" s="14"/>
      <c r="XBI72" s="14"/>
      <c r="XBJ72" s="14"/>
      <c r="XBK72" s="14"/>
      <c r="XBL72" s="14"/>
      <c r="XBM72" s="14"/>
      <c r="XBN72" s="14"/>
      <c r="XBO72" s="14"/>
      <c r="XBP72" s="14"/>
      <c r="XBQ72" s="14"/>
      <c r="XBR72" s="14"/>
      <c r="XBS72" s="14"/>
      <c r="XBT72" s="14"/>
      <c r="XBU72" s="14"/>
      <c r="XBV72" s="14"/>
      <c r="XBW72" s="14"/>
      <c r="XBX72" s="14"/>
      <c r="XBY72" s="14"/>
      <c r="XBZ72" s="14"/>
      <c r="XCA72" s="14"/>
      <c r="XCB72" s="14"/>
      <c r="XCC72" s="14"/>
      <c r="XCD72" s="14"/>
      <c r="XCE72" s="14"/>
      <c r="XCF72" s="14"/>
      <c r="XCG72" s="14"/>
      <c r="XCH72" s="14"/>
      <c r="XCI72" s="14"/>
      <c r="XCJ72" s="14"/>
      <c r="XCK72" s="14"/>
      <c r="XCL72" s="14"/>
      <c r="XCM72" s="14"/>
      <c r="XCN72" s="14"/>
      <c r="XCO72" s="14"/>
      <c r="XCP72" s="14"/>
      <c r="XCQ72" s="14"/>
      <c r="XCR72" s="14"/>
      <c r="XCS72" s="14"/>
      <c r="XCT72" s="14"/>
      <c r="XCU72" s="14"/>
      <c r="XCV72" s="14"/>
      <c r="XCW72" s="14"/>
      <c r="XCX72" s="14"/>
      <c r="XCY72" s="14"/>
      <c r="XCZ72" s="14"/>
      <c r="XDA72" s="14"/>
      <c r="XDB72" s="14"/>
      <c r="XDC72" s="14"/>
      <c r="XDD72" s="14"/>
      <c r="XDE72" s="14"/>
      <c r="XDF72" s="14"/>
      <c r="XDG72" s="14"/>
      <c r="XDH72" s="14"/>
      <c r="XDI72" s="14"/>
      <c r="XDJ72" s="14"/>
      <c r="XDK72" s="14"/>
      <c r="XDL72" s="14"/>
      <c r="XDM72" s="14"/>
      <c r="XDN72" s="14"/>
      <c r="XDO72" s="14"/>
      <c r="XDP72" s="14"/>
      <c r="XDQ72" s="14"/>
      <c r="XDR72" s="14"/>
      <c r="XDS72" s="14"/>
      <c r="XDT72" s="14"/>
      <c r="XDU72" s="14"/>
      <c r="XDV72" s="14"/>
      <c r="XDW72" s="14"/>
      <c r="XDX72" s="14"/>
      <c r="XDY72" s="14"/>
      <c r="XDZ72" s="14"/>
      <c r="XEA72" s="14"/>
      <c r="XEB72" s="14"/>
      <c r="XEC72" s="14"/>
      <c r="XED72" s="14"/>
      <c r="XEE72" s="14"/>
      <c r="XEF72" s="14"/>
      <c r="XEG72" s="14"/>
      <c r="XEH72" s="14"/>
      <c r="XEI72" s="14"/>
      <c r="XEJ72" s="14"/>
      <c r="XEK72" s="14"/>
      <c r="XEL72" s="14"/>
      <c r="XEM72" s="14"/>
      <c r="XEN72" s="14"/>
      <c r="XEO72" s="14"/>
      <c r="XEP72" s="14"/>
      <c r="XEQ72" s="14"/>
      <c r="XER72" s="14"/>
      <c r="XES72" s="14"/>
      <c r="XET72" s="14"/>
      <c r="XEU72" s="14"/>
      <c r="XEV72" s="14"/>
      <c r="XEW72" s="14"/>
      <c r="XEX72" s="14"/>
      <c r="XEY72" s="14"/>
      <c r="XEZ72" s="14"/>
      <c r="XFA72" s="14"/>
      <c r="XFB72" s="14"/>
      <c r="XFC72" s="14"/>
      <c r="XFD72" s="14"/>
    </row>
    <row r="73" spans="2:16384" customFormat="1" ht="13" customHeight="1">
      <c r="B73" s="948">
        <v>911401866882</v>
      </c>
      <c r="C73" s="207">
        <v>8719514532359</v>
      </c>
      <c r="D73" s="977" t="s">
        <v>979</v>
      </c>
      <c r="E73" s="61">
        <v>911401809287</v>
      </c>
      <c r="F73" s="49">
        <v>8720169752481</v>
      </c>
      <c r="G73" s="949" t="s">
        <v>738</v>
      </c>
      <c r="H73" s="14"/>
      <c r="I73" s="14"/>
      <c r="J73" s="14"/>
      <c r="K73" s="14"/>
      <c r="L73" s="14"/>
      <c r="M73" s="14"/>
      <c r="N73" s="14"/>
      <c r="O73" s="14"/>
      <c r="P73" s="14"/>
      <c r="Q73" s="14"/>
      <c r="R73" s="14"/>
      <c r="S73" s="14"/>
      <c r="T73" s="14"/>
      <c r="U73" s="14"/>
      <c r="V73" s="14"/>
      <c r="W73" s="14"/>
      <c r="X73" s="14"/>
      <c r="Y73" s="14"/>
      <c r="Z73" s="14"/>
      <c r="AA73" s="14"/>
      <c r="AB73" s="14"/>
      <c r="AC73" s="14"/>
      <c r="AD73" s="14"/>
      <c r="AE73" s="14"/>
      <c r="AF73" s="14"/>
      <c r="AG73" s="14"/>
      <c r="AH73" s="14"/>
      <c r="AI73" s="14"/>
      <c r="AJ73" s="14"/>
      <c r="AK73" s="14"/>
      <c r="AL73" s="14"/>
      <c r="AM73" s="14"/>
      <c r="AN73" s="14"/>
      <c r="AO73" s="14"/>
      <c r="AP73" s="14"/>
      <c r="AQ73" s="14"/>
      <c r="AR73" s="14"/>
      <c r="AS73" s="14"/>
      <c r="AT73" s="14"/>
      <c r="AU73" s="14"/>
      <c r="AV73" s="14"/>
      <c r="AW73" s="14"/>
      <c r="AX73" s="14"/>
      <c r="AY73" s="14"/>
      <c r="AZ73" s="14"/>
      <c r="BA73" s="14"/>
      <c r="BB73" s="14"/>
      <c r="BC73" s="14"/>
      <c r="BD73" s="14"/>
      <c r="BE73" s="14"/>
      <c r="BF73" s="14"/>
      <c r="BG73" s="14"/>
      <c r="BH73" s="14"/>
      <c r="BI73" s="14"/>
      <c r="BJ73" s="14"/>
      <c r="BK73" s="14"/>
      <c r="BL73" s="14"/>
      <c r="BM73" s="14"/>
      <c r="BN73" s="14"/>
      <c r="BO73" s="14"/>
      <c r="BP73" s="14"/>
      <c r="BQ73" s="14"/>
      <c r="BR73" s="14"/>
      <c r="BS73" s="14"/>
      <c r="BT73" s="14"/>
      <c r="BU73" s="14"/>
      <c r="BV73" s="14"/>
      <c r="BW73" s="14"/>
      <c r="BX73" s="14"/>
      <c r="BY73" s="14"/>
      <c r="BZ73" s="14"/>
      <c r="CA73" s="14"/>
      <c r="CB73" s="14"/>
      <c r="CC73" s="14"/>
      <c r="CD73" s="14"/>
      <c r="CE73" s="14"/>
      <c r="CF73" s="14"/>
      <c r="CG73" s="14"/>
      <c r="CH73" s="14"/>
      <c r="CI73" s="14"/>
      <c r="CJ73" s="14"/>
      <c r="CK73" s="14"/>
      <c r="CL73" s="14"/>
      <c r="CM73" s="14"/>
      <c r="CN73" s="14"/>
      <c r="CO73" s="14"/>
      <c r="CP73" s="14"/>
      <c r="CQ73" s="14"/>
      <c r="CR73" s="14"/>
      <c r="CS73" s="14"/>
      <c r="CT73" s="14"/>
      <c r="CU73" s="14"/>
      <c r="CV73" s="14"/>
      <c r="CW73" s="14"/>
      <c r="CX73" s="14"/>
      <c r="CY73" s="14"/>
      <c r="CZ73" s="14"/>
      <c r="DA73" s="14"/>
      <c r="DB73" s="14"/>
      <c r="DC73" s="14"/>
      <c r="DD73" s="14"/>
      <c r="DE73" s="14"/>
      <c r="DF73" s="14"/>
      <c r="DG73" s="14"/>
      <c r="DH73" s="14"/>
      <c r="DI73" s="14"/>
      <c r="DJ73" s="14"/>
      <c r="DK73" s="14"/>
      <c r="DL73" s="14"/>
      <c r="DM73" s="14"/>
      <c r="DN73" s="14"/>
      <c r="DO73" s="14"/>
      <c r="DP73" s="14"/>
      <c r="DQ73" s="14"/>
      <c r="DR73" s="14"/>
      <c r="DS73" s="14"/>
      <c r="DT73" s="14"/>
      <c r="DU73" s="14"/>
      <c r="DV73" s="14"/>
      <c r="DW73" s="14"/>
      <c r="DX73" s="14"/>
      <c r="DY73" s="14"/>
      <c r="DZ73" s="14"/>
      <c r="EA73" s="14"/>
      <c r="EB73" s="14"/>
      <c r="EC73" s="14"/>
      <c r="ED73" s="14"/>
      <c r="EE73" s="14"/>
      <c r="EF73" s="14"/>
      <c r="EG73" s="14"/>
      <c r="EH73" s="14"/>
      <c r="EI73" s="14"/>
      <c r="EJ73" s="14"/>
      <c r="EK73" s="14"/>
      <c r="EL73" s="14"/>
      <c r="EM73" s="14"/>
      <c r="EN73" s="14"/>
      <c r="EO73" s="14"/>
      <c r="EP73" s="14"/>
      <c r="EQ73" s="14"/>
      <c r="ER73" s="14"/>
      <c r="ES73" s="14"/>
      <c r="ET73" s="14"/>
      <c r="EU73" s="14"/>
      <c r="EV73" s="14"/>
      <c r="EW73" s="14"/>
      <c r="EX73" s="14"/>
      <c r="EY73" s="14"/>
      <c r="EZ73" s="14"/>
      <c r="FA73" s="14"/>
      <c r="FB73" s="14"/>
      <c r="FC73" s="14"/>
      <c r="FD73" s="14"/>
      <c r="FE73" s="14"/>
      <c r="FF73" s="14"/>
      <c r="FG73" s="14"/>
      <c r="FH73" s="14"/>
      <c r="FI73" s="14"/>
      <c r="FJ73" s="14"/>
      <c r="FK73" s="14"/>
      <c r="FL73" s="14"/>
      <c r="FM73" s="14"/>
      <c r="FN73" s="14"/>
      <c r="FO73" s="14"/>
      <c r="FP73" s="14"/>
      <c r="FQ73" s="14"/>
      <c r="FR73" s="14"/>
      <c r="FS73" s="14"/>
      <c r="FT73" s="14"/>
      <c r="FU73" s="14"/>
      <c r="FV73" s="14"/>
      <c r="FW73" s="14"/>
      <c r="FX73" s="14"/>
      <c r="FY73" s="14"/>
      <c r="FZ73" s="14"/>
      <c r="GA73" s="14"/>
      <c r="GB73" s="14"/>
      <c r="GC73" s="14"/>
      <c r="GD73" s="14"/>
      <c r="GE73" s="14"/>
      <c r="GF73" s="14"/>
      <c r="GG73" s="14"/>
      <c r="GH73" s="14"/>
      <c r="GI73" s="14"/>
      <c r="GJ73" s="14"/>
      <c r="GK73" s="14"/>
      <c r="GL73" s="14"/>
      <c r="GM73" s="14"/>
      <c r="GN73" s="14"/>
      <c r="GO73" s="14"/>
      <c r="GP73" s="14"/>
      <c r="GQ73" s="14"/>
      <c r="GR73" s="14"/>
      <c r="GS73" s="14"/>
      <c r="GT73" s="14"/>
      <c r="GU73" s="14"/>
      <c r="GV73" s="14"/>
      <c r="GW73" s="14"/>
      <c r="GX73" s="14"/>
      <c r="GY73" s="14"/>
      <c r="GZ73" s="14"/>
      <c r="HA73" s="14"/>
      <c r="HB73" s="14"/>
      <c r="HC73" s="14"/>
      <c r="HD73" s="14"/>
      <c r="HE73" s="14"/>
      <c r="HF73" s="14"/>
      <c r="HG73" s="14"/>
      <c r="HH73" s="14"/>
      <c r="HI73" s="14"/>
      <c r="HJ73" s="14"/>
      <c r="HK73" s="14"/>
      <c r="HL73" s="14"/>
      <c r="HM73" s="14"/>
      <c r="HN73" s="14"/>
      <c r="HO73" s="14"/>
      <c r="HP73" s="14"/>
      <c r="HQ73" s="14"/>
      <c r="HR73" s="14"/>
      <c r="HS73" s="14"/>
      <c r="HT73" s="14"/>
      <c r="HU73" s="14"/>
      <c r="HV73" s="14"/>
      <c r="HW73" s="14"/>
      <c r="HX73" s="14"/>
      <c r="HY73" s="14"/>
      <c r="HZ73" s="14"/>
      <c r="IA73" s="14"/>
      <c r="IB73" s="14"/>
      <c r="IC73" s="14"/>
      <c r="ID73" s="14"/>
      <c r="IE73" s="14"/>
      <c r="IF73" s="14"/>
      <c r="IG73" s="14"/>
      <c r="IH73" s="14"/>
      <c r="II73" s="14"/>
      <c r="IJ73" s="14"/>
      <c r="IK73" s="14"/>
      <c r="IL73" s="14"/>
      <c r="IM73" s="14"/>
      <c r="IN73" s="14"/>
      <c r="IO73" s="14"/>
      <c r="IP73" s="14"/>
      <c r="IQ73" s="14"/>
      <c r="IR73" s="14"/>
      <c r="IS73" s="14"/>
      <c r="IT73" s="14"/>
      <c r="IU73" s="14"/>
      <c r="IV73" s="14"/>
      <c r="IW73" s="14"/>
      <c r="IX73" s="14"/>
      <c r="IY73" s="14"/>
      <c r="IZ73" s="14"/>
      <c r="JA73" s="14"/>
      <c r="JB73" s="14"/>
      <c r="JC73" s="14"/>
      <c r="JD73" s="14"/>
      <c r="JE73" s="14"/>
      <c r="JF73" s="14"/>
      <c r="JG73" s="14"/>
      <c r="JH73" s="14"/>
      <c r="JI73" s="14"/>
      <c r="JJ73" s="14"/>
      <c r="JK73" s="14"/>
      <c r="JL73" s="14"/>
      <c r="JM73" s="14"/>
      <c r="JN73" s="14"/>
      <c r="JO73" s="14"/>
      <c r="JP73" s="14"/>
      <c r="JQ73" s="14"/>
      <c r="JR73" s="14"/>
      <c r="JS73" s="14"/>
      <c r="JT73" s="14"/>
      <c r="JU73" s="14"/>
      <c r="JV73" s="14"/>
      <c r="JW73" s="14"/>
      <c r="JX73" s="14"/>
      <c r="JY73" s="14"/>
      <c r="JZ73" s="14"/>
      <c r="KA73" s="14"/>
      <c r="KB73" s="14"/>
      <c r="KC73" s="14"/>
      <c r="KD73" s="14"/>
      <c r="KE73" s="14"/>
      <c r="KF73" s="14"/>
      <c r="KG73" s="14"/>
      <c r="KH73" s="14"/>
      <c r="KI73" s="14"/>
      <c r="KJ73" s="14"/>
      <c r="KK73" s="14"/>
      <c r="KL73" s="14"/>
      <c r="KM73" s="14"/>
      <c r="KN73" s="14"/>
      <c r="KO73" s="14"/>
      <c r="KP73" s="14"/>
      <c r="KQ73" s="14"/>
      <c r="KR73" s="14"/>
      <c r="KS73" s="14"/>
      <c r="KT73" s="14"/>
      <c r="KU73" s="14"/>
      <c r="KV73" s="14"/>
      <c r="KW73" s="14"/>
      <c r="KX73" s="14"/>
      <c r="KY73" s="14"/>
      <c r="KZ73" s="14"/>
      <c r="LA73" s="14"/>
      <c r="LB73" s="14"/>
      <c r="LC73" s="14"/>
      <c r="LD73" s="14"/>
      <c r="LE73" s="14"/>
      <c r="LF73" s="14"/>
      <c r="LG73" s="14"/>
      <c r="LH73" s="14"/>
      <c r="LI73" s="14"/>
      <c r="LJ73" s="14"/>
      <c r="LK73" s="14"/>
      <c r="LL73" s="14"/>
      <c r="LM73" s="14"/>
      <c r="LN73" s="14"/>
      <c r="LO73" s="14"/>
      <c r="LP73" s="14"/>
      <c r="LQ73" s="14"/>
      <c r="LR73" s="14"/>
      <c r="LS73" s="14"/>
      <c r="LT73" s="14"/>
      <c r="LU73" s="14"/>
      <c r="LV73" s="14"/>
      <c r="LW73" s="14"/>
      <c r="LX73" s="14"/>
      <c r="LY73" s="14"/>
      <c r="LZ73" s="14"/>
      <c r="MA73" s="14"/>
      <c r="MB73" s="14"/>
      <c r="MC73" s="14"/>
      <c r="MD73" s="14"/>
      <c r="ME73" s="14"/>
      <c r="MF73" s="14"/>
      <c r="MG73" s="14"/>
      <c r="MH73" s="14"/>
      <c r="MI73" s="14"/>
      <c r="MJ73" s="14"/>
      <c r="MK73" s="14"/>
      <c r="ML73" s="14"/>
      <c r="MM73" s="14"/>
      <c r="MN73" s="14"/>
      <c r="MO73" s="14"/>
      <c r="MP73" s="14"/>
      <c r="MQ73" s="14"/>
      <c r="MR73" s="14"/>
      <c r="MS73" s="14"/>
      <c r="MT73" s="14"/>
      <c r="MU73" s="14"/>
      <c r="MV73" s="14"/>
      <c r="MW73" s="14"/>
      <c r="MX73" s="14"/>
      <c r="MY73" s="14"/>
      <c r="MZ73" s="14"/>
      <c r="NA73" s="14"/>
      <c r="NB73" s="14"/>
      <c r="NC73" s="14"/>
      <c r="ND73" s="14"/>
      <c r="NE73" s="14"/>
      <c r="NF73" s="14"/>
      <c r="NG73" s="14"/>
      <c r="NH73" s="14"/>
      <c r="NI73" s="14"/>
      <c r="NJ73" s="14"/>
      <c r="NK73" s="14"/>
      <c r="NL73" s="14"/>
      <c r="NM73" s="14"/>
      <c r="NN73" s="14"/>
      <c r="NO73" s="14"/>
      <c r="NP73" s="14"/>
      <c r="NQ73" s="14"/>
      <c r="NR73" s="14"/>
      <c r="NS73" s="14"/>
      <c r="NT73" s="14"/>
      <c r="NU73" s="14"/>
      <c r="NV73" s="14"/>
      <c r="NW73" s="14"/>
      <c r="NX73" s="14"/>
      <c r="NY73" s="14"/>
      <c r="NZ73" s="14"/>
      <c r="OA73" s="14"/>
      <c r="OB73" s="14"/>
      <c r="OC73" s="14"/>
      <c r="OD73" s="14"/>
      <c r="OE73" s="14"/>
      <c r="OF73" s="14"/>
      <c r="OG73" s="14"/>
      <c r="OH73" s="14"/>
      <c r="OI73" s="14"/>
      <c r="OJ73" s="14"/>
      <c r="OK73" s="14"/>
      <c r="OL73" s="14"/>
      <c r="OM73" s="14"/>
      <c r="ON73" s="14"/>
      <c r="OO73" s="14"/>
      <c r="OP73" s="14"/>
      <c r="OQ73" s="14"/>
      <c r="OR73" s="14"/>
      <c r="OS73" s="14"/>
      <c r="OT73" s="14"/>
      <c r="OU73" s="14"/>
      <c r="OV73" s="14"/>
      <c r="OW73" s="14"/>
      <c r="OX73" s="14"/>
      <c r="OY73" s="14"/>
      <c r="OZ73" s="14"/>
      <c r="PA73" s="14"/>
      <c r="PB73" s="14"/>
      <c r="PC73" s="14"/>
      <c r="PD73" s="14"/>
      <c r="PE73" s="14"/>
      <c r="PF73" s="14"/>
      <c r="PG73" s="14"/>
      <c r="PH73" s="14"/>
      <c r="PI73" s="14"/>
      <c r="PJ73" s="14"/>
      <c r="PK73" s="14"/>
      <c r="PL73" s="14"/>
      <c r="PM73" s="14"/>
      <c r="PN73" s="14"/>
      <c r="PO73" s="14"/>
      <c r="PP73" s="14"/>
      <c r="PQ73" s="14"/>
      <c r="PR73" s="14"/>
      <c r="PS73" s="14"/>
      <c r="PT73" s="14"/>
      <c r="PU73" s="14"/>
      <c r="PV73" s="14"/>
      <c r="PW73" s="14"/>
      <c r="PX73" s="14"/>
      <c r="PY73" s="14"/>
      <c r="PZ73" s="14"/>
      <c r="QA73" s="14"/>
      <c r="QB73" s="14"/>
      <c r="QC73" s="14"/>
      <c r="QD73" s="14"/>
      <c r="QE73" s="14"/>
      <c r="QF73" s="14"/>
      <c r="QG73" s="14"/>
      <c r="QH73" s="14"/>
      <c r="QI73" s="14"/>
      <c r="QJ73" s="14"/>
      <c r="QK73" s="14"/>
      <c r="QL73" s="14"/>
      <c r="QM73" s="14"/>
      <c r="QN73" s="14"/>
      <c r="QO73" s="14"/>
      <c r="QP73" s="14"/>
      <c r="QQ73" s="14"/>
      <c r="QR73" s="14"/>
      <c r="QS73" s="14"/>
      <c r="QT73" s="14"/>
      <c r="QU73" s="14"/>
      <c r="QV73" s="14"/>
      <c r="QW73" s="14"/>
      <c r="QX73" s="14"/>
      <c r="QY73" s="14"/>
      <c r="QZ73" s="14"/>
      <c r="RA73" s="14"/>
      <c r="RB73" s="14"/>
      <c r="RC73" s="14"/>
      <c r="RD73" s="14"/>
      <c r="RE73" s="14"/>
      <c r="RF73" s="14"/>
      <c r="RG73" s="14"/>
      <c r="RH73" s="14"/>
      <c r="RI73" s="14"/>
      <c r="RJ73" s="14"/>
      <c r="RK73" s="14"/>
      <c r="RL73" s="14"/>
      <c r="RM73" s="14"/>
      <c r="RN73" s="14"/>
      <c r="RO73" s="14"/>
      <c r="RP73" s="14"/>
      <c r="RQ73" s="14"/>
      <c r="RR73" s="14"/>
      <c r="RS73" s="14"/>
      <c r="RT73" s="14"/>
      <c r="RU73" s="14"/>
      <c r="RV73" s="14"/>
      <c r="RW73" s="14"/>
      <c r="RX73" s="14"/>
      <c r="RY73" s="14"/>
      <c r="RZ73" s="14"/>
      <c r="SA73" s="14"/>
      <c r="SB73" s="14"/>
      <c r="SC73" s="14"/>
      <c r="SD73" s="14"/>
      <c r="SE73" s="14"/>
      <c r="SF73" s="14"/>
      <c r="SG73" s="14"/>
      <c r="SH73" s="14"/>
      <c r="SI73" s="14"/>
      <c r="SJ73" s="14"/>
      <c r="SK73" s="14"/>
      <c r="SL73" s="14"/>
      <c r="SM73" s="14"/>
      <c r="SN73" s="14"/>
      <c r="SO73" s="14"/>
      <c r="SP73" s="14"/>
      <c r="SQ73" s="14"/>
      <c r="SR73" s="14"/>
      <c r="SS73" s="14"/>
      <c r="ST73" s="14"/>
      <c r="SU73" s="14"/>
      <c r="SV73" s="14"/>
      <c r="SW73" s="14"/>
      <c r="SX73" s="14"/>
      <c r="SY73" s="14"/>
      <c r="SZ73" s="14"/>
      <c r="TA73" s="14"/>
      <c r="TB73" s="14"/>
      <c r="TC73" s="14"/>
      <c r="TD73" s="14"/>
      <c r="TE73" s="14"/>
      <c r="TF73" s="14"/>
      <c r="TG73" s="14"/>
      <c r="TH73" s="14"/>
      <c r="TI73" s="14"/>
      <c r="TJ73" s="14"/>
      <c r="TK73" s="14"/>
      <c r="TL73" s="14"/>
      <c r="TM73" s="14"/>
      <c r="TN73" s="14"/>
      <c r="TO73" s="14"/>
      <c r="TP73" s="14"/>
      <c r="TQ73" s="14"/>
      <c r="TR73" s="14"/>
      <c r="TS73" s="14"/>
      <c r="TT73" s="14"/>
      <c r="TU73" s="14"/>
      <c r="TV73" s="14"/>
      <c r="TW73" s="14"/>
      <c r="TX73" s="14"/>
      <c r="TY73" s="14"/>
      <c r="TZ73" s="14"/>
      <c r="UA73" s="14"/>
      <c r="UB73" s="14"/>
      <c r="UC73" s="14"/>
      <c r="UD73" s="14"/>
      <c r="UE73" s="14"/>
      <c r="UF73" s="14"/>
      <c r="UG73" s="14"/>
      <c r="UH73" s="14"/>
      <c r="UI73" s="14"/>
      <c r="UJ73" s="14"/>
      <c r="UK73" s="14"/>
      <c r="UL73" s="14"/>
      <c r="UM73" s="14"/>
      <c r="UN73" s="14"/>
      <c r="UO73" s="14"/>
      <c r="UP73" s="14"/>
      <c r="UQ73" s="14"/>
      <c r="UR73" s="14"/>
      <c r="US73" s="14"/>
      <c r="UT73" s="14"/>
      <c r="UU73" s="14"/>
      <c r="UV73" s="14"/>
      <c r="UW73" s="14"/>
      <c r="UX73" s="14"/>
      <c r="UY73" s="14"/>
      <c r="UZ73" s="14"/>
      <c r="VA73" s="14"/>
      <c r="VB73" s="14"/>
      <c r="VC73" s="14"/>
      <c r="VD73" s="14"/>
      <c r="VE73" s="14"/>
      <c r="VF73" s="14"/>
      <c r="VG73" s="14"/>
      <c r="VH73" s="14"/>
      <c r="VI73" s="14"/>
      <c r="VJ73" s="14"/>
      <c r="VK73" s="14"/>
      <c r="VL73" s="14"/>
      <c r="VM73" s="14"/>
      <c r="VN73" s="14"/>
      <c r="VO73" s="14"/>
      <c r="VP73" s="14"/>
      <c r="VQ73" s="14"/>
      <c r="VR73" s="14"/>
      <c r="VS73" s="14"/>
      <c r="VT73" s="14"/>
      <c r="VU73" s="14"/>
      <c r="VV73" s="14"/>
      <c r="VW73" s="14"/>
      <c r="VX73" s="14"/>
      <c r="VY73" s="14"/>
      <c r="VZ73" s="14"/>
      <c r="WA73" s="14"/>
      <c r="WB73" s="14"/>
      <c r="WC73" s="14"/>
      <c r="WD73" s="14"/>
      <c r="WE73" s="14"/>
      <c r="WF73" s="14"/>
      <c r="WG73" s="14"/>
      <c r="WH73" s="14"/>
      <c r="WI73" s="14"/>
      <c r="WJ73" s="14"/>
      <c r="WK73" s="14"/>
      <c r="WL73" s="14"/>
      <c r="WM73" s="14"/>
      <c r="WN73" s="14"/>
      <c r="WO73" s="14"/>
      <c r="WP73" s="14"/>
      <c r="WQ73" s="14"/>
      <c r="WR73" s="14"/>
      <c r="WS73" s="14"/>
      <c r="WT73" s="14"/>
      <c r="WU73" s="14"/>
      <c r="WV73" s="14"/>
      <c r="WW73" s="14"/>
      <c r="WX73" s="14"/>
      <c r="WY73" s="14"/>
      <c r="WZ73" s="14"/>
      <c r="XA73" s="14"/>
      <c r="XB73" s="14"/>
      <c r="XC73" s="14"/>
      <c r="XD73" s="14"/>
      <c r="XE73" s="14"/>
      <c r="XF73" s="14"/>
      <c r="XG73" s="14"/>
      <c r="XH73" s="14"/>
      <c r="XI73" s="14"/>
      <c r="XJ73" s="14"/>
      <c r="XK73" s="14"/>
      <c r="XL73" s="14"/>
      <c r="XM73" s="14"/>
      <c r="XN73" s="14"/>
      <c r="XO73" s="14"/>
      <c r="XP73" s="14"/>
      <c r="XQ73" s="14"/>
      <c r="XR73" s="14"/>
      <c r="XS73" s="14"/>
      <c r="XT73" s="14"/>
      <c r="XU73" s="14"/>
      <c r="XV73" s="14"/>
      <c r="XW73" s="14"/>
      <c r="XX73" s="14"/>
      <c r="XY73" s="14"/>
      <c r="XZ73" s="14"/>
      <c r="YA73" s="14"/>
      <c r="YB73" s="14"/>
      <c r="YC73" s="14"/>
      <c r="YD73" s="14"/>
      <c r="YE73" s="14"/>
      <c r="YF73" s="14"/>
      <c r="YG73" s="14"/>
      <c r="YH73" s="14"/>
      <c r="YI73" s="14"/>
      <c r="YJ73" s="14"/>
      <c r="YK73" s="14"/>
      <c r="YL73" s="14"/>
      <c r="YM73" s="14"/>
      <c r="YN73" s="14"/>
      <c r="YO73" s="14"/>
      <c r="YP73" s="14"/>
      <c r="YQ73" s="14"/>
      <c r="YR73" s="14"/>
      <c r="YS73" s="14"/>
      <c r="YT73" s="14"/>
      <c r="YU73" s="14"/>
      <c r="YV73" s="14"/>
      <c r="YW73" s="14"/>
      <c r="YX73" s="14"/>
      <c r="YY73" s="14"/>
      <c r="YZ73" s="14"/>
      <c r="ZA73" s="14"/>
      <c r="ZB73" s="14"/>
      <c r="ZC73" s="14"/>
      <c r="ZD73" s="14"/>
      <c r="ZE73" s="14"/>
      <c r="ZF73" s="14"/>
      <c r="ZG73" s="14"/>
      <c r="ZH73" s="14"/>
      <c r="ZI73" s="14"/>
      <c r="ZJ73" s="14"/>
      <c r="ZK73" s="14"/>
      <c r="ZL73" s="14"/>
      <c r="ZM73" s="14"/>
      <c r="ZN73" s="14"/>
      <c r="ZO73" s="14"/>
      <c r="ZP73" s="14"/>
      <c r="ZQ73" s="14"/>
      <c r="ZR73" s="14"/>
      <c r="ZS73" s="14"/>
      <c r="ZT73" s="14"/>
      <c r="ZU73" s="14"/>
      <c r="ZV73" s="14"/>
      <c r="ZW73" s="14"/>
      <c r="ZX73" s="14"/>
      <c r="ZY73" s="14"/>
      <c r="ZZ73" s="14"/>
      <c r="AAA73" s="14"/>
      <c r="AAB73" s="14"/>
      <c r="AAC73" s="14"/>
      <c r="AAD73" s="14"/>
      <c r="AAE73" s="14"/>
      <c r="AAF73" s="14"/>
      <c r="AAG73" s="14"/>
      <c r="AAH73" s="14"/>
      <c r="AAI73" s="14"/>
      <c r="AAJ73" s="14"/>
      <c r="AAK73" s="14"/>
      <c r="AAL73" s="14"/>
      <c r="AAM73" s="14"/>
      <c r="AAN73" s="14"/>
      <c r="AAO73" s="14"/>
      <c r="AAP73" s="14"/>
      <c r="AAQ73" s="14"/>
      <c r="AAR73" s="14"/>
      <c r="AAS73" s="14"/>
      <c r="AAT73" s="14"/>
      <c r="AAU73" s="14"/>
      <c r="AAV73" s="14"/>
      <c r="AAW73" s="14"/>
      <c r="AAX73" s="14"/>
      <c r="AAY73" s="14"/>
      <c r="AAZ73" s="14"/>
      <c r="ABA73" s="14"/>
      <c r="ABB73" s="14"/>
      <c r="ABC73" s="14"/>
      <c r="ABD73" s="14"/>
      <c r="ABE73" s="14"/>
      <c r="ABF73" s="14"/>
      <c r="ABG73" s="14"/>
      <c r="ABH73" s="14"/>
      <c r="ABI73" s="14"/>
      <c r="ABJ73" s="14"/>
      <c r="ABK73" s="14"/>
      <c r="ABL73" s="14"/>
      <c r="ABM73" s="14"/>
      <c r="ABN73" s="14"/>
      <c r="ABO73" s="14"/>
      <c r="ABP73" s="14"/>
      <c r="ABQ73" s="14"/>
      <c r="ABR73" s="14"/>
      <c r="ABS73" s="14"/>
      <c r="ABT73" s="14"/>
      <c r="ABU73" s="14"/>
      <c r="ABV73" s="14"/>
      <c r="ABW73" s="14"/>
      <c r="ABX73" s="14"/>
      <c r="ABY73" s="14"/>
      <c r="ABZ73" s="14"/>
      <c r="ACA73" s="14"/>
      <c r="ACB73" s="14"/>
      <c r="ACC73" s="14"/>
      <c r="ACD73" s="14"/>
      <c r="ACE73" s="14"/>
      <c r="ACF73" s="14"/>
      <c r="ACG73" s="14"/>
      <c r="ACH73" s="14"/>
      <c r="ACI73" s="14"/>
      <c r="ACJ73" s="14"/>
      <c r="ACK73" s="14"/>
      <c r="ACL73" s="14"/>
      <c r="ACM73" s="14"/>
      <c r="ACN73" s="14"/>
      <c r="ACO73" s="14"/>
      <c r="ACP73" s="14"/>
      <c r="ACQ73" s="14"/>
      <c r="ACR73" s="14"/>
      <c r="ACS73" s="14"/>
      <c r="ACT73" s="14"/>
      <c r="ACU73" s="14"/>
      <c r="ACV73" s="14"/>
      <c r="ACW73" s="14"/>
      <c r="ACX73" s="14"/>
      <c r="ACY73" s="14"/>
      <c r="ACZ73" s="14"/>
      <c r="ADA73" s="14"/>
      <c r="ADB73" s="14"/>
      <c r="ADC73" s="14"/>
      <c r="ADD73" s="14"/>
      <c r="ADE73" s="14"/>
      <c r="ADF73" s="14"/>
      <c r="ADG73" s="14"/>
      <c r="ADH73" s="14"/>
      <c r="ADI73" s="14"/>
      <c r="ADJ73" s="14"/>
      <c r="ADK73" s="14"/>
      <c r="ADL73" s="14"/>
      <c r="ADM73" s="14"/>
      <c r="ADN73" s="14"/>
      <c r="ADO73" s="14"/>
      <c r="ADP73" s="14"/>
      <c r="ADQ73" s="14"/>
      <c r="ADR73" s="14"/>
      <c r="ADS73" s="14"/>
      <c r="ADT73" s="14"/>
      <c r="ADU73" s="14"/>
      <c r="ADV73" s="14"/>
      <c r="ADW73" s="14"/>
      <c r="ADX73" s="14"/>
      <c r="ADY73" s="14"/>
      <c r="ADZ73" s="14"/>
      <c r="AEA73" s="14"/>
      <c r="AEB73" s="14"/>
      <c r="AEC73" s="14"/>
      <c r="AED73" s="14"/>
      <c r="AEE73" s="14"/>
      <c r="AEF73" s="14"/>
      <c r="AEG73" s="14"/>
      <c r="AEH73" s="14"/>
      <c r="AEI73" s="14"/>
      <c r="AEJ73" s="14"/>
      <c r="AEK73" s="14"/>
      <c r="AEL73" s="14"/>
      <c r="AEM73" s="14"/>
      <c r="AEN73" s="14"/>
      <c r="AEO73" s="14"/>
      <c r="AEP73" s="14"/>
      <c r="AEQ73" s="14"/>
      <c r="AER73" s="14"/>
      <c r="AES73" s="14"/>
      <c r="AET73" s="14"/>
      <c r="AEU73" s="14"/>
      <c r="AEV73" s="14"/>
      <c r="AEW73" s="14"/>
      <c r="AEX73" s="14"/>
      <c r="AEY73" s="14"/>
      <c r="AEZ73" s="14"/>
      <c r="AFA73" s="14"/>
      <c r="AFB73" s="14"/>
      <c r="AFC73" s="14"/>
      <c r="AFD73" s="14"/>
      <c r="AFE73" s="14"/>
      <c r="AFF73" s="14"/>
      <c r="AFG73" s="14"/>
      <c r="AFH73" s="14"/>
      <c r="AFI73" s="14"/>
      <c r="AFJ73" s="14"/>
      <c r="AFK73" s="14"/>
      <c r="AFL73" s="14"/>
      <c r="AFM73" s="14"/>
      <c r="AFN73" s="14"/>
      <c r="AFO73" s="14"/>
      <c r="AFP73" s="14"/>
      <c r="AFQ73" s="14"/>
      <c r="AFR73" s="14"/>
      <c r="AFS73" s="14"/>
      <c r="AFT73" s="14"/>
      <c r="AFU73" s="14"/>
      <c r="AFV73" s="14"/>
      <c r="AFW73" s="14"/>
      <c r="AFX73" s="14"/>
      <c r="AFY73" s="14"/>
      <c r="AFZ73" s="14"/>
      <c r="AGA73" s="14"/>
      <c r="AGB73" s="14"/>
      <c r="AGC73" s="14"/>
      <c r="AGD73" s="14"/>
      <c r="AGE73" s="14"/>
      <c r="AGF73" s="14"/>
      <c r="AGG73" s="14"/>
      <c r="AGH73" s="14"/>
      <c r="AGI73" s="14"/>
      <c r="AGJ73" s="14"/>
      <c r="AGK73" s="14"/>
      <c r="AGL73" s="14"/>
      <c r="AGM73" s="14"/>
      <c r="AGN73" s="14"/>
      <c r="AGO73" s="14"/>
      <c r="AGP73" s="14"/>
      <c r="AGQ73" s="14"/>
      <c r="AGR73" s="14"/>
      <c r="AGS73" s="14"/>
      <c r="AGT73" s="14"/>
      <c r="AGU73" s="14"/>
      <c r="AGV73" s="14"/>
      <c r="AGW73" s="14"/>
      <c r="AGX73" s="14"/>
      <c r="AGY73" s="14"/>
      <c r="AGZ73" s="14"/>
      <c r="AHA73" s="14"/>
      <c r="AHB73" s="14"/>
      <c r="AHC73" s="14"/>
      <c r="AHD73" s="14"/>
      <c r="AHE73" s="14"/>
      <c r="AHF73" s="14"/>
      <c r="AHG73" s="14"/>
      <c r="AHH73" s="14"/>
      <c r="AHI73" s="14"/>
      <c r="AHJ73" s="14"/>
      <c r="AHK73" s="14"/>
      <c r="AHL73" s="14"/>
      <c r="AHM73" s="14"/>
      <c r="AHN73" s="14"/>
      <c r="AHO73" s="14"/>
      <c r="AHP73" s="14"/>
      <c r="AHQ73" s="14"/>
      <c r="AHR73" s="14"/>
      <c r="AHS73" s="14"/>
      <c r="AHT73" s="14"/>
      <c r="AHU73" s="14"/>
      <c r="AHV73" s="14"/>
      <c r="AHW73" s="14"/>
      <c r="AHX73" s="14"/>
      <c r="AHY73" s="14"/>
      <c r="AHZ73" s="14"/>
      <c r="AIA73" s="14"/>
      <c r="AIB73" s="14"/>
      <c r="AIC73" s="14"/>
      <c r="AID73" s="14"/>
      <c r="AIE73" s="14"/>
      <c r="AIF73" s="14"/>
      <c r="AIG73" s="14"/>
      <c r="AIH73" s="14"/>
      <c r="AII73" s="14"/>
      <c r="AIJ73" s="14"/>
      <c r="AIK73" s="14"/>
      <c r="AIL73" s="14"/>
      <c r="AIM73" s="14"/>
      <c r="AIN73" s="14"/>
      <c r="AIO73" s="14"/>
      <c r="AIP73" s="14"/>
      <c r="AIQ73" s="14"/>
      <c r="AIR73" s="14"/>
      <c r="AIS73" s="14"/>
      <c r="AIT73" s="14"/>
      <c r="AIU73" s="14"/>
      <c r="AIV73" s="14"/>
      <c r="AIW73" s="14"/>
      <c r="AIX73" s="14"/>
      <c r="AIY73" s="14"/>
      <c r="AIZ73" s="14"/>
      <c r="AJA73" s="14"/>
      <c r="AJB73" s="14"/>
      <c r="AJC73" s="14"/>
      <c r="AJD73" s="14"/>
      <c r="AJE73" s="14"/>
      <c r="AJF73" s="14"/>
      <c r="AJG73" s="14"/>
      <c r="AJH73" s="14"/>
      <c r="AJI73" s="14"/>
      <c r="AJJ73" s="14"/>
      <c r="AJK73" s="14"/>
      <c r="AJL73" s="14"/>
      <c r="AJM73" s="14"/>
      <c r="AJN73" s="14"/>
      <c r="AJO73" s="14"/>
      <c r="AJP73" s="14"/>
      <c r="AJQ73" s="14"/>
      <c r="AJR73" s="14"/>
      <c r="AJS73" s="14"/>
      <c r="AJT73" s="14"/>
      <c r="AJU73" s="14"/>
      <c r="AJV73" s="14"/>
      <c r="AJW73" s="14"/>
      <c r="AJX73" s="14"/>
      <c r="AJY73" s="14"/>
      <c r="AJZ73" s="14"/>
      <c r="AKA73" s="14"/>
      <c r="AKB73" s="14"/>
      <c r="AKC73" s="14"/>
      <c r="AKD73" s="14"/>
      <c r="AKE73" s="14"/>
      <c r="AKF73" s="14"/>
      <c r="AKG73" s="14"/>
      <c r="AKH73" s="14"/>
      <c r="AKI73" s="14"/>
      <c r="AKJ73" s="14"/>
      <c r="AKK73" s="14"/>
      <c r="AKL73" s="14"/>
      <c r="AKM73" s="14"/>
      <c r="AKN73" s="14"/>
      <c r="AKO73" s="14"/>
      <c r="AKP73" s="14"/>
      <c r="AKQ73" s="14"/>
      <c r="AKR73" s="14"/>
      <c r="AKS73" s="14"/>
      <c r="AKT73" s="14"/>
      <c r="AKU73" s="14"/>
      <c r="AKV73" s="14"/>
      <c r="AKW73" s="14"/>
      <c r="AKX73" s="14"/>
      <c r="AKY73" s="14"/>
      <c r="AKZ73" s="14"/>
      <c r="ALA73" s="14"/>
      <c r="ALB73" s="14"/>
      <c r="ALC73" s="14"/>
      <c r="ALD73" s="14"/>
      <c r="ALE73" s="14"/>
      <c r="ALF73" s="14"/>
      <c r="ALG73" s="14"/>
      <c r="ALH73" s="14"/>
      <c r="ALI73" s="14"/>
      <c r="ALJ73" s="14"/>
      <c r="ALK73" s="14"/>
      <c r="ALL73" s="14"/>
      <c r="ALM73" s="14"/>
      <c r="ALN73" s="14"/>
      <c r="ALO73" s="14"/>
      <c r="ALP73" s="14"/>
      <c r="ALQ73" s="14"/>
      <c r="ALR73" s="14"/>
      <c r="ALS73" s="14"/>
      <c r="ALT73" s="14"/>
      <c r="ALU73" s="14"/>
      <c r="ALV73" s="14"/>
      <c r="ALW73" s="14"/>
      <c r="ALX73" s="14"/>
      <c r="ALY73" s="14"/>
      <c r="ALZ73" s="14"/>
      <c r="AMA73" s="14"/>
      <c r="AMB73" s="14"/>
      <c r="AMC73" s="14"/>
      <c r="AMD73" s="14"/>
      <c r="AME73" s="14"/>
      <c r="AMF73" s="14"/>
      <c r="AMG73" s="14"/>
      <c r="AMH73" s="14"/>
      <c r="AMI73" s="14"/>
      <c r="AMJ73" s="14"/>
      <c r="AMK73" s="14"/>
      <c r="AML73" s="14"/>
      <c r="AMM73" s="14"/>
      <c r="AMN73" s="14"/>
      <c r="AMO73" s="14"/>
      <c r="AMP73" s="14"/>
      <c r="AMQ73" s="14"/>
      <c r="AMR73" s="14"/>
      <c r="AMS73" s="14"/>
      <c r="AMT73" s="14"/>
      <c r="AMU73" s="14"/>
      <c r="AMV73" s="14"/>
      <c r="AMW73" s="14"/>
      <c r="AMX73" s="14"/>
      <c r="AMY73" s="14"/>
      <c r="AMZ73" s="14"/>
      <c r="ANA73" s="14"/>
      <c r="ANB73" s="14"/>
      <c r="ANC73" s="14"/>
      <c r="AND73" s="14"/>
      <c r="ANE73" s="14"/>
      <c r="ANF73" s="14"/>
      <c r="ANG73" s="14"/>
      <c r="ANH73" s="14"/>
      <c r="ANI73" s="14"/>
      <c r="ANJ73" s="14"/>
      <c r="ANK73" s="14"/>
      <c r="ANL73" s="14"/>
      <c r="ANM73" s="14"/>
      <c r="ANN73" s="14"/>
      <c r="ANO73" s="14"/>
      <c r="ANP73" s="14"/>
      <c r="ANQ73" s="14"/>
      <c r="ANR73" s="14"/>
      <c r="ANS73" s="14"/>
      <c r="ANT73" s="14"/>
      <c r="ANU73" s="14"/>
      <c r="ANV73" s="14"/>
      <c r="ANW73" s="14"/>
      <c r="ANX73" s="14"/>
      <c r="ANY73" s="14"/>
      <c r="ANZ73" s="14"/>
      <c r="AOA73" s="14"/>
      <c r="AOB73" s="14"/>
      <c r="AOC73" s="14"/>
      <c r="AOD73" s="14"/>
      <c r="AOE73" s="14"/>
      <c r="AOF73" s="14"/>
      <c r="AOG73" s="14"/>
      <c r="AOH73" s="14"/>
      <c r="AOI73" s="14"/>
      <c r="AOJ73" s="14"/>
      <c r="AOK73" s="14"/>
      <c r="AOL73" s="14"/>
      <c r="AOM73" s="14"/>
      <c r="AON73" s="14"/>
      <c r="AOO73" s="14"/>
      <c r="AOP73" s="14"/>
      <c r="AOQ73" s="14"/>
      <c r="AOR73" s="14"/>
      <c r="AOS73" s="14"/>
      <c r="AOT73" s="14"/>
      <c r="AOU73" s="14"/>
      <c r="AOV73" s="14"/>
      <c r="AOW73" s="14"/>
      <c r="AOX73" s="14"/>
      <c r="AOY73" s="14"/>
      <c r="AOZ73" s="14"/>
      <c r="APA73" s="14"/>
      <c r="APB73" s="14"/>
      <c r="APC73" s="14"/>
      <c r="APD73" s="14"/>
      <c r="APE73" s="14"/>
      <c r="APF73" s="14"/>
      <c r="APG73" s="14"/>
      <c r="APH73" s="14"/>
      <c r="API73" s="14"/>
      <c r="APJ73" s="14"/>
      <c r="APK73" s="14"/>
      <c r="APL73" s="14"/>
      <c r="APM73" s="14"/>
      <c r="APN73" s="14"/>
      <c r="APO73" s="14"/>
      <c r="APP73" s="14"/>
      <c r="APQ73" s="14"/>
      <c r="APR73" s="14"/>
      <c r="APS73" s="14"/>
      <c r="APT73" s="14"/>
      <c r="APU73" s="14"/>
      <c r="APV73" s="14"/>
      <c r="APW73" s="14"/>
      <c r="APX73" s="14"/>
      <c r="APY73" s="14"/>
      <c r="APZ73" s="14"/>
      <c r="AQA73" s="14"/>
      <c r="AQB73" s="14"/>
      <c r="AQC73" s="14"/>
      <c r="AQD73" s="14"/>
      <c r="AQE73" s="14"/>
      <c r="AQF73" s="14"/>
      <c r="AQG73" s="14"/>
      <c r="AQH73" s="14"/>
      <c r="AQI73" s="14"/>
      <c r="AQJ73" s="14"/>
      <c r="AQK73" s="14"/>
      <c r="AQL73" s="14"/>
      <c r="AQM73" s="14"/>
      <c r="AQN73" s="14"/>
      <c r="AQO73" s="14"/>
      <c r="AQP73" s="14"/>
      <c r="AQQ73" s="14"/>
      <c r="AQR73" s="14"/>
      <c r="AQS73" s="14"/>
      <c r="AQT73" s="14"/>
      <c r="AQU73" s="14"/>
      <c r="AQV73" s="14"/>
      <c r="AQW73" s="14"/>
      <c r="AQX73" s="14"/>
      <c r="AQY73" s="14"/>
      <c r="AQZ73" s="14"/>
      <c r="ARA73" s="14"/>
      <c r="ARB73" s="14"/>
      <c r="ARC73" s="14"/>
      <c r="ARD73" s="14"/>
      <c r="ARE73" s="14"/>
      <c r="ARF73" s="14"/>
      <c r="ARG73" s="14"/>
      <c r="ARH73" s="14"/>
      <c r="ARI73" s="14"/>
      <c r="ARJ73" s="14"/>
      <c r="ARK73" s="14"/>
      <c r="ARL73" s="14"/>
      <c r="ARM73" s="14"/>
      <c r="ARN73" s="14"/>
      <c r="ARO73" s="14"/>
      <c r="ARP73" s="14"/>
      <c r="ARQ73" s="14"/>
      <c r="ARR73" s="14"/>
      <c r="ARS73" s="14"/>
      <c r="ART73" s="14"/>
      <c r="ARU73" s="14"/>
      <c r="ARV73" s="14"/>
      <c r="ARW73" s="14"/>
      <c r="ARX73" s="14"/>
      <c r="ARY73" s="14"/>
      <c r="ARZ73" s="14"/>
      <c r="ASA73" s="14"/>
      <c r="ASB73" s="14"/>
      <c r="ASC73" s="14"/>
      <c r="ASD73" s="14"/>
      <c r="ASE73" s="14"/>
      <c r="ASF73" s="14"/>
      <c r="ASG73" s="14"/>
      <c r="ASH73" s="14"/>
      <c r="ASI73" s="14"/>
      <c r="ASJ73" s="14"/>
      <c r="ASK73" s="14"/>
      <c r="ASL73" s="14"/>
      <c r="ASM73" s="14"/>
      <c r="ASN73" s="14"/>
      <c r="ASO73" s="14"/>
      <c r="ASP73" s="14"/>
      <c r="ASQ73" s="14"/>
      <c r="ASR73" s="14"/>
      <c r="ASS73" s="14"/>
      <c r="AST73" s="14"/>
      <c r="ASU73" s="14"/>
      <c r="ASV73" s="14"/>
      <c r="ASW73" s="14"/>
      <c r="ASX73" s="14"/>
      <c r="ASY73" s="14"/>
      <c r="ASZ73" s="14"/>
      <c r="ATA73" s="14"/>
      <c r="ATB73" s="14"/>
      <c r="ATC73" s="14"/>
      <c r="ATD73" s="14"/>
      <c r="ATE73" s="14"/>
      <c r="ATF73" s="14"/>
      <c r="ATG73" s="14"/>
      <c r="ATH73" s="14"/>
      <c r="ATI73" s="14"/>
      <c r="ATJ73" s="14"/>
      <c r="ATK73" s="14"/>
      <c r="ATL73" s="14"/>
      <c r="ATM73" s="14"/>
      <c r="ATN73" s="14"/>
      <c r="ATO73" s="14"/>
      <c r="ATP73" s="14"/>
      <c r="ATQ73" s="14"/>
      <c r="ATR73" s="14"/>
      <c r="ATS73" s="14"/>
      <c r="ATT73" s="14"/>
      <c r="ATU73" s="14"/>
      <c r="ATV73" s="14"/>
      <c r="ATW73" s="14"/>
      <c r="ATX73" s="14"/>
      <c r="ATY73" s="14"/>
      <c r="ATZ73" s="14"/>
      <c r="AUA73" s="14"/>
      <c r="AUB73" s="14"/>
      <c r="AUC73" s="14"/>
      <c r="AUD73" s="14"/>
      <c r="AUE73" s="14"/>
      <c r="AUF73" s="14"/>
      <c r="AUG73" s="14"/>
      <c r="AUH73" s="14"/>
      <c r="AUI73" s="14"/>
      <c r="AUJ73" s="14"/>
      <c r="AUK73" s="14"/>
      <c r="AUL73" s="14"/>
      <c r="AUM73" s="14"/>
      <c r="AUN73" s="14"/>
      <c r="AUO73" s="14"/>
      <c r="AUP73" s="14"/>
      <c r="AUQ73" s="14"/>
      <c r="AUR73" s="14"/>
      <c r="AUS73" s="14"/>
      <c r="AUT73" s="14"/>
      <c r="AUU73" s="14"/>
      <c r="AUV73" s="14"/>
      <c r="AUW73" s="14"/>
      <c r="AUX73" s="14"/>
      <c r="AUY73" s="14"/>
      <c r="AUZ73" s="14"/>
      <c r="AVA73" s="14"/>
      <c r="AVB73" s="14"/>
      <c r="AVC73" s="14"/>
      <c r="AVD73" s="14"/>
      <c r="AVE73" s="14"/>
      <c r="AVF73" s="14"/>
      <c r="AVG73" s="14"/>
      <c r="AVH73" s="14"/>
      <c r="AVI73" s="14"/>
      <c r="AVJ73" s="14"/>
      <c r="AVK73" s="14"/>
      <c r="AVL73" s="14"/>
      <c r="AVM73" s="14"/>
      <c r="AVN73" s="14"/>
      <c r="AVO73" s="14"/>
      <c r="AVP73" s="14"/>
      <c r="AVQ73" s="14"/>
      <c r="AVR73" s="14"/>
      <c r="AVS73" s="14"/>
      <c r="AVT73" s="14"/>
      <c r="AVU73" s="14"/>
      <c r="AVV73" s="14"/>
      <c r="AVW73" s="14"/>
      <c r="AVX73" s="14"/>
      <c r="AVY73" s="14"/>
      <c r="AVZ73" s="14"/>
      <c r="AWA73" s="14"/>
      <c r="AWB73" s="14"/>
      <c r="AWC73" s="14"/>
      <c r="AWD73" s="14"/>
      <c r="AWE73" s="14"/>
      <c r="AWF73" s="14"/>
      <c r="AWG73" s="14"/>
      <c r="AWH73" s="14"/>
      <c r="AWI73" s="14"/>
      <c r="AWJ73" s="14"/>
      <c r="AWK73" s="14"/>
      <c r="AWL73" s="14"/>
      <c r="AWM73" s="14"/>
      <c r="AWN73" s="14"/>
      <c r="AWO73" s="14"/>
      <c r="AWP73" s="14"/>
      <c r="AWQ73" s="14"/>
      <c r="AWR73" s="14"/>
      <c r="AWS73" s="14"/>
      <c r="AWT73" s="14"/>
      <c r="AWU73" s="14"/>
      <c r="AWV73" s="14"/>
      <c r="AWW73" s="14"/>
      <c r="AWX73" s="14"/>
      <c r="AWY73" s="14"/>
      <c r="AWZ73" s="14"/>
      <c r="AXA73" s="14"/>
      <c r="AXB73" s="14"/>
      <c r="AXC73" s="14"/>
      <c r="AXD73" s="14"/>
      <c r="AXE73" s="14"/>
      <c r="AXF73" s="14"/>
      <c r="AXG73" s="14"/>
      <c r="AXH73" s="14"/>
      <c r="AXI73" s="14"/>
      <c r="AXJ73" s="14"/>
      <c r="AXK73" s="14"/>
      <c r="AXL73" s="14"/>
      <c r="AXM73" s="14"/>
      <c r="AXN73" s="14"/>
      <c r="AXO73" s="14"/>
      <c r="AXP73" s="14"/>
      <c r="AXQ73" s="14"/>
      <c r="AXR73" s="14"/>
      <c r="AXS73" s="14"/>
      <c r="AXT73" s="14"/>
      <c r="AXU73" s="14"/>
      <c r="AXV73" s="14"/>
      <c r="AXW73" s="14"/>
      <c r="AXX73" s="14"/>
      <c r="AXY73" s="14"/>
      <c r="AXZ73" s="14"/>
      <c r="AYA73" s="14"/>
      <c r="AYB73" s="14"/>
      <c r="AYC73" s="14"/>
      <c r="AYD73" s="14"/>
      <c r="AYE73" s="14"/>
      <c r="AYF73" s="14"/>
      <c r="AYG73" s="14"/>
      <c r="AYH73" s="14"/>
      <c r="AYI73" s="14"/>
      <c r="AYJ73" s="14"/>
      <c r="AYK73" s="14"/>
      <c r="AYL73" s="14"/>
      <c r="AYM73" s="14"/>
      <c r="AYN73" s="14"/>
      <c r="AYO73" s="14"/>
      <c r="AYP73" s="14"/>
      <c r="AYQ73" s="14"/>
      <c r="AYR73" s="14"/>
      <c r="AYS73" s="14"/>
      <c r="AYT73" s="14"/>
      <c r="AYU73" s="14"/>
      <c r="AYV73" s="14"/>
      <c r="AYW73" s="14"/>
      <c r="AYX73" s="14"/>
      <c r="AYY73" s="14"/>
      <c r="AYZ73" s="14"/>
      <c r="AZA73" s="14"/>
      <c r="AZB73" s="14"/>
      <c r="AZC73" s="14"/>
      <c r="AZD73" s="14"/>
      <c r="AZE73" s="14"/>
      <c r="AZF73" s="14"/>
      <c r="AZG73" s="14"/>
      <c r="AZH73" s="14"/>
      <c r="AZI73" s="14"/>
      <c r="AZJ73" s="14"/>
      <c r="AZK73" s="14"/>
      <c r="AZL73" s="14"/>
      <c r="AZM73" s="14"/>
      <c r="AZN73" s="14"/>
      <c r="AZO73" s="14"/>
      <c r="AZP73" s="14"/>
      <c r="AZQ73" s="14"/>
      <c r="AZR73" s="14"/>
      <c r="AZS73" s="14"/>
      <c r="AZT73" s="14"/>
      <c r="AZU73" s="14"/>
      <c r="AZV73" s="14"/>
      <c r="AZW73" s="14"/>
      <c r="AZX73" s="14"/>
      <c r="AZY73" s="14"/>
      <c r="AZZ73" s="14"/>
      <c r="BAA73" s="14"/>
      <c r="BAB73" s="14"/>
      <c r="BAC73" s="14"/>
      <c r="BAD73" s="14"/>
      <c r="BAE73" s="14"/>
      <c r="BAF73" s="14"/>
      <c r="BAG73" s="14"/>
      <c r="BAH73" s="14"/>
      <c r="BAI73" s="14"/>
      <c r="BAJ73" s="14"/>
      <c r="BAK73" s="14"/>
      <c r="BAL73" s="14"/>
      <c r="BAM73" s="14"/>
      <c r="BAN73" s="14"/>
      <c r="BAO73" s="14"/>
      <c r="BAP73" s="14"/>
      <c r="BAQ73" s="14"/>
      <c r="BAR73" s="14"/>
      <c r="BAS73" s="14"/>
      <c r="BAT73" s="14"/>
      <c r="BAU73" s="14"/>
      <c r="BAV73" s="14"/>
      <c r="BAW73" s="14"/>
      <c r="BAX73" s="14"/>
      <c r="BAY73" s="14"/>
      <c r="BAZ73" s="14"/>
      <c r="BBA73" s="14"/>
      <c r="BBB73" s="14"/>
      <c r="BBC73" s="14"/>
      <c r="BBD73" s="14"/>
      <c r="BBE73" s="14"/>
      <c r="BBF73" s="14"/>
      <c r="BBG73" s="14"/>
      <c r="BBH73" s="14"/>
      <c r="BBI73" s="14"/>
      <c r="BBJ73" s="14"/>
      <c r="BBK73" s="14"/>
      <c r="BBL73" s="14"/>
      <c r="BBM73" s="14"/>
      <c r="BBN73" s="14"/>
      <c r="BBO73" s="14"/>
      <c r="BBP73" s="14"/>
      <c r="BBQ73" s="14"/>
      <c r="BBR73" s="14"/>
      <c r="BBS73" s="14"/>
      <c r="BBT73" s="14"/>
      <c r="BBU73" s="14"/>
      <c r="BBV73" s="14"/>
      <c r="BBW73" s="14"/>
      <c r="BBX73" s="14"/>
      <c r="BBY73" s="14"/>
      <c r="BBZ73" s="14"/>
      <c r="BCA73" s="14"/>
      <c r="BCB73" s="14"/>
      <c r="BCC73" s="14"/>
      <c r="BCD73" s="14"/>
      <c r="BCE73" s="14"/>
      <c r="BCF73" s="14"/>
      <c r="BCG73" s="14"/>
      <c r="BCH73" s="14"/>
      <c r="BCI73" s="14"/>
      <c r="BCJ73" s="14"/>
      <c r="BCK73" s="14"/>
      <c r="BCL73" s="14"/>
      <c r="BCM73" s="14"/>
      <c r="BCN73" s="14"/>
      <c r="BCO73" s="14"/>
      <c r="BCP73" s="14"/>
      <c r="BCQ73" s="14"/>
      <c r="BCR73" s="14"/>
      <c r="BCS73" s="14"/>
      <c r="BCT73" s="14"/>
      <c r="BCU73" s="14"/>
      <c r="BCV73" s="14"/>
      <c r="BCW73" s="14"/>
      <c r="BCX73" s="14"/>
      <c r="BCY73" s="14"/>
      <c r="BCZ73" s="14"/>
      <c r="BDA73" s="14"/>
      <c r="BDB73" s="14"/>
      <c r="BDC73" s="14"/>
      <c r="BDD73" s="14"/>
      <c r="BDE73" s="14"/>
      <c r="BDF73" s="14"/>
      <c r="BDG73" s="14"/>
      <c r="BDH73" s="14"/>
      <c r="BDI73" s="14"/>
      <c r="BDJ73" s="14"/>
      <c r="BDK73" s="14"/>
      <c r="BDL73" s="14"/>
      <c r="BDM73" s="14"/>
      <c r="BDN73" s="14"/>
      <c r="BDO73" s="14"/>
      <c r="BDP73" s="14"/>
      <c r="BDQ73" s="14"/>
      <c r="BDR73" s="14"/>
      <c r="BDS73" s="14"/>
      <c r="BDT73" s="14"/>
      <c r="BDU73" s="14"/>
      <c r="BDV73" s="14"/>
      <c r="BDW73" s="14"/>
      <c r="BDX73" s="14"/>
      <c r="BDY73" s="14"/>
      <c r="BDZ73" s="14"/>
      <c r="BEA73" s="14"/>
      <c r="BEB73" s="14"/>
      <c r="BEC73" s="14"/>
      <c r="BED73" s="14"/>
      <c r="BEE73" s="14"/>
      <c r="BEF73" s="14"/>
      <c r="BEG73" s="14"/>
      <c r="BEH73" s="14"/>
      <c r="BEI73" s="14"/>
      <c r="BEJ73" s="14"/>
      <c r="BEK73" s="14"/>
      <c r="BEL73" s="14"/>
      <c r="BEM73" s="14"/>
      <c r="BEN73" s="14"/>
      <c r="BEO73" s="14"/>
      <c r="BEP73" s="14"/>
      <c r="BEQ73" s="14"/>
      <c r="BER73" s="14"/>
      <c r="BES73" s="14"/>
      <c r="BET73" s="14"/>
      <c r="BEU73" s="14"/>
      <c r="BEV73" s="14"/>
      <c r="BEW73" s="14"/>
      <c r="BEX73" s="14"/>
      <c r="BEY73" s="14"/>
      <c r="BEZ73" s="14"/>
      <c r="BFA73" s="14"/>
      <c r="BFB73" s="14"/>
      <c r="BFC73" s="14"/>
      <c r="BFD73" s="14"/>
      <c r="BFE73" s="14"/>
      <c r="BFF73" s="14"/>
      <c r="BFG73" s="14"/>
      <c r="BFH73" s="14"/>
      <c r="BFI73" s="14"/>
      <c r="BFJ73" s="14"/>
      <c r="BFK73" s="14"/>
      <c r="BFL73" s="14"/>
      <c r="BFM73" s="14"/>
      <c r="BFN73" s="14"/>
      <c r="BFO73" s="14"/>
      <c r="BFP73" s="14"/>
      <c r="BFQ73" s="14"/>
      <c r="BFR73" s="14"/>
      <c r="BFS73" s="14"/>
      <c r="BFT73" s="14"/>
      <c r="BFU73" s="14"/>
      <c r="BFV73" s="14"/>
      <c r="BFW73" s="14"/>
      <c r="BFX73" s="14"/>
      <c r="BFY73" s="14"/>
      <c r="BFZ73" s="14"/>
      <c r="BGA73" s="14"/>
      <c r="BGB73" s="14"/>
      <c r="BGC73" s="14"/>
      <c r="BGD73" s="14"/>
      <c r="BGE73" s="14"/>
      <c r="BGF73" s="14"/>
      <c r="BGG73" s="14"/>
      <c r="BGH73" s="14"/>
      <c r="BGI73" s="14"/>
      <c r="BGJ73" s="14"/>
      <c r="BGK73" s="14"/>
      <c r="BGL73" s="14"/>
      <c r="BGM73" s="14"/>
      <c r="BGN73" s="14"/>
      <c r="BGO73" s="14"/>
      <c r="BGP73" s="14"/>
      <c r="BGQ73" s="14"/>
      <c r="BGR73" s="14"/>
      <c r="BGS73" s="14"/>
      <c r="BGT73" s="14"/>
      <c r="BGU73" s="14"/>
      <c r="BGV73" s="14"/>
      <c r="BGW73" s="14"/>
      <c r="BGX73" s="14"/>
      <c r="BGY73" s="14"/>
      <c r="BGZ73" s="14"/>
      <c r="BHA73" s="14"/>
      <c r="BHB73" s="14"/>
      <c r="BHC73" s="14"/>
      <c r="BHD73" s="14"/>
      <c r="BHE73" s="14"/>
      <c r="BHF73" s="14"/>
      <c r="BHG73" s="14"/>
      <c r="BHH73" s="14"/>
      <c r="BHI73" s="14"/>
      <c r="BHJ73" s="14"/>
      <c r="BHK73" s="14"/>
      <c r="BHL73" s="14"/>
      <c r="BHM73" s="14"/>
      <c r="BHN73" s="14"/>
      <c r="BHO73" s="14"/>
      <c r="BHP73" s="14"/>
      <c r="BHQ73" s="14"/>
      <c r="BHR73" s="14"/>
      <c r="BHS73" s="14"/>
      <c r="BHT73" s="14"/>
      <c r="BHU73" s="14"/>
      <c r="BHV73" s="14"/>
      <c r="BHW73" s="14"/>
      <c r="BHX73" s="14"/>
      <c r="BHY73" s="14"/>
      <c r="BHZ73" s="14"/>
      <c r="BIA73" s="14"/>
      <c r="BIB73" s="14"/>
      <c r="BIC73" s="14"/>
      <c r="BID73" s="14"/>
      <c r="BIE73" s="14"/>
      <c r="BIF73" s="14"/>
      <c r="BIG73" s="14"/>
      <c r="BIH73" s="14"/>
      <c r="BII73" s="14"/>
      <c r="BIJ73" s="14"/>
      <c r="BIK73" s="14"/>
      <c r="BIL73" s="14"/>
      <c r="BIM73" s="14"/>
      <c r="BIN73" s="14"/>
      <c r="BIO73" s="14"/>
      <c r="BIP73" s="14"/>
      <c r="BIQ73" s="14"/>
      <c r="BIR73" s="14"/>
      <c r="BIS73" s="14"/>
      <c r="BIT73" s="14"/>
      <c r="BIU73" s="14"/>
      <c r="BIV73" s="14"/>
      <c r="BIW73" s="14"/>
      <c r="BIX73" s="14"/>
      <c r="BIY73" s="14"/>
      <c r="BIZ73" s="14"/>
      <c r="BJA73" s="14"/>
      <c r="BJB73" s="14"/>
      <c r="BJC73" s="14"/>
      <c r="BJD73" s="14"/>
      <c r="BJE73" s="14"/>
      <c r="BJF73" s="14"/>
      <c r="BJG73" s="14"/>
      <c r="BJH73" s="14"/>
      <c r="BJI73" s="14"/>
      <c r="BJJ73" s="14"/>
      <c r="BJK73" s="14"/>
      <c r="BJL73" s="14"/>
      <c r="BJM73" s="14"/>
      <c r="BJN73" s="14"/>
      <c r="BJO73" s="14"/>
      <c r="BJP73" s="14"/>
      <c r="BJQ73" s="14"/>
      <c r="BJR73" s="14"/>
      <c r="BJS73" s="14"/>
      <c r="BJT73" s="14"/>
      <c r="BJU73" s="14"/>
      <c r="BJV73" s="14"/>
      <c r="BJW73" s="14"/>
      <c r="BJX73" s="14"/>
      <c r="BJY73" s="14"/>
      <c r="BJZ73" s="14"/>
      <c r="BKA73" s="14"/>
      <c r="BKB73" s="14"/>
      <c r="BKC73" s="14"/>
      <c r="BKD73" s="14"/>
      <c r="BKE73" s="14"/>
      <c r="BKF73" s="14"/>
      <c r="BKG73" s="14"/>
      <c r="BKH73" s="14"/>
      <c r="BKI73" s="14"/>
      <c r="BKJ73" s="14"/>
      <c r="BKK73" s="14"/>
      <c r="BKL73" s="14"/>
      <c r="BKM73" s="14"/>
      <c r="BKN73" s="14"/>
      <c r="BKO73" s="14"/>
      <c r="BKP73" s="14"/>
      <c r="BKQ73" s="14"/>
      <c r="BKR73" s="14"/>
      <c r="BKS73" s="14"/>
      <c r="BKT73" s="14"/>
      <c r="BKU73" s="14"/>
      <c r="BKV73" s="14"/>
      <c r="BKW73" s="14"/>
      <c r="BKX73" s="14"/>
      <c r="BKY73" s="14"/>
      <c r="BKZ73" s="14"/>
      <c r="BLA73" s="14"/>
      <c r="BLB73" s="14"/>
      <c r="BLC73" s="14"/>
      <c r="BLD73" s="14"/>
      <c r="BLE73" s="14"/>
      <c r="BLF73" s="14"/>
      <c r="BLG73" s="14"/>
      <c r="BLH73" s="14"/>
      <c r="BLI73" s="14"/>
      <c r="BLJ73" s="14"/>
      <c r="BLK73" s="14"/>
      <c r="BLL73" s="14"/>
      <c r="BLM73" s="14"/>
      <c r="BLN73" s="14"/>
      <c r="BLO73" s="14"/>
      <c r="BLP73" s="14"/>
      <c r="BLQ73" s="14"/>
      <c r="BLR73" s="14"/>
      <c r="BLS73" s="14"/>
      <c r="BLT73" s="14"/>
      <c r="BLU73" s="14"/>
      <c r="BLV73" s="14"/>
      <c r="BLW73" s="14"/>
      <c r="BLX73" s="14"/>
      <c r="BLY73" s="14"/>
      <c r="BLZ73" s="14"/>
      <c r="BMA73" s="14"/>
      <c r="BMB73" s="14"/>
      <c r="BMC73" s="14"/>
      <c r="BMD73" s="14"/>
      <c r="BME73" s="14"/>
      <c r="BMF73" s="14"/>
      <c r="BMG73" s="14"/>
      <c r="BMH73" s="14"/>
      <c r="BMI73" s="14"/>
      <c r="BMJ73" s="14"/>
      <c r="BMK73" s="14"/>
      <c r="BML73" s="14"/>
      <c r="BMM73" s="14"/>
      <c r="BMN73" s="14"/>
      <c r="BMO73" s="14"/>
      <c r="BMP73" s="14"/>
      <c r="BMQ73" s="14"/>
      <c r="BMR73" s="14"/>
      <c r="BMS73" s="14"/>
      <c r="BMT73" s="14"/>
      <c r="BMU73" s="14"/>
      <c r="BMV73" s="14"/>
      <c r="BMW73" s="14"/>
      <c r="BMX73" s="14"/>
      <c r="BMY73" s="14"/>
      <c r="BMZ73" s="14"/>
      <c r="BNA73" s="14"/>
      <c r="BNB73" s="14"/>
      <c r="BNC73" s="14"/>
      <c r="BND73" s="14"/>
      <c r="BNE73" s="14"/>
      <c r="BNF73" s="14"/>
      <c r="BNG73" s="14"/>
      <c r="BNH73" s="14"/>
      <c r="BNI73" s="14"/>
      <c r="BNJ73" s="14"/>
      <c r="BNK73" s="14"/>
      <c r="BNL73" s="14"/>
      <c r="BNM73" s="14"/>
      <c r="BNN73" s="14"/>
      <c r="BNO73" s="14"/>
      <c r="BNP73" s="14"/>
      <c r="BNQ73" s="14"/>
      <c r="BNR73" s="14"/>
      <c r="BNS73" s="14"/>
      <c r="BNT73" s="14"/>
      <c r="BNU73" s="14"/>
      <c r="BNV73" s="14"/>
      <c r="BNW73" s="14"/>
      <c r="BNX73" s="14"/>
      <c r="BNY73" s="14"/>
      <c r="BNZ73" s="14"/>
      <c r="BOA73" s="14"/>
      <c r="BOB73" s="14"/>
      <c r="BOC73" s="14"/>
      <c r="BOD73" s="14"/>
      <c r="BOE73" s="14"/>
      <c r="BOF73" s="14"/>
      <c r="BOG73" s="14"/>
      <c r="BOH73" s="14"/>
      <c r="BOI73" s="14"/>
      <c r="BOJ73" s="14"/>
      <c r="BOK73" s="14"/>
      <c r="BOL73" s="14"/>
      <c r="BOM73" s="14"/>
      <c r="BON73" s="14"/>
      <c r="BOO73" s="14"/>
      <c r="BOP73" s="14"/>
      <c r="BOQ73" s="14"/>
      <c r="BOR73" s="14"/>
      <c r="BOS73" s="14"/>
      <c r="BOT73" s="14"/>
      <c r="BOU73" s="14"/>
      <c r="BOV73" s="14"/>
      <c r="BOW73" s="14"/>
      <c r="BOX73" s="14"/>
      <c r="BOY73" s="14"/>
      <c r="BOZ73" s="14"/>
      <c r="BPA73" s="14"/>
      <c r="BPB73" s="14"/>
      <c r="BPC73" s="14"/>
      <c r="BPD73" s="14"/>
      <c r="BPE73" s="14"/>
      <c r="BPF73" s="14"/>
      <c r="BPG73" s="14"/>
      <c r="BPH73" s="14"/>
      <c r="BPI73" s="14"/>
      <c r="BPJ73" s="14"/>
      <c r="BPK73" s="14"/>
      <c r="BPL73" s="14"/>
      <c r="BPM73" s="14"/>
      <c r="BPN73" s="14"/>
      <c r="BPO73" s="14"/>
      <c r="BPP73" s="14"/>
      <c r="BPQ73" s="14"/>
      <c r="BPR73" s="14"/>
      <c r="BPS73" s="14"/>
      <c r="BPT73" s="14"/>
      <c r="BPU73" s="14"/>
      <c r="BPV73" s="14"/>
      <c r="BPW73" s="14"/>
      <c r="BPX73" s="14"/>
      <c r="BPY73" s="14"/>
      <c r="BPZ73" s="14"/>
      <c r="BQA73" s="14"/>
      <c r="BQB73" s="14"/>
      <c r="BQC73" s="14"/>
      <c r="BQD73" s="14"/>
      <c r="BQE73" s="14"/>
      <c r="BQF73" s="14"/>
      <c r="BQG73" s="14"/>
      <c r="BQH73" s="14"/>
      <c r="BQI73" s="14"/>
      <c r="BQJ73" s="14"/>
      <c r="BQK73" s="14"/>
      <c r="BQL73" s="14"/>
      <c r="BQM73" s="14"/>
      <c r="BQN73" s="14"/>
      <c r="BQO73" s="14"/>
      <c r="BQP73" s="14"/>
      <c r="BQQ73" s="14"/>
      <c r="BQR73" s="14"/>
      <c r="BQS73" s="14"/>
      <c r="BQT73" s="14"/>
      <c r="BQU73" s="14"/>
      <c r="BQV73" s="14"/>
      <c r="BQW73" s="14"/>
      <c r="BQX73" s="14"/>
      <c r="BQY73" s="14"/>
      <c r="BQZ73" s="14"/>
      <c r="BRA73" s="14"/>
      <c r="BRB73" s="14"/>
      <c r="BRC73" s="14"/>
      <c r="BRD73" s="14"/>
      <c r="BRE73" s="14"/>
      <c r="BRF73" s="14"/>
      <c r="BRG73" s="14"/>
      <c r="BRH73" s="14"/>
      <c r="BRI73" s="14"/>
      <c r="BRJ73" s="14"/>
      <c r="BRK73" s="14"/>
      <c r="BRL73" s="14"/>
      <c r="BRM73" s="14"/>
      <c r="BRN73" s="14"/>
      <c r="BRO73" s="14"/>
      <c r="BRP73" s="14"/>
      <c r="BRQ73" s="14"/>
      <c r="BRR73" s="14"/>
      <c r="BRS73" s="14"/>
      <c r="BRT73" s="14"/>
      <c r="BRU73" s="14"/>
      <c r="BRV73" s="14"/>
      <c r="BRW73" s="14"/>
      <c r="BRX73" s="14"/>
      <c r="BRY73" s="14"/>
      <c r="BRZ73" s="14"/>
      <c r="BSA73" s="14"/>
      <c r="BSB73" s="14"/>
      <c r="BSC73" s="14"/>
      <c r="BSD73" s="14"/>
      <c r="BSE73" s="14"/>
      <c r="BSF73" s="14"/>
      <c r="BSG73" s="14"/>
      <c r="BSH73" s="14"/>
      <c r="BSI73" s="14"/>
      <c r="BSJ73" s="14"/>
      <c r="BSK73" s="14"/>
      <c r="BSL73" s="14"/>
      <c r="BSM73" s="14"/>
      <c r="BSN73" s="14"/>
      <c r="BSO73" s="14"/>
      <c r="BSP73" s="14"/>
      <c r="BSQ73" s="14"/>
      <c r="BSR73" s="14"/>
      <c r="BSS73" s="14"/>
      <c r="BST73" s="14"/>
      <c r="BSU73" s="14"/>
      <c r="BSV73" s="14"/>
      <c r="BSW73" s="14"/>
      <c r="BSX73" s="14"/>
      <c r="BSY73" s="14"/>
      <c r="BSZ73" s="14"/>
      <c r="BTA73" s="14"/>
      <c r="BTB73" s="14"/>
      <c r="BTC73" s="14"/>
      <c r="BTD73" s="14"/>
      <c r="BTE73" s="14"/>
      <c r="BTF73" s="14"/>
      <c r="BTG73" s="14"/>
      <c r="BTH73" s="14"/>
      <c r="BTI73" s="14"/>
      <c r="BTJ73" s="14"/>
      <c r="BTK73" s="14"/>
      <c r="BTL73" s="14"/>
      <c r="BTM73" s="14"/>
      <c r="BTN73" s="14"/>
      <c r="BTO73" s="14"/>
      <c r="BTP73" s="14"/>
      <c r="BTQ73" s="14"/>
      <c r="BTR73" s="14"/>
      <c r="BTS73" s="14"/>
      <c r="BTT73" s="14"/>
      <c r="BTU73" s="14"/>
      <c r="BTV73" s="14"/>
      <c r="BTW73" s="14"/>
      <c r="BTX73" s="14"/>
      <c r="BTY73" s="14"/>
      <c r="BTZ73" s="14"/>
      <c r="BUA73" s="14"/>
      <c r="BUB73" s="14"/>
      <c r="BUC73" s="14"/>
      <c r="BUD73" s="14"/>
      <c r="BUE73" s="14"/>
      <c r="BUF73" s="14"/>
      <c r="BUG73" s="14"/>
      <c r="BUH73" s="14"/>
      <c r="BUI73" s="14"/>
      <c r="BUJ73" s="14"/>
      <c r="BUK73" s="14"/>
      <c r="BUL73" s="14"/>
      <c r="BUM73" s="14"/>
      <c r="BUN73" s="14"/>
      <c r="BUO73" s="14"/>
      <c r="BUP73" s="14"/>
      <c r="BUQ73" s="14"/>
      <c r="BUR73" s="14"/>
      <c r="BUS73" s="14"/>
      <c r="BUT73" s="14"/>
      <c r="BUU73" s="14"/>
      <c r="BUV73" s="14"/>
      <c r="BUW73" s="14"/>
      <c r="BUX73" s="14"/>
      <c r="BUY73" s="14"/>
      <c r="BUZ73" s="14"/>
      <c r="BVA73" s="14"/>
      <c r="BVB73" s="14"/>
      <c r="BVC73" s="14"/>
      <c r="BVD73" s="14"/>
      <c r="BVE73" s="14"/>
      <c r="BVF73" s="14"/>
      <c r="BVG73" s="14"/>
      <c r="BVH73" s="14"/>
      <c r="BVI73" s="14"/>
      <c r="BVJ73" s="14"/>
      <c r="BVK73" s="14"/>
      <c r="BVL73" s="14"/>
      <c r="BVM73" s="14"/>
      <c r="BVN73" s="14"/>
      <c r="BVO73" s="14"/>
      <c r="BVP73" s="14"/>
      <c r="BVQ73" s="14"/>
      <c r="BVR73" s="14"/>
      <c r="BVS73" s="14"/>
      <c r="BVT73" s="14"/>
      <c r="BVU73" s="14"/>
      <c r="BVV73" s="14"/>
      <c r="BVW73" s="14"/>
      <c r="BVX73" s="14"/>
      <c r="BVY73" s="14"/>
      <c r="BVZ73" s="14"/>
      <c r="BWA73" s="14"/>
      <c r="BWB73" s="14"/>
      <c r="BWC73" s="14"/>
      <c r="BWD73" s="14"/>
      <c r="BWE73" s="14"/>
      <c r="BWF73" s="14"/>
      <c r="BWG73" s="14"/>
      <c r="BWH73" s="14"/>
      <c r="BWI73" s="14"/>
      <c r="BWJ73" s="14"/>
      <c r="BWK73" s="14"/>
      <c r="BWL73" s="14"/>
      <c r="BWM73" s="14"/>
      <c r="BWN73" s="14"/>
      <c r="BWO73" s="14"/>
      <c r="BWP73" s="14"/>
      <c r="BWQ73" s="14"/>
      <c r="BWR73" s="14"/>
      <c r="BWS73" s="14"/>
      <c r="BWT73" s="14"/>
      <c r="BWU73" s="14"/>
      <c r="BWV73" s="14"/>
      <c r="BWW73" s="14"/>
      <c r="BWX73" s="14"/>
      <c r="BWY73" s="14"/>
      <c r="BWZ73" s="14"/>
      <c r="BXA73" s="14"/>
      <c r="BXB73" s="14"/>
      <c r="BXC73" s="14"/>
      <c r="BXD73" s="14"/>
      <c r="BXE73" s="14"/>
      <c r="BXF73" s="14"/>
      <c r="BXG73" s="14"/>
      <c r="BXH73" s="14"/>
      <c r="BXI73" s="14"/>
      <c r="BXJ73" s="14"/>
      <c r="BXK73" s="14"/>
      <c r="BXL73" s="14"/>
      <c r="BXM73" s="14"/>
      <c r="BXN73" s="14"/>
      <c r="BXO73" s="14"/>
      <c r="BXP73" s="14"/>
      <c r="BXQ73" s="14"/>
      <c r="BXR73" s="14"/>
      <c r="BXS73" s="14"/>
      <c r="BXT73" s="14"/>
      <c r="BXU73" s="14"/>
      <c r="BXV73" s="14"/>
      <c r="BXW73" s="14"/>
      <c r="BXX73" s="14"/>
      <c r="BXY73" s="14"/>
      <c r="BXZ73" s="14"/>
      <c r="BYA73" s="14"/>
      <c r="BYB73" s="14"/>
      <c r="BYC73" s="14"/>
      <c r="BYD73" s="14"/>
      <c r="BYE73" s="14"/>
      <c r="BYF73" s="14"/>
      <c r="BYG73" s="14"/>
      <c r="BYH73" s="14"/>
      <c r="BYI73" s="14"/>
      <c r="BYJ73" s="14"/>
      <c r="BYK73" s="14"/>
      <c r="BYL73" s="14"/>
      <c r="BYM73" s="14"/>
      <c r="BYN73" s="14"/>
      <c r="BYO73" s="14"/>
      <c r="BYP73" s="14"/>
      <c r="BYQ73" s="14"/>
      <c r="BYR73" s="14"/>
      <c r="BYS73" s="14"/>
      <c r="BYT73" s="14"/>
      <c r="BYU73" s="14"/>
      <c r="BYV73" s="14"/>
      <c r="BYW73" s="14"/>
      <c r="BYX73" s="14"/>
      <c r="BYY73" s="14"/>
      <c r="BYZ73" s="14"/>
      <c r="BZA73" s="14"/>
      <c r="BZB73" s="14"/>
      <c r="BZC73" s="14"/>
      <c r="BZD73" s="14"/>
      <c r="BZE73" s="14"/>
      <c r="BZF73" s="14"/>
      <c r="BZG73" s="14"/>
      <c r="BZH73" s="14"/>
      <c r="BZI73" s="14"/>
      <c r="BZJ73" s="14"/>
      <c r="BZK73" s="14"/>
      <c r="BZL73" s="14"/>
      <c r="BZM73" s="14"/>
      <c r="BZN73" s="14"/>
      <c r="BZO73" s="14"/>
      <c r="BZP73" s="14"/>
      <c r="BZQ73" s="14"/>
      <c r="BZR73" s="14"/>
      <c r="BZS73" s="14"/>
      <c r="BZT73" s="14"/>
      <c r="BZU73" s="14"/>
      <c r="BZV73" s="14"/>
      <c r="BZW73" s="14"/>
      <c r="BZX73" s="14"/>
      <c r="BZY73" s="14"/>
      <c r="BZZ73" s="14"/>
      <c r="CAA73" s="14"/>
      <c r="CAB73" s="14"/>
      <c r="CAC73" s="14"/>
      <c r="CAD73" s="14"/>
      <c r="CAE73" s="14"/>
      <c r="CAF73" s="14"/>
      <c r="CAG73" s="14"/>
      <c r="CAH73" s="14"/>
      <c r="CAI73" s="14"/>
      <c r="CAJ73" s="14"/>
      <c r="CAK73" s="14"/>
      <c r="CAL73" s="14"/>
      <c r="CAM73" s="14"/>
      <c r="CAN73" s="14"/>
      <c r="CAO73" s="14"/>
      <c r="CAP73" s="14"/>
      <c r="CAQ73" s="14"/>
      <c r="CAR73" s="14"/>
      <c r="CAS73" s="14"/>
      <c r="CAT73" s="14"/>
      <c r="CAU73" s="14"/>
      <c r="CAV73" s="14"/>
      <c r="CAW73" s="14"/>
      <c r="CAX73" s="14"/>
      <c r="CAY73" s="14"/>
      <c r="CAZ73" s="14"/>
      <c r="CBA73" s="14"/>
      <c r="CBB73" s="14"/>
      <c r="CBC73" s="14"/>
      <c r="CBD73" s="14"/>
      <c r="CBE73" s="14"/>
      <c r="CBF73" s="14"/>
      <c r="CBG73" s="14"/>
      <c r="CBH73" s="14"/>
      <c r="CBI73" s="14"/>
      <c r="CBJ73" s="14"/>
      <c r="CBK73" s="14"/>
      <c r="CBL73" s="14"/>
      <c r="CBM73" s="14"/>
      <c r="CBN73" s="14"/>
      <c r="CBO73" s="14"/>
      <c r="CBP73" s="14"/>
      <c r="CBQ73" s="14"/>
      <c r="CBR73" s="14"/>
      <c r="CBS73" s="14"/>
      <c r="CBT73" s="14"/>
      <c r="CBU73" s="14"/>
      <c r="CBV73" s="14"/>
      <c r="CBW73" s="14"/>
      <c r="CBX73" s="14"/>
      <c r="CBY73" s="14"/>
      <c r="CBZ73" s="14"/>
      <c r="CCA73" s="14"/>
      <c r="CCB73" s="14"/>
      <c r="CCC73" s="14"/>
      <c r="CCD73" s="14"/>
      <c r="CCE73" s="14"/>
      <c r="CCF73" s="14"/>
      <c r="CCG73" s="14"/>
      <c r="CCH73" s="14"/>
      <c r="CCI73" s="14"/>
      <c r="CCJ73" s="14"/>
      <c r="CCK73" s="14"/>
      <c r="CCL73" s="14"/>
      <c r="CCM73" s="14"/>
      <c r="CCN73" s="14"/>
      <c r="CCO73" s="14"/>
      <c r="CCP73" s="14"/>
      <c r="CCQ73" s="14"/>
      <c r="CCR73" s="14"/>
      <c r="CCS73" s="14"/>
      <c r="CCT73" s="14"/>
      <c r="CCU73" s="14"/>
      <c r="CCV73" s="14"/>
      <c r="CCW73" s="14"/>
      <c r="CCX73" s="14"/>
      <c r="CCY73" s="14"/>
      <c r="CCZ73" s="14"/>
      <c r="CDA73" s="14"/>
      <c r="CDB73" s="14"/>
      <c r="CDC73" s="14"/>
      <c r="CDD73" s="14"/>
      <c r="CDE73" s="14"/>
      <c r="CDF73" s="14"/>
      <c r="CDG73" s="14"/>
      <c r="CDH73" s="14"/>
      <c r="CDI73" s="14"/>
      <c r="CDJ73" s="14"/>
      <c r="CDK73" s="14"/>
      <c r="CDL73" s="14"/>
      <c r="CDM73" s="14"/>
      <c r="CDN73" s="14"/>
      <c r="CDO73" s="14"/>
      <c r="CDP73" s="14"/>
      <c r="CDQ73" s="14"/>
      <c r="CDR73" s="14"/>
      <c r="CDS73" s="14"/>
      <c r="CDT73" s="14"/>
      <c r="CDU73" s="14"/>
      <c r="CDV73" s="14"/>
      <c r="CDW73" s="14"/>
      <c r="CDX73" s="14"/>
      <c r="CDY73" s="14"/>
      <c r="CDZ73" s="14"/>
      <c r="CEA73" s="14"/>
      <c r="CEB73" s="14"/>
      <c r="CEC73" s="14"/>
      <c r="CED73" s="14"/>
      <c r="CEE73" s="14"/>
      <c r="CEF73" s="14"/>
      <c r="CEG73" s="14"/>
      <c r="CEH73" s="14"/>
      <c r="CEI73" s="14"/>
      <c r="CEJ73" s="14"/>
      <c r="CEK73" s="14"/>
      <c r="CEL73" s="14"/>
      <c r="CEM73" s="14"/>
      <c r="CEN73" s="14"/>
      <c r="CEO73" s="14"/>
      <c r="CEP73" s="14"/>
      <c r="CEQ73" s="14"/>
      <c r="CER73" s="14"/>
      <c r="CES73" s="14"/>
      <c r="CET73" s="14"/>
      <c r="CEU73" s="14"/>
      <c r="CEV73" s="14"/>
      <c r="CEW73" s="14"/>
      <c r="CEX73" s="14"/>
      <c r="CEY73" s="14"/>
      <c r="CEZ73" s="14"/>
      <c r="CFA73" s="14"/>
      <c r="CFB73" s="14"/>
      <c r="CFC73" s="14"/>
      <c r="CFD73" s="14"/>
      <c r="CFE73" s="14"/>
      <c r="CFF73" s="14"/>
      <c r="CFG73" s="14"/>
      <c r="CFH73" s="14"/>
      <c r="CFI73" s="14"/>
      <c r="CFJ73" s="14"/>
      <c r="CFK73" s="14"/>
      <c r="CFL73" s="14"/>
      <c r="CFM73" s="14"/>
      <c r="CFN73" s="14"/>
      <c r="CFO73" s="14"/>
      <c r="CFP73" s="14"/>
      <c r="CFQ73" s="14"/>
      <c r="CFR73" s="14"/>
      <c r="CFS73" s="14"/>
      <c r="CFT73" s="14"/>
      <c r="CFU73" s="14"/>
      <c r="CFV73" s="14"/>
      <c r="CFW73" s="14"/>
      <c r="CFX73" s="14"/>
      <c r="CFY73" s="14"/>
      <c r="CFZ73" s="14"/>
      <c r="CGA73" s="14"/>
      <c r="CGB73" s="14"/>
      <c r="CGC73" s="14"/>
      <c r="CGD73" s="14"/>
      <c r="CGE73" s="14"/>
      <c r="CGF73" s="14"/>
      <c r="CGG73" s="14"/>
      <c r="CGH73" s="14"/>
      <c r="CGI73" s="14"/>
      <c r="CGJ73" s="14"/>
      <c r="CGK73" s="14"/>
      <c r="CGL73" s="14"/>
      <c r="CGM73" s="14"/>
      <c r="CGN73" s="14"/>
      <c r="CGO73" s="14"/>
      <c r="CGP73" s="14"/>
      <c r="CGQ73" s="14"/>
      <c r="CGR73" s="14"/>
      <c r="CGS73" s="14"/>
      <c r="CGT73" s="14"/>
      <c r="CGU73" s="14"/>
      <c r="CGV73" s="14"/>
      <c r="CGW73" s="14"/>
      <c r="CGX73" s="14"/>
      <c r="CGY73" s="14"/>
      <c r="CGZ73" s="14"/>
      <c r="CHA73" s="14"/>
      <c r="CHB73" s="14"/>
      <c r="CHC73" s="14"/>
      <c r="CHD73" s="14"/>
      <c r="CHE73" s="14"/>
      <c r="CHF73" s="14"/>
      <c r="CHG73" s="14"/>
      <c r="CHH73" s="14"/>
      <c r="CHI73" s="14"/>
      <c r="CHJ73" s="14"/>
      <c r="CHK73" s="14"/>
      <c r="CHL73" s="14"/>
      <c r="CHM73" s="14"/>
      <c r="CHN73" s="14"/>
      <c r="CHO73" s="14"/>
      <c r="CHP73" s="14"/>
      <c r="CHQ73" s="14"/>
      <c r="CHR73" s="14"/>
      <c r="CHS73" s="14"/>
      <c r="CHT73" s="14"/>
      <c r="CHU73" s="14"/>
      <c r="CHV73" s="14"/>
      <c r="CHW73" s="14"/>
      <c r="CHX73" s="14"/>
      <c r="CHY73" s="14"/>
      <c r="CHZ73" s="14"/>
      <c r="CIA73" s="14"/>
      <c r="CIB73" s="14"/>
      <c r="CIC73" s="14"/>
      <c r="CID73" s="14"/>
      <c r="CIE73" s="14"/>
      <c r="CIF73" s="14"/>
      <c r="CIG73" s="14"/>
      <c r="CIH73" s="14"/>
      <c r="CII73" s="14"/>
      <c r="CIJ73" s="14"/>
      <c r="CIK73" s="14"/>
      <c r="CIL73" s="14"/>
      <c r="CIM73" s="14"/>
      <c r="CIN73" s="14"/>
      <c r="CIO73" s="14"/>
      <c r="CIP73" s="14"/>
      <c r="CIQ73" s="14"/>
      <c r="CIR73" s="14"/>
      <c r="CIS73" s="14"/>
      <c r="CIT73" s="14"/>
      <c r="CIU73" s="14"/>
      <c r="CIV73" s="14"/>
      <c r="CIW73" s="14"/>
      <c r="CIX73" s="14"/>
      <c r="CIY73" s="14"/>
      <c r="CIZ73" s="14"/>
      <c r="CJA73" s="14"/>
      <c r="CJB73" s="14"/>
      <c r="CJC73" s="14"/>
      <c r="CJD73" s="14"/>
      <c r="CJE73" s="14"/>
      <c r="CJF73" s="14"/>
      <c r="CJG73" s="14"/>
      <c r="CJH73" s="14"/>
      <c r="CJI73" s="14"/>
      <c r="CJJ73" s="14"/>
      <c r="CJK73" s="14"/>
      <c r="CJL73" s="14"/>
      <c r="CJM73" s="14"/>
      <c r="CJN73" s="14"/>
      <c r="CJO73" s="14"/>
      <c r="CJP73" s="14"/>
      <c r="CJQ73" s="14"/>
      <c r="CJR73" s="14"/>
      <c r="CJS73" s="14"/>
      <c r="CJT73" s="14"/>
      <c r="CJU73" s="14"/>
      <c r="CJV73" s="14"/>
      <c r="CJW73" s="14"/>
      <c r="CJX73" s="14"/>
      <c r="CJY73" s="14"/>
      <c r="CJZ73" s="14"/>
      <c r="CKA73" s="14"/>
      <c r="CKB73" s="14"/>
      <c r="CKC73" s="14"/>
      <c r="CKD73" s="14"/>
      <c r="CKE73" s="14"/>
      <c r="CKF73" s="14"/>
      <c r="CKG73" s="14"/>
      <c r="CKH73" s="14"/>
      <c r="CKI73" s="14"/>
      <c r="CKJ73" s="14"/>
      <c r="CKK73" s="14"/>
      <c r="CKL73" s="14"/>
      <c r="CKM73" s="14"/>
      <c r="CKN73" s="14"/>
      <c r="CKO73" s="14"/>
      <c r="CKP73" s="14"/>
      <c r="CKQ73" s="14"/>
      <c r="CKR73" s="14"/>
      <c r="CKS73" s="14"/>
      <c r="CKT73" s="14"/>
      <c r="CKU73" s="14"/>
      <c r="CKV73" s="14"/>
      <c r="CKW73" s="14"/>
      <c r="CKX73" s="14"/>
      <c r="CKY73" s="14"/>
      <c r="CKZ73" s="14"/>
      <c r="CLA73" s="14"/>
      <c r="CLB73" s="14"/>
      <c r="CLC73" s="14"/>
      <c r="CLD73" s="14"/>
      <c r="CLE73" s="14"/>
      <c r="CLF73" s="14"/>
      <c r="CLG73" s="14"/>
      <c r="CLH73" s="14"/>
      <c r="CLI73" s="14"/>
      <c r="CLJ73" s="14"/>
      <c r="CLK73" s="14"/>
      <c r="CLL73" s="14"/>
      <c r="CLM73" s="14"/>
      <c r="CLN73" s="14"/>
      <c r="CLO73" s="14"/>
      <c r="CLP73" s="14"/>
      <c r="CLQ73" s="14"/>
      <c r="CLR73" s="14"/>
      <c r="CLS73" s="14"/>
      <c r="CLT73" s="14"/>
      <c r="CLU73" s="14"/>
      <c r="CLV73" s="14"/>
      <c r="CLW73" s="14"/>
      <c r="CLX73" s="14"/>
      <c r="CLY73" s="14"/>
      <c r="CLZ73" s="14"/>
      <c r="CMA73" s="14"/>
      <c r="CMB73" s="14"/>
      <c r="CMC73" s="14"/>
      <c r="CMD73" s="14"/>
      <c r="CME73" s="14"/>
      <c r="CMF73" s="14"/>
      <c r="CMG73" s="14"/>
      <c r="CMH73" s="14"/>
      <c r="CMI73" s="14"/>
      <c r="CMJ73" s="14"/>
      <c r="CMK73" s="14"/>
      <c r="CML73" s="14"/>
      <c r="CMM73" s="14"/>
      <c r="CMN73" s="14"/>
      <c r="CMO73" s="14"/>
      <c r="CMP73" s="14"/>
      <c r="CMQ73" s="14"/>
      <c r="CMR73" s="14"/>
      <c r="CMS73" s="14"/>
      <c r="CMT73" s="14"/>
      <c r="CMU73" s="14"/>
      <c r="CMV73" s="14"/>
      <c r="CMW73" s="14"/>
      <c r="CMX73" s="14"/>
      <c r="CMY73" s="14"/>
      <c r="CMZ73" s="14"/>
      <c r="CNA73" s="14"/>
      <c r="CNB73" s="14"/>
      <c r="CNC73" s="14"/>
      <c r="CND73" s="14"/>
      <c r="CNE73" s="14"/>
      <c r="CNF73" s="14"/>
      <c r="CNG73" s="14"/>
      <c r="CNH73" s="14"/>
      <c r="CNI73" s="14"/>
      <c r="CNJ73" s="14"/>
      <c r="CNK73" s="14"/>
      <c r="CNL73" s="14"/>
      <c r="CNM73" s="14"/>
      <c r="CNN73" s="14"/>
      <c r="CNO73" s="14"/>
      <c r="CNP73" s="14"/>
      <c r="CNQ73" s="14"/>
      <c r="CNR73" s="14"/>
      <c r="CNS73" s="14"/>
      <c r="CNT73" s="14"/>
      <c r="CNU73" s="14"/>
      <c r="CNV73" s="14"/>
      <c r="CNW73" s="14"/>
      <c r="CNX73" s="14"/>
      <c r="CNY73" s="14"/>
      <c r="CNZ73" s="14"/>
      <c r="COA73" s="14"/>
      <c r="COB73" s="14"/>
      <c r="COC73" s="14"/>
      <c r="COD73" s="14"/>
      <c r="COE73" s="14"/>
      <c r="COF73" s="14"/>
      <c r="COG73" s="14"/>
      <c r="COH73" s="14"/>
      <c r="COI73" s="14"/>
      <c r="COJ73" s="14"/>
      <c r="COK73" s="14"/>
      <c r="COL73" s="14"/>
      <c r="COM73" s="14"/>
      <c r="CON73" s="14"/>
      <c r="COO73" s="14"/>
      <c r="COP73" s="14"/>
      <c r="COQ73" s="14"/>
      <c r="COR73" s="14"/>
      <c r="COS73" s="14"/>
      <c r="COT73" s="14"/>
      <c r="COU73" s="14"/>
      <c r="COV73" s="14"/>
      <c r="COW73" s="14"/>
      <c r="COX73" s="14"/>
      <c r="COY73" s="14"/>
      <c r="COZ73" s="14"/>
      <c r="CPA73" s="14"/>
      <c r="CPB73" s="14"/>
      <c r="CPC73" s="14"/>
      <c r="CPD73" s="14"/>
      <c r="CPE73" s="14"/>
      <c r="CPF73" s="14"/>
      <c r="CPG73" s="14"/>
      <c r="CPH73" s="14"/>
      <c r="CPI73" s="14"/>
      <c r="CPJ73" s="14"/>
      <c r="CPK73" s="14"/>
      <c r="CPL73" s="14"/>
      <c r="CPM73" s="14"/>
      <c r="CPN73" s="14"/>
      <c r="CPO73" s="14"/>
      <c r="CPP73" s="14"/>
      <c r="CPQ73" s="14"/>
      <c r="CPR73" s="14"/>
      <c r="CPS73" s="14"/>
      <c r="CPT73" s="14"/>
      <c r="CPU73" s="14"/>
      <c r="CPV73" s="14"/>
      <c r="CPW73" s="14"/>
      <c r="CPX73" s="14"/>
      <c r="CPY73" s="14"/>
      <c r="CPZ73" s="14"/>
      <c r="CQA73" s="14"/>
      <c r="CQB73" s="14"/>
      <c r="CQC73" s="14"/>
      <c r="CQD73" s="14"/>
      <c r="CQE73" s="14"/>
      <c r="CQF73" s="14"/>
      <c r="CQG73" s="14"/>
      <c r="CQH73" s="14"/>
      <c r="CQI73" s="14"/>
      <c r="CQJ73" s="14"/>
      <c r="CQK73" s="14"/>
      <c r="CQL73" s="14"/>
      <c r="CQM73" s="14"/>
      <c r="CQN73" s="14"/>
      <c r="CQO73" s="14"/>
      <c r="CQP73" s="14"/>
      <c r="CQQ73" s="14"/>
      <c r="CQR73" s="14"/>
      <c r="CQS73" s="14"/>
      <c r="CQT73" s="14"/>
      <c r="CQU73" s="14"/>
      <c r="CQV73" s="14"/>
      <c r="CQW73" s="14"/>
      <c r="CQX73" s="14"/>
      <c r="CQY73" s="14"/>
      <c r="CQZ73" s="14"/>
      <c r="CRA73" s="14"/>
      <c r="CRB73" s="14"/>
      <c r="CRC73" s="14"/>
      <c r="CRD73" s="14"/>
      <c r="CRE73" s="14"/>
      <c r="CRF73" s="14"/>
      <c r="CRG73" s="14"/>
      <c r="CRH73" s="14"/>
      <c r="CRI73" s="14"/>
      <c r="CRJ73" s="14"/>
      <c r="CRK73" s="14"/>
      <c r="CRL73" s="14"/>
      <c r="CRM73" s="14"/>
      <c r="CRN73" s="14"/>
      <c r="CRO73" s="14"/>
      <c r="CRP73" s="14"/>
      <c r="CRQ73" s="14"/>
      <c r="CRR73" s="14"/>
      <c r="CRS73" s="14"/>
      <c r="CRT73" s="14"/>
      <c r="CRU73" s="14"/>
      <c r="CRV73" s="14"/>
      <c r="CRW73" s="14"/>
      <c r="CRX73" s="14"/>
      <c r="CRY73" s="14"/>
      <c r="CRZ73" s="14"/>
      <c r="CSA73" s="14"/>
      <c r="CSB73" s="14"/>
      <c r="CSC73" s="14"/>
      <c r="CSD73" s="14"/>
      <c r="CSE73" s="14"/>
      <c r="CSF73" s="14"/>
      <c r="CSG73" s="14"/>
      <c r="CSH73" s="14"/>
      <c r="CSI73" s="14"/>
      <c r="CSJ73" s="14"/>
      <c r="CSK73" s="14"/>
      <c r="CSL73" s="14"/>
      <c r="CSM73" s="14"/>
      <c r="CSN73" s="14"/>
      <c r="CSO73" s="14"/>
      <c r="CSP73" s="14"/>
      <c r="CSQ73" s="14"/>
      <c r="CSR73" s="14"/>
      <c r="CSS73" s="14"/>
      <c r="CST73" s="14"/>
      <c r="CSU73" s="14"/>
      <c r="CSV73" s="14"/>
      <c r="CSW73" s="14"/>
      <c r="CSX73" s="14"/>
      <c r="CSY73" s="14"/>
      <c r="CSZ73" s="14"/>
      <c r="CTA73" s="14"/>
      <c r="CTB73" s="14"/>
      <c r="CTC73" s="14"/>
      <c r="CTD73" s="14"/>
      <c r="CTE73" s="14"/>
      <c r="CTF73" s="14"/>
      <c r="CTG73" s="14"/>
      <c r="CTH73" s="14"/>
      <c r="CTI73" s="14"/>
      <c r="CTJ73" s="14"/>
      <c r="CTK73" s="14"/>
      <c r="CTL73" s="14"/>
      <c r="CTM73" s="14"/>
      <c r="CTN73" s="14"/>
      <c r="CTO73" s="14"/>
      <c r="CTP73" s="14"/>
      <c r="CTQ73" s="14"/>
      <c r="CTR73" s="14"/>
      <c r="CTS73" s="14"/>
      <c r="CTT73" s="14"/>
      <c r="CTU73" s="14"/>
      <c r="CTV73" s="14"/>
      <c r="CTW73" s="14"/>
      <c r="CTX73" s="14"/>
      <c r="CTY73" s="14"/>
      <c r="CTZ73" s="14"/>
      <c r="CUA73" s="14"/>
      <c r="CUB73" s="14"/>
      <c r="CUC73" s="14"/>
      <c r="CUD73" s="14"/>
      <c r="CUE73" s="14"/>
      <c r="CUF73" s="14"/>
      <c r="CUG73" s="14"/>
      <c r="CUH73" s="14"/>
      <c r="CUI73" s="14"/>
      <c r="CUJ73" s="14"/>
      <c r="CUK73" s="14"/>
      <c r="CUL73" s="14"/>
      <c r="CUM73" s="14"/>
      <c r="CUN73" s="14"/>
      <c r="CUO73" s="14"/>
      <c r="CUP73" s="14"/>
      <c r="CUQ73" s="14"/>
      <c r="CUR73" s="14"/>
      <c r="CUS73" s="14"/>
      <c r="CUT73" s="14"/>
      <c r="CUU73" s="14"/>
      <c r="CUV73" s="14"/>
      <c r="CUW73" s="14"/>
      <c r="CUX73" s="14"/>
      <c r="CUY73" s="14"/>
      <c r="CUZ73" s="14"/>
      <c r="CVA73" s="14"/>
      <c r="CVB73" s="14"/>
      <c r="CVC73" s="14"/>
      <c r="CVD73" s="14"/>
      <c r="CVE73" s="14"/>
      <c r="CVF73" s="14"/>
      <c r="CVG73" s="14"/>
      <c r="CVH73" s="14"/>
      <c r="CVI73" s="14"/>
      <c r="CVJ73" s="14"/>
      <c r="CVK73" s="14"/>
      <c r="CVL73" s="14"/>
      <c r="CVM73" s="14"/>
      <c r="CVN73" s="14"/>
      <c r="CVO73" s="14"/>
      <c r="CVP73" s="14"/>
      <c r="CVQ73" s="14"/>
      <c r="CVR73" s="14"/>
      <c r="CVS73" s="14"/>
      <c r="CVT73" s="14"/>
      <c r="CVU73" s="14"/>
      <c r="CVV73" s="14"/>
      <c r="CVW73" s="14"/>
      <c r="CVX73" s="14"/>
      <c r="CVY73" s="14"/>
      <c r="CVZ73" s="14"/>
      <c r="CWA73" s="14"/>
      <c r="CWB73" s="14"/>
      <c r="CWC73" s="14"/>
      <c r="CWD73" s="14"/>
      <c r="CWE73" s="14"/>
      <c r="CWF73" s="14"/>
      <c r="CWG73" s="14"/>
      <c r="CWH73" s="14"/>
      <c r="CWI73" s="14"/>
      <c r="CWJ73" s="14"/>
      <c r="CWK73" s="14"/>
      <c r="CWL73" s="14"/>
      <c r="CWM73" s="14"/>
      <c r="CWN73" s="14"/>
      <c r="CWO73" s="14"/>
      <c r="CWP73" s="14"/>
      <c r="CWQ73" s="14"/>
      <c r="CWR73" s="14"/>
      <c r="CWS73" s="14"/>
      <c r="CWT73" s="14"/>
      <c r="CWU73" s="14"/>
      <c r="CWV73" s="14"/>
      <c r="CWW73" s="14"/>
      <c r="CWX73" s="14"/>
      <c r="CWY73" s="14"/>
      <c r="CWZ73" s="14"/>
      <c r="CXA73" s="14"/>
      <c r="CXB73" s="14"/>
      <c r="CXC73" s="14"/>
      <c r="CXD73" s="14"/>
      <c r="CXE73" s="14"/>
      <c r="CXF73" s="14"/>
      <c r="CXG73" s="14"/>
      <c r="CXH73" s="14"/>
      <c r="CXI73" s="14"/>
      <c r="CXJ73" s="14"/>
      <c r="CXK73" s="14"/>
      <c r="CXL73" s="14"/>
      <c r="CXM73" s="14"/>
      <c r="CXN73" s="14"/>
      <c r="CXO73" s="14"/>
      <c r="CXP73" s="14"/>
      <c r="CXQ73" s="14"/>
      <c r="CXR73" s="14"/>
      <c r="CXS73" s="14"/>
      <c r="CXT73" s="14"/>
      <c r="CXU73" s="14"/>
      <c r="CXV73" s="14"/>
      <c r="CXW73" s="14"/>
      <c r="CXX73" s="14"/>
      <c r="CXY73" s="14"/>
      <c r="CXZ73" s="14"/>
      <c r="CYA73" s="14"/>
      <c r="CYB73" s="14"/>
      <c r="CYC73" s="14"/>
      <c r="CYD73" s="14"/>
      <c r="CYE73" s="14"/>
      <c r="CYF73" s="14"/>
      <c r="CYG73" s="14"/>
      <c r="CYH73" s="14"/>
      <c r="CYI73" s="14"/>
      <c r="CYJ73" s="14"/>
      <c r="CYK73" s="14"/>
      <c r="CYL73" s="14"/>
      <c r="CYM73" s="14"/>
      <c r="CYN73" s="14"/>
      <c r="CYO73" s="14"/>
      <c r="CYP73" s="14"/>
      <c r="CYQ73" s="14"/>
      <c r="CYR73" s="14"/>
      <c r="CYS73" s="14"/>
      <c r="CYT73" s="14"/>
      <c r="CYU73" s="14"/>
      <c r="CYV73" s="14"/>
      <c r="CYW73" s="14"/>
      <c r="CYX73" s="14"/>
      <c r="CYY73" s="14"/>
      <c r="CYZ73" s="14"/>
      <c r="CZA73" s="14"/>
      <c r="CZB73" s="14"/>
      <c r="CZC73" s="14"/>
      <c r="CZD73" s="14"/>
      <c r="CZE73" s="14"/>
      <c r="CZF73" s="14"/>
      <c r="CZG73" s="14"/>
      <c r="CZH73" s="14"/>
      <c r="CZI73" s="14"/>
      <c r="CZJ73" s="14"/>
      <c r="CZK73" s="14"/>
      <c r="CZL73" s="14"/>
      <c r="CZM73" s="14"/>
      <c r="CZN73" s="14"/>
      <c r="CZO73" s="14"/>
      <c r="CZP73" s="14"/>
      <c r="CZQ73" s="14"/>
      <c r="CZR73" s="14"/>
      <c r="CZS73" s="14"/>
      <c r="CZT73" s="14"/>
      <c r="CZU73" s="14"/>
      <c r="CZV73" s="14"/>
      <c r="CZW73" s="14"/>
      <c r="CZX73" s="14"/>
      <c r="CZY73" s="14"/>
      <c r="CZZ73" s="14"/>
      <c r="DAA73" s="14"/>
      <c r="DAB73" s="14"/>
      <c r="DAC73" s="14"/>
      <c r="DAD73" s="14"/>
      <c r="DAE73" s="14"/>
      <c r="DAF73" s="14"/>
      <c r="DAG73" s="14"/>
      <c r="DAH73" s="14"/>
      <c r="DAI73" s="14"/>
      <c r="DAJ73" s="14"/>
      <c r="DAK73" s="14"/>
      <c r="DAL73" s="14"/>
      <c r="DAM73" s="14"/>
      <c r="DAN73" s="14"/>
      <c r="DAO73" s="14"/>
      <c r="DAP73" s="14"/>
      <c r="DAQ73" s="14"/>
      <c r="DAR73" s="14"/>
      <c r="DAS73" s="14"/>
      <c r="DAT73" s="14"/>
      <c r="DAU73" s="14"/>
      <c r="DAV73" s="14"/>
      <c r="DAW73" s="14"/>
      <c r="DAX73" s="14"/>
      <c r="DAY73" s="14"/>
      <c r="DAZ73" s="14"/>
      <c r="DBA73" s="14"/>
      <c r="DBB73" s="14"/>
      <c r="DBC73" s="14"/>
      <c r="DBD73" s="14"/>
      <c r="DBE73" s="14"/>
      <c r="DBF73" s="14"/>
      <c r="DBG73" s="14"/>
      <c r="DBH73" s="14"/>
      <c r="DBI73" s="14"/>
      <c r="DBJ73" s="14"/>
      <c r="DBK73" s="14"/>
      <c r="DBL73" s="14"/>
      <c r="DBM73" s="14"/>
      <c r="DBN73" s="14"/>
      <c r="DBO73" s="14"/>
      <c r="DBP73" s="14"/>
      <c r="DBQ73" s="14"/>
      <c r="DBR73" s="14"/>
      <c r="DBS73" s="14"/>
      <c r="DBT73" s="14"/>
      <c r="DBU73" s="14"/>
      <c r="DBV73" s="14"/>
      <c r="DBW73" s="14"/>
      <c r="DBX73" s="14"/>
      <c r="DBY73" s="14"/>
      <c r="DBZ73" s="14"/>
      <c r="DCA73" s="14"/>
      <c r="DCB73" s="14"/>
      <c r="DCC73" s="14"/>
      <c r="DCD73" s="14"/>
      <c r="DCE73" s="14"/>
      <c r="DCF73" s="14"/>
      <c r="DCG73" s="14"/>
      <c r="DCH73" s="14"/>
      <c r="DCI73" s="14"/>
      <c r="DCJ73" s="14"/>
      <c r="DCK73" s="14"/>
      <c r="DCL73" s="14"/>
      <c r="DCM73" s="14"/>
      <c r="DCN73" s="14"/>
      <c r="DCO73" s="14"/>
      <c r="DCP73" s="14"/>
      <c r="DCQ73" s="14"/>
      <c r="DCR73" s="14"/>
      <c r="DCS73" s="14"/>
      <c r="DCT73" s="14"/>
      <c r="DCU73" s="14"/>
      <c r="DCV73" s="14"/>
      <c r="DCW73" s="14"/>
      <c r="DCX73" s="14"/>
      <c r="DCY73" s="14"/>
      <c r="DCZ73" s="14"/>
      <c r="DDA73" s="14"/>
      <c r="DDB73" s="14"/>
      <c r="DDC73" s="14"/>
      <c r="DDD73" s="14"/>
      <c r="DDE73" s="14"/>
      <c r="DDF73" s="14"/>
      <c r="DDG73" s="14"/>
      <c r="DDH73" s="14"/>
      <c r="DDI73" s="14"/>
      <c r="DDJ73" s="14"/>
      <c r="DDK73" s="14"/>
      <c r="DDL73" s="14"/>
      <c r="DDM73" s="14"/>
      <c r="DDN73" s="14"/>
      <c r="DDO73" s="14"/>
      <c r="DDP73" s="14"/>
      <c r="DDQ73" s="14"/>
      <c r="DDR73" s="14"/>
      <c r="DDS73" s="14"/>
      <c r="DDT73" s="14"/>
      <c r="DDU73" s="14"/>
      <c r="DDV73" s="14"/>
      <c r="DDW73" s="14"/>
      <c r="DDX73" s="14"/>
      <c r="DDY73" s="14"/>
      <c r="DDZ73" s="14"/>
      <c r="DEA73" s="14"/>
      <c r="DEB73" s="14"/>
      <c r="DEC73" s="14"/>
      <c r="DED73" s="14"/>
      <c r="DEE73" s="14"/>
      <c r="DEF73" s="14"/>
      <c r="DEG73" s="14"/>
      <c r="DEH73" s="14"/>
      <c r="DEI73" s="14"/>
      <c r="DEJ73" s="14"/>
      <c r="DEK73" s="14"/>
      <c r="DEL73" s="14"/>
      <c r="DEM73" s="14"/>
      <c r="DEN73" s="14"/>
      <c r="DEO73" s="14"/>
      <c r="DEP73" s="14"/>
      <c r="DEQ73" s="14"/>
      <c r="DER73" s="14"/>
      <c r="DES73" s="14"/>
      <c r="DET73" s="14"/>
      <c r="DEU73" s="14"/>
      <c r="DEV73" s="14"/>
      <c r="DEW73" s="14"/>
      <c r="DEX73" s="14"/>
      <c r="DEY73" s="14"/>
      <c r="DEZ73" s="14"/>
      <c r="DFA73" s="14"/>
      <c r="DFB73" s="14"/>
      <c r="DFC73" s="14"/>
      <c r="DFD73" s="14"/>
      <c r="DFE73" s="14"/>
      <c r="DFF73" s="14"/>
      <c r="DFG73" s="14"/>
      <c r="DFH73" s="14"/>
      <c r="DFI73" s="14"/>
      <c r="DFJ73" s="14"/>
      <c r="DFK73" s="14"/>
      <c r="DFL73" s="14"/>
      <c r="DFM73" s="14"/>
      <c r="DFN73" s="14"/>
      <c r="DFO73" s="14"/>
      <c r="DFP73" s="14"/>
      <c r="DFQ73" s="14"/>
      <c r="DFR73" s="14"/>
      <c r="DFS73" s="14"/>
      <c r="DFT73" s="14"/>
      <c r="DFU73" s="14"/>
      <c r="DFV73" s="14"/>
      <c r="DFW73" s="14"/>
      <c r="DFX73" s="14"/>
      <c r="DFY73" s="14"/>
      <c r="DFZ73" s="14"/>
      <c r="DGA73" s="14"/>
      <c r="DGB73" s="14"/>
      <c r="DGC73" s="14"/>
      <c r="DGD73" s="14"/>
      <c r="DGE73" s="14"/>
      <c r="DGF73" s="14"/>
      <c r="DGG73" s="14"/>
      <c r="DGH73" s="14"/>
      <c r="DGI73" s="14"/>
      <c r="DGJ73" s="14"/>
      <c r="DGK73" s="14"/>
      <c r="DGL73" s="14"/>
      <c r="DGM73" s="14"/>
      <c r="DGN73" s="14"/>
      <c r="DGO73" s="14"/>
      <c r="DGP73" s="14"/>
      <c r="DGQ73" s="14"/>
      <c r="DGR73" s="14"/>
      <c r="DGS73" s="14"/>
      <c r="DGT73" s="14"/>
      <c r="DGU73" s="14"/>
      <c r="DGV73" s="14"/>
      <c r="DGW73" s="14"/>
      <c r="DGX73" s="14"/>
      <c r="DGY73" s="14"/>
      <c r="DGZ73" s="14"/>
      <c r="DHA73" s="14"/>
      <c r="DHB73" s="14"/>
      <c r="DHC73" s="14"/>
      <c r="DHD73" s="14"/>
      <c r="DHE73" s="14"/>
      <c r="DHF73" s="14"/>
      <c r="DHG73" s="14"/>
      <c r="DHH73" s="14"/>
      <c r="DHI73" s="14"/>
      <c r="DHJ73" s="14"/>
      <c r="DHK73" s="14"/>
      <c r="DHL73" s="14"/>
      <c r="DHM73" s="14"/>
      <c r="DHN73" s="14"/>
      <c r="DHO73" s="14"/>
      <c r="DHP73" s="14"/>
      <c r="DHQ73" s="14"/>
      <c r="DHR73" s="14"/>
      <c r="DHS73" s="14"/>
      <c r="DHT73" s="14"/>
      <c r="DHU73" s="14"/>
      <c r="DHV73" s="14"/>
      <c r="DHW73" s="14"/>
      <c r="DHX73" s="14"/>
      <c r="DHY73" s="14"/>
      <c r="DHZ73" s="14"/>
      <c r="DIA73" s="14"/>
      <c r="DIB73" s="14"/>
      <c r="DIC73" s="14"/>
      <c r="DID73" s="14"/>
      <c r="DIE73" s="14"/>
      <c r="DIF73" s="14"/>
      <c r="DIG73" s="14"/>
      <c r="DIH73" s="14"/>
      <c r="DII73" s="14"/>
      <c r="DIJ73" s="14"/>
      <c r="DIK73" s="14"/>
      <c r="DIL73" s="14"/>
      <c r="DIM73" s="14"/>
      <c r="DIN73" s="14"/>
      <c r="DIO73" s="14"/>
      <c r="DIP73" s="14"/>
      <c r="DIQ73" s="14"/>
      <c r="DIR73" s="14"/>
      <c r="DIS73" s="14"/>
      <c r="DIT73" s="14"/>
      <c r="DIU73" s="14"/>
      <c r="DIV73" s="14"/>
      <c r="DIW73" s="14"/>
      <c r="DIX73" s="14"/>
      <c r="DIY73" s="14"/>
      <c r="DIZ73" s="14"/>
      <c r="DJA73" s="14"/>
      <c r="DJB73" s="14"/>
      <c r="DJC73" s="14"/>
      <c r="DJD73" s="14"/>
      <c r="DJE73" s="14"/>
      <c r="DJF73" s="14"/>
      <c r="DJG73" s="14"/>
      <c r="DJH73" s="14"/>
      <c r="DJI73" s="14"/>
      <c r="DJJ73" s="14"/>
      <c r="DJK73" s="14"/>
      <c r="DJL73" s="14"/>
      <c r="DJM73" s="14"/>
      <c r="DJN73" s="14"/>
      <c r="DJO73" s="14"/>
      <c r="DJP73" s="14"/>
      <c r="DJQ73" s="14"/>
      <c r="DJR73" s="14"/>
      <c r="DJS73" s="14"/>
      <c r="DJT73" s="14"/>
      <c r="DJU73" s="14"/>
      <c r="DJV73" s="14"/>
      <c r="DJW73" s="14"/>
      <c r="DJX73" s="14"/>
      <c r="DJY73" s="14"/>
      <c r="DJZ73" s="14"/>
      <c r="DKA73" s="14"/>
      <c r="DKB73" s="14"/>
      <c r="DKC73" s="14"/>
      <c r="DKD73" s="14"/>
      <c r="DKE73" s="14"/>
      <c r="DKF73" s="14"/>
      <c r="DKG73" s="14"/>
      <c r="DKH73" s="14"/>
      <c r="DKI73" s="14"/>
      <c r="DKJ73" s="14"/>
      <c r="DKK73" s="14"/>
      <c r="DKL73" s="14"/>
      <c r="DKM73" s="14"/>
      <c r="DKN73" s="14"/>
      <c r="DKO73" s="14"/>
      <c r="DKP73" s="14"/>
      <c r="DKQ73" s="14"/>
      <c r="DKR73" s="14"/>
      <c r="DKS73" s="14"/>
      <c r="DKT73" s="14"/>
      <c r="DKU73" s="14"/>
      <c r="DKV73" s="14"/>
      <c r="DKW73" s="14"/>
      <c r="DKX73" s="14"/>
      <c r="DKY73" s="14"/>
      <c r="DKZ73" s="14"/>
      <c r="DLA73" s="14"/>
      <c r="DLB73" s="14"/>
      <c r="DLC73" s="14"/>
      <c r="DLD73" s="14"/>
      <c r="DLE73" s="14"/>
      <c r="DLF73" s="14"/>
      <c r="DLG73" s="14"/>
      <c r="DLH73" s="14"/>
      <c r="DLI73" s="14"/>
      <c r="DLJ73" s="14"/>
      <c r="DLK73" s="14"/>
      <c r="DLL73" s="14"/>
      <c r="DLM73" s="14"/>
      <c r="DLN73" s="14"/>
      <c r="DLO73" s="14"/>
      <c r="DLP73" s="14"/>
      <c r="DLQ73" s="14"/>
      <c r="DLR73" s="14"/>
      <c r="DLS73" s="14"/>
      <c r="DLT73" s="14"/>
      <c r="DLU73" s="14"/>
      <c r="DLV73" s="14"/>
      <c r="DLW73" s="14"/>
      <c r="DLX73" s="14"/>
      <c r="DLY73" s="14"/>
      <c r="DLZ73" s="14"/>
      <c r="DMA73" s="14"/>
      <c r="DMB73" s="14"/>
      <c r="DMC73" s="14"/>
      <c r="DMD73" s="14"/>
      <c r="DME73" s="14"/>
      <c r="DMF73" s="14"/>
      <c r="DMG73" s="14"/>
      <c r="DMH73" s="14"/>
      <c r="DMI73" s="14"/>
      <c r="DMJ73" s="14"/>
      <c r="DMK73" s="14"/>
      <c r="DML73" s="14"/>
      <c r="DMM73" s="14"/>
      <c r="DMN73" s="14"/>
      <c r="DMO73" s="14"/>
      <c r="DMP73" s="14"/>
      <c r="DMQ73" s="14"/>
      <c r="DMR73" s="14"/>
      <c r="DMS73" s="14"/>
      <c r="DMT73" s="14"/>
      <c r="DMU73" s="14"/>
      <c r="DMV73" s="14"/>
      <c r="DMW73" s="14"/>
      <c r="DMX73" s="14"/>
      <c r="DMY73" s="14"/>
      <c r="DMZ73" s="14"/>
      <c r="DNA73" s="14"/>
      <c r="DNB73" s="14"/>
      <c r="DNC73" s="14"/>
      <c r="DND73" s="14"/>
      <c r="DNE73" s="14"/>
      <c r="DNF73" s="14"/>
      <c r="DNG73" s="14"/>
      <c r="DNH73" s="14"/>
      <c r="DNI73" s="14"/>
      <c r="DNJ73" s="14"/>
      <c r="DNK73" s="14"/>
      <c r="DNL73" s="14"/>
      <c r="DNM73" s="14"/>
      <c r="DNN73" s="14"/>
      <c r="DNO73" s="14"/>
      <c r="DNP73" s="14"/>
      <c r="DNQ73" s="14"/>
      <c r="DNR73" s="14"/>
      <c r="DNS73" s="14"/>
      <c r="DNT73" s="14"/>
      <c r="DNU73" s="14"/>
      <c r="DNV73" s="14"/>
      <c r="DNW73" s="14"/>
      <c r="DNX73" s="14"/>
      <c r="DNY73" s="14"/>
      <c r="DNZ73" s="14"/>
      <c r="DOA73" s="14"/>
      <c r="DOB73" s="14"/>
      <c r="DOC73" s="14"/>
      <c r="DOD73" s="14"/>
      <c r="DOE73" s="14"/>
      <c r="DOF73" s="14"/>
      <c r="DOG73" s="14"/>
      <c r="DOH73" s="14"/>
      <c r="DOI73" s="14"/>
      <c r="DOJ73" s="14"/>
      <c r="DOK73" s="14"/>
      <c r="DOL73" s="14"/>
      <c r="DOM73" s="14"/>
      <c r="DON73" s="14"/>
      <c r="DOO73" s="14"/>
      <c r="DOP73" s="14"/>
      <c r="DOQ73" s="14"/>
      <c r="DOR73" s="14"/>
      <c r="DOS73" s="14"/>
      <c r="DOT73" s="14"/>
      <c r="DOU73" s="14"/>
      <c r="DOV73" s="14"/>
      <c r="DOW73" s="14"/>
      <c r="DOX73" s="14"/>
      <c r="DOY73" s="14"/>
      <c r="DOZ73" s="14"/>
      <c r="DPA73" s="14"/>
      <c r="DPB73" s="14"/>
      <c r="DPC73" s="14"/>
      <c r="DPD73" s="14"/>
      <c r="DPE73" s="14"/>
      <c r="DPF73" s="14"/>
      <c r="DPG73" s="14"/>
      <c r="DPH73" s="14"/>
      <c r="DPI73" s="14"/>
      <c r="DPJ73" s="14"/>
      <c r="DPK73" s="14"/>
      <c r="DPL73" s="14"/>
      <c r="DPM73" s="14"/>
      <c r="DPN73" s="14"/>
      <c r="DPO73" s="14"/>
      <c r="DPP73" s="14"/>
      <c r="DPQ73" s="14"/>
      <c r="DPR73" s="14"/>
      <c r="DPS73" s="14"/>
      <c r="DPT73" s="14"/>
      <c r="DPU73" s="14"/>
      <c r="DPV73" s="14"/>
      <c r="DPW73" s="14"/>
      <c r="DPX73" s="14"/>
      <c r="DPY73" s="14"/>
      <c r="DPZ73" s="14"/>
      <c r="DQA73" s="14"/>
      <c r="DQB73" s="14"/>
      <c r="DQC73" s="14"/>
      <c r="DQD73" s="14"/>
      <c r="DQE73" s="14"/>
      <c r="DQF73" s="14"/>
      <c r="DQG73" s="14"/>
      <c r="DQH73" s="14"/>
      <c r="DQI73" s="14"/>
      <c r="DQJ73" s="14"/>
      <c r="DQK73" s="14"/>
      <c r="DQL73" s="14"/>
      <c r="DQM73" s="14"/>
      <c r="DQN73" s="14"/>
      <c r="DQO73" s="14"/>
      <c r="DQP73" s="14"/>
      <c r="DQQ73" s="14"/>
      <c r="DQR73" s="14"/>
      <c r="DQS73" s="14"/>
      <c r="DQT73" s="14"/>
      <c r="DQU73" s="14"/>
      <c r="DQV73" s="14"/>
      <c r="DQW73" s="14"/>
      <c r="DQX73" s="14"/>
      <c r="DQY73" s="14"/>
      <c r="DQZ73" s="14"/>
      <c r="DRA73" s="14"/>
      <c r="DRB73" s="14"/>
      <c r="DRC73" s="14"/>
      <c r="DRD73" s="14"/>
      <c r="DRE73" s="14"/>
      <c r="DRF73" s="14"/>
      <c r="DRG73" s="14"/>
      <c r="DRH73" s="14"/>
      <c r="DRI73" s="14"/>
      <c r="DRJ73" s="14"/>
      <c r="DRK73" s="14"/>
      <c r="DRL73" s="14"/>
      <c r="DRM73" s="14"/>
      <c r="DRN73" s="14"/>
      <c r="DRO73" s="14"/>
      <c r="DRP73" s="14"/>
      <c r="DRQ73" s="14"/>
      <c r="DRR73" s="14"/>
      <c r="DRS73" s="14"/>
      <c r="DRT73" s="14"/>
      <c r="DRU73" s="14"/>
      <c r="DRV73" s="14"/>
      <c r="DRW73" s="14"/>
      <c r="DRX73" s="14"/>
      <c r="DRY73" s="14"/>
      <c r="DRZ73" s="14"/>
      <c r="DSA73" s="14"/>
      <c r="DSB73" s="14"/>
      <c r="DSC73" s="14"/>
      <c r="DSD73" s="14"/>
      <c r="DSE73" s="14"/>
      <c r="DSF73" s="14"/>
      <c r="DSG73" s="14"/>
      <c r="DSH73" s="14"/>
      <c r="DSI73" s="14"/>
      <c r="DSJ73" s="14"/>
      <c r="DSK73" s="14"/>
      <c r="DSL73" s="14"/>
      <c r="DSM73" s="14"/>
      <c r="DSN73" s="14"/>
      <c r="DSO73" s="14"/>
      <c r="DSP73" s="14"/>
      <c r="DSQ73" s="14"/>
      <c r="DSR73" s="14"/>
      <c r="DSS73" s="14"/>
      <c r="DST73" s="14"/>
      <c r="DSU73" s="14"/>
      <c r="DSV73" s="14"/>
      <c r="DSW73" s="14"/>
      <c r="DSX73" s="14"/>
      <c r="DSY73" s="14"/>
      <c r="DSZ73" s="14"/>
      <c r="DTA73" s="14"/>
      <c r="DTB73" s="14"/>
      <c r="DTC73" s="14"/>
      <c r="DTD73" s="14"/>
      <c r="DTE73" s="14"/>
      <c r="DTF73" s="14"/>
      <c r="DTG73" s="14"/>
      <c r="DTH73" s="14"/>
      <c r="DTI73" s="14"/>
      <c r="DTJ73" s="14"/>
      <c r="DTK73" s="14"/>
      <c r="DTL73" s="14"/>
      <c r="DTM73" s="14"/>
      <c r="DTN73" s="14"/>
      <c r="DTO73" s="14"/>
      <c r="DTP73" s="14"/>
      <c r="DTQ73" s="14"/>
      <c r="DTR73" s="14"/>
      <c r="DTS73" s="14"/>
      <c r="DTT73" s="14"/>
      <c r="DTU73" s="14"/>
      <c r="DTV73" s="14"/>
      <c r="DTW73" s="14"/>
      <c r="DTX73" s="14"/>
      <c r="DTY73" s="14"/>
      <c r="DTZ73" s="14"/>
      <c r="DUA73" s="14"/>
      <c r="DUB73" s="14"/>
      <c r="DUC73" s="14"/>
      <c r="DUD73" s="14"/>
      <c r="DUE73" s="14"/>
      <c r="DUF73" s="14"/>
      <c r="DUG73" s="14"/>
      <c r="DUH73" s="14"/>
      <c r="DUI73" s="14"/>
      <c r="DUJ73" s="14"/>
      <c r="DUK73" s="14"/>
      <c r="DUL73" s="14"/>
      <c r="DUM73" s="14"/>
      <c r="DUN73" s="14"/>
      <c r="DUO73" s="14"/>
      <c r="DUP73" s="14"/>
      <c r="DUQ73" s="14"/>
      <c r="DUR73" s="14"/>
      <c r="DUS73" s="14"/>
      <c r="DUT73" s="14"/>
      <c r="DUU73" s="14"/>
      <c r="DUV73" s="14"/>
      <c r="DUW73" s="14"/>
      <c r="DUX73" s="14"/>
      <c r="DUY73" s="14"/>
      <c r="DUZ73" s="14"/>
      <c r="DVA73" s="14"/>
      <c r="DVB73" s="14"/>
      <c r="DVC73" s="14"/>
      <c r="DVD73" s="14"/>
      <c r="DVE73" s="14"/>
      <c r="DVF73" s="14"/>
      <c r="DVG73" s="14"/>
      <c r="DVH73" s="14"/>
      <c r="DVI73" s="14"/>
      <c r="DVJ73" s="14"/>
      <c r="DVK73" s="14"/>
      <c r="DVL73" s="14"/>
      <c r="DVM73" s="14"/>
      <c r="DVN73" s="14"/>
      <c r="DVO73" s="14"/>
      <c r="DVP73" s="14"/>
      <c r="DVQ73" s="14"/>
      <c r="DVR73" s="14"/>
      <c r="DVS73" s="14"/>
      <c r="DVT73" s="14"/>
      <c r="DVU73" s="14"/>
      <c r="DVV73" s="14"/>
      <c r="DVW73" s="14"/>
      <c r="DVX73" s="14"/>
      <c r="DVY73" s="14"/>
      <c r="DVZ73" s="14"/>
      <c r="DWA73" s="14"/>
      <c r="DWB73" s="14"/>
      <c r="DWC73" s="14"/>
      <c r="DWD73" s="14"/>
      <c r="DWE73" s="14"/>
      <c r="DWF73" s="14"/>
      <c r="DWG73" s="14"/>
      <c r="DWH73" s="14"/>
      <c r="DWI73" s="14"/>
      <c r="DWJ73" s="14"/>
      <c r="DWK73" s="14"/>
      <c r="DWL73" s="14"/>
      <c r="DWM73" s="14"/>
      <c r="DWN73" s="14"/>
      <c r="DWO73" s="14"/>
      <c r="DWP73" s="14"/>
      <c r="DWQ73" s="14"/>
      <c r="DWR73" s="14"/>
      <c r="DWS73" s="14"/>
      <c r="DWT73" s="14"/>
      <c r="DWU73" s="14"/>
      <c r="DWV73" s="14"/>
      <c r="DWW73" s="14"/>
      <c r="DWX73" s="14"/>
      <c r="DWY73" s="14"/>
      <c r="DWZ73" s="14"/>
      <c r="DXA73" s="14"/>
      <c r="DXB73" s="14"/>
      <c r="DXC73" s="14"/>
      <c r="DXD73" s="14"/>
      <c r="DXE73" s="14"/>
      <c r="DXF73" s="14"/>
      <c r="DXG73" s="14"/>
      <c r="DXH73" s="14"/>
      <c r="DXI73" s="14"/>
      <c r="DXJ73" s="14"/>
      <c r="DXK73" s="14"/>
      <c r="DXL73" s="14"/>
      <c r="DXM73" s="14"/>
      <c r="DXN73" s="14"/>
      <c r="DXO73" s="14"/>
      <c r="DXP73" s="14"/>
      <c r="DXQ73" s="14"/>
      <c r="DXR73" s="14"/>
      <c r="DXS73" s="14"/>
      <c r="DXT73" s="14"/>
      <c r="DXU73" s="14"/>
      <c r="DXV73" s="14"/>
      <c r="DXW73" s="14"/>
      <c r="DXX73" s="14"/>
      <c r="DXY73" s="14"/>
      <c r="DXZ73" s="14"/>
      <c r="DYA73" s="14"/>
      <c r="DYB73" s="14"/>
      <c r="DYC73" s="14"/>
      <c r="DYD73" s="14"/>
      <c r="DYE73" s="14"/>
      <c r="DYF73" s="14"/>
      <c r="DYG73" s="14"/>
      <c r="DYH73" s="14"/>
      <c r="DYI73" s="14"/>
      <c r="DYJ73" s="14"/>
      <c r="DYK73" s="14"/>
      <c r="DYL73" s="14"/>
      <c r="DYM73" s="14"/>
      <c r="DYN73" s="14"/>
      <c r="DYO73" s="14"/>
      <c r="DYP73" s="14"/>
      <c r="DYQ73" s="14"/>
      <c r="DYR73" s="14"/>
      <c r="DYS73" s="14"/>
      <c r="DYT73" s="14"/>
      <c r="DYU73" s="14"/>
      <c r="DYV73" s="14"/>
      <c r="DYW73" s="14"/>
      <c r="DYX73" s="14"/>
      <c r="DYY73" s="14"/>
      <c r="DYZ73" s="14"/>
      <c r="DZA73" s="14"/>
      <c r="DZB73" s="14"/>
      <c r="DZC73" s="14"/>
      <c r="DZD73" s="14"/>
      <c r="DZE73" s="14"/>
      <c r="DZF73" s="14"/>
      <c r="DZG73" s="14"/>
      <c r="DZH73" s="14"/>
      <c r="DZI73" s="14"/>
      <c r="DZJ73" s="14"/>
      <c r="DZK73" s="14"/>
      <c r="DZL73" s="14"/>
      <c r="DZM73" s="14"/>
      <c r="DZN73" s="14"/>
      <c r="DZO73" s="14"/>
      <c r="DZP73" s="14"/>
      <c r="DZQ73" s="14"/>
      <c r="DZR73" s="14"/>
      <c r="DZS73" s="14"/>
      <c r="DZT73" s="14"/>
      <c r="DZU73" s="14"/>
      <c r="DZV73" s="14"/>
      <c r="DZW73" s="14"/>
      <c r="DZX73" s="14"/>
      <c r="DZY73" s="14"/>
      <c r="DZZ73" s="14"/>
      <c r="EAA73" s="14"/>
      <c r="EAB73" s="14"/>
      <c r="EAC73" s="14"/>
      <c r="EAD73" s="14"/>
      <c r="EAE73" s="14"/>
      <c r="EAF73" s="14"/>
      <c r="EAG73" s="14"/>
      <c r="EAH73" s="14"/>
      <c r="EAI73" s="14"/>
      <c r="EAJ73" s="14"/>
      <c r="EAK73" s="14"/>
      <c r="EAL73" s="14"/>
      <c r="EAM73" s="14"/>
      <c r="EAN73" s="14"/>
      <c r="EAO73" s="14"/>
      <c r="EAP73" s="14"/>
      <c r="EAQ73" s="14"/>
      <c r="EAR73" s="14"/>
      <c r="EAS73" s="14"/>
      <c r="EAT73" s="14"/>
      <c r="EAU73" s="14"/>
      <c r="EAV73" s="14"/>
      <c r="EAW73" s="14"/>
      <c r="EAX73" s="14"/>
      <c r="EAY73" s="14"/>
      <c r="EAZ73" s="14"/>
      <c r="EBA73" s="14"/>
      <c r="EBB73" s="14"/>
      <c r="EBC73" s="14"/>
      <c r="EBD73" s="14"/>
      <c r="EBE73" s="14"/>
      <c r="EBF73" s="14"/>
      <c r="EBG73" s="14"/>
      <c r="EBH73" s="14"/>
      <c r="EBI73" s="14"/>
      <c r="EBJ73" s="14"/>
      <c r="EBK73" s="14"/>
      <c r="EBL73" s="14"/>
      <c r="EBM73" s="14"/>
      <c r="EBN73" s="14"/>
      <c r="EBO73" s="14"/>
      <c r="EBP73" s="14"/>
      <c r="EBQ73" s="14"/>
      <c r="EBR73" s="14"/>
      <c r="EBS73" s="14"/>
      <c r="EBT73" s="14"/>
      <c r="EBU73" s="14"/>
      <c r="EBV73" s="14"/>
      <c r="EBW73" s="14"/>
      <c r="EBX73" s="14"/>
      <c r="EBY73" s="14"/>
      <c r="EBZ73" s="14"/>
      <c r="ECA73" s="14"/>
      <c r="ECB73" s="14"/>
      <c r="ECC73" s="14"/>
      <c r="ECD73" s="14"/>
      <c r="ECE73" s="14"/>
      <c r="ECF73" s="14"/>
      <c r="ECG73" s="14"/>
      <c r="ECH73" s="14"/>
      <c r="ECI73" s="14"/>
      <c r="ECJ73" s="14"/>
      <c r="ECK73" s="14"/>
      <c r="ECL73" s="14"/>
      <c r="ECM73" s="14"/>
      <c r="ECN73" s="14"/>
      <c r="ECO73" s="14"/>
      <c r="ECP73" s="14"/>
      <c r="ECQ73" s="14"/>
      <c r="ECR73" s="14"/>
      <c r="ECS73" s="14"/>
      <c r="ECT73" s="14"/>
      <c r="ECU73" s="14"/>
      <c r="ECV73" s="14"/>
      <c r="ECW73" s="14"/>
      <c r="ECX73" s="14"/>
      <c r="ECY73" s="14"/>
      <c r="ECZ73" s="14"/>
      <c r="EDA73" s="14"/>
      <c r="EDB73" s="14"/>
      <c r="EDC73" s="14"/>
      <c r="EDD73" s="14"/>
      <c r="EDE73" s="14"/>
      <c r="EDF73" s="14"/>
      <c r="EDG73" s="14"/>
      <c r="EDH73" s="14"/>
      <c r="EDI73" s="14"/>
      <c r="EDJ73" s="14"/>
      <c r="EDK73" s="14"/>
      <c r="EDL73" s="14"/>
      <c r="EDM73" s="14"/>
      <c r="EDN73" s="14"/>
      <c r="EDO73" s="14"/>
      <c r="EDP73" s="14"/>
      <c r="EDQ73" s="14"/>
      <c r="EDR73" s="14"/>
      <c r="EDS73" s="14"/>
      <c r="EDT73" s="14"/>
      <c r="EDU73" s="14"/>
      <c r="EDV73" s="14"/>
      <c r="EDW73" s="14"/>
      <c r="EDX73" s="14"/>
      <c r="EDY73" s="14"/>
      <c r="EDZ73" s="14"/>
      <c r="EEA73" s="14"/>
      <c r="EEB73" s="14"/>
      <c r="EEC73" s="14"/>
      <c r="EED73" s="14"/>
      <c r="EEE73" s="14"/>
      <c r="EEF73" s="14"/>
      <c r="EEG73" s="14"/>
      <c r="EEH73" s="14"/>
      <c r="EEI73" s="14"/>
      <c r="EEJ73" s="14"/>
      <c r="EEK73" s="14"/>
      <c r="EEL73" s="14"/>
      <c r="EEM73" s="14"/>
      <c r="EEN73" s="14"/>
      <c r="EEO73" s="14"/>
      <c r="EEP73" s="14"/>
      <c r="EEQ73" s="14"/>
      <c r="EER73" s="14"/>
      <c r="EES73" s="14"/>
      <c r="EET73" s="14"/>
      <c r="EEU73" s="14"/>
      <c r="EEV73" s="14"/>
      <c r="EEW73" s="14"/>
      <c r="EEX73" s="14"/>
      <c r="EEY73" s="14"/>
      <c r="EEZ73" s="14"/>
      <c r="EFA73" s="14"/>
      <c r="EFB73" s="14"/>
      <c r="EFC73" s="14"/>
      <c r="EFD73" s="14"/>
      <c r="EFE73" s="14"/>
      <c r="EFF73" s="14"/>
      <c r="EFG73" s="14"/>
      <c r="EFH73" s="14"/>
      <c r="EFI73" s="14"/>
      <c r="EFJ73" s="14"/>
      <c r="EFK73" s="14"/>
      <c r="EFL73" s="14"/>
      <c r="EFM73" s="14"/>
      <c r="EFN73" s="14"/>
      <c r="EFO73" s="14"/>
      <c r="EFP73" s="14"/>
      <c r="EFQ73" s="14"/>
      <c r="EFR73" s="14"/>
      <c r="EFS73" s="14"/>
      <c r="EFT73" s="14"/>
      <c r="EFU73" s="14"/>
      <c r="EFV73" s="14"/>
      <c r="EFW73" s="14"/>
      <c r="EFX73" s="14"/>
      <c r="EFY73" s="14"/>
      <c r="EFZ73" s="14"/>
      <c r="EGA73" s="14"/>
      <c r="EGB73" s="14"/>
      <c r="EGC73" s="14"/>
      <c r="EGD73" s="14"/>
      <c r="EGE73" s="14"/>
      <c r="EGF73" s="14"/>
      <c r="EGG73" s="14"/>
      <c r="EGH73" s="14"/>
      <c r="EGI73" s="14"/>
      <c r="EGJ73" s="14"/>
      <c r="EGK73" s="14"/>
      <c r="EGL73" s="14"/>
      <c r="EGM73" s="14"/>
      <c r="EGN73" s="14"/>
      <c r="EGO73" s="14"/>
      <c r="EGP73" s="14"/>
      <c r="EGQ73" s="14"/>
      <c r="EGR73" s="14"/>
      <c r="EGS73" s="14"/>
      <c r="EGT73" s="14"/>
      <c r="EGU73" s="14"/>
      <c r="EGV73" s="14"/>
      <c r="EGW73" s="14"/>
      <c r="EGX73" s="14"/>
      <c r="EGY73" s="14"/>
      <c r="EGZ73" s="14"/>
      <c r="EHA73" s="14"/>
      <c r="EHB73" s="14"/>
      <c r="EHC73" s="14"/>
      <c r="EHD73" s="14"/>
      <c r="EHE73" s="14"/>
      <c r="EHF73" s="14"/>
      <c r="EHG73" s="14"/>
      <c r="EHH73" s="14"/>
      <c r="EHI73" s="14"/>
      <c r="EHJ73" s="14"/>
      <c r="EHK73" s="14"/>
      <c r="EHL73" s="14"/>
      <c r="EHM73" s="14"/>
      <c r="EHN73" s="14"/>
      <c r="EHO73" s="14"/>
      <c r="EHP73" s="14"/>
      <c r="EHQ73" s="14"/>
      <c r="EHR73" s="14"/>
      <c r="EHS73" s="14"/>
      <c r="EHT73" s="14"/>
      <c r="EHU73" s="14"/>
      <c r="EHV73" s="14"/>
      <c r="EHW73" s="14"/>
      <c r="EHX73" s="14"/>
      <c r="EHY73" s="14"/>
      <c r="EHZ73" s="14"/>
      <c r="EIA73" s="14"/>
      <c r="EIB73" s="14"/>
      <c r="EIC73" s="14"/>
      <c r="EID73" s="14"/>
      <c r="EIE73" s="14"/>
      <c r="EIF73" s="14"/>
      <c r="EIG73" s="14"/>
      <c r="EIH73" s="14"/>
      <c r="EII73" s="14"/>
      <c r="EIJ73" s="14"/>
      <c r="EIK73" s="14"/>
      <c r="EIL73" s="14"/>
      <c r="EIM73" s="14"/>
      <c r="EIN73" s="14"/>
      <c r="EIO73" s="14"/>
      <c r="EIP73" s="14"/>
      <c r="EIQ73" s="14"/>
      <c r="EIR73" s="14"/>
      <c r="EIS73" s="14"/>
      <c r="EIT73" s="14"/>
      <c r="EIU73" s="14"/>
      <c r="EIV73" s="14"/>
      <c r="EIW73" s="14"/>
      <c r="EIX73" s="14"/>
      <c r="EIY73" s="14"/>
      <c r="EIZ73" s="14"/>
      <c r="EJA73" s="14"/>
      <c r="EJB73" s="14"/>
      <c r="EJC73" s="14"/>
      <c r="EJD73" s="14"/>
      <c r="EJE73" s="14"/>
      <c r="EJF73" s="14"/>
      <c r="EJG73" s="14"/>
      <c r="EJH73" s="14"/>
      <c r="EJI73" s="14"/>
      <c r="EJJ73" s="14"/>
      <c r="EJK73" s="14"/>
      <c r="EJL73" s="14"/>
      <c r="EJM73" s="14"/>
      <c r="EJN73" s="14"/>
      <c r="EJO73" s="14"/>
      <c r="EJP73" s="14"/>
      <c r="EJQ73" s="14"/>
      <c r="EJR73" s="14"/>
      <c r="EJS73" s="14"/>
      <c r="EJT73" s="14"/>
      <c r="EJU73" s="14"/>
      <c r="EJV73" s="14"/>
      <c r="EJW73" s="14"/>
      <c r="EJX73" s="14"/>
      <c r="EJY73" s="14"/>
      <c r="EJZ73" s="14"/>
      <c r="EKA73" s="14"/>
      <c r="EKB73" s="14"/>
      <c r="EKC73" s="14"/>
      <c r="EKD73" s="14"/>
      <c r="EKE73" s="14"/>
      <c r="EKF73" s="14"/>
      <c r="EKG73" s="14"/>
      <c r="EKH73" s="14"/>
      <c r="EKI73" s="14"/>
      <c r="EKJ73" s="14"/>
      <c r="EKK73" s="14"/>
      <c r="EKL73" s="14"/>
      <c r="EKM73" s="14"/>
      <c r="EKN73" s="14"/>
      <c r="EKO73" s="14"/>
      <c r="EKP73" s="14"/>
      <c r="EKQ73" s="14"/>
      <c r="EKR73" s="14"/>
      <c r="EKS73" s="14"/>
      <c r="EKT73" s="14"/>
      <c r="EKU73" s="14"/>
      <c r="EKV73" s="14"/>
      <c r="EKW73" s="14"/>
      <c r="EKX73" s="14"/>
      <c r="EKY73" s="14"/>
      <c r="EKZ73" s="14"/>
      <c r="ELA73" s="14"/>
      <c r="ELB73" s="14"/>
      <c r="ELC73" s="14"/>
      <c r="ELD73" s="14"/>
      <c r="ELE73" s="14"/>
      <c r="ELF73" s="14"/>
      <c r="ELG73" s="14"/>
      <c r="ELH73" s="14"/>
      <c r="ELI73" s="14"/>
      <c r="ELJ73" s="14"/>
      <c r="ELK73" s="14"/>
      <c r="ELL73" s="14"/>
      <c r="ELM73" s="14"/>
      <c r="ELN73" s="14"/>
      <c r="ELO73" s="14"/>
      <c r="ELP73" s="14"/>
      <c r="ELQ73" s="14"/>
      <c r="ELR73" s="14"/>
      <c r="ELS73" s="14"/>
      <c r="ELT73" s="14"/>
      <c r="ELU73" s="14"/>
      <c r="ELV73" s="14"/>
      <c r="ELW73" s="14"/>
      <c r="ELX73" s="14"/>
      <c r="ELY73" s="14"/>
      <c r="ELZ73" s="14"/>
      <c r="EMA73" s="14"/>
      <c r="EMB73" s="14"/>
      <c r="EMC73" s="14"/>
      <c r="EMD73" s="14"/>
      <c r="EME73" s="14"/>
      <c r="EMF73" s="14"/>
      <c r="EMG73" s="14"/>
      <c r="EMH73" s="14"/>
      <c r="EMI73" s="14"/>
      <c r="EMJ73" s="14"/>
      <c r="EMK73" s="14"/>
      <c r="EML73" s="14"/>
      <c r="EMM73" s="14"/>
      <c r="EMN73" s="14"/>
      <c r="EMO73" s="14"/>
      <c r="EMP73" s="14"/>
      <c r="EMQ73" s="14"/>
      <c r="EMR73" s="14"/>
      <c r="EMS73" s="14"/>
      <c r="EMT73" s="14"/>
      <c r="EMU73" s="14"/>
      <c r="EMV73" s="14"/>
      <c r="EMW73" s="14"/>
      <c r="EMX73" s="14"/>
      <c r="EMY73" s="14"/>
      <c r="EMZ73" s="14"/>
      <c r="ENA73" s="14"/>
      <c r="ENB73" s="14"/>
      <c r="ENC73" s="14"/>
      <c r="END73" s="14"/>
      <c r="ENE73" s="14"/>
      <c r="ENF73" s="14"/>
      <c r="ENG73" s="14"/>
      <c r="ENH73" s="14"/>
      <c r="ENI73" s="14"/>
      <c r="ENJ73" s="14"/>
      <c r="ENK73" s="14"/>
      <c r="ENL73" s="14"/>
      <c r="ENM73" s="14"/>
      <c r="ENN73" s="14"/>
      <c r="ENO73" s="14"/>
      <c r="ENP73" s="14"/>
      <c r="ENQ73" s="14"/>
      <c r="ENR73" s="14"/>
      <c r="ENS73" s="14"/>
      <c r="ENT73" s="14"/>
      <c r="ENU73" s="14"/>
      <c r="ENV73" s="14"/>
      <c r="ENW73" s="14"/>
      <c r="ENX73" s="14"/>
      <c r="ENY73" s="14"/>
      <c r="ENZ73" s="14"/>
      <c r="EOA73" s="14"/>
      <c r="EOB73" s="14"/>
      <c r="EOC73" s="14"/>
      <c r="EOD73" s="14"/>
      <c r="EOE73" s="14"/>
      <c r="EOF73" s="14"/>
      <c r="EOG73" s="14"/>
      <c r="EOH73" s="14"/>
      <c r="EOI73" s="14"/>
      <c r="EOJ73" s="14"/>
      <c r="EOK73" s="14"/>
      <c r="EOL73" s="14"/>
      <c r="EOM73" s="14"/>
      <c r="EON73" s="14"/>
      <c r="EOO73" s="14"/>
      <c r="EOP73" s="14"/>
      <c r="EOQ73" s="14"/>
      <c r="EOR73" s="14"/>
      <c r="EOS73" s="14"/>
      <c r="EOT73" s="14"/>
      <c r="EOU73" s="14"/>
      <c r="EOV73" s="14"/>
      <c r="EOW73" s="14"/>
      <c r="EOX73" s="14"/>
      <c r="EOY73" s="14"/>
      <c r="EOZ73" s="14"/>
      <c r="EPA73" s="14"/>
      <c r="EPB73" s="14"/>
      <c r="EPC73" s="14"/>
      <c r="EPD73" s="14"/>
      <c r="EPE73" s="14"/>
      <c r="EPF73" s="14"/>
      <c r="EPG73" s="14"/>
      <c r="EPH73" s="14"/>
      <c r="EPI73" s="14"/>
      <c r="EPJ73" s="14"/>
      <c r="EPK73" s="14"/>
      <c r="EPL73" s="14"/>
      <c r="EPM73" s="14"/>
      <c r="EPN73" s="14"/>
      <c r="EPO73" s="14"/>
      <c r="EPP73" s="14"/>
      <c r="EPQ73" s="14"/>
      <c r="EPR73" s="14"/>
      <c r="EPS73" s="14"/>
      <c r="EPT73" s="14"/>
      <c r="EPU73" s="14"/>
      <c r="EPV73" s="14"/>
      <c r="EPW73" s="14"/>
      <c r="EPX73" s="14"/>
      <c r="EPY73" s="14"/>
      <c r="EPZ73" s="14"/>
      <c r="EQA73" s="14"/>
      <c r="EQB73" s="14"/>
      <c r="EQC73" s="14"/>
      <c r="EQD73" s="14"/>
      <c r="EQE73" s="14"/>
      <c r="EQF73" s="14"/>
      <c r="EQG73" s="14"/>
      <c r="EQH73" s="14"/>
      <c r="EQI73" s="14"/>
      <c r="EQJ73" s="14"/>
      <c r="EQK73" s="14"/>
      <c r="EQL73" s="14"/>
      <c r="EQM73" s="14"/>
      <c r="EQN73" s="14"/>
      <c r="EQO73" s="14"/>
      <c r="EQP73" s="14"/>
      <c r="EQQ73" s="14"/>
      <c r="EQR73" s="14"/>
      <c r="EQS73" s="14"/>
      <c r="EQT73" s="14"/>
      <c r="EQU73" s="14"/>
      <c r="EQV73" s="14"/>
      <c r="EQW73" s="14"/>
      <c r="EQX73" s="14"/>
      <c r="EQY73" s="14"/>
      <c r="EQZ73" s="14"/>
      <c r="ERA73" s="14"/>
      <c r="ERB73" s="14"/>
      <c r="ERC73" s="14"/>
      <c r="ERD73" s="14"/>
      <c r="ERE73" s="14"/>
      <c r="ERF73" s="14"/>
      <c r="ERG73" s="14"/>
      <c r="ERH73" s="14"/>
      <c r="ERI73" s="14"/>
      <c r="ERJ73" s="14"/>
      <c r="ERK73" s="14"/>
      <c r="ERL73" s="14"/>
      <c r="ERM73" s="14"/>
      <c r="ERN73" s="14"/>
      <c r="ERO73" s="14"/>
      <c r="ERP73" s="14"/>
      <c r="ERQ73" s="14"/>
      <c r="ERR73" s="14"/>
      <c r="ERS73" s="14"/>
      <c r="ERT73" s="14"/>
      <c r="ERU73" s="14"/>
      <c r="ERV73" s="14"/>
      <c r="ERW73" s="14"/>
      <c r="ERX73" s="14"/>
      <c r="ERY73" s="14"/>
      <c r="ERZ73" s="14"/>
      <c r="ESA73" s="14"/>
      <c r="ESB73" s="14"/>
      <c r="ESC73" s="14"/>
      <c r="ESD73" s="14"/>
      <c r="ESE73" s="14"/>
      <c r="ESF73" s="14"/>
      <c r="ESG73" s="14"/>
      <c r="ESH73" s="14"/>
      <c r="ESI73" s="14"/>
      <c r="ESJ73" s="14"/>
      <c r="ESK73" s="14"/>
      <c r="ESL73" s="14"/>
      <c r="ESM73" s="14"/>
      <c r="ESN73" s="14"/>
      <c r="ESO73" s="14"/>
      <c r="ESP73" s="14"/>
      <c r="ESQ73" s="14"/>
      <c r="ESR73" s="14"/>
      <c r="ESS73" s="14"/>
      <c r="EST73" s="14"/>
      <c r="ESU73" s="14"/>
      <c r="ESV73" s="14"/>
      <c r="ESW73" s="14"/>
      <c r="ESX73" s="14"/>
      <c r="ESY73" s="14"/>
      <c r="ESZ73" s="14"/>
      <c r="ETA73" s="14"/>
      <c r="ETB73" s="14"/>
      <c r="ETC73" s="14"/>
      <c r="ETD73" s="14"/>
      <c r="ETE73" s="14"/>
      <c r="ETF73" s="14"/>
      <c r="ETG73" s="14"/>
      <c r="ETH73" s="14"/>
      <c r="ETI73" s="14"/>
      <c r="ETJ73" s="14"/>
      <c r="ETK73" s="14"/>
      <c r="ETL73" s="14"/>
      <c r="ETM73" s="14"/>
      <c r="ETN73" s="14"/>
      <c r="ETO73" s="14"/>
      <c r="ETP73" s="14"/>
      <c r="ETQ73" s="14"/>
      <c r="ETR73" s="14"/>
      <c r="ETS73" s="14"/>
      <c r="ETT73" s="14"/>
      <c r="ETU73" s="14"/>
      <c r="ETV73" s="14"/>
      <c r="ETW73" s="14"/>
      <c r="ETX73" s="14"/>
      <c r="ETY73" s="14"/>
      <c r="ETZ73" s="14"/>
      <c r="EUA73" s="14"/>
      <c r="EUB73" s="14"/>
      <c r="EUC73" s="14"/>
      <c r="EUD73" s="14"/>
      <c r="EUE73" s="14"/>
      <c r="EUF73" s="14"/>
      <c r="EUG73" s="14"/>
      <c r="EUH73" s="14"/>
      <c r="EUI73" s="14"/>
      <c r="EUJ73" s="14"/>
      <c r="EUK73" s="14"/>
      <c r="EUL73" s="14"/>
      <c r="EUM73" s="14"/>
      <c r="EUN73" s="14"/>
      <c r="EUO73" s="14"/>
      <c r="EUP73" s="14"/>
      <c r="EUQ73" s="14"/>
      <c r="EUR73" s="14"/>
      <c r="EUS73" s="14"/>
      <c r="EUT73" s="14"/>
      <c r="EUU73" s="14"/>
      <c r="EUV73" s="14"/>
      <c r="EUW73" s="14"/>
      <c r="EUX73" s="14"/>
      <c r="EUY73" s="14"/>
      <c r="EUZ73" s="14"/>
      <c r="EVA73" s="14"/>
      <c r="EVB73" s="14"/>
      <c r="EVC73" s="14"/>
      <c r="EVD73" s="14"/>
      <c r="EVE73" s="14"/>
      <c r="EVF73" s="14"/>
      <c r="EVG73" s="14"/>
      <c r="EVH73" s="14"/>
      <c r="EVI73" s="14"/>
      <c r="EVJ73" s="14"/>
      <c r="EVK73" s="14"/>
      <c r="EVL73" s="14"/>
      <c r="EVM73" s="14"/>
      <c r="EVN73" s="14"/>
      <c r="EVO73" s="14"/>
      <c r="EVP73" s="14"/>
      <c r="EVQ73" s="14"/>
      <c r="EVR73" s="14"/>
      <c r="EVS73" s="14"/>
      <c r="EVT73" s="14"/>
      <c r="EVU73" s="14"/>
      <c r="EVV73" s="14"/>
      <c r="EVW73" s="14"/>
      <c r="EVX73" s="14"/>
      <c r="EVY73" s="14"/>
      <c r="EVZ73" s="14"/>
      <c r="EWA73" s="14"/>
      <c r="EWB73" s="14"/>
      <c r="EWC73" s="14"/>
      <c r="EWD73" s="14"/>
      <c r="EWE73" s="14"/>
      <c r="EWF73" s="14"/>
      <c r="EWG73" s="14"/>
      <c r="EWH73" s="14"/>
      <c r="EWI73" s="14"/>
      <c r="EWJ73" s="14"/>
      <c r="EWK73" s="14"/>
      <c r="EWL73" s="14"/>
      <c r="EWM73" s="14"/>
      <c r="EWN73" s="14"/>
      <c r="EWO73" s="14"/>
      <c r="EWP73" s="14"/>
      <c r="EWQ73" s="14"/>
      <c r="EWR73" s="14"/>
      <c r="EWS73" s="14"/>
      <c r="EWT73" s="14"/>
      <c r="EWU73" s="14"/>
      <c r="EWV73" s="14"/>
      <c r="EWW73" s="14"/>
      <c r="EWX73" s="14"/>
      <c r="EWY73" s="14"/>
      <c r="EWZ73" s="14"/>
      <c r="EXA73" s="14"/>
      <c r="EXB73" s="14"/>
      <c r="EXC73" s="14"/>
      <c r="EXD73" s="14"/>
      <c r="EXE73" s="14"/>
      <c r="EXF73" s="14"/>
      <c r="EXG73" s="14"/>
      <c r="EXH73" s="14"/>
      <c r="EXI73" s="14"/>
      <c r="EXJ73" s="14"/>
      <c r="EXK73" s="14"/>
      <c r="EXL73" s="14"/>
      <c r="EXM73" s="14"/>
      <c r="EXN73" s="14"/>
      <c r="EXO73" s="14"/>
      <c r="EXP73" s="14"/>
      <c r="EXQ73" s="14"/>
      <c r="EXR73" s="14"/>
      <c r="EXS73" s="14"/>
      <c r="EXT73" s="14"/>
      <c r="EXU73" s="14"/>
      <c r="EXV73" s="14"/>
      <c r="EXW73" s="14"/>
      <c r="EXX73" s="14"/>
      <c r="EXY73" s="14"/>
      <c r="EXZ73" s="14"/>
      <c r="EYA73" s="14"/>
      <c r="EYB73" s="14"/>
      <c r="EYC73" s="14"/>
      <c r="EYD73" s="14"/>
      <c r="EYE73" s="14"/>
      <c r="EYF73" s="14"/>
      <c r="EYG73" s="14"/>
      <c r="EYH73" s="14"/>
      <c r="EYI73" s="14"/>
      <c r="EYJ73" s="14"/>
      <c r="EYK73" s="14"/>
      <c r="EYL73" s="14"/>
      <c r="EYM73" s="14"/>
      <c r="EYN73" s="14"/>
      <c r="EYO73" s="14"/>
      <c r="EYP73" s="14"/>
      <c r="EYQ73" s="14"/>
      <c r="EYR73" s="14"/>
      <c r="EYS73" s="14"/>
      <c r="EYT73" s="14"/>
      <c r="EYU73" s="14"/>
      <c r="EYV73" s="14"/>
      <c r="EYW73" s="14"/>
      <c r="EYX73" s="14"/>
      <c r="EYY73" s="14"/>
      <c r="EYZ73" s="14"/>
      <c r="EZA73" s="14"/>
      <c r="EZB73" s="14"/>
      <c r="EZC73" s="14"/>
      <c r="EZD73" s="14"/>
      <c r="EZE73" s="14"/>
      <c r="EZF73" s="14"/>
      <c r="EZG73" s="14"/>
      <c r="EZH73" s="14"/>
      <c r="EZI73" s="14"/>
      <c r="EZJ73" s="14"/>
      <c r="EZK73" s="14"/>
      <c r="EZL73" s="14"/>
      <c r="EZM73" s="14"/>
      <c r="EZN73" s="14"/>
      <c r="EZO73" s="14"/>
      <c r="EZP73" s="14"/>
      <c r="EZQ73" s="14"/>
      <c r="EZR73" s="14"/>
      <c r="EZS73" s="14"/>
      <c r="EZT73" s="14"/>
      <c r="EZU73" s="14"/>
      <c r="EZV73" s="14"/>
      <c r="EZW73" s="14"/>
      <c r="EZX73" s="14"/>
      <c r="EZY73" s="14"/>
      <c r="EZZ73" s="14"/>
      <c r="FAA73" s="14"/>
      <c r="FAB73" s="14"/>
      <c r="FAC73" s="14"/>
      <c r="FAD73" s="14"/>
      <c r="FAE73" s="14"/>
      <c r="FAF73" s="14"/>
      <c r="FAG73" s="14"/>
      <c r="FAH73" s="14"/>
      <c r="FAI73" s="14"/>
      <c r="FAJ73" s="14"/>
      <c r="FAK73" s="14"/>
      <c r="FAL73" s="14"/>
      <c r="FAM73" s="14"/>
      <c r="FAN73" s="14"/>
      <c r="FAO73" s="14"/>
      <c r="FAP73" s="14"/>
      <c r="FAQ73" s="14"/>
      <c r="FAR73" s="14"/>
      <c r="FAS73" s="14"/>
      <c r="FAT73" s="14"/>
      <c r="FAU73" s="14"/>
      <c r="FAV73" s="14"/>
      <c r="FAW73" s="14"/>
      <c r="FAX73" s="14"/>
      <c r="FAY73" s="14"/>
      <c r="FAZ73" s="14"/>
      <c r="FBA73" s="14"/>
      <c r="FBB73" s="14"/>
      <c r="FBC73" s="14"/>
      <c r="FBD73" s="14"/>
      <c r="FBE73" s="14"/>
      <c r="FBF73" s="14"/>
      <c r="FBG73" s="14"/>
      <c r="FBH73" s="14"/>
      <c r="FBI73" s="14"/>
      <c r="FBJ73" s="14"/>
      <c r="FBK73" s="14"/>
      <c r="FBL73" s="14"/>
      <c r="FBM73" s="14"/>
      <c r="FBN73" s="14"/>
      <c r="FBO73" s="14"/>
      <c r="FBP73" s="14"/>
      <c r="FBQ73" s="14"/>
      <c r="FBR73" s="14"/>
      <c r="FBS73" s="14"/>
      <c r="FBT73" s="14"/>
      <c r="FBU73" s="14"/>
      <c r="FBV73" s="14"/>
      <c r="FBW73" s="14"/>
      <c r="FBX73" s="14"/>
      <c r="FBY73" s="14"/>
      <c r="FBZ73" s="14"/>
      <c r="FCA73" s="14"/>
      <c r="FCB73" s="14"/>
      <c r="FCC73" s="14"/>
      <c r="FCD73" s="14"/>
      <c r="FCE73" s="14"/>
      <c r="FCF73" s="14"/>
      <c r="FCG73" s="14"/>
      <c r="FCH73" s="14"/>
      <c r="FCI73" s="14"/>
      <c r="FCJ73" s="14"/>
      <c r="FCK73" s="14"/>
      <c r="FCL73" s="14"/>
      <c r="FCM73" s="14"/>
      <c r="FCN73" s="14"/>
      <c r="FCO73" s="14"/>
      <c r="FCP73" s="14"/>
      <c r="FCQ73" s="14"/>
      <c r="FCR73" s="14"/>
      <c r="FCS73" s="14"/>
      <c r="FCT73" s="14"/>
      <c r="FCU73" s="14"/>
      <c r="FCV73" s="14"/>
      <c r="FCW73" s="14"/>
      <c r="FCX73" s="14"/>
      <c r="FCY73" s="14"/>
      <c r="FCZ73" s="14"/>
      <c r="FDA73" s="14"/>
      <c r="FDB73" s="14"/>
      <c r="FDC73" s="14"/>
      <c r="FDD73" s="14"/>
      <c r="FDE73" s="14"/>
      <c r="FDF73" s="14"/>
      <c r="FDG73" s="14"/>
      <c r="FDH73" s="14"/>
      <c r="FDI73" s="14"/>
      <c r="FDJ73" s="14"/>
      <c r="FDK73" s="14"/>
      <c r="FDL73" s="14"/>
      <c r="FDM73" s="14"/>
      <c r="FDN73" s="14"/>
      <c r="FDO73" s="14"/>
      <c r="FDP73" s="14"/>
      <c r="FDQ73" s="14"/>
      <c r="FDR73" s="14"/>
      <c r="FDS73" s="14"/>
      <c r="FDT73" s="14"/>
      <c r="FDU73" s="14"/>
      <c r="FDV73" s="14"/>
      <c r="FDW73" s="14"/>
      <c r="FDX73" s="14"/>
      <c r="FDY73" s="14"/>
      <c r="FDZ73" s="14"/>
      <c r="FEA73" s="14"/>
      <c r="FEB73" s="14"/>
      <c r="FEC73" s="14"/>
      <c r="FED73" s="14"/>
      <c r="FEE73" s="14"/>
      <c r="FEF73" s="14"/>
      <c r="FEG73" s="14"/>
      <c r="FEH73" s="14"/>
      <c r="FEI73" s="14"/>
      <c r="FEJ73" s="14"/>
      <c r="FEK73" s="14"/>
      <c r="FEL73" s="14"/>
      <c r="FEM73" s="14"/>
      <c r="FEN73" s="14"/>
      <c r="FEO73" s="14"/>
      <c r="FEP73" s="14"/>
      <c r="FEQ73" s="14"/>
      <c r="FER73" s="14"/>
      <c r="FES73" s="14"/>
      <c r="FET73" s="14"/>
      <c r="FEU73" s="14"/>
      <c r="FEV73" s="14"/>
      <c r="FEW73" s="14"/>
      <c r="FEX73" s="14"/>
      <c r="FEY73" s="14"/>
      <c r="FEZ73" s="14"/>
      <c r="FFA73" s="14"/>
      <c r="FFB73" s="14"/>
      <c r="FFC73" s="14"/>
      <c r="FFD73" s="14"/>
      <c r="FFE73" s="14"/>
      <c r="FFF73" s="14"/>
      <c r="FFG73" s="14"/>
      <c r="FFH73" s="14"/>
      <c r="FFI73" s="14"/>
      <c r="FFJ73" s="14"/>
      <c r="FFK73" s="14"/>
      <c r="FFL73" s="14"/>
      <c r="FFM73" s="14"/>
      <c r="FFN73" s="14"/>
      <c r="FFO73" s="14"/>
      <c r="FFP73" s="14"/>
      <c r="FFQ73" s="14"/>
      <c r="FFR73" s="14"/>
      <c r="FFS73" s="14"/>
      <c r="FFT73" s="14"/>
      <c r="FFU73" s="14"/>
      <c r="FFV73" s="14"/>
      <c r="FFW73" s="14"/>
      <c r="FFX73" s="14"/>
      <c r="FFY73" s="14"/>
      <c r="FFZ73" s="14"/>
      <c r="FGA73" s="14"/>
      <c r="FGB73" s="14"/>
      <c r="FGC73" s="14"/>
      <c r="FGD73" s="14"/>
      <c r="FGE73" s="14"/>
      <c r="FGF73" s="14"/>
      <c r="FGG73" s="14"/>
      <c r="FGH73" s="14"/>
      <c r="FGI73" s="14"/>
      <c r="FGJ73" s="14"/>
      <c r="FGK73" s="14"/>
      <c r="FGL73" s="14"/>
      <c r="FGM73" s="14"/>
      <c r="FGN73" s="14"/>
      <c r="FGO73" s="14"/>
      <c r="FGP73" s="14"/>
      <c r="FGQ73" s="14"/>
      <c r="FGR73" s="14"/>
      <c r="FGS73" s="14"/>
      <c r="FGT73" s="14"/>
      <c r="FGU73" s="14"/>
      <c r="FGV73" s="14"/>
      <c r="FGW73" s="14"/>
      <c r="FGX73" s="14"/>
      <c r="FGY73" s="14"/>
      <c r="FGZ73" s="14"/>
      <c r="FHA73" s="14"/>
      <c r="FHB73" s="14"/>
      <c r="FHC73" s="14"/>
      <c r="FHD73" s="14"/>
      <c r="FHE73" s="14"/>
      <c r="FHF73" s="14"/>
      <c r="FHG73" s="14"/>
      <c r="FHH73" s="14"/>
      <c r="FHI73" s="14"/>
      <c r="FHJ73" s="14"/>
      <c r="FHK73" s="14"/>
      <c r="FHL73" s="14"/>
      <c r="FHM73" s="14"/>
      <c r="FHN73" s="14"/>
      <c r="FHO73" s="14"/>
      <c r="FHP73" s="14"/>
      <c r="FHQ73" s="14"/>
      <c r="FHR73" s="14"/>
      <c r="FHS73" s="14"/>
      <c r="FHT73" s="14"/>
      <c r="FHU73" s="14"/>
      <c r="FHV73" s="14"/>
      <c r="FHW73" s="14"/>
      <c r="FHX73" s="14"/>
      <c r="FHY73" s="14"/>
      <c r="FHZ73" s="14"/>
      <c r="FIA73" s="14"/>
      <c r="FIB73" s="14"/>
      <c r="FIC73" s="14"/>
      <c r="FID73" s="14"/>
      <c r="FIE73" s="14"/>
      <c r="FIF73" s="14"/>
      <c r="FIG73" s="14"/>
      <c r="FIH73" s="14"/>
      <c r="FII73" s="14"/>
      <c r="FIJ73" s="14"/>
      <c r="FIK73" s="14"/>
      <c r="FIL73" s="14"/>
      <c r="FIM73" s="14"/>
      <c r="FIN73" s="14"/>
      <c r="FIO73" s="14"/>
      <c r="FIP73" s="14"/>
      <c r="FIQ73" s="14"/>
      <c r="FIR73" s="14"/>
      <c r="FIS73" s="14"/>
      <c r="FIT73" s="14"/>
      <c r="FIU73" s="14"/>
      <c r="FIV73" s="14"/>
      <c r="FIW73" s="14"/>
      <c r="FIX73" s="14"/>
      <c r="FIY73" s="14"/>
      <c r="FIZ73" s="14"/>
      <c r="FJA73" s="14"/>
      <c r="FJB73" s="14"/>
      <c r="FJC73" s="14"/>
      <c r="FJD73" s="14"/>
      <c r="FJE73" s="14"/>
      <c r="FJF73" s="14"/>
      <c r="FJG73" s="14"/>
      <c r="FJH73" s="14"/>
      <c r="FJI73" s="14"/>
      <c r="FJJ73" s="14"/>
      <c r="FJK73" s="14"/>
      <c r="FJL73" s="14"/>
      <c r="FJM73" s="14"/>
      <c r="FJN73" s="14"/>
      <c r="FJO73" s="14"/>
      <c r="FJP73" s="14"/>
      <c r="FJQ73" s="14"/>
      <c r="FJR73" s="14"/>
      <c r="FJS73" s="14"/>
      <c r="FJT73" s="14"/>
      <c r="FJU73" s="14"/>
      <c r="FJV73" s="14"/>
      <c r="FJW73" s="14"/>
      <c r="FJX73" s="14"/>
      <c r="FJY73" s="14"/>
      <c r="FJZ73" s="14"/>
      <c r="FKA73" s="14"/>
      <c r="FKB73" s="14"/>
      <c r="FKC73" s="14"/>
      <c r="FKD73" s="14"/>
      <c r="FKE73" s="14"/>
      <c r="FKF73" s="14"/>
      <c r="FKG73" s="14"/>
      <c r="FKH73" s="14"/>
      <c r="FKI73" s="14"/>
      <c r="FKJ73" s="14"/>
      <c r="FKK73" s="14"/>
      <c r="FKL73" s="14"/>
      <c r="FKM73" s="14"/>
      <c r="FKN73" s="14"/>
      <c r="FKO73" s="14"/>
      <c r="FKP73" s="14"/>
      <c r="FKQ73" s="14"/>
      <c r="FKR73" s="14"/>
      <c r="FKS73" s="14"/>
      <c r="FKT73" s="14"/>
      <c r="FKU73" s="14"/>
      <c r="FKV73" s="14"/>
      <c r="FKW73" s="14"/>
      <c r="FKX73" s="14"/>
      <c r="FKY73" s="14"/>
      <c r="FKZ73" s="14"/>
      <c r="FLA73" s="14"/>
      <c r="FLB73" s="14"/>
      <c r="FLC73" s="14"/>
      <c r="FLD73" s="14"/>
      <c r="FLE73" s="14"/>
      <c r="FLF73" s="14"/>
      <c r="FLG73" s="14"/>
      <c r="FLH73" s="14"/>
      <c r="FLI73" s="14"/>
      <c r="FLJ73" s="14"/>
      <c r="FLK73" s="14"/>
      <c r="FLL73" s="14"/>
      <c r="FLM73" s="14"/>
      <c r="FLN73" s="14"/>
      <c r="FLO73" s="14"/>
      <c r="FLP73" s="14"/>
      <c r="FLQ73" s="14"/>
      <c r="FLR73" s="14"/>
      <c r="FLS73" s="14"/>
      <c r="FLT73" s="14"/>
      <c r="FLU73" s="14"/>
      <c r="FLV73" s="14"/>
      <c r="FLW73" s="14"/>
      <c r="FLX73" s="14"/>
      <c r="FLY73" s="14"/>
      <c r="FLZ73" s="14"/>
      <c r="FMA73" s="14"/>
      <c r="FMB73" s="14"/>
      <c r="FMC73" s="14"/>
      <c r="FMD73" s="14"/>
      <c r="FME73" s="14"/>
      <c r="FMF73" s="14"/>
      <c r="FMG73" s="14"/>
      <c r="FMH73" s="14"/>
      <c r="FMI73" s="14"/>
      <c r="FMJ73" s="14"/>
      <c r="FMK73" s="14"/>
      <c r="FML73" s="14"/>
      <c r="FMM73" s="14"/>
      <c r="FMN73" s="14"/>
      <c r="FMO73" s="14"/>
      <c r="FMP73" s="14"/>
      <c r="FMQ73" s="14"/>
      <c r="FMR73" s="14"/>
      <c r="FMS73" s="14"/>
      <c r="FMT73" s="14"/>
      <c r="FMU73" s="14"/>
      <c r="FMV73" s="14"/>
      <c r="FMW73" s="14"/>
      <c r="FMX73" s="14"/>
      <c r="FMY73" s="14"/>
      <c r="FMZ73" s="14"/>
      <c r="FNA73" s="14"/>
      <c r="FNB73" s="14"/>
      <c r="FNC73" s="14"/>
      <c r="FND73" s="14"/>
      <c r="FNE73" s="14"/>
      <c r="FNF73" s="14"/>
      <c r="FNG73" s="14"/>
      <c r="FNH73" s="14"/>
      <c r="FNI73" s="14"/>
      <c r="FNJ73" s="14"/>
      <c r="FNK73" s="14"/>
      <c r="FNL73" s="14"/>
      <c r="FNM73" s="14"/>
      <c r="FNN73" s="14"/>
      <c r="FNO73" s="14"/>
      <c r="FNP73" s="14"/>
      <c r="FNQ73" s="14"/>
      <c r="FNR73" s="14"/>
      <c r="FNS73" s="14"/>
      <c r="FNT73" s="14"/>
      <c r="FNU73" s="14"/>
      <c r="FNV73" s="14"/>
      <c r="FNW73" s="14"/>
      <c r="FNX73" s="14"/>
      <c r="FNY73" s="14"/>
      <c r="FNZ73" s="14"/>
      <c r="FOA73" s="14"/>
      <c r="FOB73" s="14"/>
      <c r="FOC73" s="14"/>
      <c r="FOD73" s="14"/>
      <c r="FOE73" s="14"/>
      <c r="FOF73" s="14"/>
      <c r="FOG73" s="14"/>
      <c r="FOH73" s="14"/>
      <c r="FOI73" s="14"/>
      <c r="FOJ73" s="14"/>
      <c r="FOK73" s="14"/>
      <c r="FOL73" s="14"/>
      <c r="FOM73" s="14"/>
      <c r="FON73" s="14"/>
      <c r="FOO73" s="14"/>
      <c r="FOP73" s="14"/>
      <c r="FOQ73" s="14"/>
      <c r="FOR73" s="14"/>
      <c r="FOS73" s="14"/>
      <c r="FOT73" s="14"/>
      <c r="FOU73" s="14"/>
      <c r="FOV73" s="14"/>
      <c r="FOW73" s="14"/>
      <c r="FOX73" s="14"/>
      <c r="FOY73" s="14"/>
      <c r="FOZ73" s="14"/>
      <c r="FPA73" s="14"/>
      <c r="FPB73" s="14"/>
      <c r="FPC73" s="14"/>
      <c r="FPD73" s="14"/>
      <c r="FPE73" s="14"/>
      <c r="FPF73" s="14"/>
      <c r="FPG73" s="14"/>
      <c r="FPH73" s="14"/>
      <c r="FPI73" s="14"/>
      <c r="FPJ73" s="14"/>
      <c r="FPK73" s="14"/>
      <c r="FPL73" s="14"/>
      <c r="FPM73" s="14"/>
      <c r="FPN73" s="14"/>
      <c r="FPO73" s="14"/>
      <c r="FPP73" s="14"/>
      <c r="FPQ73" s="14"/>
      <c r="FPR73" s="14"/>
      <c r="FPS73" s="14"/>
      <c r="FPT73" s="14"/>
      <c r="FPU73" s="14"/>
      <c r="FPV73" s="14"/>
      <c r="FPW73" s="14"/>
      <c r="FPX73" s="14"/>
      <c r="FPY73" s="14"/>
      <c r="FPZ73" s="14"/>
      <c r="FQA73" s="14"/>
      <c r="FQB73" s="14"/>
      <c r="FQC73" s="14"/>
      <c r="FQD73" s="14"/>
      <c r="FQE73" s="14"/>
      <c r="FQF73" s="14"/>
      <c r="FQG73" s="14"/>
      <c r="FQH73" s="14"/>
      <c r="FQI73" s="14"/>
      <c r="FQJ73" s="14"/>
      <c r="FQK73" s="14"/>
      <c r="FQL73" s="14"/>
      <c r="FQM73" s="14"/>
      <c r="FQN73" s="14"/>
      <c r="FQO73" s="14"/>
      <c r="FQP73" s="14"/>
      <c r="FQQ73" s="14"/>
      <c r="FQR73" s="14"/>
      <c r="FQS73" s="14"/>
      <c r="FQT73" s="14"/>
      <c r="FQU73" s="14"/>
      <c r="FQV73" s="14"/>
      <c r="FQW73" s="14"/>
      <c r="FQX73" s="14"/>
      <c r="FQY73" s="14"/>
      <c r="FQZ73" s="14"/>
      <c r="FRA73" s="14"/>
      <c r="FRB73" s="14"/>
      <c r="FRC73" s="14"/>
      <c r="FRD73" s="14"/>
      <c r="FRE73" s="14"/>
      <c r="FRF73" s="14"/>
      <c r="FRG73" s="14"/>
      <c r="FRH73" s="14"/>
      <c r="FRI73" s="14"/>
      <c r="FRJ73" s="14"/>
      <c r="FRK73" s="14"/>
      <c r="FRL73" s="14"/>
      <c r="FRM73" s="14"/>
      <c r="FRN73" s="14"/>
      <c r="FRO73" s="14"/>
      <c r="FRP73" s="14"/>
      <c r="FRQ73" s="14"/>
      <c r="FRR73" s="14"/>
      <c r="FRS73" s="14"/>
      <c r="FRT73" s="14"/>
      <c r="FRU73" s="14"/>
      <c r="FRV73" s="14"/>
      <c r="FRW73" s="14"/>
      <c r="FRX73" s="14"/>
      <c r="FRY73" s="14"/>
      <c r="FRZ73" s="14"/>
      <c r="FSA73" s="14"/>
      <c r="FSB73" s="14"/>
      <c r="FSC73" s="14"/>
      <c r="FSD73" s="14"/>
      <c r="FSE73" s="14"/>
      <c r="FSF73" s="14"/>
      <c r="FSG73" s="14"/>
      <c r="FSH73" s="14"/>
      <c r="FSI73" s="14"/>
      <c r="FSJ73" s="14"/>
      <c r="FSK73" s="14"/>
      <c r="FSL73" s="14"/>
      <c r="FSM73" s="14"/>
      <c r="FSN73" s="14"/>
      <c r="FSO73" s="14"/>
      <c r="FSP73" s="14"/>
      <c r="FSQ73" s="14"/>
      <c r="FSR73" s="14"/>
      <c r="FSS73" s="14"/>
      <c r="FST73" s="14"/>
      <c r="FSU73" s="14"/>
      <c r="FSV73" s="14"/>
      <c r="FSW73" s="14"/>
      <c r="FSX73" s="14"/>
      <c r="FSY73" s="14"/>
      <c r="FSZ73" s="14"/>
      <c r="FTA73" s="14"/>
      <c r="FTB73" s="14"/>
      <c r="FTC73" s="14"/>
      <c r="FTD73" s="14"/>
      <c r="FTE73" s="14"/>
      <c r="FTF73" s="14"/>
      <c r="FTG73" s="14"/>
      <c r="FTH73" s="14"/>
      <c r="FTI73" s="14"/>
      <c r="FTJ73" s="14"/>
      <c r="FTK73" s="14"/>
      <c r="FTL73" s="14"/>
      <c r="FTM73" s="14"/>
      <c r="FTN73" s="14"/>
      <c r="FTO73" s="14"/>
      <c r="FTP73" s="14"/>
      <c r="FTQ73" s="14"/>
      <c r="FTR73" s="14"/>
      <c r="FTS73" s="14"/>
      <c r="FTT73" s="14"/>
      <c r="FTU73" s="14"/>
      <c r="FTV73" s="14"/>
      <c r="FTW73" s="14"/>
      <c r="FTX73" s="14"/>
      <c r="FTY73" s="14"/>
      <c r="FTZ73" s="14"/>
      <c r="FUA73" s="14"/>
      <c r="FUB73" s="14"/>
      <c r="FUC73" s="14"/>
      <c r="FUD73" s="14"/>
      <c r="FUE73" s="14"/>
      <c r="FUF73" s="14"/>
      <c r="FUG73" s="14"/>
      <c r="FUH73" s="14"/>
      <c r="FUI73" s="14"/>
      <c r="FUJ73" s="14"/>
      <c r="FUK73" s="14"/>
      <c r="FUL73" s="14"/>
      <c r="FUM73" s="14"/>
      <c r="FUN73" s="14"/>
      <c r="FUO73" s="14"/>
      <c r="FUP73" s="14"/>
      <c r="FUQ73" s="14"/>
      <c r="FUR73" s="14"/>
      <c r="FUS73" s="14"/>
      <c r="FUT73" s="14"/>
      <c r="FUU73" s="14"/>
      <c r="FUV73" s="14"/>
      <c r="FUW73" s="14"/>
      <c r="FUX73" s="14"/>
      <c r="FUY73" s="14"/>
      <c r="FUZ73" s="14"/>
      <c r="FVA73" s="14"/>
      <c r="FVB73" s="14"/>
      <c r="FVC73" s="14"/>
      <c r="FVD73" s="14"/>
      <c r="FVE73" s="14"/>
      <c r="FVF73" s="14"/>
      <c r="FVG73" s="14"/>
      <c r="FVH73" s="14"/>
      <c r="FVI73" s="14"/>
      <c r="FVJ73" s="14"/>
      <c r="FVK73" s="14"/>
      <c r="FVL73" s="14"/>
      <c r="FVM73" s="14"/>
      <c r="FVN73" s="14"/>
      <c r="FVO73" s="14"/>
      <c r="FVP73" s="14"/>
      <c r="FVQ73" s="14"/>
      <c r="FVR73" s="14"/>
      <c r="FVS73" s="14"/>
      <c r="FVT73" s="14"/>
      <c r="FVU73" s="14"/>
      <c r="FVV73" s="14"/>
      <c r="FVW73" s="14"/>
      <c r="FVX73" s="14"/>
      <c r="FVY73" s="14"/>
      <c r="FVZ73" s="14"/>
      <c r="FWA73" s="14"/>
      <c r="FWB73" s="14"/>
      <c r="FWC73" s="14"/>
      <c r="FWD73" s="14"/>
      <c r="FWE73" s="14"/>
      <c r="FWF73" s="14"/>
      <c r="FWG73" s="14"/>
      <c r="FWH73" s="14"/>
      <c r="FWI73" s="14"/>
      <c r="FWJ73" s="14"/>
      <c r="FWK73" s="14"/>
      <c r="FWL73" s="14"/>
      <c r="FWM73" s="14"/>
      <c r="FWN73" s="14"/>
      <c r="FWO73" s="14"/>
      <c r="FWP73" s="14"/>
      <c r="FWQ73" s="14"/>
      <c r="FWR73" s="14"/>
      <c r="FWS73" s="14"/>
      <c r="FWT73" s="14"/>
      <c r="FWU73" s="14"/>
      <c r="FWV73" s="14"/>
      <c r="FWW73" s="14"/>
      <c r="FWX73" s="14"/>
      <c r="FWY73" s="14"/>
      <c r="FWZ73" s="14"/>
      <c r="FXA73" s="14"/>
      <c r="FXB73" s="14"/>
      <c r="FXC73" s="14"/>
      <c r="FXD73" s="14"/>
      <c r="FXE73" s="14"/>
      <c r="FXF73" s="14"/>
      <c r="FXG73" s="14"/>
      <c r="FXH73" s="14"/>
      <c r="FXI73" s="14"/>
      <c r="FXJ73" s="14"/>
      <c r="FXK73" s="14"/>
      <c r="FXL73" s="14"/>
      <c r="FXM73" s="14"/>
      <c r="FXN73" s="14"/>
      <c r="FXO73" s="14"/>
      <c r="FXP73" s="14"/>
      <c r="FXQ73" s="14"/>
      <c r="FXR73" s="14"/>
      <c r="FXS73" s="14"/>
      <c r="FXT73" s="14"/>
      <c r="FXU73" s="14"/>
      <c r="FXV73" s="14"/>
      <c r="FXW73" s="14"/>
      <c r="FXX73" s="14"/>
      <c r="FXY73" s="14"/>
      <c r="FXZ73" s="14"/>
      <c r="FYA73" s="14"/>
      <c r="FYB73" s="14"/>
      <c r="FYC73" s="14"/>
      <c r="FYD73" s="14"/>
      <c r="FYE73" s="14"/>
      <c r="FYF73" s="14"/>
      <c r="FYG73" s="14"/>
      <c r="FYH73" s="14"/>
      <c r="FYI73" s="14"/>
      <c r="FYJ73" s="14"/>
      <c r="FYK73" s="14"/>
      <c r="FYL73" s="14"/>
      <c r="FYM73" s="14"/>
      <c r="FYN73" s="14"/>
      <c r="FYO73" s="14"/>
      <c r="FYP73" s="14"/>
      <c r="FYQ73" s="14"/>
      <c r="FYR73" s="14"/>
      <c r="FYS73" s="14"/>
      <c r="FYT73" s="14"/>
      <c r="FYU73" s="14"/>
      <c r="FYV73" s="14"/>
      <c r="FYW73" s="14"/>
      <c r="FYX73" s="14"/>
      <c r="FYY73" s="14"/>
      <c r="FYZ73" s="14"/>
      <c r="FZA73" s="14"/>
      <c r="FZB73" s="14"/>
      <c r="FZC73" s="14"/>
      <c r="FZD73" s="14"/>
      <c r="FZE73" s="14"/>
      <c r="FZF73" s="14"/>
      <c r="FZG73" s="14"/>
      <c r="FZH73" s="14"/>
      <c r="FZI73" s="14"/>
      <c r="FZJ73" s="14"/>
      <c r="FZK73" s="14"/>
      <c r="FZL73" s="14"/>
      <c r="FZM73" s="14"/>
      <c r="FZN73" s="14"/>
      <c r="FZO73" s="14"/>
      <c r="FZP73" s="14"/>
      <c r="FZQ73" s="14"/>
      <c r="FZR73" s="14"/>
      <c r="FZS73" s="14"/>
      <c r="FZT73" s="14"/>
      <c r="FZU73" s="14"/>
      <c r="FZV73" s="14"/>
      <c r="FZW73" s="14"/>
      <c r="FZX73" s="14"/>
      <c r="FZY73" s="14"/>
      <c r="FZZ73" s="14"/>
      <c r="GAA73" s="14"/>
      <c r="GAB73" s="14"/>
      <c r="GAC73" s="14"/>
      <c r="GAD73" s="14"/>
      <c r="GAE73" s="14"/>
      <c r="GAF73" s="14"/>
      <c r="GAG73" s="14"/>
      <c r="GAH73" s="14"/>
      <c r="GAI73" s="14"/>
      <c r="GAJ73" s="14"/>
      <c r="GAK73" s="14"/>
      <c r="GAL73" s="14"/>
      <c r="GAM73" s="14"/>
      <c r="GAN73" s="14"/>
      <c r="GAO73" s="14"/>
      <c r="GAP73" s="14"/>
      <c r="GAQ73" s="14"/>
      <c r="GAR73" s="14"/>
      <c r="GAS73" s="14"/>
      <c r="GAT73" s="14"/>
      <c r="GAU73" s="14"/>
      <c r="GAV73" s="14"/>
      <c r="GAW73" s="14"/>
      <c r="GAX73" s="14"/>
      <c r="GAY73" s="14"/>
      <c r="GAZ73" s="14"/>
      <c r="GBA73" s="14"/>
      <c r="GBB73" s="14"/>
      <c r="GBC73" s="14"/>
      <c r="GBD73" s="14"/>
      <c r="GBE73" s="14"/>
      <c r="GBF73" s="14"/>
      <c r="GBG73" s="14"/>
      <c r="GBH73" s="14"/>
      <c r="GBI73" s="14"/>
      <c r="GBJ73" s="14"/>
      <c r="GBK73" s="14"/>
      <c r="GBL73" s="14"/>
      <c r="GBM73" s="14"/>
      <c r="GBN73" s="14"/>
      <c r="GBO73" s="14"/>
      <c r="GBP73" s="14"/>
      <c r="GBQ73" s="14"/>
      <c r="GBR73" s="14"/>
      <c r="GBS73" s="14"/>
      <c r="GBT73" s="14"/>
      <c r="GBU73" s="14"/>
      <c r="GBV73" s="14"/>
      <c r="GBW73" s="14"/>
      <c r="GBX73" s="14"/>
      <c r="GBY73" s="14"/>
      <c r="GBZ73" s="14"/>
      <c r="GCA73" s="14"/>
      <c r="GCB73" s="14"/>
      <c r="GCC73" s="14"/>
      <c r="GCD73" s="14"/>
      <c r="GCE73" s="14"/>
      <c r="GCF73" s="14"/>
      <c r="GCG73" s="14"/>
      <c r="GCH73" s="14"/>
      <c r="GCI73" s="14"/>
      <c r="GCJ73" s="14"/>
      <c r="GCK73" s="14"/>
      <c r="GCL73" s="14"/>
      <c r="GCM73" s="14"/>
      <c r="GCN73" s="14"/>
      <c r="GCO73" s="14"/>
      <c r="GCP73" s="14"/>
      <c r="GCQ73" s="14"/>
      <c r="GCR73" s="14"/>
      <c r="GCS73" s="14"/>
      <c r="GCT73" s="14"/>
      <c r="GCU73" s="14"/>
      <c r="GCV73" s="14"/>
      <c r="GCW73" s="14"/>
      <c r="GCX73" s="14"/>
      <c r="GCY73" s="14"/>
      <c r="GCZ73" s="14"/>
      <c r="GDA73" s="14"/>
      <c r="GDB73" s="14"/>
      <c r="GDC73" s="14"/>
      <c r="GDD73" s="14"/>
      <c r="GDE73" s="14"/>
      <c r="GDF73" s="14"/>
      <c r="GDG73" s="14"/>
      <c r="GDH73" s="14"/>
      <c r="GDI73" s="14"/>
      <c r="GDJ73" s="14"/>
      <c r="GDK73" s="14"/>
      <c r="GDL73" s="14"/>
      <c r="GDM73" s="14"/>
      <c r="GDN73" s="14"/>
      <c r="GDO73" s="14"/>
      <c r="GDP73" s="14"/>
      <c r="GDQ73" s="14"/>
      <c r="GDR73" s="14"/>
      <c r="GDS73" s="14"/>
      <c r="GDT73" s="14"/>
      <c r="GDU73" s="14"/>
      <c r="GDV73" s="14"/>
      <c r="GDW73" s="14"/>
      <c r="GDX73" s="14"/>
      <c r="GDY73" s="14"/>
      <c r="GDZ73" s="14"/>
      <c r="GEA73" s="14"/>
      <c r="GEB73" s="14"/>
      <c r="GEC73" s="14"/>
      <c r="GED73" s="14"/>
      <c r="GEE73" s="14"/>
      <c r="GEF73" s="14"/>
      <c r="GEG73" s="14"/>
      <c r="GEH73" s="14"/>
      <c r="GEI73" s="14"/>
      <c r="GEJ73" s="14"/>
      <c r="GEK73" s="14"/>
      <c r="GEL73" s="14"/>
      <c r="GEM73" s="14"/>
      <c r="GEN73" s="14"/>
      <c r="GEO73" s="14"/>
      <c r="GEP73" s="14"/>
      <c r="GEQ73" s="14"/>
      <c r="GER73" s="14"/>
      <c r="GES73" s="14"/>
      <c r="GET73" s="14"/>
      <c r="GEU73" s="14"/>
      <c r="GEV73" s="14"/>
      <c r="GEW73" s="14"/>
      <c r="GEX73" s="14"/>
      <c r="GEY73" s="14"/>
      <c r="GEZ73" s="14"/>
      <c r="GFA73" s="14"/>
      <c r="GFB73" s="14"/>
      <c r="GFC73" s="14"/>
      <c r="GFD73" s="14"/>
      <c r="GFE73" s="14"/>
      <c r="GFF73" s="14"/>
      <c r="GFG73" s="14"/>
      <c r="GFH73" s="14"/>
      <c r="GFI73" s="14"/>
      <c r="GFJ73" s="14"/>
      <c r="GFK73" s="14"/>
      <c r="GFL73" s="14"/>
      <c r="GFM73" s="14"/>
      <c r="GFN73" s="14"/>
      <c r="GFO73" s="14"/>
      <c r="GFP73" s="14"/>
      <c r="GFQ73" s="14"/>
      <c r="GFR73" s="14"/>
      <c r="GFS73" s="14"/>
      <c r="GFT73" s="14"/>
      <c r="GFU73" s="14"/>
      <c r="GFV73" s="14"/>
      <c r="GFW73" s="14"/>
      <c r="GFX73" s="14"/>
      <c r="GFY73" s="14"/>
      <c r="GFZ73" s="14"/>
      <c r="GGA73" s="14"/>
      <c r="GGB73" s="14"/>
      <c r="GGC73" s="14"/>
      <c r="GGD73" s="14"/>
      <c r="GGE73" s="14"/>
      <c r="GGF73" s="14"/>
      <c r="GGG73" s="14"/>
      <c r="GGH73" s="14"/>
      <c r="GGI73" s="14"/>
      <c r="GGJ73" s="14"/>
      <c r="GGK73" s="14"/>
      <c r="GGL73" s="14"/>
      <c r="GGM73" s="14"/>
      <c r="GGN73" s="14"/>
      <c r="GGO73" s="14"/>
      <c r="GGP73" s="14"/>
      <c r="GGQ73" s="14"/>
      <c r="GGR73" s="14"/>
      <c r="GGS73" s="14"/>
      <c r="GGT73" s="14"/>
      <c r="GGU73" s="14"/>
      <c r="GGV73" s="14"/>
      <c r="GGW73" s="14"/>
      <c r="GGX73" s="14"/>
      <c r="GGY73" s="14"/>
      <c r="GGZ73" s="14"/>
      <c r="GHA73" s="14"/>
      <c r="GHB73" s="14"/>
      <c r="GHC73" s="14"/>
      <c r="GHD73" s="14"/>
      <c r="GHE73" s="14"/>
      <c r="GHF73" s="14"/>
      <c r="GHG73" s="14"/>
      <c r="GHH73" s="14"/>
      <c r="GHI73" s="14"/>
      <c r="GHJ73" s="14"/>
      <c r="GHK73" s="14"/>
      <c r="GHL73" s="14"/>
      <c r="GHM73" s="14"/>
      <c r="GHN73" s="14"/>
      <c r="GHO73" s="14"/>
      <c r="GHP73" s="14"/>
      <c r="GHQ73" s="14"/>
      <c r="GHR73" s="14"/>
      <c r="GHS73" s="14"/>
      <c r="GHT73" s="14"/>
      <c r="GHU73" s="14"/>
      <c r="GHV73" s="14"/>
      <c r="GHW73" s="14"/>
      <c r="GHX73" s="14"/>
      <c r="GHY73" s="14"/>
      <c r="GHZ73" s="14"/>
      <c r="GIA73" s="14"/>
      <c r="GIB73" s="14"/>
      <c r="GIC73" s="14"/>
      <c r="GID73" s="14"/>
      <c r="GIE73" s="14"/>
      <c r="GIF73" s="14"/>
      <c r="GIG73" s="14"/>
      <c r="GIH73" s="14"/>
      <c r="GII73" s="14"/>
      <c r="GIJ73" s="14"/>
      <c r="GIK73" s="14"/>
      <c r="GIL73" s="14"/>
      <c r="GIM73" s="14"/>
      <c r="GIN73" s="14"/>
      <c r="GIO73" s="14"/>
      <c r="GIP73" s="14"/>
      <c r="GIQ73" s="14"/>
      <c r="GIR73" s="14"/>
      <c r="GIS73" s="14"/>
      <c r="GIT73" s="14"/>
      <c r="GIU73" s="14"/>
      <c r="GIV73" s="14"/>
      <c r="GIW73" s="14"/>
      <c r="GIX73" s="14"/>
      <c r="GIY73" s="14"/>
      <c r="GIZ73" s="14"/>
      <c r="GJA73" s="14"/>
      <c r="GJB73" s="14"/>
      <c r="GJC73" s="14"/>
      <c r="GJD73" s="14"/>
      <c r="GJE73" s="14"/>
      <c r="GJF73" s="14"/>
      <c r="GJG73" s="14"/>
      <c r="GJH73" s="14"/>
      <c r="GJI73" s="14"/>
      <c r="GJJ73" s="14"/>
      <c r="GJK73" s="14"/>
      <c r="GJL73" s="14"/>
      <c r="GJM73" s="14"/>
      <c r="GJN73" s="14"/>
      <c r="GJO73" s="14"/>
      <c r="GJP73" s="14"/>
      <c r="GJQ73" s="14"/>
      <c r="GJR73" s="14"/>
      <c r="GJS73" s="14"/>
      <c r="GJT73" s="14"/>
      <c r="GJU73" s="14"/>
      <c r="GJV73" s="14"/>
      <c r="GJW73" s="14"/>
      <c r="GJX73" s="14"/>
      <c r="GJY73" s="14"/>
      <c r="GJZ73" s="14"/>
      <c r="GKA73" s="14"/>
      <c r="GKB73" s="14"/>
      <c r="GKC73" s="14"/>
      <c r="GKD73" s="14"/>
      <c r="GKE73" s="14"/>
      <c r="GKF73" s="14"/>
      <c r="GKG73" s="14"/>
      <c r="GKH73" s="14"/>
      <c r="GKI73" s="14"/>
      <c r="GKJ73" s="14"/>
      <c r="GKK73" s="14"/>
      <c r="GKL73" s="14"/>
      <c r="GKM73" s="14"/>
      <c r="GKN73" s="14"/>
      <c r="GKO73" s="14"/>
      <c r="GKP73" s="14"/>
      <c r="GKQ73" s="14"/>
      <c r="GKR73" s="14"/>
      <c r="GKS73" s="14"/>
      <c r="GKT73" s="14"/>
      <c r="GKU73" s="14"/>
      <c r="GKV73" s="14"/>
      <c r="GKW73" s="14"/>
      <c r="GKX73" s="14"/>
      <c r="GKY73" s="14"/>
      <c r="GKZ73" s="14"/>
      <c r="GLA73" s="14"/>
      <c r="GLB73" s="14"/>
      <c r="GLC73" s="14"/>
      <c r="GLD73" s="14"/>
      <c r="GLE73" s="14"/>
      <c r="GLF73" s="14"/>
      <c r="GLG73" s="14"/>
      <c r="GLH73" s="14"/>
      <c r="GLI73" s="14"/>
      <c r="GLJ73" s="14"/>
      <c r="GLK73" s="14"/>
      <c r="GLL73" s="14"/>
      <c r="GLM73" s="14"/>
      <c r="GLN73" s="14"/>
      <c r="GLO73" s="14"/>
      <c r="GLP73" s="14"/>
      <c r="GLQ73" s="14"/>
      <c r="GLR73" s="14"/>
      <c r="GLS73" s="14"/>
      <c r="GLT73" s="14"/>
      <c r="GLU73" s="14"/>
      <c r="GLV73" s="14"/>
      <c r="GLW73" s="14"/>
      <c r="GLX73" s="14"/>
      <c r="GLY73" s="14"/>
      <c r="GLZ73" s="14"/>
      <c r="GMA73" s="14"/>
      <c r="GMB73" s="14"/>
      <c r="GMC73" s="14"/>
      <c r="GMD73" s="14"/>
      <c r="GME73" s="14"/>
      <c r="GMF73" s="14"/>
      <c r="GMG73" s="14"/>
      <c r="GMH73" s="14"/>
      <c r="GMI73" s="14"/>
      <c r="GMJ73" s="14"/>
      <c r="GMK73" s="14"/>
      <c r="GML73" s="14"/>
      <c r="GMM73" s="14"/>
      <c r="GMN73" s="14"/>
      <c r="GMO73" s="14"/>
      <c r="GMP73" s="14"/>
      <c r="GMQ73" s="14"/>
      <c r="GMR73" s="14"/>
      <c r="GMS73" s="14"/>
      <c r="GMT73" s="14"/>
      <c r="GMU73" s="14"/>
      <c r="GMV73" s="14"/>
      <c r="GMW73" s="14"/>
      <c r="GMX73" s="14"/>
      <c r="GMY73" s="14"/>
      <c r="GMZ73" s="14"/>
      <c r="GNA73" s="14"/>
      <c r="GNB73" s="14"/>
      <c r="GNC73" s="14"/>
      <c r="GND73" s="14"/>
      <c r="GNE73" s="14"/>
      <c r="GNF73" s="14"/>
      <c r="GNG73" s="14"/>
      <c r="GNH73" s="14"/>
      <c r="GNI73" s="14"/>
      <c r="GNJ73" s="14"/>
      <c r="GNK73" s="14"/>
      <c r="GNL73" s="14"/>
      <c r="GNM73" s="14"/>
      <c r="GNN73" s="14"/>
      <c r="GNO73" s="14"/>
      <c r="GNP73" s="14"/>
      <c r="GNQ73" s="14"/>
      <c r="GNR73" s="14"/>
      <c r="GNS73" s="14"/>
      <c r="GNT73" s="14"/>
      <c r="GNU73" s="14"/>
      <c r="GNV73" s="14"/>
      <c r="GNW73" s="14"/>
      <c r="GNX73" s="14"/>
      <c r="GNY73" s="14"/>
      <c r="GNZ73" s="14"/>
      <c r="GOA73" s="14"/>
      <c r="GOB73" s="14"/>
      <c r="GOC73" s="14"/>
      <c r="GOD73" s="14"/>
      <c r="GOE73" s="14"/>
      <c r="GOF73" s="14"/>
      <c r="GOG73" s="14"/>
      <c r="GOH73" s="14"/>
      <c r="GOI73" s="14"/>
      <c r="GOJ73" s="14"/>
      <c r="GOK73" s="14"/>
      <c r="GOL73" s="14"/>
      <c r="GOM73" s="14"/>
      <c r="GON73" s="14"/>
      <c r="GOO73" s="14"/>
      <c r="GOP73" s="14"/>
      <c r="GOQ73" s="14"/>
      <c r="GOR73" s="14"/>
      <c r="GOS73" s="14"/>
      <c r="GOT73" s="14"/>
      <c r="GOU73" s="14"/>
      <c r="GOV73" s="14"/>
      <c r="GOW73" s="14"/>
      <c r="GOX73" s="14"/>
      <c r="GOY73" s="14"/>
      <c r="GOZ73" s="14"/>
      <c r="GPA73" s="14"/>
      <c r="GPB73" s="14"/>
      <c r="GPC73" s="14"/>
      <c r="GPD73" s="14"/>
      <c r="GPE73" s="14"/>
      <c r="GPF73" s="14"/>
      <c r="GPG73" s="14"/>
      <c r="GPH73" s="14"/>
      <c r="GPI73" s="14"/>
      <c r="GPJ73" s="14"/>
      <c r="GPK73" s="14"/>
      <c r="GPL73" s="14"/>
      <c r="GPM73" s="14"/>
      <c r="GPN73" s="14"/>
      <c r="GPO73" s="14"/>
      <c r="GPP73" s="14"/>
      <c r="GPQ73" s="14"/>
      <c r="GPR73" s="14"/>
      <c r="GPS73" s="14"/>
      <c r="GPT73" s="14"/>
      <c r="GPU73" s="14"/>
      <c r="GPV73" s="14"/>
      <c r="GPW73" s="14"/>
      <c r="GPX73" s="14"/>
      <c r="GPY73" s="14"/>
      <c r="GPZ73" s="14"/>
      <c r="GQA73" s="14"/>
      <c r="GQB73" s="14"/>
      <c r="GQC73" s="14"/>
      <c r="GQD73" s="14"/>
      <c r="GQE73" s="14"/>
      <c r="GQF73" s="14"/>
      <c r="GQG73" s="14"/>
      <c r="GQH73" s="14"/>
      <c r="GQI73" s="14"/>
      <c r="GQJ73" s="14"/>
      <c r="GQK73" s="14"/>
      <c r="GQL73" s="14"/>
      <c r="GQM73" s="14"/>
      <c r="GQN73" s="14"/>
      <c r="GQO73" s="14"/>
      <c r="GQP73" s="14"/>
      <c r="GQQ73" s="14"/>
      <c r="GQR73" s="14"/>
      <c r="GQS73" s="14"/>
      <c r="GQT73" s="14"/>
      <c r="GQU73" s="14"/>
      <c r="GQV73" s="14"/>
      <c r="GQW73" s="14"/>
      <c r="GQX73" s="14"/>
      <c r="GQY73" s="14"/>
      <c r="GQZ73" s="14"/>
      <c r="GRA73" s="14"/>
      <c r="GRB73" s="14"/>
      <c r="GRC73" s="14"/>
      <c r="GRD73" s="14"/>
      <c r="GRE73" s="14"/>
      <c r="GRF73" s="14"/>
      <c r="GRG73" s="14"/>
      <c r="GRH73" s="14"/>
      <c r="GRI73" s="14"/>
      <c r="GRJ73" s="14"/>
      <c r="GRK73" s="14"/>
      <c r="GRL73" s="14"/>
      <c r="GRM73" s="14"/>
      <c r="GRN73" s="14"/>
      <c r="GRO73" s="14"/>
      <c r="GRP73" s="14"/>
      <c r="GRQ73" s="14"/>
      <c r="GRR73" s="14"/>
      <c r="GRS73" s="14"/>
      <c r="GRT73" s="14"/>
      <c r="GRU73" s="14"/>
      <c r="GRV73" s="14"/>
      <c r="GRW73" s="14"/>
      <c r="GRX73" s="14"/>
      <c r="GRY73" s="14"/>
      <c r="GRZ73" s="14"/>
      <c r="GSA73" s="14"/>
      <c r="GSB73" s="14"/>
      <c r="GSC73" s="14"/>
      <c r="GSD73" s="14"/>
      <c r="GSE73" s="14"/>
      <c r="GSF73" s="14"/>
      <c r="GSG73" s="14"/>
      <c r="GSH73" s="14"/>
      <c r="GSI73" s="14"/>
      <c r="GSJ73" s="14"/>
      <c r="GSK73" s="14"/>
      <c r="GSL73" s="14"/>
      <c r="GSM73" s="14"/>
      <c r="GSN73" s="14"/>
      <c r="GSO73" s="14"/>
      <c r="GSP73" s="14"/>
      <c r="GSQ73" s="14"/>
      <c r="GSR73" s="14"/>
      <c r="GSS73" s="14"/>
      <c r="GST73" s="14"/>
      <c r="GSU73" s="14"/>
      <c r="GSV73" s="14"/>
      <c r="GSW73" s="14"/>
      <c r="GSX73" s="14"/>
      <c r="GSY73" s="14"/>
      <c r="GSZ73" s="14"/>
      <c r="GTA73" s="14"/>
      <c r="GTB73" s="14"/>
      <c r="GTC73" s="14"/>
      <c r="GTD73" s="14"/>
      <c r="GTE73" s="14"/>
      <c r="GTF73" s="14"/>
      <c r="GTG73" s="14"/>
      <c r="GTH73" s="14"/>
      <c r="GTI73" s="14"/>
      <c r="GTJ73" s="14"/>
      <c r="GTK73" s="14"/>
      <c r="GTL73" s="14"/>
      <c r="GTM73" s="14"/>
      <c r="GTN73" s="14"/>
      <c r="GTO73" s="14"/>
      <c r="GTP73" s="14"/>
      <c r="GTQ73" s="14"/>
      <c r="GTR73" s="14"/>
      <c r="GTS73" s="14"/>
      <c r="GTT73" s="14"/>
      <c r="GTU73" s="14"/>
      <c r="GTV73" s="14"/>
      <c r="GTW73" s="14"/>
      <c r="GTX73" s="14"/>
      <c r="GTY73" s="14"/>
      <c r="GTZ73" s="14"/>
      <c r="GUA73" s="14"/>
      <c r="GUB73" s="14"/>
      <c r="GUC73" s="14"/>
      <c r="GUD73" s="14"/>
      <c r="GUE73" s="14"/>
      <c r="GUF73" s="14"/>
      <c r="GUG73" s="14"/>
      <c r="GUH73" s="14"/>
      <c r="GUI73" s="14"/>
      <c r="GUJ73" s="14"/>
      <c r="GUK73" s="14"/>
      <c r="GUL73" s="14"/>
      <c r="GUM73" s="14"/>
      <c r="GUN73" s="14"/>
      <c r="GUO73" s="14"/>
      <c r="GUP73" s="14"/>
      <c r="GUQ73" s="14"/>
      <c r="GUR73" s="14"/>
      <c r="GUS73" s="14"/>
      <c r="GUT73" s="14"/>
      <c r="GUU73" s="14"/>
      <c r="GUV73" s="14"/>
      <c r="GUW73" s="14"/>
      <c r="GUX73" s="14"/>
      <c r="GUY73" s="14"/>
      <c r="GUZ73" s="14"/>
      <c r="GVA73" s="14"/>
      <c r="GVB73" s="14"/>
      <c r="GVC73" s="14"/>
      <c r="GVD73" s="14"/>
      <c r="GVE73" s="14"/>
      <c r="GVF73" s="14"/>
      <c r="GVG73" s="14"/>
      <c r="GVH73" s="14"/>
      <c r="GVI73" s="14"/>
      <c r="GVJ73" s="14"/>
      <c r="GVK73" s="14"/>
      <c r="GVL73" s="14"/>
      <c r="GVM73" s="14"/>
      <c r="GVN73" s="14"/>
      <c r="GVO73" s="14"/>
      <c r="GVP73" s="14"/>
      <c r="GVQ73" s="14"/>
      <c r="GVR73" s="14"/>
      <c r="GVS73" s="14"/>
      <c r="GVT73" s="14"/>
      <c r="GVU73" s="14"/>
      <c r="GVV73" s="14"/>
      <c r="GVW73" s="14"/>
      <c r="GVX73" s="14"/>
      <c r="GVY73" s="14"/>
      <c r="GVZ73" s="14"/>
      <c r="GWA73" s="14"/>
      <c r="GWB73" s="14"/>
      <c r="GWC73" s="14"/>
      <c r="GWD73" s="14"/>
      <c r="GWE73" s="14"/>
      <c r="GWF73" s="14"/>
      <c r="GWG73" s="14"/>
      <c r="GWH73" s="14"/>
      <c r="GWI73" s="14"/>
      <c r="GWJ73" s="14"/>
      <c r="GWK73" s="14"/>
      <c r="GWL73" s="14"/>
      <c r="GWM73" s="14"/>
      <c r="GWN73" s="14"/>
      <c r="GWO73" s="14"/>
      <c r="GWP73" s="14"/>
      <c r="GWQ73" s="14"/>
      <c r="GWR73" s="14"/>
      <c r="GWS73" s="14"/>
      <c r="GWT73" s="14"/>
      <c r="GWU73" s="14"/>
      <c r="GWV73" s="14"/>
      <c r="GWW73" s="14"/>
      <c r="GWX73" s="14"/>
      <c r="GWY73" s="14"/>
      <c r="GWZ73" s="14"/>
      <c r="GXA73" s="14"/>
      <c r="GXB73" s="14"/>
      <c r="GXC73" s="14"/>
      <c r="GXD73" s="14"/>
      <c r="GXE73" s="14"/>
      <c r="GXF73" s="14"/>
      <c r="GXG73" s="14"/>
      <c r="GXH73" s="14"/>
      <c r="GXI73" s="14"/>
      <c r="GXJ73" s="14"/>
      <c r="GXK73" s="14"/>
      <c r="GXL73" s="14"/>
      <c r="GXM73" s="14"/>
      <c r="GXN73" s="14"/>
      <c r="GXO73" s="14"/>
      <c r="GXP73" s="14"/>
      <c r="GXQ73" s="14"/>
      <c r="GXR73" s="14"/>
      <c r="GXS73" s="14"/>
      <c r="GXT73" s="14"/>
      <c r="GXU73" s="14"/>
      <c r="GXV73" s="14"/>
      <c r="GXW73" s="14"/>
      <c r="GXX73" s="14"/>
      <c r="GXY73" s="14"/>
      <c r="GXZ73" s="14"/>
      <c r="GYA73" s="14"/>
      <c r="GYB73" s="14"/>
      <c r="GYC73" s="14"/>
      <c r="GYD73" s="14"/>
      <c r="GYE73" s="14"/>
      <c r="GYF73" s="14"/>
      <c r="GYG73" s="14"/>
      <c r="GYH73" s="14"/>
      <c r="GYI73" s="14"/>
      <c r="GYJ73" s="14"/>
      <c r="GYK73" s="14"/>
      <c r="GYL73" s="14"/>
      <c r="GYM73" s="14"/>
      <c r="GYN73" s="14"/>
      <c r="GYO73" s="14"/>
      <c r="GYP73" s="14"/>
      <c r="GYQ73" s="14"/>
      <c r="GYR73" s="14"/>
      <c r="GYS73" s="14"/>
      <c r="GYT73" s="14"/>
      <c r="GYU73" s="14"/>
      <c r="GYV73" s="14"/>
      <c r="GYW73" s="14"/>
      <c r="GYX73" s="14"/>
      <c r="GYY73" s="14"/>
      <c r="GYZ73" s="14"/>
      <c r="GZA73" s="14"/>
      <c r="GZB73" s="14"/>
      <c r="GZC73" s="14"/>
      <c r="GZD73" s="14"/>
      <c r="GZE73" s="14"/>
      <c r="GZF73" s="14"/>
      <c r="GZG73" s="14"/>
      <c r="GZH73" s="14"/>
      <c r="GZI73" s="14"/>
      <c r="GZJ73" s="14"/>
      <c r="GZK73" s="14"/>
      <c r="GZL73" s="14"/>
      <c r="GZM73" s="14"/>
      <c r="GZN73" s="14"/>
      <c r="GZO73" s="14"/>
      <c r="GZP73" s="14"/>
      <c r="GZQ73" s="14"/>
      <c r="GZR73" s="14"/>
      <c r="GZS73" s="14"/>
      <c r="GZT73" s="14"/>
      <c r="GZU73" s="14"/>
      <c r="GZV73" s="14"/>
      <c r="GZW73" s="14"/>
      <c r="GZX73" s="14"/>
      <c r="GZY73" s="14"/>
      <c r="GZZ73" s="14"/>
      <c r="HAA73" s="14"/>
      <c r="HAB73" s="14"/>
      <c r="HAC73" s="14"/>
      <c r="HAD73" s="14"/>
      <c r="HAE73" s="14"/>
      <c r="HAF73" s="14"/>
      <c r="HAG73" s="14"/>
      <c r="HAH73" s="14"/>
      <c r="HAI73" s="14"/>
      <c r="HAJ73" s="14"/>
      <c r="HAK73" s="14"/>
      <c r="HAL73" s="14"/>
      <c r="HAM73" s="14"/>
      <c r="HAN73" s="14"/>
      <c r="HAO73" s="14"/>
      <c r="HAP73" s="14"/>
      <c r="HAQ73" s="14"/>
      <c r="HAR73" s="14"/>
      <c r="HAS73" s="14"/>
      <c r="HAT73" s="14"/>
      <c r="HAU73" s="14"/>
      <c r="HAV73" s="14"/>
      <c r="HAW73" s="14"/>
      <c r="HAX73" s="14"/>
      <c r="HAY73" s="14"/>
      <c r="HAZ73" s="14"/>
      <c r="HBA73" s="14"/>
      <c r="HBB73" s="14"/>
      <c r="HBC73" s="14"/>
      <c r="HBD73" s="14"/>
      <c r="HBE73" s="14"/>
      <c r="HBF73" s="14"/>
      <c r="HBG73" s="14"/>
      <c r="HBH73" s="14"/>
      <c r="HBI73" s="14"/>
      <c r="HBJ73" s="14"/>
      <c r="HBK73" s="14"/>
      <c r="HBL73" s="14"/>
      <c r="HBM73" s="14"/>
      <c r="HBN73" s="14"/>
      <c r="HBO73" s="14"/>
      <c r="HBP73" s="14"/>
      <c r="HBQ73" s="14"/>
      <c r="HBR73" s="14"/>
      <c r="HBS73" s="14"/>
      <c r="HBT73" s="14"/>
      <c r="HBU73" s="14"/>
      <c r="HBV73" s="14"/>
      <c r="HBW73" s="14"/>
      <c r="HBX73" s="14"/>
      <c r="HBY73" s="14"/>
      <c r="HBZ73" s="14"/>
      <c r="HCA73" s="14"/>
      <c r="HCB73" s="14"/>
      <c r="HCC73" s="14"/>
      <c r="HCD73" s="14"/>
      <c r="HCE73" s="14"/>
      <c r="HCF73" s="14"/>
      <c r="HCG73" s="14"/>
      <c r="HCH73" s="14"/>
      <c r="HCI73" s="14"/>
      <c r="HCJ73" s="14"/>
      <c r="HCK73" s="14"/>
      <c r="HCL73" s="14"/>
      <c r="HCM73" s="14"/>
      <c r="HCN73" s="14"/>
      <c r="HCO73" s="14"/>
      <c r="HCP73" s="14"/>
      <c r="HCQ73" s="14"/>
      <c r="HCR73" s="14"/>
      <c r="HCS73" s="14"/>
      <c r="HCT73" s="14"/>
      <c r="HCU73" s="14"/>
      <c r="HCV73" s="14"/>
      <c r="HCW73" s="14"/>
      <c r="HCX73" s="14"/>
      <c r="HCY73" s="14"/>
      <c r="HCZ73" s="14"/>
      <c r="HDA73" s="14"/>
      <c r="HDB73" s="14"/>
      <c r="HDC73" s="14"/>
      <c r="HDD73" s="14"/>
      <c r="HDE73" s="14"/>
      <c r="HDF73" s="14"/>
      <c r="HDG73" s="14"/>
      <c r="HDH73" s="14"/>
      <c r="HDI73" s="14"/>
      <c r="HDJ73" s="14"/>
      <c r="HDK73" s="14"/>
      <c r="HDL73" s="14"/>
      <c r="HDM73" s="14"/>
      <c r="HDN73" s="14"/>
      <c r="HDO73" s="14"/>
      <c r="HDP73" s="14"/>
      <c r="HDQ73" s="14"/>
      <c r="HDR73" s="14"/>
      <c r="HDS73" s="14"/>
      <c r="HDT73" s="14"/>
      <c r="HDU73" s="14"/>
      <c r="HDV73" s="14"/>
      <c r="HDW73" s="14"/>
      <c r="HDX73" s="14"/>
      <c r="HDY73" s="14"/>
      <c r="HDZ73" s="14"/>
      <c r="HEA73" s="14"/>
      <c r="HEB73" s="14"/>
      <c r="HEC73" s="14"/>
      <c r="HED73" s="14"/>
      <c r="HEE73" s="14"/>
      <c r="HEF73" s="14"/>
      <c r="HEG73" s="14"/>
      <c r="HEH73" s="14"/>
      <c r="HEI73" s="14"/>
      <c r="HEJ73" s="14"/>
      <c r="HEK73" s="14"/>
      <c r="HEL73" s="14"/>
      <c r="HEM73" s="14"/>
      <c r="HEN73" s="14"/>
      <c r="HEO73" s="14"/>
      <c r="HEP73" s="14"/>
      <c r="HEQ73" s="14"/>
      <c r="HER73" s="14"/>
      <c r="HES73" s="14"/>
      <c r="HET73" s="14"/>
      <c r="HEU73" s="14"/>
      <c r="HEV73" s="14"/>
      <c r="HEW73" s="14"/>
      <c r="HEX73" s="14"/>
      <c r="HEY73" s="14"/>
      <c r="HEZ73" s="14"/>
      <c r="HFA73" s="14"/>
      <c r="HFB73" s="14"/>
      <c r="HFC73" s="14"/>
      <c r="HFD73" s="14"/>
      <c r="HFE73" s="14"/>
      <c r="HFF73" s="14"/>
      <c r="HFG73" s="14"/>
      <c r="HFH73" s="14"/>
      <c r="HFI73" s="14"/>
      <c r="HFJ73" s="14"/>
      <c r="HFK73" s="14"/>
      <c r="HFL73" s="14"/>
      <c r="HFM73" s="14"/>
      <c r="HFN73" s="14"/>
      <c r="HFO73" s="14"/>
      <c r="HFP73" s="14"/>
      <c r="HFQ73" s="14"/>
      <c r="HFR73" s="14"/>
      <c r="HFS73" s="14"/>
      <c r="HFT73" s="14"/>
      <c r="HFU73" s="14"/>
      <c r="HFV73" s="14"/>
      <c r="HFW73" s="14"/>
      <c r="HFX73" s="14"/>
      <c r="HFY73" s="14"/>
      <c r="HFZ73" s="14"/>
      <c r="HGA73" s="14"/>
      <c r="HGB73" s="14"/>
      <c r="HGC73" s="14"/>
      <c r="HGD73" s="14"/>
      <c r="HGE73" s="14"/>
      <c r="HGF73" s="14"/>
      <c r="HGG73" s="14"/>
      <c r="HGH73" s="14"/>
      <c r="HGI73" s="14"/>
      <c r="HGJ73" s="14"/>
      <c r="HGK73" s="14"/>
      <c r="HGL73" s="14"/>
      <c r="HGM73" s="14"/>
      <c r="HGN73" s="14"/>
      <c r="HGO73" s="14"/>
      <c r="HGP73" s="14"/>
      <c r="HGQ73" s="14"/>
      <c r="HGR73" s="14"/>
      <c r="HGS73" s="14"/>
      <c r="HGT73" s="14"/>
      <c r="HGU73" s="14"/>
      <c r="HGV73" s="14"/>
      <c r="HGW73" s="14"/>
      <c r="HGX73" s="14"/>
      <c r="HGY73" s="14"/>
      <c r="HGZ73" s="14"/>
      <c r="HHA73" s="14"/>
      <c r="HHB73" s="14"/>
      <c r="HHC73" s="14"/>
      <c r="HHD73" s="14"/>
      <c r="HHE73" s="14"/>
      <c r="HHF73" s="14"/>
      <c r="HHG73" s="14"/>
      <c r="HHH73" s="14"/>
      <c r="HHI73" s="14"/>
      <c r="HHJ73" s="14"/>
      <c r="HHK73" s="14"/>
      <c r="HHL73" s="14"/>
      <c r="HHM73" s="14"/>
      <c r="HHN73" s="14"/>
      <c r="HHO73" s="14"/>
      <c r="HHP73" s="14"/>
      <c r="HHQ73" s="14"/>
      <c r="HHR73" s="14"/>
      <c r="HHS73" s="14"/>
      <c r="HHT73" s="14"/>
      <c r="HHU73" s="14"/>
      <c r="HHV73" s="14"/>
      <c r="HHW73" s="14"/>
      <c r="HHX73" s="14"/>
      <c r="HHY73" s="14"/>
      <c r="HHZ73" s="14"/>
      <c r="HIA73" s="14"/>
      <c r="HIB73" s="14"/>
      <c r="HIC73" s="14"/>
      <c r="HID73" s="14"/>
      <c r="HIE73" s="14"/>
      <c r="HIF73" s="14"/>
      <c r="HIG73" s="14"/>
      <c r="HIH73" s="14"/>
      <c r="HII73" s="14"/>
      <c r="HIJ73" s="14"/>
      <c r="HIK73" s="14"/>
      <c r="HIL73" s="14"/>
      <c r="HIM73" s="14"/>
      <c r="HIN73" s="14"/>
      <c r="HIO73" s="14"/>
      <c r="HIP73" s="14"/>
      <c r="HIQ73" s="14"/>
      <c r="HIR73" s="14"/>
      <c r="HIS73" s="14"/>
      <c r="HIT73" s="14"/>
      <c r="HIU73" s="14"/>
      <c r="HIV73" s="14"/>
      <c r="HIW73" s="14"/>
      <c r="HIX73" s="14"/>
      <c r="HIY73" s="14"/>
      <c r="HIZ73" s="14"/>
      <c r="HJA73" s="14"/>
      <c r="HJB73" s="14"/>
      <c r="HJC73" s="14"/>
      <c r="HJD73" s="14"/>
      <c r="HJE73" s="14"/>
      <c r="HJF73" s="14"/>
      <c r="HJG73" s="14"/>
      <c r="HJH73" s="14"/>
      <c r="HJI73" s="14"/>
      <c r="HJJ73" s="14"/>
      <c r="HJK73" s="14"/>
      <c r="HJL73" s="14"/>
      <c r="HJM73" s="14"/>
      <c r="HJN73" s="14"/>
      <c r="HJO73" s="14"/>
      <c r="HJP73" s="14"/>
      <c r="HJQ73" s="14"/>
      <c r="HJR73" s="14"/>
      <c r="HJS73" s="14"/>
      <c r="HJT73" s="14"/>
      <c r="HJU73" s="14"/>
      <c r="HJV73" s="14"/>
      <c r="HJW73" s="14"/>
      <c r="HJX73" s="14"/>
      <c r="HJY73" s="14"/>
      <c r="HJZ73" s="14"/>
      <c r="HKA73" s="14"/>
      <c r="HKB73" s="14"/>
      <c r="HKC73" s="14"/>
      <c r="HKD73" s="14"/>
      <c r="HKE73" s="14"/>
      <c r="HKF73" s="14"/>
      <c r="HKG73" s="14"/>
      <c r="HKH73" s="14"/>
      <c r="HKI73" s="14"/>
      <c r="HKJ73" s="14"/>
      <c r="HKK73" s="14"/>
      <c r="HKL73" s="14"/>
      <c r="HKM73" s="14"/>
      <c r="HKN73" s="14"/>
      <c r="HKO73" s="14"/>
      <c r="HKP73" s="14"/>
      <c r="HKQ73" s="14"/>
      <c r="HKR73" s="14"/>
      <c r="HKS73" s="14"/>
      <c r="HKT73" s="14"/>
      <c r="HKU73" s="14"/>
      <c r="HKV73" s="14"/>
      <c r="HKW73" s="14"/>
      <c r="HKX73" s="14"/>
      <c r="HKY73" s="14"/>
      <c r="HKZ73" s="14"/>
      <c r="HLA73" s="14"/>
      <c r="HLB73" s="14"/>
      <c r="HLC73" s="14"/>
      <c r="HLD73" s="14"/>
      <c r="HLE73" s="14"/>
      <c r="HLF73" s="14"/>
      <c r="HLG73" s="14"/>
      <c r="HLH73" s="14"/>
      <c r="HLI73" s="14"/>
      <c r="HLJ73" s="14"/>
      <c r="HLK73" s="14"/>
      <c r="HLL73" s="14"/>
      <c r="HLM73" s="14"/>
      <c r="HLN73" s="14"/>
      <c r="HLO73" s="14"/>
      <c r="HLP73" s="14"/>
      <c r="HLQ73" s="14"/>
      <c r="HLR73" s="14"/>
      <c r="HLS73" s="14"/>
      <c r="HLT73" s="14"/>
      <c r="HLU73" s="14"/>
      <c r="HLV73" s="14"/>
      <c r="HLW73" s="14"/>
      <c r="HLX73" s="14"/>
      <c r="HLY73" s="14"/>
      <c r="HLZ73" s="14"/>
      <c r="HMA73" s="14"/>
      <c r="HMB73" s="14"/>
      <c r="HMC73" s="14"/>
      <c r="HMD73" s="14"/>
      <c r="HME73" s="14"/>
      <c r="HMF73" s="14"/>
      <c r="HMG73" s="14"/>
      <c r="HMH73" s="14"/>
      <c r="HMI73" s="14"/>
      <c r="HMJ73" s="14"/>
      <c r="HMK73" s="14"/>
      <c r="HML73" s="14"/>
      <c r="HMM73" s="14"/>
      <c r="HMN73" s="14"/>
      <c r="HMO73" s="14"/>
      <c r="HMP73" s="14"/>
      <c r="HMQ73" s="14"/>
      <c r="HMR73" s="14"/>
      <c r="HMS73" s="14"/>
      <c r="HMT73" s="14"/>
      <c r="HMU73" s="14"/>
      <c r="HMV73" s="14"/>
      <c r="HMW73" s="14"/>
      <c r="HMX73" s="14"/>
      <c r="HMY73" s="14"/>
      <c r="HMZ73" s="14"/>
      <c r="HNA73" s="14"/>
      <c r="HNB73" s="14"/>
      <c r="HNC73" s="14"/>
      <c r="HND73" s="14"/>
      <c r="HNE73" s="14"/>
      <c r="HNF73" s="14"/>
      <c r="HNG73" s="14"/>
      <c r="HNH73" s="14"/>
      <c r="HNI73" s="14"/>
      <c r="HNJ73" s="14"/>
      <c r="HNK73" s="14"/>
      <c r="HNL73" s="14"/>
      <c r="HNM73" s="14"/>
      <c r="HNN73" s="14"/>
      <c r="HNO73" s="14"/>
      <c r="HNP73" s="14"/>
      <c r="HNQ73" s="14"/>
      <c r="HNR73" s="14"/>
      <c r="HNS73" s="14"/>
      <c r="HNT73" s="14"/>
      <c r="HNU73" s="14"/>
      <c r="HNV73" s="14"/>
      <c r="HNW73" s="14"/>
      <c r="HNX73" s="14"/>
      <c r="HNY73" s="14"/>
      <c r="HNZ73" s="14"/>
      <c r="HOA73" s="14"/>
      <c r="HOB73" s="14"/>
      <c r="HOC73" s="14"/>
      <c r="HOD73" s="14"/>
      <c r="HOE73" s="14"/>
      <c r="HOF73" s="14"/>
      <c r="HOG73" s="14"/>
      <c r="HOH73" s="14"/>
      <c r="HOI73" s="14"/>
      <c r="HOJ73" s="14"/>
      <c r="HOK73" s="14"/>
      <c r="HOL73" s="14"/>
      <c r="HOM73" s="14"/>
      <c r="HON73" s="14"/>
      <c r="HOO73" s="14"/>
      <c r="HOP73" s="14"/>
      <c r="HOQ73" s="14"/>
      <c r="HOR73" s="14"/>
      <c r="HOS73" s="14"/>
      <c r="HOT73" s="14"/>
      <c r="HOU73" s="14"/>
      <c r="HOV73" s="14"/>
      <c r="HOW73" s="14"/>
      <c r="HOX73" s="14"/>
      <c r="HOY73" s="14"/>
      <c r="HOZ73" s="14"/>
      <c r="HPA73" s="14"/>
      <c r="HPB73" s="14"/>
      <c r="HPC73" s="14"/>
      <c r="HPD73" s="14"/>
      <c r="HPE73" s="14"/>
      <c r="HPF73" s="14"/>
      <c r="HPG73" s="14"/>
      <c r="HPH73" s="14"/>
      <c r="HPI73" s="14"/>
      <c r="HPJ73" s="14"/>
      <c r="HPK73" s="14"/>
      <c r="HPL73" s="14"/>
      <c r="HPM73" s="14"/>
      <c r="HPN73" s="14"/>
      <c r="HPO73" s="14"/>
      <c r="HPP73" s="14"/>
      <c r="HPQ73" s="14"/>
      <c r="HPR73" s="14"/>
      <c r="HPS73" s="14"/>
      <c r="HPT73" s="14"/>
      <c r="HPU73" s="14"/>
      <c r="HPV73" s="14"/>
      <c r="HPW73" s="14"/>
      <c r="HPX73" s="14"/>
      <c r="HPY73" s="14"/>
      <c r="HPZ73" s="14"/>
      <c r="HQA73" s="14"/>
      <c r="HQB73" s="14"/>
      <c r="HQC73" s="14"/>
      <c r="HQD73" s="14"/>
      <c r="HQE73" s="14"/>
      <c r="HQF73" s="14"/>
      <c r="HQG73" s="14"/>
      <c r="HQH73" s="14"/>
      <c r="HQI73" s="14"/>
      <c r="HQJ73" s="14"/>
      <c r="HQK73" s="14"/>
      <c r="HQL73" s="14"/>
      <c r="HQM73" s="14"/>
      <c r="HQN73" s="14"/>
      <c r="HQO73" s="14"/>
      <c r="HQP73" s="14"/>
      <c r="HQQ73" s="14"/>
      <c r="HQR73" s="14"/>
      <c r="HQS73" s="14"/>
      <c r="HQT73" s="14"/>
      <c r="HQU73" s="14"/>
      <c r="HQV73" s="14"/>
      <c r="HQW73" s="14"/>
      <c r="HQX73" s="14"/>
      <c r="HQY73" s="14"/>
      <c r="HQZ73" s="14"/>
      <c r="HRA73" s="14"/>
      <c r="HRB73" s="14"/>
      <c r="HRC73" s="14"/>
      <c r="HRD73" s="14"/>
      <c r="HRE73" s="14"/>
      <c r="HRF73" s="14"/>
      <c r="HRG73" s="14"/>
      <c r="HRH73" s="14"/>
      <c r="HRI73" s="14"/>
      <c r="HRJ73" s="14"/>
      <c r="HRK73" s="14"/>
      <c r="HRL73" s="14"/>
      <c r="HRM73" s="14"/>
      <c r="HRN73" s="14"/>
      <c r="HRO73" s="14"/>
      <c r="HRP73" s="14"/>
      <c r="HRQ73" s="14"/>
      <c r="HRR73" s="14"/>
      <c r="HRS73" s="14"/>
      <c r="HRT73" s="14"/>
      <c r="HRU73" s="14"/>
      <c r="HRV73" s="14"/>
      <c r="HRW73" s="14"/>
      <c r="HRX73" s="14"/>
      <c r="HRY73" s="14"/>
      <c r="HRZ73" s="14"/>
      <c r="HSA73" s="14"/>
      <c r="HSB73" s="14"/>
      <c r="HSC73" s="14"/>
      <c r="HSD73" s="14"/>
      <c r="HSE73" s="14"/>
      <c r="HSF73" s="14"/>
      <c r="HSG73" s="14"/>
      <c r="HSH73" s="14"/>
      <c r="HSI73" s="14"/>
      <c r="HSJ73" s="14"/>
      <c r="HSK73" s="14"/>
      <c r="HSL73" s="14"/>
      <c r="HSM73" s="14"/>
      <c r="HSN73" s="14"/>
      <c r="HSO73" s="14"/>
      <c r="HSP73" s="14"/>
      <c r="HSQ73" s="14"/>
      <c r="HSR73" s="14"/>
      <c r="HSS73" s="14"/>
      <c r="HST73" s="14"/>
      <c r="HSU73" s="14"/>
      <c r="HSV73" s="14"/>
      <c r="HSW73" s="14"/>
      <c r="HSX73" s="14"/>
      <c r="HSY73" s="14"/>
      <c r="HSZ73" s="14"/>
      <c r="HTA73" s="14"/>
      <c r="HTB73" s="14"/>
      <c r="HTC73" s="14"/>
      <c r="HTD73" s="14"/>
      <c r="HTE73" s="14"/>
      <c r="HTF73" s="14"/>
      <c r="HTG73" s="14"/>
      <c r="HTH73" s="14"/>
      <c r="HTI73" s="14"/>
      <c r="HTJ73" s="14"/>
      <c r="HTK73" s="14"/>
      <c r="HTL73" s="14"/>
      <c r="HTM73" s="14"/>
      <c r="HTN73" s="14"/>
      <c r="HTO73" s="14"/>
      <c r="HTP73" s="14"/>
      <c r="HTQ73" s="14"/>
      <c r="HTR73" s="14"/>
      <c r="HTS73" s="14"/>
      <c r="HTT73" s="14"/>
      <c r="HTU73" s="14"/>
      <c r="HTV73" s="14"/>
      <c r="HTW73" s="14"/>
      <c r="HTX73" s="14"/>
      <c r="HTY73" s="14"/>
      <c r="HTZ73" s="14"/>
      <c r="HUA73" s="14"/>
      <c r="HUB73" s="14"/>
      <c r="HUC73" s="14"/>
      <c r="HUD73" s="14"/>
      <c r="HUE73" s="14"/>
      <c r="HUF73" s="14"/>
      <c r="HUG73" s="14"/>
      <c r="HUH73" s="14"/>
      <c r="HUI73" s="14"/>
      <c r="HUJ73" s="14"/>
      <c r="HUK73" s="14"/>
      <c r="HUL73" s="14"/>
      <c r="HUM73" s="14"/>
      <c r="HUN73" s="14"/>
      <c r="HUO73" s="14"/>
      <c r="HUP73" s="14"/>
      <c r="HUQ73" s="14"/>
      <c r="HUR73" s="14"/>
      <c r="HUS73" s="14"/>
      <c r="HUT73" s="14"/>
      <c r="HUU73" s="14"/>
      <c r="HUV73" s="14"/>
      <c r="HUW73" s="14"/>
      <c r="HUX73" s="14"/>
      <c r="HUY73" s="14"/>
      <c r="HUZ73" s="14"/>
      <c r="HVA73" s="14"/>
      <c r="HVB73" s="14"/>
      <c r="HVC73" s="14"/>
      <c r="HVD73" s="14"/>
      <c r="HVE73" s="14"/>
      <c r="HVF73" s="14"/>
      <c r="HVG73" s="14"/>
      <c r="HVH73" s="14"/>
      <c r="HVI73" s="14"/>
      <c r="HVJ73" s="14"/>
      <c r="HVK73" s="14"/>
      <c r="HVL73" s="14"/>
      <c r="HVM73" s="14"/>
      <c r="HVN73" s="14"/>
      <c r="HVO73" s="14"/>
      <c r="HVP73" s="14"/>
      <c r="HVQ73" s="14"/>
      <c r="HVR73" s="14"/>
      <c r="HVS73" s="14"/>
      <c r="HVT73" s="14"/>
      <c r="HVU73" s="14"/>
      <c r="HVV73" s="14"/>
      <c r="HVW73" s="14"/>
      <c r="HVX73" s="14"/>
      <c r="HVY73" s="14"/>
      <c r="HVZ73" s="14"/>
      <c r="HWA73" s="14"/>
      <c r="HWB73" s="14"/>
      <c r="HWC73" s="14"/>
      <c r="HWD73" s="14"/>
      <c r="HWE73" s="14"/>
      <c r="HWF73" s="14"/>
      <c r="HWG73" s="14"/>
      <c r="HWH73" s="14"/>
      <c r="HWI73" s="14"/>
      <c r="HWJ73" s="14"/>
      <c r="HWK73" s="14"/>
      <c r="HWL73" s="14"/>
      <c r="HWM73" s="14"/>
      <c r="HWN73" s="14"/>
      <c r="HWO73" s="14"/>
      <c r="HWP73" s="14"/>
      <c r="HWQ73" s="14"/>
      <c r="HWR73" s="14"/>
      <c r="HWS73" s="14"/>
      <c r="HWT73" s="14"/>
      <c r="HWU73" s="14"/>
      <c r="HWV73" s="14"/>
      <c r="HWW73" s="14"/>
      <c r="HWX73" s="14"/>
      <c r="HWY73" s="14"/>
      <c r="HWZ73" s="14"/>
      <c r="HXA73" s="14"/>
      <c r="HXB73" s="14"/>
      <c r="HXC73" s="14"/>
      <c r="HXD73" s="14"/>
      <c r="HXE73" s="14"/>
      <c r="HXF73" s="14"/>
      <c r="HXG73" s="14"/>
      <c r="HXH73" s="14"/>
      <c r="HXI73" s="14"/>
      <c r="HXJ73" s="14"/>
      <c r="HXK73" s="14"/>
      <c r="HXL73" s="14"/>
      <c r="HXM73" s="14"/>
      <c r="HXN73" s="14"/>
      <c r="HXO73" s="14"/>
      <c r="HXP73" s="14"/>
      <c r="HXQ73" s="14"/>
      <c r="HXR73" s="14"/>
      <c r="HXS73" s="14"/>
      <c r="HXT73" s="14"/>
      <c r="HXU73" s="14"/>
      <c r="HXV73" s="14"/>
      <c r="HXW73" s="14"/>
      <c r="HXX73" s="14"/>
      <c r="HXY73" s="14"/>
      <c r="HXZ73" s="14"/>
      <c r="HYA73" s="14"/>
      <c r="HYB73" s="14"/>
      <c r="HYC73" s="14"/>
      <c r="HYD73" s="14"/>
      <c r="HYE73" s="14"/>
      <c r="HYF73" s="14"/>
      <c r="HYG73" s="14"/>
      <c r="HYH73" s="14"/>
      <c r="HYI73" s="14"/>
      <c r="HYJ73" s="14"/>
      <c r="HYK73" s="14"/>
      <c r="HYL73" s="14"/>
      <c r="HYM73" s="14"/>
      <c r="HYN73" s="14"/>
      <c r="HYO73" s="14"/>
      <c r="HYP73" s="14"/>
      <c r="HYQ73" s="14"/>
      <c r="HYR73" s="14"/>
      <c r="HYS73" s="14"/>
      <c r="HYT73" s="14"/>
      <c r="HYU73" s="14"/>
      <c r="HYV73" s="14"/>
      <c r="HYW73" s="14"/>
      <c r="HYX73" s="14"/>
      <c r="HYY73" s="14"/>
      <c r="HYZ73" s="14"/>
      <c r="HZA73" s="14"/>
      <c r="HZB73" s="14"/>
      <c r="HZC73" s="14"/>
      <c r="HZD73" s="14"/>
      <c r="HZE73" s="14"/>
      <c r="HZF73" s="14"/>
      <c r="HZG73" s="14"/>
      <c r="HZH73" s="14"/>
      <c r="HZI73" s="14"/>
      <c r="HZJ73" s="14"/>
      <c r="HZK73" s="14"/>
      <c r="HZL73" s="14"/>
      <c r="HZM73" s="14"/>
      <c r="HZN73" s="14"/>
      <c r="HZO73" s="14"/>
      <c r="HZP73" s="14"/>
      <c r="HZQ73" s="14"/>
      <c r="HZR73" s="14"/>
      <c r="HZS73" s="14"/>
      <c r="HZT73" s="14"/>
      <c r="HZU73" s="14"/>
      <c r="HZV73" s="14"/>
      <c r="HZW73" s="14"/>
      <c r="HZX73" s="14"/>
      <c r="HZY73" s="14"/>
      <c r="HZZ73" s="14"/>
      <c r="IAA73" s="14"/>
      <c r="IAB73" s="14"/>
      <c r="IAC73" s="14"/>
      <c r="IAD73" s="14"/>
      <c r="IAE73" s="14"/>
      <c r="IAF73" s="14"/>
      <c r="IAG73" s="14"/>
      <c r="IAH73" s="14"/>
      <c r="IAI73" s="14"/>
      <c r="IAJ73" s="14"/>
      <c r="IAK73" s="14"/>
      <c r="IAL73" s="14"/>
      <c r="IAM73" s="14"/>
      <c r="IAN73" s="14"/>
      <c r="IAO73" s="14"/>
      <c r="IAP73" s="14"/>
      <c r="IAQ73" s="14"/>
      <c r="IAR73" s="14"/>
      <c r="IAS73" s="14"/>
      <c r="IAT73" s="14"/>
      <c r="IAU73" s="14"/>
      <c r="IAV73" s="14"/>
      <c r="IAW73" s="14"/>
      <c r="IAX73" s="14"/>
      <c r="IAY73" s="14"/>
      <c r="IAZ73" s="14"/>
      <c r="IBA73" s="14"/>
      <c r="IBB73" s="14"/>
      <c r="IBC73" s="14"/>
      <c r="IBD73" s="14"/>
      <c r="IBE73" s="14"/>
      <c r="IBF73" s="14"/>
      <c r="IBG73" s="14"/>
      <c r="IBH73" s="14"/>
      <c r="IBI73" s="14"/>
      <c r="IBJ73" s="14"/>
      <c r="IBK73" s="14"/>
      <c r="IBL73" s="14"/>
      <c r="IBM73" s="14"/>
      <c r="IBN73" s="14"/>
      <c r="IBO73" s="14"/>
      <c r="IBP73" s="14"/>
      <c r="IBQ73" s="14"/>
      <c r="IBR73" s="14"/>
      <c r="IBS73" s="14"/>
      <c r="IBT73" s="14"/>
      <c r="IBU73" s="14"/>
      <c r="IBV73" s="14"/>
      <c r="IBW73" s="14"/>
      <c r="IBX73" s="14"/>
      <c r="IBY73" s="14"/>
      <c r="IBZ73" s="14"/>
      <c r="ICA73" s="14"/>
      <c r="ICB73" s="14"/>
      <c r="ICC73" s="14"/>
      <c r="ICD73" s="14"/>
      <c r="ICE73" s="14"/>
      <c r="ICF73" s="14"/>
      <c r="ICG73" s="14"/>
      <c r="ICH73" s="14"/>
      <c r="ICI73" s="14"/>
      <c r="ICJ73" s="14"/>
      <c r="ICK73" s="14"/>
      <c r="ICL73" s="14"/>
      <c r="ICM73" s="14"/>
      <c r="ICN73" s="14"/>
      <c r="ICO73" s="14"/>
      <c r="ICP73" s="14"/>
      <c r="ICQ73" s="14"/>
      <c r="ICR73" s="14"/>
      <c r="ICS73" s="14"/>
      <c r="ICT73" s="14"/>
      <c r="ICU73" s="14"/>
      <c r="ICV73" s="14"/>
      <c r="ICW73" s="14"/>
      <c r="ICX73" s="14"/>
      <c r="ICY73" s="14"/>
      <c r="ICZ73" s="14"/>
      <c r="IDA73" s="14"/>
      <c r="IDB73" s="14"/>
      <c r="IDC73" s="14"/>
      <c r="IDD73" s="14"/>
      <c r="IDE73" s="14"/>
      <c r="IDF73" s="14"/>
      <c r="IDG73" s="14"/>
      <c r="IDH73" s="14"/>
      <c r="IDI73" s="14"/>
      <c r="IDJ73" s="14"/>
      <c r="IDK73" s="14"/>
      <c r="IDL73" s="14"/>
      <c r="IDM73" s="14"/>
      <c r="IDN73" s="14"/>
      <c r="IDO73" s="14"/>
      <c r="IDP73" s="14"/>
      <c r="IDQ73" s="14"/>
      <c r="IDR73" s="14"/>
      <c r="IDS73" s="14"/>
      <c r="IDT73" s="14"/>
      <c r="IDU73" s="14"/>
      <c r="IDV73" s="14"/>
      <c r="IDW73" s="14"/>
      <c r="IDX73" s="14"/>
      <c r="IDY73" s="14"/>
      <c r="IDZ73" s="14"/>
      <c r="IEA73" s="14"/>
      <c r="IEB73" s="14"/>
      <c r="IEC73" s="14"/>
      <c r="IED73" s="14"/>
      <c r="IEE73" s="14"/>
      <c r="IEF73" s="14"/>
      <c r="IEG73" s="14"/>
      <c r="IEH73" s="14"/>
      <c r="IEI73" s="14"/>
      <c r="IEJ73" s="14"/>
      <c r="IEK73" s="14"/>
      <c r="IEL73" s="14"/>
      <c r="IEM73" s="14"/>
      <c r="IEN73" s="14"/>
      <c r="IEO73" s="14"/>
      <c r="IEP73" s="14"/>
      <c r="IEQ73" s="14"/>
      <c r="IER73" s="14"/>
      <c r="IES73" s="14"/>
      <c r="IET73" s="14"/>
      <c r="IEU73" s="14"/>
      <c r="IEV73" s="14"/>
      <c r="IEW73" s="14"/>
      <c r="IEX73" s="14"/>
      <c r="IEY73" s="14"/>
      <c r="IEZ73" s="14"/>
      <c r="IFA73" s="14"/>
      <c r="IFB73" s="14"/>
      <c r="IFC73" s="14"/>
      <c r="IFD73" s="14"/>
      <c r="IFE73" s="14"/>
      <c r="IFF73" s="14"/>
      <c r="IFG73" s="14"/>
      <c r="IFH73" s="14"/>
      <c r="IFI73" s="14"/>
      <c r="IFJ73" s="14"/>
      <c r="IFK73" s="14"/>
      <c r="IFL73" s="14"/>
      <c r="IFM73" s="14"/>
      <c r="IFN73" s="14"/>
      <c r="IFO73" s="14"/>
      <c r="IFP73" s="14"/>
      <c r="IFQ73" s="14"/>
      <c r="IFR73" s="14"/>
      <c r="IFS73" s="14"/>
      <c r="IFT73" s="14"/>
      <c r="IFU73" s="14"/>
      <c r="IFV73" s="14"/>
      <c r="IFW73" s="14"/>
      <c r="IFX73" s="14"/>
      <c r="IFY73" s="14"/>
      <c r="IFZ73" s="14"/>
      <c r="IGA73" s="14"/>
      <c r="IGB73" s="14"/>
      <c r="IGC73" s="14"/>
      <c r="IGD73" s="14"/>
      <c r="IGE73" s="14"/>
      <c r="IGF73" s="14"/>
      <c r="IGG73" s="14"/>
      <c r="IGH73" s="14"/>
      <c r="IGI73" s="14"/>
      <c r="IGJ73" s="14"/>
      <c r="IGK73" s="14"/>
      <c r="IGL73" s="14"/>
      <c r="IGM73" s="14"/>
      <c r="IGN73" s="14"/>
      <c r="IGO73" s="14"/>
      <c r="IGP73" s="14"/>
      <c r="IGQ73" s="14"/>
      <c r="IGR73" s="14"/>
      <c r="IGS73" s="14"/>
      <c r="IGT73" s="14"/>
      <c r="IGU73" s="14"/>
      <c r="IGV73" s="14"/>
      <c r="IGW73" s="14"/>
      <c r="IGX73" s="14"/>
      <c r="IGY73" s="14"/>
      <c r="IGZ73" s="14"/>
      <c r="IHA73" s="14"/>
      <c r="IHB73" s="14"/>
      <c r="IHC73" s="14"/>
      <c r="IHD73" s="14"/>
      <c r="IHE73" s="14"/>
      <c r="IHF73" s="14"/>
      <c r="IHG73" s="14"/>
      <c r="IHH73" s="14"/>
      <c r="IHI73" s="14"/>
      <c r="IHJ73" s="14"/>
      <c r="IHK73" s="14"/>
      <c r="IHL73" s="14"/>
      <c r="IHM73" s="14"/>
      <c r="IHN73" s="14"/>
      <c r="IHO73" s="14"/>
      <c r="IHP73" s="14"/>
      <c r="IHQ73" s="14"/>
      <c r="IHR73" s="14"/>
      <c r="IHS73" s="14"/>
      <c r="IHT73" s="14"/>
      <c r="IHU73" s="14"/>
      <c r="IHV73" s="14"/>
      <c r="IHW73" s="14"/>
      <c r="IHX73" s="14"/>
      <c r="IHY73" s="14"/>
      <c r="IHZ73" s="14"/>
      <c r="IIA73" s="14"/>
      <c r="IIB73" s="14"/>
      <c r="IIC73" s="14"/>
      <c r="IID73" s="14"/>
      <c r="IIE73" s="14"/>
      <c r="IIF73" s="14"/>
      <c r="IIG73" s="14"/>
      <c r="IIH73" s="14"/>
      <c r="III73" s="14"/>
      <c r="IIJ73" s="14"/>
      <c r="IIK73" s="14"/>
      <c r="IIL73" s="14"/>
      <c r="IIM73" s="14"/>
      <c r="IIN73" s="14"/>
      <c r="IIO73" s="14"/>
      <c r="IIP73" s="14"/>
      <c r="IIQ73" s="14"/>
      <c r="IIR73" s="14"/>
      <c r="IIS73" s="14"/>
      <c r="IIT73" s="14"/>
      <c r="IIU73" s="14"/>
      <c r="IIV73" s="14"/>
      <c r="IIW73" s="14"/>
      <c r="IIX73" s="14"/>
      <c r="IIY73" s="14"/>
      <c r="IIZ73" s="14"/>
      <c r="IJA73" s="14"/>
      <c r="IJB73" s="14"/>
      <c r="IJC73" s="14"/>
      <c r="IJD73" s="14"/>
      <c r="IJE73" s="14"/>
      <c r="IJF73" s="14"/>
      <c r="IJG73" s="14"/>
      <c r="IJH73" s="14"/>
      <c r="IJI73" s="14"/>
      <c r="IJJ73" s="14"/>
      <c r="IJK73" s="14"/>
      <c r="IJL73" s="14"/>
      <c r="IJM73" s="14"/>
      <c r="IJN73" s="14"/>
      <c r="IJO73" s="14"/>
      <c r="IJP73" s="14"/>
      <c r="IJQ73" s="14"/>
      <c r="IJR73" s="14"/>
      <c r="IJS73" s="14"/>
      <c r="IJT73" s="14"/>
      <c r="IJU73" s="14"/>
      <c r="IJV73" s="14"/>
      <c r="IJW73" s="14"/>
      <c r="IJX73" s="14"/>
      <c r="IJY73" s="14"/>
      <c r="IJZ73" s="14"/>
      <c r="IKA73" s="14"/>
      <c r="IKB73" s="14"/>
      <c r="IKC73" s="14"/>
      <c r="IKD73" s="14"/>
      <c r="IKE73" s="14"/>
      <c r="IKF73" s="14"/>
      <c r="IKG73" s="14"/>
      <c r="IKH73" s="14"/>
      <c r="IKI73" s="14"/>
      <c r="IKJ73" s="14"/>
      <c r="IKK73" s="14"/>
      <c r="IKL73" s="14"/>
      <c r="IKM73" s="14"/>
      <c r="IKN73" s="14"/>
      <c r="IKO73" s="14"/>
      <c r="IKP73" s="14"/>
      <c r="IKQ73" s="14"/>
      <c r="IKR73" s="14"/>
      <c r="IKS73" s="14"/>
      <c r="IKT73" s="14"/>
      <c r="IKU73" s="14"/>
      <c r="IKV73" s="14"/>
      <c r="IKW73" s="14"/>
      <c r="IKX73" s="14"/>
      <c r="IKY73" s="14"/>
      <c r="IKZ73" s="14"/>
      <c r="ILA73" s="14"/>
      <c r="ILB73" s="14"/>
      <c r="ILC73" s="14"/>
      <c r="ILD73" s="14"/>
      <c r="ILE73" s="14"/>
      <c r="ILF73" s="14"/>
      <c r="ILG73" s="14"/>
      <c r="ILH73" s="14"/>
      <c r="ILI73" s="14"/>
      <c r="ILJ73" s="14"/>
      <c r="ILK73" s="14"/>
      <c r="ILL73" s="14"/>
      <c r="ILM73" s="14"/>
      <c r="ILN73" s="14"/>
      <c r="ILO73" s="14"/>
      <c r="ILP73" s="14"/>
      <c r="ILQ73" s="14"/>
      <c r="ILR73" s="14"/>
      <c r="ILS73" s="14"/>
      <c r="ILT73" s="14"/>
      <c r="ILU73" s="14"/>
      <c r="ILV73" s="14"/>
      <c r="ILW73" s="14"/>
      <c r="ILX73" s="14"/>
      <c r="ILY73" s="14"/>
      <c r="ILZ73" s="14"/>
      <c r="IMA73" s="14"/>
      <c r="IMB73" s="14"/>
      <c r="IMC73" s="14"/>
      <c r="IMD73" s="14"/>
      <c r="IME73" s="14"/>
      <c r="IMF73" s="14"/>
      <c r="IMG73" s="14"/>
      <c r="IMH73" s="14"/>
      <c r="IMI73" s="14"/>
      <c r="IMJ73" s="14"/>
      <c r="IMK73" s="14"/>
      <c r="IML73" s="14"/>
      <c r="IMM73" s="14"/>
      <c r="IMN73" s="14"/>
      <c r="IMO73" s="14"/>
      <c r="IMP73" s="14"/>
      <c r="IMQ73" s="14"/>
      <c r="IMR73" s="14"/>
      <c r="IMS73" s="14"/>
      <c r="IMT73" s="14"/>
      <c r="IMU73" s="14"/>
      <c r="IMV73" s="14"/>
      <c r="IMW73" s="14"/>
      <c r="IMX73" s="14"/>
      <c r="IMY73" s="14"/>
      <c r="IMZ73" s="14"/>
      <c r="INA73" s="14"/>
      <c r="INB73" s="14"/>
      <c r="INC73" s="14"/>
      <c r="IND73" s="14"/>
      <c r="INE73" s="14"/>
      <c r="INF73" s="14"/>
      <c r="ING73" s="14"/>
      <c r="INH73" s="14"/>
      <c r="INI73" s="14"/>
      <c r="INJ73" s="14"/>
      <c r="INK73" s="14"/>
      <c r="INL73" s="14"/>
      <c r="INM73" s="14"/>
      <c r="INN73" s="14"/>
      <c r="INO73" s="14"/>
      <c r="INP73" s="14"/>
      <c r="INQ73" s="14"/>
      <c r="INR73" s="14"/>
      <c r="INS73" s="14"/>
      <c r="INT73" s="14"/>
      <c r="INU73" s="14"/>
      <c r="INV73" s="14"/>
      <c r="INW73" s="14"/>
      <c r="INX73" s="14"/>
      <c r="INY73" s="14"/>
      <c r="INZ73" s="14"/>
      <c r="IOA73" s="14"/>
      <c r="IOB73" s="14"/>
      <c r="IOC73" s="14"/>
      <c r="IOD73" s="14"/>
      <c r="IOE73" s="14"/>
      <c r="IOF73" s="14"/>
      <c r="IOG73" s="14"/>
      <c r="IOH73" s="14"/>
      <c r="IOI73" s="14"/>
      <c r="IOJ73" s="14"/>
      <c r="IOK73" s="14"/>
      <c r="IOL73" s="14"/>
      <c r="IOM73" s="14"/>
      <c r="ION73" s="14"/>
      <c r="IOO73" s="14"/>
      <c r="IOP73" s="14"/>
      <c r="IOQ73" s="14"/>
      <c r="IOR73" s="14"/>
      <c r="IOS73" s="14"/>
      <c r="IOT73" s="14"/>
      <c r="IOU73" s="14"/>
      <c r="IOV73" s="14"/>
      <c r="IOW73" s="14"/>
      <c r="IOX73" s="14"/>
      <c r="IOY73" s="14"/>
      <c r="IOZ73" s="14"/>
      <c r="IPA73" s="14"/>
      <c r="IPB73" s="14"/>
      <c r="IPC73" s="14"/>
      <c r="IPD73" s="14"/>
      <c r="IPE73" s="14"/>
      <c r="IPF73" s="14"/>
      <c r="IPG73" s="14"/>
      <c r="IPH73" s="14"/>
      <c r="IPI73" s="14"/>
      <c r="IPJ73" s="14"/>
      <c r="IPK73" s="14"/>
      <c r="IPL73" s="14"/>
      <c r="IPM73" s="14"/>
      <c r="IPN73" s="14"/>
      <c r="IPO73" s="14"/>
      <c r="IPP73" s="14"/>
      <c r="IPQ73" s="14"/>
      <c r="IPR73" s="14"/>
      <c r="IPS73" s="14"/>
      <c r="IPT73" s="14"/>
      <c r="IPU73" s="14"/>
      <c r="IPV73" s="14"/>
      <c r="IPW73" s="14"/>
      <c r="IPX73" s="14"/>
      <c r="IPY73" s="14"/>
      <c r="IPZ73" s="14"/>
      <c r="IQA73" s="14"/>
      <c r="IQB73" s="14"/>
      <c r="IQC73" s="14"/>
      <c r="IQD73" s="14"/>
      <c r="IQE73" s="14"/>
      <c r="IQF73" s="14"/>
      <c r="IQG73" s="14"/>
      <c r="IQH73" s="14"/>
      <c r="IQI73" s="14"/>
      <c r="IQJ73" s="14"/>
      <c r="IQK73" s="14"/>
      <c r="IQL73" s="14"/>
      <c r="IQM73" s="14"/>
      <c r="IQN73" s="14"/>
      <c r="IQO73" s="14"/>
      <c r="IQP73" s="14"/>
      <c r="IQQ73" s="14"/>
      <c r="IQR73" s="14"/>
      <c r="IQS73" s="14"/>
      <c r="IQT73" s="14"/>
      <c r="IQU73" s="14"/>
      <c r="IQV73" s="14"/>
      <c r="IQW73" s="14"/>
      <c r="IQX73" s="14"/>
      <c r="IQY73" s="14"/>
      <c r="IQZ73" s="14"/>
      <c r="IRA73" s="14"/>
      <c r="IRB73" s="14"/>
      <c r="IRC73" s="14"/>
      <c r="IRD73" s="14"/>
      <c r="IRE73" s="14"/>
      <c r="IRF73" s="14"/>
      <c r="IRG73" s="14"/>
      <c r="IRH73" s="14"/>
      <c r="IRI73" s="14"/>
      <c r="IRJ73" s="14"/>
      <c r="IRK73" s="14"/>
      <c r="IRL73" s="14"/>
      <c r="IRM73" s="14"/>
      <c r="IRN73" s="14"/>
      <c r="IRO73" s="14"/>
      <c r="IRP73" s="14"/>
      <c r="IRQ73" s="14"/>
      <c r="IRR73" s="14"/>
      <c r="IRS73" s="14"/>
      <c r="IRT73" s="14"/>
      <c r="IRU73" s="14"/>
      <c r="IRV73" s="14"/>
      <c r="IRW73" s="14"/>
      <c r="IRX73" s="14"/>
      <c r="IRY73" s="14"/>
      <c r="IRZ73" s="14"/>
      <c r="ISA73" s="14"/>
      <c r="ISB73" s="14"/>
      <c r="ISC73" s="14"/>
      <c r="ISD73" s="14"/>
      <c r="ISE73" s="14"/>
      <c r="ISF73" s="14"/>
      <c r="ISG73" s="14"/>
      <c r="ISH73" s="14"/>
      <c r="ISI73" s="14"/>
      <c r="ISJ73" s="14"/>
      <c r="ISK73" s="14"/>
      <c r="ISL73" s="14"/>
      <c r="ISM73" s="14"/>
      <c r="ISN73" s="14"/>
      <c r="ISO73" s="14"/>
      <c r="ISP73" s="14"/>
      <c r="ISQ73" s="14"/>
      <c r="ISR73" s="14"/>
      <c r="ISS73" s="14"/>
      <c r="IST73" s="14"/>
      <c r="ISU73" s="14"/>
      <c r="ISV73" s="14"/>
      <c r="ISW73" s="14"/>
      <c r="ISX73" s="14"/>
      <c r="ISY73" s="14"/>
      <c r="ISZ73" s="14"/>
      <c r="ITA73" s="14"/>
      <c r="ITB73" s="14"/>
      <c r="ITC73" s="14"/>
      <c r="ITD73" s="14"/>
      <c r="ITE73" s="14"/>
      <c r="ITF73" s="14"/>
      <c r="ITG73" s="14"/>
      <c r="ITH73" s="14"/>
      <c r="ITI73" s="14"/>
      <c r="ITJ73" s="14"/>
      <c r="ITK73" s="14"/>
      <c r="ITL73" s="14"/>
      <c r="ITM73" s="14"/>
      <c r="ITN73" s="14"/>
      <c r="ITO73" s="14"/>
      <c r="ITP73" s="14"/>
      <c r="ITQ73" s="14"/>
      <c r="ITR73" s="14"/>
      <c r="ITS73" s="14"/>
      <c r="ITT73" s="14"/>
      <c r="ITU73" s="14"/>
      <c r="ITV73" s="14"/>
      <c r="ITW73" s="14"/>
      <c r="ITX73" s="14"/>
      <c r="ITY73" s="14"/>
      <c r="ITZ73" s="14"/>
      <c r="IUA73" s="14"/>
      <c r="IUB73" s="14"/>
      <c r="IUC73" s="14"/>
      <c r="IUD73" s="14"/>
      <c r="IUE73" s="14"/>
      <c r="IUF73" s="14"/>
      <c r="IUG73" s="14"/>
      <c r="IUH73" s="14"/>
      <c r="IUI73" s="14"/>
      <c r="IUJ73" s="14"/>
      <c r="IUK73" s="14"/>
      <c r="IUL73" s="14"/>
      <c r="IUM73" s="14"/>
      <c r="IUN73" s="14"/>
      <c r="IUO73" s="14"/>
      <c r="IUP73" s="14"/>
      <c r="IUQ73" s="14"/>
      <c r="IUR73" s="14"/>
      <c r="IUS73" s="14"/>
      <c r="IUT73" s="14"/>
      <c r="IUU73" s="14"/>
      <c r="IUV73" s="14"/>
      <c r="IUW73" s="14"/>
      <c r="IUX73" s="14"/>
      <c r="IUY73" s="14"/>
      <c r="IUZ73" s="14"/>
      <c r="IVA73" s="14"/>
      <c r="IVB73" s="14"/>
      <c r="IVC73" s="14"/>
      <c r="IVD73" s="14"/>
      <c r="IVE73" s="14"/>
      <c r="IVF73" s="14"/>
      <c r="IVG73" s="14"/>
      <c r="IVH73" s="14"/>
      <c r="IVI73" s="14"/>
      <c r="IVJ73" s="14"/>
      <c r="IVK73" s="14"/>
      <c r="IVL73" s="14"/>
      <c r="IVM73" s="14"/>
      <c r="IVN73" s="14"/>
      <c r="IVO73" s="14"/>
      <c r="IVP73" s="14"/>
      <c r="IVQ73" s="14"/>
      <c r="IVR73" s="14"/>
      <c r="IVS73" s="14"/>
      <c r="IVT73" s="14"/>
      <c r="IVU73" s="14"/>
      <c r="IVV73" s="14"/>
      <c r="IVW73" s="14"/>
      <c r="IVX73" s="14"/>
      <c r="IVY73" s="14"/>
      <c r="IVZ73" s="14"/>
      <c r="IWA73" s="14"/>
      <c r="IWB73" s="14"/>
      <c r="IWC73" s="14"/>
      <c r="IWD73" s="14"/>
      <c r="IWE73" s="14"/>
      <c r="IWF73" s="14"/>
      <c r="IWG73" s="14"/>
      <c r="IWH73" s="14"/>
      <c r="IWI73" s="14"/>
      <c r="IWJ73" s="14"/>
      <c r="IWK73" s="14"/>
      <c r="IWL73" s="14"/>
      <c r="IWM73" s="14"/>
      <c r="IWN73" s="14"/>
      <c r="IWO73" s="14"/>
      <c r="IWP73" s="14"/>
      <c r="IWQ73" s="14"/>
      <c r="IWR73" s="14"/>
      <c r="IWS73" s="14"/>
      <c r="IWT73" s="14"/>
      <c r="IWU73" s="14"/>
      <c r="IWV73" s="14"/>
      <c r="IWW73" s="14"/>
      <c r="IWX73" s="14"/>
      <c r="IWY73" s="14"/>
      <c r="IWZ73" s="14"/>
      <c r="IXA73" s="14"/>
      <c r="IXB73" s="14"/>
      <c r="IXC73" s="14"/>
      <c r="IXD73" s="14"/>
      <c r="IXE73" s="14"/>
      <c r="IXF73" s="14"/>
      <c r="IXG73" s="14"/>
      <c r="IXH73" s="14"/>
      <c r="IXI73" s="14"/>
      <c r="IXJ73" s="14"/>
      <c r="IXK73" s="14"/>
      <c r="IXL73" s="14"/>
      <c r="IXM73" s="14"/>
      <c r="IXN73" s="14"/>
      <c r="IXO73" s="14"/>
      <c r="IXP73" s="14"/>
      <c r="IXQ73" s="14"/>
      <c r="IXR73" s="14"/>
      <c r="IXS73" s="14"/>
      <c r="IXT73" s="14"/>
      <c r="IXU73" s="14"/>
      <c r="IXV73" s="14"/>
      <c r="IXW73" s="14"/>
      <c r="IXX73" s="14"/>
      <c r="IXY73" s="14"/>
      <c r="IXZ73" s="14"/>
      <c r="IYA73" s="14"/>
      <c r="IYB73" s="14"/>
      <c r="IYC73" s="14"/>
      <c r="IYD73" s="14"/>
      <c r="IYE73" s="14"/>
      <c r="IYF73" s="14"/>
      <c r="IYG73" s="14"/>
      <c r="IYH73" s="14"/>
      <c r="IYI73" s="14"/>
      <c r="IYJ73" s="14"/>
      <c r="IYK73" s="14"/>
      <c r="IYL73" s="14"/>
      <c r="IYM73" s="14"/>
      <c r="IYN73" s="14"/>
      <c r="IYO73" s="14"/>
      <c r="IYP73" s="14"/>
      <c r="IYQ73" s="14"/>
      <c r="IYR73" s="14"/>
      <c r="IYS73" s="14"/>
      <c r="IYT73" s="14"/>
      <c r="IYU73" s="14"/>
      <c r="IYV73" s="14"/>
      <c r="IYW73" s="14"/>
      <c r="IYX73" s="14"/>
      <c r="IYY73" s="14"/>
      <c r="IYZ73" s="14"/>
      <c r="IZA73" s="14"/>
      <c r="IZB73" s="14"/>
      <c r="IZC73" s="14"/>
      <c r="IZD73" s="14"/>
      <c r="IZE73" s="14"/>
      <c r="IZF73" s="14"/>
      <c r="IZG73" s="14"/>
      <c r="IZH73" s="14"/>
      <c r="IZI73" s="14"/>
      <c r="IZJ73" s="14"/>
      <c r="IZK73" s="14"/>
      <c r="IZL73" s="14"/>
      <c r="IZM73" s="14"/>
      <c r="IZN73" s="14"/>
      <c r="IZO73" s="14"/>
      <c r="IZP73" s="14"/>
      <c r="IZQ73" s="14"/>
      <c r="IZR73" s="14"/>
      <c r="IZS73" s="14"/>
      <c r="IZT73" s="14"/>
      <c r="IZU73" s="14"/>
      <c r="IZV73" s="14"/>
      <c r="IZW73" s="14"/>
      <c r="IZX73" s="14"/>
      <c r="IZY73" s="14"/>
      <c r="IZZ73" s="14"/>
      <c r="JAA73" s="14"/>
      <c r="JAB73" s="14"/>
      <c r="JAC73" s="14"/>
      <c r="JAD73" s="14"/>
      <c r="JAE73" s="14"/>
      <c r="JAF73" s="14"/>
      <c r="JAG73" s="14"/>
      <c r="JAH73" s="14"/>
      <c r="JAI73" s="14"/>
      <c r="JAJ73" s="14"/>
      <c r="JAK73" s="14"/>
      <c r="JAL73" s="14"/>
      <c r="JAM73" s="14"/>
      <c r="JAN73" s="14"/>
      <c r="JAO73" s="14"/>
      <c r="JAP73" s="14"/>
      <c r="JAQ73" s="14"/>
      <c r="JAR73" s="14"/>
      <c r="JAS73" s="14"/>
      <c r="JAT73" s="14"/>
      <c r="JAU73" s="14"/>
      <c r="JAV73" s="14"/>
      <c r="JAW73" s="14"/>
      <c r="JAX73" s="14"/>
      <c r="JAY73" s="14"/>
      <c r="JAZ73" s="14"/>
      <c r="JBA73" s="14"/>
      <c r="JBB73" s="14"/>
      <c r="JBC73" s="14"/>
      <c r="JBD73" s="14"/>
      <c r="JBE73" s="14"/>
      <c r="JBF73" s="14"/>
      <c r="JBG73" s="14"/>
      <c r="JBH73" s="14"/>
      <c r="JBI73" s="14"/>
      <c r="JBJ73" s="14"/>
      <c r="JBK73" s="14"/>
      <c r="JBL73" s="14"/>
      <c r="JBM73" s="14"/>
      <c r="JBN73" s="14"/>
      <c r="JBO73" s="14"/>
      <c r="JBP73" s="14"/>
      <c r="JBQ73" s="14"/>
      <c r="JBR73" s="14"/>
      <c r="JBS73" s="14"/>
      <c r="JBT73" s="14"/>
      <c r="JBU73" s="14"/>
      <c r="JBV73" s="14"/>
      <c r="JBW73" s="14"/>
      <c r="JBX73" s="14"/>
      <c r="JBY73" s="14"/>
      <c r="JBZ73" s="14"/>
      <c r="JCA73" s="14"/>
      <c r="JCB73" s="14"/>
      <c r="JCC73" s="14"/>
      <c r="JCD73" s="14"/>
      <c r="JCE73" s="14"/>
      <c r="JCF73" s="14"/>
      <c r="JCG73" s="14"/>
      <c r="JCH73" s="14"/>
      <c r="JCI73" s="14"/>
      <c r="JCJ73" s="14"/>
      <c r="JCK73" s="14"/>
      <c r="JCL73" s="14"/>
      <c r="JCM73" s="14"/>
      <c r="JCN73" s="14"/>
      <c r="JCO73" s="14"/>
      <c r="JCP73" s="14"/>
      <c r="JCQ73" s="14"/>
      <c r="JCR73" s="14"/>
      <c r="JCS73" s="14"/>
      <c r="JCT73" s="14"/>
      <c r="JCU73" s="14"/>
      <c r="JCV73" s="14"/>
      <c r="JCW73" s="14"/>
      <c r="JCX73" s="14"/>
      <c r="JCY73" s="14"/>
      <c r="JCZ73" s="14"/>
      <c r="JDA73" s="14"/>
      <c r="JDB73" s="14"/>
      <c r="JDC73" s="14"/>
      <c r="JDD73" s="14"/>
      <c r="JDE73" s="14"/>
      <c r="JDF73" s="14"/>
      <c r="JDG73" s="14"/>
      <c r="JDH73" s="14"/>
      <c r="JDI73" s="14"/>
      <c r="JDJ73" s="14"/>
      <c r="JDK73" s="14"/>
      <c r="JDL73" s="14"/>
      <c r="JDM73" s="14"/>
      <c r="JDN73" s="14"/>
      <c r="JDO73" s="14"/>
      <c r="JDP73" s="14"/>
      <c r="JDQ73" s="14"/>
      <c r="JDR73" s="14"/>
      <c r="JDS73" s="14"/>
      <c r="JDT73" s="14"/>
      <c r="JDU73" s="14"/>
      <c r="JDV73" s="14"/>
      <c r="JDW73" s="14"/>
      <c r="JDX73" s="14"/>
      <c r="JDY73" s="14"/>
      <c r="JDZ73" s="14"/>
      <c r="JEA73" s="14"/>
      <c r="JEB73" s="14"/>
      <c r="JEC73" s="14"/>
      <c r="JED73" s="14"/>
      <c r="JEE73" s="14"/>
      <c r="JEF73" s="14"/>
      <c r="JEG73" s="14"/>
      <c r="JEH73" s="14"/>
      <c r="JEI73" s="14"/>
      <c r="JEJ73" s="14"/>
      <c r="JEK73" s="14"/>
      <c r="JEL73" s="14"/>
      <c r="JEM73" s="14"/>
      <c r="JEN73" s="14"/>
      <c r="JEO73" s="14"/>
      <c r="JEP73" s="14"/>
      <c r="JEQ73" s="14"/>
      <c r="JER73" s="14"/>
      <c r="JES73" s="14"/>
      <c r="JET73" s="14"/>
      <c r="JEU73" s="14"/>
      <c r="JEV73" s="14"/>
      <c r="JEW73" s="14"/>
      <c r="JEX73" s="14"/>
      <c r="JEY73" s="14"/>
      <c r="JEZ73" s="14"/>
      <c r="JFA73" s="14"/>
      <c r="JFB73" s="14"/>
      <c r="JFC73" s="14"/>
      <c r="JFD73" s="14"/>
      <c r="JFE73" s="14"/>
      <c r="JFF73" s="14"/>
      <c r="JFG73" s="14"/>
      <c r="JFH73" s="14"/>
      <c r="JFI73" s="14"/>
      <c r="JFJ73" s="14"/>
      <c r="JFK73" s="14"/>
      <c r="JFL73" s="14"/>
      <c r="JFM73" s="14"/>
      <c r="JFN73" s="14"/>
      <c r="JFO73" s="14"/>
      <c r="JFP73" s="14"/>
      <c r="JFQ73" s="14"/>
      <c r="JFR73" s="14"/>
      <c r="JFS73" s="14"/>
      <c r="JFT73" s="14"/>
      <c r="JFU73" s="14"/>
      <c r="JFV73" s="14"/>
      <c r="JFW73" s="14"/>
      <c r="JFX73" s="14"/>
      <c r="JFY73" s="14"/>
      <c r="JFZ73" s="14"/>
      <c r="JGA73" s="14"/>
      <c r="JGB73" s="14"/>
      <c r="JGC73" s="14"/>
      <c r="JGD73" s="14"/>
      <c r="JGE73" s="14"/>
      <c r="JGF73" s="14"/>
      <c r="JGG73" s="14"/>
      <c r="JGH73" s="14"/>
      <c r="JGI73" s="14"/>
      <c r="JGJ73" s="14"/>
      <c r="JGK73" s="14"/>
      <c r="JGL73" s="14"/>
      <c r="JGM73" s="14"/>
      <c r="JGN73" s="14"/>
      <c r="JGO73" s="14"/>
      <c r="JGP73" s="14"/>
      <c r="JGQ73" s="14"/>
      <c r="JGR73" s="14"/>
      <c r="JGS73" s="14"/>
      <c r="JGT73" s="14"/>
      <c r="JGU73" s="14"/>
      <c r="JGV73" s="14"/>
      <c r="JGW73" s="14"/>
      <c r="JGX73" s="14"/>
      <c r="JGY73" s="14"/>
      <c r="JGZ73" s="14"/>
      <c r="JHA73" s="14"/>
      <c r="JHB73" s="14"/>
      <c r="JHC73" s="14"/>
      <c r="JHD73" s="14"/>
      <c r="JHE73" s="14"/>
      <c r="JHF73" s="14"/>
      <c r="JHG73" s="14"/>
      <c r="JHH73" s="14"/>
      <c r="JHI73" s="14"/>
      <c r="JHJ73" s="14"/>
      <c r="JHK73" s="14"/>
      <c r="JHL73" s="14"/>
      <c r="JHM73" s="14"/>
      <c r="JHN73" s="14"/>
      <c r="JHO73" s="14"/>
      <c r="JHP73" s="14"/>
      <c r="JHQ73" s="14"/>
      <c r="JHR73" s="14"/>
      <c r="JHS73" s="14"/>
      <c r="JHT73" s="14"/>
      <c r="JHU73" s="14"/>
      <c r="JHV73" s="14"/>
      <c r="JHW73" s="14"/>
      <c r="JHX73" s="14"/>
      <c r="JHY73" s="14"/>
      <c r="JHZ73" s="14"/>
      <c r="JIA73" s="14"/>
      <c r="JIB73" s="14"/>
      <c r="JIC73" s="14"/>
      <c r="JID73" s="14"/>
      <c r="JIE73" s="14"/>
      <c r="JIF73" s="14"/>
      <c r="JIG73" s="14"/>
      <c r="JIH73" s="14"/>
      <c r="JII73" s="14"/>
      <c r="JIJ73" s="14"/>
      <c r="JIK73" s="14"/>
      <c r="JIL73" s="14"/>
      <c r="JIM73" s="14"/>
      <c r="JIN73" s="14"/>
      <c r="JIO73" s="14"/>
      <c r="JIP73" s="14"/>
      <c r="JIQ73" s="14"/>
      <c r="JIR73" s="14"/>
      <c r="JIS73" s="14"/>
      <c r="JIT73" s="14"/>
      <c r="JIU73" s="14"/>
      <c r="JIV73" s="14"/>
      <c r="JIW73" s="14"/>
      <c r="JIX73" s="14"/>
      <c r="JIY73" s="14"/>
      <c r="JIZ73" s="14"/>
      <c r="JJA73" s="14"/>
      <c r="JJB73" s="14"/>
      <c r="JJC73" s="14"/>
      <c r="JJD73" s="14"/>
      <c r="JJE73" s="14"/>
      <c r="JJF73" s="14"/>
      <c r="JJG73" s="14"/>
      <c r="JJH73" s="14"/>
      <c r="JJI73" s="14"/>
      <c r="JJJ73" s="14"/>
      <c r="JJK73" s="14"/>
      <c r="JJL73" s="14"/>
      <c r="JJM73" s="14"/>
      <c r="JJN73" s="14"/>
      <c r="JJO73" s="14"/>
      <c r="JJP73" s="14"/>
      <c r="JJQ73" s="14"/>
      <c r="JJR73" s="14"/>
      <c r="JJS73" s="14"/>
      <c r="JJT73" s="14"/>
      <c r="JJU73" s="14"/>
      <c r="JJV73" s="14"/>
      <c r="JJW73" s="14"/>
      <c r="JJX73" s="14"/>
      <c r="JJY73" s="14"/>
      <c r="JJZ73" s="14"/>
      <c r="JKA73" s="14"/>
      <c r="JKB73" s="14"/>
      <c r="JKC73" s="14"/>
      <c r="JKD73" s="14"/>
      <c r="JKE73" s="14"/>
      <c r="JKF73" s="14"/>
      <c r="JKG73" s="14"/>
      <c r="JKH73" s="14"/>
      <c r="JKI73" s="14"/>
      <c r="JKJ73" s="14"/>
      <c r="JKK73" s="14"/>
      <c r="JKL73" s="14"/>
      <c r="JKM73" s="14"/>
      <c r="JKN73" s="14"/>
      <c r="JKO73" s="14"/>
      <c r="JKP73" s="14"/>
      <c r="JKQ73" s="14"/>
      <c r="JKR73" s="14"/>
      <c r="JKS73" s="14"/>
      <c r="JKT73" s="14"/>
      <c r="JKU73" s="14"/>
      <c r="JKV73" s="14"/>
      <c r="JKW73" s="14"/>
      <c r="JKX73" s="14"/>
      <c r="JKY73" s="14"/>
      <c r="JKZ73" s="14"/>
      <c r="JLA73" s="14"/>
      <c r="JLB73" s="14"/>
      <c r="JLC73" s="14"/>
      <c r="JLD73" s="14"/>
      <c r="JLE73" s="14"/>
      <c r="JLF73" s="14"/>
      <c r="JLG73" s="14"/>
      <c r="JLH73" s="14"/>
      <c r="JLI73" s="14"/>
      <c r="JLJ73" s="14"/>
      <c r="JLK73" s="14"/>
      <c r="JLL73" s="14"/>
      <c r="JLM73" s="14"/>
      <c r="JLN73" s="14"/>
      <c r="JLO73" s="14"/>
      <c r="JLP73" s="14"/>
      <c r="JLQ73" s="14"/>
      <c r="JLR73" s="14"/>
      <c r="JLS73" s="14"/>
      <c r="JLT73" s="14"/>
      <c r="JLU73" s="14"/>
      <c r="JLV73" s="14"/>
      <c r="JLW73" s="14"/>
      <c r="JLX73" s="14"/>
      <c r="JLY73" s="14"/>
      <c r="JLZ73" s="14"/>
      <c r="JMA73" s="14"/>
      <c r="JMB73" s="14"/>
      <c r="JMC73" s="14"/>
      <c r="JMD73" s="14"/>
      <c r="JME73" s="14"/>
      <c r="JMF73" s="14"/>
      <c r="JMG73" s="14"/>
      <c r="JMH73" s="14"/>
      <c r="JMI73" s="14"/>
      <c r="JMJ73" s="14"/>
      <c r="JMK73" s="14"/>
      <c r="JML73" s="14"/>
      <c r="JMM73" s="14"/>
      <c r="JMN73" s="14"/>
      <c r="JMO73" s="14"/>
      <c r="JMP73" s="14"/>
      <c r="JMQ73" s="14"/>
      <c r="JMR73" s="14"/>
      <c r="JMS73" s="14"/>
      <c r="JMT73" s="14"/>
      <c r="JMU73" s="14"/>
      <c r="JMV73" s="14"/>
      <c r="JMW73" s="14"/>
      <c r="JMX73" s="14"/>
      <c r="JMY73" s="14"/>
      <c r="JMZ73" s="14"/>
      <c r="JNA73" s="14"/>
      <c r="JNB73" s="14"/>
      <c r="JNC73" s="14"/>
      <c r="JND73" s="14"/>
      <c r="JNE73" s="14"/>
      <c r="JNF73" s="14"/>
      <c r="JNG73" s="14"/>
      <c r="JNH73" s="14"/>
      <c r="JNI73" s="14"/>
      <c r="JNJ73" s="14"/>
      <c r="JNK73" s="14"/>
      <c r="JNL73" s="14"/>
      <c r="JNM73" s="14"/>
      <c r="JNN73" s="14"/>
      <c r="JNO73" s="14"/>
      <c r="JNP73" s="14"/>
      <c r="JNQ73" s="14"/>
      <c r="JNR73" s="14"/>
      <c r="JNS73" s="14"/>
      <c r="JNT73" s="14"/>
      <c r="JNU73" s="14"/>
      <c r="JNV73" s="14"/>
      <c r="JNW73" s="14"/>
      <c r="JNX73" s="14"/>
      <c r="JNY73" s="14"/>
      <c r="JNZ73" s="14"/>
      <c r="JOA73" s="14"/>
      <c r="JOB73" s="14"/>
      <c r="JOC73" s="14"/>
      <c r="JOD73" s="14"/>
      <c r="JOE73" s="14"/>
      <c r="JOF73" s="14"/>
      <c r="JOG73" s="14"/>
      <c r="JOH73" s="14"/>
      <c r="JOI73" s="14"/>
      <c r="JOJ73" s="14"/>
      <c r="JOK73" s="14"/>
      <c r="JOL73" s="14"/>
      <c r="JOM73" s="14"/>
      <c r="JON73" s="14"/>
      <c r="JOO73" s="14"/>
      <c r="JOP73" s="14"/>
      <c r="JOQ73" s="14"/>
      <c r="JOR73" s="14"/>
      <c r="JOS73" s="14"/>
      <c r="JOT73" s="14"/>
      <c r="JOU73" s="14"/>
      <c r="JOV73" s="14"/>
      <c r="JOW73" s="14"/>
      <c r="JOX73" s="14"/>
      <c r="JOY73" s="14"/>
      <c r="JOZ73" s="14"/>
      <c r="JPA73" s="14"/>
      <c r="JPB73" s="14"/>
      <c r="JPC73" s="14"/>
      <c r="JPD73" s="14"/>
      <c r="JPE73" s="14"/>
      <c r="JPF73" s="14"/>
      <c r="JPG73" s="14"/>
      <c r="JPH73" s="14"/>
      <c r="JPI73" s="14"/>
      <c r="JPJ73" s="14"/>
      <c r="JPK73" s="14"/>
      <c r="JPL73" s="14"/>
      <c r="JPM73" s="14"/>
      <c r="JPN73" s="14"/>
      <c r="JPO73" s="14"/>
      <c r="JPP73" s="14"/>
      <c r="JPQ73" s="14"/>
      <c r="JPR73" s="14"/>
      <c r="JPS73" s="14"/>
      <c r="JPT73" s="14"/>
      <c r="JPU73" s="14"/>
      <c r="JPV73" s="14"/>
      <c r="JPW73" s="14"/>
      <c r="JPX73" s="14"/>
      <c r="JPY73" s="14"/>
      <c r="JPZ73" s="14"/>
      <c r="JQA73" s="14"/>
      <c r="JQB73" s="14"/>
      <c r="JQC73" s="14"/>
      <c r="JQD73" s="14"/>
      <c r="JQE73" s="14"/>
      <c r="JQF73" s="14"/>
      <c r="JQG73" s="14"/>
      <c r="JQH73" s="14"/>
      <c r="JQI73" s="14"/>
      <c r="JQJ73" s="14"/>
      <c r="JQK73" s="14"/>
      <c r="JQL73" s="14"/>
      <c r="JQM73" s="14"/>
      <c r="JQN73" s="14"/>
      <c r="JQO73" s="14"/>
      <c r="JQP73" s="14"/>
      <c r="JQQ73" s="14"/>
      <c r="JQR73" s="14"/>
      <c r="JQS73" s="14"/>
      <c r="JQT73" s="14"/>
      <c r="JQU73" s="14"/>
      <c r="JQV73" s="14"/>
      <c r="JQW73" s="14"/>
      <c r="JQX73" s="14"/>
      <c r="JQY73" s="14"/>
      <c r="JQZ73" s="14"/>
      <c r="JRA73" s="14"/>
      <c r="JRB73" s="14"/>
      <c r="JRC73" s="14"/>
      <c r="JRD73" s="14"/>
      <c r="JRE73" s="14"/>
      <c r="JRF73" s="14"/>
      <c r="JRG73" s="14"/>
      <c r="JRH73" s="14"/>
      <c r="JRI73" s="14"/>
      <c r="JRJ73" s="14"/>
      <c r="JRK73" s="14"/>
      <c r="JRL73" s="14"/>
      <c r="JRM73" s="14"/>
      <c r="JRN73" s="14"/>
      <c r="JRO73" s="14"/>
      <c r="JRP73" s="14"/>
      <c r="JRQ73" s="14"/>
      <c r="JRR73" s="14"/>
      <c r="JRS73" s="14"/>
      <c r="JRT73" s="14"/>
      <c r="JRU73" s="14"/>
      <c r="JRV73" s="14"/>
      <c r="JRW73" s="14"/>
      <c r="JRX73" s="14"/>
      <c r="JRY73" s="14"/>
      <c r="JRZ73" s="14"/>
      <c r="JSA73" s="14"/>
      <c r="JSB73" s="14"/>
      <c r="JSC73" s="14"/>
      <c r="JSD73" s="14"/>
      <c r="JSE73" s="14"/>
      <c r="JSF73" s="14"/>
      <c r="JSG73" s="14"/>
      <c r="JSH73" s="14"/>
      <c r="JSI73" s="14"/>
      <c r="JSJ73" s="14"/>
      <c r="JSK73" s="14"/>
      <c r="JSL73" s="14"/>
      <c r="JSM73" s="14"/>
      <c r="JSN73" s="14"/>
      <c r="JSO73" s="14"/>
      <c r="JSP73" s="14"/>
      <c r="JSQ73" s="14"/>
      <c r="JSR73" s="14"/>
      <c r="JSS73" s="14"/>
      <c r="JST73" s="14"/>
      <c r="JSU73" s="14"/>
      <c r="JSV73" s="14"/>
      <c r="JSW73" s="14"/>
      <c r="JSX73" s="14"/>
      <c r="JSY73" s="14"/>
      <c r="JSZ73" s="14"/>
      <c r="JTA73" s="14"/>
      <c r="JTB73" s="14"/>
      <c r="JTC73" s="14"/>
      <c r="JTD73" s="14"/>
      <c r="JTE73" s="14"/>
      <c r="JTF73" s="14"/>
      <c r="JTG73" s="14"/>
      <c r="JTH73" s="14"/>
      <c r="JTI73" s="14"/>
      <c r="JTJ73" s="14"/>
      <c r="JTK73" s="14"/>
      <c r="JTL73" s="14"/>
      <c r="JTM73" s="14"/>
      <c r="JTN73" s="14"/>
      <c r="JTO73" s="14"/>
      <c r="JTP73" s="14"/>
      <c r="JTQ73" s="14"/>
      <c r="JTR73" s="14"/>
      <c r="JTS73" s="14"/>
      <c r="JTT73" s="14"/>
      <c r="JTU73" s="14"/>
      <c r="JTV73" s="14"/>
      <c r="JTW73" s="14"/>
      <c r="JTX73" s="14"/>
      <c r="JTY73" s="14"/>
      <c r="JTZ73" s="14"/>
      <c r="JUA73" s="14"/>
      <c r="JUB73" s="14"/>
      <c r="JUC73" s="14"/>
      <c r="JUD73" s="14"/>
      <c r="JUE73" s="14"/>
      <c r="JUF73" s="14"/>
      <c r="JUG73" s="14"/>
      <c r="JUH73" s="14"/>
      <c r="JUI73" s="14"/>
      <c r="JUJ73" s="14"/>
      <c r="JUK73" s="14"/>
      <c r="JUL73" s="14"/>
      <c r="JUM73" s="14"/>
      <c r="JUN73" s="14"/>
      <c r="JUO73" s="14"/>
      <c r="JUP73" s="14"/>
      <c r="JUQ73" s="14"/>
      <c r="JUR73" s="14"/>
      <c r="JUS73" s="14"/>
      <c r="JUT73" s="14"/>
      <c r="JUU73" s="14"/>
      <c r="JUV73" s="14"/>
      <c r="JUW73" s="14"/>
      <c r="JUX73" s="14"/>
      <c r="JUY73" s="14"/>
      <c r="JUZ73" s="14"/>
      <c r="JVA73" s="14"/>
      <c r="JVB73" s="14"/>
      <c r="JVC73" s="14"/>
      <c r="JVD73" s="14"/>
      <c r="JVE73" s="14"/>
      <c r="JVF73" s="14"/>
      <c r="JVG73" s="14"/>
      <c r="JVH73" s="14"/>
      <c r="JVI73" s="14"/>
      <c r="JVJ73" s="14"/>
      <c r="JVK73" s="14"/>
      <c r="JVL73" s="14"/>
      <c r="JVM73" s="14"/>
      <c r="JVN73" s="14"/>
      <c r="JVO73" s="14"/>
      <c r="JVP73" s="14"/>
      <c r="JVQ73" s="14"/>
      <c r="JVR73" s="14"/>
      <c r="JVS73" s="14"/>
      <c r="JVT73" s="14"/>
      <c r="JVU73" s="14"/>
      <c r="JVV73" s="14"/>
      <c r="JVW73" s="14"/>
      <c r="JVX73" s="14"/>
      <c r="JVY73" s="14"/>
      <c r="JVZ73" s="14"/>
      <c r="JWA73" s="14"/>
      <c r="JWB73" s="14"/>
      <c r="JWC73" s="14"/>
      <c r="JWD73" s="14"/>
      <c r="JWE73" s="14"/>
      <c r="JWF73" s="14"/>
      <c r="JWG73" s="14"/>
      <c r="JWH73" s="14"/>
      <c r="JWI73" s="14"/>
      <c r="JWJ73" s="14"/>
      <c r="JWK73" s="14"/>
      <c r="JWL73" s="14"/>
      <c r="JWM73" s="14"/>
      <c r="JWN73" s="14"/>
      <c r="JWO73" s="14"/>
      <c r="JWP73" s="14"/>
      <c r="JWQ73" s="14"/>
      <c r="JWR73" s="14"/>
      <c r="JWS73" s="14"/>
      <c r="JWT73" s="14"/>
      <c r="JWU73" s="14"/>
      <c r="JWV73" s="14"/>
      <c r="JWW73" s="14"/>
      <c r="JWX73" s="14"/>
      <c r="JWY73" s="14"/>
      <c r="JWZ73" s="14"/>
      <c r="JXA73" s="14"/>
      <c r="JXB73" s="14"/>
      <c r="JXC73" s="14"/>
      <c r="JXD73" s="14"/>
      <c r="JXE73" s="14"/>
      <c r="JXF73" s="14"/>
      <c r="JXG73" s="14"/>
      <c r="JXH73" s="14"/>
      <c r="JXI73" s="14"/>
      <c r="JXJ73" s="14"/>
      <c r="JXK73" s="14"/>
      <c r="JXL73" s="14"/>
      <c r="JXM73" s="14"/>
      <c r="JXN73" s="14"/>
      <c r="JXO73" s="14"/>
      <c r="JXP73" s="14"/>
      <c r="JXQ73" s="14"/>
      <c r="JXR73" s="14"/>
      <c r="JXS73" s="14"/>
      <c r="JXT73" s="14"/>
      <c r="JXU73" s="14"/>
      <c r="JXV73" s="14"/>
      <c r="JXW73" s="14"/>
      <c r="JXX73" s="14"/>
      <c r="JXY73" s="14"/>
      <c r="JXZ73" s="14"/>
      <c r="JYA73" s="14"/>
      <c r="JYB73" s="14"/>
      <c r="JYC73" s="14"/>
      <c r="JYD73" s="14"/>
      <c r="JYE73" s="14"/>
      <c r="JYF73" s="14"/>
      <c r="JYG73" s="14"/>
      <c r="JYH73" s="14"/>
      <c r="JYI73" s="14"/>
      <c r="JYJ73" s="14"/>
      <c r="JYK73" s="14"/>
      <c r="JYL73" s="14"/>
      <c r="JYM73" s="14"/>
      <c r="JYN73" s="14"/>
      <c r="JYO73" s="14"/>
      <c r="JYP73" s="14"/>
      <c r="JYQ73" s="14"/>
      <c r="JYR73" s="14"/>
      <c r="JYS73" s="14"/>
      <c r="JYT73" s="14"/>
      <c r="JYU73" s="14"/>
      <c r="JYV73" s="14"/>
      <c r="JYW73" s="14"/>
      <c r="JYX73" s="14"/>
      <c r="JYY73" s="14"/>
      <c r="JYZ73" s="14"/>
      <c r="JZA73" s="14"/>
      <c r="JZB73" s="14"/>
      <c r="JZC73" s="14"/>
      <c r="JZD73" s="14"/>
      <c r="JZE73" s="14"/>
      <c r="JZF73" s="14"/>
      <c r="JZG73" s="14"/>
      <c r="JZH73" s="14"/>
      <c r="JZI73" s="14"/>
      <c r="JZJ73" s="14"/>
      <c r="JZK73" s="14"/>
      <c r="JZL73" s="14"/>
      <c r="JZM73" s="14"/>
      <c r="JZN73" s="14"/>
      <c r="JZO73" s="14"/>
      <c r="JZP73" s="14"/>
      <c r="JZQ73" s="14"/>
      <c r="JZR73" s="14"/>
      <c r="JZS73" s="14"/>
      <c r="JZT73" s="14"/>
      <c r="JZU73" s="14"/>
      <c r="JZV73" s="14"/>
      <c r="JZW73" s="14"/>
      <c r="JZX73" s="14"/>
      <c r="JZY73" s="14"/>
      <c r="JZZ73" s="14"/>
      <c r="KAA73" s="14"/>
      <c r="KAB73" s="14"/>
      <c r="KAC73" s="14"/>
      <c r="KAD73" s="14"/>
      <c r="KAE73" s="14"/>
      <c r="KAF73" s="14"/>
      <c r="KAG73" s="14"/>
      <c r="KAH73" s="14"/>
      <c r="KAI73" s="14"/>
      <c r="KAJ73" s="14"/>
      <c r="KAK73" s="14"/>
      <c r="KAL73" s="14"/>
      <c r="KAM73" s="14"/>
      <c r="KAN73" s="14"/>
      <c r="KAO73" s="14"/>
      <c r="KAP73" s="14"/>
      <c r="KAQ73" s="14"/>
      <c r="KAR73" s="14"/>
      <c r="KAS73" s="14"/>
      <c r="KAT73" s="14"/>
      <c r="KAU73" s="14"/>
      <c r="KAV73" s="14"/>
      <c r="KAW73" s="14"/>
      <c r="KAX73" s="14"/>
      <c r="KAY73" s="14"/>
      <c r="KAZ73" s="14"/>
      <c r="KBA73" s="14"/>
      <c r="KBB73" s="14"/>
      <c r="KBC73" s="14"/>
      <c r="KBD73" s="14"/>
      <c r="KBE73" s="14"/>
      <c r="KBF73" s="14"/>
      <c r="KBG73" s="14"/>
      <c r="KBH73" s="14"/>
      <c r="KBI73" s="14"/>
      <c r="KBJ73" s="14"/>
      <c r="KBK73" s="14"/>
      <c r="KBL73" s="14"/>
      <c r="KBM73" s="14"/>
      <c r="KBN73" s="14"/>
      <c r="KBO73" s="14"/>
      <c r="KBP73" s="14"/>
      <c r="KBQ73" s="14"/>
      <c r="KBR73" s="14"/>
      <c r="KBS73" s="14"/>
      <c r="KBT73" s="14"/>
      <c r="KBU73" s="14"/>
      <c r="KBV73" s="14"/>
      <c r="KBW73" s="14"/>
      <c r="KBX73" s="14"/>
      <c r="KBY73" s="14"/>
      <c r="KBZ73" s="14"/>
      <c r="KCA73" s="14"/>
      <c r="KCB73" s="14"/>
      <c r="KCC73" s="14"/>
      <c r="KCD73" s="14"/>
      <c r="KCE73" s="14"/>
      <c r="KCF73" s="14"/>
      <c r="KCG73" s="14"/>
      <c r="KCH73" s="14"/>
      <c r="KCI73" s="14"/>
      <c r="KCJ73" s="14"/>
      <c r="KCK73" s="14"/>
      <c r="KCL73" s="14"/>
      <c r="KCM73" s="14"/>
      <c r="KCN73" s="14"/>
      <c r="KCO73" s="14"/>
      <c r="KCP73" s="14"/>
      <c r="KCQ73" s="14"/>
      <c r="KCR73" s="14"/>
      <c r="KCS73" s="14"/>
      <c r="KCT73" s="14"/>
      <c r="KCU73" s="14"/>
      <c r="KCV73" s="14"/>
      <c r="KCW73" s="14"/>
      <c r="KCX73" s="14"/>
      <c r="KCY73" s="14"/>
      <c r="KCZ73" s="14"/>
      <c r="KDA73" s="14"/>
      <c r="KDB73" s="14"/>
      <c r="KDC73" s="14"/>
      <c r="KDD73" s="14"/>
      <c r="KDE73" s="14"/>
      <c r="KDF73" s="14"/>
      <c r="KDG73" s="14"/>
      <c r="KDH73" s="14"/>
      <c r="KDI73" s="14"/>
      <c r="KDJ73" s="14"/>
      <c r="KDK73" s="14"/>
      <c r="KDL73" s="14"/>
      <c r="KDM73" s="14"/>
      <c r="KDN73" s="14"/>
      <c r="KDO73" s="14"/>
      <c r="KDP73" s="14"/>
      <c r="KDQ73" s="14"/>
      <c r="KDR73" s="14"/>
      <c r="KDS73" s="14"/>
      <c r="KDT73" s="14"/>
      <c r="KDU73" s="14"/>
      <c r="KDV73" s="14"/>
      <c r="KDW73" s="14"/>
      <c r="KDX73" s="14"/>
      <c r="KDY73" s="14"/>
      <c r="KDZ73" s="14"/>
      <c r="KEA73" s="14"/>
      <c r="KEB73" s="14"/>
      <c r="KEC73" s="14"/>
      <c r="KED73" s="14"/>
      <c r="KEE73" s="14"/>
      <c r="KEF73" s="14"/>
      <c r="KEG73" s="14"/>
      <c r="KEH73" s="14"/>
      <c r="KEI73" s="14"/>
      <c r="KEJ73" s="14"/>
      <c r="KEK73" s="14"/>
      <c r="KEL73" s="14"/>
      <c r="KEM73" s="14"/>
      <c r="KEN73" s="14"/>
      <c r="KEO73" s="14"/>
      <c r="KEP73" s="14"/>
      <c r="KEQ73" s="14"/>
      <c r="KER73" s="14"/>
      <c r="KES73" s="14"/>
      <c r="KET73" s="14"/>
      <c r="KEU73" s="14"/>
      <c r="KEV73" s="14"/>
      <c r="KEW73" s="14"/>
      <c r="KEX73" s="14"/>
      <c r="KEY73" s="14"/>
      <c r="KEZ73" s="14"/>
      <c r="KFA73" s="14"/>
      <c r="KFB73" s="14"/>
      <c r="KFC73" s="14"/>
      <c r="KFD73" s="14"/>
      <c r="KFE73" s="14"/>
      <c r="KFF73" s="14"/>
      <c r="KFG73" s="14"/>
      <c r="KFH73" s="14"/>
      <c r="KFI73" s="14"/>
      <c r="KFJ73" s="14"/>
      <c r="KFK73" s="14"/>
      <c r="KFL73" s="14"/>
      <c r="KFM73" s="14"/>
      <c r="KFN73" s="14"/>
      <c r="KFO73" s="14"/>
      <c r="KFP73" s="14"/>
      <c r="KFQ73" s="14"/>
      <c r="KFR73" s="14"/>
      <c r="KFS73" s="14"/>
      <c r="KFT73" s="14"/>
      <c r="KFU73" s="14"/>
      <c r="KFV73" s="14"/>
      <c r="KFW73" s="14"/>
      <c r="KFX73" s="14"/>
      <c r="KFY73" s="14"/>
      <c r="KFZ73" s="14"/>
      <c r="KGA73" s="14"/>
      <c r="KGB73" s="14"/>
      <c r="KGC73" s="14"/>
      <c r="KGD73" s="14"/>
      <c r="KGE73" s="14"/>
      <c r="KGF73" s="14"/>
      <c r="KGG73" s="14"/>
      <c r="KGH73" s="14"/>
      <c r="KGI73" s="14"/>
      <c r="KGJ73" s="14"/>
      <c r="KGK73" s="14"/>
      <c r="KGL73" s="14"/>
      <c r="KGM73" s="14"/>
      <c r="KGN73" s="14"/>
      <c r="KGO73" s="14"/>
      <c r="KGP73" s="14"/>
      <c r="KGQ73" s="14"/>
      <c r="KGR73" s="14"/>
      <c r="KGS73" s="14"/>
      <c r="KGT73" s="14"/>
      <c r="KGU73" s="14"/>
      <c r="KGV73" s="14"/>
      <c r="KGW73" s="14"/>
      <c r="KGX73" s="14"/>
      <c r="KGY73" s="14"/>
      <c r="KGZ73" s="14"/>
      <c r="KHA73" s="14"/>
      <c r="KHB73" s="14"/>
      <c r="KHC73" s="14"/>
      <c r="KHD73" s="14"/>
      <c r="KHE73" s="14"/>
      <c r="KHF73" s="14"/>
      <c r="KHG73" s="14"/>
      <c r="KHH73" s="14"/>
      <c r="KHI73" s="14"/>
      <c r="KHJ73" s="14"/>
      <c r="KHK73" s="14"/>
      <c r="KHL73" s="14"/>
      <c r="KHM73" s="14"/>
      <c r="KHN73" s="14"/>
      <c r="KHO73" s="14"/>
      <c r="KHP73" s="14"/>
      <c r="KHQ73" s="14"/>
      <c r="KHR73" s="14"/>
      <c r="KHS73" s="14"/>
      <c r="KHT73" s="14"/>
      <c r="KHU73" s="14"/>
      <c r="KHV73" s="14"/>
      <c r="KHW73" s="14"/>
      <c r="KHX73" s="14"/>
      <c r="KHY73" s="14"/>
      <c r="KHZ73" s="14"/>
      <c r="KIA73" s="14"/>
      <c r="KIB73" s="14"/>
      <c r="KIC73" s="14"/>
      <c r="KID73" s="14"/>
      <c r="KIE73" s="14"/>
      <c r="KIF73" s="14"/>
      <c r="KIG73" s="14"/>
      <c r="KIH73" s="14"/>
      <c r="KII73" s="14"/>
      <c r="KIJ73" s="14"/>
      <c r="KIK73" s="14"/>
      <c r="KIL73" s="14"/>
      <c r="KIM73" s="14"/>
      <c r="KIN73" s="14"/>
      <c r="KIO73" s="14"/>
      <c r="KIP73" s="14"/>
      <c r="KIQ73" s="14"/>
      <c r="KIR73" s="14"/>
      <c r="KIS73" s="14"/>
      <c r="KIT73" s="14"/>
      <c r="KIU73" s="14"/>
      <c r="KIV73" s="14"/>
      <c r="KIW73" s="14"/>
      <c r="KIX73" s="14"/>
      <c r="KIY73" s="14"/>
      <c r="KIZ73" s="14"/>
      <c r="KJA73" s="14"/>
      <c r="KJB73" s="14"/>
      <c r="KJC73" s="14"/>
      <c r="KJD73" s="14"/>
      <c r="KJE73" s="14"/>
      <c r="KJF73" s="14"/>
      <c r="KJG73" s="14"/>
      <c r="KJH73" s="14"/>
      <c r="KJI73" s="14"/>
      <c r="KJJ73" s="14"/>
      <c r="KJK73" s="14"/>
      <c r="KJL73" s="14"/>
      <c r="KJM73" s="14"/>
      <c r="KJN73" s="14"/>
      <c r="KJO73" s="14"/>
      <c r="KJP73" s="14"/>
      <c r="KJQ73" s="14"/>
      <c r="KJR73" s="14"/>
      <c r="KJS73" s="14"/>
      <c r="KJT73" s="14"/>
      <c r="KJU73" s="14"/>
      <c r="KJV73" s="14"/>
      <c r="KJW73" s="14"/>
      <c r="KJX73" s="14"/>
      <c r="KJY73" s="14"/>
      <c r="KJZ73" s="14"/>
      <c r="KKA73" s="14"/>
      <c r="KKB73" s="14"/>
      <c r="KKC73" s="14"/>
      <c r="KKD73" s="14"/>
      <c r="KKE73" s="14"/>
      <c r="KKF73" s="14"/>
      <c r="KKG73" s="14"/>
      <c r="KKH73" s="14"/>
      <c r="KKI73" s="14"/>
      <c r="KKJ73" s="14"/>
      <c r="KKK73" s="14"/>
      <c r="KKL73" s="14"/>
      <c r="KKM73" s="14"/>
      <c r="KKN73" s="14"/>
      <c r="KKO73" s="14"/>
      <c r="KKP73" s="14"/>
      <c r="KKQ73" s="14"/>
      <c r="KKR73" s="14"/>
      <c r="KKS73" s="14"/>
      <c r="KKT73" s="14"/>
      <c r="KKU73" s="14"/>
      <c r="KKV73" s="14"/>
      <c r="KKW73" s="14"/>
      <c r="KKX73" s="14"/>
      <c r="KKY73" s="14"/>
      <c r="KKZ73" s="14"/>
      <c r="KLA73" s="14"/>
      <c r="KLB73" s="14"/>
      <c r="KLC73" s="14"/>
      <c r="KLD73" s="14"/>
      <c r="KLE73" s="14"/>
      <c r="KLF73" s="14"/>
      <c r="KLG73" s="14"/>
      <c r="KLH73" s="14"/>
      <c r="KLI73" s="14"/>
      <c r="KLJ73" s="14"/>
      <c r="KLK73" s="14"/>
      <c r="KLL73" s="14"/>
      <c r="KLM73" s="14"/>
      <c r="KLN73" s="14"/>
      <c r="KLO73" s="14"/>
      <c r="KLP73" s="14"/>
      <c r="KLQ73" s="14"/>
      <c r="KLR73" s="14"/>
      <c r="KLS73" s="14"/>
      <c r="KLT73" s="14"/>
      <c r="KLU73" s="14"/>
      <c r="KLV73" s="14"/>
      <c r="KLW73" s="14"/>
      <c r="KLX73" s="14"/>
      <c r="KLY73" s="14"/>
      <c r="KLZ73" s="14"/>
      <c r="KMA73" s="14"/>
      <c r="KMB73" s="14"/>
      <c r="KMC73" s="14"/>
      <c r="KMD73" s="14"/>
      <c r="KME73" s="14"/>
      <c r="KMF73" s="14"/>
      <c r="KMG73" s="14"/>
      <c r="KMH73" s="14"/>
      <c r="KMI73" s="14"/>
      <c r="KMJ73" s="14"/>
      <c r="KMK73" s="14"/>
      <c r="KML73" s="14"/>
      <c r="KMM73" s="14"/>
      <c r="KMN73" s="14"/>
      <c r="KMO73" s="14"/>
      <c r="KMP73" s="14"/>
      <c r="KMQ73" s="14"/>
      <c r="KMR73" s="14"/>
      <c r="KMS73" s="14"/>
      <c r="KMT73" s="14"/>
      <c r="KMU73" s="14"/>
      <c r="KMV73" s="14"/>
      <c r="KMW73" s="14"/>
      <c r="KMX73" s="14"/>
      <c r="KMY73" s="14"/>
      <c r="KMZ73" s="14"/>
      <c r="KNA73" s="14"/>
      <c r="KNB73" s="14"/>
      <c r="KNC73" s="14"/>
      <c r="KND73" s="14"/>
      <c r="KNE73" s="14"/>
      <c r="KNF73" s="14"/>
      <c r="KNG73" s="14"/>
      <c r="KNH73" s="14"/>
      <c r="KNI73" s="14"/>
      <c r="KNJ73" s="14"/>
      <c r="KNK73" s="14"/>
      <c r="KNL73" s="14"/>
      <c r="KNM73" s="14"/>
      <c r="KNN73" s="14"/>
      <c r="KNO73" s="14"/>
      <c r="KNP73" s="14"/>
      <c r="KNQ73" s="14"/>
      <c r="KNR73" s="14"/>
      <c r="KNS73" s="14"/>
      <c r="KNT73" s="14"/>
      <c r="KNU73" s="14"/>
      <c r="KNV73" s="14"/>
      <c r="KNW73" s="14"/>
      <c r="KNX73" s="14"/>
      <c r="KNY73" s="14"/>
      <c r="KNZ73" s="14"/>
      <c r="KOA73" s="14"/>
      <c r="KOB73" s="14"/>
      <c r="KOC73" s="14"/>
      <c r="KOD73" s="14"/>
      <c r="KOE73" s="14"/>
      <c r="KOF73" s="14"/>
      <c r="KOG73" s="14"/>
      <c r="KOH73" s="14"/>
      <c r="KOI73" s="14"/>
      <c r="KOJ73" s="14"/>
      <c r="KOK73" s="14"/>
      <c r="KOL73" s="14"/>
      <c r="KOM73" s="14"/>
      <c r="KON73" s="14"/>
      <c r="KOO73" s="14"/>
      <c r="KOP73" s="14"/>
      <c r="KOQ73" s="14"/>
      <c r="KOR73" s="14"/>
      <c r="KOS73" s="14"/>
      <c r="KOT73" s="14"/>
      <c r="KOU73" s="14"/>
      <c r="KOV73" s="14"/>
      <c r="KOW73" s="14"/>
      <c r="KOX73" s="14"/>
      <c r="KOY73" s="14"/>
      <c r="KOZ73" s="14"/>
      <c r="KPA73" s="14"/>
      <c r="KPB73" s="14"/>
      <c r="KPC73" s="14"/>
      <c r="KPD73" s="14"/>
      <c r="KPE73" s="14"/>
      <c r="KPF73" s="14"/>
      <c r="KPG73" s="14"/>
      <c r="KPH73" s="14"/>
      <c r="KPI73" s="14"/>
      <c r="KPJ73" s="14"/>
      <c r="KPK73" s="14"/>
      <c r="KPL73" s="14"/>
      <c r="KPM73" s="14"/>
      <c r="KPN73" s="14"/>
      <c r="KPO73" s="14"/>
      <c r="KPP73" s="14"/>
      <c r="KPQ73" s="14"/>
      <c r="KPR73" s="14"/>
      <c r="KPS73" s="14"/>
      <c r="KPT73" s="14"/>
      <c r="KPU73" s="14"/>
      <c r="KPV73" s="14"/>
      <c r="KPW73" s="14"/>
      <c r="KPX73" s="14"/>
      <c r="KPY73" s="14"/>
      <c r="KPZ73" s="14"/>
      <c r="KQA73" s="14"/>
      <c r="KQB73" s="14"/>
      <c r="KQC73" s="14"/>
      <c r="KQD73" s="14"/>
      <c r="KQE73" s="14"/>
      <c r="KQF73" s="14"/>
      <c r="KQG73" s="14"/>
      <c r="KQH73" s="14"/>
      <c r="KQI73" s="14"/>
      <c r="KQJ73" s="14"/>
      <c r="KQK73" s="14"/>
      <c r="KQL73" s="14"/>
      <c r="KQM73" s="14"/>
      <c r="KQN73" s="14"/>
      <c r="KQO73" s="14"/>
      <c r="KQP73" s="14"/>
      <c r="KQQ73" s="14"/>
      <c r="KQR73" s="14"/>
      <c r="KQS73" s="14"/>
      <c r="KQT73" s="14"/>
      <c r="KQU73" s="14"/>
      <c r="KQV73" s="14"/>
      <c r="KQW73" s="14"/>
      <c r="KQX73" s="14"/>
      <c r="KQY73" s="14"/>
      <c r="KQZ73" s="14"/>
      <c r="KRA73" s="14"/>
      <c r="KRB73" s="14"/>
      <c r="KRC73" s="14"/>
      <c r="KRD73" s="14"/>
      <c r="KRE73" s="14"/>
      <c r="KRF73" s="14"/>
      <c r="KRG73" s="14"/>
      <c r="KRH73" s="14"/>
      <c r="KRI73" s="14"/>
      <c r="KRJ73" s="14"/>
      <c r="KRK73" s="14"/>
      <c r="KRL73" s="14"/>
      <c r="KRM73" s="14"/>
      <c r="KRN73" s="14"/>
      <c r="KRO73" s="14"/>
      <c r="KRP73" s="14"/>
      <c r="KRQ73" s="14"/>
      <c r="KRR73" s="14"/>
      <c r="KRS73" s="14"/>
      <c r="KRT73" s="14"/>
      <c r="KRU73" s="14"/>
      <c r="KRV73" s="14"/>
      <c r="KRW73" s="14"/>
      <c r="KRX73" s="14"/>
      <c r="KRY73" s="14"/>
      <c r="KRZ73" s="14"/>
      <c r="KSA73" s="14"/>
      <c r="KSB73" s="14"/>
      <c r="KSC73" s="14"/>
      <c r="KSD73" s="14"/>
      <c r="KSE73" s="14"/>
      <c r="KSF73" s="14"/>
      <c r="KSG73" s="14"/>
      <c r="KSH73" s="14"/>
      <c r="KSI73" s="14"/>
      <c r="KSJ73" s="14"/>
      <c r="KSK73" s="14"/>
      <c r="KSL73" s="14"/>
      <c r="KSM73" s="14"/>
      <c r="KSN73" s="14"/>
      <c r="KSO73" s="14"/>
      <c r="KSP73" s="14"/>
      <c r="KSQ73" s="14"/>
      <c r="KSR73" s="14"/>
      <c r="KSS73" s="14"/>
      <c r="KST73" s="14"/>
      <c r="KSU73" s="14"/>
      <c r="KSV73" s="14"/>
      <c r="KSW73" s="14"/>
      <c r="KSX73" s="14"/>
      <c r="KSY73" s="14"/>
      <c r="KSZ73" s="14"/>
      <c r="KTA73" s="14"/>
      <c r="KTB73" s="14"/>
      <c r="KTC73" s="14"/>
      <c r="KTD73" s="14"/>
      <c r="KTE73" s="14"/>
      <c r="KTF73" s="14"/>
      <c r="KTG73" s="14"/>
      <c r="KTH73" s="14"/>
      <c r="KTI73" s="14"/>
      <c r="KTJ73" s="14"/>
      <c r="KTK73" s="14"/>
      <c r="KTL73" s="14"/>
      <c r="KTM73" s="14"/>
      <c r="KTN73" s="14"/>
      <c r="KTO73" s="14"/>
      <c r="KTP73" s="14"/>
      <c r="KTQ73" s="14"/>
      <c r="KTR73" s="14"/>
      <c r="KTS73" s="14"/>
      <c r="KTT73" s="14"/>
      <c r="KTU73" s="14"/>
      <c r="KTV73" s="14"/>
      <c r="KTW73" s="14"/>
      <c r="KTX73" s="14"/>
      <c r="KTY73" s="14"/>
      <c r="KTZ73" s="14"/>
      <c r="KUA73" s="14"/>
      <c r="KUB73" s="14"/>
      <c r="KUC73" s="14"/>
      <c r="KUD73" s="14"/>
      <c r="KUE73" s="14"/>
      <c r="KUF73" s="14"/>
      <c r="KUG73" s="14"/>
      <c r="KUH73" s="14"/>
      <c r="KUI73" s="14"/>
      <c r="KUJ73" s="14"/>
      <c r="KUK73" s="14"/>
      <c r="KUL73" s="14"/>
      <c r="KUM73" s="14"/>
      <c r="KUN73" s="14"/>
      <c r="KUO73" s="14"/>
      <c r="KUP73" s="14"/>
      <c r="KUQ73" s="14"/>
      <c r="KUR73" s="14"/>
      <c r="KUS73" s="14"/>
      <c r="KUT73" s="14"/>
      <c r="KUU73" s="14"/>
      <c r="KUV73" s="14"/>
      <c r="KUW73" s="14"/>
      <c r="KUX73" s="14"/>
      <c r="KUY73" s="14"/>
      <c r="KUZ73" s="14"/>
      <c r="KVA73" s="14"/>
      <c r="KVB73" s="14"/>
      <c r="KVC73" s="14"/>
      <c r="KVD73" s="14"/>
      <c r="KVE73" s="14"/>
      <c r="KVF73" s="14"/>
      <c r="KVG73" s="14"/>
      <c r="KVH73" s="14"/>
      <c r="KVI73" s="14"/>
      <c r="KVJ73" s="14"/>
      <c r="KVK73" s="14"/>
      <c r="KVL73" s="14"/>
      <c r="KVM73" s="14"/>
      <c r="KVN73" s="14"/>
      <c r="KVO73" s="14"/>
      <c r="KVP73" s="14"/>
      <c r="KVQ73" s="14"/>
      <c r="KVR73" s="14"/>
      <c r="KVS73" s="14"/>
      <c r="KVT73" s="14"/>
      <c r="KVU73" s="14"/>
      <c r="KVV73" s="14"/>
      <c r="KVW73" s="14"/>
      <c r="KVX73" s="14"/>
      <c r="KVY73" s="14"/>
      <c r="KVZ73" s="14"/>
      <c r="KWA73" s="14"/>
      <c r="KWB73" s="14"/>
      <c r="KWC73" s="14"/>
      <c r="KWD73" s="14"/>
      <c r="KWE73" s="14"/>
      <c r="KWF73" s="14"/>
      <c r="KWG73" s="14"/>
      <c r="KWH73" s="14"/>
      <c r="KWI73" s="14"/>
      <c r="KWJ73" s="14"/>
      <c r="KWK73" s="14"/>
      <c r="KWL73" s="14"/>
      <c r="KWM73" s="14"/>
      <c r="KWN73" s="14"/>
      <c r="KWO73" s="14"/>
      <c r="KWP73" s="14"/>
      <c r="KWQ73" s="14"/>
      <c r="KWR73" s="14"/>
      <c r="KWS73" s="14"/>
      <c r="KWT73" s="14"/>
      <c r="KWU73" s="14"/>
      <c r="KWV73" s="14"/>
      <c r="KWW73" s="14"/>
      <c r="KWX73" s="14"/>
      <c r="KWY73" s="14"/>
      <c r="KWZ73" s="14"/>
      <c r="KXA73" s="14"/>
      <c r="KXB73" s="14"/>
      <c r="KXC73" s="14"/>
      <c r="KXD73" s="14"/>
      <c r="KXE73" s="14"/>
      <c r="KXF73" s="14"/>
      <c r="KXG73" s="14"/>
      <c r="KXH73" s="14"/>
      <c r="KXI73" s="14"/>
      <c r="KXJ73" s="14"/>
      <c r="KXK73" s="14"/>
      <c r="KXL73" s="14"/>
      <c r="KXM73" s="14"/>
      <c r="KXN73" s="14"/>
      <c r="KXO73" s="14"/>
      <c r="KXP73" s="14"/>
      <c r="KXQ73" s="14"/>
      <c r="KXR73" s="14"/>
      <c r="KXS73" s="14"/>
      <c r="KXT73" s="14"/>
      <c r="KXU73" s="14"/>
      <c r="KXV73" s="14"/>
      <c r="KXW73" s="14"/>
      <c r="KXX73" s="14"/>
      <c r="KXY73" s="14"/>
      <c r="KXZ73" s="14"/>
      <c r="KYA73" s="14"/>
      <c r="KYB73" s="14"/>
      <c r="KYC73" s="14"/>
      <c r="KYD73" s="14"/>
      <c r="KYE73" s="14"/>
      <c r="KYF73" s="14"/>
      <c r="KYG73" s="14"/>
      <c r="KYH73" s="14"/>
      <c r="KYI73" s="14"/>
      <c r="KYJ73" s="14"/>
      <c r="KYK73" s="14"/>
      <c r="KYL73" s="14"/>
      <c r="KYM73" s="14"/>
      <c r="KYN73" s="14"/>
      <c r="KYO73" s="14"/>
      <c r="KYP73" s="14"/>
      <c r="KYQ73" s="14"/>
      <c r="KYR73" s="14"/>
      <c r="KYS73" s="14"/>
      <c r="KYT73" s="14"/>
      <c r="KYU73" s="14"/>
      <c r="KYV73" s="14"/>
      <c r="KYW73" s="14"/>
      <c r="KYX73" s="14"/>
      <c r="KYY73" s="14"/>
      <c r="KYZ73" s="14"/>
      <c r="KZA73" s="14"/>
      <c r="KZB73" s="14"/>
      <c r="KZC73" s="14"/>
      <c r="KZD73" s="14"/>
      <c r="KZE73" s="14"/>
      <c r="KZF73" s="14"/>
      <c r="KZG73" s="14"/>
      <c r="KZH73" s="14"/>
      <c r="KZI73" s="14"/>
      <c r="KZJ73" s="14"/>
      <c r="KZK73" s="14"/>
      <c r="KZL73" s="14"/>
      <c r="KZM73" s="14"/>
      <c r="KZN73" s="14"/>
      <c r="KZO73" s="14"/>
      <c r="KZP73" s="14"/>
      <c r="KZQ73" s="14"/>
      <c r="KZR73" s="14"/>
      <c r="KZS73" s="14"/>
      <c r="KZT73" s="14"/>
      <c r="KZU73" s="14"/>
      <c r="KZV73" s="14"/>
      <c r="KZW73" s="14"/>
      <c r="KZX73" s="14"/>
      <c r="KZY73" s="14"/>
      <c r="KZZ73" s="14"/>
      <c r="LAA73" s="14"/>
      <c r="LAB73" s="14"/>
      <c r="LAC73" s="14"/>
      <c r="LAD73" s="14"/>
      <c r="LAE73" s="14"/>
      <c r="LAF73" s="14"/>
      <c r="LAG73" s="14"/>
      <c r="LAH73" s="14"/>
      <c r="LAI73" s="14"/>
      <c r="LAJ73" s="14"/>
      <c r="LAK73" s="14"/>
      <c r="LAL73" s="14"/>
      <c r="LAM73" s="14"/>
      <c r="LAN73" s="14"/>
      <c r="LAO73" s="14"/>
      <c r="LAP73" s="14"/>
      <c r="LAQ73" s="14"/>
      <c r="LAR73" s="14"/>
      <c r="LAS73" s="14"/>
      <c r="LAT73" s="14"/>
      <c r="LAU73" s="14"/>
      <c r="LAV73" s="14"/>
      <c r="LAW73" s="14"/>
      <c r="LAX73" s="14"/>
      <c r="LAY73" s="14"/>
      <c r="LAZ73" s="14"/>
      <c r="LBA73" s="14"/>
      <c r="LBB73" s="14"/>
      <c r="LBC73" s="14"/>
      <c r="LBD73" s="14"/>
      <c r="LBE73" s="14"/>
      <c r="LBF73" s="14"/>
      <c r="LBG73" s="14"/>
      <c r="LBH73" s="14"/>
      <c r="LBI73" s="14"/>
      <c r="LBJ73" s="14"/>
      <c r="LBK73" s="14"/>
      <c r="LBL73" s="14"/>
      <c r="LBM73" s="14"/>
      <c r="LBN73" s="14"/>
      <c r="LBO73" s="14"/>
      <c r="LBP73" s="14"/>
      <c r="LBQ73" s="14"/>
      <c r="LBR73" s="14"/>
      <c r="LBS73" s="14"/>
      <c r="LBT73" s="14"/>
      <c r="LBU73" s="14"/>
      <c r="LBV73" s="14"/>
      <c r="LBW73" s="14"/>
      <c r="LBX73" s="14"/>
      <c r="LBY73" s="14"/>
      <c r="LBZ73" s="14"/>
      <c r="LCA73" s="14"/>
      <c r="LCB73" s="14"/>
      <c r="LCC73" s="14"/>
      <c r="LCD73" s="14"/>
      <c r="LCE73" s="14"/>
      <c r="LCF73" s="14"/>
      <c r="LCG73" s="14"/>
      <c r="LCH73" s="14"/>
      <c r="LCI73" s="14"/>
      <c r="LCJ73" s="14"/>
      <c r="LCK73" s="14"/>
      <c r="LCL73" s="14"/>
      <c r="LCM73" s="14"/>
      <c r="LCN73" s="14"/>
      <c r="LCO73" s="14"/>
      <c r="LCP73" s="14"/>
      <c r="LCQ73" s="14"/>
      <c r="LCR73" s="14"/>
      <c r="LCS73" s="14"/>
      <c r="LCT73" s="14"/>
      <c r="LCU73" s="14"/>
      <c r="LCV73" s="14"/>
      <c r="LCW73" s="14"/>
      <c r="LCX73" s="14"/>
      <c r="LCY73" s="14"/>
      <c r="LCZ73" s="14"/>
      <c r="LDA73" s="14"/>
      <c r="LDB73" s="14"/>
      <c r="LDC73" s="14"/>
      <c r="LDD73" s="14"/>
      <c r="LDE73" s="14"/>
      <c r="LDF73" s="14"/>
      <c r="LDG73" s="14"/>
      <c r="LDH73" s="14"/>
      <c r="LDI73" s="14"/>
      <c r="LDJ73" s="14"/>
      <c r="LDK73" s="14"/>
      <c r="LDL73" s="14"/>
      <c r="LDM73" s="14"/>
      <c r="LDN73" s="14"/>
      <c r="LDO73" s="14"/>
      <c r="LDP73" s="14"/>
      <c r="LDQ73" s="14"/>
      <c r="LDR73" s="14"/>
      <c r="LDS73" s="14"/>
      <c r="LDT73" s="14"/>
      <c r="LDU73" s="14"/>
      <c r="LDV73" s="14"/>
      <c r="LDW73" s="14"/>
      <c r="LDX73" s="14"/>
      <c r="LDY73" s="14"/>
      <c r="LDZ73" s="14"/>
      <c r="LEA73" s="14"/>
      <c r="LEB73" s="14"/>
      <c r="LEC73" s="14"/>
      <c r="LED73" s="14"/>
      <c r="LEE73" s="14"/>
      <c r="LEF73" s="14"/>
      <c r="LEG73" s="14"/>
      <c r="LEH73" s="14"/>
      <c r="LEI73" s="14"/>
      <c r="LEJ73" s="14"/>
      <c r="LEK73" s="14"/>
      <c r="LEL73" s="14"/>
      <c r="LEM73" s="14"/>
      <c r="LEN73" s="14"/>
      <c r="LEO73" s="14"/>
      <c r="LEP73" s="14"/>
      <c r="LEQ73" s="14"/>
      <c r="LER73" s="14"/>
      <c r="LES73" s="14"/>
      <c r="LET73" s="14"/>
      <c r="LEU73" s="14"/>
      <c r="LEV73" s="14"/>
      <c r="LEW73" s="14"/>
      <c r="LEX73" s="14"/>
      <c r="LEY73" s="14"/>
      <c r="LEZ73" s="14"/>
      <c r="LFA73" s="14"/>
      <c r="LFB73" s="14"/>
      <c r="LFC73" s="14"/>
      <c r="LFD73" s="14"/>
      <c r="LFE73" s="14"/>
      <c r="LFF73" s="14"/>
      <c r="LFG73" s="14"/>
      <c r="LFH73" s="14"/>
      <c r="LFI73" s="14"/>
      <c r="LFJ73" s="14"/>
      <c r="LFK73" s="14"/>
      <c r="LFL73" s="14"/>
      <c r="LFM73" s="14"/>
      <c r="LFN73" s="14"/>
      <c r="LFO73" s="14"/>
      <c r="LFP73" s="14"/>
      <c r="LFQ73" s="14"/>
      <c r="LFR73" s="14"/>
      <c r="LFS73" s="14"/>
      <c r="LFT73" s="14"/>
      <c r="LFU73" s="14"/>
      <c r="LFV73" s="14"/>
      <c r="LFW73" s="14"/>
      <c r="LFX73" s="14"/>
      <c r="LFY73" s="14"/>
      <c r="LFZ73" s="14"/>
      <c r="LGA73" s="14"/>
      <c r="LGB73" s="14"/>
      <c r="LGC73" s="14"/>
      <c r="LGD73" s="14"/>
      <c r="LGE73" s="14"/>
      <c r="LGF73" s="14"/>
      <c r="LGG73" s="14"/>
      <c r="LGH73" s="14"/>
      <c r="LGI73" s="14"/>
      <c r="LGJ73" s="14"/>
      <c r="LGK73" s="14"/>
      <c r="LGL73" s="14"/>
      <c r="LGM73" s="14"/>
      <c r="LGN73" s="14"/>
      <c r="LGO73" s="14"/>
      <c r="LGP73" s="14"/>
      <c r="LGQ73" s="14"/>
      <c r="LGR73" s="14"/>
      <c r="LGS73" s="14"/>
      <c r="LGT73" s="14"/>
      <c r="LGU73" s="14"/>
      <c r="LGV73" s="14"/>
      <c r="LGW73" s="14"/>
      <c r="LGX73" s="14"/>
      <c r="LGY73" s="14"/>
      <c r="LGZ73" s="14"/>
      <c r="LHA73" s="14"/>
      <c r="LHB73" s="14"/>
      <c r="LHC73" s="14"/>
      <c r="LHD73" s="14"/>
      <c r="LHE73" s="14"/>
      <c r="LHF73" s="14"/>
      <c r="LHG73" s="14"/>
      <c r="LHH73" s="14"/>
      <c r="LHI73" s="14"/>
      <c r="LHJ73" s="14"/>
      <c r="LHK73" s="14"/>
      <c r="LHL73" s="14"/>
      <c r="LHM73" s="14"/>
      <c r="LHN73" s="14"/>
      <c r="LHO73" s="14"/>
      <c r="LHP73" s="14"/>
      <c r="LHQ73" s="14"/>
      <c r="LHR73" s="14"/>
      <c r="LHS73" s="14"/>
      <c r="LHT73" s="14"/>
      <c r="LHU73" s="14"/>
      <c r="LHV73" s="14"/>
      <c r="LHW73" s="14"/>
      <c r="LHX73" s="14"/>
      <c r="LHY73" s="14"/>
      <c r="LHZ73" s="14"/>
      <c r="LIA73" s="14"/>
      <c r="LIB73" s="14"/>
      <c r="LIC73" s="14"/>
      <c r="LID73" s="14"/>
      <c r="LIE73" s="14"/>
      <c r="LIF73" s="14"/>
      <c r="LIG73" s="14"/>
      <c r="LIH73" s="14"/>
      <c r="LII73" s="14"/>
      <c r="LIJ73" s="14"/>
      <c r="LIK73" s="14"/>
      <c r="LIL73" s="14"/>
      <c r="LIM73" s="14"/>
      <c r="LIN73" s="14"/>
      <c r="LIO73" s="14"/>
      <c r="LIP73" s="14"/>
      <c r="LIQ73" s="14"/>
      <c r="LIR73" s="14"/>
      <c r="LIS73" s="14"/>
      <c r="LIT73" s="14"/>
      <c r="LIU73" s="14"/>
      <c r="LIV73" s="14"/>
      <c r="LIW73" s="14"/>
      <c r="LIX73" s="14"/>
      <c r="LIY73" s="14"/>
      <c r="LIZ73" s="14"/>
      <c r="LJA73" s="14"/>
      <c r="LJB73" s="14"/>
      <c r="LJC73" s="14"/>
      <c r="LJD73" s="14"/>
      <c r="LJE73" s="14"/>
      <c r="LJF73" s="14"/>
      <c r="LJG73" s="14"/>
      <c r="LJH73" s="14"/>
      <c r="LJI73" s="14"/>
      <c r="LJJ73" s="14"/>
      <c r="LJK73" s="14"/>
      <c r="LJL73" s="14"/>
      <c r="LJM73" s="14"/>
      <c r="LJN73" s="14"/>
      <c r="LJO73" s="14"/>
      <c r="LJP73" s="14"/>
      <c r="LJQ73" s="14"/>
      <c r="LJR73" s="14"/>
      <c r="LJS73" s="14"/>
      <c r="LJT73" s="14"/>
      <c r="LJU73" s="14"/>
      <c r="LJV73" s="14"/>
      <c r="LJW73" s="14"/>
      <c r="LJX73" s="14"/>
      <c r="LJY73" s="14"/>
      <c r="LJZ73" s="14"/>
      <c r="LKA73" s="14"/>
      <c r="LKB73" s="14"/>
      <c r="LKC73" s="14"/>
      <c r="LKD73" s="14"/>
      <c r="LKE73" s="14"/>
      <c r="LKF73" s="14"/>
      <c r="LKG73" s="14"/>
      <c r="LKH73" s="14"/>
      <c r="LKI73" s="14"/>
      <c r="LKJ73" s="14"/>
      <c r="LKK73" s="14"/>
      <c r="LKL73" s="14"/>
      <c r="LKM73" s="14"/>
      <c r="LKN73" s="14"/>
      <c r="LKO73" s="14"/>
      <c r="LKP73" s="14"/>
      <c r="LKQ73" s="14"/>
      <c r="LKR73" s="14"/>
      <c r="LKS73" s="14"/>
      <c r="LKT73" s="14"/>
      <c r="LKU73" s="14"/>
      <c r="LKV73" s="14"/>
      <c r="LKW73" s="14"/>
      <c r="LKX73" s="14"/>
      <c r="LKY73" s="14"/>
      <c r="LKZ73" s="14"/>
      <c r="LLA73" s="14"/>
      <c r="LLB73" s="14"/>
      <c r="LLC73" s="14"/>
      <c r="LLD73" s="14"/>
      <c r="LLE73" s="14"/>
      <c r="LLF73" s="14"/>
      <c r="LLG73" s="14"/>
      <c r="LLH73" s="14"/>
      <c r="LLI73" s="14"/>
      <c r="LLJ73" s="14"/>
      <c r="LLK73" s="14"/>
      <c r="LLL73" s="14"/>
      <c r="LLM73" s="14"/>
      <c r="LLN73" s="14"/>
      <c r="LLO73" s="14"/>
      <c r="LLP73" s="14"/>
      <c r="LLQ73" s="14"/>
      <c r="LLR73" s="14"/>
      <c r="LLS73" s="14"/>
      <c r="LLT73" s="14"/>
      <c r="LLU73" s="14"/>
      <c r="LLV73" s="14"/>
      <c r="LLW73" s="14"/>
      <c r="LLX73" s="14"/>
      <c r="LLY73" s="14"/>
      <c r="LLZ73" s="14"/>
      <c r="LMA73" s="14"/>
      <c r="LMB73" s="14"/>
      <c r="LMC73" s="14"/>
      <c r="LMD73" s="14"/>
      <c r="LME73" s="14"/>
      <c r="LMF73" s="14"/>
      <c r="LMG73" s="14"/>
      <c r="LMH73" s="14"/>
      <c r="LMI73" s="14"/>
      <c r="LMJ73" s="14"/>
      <c r="LMK73" s="14"/>
      <c r="LML73" s="14"/>
      <c r="LMM73" s="14"/>
      <c r="LMN73" s="14"/>
      <c r="LMO73" s="14"/>
      <c r="LMP73" s="14"/>
      <c r="LMQ73" s="14"/>
      <c r="LMR73" s="14"/>
      <c r="LMS73" s="14"/>
      <c r="LMT73" s="14"/>
      <c r="LMU73" s="14"/>
      <c r="LMV73" s="14"/>
      <c r="LMW73" s="14"/>
      <c r="LMX73" s="14"/>
      <c r="LMY73" s="14"/>
      <c r="LMZ73" s="14"/>
      <c r="LNA73" s="14"/>
      <c r="LNB73" s="14"/>
      <c r="LNC73" s="14"/>
      <c r="LND73" s="14"/>
      <c r="LNE73" s="14"/>
      <c r="LNF73" s="14"/>
      <c r="LNG73" s="14"/>
      <c r="LNH73" s="14"/>
      <c r="LNI73" s="14"/>
      <c r="LNJ73" s="14"/>
      <c r="LNK73" s="14"/>
      <c r="LNL73" s="14"/>
      <c r="LNM73" s="14"/>
      <c r="LNN73" s="14"/>
      <c r="LNO73" s="14"/>
      <c r="LNP73" s="14"/>
      <c r="LNQ73" s="14"/>
      <c r="LNR73" s="14"/>
      <c r="LNS73" s="14"/>
      <c r="LNT73" s="14"/>
      <c r="LNU73" s="14"/>
      <c r="LNV73" s="14"/>
      <c r="LNW73" s="14"/>
      <c r="LNX73" s="14"/>
      <c r="LNY73" s="14"/>
      <c r="LNZ73" s="14"/>
      <c r="LOA73" s="14"/>
      <c r="LOB73" s="14"/>
      <c r="LOC73" s="14"/>
      <c r="LOD73" s="14"/>
      <c r="LOE73" s="14"/>
      <c r="LOF73" s="14"/>
      <c r="LOG73" s="14"/>
      <c r="LOH73" s="14"/>
      <c r="LOI73" s="14"/>
      <c r="LOJ73" s="14"/>
      <c r="LOK73" s="14"/>
      <c r="LOL73" s="14"/>
      <c r="LOM73" s="14"/>
      <c r="LON73" s="14"/>
      <c r="LOO73" s="14"/>
      <c r="LOP73" s="14"/>
      <c r="LOQ73" s="14"/>
      <c r="LOR73" s="14"/>
      <c r="LOS73" s="14"/>
      <c r="LOT73" s="14"/>
      <c r="LOU73" s="14"/>
      <c r="LOV73" s="14"/>
      <c r="LOW73" s="14"/>
      <c r="LOX73" s="14"/>
      <c r="LOY73" s="14"/>
      <c r="LOZ73" s="14"/>
      <c r="LPA73" s="14"/>
      <c r="LPB73" s="14"/>
      <c r="LPC73" s="14"/>
      <c r="LPD73" s="14"/>
      <c r="LPE73" s="14"/>
      <c r="LPF73" s="14"/>
      <c r="LPG73" s="14"/>
      <c r="LPH73" s="14"/>
      <c r="LPI73" s="14"/>
      <c r="LPJ73" s="14"/>
      <c r="LPK73" s="14"/>
      <c r="LPL73" s="14"/>
      <c r="LPM73" s="14"/>
      <c r="LPN73" s="14"/>
      <c r="LPO73" s="14"/>
      <c r="LPP73" s="14"/>
      <c r="LPQ73" s="14"/>
      <c r="LPR73" s="14"/>
      <c r="LPS73" s="14"/>
      <c r="LPT73" s="14"/>
      <c r="LPU73" s="14"/>
      <c r="LPV73" s="14"/>
      <c r="LPW73" s="14"/>
      <c r="LPX73" s="14"/>
      <c r="LPY73" s="14"/>
      <c r="LPZ73" s="14"/>
      <c r="LQA73" s="14"/>
      <c r="LQB73" s="14"/>
      <c r="LQC73" s="14"/>
      <c r="LQD73" s="14"/>
      <c r="LQE73" s="14"/>
      <c r="LQF73" s="14"/>
      <c r="LQG73" s="14"/>
      <c r="LQH73" s="14"/>
      <c r="LQI73" s="14"/>
      <c r="LQJ73" s="14"/>
      <c r="LQK73" s="14"/>
      <c r="LQL73" s="14"/>
      <c r="LQM73" s="14"/>
      <c r="LQN73" s="14"/>
      <c r="LQO73" s="14"/>
      <c r="LQP73" s="14"/>
      <c r="LQQ73" s="14"/>
      <c r="LQR73" s="14"/>
      <c r="LQS73" s="14"/>
      <c r="LQT73" s="14"/>
      <c r="LQU73" s="14"/>
      <c r="LQV73" s="14"/>
      <c r="LQW73" s="14"/>
      <c r="LQX73" s="14"/>
      <c r="LQY73" s="14"/>
      <c r="LQZ73" s="14"/>
      <c r="LRA73" s="14"/>
      <c r="LRB73" s="14"/>
      <c r="LRC73" s="14"/>
      <c r="LRD73" s="14"/>
      <c r="LRE73" s="14"/>
      <c r="LRF73" s="14"/>
      <c r="LRG73" s="14"/>
      <c r="LRH73" s="14"/>
      <c r="LRI73" s="14"/>
      <c r="LRJ73" s="14"/>
      <c r="LRK73" s="14"/>
      <c r="LRL73" s="14"/>
      <c r="LRM73" s="14"/>
      <c r="LRN73" s="14"/>
      <c r="LRO73" s="14"/>
      <c r="LRP73" s="14"/>
      <c r="LRQ73" s="14"/>
      <c r="LRR73" s="14"/>
      <c r="LRS73" s="14"/>
      <c r="LRT73" s="14"/>
      <c r="LRU73" s="14"/>
      <c r="LRV73" s="14"/>
      <c r="LRW73" s="14"/>
      <c r="LRX73" s="14"/>
      <c r="LRY73" s="14"/>
      <c r="LRZ73" s="14"/>
      <c r="LSA73" s="14"/>
      <c r="LSB73" s="14"/>
      <c r="LSC73" s="14"/>
      <c r="LSD73" s="14"/>
      <c r="LSE73" s="14"/>
      <c r="LSF73" s="14"/>
      <c r="LSG73" s="14"/>
      <c r="LSH73" s="14"/>
      <c r="LSI73" s="14"/>
      <c r="LSJ73" s="14"/>
      <c r="LSK73" s="14"/>
      <c r="LSL73" s="14"/>
      <c r="LSM73" s="14"/>
      <c r="LSN73" s="14"/>
      <c r="LSO73" s="14"/>
      <c r="LSP73" s="14"/>
      <c r="LSQ73" s="14"/>
      <c r="LSR73" s="14"/>
      <c r="LSS73" s="14"/>
      <c r="LST73" s="14"/>
      <c r="LSU73" s="14"/>
      <c r="LSV73" s="14"/>
      <c r="LSW73" s="14"/>
      <c r="LSX73" s="14"/>
      <c r="LSY73" s="14"/>
      <c r="LSZ73" s="14"/>
      <c r="LTA73" s="14"/>
      <c r="LTB73" s="14"/>
      <c r="LTC73" s="14"/>
      <c r="LTD73" s="14"/>
      <c r="LTE73" s="14"/>
      <c r="LTF73" s="14"/>
      <c r="LTG73" s="14"/>
      <c r="LTH73" s="14"/>
      <c r="LTI73" s="14"/>
      <c r="LTJ73" s="14"/>
      <c r="LTK73" s="14"/>
      <c r="LTL73" s="14"/>
      <c r="LTM73" s="14"/>
      <c r="LTN73" s="14"/>
      <c r="LTO73" s="14"/>
      <c r="LTP73" s="14"/>
      <c r="LTQ73" s="14"/>
      <c r="LTR73" s="14"/>
      <c r="LTS73" s="14"/>
      <c r="LTT73" s="14"/>
      <c r="LTU73" s="14"/>
      <c r="LTV73" s="14"/>
      <c r="LTW73" s="14"/>
      <c r="LTX73" s="14"/>
      <c r="LTY73" s="14"/>
      <c r="LTZ73" s="14"/>
      <c r="LUA73" s="14"/>
      <c r="LUB73" s="14"/>
      <c r="LUC73" s="14"/>
      <c r="LUD73" s="14"/>
      <c r="LUE73" s="14"/>
      <c r="LUF73" s="14"/>
      <c r="LUG73" s="14"/>
      <c r="LUH73" s="14"/>
      <c r="LUI73" s="14"/>
      <c r="LUJ73" s="14"/>
      <c r="LUK73" s="14"/>
      <c r="LUL73" s="14"/>
      <c r="LUM73" s="14"/>
      <c r="LUN73" s="14"/>
      <c r="LUO73" s="14"/>
      <c r="LUP73" s="14"/>
      <c r="LUQ73" s="14"/>
      <c r="LUR73" s="14"/>
      <c r="LUS73" s="14"/>
      <c r="LUT73" s="14"/>
      <c r="LUU73" s="14"/>
      <c r="LUV73" s="14"/>
      <c r="LUW73" s="14"/>
      <c r="LUX73" s="14"/>
      <c r="LUY73" s="14"/>
      <c r="LUZ73" s="14"/>
      <c r="LVA73" s="14"/>
      <c r="LVB73" s="14"/>
      <c r="LVC73" s="14"/>
      <c r="LVD73" s="14"/>
      <c r="LVE73" s="14"/>
      <c r="LVF73" s="14"/>
      <c r="LVG73" s="14"/>
      <c r="LVH73" s="14"/>
      <c r="LVI73" s="14"/>
      <c r="LVJ73" s="14"/>
      <c r="LVK73" s="14"/>
      <c r="LVL73" s="14"/>
      <c r="LVM73" s="14"/>
      <c r="LVN73" s="14"/>
      <c r="LVO73" s="14"/>
      <c r="LVP73" s="14"/>
      <c r="LVQ73" s="14"/>
      <c r="LVR73" s="14"/>
      <c r="LVS73" s="14"/>
      <c r="LVT73" s="14"/>
      <c r="LVU73" s="14"/>
      <c r="LVV73" s="14"/>
      <c r="LVW73" s="14"/>
      <c r="LVX73" s="14"/>
      <c r="LVY73" s="14"/>
      <c r="LVZ73" s="14"/>
      <c r="LWA73" s="14"/>
      <c r="LWB73" s="14"/>
      <c r="LWC73" s="14"/>
      <c r="LWD73" s="14"/>
      <c r="LWE73" s="14"/>
      <c r="LWF73" s="14"/>
      <c r="LWG73" s="14"/>
      <c r="LWH73" s="14"/>
      <c r="LWI73" s="14"/>
      <c r="LWJ73" s="14"/>
      <c r="LWK73" s="14"/>
      <c r="LWL73" s="14"/>
      <c r="LWM73" s="14"/>
      <c r="LWN73" s="14"/>
      <c r="LWO73" s="14"/>
      <c r="LWP73" s="14"/>
      <c r="LWQ73" s="14"/>
      <c r="LWR73" s="14"/>
      <c r="LWS73" s="14"/>
      <c r="LWT73" s="14"/>
      <c r="LWU73" s="14"/>
      <c r="LWV73" s="14"/>
      <c r="LWW73" s="14"/>
      <c r="LWX73" s="14"/>
      <c r="LWY73" s="14"/>
      <c r="LWZ73" s="14"/>
      <c r="LXA73" s="14"/>
      <c r="LXB73" s="14"/>
      <c r="LXC73" s="14"/>
      <c r="LXD73" s="14"/>
      <c r="LXE73" s="14"/>
      <c r="LXF73" s="14"/>
      <c r="LXG73" s="14"/>
      <c r="LXH73" s="14"/>
      <c r="LXI73" s="14"/>
      <c r="LXJ73" s="14"/>
      <c r="LXK73" s="14"/>
      <c r="LXL73" s="14"/>
      <c r="LXM73" s="14"/>
      <c r="LXN73" s="14"/>
      <c r="LXO73" s="14"/>
      <c r="LXP73" s="14"/>
      <c r="LXQ73" s="14"/>
      <c r="LXR73" s="14"/>
      <c r="LXS73" s="14"/>
      <c r="LXT73" s="14"/>
      <c r="LXU73" s="14"/>
      <c r="LXV73" s="14"/>
      <c r="LXW73" s="14"/>
      <c r="LXX73" s="14"/>
      <c r="LXY73" s="14"/>
      <c r="LXZ73" s="14"/>
      <c r="LYA73" s="14"/>
      <c r="LYB73" s="14"/>
      <c r="LYC73" s="14"/>
      <c r="LYD73" s="14"/>
      <c r="LYE73" s="14"/>
      <c r="LYF73" s="14"/>
      <c r="LYG73" s="14"/>
      <c r="LYH73" s="14"/>
      <c r="LYI73" s="14"/>
      <c r="LYJ73" s="14"/>
      <c r="LYK73" s="14"/>
      <c r="LYL73" s="14"/>
      <c r="LYM73" s="14"/>
      <c r="LYN73" s="14"/>
      <c r="LYO73" s="14"/>
      <c r="LYP73" s="14"/>
      <c r="LYQ73" s="14"/>
      <c r="LYR73" s="14"/>
      <c r="LYS73" s="14"/>
      <c r="LYT73" s="14"/>
      <c r="LYU73" s="14"/>
      <c r="LYV73" s="14"/>
      <c r="LYW73" s="14"/>
      <c r="LYX73" s="14"/>
      <c r="LYY73" s="14"/>
      <c r="LYZ73" s="14"/>
      <c r="LZA73" s="14"/>
      <c r="LZB73" s="14"/>
      <c r="LZC73" s="14"/>
      <c r="LZD73" s="14"/>
      <c r="LZE73" s="14"/>
      <c r="LZF73" s="14"/>
      <c r="LZG73" s="14"/>
      <c r="LZH73" s="14"/>
      <c r="LZI73" s="14"/>
      <c r="LZJ73" s="14"/>
      <c r="LZK73" s="14"/>
      <c r="LZL73" s="14"/>
      <c r="LZM73" s="14"/>
      <c r="LZN73" s="14"/>
      <c r="LZO73" s="14"/>
      <c r="LZP73" s="14"/>
      <c r="LZQ73" s="14"/>
      <c r="LZR73" s="14"/>
      <c r="LZS73" s="14"/>
      <c r="LZT73" s="14"/>
      <c r="LZU73" s="14"/>
      <c r="LZV73" s="14"/>
      <c r="LZW73" s="14"/>
      <c r="LZX73" s="14"/>
      <c r="LZY73" s="14"/>
      <c r="LZZ73" s="14"/>
      <c r="MAA73" s="14"/>
      <c r="MAB73" s="14"/>
      <c r="MAC73" s="14"/>
      <c r="MAD73" s="14"/>
      <c r="MAE73" s="14"/>
      <c r="MAF73" s="14"/>
      <c r="MAG73" s="14"/>
      <c r="MAH73" s="14"/>
      <c r="MAI73" s="14"/>
      <c r="MAJ73" s="14"/>
      <c r="MAK73" s="14"/>
      <c r="MAL73" s="14"/>
      <c r="MAM73" s="14"/>
      <c r="MAN73" s="14"/>
      <c r="MAO73" s="14"/>
      <c r="MAP73" s="14"/>
      <c r="MAQ73" s="14"/>
      <c r="MAR73" s="14"/>
      <c r="MAS73" s="14"/>
      <c r="MAT73" s="14"/>
      <c r="MAU73" s="14"/>
      <c r="MAV73" s="14"/>
      <c r="MAW73" s="14"/>
      <c r="MAX73" s="14"/>
      <c r="MAY73" s="14"/>
      <c r="MAZ73" s="14"/>
      <c r="MBA73" s="14"/>
      <c r="MBB73" s="14"/>
      <c r="MBC73" s="14"/>
      <c r="MBD73" s="14"/>
      <c r="MBE73" s="14"/>
      <c r="MBF73" s="14"/>
      <c r="MBG73" s="14"/>
      <c r="MBH73" s="14"/>
      <c r="MBI73" s="14"/>
      <c r="MBJ73" s="14"/>
      <c r="MBK73" s="14"/>
      <c r="MBL73" s="14"/>
      <c r="MBM73" s="14"/>
      <c r="MBN73" s="14"/>
      <c r="MBO73" s="14"/>
      <c r="MBP73" s="14"/>
      <c r="MBQ73" s="14"/>
      <c r="MBR73" s="14"/>
      <c r="MBS73" s="14"/>
      <c r="MBT73" s="14"/>
      <c r="MBU73" s="14"/>
      <c r="MBV73" s="14"/>
      <c r="MBW73" s="14"/>
      <c r="MBX73" s="14"/>
      <c r="MBY73" s="14"/>
      <c r="MBZ73" s="14"/>
      <c r="MCA73" s="14"/>
      <c r="MCB73" s="14"/>
      <c r="MCC73" s="14"/>
      <c r="MCD73" s="14"/>
      <c r="MCE73" s="14"/>
      <c r="MCF73" s="14"/>
      <c r="MCG73" s="14"/>
      <c r="MCH73" s="14"/>
      <c r="MCI73" s="14"/>
      <c r="MCJ73" s="14"/>
      <c r="MCK73" s="14"/>
      <c r="MCL73" s="14"/>
      <c r="MCM73" s="14"/>
      <c r="MCN73" s="14"/>
      <c r="MCO73" s="14"/>
      <c r="MCP73" s="14"/>
      <c r="MCQ73" s="14"/>
      <c r="MCR73" s="14"/>
      <c r="MCS73" s="14"/>
      <c r="MCT73" s="14"/>
      <c r="MCU73" s="14"/>
      <c r="MCV73" s="14"/>
      <c r="MCW73" s="14"/>
      <c r="MCX73" s="14"/>
      <c r="MCY73" s="14"/>
      <c r="MCZ73" s="14"/>
      <c r="MDA73" s="14"/>
      <c r="MDB73" s="14"/>
      <c r="MDC73" s="14"/>
      <c r="MDD73" s="14"/>
      <c r="MDE73" s="14"/>
      <c r="MDF73" s="14"/>
      <c r="MDG73" s="14"/>
      <c r="MDH73" s="14"/>
      <c r="MDI73" s="14"/>
      <c r="MDJ73" s="14"/>
      <c r="MDK73" s="14"/>
      <c r="MDL73" s="14"/>
      <c r="MDM73" s="14"/>
      <c r="MDN73" s="14"/>
      <c r="MDO73" s="14"/>
      <c r="MDP73" s="14"/>
      <c r="MDQ73" s="14"/>
      <c r="MDR73" s="14"/>
      <c r="MDS73" s="14"/>
      <c r="MDT73" s="14"/>
      <c r="MDU73" s="14"/>
      <c r="MDV73" s="14"/>
      <c r="MDW73" s="14"/>
      <c r="MDX73" s="14"/>
      <c r="MDY73" s="14"/>
      <c r="MDZ73" s="14"/>
      <c r="MEA73" s="14"/>
      <c r="MEB73" s="14"/>
      <c r="MEC73" s="14"/>
      <c r="MED73" s="14"/>
      <c r="MEE73" s="14"/>
      <c r="MEF73" s="14"/>
      <c r="MEG73" s="14"/>
      <c r="MEH73" s="14"/>
      <c r="MEI73" s="14"/>
      <c r="MEJ73" s="14"/>
      <c r="MEK73" s="14"/>
      <c r="MEL73" s="14"/>
      <c r="MEM73" s="14"/>
      <c r="MEN73" s="14"/>
      <c r="MEO73" s="14"/>
      <c r="MEP73" s="14"/>
      <c r="MEQ73" s="14"/>
      <c r="MER73" s="14"/>
      <c r="MES73" s="14"/>
      <c r="MET73" s="14"/>
      <c r="MEU73" s="14"/>
      <c r="MEV73" s="14"/>
      <c r="MEW73" s="14"/>
      <c r="MEX73" s="14"/>
      <c r="MEY73" s="14"/>
      <c r="MEZ73" s="14"/>
      <c r="MFA73" s="14"/>
      <c r="MFB73" s="14"/>
      <c r="MFC73" s="14"/>
      <c r="MFD73" s="14"/>
      <c r="MFE73" s="14"/>
      <c r="MFF73" s="14"/>
      <c r="MFG73" s="14"/>
      <c r="MFH73" s="14"/>
      <c r="MFI73" s="14"/>
      <c r="MFJ73" s="14"/>
      <c r="MFK73" s="14"/>
      <c r="MFL73" s="14"/>
      <c r="MFM73" s="14"/>
      <c r="MFN73" s="14"/>
      <c r="MFO73" s="14"/>
      <c r="MFP73" s="14"/>
      <c r="MFQ73" s="14"/>
      <c r="MFR73" s="14"/>
      <c r="MFS73" s="14"/>
      <c r="MFT73" s="14"/>
      <c r="MFU73" s="14"/>
      <c r="MFV73" s="14"/>
      <c r="MFW73" s="14"/>
      <c r="MFX73" s="14"/>
      <c r="MFY73" s="14"/>
      <c r="MFZ73" s="14"/>
      <c r="MGA73" s="14"/>
      <c r="MGB73" s="14"/>
      <c r="MGC73" s="14"/>
      <c r="MGD73" s="14"/>
      <c r="MGE73" s="14"/>
      <c r="MGF73" s="14"/>
      <c r="MGG73" s="14"/>
      <c r="MGH73" s="14"/>
      <c r="MGI73" s="14"/>
      <c r="MGJ73" s="14"/>
      <c r="MGK73" s="14"/>
      <c r="MGL73" s="14"/>
      <c r="MGM73" s="14"/>
      <c r="MGN73" s="14"/>
      <c r="MGO73" s="14"/>
      <c r="MGP73" s="14"/>
      <c r="MGQ73" s="14"/>
      <c r="MGR73" s="14"/>
      <c r="MGS73" s="14"/>
      <c r="MGT73" s="14"/>
      <c r="MGU73" s="14"/>
      <c r="MGV73" s="14"/>
      <c r="MGW73" s="14"/>
      <c r="MGX73" s="14"/>
      <c r="MGY73" s="14"/>
      <c r="MGZ73" s="14"/>
      <c r="MHA73" s="14"/>
      <c r="MHB73" s="14"/>
      <c r="MHC73" s="14"/>
      <c r="MHD73" s="14"/>
      <c r="MHE73" s="14"/>
      <c r="MHF73" s="14"/>
      <c r="MHG73" s="14"/>
      <c r="MHH73" s="14"/>
      <c r="MHI73" s="14"/>
      <c r="MHJ73" s="14"/>
      <c r="MHK73" s="14"/>
      <c r="MHL73" s="14"/>
      <c r="MHM73" s="14"/>
      <c r="MHN73" s="14"/>
      <c r="MHO73" s="14"/>
      <c r="MHP73" s="14"/>
      <c r="MHQ73" s="14"/>
      <c r="MHR73" s="14"/>
      <c r="MHS73" s="14"/>
      <c r="MHT73" s="14"/>
      <c r="MHU73" s="14"/>
      <c r="MHV73" s="14"/>
      <c r="MHW73" s="14"/>
      <c r="MHX73" s="14"/>
      <c r="MHY73" s="14"/>
      <c r="MHZ73" s="14"/>
      <c r="MIA73" s="14"/>
      <c r="MIB73" s="14"/>
      <c r="MIC73" s="14"/>
      <c r="MID73" s="14"/>
      <c r="MIE73" s="14"/>
      <c r="MIF73" s="14"/>
      <c r="MIG73" s="14"/>
      <c r="MIH73" s="14"/>
      <c r="MII73" s="14"/>
      <c r="MIJ73" s="14"/>
      <c r="MIK73" s="14"/>
      <c r="MIL73" s="14"/>
      <c r="MIM73" s="14"/>
      <c r="MIN73" s="14"/>
      <c r="MIO73" s="14"/>
      <c r="MIP73" s="14"/>
      <c r="MIQ73" s="14"/>
      <c r="MIR73" s="14"/>
      <c r="MIS73" s="14"/>
      <c r="MIT73" s="14"/>
      <c r="MIU73" s="14"/>
      <c r="MIV73" s="14"/>
      <c r="MIW73" s="14"/>
      <c r="MIX73" s="14"/>
      <c r="MIY73" s="14"/>
      <c r="MIZ73" s="14"/>
      <c r="MJA73" s="14"/>
      <c r="MJB73" s="14"/>
      <c r="MJC73" s="14"/>
      <c r="MJD73" s="14"/>
      <c r="MJE73" s="14"/>
      <c r="MJF73" s="14"/>
      <c r="MJG73" s="14"/>
      <c r="MJH73" s="14"/>
      <c r="MJI73" s="14"/>
      <c r="MJJ73" s="14"/>
      <c r="MJK73" s="14"/>
      <c r="MJL73" s="14"/>
      <c r="MJM73" s="14"/>
      <c r="MJN73" s="14"/>
      <c r="MJO73" s="14"/>
      <c r="MJP73" s="14"/>
      <c r="MJQ73" s="14"/>
      <c r="MJR73" s="14"/>
      <c r="MJS73" s="14"/>
      <c r="MJT73" s="14"/>
      <c r="MJU73" s="14"/>
      <c r="MJV73" s="14"/>
      <c r="MJW73" s="14"/>
      <c r="MJX73" s="14"/>
      <c r="MJY73" s="14"/>
      <c r="MJZ73" s="14"/>
      <c r="MKA73" s="14"/>
      <c r="MKB73" s="14"/>
      <c r="MKC73" s="14"/>
      <c r="MKD73" s="14"/>
      <c r="MKE73" s="14"/>
      <c r="MKF73" s="14"/>
      <c r="MKG73" s="14"/>
      <c r="MKH73" s="14"/>
      <c r="MKI73" s="14"/>
      <c r="MKJ73" s="14"/>
      <c r="MKK73" s="14"/>
      <c r="MKL73" s="14"/>
      <c r="MKM73" s="14"/>
      <c r="MKN73" s="14"/>
      <c r="MKO73" s="14"/>
      <c r="MKP73" s="14"/>
      <c r="MKQ73" s="14"/>
      <c r="MKR73" s="14"/>
      <c r="MKS73" s="14"/>
      <c r="MKT73" s="14"/>
      <c r="MKU73" s="14"/>
      <c r="MKV73" s="14"/>
      <c r="MKW73" s="14"/>
      <c r="MKX73" s="14"/>
      <c r="MKY73" s="14"/>
      <c r="MKZ73" s="14"/>
      <c r="MLA73" s="14"/>
      <c r="MLB73" s="14"/>
      <c r="MLC73" s="14"/>
      <c r="MLD73" s="14"/>
      <c r="MLE73" s="14"/>
      <c r="MLF73" s="14"/>
      <c r="MLG73" s="14"/>
      <c r="MLH73" s="14"/>
      <c r="MLI73" s="14"/>
      <c r="MLJ73" s="14"/>
      <c r="MLK73" s="14"/>
      <c r="MLL73" s="14"/>
      <c r="MLM73" s="14"/>
      <c r="MLN73" s="14"/>
      <c r="MLO73" s="14"/>
      <c r="MLP73" s="14"/>
      <c r="MLQ73" s="14"/>
      <c r="MLR73" s="14"/>
      <c r="MLS73" s="14"/>
      <c r="MLT73" s="14"/>
      <c r="MLU73" s="14"/>
      <c r="MLV73" s="14"/>
      <c r="MLW73" s="14"/>
      <c r="MLX73" s="14"/>
      <c r="MLY73" s="14"/>
      <c r="MLZ73" s="14"/>
      <c r="MMA73" s="14"/>
      <c r="MMB73" s="14"/>
      <c r="MMC73" s="14"/>
      <c r="MMD73" s="14"/>
      <c r="MME73" s="14"/>
      <c r="MMF73" s="14"/>
      <c r="MMG73" s="14"/>
      <c r="MMH73" s="14"/>
      <c r="MMI73" s="14"/>
      <c r="MMJ73" s="14"/>
      <c r="MMK73" s="14"/>
      <c r="MML73" s="14"/>
      <c r="MMM73" s="14"/>
      <c r="MMN73" s="14"/>
      <c r="MMO73" s="14"/>
      <c r="MMP73" s="14"/>
      <c r="MMQ73" s="14"/>
      <c r="MMR73" s="14"/>
      <c r="MMS73" s="14"/>
      <c r="MMT73" s="14"/>
      <c r="MMU73" s="14"/>
      <c r="MMV73" s="14"/>
      <c r="MMW73" s="14"/>
      <c r="MMX73" s="14"/>
      <c r="MMY73" s="14"/>
      <c r="MMZ73" s="14"/>
      <c r="MNA73" s="14"/>
      <c r="MNB73" s="14"/>
      <c r="MNC73" s="14"/>
      <c r="MND73" s="14"/>
      <c r="MNE73" s="14"/>
      <c r="MNF73" s="14"/>
      <c r="MNG73" s="14"/>
      <c r="MNH73" s="14"/>
      <c r="MNI73" s="14"/>
      <c r="MNJ73" s="14"/>
      <c r="MNK73" s="14"/>
      <c r="MNL73" s="14"/>
      <c r="MNM73" s="14"/>
      <c r="MNN73" s="14"/>
      <c r="MNO73" s="14"/>
      <c r="MNP73" s="14"/>
      <c r="MNQ73" s="14"/>
      <c r="MNR73" s="14"/>
      <c r="MNS73" s="14"/>
      <c r="MNT73" s="14"/>
      <c r="MNU73" s="14"/>
      <c r="MNV73" s="14"/>
      <c r="MNW73" s="14"/>
      <c r="MNX73" s="14"/>
      <c r="MNY73" s="14"/>
      <c r="MNZ73" s="14"/>
      <c r="MOA73" s="14"/>
      <c r="MOB73" s="14"/>
      <c r="MOC73" s="14"/>
      <c r="MOD73" s="14"/>
      <c r="MOE73" s="14"/>
      <c r="MOF73" s="14"/>
      <c r="MOG73" s="14"/>
      <c r="MOH73" s="14"/>
      <c r="MOI73" s="14"/>
      <c r="MOJ73" s="14"/>
      <c r="MOK73" s="14"/>
      <c r="MOL73" s="14"/>
      <c r="MOM73" s="14"/>
      <c r="MON73" s="14"/>
      <c r="MOO73" s="14"/>
      <c r="MOP73" s="14"/>
      <c r="MOQ73" s="14"/>
      <c r="MOR73" s="14"/>
      <c r="MOS73" s="14"/>
      <c r="MOT73" s="14"/>
      <c r="MOU73" s="14"/>
      <c r="MOV73" s="14"/>
      <c r="MOW73" s="14"/>
      <c r="MOX73" s="14"/>
      <c r="MOY73" s="14"/>
      <c r="MOZ73" s="14"/>
      <c r="MPA73" s="14"/>
      <c r="MPB73" s="14"/>
      <c r="MPC73" s="14"/>
      <c r="MPD73" s="14"/>
      <c r="MPE73" s="14"/>
      <c r="MPF73" s="14"/>
      <c r="MPG73" s="14"/>
      <c r="MPH73" s="14"/>
      <c r="MPI73" s="14"/>
      <c r="MPJ73" s="14"/>
      <c r="MPK73" s="14"/>
      <c r="MPL73" s="14"/>
      <c r="MPM73" s="14"/>
      <c r="MPN73" s="14"/>
      <c r="MPO73" s="14"/>
      <c r="MPP73" s="14"/>
      <c r="MPQ73" s="14"/>
      <c r="MPR73" s="14"/>
      <c r="MPS73" s="14"/>
      <c r="MPT73" s="14"/>
      <c r="MPU73" s="14"/>
      <c r="MPV73" s="14"/>
      <c r="MPW73" s="14"/>
      <c r="MPX73" s="14"/>
      <c r="MPY73" s="14"/>
      <c r="MPZ73" s="14"/>
      <c r="MQA73" s="14"/>
      <c r="MQB73" s="14"/>
      <c r="MQC73" s="14"/>
      <c r="MQD73" s="14"/>
      <c r="MQE73" s="14"/>
      <c r="MQF73" s="14"/>
      <c r="MQG73" s="14"/>
      <c r="MQH73" s="14"/>
      <c r="MQI73" s="14"/>
      <c r="MQJ73" s="14"/>
      <c r="MQK73" s="14"/>
      <c r="MQL73" s="14"/>
      <c r="MQM73" s="14"/>
      <c r="MQN73" s="14"/>
      <c r="MQO73" s="14"/>
      <c r="MQP73" s="14"/>
      <c r="MQQ73" s="14"/>
      <c r="MQR73" s="14"/>
      <c r="MQS73" s="14"/>
      <c r="MQT73" s="14"/>
      <c r="MQU73" s="14"/>
      <c r="MQV73" s="14"/>
      <c r="MQW73" s="14"/>
      <c r="MQX73" s="14"/>
      <c r="MQY73" s="14"/>
      <c r="MQZ73" s="14"/>
      <c r="MRA73" s="14"/>
      <c r="MRB73" s="14"/>
      <c r="MRC73" s="14"/>
      <c r="MRD73" s="14"/>
      <c r="MRE73" s="14"/>
      <c r="MRF73" s="14"/>
      <c r="MRG73" s="14"/>
      <c r="MRH73" s="14"/>
      <c r="MRI73" s="14"/>
      <c r="MRJ73" s="14"/>
      <c r="MRK73" s="14"/>
      <c r="MRL73" s="14"/>
      <c r="MRM73" s="14"/>
      <c r="MRN73" s="14"/>
      <c r="MRO73" s="14"/>
      <c r="MRP73" s="14"/>
      <c r="MRQ73" s="14"/>
      <c r="MRR73" s="14"/>
      <c r="MRS73" s="14"/>
      <c r="MRT73" s="14"/>
      <c r="MRU73" s="14"/>
      <c r="MRV73" s="14"/>
      <c r="MRW73" s="14"/>
      <c r="MRX73" s="14"/>
      <c r="MRY73" s="14"/>
      <c r="MRZ73" s="14"/>
      <c r="MSA73" s="14"/>
      <c r="MSB73" s="14"/>
      <c r="MSC73" s="14"/>
      <c r="MSD73" s="14"/>
      <c r="MSE73" s="14"/>
      <c r="MSF73" s="14"/>
      <c r="MSG73" s="14"/>
      <c r="MSH73" s="14"/>
      <c r="MSI73" s="14"/>
      <c r="MSJ73" s="14"/>
      <c r="MSK73" s="14"/>
      <c r="MSL73" s="14"/>
      <c r="MSM73" s="14"/>
      <c r="MSN73" s="14"/>
      <c r="MSO73" s="14"/>
      <c r="MSP73" s="14"/>
      <c r="MSQ73" s="14"/>
      <c r="MSR73" s="14"/>
      <c r="MSS73" s="14"/>
      <c r="MST73" s="14"/>
      <c r="MSU73" s="14"/>
      <c r="MSV73" s="14"/>
      <c r="MSW73" s="14"/>
      <c r="MSX73" s="14"/>
      <c r="MSY73" s="14"/>
      <c r="MSZ73" s="14"/>
      <c r="MTA73" s="14"/>
      <c r="MTB73" s="14"/>
      <c r="MTC73" s="14"/>
      <c r="MTD73" s="14"/>
      <c r="MTE73" s="14"/>
      <c r="MTF73" s="14"/>
      <c r="MTG73" s="14"/>
      <c r="MTH73" s="14"/>
      <c r="MTI73" s="14"/>
      <c r="MTJ73" s="14"/>
      <c r="MTK73" s="14"/>
      <c r="MTL73" s="14"/>
      <c r="MTM73" s="14"/>
      <c r="MTN73" s="14"/>
      <c r="MTO73" s="14"/>
      <c r="MTP73" s="14"/>
      <c r="MTQ73" s="14"/>
      <c r="MTR73" s="14"/>
      <c r="MTS73" s="14"/>
      <c r="MTT73" s="14"/>
      <c r="MTU73" s="14"/>
      <c r="MTV73" s="14"/>
      <c r="MTW73" s="14"/>
      <c r="MTX73" s="14"/>
      <c r="MTY73" s="14"/>
      <c r="MTZ73" s="14"/>
      <c r="MUA73" s="14"/>
      <c r="MUB73" s="14"/>
      <c r="MUC73" s="14"/>
      <c r="MUD73" s="14"/>
      <c r="MUE73" s="14"/>
      <c r="MUF73" s="14"/>
      <c r="MUG73" s="14"/>
      <c r="MUH73" s="14"/>
      <c r="MUI73" s="14"/>
      <c r="MUJ73" s="14"/>
      <c r="MUK73" s="14"/>
      <c r="MUL73" s="14"/>
      <c r="MUM73" s="14"/>
      <c r="MUN73" s="14"/>
      <c r="MUO73" s="14"/>
      <c r="MUP73" s="14"/>
      <c r="MUQ73" s="14"/>
      <c r="MUR73" s="14"/>
      <c r="MUS73" s="14"/>
      <c r="MUT73" s="14"/>
      <c r="MUU73" s="14"/>
      <c r="MUV73" s="14"/>
      <c r="MUW73" s="14"/>
      <c r="MUX73" s="14"/>
      <c r="MUY73" s="14"/>
      <c r="MUZ73" s="14"/>
      <c r="MVA73" s="14"/>
      <c r="MVB73" s="14"/>
      <c r="MVC73" s="14"/>
      <c r="MVD73" s="14"/>
      <c r="MVE73" s="14"/>
      <c r="MVF73" s="14"/>
      <c r="MVG73" s="14"/>
      <c r="MVH73" s="14"/>
      <c r="MVI73" s="14"/>
      <c r="MVJ73" s="14"/>
      <c r="MVK73" s="14"/>
      <c r="MVL73" s="14"/>
      <c r="MVM73" s="14"/>
      <c r="MVN73" s="14"/>
      <c r="MVO73" s="14"/>
      <c r="MVP73" s="14"/>
      <c r="MVQ73" s="14"/>
      <c r="MVR73" s="14"/>
      <c r="MVS73" s="14"/>
      <c r="MVT73" s="14"/>
      <c r="MVU73" s="14"/>
      <c r="MVV73" s="14"/>
      <c r="MVW73" s="14"/>
      <c r="MVX73" s="14"/>
      <c r="MVY73" s="14"/>
      <c r="MVZ73" s="14"/>
      <c r="MWA73" s="14"/>
      <c r="MWB73" s="14"/>
      <c r="MWC73" s="14"/>
      <c r="MWD73" s="14"/>
      <c r="MWE73" s="14"/>
      <c r="MWF73" s="14"/>
      <c r="MWG73" s="14"/>
      <c r="MWH73" s="14"/>
      <c r="MWI73" s="14"/>
      <c r="MWJ73" s="14"/>
      <c r="MWK73" s="14"/>
      <c r="MWL73" s="14"/>
      <c r="MWM73" s="14"/>
      <c r="MWN73" s="14"/>
      <c r="MWO73" s="14"/>
      <c r="MWP73" s="14"/>
      <c r="MWQ73" s="14"/>
      <c r="MWR73" s="14"/>
      <c r="MWS73" s="14"/>
      <c r="MWT73" s="14"/>
      <c r="MWU73" s="14"/>
      <c r="MWV73" s="14"/>
      <c r="MWW73" s="14"/>
      <c r="MWX73" s="14"/>
      <c r="MWY73" s="14"/>
      <c r="MWZ73" s="14"/>
      <c r="MXA73" s="14"/>
      <c r="MXB73" s="14"/>
      <c r="MXC73" s="14"/>
      <c r="MXD73" s="14"/>
      <c r="MXE73" s="14"/>
      <c r="MXF73" s="14"/>
      <c r="MXG73" s="14"/>
      <c r="MXH73" s="14"/>
      <c r="MXI73" s="14"/>
      <c r="MXJ73" s="14"/>
      <c r="MXK73" s="14"/>
      <c r="MXL73" s="14"/>
      <c r="MXM73" s="14"/>
      <c r="MXN73" s="14"/>
      <c r="MXO73" s="14"/>
      <c r="MXP73" s="14"/>
      <c r="MXQ73" s="14"/>
      <c r="MXR73" s="14"/>
      <c r="MXS73" s="14"/>
      <c r="MXT73" s="14"/>
      <c r="MXU73" s="14"/>
      <c r="MXV73" s="14"/>
      <c r="MXW73" s="14"/>
      <c r="MXX73" s="14"/>
      <c r="MXY73" s="14"/>
      <c r="MXZ73" s="14"/>
      <c r="MYA73" s="14"/>
      <c r="MYB73" s="14"/>
      <c r="MYC73" s="14"/>
      <c r="MYD73" s="14"/>
      <c r="MYE73" s="14"/>
      <c r="MYF73" s="14"/>
      <c r="MYG73" s="14"/>
      <c r="MYH73" s="14"/>
      <c r="MYI73" s="14"/>
      <c r="MYJ73" s="14"/>
      <c r="MYK73" s="14"/>
      <c r="MYL73" s="14"/>
      <c r="MYM73" s="14"/>
      <c r="MYN73" s="14"/>
      <c r="MYO73" s="14"/>
      <c r="MYP73" s="14"/>
      <c r="MYQ73" s="14"/>
      <c r="MYR73" s="14"/>
      <c r="MYS73" s="14"/>
      <c r="MYT73" s="14"/>
      <c r="MYU73" s="14"/>
      <c r="MYV73" s="14"/>
      <c r="MYW73" s="14"/>
      <c r="MYX73" s="14"/>
      <c r="MYY73" s="14"/>
      <c r="MYZ73" s="14"/>
      <c r="MZA73" s="14"/>
      <c r="MZB73" s="14"/>
      <c r="MZC73" s="14"/>
      <c r="MZD73" s="14"/>
      <c r="MZE73" s="14"/>
      <c r="MZF73" s="14"/>
      <c r="MZG73" s="14"/>
      <c r="MZH73" s="14"/>
      <c r="MZI73" s="14"/>
      <c r="MZJ73" s="14"/>
      <c r="MZK73" s="14"/>
      <c r="MZL73" s="14"/>
      <c r="MZM73" s="14"/>
      <c r="MZN73" s="14"/>
      <c r="MZO73" s="14"/>
      <c r="MZP73" s="14"/>
      <c r="MZQ73" s="14"/>
      <c r="MZR73" s="14"/>
      <c r="MZS73" s="14"/>
      <c r="MZT73" s="14"/>
      <c r="MZU73" s="14"/>
      <c r="MZV73" s="14"/>
      <c r="MZW73" s="14"/>
      <c r="MZX73" s="14"/>
      <c r="MZY73" s="14"/>
      <c r="MZZ73" s="14"/>
      <c r="NAA73" s="14"/>
      <c r="NAB73" s="14"/>
      <c r="NAC73" s="14"/>
      <c r="NAD73" s="14"/>
      <c r="NAE73" s="14"/>
      <c r="NAF73" s="14"/>
      <c r="NAG73" s="14"/>
      <c r="NAH73" s="14"/>
      <c r="NAI73" s="14"/>
      <c r="NAJ73" s="14"/>
      <c r="NAK73" s="14"/>
      <c r="NAL73" s="14"/>
      <c r="NAM73" s="14"/>
      <c r="NAN73" s="14"/>
      <c r="NAO73" s="14"/>
      <c r="NAP73" s="14"/>
      <c r="NAQ73" s="14"/>
      <c r="NAR73" s="14"/>
      <c r="NAS73" s="14"/>
      <c r="NAT73" s="14"/>
      <c r="NAU73" s="14"/>
      <c r="NAV73" s="14"/>
      <c r="NAW73" s="14"/>
      <c r="NAX73" s="14"/>
      <c r="NAY73" s="14"/>
      <c r="NAZ73" s="14"/>
      <c r="NBA73" s="14"/>
      <c r="NBB73" s="14"/>
      <c r="NBC73" s="14"/>
      <c r="NBD73" s="14"/>
      <c r="NBE73" s="14"/>
      <c r="NBF73" s="14"/>
      <c r="NBG73" s="14"/>
      <c r="NBH73" s="14"/>
      <c r="NBI73" s="14"/>
      <c r="NBJ73" s="14"/>
      <c r="NBK73" s="14"/>
      <c r="NBL73" s="14"/>
      <c r="NBM73" s="14"/>
      <c r="NBN73" s="14"/>
      <c r="NBO73" s="14"/>
      <c r="NBP73" s="14"/>
      <c r="NBQ73" s="14"/>
      <c r="NBR73" s="14"/>
      <c r="NBS73" s="14"/>
      <c r="NBT73" s="14"/>
      <c r="NBU73" s="14"/>
      <c r="NBV73" s="14"/>
      <c r="NBW73" s="14"/>
      <c r="NBX73" s="14"/>
      <c r="NBY73" s="14"/>
      <c r="NBZ73" s="14"/>
      <c r="NCA73" s="14"/>
      <c r="NCB73" s="14"/>
      <c r="NCC73" s="14"/>
      <c r="NCD73" s="14"/>
      <c r="NCE73" s="14"/>
      <c r="NCF73" s="14"/>
      <c r="NCG73" s="14"/>
      <c r="NCH73" s="14"/>
      <c r="NCI73" s="14"/>
      <c r="NCJ73" s="14"/>
      <c r="NCK73" s="14"/>
      <c r="NCL73" s="14"/>
      <c r="NCM73" s="14"/>
      <c r="NCN73" s="14"/>
      <c r="NCO73" s="14"/>
      <c r="NCP73" s="14"/>
      <c r="NCQ73" s="14"/>
      <c r="NCR73" s="14"/>
      <c r="NCS73" s="14"/>
      <c r="NCT73" s="14"/>
      <c r="NCU73" s="14"/>
      <c r="NCV73" s="14"/>
      <c r="NCW73" s="14"/>
      <c r="NCX73" s="14"/>
      <c r="NCY73" s="14"/>
      <c r="NCZ73" s="14"/>
      <c r="NDA73" s="14"/>
      <c r="NDB73" s="14"/>
      <c r="NDC73" s="14"/>
      <c r="NDD73" s="14"/>
      <c r="NDE73" s="14"/>
      <c r="NDF73" s="14"/>
      <c r="NDG73" s="14"/>
      <c r="NDH73" s="14"/>
      <c r="NDI73" s="14"/>
      <c r="NDJ73" s="14"/>
      <c r="NDK73" s="14"/>
      <c r="NDL73" s="14"/>
      <c r="NDM73" s="14"/>
      <c r="NDN73" s="14"/>
      <c r="NDO73" s="14"/>
      <c r="NDP73" s="14"/>
      <c r="NDQ73" s="14"/>
      <c r="NDR73" s="14"/>
      <c r="NDS73" s="14"/>
      <c r="NDT73" s="14"/>
      <c r="NDU73" s="14"/>
      <c r="NDV73" s="14"/>
      <c r="NDW73" s="14"/>
      <c r="NDX73" s="14"/>
      <c r="NDY73" s="14"/>
      <c r="NDZ73" s="14"/>
      <c r="NEA73" s="14"/>
      <c r="NEB73" s="14"/>
      <c r="NEC73" s="14"/>
      <c r="NED73" s="14"/>
      <c r="NEE73" s="14"/>
      <c r="NEF73" s="14"/>
      <c r="NEG73" s="14"/>
      <c r="NEH73" s="14"/>
      <c r="NEI73" s="14"/>
      <c r="NEJ73" s="14"/>
      <c r="NEK73" s="14"/>
      <c r="NEL73" s="14"/>
      <c r="NEM73" s="14"/>
      <c r="NEN73" s="14"/>
      <c r="NEO73" s="14"/>
      <c r="NEP73" s="14"/>
      <c r="NEQ73" s="14"/>
      <c r="NER73" s="14"/>
      <c r="NES73" s="14"/>
      <c r="NET73" s="14"/>
      <c r="NEU73" s="14"/>
      <c r="NEV73" s="14"/>
      <c r="NEW73" s="14"/>
      <c r="NEX73" s="14"/>
      <c r="NEY73" s="14"/>
      <c r="NEZ73" s="14"/>
      <c r="NFA73" s="14"/>
      <c r="NFB73" s="14"/>
      <c r="NFC73" s="14"/>
      <c r="NFD73" s="14"/>
      <c r="NFE73" s="14"/>
      <c r="NFF73" s="14"/>
      <c r="NFG73" s="14"/>
      <c r="NFH73" s="14"/>
      <c r="NFI73" s="14"/>
      <c r="NFJ73" s="14"/>
      <c r="NFK73" s="14"/>
      <c r="NFL73" s="14"/>
      <c r="NFM73" s="14"/>
      <c r="NFN73" s="14"/>
      <c r="NFO73" s="14"/>
      <c r="NFP73" s="14"/>
      <c r="NFQ73" s="14"/>
      <c r="NFR73" s="14"/>
      <c r="NFS73" s="14"/>
      <c r="NFT73" s="14"/>
      <c r="NFU73" s="14"/>
      <c r="NFV73" s="14"/>
      <c r="NFW73" s="14"/>
      <c r="NFX73" s="14"/>
      <c r="NFY73" s="14"/>
      <c r="NFZ73" s="14"/>
      <c r="NGA73" s="14"/>
      <c r="NGB73" s="14"/>
      <c r="NGC73" s="14"/>
      <c r="NGD73" s="14"/>
      <c r="NGE73" s="14"/>
      <c r="NGF73" s="14"/>
      <c r="NGG73" s="14"/>
      <c r="NGH73" s="14"/>
      <c r="NGI73" s="14"/>
      <c r="NGJ73" s="14"/>
      <c r="NGK73" s="14"/>
      <c r="NGL73" s="14"/>
      <c r="NGM73" s="14"/>
      <c r="NGN73" s="14"/>
      <c r="NGO73" s="14"/>
      <c r="NGP73" s="14"/>
      <c r="NGQ73" s="14"/>
      <c r="NGR73" s="14"/>
      <c r="NGS73" s="14"/>
      <c r="NGT73" s="14"/>
      <c r="NGU73" s="14"/>
      <c r="NGV73" s="14"/>
      <c r="NGW73" s="14"/>
      <c r="NGX73" s="14"/>
      <c r="NGY73" s="14"/>
      <c r="NGZ73" s="14"/>
      <c r="NHA73" s="14"/>
      <c r="NHB73" s="14"/>
      <c r="NHC73" s="14"/>
      <c r="NHD73" s="14"/>
      <c r="NHE73" s="14"/>
      <c r="NHF73" s="14"/>
      <c r="NHG73" s="14"/>
      <c r="NHH73" s="14"/>
      <c r="NHI73" s="14"/>
      <c r="NHJ73" s="14"/>
      <c r="NHK73" s="14"/>
      <c r="NHL73" s="14"/>
      <c r="NHM73" s="14"/>
      <c r="NHN73" s="14"/>
      <c r="NHO73" s="14"/>
      <c r="NHP73" s="14"/>
      <c r="NHQ73" s="14"/>
      <c r="NHR73" s="14"/>
      <c r="NHS73" s="14"/>
      <c r="NHT73" s="14"/>
      <c r="NHU73" s="14"/>
      <c r="NHV73" s="14"/>
      <c r="NHW73" s="14"/>
      <c r="NHX73" s="14"/>
      <c r="NHY73" s="14"/>
      <c r="NHZ73" s="14"/>
      <c r="NIA73" s="14"/>
      <c r="NIB73" s="14"/>
      <c r="NIC73" s="14"/>
      <c r="NID73" s="14"/>
      <c r="NIE73" s="14"/>
      <c r="NIF73" s="14"/>
      <c r="NIG73" s="14"/>
      <c r="NIH73" s="14"/>
      <c r="NII73" s="14"/>
      <c r="NIJ73" s="14"/>
      <c r="NIK73" s="14"/>
      <c r="NIL73" s="14"/>
      <c r="NIM73" s="14"/>
      <c r="NIN73" s="14"/>
      <c r="NIO73" s="14"/>
      <c r="NIP73" s="14"/>
      <c r="NIQ73" s="14"/>
      <c r="NIR73" s="14"/>
      <c r="NIS73" s="14"/>
      <c r="NIT73" s="14"/>
      <c r="NIU73" s="14"/>
      <c r="NIV73" s="14"/>
      <c r="NIW73" s="14"/>
      <c r="NIX73" s="14"/>
      <c r="NIY73" s="14"/>
      <c r="NIZ73" s="14"/>
      <c r="NJA73" s="14"/>
      <c r="NJB73" s="14"/>
      <c r="NJC73" s="14"/>
      <c r="NJD73" s="14"/>
      <c r="NJE73" s="14"/>
      <c r="NJF73" s="14"/>
      <c r="NJG73" s="14"/>
      <c r="NJH73" s="14"/>
      <c r="NJI73" s="14"/>
      <c r="NJJ73" s="14"/>
      <c r="NJK73" s="14"/>
      <c r="NJL73" s="14"/>
      <c r="NJM73" s="14"/>
      <c r="NJN73" s="14"/>
      <c r="NJO73" s="14"/>
      <c r="NJP73" s="14"/>
      <c r="NJQ73" s="14"/>
      <c r="NJR73" s="14"/>
      <c r="NJS73" s="14"/>
      <c r="NJT73" s="14"/>
      <c r="NJU73" s="14"/>
      <c r="NJV73" s="14"/>
      <c r="NJW73" s="14"/>
      <c r="NJX73" s="14"/>
      <c r="NJY73" s="14"/>
      <c r="NJZ73" s="14"/>
      <c r="NKA73" s="14"/>
      <c r="NKB73" s="14"/>
      <c r="NKC73" s="14"/>
      <c r="NKD73" s="14"/>
      <c r="NKE73" s="14"/>
      <c r="NKF73" s="14"/>
      <c r="NKG73" s="14"/>
      <c r="NKH73" s="14"/>
      <c r="NKI73" s="14"/>
      <c r="NKJ73" s="14"/>
      <c r="NKK73" s="14"/>
      <c r="NKL73" s="14"/>
      <c r="NKM73" s="14"/>
      <c r="NKN73" s="14"/>
      <c r="NKO73" s="14"/>
      <c r="NKP73" s="14"/>
      <c r="NKQ73" s="14"/>
      <c r="NKR73" s="14"/>
      <c r="NKS73" s="14"/>
      <c r="NKT73" s="14"/>
      <c r="NKU73" s="14"/>
      <c r="NKV73" s="14"/>
      <c r="NKW73" s="14"/>
      <c r="NKX73" s="14"/>
      <c r="NKY73" s="14"/>
      <c r="NKZ73" s="14"/>
      <c r="NLA73" s="14"/>
      <c r="NLB73" s="14"/>
      <c r="NLC73" s="14"/>
      <c r="NLD73" s="14"/>
      <c r="NLE73" s="14"/>
      <c r="NLF73" s="14"/>
      <c r="NLG73" s="14"/>
      <c r="NLH73" s="14"/>
      <c r="NLI73" s="14"/>
      <c r="NLJ73" s="14"/>
      <c r="NLK73" s="14"/>
      <c r="NLL73" s="14"/>
      <c r="NLM73" s="14"/>
      <c r="NLN73" s="14"/>
      <c r="NLO73" s="14"/>
      <c r="NLP73" s="14"/>
      <c r="NLQ73" s="14"/>
      <c r="NLR73" s="14"/>
      <c r="NLS73" s="14"/>
      <c r="NLT73" s="14"/>
      <c r="NLU73" s="14"/>
      <c r="NLV73" s="14"/>
      <c r="NLW73" s="14"/>
      <c r="NLX73" s="14"/>
      <c r="NLY73" s="14"/>
      <c r="NLZ73" s="14"/>
      <c r="NMA73" s="14"/>
      <c r="NMB73" s="14"/>
      <c r="NMC73" s="14"/>
      <c r="NMD73" s="14"/>
      <c r="NME73" s="14"/>
      <c r="NMF73" s="14"/>
      <c r="NMG73" s="14"/>
      <c r="NMH73" s="14"/>
      <c r="NMI73" s="14"/>
      <c r="NMJ73" s="14"/>
      <c r="NMK73" s="14"/>
      <c r="NML73" s="14"/>
      <c r="NMM73" s="14"/>
      <c r="NMN73" s="14"/>
      <c r="NMO73" s="14"/>
      <c r="NMP73" s="14"/>
      <c r="NMQ73" s="14"/>
      <c r="NMR73" s="14"/>
      <c r="NMS73" s="14"/>
      <c r="NMT73" s="14"/>
      <c r="NMU73" s="14"/>
      <c r="NMV73" s="14"/>
      <c r="NMW73" s="14"/>
      <c r="NMX73" s="14"/>
      <c r="NMY73" s="14"/>
      <c r="NMZ73" s="14"/>
      <c r="NNA73" s="14"/>
      <c r="NNB73" s="14"/>
      <c r="NNC73" s="14"/>
      <c r="NND73" s="14"/>
      <c r="NNE73" s="14"/>
      <c r="NNF73" s="14"/>
      <c r="NNG73" s="14"/>
      <c r="NNH73" s="14"/>
      <c r="NNI73" s="14"/>
      <c r="NNJ73" s="14"/>
      <c r="NNK73" s="14"/>
      <c r="NNL73" s="14"/>
      <c r="NNM73" s="14"/>
      <c r="NNN73" s="14"/>
      <c r="NNO73" s="14"/>
      <c r="NNP73" s="14"/>
      <c r="NNQ73" s="14"/>
      <c r="NNR73" s="14"/>
      <c r="NNS73" s="14"/>
      <c r="NNT73" s="14"/>
      <c r="NNU73" s="14"/>
      <c r="NNV73" s="14"/>
      <c r="NNW73" s="14"/>
      <c r="NNX73" s="14"/>
      <c r="NNY73" s="14"/>
      <c r="NNZ73" s="14"/>
      <c r="NOA73" s="14"/>
      <c r="NOB73" s="14"/>
      <c r="NOC73" s="14"/>
      <c r="NOD73" s="14"/>
      <c r="NOE73" s="14"/>
      <c r="NOF73" s="14"/>
      <c r="NOG73" s="14"/>
      <c r="NOH73" s="14"/>
      <c r="NOI73" s="14"/>
      <c r="NOJ73" s="14"/>
      <c r="NOK73" s="14"/>
      <c r="NOL73" s="14"/>
      <c r="NOM73" s="14"/>
      <c r="NON73" s="14"/>
      <c r="NOO73" s="14"/>
      <c r="NOP73" s="14"/>
      <c r="NOQ73" s="14"/>
      <c r="NOR73" s="14"/>
      <c r="NOS73" s="14"/>
      <c r="NOT73" s="14"/>
      <c r="NOU73" s="14"/>
      <c r="NOV73" s="14"/>
      <c r="NOW73" s="14"/>
      <c r="NOX73" s="14"/>
      <c r="NOY73" s="14"/>
      <c r="NOZ73" s="14"/>
      <c r="NPA73" s="14"/>
      <c r="NPB73" s="14"/>
      <c r="NPC73" s="14"/>
      <c r="NPD73" s="14"/>
      <c r="NPE73" s="14"/>
      <c r="NPF73" s="14"/>
      <c r="NPG73" s="14"/>
      <c r="NPH73" s="14"/>
      <c r="NPI73" s="14"/>
      <c r="NPJ73" s="14"/>
      <c r="NPK73" s="14"/>
      <c r="NPL73" s="14"/>
      <c r="NPM73" s="14"/>
      <c r="NPN73" s="14"/>
      <c r="NPO73" s="14"/>
      <c r="NPP73" s="14"/>
      <c r="NPQ73" s="14"/>
      <c r="NPR73" s="14"/>
      <c r="NPS73" s="14"/>
      <c r="NPT73" s="14"/>
      <c r="NPU73" s="14"/>
      <c r="NPV73" s="14"/>
      <c r="NPW73" s="14"/>
      <c r="NPX73" s="14"/>
      <c r="NPY73" s="14"/>
      <c r="NPZ73" s="14"/>
      <c r="NQA73" s="14"/>
      <c r="NQB73" s="14"/>
      <c r="NQC73" s="14"/>
      <c r="NQD73" s="14"/>
      <c r="NQE73" s="14"/>
      <c r="NQF73" s="14"/>
      <c r="NQG73" s="14"/>
      <c r="NQH73" s="14"/>
      <c r="NQI73" s="14"/>
      <c r="NQJ73" s="14"/>
      <c r="NQK73" s="14"/>
      <c r="NQL73" s="14"/>
      <c r="NQM73" s="14"/>
      <c r="NQN73" s="14"/>
      <c r="NQO73" s="14"/>
      <c r="NQP73" s="14"/>
      <c r="NQQ73" s="14"/>
      <c r="NQR73" s="14"/>
      <c r="NQS73" s="14"/>
      <c r="NQT73" s="14"/>
      <c r="NQU73" s="14"/>
      <c r="NQV73" s="14"/>
      <c r="NQW73" s="14"/>
      <c r="NQX73" s="14"/>
      <c r="NQY73" s="14"/>
      <c r="NQZ73" s="14"/>
      <c r="NRA73" s="14"/>
      <c r="NRB73" s="14"/>
      <c r="NRC73" s="14"/>
      <c r="NRD73" s="14"/>
      <c r="NRE73" s="14"/>
      <c r="NRF73" s="14"/>
      <c r="NRG73" s="14"/>
      <c r="NRH73" s="14"/>
      <c r="NRI73" s="14"/>
      <c r="NRJ73" s="14"/>
      <c r="NRK73" s="14"/>
      <c r="NRL73" s="14"/>
      <c r="NRM73" s="14"/>
      <c r="NRN73" s="14"/>
      <c r="NRO73" s="14"/>
      <c r="NRP73" s="14"/>
      <c r="NRQ73" s="14"/>
      <c r="NRR73" s="14"/>
      <c r="NRS73" s="14"/>
      <c r="NRT73" s="14"/>
      <c r="NRU73" s="14"/>
      <c r="NRV73" s="14"/>
      <c r="NRW73" s="14"/>
      <c r="NRX73" s="14"/>
      <c r="NRY73" s="14"/>
      <c r="NRZ73" s="14"/>
      <c r="NSA73" s="14"/>
      <c r="NSB73" s="14"/>
      <c r="NSC73" s="14"/>
      <c r="NSD73" s="14"/>
      <c r="NSE73" s="14"/>
      <c r="NSF73" s="14"/>
      <c r="NSG73" s="14"/>
      <c r="NSH73" s="14"/>
      <c r="NSI73" s="14"/>
      <c r="NSJ73" s="14"/>
      <c r="NSK73" s="14"/>
      <c r="NSL73" s="14"/>
      <c r="NSM73" s="14"/>
      <c r="NSN73" s="14"/>
      <c r="NSO73" s="14"/>
      <c r="NSP73" s="14"/>
      <c r="NSQ73" s="14"/>
      <c r="NSR73" s="14"/>
      <c r="NSS73" s="14"/>
      <c r="NST73" s="14"/>
      <c r="NSU73" s="14"/>
      <c r="NSV73" s="14"/>
      <c r="NSW73" s="14"/>
      <c r="NSX73" s="14"/>
      <c r="NSY73" s="14"/>
      <c r="NSZ73" s="14"/>
      <c r="NTA73" s="14"/>
      <c r="NTB73" s="14"/>
      <c r="NTC73" s="14"/>
      <c r="NTD73" s="14"/>
      <c r="NTE73" s="14"/>
      <c r="NTF73" s="14"/>
      <c r="NTG73" s="14"/>
      <c r="NTH73" s="14"/>
      <c r="NTI73" s="14"/>
      <c r="NTJ73" s="14"/>
      <c r="NTK73" s="14"/>
      <c r="NTL73" s="14"/>
      <c r="NTM73" s="14"/>
      <c r="NTN73" s="14"/>
      <c r="NTO73" s="14"/>
      <c r="NTP73" s="14"/>
      <c r="NTQ73" s="14"/>
      <c r="NTR73" s="14"/>
      <c r="NTS73" s="14"/>
      <c r="NTT73" s="14"/>
      <c r="NTU73" s="14"/>
      <c r="NTV73" s="14"/>
      <c r="NTW73" s="14"/>
      <c r="NTX73" s="14"/>
      <c r="NTY73" s="14"/>
      <c r="NTZ73" s="14"/>
      <c r="NUA73" s="14"/>
      <c r="NUB73" s="14"/>
      <c r="NUC73" s="14"/>
      <c r="NUD73" s="14"/>
      <c r="NUE73" s="14"/>
      <c r="NUF73" s="14"/>
      <c r="NUG73" s="14"/>
      <c r="NUH73" s="14"/>
      <c r="NUI73" s="14"/>
      <c r="NUJ73" s="14"/>
      <c r="NUK73" s="14"/>
      <c r="NUL73" s="14"/>
      <c r="NUM73" s="14"/>
      <c r="NUN73" s="14"/>
      <c r="NUO73" s="14"/>
      <c r="NUP73" s="14"/>
      <c r="NUQ73" s="14"/>
      <c r="NUR73" s="14"/>
      <c r="NUS73" s="14"/>
      <c r="NUT73" s="14"/>
      <c r="NUU73" s="14"/>
      <c r="NUV73" s="14"/>
      <c r="NUW73" s="14"/>
      <c r="NUX73" s="14"/>
      <c r="NUY73" s="14"/>
      <c r="NUZ73" s="14"/>
      <c r="NVA73" s="14"/>
      <c r="NVB73" s="14"/>
      <c r="NVC73" s="14"/>
      <c r="NVD73" s="14"/>
      <c r="NVE73" s="14"/>
      <c r="NVF73" s="14"/>
      <c r="NVG73" s="14"/>
      <c r="NVH73" s="14"/>
      <c r="NVI73" s="14"/>
      <c r="NVJ73" s="14"/>
      <c r="NVK73" s="14"/>
      <c r="NVL73" s="14"/>
      <c r="NVM73" s="14"/>
      <c r="NVN73" s="14"/>
      <c r="NVO73" s="14"/>
      <c r="NVP73" s="14"/>
      <c r="NVQ73" s="14"/>
      <c r="NVR73" s="14"/>
      <c r="NVS73" s="14"/>
      <c r="NVT73" s="14"/>
      <c r="NVU73" s="14"/>
      <c r="NVV73" s="14"/>
      <c r="NVW73" s="14"/>
      <c r="NVX73" s="14"/>
      <c r="NVY73" s="14"/>
      <c r="NVZ73" s="14"/>
      <c r="NWA73" s="14"/>
      <c r="NWB73" s="14"/>
      <c r="NWC73" s="14"/>
      <c r="NWD73" s="14"/>
      <c r="NWE73" s="14"/>
      <c r="NWF73" s="14"/>
      <c r="NWG73" s="14"/>
      <c r="NWH73" s="14"/>
      <c r="NWI73" s="14"/>
      <c r="NWJ73" s="14"/>
      <c r="NWK73" s="14"/>
      <c r="NWL73" s="14"/>
      <c r="NWM73" s="14"/>
      <c r="NWN73" s="14"/>
      <c r="NWO73" s="14"/>
      <c r="NWP73" s="14"/>
      <c r="NWQ73" s="14"/>
      <c r="NWR73" s="14"/>
      <c r="NWS73" s="14"/>
      <c r="NWT73" s="14"/>
      <c r="NWU73" s="14"/>
      <c r="NWV73" s="14"/>
      <c r="NWW73" s="14"/>
      <c r="NWX73" s="14"/>
      <c r="NWY73" s="14"/>
      <c r="NWZ73" s="14"/>
      <c r="NXA73" s="14"/>
      <c r="NXB73" s="14"/>
      <c r="NXC73" s="14"/>
      <c r="NXD73" s="14"/>
      <c r="NXE73" s="14"/>
      <c r="NXF73" s="14"/>
      <c r="NXG73" s="14"/>
      <c r="NXH73" s="14"/>
      <c r="NXI73" s="14"/>
      <c r="NXJ73" s="14"/>
      <c r="NXK73" s="14"/>
      <c r="NXL73" s="14"/>
      <c r="NXM73" s="14"/>
      <c r="NXN73" s="14"/>
      <c r="NXO73" s="14"/>
      <c r="NXP73" s="14"/>
      <c r="NXQ73" s="14"/>
      <c r="NXR73" s="14"/>
      <c r="NXS73" s="14"/>
      <c r="NXT73" s="14"/>
      <c r="NXU73" s="14"/>
      <c r="NXV73" s="14"/>
      <c r="NXW73" s="14"/>
      <c r="NXX73" s="14"/>
      <c r="NXY73" s="14"/>
      <c r="NXZ73" s="14"/>
      <c r="NYA73" s="14"/>
      <c r="NYB73" s="14"/>
      <c r="NYC73" s="14"/>
      <c r="NYD73" s="14"/>
      <c r="NYE73" s="14"/>
      <c r="NYF73" s="14"/>
      <c r="NYG73" s="14"/>
      <c r="NYH73" s="14"/>
      <c r="NYI73" s="14"/>
      <c r="NYJ73" s="14"/>
      <c r="NYK73" s="14"/>
      <c r="NYL73" s="14"/>
      <c r="NYM73" s="14"/>
      <c r="NYN73" s="14"/>
      <c r="NYO73" s="14"/>
      <c r="NYP73" s="14"/>
      <c r="NYQ73" s="14"/>
      <c r="NYR73" s="14"/>
      <c r="NYS73" s="14"/>
      <c r="NYT73" s="14"/>
      <c r="NYU73" s="14"/>
      <c r="NYV73" s="14"/>
      <c r="NYW73" s="14"/>
      <c r="NYX73" s="14"/>
      <c r="NYY73" s="14"/>
      <c r="NYZ73" s="14"/>
      <c r="NZA73" s="14"/>
      <c r="NZB73" s="14"/>
      <c r="NZC73" s="14"/>
      <c r="NZD73" s="14"/>
      <c r="NZE73" s="14"/>
      <c r="NZF73" s="14"/>
      <c r="NZG73" s="14"/>
      <c r="NZH73" s="14"/>
      <c r="NZI73" s="14"/>
      <c r="NZJ73" s="14"/>
      <c r="NZK73" s="14"/>
      <c r="NZL73" s="14"/>
      <c r="NZM73" s="14"/>
      <c r="NZN73" s="14"/>
      <c r="NZO73" s="14"/>
      <c r="NZP73" s="14"/>
      <c r="NZQ73" s="14"/>
      <c r="NZR73" s="14"/>
      <c r="NZS73" s="14"/>
      <c r="NZT73" s="14"/>
      <c r="NZU73" s="14"/>
      <c r="NZV73" s="14"/>
      <c r="NZW73" s="14"/>
      <c r="NZX73" s="14"/>
      <c r="NZY73" s="14"/>
      <c r="NZZ73" s="14"/>
      <c r="OAA73" s="14"/>
      <c r="OAB73" s="14"/>
      <c r="OAC73" s="14"/>
      <c r="OAD73" s="14"/>
      <c r="OAE73" s="14"/>
      <c r="OAF73" s="14"/>
      <c r="OAG73" s="14"/>
      <c r="OAH73" s="14"/>
      <c r="OAI73" s="14"/>
      <c r="OAJ73" s="14"/>
      <c r="OAK73" s="14"/>
      <c r="OAL73" s="14"/>
      <c r="OAM73" s="14"/>
      <c r="OAN73" s="14"/>
      <c r="OAO73" s="14"/>
      <c r="OAP73" s="14"/>
      <c r="OAQ73" s="14"/>
      <c r="OAR73" s="14"/>
      <c r="OAS73" s="14"/>
      <c r="OAT73" s="14"/>
      <c r="OAU73" s="14"/>
      <c r="OAV73" s="14"/>
      <c r="OAW73" s="14"/>
      <c r="OAX73" s="14"/>
      <c r="OAY73" s="14"/>
      <c r="OAZ73" s="14"/>
      <c r="OBA73" s="14"/>
      <c r="OBB73" s="14"/>
      <c r="OBC73" s="14"/>
      <c r="OBD73" s="14"/>
      <c r="OBE73" s="14"/>
      <c r="OBF73" s="14"/>
      <c r="OBG73" s="14"/>
      <c r="OBH73" s="14"/>
      <c r="OBI73" s="14"/>
      <c r="OBJ73" s="14"/>
      <c r="OBK73" s="14"/>
      <c r="OBL73" s="14"/>
      <c r="OBM73" s="14"/>
      <c r="OBN73" s="14"/>
      <c r="OBO73" s="14"/>
      <c r="OBP73" s="14"/>
      <c r="OBQ73" s="14"/>
      <c r="OBR73" s="14"/>
      <c r="OBS73" s="14"/>
      <c r="OBT73" s="14"/>
      <c r="OBU73" s="14"/>
      <c r="OBV73" s="14"/>
      <c r="OBW73" s="14"/>
      <c r="OBX73" s="14"/>
      <c r="OBY73" s="14"/>
      <c r="OBZ73" s="14"/>
      <c r="OCA73" s="14"/>
      <c r="OCB73" s="14"/>
      <c r="OCC73" s="14"/>
      <c r="OCD73" s="14"/>
      <c r="OCE73" s="14"/>
      <c r="OCF73" s="14"/>
      <c r="OCG73" s="14"/>
      <c r="OCH73" s="14"/>
      <c r="OCI73" s="14"/>
      <c r="OCJ73" s="14"/>
      <c r="OCK73" s="14"/>
      <c r="OCL73" s="14"/>
      <c r="OCM73" s="14"/>
      <c r="OCN73" s="14"/>
      <c r="OCO73" s="14"/>
      <c r="OCP73" s="14"/>
      <c r="OCQ73" s="14"/>
      <c r="OCR73" s="14"/>
      <c r="OCS73" s="14"/>
      <c r="OCT73" s="14"/>
      <c r="OCU73" s="14"/>
      <c r="OCV73" s="14"/>
      <c r="OCW73" s="14"/>
      <c r="OCX73" s="14"/>
      <c r="OCY73" s="14"/>
      <c r="OCZ73" s="14"/>
      <c r="ODA73" s="14"/>
      <c r="ODB73" s="14"/>
      <c r="ODC73" s="14"/>
      <c r="ODD73" s="14"/>
      <c r="ODE73" s="14"/>
      <c r="ODF73" s="14"/>
      <c r="ODG73" s="14"/>
      <c r="ODH73" s="14"/>
      <c r="ODI73" s="14"/>
      <c r="ODJ73" s="14"/>
      <c r="ODK73" s="14"/>
      <c r="ODL73" s="14"/>
      <c r="ODM73" s="14"/>
      <c r="ODN73" s="14"/>
      <c r="ODO73" s="14"/>
      <c r="ODP73" s="14"/>
      <c r="ODQ73" s="14"/>
      <c r="ODR73" s="14"/>
      <c r="ODS73" s="14"/>
      <c r="ODT73" s="14"/>
      <c r="ODU73" s="14"/>
      <c r="ODV73" s="14"/>
      <c r="ODW73" s="14"/>
      <c r="ODX73" s="14"/>
      <c r="ODY73" s="14"/>
      <c r="ODZ73" s="14"/>
      <c r="OEA73" s="14"/>
      <c r="OEB73" s="14"/>
      <c r="OEC73" s="14"/>
      <c r="OED73" s="14"/>
      <c r="OEE73" s="14"/>
      <c r="OEF73" s="14"/>
      <c r="OEG73" s="14"/>
      <c r="OEH73" s="14"/>
      <c r="OEI73" s="14"/>
      <c r="OEJ73" s="14"/>
      <c r="OEK73" s="14"/>
      <c r="OEL73" s="14"/>
      <c r="OEM73" s="14"/>
      <c r="OEN73" s="14"/>
      <c r="OEO73" s="14"/>
      <c r="OEP73" s="14"/>
      <c r="OEQ73" s="14"/>
      <c r="OER73" s="14"/>
      <c r="OES73" s="14"/>
      <c r="OET73" s="14"/>
      <c r="OEU73" s="14"/>
      <c r="OEV73" s="14"/>
      <c r="OEW73" s="14"/>
      <c r="OEX73" s="14"/>
      <c r="OEY73" s="14"/>
      <c r="OEZ73" s="14"/>
      <c r="OFA73" s="14"/>
      <c r="OFB73" s="14"/>
      <c r="OFC73" s="14"/>
      <c r="OFD73" s="14"/>
      <c r="OFE73" s="14"/>
      <c r="OFF73" s="14"/>
      <c r="OFG73" s="14"/>
      <c r="OFH73" s="14"/>
      <c r="OFI73" s="14"/>
      <c r="OFJ73" s="14"/>
      <c r="OFK73" s="14"/>
      <c r="OFL73" s="14"/>
      <c r="OFM73" s="14"/>
      <c r="OFN73" s="14"/>
      <c r="OFO73" s="14"/>
      <c r="OFP73" s="14"/>
      <c r="OFQ73" s="14"/>
      <c r="OFR73" s="14"/>
      <c r="OFS73" s="14"/>
      <c r="OFT73" s="14"/>
      <c r="OFU73" s="14"/>
      <c r="OFV73" s="14"/>
      <c r="OFW73" s="14"/>
      <c r="OFX73" s="14"/>
      <c r="OFY73" s="14"/>
      <c r="OFZ73" s="14"/>
      <c r="OGA73" s="14"/>
      <c r="OGB73" s="14"/>
      <c r="OGC73" s="14"/>
      <c r="OGD73" s="14"/>
      <c r="OGE73" s="14"/>
      <c r="OGF73" s="14"/>
      <c r="OGG73" s="14"/>
      <c r="OGH73" s="14"/>
      <c r="OGI73" s="14"/>
      <c r="OGJ73" s="14"/>
      <c r="OGK73" s="14"/>
      <c r="OGL73" s="14"/>
      <c r="OGM73" s="14"/>
      <c r="OGN73" s="14"/>
      <c r="OGO73" s="14"/>
      <c r="OGP73" s="14"/>
      <c r="OGQ73" s="14"/>
      <c r="OGR73" s="14"/>
      <c r="OGS73" s="14"/>
      <c r="OGT73" s="14"/>
      <c r="OGU73" s="14"/>
      <c r="OGV73" s="14"/>
      <c r="OGW73" s="14"/>
      <c r="OGX73" s="14"/>
      <c r="OGY73" s="14"/>
      <c r="OGZ73" s="14"/>
      <c r="OHA73" s="14"/>
      <c r="OHB73" s="14"/>
      <c r="OHC73" s="14"/>
      <c r="OHD73" s="14"/>
      <c r="OHE73" s="14"/>
      <c r="OHF73" s="14"/>
      <c r="OHG73" s="14"/>
      <c r="OHH73" s="14"/>
      <c r="OHI73" s="14"/>
      <c r="OHJ73" s="14"/>
      <c r="OHK73" s="14"/>
      <c r="OHL73" s="14"/>
      <c r="OHM73" s="14"/>
      <c r="OHN73" s="14"/>
      <c r="OHO73" s="14"/>
      <c r="OHP73" s="14"/>
      <c r="OHQ73" s="14"/>
      <c r="OHR73" s="14"/>
      <c r="OHS73" s="14"/>
      <c r="OHT73" s="14"/>
      <c r="OHU73" s="14"/>
      <c r="OHV73" s="14"/>
      <c r="OHW73" s="14"/>
      <c r="OHX73" s="14"/>
      <c r="OHY73" s="14"/>
      <c r="OHZ73" s="14"/>
      <c r="OIA73" s="14"/>
      <c r="OIB73" s="14"/>
      <c r="OIC73" s="14"/>
      <c r="OID73" s="14"/>
      <c r="OIE73" s="14"/>
      <c r="OIF73" s="14"/>
      <c r="OIG73" s="14"/>
      <c r="OIH73" s="14"/>
      <c r="OII73" s="14"/>
      <c r="OIJ73" s="14"/>
      <c r="OIK73" s="14"/>
      <c r="OIL73" s="14"/>
      <c r="OIM73" s="14"/>
      <c r="OIN73" s="14"/>
      <c r="OIO73" s="14"/>
      <c r="OIP73" s="14"/>
      <c r="OIQ73" s="14"/>
      <c r="OIR73" s="14"/>
      <c r="OIS73" s="14"/>
      <c r="OIT73" s="14"/>
      <c r="OIU73" s="14"/>
      <c r="OIV73" s="14"/>
      <c r="OIW73" s="14"/>
      <c r="OIX73" s="14"/>
      <c r="OIY73" s="14"/>
      <c r="OIZ73" s="14"/>
      <c r="OJA73" s="14"/>
      <c r="OJB73" s="14"/>
      <c r="OJC73" s="14"/>
      <c r="OJD73" s="14"/>
      <c r="OJE73" s="14"/>
      <c r="OJF73" s="14"/>
      <c r="OJG73" s="14"/>
      <c r="OJH73" s="14"/>
      <c r="OJI73" s="14"/>
      <c r="OJJ73" s="14"/>
      <c r="OJK73" s="14"/>
      <c r="OJL73" s="14"/>
      <c r="OJM73" s="14"/>
      <c r="OJN73" s="14"/>
      <c r="OJO73" s="14"/>
      <c r="OJP73" s="14"/>
      <c r="OJQ73" s="14"/>
      <c r="OJR73" s="14"/>
      <c r="OJS73" s="14"/>
      <c r="OJT73" s="14"/>
      <c r="OJU73" s="14"/>
      <c r="OJV73" s="14"/>
      <c r="OJW73" s="14"/>
      <c r="OJX73" s="14"/>
      <c r="OJY73" s="14"/>
      <c r="OJZ73" s="14"/>
      <c r="OKA73" s="14"/>
      <c r="OKB73" s="14"/>
      <c r="OKC73" s="14"/>
      <c r="OKD73" s="14"/>
      <c r="OKE73" s="14"/>
      <c r="OKF73" s="14"/>
      <c r="OKG73" s="14"/>
      <c r="OKH73" s="14"/>
      <c r="OKI73" s="14"/>
      <c r="OKJ73" s="14"/>
      <c r="OKK73" s="14"/>
      <c r="OKL73" s="14"/>
      <c r="OKM73" s="14"/>
      <c r="OKN73" s="14"/>
      <c r="OKO73" s="14"/>
      <c r="OKP73" s="14"/>
      <c r="OKQ73" s="14"/>
      <c r="OKR73" s="14"/>
      <c r="OKS73" s="14"/>
      <c r="OKT73" s="14"/>
      <c r="OKU73" s="14"/>
      <c r="OKV73" s="14"/>
      <c r="OKW73" s="14"/>
      <c r="OKX73" s="14"/>
      <c r="OKY73" s="14"/>
      <c r="OKZ73" s="14"/>
      <c r="OLA73" s="14"/>
      <c r="OLB73" s="14"/>
      <c r="OLC73" s="14"/>
      <c r="OLD73" s="14"/>
      <c r="OLE73" s="14"/>
      <c r="OLF73" s="14"/>
      <c r="OLG73" s="14"/>
      <c r="OLH73" s="14"/>
      <c r="OLI73" s="14"/>
      <c r="OLJ73" s="14"/>
      <c r="OLK73" s="14"/>
      <c r="OLL73" s="14"/>
      <c r="OLM73" s="14"/>
      <c r="OLN73" s="14"/>
      <c r="OLO73" s="14"/>
      <c r="OLP73" s="14"/>
      <c r="OLQ73" s="14"/>
      <c r="OLR73" s="14"/>
      <c r="OLS73" s="14"/>
      <c r="OLT73" s="14"/>
      <c r="OLU73" s="14"/>
      <c r="OLV73" s="14"/>
      <c r="OLW73" s="14"/>
      <c r="OLX73" s="14"/>
      <c r="OLY73" s="14"/>
      <c r="OLZ73" s="14"/>
      <c r="OMA73" s="14"/>
      <c r="OMB73" s="14"/>
      <c r="OMC73" s="14"/>
      <c r="OMD73" s="14"/>
      <c r="OME73" s="14"/>
      <c r="OMF73" s="14"/>
      <c r="OMG73" s="14"/>
      <c r="OMH73" s="14"/>
      <c r="OMI73" s="14"/>
      <c r="OMJ73" s="14"/>
      <c r="OMK73" s="14"/>
      <c r="OML73" s="14"/>
      <c r="OMM73" s="14"/>
      <c r="OMN73" s="14"/>
      <c r="OMO73" s="14"/>
      <c r="OMP73" s="14"/>
      <c r="OMQ73" s="14"/>
      <c r="OMR73" s="14"/>
      <c r="OMS73" s="14"/>
      <c r="OMT73" s="14"/>
      <c r="OMU73" s="14"/>
      <c r="OMV73" s="14"/>
      <c r="OMW73" s="14"/>
      <c r="OMX73" s="14"/>
      <c r="OMY73" s="14"/>
      <c r="OMZ73" s="14"/>
      <c r="ONA73" s="14"/>
      <c r="ONB73" s="14"/>
      <c r="ONC73" s="14"/>
      <c r="OND73" s="14"/>
      <c r="ONE73" s="14"/>
      <c r="ONF73" s="14"/>
      <c r="ONG73" s="14"/>
      <c r="ONH73" s="14"/>
      <c r="ONI73" s="14"/>
      <c r="ONJ73" s="14"/>
      <c r="ONK73" s="14"/>
      <c r="ONL73" s="14"/>
      <c r="ONM73" s="14"/>
      <c r="ONN73" s="14"/>
      <c r="ONO73" s="14"/>
      <c r="ONP73" s="14"/>
      <c r="ONQ73" s="14"/>
      <c r="ONR73" s="14"/>
      <c r="ONS73" s="14"/>
      <c r="ONT73" s="14"/>
      <c r="ONU73" s="14"/>
      <c r="ONV73" s="14"/>
      <c r="ONW73" s="14"/>
      <c r="ONX73" s="14"/>
      <c r="ONY73" s="14"/>
      <c r="ONZ73" s="14"/>
      <c r="OOA73" s="14"/>
      <c r="OOB73" s="14"/>
      <c r="OOC73" s="14"/>
      <c r="OOD73" s="14"/>
      <c r="OOE73" s="14"/>
      <c r="OOF73" s="14"/>
      <c r="OOG73" s="14"/>
      <c r="OOH73" s="14"/>
      <c r="OOI73" s="14"/>
      <c r="OOJ73" s="14"/>
      <c r="OOK73" s="14"/>
      <c r="OOL73" s="14"/>
      <c r="OOM73" s="14"/>
      <c r="OON73" s="14"/>
      <c r="OOO73" s="14"/>
      <c r="OOP73" s="14"/>
      <c r="OOQ73" s="14"/>
      <c r="OOR73" s="14"/>
      <c r="OOS73" s="14"/>
      <c r="OOT73" s="14"/>
      <c r="OOU73" s="14"/>
      <c r="OOV73" s="14"/>
      <c r="OOW73" s="14"/>
      <c r="OOX73" s="14"/>
      <c r="OOY73" s="14"/>
      <c r="OOZ73" s="14"/>
      <c r="OPA73" s="14"/>
      <c r="OPB73" s="14"/>
      <c r="OPC73" s="14"/>
      <c r="OPD73" s="14"/>
      <c r="OPE73" s="14"/>
      <c r="OPF73" s="14"/>
      <c r="OPG73" s="14"/>
      <c r="OPH73" s="14"/>
      <c r="OPI73" s="14"/>
      <c r="OPJ73" s="14"/>
      <c r="OPK73" s="14"/>
      <c r="OPL73" s="14"/>
      <c r="OPM73" s="14"/>
      <c r="OPN73" s="14"/>
      <c r="OPO73" s="14"/>
      <c r="OPP73" s="14"/>
      <c r="OPQ73" s="14"/>
      <c r="OPR73" s="14"/>
      <c r="OPS73" s="14"/>
      <c r="OPT73" s="14"/>
      <c r="OPU73" s="14"/>
      <c r="OPV73" s="14"/>
      <c r="OPW73" s="14"/>
      <c r="OPX73" s="14"/>
      <c r="OPY73" s="14"/>
      <c r="OPZ73" s="14"/>
      <c r="OQA73" s="14"/>
      <c r="OQB73" s="14"/>
      <c r="OQC73" s="14"/>
      <c r="OQD73" s="14"/>
      <c r="OQE73" s="14"/>
      <c r="OQF73" s="14"/>
      <c r="OQG73" s="14"/>
      <c r="OQH73" s="14"/>
      <c r="OQI73" s="14"/>
      <c r="OQJ73" s="14"/>
      <c r="OQK73" s="14"/>
      <c r="OQL73" s="14"/>
      <c r="OQM73" s="14"/>
      <c r="OQN73" s="14"/>
      <c r="OQO73" s="14"/>
      <c r="OQP73" s="14"/>
      <c r="OQQ73" s="14"/>
      <c r="OQR73" s="14"/>
      <c r="OQS73" s="14"/>
      <c r="OQT73" s="14"/>
      <c r="OQU73" s="14"/>
      <c r="OQV73" s="14"/>
      <c r="OQW73" s="14"/>
      <c r="OQX73" s="14"/>
      <c r="OQY73" s="14"/>
      <c r="OQZ73" s="14"/>
      <c r="ORA73" s="14"/>
      <c r="ORB73" s="14"/>
      <c r="ORC73" s="14"/>
      <c r="ORD73" s="14"/>
      <c r="ORE73" s="14"/>
      <c r="ORF73" s="14"/>
      <c r="ORG73" s="14"/>
      <c r="ORH73" s="14"/>
      <c r="ORI73" s="14"/>
      <c r="ORJ73" s="14"/>
      <c r="ORK73" s="14"/>
      <c r="ORL73" s="14"/>
      <c r="ORM73" s="14"/>
      <c r="ORN73" s="14"/>
      <c r="ORO73" s="14"/>
      <c r="ORP73" s="14"/>
      <c r="ORQ73" s="14"/>
      <c r="ORR73" s="14"/>
      <c r="ORS73" s="14"/>
      <c r="ORT73" s="14"/>
      <c r="ORU73" s="14"/>
      <c r="ORV73" s="14"/>
      <c r="ORW73" s="14"/>
      <c r="ORX73" s="14"/>
      <c r="ORY73" s="14"/>
      <c r="ORZ73" s="14"/>
      <c r="OSA73" s="14"/>
      <c r="OSB73" s="14"/>
      <c r="OSC73" s="14"/>
      <c r="OSD73" s="14"/>
      <c r="OSE73" s="14"/>
      <c r="OSF73" s="14"/>
      <c r="OSG73" s="14"/>
      <c r="OSH73" s="14"/>
      <c r="OSI73" s="14"/>
      <c r="OSJ73" s="14"/>
      <c r="OSK73" s="14"/>
      <c r="OSL73" s="14"/>
      <c r="OSM73" s="14"/>
      <c r="OSN73" s="14"/>
      <c r="OSO73" s="14"/>
      <c r="OSP73" s="14"/>
      <c r="OSQ73" s="14"/>
      <c r="OSR73" s="14"/>
      <c r="OSS73" s="14"/>
      <c r="OST73" s="14"/>
      <c r="OSU73" s="14"/>
      <c r="OSV73" s="14"/>
      <c r="OSW73" s="14"/>
      <c r="OSX73" s="14"/>
      <c r="OSY73" s="14"/>
      <c r="OSZ73" s="14"/>
      <c r="OTA73" s="14"/>
      <c r="OTB73" s="14"/>
      <c r="OTC73" s="14"/>
      <c r="OTD73" s="14"/>
      <c r="OTE73" s="14"/>
      <c r="OTF73" s="14"/>
      <c r="OTG73" s="14"/>
      <c r="OTH73" s="14"/>
      <c r="OTI73" s="14"/>
      <c r="OTJ73" s="14"/>
      <c r="OTK73" s="14"/>
      <c r="OTL73" s="14"/>
      <c r="OTM73" s="14"/>
      <c r="OTN73" s="14"/>
      <c r="OTO73" s="14"/>
      <c r="OTP73" s="14"/>
      <c r="OTQ73" s="14"/>
      <c r="OTR73" s="14"/>
      <c r="OTS73" s="14"/>
      <c r="OTT73" s="14"/>
      <c r="OTU73" s="14"/>
      <c r="OTV73" s="14"/>
      <c r="OTW73" s="14"/>
      <c r="OTX73" s="14"/>
      <c r="OTY73" s="14"/>
      <c r="OTZ73" s="14"/>
      <c r="OUA73" s="14"/>
      <c r="OUB73" s="14"/>
      <c r="OUC73" s="14"/>
      <c r="OUD73" s="14"/>
      <c r="OUE73" s="14"/>
      <c r="OUF73" s="14"/>
      <c r="OUG73" s="14"/>
      <c r="OUH73" s="14"/>
      <c r="OUI73" s="14"/>
      <c r="OUJ73" s="14"/>
      <c r="OUK73" s="14"/>
      <c r="OUL73" s="14"/>
      <c r="OUM73" s="14"/>
      <c r="OUN73" s="14"/>
      <c r="OUO73" s="14"/>
      <c r="OUP73" s="14"/>
      <c r="OUQ73" s="14"/>
      <c r="OUR73" s="14"/>
      <c r="OUS73" s="14"/>
      <c r="OUT73" s="14"/>
      <c r="OUU73" s="14"/>
      <c r="OUV73" s="14"/>
      <c r="OUW73" s="14"/>
      <c r="OUX73" s="14"/>
      <c r="OUY73" s="14"/>
      <c r="OUZ73" s="14"/>
      <c r="OVA73" s="14"/>
      <c r="OVB73" s="14"/>
      <c r="OVC73" s="14"/>
      <c r="OVD73" s="14"/>
      <c r="OVE73" s="14"/>
      <c r="OVF73" s="14"/>
      <c r="OVG73" s="14"/>
      <c r="OVH73" s="14"/>
      <c r="OVI73" s="14"/>
      <c r="OVJ73" s="14"/>
      <c r="OVK73" s="14"/>
      <c r="OVL73" s="14"/>
      <c r="OVM73" s="14"/>
      <c r="OVN73" s="14"/>
      <c r="OVO73" s="14"/>
      <c r="OVP73" s="14"/>
      <c r="OVQ73" s="14"/>
      <c r="OVR73" s="14"/>
      <c r="OVS73" s="14"/>
      <c r="OVT73" s="14"/>
      <c r="OVU73" s="14"/>
      <c r="OVV73" s="14"/>
      <c r="OVW73" s="14"/>
      <c r="OVX73" s="14"/>
      <c r="OVY73" s="14"/>
      <c r="OVZ73" s="14"/>
      <c r="OWA73" s="14"/>
      <c r="OWB73" s="14"/>
      <c r="OWC73" s="14"/>
      <c r="OWD73" s="14"/>
      <c r="OWE73" s="14"/>
      <c r="OWF73" s="14"/>
      <c r="OWG73" s="14"/>
      <c r="OWH73" s="14"/>
      <c r="OWI73" s="14"/>
      <c r="OWJ73" s="14"/>
      <c r="OWK73" s="14"/>
      <c r="OWL73" s="14"/>
      <c r="OWM73" s="14"/>
      <c r="OWN73" s="14"/>
      <c r="OWO73" s="14"/>
      <c r="OWP73" s="14"/>
      <c r="OWQ73" s="14"/>
      <c r="OWR73" s="14"/>
      <c r="OWS73" s="14"/>
      <c r="OWT73" s="14"/>
      <c r="OWU73" s="14"/>
      <c r="OWV73" s="14"/>
      <c r="OWW73" s="14"/>
      <c r="OWX73" s="14"/>
      <c r="OWY73" s="14"/>
      <c r="OWZ73" s="14"/>
      <c r="OXA73" s="14"/>
      <c r="OXB73" s="14"/>
      <c r="OXC73" s="14"/>
      <c r="OXD73" s="14"/>
      <c r="OXE73" s="14"/>
      <c r="OXF73" s="14"/>
      <c r="OXG73" s="14"/>
      <c r="OXH73" s="14"/>
      <c r="OXI73" s="14"/>
      <c r="OXJ73" s="14"/>
      <c r="OXK73" s="14"/>
      <c r="OXL73" s="14"/>
      <c r="OXM73" s="14"/>
      <c r="OXN73" s="14"/>
      <c r="OXO73" s="14"/>
      <c r="OXP73" s="14"/>
      <c r="OXQ73" s="14"/>
      <c r="OXR73" s="14"/>
      <c r="OXS73" s="14"/>
      <c r="OXT73" s="14"/>
      <c r="OXU73" s="14"/>
      <c r="OXV73" s="14"/>
      <c r="OXW73" s="14"/>
      <c r="OXX73" s="14"/>
      <c r="OXY73" s="14"/>
      <c r="OXZ73" s="14"/>
      <c r="OYA73" s="14"/>
      <c r="OYB73" s="14"/>
      <c r="OYC73" s="14"/>
      <c r="OYD73" s="14"/>
      <c r="OYE73" s="14"/>
      <c r="OYF73" s="14"/>
      <c r="OYG73" s="14"/>
      <c r="OYH73" s="14"/>
      <c r="OYI73" s="14"/>
      <c r="OYJ73" s="14"/>
      <c r="OYK73" s="14"/>
      <c r="OYL73" s="14"/>
      <c r="OYM73" s="14"/>
      <c r="OYN73" s="14"/>
      <c r="OYO73" s="14"/>
      <c r="OYP73" s="14"/>
      <c r="OYQ73" s="14"/>
      <c r="OYR73" s="14"/>
      <c r="OYS73" s="14"/>
      <c r="OYT73" s="14"/>
      <c r="OYU73" s="14"/>
      <c r="OYV73" s="14"/>
      <c r="OYW73" s="14"/>
      <c r="OYX73" s="14"/>
      <c r="OYY73" s="14"/>
      <c r="OYZ73" s="14"/>
      <c r="OZA73" s="14"/>
      <c r="OZB73" s="14"/>
      <c r="OZC73" s="14"/>
      <c r="OZD73" s="14"/>
      <c r="OZE73" s="14"/>
      <c r="OZF73" s="14"/>
      <c r="OZG73" s="14"/>
      <c r="OZH73" s="14"/>
      <c r="OZI73" s="14"/>
      <c r="OZJ73" s="14"/>
      <c r="OZK73" s="14"/>
      <c r="OZL73" s="14"/>
      <c r="OZM73" s="14"/>
      <c r="OZN73" s="14"/>
      <c r="OZO73" s="14"/>
      <c r="OZP73" s="14"/>
      <c r="OZQ73" s="14"/>
      <c r="OZR73" s="14"/>
      <c r="OZS73" s="14"/>
      <c r="OZT73" s="14"/>
      <c r="OZU73" s="14"/>
      <c r="OZV73" s="14"/>
      <c r="OZW73" s="14"/>
      <c r="OZX73" s="14"/>
      <c r="OZY73" s="14"/>
      <c r="OZZ73" s="14"/>
      <c r="PAA73" s="14"/>
      <c r="PAB73" s="14"/>
      <c r="PAC73" s="14"/>
      <c r="PAD73" s="14"/>
      <c r="PAE73" s="14"/>
      <c r="PAF73" s="14"/>
      <c r="PAG73" s="14"/>
      <c r="PAH73" s="14"/>
      <c r="PAI73" s="14"/>
      <c r="PAJ73" s="14"/>
      <c r="PAK73" s="14"/>
      <c r="PAL73" s="14"/>
      <c r="PAM73" s="14"/>
      <c r="PAN73" s="14"/>
      <c r="PAO73" s="14"/>
      <c r="PAP73" s="14"/>
      <c r="PAQ73" s="14"/>
      <c r="PAR73" s="14"/>
      <c r="PAS73" s="14"/>
      <c r="PAT73" s="14"/>
      <c r="PAU73" s="14"/>
      <c r="PAV73" s="14"/>
      <c r="PAW73" s="14"/>
      <c r="PAX73" s="14"/>
      <c r="PAY73" s="14"/>
      <c r="PAZ73" s="14"/>
      <c r="PBA73" s="14"/>
      <c r="PBB73" s="14"/>
      <c r="PBC73" s="14"/>
      <c r="PBD73" s="14"/>
      <c r="PBE73" s="14"/>
      <c r="PBF73" s="14"/>
      <c r="PBG73" s="14"/>
      <c r="PBH73" s="14"/>
      <c r="PBI73" s="14"/>
      <c r="PBJ73" s="14"/>
      <c r="PBK73" s="14"/>
      <c r="PBL73" s="14"/>
      <c r="PBM73" s="14"/>
      <c r="PBN73" s="14"/>
      <c r="PBO73" s="14"/>
      <c r="PBP73" s="14"/>
      <c r="PBQ73" s="14"/>
      <c r="PBR73" s="14"/>
      <c r="PBS73" s="14"/>
      <c r="PBT73" s="14"/>
      <c r="PBU73" s="14"/>
      <c r="PBV73" s="14"/>
      <c r="PBW73" s="14"/>
      <c r="PBX73" s="14"/>
      <c r="PBY73" s="14"/>
      <c r="PBZ73" s="14"/>
      <c r="PCA73" s="14"/>
      <c r="PCB73" s="14"/>
      <c r="PCC73" s="14"/>
      <c r="PCD73" s="14"/>
      <c r="PCE73" s="14"/>
      <c r="PCF73" s="14"/>
      <c r="PCG73" s="14"/>
      <c r="PCH73" s="14"/>
      <c r="PCI73" s="14"/>
      <c r="PCJ73" s="14"/>
      <c r="PCK73" s="14"/>
      <c r="PCL73" s="14"/>
      <c r="PCM73" s="14"/>
      <c r="PCN73" s="14"/>
      <c r="PCO73" s="14"/>
      <c r="PCP73" s="14"/>
      <c r="PCQ73" s="14"/>
      <c r="PCR73" s="14"/>
      <c r="PCS73" s="14"/>
      <c r="PCT73" s="14"/>
      <c r="PCU73" s="14"/>
      <c r="PCV73" s="14"/>
      <c r="PCW73" s="14"/>
      <c r="PCX73" s="14"/>
      <c r="PCY73" s="14"/>
      <c r="PCZ73" s="14"/>
      <c r="PDA73" s="14"/>
      <c r="PDB73" s="14"/>
      <c r="PDC73" s="14"/>
      <c r="PDD73" s="14"/>
      <c r="PDE73" s="14"/>
      <c r="PDF73" s="14"/>
      <c r="PDG73" s="14"/>
      <c r="PDH73" s="14"/>
      <c r="PDI73" s="14"/>
      <c r="PDJ73" s="14"/>
      <c r="PDK73" s="14"/>
      <c r="PDL73" s="14"/>
      <c r="PDM73" s="14"/>
      <c r="PDN73" s="14"/>
      <c r="PDO73" s="14"/>
      <c r="PDP73" s="14"/>
      <c r="PDQ73" s="14"/>
      <c r="PDR73" s="14"/>
      <c r="PDS73" s="14"/>
      <c r="PDT73" s="14"/>
      <c r="PDU73" s="14"/>
      <c r="PDV73" s="14"/>
      <c r="PDW73" s="14"/>
      <c r="PDX73" s="14"/>
      <c r="PDY73" s="14"/>
      <c r="PDZ73" s="14"/>
      <c r="PEA73" s="14"/>
      <c r="PEB73" s="14"/>
      <c r="PEC73" s="14"/>
      <c r="PED73" s="14"/>
      <c r="PEE73" s="14"/>
      <c r="PEF73" s="14"/>
      <c r="PEG73" s="14"/>
      <c r="PEH73" s="14"/>
      <c r="PEI73" s="14"/>
      <c r="PEJ73" s="14"/>
      <c r="PEK73" s="14"/>
      <c r="PEL73" s="14"/>
      <c r="PEM73" s="14"/>
      <c r="PEN73" s="14"/>
      <c r="PEO73" s="14"/>
      <c r="PEP73" s="14"/>
      <c r="PEQ73" s="14"/>
      <c r="PER73" s="14"/>
      <c r="PES73" s="14"/>
      <c r="PET73" s="14"/>
      <c r="PEU73" s="14"/>
      <c r="PEV73" s="14"/>
      <c r="PEW73" s="14"/>
      <c r="PEX73" s="14"/>
      <c r="PEY73" s="14"/>
      <c r="PEZ73" s="14"/>
      <c r="PFA73" s="14"/>
      <c r="PFB73" s="14"/>
      <c r="PFC73" s="14"/>
      <c r="PFD73" s="14"/>
      <c r="PFE73" s="14"/>
      <c r="PFF73" s="14"/>
      <c r="PFG73" s="14"/>
      <c r="PFH73" s="14"/>
      <c r="PFI73" s="14"/>
      <c r="PFJ73" s="14"/>
      <c r="PFK73" s="14"/>
      <c r="PFL73" s="14"/>
      <c r="PFM73" s="14"/>
      <c r="PFN73" s="14"/>
      <c r="PFO73" s="14"/>
      <c r="PFP73" s="14"/>
      <c r="PFQ73" s="14"/>
      <c r="PFR73" s="14"/>
      <c r="PFS73" s="14"/>
      <c r="PFT73" s="14"/>
      <c r="PFU73" s="14"/>
      <c r="PFV73" s="14"/>
      <c r="PFW73" s="14"/>
      <c r="PFX73" s="14"/>
      <c r="PFY73" s="14"/>
      <c r="PFZ73" s="14"/>
      <c r="PGA73" s="14"/>
      <c r="PGB73" s="14"/>
      <c r="PGC73" s="14"/>
      <c r="PGD73" s="14"/>
      <c r="PGE73" s="14"/>
      <c r="PGF73" s="14"/>
      <c r="PGG73" s="14"/>
      <c r="PGH73" s="14"/>
      <c r="PGI73" s="14"/>
      <c r="PGJ73" s="14"/>
      <c r="PGK73" s="14"/>
      <c r="PGL73" s="14"/>
      <c r="PGM73" s="14"/>
      <c r="PGN73" s="14"/>
      <c r="PGO73" s="14"/>
      <c r="PGP73" s="14"/>
      <c r="PGQ73" s="14"/>
      <c r="PGR73" s="14"/>
      <c r="PGS73" s="14"/>
      <c r="PGT73" s="14"/>
      <c r="PGU73" s="14"/>
      <c r="PGV73" s="14"/>
      <c r="PGW73" s="14"/>
      <c r="PGX73" s="14"/>
      <c r="PGY73" s="14"/>
      <c r="PGZ73" s="14"/>
      <c r="PHA73" s="14"/>
      <c r="PHB73" s="14"/>
      <c r="PHC73" s="14"/>
      <c r="PHD73" s="14"/>
      <c r="PHE73" s="14"/>
      <c r="PHF73" s="14"/>
      <c r="PHG73" s="14"/>
      <c r="PHH73" s="14"/>
      <c r="PHI73" s="14"/>
      <c r="PHJ73" s="14"/>
      <c r="PHK73" s="14"/>
      <c r="PHL73" s="14"/>
      <c r="PHM73" s="14"/>
      <c r="PHN73" s="14"/>
      <c r="PHO73" s="14"/>
      <c r="PHP73" s="14"/>
      <c r="PHQ73" s="14"/>
      <c r="PHR73" s="14"/>
      <c r="PHS73" s="14"/>
      <c r="PHT73" s="14"/>
      <c r="PHU73" s="14"/>
      <c r="PHV73" s="14"/>
      <c r="PHW73" s="14"/>
      <c r="PHX73" s="14"/>
      <c r="PHY73" s="14"/>
      <c r="PHZ73" s="14"/>
      <c r="PIA73" s="14"/>
      <c r="PIB73" s="14"/>
      <c r="PIC73" s="14"/>
      <c r="PID73" s="14"/>
      <c r="PIE73" s="14"/>
      <c r="PIF73" s="14"/>
      <c r="PIG73" s="14"/>
      <c r="PIH73" s="14"/>
      <c r="PII73" s="14"/>
      <c r="PIJ73" s="14"/>
      <c r="PIK73" s="14"/>
      <c r="PIL73" s="14"/>
      <c r="PIM73" s="14"/>
      <c r="PIN73" s="14"/>
      <c r="PIO73" s="14"/>
      <c r="PIP73" s="14"/>
      <c r="PIQ73" s="14"/>
      <c r="PIR73" s="14"/>
      <c r="PIS73" s="14"/>
      <c r="PIT73" s="14"/>
      <c r="PIU73" s="14"/>
      <c r="PIV73" s="14"/>
      <c r="PIW73" s="14"/>
      <c r="PIX73" s="14"/>
      <c r="PIY73" s="14"/>
      <c r="PIZ73" s="14"/>
      <c r="PJA73" s="14"/>
      <c r="PJB73" s="14"/>
      <c r="PJC73" s="14"/>
      <c r="PJD73" s="14"/>
      <c r="PJE73" s="14"/>
      <c r="PJF73" s="14"/>
      <c r="PJG73" s="14"/>
      <c r="PJH73" s="14"/>
      <c r="PJI73" s="14"/>
      <c r="PJJ73" s="14"/>
      <c r="PJK73" s="14"/>
      <c r="PJL73" s="14"/>
      <c r="PJM73" s="14"/>
      <c r="PJN73" s="14"/>
      <c r="PJO73" s="14"/>
      <c r="PJP73" s="14"/>
      <c r="PJQ73" s="14"/>
      <c r="PJR73" s="14"/>
      <c r="PJS73" s="14"/>
      <c r="PJT73" s="14"/>
      <c r="PJU73" s="14"/>
      <c r="PJV73" s="14"/>
      <c r="PJW73" s="14"/>
      <c r="PJX73" s="14"/>
      <c r="PJY73" s="14"/>
      <c r="PJZ73" s="14"/>
      <c r="PKA73" s="14"/>
      <c r="PKB73" s="14"/>
      <c r="PKC73" s="14"/>
      <c r="PKD73" s="14"/>
      <c r="PKE73" s="14"/>
      <c r="PKF73" s="14"/>
      <c r="PKG73" s="14"/>
      <c r="PKH73" s="14"/>
      <c r="PKI73" s="14"/>
      <c r="PKJ73" s="14"/>
      <c r="PKK73" s="14"/>
      <c r="PKL73" s="14"/>
      <c r="PKM73" s="14"/>
      <c r="PKN73" s="14"/>
      <c r="PKO73" s="14"/>
      <c r="PKP73" s="14"/>
      <c r="PKQ73" s="14"/>
      <c r="PKR73" s="14"/>
      <c r="PKS73" s="14"/>
      <c r="PKT73" s="14"/>
      <c r="PKU73" s="14"/>
      <c r="PKV73" s="14"/>
      <c r="PKW73" s="14"/>
      <c r="PKX73" s="14"/>
      <c r="PKY73" s="14"/>
      <c r="PKZ73" s="14"/>
      <c r="PLA73" s="14"/>
      <c r="PLB73" s="14"/>
      <c r="PLC73" s="14"/>
      <c r="PLD73" s="14"/>
      <c r="PLE73" s="14"/>
      <c r="PLF73" s="14"/>
      <c r="PLG73" s="14"/>
      <c r="PLH73" s="14"/>
      <c r="PLI73" s="14"/>
      <c r="PLJ73" s="14"/>
      <c r="PLK73" s="14"/>
      <c r="PLL73" s="14"/>
      <c r="PLM73" s="14"/>
      <c r="PLN73" s="14"/>
      <c r="PLO73" s="14"/>
      <c r="PLP73" s="14"/>
      <c r="PLQ73" s="14"/>
      <c r="PLR73" s="14"/>
      <c r="PLS73" s="14"/>
      <c r="PLT73" s="14"/>
      <c r="PLU73" s="14"/>
      <c r="PLV73" s="14"/>
      <c r="PLW73" s="14"/>
      <c r="PLX73" s="14"/>
      <c r="PLY73" s="14"/>
      <c r="PLZ73" s="14"/>
      <c r="PMA73" s="14"/>
      <c r="PMB73" s="14"/>
      <c r="PMC73" s="14"/>
      <c r="PMD73" s="14"/>
      <c r="PME73" s="14"/>
      <c r="PMF73" s="14"/>
      <c r="PMG73" s="14"/>
      <c r="PMH73" s="14"/>
      <c r="PMI73" s="14"/>
      <c r="PMJ73" s="14"/>
      <c r="PMK73" s="14"/>
      <c r="PML73" s="14"/>
      <c r="PMM73" s="14"/>
      <c r="PMN73" s="14"/>
      <c r="PMO73" s="14"/>
      <c r="PMP73" s="14"/>
      <c r="PMQ73" s="14"/>
      <c r="PMR73" s="14"/>
      <c r="PMS73" s="14"/>
      <c r="PMT73" s="14"/>
      <c r="PMU73" s="14"/>
      <c r="PMV73" s="14"/>
      <c r="PMW73" s="14"/>
      <c r="PMX73" s="14"/>
      <c r="PMY73" s="14"/>
      <c r="PMZ73" s="14"/>
      <c r="PNA73" s="14"/>
      <c r="PNB73" s="14"/>
      <c r="PNC73" s="14"/>
      <c r="PND73" s="14"/>
      <c r="PNE73" s="14"/>
      <c r="PNF73" s="14"/>
      <c r="PNG73" s="14"/>
      <c r="PNH73" s="14"/>
      <c r="PNI73" s="14"/>
      <c r="PNJ73" s="14"/>
      <c r="PNK73" s="14"/>
      <c r="PNL73" s="14"/>
      <c r="PNM73" s="14"/>
      <c r="PNN73" s="14"/>
      <c r="PNO73" s="14"/>
      <c r="PNP73" s="14"/>
      <c r="PNQ73" s="14"/>
      <c r="PNR73" s="14"/>
      <c r="PNS73" s="14"/>
      <c r="PNT73" s="14"/>
      <c r="PNU73" s="14"/>
      <c r="PNV73" s="14"/>
      <c r="PNW73" s="14"/>
      <c r="PNX73" s="14"/>
      <c r="PNY73" s="14"/>
      <c r="PNZ73" s="14"/>
      <c r="POA73" s="14"/>
      <c r="POB73" s="14"/>
      <c r="POC73" s="14"/>
      <c r="POD73" s="14"/>
      <c r="POE73" s="14"/>
      <c r="POF73" s="14"/>
      <c r="POG73" s="14"/>
      <c r="POH73" s="14"/>
      <c r="POI73" s="14"/>
      <c r="POJ73" s="14"/>
      <c r="POK73" s="14"/>
      <c r="POL73" s="14"/>
      <c r="POM73" s="14"/>
      <c r="PON73" s="14"/>
      <c r="POO73" s="14"/>
      <c r="POP73" s="14"/>
      <c r="POQ73" s="14"/>
      <c r="POR73" s="14"/>
      <c r="POS73" s="14"/>
      <c r="POT73" s="14"/>
      <c r="POU73" s="14"/>
      <c r="POV73" s="14"/>
      <c r="POW73" s="14"/>
      <c r="POX73" s="14"/>
      <c r="POY73" s="14"/>
      <c r="POZ73" s="14"/>
      <c r="PPA73" s="14"/>
      <c r="PPB73" s="14"/>
      <c r="PPC73" s="14"/>
      <c r="PPD73" s="14"/>
      <c r="PPE73" s="14"/>
      <c r="PPF73" s="14"/>
      <c r="PPG73" s="14"/>
      <c r="PPH73" s="14"/>
      <c r="PPI73" s="14"/>
      <c r="PPJ73" s="14"/>
      <c r="PPK73" s="14"/>
      <c r="PPL73" s="14"/>
      <c r="PPM73" s="14"/>
      <c r="PPN73" s="14"/>
      <c r="PPO73" s="14"/>
      <c r="PPP73" s="14"/>
      <c r="PPQ73" s="14"/>
      <c r="PPR73" s="14"/>
      <c r="PPS73" s="14"/>
      <c r="PPT73" s="14"/>
      <c r="PPU73" s="14"/>
      <c r="PPV73" s="14"/>
      <c r="PPW73" s="14"/>
      <c r="PPX73" s="14"/>
      <c r="PPY73" s="14"/>
      <c r="PPZ73" s="14"/>
      <c r="PQA73" s="14"/>
      <c r="PQB73" s="14"/>
      <c r="PQC73" s="14"/>
      <c r="PQD73" s="14"/>
      <c r="PQE73" s="14"/>
      <c r="PQF73" s="14"/>
      <c r="PQG73" s="14"/>
      <c r="PQH73" s="14"/>
      <c r="PQI73" s="14"/>
      <c r="PQJ73" s="14"/>
      <c r="PQK73" s="14"/>
      <c r="PQL73" s="14"/>
      <c r="PQM73" s="14"/>
      <c r="PQN73" s="14"/>
      <c r="PQO73" s="14"/>
      <c r="PQP73" s="14"/>
      <c r="PQQ73" s="14"/>
      <c r="PQR73" s="14"/>
      <c r="PQS73" s="14"/>
      <c r="PQT73" s="14"/>
      <c r="PQU73" s="14"/>
      <c r="PQV73" s="14"/>
      <c r="PQW73" s="14"/>
      <c r="PQX73" s="14"/>
      <c r="PQY73" s="14"/>
      <c r="PQZ73" s="14"/>
      <c r="PRA73" s="14"/>
      <c r="PRB73" s="14"/>
      <c r="PRC73" s="14"/>
      <c r="PRD73" s="14"/>
      <c r="PRE73" s="14"/>
      <c r="PRF73" s="14"/>
      <c r="PRG73" s="14"/>
      <c r="PRH73" s="14"/>
      <c r="PRI73" s="14"/>
      <c r="PRJ73" s="14"/>
      <c r="PRK73" s="14"/>
      <c r="PRL73" s="14"/>
      <c r="PRM73" s="14"/>
      <c r="PRN73" s="14"/>
      <c r="PRO73" s="14"/>
      <c r="PRP73" s="14"/>
      <c r="PRQ73" s="14"/>
      <c r="PRR73" s="14"/>
      <c r="PRS73" s="14"/>
      <c r="PRT73" s="14"/>
      <c r="PRU73" s="14"/>
      <c r="PRV73" s="14"/>
      <c r="PRW73" s="14"/>
      <c r="PRX73" s="14"/>
      <c r="PRY73" s="14"/>
      <c r="PRZ73" s="14"/>
      <c r="PSA73" s="14"/>
      <c r="PSB73" s="14"/>
      <c r="PSC73" s="14"/>
      <c r="PSD73" s="14"/>
      <c r="PSE73" s="14"/>
      <c r="PSF73" s="14"/>
      <c r="PSG73" s="14"/>
      <c r="PSH73" s="14"/>
      <c r="PSI73" s="14"/>
      <c r="PSJ73" s="14"/>
      <c r="PSK73" s="14"/>
      <c r="PSL73" s="14"/>
      <c r="PSM73" s="14"/>
      <c r="PSN73" s="14"/>
      <c r="PSO73" s="14"/>
      <c r="PSP73" s="14"/>
      <c r="PSQ73" s="14"/>
      <c r="PSR73" s="14"/>
      <c r="PSS73" s="14"/>
      <c r="PST73" s="14"/>
      <c r="PSU73" s="14"/>
      <c r="PSV73" s="14"/>
      <c r="PSW73" s="14"/>
      <c r="PSX73" s="14"/>
      <c r="PSY73" s="14"/>
      <c r="PSZ73" s="14"/>
      <c r="PTA73" s="14"/>
      <c r="PTB73" s="14"/>
      <c r="PTC73" s="14"/>
      <c r="PTD73" s="14"/>
      <c r="PTE73" s="14"/>
      <c r="PTF73" s="14"/>
      <c r="PTG73" s="14"/>
      <c r="PTH73" s="14"/>
      <c r="PTI73" s="14"/>
      <c r="PTJ73" s="14"/>
      <c r="PTK73" s="14"/>
      <c r="PTL73" s="14"/>
      <c r="PTM73" s="14"/>
      <c r="PTN73" s="14"/>
      <c r="PTO73" s="14"/>
      <c r="PTP73" s="14"/>
      <c r="PTQ73" s="14"/>
      <c r="PTR73" s="14"/>
      <c r="PTS73" s="14"/>
      <c r="PTT73" s="14"/>
      <c r="PTU73" s="14"/>
      <c r="PTV73" s="14"/>
      <c r="PTW73" s="14"/>
      <c r="PTX73" s="14"/>
      <c r="PTY73" s="14"/>
      <c r="PTZ73" s="14"/>
      <c r="PUA73" s="14"/>
      <c r="PUB73" s="14"/>
      <c r="PUC73" s="14"/>
      <c r="PUD73" s="14"/>
      <c r="PUE73" s="14"/>
      <c r="PUF73" s="14"/>
      <c r="PUG73" s="14"/>
      <c r="PUH73" s="14"/>
      <c r="PUI73" s="14"/>
      <c r="PUJ73" s="14"/>
      <c r="PUK73" s="14"/>
      <c r="PUL73" s="14"/>
      <c r="PUM73" s="14"/>
      <c r="PUN73" s="14"/>
      <c r="PUO73" s="14"/>
      <c r="PUP73" s="14"/>
      <c r="PUQ73" s="14"/>
      <c r="PUR73" s="14"/>
      <c r="PUS73" s="14"/>
      <c r="PUT73" s="14"/>
      <c r="PUU73" s="14"/>
      <c r="PUV73" s="14"/>
      <c r="PUW73" s="14"/>
      <c r="PUX73" s="14"/>
      <c r="PUY73" s="14"/>
      <c r="PUZ73" s="14"/>
      <c r="PVA73" s="14"/>
      <c r="PVB73" s="14"/>
      <c r="PVC73" s="14"/>
      <c r="PVD73" s="14"/>
      <c r="PVE73" s="14"/>
      <c r="PVF73" s="14"/>
      <c r="PVG73" s="14"/>
      <c r="PVH73" s="14"/>
      <c r="PVI73" s="14"/>
      <c r="PVJ73" s="14"/>
      <c r="PVK73" s="14"/>
      <c r="PVL73" s="14"/>
      <c r="PVM73" s="14"/>
      <c r="PVN73" s="14"/>
      <c r="PVO73" s="14"/>
      <c r="PVP73" s="14"/>
      <c r="PVQ73" s="14"/>
      <c r="PVR73" s="14"/>
      <c r="PVS73" s="14"/>
      <c r="PVT73" s="14"/>
      <c r="PVU73" s="14"/>
      <c r="PVV73" s="14"/>
      <c r="PVW73" s="14"/>
      <c r="PVX73" s="14"/>
      <c r="PVY73" s="14"/>
      <c r="PVZ73" s="14"/>
      <c r="PWA73" s="14"/>
      <c r="PWB73" s="14"/>
      <c r="PWC73" s="14"/>
      <c r="PWD73" s="14"/>
      <c r="PWE73" s="14"/>
      <c r="PWF73" s="14"/>
      <c r="PWG73" s="14"/>
      <c r="PWH73" s="14"/>
      <c r="PWI73" s="14"/>
      <c r="PWJ73" s="14"/>
      <c r="PWK73" s="14"/>
      <c r="PWL73" s="14"/>
      <c r="PWM73" s="14"/>
      <c r="PWN73" s="14"/>
      <c r="PWO73" s="14"/>
      <c r="PWP73" s="14"/>
      <c r="PWQ73" s="14"/>
      <c r="PWR73" s="14"/>
      <c r="PWS73" s="14"/>
      <c r="PWT73" s="14"/>
      <c r="PWU73" s="14"/>
      <c r="PWV73" s="14"/>
      <c r="PWW73" s="14"/>
      <c r="PWX73" s="14"/>
      <c r="PWY73" s="14"/>
      <c r="PWZ73" s="14"/>
      <c r="PXA73" s="14"/>
      <c r="PXB73" s="14"/>
      <c r="PXC73" s="14"/>
      <c r="PXD73" s="14"/>
      <c r="PXE73" s="14"/>
      <c r="PXF73" s="14"/>
      <c r="PXG73" s="14"/>
      <c r="PXH73" s="14"/>
      <c r="PXI73" s="14"/>
      <c r="PXJ73" s="14"/>
      <c r="PXK73" s="14"/>
      <c r="PXL73" s="14"/>
      <c r="PXM73" s="14"/>
      <c r="PXN73" s="14"/>
      <c r="PXO73" s="14"/>
      <c r="PXP73" s="14"/>
      <c r="PXQ73" s="14"/>
      <c r="PXR73" s="14"/>
      <c r="PXS73" s="14"/>
      <c r="PXT73" s="14"/>
      <c r="PXU73" s="14"/>
      <c r="PXV73" s="14"/>
      <c r="PXW73" s="14"/>
      <c r="PXX73" s="14"/>
      <c r="PXY73" s="14"/>
      <c r="PXZ73" s="14"/>
      <c r="PYA73" s="14"/>
      <c r="PYB73" s="14"/>
      <c r="PYC73" s="14"/>
      <c r="PYD73" s="14"/>
      <c r="PYE73" s="14"/>
      <c r="PYF73" s="14"/>
      <c r="PYG73" s="14"/>
      <c r="PYH73" s="14"/>
      <c r="PYI73" s="14"/>
      <c r="PYJ73" s="14"/>
      <c r="PYK73" s="14"/>
      <c r="PYL73" s="14"/>
      <c r="PYM73" s="14"/>
      <c r="PYN73" s="14"/>
      <c r="PYO73" s="14"/>
      <c r="PYP73" s="14"/>
      <c r="PYQ73" s="14"/>
      <c r="PYR73" s="14"/>
      <c r="PYS73" s="14"/>
      <c r="PYT73" s="14"/>
      <c r="PYU73" s="14"/>
      <c r="PYV73" s="14"/>
      <c r="PYW73" s="14"/>
      <c r="PYX73" s="14"/>
      <c r="PYY73" s="14"/>
      <c r="PYZ73" s="14"/>
      <c r="PZA73" s="14"/>
      <c r="PZB73" s="14"/>
      <c r="PZC73" s="14"/>
      <c r="PZD73" s="14"/>
      <c r="PZE73" s="14"/>
      <c r="PZF73" s="14"/>
      <c r="PZG73" s="14"/>
      <c r="PZH73" s="14"/>
      <c r="PZI73" s="14"/>
      <c r="PZJ73" s="14"/>
      <c r="PZK73" s="14"/>
      <c r="PZL73" s="14"/>
      <c r="PZM73" s="14"/>
      <c r="PZN73" s="14"/>
      <c r="PZO73" s="14"/>
      <c r="PZP73" s="14"/>
      <c r="PZQ73" s="14"/>
      <c r="PZR73" s="14"/>
      <c r="PZS73" s="14"/>
      <c r="PZT73" s="14"/>
      <c r="PZU73" s="14"/>
      <c r="PZV73" s="14"/>
      <c r="PZW73" s="14"/>
      <c r="PZX73" s="14"/>
      <c r="PZY73" s="14"/>
      <c r="PZZ73" s="14"/>
      <c r="QAA73" s="14"/>
      <c r="QAB73" s="14"/>
      <c r="QAC73" s="14"/>
      <c r="QAD73" s="14"/>
      <c r="QAE73" s="14"/>
      <c r="QAF73" s="14"/>
      <c r="QAG73" s="14"/>
      <c r="QAH73" s="14"/>
      <c r="QAI73" s="14"/>
      <c r="QAJ73" s="14"/>
      <c r="QAK73" s="14"/>
      <c r="QAL73" s="14"/>
      <c r="QAM73" s="14"/>
      <c r="QAN73" s="14"/>
      <c r="QAO73" s="14"/>
      <c r="QAP73" s="14"/>
      <c r="QAQ73" s="14"/>
      <c r="QAR73" s="14"/>
      <c r="QAS73" s="14"/>
      <c r="QAT73" s="14"/>
      <c r="QAU73" s="14"/>
      <c r="QAV73" s="14"/>
      <c r="QAW73" s="14"/>
      <c r="QAX73" s="14"/>
      <c r="QAY73" s="14"/>
      <c r="QAZ73" s="14"/>
      <c r="QBA73" s="14"/>
      <c r="QBB73" s="14"/>
      <c r="QBC73" s="14"/>
      <c r="QBD73" s="14"/>
      <c r="QBE73" s="14"/>
      <c r="QBF73" s="14"/>
      <c r="QBG73" s="14"/>
      <c r="QBH73" s="14"/>
      <c r="QBI73" s="14"/>
      <c r="QBJ73" s="14"/>
      <c r="QBK73" s="14"/>
      <c r="QBL73" s="14"/>
      <c r="QBM73" s="14"/>
      <c r="QBN73" s="14"/>
      <c r="QBO73" s="14"/>
      <c r="QBP73" s="14"/>
      <c r="QBQ73" s="14"/>
      <c r="QBR73" s="14"/>
      <c r="QBS73" s="14"/>
      <c r="QBT73" s="14"/>
      <c r="QBU73" s="14"/>
      <c r="QBV73" s="14"/>
      <c r="QBW73" s="14"/>
      <c r="QBX73" s="14"/>
      <c r="QBY73" s="14"/>
      <c r="QBZ73" s="14"/>
      <c r="QCA73" s="14"/>
      <c r="QCB73" s="14"/>
      <c r="QCC73" s="14"/>
      <c r="QCD73" s="14"/>
      <c r="QCE73" s="14"/>
      <c r="QCF73" s="14"/>
      <c r="QCG73" s="14"/>
      <c r="QCH73" s="14"/>
      <c r="QCI73" s="14"/>
      <c r="QCJ73" s="14"/>
      <c r="QCK73" s="14"/>
      <c r="QCL73" s="14"/>
      <c r="QCM73" s="14"/>
      <c r="QCN73" s="14"/>
      <c r="QCO73" s="14"/>
      <c r="QCP73" s="14"/>
      <c r="QCQ73" s="14"/>
      <c r="QCR73" s="14"/>
      <c r="QCS73" s="14"/>
      <c r="QCT73" s="14"/>
      <c r="QCU73" s="14"/>
      <c r="QCV73" s="14"/>
      <c r="QCW73" s="14"/>
      <c r="QCX73" s="14"/>
      <c r="QCY73" s="14"/>
      <c r="QCZ73" s="14"/>
      <c r="QDA73" s="14"/>
      <c r="QDB73" s="14"/>
      <c r="QDC73" s="14"/>
      <c r="QDD73" s="14"/>
      <c r="QDE73" s="14"/>
      <c r="QDF73" s="14"/>
      <c r="QDG73" s="14"/>
      <c r="QDH73" s="14"/>
      <c r="QDI73" s="14"/>
      <c r="QDJ73" s="14"/>
      <c r="QDK73" s="14"/>
      <c r="QDL73" s="14"/>
      <c r="QDM73" s="14"/>
      <c r="QDN73" s="14"/>
      <c r="QDO73" s="14"/>
      <c r="QDP73" s="14"/>
      <c r="QDQ73" s="14"/>
      <c r="QDR73" s="14"/>
      <c r="QDS73" s="14"/>
      <c r="QDT73" s="14"/>
      <c r="QDU73" s="14"/>
      <c r="QDV73" s="14"/>
      <c r="QDW73" s="14"/>
      <c r="QDX73" s="14"/>
      <c r="QDY73" s="14"/>
      <c r="QDZ73" s="14"/>
      <c r="QEA73" s="14"/>
      <c r="QEB73" s="14"/>
      <c r="QEC73" s="14"/>
      <c r="QED73" s="14"/>
      <c r="QEE73" s="14"/>
      <c r="QEF73" s="14"/>
      <c r="QEG73" s="14"/>
      <c r="QEH73" s="14"/>
      <c r="QEI73" s="14"/>
      <c r="QEJ73" s="14"/>
      <c r="QEK73" s="14"/>
      <c r="QEL73" s="14"/>
      <c r="QEM73" s="14"/>
      <c r="QEN73" s="14"/>
      <c r="QEO73" s="14"/>
      <c r="QEP73" s="14"/>
      <c r="QEQ73" s="14"/>
      <c r="QER73" s="14"/>
      <c r="QES73" s="14"/>
      <c r="QET73" s="14"/>
      <c r="QEU73" s="14"/>
      <c r="QEV73" s="14"/>
      <c r="QEW73" s="14"/>
      <c r="QEX73" s="14"/>
      <c r="QEY73" s="14"/>
      <c r="QEZ73" s="14"/>
      <c r="QFA73" s="14"/>
      <c r="QFB73" s="14"/>
      <c r="QFC73" s="14"/>
      <c r="QFD73" s="14"/>
      <c r="QFE73" s="14"/>
      <c r="QFF73" s="14"/>
      <c r="QFG73" s="14"/>
      <c r="QFH73" s="14"/>
      <c r="QFI73" s="14"/>
      <c r="QFJ73" s="14"/>
      <c r="QFK73" s="14"/>
      <c r="QFL73" s="14"/>
      <c r="QFM73" s="14"/>
      <c r="QFN73" s="14"/>
      <c r="QFO73" s="14"/>
      <c r="QFP73" s="14"/>
      <c r="QFQ73" s="14"/>
      <c r="QFR73" s="14"/>
      <c r="QFS73" s="14"/>
      <c r="QFT73" s="14"/>
      <c r="QFU73" s="14"/>
      <c r="QFV73" s="14"/>
      <c r="QFW73" s="14"/>
      <c r="QFX73" s="14"/>
      <c r="QFY73" s="14"/>
      <c r="QFZ73" s="14"/>
      <c r="QGA73" s="14"/>
      <c r="QGB73" s="14"/>
      <c r="QGC73" s="14"/>
      <c r="QGD73" s="14"/>
      <c r="QGE73" s="14"/>
      <c r="QGF73" s="14"/>
      <c r="QGG73" s="14"/>
      <c r="QGH73" s="14"/>
      <c r="QGI73" s="14"/>
      <c r="QGJ73" s="14"/>
      <c r="QGK73" s="14"/>
      <c r="QGL73" s="14"/>
      <c r="QGM73" s="14"/>
      <c r="QGN73" s="14"/>
      <c r="QGO73" s="14"/>
      <c r="QGP73" s="14"/>
      <c r="QGQ73" s="14"/>
      <c r="QGR73" s="14"/>
      <c r="QGS73" s="14"/>
      <c r="QGT73" s="14"/>
      <c r="QGU73" s="14"/>
      <c r="QGV73" s="14"/>
      <c r="QGW73" s="14"/>
      <c r="QGX73" s="14"/>
      <c r="QGY73" s="14"/>
      <c r="QGZ73" s="14"/>
      <c r="QHA73" s="14"/>
      <c r="QHB73" s="14"/>
      <c r="QHC73" s="14"/>
      <c r="QHD73" s="14"/>
      <c r="QHE73" s="14"/>
      <c r="QHF73" s="14"/>
      <c r="QHG73" s="14"/>
      <c r="QHH73" s="14"/>
      <c r="QHI73" s="14"/>
      <c r="QHJ73" s="14"/>
      <c r="QHK73" s="14"/>
      <c r="QHL73" s="14"/>
      <c r="QHM73" s="14"/>
      <c r="QHN73" s="14"/>
      <c r="QHO73" s="14"/>
      <c r="QHP73" s="14"/>
      <c r="QHQ73" s="14"/>
      <c r="QHR73" s="14"/>
      <c r="QHS73" s="14"/>
      <c r="QHT73" s="14"/>
      <c r="QHU73" s="14"/>
      <c r="QHV73" s="14"/>
      <c r="QHW73" s="14"/>
      <c r="QHX73" s="14"/>
      <c r="QHY73" s="14"/>
      <c r="QHZ73" s="14"/>
      <c r="QIA73" s="14"/>
      <c r="QIB73" s="14"/>
      <c r="QIC73" s="14"/>
      <c r="QID73" s="14"/>
      <c r="QIE73" s="14"/>
      <c r="QIF73" s="14"/>
      <c r="QIG73" s="14"/>
      <c r="QIH73" s="14"/>
      <c r="QII73" s="14"/>
      <c r="QIJ73" s="14"/>
      <c r="QIK73" s="14"/>
      <c r="QIL73" s="14"/>
      <c r="QIM73" s="14"/>
      <c r="QIN73" s="14"/>
      <c r="QIO73" s="14"/>
      <c r="QIP73" s="14"/>
      <c r="QIQ73" s="14"/>
      <c r="QIR73" s="14"/>
      <c r="QIS73" s="14"/>
      <c r="QIT73" s="14"/>
      <c r="QIU73" s="14"/>
      <c r="QIV73" s="14"/>
      <c r="QIW73" s="14"/>
      <c r="QIX73" s="14"/>
      <c r="QIY73" s="14"/>
      <c r="QIZ73" s="14"/>
      <c r="QJA73" s="14"/>
      <c r="QJB73" s="14"/>
      <c r="QJC73" s="14"/>
      <c r="QJD73" s="14"/>
      <c r="QJE73" s="14"/>
      <c r="QJF73" s="14"/>
      <c r="QJG73" s="14"/>
      <c r="QJH73" s="14"/>
      <c r="QJI73" s="14"/>
      <c r="QJJ73" s="14"/>
      <c r="QJK73" s="14"/>
      <c r="QJL73" s="14"/>
      <c r="QJM73" s="14"/>
      <c r="QJN73" s="14"/>
      <c r="QJO73" s="14"/>
      <c r="QJP73" s="14"/>
      <c r="QJQ73" s="14"/>
      <c r="QJR73" s="14"/>
      <c r="QJS73" s="14"/>
      <c r="QJT73" s="14"/>
      <c r="QJU73" s="14"/>
      <c r="QJV73" s="14"/>
      <c r="QJW73" s="14"/>
      <c r="QJX73" s="14"/>
      <c r="QJY73" s="14"/>
      <c r="QJZ73" s="14"/>
      <c r="QKA73" s="14"/>
      <c r="QKB73" s="14"/>
      <c r="QKC73" s="14"/>
      <c r="QKD73" s="14"/>
      <c r="QKE73" s="14"/>
      <c r="QKF73" s="14"/>
      <c r="QKG73" s="14"/>
      <c r="QKH73" s="14"/>
      <c r="QKI73" s="14"/>
      <c r="QKJ73" s="14"/>
      <c r="QKK73" s="14"/>
      <c r="QKL73" s="14"/>
      <c r="QKM73" s="14"/>
      <c r="QKN73" s="14"/>
      <c r="QKO73" s="14"/>
      <c r="QKP73" s="14"/>
      <c r="QKQ73" s="14"/>
      <c r="QKR73" s="14"/>
      <c r="QKS73" s="14"/>
      <c r="QKT73" s="14"/>
      <c r="QKU73" s="14"/>
      <c r="QKV73" s="14"/>
      <c r="QKW73" s="14"/>
      <c r="QKX73" s="14"/>
      <c r="QKY73" s="14"/>
      <c r="QKZ73" s="14"/>
      <c r="QLA73" s="14"/>
      <c r="QLB73" s="14"/>
      <c r="QLC73" s="14"/>
      <c r="QLD73" s="14"/>
      <c r="QLE73" s="14"/>
      <c r="QLF73" s="14"/>
      <c r="QLG73" s="14"/>
      <c r="QLH73" s="14"/>
      <c r="QLI73" s="14"/>
      <c r="QLJ73" s="14"/>
      <c r="QLK73" s="14"/>
      <c r="QLL73" s="14"/>
      <c r="QLM73" s="14"/>
      <c r="QLN73" s="14"/>
      <c r="QLO73" s="14"/>
      <c r="QLP73" s="14"/>
      <c r="QLQ73" s="14"/>
      <c r="QLR73" s="14"/>
      <c r="QLS73" s="14"/>
      <c r="QLT73" s="14"/>
      <c r="QLU73" s="14"/>
      <c r="QLV73" s="14"/>
      <c r="QLW73" s="14"/>
      <c r="QLX73" s="14"/>
      <c r="QLY73" s="14"/>
      <c r="QLZ73" s="14"/>
      <c r="QMA73" s="14"/>
      <c r="QMB73" s="14"/>
      <c r="QMC73" s="14"/>
      <c r="QMD73" s="14"/>
      <c r="QME73" s="14"/>
      <c r="QMF73" s="14"/>
      <c r="QMG73" s="14"/>
      <c r="QMH73" s="14"/>
      <c r="QMI73" s="14"/>
      <c r="QMJ73" s="14"/>
      <c r="QMK73" s="14"/>
      <c r="QML73" s="14"/>
      <c r="QMM73" s="14"/>
      <c r="QMN73" s="14"/>
      <c r="QMO73" s="14"/>
      <c r="QMP73" s="14"/>
      <c r="QMQ73" s="14"/>
      <c r="QMR73" s="14"/>
      <c r="QMS73" s="14"/>
      <c r="QMT73" s="14"/>
      <c r="QMU73" s="14"/>
      <c r="QMV73" s="14"/>
      <c r="QMW73" s="14"/>
      <c r="QMX73" s="14"/>
      <c r="QMY73" s="14"/>
      <c r="QMZ73" s="14"/>
      <c r="QNA73" s="14"/>
      <c r="QNB73" s="14"/>
      <c r="QNC73" s="14"/>
      <c r="QND73" s="14"/>
      <c r="QNE73" s="14"/>
      <c r="QNF73" s="14"/>
      <c r="QNG73" s="14"/>
      <c r="QNH73" s="14"/>
      <c r="QNI73" s="14"/>
      <c r="QNJ73" s="14"/>
      <c r="QNK73" s="14"/>
      <c r="QNL73" s="14"/>
      <c r="QNM73" s="14"/>
      <c r="QNN73" s="14"/>
      <c r="QNO73" s="14"/>
      <c r="QNP73" s="14"/>
      <c r="QNQ73" s="14"/>
      <c r="QNR73" s="14"/>
      <c r="QNS73" s="14"/>
      <c r="QNT73" s="14"/>
      <c r="QNU73" s="14"/>
      <c r="QNV73" s="14"/>
      <c r="QNW73" s="14"/>
      <c r="QNX73" s="14"/>
      <c r="QNY73" s="14"/>
      <c r="QNZ73" s="14"/>
      <c r="QOA73" s="14"/>
      <c r="QOB73" s="14"/>
      <c r="QOC73" s="14"/>
      <c r="QOD73" s="14"/>
      <c r="QOE73" s="14"/>
      <c r="QOF73" s="14"/>
      <c r="QOG73" s="14"/>
      <c r="QOH73" s="14"/>
      <c r="QOI73" s="14"/>
      <c r="QOJ73" s="14"/>
      <c r="QOK73" s="14"/>
      <c r="QOL73" s="14"/>
      <c r="QOM73" s="14"/>
      <c r="QON73" s="14"/>
      <c r="QOO73" s="14"/>
      <c r="QOP73" s="14"/>
      <c r="QOQ73" s="14"/>
      <c r="QOR73" s="14"/>
      <c r="QOS73" s="14"/>
      <c r="QOT73" s="14"/>
      <c r="QOU73" s="14"/>
      <c r="QOV73" s="14"/>
      <c r="QOW73" s="14"/>
      <c r="QOX73" s="14"/>
      <c r="QOY73" s="14"/>
      <c r="QOZ73" s="14"/>
      <c r="QPA73" s="14"/>
      <c r="QPB73" s="14"/>
      <c r="QPC73" s="14"/>
      <c r="QPD73" s="14"/>
      <c r="QPE73" s="14"/>
      <c r="QPF73" s="14"/>
      <c r="QPG73" s="14"/>
      <c r="QPH73" s="14"/>
      <c r="QPI73" s="14"/>
      <c r="QPJ73" s="14"/>
      <c r="QPK73" s="14"/>
      <c r="QPL73" s="14"/>
      <c r="QPM73" s="14"/>
      <c r="QPN73" s="14"/>
      <c r="QPO73" s="14"/>
      <c r="QPP73" s="14"/>
      <c r="QPQ73" s="14"/>
      <c r="QPR73" s="14"/>
      <c r="QPS73" s="14"/>
      <c r="QPT73" s="14"/>
      <c r="QPU73" s="14"/>
      <c r="QPV73" s="14"/>
      <c r="QPW73" s="14"/>
      <c r="QPX73" s="14"/>
      <c r="QPY73" s="14"/>
      <c r="QPZ73" s="14"/>
      <c r="QQA73" s="14"/>
      <c r="QQB73" s="14"/>
      <c r="QQC73" s="14"/>
      <c r="QQD73" s="14"/>
      <c r="QQE73" s="14"/>
      <c r="QQF73" s="14"/>
      <c r="QQG73" s="14"/>
      <c r="QQH73" s="14"/>
      <c r="QQI73" s="14"/>
      <c r="QQJ73" s="14"/>
      <c r="QQK73" s="14"/>
      <c r="QQL73" s="14"/>
      <c r="QQM73" s="14"/>
      <c r="QQN73" s="14"/>
      <c r="QQO73" s="14"/>
      <c r="QQP73" s="14"/>
      <c r="QQQ73" s="14"/>
      <c r="QQR73" s="14"/>
      <c r="QQS73" s="14"/>
      <c r="QQT73" s="14"/>
      <c r="QQU73" s="14"/>
      <c r="QQV73" s="14"/>
      <c r="QQW73" s="14"/>
      <c r="QQX73" s="14"/>
      <c r="QQY73" s="14"/>
      <c r="QQZ73" s="14"/>
      <c r="QRA73" s="14"/>
      <c r="QRB73" s="14"/>
      <c r="QRC73" s="14"/>
      <c r="QRD73" s="14"/>
      <c r="QRE73" s="14"/>
      <c r="QRF73" s="14"/>
      <c r="QRG73" s="14"/>
      <c r="QRH73" s="14"/>
      <c r="QRI73" s="14"/>
      <c r="QRJ73" s="14"/>
      <c r="QRK73" s="14"/>
      <c r="QRL73" s="14"/>
      <c r="QRM73" s="14"/>
      <c r="QRN73" s="14"/>
      <c r="QRO73" s="14"/>
      <c r="QRP73" s="14"/>
      <c r="QRQ73" s="14"/>
      <c r="QRR73" s="14"/>
      <c r="QRS73" s="14"/>
      <c r="QRT73" s="14"/>
      <c r="QRU73" s="14"/>
      <c r="QRV73" s="14"/>
      <c r="QRW73" s="14"/>
      <c r="QRX73" s="14"/>
      <c r="QRY73" s="14"/>
      <c r="QRZ73" s="14"/>
      <c r="QSA73" s="14"/>
      <c r="QSB73" s="14"/>
      <c r="QSC73" s="14"/>
      <c r="QSD73" s="14"/>
      <c r="QSE73" s="14"/>
      <c r="QSF73" s="14"/>
      <c r="QSG73" s="14"/>
      <c r="QSH73" s="14"/>
      <c r="QSI73" s="14"/>
      <c r="QSJ73" s="14"/>
      <c r="QSK73" s="14"/>
      <c r="QSL73" s="14"/>
      <c r="QSM73" s="14"/>
      <c r="QSN73" s="14"/>
      <c r="QSO73" s="14"/>
      <c r="QSP73" s="14"/>
      <c r="QSQ73" s="14"/>
      <c r="QSR73" s="14"/>
      <c r="QSS73" s="14"/>
      <c r="QST73" s="14"/>
      <c r="QSU73" s="14"/>
      <c r="QSV73" s="14"/>
      <c r="QSW73" s="14"/>
      <c r="QSX73" s="14"/>
      <c r="QSY73" s="14"/>
      <c r="QSZ73" s="14"/>
      <c r="QTA73" s="14"/>
      <c r="QTB73" s="14"/>
      <c r="QTC73" s="14"/>
      <c r="QTD73" s="14"/>
      <c r="QTE73" s="14"/>
      <c r="QTF73" s="14"/>
      <c r="QTG73" s="14"/>
      <c r="QTH73" s="14"/>
      <c r="QTI73" s="14"/>
      <c r="QTJ73" s="14"/>
      <c r="QTK73" s="14"/>
      <c r="QTL73" s="14"/>
      <c r="QTM73" s="14"/>
      <c r="QTN73" s="14"/>
      <c r="QTO73" s="14"/>
      <c r="QTP73" s="14"/>
      <c r="QTQ73" s="14"/>
      <c r="QTR73" s="14"/>
      <c r="QTS73" s="14"/>
      <c r="QTT73" s="14"/>
      <c r="QTU73" s="14"/>
      <c r="QTV73" s="14"/>
      <c r="QTW73" s="14"/>
      <c r="QTX73" s="14"/>
      <c r="QTY73" s="14"/>
      <c r="QTZ73" s="14"/>
      <c r="QUA73" s="14"/>
      <c r="QUB73" s="14"/>
      <c r="QUC73" s="14"/>
      <c r="QUD73" s="14"/>
      <c r="QUE73" s="14"/>
      <c r="QUF73" s="14"/>
      <c r="QUG73" s="14"/>
      <c r="QUH73" s="14"/>
      <c r="QUI73" s="14"/>
      <c r="QUJ73" s="14"/>
      <c r="QUK73" s="14"/>
      <c r="QUL73" s="14"/>
      <c r="QUM73" s="14"/>
      <c r="QUN73" s="14"/>
      <c r="QUO73" s="14"/>
      <c r="QUP73" s="14"/>
      <c r="QUQ73" s="14"/>
      <c r="QUR73" s="14"/>
      <c r="QUS73" s="14"/>
      <c r="QUT73" s="14"/>
      <c r="QUU73" s="14"/>
      <c r="QUV73" s="14"/>
      <c r="QUW73" s="14"/>
      <c r="QUX73" s="14"/>
      <c r="QUY73" s="14"/>
      <c r="QUZ73" s="14"/>
      <c r="QVA73" s="14"/>
      <c r="QVB73" s="14"/>
      <c r="QVC73" s="14"/>
      <c r="QVD73" s="14"/>
      <c r="QVE73" s="14"/>
      <c r="QVF73" s="14"/>
      <c r="QVG73" s="14"/>
      <c r="QVH73" s="14"/>
      <c r="QVI73" s="14"/>
      <c r="QVJ73" s="14"/>
      <c r="QVK73" s="14"/>
      <c r="QVL73" s="14"/>
      <c r="QVM73" s="14"/>
      <c r="QVN73" s="14"/>
      <c r="QVO73" s="14"/>
      <c r="QVP73" s="14"/>
      <c r="QVQ73" s="14"/>
      <c r="QVR73" s="14"/>
      <c r="QVS73" s="14"/>
      <c r="QVT73" s="14"/>
      <c r="QVU73" s="14"/>
      <c r="QVV73" s="14"/>
      <c r="QVW73" s="14"/>
      <c r="QVX73" s="14"/>
      <c r="QVY73" s="14"/>
      <c r="QVZ73" s="14"/>
      <c r="QWA73" s="14"/>
      <c r="QWB73" s="14"/>
      <c r="QWC73" s="14"/>
      <c r="QWD73" s="14"/>
      <c r="QWE73" s="14"/>
      <c r="QWF73" s="14"/>
      <c r="QWG73" s="14"/>
      <c r="QWH73" s="14"/>
      <c r="QWI73" s="14"/>
      <c r="QWJ73" s="14"/>
      <c r="QWK73" s="14"/>
      <c r="QWL73" s="14"/>
      <c r="QWM73" s="14"/>
      <c r="QWN73" s="14"/>
      <c r="QWO73" s="14"/>
      <c r="QWP73" s="14"/>
      <c r="QWQ73" s="14"/>
      <c r="QWR73" s="14"/>
      <c r="QWS73" s="14"/>
      <c r="QWT73" s="14"/>
      <c r="QWU73" s="14"/>
      <c r="QWV73" s="14"/>
      <c r="QWW73" s="14"/>
      <c r="QWX73" s="14"/>
      <c r="QWY73" s="14"/>
      <c r="QWZ73" s="14"/>
      <c r="QXA73" s="14"/>
      <c r="QXB73" s="14"/>
      <c r="QXC73" s="14"/>
      <c r="QXD73" s="14"/>
      <c r="QXE73" s="14"/>
      <c r="QXF73" s="14"/>
      <c r="QXG73" s="14"/>
      <c r="QXH73" s="14"/>
      <c r="QXI73" s="14"/>
      <c r="QXJ73" s="14"/>
      <c r="QXK73" s="14"/>
      <c r="QXL73" s="14"/>
      <c r="QXM73" s="14"/>
      <c r="QXN73" s="14"/>
      <c r="QXO73" s="14"/>
      <c r="QXP73" s="14"/>
      <c r="QXQ73" s="14"/>
      <c r="QXR73" s="14"/>
      <c r="QXS73" s="14"/>
      <c r="QXT73" s="14"/>
      <c r="QXU73" s="14"/>
      <c r="QXV73" s="14"/>
      <c r="QXW73" s="14"/>
      <c r="QXX73" s="14"/>
      <c r="QXY73" s="14"/>
      <c r="QXZ73" s="14"/>
      <c r="QYA73" s="14"/>
      <c r="QYB73" s="14"/>
      <c r="QYC73" s="14"/>
      <c r="QYD73" s="14"/>
      <c r="QYE73" s="14"/>
      <c r="QYF73" s="14"/>
      <c r="QYG73" s="14"/>
      <c r="QYH73" s="14"/>
      <c r="QYI73" s="14"/>
      <c r="QYJ73" s="14"/>
      <c r="QYK73" s="14"/>
      <c r="QYL73" s="14"/>
      <c r="QYM73" s="14"/>
      <c r="QYN73" s="14"/>
      <c r="QYO73" s="14"/>
      <c r="QYP73" s="14"/>
      <c r="QYQ73" s="14"/>
      <c r="QYR73" s="14"/>
      <c r="QYS73" s="14"/>
      <c r="QYT73" s="14"/>
      <c r="QYU73" s="14"/>
      <c r="QYV73" s="14"/>
      <c r="QYW73" s="14"/>
      <c r="QYX73" s="14"/>
      <c r="QYY73" s="14"/>
      <c r="QYZ73" s="14"/>
      <c r="QZA73" s="14"/>
      <c r="QZB73" s="14"/>
      <c r="QZC73" s="14"/>
      <c r="QZD73" s="14"/>
      <c r="QZE73" s="14"/>
      <c r="QZF73" s="14"/>
      <c r="QZG73" s="14"/>
      <c r="QZH73" s="14"/>
      <c r="QZI73" s="14"/>
      <c r="QZJ73" s="14"/>
      <c r="QZK73" s="14"/>
      <c r="QZL73" s="14"/>
      <c r="QZM73" s="14"/>
      <c r="QZN73" s="14"/>
      <c r="QZO73" s="14"/>
      <c r="QZP73" s="14"/>
      <c r="QZQ73" s="14"/>
      <c r="QZR73" s="14"/>
      <c r="QZS73" s="14"/>
      <c r="QZT73" s="14"/>
      <c r="QZU73" s="14"/>
      <c r="QZV73" s="14"/>
      <c r="QZW73" s="14"/>
      <c r="QZX73" s="14"/>
      <c r="QZY73" s="14"/>
      <c r="QZZ73" s="14"/>
      <c r="RAA73" s="14"/>
      <c r="RAB73" s="14"/>
      <c r="RAC73" s="14"/>
      <c r="RAD73" s="14"/>
      <c r="RAE73" s="14"/>
      <c r="RAF73" s="14"/>
      <c r="RAG73" s="14"/>
      <c r="RAH73" s="14"/>
      <c r="RAI73" s="14"/>
      <c r="RAJ73" s="14"/>
      <c r="RAK73" s="14"/>
      <c r="RAL73" s="14"/>
      <c r="RAM73" s="14"/>
      <c r="RAN73" s="14"/>
      <c r="RAO73" s="14"/>
      <c r="RAP73" s="14"/>
      <c r="RAQ73" s="14"/>
      <c r="RAR73" s="14"/>
      <c r="RAS73" s="14"/>
      <c r="RAT73" s="14"/>
      <c r="RAU73" s="14"/>
      <c r="RAV73" s="14"/>
      <c r="RAW73" s="14"/>
      <c r="RAX73" s="14"/>
      <c r="RAY73" s="14"/>
      <c r="RAZ73" s="14"/>
      <c r="RBA73" s="14"/>
      <c r="RBB73" s="14"/>
      <c r="RBC73" s="14"/>
      <c r="RBD73" s="14"/>
      <c r="RBE73" s="14"/>
      <c r="RBF73" s="14"/>
      <c r="RBG73" s="14"/>
      <c r="RBH73" s="14"/>
      <c r="RBI73" s="14"/>
      <c r="RBJ73" s="14"/>
      <c r="RBK73" s="14"/>
      <c r="RBL73" s="14"/>
      <c r="RBM73" s="14"/>
      <c r="RBN73" s="14"/>
      <c r="RBO73" s="14"/>
      <c r="RBP73" s="14"/>
      <c r="RBQ73" s="14"/>
      <c r="RBR73" s="14"/>
      <c r="RBS73" s="14"/>
      <c r="RBT73" s="14"/>
      <c r="RBU73" s="14"/>
      <c r="RBV73" s="14"/>
      <c r="RBW73" s="14"/>
      <c r="RBX73" s="14"/>
      <c r="RBY73" s="14"/>
      <c r="RBZ73" s="14"/>
      <c r="RCA73" s="14"/>
      <c r="RCB73" s="14"/>
      <c r="RCC73" s="14"/>
      <c r="RCD73" s="14"/>
      <c r="RCE73" s="14"/>
      <c r="RCF73" s="14"/>
      <c r="RCG73" s="14"/>
      <c r="RCH73" s="14"/>
      <c r="RCI73" s="14"/>
      <c r="RCJ73" s="14"/>
      <c r="RCK73" s="14"/>
      <c r="RCL73" s="14"/>
      <c r="RCM73" s="14"/>
      <c r="RCN73" s="14"/>
      <c r="RCO73" s="14"/>
      <c r="RCP73" s="14"/>
      <c r="RCQ73" s="14"/>
      <c r="RCR73" s="14"/>
      <c r="RCS73" s="14"/>
      <c r="RCT73" s="14"/>
      <c r="RCU73" s="14"/>
      <c r="RCV73" s="14"/>
      <c r="RCW73" s="14"/>
      <c r="RCX73" s="14"/>
      <c r="RCY73" s="14"/>
      <c r="RCZ73" s="14"/>
      <c r="RDA73" s="14"/>
      <c r="RDB73" s="14"/>
      <c r="RDC73" s="14"/>
      <c r="RDD73" s="14"/>
      <c r="RDE73" s="14"/>
      <c r="RDF73" s="14"/>
      <c r="RDG73" s="14"/>
      <c r="RDH73" s="14"/>
      <c r="RDI73" s="14"/>
      <c r="RDJ73" s="14"/>
      <c r="RDK73" s="14"/>
      <c r="RDL73" s="14"/>
      <c r="RDM73" s="14"/>
      <c r="RDN73" s="14"/>
      <c r="RDO73" s="14"/>
      <c r="RDP73" s="14"/>
      <c r="RDQ73" s="14"/>
      <c r="RDR73" s="14"/>
      <c r="RDS73" s="14"/>
      <c r="RDT73" s="14"/>
      <c r="RDU73" s="14"/>
      <c r="RDV73" s="14"/>
      <c r="RDW73" s="14"/>
      <c r="RDX73" s="14"/>
      <c r="RDY73" s="14"/>
      <c r="RDZ73" s="14"/>
      <c r="REA73" s="14"/>
      <c r="REB73" s="14"/>
      <c r="REC73" s="14"/>
      <c r="RED73" s="14"/>
      <c r="REE73" s="14"/>
      <c r="REF73" s="14"/>
      <c r="REG73" s="14"/>
      <c r="REH73" s="14"/>
      <c r="REI73" s="14"/>
      <c r="REJ73" s="14"/>
      <c r="REK73" s="14"/>
      <c r="REL73" s="14"/>
      <c r="REM73" s="14"/>
      <c r="REN73" s="14"/>
      <c r="REO73" s="14"/>
      <c r="REP73" s="14"/>
      <c r="REQ73" s="14"/>
      <c r="RER73" s="14"/>
      <c r="RES73" s="14"/>
      <c r="RET73" s="14"/>
      <c r="REU73" s="14"/>
      <c r="REV73" s="14"/>
      <c r="REW73" s="14"/>
      <c r="REX73" s="14"/>
      <c r="REY73" s="14"/>
      <c r="REZ73" s="14"/>
      <c r="RFA73" s="14"/>
      <c r="RFB73" s="14"/>
      <c r="RFC73" s="14"/>
      <c r="RFD73" s="14"/>
      <c r="RFE73" s="14"/>
      <c r="RFF73" s="14"/>
      <c r="RFG73" s="14"/>
      <c r="RFH73" s="14"/>
      <c r="RFI73" s="14"/>
      <c r="RFJ73" s="14"/>
      <c r="RFK73" s="14"/>
      <c r="RFL73" s="14"/>
      <c r="RFM73" s="14"/>
      <c r="RFN73" s="14"/>
      <c r="RFO73" s="14"/>
      <c r="RFP73" s="14"/>
      <c r="RFQ73" s="14"/>
      <c r="RFR73" s="14"/>
      <c r="RFS73" s="14"/>
      <c r="RFT73" s="14"/>
      <c r="RFU73" s="14"/>
      <c r="RFV73" s="14"/>
      <c r="RFW73" s="14"/>
      <c r="RFX73" s="14"/>
      <c r="RFY73" s="14"/>
      <c r="RFZ73" s="14"/>
      <c r="RGA73" s="14"/>
      <c r="RGB73" s="14"/>
      <c r="RGC73" s="14"/>
      <c r="RGD73" s="14"/>
      <c r="RGE73" s="14"/>
      <c r="RGF73" s="14"/>
      <c r="RGG73" s="14"/>
      <c r="RGH73" s="14"/>
      <c r="RGI73" s="14"/>
      <c r="RGJ73" s="14"/>
      <c r="RGK73" s="14"/>
      <c r="RGL73" s="14"/>
      <c r="RGM73" s="14"/>
      <c r="RGN73" s="14"/>
      <c r="RGO73" s="14"/>
      <c r="RGP73" s="14"/>
      <c r="RGQ73" s="14"/>
      <c r="RGR73" s="14"/>
      <c r="RGS73" s="14"/>
      <c r="RGT73" s="14"/>
      <c r="RGU73" s="14"/>
      <c r="RGV73" s="14"/>
      <c r="RGW73" s="14"/>
      <c r="RGX73" s="14"/>
      <c r="RGY73" s="14"/>
      <c r="RGZ73" s="14"/>
      <c r="RHA73" s="14"/>
      <c r="RHB73" s="14"/>
      <c r="RHC73" s="14"/>
      <c r="RHD73" s="14"/>
      <c r="RHE73" s="14"/>
      <c r="RHF73" s="14"/>
      <c r="RHG73" s="14"/>
      <c r="RHH73" s="14"/>
      <c r="RHI73" s="14"/>
      <c r="RHJ73" s="14"/>
      <c r="RHK73" s="14"/>
      <c r="RHL73" s="14"/>
      <c r="RHM73" s="14"/>
      <c r="RHN73" s="14"/>
      <c r="RHO73" s="14"/>
      <c r="RHP73" s="14"/>
      <c r="RHQ73" s="14"/>
      <c r="RHR73" s="14"/>
      <c r="RHS73" s="14"/>
      <c r="RHT73" s="14"/>
      <c r="RHU73" s="14"/>
      <c r="RHV73" s="14"/>
      <c r="RHW73" s="14"/>
      <c r="RHX73" s="14"/>
      <c r="RHY73" s="14"/>
      <c r="RHZ73" s="14"/>
      <c r="RIA73" s="14"/>
      <c r="RIB73" s="14"/>
      <c r="RIC73" s="14"/>
      <c r="RID73" s="14"/>
      <c r="RIE73" s="14"/>
      <c r="RIF73" s="14"/>
      <c r="RIG73" s="14"/>
      <c r="RIH73" s="14"/>
      <c r="RII73" s="14"/>
      <c r="RIJ73" s="14"/>
      <c r="RIK73" s="14"/>
      <c r="RIL73" s="14"/>
      <c r="RIM73" s="14"/>
      <c r="RIN73" s="14"/>
      <c r="RIO73" s="14"/>
      <c r="RIP73" s="14"/>
      <c r="RIQ73" s="14"/>
      <c r="RIR73" s="14"/>
      <c r="RIS73" s="14"/>
      <c r="RIT73" s="14"/>
      <c r="RIU73" s="14"/>
      <c r="RIV73" s="14"/>
      <c r="RIW73" s="14"/>
      <c r="RIX73" s="14"/>
      <c r="RIY73" s="14"/>
      <c r="RIZ73" s="14"/>
      <c r="RJA73" s="14"/>
      <c r="RJB73" s="14"/>
      <c r="RJC73" s="14"/>
      <c r="RJD73" s="14"/>
      <c r="RJE73" s="14"/>
      <c r="RJF73" s="14"/>
      <c r="RJG73" s="14"/>
      <c r="RJH73" s="14"/>
      <c r="RJI73" s="14"/>
      <c r="RJJ73" s="14"/>
      <c r="RJK73" s="14"/>
      <c r="RJL73" s="14"/>
      <c r="RJM73" s="14"/>
      <c r="RJN73" s="14"/>
      <c r="RJO73" s="14"/>
      <c r="RJP73" s="14"/>
      <c r="RJQ73" s="14"/>
      <c r="RJR73" s="14"/>
      <c r="RJS73" s="14"/>
      <c r="RJT73" s="14"/>
      <c r="RJU73" s="14"/>
      <c r="RJV73" s="14"/>
      <c r="RJW73" s="14"/>
      <c r="RJX73" s="14"/>
      <c r="RJY73" s="14"/>
      <c r="RJZ73" s="14"/>
      <c r="RKA73" s="14"/>
      <c r="RKB73" s="14"/>
      <c r="RKC73" s="14"/>
      <c r="RKD73" s="14"/>
      <c r="RKE73" s="14"/>
      <c r="RKF73" s="14"/>
      <c r="RKG73" s="14"/>
      <c r="RKH73" s="14"/>
      <c r="RKI73" s="14"/>
      <c r="RKJ73" s="14"/>
      <c r="RKK73" s="14"/>
      <c r="RKL73" s="14"/>
      <c r="RKM73" s="14"/>
      <c r="RKN73" s="14"/>
      <c r="RKO73" s="14"/>
      <c r="RKP73" s="14"/>
      <c r="RKQ73" s="14"/>
      <c r="RKR73" s="14"/>
      <c r="RKS73" s="14"/>
      <c r="RKT73" s="14"/>
      <c r="RKU73" s="14"/>
      <c r="RKV73" s="14"/>
      <c r="RKW73" s="14"/>
      <c r="RKX73" s="14"/>
      <c r="RKY73" s="14"/>
      <c r="RKZ73" s="14"/>
      <c r="RLA73" s="14"/>
      <c r="RLB73" s="14"/>
      <c r="RLC73" s="14"/>
      <c r="RLD73" s="14"/>
      <c r="RLE73" s="14"/>
      <c r="RLF73" s="14"/>
      <c r="RLG73" s="14"/>
      <c r="RLH73" s="14"/>
      <c r="RLI73" s="14"/>
      <c r="RLJ73" s="14"/>
      <c r="RLK73" s="14"/>
      <c r="RLL73" s="14"/>
      <c r="RLM73" s="14"/>
      <c r="RLN73" s="14"/>
      <c r="RLO73" s="14"/>
      <c r="RLP73" s="14"/>
      <c r="RLQ73" s="14"/>
      <c r="RLR73" s="14"/>
      <c r="RLS73" s="14"/>
      <c r="RLT73" s="14"/>
      <c r="RLU73" s="14"/>
      <c r="RLV73" s="14"/>
      <c r="RLW73" s="14"/>
      <c r="RLX73" s="14"/>
      <c r="RLY73" s="14"/>
      <c r="RLZ73" s="14"/>
      <c r="RMA73" s="14"/>
      <c r="RMB73" s="14"/>
      <c r="RMC73" s="14"/>
      <c r="RMD73" s="14"/>
      <c r="RME73" s="14"/>
      <c r="RMF73" s="14"/>
      <c r="RMG73" s="14"/>
      <c r="RMH73" s="14"/>
      <c r="RMI73" s="14"/>
      <c r="RMJ73" s="14"/>
      <c r="RMK73" s="14"/>
      <c r="RML73" s="14"/>
      <c r="RMM73" s="14"/>
      <c r="RMN73" s="14"/>
      <c r="RMO73" s="14"/>
      <c r="RMP73" s="14"/>
      <c r="RMQ73" s="14"/>
      <c r="RMR73" s="14"/>
      <c r="RMS73" s="14"/>
      <c r="RMT73" s="14"/>
      <c r="RMU73" s="14"/>
      <c r="RMV73" s="14"/>
      <c r="RMW73" s="14"/>
      <c r="RMX73" s="14"/>
      <c r="RMY73" s="14"/>
      <c r="RMZ73" s="14"/>
      <c r="RNA73" s="14"/>
      <c r="RNB73" s="14"/>
      <c r="RNC73" s="14"/>
      <c r="RND73" s="14"/>
      <c r="RNE73" s="14"/>
      <c r="RNF73" s="14"/>
      <c r="RNG73" s="14"/>
      <c r="RNH73" s="14"/>
      <c r="RNI73" s="14"/>
      <c r="RNJ73" s="14"/>
      <c r="RNK73" s="14"/>
      <c r="RNL73" s="14"/>
      <c r="RNM73" s="14"/>
      <c r="RNN73" s="14"/>
      <c r="RNO73" s="14"/>
      <c r="RNP73" s="14"/>
      <c r="RNQ73" s="14"/>
      <c r="RNR73" s="14"/>
      <c r="RNS73" s="14"/>
      <c r="RNT73" s="14"/>
      <c r="RNU73" s="14"/>
      <c r="RNV73" s="14"/>
      <c r="RNW73" s="14"/>
      <c r="RNX73" s="14"/>
      <c r="RNY73" s="14"/>
      <c r="RNZ73" s="14"/>
      <c r="ROA73" s="14"/>
      <c r="ROB73" s="14"/>
      <c r="ROC73" s="14"/>
      <c r="ROD73" s="14"/>
      <c r="ROE73" s="14"/>
      <c r="ROF73" s="14"/>
      <c r="ROG73" s="14"/>
      <c r="ROH73" s="14"/>
      <c r="ROI73" s="14"/>
      <c r="ROJ73" s="14"/>
      <c r="ROK73" s="14"/>
      <c r="ROL73" s="14"/>
      <c r="ROM73" s="14"/>
      <c r="RON73" s="14"/>
      <c r="ROO73" s="14"/>
      <c r="ROP73" s="14"/>
      <c r="ROQ73" s="14"/>
      <c r="ROR73" s="14"/>
      <c r="ROS73" s="14"/>
      <c r="ROT73" s="14"/>
      <c r="ROU73" s="14"/>
      <c r="ROV73" s="14"/>
      <c r="ROW73" s="14"/>
      <c r="ROX73" s="14"/>
      <c r="ROY73" s="14"/>
      <c r="ROZ73" s="14"/>
      <c r="RPA73" s="14"/>
      <c r="RPB73" s="14"/>
      <c r="RPC73" s="14"/>
      <c r="RPD73" s="14"/>
      <c r="RPE73" s="14"/>
      <c r="RPF73" s="14"/>
      <c r="RPG73" s="14"/>
      <c r="RPH73" s="14"/>
      <c r="RPI73" s="14"/>
      <c r="RPJ73" s="14"/>
      <c r="RPK73" s="14"/>
      <c r="RPL73" s="14"/>
      <c r="RPM73" s="14"/>
      <c r="RPN73" s="14"/>
      <c r="RPO73" s="14"/>
      <c r="RPP73" s="14"/>
      <c r="RPQ73" s="14"/>
      <c r="RPR73" s="14"/>
      <c r="RPS73" s="14"/>
      <c r="RPT73" s="14"/>
      <c r="RPU73" s="14"/>
      <c r="RPV73" s="14"/>
      <c r="RPW73" s="14"/>
      <c r="RPX73" s="14"/>
      <c r="RPY73" s="14"/>
      <c r="RPZ73" s="14"/>
      <c r="RQA73" s="14"/>
      <c r="RQB73" s="14"/>
      <c r="RQC73" s="14"/>
      <c r="RQD73" s="14"/>
      <c r="RQE73" s="14"/>
      <c r="RQF73" s="14"/>
      <c r="RQG73" s="14"/>
      <c r="RQH73" s="14"/>
      <c r="RQI73" s="14"/>
      <c r="RQJ73" s="14"/>
      <c r="RQK73" s="14"/>
      <c r="RQL73" s="14"/>
      <c r="RQM73" s="14"/>
      <c r="RQN73" s="14"/>
      <c r="RQO73" s="14"/>
      <c r="RQP73" s="14"/>
      <c r="RQQ73" s="14"/>
      <c r="RQR73" s="14"/>
      <c r="RQS73" s="14"/>
      <c r="RQT73" s="14"/>
      <c r="RQU73" s="14"/>
      <c r="RQV73" s="14"/>
      <c r="RQW73" s="14"/>
      <c r="RQX73" s="14"/>
      <c r="RQY73" s="14"/>
      <c r="RQZ73" s="14"/>
      <c r="RRA73" s="14"/>
      <c r="RRB73" s="14"/>
      <c r="RRC73" s="14"/>
      <c r="RRD73" s="14"/>
      <c r="RRE73" s="14"/>
      <c r="RRF73" s="14"/>
      <c r="RRG73" s="14"/>
      <c r="RRH73" s="14"/>
      <c r="RRI73" s="14"/>
      <c r="RRJ73" s="14"/>
      <c r="RRK73" s="14"/>
      <c r="RRL73" s="14"/>
      <c r="RRM73" s="14"/>
      <c r="RRN73" s="14"/>
      <c r="RRO73" s="14"/>
      <c r="RRP73" s="14"/>
      <c r="RRQ73" s="14"/>
      <c r="RRR73" s="14"/>
      <c r="RRS73" s="14"/>
      <c r="RRT73" s="14"/>
      <c r="RRU73" s="14"/>
      <c r="RRV73" s="14"/>
      <c r="RRW73" s="14"/>
      <c r="RRX73" s="14"/>
      <c r="RRY73" s="14"/>
      <c r="RRZ73" s="14"/>
      <c r="RSA73" s="14"/>
      <c r="RSB73" s="14"/>
      <c r="RSC73" s="14"/>
      <c r="RSD73" s="14"/>
      <c r="RSE73" s="14"/>
      <c r="RSF73" s="14"/>
      <c r="RSG73" s="14"/>
      <c r="RSH73" s="14"/>
      <c r="RSI73" s="14"/>
      <c r="RSJ73" s="14"/>
      <c r="RSK73" s="14"/>
      <c r="RSL73" s="14"/>
      <c r="RSM73" s="14"/>
      <c r="RSN73" s="14"/>
      <c r="RSO73" s="14"/>
      <c r="RSP73" s="14"/>
      <c r="RSQ73" s="14"/>
      <c r="RSR73" s="14"/>
      <c r="RSS73" s="14"/>
      <c r="RST73" s="14"/>
      <c r="RSU73" s="14"/>
      <c r="RSV73" s="14"/>
      <c r="RSW73" s="14"/>
      <c r="RSX73" s="14"/>
      <c r="RSY73" s="14"/>
      <c r="RSZ73" s="14"/>
      <c r="RTA73" s="14"/>
      <c r="RTB73" s="14"/>
      <c r="RTC73" s="14"/>
      <c r="RTD73" s="14"/>
      <c r="RTE73" s="14"/>
      <c r="RTF73" s="14"/>
      <c r="RTG73" s="14"/>
      <c r="RTH73" s="14"/>
      <c r="RTI73" s="14"/>
      <c r="RTJ73" s="14"/>
      <c r="RTK73" s="14"/>
      <c r="RTL73" s="14"/>
      <c r="RTM73" s="14"/>
      <c r="RTN73" s="14"/>
      <c r="RTO73" s="14"/>
      <c r="RTP73" s="14"/>
      <c r="RTQ73" s="14"/>
      <c r="RTR73" s="14"/>
      <c r="RTS73" s="14"/>
      <c r="RTT73" s="14"/>
      <c r="RTU73" s="14"/>
      <c r="RTV73" s="14"/>
      <c r="RTW73" s="14"/>
      <c r="RTX73" s="14"/>
      <c r="RTY73" s="14"/>
      <c r="RTZ73" s="14"/>
      <c r="RUA73" s="14"/>
      <c r="RUB73" s="14"/>
      <c r="RUC73" s="14"/>
      <c r="RUD73" s="14"/>
      <c r="RUE73" s="14"/>
      <c r="RUF73" s="14"/>
      <c r="RUG73" s="14"/>
      <c r="RUH73" s="14"/>
      <c r="RUI73" s="14"/>
      <c r="RUJ73" s="14"/>
      <c r="RUK73" s="14"/>
      <c r="RUL73" s="14"/>
      <c r="RUM73" s="14"/>
      <c r="RUN73" s="14"/>
      <c r="RUO73" s="14"/>
      <c r="RUP73" s="14"/>
      <c r="RUQ73" s="14"/>
      <c r="RUR73" s="14"/>
      <c r="RUS73" s="14"/>
      <c r="RUT73" s="14"/>
      <c r="RUU73" s="14"/>
      <c r="RUV73" s="14"/>
      <c r="RUW73" s="14"/>
      <c r="RUX73" s="14"/>
      <c r="RUY73" s="14"/>
      <c r="RUZ73" s="14"/>
      <c r="RVA73" s="14"/>
      <c r="RVB73" s="14"/>
      <c r="RVC73" s="14"/>
      <c r="RVD73" s="14"/>
      <c r="RVE73" s="14"/>
      <c r="RVF73" s="14"/>
      <c r="RVG73" s="14"/>
      <c r="RVH73" s="14"/>
      <c r="RVI73" s="14"/>
      <c r="RVJ73" s="14"/>
      <c r="RVK73" s="14"/>
      <c r="RVL73" s="14"/>
      <c r="RVM73" s="14"/>
      <c r="RVN73" s="14"/>
      <c r="RVO73" s="14"/>
      <c r="RVP73" s="14"/>
      <c r="RVQ73" s="14"/>
      <c r="RVR73" s="14"/>
      <c r="RVS73" s="14"/>
      <c r="RVT73" s="14"/>
      <c r="RVU73" s="14"/>
      <c r="RVV73" s="14"/>
      <c r="RVW73" s="14"/>
      <c r="RVX73" s="14"/>
      <c r="RVY73" s="14"/>
      <c r="RVZ73" s="14"/>
      <c r="RWA73" s="14"/>
      <c r="RWB73" s="14"/>
      <c r="RWC73" s="14"/>
      <c r="RWD73" s="14"/>
      <c r="RWE73" s="14"/>
      <c r="RWF73" s="14"/>
      <c r="RWG73" s="14"/>
      <c r="RWH73" s="14"/>
      <c r="RWI73" s="14"/>
      <c r="RWJ73" s="14"/>
      <c r="RWK73" s="14"/>
      <c r="RWL73" s="14"/>
      <c r="RWM73" s="14"/>
      <c r="RWN73" s="14"/>
      <c r="RWO73" s="14"/>
      <c r="RWP73" s="14"/>
      <c r="RWQ73" s="14"/>
      <c r="RWR73" s="14"/>
      <c r="RWS73" s="14"/>
      <c r="RWT73" s="14"/>
      <c r="RWU73" s="14"/>
      <c r="RWV73" s="14"/>
      <c r="RWW73" s="14"/>
      <c r="RWX73" s="14"/>
      <c r="RWY73" s="14"/>
      <c r="RWZ73" s="14"/>
      <c r="RXA73" s="14"/>
      <c r="RXB73" s="14"/>
      <c r="RXC73" s="14"/>
      <c r="RXD73" s="14"/>
      <c r="RXE73" s="14"/>
      <c r="RXF73" s="14"/>
      <c r="RXG73" s="14"/>
      <c r="RXH73" s="14"/>
      <c r="RXI73" s="14"/>
      <c r="RXJ73" s="14"/>
      <c r="RXK73" s="14"/>
      <c r="RXL73" s="14"/>
      <c r="RXM73" s="14"/>
      <c r="RXN73" s="14"/>
      <c r="RXO73" s="14"/>
      <c r="RXP73" s="14"/>
      <c r="RXQ73" s="14"/>
      <c r="RXR73" s="14"/>
      <c r="RXS73" s="14"/>
      <c r="RXT73" s="14"/>
      <c r="RXU73" s="14"/>
      <c r="RXV73" s="14"/>
      <c r="RXW73" s="14"/>
      <c r="RXX73" s="14"/>
      <c r="RXY73" s="14"/>
      <c r="RXZ73" s="14"/>
      <c r="RYA73" s="14"/>
      <c r="RYB73" s="14"/>
      <c r="RYC73" s="14"/>
      <c r="RYD73" s="14"/>
      <c r="RYE73" s="14"/>
      <c r="RYF73" s="14"/>
      <c r="RYG73" s="14"/>
      <c r="RYH73" s="14"/>
      <c r="RYI73" s="14"/>
      <c r="RYJ73" s="14"/>
      <c r="RYK73" s="14"/>
      <c r="RYL73" s="14"/>
      <c r="RYM73" s="14"/>
      <c r="RYN73" s="14"/>
      <c r="RYO73" s="14"/>
      <c r="RYP73" s="14"/>
      <c r="RYQ73" s="14"/>
      <c r="RYR73" s="14"/>
      <c r="RYS73" s="14"/>
      <c r="RYT73" s="14"/>
      <c r="RYU73" s="14"/>
      <c r="RYV73" s="14"/>
      <c r="RYW73" s="14"/>
      <c r="RYX73" s="14"/>
      <c r="RYY73" s="14"/>
      <c r="RYZ73" s="14"/>
      <c r="RZA73" s="14"/>
      <c r="RZB73" s="14"/>
      <c r="RZC73" s="14"/>
      <c r="RZD73" s="14"/>
      <c r="RZE73" s="14"/>
      <c r="RZF73" s="14"/>
      <c r="RZG73" s="14"/>
      <c r="RZH73" s="14"/>
      <c r="RZI73" s="14"/>
      <c r="RZJ73" s="14"/>
      <c r="RZK73" s="14"/>
      <c r="RZL73" s="14"/>
      <c r="RZM73" s="14"/>
      <c r="RZN73" s="14"/>
      <c r="RZO73" s="14"/>
      <c r="RZP73" s="14"/>
      <c r="RZQ73" s="14"/>
      <c r="RZR73" s="14"/>
      <c r="RZS73" s="14"/>
      <c r="RZT73" s="14"/>
      <c r="RZU73" s="14"/>
      <c r="RZV73" s="14"/>
      <c r="RZW73" s="14"/>
      <c r="RZX73" s="14"/>
      <c r="RZY73" s="14"/>
      <c r="RZZ73" s="14"/>
      <c r="SAA73" s="14"/>
      <c r="SAB73" s="14"/>
      <c r="SAC73" s="14"/>
      <c r="SAD73" s="14"/>
      <c r="SAE73" s="14"/>
      <c r="SAF73" s="14"/>
      <c r="SAG73" s="14"/>
      <c r="SAH73" s="14"/>
      <c r="SAI73" s="14"/>
      <c r="SAJ73" s="14"/>
      <c r="SAK73" s="14"/>
      <c r="SAL73" s="14"/>
      <c r="SAM73" s="14"/>
      <c r="SAN73" s="14"/>
      <c r="SAO73" s="14"/>
      <c r="SAP73" s="14"/>
      <c r="SAQ73" s="14"/>
      <c r="SAR73" s="14"/>
      <c r="SAS73" s="14"/>
      <c r="SAT73" s="14"/>
      <c r="SAU73" s="14"/>
      <c r="SAV73" s="14"/>
      <c r="SAW73" s="14"/>
      <c r="SAX73" s="14"/>
      <c r="SAY73" s="14"/>
      <c r="SAZ73" s="14"/>
      <c r="SBA73" s="14"/>
      <c r="SBB73" s="14"/>
      <c r="SBC73" s="14"/>
      <c r="SBD73" s="14"/>
      <c r="SBE73" s="14"/>
      <c r="SBF73" s="14"/>
      <c r="SBG73" s="14"/>
      <c r="SBH73" s="14"/>
      <c r="SBI73" s="14"/>
      <c r="SBJ73" s="14"/>
      <c r="SBK73" s="14"/>
      <c r="SBL73" s="14"/>
      <c r="SBM73" s="14"/>
      <c r="SBN73" s="14"/>
      <c r="SBO73" s="14"/>
      <c r="SBP73" s="14"/>
      <c r="SBQ73" s="14"/>
      <c r="SBR73" s="14"/>
      <c r="SBS73" s="14"/>
      <c r="SBT73" s="14"/>
      <c r="SBU73" s="14"/>
      <c r="SBV73" s="14"/>
      <c r="SBW73" s="14"/>
      <c r="SBX73" s="14"/>
      <c r="SBY73" s="14"/>
      <c r="SBZ73" s="14"/>
      <c r="SCA73" s="14"/>
      <c r="SCB73" s="14"/>
      <c r="SCC73" s="14"/>
      <c r="SCD73" s="14"/>
      <c r="SCE73" s="14"/>
      <c r="SCF73" s="14"/>
      <c r="SCG73" s="14"/>
      <c r="SCH73" s="14"/>
      <c r="SCI73" s="14"/>
      <c r="SCJ73" s="14"/>
      <c r="SCK73" s="14"/>
      <c r="SCL73" s="14"/>
      <c r="SCM73" s="14"/>
      <c r="SCN73" s="14"/>
      <c r="SCO73" s="14"/>
      <c r="SCP73" s="14"/>
      <c r="SCQ73" s="14"/>
      <c r="SCR73" s="14"/>
      <c r="SCS73" s="14"/>
      <c r="SCT73" s="14"/>
      <c r="SCU73" s="14"/>
      <c r="SCV73" s="14"/>
      <c r="SCW73" s="14"/>
      <c r="SCX73" s="14"/>
      <c r="SCY73" s="14"/>
      <c r="SCZ73" s="14"/>
      <c r="SDA73" s="14"/>
      <c r="SDB73" s="14"/>
      <c r="SDC73" s="14"/>
      <c r="SDD73" s="14"/>
      <c r="SDE73" s="14"/>
      <c r="SDF73" s="14"/>
      <c r="SDG73" s="14"/>
      <c r="SDH73" s="14"/>
      <c r="SDI73" s="14"/>
      <c r="SDJ73" s="14"/>
      <c r="SDK73" s="14"/>
      <c r="SDL73" s="14"/>
      <c r="SDM73" s="14"/>
      <c r="SDN73" s="14"/>
      <c r="SDO73" s="14"/>
      <c r="SDP73" s="14"/>
      <c r="SDQ73" s="14"/>
      <c r="SDR73" s="14"/>
      <c r="SDS73" s="14"/>
      <c r="SDT73" s="14"/>
      <c r="SDU73" s="14"/>
      <c r="SDV73" s="14"/>
      <c r="SDW73" s="14"/>
      <c r="SDX73" s="14"/>
      <c r="SDY73" s="14"/>
      <c r="SDZ73" s="14"/>
      <c r="SEA73" s="14"/>
      <c r="SEB73" s="14"/>
      <c r="SEC73" s="14"/>
      <c r="SED73" s="14"/>
      <c r="SEE73" s="14"/>
      <c r="SEF73" s="14"/>
      <c r="SEG73" s="14"/>
      <c r="SEH73" s="14"/>
      <c r="SEI73" s="14"/>
      <c r="SEJ73" s="14"/>
      <c r="SEK73" s="14"/>
      <c r="SEL73" s="14"/>
      <c r="SEM73" s="14"/>
      <c r="SEN73" s="14"/>
      <c r="SEO73" s="14"/>
      <c r="SEP73" s="14"/>
      <c r="SEQ73" s="14"/>
      <c r="SER73" s="14"/>
      <c r="SES73" s="14"/>
      <c r="SET73" s="14"/>
      <c r="SEU73" s="14"/>
      <c r="SEV73" s="14"/>
      <c r="SEW73" s="14"/>
      <c r="SEX73" s="14"/>
      <c r="SEY73" s="14"/>
      <c r="SEZ73" s="14"/>
      <c r="SFA73" s="14"/>
      <c r="SFB73" s="14"/>
      <c r="SFC73" s="14"/>
      <c r="SFD73" s="14"/>
      <c r="SFE73" s="14"/>
      <c r="SFF73" s="14"/>
      <c r="SFG73" s="14"/>
      <c r="SFH73" s="14"/>
      <c r="SFI73" s="14"/>
      <c r="SFJ73" s="14"/>
      <c r="SFK73" s="14"/>
      <c r="SFL73" s="14"/>
      <c r="SFM73" s="14"/>
      <c r="SFN73" s="14"/>
      <c r="SFO73" s="14"/>
      <c r="SFP73" s="14"/>
      <c r="SFQ73" s="14"/>
      <c r="SFR73" s="14"/>
      <c r="SFS73" s="14"/>
      <c r="SFT73" s="14"/>
      <c r="SFU73" s="14"/>
      <c r="SFV73" s="14"/>
      <c r="SFW73" s="14"/>
      <c r="SFX73" s="14"/>
      <c r="SFY73" s="14"/>
      <c r="SFZ73" s="14"/>
      <c r="SGA73" s="14"/>
      <c r="SGB73" s="14"/>
      <c r="SGC73" s="14"/>
      <c r="SGD73" s="14"/>
      <c r="SGE73" s="14"/>
      <c r="SGF73" s="14"/>
      <c r="SGG73" s="14"/>
      <c r="SGH73" s="14"/>
      <c r="SGI73" s="14"/>
      <c r="SGJ73" s="14"/>
      <c r="SGK73" s="14"/>
      <c r="SGL73" s="14"/>
      <c r="SGM73" s="14"/>
      <c r="SGN73" s="14"/>
      <c r="SGO73" s="14"/>
      <c r="SGP73" s="14"/>
      <c r="SGQ73" s="14"/>
      <c r="SGR73" s="14"/>
      <c r="SGS73" s="14"/>
      <c r="SGT73" s="14"/>
      <c r="SGU73" s="14"/>
      <c r="SGV73" s="14"/>
      <c r="SGW73" s="14"/>
      <c r="SGX73" s="14"/>
      <c r="SGY73" s="14"/>
      <c r="SGZ73" s="14"/>
      <c r="SHA73" s="14"/>
      <c r="SHB73" s="14"/>
      <c r="SHC73" s="14"/>
      <c r="SHD73" s="14"/>
      <c r="SHE73" s="14"/>
      <c r="SHF73" s="14"/>
      <c r="SHG73" s="14"/>
      <c r="SHH73" s="14"/>
      <c r="SHI73" s="14"/>
      <c r="SHJ73" s="14"/>
      <c r="SHK73" s="14"/>
      <c r="SHL73" s="14"/>
      <c r="SHM73" s="14"/>
      <c r="SHN73" s="14"/>
      <c r="SHO73" s="14"/>
      <c r="SHP73" s="14"/>
      <c r="SHQ73" s="14"/>
      <c r="SHR73" s="14"/>
      <c r="SHS73" s="14"/>
      <c r="SHT73" s="14"/>
      <c r="SHU73" s="14"/>
      <c r="SHV73" s="14"/>
      <c r="SHW73" s="14"/>
      <c r="SHX73" s="14"/>
      <c r="SHY73" s="14"/>
      <c r="SHZ73" s="14"/>
      <c r="SIA73" s="14"/>
      <c r="SIB73" s="14"/>
      <c r="SIC73" s="14"/>
      <c r="SID73" s="14"/>
      <c r="SIE73" s="14"/>
      <c r="SIF73" s="14"/>
      <c r="SIG73" s="14"/>
      <c r="SIH73" s="14"/>
      <c r="SII73" s="14"/>
      <c r="SIJ73" s="14"/>
      <c r="SIK73" s="14"/>
      <c r="SIL73" s="14"/>
      <c r="SIM73" s="14"/>
      <c r="SIN73" s="14"/>
      <c r="SIO73" s="14"/>
      <c r="SIP73" s="14"/>
      <c r="SIQ73" s="14"/>
      <c r="SIR73" s="14"/>
      <c r="SIS73" s="14"/>
      <c r="SIT73" s="14"/>
      <c r="SIU73" s="14"/>
      <c r="SIV73" s="14"/>
      <c r="SIW73" s="14"/>
      <c r="SIX73" s="14"/>
      <c r="SIY73" s="14"/>
      <c r="SIZ73" s="14"/>
      <c r="SJA73" s="14"/>
      <c r="SJB73" s="14"/>
      <c r="SJC73" s="14"/>
      <c r="SJD73" s="14"/>
      <c r="SJE73" s="14"/>
      <c r="SJF73" s="14"/>
      <c r="SJG73" s="14"/>
      <c r="SJH73" s="14"/>
      <c r="SJI73" s="14"/>
      <c r="SJJ73" s="14"/>
      <c r="SJK73" s="14"/>
      <c r="SJL73" s="14"/>
      <c r="SJM73" s="14"/>
      <c r="SJN73" s="14"/>
      <c r="SJO73" s="14"/>
      <c r="SJP73" s="14"/>
      <c r="SJQ73" s="14"/>
      <c r="SJR73" s="14"/>
      <c r="SJS73" s="14"/>
      <c r="SJT73" s="14"/>
      <c r="SJU73" s="14"/>
      <c r="SJV73" s="14"/>
      <c r="SJW73" s="14"/>
      <c r="SJX73" s="14"/>
      <c r="SJY73" s="14"/>
      <c r="SJZ73" s="14"/>
      <c r="SKA73" s="14"/>
      <c r="SKB73" s="14"/>
      <c r="SKC73" s="14"/>
      <c r="SKD73" s="14"/>
      <c r="SKE73" s="14"/>
      <c r="SKF73" s="14"/>
      <c r="SKG73" s="14"/>
      <c r="SKH73" s="14"/>
      <c r="SKI73" s="14"/>
      <c r="SKJ73" s="14"/>
      <c r="SKK73" s="14"/>
      <c r="SKL73" s="14"/>
      <c r="SKM73" s="14"/>
      <c r="SKN73" s="14"/>
      <c r="SKO73" s="14"/>
      <c r="SKP73" s="14"/>
      <c r="SKQ73" s="14"/>
      <c r="SKR73" s="14"/>
      <c r="SKS73" s="14"/>
      <c r="SKT73" s="14"/>
      <c r="SKU73" s="14"/>
      <c r="SKV73" s="14"/>
      <c r="SKW73" s="14"/>
      <c r="SKX73" s="14"/>
      <c r="SKY73" s="14"/>
      <c r="SKZ73" s="14"/>
      <c r="SLA73" s="14"/>
      <c r="SLB73" s="14"/>
      <c r="SLC73" s="14"/>
      <c r="SLD73" s="14"/>
      <c r="SLE73" s="14"/>
      <c r="SLF73" s="14"/>
      <c r="SLG73" s="14"/>
      <c r="SLH73" s="14"/>
      <c r="SLI73" s="14"/>
      <c r="SLJ73" s="14"/>
      <c r="SLK73" s="14"/>
      <c r="SLL73" s="14"/>
      <c r="SLM73" s="14"/>
      <c r="SLN73" s="14"/>
      <c r="SLO73" s="14"/>
      <c r="SLP73" s="14"/>
      <c r="SLQ73" s="14"/>
      <c r="SLR73" s="14"/>
      <c r="SLS73" s="14"/>
      <c r="SLT73" s="14"/>
      <c r="SLU73" s="14"/>
      <c r="SLV73" s="14"/>
      <c r="SLW73" s="14"/>
      <c r="SLX73" s="14"/>
      <c r="SLY73" s="14"/>
      <c r="SLZ73" s="14"/>
      <c r="SMA73" s="14"/>
      <c r="SMB73" s="14"/>
      <c r="SMC73" s="14"/>
      <c r="SMD73" s="14"/>
      <c r="SME73" s="14"/>
      <c r="SMF73" s="14"/>
      <c r="SMG73" s="14"/>
      <c r="SMH73" s="14"/>
      <c r="SMI73" s="14"/>
      <c r="SMJ73" s="14"/>
      <c r="SMK73" s="14"/>
      <c r="SML73" s="14"/>
      <c r="SMM73" s="14"/>
      <c r="SMN73" s="14"/>
      <c r="SMO73" s="14"/>
      <c r="SMP73" s="14"/>
      <c r="SMQ73" s="14"/>
      <c r="SMR73" s="14"/>
      <c r="SMS73" s="14"/>
      <c r="SMT73" s="14"/>
      <c r="SMU73" s="14"/>
      <c r="SMV73" s="14"/>
      <c r="SMW73" s="14"/>
      <c r="SMX73" s="14"/>
      <c r="SMY73" s="14"/>
      <c r="SMZ73" s="14"/>
      <c r="SNA73" s="14"/>
      <c r="SNB73" s="14"/>
      <c r="SNC73" s="14"/>
      <c r="SND73" s="14"/>
      <c r="SNE73" s="14"/>
      <c r="SNF73" s="14"/>
      <c r="SNG73" s="14"/>
      <c r="SNH73" s="14"/>
      <c r="SNI73" s="14"/>
      <c r="SNJ73" s="14"/>
      <c r="SNK73" s="14"/>
      <c r="SNL73" s="14"/>
      <c r="SNM73" s="14"/>
      <c r="SNN73" s="14"/>
      <c r="SNO73" s="14"/>
      <c r="SNP73" s="14"/>
      <c r="SNQ73" s="14"/>
      <c r="SNR73" s="14"/>
      <c r="SNS73" s="14"/>
      <c r="SNT73" s="14"/>
      <c r="SNU73" s="14"/>
      <c r="SNV73" s="14"/>
      <c r="SNW73" s="14"/>
      <c r="SNX73" s="14"/>
      <c r="SNY73" s="14"/>
      <c r="SNZ73" s="14"/>
      <c r="SOA73" s="14"/>
      <c r="SOB73" s="14"/>
      <c r="SOC73" s="14"/>
      <c r="SOD73" s="14"/>
      <c r="SOE73" s="14"/>
      <c r="SOF73" s="14"/>
      <c r="SOG73" s="14"/>
      <c r="SOH73" s="14"/>
      <c r="SOI73" s="14"/>
      <c r="SOJ73" s="14"/>
      <c r="SOK73" s="14"/>
      <c r="SOL73" s="14"/>
      <c r="SOM73" s="14"/>
      <c r="SON73" s="14"/>
      <c r="SOO73" s="14"/>
      <c r="SOP73" s="14"/>
      <c r="SOQ73" s="14"/>
      <c r="SOR73" s="14"/>
      <c r="SOS73" s="14"/>
      <c r="SOT73" s="14"/>
      <c r="SOU73" s="14"/>
      <c r="SOV73" s="14"/>
      <c r="SOW73" s="14"/>
      <c r="SOX73" s="14"/>
      <c r="SOY73" s="14"/>
      <c r="SOZ73" s="14"/>
      <c r="SPA73" s="14"/>
      <c r="SPB73" s="14"/>
      <c r="SPC73" s="14"/>
      <c r="SPD73" s="14"/>
      <c r="SPE73" s="14"/>
      <c r="SPF73" s="14"/>
      <c r="SPG73" s="14"/>
      <c r="SPH73" s="14"/>
      <c r="SPI73" s="14"/>
      <c r="SPJ73" s="14"/>
      <c r="SPK73" s="14"/>
      <c r="SPL73" s="14"/>
      <c r="SPM73" s="14"/>
      <c r="SPN73" s="14"/>
      <c r="SPO73" s="14"/>
      <c r="SPP73" s="14"/>
      <c r="SPQ73" s="14"/>
      <c r="SPR73" s="14"/>
      <c r="SPS73" s="14"/>
      <c r="SPT73" s="14"/>
      <c r="SPU73" s="14"/>
      <c r="SPV73" s="14"/>
      <c r="SPW73" s="14"/>
      <c r="SPX73" s="14"/>
      <c r="SPY73" s="14"/>
      <c r="SPZ73" s="14"/>
      <c r="SQA73" s="14"/>
      <c r="SQB73" s="14"/>
      <c r="SQC73" s="14"/>
      <c r="SQD73" s="14"/>
      <c r="SQE73" s="14"/>
      <c r="SQF73" s="14"/>
      <c r="SQG73" s="14"/>
      <c r="SQH73" s="14"/>
      <c r="SQI73" s="14"/>
      <c r="SQJ73" s="14"/>
      <c r="SQK73" s="14"/>
      <c r="SQL73" s="14"/>
      <c r="SQM73" s="14"/>
      <c r="SQN73" s="14"/>
      <c r="SQO73" s="14"/>
      <c r="SQP73" s="14"/>
      <c r="SQQ73" s="14"/>
      <c r="SQR73" s="14"/>
      <c r="SQS73" s="14"/>
      <c r="SQT73" s="14"/>
      <c r="SQU73" s="14"/>
      <c r="SQV73" s="14"/>
      <c r="SQW73" s="14"/>
      <c r="SQX73" s="14"/>
      <c r="SQY73" s="14"/>
      <c r="SQZ73" s="14"/>
      <c r="SRA73" s="14"/>
      <c r="SRB73" s="14"/>
      <c r="SRC73" s="14"/>
      <c r="SRD73" s="14"/>
      <c r="SRE73" s="14"/>
      <c r="SRF73" s="14"/>
      <c r="SRG73" s="14"/>
      <c r="SRH73" s="14"/>
      <c r="SRI73" s="14"/>
      <c r="SRJ73" s="14"/>
      <c r="SRK73" s="14"/>
      <c r="SRL73" s="14"/>
      <c r="SRM73" s="14"/>
      <c r="SRN73" s="14"/>
      <c r="SRO73" s="14"/>
      <c r="SRP73" s="14"/>
      <c r="SRQ73" s="14"/>
      <c r="SRR73" s="14"/>
      <c r="SRS73" s="14"/>
      <c r="SRT73" s="14"/>
      <c r="SRU73" s="14"/>
      <c r="SRV73" s="14"/>
      <c r="SRW73" s="14"/>
      <c r="SRX73" s="14"/>
      <c r="SRY73" s="14"/>
      <c r="SRZ73" s="14"/>
      <c r="SSA73" s="14"/>
      <c r="SSB73" s="14"/>
      <c r="SSC73" s="14"/>
      <c r="SSD73" s="14"/>
      <c r="SSE73" s="14"/>
      <c r="SSF73" s="14"/>
      <c r="SSG73" s="14"/>
      <c r="SSH73" s="14"/>
      <c r="SSI73" s="14"/>
      <c r="SSJ73" s="14"/>
      <c r="SSK73" s="14"/>
      <c r="SSL73" s="14"/>
      <c r="SSM73" s="14"/>
      <c r="SSN73" s="14"/>
      <c r="SSO73" s="14"/>
      <c r="SSP73" s="14"/>
      <c r="SSQ73" s="14"/>
      <c r="SSR73" s="14"/>
      <c r="SSS73" s="14"/>
      <c r="SST73" s="14"/>
      <c r="SSU73" s="14"/>
      <c r="SSV73" s="14"/>
      <c r="SSW73" s="14"/>
      <c r="SSX73" s="14"/>
      <c r="SSY73" s="14"/>
      <c r="SSZ73" s="14"/>
      <c r="STA73" s="14"/>
      <c r="STB73" s="14"/>
      <c r="STC73" s="14"/>
      <c r="STD73" s="14"/>
      <c r="STE73" s="14"/>
      <c r="STF73" s="14"/>
      <c r="STG73" s="14"/>
      <c r="STH73" s="14"/>
      <c r="STI73" s="14"/>
      <c r="STJ73" s="14"/>
      <c r="STK73" s="14"/>
      <c r="STL73" s="14"/>
      <c r="STM73" s="14"/>
      <c r="STN73" s="14"/>
      <c r="STO73" s="14"/>
      <c r="STP73" s="14"/>
      <c r="STQ73" s="14"/>
      <c r="STR73" s="14"/>
      <c r="STS73" s="14"/>
      <c r="STT73" s="14"/>
      <c r="STU73" s="14"/>
      <c r="STV73" s="14"/>
      <c r="STW73" s="14"/>
      <c r="STX73" s="14"/>
      <c r="STY73" s="14"/>
      <c r="STZ73" s="14"/>
      <c r="SUA73" s="14"/>
      <c r="SUB73" s="14"/>
      <c r="SUC73" s="14"/>
      <c r="SUD73" s="14"/>
      <c r="SUE73" s="14"/>
      <c r="SUF73" s="14"/>
      <c r="SUG73" s="14"/>
      <c r="SUH73" s="14"/>
      <c r="SUI73" s="14"/>
      <c r="SUJ73" s="14"/>
      <c r="SUK73" s="14"/>
      <c r="SUL73" s="14"/>
      <c r="SUM73" s="14"/>
      <c r="SUN73" s="14"/>
      <c r="SUO73" s="14"/>
      <c r="SUP73" s="14"/>
      <c r="SUQ73" s="14"/>
      <c r="SUR73" s="14"/>
      <c r="SUS73" s="14"/>
      <c r="SUT73" s="14"/>
      <c r="SUU73" s="14"/>
      <c r="SUV73" s="14"/>
      <c r="SUW73" s="14"/>
      <c r="SUX73" s="14"/>
      <c r="SUY73" s="14"/>
      <c r="SUZ73" s="14"/>
      <c r="SVA73" s="14"/>
      <c r="SVB73" s="14"/>
      <c r="SVC73" s="14"/>
      <c r="SVD73" s="14"/>
      <c r="SVE73" s="14"/>
      <c r="SVF73" s="14"/>
      <c r="SVG73" s="14"/>
      <c r="SVH73" s="14"/>
      <c r="SVI73" s="14"/>
      <c r="SVJ73" s="14"/>
      <c r="SVK73" s="14"/>
      <c r="SVL73" s="14"/>
      <c r="SVM73" s="14"/>
      <c r="SVN73" s="14"/>
      <c r="SVO73" s="14"/>
      <c r="SVP73" s="14"/>
      <c r="SVQ73" s="14"/>
      <c r="SVR73" s="14"/>
      <c r="SVS73" s="14"/>
      <c r="SVT73" s="14"/>
      <c r="SVU73" s="14"/>
      <c r="SVV73" s="14"/>
      <c r="SVW73" s="14"/>
      <c r="SVX73" s="14"/>
      <c r="SVY73" s="14"/>
      <c r="SVZ73" s="14"/>
      <c r="SWA73" s="14"/>
      <c r="SWB73" s="14"/>
      <c r="SWC73" s="14"/>
      <c r="SWD73" s="14"/>
      <c r="SWE73" s="14"/>
      <c r="SWF73" s="14"/>
      <c r="SWG73" s="14"/>
      <c r="SWH73" s="14"/>
      <c r="SWI73" s="14"/>
      <c r="SWJ73" s="14"/>
      <c r="SWK73" s="14"/>
      <c r="SWL73" s="14"/>
      <c r="SWM73" s="14"/>
      <c r="SWN73" s="14"/>
      <c r="SWO73" s="14"/>
      <c r="SWP73" s="14"/>
      <c r="SWQ73" s="14"/>
      <c r="SWR73" s="14"/>
      <c r="SWS73" s="14"/>
      <c r="SWT73" s="14"/>
      <c r="SWU73" s="14"/>
      <c r="SWV73" s="14"/>
      <c r="SWW73" s="14"/>
      <c r="SWX73" s="14"/>
      <c r="SWY73" s="14"/>
      <c r="SWZ73" s="14"/>
      <c r="SXA73" s="14"/>
      <c r="SXB73" s="14"/>
      <c r="SXC73" s="14"/>
      <c r="SXD73" s="14"/>
      <c r="SXE73" s="14"/>
      <c r="SXF73" s="14"/>
      <c r="SXG73" s="14"/>
      <c r="SXH73" s="14"/>
      <c r="SXI73" s="14"/>
      <c r="SXJ73" s="14"/>
      <c r="SXK73" s="14"/>
      <c r="SXL73" s="14"/>
      <c r="SXM73" s="14"/>
      <c r="SXN73" s="14"/>
      <c r="SXO73" s="14"/>
      <c r="SXP73" s="14"/>
      <c r="SXQ73" s="14"/>
      <c r="SXR73" s="14"/>
      <c r="SXS73" s="14"/>
      <c r="SXT73" s="14"/>
      <c r="SXU73" s="14"/>
      <c r="SXV73" s="14"/>
      <c r="SXW73" s="14"/>
      <c r="SXX73" s="14"/>
      <c r="SXY73" s="14"/>
      <c r="SXZ73" s="14"/>
      <c r="SYA73" s="14"/>
      <c r="SYB73" s="14"/>
      <c r="SYC73" s="14"/>
      <c r="SYD73" s="14"/>
      <c r="SYE73" s="14"/>
      <c r="SYF73" s="14"/>
      <c r="SYG73" s="14"/>
      <c r="SYH73" s="14"/>
      <c r="SYI73" s="14"/>
      <c r="SYJ73" s="14"/>
      <c r="SYK73" s="14"/>
      <c r="SYL73" s="14"/>
      <c r="SYM73" s="14"/>
      <c r="SYN73" s="14"/>
      <c r="SYO73" s="14"/>
      <c r="SYP73" s="14"/>
      <c r="SYQ73" s="14"/>
      <c r="SYR73" s="14"/>
      <c r="SYS73" s="14"/>
      <c r="SYT73" s="14"/>
      <c r="SYU73" s="14"/>
      <c r="SYV73" s="14"/>
      <c r="SYW73" s="14"/>
      <c r="SYX73" s="14"/>
      <c r="SYY73" s="14"/>
      <c r="SYZ73" s="14"/>
      <c r="SZA73" s="14"/>
      <c r="SZB73" s="14"/>
      <c r="SZC73" s="14"/>
      <c r="SZD73" s="14"/>
      <c r="SZE73" s="14"/>
      <c r="SZF73" s="14"/>
      <c r="SZG73" s="14"/>
      <c r="SZH73" s="14"/>
      <c r="SZI73" s="14"/>
      <c r="SZJ73" s="14"/>
      <c r="SZK73" s="14"/>
      <c r="SZL73" s="14"/>
      <c r="SZM73" s="14"/>
      <c r="SZN73" s="14"/>
      <c r="SZO73" s="14"/>
      <c r="SZP73" s="14"/>
      <c r="SZQ73" s="14"/>
      <c r="SZR73" s="14"/>
      <c r="SZS73" s="14"/>
      <c r="SZT73" s="14"/>
      <c r="SZU73" s="14"/>
      <c r="SZV73" s="14"/>
      <c r="SZW73" s="14"/>
      <c r="SZX73" s="14"/>
      <c r="SZY73" s="14"/>
      <c r="SZZ73" s="14"/>
      <c r="TAA73" s="14"/>
      <c r="TAB73" s="14"/>
      <c r="TAC73" s="14"/>
      <c r="TAD73" s="14"/>
      <c r="TAE73" s="14"/>
      <c r="TAF73" s="14"/>
      <c r="TAG73" s="14"/>
      <c r="TAH73" s="14"/>
      <c r="TAI73" s="14"/>
      <c r="TAJ73" s="14"/>
      <c r="TAK73" s="14"/>
      <c r="TAL73" s="14"/>
      <c r="TAM73" s="14"/>
      <c r="TAN73" s="14"/>
      <c r="TAO73" s="14"/>
      <c r="TAP73" s="14"/>
      <c r="TAQ73" s="14"/>
      <c r="TAR73" s="14"/>
      <c r="TAS73" s="14"/>
      <c r="TAT73" s="14"/>
      <c r="TAU73" s="14"/>
      <c r="TAV73" s="14"/>
      <c r="TAW73" s="14"/>
      <c r="TAX73" s="14"/>
      <c r="TAY73" s="14"/>
      <c r="TAZ73" s="14"/>
      <c r="TBA73" s="14"/>
      <c r="TBB73" s="14"/>
      <c r="TBC73" s="14"/>
      <c r="TBD73" s="14"/>
      <c r="TBE73" s="14"/>
      <c r="TBF73" s="14"/>
      <c r="TBG73" s="14"/>
      <c r="TBH73" s="14"/>
      <c r="TBI73" s="14"/>
      <c r="TBJ73" s="14"/>
      <c r="TBK73" s="14"/>
      <c r="TBL73" s="14"/>
      <c r="TBM73" s="14"/>
      <c r="TBN73" s="14"/>
      <c r="TBO73" s="14"/>
      <c r="TBP73" s="14"/>
      <c r="TBQ73" s="14"/>
      <c r="TBR73" s="14"/>
      <c r="TBS73" s="14"/>
      <c r="TBT73" s="14"/>
      <c r="TBU73" s="14"/>
      <c r="TBV73" s="14"/>
      <c r="TBW73" s="14"/>
      <c r="TBX73" s="14"/>
      <c r="TBY73" s="14"/>
      <c r="TBZ73" s="14"/>
      <c r="TCA73" s="14"/>
      <c r="TCB73" s="14"/>
      <c r="TCC73" s="14"/>
      <c r="TCD73" s="14"/>
      <c r="TCE73" s="14"/>
      <c r="TCF73" s="14"/>
      <c r="TCG73" s="14"/>
      <c r="TCH73" s="14"/>
      <c r="TCI73" s="14"/>
      <c r="TCJ73" s="14"/>
      <c r="TCK73" s="14"/>
      <c r="TCL73" s="14"/>
      <c r="TCM73" s="14"/>
      <c r="TCN73" s="14"/>
      <c r="TCO73" s="14"/>
      <c r="TCP73" s="14"/>
      <c r="TCQ73" s="14"/>
      <c r="TCR73" s="14"/>
      <c r="TCS73" s="14"/>
      <c r="TCT73" s="14"/>
      <c r="TCU73" s="14"/>
      <c r="TCV73" s="14"/>
      <c r="TCW73" s="14"/>
      <c r="TCX73" s="14"/>
      <c r="TCY73" s="14"/>
      <c r="TCZ73" s="14"/>
      <c r="TDA73" s="14"/>
      <c r="TDB73" s="14"/>
      <c r="TDC73" s="14"/>
      <c r="TDD73" s="14"/>
      <c r="TDE73" s="14"/>
      <c r="TDF73" s="14"/>
      <c r="TDG73" s="14"/>
      <c r="TDH73" s="14"/>
      <c r="TDI73" s="14"/>
      <c r="TDJ73" s="14"/>
      <c r="TDK73" s="14"/>
      <c r="TDL73" s="14"/>
      <c r="TDM73" s="14"/>
      <c r="TDN73" s="14"/>
      <c r="TDO73" s="14"/>
      <c r="TDP73" s="14"/>
      <c r="TDQ73" s="14"/>
      <c r="TDR73" s="14"/>
      <c r="TDS73" s="14"/>
      <c r="TDT73" s="14"/>
      <c r="TDU73" s="14"/>
      <c r="TDV73" s="14"/>
      <c r="TDW73" s="14"/>
      <c r="TDX73" s="14"/>
      <c r="TDY73" s="14"/>
      <c r="TDZ73" s="14"/>
      <c r="TEA73" s="14"/>
      <c r="TEB73" s="14"/>
      <c r="TEC73" s="14"/>
      <c r="TED73" s="14"/>
      <c r="TEE73" s="14"/>
      <c r="TEF73" s="14"/>
      <c r="TEG73" s="14"/>
      <c r="TEH73" s="14"/>
      <c r="TEI73" s="14"/>
      <c r="TEJ73" s="14"/>
      <c r="TEK73" s="14"/>
      <c r="TEL73" s="14"/>
      <c r="TEM73" s="14"/>
      <c r="TEN73" s="14"/>
      <c r="TEO73" s="14"/>
      <c r="TEP73" s="14"/>
      <c r="TEQ73" s="14"/>
      <c r="TER73" s="14"/>
      <c r="TES73" s="14"/>
      <c r="TET73" s="14"/>
      <c r="TEU73" s="14"/>
      <c r="TEV73" s="14"/>
      <c r="TEW73" s="14"/>
      <c r="TEX73" s="14"/>
      <c r="TEY73" s="14"/>
      <c r="TEZ73" s="14"/>
      <c r="TFA73" s="14"/>
      <c r="TFB73" s="14"/>
      <c r="TFC73" s="14"/>
      <c r="TFD73" s="14"/>
      <c r="TFE73" s="14"/>
      <c r="TFF73" s="14"/>
      <c r="TFG73" s="14"/>
      <c r="TFH73" s="14"/>
      <c r="TFI73" s="14"/>
      <c r="TFJ73" s="14"/>
      <c r="TFK73" s="14"/>
      <c r="TFL73" s="14"/>
      <c r="TFM73" s="14"/>
      <c r="TFN73" s="14"/>
      <c r="TFO73" s="14"/>
      <c r="TFP73" s="14"/>
      <c r="TFQ73" s="14"/>
      <c r="TFR73" s="14"/>
      <c r="TFS73" s="14"/>
      <c r="TFT73" s="14"/>
      <c r="TFU73" s="14"/>
      <c r="TFV73" s="14"/>
      <c r="TFW73" s="14"/>
      <c r="TFX73" s="14"/>
      <c r="TFY73" s="14"/>
      <c r="TFZ73" s="14"/>
      <c r="TGA73" s="14"/>
      <c r="TGB73" s="14"/>
      <c r="TGC73" s="14"/>
      <c r="TGD73" s="14"/>
      <c r="TGE73" s="14"/>
      <c r="TGF73" s="14"/>
      <c r="TGG73" s="14"/>
      <c r="TGH73" s="14"/>
      <c r="TGI73" s="14"/>
      <c r="TGJ73" s="14"/>
      <c r="TGK73" s="14"/>
      <c r="TGL73" s="14"/>
      <c r="TGM73" s="14"/>
      <c r="TGN73" s="14"/>
      <c r="TGO73" s="14"/>
      <c r="TGP73" s="14"/>
      <c r="TGQ73" s="14"/>
      <c r="TGR73" s="14"/>
      <c r="TGS73" s="14"/>
      <c r="TGT73" s="14"/>
      <c r="TGU73" s="14"/>
      <c r="TGV73" s="14"/>
      <c r="TGW73" s="14"/>
      <c r="TGX73" s="14"/>
      <c r="TGY73" s="14"/>
      <c r="TGZ73" s="14"/>
      <c r="THA73" s="14"/>
      <c r="THB73" s="14"/>
      <c r="THC73" s="14"/>
      <c r="THD73" s="14"/>
      <c r="THE73" s="14"/>
      <c r="THF73" s="14"/>
      <c r="THG73" s="14"/>
      <c r="THH73" s="14"/>
      <c r="THI73" s="14"/>
      <c r="THJ73" s="14"/>
      <c r="THK73" s="14"/>
      <c r="THL73" s="14"/>
      <c r="THM73" s="14"/>
      <c r="THN73" s="14"/>
      <c r="THO73" s="14"/>
      <c r="THP73" s="14"/>
      <c r="THQ73" s="14"/>
      <c r="THR73" s="14"/>
      <c r="THS73" s="14"/>
      <c r="THT73" s="14"/>
      <c r="THU73" s="14"/>
      <c r="THV73" s="14"/>
      <c r="THW73" s="14"/>
      <c r="THX73" s="14"/>
      <c r="THY73" s="14"/>
      <c r="THZ73" s="14"/>
      <c r="TIA73" s="14"/>
      <c r="TIB73" s="14"/>
      <c r="TIC73" s="14"/>
      <c r="TID73" s="14"/>
      <c r="TIE73" s="14"/>
      <c r="TIF73" s="14"/>
      <c r="TIG73" s="14"/>
      <c r="TIH73" s="14"/>
      <c r="TII73" s="14"/>
      <c r="TIJ73" s="14"/>
      <c r="TIK73" s="14"/>
      <c r="TIL73" s="14"/>
      <c r="TIM73" s="14"/>
      <c r="TIN73" s="14"/>
      <c r="TIO73" s="14"/>
      <c r="TIP73" s="14"/>
      <c r="TIQ73" s="14"/>
      <c r="TIR73" s="14"/>
      <c r="TIS73" s="14"/>
      <c r="TIT73" s="14"/>
      <c r="TIU73" s="14"/>
      <c r="TIV73" s="14"/>
      <c r="TIW73" s="14"/>
      <c r="TIX73" s="14"/>
      <c r="TIY73" s="14"/>
      <c r="TIZ73" s="14"/>
      <c r="TJA73" s="14"/>
      <c r="TJB73" s="14"/>
      <c r="TJC73" s="14"/>
      <c r="TJD73" s="14"/>
      <c r="TJE73" s="14"/>
      <c r="TJF73" s="14"/>
      <c r="TJG73" s="14"/>
      <c r="TJH73" s="14"/>
      <c r="TJI73" s="14"/>
      <c r="TJJ73" s="14"/>
      <c r="TJK73" s="14"/>
      <c r="TJL73" s="14"/>
      <c r="TJM73" s="14"/>
      <c r="TJN73" s="14"/>
      <c r="TJO73" s="14"/>
      <c r="TJP73" s="14"/>
      <c r="TJQ73" s="14"/>
      <c r="TJR73" s="14"/>
      <c r="TJS73" s="14"/>
      <c r="TJT73" s="14"/>
      <c r="TJU73" s="14"/>
      <c r="TJV73" s="14"/>
      <c r="TJW73" s="14"/>
      <c r="TJX73" s="14"/>
      <c r="TJY73" s="14"/>
      <c r="TJZ73" s="14"/>
      <c r="TKA73" s="14"/>
      <c r="TKB73" s="14"/>
      <c r="TKC73" s="14"/>
      <c r="TKD73" s="14"/>
      <c r="TKE73" s="14"/>
      <c r="TKF73" s="14"/>
      <c r="TKG73" s="14"/>
      <c r="TKH73" s="14"/>
      <c r="TKI73" s="14"/>
      <c r="TKJ73" s="14"/>
      <c r="TKK73" s="14"/>
      <c r="TKL73" s="14"/>
      <c r="TKM73" s="14"/>
      <c r="TKN73" s="14"/>
      <c r="TKO73" s="14"/>
      <c r="TKP73" s="14"/>
      <c r="TKQ73" s="14"/>
      <c r="TKR73" s="14"/>
      <c r="TKS73" s="14"/>
      <c r="TKT73" s="14"/>
      <c r="TKU73" s="14"/>
      <c r="TKV73" s="14"/>
      <c r="TKW73" s="14"/>
      <c r="TKX73" s="14"/>
      <c r="TKY73" s="14"/>
      <c r="TKZ73" s="14"/>
      <c r="TLA73" s="14"/>
      <c r="TLB73" s="14"/>
      <c r="TLC73" s="14"/>
      <c r="TLD73" s="14"/>
      <c r="TLE73" s="14"/>
      <c r="TLF73" s="14"/>
      <c r="TLG73" s="14"/>
      <c r="TLH73" s="14"/>
      <c r="TLI73" s="14"/>
      <c r="TLJ73" s="14"/>
      <c r="TLK73" s="14"/>
      <c r="TLL73" s="14"/>
      <c r="TLM73" s="14"/>
      <c r="TLN73" s="14"/>
      <c r="TLO73" s="14"/>
      <c r="TLP73" s="14"/>
      <c r="TLQ73" s="14"/>
      <c r="TLR73" s="14"/>
      <c r="TLS73" s="14"/>
      <c r="TLT73" s="14"/>
      <c r="TLU73" s="14"/>
      <c r="TLV73" s="14"/>
      <c r="TLW73" s="14"/>
      <c r="TLX73" s="14"/>
      <c r="TLY73" s="14"/>
      <c r="TLZ73" s="14"/>
      <c r="TMA73" s="14"/>
      <c r="TMB73" s="14"/>
      <c r="TMC73" s="14"/>
      <c r="TMD73" s="14"/>
      <c r="TME73" s="14"/>
      <c r="TMF73" s="14"/>
      <c r="TMG73" s="14"/>
      <c r="TMH73" s="14"/>
      <c r="TMI73" s="14"/>
      <c r="TMJ73" s="14"/>
      <c r="TMK73" s="14"/>
      <c r="TML73" s="14"/>
      <c r="TMM73" s="14"/>
      <c r="TMN73" s="14"/>
      <c r="TMO73" s="14"/>
      <c r="TMP73" s="14"/>
      <c r="TMQ73" s="14"/>
      <c r="TMR73" s="14"/>
      <c r="TMS73" s="14"/>
      <c r="TMT73" s="14"/>
      <c r="TMU73" s="14"/>
      <c r="TMV73" s="14"/>
      <c r="TMW73" s="14"/>
      <c r="TMX73" s="14"/>
      <c r="TMY73" s="14"/>
      <c r="TMZ73" s="14"/>
      <c r="TNA73" s="14"/>
      <c r="TNB73" s="14"/>
      <c r="TNC73" s="14"/>
      <c r="TND73" s="14"/>
      <c r="TNE73" s="14"/>
      <c r="TNF73" s="14"/>
      <c r="TNG73" s="14"/>
      <c r="TNH73" s="14"/>
      <c r="TNI73" s="14"/>
      <c r="TNJ73" s="14"/>
      <c r="TNK73" s="14"/>
      <c r="TNL73" s="14"/>
      <c r="TNM73" s="14"/>
      <c r="TNN73" s="14"/>
      <c r="TNO73" s="14"/>
      <c r="TNP73" s="14"/>
      <c r="TNQ73" s="14"/>
      <c r="TNR73" s="14"/>
      <c r="TNS73" s="14"/>
      <c r="TNT73" s="14"/>
      <c r="TNU73" s="14"/>
      <c r="TNV73" s="14"/>
      <c r="TNW73" s="14"/>
      <c r="TNX73" s="14"/>
      <c r="TNY73" s="14"/>
      <c r="TNZ73" s="14"/>
      <c r="TOA73" s="14"/>
      <c r="TOB73" s="14"/>
      <c r="TOC73" s="14"/>
      <c r="TOD73" s="14"/>
      <c r="TOE73" s="14"/>
      <c r="TOF73" s="14"/>
      <c r="TOG73" s="14"/>
      <c r="TOH73" s="14"/>
      <c r="TOI73" s="14"/>
      <c r="TOJ73" s="14"/>
      <c r="TOK73" s="14"/>
      <c r="TOL73" s="14"/>
      <c r="TOM73" s="14"/>
      <c r="TON73" s="14"/>
      <c r="TOO73" s="14"/>
      <c r="TOP73" s="14"/>
      <c r="TOQ73" s="14"/>
      <c r="TOR73" s="14"/>
      <c r="TOS73" s="14"/>
      <c r="TOT73" s="14"/>
      <c r="TOU73" s="14"/>
      <c r="TOV73" s="14"/>
      <c r="TOW73" s="14"/>
      <c r="TOX73" s="14"/>
      <c r="TOY73" s="14"/>
      <c r="TOZ73" s="14"/>
      <c r="TPA73" s="14"/>
      <c r="TPB73" s="14"/>
      <c r="TPC73" s="14"/>
      <c r="TPD73" s="14"/>
      <c r="TPE73" s="14"/>
      <c r="TPF73" s="14"/>
      <c r="TPG73" s="14"/>
      <c r="TPH73" s="14"/>
      <c r="TPI73" s="14"/>
      <c r="TPJ73" s="14"/>
      <c r="TPK73" s="14"/>
      <c r="TPL73" s="14"/>
      <c r="TPM73" s="14"/>
      <c r="TPN73" s="14"/>
      <c r="TPO73" s="14"/>
      <c r="TPP73" s="14"/>
      <c r="TPQ73" s="14"/>
      <c r="TPR73" s="14"/>
      <c r="TPS73" s="14"/>
      <c r="TPT73" s="14"/>
      <c r="TPU73" s="14"/>
      <c r="TPV73" s="14"/>
      <c r="TPW73" s="14"/>
      <c r="TPX73" s="14"/>
      <c r="TPY73" s="14"/>
      <c r="TPZ73" s="14"/>
      <c r="TQA73" s="14"/>
      <c r="TQB73" s="14"/>
      <c r="TQC73" s="14"/>
      <c r="TQD73" s="14"/>
      <c r="TQE73" s="14"/>
      <c r="TQF73" s="14"/>
      <c r="TQG73" s="14"/>
      <c r="TQH73" s="14"/>
      <c r="TQI73" s="14"/>
      <c r="TQJ73" s="14"/>
      <c r="TQK73" s="14"/>
      <c r="TQL73" s="14"/>
      <c r="TQM73" s="14"/>
      <c r="TQN73" s="14"/>
      <c r="TQO73" s="14"/>
      <c r="TQP73" s="14"/>
      <c r="TQQ73" s="14"/>
      <c r="TQR73" s="14"/>
      <c r="TQS73" s="14"/>
      <c r="TQT73" s="14"/>
      <c r="TQU73" s="14"/>
      <c r="TQV73" s="14"/>
      <c r="TQW73" s="14"/>
      <c r="TQX73" s="14"/>
      <c r="TQY73" s="14"/>
      <c r="TQZ73" s="14"/>
      <c r="TRA73" s="14"/>
      <c r="TRB73" s="14"/>
      <c r="TRC73" s="14"/>
      <c r="TRD73" s="14"/>
      <c r="TRE73" s="14"/>
      <c r="TRF73" s="14"/>
      <c r="TRG73" s="14"/>
      <c r="TRH73" s="14"/>
      <c r="TRI73" s="14"/>
      <c r="TRJ73" s="14"/>
      <c r="TRK73" s="14"/>
      <c r="TRL73" s="14"/>
      <c r="TRM73" s="14"/>
      <c r="TRN73" s="14"/>
      <c r="TRO73" s="14"/>
      <c r="TRP73" s="14"/>
      <c r="TRQ73" s="14"/>
      <c r="TRR73" s="14"/>
      <c r="TRS73" s="14"/>
      <c r="TRT73" s="14"/>
      <c r="TRU73" s="14"/>
      <c r="TRV73" s="14"/>
      <c r="TRW73" s="14"/>
      <c r="TRX73" s="14"/>
      <c r="TRY73" s="14"/>
      <c r="TRZ73" s="14"/>
      <c r="TSA73" s="14"/>
      <c r="TSB73" s="14"/>
      <c r="TSC73" s="14"/>
      <c r="TSD73" s="14"/>
      <c r="TSE73" s="14"/>
      <c r="TSF73" s="14"/>
      <c r="TSG73" s="14"/>
      <c r="TSH73" s="14"/>
      <c r="TSI73" s="14"/>
      <c r="TSJ73" s="14"/>
      <c r="TSK73" s="14"/>
      <c r="TSL73" s="14"/>
      <c r="TSM73" s="14"/>
      <c r="TSN73" s="14"/>
      <c r="TSO73" s="14"/>
      <c r="TSP73" s="14"/>
      <c r="TSQ73" s="14"/>
      <c r="TSR73" s="14"/>
      <c r="TSS73" s="14"/>
      <c r="TST73" s="14"/>
      <c r="TSU73" s="14"/>
      <c r="TSV73" s="14"/>
      <c r="TSW73" s="14"/>
      <c r="TSX73" s="14"/>
      <c r="TSY73" s="14"/>
      <c r="TSZ73" s="14"/>
      <c r="TTA73" s="14"/>
      <c r="TTB73" s="14"/>
      <c r="TTC73" s="14"/>
      <c r="TTD73" s="14"/>
      <c r="TTE73" s="14"/>
      <c r="TTF73" s="14"/>
      <c r="TTG73" s="14"/>
      <c r="TTH73" s="14"/>
      <c r="TTI73" s="14"/>
      <c r="TTJ73" s="14"/>
      <c r="TTK73" s="14"/>
      <c r="TTL73" s="14"/>
      <c r="TTM73" s="14"/>
      <c r="TTN73" s="14"/>
      <c r="TTO73" s="14"/>
      <c r="TTP73" s="14"/>
      <c r="TTQ73" s="14"/>
      <c r="TTR73" s="14"/>
      <c r="TTS73" s="14"/>
      <c r="TTT73" s="14"/>
      <c r="TTU73" s="14"/>
      <c r="TTV73" s="14"/>
      <c r="TTW73" s="14"/>
      <c r="TTX73" s="14"/>
      <c r="TTY73" s="14"/>
      <c r="TTZ73" s="14"/>
      <c r="TUA73" s="14"/>
      <c r="TUB73" s="14"/>
      <c r="TUC73" s="14"/>
      <c r="TUD73" s="14"/>
      <c r="TUE73" s="14"/>
      <c r="TUF73" s="14"/>
      <c r="TUG73" s="14"/>
      <c r="TUH73" s="14"/>
      <c r="TUI73" s="14"/>
      <c r="TUJ73" s="14"/>
      <c r="TUK73" s="14"/>
      <c r="TUL73" s="14"/>
      <c r="TUM73" s="14"/>
      <c r="TUN73" s="14"/>
      <c r="TUO73" s="14"/>
      <c r="TUP73" s="14"/>
      <c r="TUQ73" s="14"/>
      <c r="TUR73" s="14"/>
      <c r="TUS73" s="14"/>
      <c r="TUT73" s="14"/>
      <c r="TUU73" s="14"/>
      <c r="TUV73" s="14"/>
      <c r="TUW73" s="14"/>
      <c r="TUX73" s="14"/>
      <c r="TUY73" s="14"/>
      <c r="TUZ73" s="14"/>
      <c r="TVA73" s="14"/>
      <c r="TVB73" s="14"/>
      <c r="TVC73" s="14"/>
      <c r="TVD73" s="14"/>
      <c r="TVE73" s="14"/>
      <c r="TVF73" s="14"/>
      <c r="TVG73" s="14"/>
      <c r="TVH73" s="14"/>
      <c r="TVI73" s="14"/>
      <c r="TVJ73" s="14"/>
      <c r="TVK73" s="14"/>
      <c r="TVL73" s="14"/>
      <c r="TVM73" s="14"/>
      <c r="TVN73" s="14"/>
      <c r="TVO73" s="14"/>
      <c r="TVP73" s="14"/>
      <c r="TVQ73" s="14"/>
      <c r="TVR73" s="14"/>
      <c r="TVS73" s="14"/>
      <c r="TVT73" s="14"/>
      <c r="TVU73" s="14"/>
      <c r="TVV73" s="14"/>
      <c r="TVW73" s="14"/>
      <c r="TVX73" s="14"/>
      <c r="TVY73" s="14"/>
      <c r="TVZ73" s="14"/>
      <c r="TWA73" s="14"/>
      <c r="TWB73" s="14"/>
      <c r="TWC73" s="14"/>
      <c r="TWD73" s="14"/>
      <c r="TWE73" s="14"/>
      <c r="TWF73" s="14"/>
      <c r="TWG73" s="14"/>
      <c r="TWH73" s="14"/>
      <c r="TWI73" s="14"/>
      <c r="TWJ73" s="14"/>
      <c r="TWK73" s="14"/>
      <c r="TWL73" s="14"/>
      <c r="TWM73" s="14"/>
      <c r="TWN73" s="14"/>
      <c r="TWO73" s="14"/>
      <c r="TWP73" s="14"/>
      <c r="TWQ73" s="14"/>
      <c r="TWR73" s="14"/>
      <c r="TWS73" s="14"/>
      <c r="TWT73" s="14"/>
      <c r="TWU73" s="14"/>
      <c r="TWV73" s="14"/>
      <c r="TWW73" s="14"/>
      <c r="TWX73" s="14"/>
      <c r="TWY73" s="14"/>
      <c r="TWZ73" s="14"/>
      <c r="TXA73" s="14"/>
      <c r="TXB73" s="14"/>
      <c r="TXC73" s="14"/>
      <c r="TXD73" s="14"/>
      <c r="TXE73" s="14"/>
      <c r="TXF73" s="14"/>
      <c r="TXG73" s="14"/>
      <c r="TXH73" s="14"/>
      <c r="TXI73" s="14"/>
      <c r="TXJ73" s="14"/>
      <c r="TXK73" s="14"/>
      <c r="TXL73" s="14"/>
      <c r="TXM73" s="14"/>
      <c r="TXN73" s="14"/>
      <c r="TXO73" s="14"/>
      <c r="TXP73" s="14"/>
      <c r="TXQ73" s="14"/>
      <c r="TXR73" s="14"/>
      <c r="TXS73" s="14"/>
      <c r="TXT73" s="14"/>
      <c r="TXU73" s="14"/>
      <c r="TXV73" s="14"/>
      <c r="TXW73" s="14"/>
      <c r="TXX73" s="14"/>
      <c r="TXY73" s="14"/>
      <c r="TXZ73" s="14"/>
      <c r="TYA73" s="14"/>
      <c r="TYB73" s="14"/>
      <c r="TYC73" s="14"/>
      <c r="TYD73" s="14"/>
      <c r="TYE73" s="14"/>
      <c r="TYF73" s="14"/>
      <c r="TYG73" s="14"/>
      <c r="TYH73" s="14"/>
      <c r="TYI73" s="14"/>
      <c r="TYJ73" s="14"/>
      <c r="TYK73" s="14"/>
      <c r="TYL73" s="14"/>
      <c r="TYM73" s="14"/>
      <c r="TYN73" s="14"/>
      <c r="TYO73" s="14"/>
      <c r="TYP73" s="14"/>
      <c r="TYQ73" s="14"/>
      <c r="TYR73" s="14"/>
      <c r="TYS73" s="14"/>
      <c r="TYT73" s="14"/>
      <c r="TYU73" s="14"/>
      <c r="TYV73" s="14"/>
      <c r="TYW73" s="14"/>
      <c r="TYX73" s="14"/>
      <c r="TYY73" s="14"/>
      <c r="TYZ73" s="14"/>
      <c r="TZA73" s="14"/>
      <c r="TZB73" s="14"/>
      <c r="TZC73" s="14"/>
      <c r="TZD73" s="14"/>
      <c r="TZE73" s="14"/>
      <c r="TZF73" s="14"/>
      <c r="TZG73" s="14"/>
      <c r="TZH73" s="14"/>
      <c r="TZI73" s="14"/>
      <c r="TZJ73" s="14"/>
      <c r="TZK73" s="14"/>
      <c r="TZL73" s="14"/>
      <c r="TZM73" s="14"/>
      <c r="TZN73" s="14"/>
      <c r="TZO73" s="14"/>
      <c r="TZP73" s="14"/>
      <c r="TZQ73" s="14"/>
      <c r="TZR73" s="14"/>
      <c r="TZS73" s="14"/>
      <c r="TZT73" s="14"/>
      <c r="TZU73" s="14"/>
      <c r="TZV73" s="14"/>
      <c r="TZW73" s="14"/>
      <c r="TZX73" s="14"/>
      <c r="TZY73" s="14"/>
      <c r="TZZ73" s="14"/>
      <c r="UAA73" s="14"/>
      <c r="UAB73" s="14"/>
      <c r="UAC73" s="14"/>
      <c r="UAD73" s="14"/>
      <c r="UAE73" s="14"/>
      <c r="UAF73" s="14"/>
      <c r="UAG73" s="14"/>
      <c r="UAH73" s="14"/>
      <c r="UAI73" s="14"/>
      <c r="UAJ73" s="14"/>
      <c r="UAK73" s="14"/>
      <c r="UAL73" s="14"/>
      <c r="UAM73" s="14"/>
      <c r="UAN73" s="14"/>
      <c r="UAO73" s="14"/>
      <c r="UAP73" s="14"/>
      <c r="UAQ73" s="14"/>
      <c r="UAR73" s="14"/>
      <c r="UAS73" s="14"/>
      <c r="UAT73" s="14"/>
      <c r="UAU73" s="14"/>
      <c r="UAV73" s="14"/>
      <c r="UAW73" s="14"/>
      <c r="UAX73" s="14"/>
      <c r="UAY73" s="14"/>
      <c r="UAZ73" s="14"/>
      <c r="UBA73" s="14"/>
      <c r="UBB73" s="14"/>
      <c r="UBC73" s="14"/>
      <c r="UBD73" s="14"/>
      <c r="UBE73" s="14"/>
      <c r="UBF73" s="14"/>
      <c r="UBG73" s="14"/>
      <c r="UBH73" s="14"/>
      <c r="UBI73" s="14"/>
      <c r="UBJ73" s="14"/>
      <c r="UBK73" s="14"/>
      <c r="UBL73" s="14"/>
      <c r="UBM73" s="14"/>
      <c r="UBN73" s="14"/>
      <c r="UBO73" s="14"/>
      <c r="UBP73" s="14"/>
      <c r="UBQ73" s="14"/>
      <c r="UBR73" s="14"/>
      <c r="UBS73" s="14"/>
      <c r="UBT73" s="14"/>
      <c r="UBU73" s="14"/>
      <c r="UBV73" s="14"/>
      <c r="UBW73" s="14"/>
      <c r="UBX73" s="14"/>
      <c r="UBY73" s="14"/>
      <c r="UBZ73" s="14"/>
      <c r="UCA73" s="14"/>
      <c r="UCB73" s="14"/>
      <c r="UCC73" s="14"/>
      <c r="UCD73" s="14"/>
      <c r="UCE73" s="14"/>
      <c r="UCF73" s="14"/>
      <c r="UCG73" s="14"/>
      <c r="UCH73" s="14"/>
      <c r="UCI73" s="14"/>
      <c r="UCJ73" s="14"/>
      <c r="UCK73" s="14"/>
      <c r="UCL73" s="14"/>
      <c r="UCM73" s="14"/>
      <c r="UCN73" s="14"/>
      <c r="UCO73" s="14"/>
      <c r="UCP73" s="14"/>
      <c r="UCQ73" s="14"/>
      <c r="UCR73" s="14"/>
      <c r="UCS73" s="14"/>
      <c r="UCT73" s="14"/>
      <c r="UCU73" s="14"/>
      <c r="UCV73" s="14"/>
      <c r="UCW73" s="14"/>
      <c r="UCX73" s="14"/>
      <c r="UCY73" s="14"/>
      <c r="UCZ73" s="14"/>
      <c r="UDA73" s="14"/>
      <c r="UDB73" s="14"/>
      <c r="UDC73" s="14"/>
      <c r="UDD73" s="14"/>
      <c r="UDE73" s="14"/>
      <c r="UDF73" s="14"/>
      <c r="UDG73" s="14"/>
      <c r="UDH73" s="14"/>
      <c r="UDI73" s="14"/>
      <c r="UDJ73" s="14"/>
      <c r="UDK73" s="14"/>
      <c r="UDL73" s="14"/>
      <c r="UDM73" s="14"/>
      <c r="UDN73" s="14"/>
      <c r="UDO73" s="14"/>
      <c r="UDP73" s="14"/>
      <c r="UDQ73" s="14"/>
      <c r="UDR73" s="14"/>
      <c r="UDS73" s="14"/>
      <c r="UDT73" s="14"/>
      <c r="UDU73" s="14"/>
      <c r="UDV73" s="14"/>
      <c r="UDW73" s="14"/>
      <c r="UDX73" s="14"/>
      <c r="UDY73" s="14"/>
      <c r="UDZ73" s="14"/>
      <c r="UEA73" s="14"/>
      <c r="UEB73" s="14"/>
      <c r="UEC73" s="14"/>
      <c r="UED73" s="14"/>
      <c r="UEE73" s="14"/>
      <c r="UEF73" s="14"/>
      <c r="UEG73" s="14"/>
      <c r="UEH73" s="14"/>
      <c r="UEI73" s="14"/>
      <c r="UEJ73" s="14"/>
      <c r="UEK73" s="14"/>
      <c r="UEL73" s="14"/>
      <c r="UEM73" s="14"/>
      <c r="UEN73" s="14"/>
      <c r="UEO73" s="14"/>
      <c r="UEP73" s="14"/>
      <c r="UEQ73" s="14"/>
      <c r="UER73" s="14"/>
      <c r="UES73" s="14"/>
      <c r="UET73" s="14"/>
      <c r="UEU73" s="14"/>
      <c r="UEV73" s="14"/>
      <c r="UEW73" s="14"/>
      <c r="UEX73" s="14"/>
      <c r="UEY73" s="14"/>
      <c r="UEZ73" s="14"/>
      <c r="UFA73" s="14"/>
      <c r="UFB73" s="14"/>
      <c r="UFC73" s="14"/>
      <c r="UFD73" s="14"/>
      <c r="UFE73" s="14"/>
      <c r="UFF73" s="14"/>
      <c r="UFG73" s="14"/>
      <c r="UFH73" s="14"/>
      <c r="UFI73" s="14"/>
      <c r="UFJ73" s="14"/>
      <c r="UFK73" s="14"/>
      <c r="UFL73" s="14"/>
      <c r="UFM73" s="14"/>
      <c r="UFN73" s="14"/>
      <c r="UFO73" s="14"/>
      <c r="UFP73" s="14"/>
      <c r="UFQ73" s="14"/>
      <c r="UFR73" s="14"/>
      <c r="UFS73" s="14"/>
      <c r="UFT73" s="14"/>
      <c r="UFU73" s="14"/>
      <c r="UFV73" s="14"/>
      <c r="UFW73" s="14"/>
      <c r="UFX73" s="14"/>
      <c r="UFY73" s="14"/>
      <c r="UFZ73" s="14"/>
      <c r="UGA73" s="14"/>
      <c r="UGB73" s="14"/>
      <c r="UGC73" s="14"/>
      <c r="UGD73" s="14"/>
      <c r="UGE73" s="14"/>
      <c r="UGF73" s="14"/>
      <c r="UGG73" s="14"/>
      <c r="UGH73" s="14"/>
      <c r="UGI73" s="14"/>
      <c r="UGJ73" s="14"/>
      <c r="UGK73" s="14"/>
      <c r="UGL73" s="14"/>
      <c r="UGM73" s="14"/>
      <c r="UGN73" s="14"/>
      <c r="UGO73" s="14"/>
      <c r="UGP73" s="14"/>
      <c r="UGQ73" s="14"/>
      <c r="UGR73" s="14"/>
      <c r="UGS73" s="14"/>
      <c r="UGT73" s="14"/>
      <c r="UGU73" s="14"/>
      <c r="UGV73" s="14"/>
      <c r="UGW73" s="14"/>
      <c r="UGX73" s="14"/>
      <c r="UGY73" s="14"/>
      <c r="UGZ73" s="14"/>
      <c r="UHA73" s="14"/>
      <c r="UHB73" s="14"/>
      <c r="UHC73" s="14"/>
      <c r="UHD73" s="14"/>
      <c r="UHE73" s="14"/>
      <c r="UHF73" s="14"/>
      <c r="UHG73" s="14"/>
      <c r="UHH73" s="14"/>
      <c r="UHI73" s="14"/>
      <c r="UHJ73" s="14"/>
      <c r="UHK73" s="14"/>
      <c r="UHL73" s="14"/>
      <c r="UHM73" s="14"/>
      <c r="UHN73" s="14"/>
      <c r="UHO73" s="14"/>
      <c r="UHP73" s="14"/>
      <c r="UHQ73" s="14"/>
      <c r="UHR73" s="14"/>
      <c r="UHS73" s="14"/>
      <c r="UHT73" s="14"/>
      <c r="UHU73" s="14"/>
      <c r="UHV73" s="14"/>
      <c r="UHW73" s="14"/>
      <c r="UHX73" s="14"/>
      <c r="UHY73" s="14"/>
      <c r="UHZ73" s="14"/>
      <c r="UIA73" s="14"/>
      <c r="UIB73" s="14"/>
      <c r="UIC73" s="14"/>
      <c r="UID73" s="14"/>
      <c r="UIE73" s="14"/>
      <c r="UIF73" s="14"/>
      <c r="UIG73" s="14"/>
      <c r="UIH73" s="14"/>
      <c r="UII73" s="14"/>
      <c r="UIJ73" s="14"/>
      <c r="UIK73" s="14"/>
      <c r="UIL73" s="14"/>
      <c r="UIM73" s="14"/>
      <c r="UIN73" s="14"/>
      <c r="UIO73" s="14"/>
      <c r="UIP73" s="14"/>
      <c r="UIQ73" s="14"/>
      <c r="UIR73" s="14"/>
      <c r="UIS73" s="14"/>
      <c r="UIT73" s="14"/>
      <c r="UIU73" s="14"/>
      <c r="UIV73" s="14"/>
      <c r="UIW73" s="14"/>
      <c r="UIX73" s="14"/>
      <c r="UIY73" s="14"/>
      <c r="UIZ73" s="14"/>
      <c r="UJA73" s="14"/>
      <c r="UJB73" s="14"/>
      <c r="UJC73" s="14"/>
      <c r="UJD73" s="14"/>
      <c r="UJE73" s="14"/>
      <c r="UJF73" s="14"/>
      <c r="UJG73" s="14"/>
      <c r="UJH73" s="14"/>
      <c r="UJI73" s="14"/>
      <c r="UJJ73" s="14"/>
      <c r="UJK73" s="14"/>
      <c r="UJL73" s="14"/>
      <c r="UJM73" s="14"/>
      <c r="UJN73" s="14"/>
      <c r="UJO73" s="14"/>
      <c r="UJP73" s="14"/>
      <c r="UJQ73" s="14"/>
      <c r="UJR73" s="14"/>
      <c r="UJS73" s="14"/>
      <c r="UJT73" s="14"/>
      <c r="UJU73" s="14"/>
      <c r="UJV73" s="14"/>
      <c r="UJW73" s="14"/>
      <c r="UJX73" s="14"/>
      <c r="UJY73" s="14"/>
      <c r="UJZ73" s="14"/>
      <c r="UKA73" s="14"/>
      <c r="UKB73" s="14"/>
      <c r="UKC73" s="14"/>
      <c r="UKD73" s="14"/>
      <c r="UKE73" s="14"/>
      <c r="UKF73" s="14"/>
      <c r="UKG73" s="14"/>
      <c r="UKH73" s="14"/>
      <c r="UKI73" s="14"/>
      <c r="UKJ73" s="14"/>
      <c r="UKK73" s="14"/>
      <c r="UKL73" s="14"/>
      <c r="UKM73" s="14"/>
      <c r="UKN73" s="14"/>
      <c r="UKO73" s="14"/>
      <c r="UKP73" s="14"/>
      <c r="UKQ73" s="14"/>
      <c r="UKR73" s="14"/>
      <c r="UKS73" s="14"/>
      <c r="UKT73" s="14"/>
      <c r="UKU73" s="14"/>
      <c r="UKV73" s="14"/>
      <c r="UKW73" s="14"/>
      <c r="UKX73" s="14"/>
      <c r="UKY73" s="14"/>
      <c r="UKZ73" s="14"/>
      <c r="ULA73" s="14"/>
      <c r="ULB73" s="14"/>
      <c r="ULC73" s="14"/>
      <c r="ULD73" s="14"/>
      <c r="ULE73" s="14"/>
      <c r="ULF73" s="14"/>
      <c r="ULG73" s="14"/>
      <c r="ULH73" s="14"/>
      <c r="ULI73" s="14"/>
      <c r="ULJ73" s="14"/>
      <c r="ULK73" s="14"/>
      <c r="ULL73" s="14"/>
      <c r="ULM73" s="14"/>
      <c r="ULN73" s="14"/>
      <c r="ULO73" s="14"/>
      <c r="ULP73" s="14"/>
      <c r="ULQ73" s="14"/>
      <c r="ULR73" s="14"/>
      <c r="ULS73" s="14"/>
      <c r="ULT73" s="14"/>
      <c r="ULU73" s="14"/>
      <c r="ULV73" s="14"/>
      <c r="ULW73" s="14"/>
      <c r="ULX73" s="14"/>
      <c r="ULY73" s="14"/>
      <c r="ULZ73" s="14"/>
      <c r="UMA73" s="14"/>
      <c r="UMB73" s="14"/>
      <c r="UMC73" s="14"/>
      <c r="UMD73" s="14"/>
      <c r="UME73" s="14"/>
      <c r="UMF73" s="14"/>
      <c r="UMG73" s="14"/>
      <c r="UMH73" s="14"/>
      <c r="UMI73" s="14"/>
      <c r="UMJ73" s="14"/>
      <c r="UMK73" s="14"/>
      <c r="UML73" s="14"/>
      <c r="UMM73" s="14"/>
      <c r="UMN73" s="14"/>
      <c r="UMO73" s="14"/>
      <c r="UMP73" s="14"/>
      <c r="UMQ73" s="14"/>
      <c r="UMR73" s="14"/>
      <c r="UMS73" s="14"/>
      <c r="UMT73" s="14"/>
      <c r="UMU73" s="14"/>
      <c r="UMV73" s="14"/>
      <c r="UMW73" s="14"/>
      <c r="UMX73" s="14"/>
      <c r="UMY73" s="14"/>
      <c r="UMZ73" s="14"/>
      <c r="UNA73" s="14"/>
      <c r="UNB73" s="14"/>
      <c r="UNC73" s="14"/>
      <c r="UND73" s="14"/>
      <c r="UNE73" s="14"/>
      <c r="UNF73" s="14"/>
      <c r="UNG73" s="14"/>
      <c r="UNH73" s="14"/>
      <c r="UNI73" s="14"/>
      <c r="UNJ73" s="14"/>
      <c r="UNK73" s="14"/>
      <c r="UNL73" s="14"/>
      <c r="UNM73" s="14"/>
      <c r="UNN73" s="14"/>
      <c r="UNO73" s="14"/>
      <c r="UNP73" s="14"/>
      <c r="UNQ73" s="14"/>
      <c r="UNR73" s="14"/>
      <c r="UNS73" s="14"/>
      <c r="UNT73" s="14"/>
      <c r="UNU73" s="14"/>
      <c r="UNV73" s="14"/>
      <c r="UNW73" s="14"/>
      <c r="UNX73" s="14"/>
      <c r="UNY73" s="14"/>
      <c r="UNZ73" s="14"/>
      <c r="UOA73" s="14"/>
      <c r="UOB73" s="14"/>
      <c r="UOC73" s="14"/>
      <c r="UOD73" s="14"/>
      <c r="UOE73" s="14"/>
      <c r="UOF73" s="14"/>
      <c r="UOG73" s="14"/>
      <c r="UOH73" s="14"/>
      <c r="UOI73" s="14"/>
      <c r="UOJ73" s="14"/>
      <c r="UOK73" s="14"/>
      <c r="UOL73" s="14"/>
      <c r="UOM73" s="14"/>
      <c r="UON73" s="14"/>
      <c r="UOO73" s="14"/>
      <c r="UOP73" s="14"/>
      <c r="UOQ73" s="14"/>
      <c r="UOR73" s="14"/>
      <c r="UOS73" s="14"/>
      <c r="UOT73" s="14"/>
      <c r="UOU73" s="14"/>
      <c r="UOV73" s="14"/>
      <c r="UOW73" s="14"/>
      <c r="UOX73" s="14"/>
      <c r="UOY73" s="14"/>
      <c r="UOZ73" s="14"/>
      <c r="UPA73" s="14"/>
      <c r="UPB73" s="14"/>
      <c r="UPC73" s="14"/>
      <c r="UPD73" s="14"/>
      <c r="UPE73" s="14"/>
      <c r="UPF73" s="14"/>
      <c r="UPG73" s="14"/>
      <c r="UPH73" s="14"/>
      <c r="UPI73" s="14"/>
      <c r="UPJ73" s="14"/>
      <c r="UPK73" s="14"/>
      <c r="UPL73" s="14"/>
      <c r="UPM73" s="14"/>
      <c r="UPN73" s="14"/>
      <c r="UPO73" s="14"/>
      <c r="UPP73" s="14"/>
      <c r="UPQ73" s="14"/>
      <c r="UPR73" s="14"/>
      <c r="UPS73" s="14"/>
      <c r="UPT73" s="14"/>
      <c r="UPU73" s="14"/>
      <c r="UPV73" s="14"/>
      <c r="UPW73" s="14"/>
      <c r="UPX73" s="14"/>
      <c r="UPY73" s="14"/>
      <c r="UPZ73" s="14"/>
      <c r="UQA73" s="14"/>
      <c r="UQB73" s="14"/>
      <c r="UQC73" s="14"/>
      <c r="UQD73" s="14"/>
      <c r="UQE73" s="14"/>
      <c r="UQF73" s="14"/>
      <c r="UQG73" s="14"/>
      <c r="UQH73" s="14"/>
      <c r="UQI73" s="14"/>
      <c r="UQJ73" s="14"/>
      <c r="UQK73" s="14"/>
      <c r="UQL73" s="14"/>
      <c r="UQM73" s="14"/>
      <c r="UQN73" s="14"/>
      <c r="UQO73" s="14"/>
      <c r="UQP73" s="14"/>
      <c r="UQQ73" s="14"/>
      <c r="UQR73" s="14"/>
      <c r="UQS73" s="14"/>
      <c r="UQT73" s="14"/>
      <c r="UQU73" s="14"/>
      <c r="UQV73" s="14"/>
      <c r="UQW73" s="14"/>
      <c r="UQX73" s="14"/>
      <c r="UQY73" s="14"/>
      <c r="UQZ73" s="14"/>
      <c r="URA73" s="14"/>
      <c r="URB73" s="14"/>
      <c r="URC73" s="14"/>
      <c r="URD73" s="14"/>
      <c r="URE73" s="14"/>
      <c r="URF73" s="14"/>
      <c r="URG73" s="14"/>
      <c r="URH73" s="14"/>
      <c r="URI73" s="14"/>
      <c r="URJ73" s="14"/>
      <c r="URK73" s="14"/>
      <c r="URL73" s="14"/>
      <c r="URM73" s="14"/>
      <c r="URN73" s="14"/>
      <c r="URO73" s="14"/>
      <c r="URP73" s="14"/>
      <c r="URQ73" s="14"/>
      <c r="URR73" s="14"/>
      <c r="URS73" s="14"/>
      <c r="URT73" s="14"/>
      <c r="URU73" s="14"/>
      <c r="URV73" s="14"/>
      <c r="URW73" s="14"/>
      <c r="URX73" s="14"/>
      <c r="URY73" s="14"/>
      <c r="URZ73" s="14"/>
      <c r="USA73" s="14"/>
      <c r="USB73" s="14"/>
      <c r="USC73" s="14"/>
      <c r="USD73" s="14"/>
      <c r="USE73" s="14"/>
      <c r="USF73" s="14"/>
      <c r="USG73" s="14"/>
      <c r="USH73" s="14"/>
      <c r="USI73" s="14"/>
      <c r="USJ73" s="14"/>
      <c r="USK73" s="14"/>
      <c r="USL73" s="14"/>
      <c r="USM73" s="14"/>
      <c r="USN73" s="14"/>
      <c r="USO73" s="14"/>
      <c r="USP73" s="14"/>
      <c r="USQ73" s="14"/>
      <c r="USR73" s="14"/>
      <c r="USS73" s="14"/>
      <c r="UST73" s="14"/>
      <c r="USU73" s="14"/>
      <c r="USV73" s="14"/>
      <c r="USW73" s="14"/>
      <c r="USX73" s="14"/>
      <c r="USY73" s="14"/>
      <c r="USZ73" s="14"/>
      <c r="UTA73" s="14"/>
      <c r="UTB73" s="14"/>
      <c r="UTC73" s="14"/>
      <c r="UTD73" s="14"/>
      <c r="UTE73" s="14"/>
      <c r="UTF73" s="14"/>
      <c r="UTG73" s="14"/>
      <c r="UTH73" s="14"/>
      <c r="UTI73" s="14"/>
      <c r="UTJ73" s="14"/>
      <c r="UTK73" s="14"/>
      <c r="UTL73" s="14"/>
      <c r="UTM73" s="14"/>
      <c r="UTN73" s="14"/>
      <c r="UTO73" s="14"/>
      <c r="UTP73" s="14"/>
      <c r="UTQ73" s="14"/>
      <c r="UTR73" s="14"/>
      <c r="UTS73" s="14"/>
      <c r="UTT73" s="14"/>
      <c r="UTU73" s="14"/>
      <c r="UTV73" s="14"/>
      <c r="UTW73" s="14"/>
      <c r="UTX73" s="14"/>
      <c r="UTY73" s="14"/>
      <c r="UTZ73" s="14"/>
      <c r="UUA73" s="14"/>
      <c r="UUB73" s="14"/>
      <c r="UUC73" s="14"/>
      <c r="UUD73" s="14"/>
      <c r="UUE73" s="14"/>
      <c r="UUF73" s="14"/>
      <c r="UUG73" s="14"/>
      <c r="UUH73" s="14"/>
      <c r="UUI73" s="14"/>
      <c r="UUJ73" s="14"/>
      <c r="UUK73" s="14"/>
      <c r="UUL73" s="14"/>
      <c r="UUM73" s="14"/>
      <c r="UUN73" s="14"/>
      <c r="UUO73" s="14"/>
      <c r="UUP73" s="14"/>
      <c r="UUQ73" s="14"/>
      <c r="UUR73" s="14"/>
      <c r="UUS73" s="14"/>
      <c r="UUT73" s="14"/>
      <c r="UUU73" s="14"/>
      <c r="UUV73" s="14"/>
      <c r="UUW73" s="14"/>
      <c r="UUX73" s="14"/>
      <c r="UUY73" s="14"/>
      <c r="UUZ73" s="14"/>
      <c r="UVA73" s="14"/>
      <c r="UVB73" s="14"/>
      <c r="UVC73" s="14"/>
      <c r="UVD73" s="14"/>
      <c r="UVE73" s="14"/>
      <c r="UVF73" s="14"/>
      <c r="UVG73" s="14"/>
      <c r="UVH73" s="14"/>
      <c r="UVI73" s="14"/>
      <c r="UVJ73" s="14"/>
      <c r="UVK73" s="14"/>
      <c r="UVL73" s="14"/>
      <c r="UVM73" s="14"/>
      <c r="UVN73" s="14"/>
      <c r="UVO73" s="14"/>
      <c r="UVP73" s="14"/>
      <c r="UVQ73" s="14"/>
      <c r="UVR73" s="14"/>
      <c r="UVS73" s="14"/>
      <c r="UVT73" s="14"/>
      <c r="UVU73" s="14"/>
      <c r="UVV73" s="14"/>
      <c r="UVW73" s="14"/>
      <c r="UVX73" s="14"/>
      <c r="UVY73" s="14"/>
      <c r="UVZ73" s="14"/>
      <c r="UWA73" s="14"/>
      <c r="UWB73" s="14"/>
      <c r="UWC73" s="14"/>
      <c r="UWD73" s="14"/>
      <c r="UWE73" s="14"/>
      <c r="UWF73" s="14"/>
      <c r="UWG73" s="14"/>
      <c r="UWH73" s="14"/>
      <c r="UWI73" s="14"/>
      <c r="UWJ73" s="14"/>
      <c r="UWK73" s="14"/>
      <c r="UWL73" s="14"/>
      <c r="UWM73" s="14"/>
      <c r="UWN73" s="14"/>
      <c r="UWO73" s="14"/>
      <c r="UWP73" s="14"/>
      <c r="UWQ73" s="14"/>
      <c r="UWR73" s="14"/>
      <c r="UWS73" s="14"/>
      <c r="UWT73" s="14"/>
      <c r="UWU73" s="14"/>
      <c r="UWV73" s="14"/>
      <c r="UWW73" s="14"/>
      <c r="UWX73" s="14"/>
      <c r="UWY73" s="14"/>
      <c r="UWZ73" s="14"/>
      <c r="UXA73" s="14"/>
      <c r="UXB73" s="14"/>
      <c r="UXC73" s="14"/>
      <c r="UXD73" s="14"/>
      <c r="UXE73" s="14"/>
      <c r="UXF73" s="14"/>
      <c r="UXG73" s="14"/>
      <c r="UXH73" s="14"/>
      <c r="UXI73" s="14"/>
      <c r="UXJ73" s="14"/>
      <c r="UXK73" s="14"/>
      <c r="UXL73" s="14"/>
      <c r="UXM73" s="14"/>
      <c r="UXN73" s="14"/>
      <c r="UXO73" s="14"/>
      <c r="UXP73" s="14"/>
      <c r="UXQ73" s="14"/>
      <c r="UXR73" s="14"/>
      <c r="UXS73" s="14"/>
      <c r="UXT73" s="14"/>
      <c r="UXU73" s="14"/>
      <c r="UXV73" s="14"/>
      <c r="UXW73" s="14"/>
      <c r="UXX73" s="14"/>
      <c r="UXY73" s="14"/>
      <c r="UXZ73" s="14"/>
      <c r="UYA73" s="14"/>
      <c r="UYB73" s="14"/>
      <c r="UYC73" s="14"/>
      <c r="UYD73" s="14"/>
      <c r="UYE73" s="14"/>
      <c r="UYF73" s="14"/>
      <c r="UYG73" s="14"/>
      <c r="UYH73" s="14"/>
      <c r="UYI73" s="14"/>
      <c r="UYJ73" s="14"/>
      <c r="UYK73" s="14"/>
      <c r="UYL73" s="14"/>
      <c r="UYM73" s="14"/>
      <c r="UYN73" s="14"/>
      <c r="UYO73" s="14"/>
      <c r="UYP73" s="14"/>
      <c r="UYQ73" s="14"/>
      <c r="UYR73" s="14"/>
      <c r="UYS73" s="14"/>
      <c r="UYT73" s="14"/>
      <c r="UYU73" s="14"/>
      <c r="UYV73" s="14"/>
      <c r="UYW73" s="14"/>
      <c r="UYX73" s="14"/>
      <c r="UYY73" s="14"/>
      <c r="UYZ73" s="14"/>
      <c r="UZA73" s="14"/>
      <c r="UZB73" s="14"/>
      <c r="UZC73" s="14"/>
      <c r="UZD73" s="14"/>
      <c r="UZE73" s="14"/>
      <c r="UZF73" s="14"/>
      <c r="UZG73" s="14"/>
      <c r="UZH73" s="14"/>
      <c r="UZI73" s="14"/>
      <c r="UZJ73" s="14"/>
      <c r="UZK73" s="14"/>
      <c r="UZL73" s="14"/>
      <c r="UZM73" s="14"/>
      <c r="UZN73" s="14"/>
      <c r="UZO73" s="14"/>
      <c r="UZP73" s="14"/>
      <c r="UZQ73" s="14"/>
      <c r="UZR73" s="14"/>
      <c r="UZS73" s="14"/>
      <c r="UZT73" s="14"/>
      <c r="UZU73" s="14"/>
      <c r="UZV73" s="14"/>
      <c r="UZW73" s="14"/>
      <c r="UZX73" s="14"/>
      <c r="UZY73" s="14"/>
      <c r="UZZ73" s="14"/>
      <c r="VAA73" s="14"/>
      <c r="VAB73" s="14"/>
      <c r="VAC73" s="14"/>
      <c r="VAD73" s="14"/>
      <c r="VAE73" s="14"/>
      <c r="VAF73" s="14"/>
      <c r="VAG73" s="14"/>
      <c r="VAH73" s="14"/>
      <c r="VAI73" s="14"/>
      <c r="VAJ73" s="14"/>
      <c r="VAK73" s="14"/>
      <c r="VAL73" s="14"/>
      <c r="VAM73" s="14"/>
      <c r="VAN73" s="14"/>
      <c r="VAO73" s="14"/>
      <c r="VAP73" s="14"/>
      <c r="VAQ73" s="14"/>
      <c r="VAR73" s="14"/>
      <c r="VAS73" s="14"/>
      <c r="VAT73" s="14"/>
      <c r="VAU73" s="14"/>
      <c r="VAV73" s="14"/>
      <c r="VAW73" s="14"/>
      <c r="VAX73" s="14"/>
      <c r="VAY73" s="14"/>
      <c r="VAZ73" s="14"/>
      <c r="VBA73" s="14"/>
      <c r="VBB73" s="14"/>
      <c r="VBC73" s="14"/>
      <c r="VBD73" s="14"/>
      <c r="VBE73" s="14"/>
      <c r="VBF73" s="14"/>
      <c r="VBG73" s="14"/>
      <c r="VBH73" s="14"/>
      <c r="VBI73" s="14"/>
      <c r="VBJ73" s="14"/>
      <c r="VBK73" s="14"/>
      <c r="VBL73" s="14"/>
      <c r="VBM73" s="14"/>
      <c r="VBN73" s="14"/>
      <c r="VBO73" s="14"/>
      <c r="VBP73" s="14"/>
      <c r="VBQ73" s="14"/>
      <c r="VBR73" s="14"/>
      <c r="VBS73" s="14"/>
      <c r="VBT73" s="14"/>
      <c r="VBU73" s="14"/>
      <c r="VBV73" s="14"/>
      <c r="VBW73" s="14"/>
      <c r="VBX73" s="14"/>
      <c r="VBY73" s="14"/>
      <c r="VBZ73" s="14"/>
      <c r="VCA73" s="14"/>
      <c r="VCB73" s="14"/>
      <c r="VCC73" s="14"/>
      <c r="VCD73" s="14"/>
      <c r="VCE73" s="14"/>
      <c r="VCF73" s="14"/>
      <c r="VCG73" s="14"/>
      <c r="VCH73" s="14"/>
      <c r="VCI73" s="14"/>
      <c r="VCJ73" s="14"/>
      <c r="VCK73" s="14"/>
      <c r="VCL73" s="14"/>
      <c r="VCM73" s="14"/>
      <c r="VCN73" s="14"/>
      <c r="VCO73" s="14"/>
      <c r="VCP73" s="14"/>
      <c r="VCQ73" s="14"/>
      <c r="VCR73" s="14"/>
      <c r="VCS73" s="14"/>
      <c r="VCT73" s="14"/>
      <c r="VCU73" s="14"/>
      <c r="VCV73" s="14"/>
      <c r="VCW73" s="14"/>
      <c r="VCX73" s="14"/>
      <c r="VCY73" s="14"/>
      <c r="VCZ73" s="14"/>
      <c r="VDA73" s="14"/>
      <c r="VDB73" s="14"/>
      <c r="VDC73" s="14"/>
      <c r="VDD73" s="14"/>
      <c r="VDE73" s="14"/>
      <c r="VDF73" s="14"/>
      <c r="VDG73" s="14"/>
      <c r="VDH73" s="14"/>
      <c r="VDI73" s="14"/>
      <c r="VDJ73" s="14"/>
      <c r="VDK73" s="14"/>
      <c r="VDL73" s="14"/>
      <c r="VDM73" s="14"/>
      <c r="VDN73" s="14"/>
      <c r="VDO73" s="14"/>
      <c r="VDP73" s="14"/>
      <c r="VDQ73" s="14"/>
      <c r="VDR73" s="14"/>
      <c r="VDS73" s="14"/>
      <c r="VDT73" s="14"/>
      <c r="VDU73" s="14"/>
      <c r="VDV73" s="14"/>
      <c r="VDW73" s="14"/>
      <c r="VDX73" s="14"/>
      <c r="VDY73" s="14"/>
      <c r="VDZ73" s="14"/>
      <c r="VEA73" s="14"/>
      <c r="VEB73" s="14"/>
      <c r="VEC73" s="14"/>
      <c r="VED73" s="14"/>
      <c r="VEE73" s="14"/>
      <c r="VEF73" s="14"/>
      <c r="VEG73" s="14"/>
      <c r="VEH73" s="14"/>
      <c r="VEI73" s="14"/>
      <c r="VEJ73" s="14"/>
      <c r="VEK73" s="14"/>
      <c r="VEL73" s="14"/>
      <c r="VEM73" s="14"/>
      <c r="VEN73" s="14"/>
      <c r="VEO73" s="14"/>
      <c r="VEP73" s="14"/>
      <c r="VEQ73" s="14"/>
      <c r="VER73" s="14"/>
      <c r="VES73" s="14"/>
      <c r="VET73" s="14"/>
      <c r="VEU73" s="14"/>
      <c r="VEV73" s="14"/>
      <c r="VEW73" s="14"/>
      <c r="VEX73" s="14"/>
      <c r="VEY73" s="14"/>
      <c r="VEZ73" s="14"/>
      <c r="VFA73" s="14"/>
      <c r="VFB73" s="14"/>
      <c r="VFC73" s="14"/>
      <c r="VFD73" s="14"/>
      <c r="VFE73" s="14"/>
      <c r="VFF73" s="14"/>
      <c r="VFG73" s="14"/>
      <c r="VFH73" s="14"/>
      <c r="VFI73" s="14"/>
      <c r="VFJ73" s="14"/>
      <c r="VFK73" s="14"/>
      <c r="VFL73" s="14"/>
      <c r="VFM73" s="14"/>
      <c r="VFN73" s="14"/>
      <c r="VFO73" s="14"/>
      <c r="VFP73" s="14"/>
      <c r="VFQ73" s="14"/>
      <c r="VFR73" s="14"/>
      <c r="VFS73" s="14"/>
      <c r="VFT73" s="14"/>
      <c r="VFU73" s="14"/>
      <c r="VFV73" s="14"/>
      <c r="VFW73" s="14"/>
      <c r="VFX73" s="14"/>
      <c r="VFY73" s="14"/>
      <c r="VFZ73" s="14"/>
      <c r="VGA73" s="14"/>
      <c r="VGB73" s="14"/>
      <c r="VGC73" s="14"/>
      <c r="VGD73" s="14"/>
      <c r="VGE73" s="14"/>
      <c r="VGF73" s="14"/>
      <c r="VGG73" s="14"/>
      <c r="VGH73" s="14"/>
      <c r="VGI73" s="14"/>
      <c r="VGJ73" s="14"/>
      <c r="VGK73" s="14"/>
      <c r="VGL73" s="14"/>
      <c r="VGM73" s="14"/>
      <c r="VGN73" s="14"/>
      <c r="VGO73" s="14"/>
      <c r="VGP73" s="14"/>
      <c r="VGQ73" s="14"/>
      <c r="VGR73" s="14"/>
      <c r="VGS73" s="14"/>
      <c r="VGT73" s="14"/>
      <c r="VGU73" s="14"/>
      <c r="VGV73" s="14"/>
      <c r="VGW73" s="14"/>
      <c r="VGX73" s="14"/>
      <c r="VGY73" s="14"/>
      <c r="VGZ73" s="14"/>
      <c r="VHA73" s="14"/>
      <c r="VHB73" s="14"/>
      <c r="VHC73" s="14"/>
      <c r="VHD73" s="14"/>
      <c r="VHE73" s="14"/>
      <c r="VHF73" s="14"/>
      <c r="VHG73" s="14"/>
      <c r="VHH73" s="14"/>
      <c r="VHI73" s="14"/>
      <c r="VHJ73" s="14"/>
      <c r="VHK73" s="14"/>
      <c r="VHL73" s="14"/>
      <c r="VHM73" s="14"/>
      <c r="VHN73" s="14"/>
      <c r="VHO73" s="14"/>
      <c r="VHP73" s="14"/>
      <c r="VHQ73" s="14"/>
      <c r="VHR73" s="14"/>
      <c r="VHS73" s="14"/>
      <c r="VHT73" s="14"/>
      <c r="VHU73" s="14"/>
      <c r="VHV73" s="14"/>
      <c r="VHW73" s="14"/>
      <c r="VHX73" s="14"/>
      <c r="VHY73" s="14"/>
      <c r="VHZ73" s="14"/>
      <c r="VIA73" s="14"/>
      <c r="VIB73" s="14"/>
      <c r="VIC73" s="14"/>
      <c r="VID73" s="14"/>
      <c r="VIE73" s="14"/>
      <c r="VIF73" s="14"/>
      <c r="VIG73" s="14"/>
      <c r="VIH73" s="14"/>
      <c r="VII73" s="14"/>
      <c r="VIJ73" s="14"/>
      <c r="VIK73" s="14"/>
      <c r="VIL73" s="14"/>
      <c r="VIM73" s="14"/>
      <c r="VIN73" s="14"/>
      <c r="VIO73" s="14"/>
      <c r="VIP73" s="14"/>
      <c r="VIQ73" s="14"/>
      <c r="VIR73" s="14"/>
      <c r="VIS73" s="14"/>
      <c r="VIT73" s="14"/>
      <c r="VIU73" s="14"/>
      <c r="VIV73" s="14"/>
      <c r="VIW73" s="14"/>
      <c r="VIX73" s="14"/>
      <c r="VIY73" s="14"/>
      <c r="VIZ73" s="14"/>
      <c r="VJA73" s="14"/>
      <c r="VJB73" s="14"/>
      <c r="VJC73" s="14"/>
      <c r="VJD73" s="14"/>
      <c r="VJE73" s="14"/>
      <c r="VJF73" s="14"/>
      <c r="VJG73" s="14"/>
      <c r="VJH73" s="14"/>
      <c r="VJI73" s="14"/>
      <c r="VJJ73" s="14"/>
      <c r="VJK73" s="14"/>
      <c r="VJL73" s="14"/>
      <c r="VJM73" s="14"/>
      <c r="VJN73" s="14"/>
      <c r="VJO73" s="14"/>
      <c r="VJP73" s="14"/>
      <c r="VJQ73" s="14"/>
      <c r="VJR73" s="14"/>
      <c r="VJS73" s="14"/>
      <c r="VJT73" s="14"/>
      <c r="VJU73" s="14"/>
      <c r="VJV73" s="14"/>
      <c r="VJW73" s="14"/>
      <c r="VJX73" s="14"/>
      <c r="VJY73" s="14"/>
      <c r="VJZ73" s="14"/>
      <c r="VKA73" s="14"/>
      <c r="VKB73" s="14"/>
      <c r="VKC73" s="14"/>
      <c r="VKD73" s="14"/>
      <c r="VKE73" s="14"/>
      <c r="VKF73" s="14"/>
      <c r="VKG73" s="14"/>
      <c r="VKH73" s="14"/>
      <c r="VKI73" s="14"/>
      <c r="VKJ73" s="14"/>
      <c r="VKK73" s="14"/>
      <c r="VKL73" s="14"/>
      <c r="VKM73" s="14"/>
      <c r="VKN73" s="14"/>
      <c r="VKO73" s="14"/>
      <c r="VKP73" s="14"/>
      <c r="VKQ73" s="14"/>
      <c r="VKR73" s="14"/>
      <c r="VKS73" s="14"/>
      <c r="VKT73" s="14"/>
      <c r="VKU73" s="14"/>
      <c r="VKV73" s="14"/>
      <c r="VKW73" s="14"/>
      <c r="VKX73" s="14"/>
      <c r="VKY73" s="14"/>
      <c r="VKZ73" s="14"/>
      <c r="VLA73" s="14"/>
      <c r="VLB73" s="14"/>
      <c r="VLC73" s="14"/>
      <c r="VLD73" s="14"/>
      <c r="VLE73" s="14"/>
      <c r="VLF73" s="14"/>
      <c r="VLG73" s="14"/>
      <c r="VLH73" s="14"/>
      <c r="VLI73" s="14"/>
      <c r="VLJ73" s="14"/>
      <c r="VLK73" s="14"/>
      <c r="VLL73" s="14"/>
      <c r="VLM73" s="14"/>
      <c r="VLN73" s="14"/>
      <c r="VLO73" s="14"/>
      <c r="VLP73" s="14"/>
      <c r="VLQ73" s="14"/>
      <c r="VLR73" s="14"/>
      <c r="VLS73" s="14"/>
      <c r="VLT73" s="14"/>
      <c r="VLU73" s="14"/>
      <c r="VLV73" s="14"/>
      <c r="VLW73" s="14"/>
      <c r="VLX73" s="14"/>
      <c r="VLY73" s="14"/>
      <c r="VLZ73" s="14"/>
      <c r="VMA73" s="14"/>
      <c r="VMB73" s="14"/>
      <c r="VMC73" s="14"/>
      <c r="VMD73" s="14"/>
      <c r="VME73" s="14"/>
      <c r="VMF73" s="14"/>
      <c r="VMG73" s="14"/>
      <c r="VMH73" s="14"/>
      <c r="VMI73" s="14"/>
      <c r="VMJ73" s="14"/>
      <c r="VMK73" s="14"/>
      <c r="VML73" s="14"/>
      <c r="VMM73" s="14"/>
      <c r="VMN73" s="14"/>
      <c r="VMO73" s="14"/>
      <c r="VMP73" s="14"/>
      <c r="VMQ73" s="14"/>
      <c r="VMR73" s="14"/>
      <c r="VMS73" s="14"/>
      <c r="VMT73" s="14"/>
      <c r="VMU73" s="14"/>
      <c r="VMV73" s="14"/>
      <c r="VMW73" s="14"/>
      <c r="VMX73" s="14"/>
      <c r="VMY73" s="14"/>
      <c r="VMZ73" s="14"/>
      <c r="VNA73" s="14"/>
      <c r="VNB73" s="14"/>
      <c r="VNC73" s="14"/>
      <c r="VND73" s="14"/>
      <c r="VNE73" s="14"/>
      <c r="VNF73" s="14"/>
      <c r="VNG73" s="14"/>
      <c r="VNH73" s="14"/>
      <c r="VNI73" s="14"/>
      <c r="VNJ73" s="14"/>
      <c r="VNK73" s="14"/>
      <c r="VNL73" s="14"/>
      <c r="VNM73" s="14"/>
      <c r="VNN73" s="14"/>
      <c r="VNO73" s="14"/>
      <c r="VNP73" s="14"/>
      <c r="VNQ73" s="14"/>
      <c r="VNR73" s="14"/>
      <c r="VNS73" s="14"/>
      <c r="VNT73" s="14"/>
      <c r="VNU73" s="14"/>
      <c r="VNV73" s="14"/>
      <c r="VNW73" s="14"/>
      <c r="VNX73" s="14"/>
      <c r="VNY73" s="14"/>
      <c r="VNZ73" s="14"/>
      <c r="VOA73" s="14"/>
      <c r="VOB73" s="14"/>
      <c r="VOC73" s="14"/>
      <c r="VOD73" s="14"/>
      <c r="VOE73" s="14"/>
      <c r="VOF73" s="14"/>
      <c r="VOG73" s="14"/>
      <c r="VOH73" s="14"/>
      <c r="VOI73" s="14"/>
      <c r="VOJ73" s="14"/>
      <c r="VOK73" s="14"/>
      <c r="VOL73" s="14"/>
      <c r="VOM73" s="14"/>
      <c r="VON73" s="14"/>
      <c r="VOO73" s="14"/>
      <c r="VOP73" s="14"/>
      <c r="VOQ73" s="14"/>
      <c r="VOR73" s="14"/>
      <c r="VOS73" s="14"/>
      <c r="VOT73" s="14"/>
      <c r="VOU73" s="14"/>
      <c r="VOV73" s="14"/>
      <c r="VOW73" s="14"/>
      <c r="VOX73" s="14"/>
      <c r="VOY73" s="14"/>
      <c r="VOZ73" s="14"/>
      <c r="VPA73" s="14"/>
      <c r="VPB73" s="14"/>
      <c r="VPC73" s="14"/>
      <c r="VPD73" s="14"/>
      <c r="VPE73" s="14"/>
      <c r="VPF73" s="14"/>
      <c r="VPG73" s="14"/>
      <c r="VPH73" s="14"/>
      <c r="VPI73" s="14"/>
      <c r="VPJ73" s="14"/>
      <c r="VPK73" s="14"/>
      <c r="VPL73" s="14"/>
      <c r="VPM73" s="14"/>
      <c r="VPN73" s="14"/>
      <c r="VPO73" s="14"/>
      <c r="VPP73" s="14"/>
      <c r="VPQ73" s="14"/>
      <c r="VPR73" s="14"/>
      <c r="VPS73" s="14"/>
      <c r="VPT73" s="14"/>
      <c r="VPU73" s="14"/>
      <c r="VPV73" s="14"/>
      <c r="VPW73" s="14"/>
      <c r="VPX73" s="14"/>
      <c r="VPY73" s="14"/>
      <c r="VPZ73" s="14"/>
      <c r="VQA73" s="14"/>
      <c r="VQB73" s="14"/>
      <c r="VQC73" s="14"/>
      <c r="VQD73" s="14"/>
      <c r="VQE73" s="14"/>
      <c r="VQF73" s="14"/>
      <c r="VQG73" s="14"/>
      <c r="VQH73" s="14"/>
      <c r="VQI73" s="14"/>
      <c r="VQJ73" s="14"/>
      <c r="VQK73" s="14"/>
      <c r="VQL73" s="14"/>
      <c r="VQM73" s="14"/>
      <c r="VQN73" s="14"/>
      <c r="VQO73" s="14"/>
      <c r="VQP73" s="14"/>
      <c r="VQQ73" s="14"/>
      <c r="VQR73" s="14"/>
      <c r="VQS73" s="14"/>
      <c r="VQT73" s="14"/>
      <c r="VQU73" s="14"/>
      <c r="VQV73" s="14"/>
      <c r="VQW73" s="14"/>
      <c r="VQX73" s="14"/>
      <c r="VQY73" s="14"/>
      <c r="VQZ73" s="14"/>
      <c r="VRA73" s="14"/>
      <c r="VRB73" s="14"/>
      <c r="VRC73" s="14"/>
      <c r="VRD73" s="14"/>
      <c r="VRE73" s="14"/>
      <c r="VRF73" s="14"/>
      <c r="VRG73" s="14"/>
      <c r="VRH73" s="14"/>
      <c r="VRI73" s="14"/>
      <c r="VRJ73" s="14"/>
      <c r="VRK73" s="14"/>
      <c r="VRL73" s="14"/>
      <c r="VRM73" s="14"/>
      <c r="VRN73" s="14"/>
      <c r="VRO73" s="14"/>
      <c r="VRP73" s="14"/>
      <c r="VRQ73" s="14"/>
      <c r="VRR73" s="14"/>
      <c r="VRS73" s="14"/>
      <c r="VRT73" s="14"/>
      <c r="VRU73" s="14"/>
      <c r="VRV73" s="14"/>
      <c r="VRW73" s="14"/>
      <c r="VRX73" s="14"/>
      <c r="VRY73" s="14"/>
      <c r="VRZ73" s="14"/>
      <c r="VSA73" s="14"/>
      <c r="VSB73" s="14"/>
      <c r="VSC73" s="14"/>
      <c r="VSD73" s="14"/>
      <c r="VSE73" s="14"/>
      <c r="VSF73" s="14"/>
      <c r="VSG73" s="14"/>
      <c r="VSH73" s="14"/>
      <c r="VSI73" s="14"/>
      <c r="VSJ73" s="14"/>
      <c r="VSK73" s="14"/>
      <c r="VSL73" s="14"/>
      <c r="VSM73" s="14"/>
      <c r="VSN73" s="14"/>
      <c r="VSO73" s="14"/>
      <c r="VSP73" s="14"/>
      <c r="VSQ73" s="14"/>
      <c r="VSR73" s="14"/>
      <c r="VSS73" s="14"/>
      <c r="VST73" s="14"/>
      <c r="VSU73" s="14"/>
      <c r="VSV73" s="14"/>
      <c r="VSW73" s="14"/>
      <c r="VSX73" s="14"/>
      <c r="VSY73" s="14"/>
      <c r="VSZ73" s="14"/>
      <c r="VTA73" s="14"/>
      <c r="VTB73" s="14"/>
      <c r="VTC73" s="14"/>
      <c r="VTD73" s="14"/>
      <c r="VTE73" s="14"/>
      <c r="VTF73" s="14"/>
      <c r="VTG73" s="14"/>
      <c r="VTH73" s="14"/>
      <c r="VTI73" s="14"/>
      <c r="VTJ73" s="14"/>
      <c r="VTK73" s="14"/>
      <c r="VTL73" s="14"/>
      <c r="VTM73" s="14"/>
      <c r="VTN73" s="14"/>
      <c r="VTO73" s="14"/>
      <c r="VTP73" s="14"/>
      <c r="VTQ73" s="14"/>
      <c r="VTR73" s="14"/>
      <c r="VTS73" s="14"/>
      <c r="VTT73" s="14"/>
      <c r="VTU73" s="14"/>
      <c r="VTV73" s="14"/>
      <c r="VTW73" s="14"/>
      <c r="VTX73" s="14"/>
      <c r="VTY73" s="14"/>
      <c r="VTZ73" s="14"/>
      <c r="VUA73" s="14"/>
      <c r="VUB73" s="14"/>
      <c r="VUC73" s="14"/>
      <c r="VUD73" s="14"/>
      <c r="VUE73" s="14"/>
      <c r="VUF73" s="14"/>
      <c r="VUG73" s="14"/>
      <c r="VUH73" s="14"/>
      <c r="VUI73" s="14"/>
      <c r="VUJ73" s="14"/>
      <c r="VUK73" s="14"/>
      <c r="VUL73" s="14"/>
      <c r="VUM73" s="14"/>
      <c r="VUN73" s="14"/>
      <c r="VUO73" s="14"/>
      <c r="VUP73" s="14"/>
      <c r="VUQ73" s="14"/>
      <c r="VUR73" s="14"/>
      <c r="VUS73" s="14"/>
      <c r="VUT73" s="14"/>
      <c r="VUU73" s="14"/>
      <c r="VUV73" s="14"/>
      <c r="VUW73" s="14"/>
      <c r="VUX73" s="14"/>
      <c r="VUY73" s="14"/>
      <c r="VUZ73" s="14"/>
      <c r="VVA73" s="14"/>
      <c r="VVB73" s="14"/>
      <c r="VVC73" s="14"/>
      <c r="VVD73" s="14"/>
      <c r="VVE73" s="14"/>
      <c r="VVF73" s="14"/>
      <c r="VVG73" s="14"/>
      <c r="VVH73" s="14"/>
      <c r="VVI73" s="14"/>
      <c r="VVJ73" s="14"/>
      <c r="VVK73" s="14"/>
      <c r="VVL73" s="14"/>
      <c r="VVM73" s="14"/>
      <c r="VVN73" s="14"/>
      <c r="VVO73" s="14"/>
      <c r="VVP73" s="14"/>
      <c r="VVQ73" s="14"/>
      <c r="VVR73" s="14"/>
      <c r="VVS73" s="14"/>
      <c r="VVT73" s="14"/>
      <c r="VVU73" s="14"/>
      <c r="VVV73" s="14"/>
      <c r="VVW73" s="14"/>
      <c r="VVX73" s="14"/>
      <c r="VVY73" s="14"/>
      <c r="VVZ73" s="14"/>
      <c r="VWA73" s="14"/>
      <c r="VWB73" s="14"/>
      <c r="VWC73" s="14"/>
      <c r="VWD73" s="14"/>
      <c r="VWE73" s="14"/>
      <c r="VWF73" s="14"/>
      <c r="VWG73" s="14"/>
      <c r="VWH73" s="14"/>
      <c r="VWI73" s="14"/>
      <c r="VWJ73" s="14"/>
      <c r="VWK73" s="14"/>
      <c r="VWL73" s="14"/>
      <c r="VWM73" s="14"/>
      <c r="VWN73" s="14"/>
      <c r="VWO73" s="14"/>
      <c r="VWP73" s="14"/>
      <c r="VWQ73" s="14"/>
      <c r="VWR73" s="14"/>
      <c r="VWS73" s="14"/>
      <c r="VWT73" s="14"/>
      <c r="VWU73" s="14"/>
      <c r="VWV73" s="14"/>
      <c r="VWW73" s="14"/>
      <c r="VWX73" s="14"/>
      <c r="VWY73" s="14"/>
      <c r="VWZ73" s="14"/>
      <c r="VXA73" s="14"/>
      <c r="VXB73" s="14"/>
      <c r="VXC73" s="14"/>
      <c r="VXD73" s="14"/>
      <c r="VXE73" s="14"/>
      <c r="VXF73" s="14"/>
      <c r="VXG73" s="14"/>
      <c r="VXH73" s="14"/>
      <c r="VXI73" s="14"/>
      <c r="VXJ73" s="14"/>
      <c r="VXK73" s="14"/>
      <c r="VXL73" s="14"/>
      <c r="VXM73" s="14"/>
      <c r="VXN73" s="14"/>
      <c r="VXO73" s="14"/>
      <c r="VXP73" s="14"/>
      <c r="VXQ73" s="14"/>
      <c r="VXR73" s="14"/>
      <c r="VXS73" s="14"/>
      <c r="VXT73" s="14"/>
      <c r="VXU73" s="14"/>
      <c r="VXV73" s="14"/>
      <c r="VXW73" s="14"/>
      <c r="VXX73" s="14"/>
      <c r="VXY73" s="14"/>
      <c r="VXZ73" s="14"/>
      <c r="VYA73" s="14"/>
      <c r="VYB73" s="14"/>
      <c r="VYC73" s="14"/>
      <c r="VYD73" s="14"/>
      <c r="VYE73" s="14"/>
      <c r="VYF73" s="14"/>
      <c r="VYG73" s="14"/>
      <c r="VYH73" s="14"/>
      <c r="VYI73" s="14"/>
      <c r="VYJ73" s="14"/>
      <c r="VYK73" s="14"/>
      <c r="VYL73" s="14"/>
      <c r="VYM73" s="14"/>
      <c r="VYN73" s="14"/>
      <c r="VYO73" s="14"/>
      <c r="VYP73" s="14"/>
      <c r="VYQ73" s="14"/>
      <c r="VYR73" s="14"/>
      <c r="VYS73" s="14"/>
      <c r="VYT73" s="14"/>
      <c r="VYU73" s="14"/>
      <c r="VYV73" s="14"/>
      <c r="VYW73" s="14"/>
      <c r="VYX73" s="14"/>
      <c r="VYY73" s="14"/>
      <c r="VYZ73" s="14"/>
      <c r="VZA73" s="14"/>
      <c r="VZB73" s="14"/>
      <c r="VZC73" s="14"/>
      <c r="VZD73" s="14"/>
      <c r="VZE73" s="14"/>
      <c r="VZF73" s="14"/>
      <c r="VZG73" s="14"/>
      <c r="VZH73" s="14"/>
      <c r="VZI73" s="14"/>
      <c r="VZJ73" s="14"/>
      <c r="VZK73" s="14"/>
      <c r="VZL73" s="14"/>
      <c r="VZM73" s="14"/>
      <c r="VZN73" s="14"/>
      <c r="VZO73" s="14"/>
      <c r="VZP73" s="14"/>
      <c r="VZQ73" s="14"/>
      <c r="VZR73" s="14"/>
      <c r="VZS73" s="14"/>
      <c r="VZT73" s="14"/>
      <c r="VZU73" s="14"/>
      <c r="VZV73" s="14"/>
      <c r="VZW73" s="14"/>
      <c r="VZX73" s="14"/>
      <c r="VZY73" s="14"/>
      <c r="VZZ73" s="14"/>
      <c r="WAA73" s="14"/>
      <c r="WAB73" s="14"/>
      <c r="WAC73" s="14"/>
      <c r="WAD73" s="14"/>
      <c r="WAE73" s="14"/>
      <c r="WAF73" s="14"/>
      <c r="WAG73" s="14"/>
      <c r="WAH73" s="14"/>
      <c r="WAI73" s="14"/>
      <c r="WAJ73" s="14"/>
      <c r="WAK73" s="14"/>
      <c r="WAL73" s="14"/>
      <c r="WAM73" s="14"/>
      <c r="WAN73" s="14"/>
      <c r="WAO73" s="14"/>
      <c r="WAP73" s="14"/>
      <c r="WAQ73" s="14"/>
      <c r="WAR73" s="14"/>
      <c r="WAS73" s="14"/>
      <c r="WAT73" s="14"/>
      <c r="WAU73" s="14"/>
      <c r="WAV73" s="14"/>
      <c r="WAW73" s="14"/>
      <c r="WAX73" s="14"/>
      <c r="WAY73" s="14"/>
      <c r="WAZ73" s="14"/>
      <c r="WBA73" s="14"/>
      <c r="WBB73" s="14"/>
      <c r="WBC73" s="14"/>
      <c r="WBD73" s="14"/>
      <c r="WBE73" s="14"/>
      <c r="WBF73" s="14"/>
      <c r="WBG73" s="14"/>
      <c r="WBH73" s="14"/>
      <c r="WBI73" s="14"/>
      <c r="WBJ73" s="14"/>
      <c r="WBK73" s="14"/>
      <c r="WBL73" s="14"/>
      <c r="WBM73" s="14"/>
      <c r="WBN73" s="14"/>
      <c r="WBO73" s="14"/>
      <c r="WBP73" s="14"/>
      <c r="WBQ73" s="14"/>
      <c r="WBR73" s="14"/>
      <c r="WBS73" s="14"/>
      <c r="WBT73" s="14"/>
      <c r="WBU73" s="14"/>
      <c r="WBV73" s="14"/>
      <c r="WBW73" s="14"/>
      <c r="WBX73" s="14"/>
      <c r="WBY73" s="14"/>
      <c r="WBZ73" s="14"/>
      <c r="WCA73" s="14"/>
      <c r="WCB73" s="14"/>
      <c r="WCC73" s="14"/>
      <c r="WCD73" s="14"/>
      <c r="WCE73" s="14"/>
      <c r="WCF73" s="14"/>
      <c r="WCG73" s="14"/>
      <c r="WCH73" s="14"/>
      <c r="WCI73" s="14"/>
      <c r="WCJ73" s="14"/>
      <c r="WCK73" s="14"/>
      <c r="WCL73" s="14"/>
      <c r="WCM73" s="14"/>
      <c r="WCN73" s="14"/>
      <c r="WCO73" s="14"/>
      <c r="WCP73" s="14"/>
      <c r="WCQ73" s="14"/>
      <c r="WCR73" s="14"/>
      <c r="WCS73" s="14"/>
      <c r="WCT73" s="14"/>
      <c r="WCU73" s="14"/>
      <c r="WCV73" s="14"/>
      <c r="WCW73" s="14"/>
      <c r="WCX73" s="14"/>
      <c r="WCY73" s="14"/>
      <c r="WCZ73" s="14"/>
      <c r="WDA73" s="14"/>
      <c r="WDB73" s="14"/>
      <c r="WDC73" s="14"/>
      <c r="WDD73" s="14"/>
      <c r="WDE73" s="14"/>
      <c r="WDF73" s="14"/>
      <c r="WDG73" s="14"/>
      <c r="WDH73" s="14"/>
      <c r="WDI73" s="14"/>
      <c r="WDJ73" s="14"/>
      <c r="WDK73" s="14"/>
      <c r="WDL73" s="14"/>
      <c r="WDM73" s="14"/>
      <c r="WDN73" s="14"/>
      <c r="WDO73" s="14"/>
      <c r="WDP73" s="14"/>
      <c r="WDQ73" s="14"/>
      <c r="WDR73" s="14"/>
      <c r="WDS73" s="14"/>
      <c r="WDT73" s="14"/>
      <c r="WDU73" s="14"/>
      <c r="WDV73" s="14"/>
      <c r="WDW73" s="14"/>
      <c r="WDX73" s="14"/>
      <c r="WDY73" s="14"/>
      <c r="WDZ73" s="14"/>
      <c r="WEA73" s="14"/>
      <c r="WEB73" s="14"/>
      <c r="WEC73" s="14"/>
      <c r="WED73" s="14"/>
      <c r="WEE73" s="14"/>
      <c r="WEF73" s="14"/>
      <c r="WEG73" s="14"/>
      <c r="WEH73" s="14"/>
      <c r="WEI73" s="14"/>
      <c r="WEJ73" s="14"/>
      <c r="WEK73" s="14"/>
      <c r="WEL73" s="14"/>
      <c r="WEM73" s="14"/>
      <c r="WEN73" s="14"/>
      <c r="WEO73" s="14"/>
      <c r="WEP73" s="14"/>
      <c r="WEQ73" s="14"/>
      <c r="WER73" s="14"/>
      <c r="WES73" s="14"/>
      <c r="WET73" s="14"/>
      <c r="WEU73" s="14"/>
      <c r="WEV73" s="14"/>
      <c r="WEW73" s="14"/>
      <c r="WEX73" s="14"/>
      <c r="WEY73" s="14"/>
      <c r="WEZ73" s="14"/>
      <c r="WFA73" s="14"/>
      <c r="WFB73" s="14"/>
      <c r="WFC73" s="14"/>
      <c r="WFD73" s="14"/>
      <c r="WFE73" s="14"/>
      <c r="WFF73" s="14"/>
      <c r="WFG73" s="14"/>
      <c r="WFH73" s="14"/>
      <c r="WFI73" s="14"/>
      <c r="WFJ73" s="14"/>
      <c r="WFK73" s="14"/>
      <c r="WFL73" s="14"/>
      <c r="WFM73" s="14"/>
      <c r="WFN73" s="14"/>
      <c r="WFO73" s="14"/>
      <c r="WFP73" s="14"/>
      <c r="WFQ73" s="14"/>
      <c r="WFR73" s="14"/>
      <c r="WFS73" s="14"/>
      <c r="WFT73" s="14"/>
      <c r="WFU73" s="14"/>
      <c r="WFV73" s="14"/>
      <c r="WFW73" s="14"/>
      <c r="WFX73" s="14"/>
      <c r="WFY73" s="14"/>
      <c r="WFZ73" s="14"/>
      <c r="WGA73" s="14"/>
      <c r="WGB73" s="14"/>
      <c r="WGC73" s="14"/>
      <c r="WGD73" s="14"/>
      <c r="WGE73" s="14"/>
      <c r="WGF73" s="14"/>
      <c r="WGG73" s="14"/>
      <c r="WGH73" s="14"/>
      <c r="WGI73" s="14"/>
      <c r="WGJ73" s="14"/>
      <c r="WGK73" s="14"/>
      <c r="WGL73" s="14"/>
      <c r="WGM73" s="14"/>
      <c r="WGN73" s="14"/>
      <c r="WGO73" s="14"/>
      <c r="WGP73" s="14"/>
      <c r="WGQ73" s="14"/>
      <c r="WGR73" s="14"/>
      <c r="WGS73" s="14"/>
      <c r="WGT73" s="14"/>
      <c r="WGU73" s="14"/>
      <c r="WGV73" s="14"/>
      <c r="WGW73" s="14"/>
      <c r="WGX73" s="14"/>
      <c r="WGY73" s="14"/>
      <c r="WGZ73" s="14"/>
      <c r="WHA73" s="14"/>
      <c r="WHB73" s="14"/>
      <c r="WHC73" s="14"/>
      <c r="WHD73" s="14"/>
      <c r="WHE73" s="14"/>
      <c r="WHF73" s="14"/>
      <c r="WHG73" s="14"/>
      <c r="WHH73" s="14"/>
      <c r="WHI73" s="14"/>
      <c r="WHJ73" s="14"/>
      <c r="WHK73" s="14"/>
      <c r="WHL73" s="14"/>
      <c r="WHM73" s="14"/>
      <c r="WHN73" s="14"/>
      <c r="WHO73" s="14"/>
      <c r="WHP73" s="14"/>
      <c r="WHQ73" s="14"/>
      <c r="WHR73" s="14"/>
      <c r="WHS73" s="14"/>
      <c r="WHT73" s="14"/>
      <c r="WHU73" s="14"/>
      <c r="WHV73" s="14"/>
      <c r="WHW73" s="14"/>
      <c r="WHX73" s="14"/>
      <c r="WHY73" s="14"/>
      <c r="WHZ73" s="14"/>
      <c r="WIA73" s="14"/>
      <c r="WIB73" s="14"/>
      <c r="WIC73" s="14"/>
      <c r="WID73" s="14"/>
      <c r="WIE73" s="14"/>
      <c r="WIF73" s="14"/>
      <c r="WIG73" s="14"/>
      <c r="WIH73" s="14"/>
      <c r="WII73" s="14"/>
      <c r="WIJ73" s="14"/>
      <c r="WIK73" s="14"/>
      <c r="WIL73" s="14"/>
      <c r="WIM73" s="14"/>
      <c r="WIN73" s="14"/>
      <c r="WIO73" s="14"/>
      <c r="WIP73" s="14"/>
      <c r="WIQ73" s="14"/>
      <c r="WIR73" s="14"/>
      <c r="WIS73" s="14"/>
      <c r="WIT73" s="14"/>
      <c r="WIU73" s="14"/>
      <c r="WIV73" s="14"/>
      <c r="WIW73" s="14"/>
      <c r="WIX73" s="14"/>
      <c r="WIY73" s="14"/>
      <c r="WIZ73" s="14"/>
      <c r="WJA73" s="14"/>
      <c r="WJB73" s="14"/>
      <c r="WJC73" s="14"/>
      <c r="WJD73" s="14"/>
      <c r="WJE73" s="14"/>
      <c r="WJF73" s="14"/>
      <c r="WJG73" s="14"/>
      <c r="WJH73" s="14"/>
      <c r="WJI73" s="14"/>
      <c r="WJJ73" s="14"/>
      <c r="WJK73" s="14"/>
      <c r="WJL73" s="14"/>
      <c r="WJM73" s="14"/>
      <c r="WJN73" s="14"/>
      <c r="WJO73" s="14"/>
      <c r="WJP73" s="14"/>
      <c r="WJQ73" s="14"/>
      <c r="WJR73" s="14"/>
      <c r="WJS73" s="14"/>
      <c r="WJT73" s="14"/>
      <c r="WJU73" s="14"/>
      <c r="WJV73" s="14"/>
      <c r="WJW73" s="14"/>
      <c r="WJX73" s="14"/>
      <c r="WJY73" s="14"/>
      <c r="WJZ73" s="14"/>
      <c r="WKA73" s="14"/>
      <c r="WKB73" s="14"/>
      <c r="WKC73" s="14"/>
      <c r="WKD73" s="14"/>
      <c r="WKE73" s="14"/>
      <c r="WKF73" s="14"/>
      <c r="WKG73" s="14"/>
      <c r="WKH73" s="14"/>
      <c r="WKI73" s="14"/>
      <c r="WKJ73" s="14"/>
      <c r="WKK73" s="14"/>
      <c r="WKL73" s="14"/>
      <c r="WKM73" s="14"/>
      <c r="WKN73" s="14"/>
      <c r="WKO73" s="14"/>
      <c r="WKP73" s="14"/>
      <c r="WKQ73" s="14"/>
      <c r="WKR73" s="14"/>
      <c r="WKS73" s="14"/>
      <c r="WKT73" s="14"/>
      <c r="WKU73" s="14"/>
      <c r="WKV73" s="14"/>
      <c r="WKW73" s="14"/>
      <c r="WKX73" s="14"/>
      <c r="WKY73" s="14"/>
      <c r="WKZ73" s="14"/>
      <c r="WLA73" s="14"/>
      <c r="WLB73" s="14"/>
      <c r="WLC73" s="14"/>
      <c r="WLD73" s="14"/>
      <c r="WLE73" s="14"/>
      <c r="WLF73" s="14"/>
      <c r="WLG73" s="14"/>
      <c r="WLH73" s="14"/>
      <c r="WLI73" s="14"/>
      <c r="WLJ73" s="14"/>
      <c r="WLK73" s="14"/>
      <c r="WLL73" s="14"/>
      <c r="WLM73" s="14"/>
      <c r="WLN73" s="14"/>
      <c r="WLO73" s="14"/>
      <c r="WLP73" s="14"/>
      <c r="WLQ73" s="14"/>
      <c r="WLR73" s="14"/>
      <c r="WLS73" s="14"/>
      <c r="WLT73" s="14"/>
      <c r="WLU73" s="14"/>
      <c r="WLV73" s="14"/>
      <c r="WLW73" s="14"/>
      <c r="WLX73" s="14"/>
      <c r="WLY73" s="14"/>
      <c r="WLZ73" s="14"/>
      <c r="WMA73" s="14"/>
      <c r="WMB73" s="14"/>
      <c r="WMC73" s="14"/>
      <c r="WMD73" s="14"/>
      <c r="WME73" s="14"/>
      <c r="WMF73" s="14"/>
      <c r="WMG73" s="14"/>
      <c r="WMH73" s="14"/>
      <c r="WMI73" s="14"/>
      <c r="WMJ73" s="14"/>
      <c r="WMK73" s="14"/>
      <c r="WML73" s="14"/>
      <c r="WMM73" s="14"/>
      <c r="WMN73" s="14"/>
      <c r="WMO73" s="14"/>
      <c r="WMP73" s="14"/>
      <c r="WMQ73" s="14"/>
      <c r="WMR73" s="14"/>
      <c r="WMS73" s="14"/>
      <c r="WMT73" s="14"/>
      <c r="WMU73" s="14"/>
      <c r="WMV73" s="14"/>
      <c r="WMW73" s="14"/>
      <c r="WMX73" s="14"/>
      <c r="WMY73" s="14"/>
      <c r="WMZ73" s="14"/>
      <c r="WNA73" s="14"/>
      <c r="WNB73" s="14"/>
      <c r="WNC73" s="14"/>
      <c r="WND73" s="14"/>
      <c r="WNE73" s="14"/>
      <c r="WNF73" s="14"/>
      <c r="WNG73" s="14"/>
      <c r="WNH73" s="14"/>
      <c r="WNI73" s="14"/>
      <c r="WNJ73" s="14"/>
      <c r="WNK73" s="14"/>
      <c r="WNL73" s="14"/>
      <c r="WNM73" s="14"/>
      <c r="WNN73" s="14"/>
      <c r="WNO73" s="14"/>
      <c r="WNP73" s="14"/>
      <c r="WNQ73" s="14"/>
      <c r="WNR73" s="14"/>
      <c r="WNS73" s="14"/>
      <c r="WNT73" s="14"/>
      <c r="WNU73" s="14"/>
      <c r="WNV73" s="14"/>
      <c r="WNW73" s="14"/>
      <c r="WNX73" s="14"/>
      <c r="WNY73" s="14"/>
      <c r="WNZ73" s="14"/>
      <c r="WOA73" s="14"/>
      <c r="WOB73" s="14"/>
      <c r="WOC73" s="14"/>
      <c r="WOD73" s="14"/>
      <c r="WOE73" s="14"/>
      <c r="WOF73" s="14"/>
      <c r="WOG73" s="14"/>
      <c r="WOH73" s="14"/>
      <c r="WOI73" s="14"/>
      <c r="WOJ73" s="14"/>
      <c r="WOK73" s="14"/>
      <c r="WOL73" s="14"/>
      <c r="WOM73" s="14"/>
      <c r="WON73" s="14"/>
      <c r="WOO73" s="14"/>
      <c r="WOP73" s="14"/>
      <c r="WOQ73" s="14"/>
      <c r="WOR73" s="14"/>
      <c r="WOS73" s="14"/>
      <c r="WOT73" s="14"/>
      <c r="WOU73" s="14"/>
      <c r="WOV73" s="14"/>
      <c r="WOW73" s="14"/>
      <c r="WOX73" s="14"/>
      <c r="WOY73" s="14"/>
      <c r="WOZ73" s="14"/>
      <c r="WPA73" s="14"/>
      <c r="WPB73" s="14"/>
      <c r="WPC73" s="14"/>
      <c r="WPD73" s="14"/>
      <c r="WPE73" s="14"/>
      <c r="WPF73" s="14"/>
      <c r="WPG73" s="14"/>
      <c r="WPH73" s="14"/>
      <c r="WPI73" s="14"/>
      <c r="WPJ73" s="14"/>
      <c r="WPK73" s="14"/>
      <c r="WPL73" s="14"/>
      <c r="WPM73" s="14"/>
      <c r="WPN73" s="14"/>
      <c r="WPO73" s="14"/>
      <c r="WPP73" s="14"/>
      <c r="WPQ73" s="14"/>
      <c r="WPR73" s="14"/>
      <c r="WPS73" s="14"/>
      <c r="WPT73" s="14"/>
      <c r="WPU73" s="14"/>
      <c r="WPV73" s="14"/>
      <c r="WPW73" s="14"/>
      <c r="WPX73" s="14"/>
      <c r="WPY73" s="14"/>
      <c r="WPZ73" s="14"/>
      <c r="WQA73" s="14"/>
      <c r="WQB73" s="14"/>
      <c r="WQC73" s="14"/>
      <c r="WQD73" s="14"/>
      <c r="WQE73" s="14"/>
      <c r="WQF73" s="14"/>
      <c r="WQG73" s="14"/>
      <c r="WQH73" s="14"/>
      <c r="WQI73" s="14"/>
      <c r="WQJ73" s="14"/>
      <c r="WQK73" s="14"/>
      <c r="WQL73" s="14"/>
      <c r="WQM73" s="14"/>
      <c r="WQN73" s="14"/>
      <c r="WQO73" s="14"/>
      <c r="WQP73" s="14"/>
      <c r="WQQ73" s="14"/>
      <c r="WQR73" s="14"/>
      <c r="WQS73" s="14"/>
      <c r="WQT73" s="14"/>
      <c r="WQU73" s="14"/>
      <c r="WQV73" s="14"/>
      <c r="WQW73" s="14"/>
      <c r="WQX73" s="14"/>
      <c r="WQY73" s="14"/>
      <c r="WQZ73" s="14"/>
      <c r="WRA73" s="14"/>
      <c r="WRB73" s="14"/>
      <c r="WRC73" s="14"/>
      <c r="WRD73" s="14"/>
      <c r="WRE73" s="14"/>
      <c r="WRF73" s="14"/>
      <c r="WRG73" s="14"/>
      <c r="WRH73" s="14"/>
      <c r="WRI73" s="14"/>
      <c r="WRJ73" s="14"/>
      <c r="WRK73" s="14"/>
      <c r="WRL73" s="14"/>
      <c r="WRM73" s="14"/>
      <c r="WRN73" s="14"/>
      <c r="WRO73" s="14"/>
      <c r="WRP73" s="14"/>
      <c r="WRQ73" s="14"/>
      <c r="WRR73" s="14"/>
      <c r="WRS73" s="14"/>
      <c r="WRT73" s="14"/>
      <c r="WRU73" s="14"/>
      <c r="WRV73" s="14"/>
      <c r="WRW73" s="14"/>
      <c r="WRX73" s="14"/>
      <c r="WRY73" s="14"/>
      <c r="WRZ73" s="14"/>
      <c r="WSA73" s="14"/>
      <c r="WSB73" s="14"/>
      <c r="WSC73" s="14"/>
      <c r="WSD73" s="14"/>
      <c r="WSE73" s="14"/>
      <c r="WSF73" s="14"/>
      <c r="WSG73" s="14"/>
      <c r="WSH73" s="14"/>
      <c r="WSI73" s="14"/>
      <c r="WSJ73" s="14"/>
      <c r="WSK73" s="14"/>
      <c r="WSL73" s="14"/>
      <c r="WSM73" s="14"/>
      <c r="WSN73" s="14"/>
      <c r="WSO73" s="14"/>
      <c r="WSP73" s="14"/>
      <c r="WSQ73" s="14"/>
      <c r="WSR73" s="14"/>
      <c r="WSS73" s="14"/>
      <c r="WST73" s="14"/>
      <c r="WSU73" s="14"/>
      <c r="WSV73" s="14"/>
      <c r="WSW73" s="14"/>
      <c r="WSX73" s="14"/>
      <c r="WSY73" s="14"/>
      <c r="WSZ73" s="14"/>
      <c r="WTA73" s="14"/>
      <c r="WTB73" s="14"/>
      <c r="WTC73" s="14"/>
      <c r="WTD73" s="14"/>
      <c r="WTE73" s="14"/>
      <c r="WTF73" s="14"/>
      <c r="WTG73" s="14"/>
      <c r="WTH73" s="14"/>
      <c r="WTI73" s="14"/>
      <c r="WTJ73" s="14"/>
      <c r="WTK73" s="14"/>
      <c r="WTL73" s="14"/>
      <c r="WTM73" s="14"/>
      <c r="WTN73" s="14"/>
      <c r="WTO73" s="14"/>
      <c r="WTP73" s="14"/>
      <c r="WTQ73" s="14"/>
      <c r="WTR73" s="14"/>
      <c r="WTS73" s="14"/>
      <c r="WTT73" s="14"/>
      <c r="WTU73" s="14"/>
      <c r="WTV73" s="14"/>
      <c r="WTW73" s="14"/>
      <c r="WTX73" s="14"/>
      <c r="WTY73" s="14"/>
      <c r="WTZ73" s="14"/>
      <c r="WUA73" s="14"/>
      <c r="WUB73" s="14"/>
      <c r="WUC73" s="14"/>
      <c r="WUD73" s="14"/>
      <c r="WUE73" s="14"/>
      <c r="WUF73" s="14"/>
      <c r="WUG73" s="14"/>
      <c r="WUH73" s="14"/>
      <c r="WUI73" s="14"/>
      <c r="WUJ73" s="14"/>
      <c r="WUK73" s="14"/>
      <c r="WUL73" s="14"/>
      <c r="WUM73" s="14"/>
      <c r="WUN73" s="14"/>
      <c r="WUO73" s="14"/>
      <c r="WUP73" s="14"/>
      <c r="WUQ73" s="14"/>
      <c r="WUR73" s="14"/>
      <c r="WUS73" s="14"/>
      <c r="WUT73" s="14"/>
      <c r="WUU73" s="14"/>
      <c r="WUV73" s="14"/>
      <c r="WUW73" s="14"/>
      <c r="WUX73" s="14"/>
      <c r="WUY73" s="14"/>
      <c r="WUZ73" s="14"/>
      <c r="WVA73" s="14"/>
      <c r="WVB73" s="14"/>
      <c r="WVC73" s="14"/>
      <c r="WVD73" s="14"/>
      <c r="WVE73" s="14"/>
      <c r="WVF73" s="14"/>
      <c r="WVG73" s="14"/>
      <c r="WVH73" s="14"/>
      <c r="WVI73" s="14"/>
      <c r="WVJ73" s="14"/>
      <c r="WVK73" s="14"/>
      <c r="WVL73" s="14"/>
      <c r="WVM73" s="14"/>
      <c r="WVN73" s="14"/>
      <c r="WVO73" s="14"/>
      <c r="WVP73" s="14"/>
      <c r="WVQ73" s="14"/>
      <c r="WVR73" s="14"/>
      <c r="WVS73" s="14"/>
      <c r="WVT73" s="14"/>
      <c r="WVU73" s="14"/>
      <c r="WVV73" s="14"/>
      <c r="WVW73" s="14"/>
      <c r="WVX73" s="14"/>
      <c r="WVY73" s="14"/>
      <c r="WVZ73" s="14"/>
      <c r="WWA73" s="14"/>
      <c r="WWB73" s="14"/>
      <c r="WWC73" s="14"/>
      <c r="WWD73" s="14"/>
      <c r="WWE73" s="14"/>
      <c r="WWF73" s="14"/>
      <c r="WWG73" s="14"/>
      <c r="WWH73" s="14"/>
      <c r="WWI73" s="14"/>
      <c r="WWJ73" s="14"/>
      <c r="WWK73" s="14"/>
      <c r="WWL73" s="14"/>
      <c r="WWM73" s="14"/>
      <c r="WWN73" s="14"/>
      <c r="WWO73" s="14"/>
      <c r="WWP73" s="14"/>
      <c r="WWQ73" s="14"/>
      <c r="WWR73" s="14"/>
      <c r="WWS73" s="14"/>
      <c r="WWT73" s="14"/>
      <c r="WWU73" s="14"/>
      <c r="WWV73" s="14"/>
      <c r="WWW73" s="14"/>
      <c r="WWX73" s="14"/>
      <c r="WWY73" s="14"/>
      <c r="WWZ73" s="14"/>
      <c r="WXA73" s="14"/>
      <c r="WXB73" s="14"/>
      <c r="WXC73" s="14"/>
      <c r="WXD73" s="14"/>
      <c r="WXE73" s="14"/>
      <c r="WXF73" s="14"/>
      <c r="WXG73" s="14"/>
      <c r="WXH73" s="14"/>
      <c r="WXI73" s="14"/>
      <c r="WXJ73" s="14"/>
      <c r="WXK73" s="14"/>
      <c r="WXL73" s="14"/>
      <c r="WXM73" s="14"/>
      <c r="WXN73" s="14"/>
      <c r="WXO73" s="14"/>
      <c r="WXP73" s="14"/>
      <c r="WXQ73" s="14"/>
      <c r="WXR73" s="14"/>
      <c r="WXS73" s="14"/>
      <c r="WXT73" s="14"/>
      <c r="WXU73" s="14"/>
      <c r="WXV73" s="14"/>
      <c r="WXW73" s="14"/>
      <c r="WXX73" s="14"/>
      <c r="WXY73" s="14"/>
      <c r="WXZ73" s="14"/>
      <c r="WYA73" s="14"/>
      <c r="WYB73" s="14"/>
      <c r="WYC73" s="14"/>
      <c r="WYD73" s="14"/>
      <c r="WYE73" s="14"/>
      <c r="WYF73" s="14"/>
      <c r="WYG73" s="14"/>
      <c r="WYH73" s="14"/>
      <c r="WYI73" s="14"/>
      <c r="WYJ73" s="14"/>
      <c r="WYK73" s="14"/>
      <c r="WYL73" s="14"/>
      <c r="WYM73" s="14"/>
      <c r="WYN73" s="14"/>
      <c r="WYO73" s="14"/>
      <c r="WYP73" s="14"/>
      <c r="WYQ73" s="14"/>
      <c r="WYR73" s="14"/>
      <c r="WYS73" s="14"/>
      <c r="WYT73" s="14"/>
      <c r="WYU73" s="14"/>
      <c r="WYV73" s="14"/>
      <c r="WYW73" s="14"/>
      <c r="WYX73" s="14"/>
      <c r="WYY73" s="14"/>
      <c r="WYZ73" s="14"/>
      <c r="WZA73" s="14"/>
      <c r="WZB73" s="14"/>
      <c r="WZC73" s="14"/>
      <c r="WZD73" s="14"/>
      <c r="WZE73" s="14"/>
      <c r="WZF73" s="14"/>
      <c r="WZG73" s="14"/>
      <c r="WZH73" s="14"/>
      <c r="WZI73" s="14"/>
      <c r="WZJ73" s="14"/>
      <c r="WZK73" s="14"/>
      <c r="WZL73" s="14"/>
      <c r="WZM73" s="14"/>
      <c r="WZN73" s="14"/>
      <c r="WZO73" s="14"/>
      <c r="WZP73" s="14"/>
      <c r="WZQ73" s="14"/>
      <c r="WZR73" s="14"/>
      <c r="WZS73" s="14"/>
      <c r="WZT73" s="14"/>
      <c r="WZU73" s="14"/>
      <c r="WZV73" s="14"/>
      <c r="WZW73" s="14"/>
      <c r="WZX73" s="14"/>
      <c r="WZY73" s="14"/>
      <c r="WZZ73" s="14"/>
      <c r="XAA73" s="14"/>
      <c r="XAB73" s="14"/>
      <c r="XAC73" s="14"/>
      <c r="XAD73" s="14"/>
      <c r="XAE73" s="14"/>
      <c r="XAF73" s="14"/>
      <c r="XAG73" s="14"/>
      <c r="XAH73" s="14"/>
      <c r="XAI73" s="14"/>
      <c r="XAJ73" s="14"/>
      <c r="XAK73" s="14"/>
      <c r="XAL73" s="14"/>
      <c r="XAM73" s="14"/>
      <c r="XAN73" s="14"/>
      <c r="XAO73" s="14"/>
      <c r="XAP73" s="14"/>
      <c r="XAQ73" s="14"/>
      <c r="XAR73" s="14"/>
      <c r="XAS73" s="14"/>
      <c r="XAT73" s="14"/>
      <c r="XAU73" s="14"/>
      <c r="XAV73" s="14"/>
      <c r="XAW73" s="14"/>
      <c r="XAX73" s="14"/>
      <c r="XAY73" s="14"/>
      <c r="XAZ73" s="14"/>
      <c r="XBA73" s="14"/>
      <c r="XBB73" s="14"/>
      <c r="XBC73" s="14"/>
      <c r="XBD73" s="14"/>
      <c r="XBE73" s="14"/>
      <c r="XBF73" s="14"/>
      <c r="XBG73" s="14"/>
      <c r="XBH73" s="14"/>
      <c r="XBI73" s="14"/>
      <c r="XBJ73" s="14"/>
      <c r="XBK73" s="14"/>
      <c r="XBL73" s="14"/>
      <c r="XBM73" s="14"/>
      <c r="XBN73" s="14"/>
      <c r="XBO73" s="14"/>
      <c r="XBP73" s="14"/>
      <c r="XBQ73" s="14"/>
      <c r="XBR73" s="14"/>
      <c r="XBS73" s="14"/>
      <c r="XBT73" s="14"/>
      <c r="XBU73" s="14"/>
      <c r="XBV73" s="14"/>
      <c r="XBW73" s="14"/>
      <c r="XBX73" s="14"/>
      <c r="XBY73" s="14"/>
      <c r="XBZ73" s="14"/>
      <c r="XCA73" s="14"/>
      <c r="XCB73" s="14"/>
      <c r="XCC73" s="14"/>
      <c r="XCD73" s="14"/>
      <c r="XCE73" s="14"/>
      <c r="XCF73" s="14"/>
      <c r="XCG73" s="14"/>
      <c r="XCH73" s="14"/>
      <c r="XCI73" s="14"/>
      <c r="XCJ73" s="14"/>
      <c r="XCK73" s="14"/>
      <c r="XCL73" s="14"/>
      <c r="XCM73" s="14"/>
      <c r="XCN73" s="14"/>
      <c r="XCO73" s="14"/>
      <c r="XCP73" s="14"/>
      <c r="XCQ73" s="14"/>
      <c r="XCR73" s="14"/>
      <c r="XCS73" s="14"/>
      <c r="XCT73" s="14"/>
      <c r="XCU73" s="14"/>
      <c r="XCV73" s="14"/>
      <c r="XCW73" s="14"/>
      <c r="XCX73" s="14"/>
      <c r="XCY73" s="14"/>
      <c r="XCZ73" s="14"/>
      <c r="XDA73" s="14"/>
      <c r="XDB73" s="14"/>
      <c r="XDC73" s="14"/>
      <c r="XDD73" s="14"/>
      <c r="XDE73" s="14"/>
      <c r="XDF73" s="14"/>
      <c r="XDG73" s="14"/>
      <c r="XDH73" s="14"/>
      <c r="XDI73" s="14"/>
      <c r="XDJ73" s="14"/>
      <c r="XDK73" s="14"/>
      <c r="XDL73" s="14"/>
      <c r="XDM73" s="14"/>
      <c r="XDN73" s="14"/>
      <c r="XDO73" s="14"/>
      <c r="XDP73" s="14"/>
      <c r="XDQ73" s="14"/>
      <c r="XDR73" s="14"/>
      <c r="XDS73" s="14"/>
      <c r="XDT73" s="14"/>
      <c r="XDU73" s="14"/>
      <c r="XDV73" s="14"/>
      <c r="XDW73" s="14"/>
      <c r="XDX73" s="14"/>
      <c r="XDY73" s="14"/>
      <c r="XDZ73" s="14"/>
      <c r="XEA73" s="14"/>
      <c r="XEB73" s="14"/>
      <c r="XEC73" s="14"/>
      <c r="XED73" s="14"/>
      <c r="XEE73" s="14"/>
      <c r="XEF73" s="14"/>
      <c r="XEG73" s="14"/>
      <c r="XEH73" s="14"/>
      <c r="XEI73" s="14"/>
      <c r="XEJ73" s="14"/>
      <c r="XEK73" s="14"/>
      <c r="XEL73" s="14"/>
      <c r="XEM73" s="14"/>
      <c r="XEN73" s="14"/>
      <c r="XEO73" s="14"/>
      <c r="XEP73" s="14"/>
      <c r="XEQ73" s="14"/>
      <c r="XER73" s="14"/>
      <c r="XES73" s="14"/>
      <c r="XET73" s="14"/>
      <c r="XEU73" s="14"/>
      <c r="XEV73" s="14"/>
      <c r="XEW73" s="14"/>
      <c r="XEX73" s="14"/>
      <c r="XEY73" s="14"/>
      <c r="XEZ73" s="14"/>
      <c r="XFA73" s="14"/>
      <c r="XFB73" s="14"/>
      <c r="XFC73" s="14"/>
      <c r="XFD73" s="14"/>
    </row>
    <row r="74" spans="2:16384" customFormat="1" ht="13" customHeight="1">
      <c r="B74" s="968">
        <v>912300023662</v>
      </c>
      <c r="C74" s="232">
        <v>8718699096410</v>
      </c>
      <c r="D74" s="978" t="s">
        <v>885</v>
      </c>
      <c r="E74" s="44">
        <v>912300060474</v>
      </c>
      <c r="F74" s="70">
        <v>8720169558960</v>
      </c>
      <c r="G74" s="969" t="s">
        <v>2434</v>
      </c>
      <c r="H74" s="14"/>
      <c r="I74" s="14"/>
      <c r="J74" s="14"/>
      <c r="K74" s="14"/>
      <c r="L74" s="14"/>
      <c r="M74" s="14"/>
      <c r="N74" s="14"/>
      <c r="O74" s="14"/>
      <c r="P74" s="14"/>
      <c r="Q74" s="14"/>
      <c r="R74" s="14"/>
      <c r="S74" s="14"/>
      <c r="T74" s="14"/>
      <c r="U74" s="14"/>
      <c r="V74" s="14"/>
      <c r="W74" s="14"/>
      <c r="X74" s="14"/>
      <c r="Y74" s="14"/>
      <c r="Z74" s="14"/>
      <c r="AA74" s="14"/>
      <c r="AB74" s="14"/>
      <c r="AC74" s="14"/>
      <c r="AD74" s="14"/>
      <c r="AE74" s="14"/>
      <c r="AF74" s="14"/>
      <c r="AG74" s="14"/>
      <c r="AH74" s="14"/>
      <c r="AI74" s="14"/>
      <c r="AJ74" s="14"/>
      <c r="AK74" s="14"/>
      <c r="AL74" s="14"/>
      <c r="AM74" s="14"/>
      <c r="AN74" s="14"/>
      <c r="AO74" s="14"/>
      <c r="AP74" s="14"/>
      <c r="AQ74" s="14"/>
      <c r="AR74" s="14"/>
      <c r="AS74" s="14"/>
      <c r="AT74" s="14"/>
      <c r="AU74" s="14"/>
      <c r="AV74" s="14"/>
      <c r="AW74" s="14"/>
      <c r="AX74" s="14"/>
      <c r="AY74" s="14"/>
      <c r="AZ74" s="14"/>
      <c r="BA74" s="14"/>
      <c r="BB74" s="14"/>
      <c r="BC74" s="14"/>
      <c r="BD74" s="14"/>
      <c r="BE74" s="14"/>
      <c r="BF74" s="14"/>
      <c r="BG74" s="14"/>
      <c r="BH74" s="14"/>
      <c r="BI74" s="14"/>
      <c r="BJ74" s="14"/>
      <c r="BK74" s="14"/>
      <c r="BL74" s="14"/>
      <c r="BM74" s="14"/>
      <c r="BN74" s="14"/>
      <c r="BO74" s="14"/>
      <c r="BP74" s="14"/>
      <c r="BQ74" s="14"/>
      <c r="BR74" s="14"/>
      <c r="BS74" s="14"/>
      <c r="BT74" s="14"/>
      <c r="BU74" s="14"/>
      <c r="BV74" s="14"/>
      <c r="BW74" s="14"/>
      <c r="BX74" s="14"/>
      <c r="BY74" s="14"/>
      <c r="BZ74" s="14"/>
      <c r="CA74" s="14"/>
      <c r="CB74" s="14"/>
      <c r="CC74" s="14"/>
      <c r="CD74" s="14"/>
      <c r="CE74" s="14"/>
      <c r="CF74" s="14"/>
      <c r="CG74" s="14"/>
      <c r="CH74" s="14"/>
      <c r="CI74" s="14"/>
      <c r="CJ74" s="14"/>
      <c r="CK74" s="14"/>
      <c r="CL74" s="14"/>
      <c r="CM74" s="14"/>
      <c r="CN74" s="14"/>
      <c r="CO74" s="14"/>
      <c r="CP74" s="14"/>
      <c r="CQ74" s="14"/>
      <c r="CR74" s="14"/>
      <c r="CS74" s="14"/>
      <c r="CT74" s="14"/>
      <c r="CU74" s="14"/>
      <c r="CV74" s="14"/>
      <c r="CW74" s="14"/>
      <c r="CX74" s="14"/>
      <c r="CY74" s="14"/>
      <c r="CZ74" s="14"/>
      <c r="DA74" s="14"/>
      <c r="DB74" s="14"/>
      <c r="DC74" s="14"/>
      <c r="DD74" s="14"/>
      <c r="DE74" s="14"/>
      <c r="DF74" s="14"/>
      <c r="DG74" s="14"/>
      <c r="DH74" s="14"/>
      <c r="DI74" s="14"/>
      <c r="DJ74" s="14"/>
      <c r="DK74" s="14"/>
      <c r="DL74" s="14"/>
      <c r="DM74" s="14"/>
      <c r="DN74" s="14"/>
      <c r="DO74" s="14"/>
      <c r="DP74" s="14"/>
      <c r="DQ74" s="14"/>
      <c r="DR74" s="14"/>
      <c r="DS74" s="14"/>
      <c r="DT74" s="14"/>
      <c r="DU74" s="14"/>
      <c r="DV74" s="14"/>
      <c r="DW74" s="14"/>
      <c r="DX74" s="14"/>
      <c r="DY74" s="14"/>
      <c r="DZ74" s="14"/>
      <c r="EA74" s="14"/>
      <c r="EB74" s="14"/>
      <c r="EC74" s="14"/>
      <c r="ED74" s="14"/>
      <c r="EE74" s="14"/>
      <c r="EF74" s="14"/>
      <c r="EG74" s="14"/>
      <c r="EH74" s="14"/>
      <c r="EI74" s="14"/>
      <c r="EJ74" s="14"/>
      <c r="EK74" s="14"/>
      <c r="EL74" s="14"/>
      <c r="EM74" s="14"/>
      <c r="EN74" s="14"/>
      <c r="EO74" s="14"/>
      <c r="EP74" s="14"/>
      <c r="EQ74" s="14"/>
      <c r="ER74" s="14"/>
      <c r="ES74" s="14"/>
      <c r="ET74" s="14"/>
      <c r="EU74" s="14"/>
      <c r="EV74" s="14"/>
      <c r="EW74" s="14"/>
      <c r="EX74" s="14"/>
      <c r="EY74" s="14"/>
      <c r="EZ74" s="14"/>
      <c r="FA74" s="14"/>
      <c r="FB74" s="14"/>
      <c r="FC74" s="14"/>
      <c r="FD74" s="14"/>
      <c r="FE74" s="14"/>
      <c r="FF74" s="14"/>
      <c r="FG74" s="14"/>
      <c r="FH74" s="14"/>
      <c r="FI74" s="14"/>
      <c r="FJ74" s="14"/>
      <c r="FK74" s="14"/>
      <c r="FL74" s="14"/>
      <c r="FM74" s="14"/>
      <c r="FN74" s="14"/>
      <c r="FO74" s="14"/>
      <c r="FP74" s="14"/>
      <c r="FQ74" s="14"/>
      <c r="FR74" s="14"/>
      <c r="FS74" s="14"/>
      <c r="FT74" s="14"/>
      <c r="FU74" s="14"/>
      <c r="FV74" s="14"/>
      <c r="FW74" s="14"/>
      <c r="FX74" s="14"/>
      <c r="FY74" s="14"/>
      <c r="FZ74" s="14"/>
      <c r="GA74" s="14"/>
      <c r="GB74" s="14"/>
      <c r="GC74" s="14"/>
      <c r="GD74" s="14"/>
      <c r="GE74" s="14"/>
      <c r="GF74" s="14"/>
      <c r="GG74" s="14"/>
      <c r="GH74" s="14"/>
      <c r="GI74" s="14"/>
      <c r="GJ74" s="14"/>
      <c r="GK74" s="14"/>
      <c r="GL74" s="14"/>
      <c r="GM74" s="14"/>
      <c r="GN74" s="14"/>
      <c r="GO74" s="14"/>
      <c r="GP74" s="14"/>
      <c r="GQ74" s="14"/>
      <c r="GR74" s="14"/>
      <c r="GS74" s="14"/>
      <c r="GT74" s="14"/>
      <c r="GU74" s="14"/>
      <c r="GV74" s="14"/>
      <c r="GW74" s="14"/>
      <c r="GX74" s="14"/>
      <c r="GY74" s="14"/>
      <c r="GZ74" s="14"/>
      <c r="HA74" s="14"/>
      <c r="HB74" s="14"/>
      <c r="HC74" s="14"/>
      <c r="HD74" s="14"/>
      <c r="HE74" s="14"/>
      <c r="HF74" s="14"/>
      <c r="HG74" s="14"/>
      <c r="HH74" s="14"/>
      <c r="HI74" s="14"/>
      <c r="HJ74" s="14"/>
      <c r="HK74" s="14"/>
      <c r="HL74" s="14"/>
      <c r="HM74" s="14"/>
      <c r="HN74" s="14"/>
      <c r="HO74" s="14"/>
      <c r="HP74" s="14"/>
      <c r="HQ74" s="14"/>
      <c r="HR74" s="14"/>
      <c r="HS74" s="14"/>
      <c r="HT74" s="14"/>
      <c r="HU74" s="14"/>
      <c r="HV74" s="14"/>
      <c r="HW74" s="14"/>
      <c r="HX74" s="14"/>
      <c r="HY74" s="14"/>
      <c r="HZ74" s="14"/>
      <c r="IA74" s="14"/>
      <c r="IB74" s="14"/>
      <c r="IC74" s="14"/>
      <c r="ID74" s="14"/>
      <c r="IE74" s="14"/>
      <c r="IF74" s="14"/>
      <c r="IG74" s="14"/>
      <c r="IH74" s="14"/>
      <c r="II74" s="14"/>
      <c r="IJ74" s="14"/>
      <c r="IK74" s="14"/>
      <c r="IL74" s="14"/>
      <c r="IM74" s="14"/>
      <c r="IN74" s="14"/>
      <c r="IO74" s="14"/>
      <c r="IP74" s="14"/>
      <c r="IQ74" s="14"/>
      <c r="IR74" s="14"/>
      <c r="IS74" s="14"/>
      <c r="IT74" s="14"/>
      <c r="IU74" s="14"/>
      <c r="IV74" s="14"/>
      <c r="IW74" s="14"/>
      <c r="IX74" s="14"/>
      <c r="IY74" s="14"/>
      <c r="IZ74" s="14"/>
      <c r="JA74" s="14"/>
      <c r="JB74" s="14"/>
      <c r="JC74" s="14"/>
      <c r="JD74" s="14"/>
      <c r="JE74" s="14"/>
      <c r="JF74" s="14"/>
      <c r="JG74" s="14"/>
      <c r="JH74" s="14"/>
      <c r="JI74" s="14"/>
      <c r="JJ74" s="14"/>
      <c r="JK74" s="14"/>
      <c r="JL74" s="14"/>
      <c r="JM74" s="14"/>
      <c r="JN74" s="14"/>
      <c r="JO74" s="14"/>
      <c r="JP74" s="14"/>
      <c r="JQ74" s="14"/>
      <c r="JR74" s="14"/>
      <c r="JS74" s="14"/>
      <c r="JT74" s="14"/>
      <c r="JU74" s="14"/>
      <c r="JV74" s="14"/>
      <c r="JW74" s="14"/>
      <c r="JX74" s="14"/>
      <c r="JY74" s="14"/>
      <c r="JZ74" s="14"/>
      <c r="KA74" s="14"/>
      <c r="KB74" s="14"/>
      <c r="KC74" s="14"/>
      <c r="KD74" s="14"/>
      <c r="KE74" s="14"/>
      <c r="KF74" s="14"/>
      <c r="KG74" s="14"/>
      <c r="KH74" s="14"/>
      <c r="KI74" s="14"/>
      <c r="KJ74" s="14"/>
      <c r="KK74" s="14"/>
      <c r="KL74" s="14"/>
      <c r="KM74" s="14"/>
      <c r="KN74" s="14"/>
      <c r="KO74" s="14"/>
      <c r="KP74" s="14"/>
      <c r="KQ74" s="14"/>
      <c r="KR74" s="14"/>
      <c r="KS74" s="14"/>
      <c r="KT74" s="14"/>
      <c r="KU74" s="14"/>
      <c r="KV74" s="14"/>
      <c r="KW74" s="14"/>
      <c r="KX74" s="14"/>
      <c r="KY74" s="14"/>
      <c r="KZ74" s="14"/>
      <c r="LA74" s="14"/>
      <c r="LB74" s="14"/>
      <c r="LC74" s="14"/>
      <c r="LD74" s="14"/>
      <c r="LE74" s="14"/>
      <c r="LF74" s="14"/>
      <c r="LG74" s="14"/>
      <c r="LH74" s="14"/>
      <c r="LI74" s="14"/>
      <c r="LJ74" s="14"/>
      <c r="LK74" s="14"/>
      <c r="LL74" s="14"/>
      <c r="LM74" s="14"/>
      <c r="LN74" s="14"/>
      <c r="LO74" s="14"/>
      <c r="LP74" s="14"/>
      <c r="LQ74" s="14"/>
      <c r="LR74" s="14"/>
      <c r="LS74" s="14"/>
      <c r="LT74" s="14"/>
      <c r="LU74" s="14"/>
      <c r="LV74" s="14"/>
      <c r="LW74" s="14"/>
      <c r="LX74" s="14"/>
      <c r="LY74" s="14"/>
      <c r="LZ74" s="14"/>
      <c r="MA74" s="14"/>
      <c r="MB74" s="14"/>
      <c r="MC74" s="14"/>
      <c r="MD74" s="14"/>
      <c r="ME74" s="14"/>
      <c r="MF74" s="14"/>
      <c r="MG74" s="14"/>
      <c r="MH74" s="14"/>
      <c r="MI74" s="14"/>
      <c r="MJ74" s="14"/>
      <c r="MK74" s="14"/>
      <c r="ML74" s="14"/>
      <c r="MM74" s="14"/>
      <c r="MN74" s="14"/>
      <c r="MO74" s="14"/>
      <c r="MP74" s="14"/>
      <c r="MQ74" s="14"/>
      <c r="MR74" s="14"/>
      <c r="MS74" s="14"/>
      <c r="MT74" s="14"/>
      <c r="MU74" s="14"/>
      <c r="MV74" s="14"/>
      <c r="MW74" s="14"/>
      <c r="MX74" s="14"/>
      <c r="MY74" s="14"/>
      <c r="MZ74" s="14"/>
      <c r="NA74" s="14"/>
      <c r="NB74" s="14"/>
      <c r="NC74" s="14"/>
      <c r="ND74" s="14"/>
      <c r="NE74" s="14"/>
      <c r="NF74" s="14"/>
      <c r="NG74" s="14"/>
      <c r="NH74" s="14"/>
      <c r="NI74" s="14"/>
      <c r="NJ74" s="14"/>
      <c r="NK74" s="14"/>
      <c r="NL74" s="14"/>
      <c r="NM74" s="14"/>
      <c r="NN74" s="14"/>
      <c r="NO74" s="14"/>
      <c r="NP74" s="14"/>
      <c r="NQ74" s="14"/>
      <c r="NR74" s="14"/>
      <c r="NS74" s="14"/>
      <c r="NT74" s="14"/>
      <c r="NU74" s="14"/>
      <c r="NV74" s="14"/>
      <c r="NW74" s="14"/>
      <c r="NX74" s="14"/>
      <c r="NY74" s="14"/>
      <c r="NZ74" s="14"/>
      <c r="OA74" s="14"/>
      <c r="OB74" s="14"/>
      <c r="OC74" s="14"/>
      <c r="OD74" s="14"/>
      <c r="OE74" s="14"/>
      <c r="OF74" s="14"/>
      <c r="OG74" s="14"/>
      <c r="OH74" s="14"/>
      <c r="OI74" s="14"/>
      <c r="OJ74" s="14"/>
      <c r="OK74" s="14"/>
      <c r="OL74" s="14"/>
      <c r="OM74" s="14"/>
      <c r="ON74" s="14"/>
      <c r="OO74" s="14"/>
      <c r="OP74" s="14"/>
      <c r="OQ74" s="14"/>
      <c r="OR74" s="14"/>
      <c r="OS74" s="14"/>
      <c r="OT74" s="14"/>
      <c r="OU74" s="14"/>
      <c r="OV74" s="14"/>
      <c r="OW74" s="14"/>
      <c r="OX74" s="14"/>
      <c r="OY74" s="14"/>
      <c r="OZ74" s="14"/>
      <c r="PA74" s="14"/>
      <c r="PB74" s="14"/>
      <c r="PC74" s="14"/>
      <c r="PD74" s="14"/>
      <c r="PE74" s="14"/>
      <c r="PF74" s="14"/>
      <c r="PG74" s="14"/>
      <c r="PH74" s="14"/>
      <c r="PI74" s="14"/>
      <c r="PJ74" s="14"/>
      <c r="PK74" s="14"/>
      <c r="PL74" s="14"/>
      <c r="PM74" s="14"/>
      <c r="PN74" s="14"/>
      <c r="PO74" s="14"/>
      <c r="PP74" s="14"/>
      <c r="PQ74" s="14"/>
      <c r="PR74" s="14"/>
      <c r="PS74" s="14"/>
      <c r="PT74" s="14"/>
      <c r="PU74" s="14"/>
      <c r="PV74" s="14"/>
      <c r="PW74" s="14"/>
      <c r="PX74" s="14"/>
      <c r="PY74" s="14"/>
      <c r="PZ74" s="14"/>
      <c r="QA74" s="14"/>
      <c r="QB74" s="14"/>
      <c r="QC74" s="14"/>
      <c r="QD74" s="14"/>
      <c r="QE74" s="14"/>
      <c r="QF74" s="14"/>
      <c r="QG74" s="14"/>
      <c r="QH74" s="14"/>
      <c r="QI74" s="14"/>
      <c r="QJ74" s="14"/>
      <c r="QK74" s="14"/>
      <c r="QL74" s="14"/>
      <c r="QM74" s="14"/>
      <c r="QN74" s="14"/>
      <c r="QO74" s="14"/>
      <c r="QP74" s="14"/>
      <c r="QQ74" s="14"/>
      <c r="QR74" s="14"/>
      <c r="QS74" s="14"/>
      <c r="QT74" s="14"/>
      <c r="QU74" s="14"/>
      <c r="QV74" s="14"/>
      <c r="QW74" s="14"/>
      <c r="QX74" s="14"/>
      <c r="QY74" s="14"/>
      <c r="QZ74" s="14"/>
      <c r="RA74" s="14"/>
      <c r="RB74" s="14"/>
      <c r="RC74" s="14"/>
      <c r="RD74" s="14"/>
      <c r="RE74" s="14"/>
      <c r="RF74" s="14"/>
      <c r="RG74" s="14"/>
      <c r="RH74" s="14"/>
      <c r="RI74" s="14"/>
      <c r="RJ74" s="14"/>
      <c r="RK74" s="14"/>
      <c r="RL74" s="14"/>
      <c r="RM74" s="14"/>
      <c r="RN74" s="14"/>
      <c r="RO74" s="14"/>
      <c r="RP74" s="14"/>
      <c r="RQ74" s="14"/>
      <c r="RR74" s="14"/>
      <c r="RS74" s="14"/>
      <c r="RT74" s="14"/>
      <c r="RU74" s="14"/>
      <c r="RV74" s="14"/>
      <c r="RW74" s="14"/>
      <c r="RX74" s="14"/>
      <c r="RY74" s="14"/>
      <c r="RZ74" s="14"/>
      <c r="SA74" s="14"/>
      <c r="SB74" s="14"/>
      <c r="SC74" s="14"/>
      <c r="SD74" s="14"/>
      <c r="SE74" s="14"/>
      <c r="SF74" s="14"/>
      <c r="SG74" s="14"/>
      <c r="SH74" s="14"/>
      <c r="SI74" s="14"/>
      <c r="SJ74" s="14"/>
      <c r="SK74" s="14"/>
      <c r="SL74" s="14"/>
      <c r="SM74" s="14"/>
      <c r="SN74" s="14"/>
      <c r="SO74" s="14"/>
      <c r="SP74" s="14"/>
      <c r="SQ74" s="14"/>
      <c r="SR74" s="14"/>
      <c r="SS74" s="14"/>
      <c r="ST74" s="14"/>
      <c r="SU74" s="14"/>
      <c r="SV74" s="14"/>
      <c r="SW74" s="14"/>
      <c r="SX74" s="14"/>
      <c r="SY74" s="14"/>
      <c r="SZ74" s="14"/>
      <c r="TA74" s="14"/>
      <c r="TB74" s="14"/>
      <c r="TC74" s="14"/>
      <c r="TD74" s="14"/>
      <c r="TE74" s="14"/>
      <c r="TF74" s="14"/>
      <c r="TG74" s="14"/>
      <c r="TH74" s="14"/>
      <c r="TI74" s="14"/>
      <c r="TJ74" s="14"/>
      <c r="TK74" s="14"/>
      <c r="TL74" s="14"/>
      <c r="TM74" s="14"/>
      <c r="TN74" s="14"/>
      <c r="TO74" s="14"/>
      <c r="TP74" s="14"/>
      <c r="TQ74" s="14"/>
      <c r="TR74" s="14"/>
      <c r="TS74" s="14"/>
      <c r="TT74" s="14"/>
      <c r="TU74" s="14"/>
      <c r="TV74" s="14"/>
      <c r="TW74" s="14"/>
      <c r="TX74" s="14"/>
      <c r="TY74" s="14"/>
      <c r="TZ74" s="14"/>
      <c r="UA74" s="14"/>
      <c r="UB74" s="14"/>
      <c r="UC74" s="14"/>
      <c r="UD74" s="14"/>
      <c r="UE74" s="14"/>
      <c r="UF74" s="14"/>
      <c r="UG74" s="14"/>
      <c r="UH74" s="14"/>
      <c r="UI74" s="14"/>
      <c r="UJ74" s="14"/>
      <c r="UK74" s="14"/>
      <c r="UL74" s="14"/>
      <c r="UM74" s="14"/>
      <c r="UN74" s="14"/>
      <c r="UO74" s="14"/>
      <c r="UP74" s="14"/>
      <c r="UQ74" s="14"/>
      <c r="UR74" s="14"/>
      <c r="US74" s="14"/>
      <c r="UT74" s="14"/>
      <c r="UU74" s="14"/>
      <c r="UV74" s="14"/>
      <c r="UW74" s="14"/>
      <c r="UX74" s="14"/>
      <c r="UY74" s="14"/>
      <c r="UZ74" s="14"/>
      <c r="VA74" s="14"/>
      <c r="VB74" s="14"/>
      <c r="VC74" s="14"/>
      <c r="VD74" s="14"/>
      <c r="VE74" s="14"/>
      <c r="VF74" s="14"/>
      <c r="VG74" s="14"/>
      <c r="VH74" s="14"/>
      <c r="VI74" s="14"/>
      <c r="VJ74" s="14"/>
      <c r="VK74" s="14"/>
      <c r="VL74" s="14"/>
      <c r="VM74" s="14"/>
      <c r="VN74" s="14"/>
      <c r="VO74" s="14"/>
      <c r="VP74" s="14"/>
      <c r="VQ74" s="14"/>
      <c r="VR74" s="14"/>
      <c r="VS74" s="14"/>
      <c r="VT74" s="14"/>
      <c r="VU74" s="14"/>
      <c r="VV74" s="14"/>
      <c r="VW74" s="14"/>
      <c r="VX74" s="14"/>
      <c r="VY74" s="14"/>
      <c r="VZ74" s="14"/>
      <c r="WA74" s="14"/>
      <c r="WB74" s="14"/>
      <c r="WC74" s="14"/>
      <c r="WD74" s="14"/>
      <c r="WE74" s="14"/>
      <c r="WF74" s="14"/>
      <c r="WG74" s="14"/>
      <c r="WH74" s="14"/>
      <c r="WI74" s="14"/>
      <c r="WJ74" s="14"/>
      <c r="WK74" s="14"/>
      <c r="WL74" s="14"/>
      <c r="WM74" s="14"/>
      <c r="WN74" s="14"/>
      <c r="WO74" s="14"/>
      <c r="WP74" s="14"/>
      <c r="WQ74" s="14"/>
      <c r="WR74" s="14"/>
      <c r="WS74" s="14"/>
      <c r="WT74" s="14"/>
      <c r="WU74" s="14"/>
      <c r="WV74" s="14"/>
      <c r="WW74" s="14"/>
      <c r="WX74" s="14"/>
      <c r="WY74" s="14"/>
      <c r="WZ74" s="14"/>
      <c r="XA74" s="14"/>
      <c r="XB74" s="14"/>
      <c r="XC74" s="14"/>
      <c r="XD74" s="14"/>
      <c r="XE74" s="14"/>
      <c r="XF74" s="14"/>
      <c r="XG74" s="14"/>
      <c r="XH74" s="14"/>
      <c r="XI74" s="14"/>
      <c r="XJ74" s="14"/>
      <c r="XK74" s="14"/>
      <c r="XL74" s="14"/>
      <c r="XM74" s="14"/>
      <c r="XN74" s="14"/>
      <c r="XO74" s="14"/>
      <c r="XP74" s="14"/>
      <c r="XQ74" s="14"/>
      <c r="XR74" s="14"/>
      <c r="XS74" s="14"/>
      <c r="XT74" s="14"/>
      <c r="XU74" s="14"/>
      <c r="XV74" s="14"/>
      <c r="XW74" s="14"/>
      <c r="XX74" s="14"/>
      <c r="XY74" s="14"/>
      <c r="XZ74" s="14"/>
      <c r="YA74" s="14"/>
      <c r="YB74" s="14"/>
      <c r="YC74" s="14"/>
      <c r="YD74" s="14"/>
      <c r="YE74" s="14"/>
      <c r="YF74" s="14"/>
      <c r="YG74" s="14"/>
      <c r="YH74" s="14"/>
      <c r="YI74" s="14"/>
      <c r="YJ74" s="14"/>
      <c r="YK74" s="14"/>
      <c r="YL74" s="14"/>
      <c r="YM74" s="14"/>
      <c r="YN74" s="14"/>
      <c r="YO74" s="14"/>
      <c r="YP74" s="14"/>
      <c r="YQ74" s="14"/>
      <c r="YR74" s="14"/>
      <c r="YS74" s="14"/>
      <c r="YT74" s="14"/>
      <c r="YU74" s="14"/>
      <c r="YV74" s="14"/>
      <c r="YW74" s="14"/>
      <c r="YX74" s="14"/>
      <c r="YY74" s="14"/>
      <c r="YZ74" s="14"/>
      <c r="ZA74" s="14"/>
      <c r="ZB74" s="14"/>
      <c r="ZC74" s="14"/>
      <c r="ZD74" s="14"/>
      <c r="ZE74" s="14"/>
      <c r="ZF74" s="14"/>
      <c r="ZG74" s="14"/>
      <c r="ZH74" s="14"/>
      <c r="ZI74" s="14"/>
      <c r="ZJ74" s="14"/>
      <c r="ZK74" s="14"/>
      <c r="ZL74" s="14"/>
      <c r="ZM74" s="14"/>
      <c r="ZN74" s="14"/>
      <c r="ZO74" s="14"/>
      <c r="ZP74" s="14"/>
      <c r="ZQ74" s="14"/>
      <c r="ZR74" s="14"/>
      <c r="ZS74" s="14"/>
      <c r="ZT74" s="14"/>
      <c r="ZU74" s="14"/>
      <c r="ZV74" s="14"/>
      <c r="ZW74" s="14"/>
      <c r="ZX74" s="14"/>
      <c r="ZY74" s="14"/>
      <c r="ZZ74" s="14"/>
      <c r="AAA74" s="14"/>
      <c r="AAB74" s="14"/>
      <c r="AAC74" s="14"/>
      <c r="AAD74" s="14"/>
      <c r="AAE74" s="14"/>
      <c r="AAF74" s="14"/>
      <c r="AAG74" s="14"/>
      <c r="AAH74" s="14"/>
      <c r="AAI74" s="14"/>
      <c r="AAJ74" s="14"/>
      <c r="AAK74" s="14"/>
      <c r="AAL74" s="14"/>
      <c r="AAM74" s="14"/>
      <c r="AAN74" s="14"/>
      <c r="AAO74" s="14"/>
      <c r="AAP74" s="14"/>
      <c r="AAQ74" s="14"/>
      <c r="AAR74" s="14"/>
      <c r="AAS74" s="14"/>
      <c r="AAT74" s="14"/>
      <c r="AAU74" s="14"/>
      <c r="AAV74" s="14"/>
      <c r="AAW74" s="14"/>
      <c r="AAX74" s="14"/>
      <c r="AAY74" s="14"/>
      <c r="AAZ74" s="14"/>
      <c r="ABA74" s="14"/>
      <c r="ABB74" s="14"/>
      <c r="ABC74" s="14"/>
      <c r="ABD74" s="14"/>
      <c r="ABE74" s="14"/>
      <c r="ABF74" s="14"/>
      <c r="ABG74" s="14"/>
      <c r="ABH74" s="14"/>
      <c r="ABI74" s="14"/>
      <c r="ABJ74" s="14"/>
      <c r="ABK74" s="14"/>
      <c r="ABL74" s="14"/>
      <c r="ABM74" s="14"/>
      <c r="ABN74" s="14"/>
      <c r="ABO74" s="14"/>
      <c r="ABP74" s="14"/>
      <c r="ABQ74" s="14"/>
      <c r="ABR74" s="14"/>
      <c r="ABS74" s="14"/>
      <c r="ABT74" s="14"/>
      <c r="ABU74" s="14"/>
      <c r="ABV74" s="14"/>
      <c r="ABW74" s="14"/>
      <c r="ABX74" s="14"/>
      <c r="ABY74" s="14"/>
      <c r="ABZ74" s="14"/>
      <c r="ACA74" s="14"/>
      <c r="ACB74" s="14"/>
      <c r="ACC74" s="14"/>
      <c r="ACD74" s="14"/>
      <c r="ACE74" s="14"/>
      <c r="ACF74" s="14"/>
      <c r="ACG74" s="14"/>
      <c r="ACH74" s="14"/>
      <c r="ACI74" s="14"/>
      <c r="ACJ74" s="14"/>
      <c r="ACK74" s="14"/>
      <c r="ACL74" s="14"/>
      <c r="ACM74" s="14"/>
      <c r="ACN74" s="14"/>
      <c r="ACO74" s="14"/>
      <c r="ACP74" s="14"/>
      <c r="ACQ74" s="14"/>
      <c r="ACR74" s="14"/>
      <c r="ACS74" s="14"/>
      <c r="ACT74" s="14"/>
      <c r="ACU74" s="14"/>
      <c r="ACV74" s="14"/>
      <c r="ACW74" s="14"/>
      <c r="ACX74" s="14"/>
      <c r="ACY74" s="14"/>
      <c r="ACZ74" s="14"/>
      <c r="ADA74" s="14"/>
      <c r="ADB74" s="14"/>
      <c r="ADC74" s="14"/>
      <c r="ADD74" s="14"/>
      <c r="ADE74" s="14"/>
      <c r="ADF74" s="14"/>
      <c r="ADG74" s="14"/>
      <c r="ADH74" s="14"/>
      <c r="ADI74" s="14"/>
      <c r="ADJ74" s="14"/>
      <c r="ADK74" s="14"/>
      <c r="ADL74" s="14"/>
      <c r="ADM74" s="14"/>
      <c r="ADN74" s="14"/>
      <c r="ADO74" s="14"/>
      <c r="ADP74" s="14"/>
      <c r="ADQ74" s="14"/>
      <c r="ADR74" s="14"/>
      <c r="ADS74" s="14"/>
      <c r="ADT74" s="14"/>
      <c r="ADU74" s="14"/>
      <c r="ADV74" s="14"/>
      <c r="ADW74" s="14"/>
      <c r="ADX74" s="14"/>
      <c r="ADY74" s="14"/>
      <c r="ADZ74" s="14"/>
      <c r="AEA74" s="14"/>
      <c r="AEB74" s="14"/>
      <c r="AEC74" s="14"/>
      <c r="AED74" s="14"/>
      <c r="AEE74" s="14"/>
      <c r="AEF74" s="14"/>
      <c r="AEG74" s="14"/>
      <c r="AEH74" s="14"/>
      <c r="AEI74" s="14"/>
      <c r="AEJ74" s="14"/>
      <c r="AEK74" s="14"/>
      <c r="AEL74" s="14"/>
      <c r="AEM74" s="14"/>
      <c r="AEN74" s="14"/>
      <c r="AEO74" s="14"/>
      <c r="AEP74" s="14"/>
      <c r="AEQ74" s="14"/>
      <c r="AER74" s="14"/>
      <c r="AES74" s="14"/>
      <c r="AET74" s="14"/>
      <c r="AEU74" s="14"/>
      <c r="AEV74" s="14"/>
      <c r="AEW74" s="14"/>
      <c r="AEX74" s="14"/>
      <c r="AEY74" s="14"/>
      <c r="AEZ74" s="14"/>
      <c r="AFA74" s="14"/>
      <c r="AFB74" s="14"/>
      <c r="AFC74" s="14"/>
      <c r="AFD74" s="14"/>
      <c r="AFE74" s="14"/>
      <c r="AFF74" s="14"/>
      <c r="AFG74" s="14"/>
      <c r="AFH74" s="14"/>
      <c r="AFI74" s="14"/>
      <c r="AFJ74" s="14"/>
      <c r="AFK74" s="14"/>
      <c r="AFL74" s="14"/>
      <c r="AFM74" s="14"/>
      <c r="AFN74" s="14"/>
      <c r="AFO74" s="14"/>
      <c r="AFP74" s="14"/>
      <c r="AFQ74" s="14"/>
      <c r="AFR74" s="14"/>
      <c r="AFS74" s="14"/>
      <c r="AFT74" s="14"/>
      <c r="AFU74" s="14"/>
      <c r="AFV74" s="14"/>
      <c r="AFW74" s="14"/>
      <c r="AFX74" s="14"/>
      <c r="AFY74" s="14"/>
      <c r="AFZ74" s="14"/>
      <c r="AGA74" s="14"/>
      <c r="AGB74" s="14"/>
      <c r="AGC74" s="14"/>
      <c r="AGD74" s="14"/>
      <c r="AGE74" s="14"/>
      <c r="AGF74" s="14"/>
      <c r="AGG74" s="14"/>
      <c r="AGH74" s="14"/>
      <c r="AGI74" s="14"/>
      <c r="AGJ74" s="14"/>
      <c r="AGK74" s="14"/>
      <c r="AGL74" s="14"/>
      <c r="AGM74" s="14"/>
      <c r="AGN74" s="14"/>
      <c r="AGO74" s="14"/>
      <c r="AGP74" s="14"/>
      <c r="AGQ74" s="14"/>
      <c r="AGR74" s="14"/>
      <c r="AGS74" s="14"/>
      <c r="AGT74" s="14"/>
      <c r="AGU74" s="14"/>
      <c r="AGV74" s="14"/>
      <c r="AGW74" s="14"/>
      <c r="AGX74" s="14"/>
      <c r="AGY74" s="14"/>
      <c r="AGZ74" s="14"/>
      <c r="AHA74" s="14"/>
      <c r="AHB74" s="14"/>
      <c r="AHC74" s="14"/>
      <c r="AHD74" s="14"/>
      <c r="AHE74" s="14"/>
      <c r="AHF74" s="14"/>
      <c r="AHG74" s="14"/>
      <c r="AHH74" s="14"/>
      <c r="AHI74" s="14"/>
      <c r="AHJ74" s="14"/>
      <c r="AHK74" s="14"/>
      <c r="AHL74" s="14"/>
      <c r="AHM74" s="14"/>
      <c r="AHN74" s="14"/>
      <c r="AHO74" s="14"/>
      <c r="AHP74" s="14"/>
      <c r="AHQ74" s="14"/>
      <c r="AHR74" s="14"/>
      <c r="AHS74" s="14"/>
      <c r="AHT74" s="14"/>
      <c r="AHU74" s="14"/>
      <c r="AHV74" s="14"/>
      <c r="AHW74" s="14"/>
      <c r="AHX74" s="14"/>
      <c r="AHY74" s="14"/>
      <c r="AHZ74" s="14"/>
      <c r="AIA74" s="14"/>
      <c r="AIB74" s="14"/>
      <c r="AIC74" s="14"/>
      <c r="AID74" s="14"/>
      <c r="AIE74" s="14"/>
      <c r="AIF74" s="14"/>
      <c r="AIG74" s="14"/>
      <c r="AIH74" s="14"/>
      <c r="AII74" s="14"/>
      <c r="AIJ74" s="14"/>
      <c r="AIK74" s="14"/>
      <c r="AIL74" s="14"/>
      <c r="AIM74" s="14"/>
      <c r="AIN74" s="14"/>
      <c r="AIO74" s="14"/>
      <c r="AIP74" s="14"/>
      <c r="AIQ74" s="14"/>
      <c r="AIR74" s="14"/>
      <c r="AIS74" s="14"/>
      <c r="AIT74" s="14"/>
      <c r="AIU74" s="14"/>
      <c r="AIV74" s="14"/>
      <c r="AIW74" s="14"/>
      <c r="AIX74" s="14"/>
      <c r="AIY74" s="14"/>
      <c r="AIZ74" s="14"/>
      <c r="AJA74" s="14"/>
      <c r="AJB74" s="14"/>
      <c r="AJC74" s="14"/>
      <c r="AJD74" s="14"/>
      <c r="AJE74" s="14"/>
      <c r="AJF74" s="14"/>
      <c r="AJG74" s="14"/>
      <c r="AJH74" s="14"/>
      <c r="AJI74" s="14"/>
      <c r="AJJ74" s="14"/>
      <c r="AJK74" s="14"/>
      <c r="AJL74" s="14"/>
      <c r="AJM74" s="14"/>
      <c r="AJN74" s="14"/>
      <c r="AJO74" s="14"/>
      <c r="AJP74" s="14"/>
      <c r="AJQ74" s="14"/>
      <c r="AJR74" s="14"/>
      <c r="AJS74" s="14"/>
      <c r="AJT74" s="14"/>
      <c r="AJU74" s="14"/>
      <c r="AJV74" s="14"/>
      <c r="AJW74" s="14"/>
      <c r="AJX74" s="14"/>
      <c r="AJY74" s="14"/>
      <c r="AJZ74" s="14"/>
      <c r="AKA74" s="14"/>
      <c r="AKB74" s="14"/>
      <c r="AKC74" s="14"/>
      <c r="AKD74" s="14"/>
      <c r="AKE74" s="14"/>
      <c r="AKF74" s="14"/>
      <c r="AKG74" s="14"/>
      <c r="AKH74" s="14"/>
      <c r="AKI74" s="14"/>
      <c r="AKJ74" s="14"/>
      <c r="AKK74" s="14"/>
      <c r="AKL74" s="14"/>
      <c r="AKM74" s="14"/>
      <c r="AKN74" s="14"/>
      <c r="AKO74" s="14"/>
      <c r="AKP74" s="14"/>
      <c r="AKQ74" s="14"/>
      <c r="AKR74" s="14"/>
      <c r="AKS74" s="14"/>
      <c r="AKT74" s="14"/>
      <c r="AKU74" s="14"/>
      <c r="AKV74" s="14"/>
      <c r="AKW74" s="14"/>
      <c r="AKX74" s="14"/>
      <c r="AKY74" s="14"/>
      <c r="AKZ74" s="14"/>
      <c r="ALA74" s="14"/>
      <c r="ALB74" s="14"/>
      <c r="ALC74" s="14"/>
      <c r="ALD74" s="14"/>
      <c r="ALE74" s="14"/>
      <c r="ALF74" s="14"/>
      <c r="ALG74" s="14"/>
      <c r="ALH74" s="14"/>
      <c r="ALI74" s="14"/>
      <c r="ALJ74" s="14"/>
      <c r="ALK74" s="14"/>
      <c r="ALL74" s="14"/>
      <c r="ALM74" s="14"/>
      <c r="ALN74" s="14"/>
      <c r="ALO74" s="14"/>
      <c r="ALP74" s="14"/>
      <c r="ALQ74" s="14"/>
      <c r="ALR74" s="14"/>
      <c r="ALS74" s="14"/>
      <c r="ALT74" s="14"/>
      <c r="ALU74" s="14"/>
      <c r="ALV74" s="14"/>
      <c r="ALW74" s="14"/>
      <c r="ALX74" s="14"/>
      <c r="ALY74" s="14"/>
      <c r="ALZ74" s="14"/>
      <c r="AMA74" s="14"/>
      <c r="AMB74" s="14"/>
      <c r="AMC74" s="14"/>
      <c r="AMD74" s="14"/>
      <c r="AME74" s="14"/>
      <c r="AMF74" s="14"/>
      <c r="AMG74" s="14"/>
      <c r="AMH74" s="14"/>
      <c r="AMI74" s="14"/>
      <c r="AMJ74" s="14"/>
      <c r="AMK74" s="14"/>
      <c r="AML74" s="14"/>
      <c r="AMM74" s="14"/>
      <c r="AMN74" s="14"/>
      <c r="AMO74" s="14"/>
      <c r="AMP74" s="14"/>
      <c r="AMQ74" s="14"/>
      <c r="AMR74" s="14"/>
      <c r="AMS74" s="14"/>
      <c r="AMT74" s="14"/>
      <c r="AMU74" s="14"/>
      <c r="AMV74" s="14"/>
      <c r="AMW74" s="14"/>
      <c r="AMX74" s="14"/>
      <c r="AMY74" s="14"/>
      <c r="AMZ74" s="14"/>
      <c r="ANA74" s="14"/>
      <c r="ANB74" s="14"/>
      <c r="ANC74" s="14"/>
      <c r="AND74" s="14"/>
      <c r="ANE74" s="14"/>
      <c r="ANF74" s="14"/>
      <c r="ANG74" s="14"/>
      <c r="ANH74" s="14"/>
      <c r="ANI74" s="14"/>
      <c r="ANJ74" s="14"/>
      <c r="ANK74" s="14"/>
      <c r="ANL74" s="14"/>
      <c r="ANM74" s="14"/>
      <c r="ANN74" s="14"/>
      <c r="ANO74" s="14"/>
      <c r="ANP74" s="14"/>
      <c r="ANQ74" s="14"/>
      <c r="ANR74" s="14"/>
      <c r="ANS74" s="14"/>
      <c r="ANT74" s="14"/>
      <c r="ANU74" s="14"/>
      <c r="ANV74" s="14"/>
      <c r="ANW74" s="14"/>
      <c r="ANX74" s="14"/>
      <c r="ANY74" s="14"/>
      <c r="ANZ74" s="14"/>
      <c r="AOA74" s="14"/>
      <c r="AOB74" s="14"/>
      <c r="AOC74" s="14"/>
      <c r="AOD74" s="14"/>
      <c r="AOE74" s="14"/>
      <c r="AOF74" s="14"/>
      <c r="AOG74" s="14"/>
      <c r="AOH74" s="14"/>
      <c r="AOI74" s="14"/>
      <c r="AOJ74" s="14"/>
      <c r="AOK74" s="14"/>
      <c r="AOL74" s="14"/>
      <c r="AOM74" s="14"/>
      <c r="AON74" s="14"/>
      <c r="AOO74" s="14"/>
      <c r="AOP74" s="14"/>
      <c r="AOQ74" s="14"/>
      <c r="AOR74" s="14"/>
      <c r="AOS74" s="14"/>
      <c r="AOT74" s="14"/>
      <c r="AOU74" s="14"/>
      <c r="AOV74" s="14"/>
      <c r="AOW74" s="14"/>
      <c r="AOX74" s="14"/>
      <c r="AOY74" s="14"/>
      <c r="AOZ74" s="14"/>
      <c r="APA74" s="14"/>
      <c r="APB74" s="14"/>
      <c r="APC74" s="14"/>
      <c r="APD74" s="14"/>
      <c r="APE74" s="14"/>
      <c r="APF74" s="14"/>
      <c r="APG74" s="14"/>
      <c r="APH74" s="14"/>
      <c r="API74" s="14"/>
      <c r="APJ74" s="14"/>
      <c r="APK74" s="14"/>
      <c r="APL74" s="14"/>
      <c r="APM74" s="14"/>
      <c r="APN74" s="14"/>
      <c r="APO74" s="14"/>
      <c r="APP74" s="14"/>
      <c r="APQ74" s="14"/>
      <c r="APR74" s="14"/>
      <c r="APS74" s="14"/>
      <c r="APT74" s="14"/>
      <c r="APU74" s="14"/>
      <c r="APV74" s="14"/>
      <c r="APW74" s="14"/>
      <c r="APX74" s="14"/>
      <c r="APY74" s="14"/>
      <c r="APZ74" s="14"/>
      <c r="AQA74" s="14"/>
      <c r="AQB74" s="14"/>
      <c r="AQC74" s="14"/>
      <c r="AQD74" s="14"/>
      <c r="AQE74" s="14"/>
      <c r="AQF74" s="14"/>
      <c r="AQG74" s="14"/>
      <c r="AQH74" s="14"/>
      <c r="AQI74" s="14"/>
      <c r="AQJ74" s="14"/>
      <c r="AQK74" s="14"/>
      <c r="AQL74" s="14"/>
      <c r="AQM74" s="14"/>
      <c r="AQN74" s="14"/>
      <c r="AQO74" s="14"/>
      <c r="AQP74" s="14"/>
      <c r="AQQ74" s="14"/>
      <c r="AQR74" s="14"/>
      <c r="AQS74" s="14"/>
      <c r="AQT74" s="14"/>
      <c r="AQU74" s="14"/>
      <c r="AQV74" s="14"/>
      <c r="AQW74" s="14"/>
      <c r="AQX74" s="14"/>
      <c r="AQY74" s="14"/>
      <c r="AQZ74" s="14"/>
      <c r="ARA74" s="14"/>
      <c r="ARB74" s="14"/>
      <c r="ARC74" s="14"/>
      <c r="ARD74" s="14"/>
      <c r="ARE74" s="14"/>
      <c r="ARF74" s="14"/>
      <c r="ARG74" s="14"/>
      <c r="ARH74" s="14"/>
      <c r="ARI74" s="14"/>
      <c r="ARJ74" s="14"/>
      <c r="ARK74" s="14"/>
      <c r="ARL74" s="14"/>
      <c r="ARM74" s="14"/>
      <c r="ARN74" s="14"/>
      <c r="ARO74" s="14"/>
      <c r="ARP74" s="14"/>
      <c r="ARQ74" s="14"/>
      <c r="ARR74" s="14"/>
      <c r="ARS74" s="14"/>
      <c r="ART74" s="14"/>
      <c r="ARU74" s="14"/>
      <c r="ARV74" s="14"/>
      <c r="ARW74" s="14"/>
      <c r="ARX74" s="14"/>
      <c r="ARY74" s="14"/>
      <c r="ARZ74" s="14"/>
      <c r="ASA74" s="14"/>
      <c r="ASB74" s="14"/>
      <c r="ASC74" s="14"/>
      <c r="ASD74" s="14"/>
      <c r="ASE74" s="14"/>
      <c r="ASF74" s="14"/>
      <c r="ASG74" s="14"/>
      <c r="ASH74" s="14"/>
      <c r="ASI74" s="14"/>
      <c r="ASJ74" s="14"/>
      <c r="ASK74" s="14"/>
      <c r="ASL74" s="14"/>
      <c r="ASM74" s="14"/>
      <c r="ASN74" s="14"/>
      <c r="ASO74" s="14"/>
      <c r="ASP74" s="14"/>
      <c r="ASQ74" s="14"/>
      <c r="ASR74" s="14"/>
      <c r="ASS74" s="14"/>
      <c r="AST74" s="14"/>
      <c r="ASU74" s="14"/>
      <c r="ASV74" s="14"/>
      <c r="ASW74" s="14"/>
      <c r="ASX74" s="14"/>
      <c r="ASY74" s="14"/>
      <c r="ASZ74" s="14"/>
      <c r="ATA74" s="14"/>
      <c r="ATB74" s="14"/>
      <c r="ATC74" s="14"/>
      <c r="ATD74" s="14"/>
      <c r="ATE74" s="14"/>
      <c r="ATF74" s="14"/>
      <c r="ATG74" s="14"/>
      <c r="ATH74" s="14"/>
      <c r="ATI74" s="14"/>
      <c r="ATJ74" s="14"/>
      <c r="ATK74" s="14"/>
      <c r="ATL74" s="14"/>
      <c r="ATM74" s="14"/>
      <c r="ATN74" s="14"/>
      <c r="ATO74" s="14"/>
      <c r="ATP74" s="14"/>
      <c r="ATQ74" s="14"/>
      <c r="ATR74" s="14"/>
      <c r="ATS74" s="14"/>
      <c r="ATT74" s="14"/>
      <c r="ATU74" s="14"/>
      <c r="ATV74" s="14"/>
      <c r="ATW74" s="14"/>
      <c r="ATX74" s="14"/>
      <c r="ATY74" s="14"/>
      <c r="ATZ74" s="14"/>
      <c r="AUA74" s="14"/>
      <c r="AUB74" s="14"/>
      <c r="AUC74" s="14"/>
      <c r="AUD74" s="14"/>
      <c r="AUE74" s="14"/>
      <c r="AUF74" s="14"/>
      <c r="AUG74" s="14"/>
      <c r="AUH74" s="14"/>
      <c r="AUI74" s="14"/>
      <c r="AUJ74" s="14"/>
      <c r="AUK74" s="14"/>
      <c r="AUL74" s="14"/>
      <c r="AUM74" s="14"/>
      <c r="AUN74" s="14"/>
      <c r="AUO74" s="14"/>
      <c r="AUP74" s="14"/>
      <c r="AUQ74" s="14"/>
      <c r="AUR74" s="14"/>
      <c r="AUS74" s="14"/>
      <c r="AUT74" s="14"/>
      <c r="AUU74" s="14"/>
      <c r="AUV74" s="14"/>
      <c r="AUW74" s="14"/>
      <c r="AUX74" s="14"/>
      <c r="AUY74" s="14"/>
      <c r="AUZ74" s="14"/>
      <c r="AVA74" s="14"/>
      <c r="AVB74" s="14"/>
      <c r="AVC74" s="14"/>
      <c r="AVD74" s="14"/>
      <c r="AVE74" s="14"/>
      <c r="AVF74" s="14"/>
      <c r="AVG74" s="14"/>
      <c r="AVH74" s="14"/>
      <c r="AVI74" s="14"/>
      <c r="AVJ74" s="14"/>
      <c r="AVK74" s="14"/>
      <c r="AVL74" s="14"/>
      <c r="AVM74" s="14"/>
      <c r="AVN74" s="14"/>
      <c r="AVO74" s="14"/>
      <c r="AVP74" s="14"/>
      <c r="AVQ74" s="14"/>
      <c r="AVR74" s="14"/>
      <c r="AVS74" s="14"/>
      <c r="AVT74" s="14"/>
      <c r="AVU74" s="14"/>
      <c r="AVV74" s="14"/>
      <c r="AVW74" s="14"/>
      <c r="AVX74" s="14"/>
      <c r="AVY74" s="14"/>
      <c r="AVZ74" s="14"/>
      <c r="AWA74" s="14"/>
      <c r="AWB74" s="14"/>
      <c r="AWC74" s="14"/>
      <c r="AWD74" s="14"/>
      <c r="AWE74" s="14"/>
      <c r="AWF74" s="14"/>
      <c r="AWG74" s="14"/>
      <c r="AWH74" s="14"/>
      <c r="AWI74" s="14"/>
      <c r="AWJ74" s="14"/>
      <c r="AWK74" s="14"/>
      <c r="AWL74" s="14"/>
      <c r="AWM74" s="14"/>
      <c r="AWN74" s="14"/>
      <c r="AWO74" s="14"/>
      <c r="AWP74" s="14"/>
      <c r="AWQ74" s="14"/>
      <c r="AWR74" s="14"/>
      <c r="AWS74" s="14"/>
      <c r="AWT74" s="14"/>
      <c r="AWU74" s="14"/>
      <c r="AWV74" s="14"/>
      <c r="AWW74" s="14"/>
      <c r="AWX74" s="14"/>
      <c r="AWY74" s="14"/>
      <c r="AWZ74" s="14"/>
      <c r="AXA74" s="14"/>
      <c r="AXB74" s="14"/>
      <c r="AXC74" s="14"/>
      <c r="AXD74" s="14"/>
      <c r="AXE74" s="14"/>
      <c r="AXF74" s="14"/>
      <c r="AXG74" s="14"/>
      <c r="AXH74" s="14"/>
      <c r="AXI74" s="14"/>
      <c r="AXJ74" s="14"/>
      <c r="AXK74" s="14"/>
      <c r="AXL74" s="14"/>
      <c r="AXM74" s="14"/>
      <c r="AXN74" s="14"/>
      <c r="AXO74" s="14"/>
      <c r="AXP74" s="14"/>
      <c r="AXQ74" s="14"/>
      <c r="AXR74" s="14"/>
      <c r="AXS74" s="14"/>
      <c r="AXT74" s="14"/>
      <c r="AXU74" s="14"/>
      <c r="AXV74" s="14"/>
      <c r="AXW74" s="14"/>
      <c r="AXX74" s="14"/>
      <c r="AXY74" s="14"/>
      <c r="AXZ74" s="14"/>
      <c r="AYA74" s="14"/>
      <c r="AYB74" s="14"/>
      <c r="AYC74" s="14"/>
      <c r="AYD74" s="14"/>
      <c r="AYE74" s="14"/>
      <c r="AYF74" s="14"/>
      <c r="AYG74" s="14"/>
      <c r="AYH74" s="14"/>
      <c r="AYI74" s="14"/>
      <c r="AYJ74" s="14"/>
      <c r="AYK74" s="14"/>
      <c r="AYL74" s="14"/>
      <c r="AYM74" s="14"/>
      <c r="AYN74" s="14"/>
      <c r="AYO74" s="14"/>
      <c r="AYP74" s="14"/>
      <c r="AYQ74" s="14"/>
      <c r="AYR74" s="14"/>
      <c r="AYS74" s="14"/>
      <c r="AYT74" s="14"/>
      <c r="AYU74" s="14"/>
      <c r="AYV74" s="14"/>
      <c r="AYW74" s="14"/>
      <c r="AYX74" s="14"/>
      <c r="AYY74" s="14"/>
      <c r="AYZ74" s="14"/>
      <c r="AZA74" s="14"/>
      <c r="AZB74" s="14"/>
      <c r="AZC74" s="14"/>
      <c r="AZD74" s="14"/>
      <c r="AZE74" s="14"/>
      <c r="AZF74" s="14"/>
      <c r="AZG74" s="14"/>
      <c r="AZH74" s="14"/>
      <c r="AZI74" s="14"/>
      <c r="AZJ74" s="14"/>
      <c r="AZK74" s="14"/>
      <c r="AZL74" s="14"/>
      <c r="AZM74" s="14"/>
      <c r="AZN74" s="14"/>
      <c r="AZO74" s="14"/>
      <c r="AZP74" s="14"/>
      <c r="AZQ74" s="14"/>
      <c r="AZR74" s="14"/>
      <c r="AZS74" s="14"/>
      <c r="AZT74" s="14"/>
      <c r="AZU74" s="14"/>
      <c r="AZV74" s="14"/>
      <c r="AZW74" s="14"/>
      <c r="AZX74" s="14"/>
      <c r="AZY74" s="14"/>
      <c r="AZZ74" s="14"/>
      <c r="BAA74" s="14"/>
      <c r="BAB74" s="14"/>
      <c r="BAC74" s="14"/>
      <c r="BAD74" s="14"/>
      <c r="BAE74" s="14"/>
      <c r="BAF74" s="14"/>
      <c r="BAG74" s="14"/>
      <c r="BAH74" s="14"/>
      <c r="BAI74" s="14"/>
      <c r="BAJ74" s="14"/>
      <c r="BAK74" s="14"/>
      <c r="BAL74" s="14"/>
      <c r="BAM74" s="14"/>
      <c r="BAN74" s="14"/>
      <c r="BAO74" s="14"/>
      <c r="BAP74" s="14"/>
      <c r="BAQ74" s="14"/>
      <c r="BAR74" s="14"/>
      <c r="BAS74" s="14"/>
      <c r="BAT74" s="14"/>
      <c r="BAU74" s="14"/>
      <c r="BAV74" s="14"/>
      <c r="BAW74" s="14"/>
      <c r="BAX74" s="14"/>
      <c r="BAY74" s="14"/>
      <c r="BAZ74" s="14"/>
      <c r="BBA74" s="14"/>
      <c r="BBB74" s="14"/>
      <c r="BBC74" s="14"/>
      <c r="BBD74" s="14"/>
      <c r="BBE74" s="14"/>
      <c r="BBF74" s="14"/>
      <c r="BBG74" s="14"/>
      <c r="BBH74" s="14"/>
      <c r="BBI74" s="14"/>
      <c r="BBJ74" s="14"/>
      <c r="BBK74" s="14"/>
      <c r="BBL74" s="14"/>
      <c r="BBM74" s="14"/>
      <c r="BBN74" s="14"/>
      <c r="BBO74" s="14"/>
      <c r="BBP74" s="14"/>
      <c r="BBQ74" s="14"/>
      <c r="BBR74" s="14"/>
      <c r="BBS74" s="14"/>
      <c r="BBT74" s="14"/>
      <c r="BBU74" s="14"/>
      <c r="BBV74" s="14"/>
      <c r="BBW74" s="14"/>
      <c r="BBX74" s="14"/>
      <c r="BBY74" s="14"/>
      <c r="BBZ74" s="14"/>
      <c r="BCA74" s="14"/>
      <c r="BCB74" s="14"/>
      <c r="BCC74" s="14"/>
      <c r="BCD74" s="14"/>
      <c r="BCE74" s="14"/>
      <c r="BCF74" s="14"/>
      <c r="BCG74" s="14"/>
      <c r="BCH74" s="14"/>
      <c r="BCI74" s="14"/>
      <c r="BCJ74" s="14"/>
      <c r="BCK74" s="14"/>
      <c r="BCL74" s="14"/>
      <c r="BCM74" s="14"/>
      <c r="BCN74" s="14"/>
      <c r="BCO74" s="14"/>
      <c r="BCP74" s="14"/>
      <c r="BCQ74" s="14"/>
      <c r="BCR74" s="14"/>
      <c r="BCS74" s="14"/>
      <c r="BCT74" s="14"/>
      <c r="BCU74" s="14"/>
      <c r="BCV74" s="14"/>
      <c r="BCW74" s="14"/>
      <c r="BCX74" s="14"/>
      <c r="BCY74" s="14"/>
      <c r="BCZ74" s="14"/>
      <c r="BDA74" s="14"/>
      <c r="BDB74" s="14"/>
      <c r="BDC74" s="14"/>
      <c r="BDD74" s="14"/>
      <c r="BDE74" s="14"/>
      <c r="BDF74" s="14"/>
      <c r="BDG74" s="14"/>
      <c r="BDH74" s="14"/>
      <c r="BDI74" s="14"/>
      <c r="BDJ74" s="14"/>
      <c r="BDK74" s="14"/>
      <c r="BDL74" s="14"/>
      <c r="BDM74" s="14"/>
      <c r="BDN74" s="14"/>
      <c r="BDO74" s="14"/>
      <c r="BDP74" s="14"/>
      <c r="BDQ74" s="14"/>
      <c r="BDR74" s="14"/>
      <c r="BDS74" s="14"/>
      <c r="BDT74" s="14"/>
      <c r="BDU74" s="14"/>
      <c r="BDV74" s="14"/>
      <c r="BDW74" s="14"/>
      <c r="BDX74" s="14"/>
      <c r="BDY74" s="14"/>
      <c r="BDZ74" s="14"/>
      <c r="BEA74" s="14"/>
      <c r="BEB74" s="14"/>
      <c r="BEC74" s="14"/>
      <c r="BED74" s="14"/>
      <c r="BEE74" s="14"/>
      <c r="BEF74" s="14"/>
      <c r="BEG74" s="14"/>
      <c r="BEH74" s="14"/>
      <c r="BEI74" s="14"/>
      <c r="BEJ74" s="14"/>
      <c r="BEK74" s="14"/>
      <c r="BEL74" s="14"/>
      <c r="BEM74" s="14"/>
      <c r="BEN74" s="14"/>
      <c r="BEO74" s="14"/>
      <c r="BEP74" s="14"/>
      <c r="BEQ74" s="14"/>
      <c r="BER74" s="14"/>
      <c r="BES74" s="14"/>
      <c r="BET74" s="14"/>
      <c r="BEU74" s="14"/>
      <c r="BEV74" s="14"/>
      <c r="BEW74" s="14"/>
      <c r="BEX74" s="14"/>
      <c r="BEY74" s="14"/>
      <c r="BEZ74" s="14"/>
      <c r="BFA74" s="14"/>
      <c r="BFB74" s="14"/>
      <c r="BFC74" s="14"/>
      <c r="BFD74" s="14"/>
      <c r="BFE74" s="14"/>
      <c r="BFF74" s="14"/>
      <c r="BFG74" s="14"/>
      <c r="BFH74" s="14"/>
      <c r="BFI74" s="14"/>
      <c r="BFJ74" s="14"/>
      <c r="BFK74" s="14"/>
      <c r="BFL74" s="14"/>
      <c r="BFM74" s="14"/>
      <c r="BFN74" s="14"/>
      <c r="BFO74" s="14"/>
      <c r="BFP74" s="14"/>
      <c r="BFQ74" s="14"/>
      <c r="BFR74" s="14"/>
      <c r="BFS74" s="14"/>
      <c r="BFT74" s="14"/>
      <c r="BFU74" s="14"/>
      <c r="BFV74" s="14"/>
      <c r="BFW74" s="14"/>
      <c r="BFX74" s="14"/>
      <c r="BFY74" s="14"/>
      <c r="BFZ74" s="14"/>
      <c r="BGA74" s="14"/>
      <c r="BGB74" s="14"/>
      <c r="BGC74" s="14"/>
      <c r="BGD74" s="14"/>
      <c r="BGE74" s="14"/>
      <c r="BGF74" s="14"/>
      <c r="BGG74" s="14"/>
      <c r="BGH74" s="14"/>
      <c r="BGI74" s="14"/>
      <c r="BGJ74" s="14"/>
      <c r="BGK74" s="14"/>
      <c r="BGL74" s="14"/>
      <c r="BGM74" s="14"/>
      <c r="BGN74" s="14"/>
      <c r="BGO74" s="14"/>
      <c r="BGP74" s="14"/>
      <c r="BGQ74" s="14"/>
      <c r="BGR74" s="14"/>
      <c r="BGS74" s="14"/>
      <c r="BGT74" s="14"/>
      <c r="BGU74" s="14"/>
      <c r="BGV74" s="14"/>
      <c r="BGW74" s="14"/>
      <c r="BGX74" s="14"/>
      <c r="BGY74" s="14"/>
      <c r="BGZ74" s="14"/>
      <c r="BHA74" s="14"/>
      <c r="BHB74" s="14"/>
      <c r="BHC74" s="14"/>
      <c r="BHD74" s="14"/>
      <c r="BHE74" s="14"/>
      <c r="BHF74" s="14"/>
      <c r="BHG74" s="14"/>
      <c r="BHH74" s="14"/>
      <c r="BHI74" s="14"/>
      <c r="BHJ74" s="14"/>
      <c r="BHK74" s="14"/>
      <c r="BHL74" s="14"/>
      <c r="BHM74" s="14"/>
      <c r="BHN74" s="14"/>
      <c r="BHO74" s="14"/>
      <c r="BHP74" s="14"/>
      <c r="BHQ74" s="14"/>
      <c r="BHR74" s="14"/>
      <c r="BHS74" s="14"/>
      <c r="BHT74" s="14"/>
      <c r="BHU74" s="14"/>
      <c r="BHV74" s="14"/>
      <c r="BHW74" s="14"/>
      <c r="BHX74" s="14"/>
      <c r="BHY74" s="14"/>
      <c r="BHZ74" s="14"/>
      <c r="BIA74" s="14"/>
      <c r="BIB74" s="14"/>
      <c r="BIC74" s="14"/>
      <c r="BID74" s="14"/>
      <c r="BIE74" s="14"/>
      <c r="BIF74" s="14"/>
      <c r="BIG74" s="14"/>
      <c r="BIH74" s="14"/>
      <c r="BII74" s="14"/>
      <c r="BIJ74" s="14"/>
      <c r="BIK74" s="14"/>
      <c r="BIL74" s="14"/>
      <c r="BIM74" s="14"/>
      <c r="BIN74" s="14"/>
      <c r="BIO74" s="14"/>
      <c r="BIP74" s="14"/>
      <c r="BIQ74" s="14"/>
      <c r="BIR74" s="14"/>
      <c r="BIS74" s="14"/>
      <c r="BIT74" s="14"/>
      <c r="BIU74" s="14"/>
      <c r="BIV74" s="14"/>
      <c r="BIW74" s="14"/>
      <c r="BIX74" s="14"/>
      <c r="BIY74" s="14"/>
      <c r="BIZ74" s="14"/>
      <c r="BJA74" s="14"/>
      <c r="BJB74" s="14"/>
      <c r="BJC74" s="14"/>
      <c r="BJD74" s="14"/>
      <c r="BJE74" s="14"/>
      <c r="BJF74" s="14"/>
      <c r="BJG74" s="14"/>
      <c r="BJH74" s="14"/>
      <c r="BJI74" s="14"/>
      <c r="BJJ74" s="14"/>
      <c r="BJK74" s="14"/>
      <c r="BJL74" s="14"/>
      <c r="BJM74" s="14"/>
      <c r="BJN74" s="14"/>
      <c r="BJO74" s="14"/>
      <c r="BJP74" s="14"/>
      <c r="BJQ74" s="14"/>
      <c r="BJR74" s="14"/>
      <c r="BJS74" s="14"/>
      <c r="BJT74" s="14"/>
      <c r="BJU74" s="14"/>
      <c r="BJV74" s="14"/>
      <c r="BJW74" s="14"/>
      <c r="BJX74" s="14"/>
      <c r="BJY74" s="14"/>
      <c r="BJZ74" s="14"/>
      <c r="BKA74" s="14"/>
      <c r="BKB74" s="14"/>
      <c r="BKC74" s="14"/>
      <c r="BKD74" s="14"/>
      <c r="BKE74" s="14"/>
      <c r="BKF74" s="14"/>
      <c r="BKG74" s="14"/>
      <c r="BKH74" s="14"/>
      <c r="BKI74" s="14"/>
      <c r="BKJ74" s="14"/>
      <c r="BKK74" s="14"/>
      <c r="BKL74" s="14"/>
      <c r="BKM74" s="14"/>
      <c r="BKN74" s="14"/>
      <c r="BKO74" s="14"/>
      <c r="BKP74" s="14"/>
      <c r="BKQ74" s="14"/>
      <c r="BKR74" s="14"/>
      <c r="BKS74" s="14"/>
      <c r="BKT74" s="14"/>
      <c r="BKU74" s="14"/>
      <c r="BKV74" s="14"/>
      <c r="BKW74" s="14"/>
      <c r="BKX74" s="14"/>
      <c r="BKY74" s="14"/>
      <c r="BKZ74" s="14"/>
      <c r="BLA74" s="14"/>
      <c r="BLB74" s="14"/>
      <c r="BLC74" s="14"/>
      <c r="BLD74" s="14"/>
      <c r="BLE74" s="14"/>
      <c r="BLF74" s="14"/>
      <c r="BLG74" s="14"/>
      <c r="BLH74" s="14"/>
      <c r="BLI74" s="14"/>
      <c r="BLJ74" s="14"/>
      <c r="BLK74" s="14"/>
      <c r="BLL74" s="14"/>
      <c r="BLM74" s="14"/>
      <c r="BLN74" s="14"/>
      <c r="BLO74" s="14"/>
      <c r="BLP74" s="14"/>
      <c r="BLQ74" s="14"/>
      <c r="BLR74" s="14"/>
      <c r="BLS74" s="14"/>
      <c r="BLT74" s="14"/>
      <c r="BLU74" s="14"/>
      <c r="BLV74" s="14"/>
      <c r="BLW74" s="14"/>
      <c r="BLX74" s="14"/>
      <c r="BLY74" s="14"/>
      <c r="BLZ74" s="14"/>
      <c r="BMA74" s="14"/>
      <c r="BMB74" s="14"/>
      <c r="BMC74" s="14"/>
      <c r="BMD74" s="14"/>
      <c r="BME74" s="14"/>
      <c r="BMF74" s="14"/>
      <c r="BMG74" s="14"/>
      <c r="BMH74" s="14"/>
      <c r="BMI74" s="14"/>
      <c r="BMJ74" s="14"/>
      <c r="BMK74" s="14"/>
      <c r="BML74" s="14"/>
      <c r="BMM74" s="14"/>
      <c r="BMN74" s="14"/>
      <c r="BMO74" s="14"/>
      <c r="BMP74" s="14"/>
      <c r="BMQ74" s="14"/>
      <c r="BMR74" s="14"/>
      <c r="BMS74" s="14"/>
      <c r="BMT74" s="14"/>
      <c r="BMU74" s="14"/>
      <c r="BMV74" s="14"/>
      <c r="BMW74" s="14"/>
      <c r="BMX74" s="14"/>
      <c r="BMY74" s="14"/>
      <c r="BMZ74" s="14"/>
      <c r="BNA74" s="14"/>
      <c r="BNB74" s="14"/>
      <c r="BNC74" s="14"/>
      <c r="BND74" s="14"/>
      <c r="BNE74" s="14"/>
      <c r="BNF74" s="14"/>
      <c r="BNG74" s="14"/>
      <c r="BNH74" s="14"/>
      <c r="BNI74" s="14"/>
      <c r="BNJ74" s="14"/>
      <c r="BNK74" s="14"/>
      <c r="BNL74" s="14"/>
      <c r="BNM74" s="14"/>
      <c r="BNN74" s="14"/>
      <c r="BNO74" s="14"/>
      <c r="BNP74" s="14"/>
      <c r="BNQ74" s="14"/>
      <c r="BNR74" s="14"/>
      <c r="BNS74" s="14"/>
      <c r="BNT74" s="14"/>
      <c r="BNU74" s="14"/>
      <c r="BNV74" s="14"/>
      <c r="BNW74" s="14"/>
      <c r="BNX74" s="14"/>
      <c r="BNY74" s="14"/>
      <c r="BNZ74" s="14"/>
      <c r="BOA74" s="14"/>
      <c r="BOB74" s="14"/>
      <c r="BOC74" s="14"/>
      <c r="BOD74" s="14"/>
      <c r="BOE74" s="14"/>
      <c r="BOF74" s="14"/>
      <c r="BOG74" s="14"/>
      <c r="BOH74" s="14"/>
      <c r="BOI74" s="14"/>
      <c r="BOJ74" s="14"/>
      <c r="BOK74" s="14"/>
      <c r="BOL74" s="14"/>
      <c r="BOM74" s="14"/>
      <c r="BON74" s="14"/>
      <c r="BOO74" s="14"/>
      <c r="BOP74" s="14"/>
      <c r="BOQ74" s="14"/>
      <c r="BOR74" s="14"/>
      <c r="BOS74" s="14"/>
      <c r="BOT74" s="14"/>
      <c r="BOU74" s="14"/>
      <c r="BOV74" s="14"/>
      <c r="BOW74" s="14"/>
      <c r="BOX74" s="14"/>
      <c r="BOY74" s="14"/>
      <c r="BOZ74" s="14"/>
      <c r="BPA74" s="14"/>
      <c r="BPB74" s="14"/>
      <c r="BPC74" s="14"/>
      <c r="BPD74" s="14"/>
      <c r="BPE74" s="14"/>
      <c r="BPF74" s="14"/>
      <c r="BPG74" s="14"/>
      <c r="BPH74" s="14"/>
      <c r="BPI74" s="14"/>
      <c r="BPJ74" s="14"/>
      <c r="BPK74" s="14"/>
      <c r="BPL74" s="14"/>
      <c r="BPM74" s="14"/>
      <c r="BPN74" s="14"/>
      <c r="BPO74" s="14"/>
      <c r="BPP74" s="14"/>
      <c r="BPQ74" s="14"/>
      <c r="BPR74" s="14"/>
      <c r="BPS74" s="14"/>
      <c r="BPT74" s="14"/>
      <c r="BPU74" s="14"/>
      <c r="BPV74" s="14"/>
      <c r="BPW74" s="14"/>
      <c r="BPX74" s="14"/>
      <c r="BPY74" s="14"/>
      <c r="BPZ74" s="14"/>
      <c r="BQA74" s="14"/>
      <c r="BQB74" s="14"/>
      <c r="BQC74" s="14"/>
      <c r="BQD74" s="14"/>
      <c r="BQE74" s="14"/>
      <c r="BQF74" s="14"/>
      <c r="BQG74" s="14"/>
      <c r="BQH74" s="14"/>
      <c r="BQI74" s="14"/>
      <c r="BQJ74" s="14"/>
      <c r="BQK74" s="14"/>
      <c r="BQL74" s="14"/>
      <c r="BQM74" s="14"/>
      <c r="BQN74" s="14"/>
      <c r="BQO74" s="14"/>
      <c r="BQP74" s="14"/>
      <c r="BQQ74" s="14"/>
      <c r="BQR74" s="14"/>
      <c r="BQS74" s="14"/>
      <c r="BQT74" s="14"/>
      <c r="BQU74" s="14"/>
      <c r="BQV74" s="14"/>
      <c r="BQW74" s="14"/>
      <c r="BQX74" s="14"/>
      <c r="BQY74" s="14"/>
      <c r="BQZ74" s="14"/>
      <c r="BRA74" s="14"/>
      <c r="BRB74" s="14"/>
      <c r="BRC74" s="14"/>
      <c r="BRD74" s="14"/>
      <c r="BRE74" s="14"/>
      <c r="BRF74" s="14"/>
      <c r="BRG74" s="14"/>
      <c r="BRH74" s="14"/>
      <c r="BRI74" s="14"/>
      <c r="BRJ74" s="14"/>
      <c r="BRK74" s="14"/>
      <c r="BRL74" s="14"/>
      <c r="BRM74" s="14"/>
      <c r="BRN74" s="14"/>
      <c r="BRO74" s="14"/>
      <c r="BRP74" s="14"/>
      <c r="BRQ74" s="14"/>
      <c r="BRR74" s="14"/>
      <c r="BRS74" s="14"/>
      <c r="BRT74" s="14"/>
      <c r="BRU74" s="14"/>
      <c r="BRV74" s="14"/>
      <c r="BRW74" s="14"/>
      <c r="BRX74" s="14"/>
      <c r="BRY74" s="14"/>
      <c r="BRZ74" s="14"/>
      <c r="BSA74" s="14"/>
      <c r="BSB74" s="14"/>
      <c r="BSC74" s="14"/>
      <c r="BSD74" s="14"/>
      <c r="BSE74" s="14"/>
      <c r="BSF74" s="14"/>
      <c r="BSG74" s="14"/>
      <c r="BSH74" s="14"/>
      <c r="BSI74" s="14"/>
      <c r="BSJ74" s="14"/>
      <c r="BSK74" s="14"/>
      <c r="BSL74" s="14"/>
      <c r="BSM74" s="14"/>
      <c r="BSN74" s="14"/>
      <c r="BSO74" s="14"/>
      <c r="BSP74" s="14"/>
      <c r="BSQ74" s="14"/>
      <c r="BSR74" s="14"/>
      <c r="BSS74" s="14"/>
      <c r="BST74" s="14"/>
      <c r="BSU74" s="14"/>
      <c r="BSV74" s="14"/>
      <c r="BSW74" s="14"/>
      <c r="BSX74" s="14"/>
      <c r="BSY74" s="14"/>
      <c r="BSZ74" s="14"/>
      <c r="BTA74" s="14"/>
      <c r="BTB74" s="14"/>
      <c r="BTC74" s="14"/>
      <c r="BTD74" s="14"/>
      <c r="BTE74" s="14"/>
      <c r="BTF74" s="14"/>
      <c r="BTG74" s="14"/>
      <c r="BTH74" s="14"/>
      <c r="BTI74" s="14"/>
      <c r="BTJ74" s="14"/>
      <c r="BTK74" s="14"/>
      <c r="BTL74" s="14"/>
      <c r="BTM74" s="14"/>
      <c r="BTN74" s="14"/>
      <c r="BTO74" s="14"/>
      <c r="BTP74" s="14"/>
      <c r="BTQ74" s="14"/>
      <c r="BTR74" s="14"/>
      <c r="BTS74" s="14"/>
      <c r="BTT74" s="14"/>
      <c r="BTU74" s="14"/>
      <c r="BTV74" s="14"/>
      <c r="BTW74" s="14"/>
      <c r="BTX74" s="14"/>
      <c r="BTY74" s="14"/>
      <c r="BTZ74" s="14"/>
      <c r="BUA74" s="14"/>
      <c r="BUB74" s="14"/>
      <c r="BUC74" s="14"/>
      <c r="BUD74" s="14"/>
      <c r="BUE74" s="14"/>
      <c r="BUF74" s="14"/>
      <c r="BUG74" s="14"/>
      <c r="BUH74" s="14"/>
      <c r="BUI74" s="14"/>
      <c r="BUJ74" s="14"/>
      <c r="BUK74" s="14"/>
      <c r="BUL74" s="14"/>
      <c r="BUM74" s="14"/>
      <c r="BUN74" s="14"/>
      <c r="BUO74" s="14"/>
      <c r="BUP74" s="14"/>
      <c r="BUQ74" s="14"/>
      <c r="BUR74" s="14"/>
      <c r="BUS74" s="14"/>
      <c r="BUT74" s="14"/>
      <c r="BUU74" s="14"/>
      <c r="BUV74" s="14"/>
      <c r="BUW74" s="14"/>
      <c r="BUX74" s="14"/>
      <c r="BUY74" s="14"/>
      <c r="BUZ74" s="14"/>
      <c r="BVA74" s="14"/>
      <c r="BVB74" s="14"/>
      <c r="BVC74" s="14"/>
      <c r="BVD74" s="14"/>
      <c r="BVE74" s="14"/>
      <c r="BVF74" s="14"/>
      <c r="BVG74" s="14"/>
      <c r="BVH74" s="14"/>
      <c r="BVI74" s="14"/>
      <c r="BVJ74" s="14"/>
      <c r="BVK74" s="14"/>
      <c r="BVL74" s="14"/>
      <c r="BVM74" s="14"/>
      <c r="BVN74" s="14"/>
      <c r="BVO74" s="14"/>
      <c r="BVP74" s="14"/>
      <c r="BVQ74" s="14"/>
      <c r="BVR74" s="14"/>
      <c r="BVS74" s="14"/>
      <c r="BVT74" s="14"/>
      <c r="BVU74" s="14"/>
      <c r="BVV74" s="14"/>
      <c r="BVW74" s="14"/>
      <c r="BVX74" s="14"/>
      <c r="BVY74" s="14"/>
      <c r="BVZ74" s="14"/>
      <c r="BWA74" s="14"/>
      <c r="BWB74" s="14"/>
      <c r="BWC74" s="14"/>
      <c r="BWD74" s="14"/>
      <c r="BWE74" s="14"/>
      <c r="BWF74" s="14"/>
      <c r="BWG74" s="14"/>
      <c r="BWH74" s="14"/>
      <c r="BWI74" s="14"/>
      <c r="BWJ74" s="14"/>
      <c r="BWK74" s="14"/>
      <c r="BWL74" s="14"/>
      <c r="BWM74" s="14"/>
      <c r="BWN74" s="14"/>
      <c r="BWO74" s="14"/>
      <c r="BWP74" s="14"/>
      <c r="BWQ74" s="14"/>
      <c r="BWR74" s="14"/>
      <c r="BWS74" s="14"/>
      <c r="BWT74" s="14"/>
      <c r="BWU74" s="14"/>
      <c r="BWV74" s="14"/>
      <c r="BWW74" s="14"/>
      <c r="BWX74" s="14"/>
      <c r="BWY74" s="14"/>
      <c r="BWZ74" s="14"/>
      <c r="BXA74" s="14"/>
      <c r="BXB74" s="14"/>
      <c r="BXC74" s="14"/>
      <c r="BXD74" s="14"/>
      <c r="BXE74" s="14"/>
      <c r="BXF74" s="14"/>
      <c r="BXG74" s="14"/>
      <c r="BXH74" s="14"/>
      <c r="BXI74" s="14"/>
      <c r="BXJ74" s="14"/>
      <c r="BXK74" s="14"/>
      <c r="BXL74" s="14"/>
      <c r="BXM74" s="14"/>
      <c r="BXN74" s="14"/>
      <c r="BXO74" s="14"/>
      <c r="BXP74" s="14"/>
      <c r="BXQ74" s="14"/>
      <c r="BXR74" s="14"/>
      <c r="BXS74" s="14"/>
      <c r="BXT74" s="14"/>
      <c r="BXU74" s="14"/>
      <c r="BXV74" s="14"/>
      <c r="BXW74" s="14"/>
      <c r="BXX74" s="14"/>
      <c r="BXY74" s="14"/>
      <c r="BXZ74" s="14"/>
      <c r="BYA74" s="14"/>
      <c r="BYB74" s="14"/>
      <c r="BYC74" s="14"/>
      <c r="BYD74" s="14"/>
      <c r="BYE74" s="14"/>
      <c r="BYF74" s="14"/>
      <c r="BYG74" s="14"/>
      <c r="BYH74" s="14"/>
      <c r="BYI74" s="14"/>
      <c r="BYJ74" s="14"/>
      <c r="BYK74" s="14"/>
      <c r="BYL74" s="14"/>
      <c r="BYM74" s="14"/>
      <c r="BYN74" s="14"/>
      <c r="BYO74" s="14"/>
      <c r="BYP74" s="14"/>
      <c r="BYQ74" s="14"/>
      <c r="BYR74" s="14"/>
      <c r="BYS74" s="14"/>
      <c r="BYT74" s="14"/>
      <c r="BYU74" s="14"/>
      <c r="BYV74" s="14"/>
      <c r="BYW74" s="14"/>
      <c r="BYX74" s="14"/>
      <c r="BYY74" s="14"/>
      <c r="BYZ74" s="14"/>
      <c r="BZA74" s="14"/>
      <c r="BZB74" s="14"/>
      <c r="BZC74" s="14"/>
      <c r="BZD74" s="14"/>
      <c r="BZE74" s="14"/>
      <c r="BZF74" s="14"/>
      <c r="BZG74" s="14"/>
      <c r="BZH74" s="14"/>
      <c r="BZI74" s="14"/>
      <c r="BZJ74" s="14"/>
      <c r="BZK74" s="14"/>
      <c r="BZL74" s="14"/>
      <c r="BZM74" s="14"/>
      <c r="BZN74" s="14"/>
      <c r="BZO74" s="14"/>
      <c r="BZP74" s="14"/>
      <c r="BZQ74" s="14"/>
      <c r="BZR74" s="14"/>
      <c r="BZS74" s="14"/>
      <c r="BZT74" s="14"/>
      <c r="BZU74" s="14"/>
      <c r="BZV74" s="14"/>
      <c r="BZW74" s="14"/>
      <c r="BZX74" s="14"/>
      <c r="BZY74" s="14"/>
      <c r="BZZ74" s="14"/>
      <c r="CAA74" s="14"/>
      <c r="CAB74" s="14"/>
      <c r="CAC74" s="14"/>
      <c r="CAD74" s="14"/>
      <c r="CAE74" s="14"/>
      <c r="CAF74" s="14"/>
      <c r="CAG74" s="14"/>
      <c r="CAH74" s="14"/>
      <c r="CAI74" s="14"/>
      <c r="CAJ74" s="14"/>
      <c r="CAK74" s="14"/>
      <c r="CAL74" s="14"/>
      <c r="CAM74" s="14"/>
      <c r="CAN74" s="14"/>
      <c r="CAO74" s="14"/>
      <c r="CAP74" s="14"/>
      <c r="CAQ74" s="14"/>
      <c r="CAR74" s="14"/>
      <c r="CAS74" s="14"/>
      <c r="CAT74" s="14"/>
      <c r="CAU74" s="14"/>
      <c r="CAV74" s="14"/>
      <c r="CAW74" s="14"/>
      <c r="CAX74" s="14"/>
      <c r="CAY74" s="14"/>
      <c r="CAZ74" s="14"/>
      <c r="CBA74" s="14"/>
      <c r="CBB74" s="14"/>
      <c r="CBC74" s="14"/>
      <c r="CBD74" s="14"/>
      <c r="CBE74" s="14"/>
      <c r="CBF74" s="14"/>
      <c r="CBG74" s="14"/>
      <c r="CBH74" s="14"/>
      <c r="CBI74" s="14"/>
      <c r="CBJ74" s="14"/>
      <c r="CBK74" s="14"/>
      <c r="CBL74" s="14"/>
      <c r="CBM74" s="14"/>
      <c r="CBN74" s="14"/>
      <c r="CBO74" s="14"/>
      <c r="CBP74" s="14"/>
      <c r="CBQ74" s="14"/>
      <c r="CBR74" s="14"/>
      <c r="CBS74" s="14"/>
      <c r="CBT74" s="14"/>
      <c r="CBU74" s="14"/>
      <c r="CBV74" s="14"/>
      <c r="CBW74" s="14"/>
      <c r="CBX74" s="14"/>
      <c r="CBY74" s="14"/>
      <c r="CBZ74" s="14"/>
      <c r="CCA74" s="14"/>
      <c r="CCB74" s="14"/>
      <c r="CCC74" s="14"/>
      <c r="CCD74" s="14"/>
      <c r="CCE74" s="14"/>
      <c r="CCF74" s="14"/>
      <c r="CCG74" s="14"/>
      <c r="CCH74" s="14"/>
      <c r="CCI74" s="14"/>
      <c r="CCJ74" s="14"/>
      <c r="CCK74" s="14"/>
      <c r="CCL74" s="14"/>
      <c r="CCM74" s="14"/>
      <c r="CCN74" s="14"/>
      <c r="CCO74" s="14"/>
      <c r="CCP74" s="14"/>
      <c r="CCQ74" s="14"/>
      <c r="CCR74" s="14"/>
      <c r="CCS74" s="14"/>
      <c r="CCT74" s="14"/>
      <c r="CCU74" s="14"/>
      <c r="CCV74" s="14"/>
      <c r="CCW74" s="14"/>
      <c r="CCX74" s="14"/>
      <c r="CCY74" s="14"/>
      <c r="CCZ74" s="14"/>
      <c r="CDA74" s="14"/>
      <c r="CDB74" s="14"/>
      <c r="CDC74" s="14"/>
      <c r="CDD74" s="14"/>
      <c r="CDE74" s="14"/>
      <c r="CDF74" s="14"/>
      <c r="CDG74" s="14"/>
      <c r="CDH74" s="14"/>
      <c r="CDI74" s="14"/>
      <c r="CDJ74" s="14"/>
      <c r="CDK74" s="14"/>
      <c r="CDL74" s="14"/>
      <c r="CDM74" s="14"/>
      <c r="CDN74" s="14"/>
      <c r="CDO74" s="14"/>
      <c r="CDP74" s="14"/>
      <c r="CDQ74" s="14"/>
      <c r="CDR74" s="14"/>
      <c r="CDS74" s="14"/>
      <c r="CDT74" s="14"/>
      <c r="CDU74" s="14"/>
      <c r="CDV74" s="14"/>
      <c r="CDW74" s="14"/>
      <c r="CDX74" s="14"/>
      <c r="CDY74" s="14"/>
      <c r="CDZ74" s="14"/>
      <c r="CEA74" s="14"/>
      <c r="CEB74" s="14"/>
      <c r="CEC74" s="14"/>
      <c r="CED74" s="14"/>
      <c r="CEE74" s="14"/>
      <c r="CEF74" s="14"/>
      <c r="CEG74" s="14"/>
      <c r="CEH74" s="14"/>
      <c r="CEI74" s="14"/>
      <c r="CEJ74" s="14"/>
      <c r="CEK74" s="14"/>
      <c r="CEL74" s="14"/>
      <c r="CEM74" s="14"/>
      <c r="CEN74" s="14"/>
      <c r="CEO74" s="14"/>
      <c r="CEP74" s="14"/>
      <c r="CEQ74" s="14"/>
      <c r="CER74" s="14"/>
      <c r="CES74" s="14"/>
      <c r="CET74" s="14"/>
      <c r="CEU74" s="14"/>
      <c r="CEV74" s="14"/>
      <c r="CEW74" s="14"/>
      <c r="CEX74" s="14"/>
      <c r="CEY74" s="14"/>
      <c r="CEZ74" s="14"/>
      <c r="CFA74" s="14"/>
      <c r="CFB74" s="14"/>
      <c r="CFC74" s="14"/>
      <c r="CFD74" s="14"/>
      <c r="CFE74" s="14"/>
      <c r="CFF74" s="14"/>
      <c r="CFG74" s="14"/>
      <c r="CFH74" s="14"/>
      <c r="CFI74" s="14"/>
      <c r="CFJ74" s="14"/>
      <c r="CFK74" s="14"/>
      <c r="CFL74" s="14"/>
      <c r="CFM74" s="14"/>
      <c r="CFN74" s="14"/>
      <c r="CFO74" s="14"/>
      <c r="CFP74" s="14"/>
      <c r="CFQ74" s="14"/>
      <c r="CFR74" s="14"/>
      <c r="CFS74" s="14"/>
      <c r="CFT74" s="14"/>
      <c r="CFU74" s="14"/>
      <c r="CFV74" s="14"/>
      <c r="CFW74" s="14"/>
      <c r="CFX74" s="14"/>
      <c r="CFY74" s="14"/>
      <c r="CFZ74" s="14"/>
      <c r="CGA74" s="14"/>
      <c r="CGB74" s="14"/>
      <c r="CGC74" s="14"/>
      <c r="CGD74" s="14"/>
      <c r="CGE74" s="14"/>
      <c r="CGF74" s="14"/>
      <c r="CGG74" s="14"/>
      <c r="CGH74" s="14"/>
      <c r="CGI74" s="14"/>
      <c r="CGJ74" s="14"/>
      <c r="CGK74" s="14"/>
      <c r="CGL74" s="14"/>
      <c r="CGM74" s="14"/>
      <c r="CGN74" s="14"/>
      <c r="CGO74" s="14"/>
      <c r="CGP74" s="14"/>
      <c r="CGQ74" s="14"/>
      <c r="CGR74" s="14"/>
      <c r="CGS74" s="14"/>
      <c r="CGT74" s="14"/>
      <c r="CGU74" s="14"/>
      <c r="CGV74" s="14"/>
      <c r="CGW74" s="14"/>
      <c r="CGX74" s="14"/>
      <c r="CGY74" s="14"/>
      <c r="CGZ74" s="14"/>
      <c r="CHA74" s="14"/>
      <c r="CHB74" s="14"/>
      <c r="CHC74" s="14"/>
      <c r="CHD74" s="14"/>
      <c r="CHE74" s="14"/>
      <c r="CHF74" s="14"/>
      <c r="CHG74" s="14"/>
      <c r="CHH74" s="14"/>
      <c r="CHI74" s="14"/>
      <c r="CHJ74" s="14"/>
      <c r="CHK74" s="14"/>
      <c r="CHL74" s="14"/>
      <c r="CHM74" s="14"/>
      <c r="CHN74" s="14"/>
      <c r="CHO74" s="14"/>
      <c r="CHP74" s="14"/>
      <c r="CHQ74" s="14"/>
      <c r="CHR74" s="14"/>
      <c r="CHS74" s="14"/>
      <c r="CHT74" s="14"/>
      <c r="CHU74" s="14"/>
      <c r="CHV74" s="14"/>
      <c r="CHW74" s="14"/>
      <c r="CHX74" s="14"/>
      <c r="CHY74" s="14"/>
      <c r="CHZ74" s="14"/>
      <c r="CIA74" s="14"/>
      <c r="CIB74" s="14"/>
      <c r="CIC74" s="14"/>
      <c r="CID74" s="14"/>
      <c r="CIE74" s="14"/>
      <c r="CIF74" s="14"/>
      <c r="CIG74" s="14"/>
      <c r="CIH74" s="14"/>
      <c r="CII74" s="14"/>
      <c r="CIJ74" s="14"/>
      <c r="CIK74" s="14"/>
      <c r="CIL74" s="14"/>
      <c r="CIM74" s="14"/>
      <c r="CIN74" s="14"/>
      <c r="CIO74" s="14"/>
      <c r="CIP74" s="14"/>
      <c r="CIQ74" s="14"/>
      <c r="CIR74" s="14"/>
      <c r="CIS74" s="14"/>
      <c r="CIT74" s="14"/>
      <c r="CIU74" s="14"/>
      <c r="CIV74" s="14"/>
      <c r="CIW74" s="14"/>
      <c r="CIX74" s="14"/>
      <c r="CIY74" s="14"/>
      <c r="CIZ74" s="14"/>
      <c r="CJA74" s="14"/>
      <c r="CJB74" s="14"/>
      <c r="CJC74" s="14"/>
      <c r="CJD74" s="14"/>
      <c r="CJE74" s="14"/>
      <c r="CJF74" s="14"/>
      <c r="CJG74" s="14"/>
      <c r="CJH74" s="14"/>
      <c r="CJI74" s="14"/>
      <c r="CJJ74" s="14"/>
      <c r="CJK74" s="14"/>
      <c r="CJL74" s="14"/>
      <c r="CJM74" s="14"/>
      <c r="CJN74" s="14"/>
      <c r="CJO74" s="14"/>
      <c r="CJP74" s="14"/>
      <c r="CJQ74" s="14"/>
      <c r="CJR74" s="14"/>
      <c r="CJS74" s="14"/>
      <c r="CJT74" s="14"/>
      <c r="CJU74" s="14"/>
      <c r="CJV74" s="14"/>
      <c r="CJW74" s="14"/>
      <c r="CJX74" s="14"/>
      <c r="CJY74" s="14"/>
      <c r="CJZ74" s="14"/>
      <c r="CKA74" s="14"/>
      <c r="CKB74" s="14"/>
      <c r="CKC74" s="14"/>
      <c r="CKD74" s="14"/>
      <c r="CKE74" s="14"/>
      <c r="CKF74" s="14"/>
      <c r="CKG74" s="14"/>
      <c r="CKH74" s="14"/>
      <c r="CKI74" s="14"/>
      <c r="CKJ74" s="14"/>
      <c r="CKK74" s="14"/>
      <c r="CKL74" s="14"/>
      <c r="CKM74" s="14"/>
      <c r="CKN74" s="14"/>
      <c r="CKO74" s="14"/>
      <c r="CKP74" s="14"/>
      <c r="CKQ74" s="14"/>
      <c r="CKR74" s="14"/>
      <c r="CKS74" s="14"/>
      <c r="CKT74" s="14"/>
      <c r="CKU74" s="14"/>
      <c r="CKV74" s="14"/>
      <c r="CKW74" s="14"/>
      <c r="CKX74" s="14"/>
      <c r="CKY74" s="14"/>
      <c r="CKZ74" s="14"/>
      <c r="CLA74" s="14"/>
      <c r="CLB74" s="14"/>
      <c r="CLC74" s="14"/>
      <c r="CLD74" s="14"/>
      <c r="CLE74" s="14"/>
      <c r="CLF74" s="14"/>
      <c r="CLG74" s="14"/>
      <c r="CLH74" s="14"/>
      <c r="CLI74" s="14"/>
      <c r="CLJ74" s="14"/>
      <c r="CLK74" s="14"/>
      <c r="CLL74" s="14"/>
      <c r="CLM74" s="14"/>
      <c r="CLN74" s="14"/>
      <c r="CLO74" s="14"/>
      <c r="CLP74" s="14"/>
      <c r="CLQ74" s="14"/>
      <c r="CLR74" s="14"/>
      <c r="CLS74" s="14"/>
      <c r="CLT74" s="14"/>
      <c r="CLU74" s="14"/>
      <c r="CLV74" s="14"/>
      <c r="CLW74" s="14"/>
      <c r="CLX74" s="14"/>
      <c r="CLY74" s="14"/>
      <c r="CLZ74" s="14"/>
      <c r="CMA74" s="14"/>
      <c r="CMB74" s="14"/>
      <c r="CMC74" s="14"/>
      <c r="CMD74" s="14"/>
      <c r="CME74" s="14"/>
      <c r="CMF74" s="14"/>
      <c r="CMG74" s="14"/>
      <c r="CMH74" s="14"/>
      <c r="CMI74" s="14"/>
      <c r="CMJ74" s="14"/>
      <c r="CMK74" s="14"/>
      <c r="CML74" s="14"/>
      <c r="CMM74" s="14"/>
      <c r="CMN74" s="14"/>
      <c r="CMO74" s="14"/>
      <c r="CMP74" s="14"/>
      <c r="CMQ74" s="14"/>
      <c r="CMR74" s="14"/>
      <c r="CMS74" s="14"/>
      <c r="CMT74" s="14"/>
      <c r="CMU74" s="14"/>
      <c r="CMV74" s="14"/>
      <c r="CMW74" s="14"/>
      <c r="CMX74" s="14"/>
      <c r="CMY74" s="14"/>
      <c r="CMZ74" s="14"/>
      <c r="CNA74" s="14"/>
      <c r="CNB74" s="14"/>
      <c r="CNC74" s="14"/>
      <c r="CND74" s="14"/>
      <c r="CNE74" s="14"/>
      <c r="CNF74" s="14"/>
      <c r="CNG74" s="14"/>
      <c r="CNH74" s="14"/>
      <c r="CNI74" s="14"/>
      <c r="CNJ74" s="14"/>
      <c r="CNK74" s="14"/>
      <c r="CNL74" s="14"/>
      <c r="CNM74" s="14"/>
      <c r="CNN74" s="14"/>
      <c r="CNO74" s="14"/>
      <c r="CNP74" s="14"/>
      <c r="CNQ74" s="14"/>
      <c r="CNR74" s="14"/>
      <c r="CNS74" s="14"/>
      <c r="CNT74" s="14"/>
      <c r="CNU74" s="14"/>
      <c r="CNV74" s="14"/>
      <c r="CNW74" s="14"/>
      <c r="CNX74" s="14"/>
      <c r="CNY74" s="14"/>
      <c r="CNZ74" s="14"/>
      <c r="COA74" s="14"/>
      <c r="COB74" s="14"/>
      <c r="COC74" s="14"/>
      <c r="COD74" s="14"/>
      <c r="COE74" s="14"/>
      <c r="COF74" s="14"/>
      <c r="COG74" s="14"/>
      <c r="COH74" s="14"/>
      <c r="COI74" s="14"/>
      <c r="COJ74" s="14"/>
      <c r="COK74" s="14"/>
      <c r="COL74" s="14"/>
      <c r="COM74" s="14"/>
      <c r="CON74" s="14"/>
      <c r="COO74" s="14"/>
      <c r="COP74" s="14"/>
      <c r="COQ74" s="14"/>
      <c r="COR74" s="14"/>
      <c r="COS74" s="14"/>
      <c r="COT74" s="14"/>
      <c r="COU74" s="14"/>
      <c r="COV74" s="14"/>
      <c r="COW74" s="14"/>
      <c r="COX74" s="14"/>
      <c r="COY74" s="14"/>
      <c r="COZ74" s="14"/>
      <c r="CPA74" s="14"/>
      <c r="CPB74" s="14"/>
      <c r="CPC74" s="14"/>
      <c r="CPD74" s="14"/>
      <c r="CPE74" s="14"/>
      <c r="CPF74" s="14"/>
      <c r="CPG74" s="14"/>
      <c r="CPH74" s="14"/>
      <c r="CPI74" s="14"/>
      <c r="CPJ74" s="14"/>
      <c r="CPK74" s="14"/>
      <c r="CPL74" s="14"/>
      <c r="CPM74" s="14"/>
      <c r="CPN74" s="14"/>
      <c r="CPO74" s="14"/>
      <c r="CPP74" s="14"/>
      <c r="CPQ74" s="14"/>
      <c r="CPR74" s="14"/>
      <c r="CPS74" s="14"/>
      <c r="CPT74" s="14"/>
      <c r="CPU74" s="14"/>
      <c r="CPV74" s="14"/>
      <c r="CPW74" s="14"/>
      <c r="CPX74" s="14"/>
      <c r="CPY74" s="14"/>
      <c r="CPZ74" s="14"/>
      <c r="CQA74" s="14"/>
      <c r="CQB74" s="14"/>
      <c r="CQC74" s="14"/>
      <c r="CQD74" s="14"/>
      <c r="CQE74" s="14"/>
      <c r="CQF74" s="14"/>
      <c r="CQG74" s="14"/>
      <c r="CQH74" s="14"/>
      <c r="CQI74" s="14"/>
      <c r="CQJ74" s="14"/>
      <c r="CQK74" s="14"/>
      <c r="CQL74" s="14"/>
      <c r="CQM74" s="14"/>
      <c r="CQN74" s="14"/>
      <c r="CQO74" s="14"/>
      <c r="CQP74" s="14"/>
      <c r="CQQ74" s="14"/>
      <c r="CQR74" s="14"/>
      <c r="CQS74" s="14"/>
      <c r="CQT74" s="14"/>
      <c r="CQU74" s="14"/>
      <c r="CQV74" s="14"/>
      <c r="CQW74" s="14"/>
      <c r="CQX74" s="14"/>
      <c r="CQY74" s="14"/>
      <c r="CQZ74" s="14"/>
      <c r="CRA74" s="14"/>
      <c r="CRB74" s="14"/>
      <c r="CRC74" s="14"/>
      <c r="CRD74" s="14"/>
      <c r="CRE74" s="14"/>
      <c r="CRF74" s="14"/>
      <c r="CRG74" s="14"/>
      <c r="CRH74" s="14"/>
      <c r="CRI74" s="14"/>
      <c r="CRJ74" s="14"/>
      <c r="CRK74" s="14"/>
      <c r="CRL74" s="14"/>
      <c r="CRM74" s="14"/>
      <c r="CRN74" s="14"/>
      <c r="CRO74" s="14"/>
      <c r="CRP74" s="14"/>
      <c r="CRQ74" s="14"/>
      <c r="CRR74" s="14"/>
      <c r="CRS74" s="14"/>
      <c r="CRT74" s="14"/>
      <c r="CRU74" s="14"/>
      <c r="CRV74" s="14"/>
      <c r="CRW74" s="14"/>
      <c r="CRX74" s="14"/>
      <c r="CRY74" s="14"/>
      <c r="CRZ74" s="14"/>
      <c r="CSA74" s="14"/>
      <c r="CSB74" s="14"/>
      <c r="CSC74" s="14"/>
      <c r="CSD74" s="14"/>
      <c r="CSE74" s="14"/>
      <c r="CSF74" s="14"/>
      <c r="CSG74" s="14"/>
      <c r="CSH74" s="14"/>
      <c r="CSI74" s="14"/>
      <c r="CSJ74" s="14"/>
      <c r="CSK74" s="14"/>
      <c r="CSL74" s="14"/>
      <c r="CSM74" s="14"/>
      <c r="CSN74" s="14"/>
      <c r="CSO74" s="14"/>
      <c r="CSP74" s="14"/>
      <c r="CSQ74" s="14"/>
      <c r="CSR74" s="14"/>
      <c r="CSS74" s="14"/>
      <c r="CST74" s="14"/>
      <c r="CSU74" s="14"/>
      <c r="CSV74" s="14"/>
      <c r="CSW74" s="14"/>
      <c r="CSX74" s="14"/>
      <c r="CSY74" s="14"/>
      <c r="CSZ74" s="14"/>
      <c r="CTA74" s="14"/>
      <c r="CTB74" s="14"/>
      <c r="CTC74" s="14"/>
      <c r="CTD74" s="14"/>
      <c r="CTE74" s="14"/>
      <c r="CTF74" s="14"/>
      <c r="CTG74" s="14"/>
      <c r="CTH74" s="14"/>
      <c r="CTI74" s="14"/>
      <c r="CTJ74" s="14"/>
      <c r="CTK74" s="14"/>
      <c r="CTL74" s="14"/>
      <c r="CTM74" s="14"/>
      <c r="CTN74" s="14"/>
      <c r="CTO74" s="14"/>
      <c r="CTP74" s="14"/>
      <c r="CTQ74" s="14"/>
      <c r="CTR74" s="14"/>
      <c r="CTS74" s="14"/>
      <c r="CTT74" s="14"/>
      <c r="CTU74" s="14"/>
      <c r="CTV74" s="14"/>
      <c r="CTW74" s="14"/>
      <c r="CTX74" s="14"/>
      <c r="CTY74" s="14"/>
      <c r="CTZ74" s="14"/>
      <c r="CUA74" s="14"/>
      <c r="CUB74" s="14"/>
      <c r="CUC74" s="14"/>
      <c r="CUD74" s="14"/>
      <c r="CUE74" s="14"/>
      <c r="CUF74" s="14"/>
      <c r="CUG74" s="14"/>
      <c r="CUH74" s="14"/>
      <c r="CUI74" s="14"/>
      <c r="CUJ74" s="14"/>
      <c r="CUK74" s="14"/>
      <c r="CUL74" s="14"/>
      <c r="CUM74" s="14"/>
      <c r="CUN74" s="14"/>
      <c r="CUO74" s="14"/>
      <c r="CUP74" s="14"/>
      <c r="CUQ74" s="14"/>
      <c r="CUR74" s="14"/>
      <c r="CUS74" s="14"/>
      <c r="CUT74" s="14"/>
      <c r="CUU74" s="14"/>
      <c r="CUV74" s="14"/>
      <c r="CUW74" s="14"/>
      <c r="CUX74" s="14"/>
      <c r="CUY74" s="14"/>
      <c r="CUZ74" s="14"/>
      <c r="CVA74" s="14"/>
      <c r="CVB74" s="14"/>
      <c r="CVC74" s="14"/>
      <c r="CVD74" s="14"/>
      <c r="CVE74" s="14"/>
      <c r="CVF74" s="14"/>
      <c r="CVG74" s="14"/>
      <c r="CVH74" s="14"/>
      <c r="CVI74" s="14"/>
      <c r="CVJ74" s="14"/>
      <c r="CVK74" s="14"/>
      <c r="CVL74" s="14"/>
      <c r="CVM74" s="14"/>
      <c r="CVN74" s="14"/>
      <c r="CVO74" s="14"/>
      <c r="CVP74" s="14"/>
      <c r="CVQ74" s="14"/>
      <c r="CVR74" s="14"/>
      <c r="CVS74" s="14"/>
      <c r="CVT74" s="14"/>
      <c r="CVU74" s="14"/>
      <c r="CVV74" s="14"/>
      <c r="CVW74" s="14"/>
      <c r="CVX74" s="14"/>
      <c r="CVY74" s="14"/>
      <c r="CVZ74" s="14"/>
      <c r="CWA74" s="14"/>
      <c r="CWB74" s="14"/>
      <c r="CWC74" s="14"/>
      <c r="CWD74" s="14"/>
      <c r="CWE74" s="14"/>
      <c r="CWF74" s="14"/>
      <c r="CWG74" s="14"/>
      <c r="CWH74" s="14"/>
      <c r="CWI74" s="14"/>
      <c r="CWJ74" s="14"/>
      <c r="CWK74" s="14"/>
      <c r="CWL74" s="14"/>
      <c r="CWM74" s="14"/>
      <c r="CWN74" s="14"/>
      <c r="CWO74" s="14"/>
      <c r="CWP74" s="14"/>
      <c r="CWQ74" s="14"/>
      <c r="CWR74" s="14"/>
      <c r="CWS74" s="14"/>
      <c r="CWT74" s="14"/>
      <c r="CWU74" s="14"/>
      <c r="CWV74" s="14"/>
      <c r="CWW74" s="14"/>
      <c r="CWX74" s="14"/>
      <c r="CWY74" s="14"/>
      <c r="CWZ74" s="14"/>
      <c r="CXA74" s="14"/>
      <c r="CXB74" s="14"/>
      <c r="CXC74" s="14"/>
      <c r="CXD74" s="14"/>
      <c r="CXE74" s="14"/>
      <c r="CXF74" s="14"/>
      <c r="CXG74" s="14"/>
      <c r="CXH74" s="14"/>
      <c r="CXI74" s="14"/>
      <c r="CXJ74" s="14"/>
      <c r="CXK74" s="14"/>
      <c r="CXL74" s="14"/>
      <c r="CXM74" s="14"/>
      <c r="CXN74" s="14"/>
      <c r="CXO74" s="14"/>
      <c r="CXP74" s="14"/>
      <c r="CXQ74" s="14"/>
      <c r="CXR74" s="14"/>
      <c r="CXS74" s="14"/>
      <c r="CXT74" s="14"/>
      <c r="CXU74" s="14"/>
      <c r="CXV74" s="14"/>
      <c r="CXW74" s="14"/>
      <c r="CXX74" s="14"/>
      <c r="CXY74" s="14"/>
      <c r="CXZ74" s="14"/>
      <c r="CYA74" s="14"/>
      <c r="CYB74" s="14"/>
      <c r="CYC74" s="14"/>
      <c r="CYD74" s="14"/>
      <c r="CYE74" s="14"/>
      <c r="CYF74" s="14"/>
      <c r="CYG74" s="14"/>
      <c r="CYH74" s="14"/>
      <c r="CYI74" s="14"/>
      <c r="CYJ74" s="14"/>
      <c r="CYK74" s="14"/>
      <c r="CYL74" s="14"/>
      <c r="CYM74" s="14"/>
      <c r="CYN74" s="14"/>
      <c r="CYO74" s="14"/>
      <c r="CYP74" s="14"/>
      <c r="CYQ74" s="14"/>
      <c r="CYR74" s="14"/>
      <c r="CYS74" s="14"/>
      <c r="CYT74" s="14"/>
      <c r="CYU74" s="14"/>
      <c r="CYV74" s="14"/>
      <c r="CYW74" s="14"/>
      <c r="CYX74" s="14"/>
      <c r="CYY74" s="14"/>
      <c r="CYZ74" s="14"/>
      <c r="CZA74" s="14"/>
      <c r="CZB74" s="14"/>
      <c r="CZC74" s="14"/>
      <c r="CZD74" s="14"/>
      <c r="CZE74" s="14"/>
      <c r="CZF74" s="14"/>
      <c r="CZG74" s="14"/>
      <c r="CZH74" s="14"/>
      <c r="CZI74" s="14"/>
      <c r="CZJ74" s="14"/>
      <c r="CZK74" s="14"/>
      <c r="CZL74" s="14"/>
      <c r="CZM74" s="14"/>
      <c r="CZN74" s="14"/>
      <c r="CZO74" s="14"/>
      <c r="CZP74" s="14"/>
      <c r="CZQ74" s="14"/>
      <c r="CZR74" s="14"/>
      <c r="CZS74" s="14"/>
      <c r="CZT74" s="14"/>
      <c r="CZU74" s="14"/>
      <c r="CZV74" s="14"/>
      <c r="CZW74" s="14"/>
      <c r="CZX74" s="14"/>
      <c r="CZY74" s="14"/>
      <c r="CZZ74" s="14"/>
      <c r="DAA74" s="14"/>
      <c r="DAB74" s="14"/>
      <c r="DAC74" s="14"/>
      <c r="DAD74" s="14"/>
      <c r="DAE74" s="14"/>
      <c r="DAF74" s="14"/>
      <c r="DAG74" s="14"/>
      <c r="DAH74" s="14"/>
      <c r="DAI74" s="14"/>
      <c r="DAJ74" s="14"/>
      <c r="DAK74" s="14"/>
      <c r="DAL74" s="14"/>
      <c r="DAM74" s="14"/>
      <c r="DAN74" s="14"/>
      <c r="DAO74" s="14"/>
      <c r="DAP74" s="14"/>
      <c r="DAQ74" s="14"/>
      <c r="DAR74" s="14"/>
      <c r="DAS74" s="14"/>
      <c r="DAT74" s="14"/>
      <c r="DAU74" s="14"/>
      <c r="DAV74" s="14"/>
      <c r="DAW74" s="14"/>
      <c r="DAX74" s="14"/>
      <c r="DAY74" s="14"/>
      <c r="DAZ74" s="14"/>
      <c r="DBA74" s="14"/>
      <c r="DBB74" s="14"/>
      <c r="DBC74" s="14"/>
      <c r="DBD74" s="14"/>
      <c r="DBE74" s="14"/>
      <c r="DBF74" s="14"/>
      <c r="DBG74" s="14"/>
      <c r="DBH74" s="14"/>
      <c r="DBI74" s="14"/>
      <c r="DBJ74" s="14"/>
      <c r="DBK74" s="14"/>
      <c r="DBL74" s="14"/>
      <c r="DBM74" s="14"/>
      <c r="DBN74" s="14"/>
      <c r="DBO74" s="14"/>
      <c r="DBP74" s="14"/>
      <c r="DBQ74" s="14"/>
      <c r="DBR74" s="14"/>
      <c r="DBS74" s="14"/>
      <c r="DBT74" s="14"/>
      <c r="DBU74" s="14"/>
      <c r="DBV74" s="14"/>
      <c r="DBW74" s="14"/>
      <c r="DBX74" s="14"/>
      <c r="DBY74" s="14"/>
      <c r="DBZ74" s="14"/>
      <c r="DCA74" s="14"/>
      <c r="DCB74" s="14"/>
      <c r="DCC74" s="14"/>
      <c r="DCD74" s="14"/>
      <c r="DCE74" s="14"/>
      <c r="DCF74" s="14"/>
      <c r="DCG74" s="14"/>
      <c r="DCH74" s="14"/>
      <c r="DCI74" s="14"/>
      <c r="DCJ74" s="14"/>
      <c r="DCK74" s="14"/>
      <c r="DCL74" s="14"/>
      <c r="DCM74" s="14"/>
      <c r="DCN74" s="14"/>
      <c r="DCO74" s="14"/>
      <c r="DCP74" s="14"/>
      <c r="DCQ74" s="14"/>
      <c r="DCR74" s="14"/>
      <c r="DCS74" s="14"/>
      <c r="DCT74" s="14"/>
      <c r="DCU74" s="14"/>
      <c r="DCV74" s="14"/>
      <c r="DCW74" s="14"/>
      <c r="DCX74" s="14"/>
      <c r="DCY74" s="14"/>
      <c r="DCZ74" s="14"/>
      <c r="DDA74" s="14"/>
      <c r="DDB74" s="14"/>
      <c r="DDC74" s="14"/>
      <c r="DDD74" s="14"/>
      <c r="DDE74" s="14"/>
      <c r="DDF74" s="14"/>
      <c r="DDG74" s="14"/>
      <c r="DDH74" s="14"/>
      <c r="DDI74" s="14"/>
      <c r="DDJ74" s="14"/>
      <c r="DDK74" s="14"/>
      <c r="DDL74" s="14"/>
      <c r="DDM74" s="14"/>
      <c r="DDN74" s="14"/>
      <c r="DDO74" s="14"/>
      <c r="DDP74" s="14"/>
      <c r="DDQ74" s="14"/>
      <c r="DDR74" s="14"/>
      <c r="DDS74" s="14"/>
      <c r="DDT74" s="14"/>
      <c r="DDU74" s="14"/>
      <c r="DDV74" s="14"/>
      <c r="DDW74" s="14"/>
      <c r="DDX74" s="14"/>
      <c r="DDY74" s="14"/>
      <c r="DDZ74" s="14"/>
      <c r="DEA74" s="14"/>
      <c r="DEB74" s="14"/>
      <c r="DEC74" s="14"/>
      <c r="DED74" s="14"/>
      <c r="DEE74" s="14"/>
      <c r="DEF74" s="14"/>
      <c r="DEG74" s="14"/>
      <c r="DEH74" s="14"/>
      <c r="DEI74" s="14"/>
      <c r="DEJ74" s="14"/>
      <c r="DEK74" s="14"/>
      <c r="DEL74" s="14"/>
      <c r="DEM74" s="14"/>
      <c r="DEN74" s="14"/>
      <c r="DEO74" s="14"/>
      <c r="DEP74" s="14"/>
      <c r="DEQ74" s="14"/>
      <c r="DER74" s="14"/>
      <c r="DES74" s="14"/>
      <c r="DET74" s="14"/>
      <c r="DEU74" s="14"/>
      <c r="DEV74" s="14"/>
      <c r="DEW74" s="14"/>
      <c r="DEX74" s="14"/>
      <c r="DEY74" s="14"/>
      <c r="DEZ74" s="14"/>
      <c r="DFA74" s="14"/>
      <c r="DFB74" s="14"/>
      <c r="DFC74" s="14"/>
      <c r="DFD74" s="14"/>
      <c r="DFE74" s="14"/>
      <c r="DFF74" s="14"/>
      <c r="DFG74" s="14"/>
      <c r="DFH74" s="14"/>
      <c r="DFI74" s="14"/>
      <c r="DFJ74" s="14"/>
      <c r="DFK74" s="14"/>
      <c r="DFL74" s="14"/>
      <c r="DFM74" s="14"/>
      <c r="DFN74" s="14"/>
      <c r="DFO74" s="14"/>
      <c r="DFP74" s="14"/>
      <c r="DFQ74" s="14"/>
      <c r="DFR74" s="14"/>
      <c r="DFS74" s="14"/>
      <c r="DFT74" s="14"/>
      <c r="DFU74" s="14"/>
      <c r="DFV74" s="14"/>
      <c r="DFW74" s="14"/>
      <c r="DFX74" s="14"/>
      <c r="DFY74" s="14"/>
      <c r="DFZ74" s="14"/>
      <c r="DGA74" s="14"/>
      <c r="DGB74" s="14"/>
      <c r="DGC74" s="14"/>
      <c r="DGD74" s="14"/>
      <c r="DGE74" s="14"/>
      <c r="DGF74" s="14"/>
      <c r="DGG74" s="14"/>
      <c r="DGH74" s="14"/>
      <c r="DGI74" s="14"/>
      <c r="DGJ74" s="14"/>
      <c r="DGK74" s="14"/>
      <c r="DGL74" s="14"/>
      <c r="DGM74" s="14"/>
      <c r="DGN74" s="14"/>
      <c r="DGO74" s="14"/>
      <c r="DGP74" s="14"/>
      <c r="DGQ74" s="14"/>
      <c r="DGR74" s="14"/>
      <c r="DGS74" s="14"/>
      <c r="DGT74" s="14"/>
      <c r="DGU74" s="14"/>
      <c r="DGV74" s="14"/>
      <c r="DGW74" s="14"/>
      <c r="DGX74" s="14"/>
      <c r="DGY74" s="14"/>
      <c r="DGZ74" s="14"/>
      <c r="DHA74" s="14"/>
      <c r="DHB74" s="14"/>
      <c r="DHC74" s="14"/>
      <c r="DHD74" s="14"/>
      <c r="DHE74" s="14"/>
      <c r="DHF74" s="14"/>
      <c r="DHG74" s="14"/>
      <c r="DHH74" s="14"/>
      <c r="DHI74" s="14"/>
      <c r="DHJ74" s="14"/>
      <c r="DHK74" s="14"/>
      <c r="DHL74" s="14"/>
      <c r="DHM74" s="14"/>
      <c r="DHN74" s="14"/>
      <c r="DHO74" s="14"/>
      <c r="DHP74" s="14"/>
      <c r="DHQ74" s="14"/>
      <c r="DHR74" s="14"/>
      <c r="DHS74" s="14"/>
      <c r="DHT74" s="14"/>
      <c r="DHU74" s="14"/>
      <c r="DHV74" s="14"/>
      <c r="DHW74" s="14"/>
      <c r="DHX74" s="14"/>
      <c r="DHY74" s="14"/>
      <c r="DHZ74" s="14"/>
      <c r="DIA74" s="14"/>
      <c r="DIB74" s="14"/>
      <c r="DIC74" s="14"/>
      <c r="DID74" s="14"/>
      <c r="DIE74" s="14"/>
      <c r="DIF74" s="14"/>
      <c r="DIG74" s="14"/>
      <c r="DIH74" s="14"/>
      <c r="DII74" s="14"/>
      <c r="DIJ74" s="14"/>
      <c r="DIK74" s="14"/>
      <c r="DIL74" s="14"/>
      <c r="DIM74" s="14"/>
      <c r="DIN74" s="14"/>
      <c r="DIO74" s="14"/>
      <c r="DIP74" s="14"/>
      <c r="DIQ74" s="14"/>
      <c r="DIR74" s="14"/>
      <c r="DIS74" s="14"/>
      <c r="DIT74" s="14"/>
      <c r="DIU74" s="14"/>
      <c r="DIV74" s="14"/>
      <c r="DIW74" s="14"/>
      <c r="DIX74" s="14"/>
      <c r="DIY74" s="14"/>
      <c r="DIZ74" s="14"/>
      <c r="DJA74" s="14"/>
      <c r="DJB74" s="14"/>
      <c r="DJC74" s="14"/>
      <c r="DJD74" s="14"/>
      <c r="DJE74" s="14"/>
      <c r="DJF74" s="14"/>
      <c r="DJG74" s="14"/>
      <c r="DJH74" s="14"/>
      <c r="DJI74" s="14"/>
      <c r="DJJ74" s="14"/>
      <c r="DJK74" s="14"/>
      <c r="DJL74" s="14"/>
      <c r="DJM74" s="14"/>
      <c r="DJN74" s="14"/>
      <c r="DJO74" s="14"/>
      <c r="DJP74" s="14"/>
      <c r="DJQ74" s="14"/>
      <c r="DJR74" s="14"/>
      <c r="DJS74" s="14"/>
      <c r="DJT74" s="14"/>
      <c r="DJU74" s="14"/>
      <c r="DJV74" s="14"/>
      <c r="DJW74" s="14"/>
      <c r="DJX74" s="14"/>
      <c r="DJY74" s="14"/>
      <c r="DJZ74" s="14"/>
      <c r="DKA74" s="14"/>
      <c r="DKB74" s="14"/>
      <c r="DKC74" s="14"/>
      <c r="DKD74" s="14"/>
      <c r="DKE74" s="14"/>
      <c r="DKF74" s="14"/>
      <c r="DKG74" s="14"/>
      <c r="DKH74" s="14"/>
      <c r="DKI74" s="14"/>
      <c r="DKJ74" s="14"/>
      <c r="DKK74" s="14"/>
      <c r="DKL74" s="14"/>
      <c r="DKM74" s="14"/>
      <c r="DKN74" s="14"/>
      <c r="DKO74" s="14"/>
      <c r="DKP74" s="14"/>
      <c r="DKQ74" s="14"/>
      <c r="DKR74" s="14"/>
      <c r="DKS74" s="14"/>
      <c r="DKT74" s="14"/>
      <c r="DKU74" s="14"/>
      <c r="DKV74" s="14"/>
      <c r="DKW74" s="14"/>
      <c r="DKX74" s="14"/>
      <c r="DKY74" s="14"/>
      <c r="DKZ74" s="14"/>
      <c r="DLA74" s="14"/>
      <c r="DLB74" s="14"/>
      <c r="DLC74" s="14"/>
      <c r="DLD74" s="14"/>
      <c r="DLE74" s="14"/>
      <c r="DLF74" s="14"/>
      <c r="DLG74" s="14"/>
      <c r="DLH74" s="14"/>
      <c r="DLI74" s="14"/>
      <c r="DLJ74" s="14"/>
      <c r="DLK74" s="14"/>
      <c r="DLL74" s="14"/>
      <c r="DLM74" s="14"/>
      <c r="DLN74" s="14"/>
      <c r="DLO74" s="14"/>
      <c r="DLP74" s="14"/>
      <c r="DLQ74" s="14"/>
      <c r="DLR74" s="14"/>
      <c r="DLS74" s="14"/>
      <c r="DLT74" s="14"/>
      <c r="DLU74" s="14"/>
      <c r="DLV74" s="14"/>
      <c r="DLW74" s="14"/>
      <c r="DLX74" s="14"/>
      <c r="DLY74" s="14"/>
      <c r="DLZ74" s="14"/>
      <c r="DMA74" s="14"/>
      <c r="DMB74" s="14"/>
      <c r="DMC74" s="14"/>
      <c r="DMD74" s="14"/>
      <c r="DME74" s="14"/>
      <c r="DMF74" s="14"/>
      <c r="DMG74" s="14"/>
      <c r="DMH74" s="14"/>
      <c r="DMI74" s="14"/>
      <c r="DMJ74" s="14"/>
      <c r="DMK74" s="14"/>
      <c r="DML74" s="14"/>
      <c r="DMM74" s="14"/>
      <c r="DMN74" s="14"/>
      <c r="DMO74" s="14"/>
      <c r="DMP74" s="14"/>
      <c r="DMQ74" s="14"/>
      <c r="DMR74" s="14"/>
      <c r="DMS74" s="14"/>
      <c r="DMT74" s="14"/>
      <c r="DMU74" s="14"/>
      <c r="DMV74" s="14"/>
      <c r="DMW74" s="14"/>
      <c r="DMX74" s="14"/>
      <c r="DMY74" s="14"/>
      <c r="DMZ74" s="14"/>
      <c r="DNA74" s="14"/>
      <c r="DNB74" s="14"/>
      <c r="DNC74" s="14"/>
      <c r="DND74" s="14"/>
      <c r="DNE74" s="14"/>
      <c r="DNF74" s="14"/>
      <c r="DNG74" s="14"/>
      <c r="DNH74" s="14"/>
      <c r="DNI74" s="14"/>
      <c r="DNJ74" s="14"/>
      <c r="DNK74" s="14"/>
      <c r="DNL74" s="14"/>
      <c r="DNM74" s="14"/>
      <c r="DNN74" s="14"/>
      <c r="DNO74" s="14"/>
      <c r="DNP74" s="14"/>
      <c r="DNQ74" s="14"/>
      <c r="DNR74" s="14"/>
      <c r="DNS74" s="14"/>
      <c r="DNT74" s="14"/>
      <c r="DNU74" s="14"/>
      <c r="DNV74" s="14"/>
      <c r="DNW74" s="14"/>
      <c r="DNX74" s="14"/>
      <c r="DNY74" s="14"/>
      <c r="DNZ74" s="14"/>
      <c r="DOA74" s="14"/>
      <c r="DOB74" s="14"/>
      <c r="DOC74" s="14"/>
      <c r="DOD74" s="14"/>
      <c r="DOE74" s="14"/>
      <c r="DOF74" s="14"/>
      <c r="DOG74" s="14"/>
      <c r="DOH74" s="14"/>
      <c r="DOI74" s="14"/>
      <c r="DOJ74" s="14"/>
      <c r="DOK74" s="14"/>
      <c r="DOL74" s="14"/>
      <c r="DOM74" s="14"/>
      <c r="DON74" s="14"/>
      <c r="DOO74" s="14"/>
      <c r="DOP74" s="14"/>
      <c r="DOQ74" s="14"/>
      <c r="DOR74" s="14"/>
      <c r="DOS74" s="14"/>
      <c r="DOT74" s="14"/>
      <c r="DOU74" s="14"/>
      <c r="DOV74" s="14"/>
      <c r="DOW74" s="14"/>
      <c r="DOX74" s="14"/>
      <c r="DOY74" s="14"/>
      <c r="DOZ74" s="14"/>
      <c r="DPA74" s="14"/>
      <c r="DPB74" s="14"/>
      <c r="DPC74" s="14"/>
      <c r="DPD74" s="14"/>
      <c r="DPE74" s="14"/>
      <c r="DPF74" s="14"/>
      <c r="DPG74" s="14"/>
      <c r="DPH74" s="14"/>
      <c r="DPI74" s="14"/>
      <c r="DPJ74" s="14"/>
      <c r="DPK74" s="14"/>
      <c r="DPL74" s="14"/>
      <c r="DPM74" s="14"/>
      <c r="DPN74" s="14"/>
      <c r="DPO74" s="14"/>
      <c r="DPP74" s="14"/>
      <c r="DPQ74" s="14"/>
      <c r="DPR74" s="14"/>
      <c r="DPS74" s="14"/>
      <c r="DPT74" s="14"/>
      <c r="DPU74" s="14"/>
      <c r="DPV74" s="14"/>
      <c r="DPW74" s="14"/>
      <c r="DPX74" s="14"/>
      <c r="DPY74" s="14"/>
      <c r="DPZ74" s="14"/>
      <c r="DQA74" s="14"/>
      <c r="DQB74" s="14"/>
      <c r="DQC74" s="14"/>
      <c r="DQD74" s="14"/>
      <c r="DQE74" s="14"/>
      <c r="DQF74" s="14"/>
      <c r="DQG74" s="14"/>
      <c r="DQH74" s="14"/>
      <c r="DQI74" s="14"/>
      <c r="DQJ74" s="14"/>
      <c r="DQK74" s="14"/>
      <c r="DQL74" s="14"/>
      <c r="DQM74" s="14"/>
      <c r="DQN74" s="14"/>
      <c r="DQO74" s="14"/>
      <c r="DQP74" s="14"/>
      <c r="DQQ74" s="14"/>
      <c r="DQR74" s="14"/>
      <c r="DQS74" s="14"/>
      <c r="DQT74" s="14"/>
      <c r="DQU74" s="14"/>
      <c r="DQV74" s="14"/>
      <c r="DQW74" s="14"/>
      <c r="DQX74" s="14"/>
      <c r="DQY74" s="14"/>
      <c r="DQZ74" s="14"/>
      <c r="DRA74" s="14"/>
      <c r="DRB74" s="14"/>
      <c r="DRC74" s="14"/>
      <c r="DRD74" s="14"/>
      <c r="DRE74" s="14"/>
      <c r="DRF74" s="14"/>
      <c r="DRG74" s="14"/>
      <c r="DRH74" s="14"/>
      <c r="DRI74" s="14"/>
      <c r="DRJ74" s="14"/>
      <c r="DRK74" s="14"/>
      <c r="DRL74" s="14"/>
      <c r="DRM74" s="14"/>
      <c r="DRN74" s="14"/>
      <c r="DRO74" s="14"/>
      <c r="DRP74" s="14"/>
      <c r="DRQ74" s="14"/>
      <c r="DRR74" s="14"/>
      <c r="DRS74" s="14"/>
      <c r="DRT74" s="14"/>
      <c r="DRU74" s="14"/>
      <c r="DRV74" s="14"/>
      <c r="DRW74" s="14"/>
      <c r="DRX74" s="14"/>
      <c r="DRY74" s="14"/>
      <c r="DRZ74" s="14"/>
      <c r="DSA74" s="14"/>
      <c r="DSB74" s="14"/>
      <c r="DSC74" s="14"/>
      <c r="DSD74" s="14"/>
      <c r="DSE74" s="14"/>
      <c r="DSF74" s="14"/>
      <c r="DSG74" s="14"/>
      <c r="DSH74" s="14"/>
      <c r="DSI74" s="14"/>
      <c r="DSJ74" s="14"/>
      <c r="DSK74" s="14"/>
      <c r="DSL74" s="14"/>
      <c r="DSM74" s="14"/>
      <c r="DSN74" s="14"/>
      <c r="DSO74" s="14"/>
      <c r="DSP74" s="14"/>
      <c r="DSQ74" s="14"/>
      <c r="DSR74" s="14"/>
      <c r="DSS74" s="14"/>
      <c r="DST74" s="14"/>
      <c r="DSU74" s="14"/>
      <c r="DSV74" s="14"/>
      <c r="DSW74" s="14"/>
      <c r="DSX74" s="14"/>
      <c r="DSY74" s="14"/>
      <c r="DSZ74" s="14"/>
      <c r="DTA74" s="14"/>
      <c r="DTB74" s="14"/>
      <c r="DTC74" s="14"/>
      <c r="DTD74" s="14"/>
      <c r="DTE74" s="14"/>
      <c r="DTF74" s="14"/>
      <c r="DTG74" s="14"/>
      <c r="DTH74" s="14"/>
      <c r="DTI74" s="14"/>
      <c r="DTJ74" s="14"/>
      <c r="DTK74" s="14"/>
      <c r="DTL74" s="14"/>
      <c r="DTM74" s="14"/>
      <c r="DTN74" s="14"/>
      <c r="DTO74" s="14"/>
      <c r="DTP74" s="14"/>
      <c r="DTQ74" s="14"/>
      <c r="DTR74" s="14"/>
      <c r="DTS74" s="14"/>
      <c r="DTT74" s="14"/>
      <c r="DTU74" s="14"/>
      <c r="DTV74" s="14"/>
      <c r="DTW74" s="14"/>
      <c r="DTX74" s="14"/>
      <c r="DTY74" s="14"/>
      <c r="DTZ74" s="14"/>
      <c r="DUA74" s="14"/>
      <c r="DUB74" s="14"/>
      <c r="DUC74" s="14"/>
      <c r="DUD74" s="14"/>
      <c r="DUE74" s="14"/>
      <c r="DUF74" s="14"/>
      <c r="DUG74" s="14"/>
      <c r="DUH74" s="14"/>
      <c r="DUI74" s="14"/>
      <c r="DUJ74" s="14"/>
      <c r="DUK74" s="14"/>
      <c r="DUL74" s="14"/>
      <c r="DUM74" s="14"/>
      <c r="DUN74" s="14"/>
      <c r="DUO74" s="14"/>
      <c r="DUP74" s="14"/>
      <c r="DUQ74" s="14"/>
      <c r="DUR74" s="14"/>
      <c r="DUS74" s="14"/>
      <c r="DUT74" s="14"/>
      <c r="DUU74" s="14"/>
      <c r="DUV74" s="14"/>
      <c r="DUW74" s="14"/>
      <c r="DUX74" s="14"/>
      <c r="DUY74" s="14"/>
      <c r="DUZ74" s="14"/>
      <c r="DVA74" s="14"/>
      <c r="DVB74" s="14"/>
      <c r="DVC74" s="14"/>
      <c r="DVD74" s="14"/>
      <c r="DVE74" s="14"/>
      <c r="DVF74" s="14"/>
      <c r="DVG74" s="14"/>
      <c r="DVH74" s="14"/>
      <c r="DVI74" s="14"/>
      <c r="DVJ74" s="14"/>
      <c r="DVK74" s="14"/>
      <c r="DVL74" s="14"/>
      <c r="DVM74" s="14"/>
      <c r="DVN74" s="14"/>
      <c r="DVO74" s="14"/>
      <c r="DVP74" s="14"/>
      <c r="DVQ74" s="14"/>
      <c r="DVR74" s="14"/>
      <c r="DVS74" s="14"/>
      <c r="DVT74" s="14"/>
      <c r="DVU74" s="14"/>
      <c r="DVV74" s="14"/>
      <c r="DVW74" s="14"/>
      <c r="DVX74" s="14"/>
      <c r="DVY74" s="14"/>
      <c r="DVZ74" s="14"/>
      <c r="DWA74" s="14"/>
      <c r="DWB74" s="14"/>
      <c r="DWC74" s="14"/>
      <c r="DWD74" s="14"/>
      <c r="DWE74" s="14"/>
      <c r="DWF74" s="14"/>
      <c r="DWG74" s="14"/>
      <c r="DWH74" s="14"/>
      <c r="DWI74" s="14"/>
      <c r="DWJ74" s="14"/>
      <c r="DWK74" s="14"/>
      <c r="DWL74" s="14"/>
      <c r="DWM74" s="14"/>
      <c r="DWN74" s="14"/>
      <c r="DWO74" s="14"/>
      <c r="DWP74" s="14"/>
      <c r="DWQ74" s="14"/>
      <c r="DWR74" s="14"/>
      <c r="DWS74" s="14"/>
      <c r="DWT74" s="14"/>
      <c r="DWU74" s="14"/>
      <c r="DWV74" s="14"/>
      <c r="DWW74" s="14"/>
      <c r="DWX74" s="14"/>
      <c r="DWY74" s="14"/>
      <c r="DWZ74" s="14"/>
      <c r="DXA74" s="14"/>
      <c r="DXB74" s="14"/>
      <c r="DXC74" s="14"/>
      <c r="DXD74" s="14"/>
      <c r="DXE74" s="14"/>
      <c r="DXF74" s="14"/>
      <c r="DXG74" s="14"/>
      <c r="DXH74" s="14"/>
      <c r="DXI74" s="14"/>
      <c r="DXJ74" s="14"/>
      <c r="DXK74" s="14"/>
      <c r="DXL74" s="14"/>
      <c r="DXM74" s="14"/>
      <c r="DXN74" s="14"/>
      <c r="DXO74" s="14"/>
      <c r="DXP74" s="14"/>
      <c r="DXQ74" s="14"/>
      <c r="DXR74" s="14"/>
      <c r="DXS74" s="14"/>
      <c r="DXT74" s="14"/>
      <c r="DXU74" s="14"/>
      <c r="DXV74" s="14"/>
      <c r="DXW74" s="14"/>
      <c r="DXX74" s="14"/>
      <c r="DXY74" s="14"/>
      <c r="DXZ74" s="14"/>
      <c r="DYA74" s="14"/>
      <c r="DYB74" s="14"/>
      <c r="DYC74" s="14"/>
      <c r="DYD74" s="14"/>
      <c r="DYE74" s="14"/>
      <c r="DYF74" s="14"/>
      <c r="DYG74" s="14"/>
      <c r="DYH74" s="14"/>
      <c r="DYI74" s="14"/>
      <c r="DYJ74" s="14"/>
      <c r="DYK74" s="14"/>
      <c r="DYL74" s="14"/>
      <c r="DYM74" s="14"/>
      <c r="DYN74" s="14"/>
      <c r="DYO74" s="14"/>
      <c r="DYP74" s="14"/>
      <c r="DYQ74" s="14"/>
      <c r="DYR74" s="14"/>
      <c r="DYS74" s="14"/>
      <c r="DYT74" s="14"/>
      <c r="DYU74" s="14"/>
      <c r="DYV74" s="14"/>
      <c r="DYW74" s="14"/>
      <c r="DYX74" s="14"/>
      <c r="DYY74" s="14"/>
      <c r="DYZ74" s="14"/>
      <c r="DZA74" s="14"/>
      <c r="DZB74" s="14"/>
      <c r="DZC74" s="14"/>
      <c r="DZD74" s="14"/>
      <c r="DZE74" s="14"/>
      <c r="DZF74" s="14"/>
      <c r="DZG74" s="14"/>
      <c r="DZH74" s="14"/>
      <c r="DZI74" s="14"/>
      <c r="DZJ74" s="14"/>
      <c r="DZK74" s="14"/>
      <c r="DZL74" s="14"/>
      <c r="DZM74" s="14"/>
      <c r="DZN74" s="14"/>
      <c r="DZO74" s="14"/>
      <c r="DZP74" s="14"/>
      <c r="DZQ74" s="14"/>
      <c r="DZR74" s="14"/>
      <c r="DZS74" s="14"/>
      <c r="DZT74" s="14"/>
      <c r="DZU74" s="14"/>
      <c r="DZV74" s="14"/>
      <c r="DZW74" s="14"/>
      <c r="DZX74" s="14"/>
      <c r="DZY74" s="14"/>
      <c r="DZZ74" s="14"/>
      <c r="EAA74" s="14"/>
      <c r="EAB74" s="14"/>
      <c r="EAC74" s="14"/>
      <c r="EAD74" s="14"/>
      <c r="EAE74" s="14"/>
      <c r="EAF74" s="14"/>
      <c r="EAG74" s="14"/>
      <c r="EAH74" s="14"/>
      <c r="EAI74" s="14"/>
      <c r="EAJ74" s="14"/>
      <c r="EAK74" s="14"/>
      <c r="EAL74" s="14"/>
      <c r="EAM74" s="14"/>
      <c r="EAN74" s="14"/>
      <c r="EAO74" s="14"/>
      <c r="EAP74" s="14"/>
      <c r="EAQ74" s="14"/>
      <c r="EAR74" s="14"/>
      <c r="EAS74" s="14"/>
      <c r="EAT74" s="14"/>
      <c r="EAU74" s="14"/>
      <c r="EAV74" s="14"/>
      <c r="EAW74" s="14"/>
      <c r="EAX74" s="14"/>
      <c r="EAY74" s="14"/>
      <c r="EAZ74" s="14"/>
      <c r="EBA74" s="14"/>
      <c r="EBB74" s="14"/>
      <c r="EBC74" s="14"/>
      <c r="EBD74" s="14"/>
      <c r="EBE74" s="14"/>
      <c r="EBF74" s="14"/>
      <c r="EBG74" s="14"/>
      <c r="EBH74" s="14"/>
      <c r="EBI74" s="14"/>
      <c r="EBJ74" s="14"/>
      <c r="EBK74" s="14"/>
      <c r="EBL74" s="14"/>
      <c r="EBM74" s="14"/>
      <c r="EBN74" s="14"/>
      <c r="EBO74" s="14"/>
      <c r="EBP74" s="14"/>
      <c r="EBQ74" s="14"/>
      <c r="EBR74" s="14"/>
      <c r="EBS74" s="14"/>
      <c r="EBT74" s="14"/>
      <c r="EBU74" s="14"/>
      <c r="EBV74" s="14"/>
      <c r="EBW74" s="14"/>
      <c r="EBX74" s="14"/>
      <c r="EBY74" s="14"/>
      <c r="EBZ74" s="14"/>
      <c r="ECA74" s="14"/>
      <c r="ECB74" s="14"/>
      <c r="ECC74" s="14"/>
      <c r="ECD74" s="14"/>
      <c r="ECE74" s="14"/>
      <c r="ECF74" s="14"/>
      <c r="ECG74" s="14"/>
      <c r="ECH74" s="14"/>
      <c r="ECI74" s="14"/>
      <c r="ECJ74" s="14"/>
      <c r="ECK74" s="14"/>
      <c r="ECL74" s="14"/>
      <c r="ECM74" s="14"/>
      <c r="ECN74" s="14"/>
      <c r="ECO74" s="14"/>
      <c r="ECP74" s="14"/>
      <c r="ECQ74" s="14"/>
      <c r="ECR74" s="14"/>
      <c r="ECS74" s="14"/>
      <c r="ECT74" s="14"/>
      <c r="ECU74" s="14"/>
      <c r="ECV74" s="14"/>
      <c r="ECW74" s="14"/>
      <c r="ECX74" s="14"/>
      <c r="ECY74" s="14"/>
      <c r="ECZ74" s="14"/>
      <c r="EDA74" s="14"/>
      <c r="EDB74" s="14"/>
      <c r="EDC74" s="14"/>
      <c r="EDD74" s="14"/>
      <c r="EDE74" s="14"/>
      <c r="EDF74" s="14"/>
      <c r="EDG74" s="14"/>
      <c r="EDH74" s="14"/>
      <c r="EDI74" s="14"/>
      <c r="EDJ74" s="14"/>
      <c r="EDK74" s="14"/>
      <c r="EDL74" s="14"/>
      <c r="EDM74" s="14"/>
      <c r="EDN74" s="14"/>
      <c r="EDO74" s="14"/>
      <c r="EDP74" s="14"/>
      <c r="EDQ74" s="14"/>
      <c r="EDR74" s="14"/>
      <c r="EDS74" s="14"/>
      <c r="EDT74" s="14"/>
      <c r="EDU74" s="14"/>
      <c r="EDV74" s="14"/>
      <c r="EDW74" s="14"/>
      <c r="EDX74" s="14"/>
      <c r="EDY74" s="14"/>
      <c r="EDZ74" s="14"/>
      <c r="EEA74" s="14"/>
      <c r="EEB74" s="14"/>
      <c r="EEC74" s="14"/>
      <c r="EED74" s="14"/>
      <c r="EEE74" s="14"/>
      <c r="EEF74" s="14"/>
      <c r="EEG74" s="14"/>
      <c r="EEH74" s="14"/>
      <c r="EEI74" s="14"/>
      <c r="EEJ74" s="14"/>
      <c r="EEK74" s="14"/>
      <c r="EEL74" s="14"/>
      <c r="EEM74" s="14"/>
      <c r="EEN74" s="14"/>
      <c r="EEO74" s="14"/>
      <c r="EEP74" s="14"/>
      <c r="EEQ74" s="14"/>
      <c r="EER74" s="14"/>
      <c r="EES74" s="14"/>
      <c r="EET74" s="14"/>
      <c r="EEU74" s="14"/>
      <c r="EEV74" s="14"/>
      <c r="EEW74" s="14"/>
      <c r="EEX74" s="14"/>
      <c r="EEY74" s="14"/>
      <c r="EEZ74" s="14"/>
      <c r="EFA74" s="14"/>
      <c r="EFB74" s="14"/>
      <c r="EFC74" s="14"/>
      <c r="EFD74" s="14"/>
      <c r="EFE74" s="14"/>
      <c r="EFF74" s="14"/>
      <c r="EFG74" s="14"/>
      <c r="EFH74" s="14"/>
      <c r="EFI74" s="14"/>
      <c r="EFJ74" s="14"/>
      <c r="EFK74" s="14"/>
      <c r="EFL74" s="14"/>
      <c r="EFM74" s="14"/>
      <c r="EFN74" s="14"/>
      <c r="EFO74" s="14"/>
      <c r="EFP74" s="14"/>
      <c r="EFQ74" s="14"/>
      <c r="EFR74" s="14"/>
      <c r="EFS74" s="14"/>
      <c r="EFT74" s="14"/>
      <c r="EFU74" s="14"/>
      <c r="EFV74" s="14"/>
      <c r="EFW74" s="14"/>
      <c r="EFX74" s="14"/>
      <c r="EFY74" s="14"/>
      <c r="EFZ74" s="14"/>
      <c r="EGA74" s="14"/>
      <c r="EGB74" s="14"/>
      <c r="EGC74" s="14"/>
      <c r="EGD74" s="14"/>
      <c r="EGE74" s="14"/>
      <c r="EGF74" s="14"/>
      <c r="EGG74" s="14"/>
      <c r="EGH74" s="14"/>
      <c r="EGI74" s="14"/>
      <c r="EGJ74" s="14"/>
      <c r="EGK74" s="14"/>
      <c r="EGL74" s="14"/>
      <c r="EGM74" s="14"/>
      <c r="EGN74" s="14"/>
      <c r="EGO74" s="14"/>
      <c r="EGP74" s="14"/>
      <c r="EGQ74" s="14"/>
      <c r="EGR74" s="14"/>
      <c r="EGS74" s="14"/>
      <c r="EGT74" s="14"/>
      <c r="EGU74" s="14"/>
      <c r="EGV74" s="14"/>
      <c r="EGW74" s="14"/>
      <c r="EGX74" s="14"/>
      <c r="EGY74" s="14"/>
      <c r="EGZ74" s="14"/>
      <c r="EHA74" s="14"/>
      <c r="EHB74" s="14"/>
      <c r="EHC74" s="14"/>
      <c r="EHD74" s="14"/>
      <c r="EHE74" s="14"/>
      <c r="EHF74" s="14"/>
      <c r="EHG74" s="14"/>
      <c r="EHH74" s="14"/>
      <c r="EHI74" s="14"/>
      <c r="EHJ74" s="14"/>
      <c r="EHK74" s="14"/>
      <c r="EHL74" s="14"/>
      <c r="EHM74" s="14"/>
      <c r="EHN74" s="14"/>
      <c r="EHO74" s="14"/>
      <c r="EHP74" s="14"/>
      <c r="EHQ74" s="14"/>
      <c r="EHR74" s="14"/>
      <c r="EHS74" s="14"/>
      <c r="EHT74" s="14"/>
      <c r="EHU74" s="14"/>
      <c r="EHV74" s="14"/>
      <c r="EHW74" s="14"/>
      <c r="EHX74" s="14"/>
      <c r="EHY74" s="14"/>
      <c r="EHZ74" s="14"/>
      <c r="EIA74" s="14"/>
      <c r="EIB74" s="14"/>
      <c r="EIC74" s="14"/>
      <c r="EID74" s="14"/>
      <c r="EIE74" s="14"/>
      <c r="EIF74" s="14"/>
      <c r="EIG74" s="14"/>
      <c r="EIH74" s="14"/>
      <c r="EII74" s="14"/>
      <c r="EIJ74" s="14"/>
      <c r="EIK74" s="14"/>
      <c r="EIL74" s="14"/>
      <c r="EIM74" s="14"/>
      <c r="EIN74" s="14"/>
      <c r="EIO74" s="14"/>
      <c r="EIP74" s="14"/>
      <c r="EIQ74" s="14"/>
      <c r="EIR74" s="14"/>
      <c r="EIS74" s="14"/>
      <c r="EIT74" s="14"/>
      <c r="EIU74" s="14"/>
      <c r="EIV74" s="14"/>
      <c r="EIW74" s="14"/>
      <c r="EIX74" s="14"/>
      <c r="EIY74" s="14"/>
      <c r="EIZ74" s="14"/>
      <c r="EJA74" s="14"/>
      <c r="EJB74" s="14"/>
      <c r="EJC74" s="14"/>
      <c r="EJD74" s="14"/>
      <c r="EJE74" s="14"/>
      <c r="EJF74" s="14"/>
      <c r="EJG74" s="14"/>
      <c r="EJH74" s="14"/>
      <c r="EJI74" s="14"/>
      <c r="EJJ74" s="14"/>
      <c r="EJK74" s="14"/>
      <c r="EJL74" s="14"/>
      <c r="EJM74" s="14"/>
      <c r="EJN74" s="14"/>
      <c r="EJO74" s="14"/>
      <c r="EJP74" s="14"/>
      <c r="EJQ74" s="14"/>
      <c r="EJR74" s="14"/>
      <c r="EJS74" s="14"/>
      <c r="EJT74" s="14"/>
      <c r="EJU74" s="14"/>
      <c r="EJV74" s="14"/>
      <c r="EJW74" s="14"/>
      <c r="EJX74" s="14"/>
      <c r="EJY74" s="14"/>
      <c r="EJZ74" s="14"/>
      <c r="EKA74" s="14"/>
      <c r="EKB74" s="14"/>
      <c r="EKC74" s="14"/>
      <c r="EKD74" s="14"/>
      <c r="EKE74" s="14"/>
      <c r="EKF74" s="14"/>
      <c r="EKG74" s="14"/>
      <c r="EKH74" s="14"/>
      <c r="EKI74" s="14"/>
      <c r="EKJ74" s="14"/>
      <c r="EKK74" s="14"/>
      <c r="EKL74" s="14"/>
      <c r="EKM74" s="14"/>
      <c r="EKN74" s="14"/>
      <c r="EKO74" s="14"/>
      <c r="EKP74" s="14"/>
      <c r="EKQ74" s="14"/>
      <c r="EKR74" s="14"/>
      <c r="EKS74" s="14"/>
      <c r="EKT74" s="14"/>
      <c r="EKU74" s="14"/>
      <c r="EKV74" s="14"/>
      <c r="EKW74" s="14"/>
      <c r="EKX74" s="14"/>
      <c r="EKY74" s="14"/>
      <c r="EKZ74" s="14"/>
      <c r="ELA74" s="14"/>
      <c r="ELB74" s="14"/>
      <c r="ELC74" s="14"/>
      <c r="ELD74" s="14"/>
      <c r="ELE74" s="14"/>
      <c r="ELF74" s="14"/>
      <c r="ELG74" s="14"/>
      <c r="ELH74" s="14"/>
      <c r="ELI74" s="14"/>
      <c r="ELJ74" s="14"/>
      <c r="ELK74" s="14"/>
      <c r="ELL74" s="14"/>
      <c r="ELM74" s="14"/>
      <c r="ELN74" s="14"/>
      <c r="ELO74" s="14"/>
      <c r="ELP74" s="14"/>
      <c r="ELQ74" s="14"/>
      <c r="ELR74" s="14"/>
      <c r="ELS74" s="14"/>
      <c r="ELT74" s="14"/>
      <c r="ELU74" s="14"/>
      <c r="ELV74" s="14"/>
      <c r="ELW74" s="14"/>
      <c r="ELX74" s="14"/>
      <c r="ELY74" s="14"/>
      <c r="ELZ74" s="14"/>
      <c r="EMA74" s="14"/>
      <c r="EMB74" s="14"/>
      <c r="EMC74" s="14"/>
      <c r="EMD74" s="14"/>
      <c r="EME74" s="14"/>
      <c r="EMF74" s="14"/>
      <c r="EMG74" s="14"/>
      <c r="EMH74" s="14"/>
      <c r="EMI74" s="14"/>
      <c r="EMJ74" s="14"/>
      <c r="EMK74" s="14"/>
      <c r="EML74" s="14"/>
      <c r="EMM74" s="14"/>
      <c r="EMN74" s="14"/>
      <c r="EMO74" s="14"/>
      <c r="EMP74" s="14"/>
      <c r="EMQ74" s="14"/>
      <c r="EMR74" s="14"/>
      <c r="EMS74" s="14"/>
      <c r="EMT74" s="14"/>
      <c r="EMU74" s="14"/>
      <c r="EMV74" s="14"/>
      <c r="EMW74" s="14"/>
      <c r="EMX74" s="14"/>
      <c r="EMY74" s="14"/>
      <c r="EMZ74" s="14"/>
      <c r="ENA74" s="14"/>
      <c r="ENB74" s="14"/>
      <c r="ENC74" s="14"/>
      <c r="END74" s="14"/>
      <c r="ENE74" s="14"/>
      <c r="ENF74" s="14"/>
      <c r="ENG74" s="14"/>
      <c r="ENH74" s="14"/>
      <c r="ENI74" s="14"/>
      <c r="ENJ74" s="14"/>
      <c r="ENK74" s="14"/>
      <c r="ENL74" s="14"/>
      <c r="ENM74" s="14"/>
      <c r="ENN74" s="14"/>
      <c r="ENO74" s="14"/>
      <c r="ENP74" s="14"/>
      <c r="ENQ74" s="14"/>
      <c r="ENR74" s="14"/>
      <c r="ENS74" s="14"/>
      <c r="ENT74" s="14"/>
      <c r="ENU74" s="14"/>
      <c r="ENV74" s="14"/>
      <c r="ENW74" s="14"/>
      <c r="ENX74" s="14"/>
      <c r="ENY74" s="14"/>
      <c r="ENZ74" s="14"/>
      <c r="EOA74" s="14"/>
      <c r="EOB74" s="14"/>
      <c r="EOC74" s="14"/>
      <c r="EOD74" s="14"/>
      <c r="EOE74" s="14"/>
      <c r="EOF74" s="14"/>
      <c r="EOG74" s="14"/>
      <c r="EOH74" s="14"/>
      <c r="EOI74" s="14"/>
      <c r="EOJ74" s="14"/>
      <c r="EOK74" s="14"/>
      <c r="EOL74" s="14"/>
      <c r="EOM74" s="14"/>
      <c r="EON74" s="14"/>
      <c r="EOO74" s="14"/>
      <c r="EOP74" s="14"/>
      <c r="EOQ74" s="14"/>
      <c r="EOR74" s="14"/>
      <c r="EOS74" s="14"/>
      <c r="EOT74" s="14"/>
      <c r="EOU74" s="14"/>
      <c r="EOV74" s="14"/>
      <c r="EOW74" s="14"/>
      <c r="EOX74" s="14"/>
      <c r="EOY74" s="14"/>
      <c r="EOZ74" s="14"/>
      <c r="EPA74" s="14"/>
      <c r="EPB74" s="14"/>
      <c r="EPC74" s="14"/>
      <c r="EPD74" s="14"/>
      <c r="EPE74" s="14"/>
      <c r="EPF74" s="14"/>
      <c r="EPG74" s="14"/>
      <c r="EPH74" s="14"/>
      <c r="EPI74" s="14"/>
      <c r="EPJ74" s="14"/>
      <c r="EPK74" s="14"/>
      <c r="EPL74" s="14"/>
      <c r="EPM74" s="14"/>
      <c r="EPN74" s="14"/>
      <c r="EPO74" s="14"/>
      <c r="EPP74" s="14"/>
      <c r="EPQ74" s="14"/>
      <c r="EPR74" s="14"/>
      <c r="EPS74" s="14"/>
      <c r="EPT74" s="14"/>
      <c r="EPU74" s="14"/>
      <c r="EPV74" s="14"/>
      <c r="EPW74" s="14"/>
      <c r="EPX74" s="14"/>
      <c r="EPY74" s="14"/>
      <c r="EPZ74" s="14"/>
      <c r="EQA74" s="14"/>
      <c r="EQB74" s="14"/>
      <c r="EQC74" s="14"/>
      <c r="EQD74" s="14"/>
      <c r="EQE74" s="14"/>
      <c r="EQF74" s="14"/>
      <c r="EQG74" s="14"/>
      <c r="EQH74" s="14"/>
      <c r="EQI74" s="14"/>
      <c r="EQJ74" s="14"/>
      <c r="EQK74" s="14"/>
      <c r="EQL74" s="14"/>
      <c r="EQM74" s="14"/>
      <c r="EQN74" s="14"/>
      <c r="EQO74" s="14"/>
      <c r="EQP74" s="14"/>
      <c r="EQQ74" s="14"/>
      <c r="EQR74" s="14"/>
      <c r="EQS74" s="14"/>
      <c r="EQT74" s="14"/>
      <c r="EQU74" s="14"/>
      <c r="EQV74" s="14"/>
      <c r="EQW74" s="14"/>
      <c r="EQX74" s="14"/>
      <c r="EQY74" s="14"/>
      <c r="EQZ74" s="14"/>
      <c r="ERA74" s="14"/>
      <c r="ERB74" s="14"/>
      <c r="ERC74" s="14"/>
      <c r="ERD74" s="14"/>
      <c r="ERE74" s="14"/>
      <c r="ERF74" s="14"/>
      <c r="ERG74" s="14"/>
      <c r="ERH74" s="14"/>
      <c r="ERI74" s="14"/>
      <c r="ERJ74" s="14"/>
      <c r="ERK74" s="14"/>
      <c r="ERL74" s="14"/>
      <c r="ERM74" s="14"/>
      <c r="ERN74" s="14"/>
      <c r="ERO74" s="14"/>
      <c r="ERP74" s="14"/>
      <c r="ERQ74" s="14"/>
      <c r="ERR74" s="14"/>
      <c r="ERS74" s="14"/>
      <c r="ERT74" s="14"/>
      <c r="ERU74" s="14"/>
      <c r="ERV74" s="14"/>
      <c r="ERW74" s="14"/>
      <c r="ERX74" s="14"/>
      <c r="ERY74" s="14"/>
      <c r="ERZ74" s="14"/>
      <c r="ESA74" s="14"/>
      <c r="ESB74" s="14"/>
      <c r="ESC74" s="14"/>
      <c r="ESD74" s="14"/>
      <c r="ESE74" s="14"/>
      <c r="ESF74" s="14"/>
      <c r="ESG74" s="14"/>
      <c r="ESH74" s="14"/>
      <c r="ESI74" s="14"/>
      <c r="ESJ74" s="14"/>
      <c r="ESK74" s="14"/>
      <c r="ESL74" s="14"/>
      <c r="ESM74" s="14"/>
      <c r="ESN74" s="14"/>
      <c r="ESO74" s="14"/>
      <c r="ESP74" s="14"/>
      <c r="ESQ74" s="14"/>
      <c r="ESR74" s="14"/>
      <c r="ESS74" s="14"/>
      <c r="EST74" s="14"/>
      <c r="ESU74" s="14"/>
      <c r="ESV74" s="14"/>
      <c r="ESW74" s="14"/>
      <c r="ESX74" s="14"/>
      <c r="ESY74" s="14"/>
      <c r="ESZ74" s="14"/>
      <c r="ETA74" s="14"/>
      <c r="ETB74" s="14"/>
      <c r="ETC74" s="14"/>
      <c r="ETD74" s="14"/>
      <c r="ETE74" s="14"/>
      <c r="ETF74" s="14"/>
      <c r="ETG74" s="14"/>
      <c r="ETH74" s="14"/>
      <c r="ETI74" s="14"/>
      <c r="ETJ74" s="14"/>
      <c r="ETK74" s="14"/>
      <c r="ETL74" s="14"/>
      <c r="ETM74" s="14"/>
      <c r="ETN74" s="14"/>
      <c r="ETO74" s="14"/>
      <c r="ETP74" s="14"/>
      <c r="ETQ74" s="14"/>
      <c r="ETR74" s="14"/>
      <c r="ETS74" s="14"/>
      <c r="ETT74" s="14"/>
      <c r="ETU74" s="14"/>
      <c r="ETV74" s="14"/>
      <c r="ETW74" s="14"/>
      <c r="ETX74" s="14"/>
      <c r="ETY74" s="14"/>
      <c r="ETZ74" s="14"/>
      <c r="EUA74" s="14"/>
      <c r="EUB74" s="14"/>
      <c r="EUC74" s="14"/>
      <c r="EUD74" s="14"/>
      <c r="EUE74" s="14"/>
      <c r="EUF74" s="14"/>
      <c r="EUG74" s="14"/>
      <c r="EUH74" s="14"/>
      <c r="EUI74" s="14"/>
      <c r="EUJ74" s="14"/>
      <c r="EUK74" s="14"/>
      <c r="EUL74" s="14"/>
      <c r="EUM74" s="14"/>
      <c r="EUN74" s="14"/>
      <c r="EUO74" s="14"/>
      <c r="EUP74" s="14"/>
      <c r="EUQ74" s="14"/>
      <c r="EUR74" s="14"/>
      <c r="EUS74" s="14"/>
      <c r="EUT74" s="14"/>
      <c r="EUU74" s="14"/>
      <c r="EUV74" s="14"/>
      <c r="EUW74" s="14"/>
      <c r="EUX74" s="14"/>
      <c r="EUY74" s="14"/>
      <c r="EUZ74" s="14"/>
      <c r="EVA74" s="14"/>
      <c r="EVB74" s="14"/>
      <c r="EVC74" s="14"/>
      <c r="EVD74" s="14"/>
      <c r="EVE74" s="14"/>
      <c r="EVF74" s="14"/>
      <c r="EVG74" s="14"/>
      <c r="EVH74" s="14"/>
      <c r="EVI74" s="14"/>
      <c r="EVJ74" s="14"/>
      <c r="EVK74" s="14"/>
      <c r="EVL74" s="14"/>
      <c r="EVM74" s="14"/>
      <c r="EVN74" s="14"/>
      <c r="EVO74" s="14"/>
      <c r="EVP74" s="14"/>
      <c r="EVQ74" s="14"/>
      <c r="EVR74" s="14"/>
      <c r="EVS74" s="14"/>
      <c r="EVT74" s="14"/>
      <c r="EVU74" s="14"/>
      <c r="EVV74" s="14"/>
      <c r="EVW74" s="14"/>
      <c r="EVX74" s="14"/>
      <c r="EVY74" s="14"/>
      <c r="EVZ74" s="14"/>
      <c r="EWA74" s="14"/>
      <c r="EWB74" s="14"/>
      <c r="EWC74" s="14"/>
      <c r="EWD74" s="14"/>
      <c r="EWE74" s="14"/>
      <c r="EWF74" s="14"/>
      <c r="EWG74" s="14"/>
      <c r="EWH74" s="14"/>
      <c r="EWI74" s="14"/>
      <c r="EWJ74" s="14"/>
      <c r="EWK74" s="14"/>
      <c r="EWL74" s="14"/>
      <c r="EWM74" s="14"/>
      <c r="EWN74" s="14"/>
      <c r="EWO74" s="14"/>
      <c r="EWP74" s="14"/>
      <c r="EWQ74" s="14"/>
      <c r="EWR74" s="14"/>
      <c r="EWS74" s="14"/>
      <c r="EWT74" s="14"/>
      <c r="EWU74" s="14"/>
      <c r="EWV74" s="14"/>
      <c r="EWW74" s="14"/>
      <c r="EWX74" s="14"/>
      <c r="EWY74" s="14"/>
      <c r="EWZ74" s="14"/>
      <c r="EXA74" s="14"/>
      <c r="EXB74" s="14"/>
      <c r="EXC74" s="14"/>
      <c r="EXD74" s="14"/>
      <c r="EXE74" s="14"/>
      <c r="EXF74" s="14"/>
      <c r="EXG74" s="14"/>
      <c r="EXH74" s="14"/>
      <c r="EXI74" s="14"/>
      <c r="EXJ74" s="14"/>
      <c r="EXK74" s="14"/>
      <c r="EXL74" s="14"/>
      <c r="EXM74" s="14"/>
      <c r="EXN74" s="14"/>
      <c r="EXO74" s="14"/>
      <c r="EXP74" s="14"/>
      <c r="EXQ74" s="14"/>
      <c r="EXR74" s="14"/>
      <c r="EXS74" s="14"/>
      <c r="EXT74" s="14"/>
      <c r="EXU74" s="14"/>
      <c r="EXV74" s="14"/>
      <c r="EXW74" s="14"/>
      <c r="EXX74" s="14"/>
      <c r="EXY74" s="14"/>
      <c r="EXZ74" s="14"/>
      <c r="EYA74" s="14"/>
      <c r="EYB74" s="14"/>
      <c r="EYC74" s="14"/>
      <c r="EYD74" s="14"/>
      <c r="EYE74" s="14"/>
      <c r="EYF74" s="14"/>
      <c r="EYG74" s="14"/>
      <c r="EYH74" s="14"/>
      <c r="EYI74" s="14"/>
      <c r="EYJ74" s="14"/>
      <c r="EYK74" s="14"/>
      <c r="EYL74" s="14"/>
      <c r="EYM74" s="14"/>
      <c r="EYN74" s="14"/>
      <c r="EYO74" s="14"/>
      <c r="EYP74" s="14"/>
      <c r="EYQ74" s="14"/>
      <c r="EYR74" s="14"/>
      <c r="EYS74" s="14"/>
      <c r="EYT74" s="14"/>
      <c r="EYU74" s="14"/>
      <c r="EYV74" s="14"/>
      <c r="EYW74" s="14"/>
      <c r="EYX74" s="14"/>
      <c r="EYY74" s="14"/>
      <c r="EYZ74" s="14"/>
      <c r="EZA74" s="14"/>
      <c r="EZB74" s="14"/>
      <c r="EZC74" s="14"/>
      <c r="EZD74" s="14"/>
      <c r="EZE74" s="14"/>
      <c r="EZF74" s="14"/>
      <c r="EZG74" s="14"/>
      <c r="EZH74" s="14"/>
      <c r="EZI74" s="14"/>
      <c r="EZJ74" s="14"/>
      <c r="EZK74" s="14"/>
      <c r="EZL74" s="14"/>
      <c r="EZM74" s="14"/>
      <c r="EZN74" s="14"/>
      <c r="EZO74" s="14"/>
      <c r="EZP74" s="14"/>
      <c r="EZQ74" s="14"/>
      <c r="EZR74" s="14"/>
      <c r="EZS74" s="14"/>
      <c r="EZT74" s="14"/>
      <c r="EZU74" s="14"/>
      <c r="EZV74" s="14"/>
      <c r="EZW74" s="14"/>
      <c r="EZX74" s="14"/>
      <c r="EZY74" s="14"/>
      <c r="EZZ74" s="14"/>
      <c r="FAA74" s="14"/>
      <c r="FAB74" s="14"/>
      <c r="FAC74" s="14"/>
      <c r="FAD74" s="14"/>
      <c r="FAE74" s="14"/>
      <c r="FAF74" s="14"/>
      <c r="FAG74" s="14"/>
      <c r="FAH74" s="14"/>
      <c r="FAI74" s="14"/>
      <c r="FAJ74" s="14"/>
      <c r="FAK74" s="14"/>
      <c r="FAL74" s="14"/>
      <c r="FAM74" s="14"/>
      <c r="FAN74" s="14"/>
      <c r="FAO74" s="14"/>
      <c r="FAP74" s="14"/>
      <c r="FAQ74" s="14"/>
      <c r="FAR74" s="14"/>
      <c r="FAS74" s="14"/>
      <c r="FAT74" s="14"/>
      <c r="FAU74" s="14"/>
      <c r="FAV74" s="14"/>
      <c r="FAW74" s="14"/>
      <c r="FAX74" s="14"/>
      <c r="FAY74" s="14"/>
      <c r="FAZ74" s="14"/>
      <c r="FBA74" s="14"/>
      <c r="FBB74" s="14"/>
      <c r="FBC74" s="14"/>
      <c r="FBD74" s="14"/>
      <c r="FBE74" s="14"/>
      <c r="FBF74" s="14"/>
      <c r="FBG74" s="14"/>
      <c r="FBH74" s="14"/>
      <c r="FBI74" s="14"/>
      <c r="FBJ74" s="14"/>
      <c r="FBK74" s="14"/>
      <c r="FBL74" s="14"/>
      <c r="FBM74" s="14"/>
      <c r="FBN74" s="14"/>
      <c r="FBO74" s="14"/>
      <c r="FBP74" s="14"/>
      <c r="FBQ74" s="14"/>
      <c r="FBR74" s="14"/>
      <c r="FBS74" s="14"/>
      <c r="FBT74" s="14"/>
      <c r="FBU74" s="14"/>
      <c r="FBV74" s="14"/>
      <c r="FBW74" s="14"/>
      <c r="FBX74" s="14"/>
      <c r="FBY74" s="14"/>
      <c r="FBZ74" s="14"/>
      <c r="FCA74" s="14"/>
      <c r="FCB74" s="14"/>
      <c r="FCC74" s="14"/>
      <c r="FCD74" s="14"/>
      <c r="FCE74" s="14"/>
      <c r="FCF74" s="14"/>
      <c r="FCG74" s="14"/>
      <c r="FCH74" s="14"/>
      <c r="FCI74" s="14"/>
      <c r="FCJ74" s="14"/>
      <c r="FCK74" s="14"/>
      <c r="FCL74" s="14"/>
      <c r="FCM74" s="14"/>
      <c r="FCN74" s="14"/>
      <c r="FCO74" s="14"/>
      <c r="FCP74" s="14"/>
      <c r="FCQ74" s="14"/>
      <c r="FCR74" s="14"/>
      <c r="FCS74" s="14"/>
      <c r="FCT74" s="14"/>
      <c r="FCU74" s="14"/>
      <c r="FCV74" s="14"/>
      <c r="FCW74" s="14"/>
      <c r="FCX74" s="14"/>
      <c r="FCY74" s="14"/>
      <c r="FCZ74" s="14"/>
      <c r="FDA74" s="14"/>
      <c r="FDB74" s="14"/>
      <c r="FDC74" s="14"/>
      <c r="FDD74" s="14"/>
      <c r="FDE74" s="14"/>
      <c r="FDF74" s="14"/>
      <c r="FDG74" s="14"/>
      <c r="FDH74" s="14"/>
      <c r="FDI74" s="14"/>
      <c r="FDJ74" s="14"/>
      <c r="FDK74" s="14"/>
      <c r="FDL74" s="14"/>
      <c r="FDM74" s="14"/>
      <c r="FDN74" s="14"/>
      <c r="FDO74" s="14"/>
      <c r="FDP74" s="14"/>
      <c r="FDQ74" s="14"/>
      <c r="FDR74" s="14"/>
      <c r="FDS74" s="14"/>
      <c r="FDT74" s="14"/>
      <c r="FDU74" s="14"/>
      <c r="FDV74" s="14"/>
      <c r="FDW74" s="14"/>
      <c r="FDX74" s="14"/>
      <c r="FDY74" s="14"/>
      <c r="FDZ74" s="14"/>
      <c r="FEA74" s="14"/>
      <c r="FEB74" s="14"/>
      <c r="FEC74" s="14"/>
      <c r="FED74" s="14"/>
      <c r="FEE74" s="14"/>
      <c r="FEF74" s="14"/>
      <c r="FEG74" s="14"/>
      <c r="FEH74" s="14"/>
      <c r="FEI74" s="14"/>
      <c r="FEJ74" s="14"/>
      <c r="FEK74" s="14"/>
      <c r="FEL74" s="14"/>
      <c r="FEM74" s="14"/>
      <c r="FEN74" s="14"/>
      <c r="FEO74" s="14"/>
      <c r="FEP74" s="14"/>
      <c r="FEQ74" s="14"/>
      <c r="FER74" s="14"/>
      <c r="FES74" s="14"/>
      <c r="FET74" s="14"/>
      <c r="FEU74" s="14"/>
      <c r="FEV74" s="14"/>
      <c r="FEW74" s="14"/>
      <c r="FEX74" s="14"/>
      <c r="FEY74" s="14"/>
      <c r="FEZ74" s="14"/>
      <c r="FFA74" s="14"/>
      <c r="FFB74" s="14"/>
      <c r="FFC74" s="14"/>
      <c r="FFD74" s="14"/>
      <c r="FFE74" s="14"/>
      <c r="FFF74" s="14"/>
      <c r="FFG74" s="14"/>
      <c r="FFH74" s="14"/>
      <c r="FFI74" s="14"/>
      <c r="FFJ74" s="14"/>
      <c r="FFK74" s="14"/>
      <c r="FFL74" s="14"/>
      <c r="FFM74" s="14"/>
      <c r="FFN74" s="14"/>
      <c r="FFO74" s="14"/>
      <c r="FFP74" s="14"/>
      <c r="FFQ74" s="14"/>
      <c r="FFR74" s="14"/>
      <c r="FFS74" s="14"/>
      <c r="FFT74" s="14"/>
      <c r="FFU74" s="14"/>
      <c r="FFV74" s="14"/>
      <c r="FFW74" s="14"/>
      <c r="FFX74" s="14"/>
      <c r="FFY74" s="14"/>
      <c r="FFZ74" s="14"/>
      <c r="FGA74" s="14"/>
      <c r="FGB74" s="14"/>
      <c r="FGC74" s="14"/>
      <c r="FGD74" s="14"/>
      <c r="FGE74" s="14"/>
      <c r="FGF74" s="14"/>
      <c r="FGG74" s="14"/>
      <c r="FGH74" s="14"/>
      <c r="FGI74" s="14"/>
      <c r="FGJ74" s="14"/>
      <c r="FGK74" s="14"/>
      <c r="FGL74" s="14"/>
      <c r="FGM74" s="14"/>
      <c r="FGN74" s="14"/>
      <c r="FGO74" s="14"/>
      <c r="FGP74" s="14"/>
      <c r="FGQ74" s="14"/>
      <c r="FGR74" s="14"/>
      <c r="FGS74" s="14"/>
      <c r="FGT74" s="14"/>
      <c r="FGU74" s="14"/>
      <c r="FGV74" s="14"/>
      <c r="FGW74" s="14"/>
      <c r="FGX74" s="14"/>
      <c r="FGY74" s="14"/>
      <c r="FGZ74" s="14"/>
      <c r="FHA74" s="14"/>
      <c r="FHB74" s="14"/>
      <c r="FHC74" s="14"/>
      <c r="FHD74" s="14"/>
      <c r="FHE74" s="14"/>
      <c r="FHF74" s="14"/>
      <c r="FHG74" s="14"/>
      <c r="FHH74" s="14"/>
      <c r="FHI74" s="14"/>
      <c r="FHJ74" s="14"/>
      <c r="FHK74" s="14"/>
      <c r="FHL74" s="14"/>
      <c r="FHM74" s="14"/>
      <c r="FHN74" s="14"/>
      <c r="FHO74" s="14"/>
      <c r="FHP74" s="14"/>
      <c r="FHQ74" s="14"/>
      <c r="FHR74" s="14"/>
      <c r="FHS74" s="14"/>
      <c r="FHT74" s="14"/>
      <c r="FHU74" s="14"/>
      <c r="FHV74" s="14"/>
      <c r="FHW74" s="14"/>
      <c r="FHX74" s="14"/>
      <c r="FHY74" s="14"/>
      <c r="FHZ74" s="14"/>
      <c r="FIA74" s="14"/>
      <c r="FIB74" s="14"/>
      <c r="FIC74" s="14"/>
      <c r="FID74" s="14"/>
      <c r="FIE74" s="14"/>
      <c r="FIF74" s="14"/>
      <c r="FIG74" s="14"/>
      <c r="FIH74" s="14"/>
      <c r="FII74" s="14"/>
      <c r="FIJ74" s="14"/>
      <c r="FIK74" s="14"/>
      <c r="FIL74" s="14"/>
      <c r="FIM74" s="14"/>
      <c r="FIN74" s="14"/>
      <c r="FIO74" s="14"/>
      <c r="FIP74" s="14"/>
      <c r="FIQ74" s="14"/>
      <c r="FIR74" s="14"/>
      <c r="FIS74" s="14"/>
      <c r="FIT74" s="14"/>
      <c r="FIU74" s="14"/>
      <c r="FIV74" s="14"/>
      <c r="FIW74" s="14"/>
      <c r="FIX74" s="14"/>
      <c r="FIY74" s="14"/>
      <c r="FIZ74" s="14"/>
      <c r="FJA74" s="14"/>
      <c r="FJB74" s="14"/>
      <c r="FJC74" s="14"/>
      <c r="FJD74" s="14"/>
      <c r="FJE74" s="14"/>
      <c r="FJF74" s="14"/>
      <c r="FJG74" s="14"/>
      <c r="FJH74" s="14"/>
      <c r="FJI74" s="14"/>
      <c r="FJJ74" s="14"/>
      <c r="FJK74" s="14"/>
      <c r="FJL74" s="14"/>
      <c r="FJM74" s="14"/>
      <c r="FJN74" s="14"/>
      <c r="FJO74" s="14"/>
      <c r="FJP74" s="14"/>
      <c r="FJQ74" s="14"/>
      <c r="FJR74" s="14"/>
      <c r="FJS74" s="14"/>
      <c r="FJT74" s="14"/>
      <c r="FJU74" s="14"/>
      <c r="FJV74" s="14"/>
      <c r="FJW74" s="14"/>
      <c r="FJX74" s="14"/>
      <c r="FJY74" s="14"/>
      <c r="FJZ74" s="14"/>
      <c r="FKA74" s="14"/>
      <c r="FKB74" s="14"/>
      <c r="FKC74" s="14"/>
      <c r="FKD74" s="14"/>
      <c r="FKE74" s="14"/>
      <c r="FKF74" s="14"/>
      <c r="FKG74" s="14"/>
      <c r="FKH74" s="14"/>
      <c r="FKI74" s="14"/>
      <c r="FKJ74" s="14"/>
      <c r="FKK74" s="14"/>
      <c r="FKL74" s="14"/>
      <c r="FKM74" s="14"/>
      <c r="FKN74" s="14"/>
      <c r="FKO74" s="14"/>
      <c r="FKP74" s="14"/>
      <c r="FKQ74" s="14"/>
      <c r="FKR74" s="14"/>
      <c r="FKS74" s="14"/>
      <c r="FKT74" s="14"/>
      <c r="FKU74" s="14"/>
      <c r="FKV74" s="14"/>
      <c r="FKW74" s="14"/>
      <c r="FKX74" s="14"/>
      <c r="FKY74" s="14"/>
      <c r="FKZ74" s="14"/>
      <c r="FLA74" s="14"/>
      <c r="FLB74" s="14"/>
      <c r="FLC74" s="14"/>
      <c r="FLD74" s="14"/>
      <c r="FLE74" s="14"/>
      <c r="FLF74" s="14"/>
      <c r="FLG74" s="14"/>
      <c r="FLH74" s="14"/>
      <c r="FLI74" s="14"/>
      <c r="FLJ74" s="14"/>
      <c r="FLK74" s="14"/>
      <c r="FLL74" s="14"/>
      <c r="FLM74" s="14"/>
      <c r="FLN74" s="14"/>
      <c r="FLO74" s="14"/>
      <c r="FLP74" s="14"/>
      <c r="FLQ74" s="14"/>
      <c r="FLR74" s="14"/>
      <c r="FLS74" s="14"/>
      <c r="FLT74" s="14"/>
      <c r="FLU74" s="14"/>
      <c r="FLV74" s="14"/>
      <c r="FLW74" s="14"/>
      <c r="FLX74" s="14"/>
      <c r="FLY74" s="14"/>
      <c r="FLZ74" s="14"/>
      <c r="FMA74" s="14"/>
      <c r="FMB74" s="14"/>
      <c r="FMC74" s="14"/>
      <c r="FMD74" s="14"/>
      <c r="FME74" s="14"/>
      <c r="FMF74" s="14"/>
      <c r="FMG74" s="14"/>
      <c r="FMH74" s="14"/>
      <c r="FMI74" s="14"/>
      <c r="FMJ74" s="14"/>
      <c r="FMK74" s="14"/>
      <c r="FML74" s="14"/>
      <c r="FMM74" s="14"/>
      <c r="FMN74" s="14"/>
      <c r="FMO74" s="14"/>
      <c r="FMP74" s="14"/>
      <c r="FMQ74" s="14"/>
      <c r="FMR74" s="14"/>
      <c r="FMS74" s="14"/>
      <c r="FMT74" s="14"/>
      <c r="FMU74" s="14"/>
      <c r="FMV74" s="14"/>
      <c r="FMW74" s="14"/>
      <c r="FMX74" s="14"/>
      <c r="FMY74" s="14"/>
      <c r="FMZ74" s="14"/>
      <c r="FNA74" s="14"/>
      <c r="FNB74" s="14"/>
      <c r="FNC74" s="14"/>
      <c r="FND74" s="14"/>
      <c r="FNE74" s="14"/>
      <c r="FNF74" s="14"/>
      <c r="FNG74" s="14"/>
      <c r="FNH74" s="14"/>
      <c r="FNI74" s="14"/>
      <c r="FNJ74" s="14"/>
      <c r="FNK74" s="14"/>
      <c r="FNL74" s="14"/>
      <c r="FNM74" s="14"/>
      <c r="FNN74" s="14"/>
      <c r="FNO74" s="14"/>
      <c r="FNP74" s="14"/>
      <c r="FNQ74" s="14"/>
      <c r="FNR74" s="14"/>
      <c r="FNS74" s="14"/>
      <c r="FNT74" s="14"/>
      <c r="FNU74" s="14"/>
      <c r="FNV74" s="14"/>
      <c r="FNW74" s="14"/>
      <c r="FNX74" s="14"/>
      <c r="FNY74" s="14"/>
      <c r="FNZ74" s="14"/>
      <c r="FOA74" s="14"/>
      <c r="FOB74" s="14"/>
      <c r="FOC74" s="14"/>
      <c r="FOD74" s="14"/>
      <c r="FOE74" s="14"/>
      <c r="FOF74" s="14"/>
      <c r="FOG74" s="14"/>
      <c r="FOH74" s="14"/>
      <c r="FOI74" s="14"/>
      <c r="FOJ74" s="14"/>
      <c r="FOK74" s="14"/>
      <c r="FOL74" s="14"/>
      <c r="FOM74" s="14"/>
      <c r="FON74" s="14"/>
      <c r="FOO74" s="14"/>
      <c r="FOP74" s="14"/>
      <c r="FOQ74" s="14"/>
      <c r="FOR74" s="14"/>
      <c r="FOS74" s="14"/>
      <c r="FOT74" s="14"/>
      <c r="FOU74" s="14"/>
      <c r="FOV74" s="14"/>
      <c r="FOW74" s="14"/>
      <c r="FOX74" s="14"/>
      <c r="FOY74" s="14"/>
      <c r="FOZ74" s="14"/>
      <c r="FPA74" s="14"/>
      <c r="FPB74" s="14"/>
      <c r="FPC74" s="14"/>
      <c r="FPD74" s="14"/>
      <c r="FPE74" s="14"/>
      <c r="FPF74" s="14"/>
      <c r="FPG74" s="14"/>
      <c r="FPH74" s="14"/>
      <c r="FPI74" s="14"/>
      <c r="FPJ74" s="14"/>
      <c r="FPK74" s="14"/>
      <c r="FPL74" s="14"/>
      <c r="FPM74" s="14"/>
      <c r="FPN74" s="14"/>
      <c r="FPO74" s="14"/>
      <c r="FPP74" s="14"/>
      <c r="FPQ74" s="14"/>
      <c r="FPR74" s="14"/>
      <c r="FPS74" s="14"/>
      <c r="FPT74" s="14"/>
      <c r="FPU74" s="14"/>
      <c r="FPV74" s="14"/>
      <c r="FPW74" s="14"/>
      <c r="FPX74" s="14"/>
      <c r="FPY74" s="14"/>
      <c r="FPZ74" s="14"/>
      <c r="FQA74" s="14"/>
      <c r="FQB74" s="14"/>
      <c r="FQC74" s="14"/>
      <c r="FQD74" s="14"/>
      <c r="FQE74" s="14"/>
      <c r="FQF74" s="14"/>
      <c r="FQG74" s="14"/>
      <c r="FQH74" s="14"/>
      <c r="FQI74" s="14"/>
      <c r="FQJ74" s="14"/>
      <c r="FQK74" s="14"/>
      <c r="FQL74" s="14"/>
      <c r="FQM74" s="14"/>
      <c r="FQN74" s="14"/>
      <c r="FQO74" s="14"/>
      <c r="FQP74" s="14"/>
      <c r="FQQ74" s="14"/>
      <c r="FQR74" s="14"/>
      <c r="FQS74" s="14"/>
      <c r="FQT74" s="14"/>
      <c r="FQU74" s="14"/>
      <c r="FQV74" s="14"/>
      <c r="FQW74" s="14"/>
      <c r="FQX74" s="14"/>
      <c r="FQY74" s="14"/>
      <c r="FQZ74" s="14"/>
      <c r="FRA74" s="14"/>
      <c r="FRB74" s="14"/>
      <c r="FRC74" s="14"/>
      <c r="FRD74" s="14"/>
      <c r="FRE74" s="14"/>
      <c r="FRF74" s="14"/>
      <c r="FRG74" s="14"/>
      <c r="FRH74" s="14"/>
      <c r="FRI74" s="14"/>
      <c r="FRJ74" s="14"/>
      <c r="FRK74" s="14"/>
      <c r="FRL74" s="14"/>
      <c r="FRM74" s="14"/>
      <c r="FRN74" s="14"/>
      <c r="FRO74" s="14"/>
      <c r="FRP74" s="14"/>
      <c r="FRQ74" s="14"/>
      <c r="FRR74" s="14"/>
      <c r="FRS74" s="14"/>
      <c r="FRT74" s="14"/>
      <c r="FRU74" s="14"/>
      <c r="FRV74" s="14"/>
      <c r="FRW74" s="14"/>
      <c r="FRX74" s="14"/>
      <c r="FRY74" s="14"/>
      <c r="FRZ74" s="14"/>
      <c r="FSA74" s="14"/>
      <c r="FSB74" s="14"/>
      <c r="FSC74" s="14"/>
      <c r="FSD74" s="14"/>
      <c r="FSE74" s="14"/>
      <c r="FSF74" s="14"/>
      <c r="FSG74" s="14"/>
      <c r="FSH74" s="14"/>
      <c r="FSI74" s="14"/>
      <c r="FSJ74" s="14"/>
      <c r="FSK74" s="14"/>
      <c r="FSL74" s="14"/>
      <c r="FSM74" s="14"/>
      <c r="FSN74" s="14"/>
      <c r="FSO74" s="14"/>
      <c r="FSP74" s="14"/>
      <c r="FSQ74" s="14"/>
      <c r="FSR74" s="14"/>
      <c r="FSS74" s="14"/>
      <c r="FST74" s="14"/>
      <c r="FSU74" s="14"/>
      <c r="FSV74" s="14"/>
      <c r="FSW74" s="14"/>
      <c r="FSX74" s="14"/>
      <c r="FSY74" s="14"/>
      <c r="FSZ74" s="14"/>
      <c r="FTA74" s="14"/>
      <c r="FTB74" s="14"/>
      <c r="FTC74" s="14"/>
      <c r="FTD74" s="14"/>
      <c r="FTE74" s="14"/>
      <c r="FTF74" s="14"/>
      <c r="FTG74" s="14"/>
      <c r="FTH74" s="14"/>
      <c r="FTI74" s="14"/>
      <c r="FTJ74" s="14"/>
      <c r="FTK74" s="14"/>
      <c r="FTL74" s="14"/>
      <c r="FTM74" s="14"/>
      <c r="FTN74" s="14"/>
      <c r="FTO74" s="14"/>
      <c r="FTP74" s="14"/>
      <c r="FTQ74" s="14"/>
      <c r="FTR74" s="14"/>
      <c r="FTS74" s="14"/>
      <c r="FTT74" s="14"/>
      <c r="FTU74" s="14"/>
      <c r="FTV74" s="14"/>
      <c r="FTW74" s="14"/>
      <c r="FTX74" s="14"/>
      <c r="FTY74" s="14"/>
      <c r="FTZ74" s="14"/>
      <c r="FUA74" s="14"/>
      <c r="FUB74" s="14"/>
      <c r="FUC74" s="14"/>
      <c r="FUD74" s="14"/>
      <c r="FUE74" s="14"/>
      <c r="FUF74" s="14"/>
      <c r="FUG74" s="14"/>
      <c r="FUH74" s="14"/>
      <c r="FUI74" s="14"/>
      <c r="FUJ74" s="14"/>
      <c r="FUK74" s="14"/>
      <c r="FUL74" s="14"/>
      <c r="FUM74" s="14"/>
      <c r="FUN74" s="14"/>
      <c r="FUO74" s="14"/>
      <c r="FUP74" s="14"/>
      <c r="FUQ74" s="14"/>
      <c r="FUR74" s="14"/>
      <c r="FUS74" s="14"/>
      <c r="FUT74" s="14"/>
      <c r="FUU74" s="14"/>
      <c r="FUV74" s="14"/>
      <c r="FUW74" s="14"/>
      <c r="FUX74" s="14"/>
      <c r="FUY74" s="14"/>
      <c r="FUZ74" s="14"/>
      <c r="FVA74" s="14"/>
      <c r="FVB74" s="14"/>
      <c r="FVC74" s="14"/>
      <c r="FVD74" s="14"/>
      <c r="FVE74" s="14"/>
      <c r="FVF74" s="14"/>
      <c r="FVG74" s="14"/>
      <c r="FVH74" s="14"/>
      <c r="FVI74" s="14"/>
      <c r="FVJ74" s="14"/>
      <c r="FVK74" s="14"/>
      <c r="FVL74" s="14"/>
      <c r="FVM74" s="14"/>
      <c r="FVN74" s="14"/>
      <c r="FVO74" s="14"/>
      <c r="FVP74" s="14"/>
      <c r="FVQ74" s="14"/>
      <c r="FVR74" s="14"/>
      <c r="FVS74" s="14"/>
      <c r="FVT74" s="14"/>
      <c r="FVU74" s="14"/>
      <c r="FVV74" s="14"/>
      <c r="FVW74" s="14"/>
      <c r="FVX74" s="14"/>
      <c r="FVY74" s="14"/>
      <c r="FVZ74" s="14"/>
      <c r="FWA74" s="14"/>
      <c r="FWB74" s="14"/>
      <c r="FWC74" s="14"/>
      <c r="FWD74" s="14"/>
      <c r="FWE74" s="14"/>
      <c r="FWF74" s="14"/>
      <c r="FWG74" s="14"/>
      <c r="FWH74" s="14"/>
      <c r="FWI74" s="14"/>
      <c r="FWJ74" s="14"/>
      <c r="FWK74" s="14"/>
      <c r="FWL74" s="14"/>
      <c r="FWM74" s="14"/>
      <c r="FWN74" s="14"/>
      <c r="FWO74" s="14"/>
      <c r="FWP74" s="14"/>
      <c r="FWQ74" s="14"/>
      <c r="FWR74" s="14"/>
      <c r="FWS74" s="14"/>
      <c r="FWT74" s="14"/>
      <c r="FWU74" s="14"/>
      <c r="FWV74" s="14"/>
      <c r="FWW74" s="14"/>
      <c r="FWX74" s="14"/>
      <c r="FWY74" s="14"/>
      <c r="FWZ74" s="14"/>
      <c r="FXA74" s="14"/>
      <c r="FXB74" s="14"/>
      <c r="FXC74" s="14"/>
      <c r="FXD74" s="14"/>
      <c r="FXE74" s="14"/>
      <c r="FXF74" s="14"/>
      <c r="FXG74" s="14"/>
      <c r="FXH74" s="14"/>
      <c r="FXI74" s="14"/>
      <c r="FXJ74" s="14"/>
      <c r="FXK74" s="14"/>
      <c r="FXL74" s="14"/>
      <c r="FXM74" s="14"/>
      <c r="FXN74" s="14"/>
      <c r="FXO74" s="14"/>
      <c r="FXP74" s="14"/>
      <c r="FXQ74" s="14"/>
      <c r="FXR74" s="14"/>
      <c r="FXS74" s="14"/>
      <c r="FXT74" s="14"/>
      <c r="FXU74" s="14"/>
      <c r="FXV74" s="14"/>
      <c r="FXW74" s="14"/>
      <c r="FXX74" s="14"/>
      <c r="FXY74" s="14"/>
      <c r="FXZ74" s="14"/>
      <c r="FYA74" s="14"/>
      <c r="FYB74" s="14"/>
      <c r="FYC74" s="14"/>
      <c r="FYD74" s="14"/>
      <c r="FYE74" s="14"/>
      <c r="FYF74" s="14"/>
      <c r="FYG74" s="14"/>
      <c r="FYH74" s="14"/>
      <c r="FYI74" s="14"/>
      <c r="FYJ74" s="14"/>
      <c r="FYK74" s="14"/>
      <c r="FYL74" s="14"/>
      <c r="FYM74" s="14"/>
      <c r="FYN74" s="14"/>
      <c r="FYO74" s="14"/>
      <c r="FYP74" s="14"/>
      <c r="FYQ74" s="14"/>
      <c r="FYR74" s="14"/>
      <c r="FYS74" s="14"/>
      <c r="FYT74" s="14"/>
      <c r="FYU74" s="14"/>
      <c r="FYV74" s="14"/>
      <c r="FYW74" s="14"/>
      <c r="FYX74" s="14"/>
      <c r="FYY74" s="14"/>
      <c r="FYZ74" s="14"/>
      <c r="FZA74" s="14"/>
      <c r="FZB74" s="14"/>
      <c r="FZC74" s="14"/>
      <c r="FZD74" s="14"/>
      <c r="FZE74" s="14"/>
      <c r="FZF74" s="14"/>
      <c r="FZG74" s="14"/>
      <c r="FZH74" s="14"/>
      <c r="FZI74" s="14"/>
      <c r="FZJ74" s="14"/>
      <c r="FZK74" s="14"/>
      <c r="FZL74" s="14"/>
      <c r="FZM74" s="14"/>
      <c r="FZN74" s="14"/>
      <c r="FZO74" s="14"/>
      <c r="FZP74" s="14"/>
      <c r="FZQ74" s="14"/>
      <c r="FZR74" s="14"/>
      <c r="FZS74" s="14"/>
      <c r="FZT74" s="14"/>
      <c r="FZU74" s="14"/>
      <c r="FZV74" s="14"/>
      <c r="FZW74" s="14"/>
      <c r="FZX74" s="14"/>
      <c r="FZY74" s="14"/>
      <c r="FZZ74" s="14"/>
      <c r="GAA74" s="14"/>
      <c r="GAB74" s="14"/>
      <c r="GAC74" s="14"/>
      <c r="GAD74" s="14"/>
      <c r="GAE74" s="14"/>
      <c r="GAF74" s="14"/>
      <c r="GAG74" s="14"/>
      <c r="GAH74" s="14"/>
      <c r="GAI74" s="14"/>
      <c r="GAJ74" s="14"/>
      <c r="GAK74" s="14"/>
      <c r="GAL74" s="14"/>
      <c r="GAM74" s="14"/>
      <c r="GAN74" s="14"/>
      <c r="GAO74" s="14"/>
      <c r="GAP74" s="14"/>
      <c r="GAQ74" s="14"/>
      <c r="GAR74" s="14"/>
      <c r="GAS74" s="14"/>
      <c r="GAT74" s="14"/>
      <c r="GAU74" s="14"/>
      <c r="GAV74" s="14"/>
      <c r="GAW74" s="14"/>
      <c r="GAX74" s="14"/>
      <c r="GAY74" s="14"/>
      <c r="GAZ74" s="14"/>
      <c r="GBA74" s="14"/>
      <c r="GBB74" s="14"/>
      <c r="GBC74" s="14"/>
      <c r="GBD74" s="14"/>
      <c r="GBE74" s="14"/>
      <c r="GBF74" s="14"/>
      <c r="GBG74" s="14"/>
      <c r="GBH74" s="14"/>
      <c r="GBI74" s="14"/>
      <c r="GBJ74" s="14"/>
      <c r="GBK74" s="14"/>
      <c r="GBL74" s="14"/>
      <c r="GBM74" s="14"/>
      <c r="GBN74" s="14"/>
      <c r="GBO74" s="14"/>
      <c r="GBP74" s="14"/>
      <c r="GBQ74" s="14"/>
      <c r="GBR74" s="14"/>
      <c r="GBS74" s="14"/>
      <c r="GBT74" s="14"/>
      <c r="GBU74" s="14"/>
      <c r="GBV74" s="14"/>
      <c r="GBW74" s="14"/>
      <c r="GBX74" s="14"/>
      <c r="GBY74" s="14"/>
      <c r="GBZ74" s="14"/>
      <c r="GCA74" s="14"/>
      <c r="GCB74" s="14"/>
      <c r="GCC74" s="14"/>
      <c r="GCD74" s="14"/>
      <c r="GCE74" s="14"/>
      <c r="GCF74" s="14"/>
      <c r="GCG74" s="14"/>
      <c r="GCH74" s="14"/>
      <c r="GCI74" s="14"/>
      <c r="GCJ74" s="14"/>
      <c r="GCK74" s="14"/>
      <c r="GCL74" s="14"/>
      <c r="GCM74" s="14"/>
      <c r="GCN74" s="14"/>
      <c r="GCO74" s="14"/>
      <c r="GCP74" s="14"/>
      <c r="GCQ74" s="14"/>
      <c r="GCR74" s="14"/>
      <c r="GCS74" s="14"/>
      <c r="GCT74" s="14"/>
      <c r="GCU74" s="14"/>
      <c r="GCV74" s="14"/>
      <c r="GCW74" s="14"/>
      <c r="GCX74" s="14"/>
      <c r="GCY74" s="14"/>
      <c r="GCZ74" s="14"/>
      <c r="GDA74" s="14"/>
      <c r="GDB74" s="14"/>
      <c r="GDC74" s="14"/>
      <c r="GDD74" s="14"/>
      <c r="GDE74" s="14"/>
      <c r="GDF74" s="14"/>
      <c r="GDG74" s="14"/>
      <c r="GDH74" s="14"/>
      <c r="GDI74" s="14"/>
      <c r="GDJ74" s="14"/>
      <c r="GDK74" s="14"/>
      <c r="GDL74" s="14"/>
      <c r="GDM74" s="14"/>
      <c r="GDN74" s="14"/>
      <c r="GDO74" s="14"/>
      <c r="GDP74" s="14"/>
      <c r="GDQ74" s="14"/>
      <c r="GDR74" s="14"/>
      <c r="GDS74" s="14"/>
      <c r="GDT74" s="14"/>
      <c r="GDU74" s="14"/>
      <c r="GDV74" s="14"/>
      <c r="GDW74" s="14"/>
      <c r="GDX74" s="14"/>
      <c r="GDY74" s="14"/>
      <c r="GDZ74" s="14"/>
      <c r="GEA74" s="14"/>
      <c r="GEB74" s="14"/>
      <c r="GEC74" s="14"/>
      <c r="GED74" s="14"/>
      <c r="GEE74" s="14"/>
      <c r="GEF74" s="14"/>
      <c r="GEG74" s="14"/>
      <c r="GEH74" s="14"/>
      <c r="GEI74" s="14"/>
      <c r="GEJ74" s="14"/>
      <c r="GEK74" s="14"/>
      <c r="GEL74" s="14"/>
      <c r="GEM74" s="14"/>
      <c r="GEN74" s="14"/>
      <c r="GEO74" s="14"/>
      <c r="GEP74" s="14"/>
      <c r="GEQ74" s="14"/>
      <c r="GER74" s="14"/>
      <c r="GES74" s="14"/>
      <c r="GET74" s="14"/>
      <c r="GEU74" s="14"/>
      <c r="GEV74" s="14"/>
      <c r="GEW74" s="14"/>
      <c r="GEX74" s="14"/>
      <c r="GEY74" s="14"/>
      <c r="GEZ74" s="14"/>
      <c r="GFA74" s="14"/>
      <c r="GFB74" s="14"/>
      <c r="GFC74" s="14"/>
      <c r="GFD74" s="14"/>
      <c r="GFE74" s="14"/>
      <c r="GFF74" s="14"/>
      <c r="GFG74" s="14"/>
      <c r="GFH74" s="14"/>
      <c r="GFI74" s="14"/>
      <c r="GFJ74" s="14"/>
      <c r="GFK74" s="14"/>
      <c r="GFL74" s="14"/>
      <c r="GFM74" s="14"/>
      <c r="GFN74" s="14"/>
      <c r="GFO74" s="14"/>
      <c r="GFP74" s="14"/>
      <c r="GFQ74" s="14"/>
      <c r="GFR74" s="14"/>
      <c r="GFS74" s="14"/>
      <c r="GFT74" s="14"/>
      <c r="GFU74" s="14"/>
      <c r="GFV74" s="14"/>
      <c r="GFW74" s="14"/>
      <c r="GFX74" s="14"/>
      <c r="GFY74" s="14"/>
      <c r="GFZ74" s="14"/>
      <c r="GGA74" s="14"/>
      <c r="GGB74" s="14"/>
      <c r="GGC74" s="14"/>
      <c r="GGD74" s="14"/>
      <c r="GGE74" s="14"/>
      <c r="GGF74" s="14"/>
      <c r="GGG74" s="14"/>
      <c r="GGH74" s="14"/>
      <c r="GGI74" s="14"/>
      <c r="GGJ74" s="14"/>
      <c r="GGK74" s="14"/>
      <c r="GGL74" s="14"/>
      <c r="GGM74" s="14"/>
      <c r="GGN74" s="14"/>
      <c r="GGO74" s="14"/>
      <c r="GGP74" s="14"/>
      <c r="GGQ74" s="14"/>
      <c r="GGR74" s="14"/>
      <c r="GGS74" s="14"/>
      <c r="GGT74" s="14"/>
      <c r="GGU74" s="14"/>
      <c r="GGV74" s="14"/>
      <c r="GGW74" s="14"/>
      <c r="GGX74" s="14"/>
      <c r="GGY74" s="14"/>
      <c r="GGZ74" s="14"/>
      <c r="GHA74" s="14"/>
      <c r="GHB74" s="14"/>
      <c r="GHC74" s="14"/>
      <c r="GHD74" s="14"/>
      <c r="GHE74" s="14"/>
      <c r="GHF74" s="14"/>
      <c r="GHG74" s="14"/>
      <c r="GHH74" s="14"/>
      <c r="GHI74" s="14"/>
      <c r="GHJ74" s="14"/>
      <c r="GHK74" s="14"/>
      <c r="GHL74" s="14"/>
      <c r="GHM74" s="14"/>
      <c r="GHN74" s="14"/>
      <c r="GHO74" s="14"/>
      <c r="GHP74" s="14"/>
      <c r="GHQ74" s="14"/>
      <c r="GHR74" s="14"/>
      <c r="GHS74" s="14"/>
      <c r="GHT74" s="14"/>
      <c r="GHU74" s="14"/>
      <c r="GHV74" s="14"/>
      <c r="GHW74" s="14"/>
      <c r="GHX74" s="14"/>
      <c r="GHY74" s="14"/>
      <c r="GHZ74" s="14"/>
      <c r="GIA74" s="14"/>
      <c r="GIB74" s="14"/>
      <c r="GIC74" s="14"/>
      <c r="GID74" s="14"/>
      <c r="GIE74" s="14"/>
      <c r="GIF74" s="14"/>
      <c r="GIG74" s="14"/>
      <c r="GIH74" s="14"/>
      <c r="GII74" s="14"/>
      <c r="GIJ74" s="14"/>
      <c r="GIK74" s="14"/>
      <c r="GIL74" s="14"/>
      <c r="GIM74" s="14"/>
      <c r="GIN74" s="14"/>
      <c r="GIO74" s="14"/>
      <c r="GIP74" s="14"/>
      <c r="GIQ74" s="14"/>
      <c r="GIR74" s="14"/>
      <c r="GIS74" s="14"/>
      <c r="GIT74" s="14"/>
      <c r="GIU74" s="14"/>
      <c r="GIV74" s="14"/>
      <c r="GIW74" s="14"/>
      <c r="GIX74" s="14"/>
      <c r="GIY74" s="14"/>
      <c r="GIZ74" s="14"/>
      <c r="GJA74" s="14"/>
      <c r="GJB74" s="14"/>
      <c r="GJC74" s="14"/>
      <c r="GJD74" s="14"/>
      <c r="GJE74" s="14"/>
      <c r="GJF74" s="14"/>
      <c r="GJG74" s="14"/>
      <c r="GJH74" s="14"/>
      <c r="GJI74" s="14"/>
      <c r="GJJ74" s="14"/>
      <c r="GJK74" s="14"/>
      <c r="GJL74" s="14"/>
      <c r="GJM74" s="14"/>
      <c r="GJN74" s="14"/>
      <c r="GJO74" s="14"/>
      <c r="GJP74" s="14"/>
      <c r="GJQ74" s="14"/>
      <c r="GJR74" s="14"/>
      <c r="GJS74" s="14"/>
      <c r="GJT74" s="14"/>
      <c r="GJU74" s="14"/>
      <c r="GJV74" s="14"/>
      <c r="GJW74" s="14"/>
      <c r="GJX74" s="14"/>
      <c r="GJY74" s="14"/>
      <c r="GJZ74" s="14"/>
      <c r="GKA74" s="14"/>
      <c r="GKB74" s="14"/>
      <c r="GKC74" s="14"/>
      <c r="GKD74" s="14"/>
      <c r="GKE74" s="14"/>
      <c r="GKF74" s="14"/>
      <c r="GKG74" s="14"/>
      <c r="GKH74" s="14"/>
      <c r="GKI74" s="14"/>
      <c r="GKJ74" s="14"/>
      <c r="GKK74" s="14"/>
      <c r="GKL74" s="14"/>
      <c r="GKM74" s="14"/>
      <c r="GKN74" s="14"/>
      <c r="GKO74" s="14"/>
      <c r="GKP74" s="14"/>
      <c r="GKQ74" s="14"/>
      <c r="GKR74" s="14"/>
      <c r="GKS74" s="14"/>
      <c r="GKT74" s="14"/>
      <c r="GKU74" s="14"/>
      <c r="GKV74" s="14"/>
      <c r="GKW74" s="14"/>
      <c r="GKX74" s="14"/>
      <c r="GKY74" s="14"/>
      <c r="GKZ74" s="14"/>
      <c r="GLA74" s="14"/>
      <c r="GLB74" s="14"/>
      <c r="GLC74" s="14"/>
      <c r="GLD74" s="14"/>
      <c r="GLE74" s="14"/>
      <c r="GLF74" s="14"/>
      <c r="GLG74" s="14"/>
      <c r="GLH74" s="14"/>
      <c r="GLI74" s="14"/>
      <c r="GLJ74" s="14"/>
      <c r="GLK74" s="14"/>
      <c r="GLL74" s="14"/>
      <c r="GLM74" s="14"/>
      <c r="GLN74" s="14"/>
      <c r="GLO74" s="14"/>
      <c r="GLP74" s="14"/>
      <c r="GLQ74" s="14"/>
      <c r="GLR74" s="14"/>
      <c r="GLS74" s="14"/>
      <c r="GLT74" s="14"/>
      <c r="GLU74" s="14"/>
      <c r="GLV74" s="14"/>
      <c r="GLW74" s="14"/>
      <c r="GLX74" s="14"/>
      <c r="GLY74" s="14"/>
      <c r="GLZ74" s="14"/>
      <c r="GMA74" s="14"/>
      <c r="GMB74" s="14"/>
      <c r="GMC74" s="14"/>
      <c r="GMD74" s="14"/>
      <c r="GME74" s="14"/>
      <c r="GMF74" s="14"/>
      <c r="GMG74" s="14"/>
      <c r="GMH74" s="14"/>
      <c r="GMI74" s="14"/>
      <c r="GMJ74" s="14"/>
      <c r="GMK74" s="14"/>
      <c r="GML74" s="14"/>
      <c r="GMM74" s="14"/>
      <c r="GMN74" s="14"/>
      <c r="GMO74" s="14"/>
      <c r="GMP74" s="14"/>
      <c r="GMQ74" s="14"/>
      <c r="GMR74" s="14"/>
      <c r="GMS74" s="14"/>
      <c r="GMT74" s="14"/>
      <c r="GMU74" s="14"/>
      <c r="GMV74" s="14"/>
      <c r="GMW74" s="14"/>
      <c r="GMX74" s="14"/>
      <c r="GMY74" s="14"/>
      <c r="GMZ74" s="14"/>
      <c r="GNA74" s="14"/>
      <c r="GNB74" s="14"/>
      <c r="GNC74" s="14"/>
      <c r="GND74" s="14"/>
      <c r="GNE74" s="14"/>
      <c r="GNF74" s="14"/>
      <c r="GNG74" s="14"/>
      <c r="GNH74" s="14"/>
      <c r="GNI74" s="14"/>
      <c r="GNJ74" s="14"/>
      <c r="GNK74" s="14"/>
      <c r="GNL74" s="14"/>
      <c r="GNM74" s="14"/>
      <c r="GNN74" s="14"/>
      <c r="GNO74" s="14"/>
      <c r="GNP74" s="14"/>
      <c r="GNQ74" s="14"/>
      <c r="GNR74" s="14"/>
      <c r="GNS74" s="14"/>
      <c r="GNT74" s="14"/>
      <c r="GNU74" s="14"/>
      <c r="GNV74" s="14"/>
      <c r="GNW74" s="14"/>
      <c r="GNX74" s="14"/>
      <c r="GNY74" s="14"/>
      <c r="GNZ74" s="14"/>
      <c r="GOA74" s="14"/>
      <c r="GOB74" s="14"/>
      <c r="GOC74" s="14"/>
      <c r="GOD74" s="14"/>
      <c r="GOE74" s="14"/>
      <c r="GOF74" s="14"/>
      <c r="GOG74" s="14"/>
      <c r="GOH74" s="14"/>
      <c r="GOI74" s="14"/>
      <c r="GOJ74" s="14"/>
      <c r="GOK74" s="14"/>
      <c r="GOL74" s="14"/>
      <c r="GOM74" s="14"/>
      <c r="GON74" s="14"/>
      <c r="GOO74" s="14"/>
      <c r="GOP74" s="14"/>
      <c r="GOQ74" s="14"/>
      <c r="GOR74" s="14"/>
      <c r="GOS74" s="14"/>
      <c r="GOT74" s="14"/>
      <c r="GOU74" s="14"/>
      <c r="GOV74" s="14"/>
      <c r="GOW74" s="14"/>
      <c r="GOX74" s="14"/>
      <c r="GOY74" s="14"/>
      <c r="GOZ74" s="14"/>
      <c r="GPA74" s="14"/>
      <c r="GPB74" s="14"/>
      <c r="GPC74" s="14"/>
      <c r="GPD74" s="14"/>
      <c r="GPE74" s="14"/>
      <c r="GPF74" s="14"/>
      <c r="GPG74" s="14"/>
      <c r="GPH74" s="14"/>
      <c r="GPI74" s="14"/>
      <c r="GPJ74" s="14"/>
      <c r="GPK74" s="14"/>
      <c r="GPL74" s="14"/>
      <c r="GPM74" s="14"/>
      <c r="GPN74" s="14"/>
      <c r="GPO74" s="14"/>
      <c r="GPP74" s="14"/>
      <c r="GPQ74" s="14"/>
      <c r="GPR74" s="14"/>
      <c r="GPS74" s="14"/>
      <c r="GPT74" s="14"/>
      <c r="GPU74" s="14"/>
      <c r="GPV74" s="14"/>
      <c r="GPW74" s="14"/>
      <c r="GPX74" s="14"/>
      <c r="GPY74" s="14"/>
      <c r="GPZ74" s="14"/>
      <c r="GQA74" s="14"/>
      <c r="GQB74" s="14"/>
      <c r="GQC74" s="14"/>
      <c r="GQD74" s="14"/>
      <c r="GQE74" s="14"/>
      <c r="GQF74" s="14"/>
      <c r="GQG74" s="14"/>
      <c r="GQH74" s="14"/>
      <c r="GQI74" s="14"/>
      <c r="GQJ74" s="14"/>
      <c r="GQK74" s="14"/>
      <c r="GQL74" s="14"/>
      <c r="GQM74" s="14"/>
      <c r="GQN74" s="14"/>
      <c r="GQO74" s="14"/>
      <c r="GQP74" s="14"/>
      <c r="GQQ74" s="14"/>
      <c r="GQR74" s="14"/>
      <c r="GQS74" s="14"/>
      <c r="GQT74" s="14"/>
      <c r="GQU74" s="14"/>
      <c r="GQV74" s="14"/>
      <c r="GQW74" s="14"/>
      <c r="GQX74" s="14"/>
      <c r="GQY74" s="14"/>
      <c r="GQZ74" s="14"/>
      <c r="GRA74" s="14"/>
      <c r="GRB74" s="14"/>
      <c r="GRC74" s="14"/>
      <c r="GRD74" s="14"/>
      <c r="GRE74" s="14"/>
      <c r="GRF74" s="14"/>
      <c r="GRG74" s="14"/>
      <c r="GRH74" s="14"/>
      <c r="GRI74" s="14"/>
      <c r="GRJ74" s="14"/>
      <c r="GRK74" s="14"/>
      <c r="GRL74" s="14"/>
      <c r="GRM74" s="14"/>
      <c r="GRN74" s="14"/>
      <c r="GRO74" s="14"/>
      <c r="GRP74" s="14"/>
      <c r="GRQ74" s="14"/>
      <c r="GRR74" s="14"/>
      <c r="GRS74" s="14"/>
      <c r="GRT74" s="14"/>
      <c r="GRU74" s="14"/>
      <c r="GRV74" s="14"/>
      <c r="GRW74" s="14"/>
      <c r="GRX74" s="14"/>
      <c r="GRY74" s="14"/>
      <c r="GRZ74" s="14"/>
      <c r="GSA74" s="14"/>
      <c r="GSB74" s="14"/>
      <c r="GSC74" s="14"/>
      <c r="GSD74" s="14"/>
      <c r="GSE74" s="14"/>
      <c r="GSF74" s="14"/>
      <c r="GSG74" s="14"/>
      <c r="GSH74" s="14"/>
      <c r="GSI74" s="14"/>
      <c r="GSJ74" s="14"/>
      <c r="GSK74" s="14"/>
      <c r="GSL74" s="14"/>
      <c r="GSM74" s="14"/>
      <c r="GSN74" s="14"/>
      <c r="GSO74" s="14"/>
      <c r="GSP74" s="14"/>
      <c r="GSQ74" s="14"/>
      <c r="GSR74" s="14"/>
      <c r="GSS74" s="14"/>
      <c r="GST74" s="14"/>
      <c r="GSU74" s="14"/>
      <c r="GSV74" s="14"/>
      <c r="GSW74" s="14"/>
      <c r="GSX74" s="14"/>
      <c r="GSY74" s="14"/>
      <c r="GSZ74" s="14"/>
      <c r="GTA74" s="14"/>
      <c r="GTB74" s="14"/>
      <c r="GTC74" s="14"/>
      <c r="GTD74" s="14"/>
      <c r="GTE74" s="14"/>
      <c r="GTF74" s="14"/>
      <c r="GTG74" s="14"/>
      <c r="GTH74" s="14"/>
      <c r="GTI74" s="14"/>
      <c r="GTJ74" s="14"/>
      <c r="GTK74" s="14"/>
      <c r="GTL74" s="14"/>
      <c r="GTM74" s="14"/>
      <c r="GTN74" s="14"/>
      <c r="GTO74" s="14"/>
      <c r="GTP74" s="14"/>
      <c r="GTQ74" s="14"/>
      <c r="GTR74" s="14"/>
      <c r="GTS74" s="14"/>
      <c r="GTT74" s="14"/>
      <c r="GTU74" s="14"/>
      <c r="GTV74" s="14"/>
      <c r="GTW74" s="14"/>
      <c r="GTX74" s="14"/>
      <c r="GTY74" s="14"/>
      <c r="GTZ74" s="14"/>
      <c r="GUA74" s="14"/>
      <c r="GUB74" s="14"/>
      <c r="GUC74" s="14"/>
      <c r="GUD74" s="14"/>
      <c r="GUE74" s="14"/>
      <c r="GUF74" s="14"/>
      <c r="GUG74" s="14"/>
      <c r="GUH74" s="14"/>
      <c r="GUI74" s="14"/>
      <c r="GUJ74" s="14"/>
      <c r="GUK74" s="14"/>
      <c r="GUL74" s="14"/>
      <c r="GUM74" s="14"/>
      <c r="GUN74" s="14"/>
      <c r="GUO74" s="14"/>
      <c r="GUP74" s="14"/>
      <c r="GUQ74" s="14"/>
      <c r="GUR74" s="14"/>
      <c r="GUS74" s="14"/>
      <c r="GUT74" s="14"/>
      <c r="GUU74" s="14"/>
      <c r="GUV74" s="14"/>
      <c r="GUW74" s="14"/>
      <c r="GUX74" s="14"/>
      <c r="GUY74" s="14"/>
      <c r="GUZ74" s="14"/>
      <c r="GVA74" s="14"/>
      <c r="GVB74" s="14"/>
      <c r="GVC74" s="14"/>
      <c r="GVD74" s="14"/>
      <c r="GVE74" s="14"/>
      <c r="GVF74" s="14"/>
      <c r="GVG74" s="14"/>
      <c r="GVH74" s="14"/>
      <c r="GVI74" s="14"/>
      <c r="GVJ74" s="14"/>
      <c r="GVK74" s="14"/>
      <c r="GVL74" s="14"/>
      <c r="GVM74" s="14"/>
      <c r="GVN74" s="14"/>
      <c r="GVO74" s="14"/>
      <c r="GVP74" s="14"/>
      <c r="GVQ74" s="14"/>
      <c r="GVR74" s="14"/>
      <c r="GVS74" s="14"/>
      <c r="GVT74" s="14"/>
      <c r="GVU74" s="14"/>
      <c r="GVV74" s="14"/>
      <c r="GVW74" s="14"/>
      <c r="GVX74" s="14"/>
      <c r="GVY74" s="14"/>
      <c r="GVZ74" s="14"/>
      <c r="GWA74" s="14"/>
      <c r="GWB74" s="14"/>
      <c r="GWC74" s="14"/>
      <c r="GWD74" s="14"/>
      <c r="GWE74" s="14"/>
      <c r="GWF74" s="14"/>
      <c r="GWG74" s="14"/>
      <c r="GWH74" s="14"/>
      <c r="GWI74" s="14"/>
      <c r="GWJ74" s="14"/>
      <c r="GWK74" s="14"/>
      <c r="GWL74" s="14"/>
      <c r="GWM74" s="14"/>
      <c r="GWN74" s="14"/>
      <c r="GWO74" s="14"/>
      <c r="GWP74" s="14"/>
      <c r="GWQ74" s="14"/>
      <c r="GWR74" s="14"/>
      <c r="GWS74" s="14"/>
      <c r="GWT74" s="14"/>
      <c r="GWU74" s="14"/>
      <c r="GWV74" s="14"/>
      <c r="GWW74" s="14"/>
      <c r="GWX74" s="14"/>
      <c r="GWY74" s="14"/>
      <c r="GWZ74" s="14"/>
      <c r="GXA74" s="14"/>
      <c r="GXB74" s="14"/>
      <c r="GXC74" s="14"/>
      <c r="GXD74" s="14"/>
      <c r="GXE74" s="14"/>
      <c r="GXF74" s="14"/>
      <c r="GXG74" s="14"/>
      <c r="GXH74" s="14"/>
      <c r="GXI74" s="14"/>
      <c r="GXJ74" s="14"/>
      <c r="GXK74" s="14"/>
      <c r="GXL74" s="14"/>
      <c r="GXM74" s="14"/>
      <c r="GXN74" s="14"/>
      <c r="GXO74" s="14"/>
      <c r="GXP74" s="14"/>
      <c r="GXQ74" s="14"/>
      <c r="GXR74" s="14"/>
      <c r="GXS74" s="14"/>
      <c r="GXT74" s="14"/>
      <c r="GXU74" s="14"/>
      <c r="GXV74" s="14"/>
      <c r="GXW74" s="14"/>
      <c r="GXX74" s="14"/>
      <c r="GXY74" s="14"/>
      <c r="GXZ74" s="14"/>
      <c r="GYA74" s="14"/>
      <c r="GYB74" s="14"/>
      <c r="GYC74" s="14"/>
      <c r="GYD74" s="14"/>
      <c r="GYE74" s="14"/>
      <c r="GYF74" s="14"/>
      <c r="GYG74" s="14"/>
      <c r="GYH74" s="14"/>
      <c r="GYI74" s="14"/>
      <c r="GYJ74" s="14"/>
      <c r="GYK74" s="14"/>
      <c r="GYL74" s="14"/>
      <c r="GYM74" s="14"/>
      <c r="GYN74" s="14"/>
      <c r="GYO74" s="14"/>
      <c r="GYP74" s="14"/>
      <c r="GYQ74" s="14"/>
      <c r="GYR74" s="14"/>
      <c r="GYS74" s="14"/>
      <c r="GYT74" s="14"/>
      <c r="GYU74" s="14"/>
      <c r="GYV74" s="14"/>
      <c r="GYW74" s="14"/>
      <c r="GYX74" s="14"/>
      <c r="GYY74" s="14"/>
      <c r="GYZ74" s="14"/>
      <c r="GZA74" s="14"/>
      <c r="GZB74" s="14"/>
      <c r="GZC74" s="14"/>
      <c r="GZD74" s="14"/>
      <c r="GZE74" s="14"/>
      <c r="GZF74" s="14"/>
      <c r="GZG74" s="14"/>
      <c r="GZH74" s="14"/>
      <c r="GZI74" s="14"/>
      <c r="GZJ74" s="14"/>
      <c r="GZK74" s="14"/>
      <c r="GZL74" s="14"/>
      <c r="GZM74" s="14"/>
      <c r="GZN74" s="14"/>
      <c r="GZO74" s="14"/>
      <c r="GZP74" s="14"/>
      <c r="GZQ74" s="14"/>
      <c r="GZR74" s="14"/>
      <c r="GZS74" s="14"/>
      <c r="GZT74" s="14"/>
      <c r="GZU74" s="14"/>
      <c r="GZV74" s="14"/>
      <c r="GZW74" s="14"/>
      <c r="GZX74" s="14"/>
      <c r="GZY74" s="14"/>
      <c r="GZZ74" s="14"/>
      <c r="HAA74" s="14"/>
      <c r="HAB74" s="14"/>
      <c r="HAC74" s="14"/>
      <c r="HAD74" s="14"/>
      <c r="HAE74" s="14"/>
      <c r="HAF74" s="14"/>
      <c r="HAG74" s="14"/>
      <c r="HAH74" s="14"/>
      <c r="HAI74" s="14"/>
      <c r="HAJ74" s="14"/>
      <c r="HAK74" s="14"/>
      <c r="HAL74" s="14"/>
      <c r="HAM74" s="14"/>
      <c r="HAN74" s="14"/>
      <c r="HAO74" s="14"/>
      <c r="HAP74" s="14"/>
      <c r="HAQ74" s="14"/>
      <c r="HAR74" s="14"/>
      <c r="HAS74" s="14"/>
      <c r="HAT74" s="14"/>
      <c r="HAU74" s="14"/>
      <c r="HAV74" s="14"/>
      <c r="HAW74" s="14"/>
      <c r="HAX74" s="14"/>
      <c r="HAY74" s="14"/>
      <c r="HAZ74" s="14"/>
      <c r="HBA74" s="14"/>
      <c r="HBB74" s="14"/>
      <c r="HBC74" s="14"/>
      <c r="HBD74" s="14"/>
      <c r="HBE74" s="14"/>
      <c r="HBF74" s="14"/>
      <c r="HBG74" s="14"/>
      <c r="HBH74" s="14"/>
      <c r="HBI74" s="14"/>
      <c r="HBJ74" s="14"/>
      <c r="HBK74" s="14"/>
      <c r="HBL74" s="14"/>
      <c r="HBM74" s="14"/>
      <c r="HBN74" s="14"/>
      <c r="HBO74" s="14"/>
      <c r="HBP74" s="14"/>
      <c r="HBQ74" s="14"/>
      <c r="HBR74" s="14"/>
      <c r="HBS74" s="14"/>
      <c r="HBT74" s="14"/>
      <c r="HBU74" s="14"/>
      <c r="HBV74" s="14"/>
      <c r="HBW74" s="14"/>
      <c r="HBX74" s="14"/>
      <c r="HBY74" s="14"/>
      <c r="HBZ74" s="14"/>
      <c r="HCA74" s="14"/>
      <c r="HCB74" s="14"/>
      <c r="HCC74" s="14"/>
      <c r="HCD74" s="14"/>
      <c r="HCE74" s="14"/>
      <c r="HCF74" s="14"/>
      <c r="HCG74" s="14"/>
      <c r="HCH74" s="14"/>
      <c r="HCI74" s="14"/>
      <c r="HCJ74" s="14"/>
      <c r="HCK74" s="14"/>
      <c r="HCL74" s="14"/>
      <c r="HCM74" s="14"/>
      <c r="HCN74" s="14"/>
      <c r="HCO74" s="14"/>
      <c r="HCP74" s="14"/>
      <c r="HCQ74" s="14"/>
      <c r="HCR74" s="14"/>
      <c r="HCS74" s="14"/>
      <c r="HCT74" s="14"/>
      <c r="HCU74" s="14"/>
      <c r="HCV74" s="14"/>
      <c r="HCW74" s="14"/>
      <c r="HCX74" s="14"/>
      <c r="HCY74" s="14"/>
      <c r="HCZ74" s="14"/>
      <c r="HDA74" s="14"/>
      <c r="HDB74" s="14"/>
      <c r="HDC74" s="14"/>
      <c r="HDD74" s="14"/>
      <c r="HDE74" s="14"/>
      <c r="HDF74" s="14"/>
      <c r="HDG74" s="14"/>
      <c r="HDH74" s="14"/>
      <c r="HDI74" s="14"/>
      <c r="HDJ74" s="14"/>
      <c r="HDK74" s="14"/>
      <c r="HDL74" s="14"/>
      <c r="HDM74" s="14"/>
      <c r="HDN74" s="14"/>
      <c r="HDO74" s="14"/>
      <c r="HDP74" s="14"/>
      <c r="HDQ74" s="14"/>
      <c r="HDR74" s="14"/>
      <c r="HDS74" s="14"/>
      <c r="HDT74" s="14"/>
      <c r="HDU74" s="14"/>
      <c r="HDV74" s="14"/>
      <c r="HDW74" s="14"/>
      <c r="HDX74" s="14"/>
      <c r="HDY74" s="14"/>
      <c r="HDZ74" s="14"/>
      <c r="HEA74" s="14"/>
      <c r="HEB74" s="14"/>
      <c r="HEC74" s="14"/>
      <c r="HED74" s="14"/>
      <c r="HEE74" s="14"/>
      <c r="HEF74" s="14"/>
      <c r="HEG74" s="14"/>
      <c r="HEH74" s="14"/>
      <c r="HEI74" s="14"/>
      <c r="HEJ74" s="14"/>
      <c r="HEK74" s="14"/>
      <c r="HEL74" s="14"/>
      <c r="HEM74" s="14"/>
      <c r="HEN74" s="14"/>
      <c r="HEO74" s="14"/>
      <c r="HEP74" s="14"/>
      <c r="HEQ74" s="14"/>
      <c r="HER74" s="14"/>
      <c r="HES74" s="14"/>
      <c r="HET74" s="14"/>
      <c r="HEU74" s="14"/>
      <c r="HEV74" s="14"/>
      <c r="HEW74" s="14"/>
      <c r="HEX74" s="14"/>
      <c r="HEY74" s="14"/>
      <c r="HEZ74" s="14"/>
      <c r="HFA74" s="14"/>
      <c r="HFB74" s="14"/>
      <c r="HFC74" s="14"/>
      <c r="HFD74" s="14"/>
      <c r="HFE74" s="14"/>
      <c r="HFF74" s="14"/>
      <c r="HFG74" s="14"/>
      <c r="HFH74" s="14"/>
      <c r="HFI74" s="14"/>
      <c r="HFJ74" s="14"/>
      <c r="HFK74" s="14"/>
      <c r="HFL74" s="14"/>
      <c r="HFM74" s="14"/>
      <c r="HFN74" s="14"/>
      <c r="HFO74" s="14"/>
      <c r="HFP74" s="14"/>
      <c r="HFQ74" s="14"/>
      <c r="HFR74" s="14"/>
      <c r="HFS74" s="14"/>
      <c r="HFT74" s="14"/>
      <c r="HFU74" s="14"/>
      <c r="HFV74" s="14"/>
      <c r="HFW74" s="14"/>
      <c r="HFX74" s="14"/>
      <c r="HFY74" s="14"/>
      <c r="HFZ74" s="14"/>
      <c r="HGA74" s="14"/>
      <c r="HGB74" s="14"/>
      <c r="HGC74" s="14"/>
      <c r="HGD74" s="14"/>
      <c r="HGE74" s="14"/>
      <c r="HGF74" s="14"/>
      <c r="HGG74" s="14"/>
      <c r="HGH74" s="14"/>
      <c r="HGI74" s="14"/>
      <c r="HGJ74" s="14"/>
      <c r="HGK74" s="14"/>
      <c r="HGL74" s="14"/>
      <c r="HGM74" s="14"/>
      <c r="HGN74" s="14"/>
      <c r="HGO74" s="14"/>
      <c r="HGP74" s="14"/>
      <c r="HGQ74" s="14"/>
      <c r="HGR74" s="14"/>
      <c r="HGS74" s="14"/>
      <c r="HGT74" s="14"/>
      <c r="HGU74" s="14"/>
      <c r="HGV74" s="14"/>
      <c r="HGW74" s="14"/>
      <c r="HGX74" s="14"/>
      <c r="HGY74" s="14"/>
      <c r="HGZ74" s="14"/>
      <c r="HHA74" s="14"/>
      <c r="HHB74" s="14"/>
      <c r="HHC74" s="14"/>
      <c r="HHD74" s="14"/>
      <c r="HHE74" s="14"/>
      <c r="HHF74" s="14"/>
      <c r="HHG74" s="14"/>
      <c r="HHH74" s="14"/>
      <c r="HHI74" s="14"/>
      <c r="HHJ74" s="14"/>
      <c r="HHK74" s="14"/>
      <c r="HHL74" s="14"/>
      <c r="HHM74" s="14"/>
      <c r="HHN74" s="14"/>
      <c r="HHO74" s="14"/>
      <c r="HHP74" s="14"/>
      <c r="HHQ74" s="14"/>
      <c r="HHR74" s="14"/>
      <c r="HHS74" s="14"/>
      <c r="HHT74" s="14"/>
      <c r="HHU74" s="14"/>
      <c r="HHV74" s="14"/>
      <c r="HHW74" s="14"/>
      <c r="HHX74" s="14"/>
      <c r="HHY74" s="14"/>
      <c r="HHZ74" s="14"/>
      <c r="HIA74" s="14"/>
      <c r="HIB74" s="14"/>
      <c r="HIC74" s="14"/>
      <c r="HID74" s="14"/>
      <c r="HIE74" s="14"/>
      <c r="HIF74" s="14"/>
      <c r="HIG74" s="14"/>
      <c r="HIH74" s="14"/>
      <c r="HII74" s="14"/>
      <c r="HIJ74" s="14"/>
      <c r="HIK74" s="14"/>
      <c r="HIL74" s="14"/>
      <c r="HIM74" s="14"/>
      <c r="HIN74" s="14"/>
      <c r="HIO74" s="14"/>
      <c r="HIP74" s="14"/>
      <c r="HIQ74" s="14"/>
      <c r="HIR74" s="14"/>
      <c r="HIS74" s="14"/>
      <c r="HIT74" s="14"/>
      <c r="HIU74" s="14"/>
      <c r="HIV74" s="14"/>
      <c r="HIW74" s="14"/>
      <c r="HIX74" s="14"/>
      <c r="HIY74" s="14"/>
      <c r="HIZ74" s="14"/>
      <c r="HJA74" s="14"/>
      <c r="HJB74" s="14"/>
      <c r="HJC74" s="14"/>
      <c r="HJD74" s="14"/>
      <c r="HJE74" s="14"/>
      <c r="HJF74" s="14"/>
      <c r="HJG74" s="14"/>
      <c r="HJH74" s="14"/>
      <c r="HJI74" s="14"/>
      <c r="HJJ74" s="14"/>
      <c r="HJK74" s="14"/>
      <c r="HJL74" s="14"/>
      <c r="HJM74" s="14"/>
      <c r="HJN74" s="14"/>
      <c r="HJO74" s="14"/>
      <c r="HJP74" s="14"/>
      <c r="HJQ74" s="14"/>
      <c r="HJR74" s="14"/>
      <c r="HJS74" s="14"/>
      <c r="HJT74" s="14"/>
      <c r="HJU74" s="14"/>
      <c r="HJV74" s="14"/>
      <c r="HJW74" s="14"/>
      <c r="HJX74" s="14"/>
      <c r="HJY74" s="14"/>
      <c r="HJZ74" s="14"/>
      <c r="HKA74" s="14"/>
      <c r="HKB74" s="14"/>
      <c r="HKC74" s="14"/>
      <c r="HKD74" s="14"/>
      <c r="HKE74" s="14"/>
      <c r="HKF74" s="14"/>
      <c r="HKG74" s="14"/>
      <c r="HKH74" s="14"/>
      <c r="HKI74" s="14"/>
      <c r="HKJ74" s="14"/>
      <c r="HKK74" s="14"/>
      <c r="HKL74" s="14"/>
      <c r="HKM74" s="14"/>
      <c r="HKN74" s="14"/>
      <c r="HKO74" s="14"/>
      <c r="HKP74" s="14"/>
      <c r="HKQ74" s="14"/>
      <c r="HKR74" s="14"/>
      <c r="HKS74" s="14"/>
      <c r="HKT74" s="14"/>
      <c r="HKU74" s="14"/>
      <c r="HKV74" s="14"/>
      <c r="HKW74" s="14"/>
      <c r="HKX74" s="14"/>
      <c r="HKY74" s="14"/>
      <c r="HKZ74" s="14"/>
      <c r="HLA74" s="14"/>
      <c r="HLB74" s="14"/>
      <c r="HLC74" s="14"/>
      <c r="HLD74" s="14"/>
      <c r="HLE74" s="14"/>
      <c r="HLF74" s="14"/>
      <c r="HLG74" s="14"/>
      <c r="HLH74" s="14"/>
      <c r="HLI74" s="14"/>
      <c r="HLJ74" s="14"/>
      <c r="HLK74" s="14"/>
      <c r="HLL74" s="14"/>
      <c r="HLM74" s="14"/>
      <c r="HLN74" s="14"/>
      <c r="HLO74" s="14"/>
      <c r="HLP74" s="14"/>
      <c r="HLQ74" s="14"/>
      <c r="HLR74" s="14"/>
      <c r="HLS74" s="14"/>
      <c r="HLT74" s="14"/>
      <c r="HLU74" s="14"/>
      <c r="HLV74" s="14"/>
      <c r="HLW74" s="14"/>
      <c r="HLX74" s="14"/>
      <c r="HLY74" s="14"/>
      <c r="HLZ74" s="14"/>
      <c r="HMA74" s="14"/>
      <c r="HMB74" s="14"/>
      <c r="HMC74" s="14"/>
      <c r="HMD74" s="14"/>
      <c r="HME74" s="14"/>
      <c r="HMF74" s="14"/>
      <c r="HMG74" s="14"/>
      <c r="HMH74" s="14"/>
      <c r="HMI74" s="14"/>
      <c r="HMJ74" s="14"/>
      <c r="HMK74" s="14"/>
      <c r="HML74" s="14"/>
      <c r="HMM74" s="14"/>
      <c r="HMN74" s="14"/>
      <c r="HMO74" s="14"/>
      <c r="HMP74" s="14"/>
      <c r="HMQ74" s="14"/>
      <c r="HMR74" s="14"/>
      <c r="HMS74" s="14"/>
      <c r="HMT74" s="14"/>
      <c r="HMU74" s="14"/>
      <c r="HMV74" s="14"/>
      <c r="HMW74" s="14"/>
      <c r="HMX74" s="14"/>
      <c r="HMY74" s="14"/>
      <c r="HMZ74" s="14"/>
      <c r="HNA74" s="14"/>
      <c r="HNB74" s="14"/>
      <c r="HNC74" s="14"/>
      <c r="HND74" s="14"/>
      <c r="HNE74" s="14"/>
      <c r="HNF74" s="14"/>
      <c r="HNG74" s="14"/>
      <c r="HNH74" s="14"/>
      <c r="HNI74" s="14"/>
      <c r="HNJ74" s="14"/>
      <c r="HNK74" s="14"/>
      <c r="HNL74" s="14"/>
      <c r="HNM74" s="14"/>
      <c r="HNN74" s="14"/>
      <c r="HNO74" s="14"/>
      <c r="HNP74" s="14"/>
      <c r="HNQ74" s="14"/>
      <c r="HNR74" s="14"/>
      <c r="HNS74" s="14"/>
      <c r="HNT74" s="14"/>
      <c r="HNU74" s="14"/>
      <c r="HNV74" s="14"/>
      <c r="HNW74" s="14"/>
      <c r="HNX74" s="14"/>
      <c r="HNY74" s="14"/>
      <c r="HNZ74" s="14"/>
      <c r="HOA74" s="14"/>
      <c r="HOB74" s="14"/>
      <c r="HOC74" s="14"/>
      <c r="HOD74" s="14"/>
      <c r="HOE74" s="14"/>
      <c r="HOF74" s="14"/>
      <c r="HOG74" s="14"/>
      <c r="HOH74" s="14"/>
      <c r="HOI74" s="14"/>
      <c r="HOJ74" s="14"/>
      <c r="HOK74" s="14"/>
      <c r="HOL74" s="14"/>
      <c r="HOM74" s="14"/>
      <c r="HON74" s="14"/>
      <c r="HOO74" s="14"/>
      <c r="HOP74" s="14"/>
      <c r="HOQ74" s="14"/>
      <c r="HOR74" s="14"/>
      <c r="HOS74" s="14"/>
      <c r="HOT74" s="14"/>
      <c r="HOU74" s="14"/>
      <c r="HOV74" s="14"/>
      <c r="HOW74" s="14"/>
      <c r="HOX74" s="14"/>
      <c r="HOY74" s="14"/>
      <c r="HOZ74" s="14"/>
      <c r="HPA74" s="14"/>
      <c r="HPB74" s="14"/>
      <c r="HPC74" s="14"/>
      <c r="HPD74" s="14"/>
      <c r="HPE74" s="14"/>
      <c r="HPF74" s="14"/>
      <c r="HPG74" s="14"/>
      <c r="HPH74" s="14"/>
      <c r="HPI74" s="14"/>
      <c r="HPJ74" s="14"/>
      <c r="HPK74" s="14"/>
      <c r="HPL74" s="14"/>
      <c r="HPM74" s="14"/>
      <c r="HPN74" s="14"/>
      <c r="HPO74" s="14"/>
      <c r="HPP74" s="14"/>
      <c r="HPQ74" s="14"/>
      <c r="HPR74" s="14"/>
      <c r="HPS74" s="14"/>
      <c r="HPT74" s="14"/>
      <c r="HPU74" s="14"/>
      <c r="HPV74" s="14"/>
      <c r="HPW74" s="14"/>
      <c r="HPX74" s="14"/>
      <c r="HPY74" s="14"/>
      <c r="HPZ74" s="14"/>
      <c r="HQA74" s="14"/>
      <c r="HQB74" s="14"/>
      <c r="HQC74" s="14"/>
      <c r="HQD74" s="14"/>
      <c r="HQE74" s="14"/>
      <c r="HQF74" s="14"/>
      <c r="HQG74" s="14"/>
      <c r="HQH74" s="14"/>
      <c r="HQI74" s="14"/>
      <c r="HQJ74" s="14"/>
      <c r="HQK74" s="14"/>
      <c r="HQL74" s="14"/>
      <c r="HQM74" s="14"/>
      <c r="HQN74" s="14"/>
      <c r="HQO74" s="14"/>
      <c r="HQP74" s="14"/>
      <c r="HQQ74" s="14"/>
      <c r="HQR74" s="14"/>
      <c r="HQS74" s="14"/>
      <c r="HQT74" s="14"/>
      <c r="HQU74" s="14"/>
      <c r="HQV74" s="14"/>
      <c r="HQW74" s="14"/>
      <c r="HQX74" s="14"/>
      <c r="HQY74" s="14"/>
      <c r="HQZ74" s="14"/>
      <c r="HRA74" s="14"/>
      <c r="HRB74" s="14"/>
      <c r="HRC74" s="14"/>
      <c r="HRD74" s="14"/>
      <c r="HRE74" s="14"/>
      <c r="HRF74" s="14"/>
      <c r="HRG74" s="14"/>
      <c r="HRH74" s="14"/>
      <c r="HRI74" s="14"/>
      <c r="HRJ74" s="14"/>
      <c r="HRK74" s="14"/>
      <c r="HRL74" s="14"/>
      <c r="HRM74" s="14"/>
      <c r="HRN74" s="14"/>
      <c r="HRO74" s="14"/>
      <c r="HRP74" s="14"/>
      <c r="HRQ74" s="14"/>
      <c r="HRR74" s="14"/>
      <c r="HRS74" s="14"/>
      <c r="HRT74" s="14"/>
      <c r="HRU74" s="14"/>
      <c r="HRV74" s="14"/>
      <c r="HRW74" s="14"/>
      <c r="HRX74" s="14"/>
      <c r="HRY74" s="14"/>
      <c r="HRZ74" s="14"/>
      <c r="HSA74" s="14"/>
      <c r="HSB74" s="14"/>
      <c r="HSC74" s="14"/>
      <c r="HSD74" s="14"/>
      <c r="HSE74" s="14"/>
      <c r="HSF74" s="14"/>
      <c r="HSG74" s="14"/>
      <c r="HSH74" s="14"/>
      <c r="HSI74" s="14"/>
      <c r="HSJ74" s="14"/>
      <c r="HSK74" s="14"/>
      <c r="HSL74" s="14"/>
      <c r="HSM74" s="14"/>
      <c r="HSN74" s="14"/>
      <c r="HSO74" s="14"/>
      <c r="HSP74" s="14"/>
      <c r="HSQ74" s="14"/>
      <c r="HSR74" s="14"/>
      <c r="HSS74" s="14"/>
      <c r="HST74" s="14"/>
      <c r="HSU74" s="14"/>
      <c r="HSV74" s="14"/>
      <c r="HSW74" s="14"/>
      <c r="HSX74" s="14"/>
      <c r="HSY74" s="14"/>
      <c r="HSZ74" s="14"/>
      <c r="HTA74" s="14"/>
      <c r="HTB74" s="14"/>
      <c r="HTC74" s="14"/>
      <c r="HTD74" s="14"/>
      <c r="HTE74" s="14"/>
      <c r="HTF74" s="14"/>
      <c r="HTG74" s="14"/>
      <c r="HTH74" s="14"/>
      <c r="HTI74" s="14"/>
      <c r="HTJ74" s="14"/>
      <c r="HTK74" s="14"/>
      <c r="HTL74" s="14"/>
      <c r="HTM74" s="14"/>
      <c r="HTN74" s="14"/>
      <c r="HTO74" s="14"/>
      <c r="HTP74" s="14"/>
      <c r="HTQ74" s="14"/>
      <c r="HTR74" s="14"/>
      <c r="HTS74" s="14"/>
      <c r="HTT74" s="14"/>
      <c r="HTU74" s="14"/>
      <c r="HTV74" s="14"/>
      <c r="HTW74" s="14"/>
      <c r="HTX74" s="14"/>
      <c r="HTY74" s="14"/>
      <c r="HTZ74" s="14"/>
      <c r="HUA74" s="14"/>
      <c r="HUB74" s="14"/>
      <c r="HUC74" s="14"/>
      <c r="HUD74" s="14"/>
      <c r="HUE74" s="14"/>
      <c r="HUF74" s="14"/>
      <c r="HUG74" s="14"/>
      <c r="HUH74" s="14"/>
      <c r="HUI74" s="14"/>
      <c r="HUJ74" s="14"/>
      <c r="HUK74" s="14"/>
      <c r="HUL74" s="14"/>
      <c r="HUM74" s="14"/>
      <c r="HUN74" s="14"/>
      <c r="HUO74" s="14"/>
      <c r="HUP74" s="14"/>
      <c r="HUQ74" s="14"/>
      <c r="HUR74" s="14"/>
      <c r="HUS74" s="14"/>
      <c r="HUT74" s="14"/>
      <c r="HUU74" s="14"/>
      <c r="HUV74" s="14"/>
      <c r="HUW74" s="14"/>
      <c r="HUX74" s="14"/>
      <c r="HUY74" s="14"/>
      <c r="HUZ74" s="14"/>
      <c r="HVA74" s="14"/>
      <c r="HVB74" s="14"/>
      <c r="HVC74" s="14"/>
      <c r="HVD74" s="14"/>
      <c r="HVE74" s="14"/>
      <c r="HVF74" s="14"/>
      <c r="HVG74" s="14"/>
      <c r="HVH74" s="14"/>
      <c r="HVI74" s="14"/>
      <c r="HVJ74" s="14"/>
      <c r="HVK74" s="14"/>
      <c r="HVL74" s="14"/>
      <c r="HVM74" s="14"/>
      <c r="HVN74" s="14"/>
      <c r="HVO74" s="14"/>
      <c r="HVP74" s="14"/>
      <c r="HVQ74" s="14"/>
      <c r="HVR74" s="14"/>
      <c r="HVS74" s="14"/>
      <c r="HVT74" s="14"/>
      <c r="HVU74" s="14"/>
      <c r="HVV74" s="14"/>
      <c r="HVW74" s="14"/>
      <c r="HVX74" s="14"/>
      <c r="HVY74" s="14"/>
      <c r="HVZ74" s="14"/>
      <c r="HWA74" s="14"/>
      <c r="HWB74" s="14"/>
      <c r="HWC74" s="14"/>
      <c r="HWD74" s="14"/>
      <c r="HWE74" s="14"/>
      <c r="HWF74" s="14"/>
      <c r="HWG74" s="14"/>
      <c r="HWH74" s="14"/>
      <c r="HWI74" s="14"/>
      <c r="HWJ74" s="14"/>
      <c r="HWK74" s="14"/>
      <c r="HWL74" s="14"/>
      <c r="HWM74" s="14"/>
      <c r="HWN74" s="14"/>
      <c r="HWO74" s="14"/>
      <c r="HWP74" s="14"/>
      <c r="HWQ74" s="14"/>
      <c r="HWR74" s="14"/>
      <c r="HWS74" s="14"/>
      <c r="HWT74" s="14"/>
      <c r="HWU74" s="14"/>
      <c r="HWV74" s="14"/>
      <c r="HWW74" s="14"/>
      <c r="HWX74" s="14"/>
      <c r="HWY74" s="14"/>
      <c r="HWZ74" s="14"/>
      <c r="HXA74" s="14"/>
      <c r="HXB74" s="14"/>
      <c r="HXC74" s="14"/>
      <c r="HXD74" s="14"/>
      <c r="HXE74" s="14"/>
      <c r="HXF74" s="14"/>
      <c r="HXG74" s="14"/>
      <c r="HXH74" s="14"/>
      <c r="HXI74" s="14"/>
      <c r="HXJ74" s="14"/>
      <c r="HXK74" s="14"/>
      <c r="HXL74" s="14"/>
      <c r="HXM74" s="14"/>
      <c r="HXN74" s="14"/>
      <c r="HXO74" s="14"/>
      <c r="HXP74" s="14"/>
      <c r="HXQ74" s="14"/>
      <c r="HXR74" s="14"/>
      <c r="HXS74" s="14"/>
      <c r="HXT74" s="14"/>
      <c r="HXU74" s="14"/>
      <c r="HXV74" s="14"/>
      <c r="HXW74" s="14"/>
      <c r="HXX74" s="14"/>
      <c r="HXY74" s="14"/>
      <c r="HXZ74" s="14"/>
      <c r="HYA74" s="14"/>
      <c r="HYB74" s="14"/>
      <c r="HYC74" s="14"/>
      <c r="HYD74" s="14"/>
      <c r="HYE74" s="14"/>
      <c r="HYF74" s="14"/>
      <c r="HYG74" s="14"/>
      <c r="HYH74" s="14"/>
      <c r="HYI74" s="14"/>
      <c r="HYJ74" s="14"/>
      <c r="HYK74" s="14"/>
      <c r="HYL74" s="14"/>
      <c r="HYM74" s="14"/>
      <c r="HYN74" s="14"/>
      <c r="HYO74" s="14"/>
      <c r="HYP74" s="14"/>
      <c r="HYQ74" s="14"/>
      <c r="HYR74" s="14"/>
      <c r="HYS74" s="14"/>
      <c r="HYT74" s="14"/>
      <c r="HYU74" s="14"/>
      <c r="HYV74" s="14"/>
      <c r="HYW74" s="14"/>
      <c r="HYX74" s="14"/>
      <c r="HYY74" s="14"/>
      <c r="HYZ74" s="14"/>
      <c r="HZA74" s="14"/>
      <c r="HZB74" s="14"/>
      <c r="HZC74" s="14"/>
      <c r="HZD74" s="14"/>
      <c r="HZE74" s="14"/>
      <c r="HZF74" s="14"/>
      <c r="HZG74" s="14"/>
      <c r="HZH74" s="14"/>
      <c r="HZI74" s="14"/>
      <c r="HZJ74" s="14"/>
      <c r="HZK74" s="14"/>
      <c r="HZL74" s="14"/>
      <c r="HZM74" s="14"/>
      <c r="HZN74" s="14"/>
      <c r="HZO74" s="14"/>
      <c r="HZP74" s="14"/>
      <c r="HZQ74" s="14"/>
      <c r="HZR74" s="14"/>
      <c r="HZS74" s="14"/>
      <c r="HZT74" s="14"/>
      <c r="HZU74" s="14"/>
      <c r="HZV74" s="14"/>
      <c r="HZW74" s="14"/>
      <c r="HZX74" s="14"/>
      <c r="HZY74" s="14"/>
      <c r="HZZ74" s="14"/>
      <c r="IAA74" s="14"/>
      <c r="IAB74" s="14"/>
      <c r="IAC74" s="14"/>
      <c r="IAD74" s="14"/>
      <c r="IAE74" s="14"/>
      <c r="IAF74" s="14"/>
      <c r="IAG74" s="14"/>
      <c r="IAH74" s="14"/>
      <c r="IAI74" s="14"/>
      <c r="IAJ74" s="14"/>
      <c r="IAK74" s="14"/>
      <c r="IAL74" s="14"/>
      <c r="IAM74" s="14"/>
      <c r="IAN74" s="14"/>
      <c r="IAO74" s="14"/>
      <c r="IAP74" s="14"/>
      <c r="IAQ74" s="14"/>
      <c r="IAR74" s="14"/>
      <c r="IAS74" s="14"/>
      <c r="IAT74" s="14"/>
      <c r="IAU74" s="14"/>
      <c r="IAV74" s="14"/>
      <c r="IAW74" s="14"/>
      <c r="IAX74" s="14"/>
      <c r="IAY74" s="14"/>
      <c r="IAZ74" s="14"/>
      <c r="IBA74" s="14"/>
      <c r="IBB74" s="14"/>
      <c r="IBC74" s="14"/>
      <c r="IBD74" s="14"/>
      <c r="IBE74" s="14"/>
      <c r="IBF74" s="14"/>
      <c r="IBG74" s="14"/>
      <c r="IBH74" s="14"/>
      <c r="IBI74" s="14"/>
      <c r="IBJ74" s="14"/>
      <c r="IBK74" s="14"/>
      <c r="IBL74" s="14"/>
      <c r="IBM74" s="14"/>
      <c r="IBN74" s="14"/>
      <c r="IBO74" s="14"/>
      <c r="IBP74" s="14"/>
      <c r="IBQ74" s="14"/>
      <c r="IBR74" s="14"/>
      <c r="IBS74" s="14"/>
      <c r="IBT74" s="14"/>
      <c r="IBU74" s="14"/>
      <c r="IBV74" s="14"/>
      <c r="IBW74" s="14"/>
      <c r="IBX74" s="14"/>
      <c r="IBY74" s="14"/>
      <c r="IBZ74" s="14"/>
      <c r="ICA74" s="14"/>
      <c r="ICB74" s="14"/>
      <c r="ICC74" s="14"/>
      <c r="ICD74" s="14"/>
      <c r="ICE74" s="14"/>
      <c r="ICF74" s="14"/>
      <c r="ICG74" s="14"/>
      <c r="ICH74" s="14"/>
      <c r="ICI74" s="14"/>
      <c r="ICJ74" s="14"/>
      <c r="ICK74" s="14"/>
      <c r="ICL74" s="14"/>
      <c r="ICM74" s="14"/>
      <c r="ICN74" s="14"/>
      <c r="ICO74" s="14"/>
      <c r="ICP74" s="14"/>
      <c r="ICQ74" s="14"/>
      <c r="ICR74" s="14"/>
      <c r="ICS74" s="14"/>
      <c r="ICT74" s="14"/>
      <c r="ICU74" s="14"/>
      <c r="ICV74" s="14"/>
      <c r="ICW74" s="14"/>
      <c r="ICX74" s="14"/>
      <c r="ICY74" s="14"/>
      <c r="ICZ74" s="14"/>
      <c r="IDA74" s="14"/>
      <c r="IDB74" s="14"/>
      <c r="IDC74" s="14"/>
      <c r="IDD74" s="14"/>
      <c r="IDE74" s="14"/>
      <c r="IDF74" s="14"/>
      <c r="IDG74" s="14"/>
      <c r="IDH74" s="14"/>
      <c r="IDI74" s="14"/>
      <c r="IDJ74" s="14"/>
      <c r="IDK74" s="14"/>
      <c r="IDL74" s="14"/>
      <c r="IDM74" s="14"/>
      <c r="IDN74" s="14"/>
      <c r="IDO74" s="14"/>
      <c r="IDP74" s="14"/>
      <c r="IDQ74" s="14"/>
      <c r="IDR74" s="14"/>
      <c r="IDS74" s="14"/>
      <c r="IDT74" s="14"/>
      <c r="IDU74" s="14"/>
      <c r="IDV74" s="14"/>
      <c r="IDW74" s="14"/>
      <c r="IDX74" s="14"/>
      <c r="IDY74" s="14"/>
      <c r="IDZ74" s="14"/>
      <c r="IEA74" s="14"/>
      <c r="IEB74" s="14"/>
      <c r="IEC74" s="14"/>
      <c r="IED74" s="14"/>
      <c r="IEE74" s="14"/>
      <c r="IEF74" s="14"/>
      <c r="IEG74" s="14"/>
      <c r="IEH74" s="14"/>
      <c r="IEI74" s="14"/>
      <c r="IEJ74" s="14"/>
      <c r="IEK74" s="14"/>
      <c r="IEL74" s="14"/>
      <c r="IEM74" s="14"/>
      <c r="IEN74" s="14"/>
      <c r="IEO74" s="14"/>
      <c r="IEP74" s="14"/>
      <c r="IEQ74" s="14"/>
      <c r="IER74" s="14"/>
      <c r="IES74" s="14"/>
      <c r="IET74" s="14"/>
      <c r="IEU74" s="14"/>
      <c r="IEV74" s="14"/>
      <c r="IEW74" s="14"/>
      <c r="IEX74" s="14"/>
      <c r="IEY74" s="14"/>
      <c r="IEZ74" s="14"/>
      <c r="IFA74" s="14"/>
      <c r="IFB74" s="14"/>
      <c r="IFC74" s="14"/>
      <c r="IFD74" s="14"/>
      <c r="IFE74" s="14"/>
      <c r="IFF74" s="14"/>
      <c r="IFG74" s="14"/>
      <c r="IFH74" s="14"/>
      <c r="IFI74" s="14"/>
      <c r="IFJ74" s="14"/>
      <c r="IFK74" s="14"/>
      <c r="IFL74" s="14"/>
      <c r="IFM74" s="14"/>
      <c r="IFN74" s="14"/>
      <c r="IFO74" s="14"/>
      <c r="IFP74" s="14"/>
      <c r="IFQ74" s="14"/>
      <c r="IFR74" s="14"/>
      <c r="IFS74" s="14"/>
      <c r="IFT74" s="14"/>
      <c r="IFU74" s="14"/>
      <c r="IFV74" s="14"/>
      <c r="IFW74" s="14"/>
      <c r="IFX74" s="14"/>
      <c r="IFY74" s="14"/>
      <c r="IFZ74" s="14"/>
      <c r="IGA74" s="14"/>
      <c r="IGB74" s="14"/>
      <c r="IGC74" s="14"/>
      <c r="IGD74" s="14"/>
      <c r="IGE74" s="14"/>
      <c r="IGF74" s="14"/>
      <c r="IGG74" s="14"/>
      <c r="IGH74" s="14"/>
      <c r="IGI74" s="14"/>
      <c r="IGJ74" s="14"/>
      <c r="IGK74" s="14"/>
      <c r="IGL74" s="14"/>
      <c r="IGM74" s="14"/>
      <c r="IGN74" s="14"/>
      <c r="IGO74" s="14"/>
      <c r="IGP74" s="14"/>
      <c r="IGQ74" s="14"/>
      <c r="IGR74" s="14"/>
      <c r="IGS74" s="14"/>
      <c r="IGT74" s="14"/>
      <c r="IGU74" s="14"/>
      <c r="IGV74" s="14"/>
      <c r="IGW74" s="14"/>
      <c r="IGX74" s="14"/>
      <c r="IGY74" s="14"/>
      <c r="IGZ74" s="14"/>
      <c r="IHA74" s="14"/>
      <c r="IHB74" s="14"/>
      <c r="IHC74" s="14"/>
      <c r="IHD74" s="14"/>
      <c r="IHE74" s="14"/>
      <c r="IHF74" s="14"/>
      <c r="IHG74" s="14"/>
      <c r="IHH74" s="14"/>
      <c r="IHI74" s="14"/>
      <c r="IHJ74" s="14"/>
      <c r="IHK74" s="14"/>
      <c r="IHL74" s="14"/>
      <c r="IHM74" s="14"/>
      <c r="IHN74" s="14"/>
      <c r="IHO74" s="14"/>
      <c r="IHP74" s="14"/>
      <c r="IHQ74" s="14"/>
      <c r="IHR74" s="14"/>
      <c r="IHS74" s="14"/>
      <c r="IHT74" s="14"/>
      <c r="IHU74" s="14"/>
      <c r="IHV74" s="14"/>
      <c r="IHW74" s="14"/>
      <c r="IHX74" s="14"/>
      <c r="IHY74" s="14"/>
      <c r="IHZ74" s="14"/>
      <c r="IIA74" s="14"/>
      <c r="IIB74" s="14"/>
      <c r="IIC74" s="14"/>
      <c r="IID74" s="14"/>
      <c r="IIE74" s="14"/>
      <c r="IIF74" s="14"/>
      <c r="IIG74" s="14"/>
      <c r="IIH74" s="14"/>
      <c r="III74" s="14"/>
      <c r="IIJ74" s="14"/>
      <c r="IIK74" s="14"/>
      <c r="IIL74" s="14"/>
      <c r="IIM74" s="14"/>
      <c r="IIN74" s="14"/>
      <c r="IIO74" s="14"/>
      <c r="IIP74" s="14"/>
      <c r="IIQ74" s="14"/>
      <c r="IIR74" s="14"/>
      <c r="IIS74" s="14"/>
      <c r="IIT74" s="14"/>
      <c r="IIU74" s="14"/>
      <c r="IIV74" s="14"/>
      <c r="IIW74" s="14"/>
      <c r="IIX74" s="14"/>
      <c r="IIY74" s="14"/>
      <c r="IIZ74" s="14"/>
      <c r="IJA74" s="14"/>
      <c r="IJB74" s="14"/>
      <c r="IJC74" s="14"/>
      <c r="IJD74" s="14"/>
      <c r="IJE74" s="14"/>
      <c r="IJF74" s="14"/>
      <c r="IJG74" s="14"/>
      <c r="IJH74" s="14"/>
      <c r="IJI74" s="14"/>
      <c r="IJJ74" s="14"/>
      <c r="IJK74" s="14"/>
      <c r="IJL74" s="14"/>
      <c r="IJM74" s="14"/>
      <c r="IJN74" s="14"/>
      <c r="IJO74" s="14"/>
      <c r="IJP74" s="14"/>
      <c r="IJQ74" s="14"/>
      <c r="IJR74" s="14"/>
      <c r="IJS74" s="14"/>
      <c r="IJT74" s="14"/>
      <c r="IJU74" s="14"/>
      <c r="IJV74" s="14"/>
      <c r="IJW74" s="14"/>
      <c r="IJX74" s="14"/>
      <c r="IJY74" s="14"/>
      <c r="IJZ74" s="14"/>
      <c r="IKA74" s="14"/>
      <c r="IKB74" s="14"/>
      <c r="IKC74" s="14"/>
      <c r="IKD74" s="14"/>
      <c r="IKE74" s="14"/>
      <c r="IKF74" s="14"/>
      <c r="IKG74" s="14"/>
      <c r="IKH74" s="14"/>
      <c r="IKI74" s="14"/>
      <c r="IKJ74" s="14"/>
      <c r="IKK74" s="14"/>
      <c r="IKL74" s="14"/>
      <c r="IKM74" s="14"/>
      <c r="IKN74" s="14"/>
      <c r="IKO74" s="14"/>
      <c r="IKP74" s="14"/>
      <c r="IKQ74" s="14"/>
      <c r="IKR74" s="14"/>
      <c r="IKS74" s="14"/>
      <c r="IKT74" s="14"/>
      <c r="IKU74" s="14"/>
      <c r="IKV74" s="14"/>
      <c r="IKW74" s="14"/>
      <c r="IKX74" s="14"/>
      <c r="IKY74" s="14"/>
      <c r="IKZ74" s="14"/>
      <c r="ILA74" s="14"/>
      <c r="ILB74" s="14"/>
      <c r="ILC74" s="14"/>
      <c r="ILD74" s="14"/>
      <c r="ILE74" s="14"/>
      <c r="ILF74" s="14"/>
      <c r="ILG74" s="14"/>
      <c r="ILH74" s="14"/>
      <c r="ILI74" s="14"/>
      <c r="ILJ74" s="14"/>
      <c r="ILK74" s="14"/>
      <c r="ILL74" s="14"/>
      <c r="ILM74" s="14"/>
      <c r="ILN74" s="14"/>
      <c r="ILO74" s="14"/>
      <c r="ILP74" s="14"/>
      <c r="ILQ74" s="14"/>
      <c r="ILR74" s="14"/>
      <c r="ILS74" s="14"/>
      <c r="ILT74" s="14"/>
      <c r="ILU74" s="14"/>
      <c r="ILV74" s="14"/>
      <c r="ILW74" s="14"/>
      <c r="ILX74" s="14"/>
      <c r="ILY74" s="14"/>
      <c r="ILZ74" s="14"/>
      <c r="IMA74" s="14"/>
      <c r="IMB74" s="14"/>
      <c r="IMC74" s="14"/>
      <c r="IMD74" s="14"/>
      <c r="IME74" s="14"/>
      <c r="IMF74" s="14"/>
      <c r="IMG74" s="14"/>
      <c r="IMH74" s="14"/>
      <c r="IMI74" s="14"/>
      <c r="IMJ74" s="14"/>
      <c r="IMK74" s="14"/>
      <c r="IML74" s="14"/>
      <c r="IMM74" s="14"/>
      <c r="IMN74" s="14"/>
      <c r="IMO74" s="14"/>
      <c r="IMP74" s="14"/>
      <c r="IMQ74" s="14"/>
      <c r="IMR74" s="14"/>
      <c r="IMS74" s="14"/>
      <c r="IMT74" s="14"/>
      <c r="IMU74" s="14"/>
      <c r="IMV74" s="14"/>
      <c r="IMW74" s="14"/>
      <c r="IMX74" s="14"/>
      <c r="IMY74" s="14"/>
      <c r="IMZ74" s="14"/>
      <c r="INA74" s="14"/>
      <c r="INB74" s="14"/>
      <c r="INC74" s="14"/>
      <c r="IND74" s="14"/>
      <c r="INE74" s="14"/>
      <c r="INF74" s="14"/>
      <c r="ING74" s="14"/>
      <c r="INH74" s="14"/>
      <c r="INI74" s="14"/>
      <c r="INJ74" s="14"/>
      <c r="INK74" s="14"/>
      <c r="INL74" s="14"/>
      <c r="INM74" s="14"/>
      <c r="INN74" s="14"/>
      <c r="INO74" s="14"/>
      <c r="INP74" s="14"/>
      <c r="INQ74" s="14"/>
      <c r="INR74" s="14"/>
      <c r="INS74" s="14"/>
      <c r="INT74" s="14"/>
      <c r="INU74" s="14"/>
      <c r="INV74" s="14"/>
      <c r="INW74" s="14"/>
      <c r="INX74" s="14"/>
      <c r="INY74" s="14"/>
      <c r="INZ74" s="14"/>
      <c r="IOA74" s="14"/>
      <c r="IOB74" s="14"/>
      <c r="IOC74" s="14"/>
      <c r="IOD74" s="14"/>
      <c r="IOE74" s="14"/>
      <c r="IOF74" s="14"/>
      <c r="IOG74" s="14"/>
      <c r="IOH74" s="14"/>
      <c r="IOI74" s="14"/>
      <c r="IOJ74" s="14"/>
      <c r="IOK74" s="14"/>
      <c r="IOL74" s="14"/>
      <c r="IOM74" s="14"/>
      <c r="ION74" s="14"/>
      <c r="IOO74" s="14"/>
      <c r="IOP74" s="14"/>
      <c r="IOQ74" s="14"/>
      <c r="IOR74" s="14"/>
      <c r="IOS74" s="14"/>
      <c r="IOT74" s="14"/>
      <c r="IOU74" s="14"/>
      <c r="IOV74" s="14"/>
      <c r="IOW74" s="14"/>
      <c r="IOX74" s="14"/>
      <c r="IOY74" s="14"/>
      <c r="IOZ74" s="14"/>
      <c r="IPA74" s="14"/>
      <c r="IPB74" s="14"/>
      <c r="IPC74" s="14"/>
      <c r="IPD74" s="14"/>
      <c r="IPE74" s="14"/>
      <c r="IPF74" s="14"/>
      <c r="IPG74" s="14"/>
      <c r="IPH74" s="14"/>
      <c r="IPI74" s="14"/>
      <c r="IPJ74" s="14"/>
      <c r="IPK74" s="14"/>
      <c r="IPL74" s="14"/>
      <c r="IPM74" s="14"/>
      <c r="IPN74" s="14"/>
      <c r="IPO74" s="14"/>
      <c r="IPP74" s="14"/>
      <c r="IPQ74" s="14"/>
      <c r="IPR74" s="14"/>
      <c r="IPS74" s="14"/>
      <c r="IPT74" s="14"/>
      <c r="IPU74" s="14"/>
      <c r="IPV74" s="14"/>
      <c r="IPW74" s="14"/>
      <c r="IPX74" s="14"/>
      <c r="IPY74" s="14"/>
      <c r="IPZ74" s="14"/>
      <c r="IQA74" s="14"/>
      <c r="IQB74" s="14"/>
      <c r="IQC74" s="14"/>
      <c r="IQD74" s="14"/>
      <c r="IQE74" s="14"/>
      <c r="IQF74" s="14"/>
      <c r="IQG74" s="14"/>
      <c r="IQH74" s="14"/>
      <c r="IQI74" s="14"/>
      <c r="IQJ74" s="14"/>
      <c r="IQK74" s="14"/>
      <c r="IQL74" s="14"/>
      <c r="IQM74" s="14"/>
      <c r="IQN74" s="14"/>
      <c r="IQO74" s="14"/>
      <c r="IQP74" s="14"/>
      <c r="IQQ74" s="14"/>
      <c r="IQR74" s="14"/>
      <c r="IQS74" s="14"/>
      <c r="IQT74" s="14"/>
      <c r="IQU74" s="14"/>
      <c r="IQV74" s="14"/>
      <c r="IQW74" s="14"/>
      <c r="IQX74" s="14"/>
      <c r="IQY74" s="14"/>
      <c r="IQZ74" s="14"/>
      <c r="IRA74" s="14"/>
      <c r="IRB74" s="14"/>
      <c r="IRC74" s="14"/>
      <c r="IRD74" s="14"/>
      <c r="IRE74" s="14"/>
      <c r="IRF74" s="14"/>
      <c r="IRG74" s="14"/>
      <c r="IRH74" s="14"/>
      <c r="IRI74" s="14"/>
      <c r="IRJ74" s="14"/>
      <c r="IRK74" s="14"/>
      <c r="IRL74" s="14"/>
      <c r="IRM74" s="14"/>
      <c r="IRN74" s="14"/>
      <c r="IRO74" s="14"/>
      <c r="IRP74" s="14"/>
      <c r="IRQ74" s="14"/>
      <c r="IRR74" s="14"/>
      <c r="IRS74" s="14"/>
      <c r="IRT74" s="14"/>
      <c r="IRU74" s="14"/>
      <c r="IRV74" s="14"/>
      <c r="IRW74" s="14"/>
      <c r="IRX74" s="14"/>
      <c r="IRY74" s="14"/>
      <c r="IRZ74" s="14"/>
      <c r="ISA74" s="14"/>
      <c r="ISB74" s="14"/>
      <c r="ISC74" s="14"/>
      <c r="ISD74" s="14"/>
      <c r="ISE74" s="14"/>
      <c r="ISF74" s="14"/>
      <c r="ISG74" s="14"/>
      <c r="ISH74" s="14"/>
      <c r="ISI74" s="14"/>
      <c r="ISJ74" s="14"/>
      <c r="ISK74" s="14"/>
      <c r="ISL74" s="14"/>
      <c r="ISM74" s="14"/>
      <c r="ISN74" s="14"/>
      <c r="ISO74" s="14"/>
      <c r="ISP74" s="14"/>
      <c r="ISQ74" s="14"/>
      <c r="ISR74" s="14"/>
      <c r="ISS74" s="14"/>
      <c r="IST74" s="14"/>
      <c r="ISU74" s="14"/>
      <c r="ISV74" s="14"/>
      <c r="ISW74" s="14"/>
      <c r="ISX74" s="14"/>
      <c r="ISY74" s="14"/>
      <c r="ISZ74" s="14"/>
      <c r="ITA74" s="14"/>
      <c r="ITB74" s="14"/>
      <c r="ITC74" s="14"/>
      <c r="ITD74" s="14"/>
      <c r="ITE74" s="14"/>
      <c r="ITF74" s="14"/>
      <c r="ITG74" s="14"/>
      <c r="ITH74" s="14"/>
      <c r="ITI74" s="14"/>
      <c r="ITJ74" s="14"/>
      <c r="ITK74" s="14"/>
      <c r="ITL74" s="14"/>
      <c r="ITM74" s="14"/>
      <c r="ITN74" s="14"/>
      <c r="ITO74" s="14"/>
      <c r="ITP74" s="14"/>
      <c r="ITQ74" s="14"/>
      <c r="ITR74" s="14"/>
      <c r="ITS74" s="14"/>
      <c r="ITT74" s="14"/>
      <c r="ITU74" s="14"/>
      <c r="ITV74" s="14"/>
      <c r="ITW74" s="14"/>
      <c r="ITX74" s="14"/>
      <c r="ITY74" s="14"/>
      <c r="ITZ74" s="14"/>
      <c r="IUA74" s="14"/>
      <c r="IUB74" s="14"/>
      <c r="IUC74" s="14"/>
      <c r="IUD74" s="14"/>
      <c r="IUE74" s="14"/>
      <c r="IUF74" s="14"/>
      <c r="IUG74" s="14"/>
      <c r="IUH74" s="14"/>
      <c r="IUI74" s="14"/>
      <c r="IUJ74" s="14"/>
      <c r="IUK74" s="14"/>
      <c r="IUL74" s="14"/>
      <c r="IUM74" s="14"/>
      <c r="IUN74" s="14"/>
      <c r="IUO74" s="14"/>
      <c r="IUP74" s="14"/>
      <c r="IUQ74" s="14"/>
      <c r="IUR74" s="14"/>
      <c r="IUS74" s="14"/>
      <c r="IUT74" s="14"/>
      <c r="IUU74" s="14"/>
      <c r="IUV74" s="14"/>
      <c r="IUW74" s="14"/>
      <c r="IUX74" s="14"/>
      <c r="IUY74" s="14"/>
      <c r="IUZ74" s="14"/>
      <c r="IVA74" s="14"/>
      <c r="IVB74" s="14"/>
      <c r="IVC74" s="14"/>
      <c r="IVD74" s="14"/>
      <c r="IVE74" s="14"/>
      <c r="IVF74" s="14"/>
      <c r="IVG74" s="14"/>
      <c r="IVH74" s="14"/>
      <c r="IVI74" s="14"/>
      <c r="IVJ74" s="14"/>
      <c r="IVK74" s="14"/>
      <c r="IVL74" s="14"/>
      <c r="IVM74" s="14"/>
      <c r="IVN74" s="14"/>
      <c r="IVO74" s="14"/>
      <c r="IVP74" s="14"/>
      <c r="IVQ74" s="14"/>
      <c r="IVR74" s="14"/>
      <c r="IVS74" s="14"/>
      <c r="IVT74" s="14"/>
      <c r="IVU74" s="14"/>
      <c r="IVV74" s="14"/>
      <c r="IVW74" s="14"/>
      <c r="IVX74" s="14"/>
      <c r="IVY74" s="14"/>
      <c r="IVZ74" s="14"/>
      <c r="IWA74" s="14"/>
      <c r="IWB74" s="14"/>
      <c r="IWC74" s="14"/>
      <c r="IWD74" s="14"/>
      <c r="IWE74" s="14"/>
      <c r="IWF74" s="14"/>
      <c r="IWG74" s="14"/>
      <c r="IWH74" s="14"/>
      <c r="IWI74" s="14"/>
      <c r="IWJ74" s="14"/>
      <c r="IWK74" s="14"/>
      <c r="IWL74" s="14"/>
      <c r="IWM74" s="14"/>
      <c r="IWN74" s="14"/>
      <c r="IWO74" s="14"/>
      <c r="IWP74" s="14"/>
      <c r="IWQ74" s="14"/>
      <c r="IWR74" s="14"/>
      <c r="IWS74" s="14"/>
      <c r="IWT74" s="14"/>
      <c r="IWU74" s="14"/>
      <c r="IWV74" s="14"/>
      <c r="IWW74" s="14"/>
      <c r="IWX74" s="14"/>
      <c r="IWY74" s="14"/>
      <c r="IWZ74" s="14"/>
      <c r="IXA74" s="14"/>
      <c r="IXB74" s="14"/>
      <c r="IXC74" s="14"/>
      <c r="IXD74" s="14"/>
      <c r="IXE74" s="14"/>
      <c r="IXF74" s="14"/>
      <c r="IXG74" s="14"/>
      <c r="IXH74" s="14"/>
      <c r="IXI74" s="14"/>
      <c r="IXJ74" s="14"/>
      <c r="IXK74" s="14"/>
      <c r="IXL74" s="14"/>
      <c r="IXM74" s="14"/>
      <c r="IXN74" s="14"/>
      <c r="IXO74" s="14"/>
      <c r="IXP74" s="14"/>
      <c r="IXQ74" s="14"/>
      <c r="IXR74" s="14"/>
      <c r="IXS74" s="14"/>
      <c r="IXT74" s="14"/>
      <c r="IXU74" s="14"/>
      <c r="IXV74" s="14"/>
      <c r="IXW74" s="14"/>
      <c r="IXX74" s="14"/>
      <c r="IXY74" s="14"/>
      <c r="IXZ74" s="14"/>
      <c r="IYA74" s="14"/>
      <c r="IYB74" s="14"/>
      <c r="IYC74" s="14"/>
      <c r="IYD74" s="14"/>
      <c r="IYE74" s="14"/>
      <c r="IYF74" s="14"/>
      <c r="IYG74" s="14"/>
      <c r="IYH74" s="14"/>
      <c r="IYI74" s="14"/>
      <c r="IYJ74" s="14"/>
      <c r="IYK74" s="14"/>
      <c r="IYL74" s="14"/>
      <c r="IYM74" s="14"/>
      <c r="IYN74" s="14"/>
      <c r="IYO74" s="14"/>
      <c r="IYP74" s="14"/>
      <c r="IYQ74" s="14"/>
      <c r="IYR74" s="14"/>
      <c r="IYS74" s="14"/>
      <c r="IYT74" s="14"/>
      <c r="IYU74" s="14"/>
      <c r="IYV74" s="14"/>
      <c r="IYW74" s="14"/>
      <c r="IYX74" s="14"/>
      <c r="IYY74" s="14"/>
      <c r="IYZ74" s="14"/>
      <c r="IZA74" s="14"/>
      <c r="IZB74" s="14"/>
      <c r="IZC74" s="14"/>
      <c r="IZD74" s="14"/>
      <c r="IZE74" s="14"/>
      <c r="IZF74" s="14"/>
      <c r="IZG74" s="14"/>
      <c r="IZH74" s="14"/>
      <c r="IZI74" s="14"/>
      <c r="IZJ74" s="14"/>
      <c r="IZK74" s="14"/>
      <c r="IZL74" s="14"/>
      <c r="IZM74" s="14"/>
      <c r="IZN74" s="14"/>
      <c r="IZO74" s="14"/>
      <c r="IZP74" s="14"/>
      <c r="IZQ74" s="14"/>
      <c r="IZR74" s="14"/>
      <c r="IZS74" s="14"/>
      <c r="IZT74" s="14"/>
      <c r="IZU74" s="14"/>
      <c r="IZV74" s="14"/>
      <c r="IZW74" s="14"/>
      <c r="IZX74" s="14"/>
      <c r="IZY74" s="14"/>
      <c r="IZZ74" s="14"/>
      <c r="JAA74" s="14"/>
      <c r="JAB74" s="14"/>
      <c r="JAC74" s="14"/>
      <c r="JAD74" s="14"/>
      <c r="JAE74" s="14"/>
      <c r="JAF74" s="14"/>
      <c r="JAG74" s="14"/>
      <c r="JAH74" s="14"/>
      <c r="JAI74" s="14"/>
      <c r="JAJ74" s="14"/>
      <c r="JAK74" s="14"/>
      <c r="JAL74" s="14"/>
      <c r="JAM74" s="14"/>
      <c r="JAN74" s="14"/>
      <c r="JAO74" s="14"/>
      <c r="JAP74" s="14"/>
      <c r="JAQ74" s="14"/>
      <c r="JAR74" s="14"/>
      <c r="JAS74" s="14"/>
      <c r="JAT74" s="14"/>
      <c r="JAU74" s="14"/>
      <c r="JAV74" s="14"/>
      <c r="JAW74" s="14"/>
      <c r="JAX74" s="14"/>
      <c r="JAY74" s="14"/>
      <c r="JAZ74" s="14"/>
      <c r="JBA74" s="14"/>
      <c r="JBB74" s="14"/>
      <c r="JBC74" s="14"/>
      <c r="JBD74" s="14"/>
      <c r="JBE74" s="14"/>
      <c r="JBF74" s="14"/>
      <c r="JBG74" s="14"/>
      <c r="JBH74" s="14"/>
      <c r="JBI74" s="14"/>
      <c r="JBJ74" s="14"/>
      <c r="JBK74" s="14"/>
      <c r="JBL74" s="14"/>
      <c r="JBM74" s="14"/>
      <c r="JBN74" s="14"/>
      <c r="JBO74" s="14"/>
      <c r="JBP74" s="14"/>
      <c r="JBQ74" s="14"/>
      <c r="JBR74" s="14"/>
      <c r="JBS74" s="14"/>
      <c r="JBT74" s="14"/>
      <c r="JBU74" s="14"/>
      <c r="JBV74" s="14"/>
      <c r="JBW74" s="14"/>
      <c r="JBX74" s="14"/>
      <c r="JBY74" s="14"/>
      <c r="JBZ74" s="14"/>
      <c r="JCA74" s="14"/>
      <c r="JCB74" s="14"/>
      <c r="JCC74" s="14"/>
      <c r="JCD74" s="14"/>
      <c r="JCE74" s="14"/>
      <c r="JCF74" s="14"/>
      <c r="JCG74" s="14"/>
      <c r="JCH74" s="14"/>
      <c r="JCI74" s="14"/>
      <c r="JCJ74" s="14"/>
      <c r="JCK74" s="14"/>
      <c r="JCL74" s="14"/>
      <c r="JCM74" s="14"/>
      <c r="JCN74" s="14"/>
      <c r="JCO74" s="14"/>
      <c r="JCP74" s="14"/>
      <c r="JCQ74" s="14"/>
      <c r="JCR74" s="14"/>
      <c r="JCS74" s="14"/>
      <c r="JCT74" s="14"/>
      <c r="JCU74" s="14"/>
      <c r="JCV74" s="14"/>
      <c r="JCW74" s="14"/>
      <c r="JCX74" s="14"/>
      <c r="JCY74" s="14"/>
      <c r="JCZ74" s="14"/>
      <c r="JDA74" s="14"/>
      <c r="JDB74" s="14"/>
      <c r="JDC74" s="14"/>
      <c r="JDD74" s="14"/>
      <c r="JDE74" s="14"/>
      <c r="JDF74" s="14"/>
      <c r="JDG74" s="14"/>
      <c r="JDH74" s="14"/>
      <c r="JDI74" s="14"/>
      <c r="JDJ74" s="14"/>
      <c r="JDK74" s="14"/>
      <c r="JDL74" s="14"/>
      <c r="JDM74" s="14"/>
      <c r="JDN74" s="14"/>
      <c r="JDO74" s="14"/>
      <c r="JDP74" s="14"/>
      <c r="JDQ74" s="14"/>
      <c r="JDR74" s="14"/>
      <c r="JDS74" s="14"/>
      <c r="JDT74" s="14"/>
      <c r="JDU74" s="14"/>
      <c r="JDV74" s="14"/>
      <c r="JDW74" s="14"/>
      <c r="JDX74" s="14"/>
      <c r="JDY74" s="14"/>
      <c r="JDZ74" s="14"/>
      <c r="JEA74" s="14"/>
      <c r="JEB74" s="14"/>
      <c r="JEC74" s="14"/>
      <c r="JED74" s="14"/>
      <c r="JEE74" s="14"/>
      <c r="JEF74" s="14"/>
      <c r="JEG74" s="14"/>
      <c r="JEH74" s="14"/>
      <c r="JEI74" s="14"/>
      <c r="JEJ74" s="14"/>
      <c r="JEK74" s="14"/>
      <c r="JEL74" s="14"/>
      <c r="JEM74" s="14"/>
      <c r="JEN74" s="14"/>
      <c r="JEO74" s="14"/>
      <c r="JEP74" s="14"/>
      <c r="JEQ74" s="14"/>
      <c r="JER74" s="14"/>
      <c r="JES74" s="14"/>
      <c r="JET74" s="14"/>
      <c r="JEU74" s="14"/>
      <c r="JEV74" s="14"/>
      <c r="JEW74" s="14"/>
      <c r="JEX74" s="14"/>
      <c r="JEY74" s="14"/>
      <c r="JEZ74" s="14"/>
      <c r="JFA74" s="14"/>
      <c r="JFB74" s="14"/>
      <c r="JFC74" s="14"/>
      <c r="JFD74" s="14"/>
      <c r="JFE74" s="14"/>
      <c r="JFF74" s="14"/>
      <c r="JFG74" s="14"/>
      <c r="JFH74" s="14"/>
      <c r="JFI74" s="14"/>
      <c r="JFJ74" s="14"/>
      <c r="JFK74" s="14"/>
      <c r="JFL74" s="14"/>
      <c r="JFM74" s="14"/>
      <c r="JFN74" s="14"/>
      <c r="JFO74" s="14"/>
      <c r="JFP74" s="14"/>
      <c r="JFQ74" s="14"/>
      <c r="JFR74" s="14"/>
      <c r="JFS74" s="14"/>
      <c r="JFT74" s="14"/>
      <c r="JFU74" s="14"/>
      <c r="JFV74" s="14"/>
      <c r="JFW74" s="14"/>
      <c r="JFX74" s="14"/>
      <c r="JFY74" s="14"/>
      <c r="JFZ74" s="14"/>
      <c r="JGA74" s="14"/>
      <c r="JGB74" s="14"/>
      <c r="JGC74" s="14"/>
      <c r="JGD74" s="14"/>
      <c r="JGE74" s="14"/>
      <c r="JGF74" s="14"/>
      <c r="JGG74" s="14"/>
      <c r="JGH74" s="14"/>
      <c r="JGI74" s="14"/>
      <c r="JGJ74" s="14"/>
      <c r="JGK74" s="14"/>
      <c r="JGL74" s="14"/>
      <c r="JGM74" s="14"/>
      <c r="JGN74" s="14"/>
      <c r="JGO74" s="14"/>
      <c r="JGP74" s="14"/>
      <c r="JGQ74" s="14"/>
      <c r="JGR74" s="14"/>
      <c r="JGS74" s="14"/>
      <c r="JGT74" s="14"/>
      <c r="JGU74" s="14"/>
      <c r="JGV74" s="14"/>
      <c r="JGW74" s="14"/>
      <c r="JGX74" s="14"/>
      <c r="JGY74" s="14"/>
      <c r="JGZ74" s="14"/>
      <c r="JHA74" s="14"/>
      <c r="JHB74" s="14"/>
      <c r="JHC74" s="14"/>
      <c r="JHD74" s="14"/>
      <c r="JHE74" s="14"/>
      <c r="JHF74" s="14"/>
      <c r="JHG74" s="14"/>
      <c r="JHH74" s="14"/>
      <c r="JHI74" s="14"/>
      <c r="JHJ74" s="14"/>
      <c r="JHK74" s="14"/>
      <c r="JHL74" s="14"/>
      <c r="JHM74" s="14"/>
      <c r="JHN74" s="14"/>
      <c r="JHO74" s="14"/>
      <c r="JHP74" s="14"/>
      <c r="JHQ74" s="14"/>
      <c r="JHR74" s="14"/>
      <c r="JHS74" s="14"/>
      <c r="JHT74" s="14"/>
      <c r="JHU74" s="14"/>
      <c r="JHV74" s="14"/>
      <c r="JHW74" s="14"/>
      <c r="JHX74" s="14"/>
      <c r="JHY74" s="14"/>
      <c r="JHZ74" s="14"/>
      <c r="JIA74" s="14"/>
      <c r="JIB74" s="14"/>
      <c r="JIC74" s="14"/>
      <c r="JID74" s="14"/>
      <c r="JIE74" s="14"/>
      <c r="JIF74" s="14"/>
      <c r="JIG74" s="14"/>
      <c r="JIH74" s="14"/>
      <c r="JII74" s="14"/>
      <c r="JIJ74" s="14"/>
      <c r="JIK74" s="14"/>
      <c r="JIL74" s="14"/>
      <c r="JIM74" s="14"/>
      <c r="JIN74" s="14"/>
      <c r="JIO74" s="14"/>
      <c r="JIP74" s="14"/>
      <c r="JIQ74" s="14"/>
      <c r="JIR74" s="14"/>
      <c r="JIS74" s="14"/>
      <c r="JIT74" s="14"/>
      <c r="JIU74" s="14"/>
      <c r="JIV74" s="14"/>
      <c r="JIW74" s="14"/>
      <c r="JIX74" s="14"/>
      <c r="JIY74" s="14"/>
      <c r="JIZ74" s="14"/>
      <c r="JJA74" s="14"/>
      <c r="JJB74" s="14"/>
      <c r="JJC74" s="14"/>
      <c r="JJD74" s="14"/>
      <c r="JJE74" s="14"/>
      <c r="JJF74" s="14"/>
      <c r="JJG74" s="14"/>
      <c r="JJH74" s="14"/>
      <c r="JJI74" s="14"/>
      <c r="JJJ74" s="14"/>
      <c r="JJK74" s="14"/>
      <c r="JJL74" s="14"/>
      <c r="JJM74" s="14"/>
      <c r="JJN74" s="14"/>
      <c r="JJO74" s="14"/>
      <c r="JJP74" s="14"/>
      <c r="JJQ74" s="14"/>
      <c r="JJR74" s="14"/>
      <c r="JJS74" s="14"/>
      <c r="JJT74" s="14"/>
      <c r="JJU74" s="14"/>
      <c r="JJV74" s="14"/>
      <c r="JJW74" s="14"/>
      <c r="JJX74" s="14"/>
      <c r="JJY74" s="14"/>
      <c r="JJZ74" s="14"/>
      <c r="JKA74" s="14"/>
      <c r="JKB74" s="14"/>
      <c r="JKC74" s="14"/>
      <c r="JKD74" s="14"/>
      <c r="JKE74" s="14"/>
      <c r="JKF74" s="14"/>
      <c r="JKG74" s="14"/>
      <c r="JKH74" s="14"/>
      <c r="JKI74" s="14"/>
      <c r="JKJ74" s="14"/>
      <c r="JKK74" s="14"/>
      <c r="JKL74" s="14"/>
      <c r="JKM74" s="14"/>
      <c r="JKN74" s="14"/>
      <c r="JKO74" s="14"/>
      <c r="JKP74" s="14"/>
      <c r="JKQ74" s="14"/>
      <c r="JKR74" s="14"/>
      <c r="JKS74" s="14"/>
      <c r="JKT74" s="14"/>
      <c r="JKU74" s="14"/>
      <c r="JKV74" s="14"/>
      <c r="JKW74" s="14"/>
      <c r="JKX74" s="14"/>
      <c r="JKY74" s="14"/>
      <c r="JKZ74" s="14"/>
      <c r="JLA74" s="14"/>
      <c r="JLB74" s="14"/>
      <c r="JLC74" s="14"/>
      <c r="JLD74" s="14"/>
      <c r="JLE74" s="14"/>
      <c r="JLF74" s="14"/>
      <c r="JLG74" s="14"/>
      <c r="JLH74" s="14"/>
      <c r="JLI74" s="14"/>
      <c r="JLJ74" s="14"/>
      <c r="JLK74" s="14"/>
      <c r="JLL74" s="14"/>
      <c r="JLM74" s="14"/>
      <c r="JLN74" s="14"/>
      <c r="JLO74" s="14"/>
      <c r="JLP74" s="14"/>
      <c r="JLQ74" s="14"/>
      <c r="JLR74" s="14"/>
      <c r="JLS74" s="14"/>
      <c r="JLT74" s="14"/>
      <c r="JLU74" s="14"/>
      <c r="JLV74" s="14"/>
      <c r="JLW74" s="14"/>
      <c r="JLX74" s="14"/>
      <c r="JLY74" s="14"/>
      <c r="JLZ74" s="14"/>
      <c r="JMA74" s="14"/>
      <c r="JMB74" s="14"/>
      <c r="JMC74" s="14"/>
      <c r="JMD74" s="14"/>
      <c r="JME74" s="14"/>
      <c r="JMF74" s="14"/>
      <c r="JMG74" s="14"/>
      <c r="JMH74" s="14"/>
      <c r="JMI74" s="14"/>
      <c r="JMJ74" s="14"/>
      <c r="JMK74" s="14"/>
      <c r="JML74" s="14"/>
      <c r="JMM74" s="14"/>
      <c r="JMN74" s="14"/>
      <c r="JMO74" s="14"/>
      <c r="JMP74" s="14"/>
      <c r="JMQ74" s="14"/>
      <c r="JMR74" s="14"/>
      <c r="JMS74" s="14"/>
      <c r="JMT74" s="14"/>
      <c r="JMU74" s="14"/>
      <c r="JMV74" s="14"/>
      <c r="JMW74" s="14"/>
      <c r="JMX74" s="14"/>
      <c r="JMY74" s="14"/>
      <c r="JMZ74" s="14"/>
      <c r="JNA74" s="14"/>
      <c r="JNB74" s="14"/>
      <c r="JNC74" s="14"/>
      <c r="JND74" s="14"/>
      <c r="JNE74" s="14"/>
      <c r="JNF74" s="14"/>
      <c r="JNG74" s="14"/>
      <c r="JNH74" s="14"/>
      <c r="JNI74" s="14"/>
      <c r="JNJ74" s="14"/>
      <c r="JNK74" s="14"/>
      <c r="JNL74" s="14"/>
      <c r="JNM74" s="14"/>
      <c r="JNN74" s="14"/>
      <c r="JNO74" s="14"/>
      <c r="JNP74" s="14"/>
      <c r="JNQ74" s="14"/>
      <c r="JNR74" s="14"/>
      <c r="JNS74" s="14"/>
      <c r="JNT74" s="14"/>
      <c r="JNU74" s="14"/>
      <c r="JNV74" s="14"/>
      <c r="JNW74" s="14"/>
      <c r="JNX74" s="14"/>
      <c r="JNY74" s="14"/>
      <c r="JNZ74" s="14"/>
      <c r="JOA74" s="14"/>
      <c r="JOB74" s="14"/>
      <c r="JOC74" s="14"/>
      <c r="JOD74" s="14"/>
      <c r="JOE74" s="14"/>
      <c r="JOF74" s="14"/>
      <c r="JOG74" s="14"/>
      <c r="JOH74" s="14"/>
      <c r="JOI74" s="14"/>
      <c r="JOJ74" s="14"/>
      <c r="JOK74" s="14"/>
      <c r="JOL74" s="14"/>
      <c r="JOM74" s="14"/>
      <c r="JON74" s="14"/>
      <c r="JOO74" s="14"/>
      <c r="JOP74" s="14"/>
      <c r="JOQ74" s="14"/>
      <c r="JOR74" s="14"/>
      <c r="JOS74" s="14"/>
      <c r="JOT74" s="14"/>
      <c r="JOU74" s="14"/>
      <c r="JOV74" s="14"/>
      <c r="JOW74" s="14"/>
      <c r="JOX74" s="14"/>
      <c r="JOY74" s="14"/>
      <c r="JOZ74" s="14"/>
      <c r="JPA74" s="14"/>
      <c r="JPB74" s="14"/>
      <c r="JPC74" s="14"/>
      <c r="JPD74" s="14"/>
      <c r="JPE74" s="14"/>
      <c r="JPF74" s="14"/>
      <c r="JPG74" s="14"/>
      <c r="JPH74" s="14"/>
      <c r="JPI74" s="14"/>
      <c r="JPJ74" s="14"/>
      <c r="JPK74" s="14"/>
      <c r="JPL74" s="14"/>
      <c r="JPM74" s="14"/>
      <c r="JPN74" s="14"/>
      <c r="JPO74" s="14"/>
      <c r="JPP74" s="14"/>
      <c r="JPQ74" s="14"/>
      <c r="JPR74" s="14"/>
      <c r="JPS74" s="14"/>
      <c r="JPT74" s="14"/>
      <c r="JPU74" s="14"/>
      <c r="JPV74" s="14"/>
      <c r="JPW74" s="14"/>
      <c r="JPX74" s="14"/>
      <c r="JPY74" s="14"/>
      <c r="JPZ74" s="14"/>
      <c r="JQA74" s="14"/>
      <c r="JQB74" s="14"/>
      <c r="JQC74" s="14"/>
      <c r="JQD74" s="14"/>
      <c r="JQE74" s="14"/>
      <c r="JQF74" s="14"/>
      <c r="JQG74" s="14"/>
      <c r="JQH74" s="14"/>
      <c r="JQI74" s="14"/>
      <c r="JQJ74" s="14"/>
      <c r="JQK74" s="14"/>
      <c r="JQL74" s="14"/>
      <c r="JQM74" s="14"/>
      <c r="JQN74" s="14"/>
      <c r="JQO74" s="14"/>
      <c r="JQP74" s="14"/>
      <c r="JQQ74" s="14"/>
      <c r="JQR74" s="14"/>
      <c r="JQS74" s="14"/>
      <c r="JQT74" s="14"/>
      <c r="JQU74" s="14"/>
      <c r="JQV74" s="14"/>
      <c r="JQW74" s="14"/>
      <c r="JQX74" s="14"/>
      <c r="JQY74" s="14"/>
      <c r="JQZ74" s="14"/>
      <c r="JRA74" s="14"/>
      <c r="JRB74" s="14"/>
      <c r="JRC74" s="14"/>
      <c r="JRD74" s="14"/>
      <c r="JRE74" s="14"/>
      <c r="JRF74" s="14"/>
      <c r="JRG74" s="14"/>
      <c r="JRH74" s="14"/>
      <c r="JRI74" s="14"/>
      <c r="JRJ74" s="14"/>
      <c r="JRK74" s="14"/>
      <c r="JRL74" s="14"/>
      <c r="JRM74" s="14"/>
      <c r="JRN74" s="14"/>
      <c r="JRO74" s="14"/>
      <c r="JRP74" s="14"/>
      <c r="JRQ74" s="14"/>
      <c r="JRR74" s="14"/>
      <c r="JRS74" s="14"/>
      <c r="JRT74" s="14"/>
      <c r="JRU74" s="14"/>
      <c r="JRV74" s="14"/>
      <c r="JRW74" s="14"/>
      <c r="JRX74" s="14"/>
      <c r="JRY74" s="14"/>
      <c r="JRZ74" s="14"/>
      <c r="JSA74" s="14"/>
      <c r="JSB74" s="14"/>
      <c r="JSC74" s="14"/>
      <c r="JSD74" s="14"/>
      <c r="JSE74" s="14"/>
      <c r="JSF74" s="14"/>
      <c r="JSG74" s="14"/>
      <c r="JSH74" s="14"/>
      <c r="JSI74" s="14"/>
      <c r="JSJ74" s="14"/>
      <c r="JSK74" s="14"/>
      <c r="JSL74" s="14"/>
      <c r="JSM74" s="14"/>
      <c r="JSN74" s="14"/>
      <c r="JSO74" s="14"/>
      <c r="JSP74" s="14"/>
      <c r="JSQ74" s="14"/>
      <c r="JSR74" s="14"/>
      <c r="JSS74" s="14"/>
      <c r="JST74" s="14"/>
      <c r="JSU74" s="14"/>
      <c r="JSV74" s="14"/>
      <c r="JSW74" s="14"/>
      <c r="JSX74" s="14"/>
      <c r="JSY74" s="14"/>
      <c r="JSZ74" s="14"/>
      <c r="JTA74" s="14"/>
      <c r="JTB74" s="14"/>
      <c r="JTC74" s="14"/>
      <c r="JTD74" s="14"/>
      <c r="JTE74" s="14"/>
      <c r="JTF74" s="14"/>
      <c r="JTG74" s="14"/>
      <c r="JTH74" s="14"/>
      <c r="JTI74" s="14"/>
      <c r="JTJ74" s="14"/>
      <c r="JTK74" s="14"/>
      <c r="JTL74" s="14"/>
      <c r="JTM74" s="14"/>
      <c r="JTN74" s="14"/>
      <c r="JTO74" s="14"/>
      <c r="JTP74" s="14"/>
      <c r="JTQ74" s="14"/>
      <c r="JTR74" s="14"/>
      <c r="JTS74" s="14"/>
      <c r="JTT74" s="14"/>
      <c r="JTU74" s="14"/>
      <c r="JTV74" s="14"/>
      <c r="JTW74" s="14"/>
      <c r="JTX74" s="14"/>
      <c r="JTY74" s="14"/>
      <c r="JTZ74" s="14"/>
      <c r="JUA74" s="14"/>
      <c r="JUB74" s="14"/>
      <c r="JUC74" s="14"/>
      <c r="JUD74" s="14"/>
      <c r="JUE74" s="14"/>
      <c r="JUF74" s="14"/>
      <c r="JUG74" s="14"/>
      <c r="JUH74" s="14"/>
      <c r="JUI74" s="14"/>
      <c r="JUJ74" s="14"/>
      <c r="JUK74" s="14"/>
      <c r="JUL74" s="14"/>
      <c r="JUM74" s="14"/>
      <c r="JUN74" s="14"/>
      <c r="JUO74" s="14"/>
      <c r="JUP74" s="14"/>
      <c r="JUQ74" s="14"/>
      <c r="JUR74" s="14"/>
      <c r="JUS74" s="14"/>
      <c r="JUT74" s="14"/>
      <c r="JUU74" s="14"/>
      <c r="JUV74" s="14"/>
      <c r="JUW74" s="14"/>
      <c r="JUX74" s="14"/>
      <c r="JUY74" s="14"/>
      <c r="JUZ74" s="14"/>
      <c r="JVA74" s="14"/>
      <c r="JVB74" s="14"/>
      <c r="JVC74" s="14"/>
      <c r="JVD74" s="14"/>
      <c r="JVE74" s="14"/>
      <c r="JVF74" s="14"/>
      <c r="JVG74" s="14"/>
      <c r="JVH74" s="14"/>
      <c r="JVI74" s="14"/>
      <c r="JVJ74" s="14"/>
      <c r="JVK74" s="14"/>
      <c r="JVL74" s="14"/>
      <c r="JVM74" s="14"/>
      <c r="JVN74" s="14"/>
      <c r="JVO74" s="14"/>
      <c r="JVP74" s="14"/>
      <c r="JVQ74" s="14"/>
      <c r="JVR74" s="14"/>
      <c r="JVS74" s="14"/>
      <c r="JVT74" s="14"/>
      <c r="JVU74" s="14"/>
      <c r="JVV74" s="14"/>
      <c r="JVW74" s="14"/>
      <c r="JVX74" s="14"/>
      <c r="JVY74" s="14"/>
      <c r="JVZ74" s="14"/>
      <c r="JWA74" s="14"/>
      <c r="JWB74" s="14"/>
      <c r="JWC74" s="14"/>
      <c r="JWD74" s="14"/>
      <c r="JWE74" s="14"/>
      <c r="JWF74" s="14"/>
      <c r="JWG74" s="14"/>
      <c r="JWH74" s="14"/>
      <c r="JWI74" s="14"/>
      <c r="JWJ74" s="14"/>
      <c r="JWK74" s="14"/>
      <c r="JWL74" s="14"/>
      <c r="JWM74" s="14"/>
      <c r="JWN74" s="14"/>
      <c r="JWO74" s="14"/>
      <c r="JWP74" s="14"/>
      <c r="JWQ74" s="14"/>
      <c r="JWR74" s="14"/>
      <c r="JWS74" s="14"/>
      <c r="JWT74" s="14"/>
      <c r="JWU74" s="14"/>
      <c r="JWV74" s="14"/>
      <c r="JWW74" s="14"/>
      <c r="JWX74" s="14"/>
      <c r="JWY74" s="14"/>
      <c r="JWZ74" s="14"/>
      <c r="JXA74" s="14"/>
      <c r="JXB74" s="14"/>
      <c r="JXC74" s="14"/>
      <c r="JXD74" s="14"/>
      <c r="JXE74" s="14"/>
      <c r="JXF74" s="14"/>
      <c r="JXG74" s="14"/>
      <c r="JXH74" s="14"/>
      <c r="JXI74" s="14"/>
      <c r="JXJ74" s="14"/>
      <c r="JXK74" s="14"/>
      <c r="JXL74" s="14"/>
      <c r="JXM74" s="14"/>
      <c r="JXN74" s="14"/>
      <c r="JXO74" s="14"/>
      <c r="JXP74" s="14"/>
      <c r="JXQ74" s="14"/>
      <c r="JXR74" s="14"/>
      <c r="JXS74" s="14"/>
      <c r="JXT74" s="14"/>
      <c r="JXU74" s="14"/>
      <c r="JXV74" s="14"/>
      <c r="JXW74" s="14"/>
      <c r="JXX74" s="14"/>
      <c r="JXY74" s="14"/>
      <c r="JXZ74" s="14"/>
      <c r="JYA74" s="14"/>
      <c r="JYB74" s="14"/>
      <c r="JYC74" s="14"/>
      <c r="JYD74" s="14"/>
      <c r="JYE74" s="14"/>
      <c r="JYF74" s="14"/>
      <c r="JYG74" s="14"/>
      <c r="JYH74" s="14"/>
      <c r="JYI74" s="14"/>
      <c r="JYJ74" s="14"/>
      <c r="JYK74" s="14"/>
      <c r="JYL74" s="14"/>
      <c r="JYM74" s="14"/>
      <c r="JYN74" s="14"/>
      <c r="JYO74" s="14"/>
      <c r="JYP74" s="14"/>
      <c r="JYQ74" s="14"/>
      <c r="JYR74" s="14"/>
      <c r="JYS74" s="14"/>
      <c r="JYT74" s="14"/>
      <c r="JYU74" s="14"/>
      <c r="JYV74" s="14"/>
      <c r="JYW74" s="14"/>
      <c r="JYX74" s="14"/>
      <c r="JYY74" s="14"/>
      <c r="JYZ74" s="14"/>
      <c r="JZA74" s="14"/>
      <c r="JZB74" s="14"/>
      <c r="JZC74" s="14"/>
      <c r="JZD74" s="14"/>
      <c r="JZE74" s="14"/>
      <c r="JZF74" s="14"/>
      <c r="JZG74" s="14"/>
      <c r="JZH74" s="14"/>
      <c r="JZI74" s="14"/>
      <c r="JZJ74" s="14"/>
      <c r="JZK74" s="14"/>
      <c r="JZL74" s="14"/>
      <c r="JZM74" s="14"/>
      <c r="JZN74" s="14"/>
      <c r="JZO74" s="14"/>
      <c r="JZP74" s="14"/>
      <c r="JZQ74" s="14"/>
      <c r="JZR74" s="14"/>
      <c r="JZS74" s="14"/>
      <c r="JZT74" s="14"/>
      <c r="JZU74" s="14"/>
      <c r="JZV74" s="14"/>
      <c r="JZW74" s="14"/>
      <c r="JZX74" s="14"/>
      <c r="JZY74" s="14"/>
      <c r="JZZ74" s="14"/>
      <c r="KAA74" s="14"/>
      <c r="KAB74" s="14"/>
      <c r="KAC74" s="14"/>
      <c r="KAD74" s="14"/>
      <c r="KAE74" s="14"/>
      <c r="KAF74" s="14"/>
      <c r="KAG74" s="14"/>
      <c r="KAH74" s="14"/>
      <c r="KAI74" s="14"/>
      <c r="KAJ74" s="14"/>
      <c r="KAK74" s="14"/>
      <c r="KAL74" s="14"/>
      <c r="KAM74" s="14"/>
      <c r="KAN74" s="14"/>
      <c r="KAO74" s="14"/>
      <c r="KAP74" s="14"/>
      <c r="KAQ74" s="14"/>
      <c r="KAR74" s="14"/>
      <c r="KAS74" s="14"/>
      <c r="KAT74" s="14"/>
      <c r="KAU74" s="14"/>
      <c r="KAV74" s="14"/>
      <c r="KAW74" s="14"/>
      <c r="KAX74" s="14"/>
      <c r="KAY74" s="14"/>
      <c r="KAZ74" s="14"/>
      <c r="KBA74" s="14"/>
      <c r="KBB74" s="14"/>
      <c r="KBC74" s="14"/>
      <c r="KBD74" s="14"/>
      <c r="KBE74" s="14"/>
      <c r="KBF74" s="14"/>
      <c r="KBG74" s="14"/>
      <c r="KBH74" s="14"/>
      <c r="KBI74" s="14"/>
      <c r="KBJ74" s="14"/>
      <c r="KBK74" s="14"/>
      <c r="KBL74" s="14"/>
      <c r="KBM74" s="14"/>
      <c r="KBN74" s="14"/>
      <c r="KBO74" s="14"/>
      <c r="KBP74" s="14"/>
      <c r="KBQ74" s="14"/>
      <c r="KBR74" s="14"/>
      <c r="KBS74" s="14"/>
      <c r="KBT74" s="14"/>
      <c r="KBU74" s="14"/>
      <c r="KBV74" s="14"/>
      <c r="KBW74" s="14"/>
      <c r="KBX74" s="14"/>
      <c r="KBY74" s="14"/>
      <c r="KBZ74" s="14"/>
      <c r="KCA74" s="14"/>
      <c r="KCB74" s="14"/>
      <c r="KCC74" s="14"/>
      <c r="KCD74" s="14"/>
      <c r="KCE74" s="14"/>
      <c r="KCF74" s="14"/>
      <c r="KCG74" s="14"/>
      <c r="KCH74" s="14"/>
      <c r="KCI74" s="14"/>
      <c r="KCJ74" s="14"/>
      <c r="KCK74" s="14"/>
      <c r="KCL74" s="14"/>
      <c r="KCM74" s="14"/>
      <c r="KCN74" s="14"/>
      <c r="KCO74" s="14"/>
      <c r="KCP74" s="14"/>
      <c r="KCQ74" s="14"/>
      <c r="KCR74" s="14"/>
      <c r="KCS74" s="14"/>
      <c r="KCT74" s="14"/>
      <c r="KCU74" s="14"/>
      <c r="KCV74" s="14"/>
      <c r="KCW74" s="14"/>
      <c r="KCX74" s="14"/>
      <c r="KCY74" s="14"/>
      <c r="KCZ74" s="14"/>
      <c r="KDA74" s="14"/>
      <c r="KDB74" s="14"/>
      <c r="KDC74" s="14"/>
      <c r="KDD74" s="14"/>
      <c r="KDE74" s="14"/>
      <c r="KDF74" s="14"/>
      <c r="KDG74" s="14"/>
      <c r="KDH74" s="14"/>
      <c r="KDI74" s="14"/>
      <c r="KDJ74" s="14"/>
      <c r="KDK74" s="14"/>
      <c r="KDL74" s="14"/>
      <c r="KDM74" s="14"/>
      <c r="KDN74" s="14"/>
      <c r="KDO74" s="14"/>
      <c r="KDP74" s="14"/>
      <c r="KDQ74" s="14"/>
      <c r="KDR74" s="14"/>
      <c r="KDS74" s="14"/>
      <c r="KDT74" s="14"/>
      <c r="KDU74" s="14"/>
      <c r="KDV74" s="14"/>
      <c r="KDW74" s="14"/>
      <c r="KDX74" s="14"/>
      <c r="KDY74" s="14"/>
      <c r="KDZ74" s="14"/>
      <c r="KEA74" s="14"/>
      <c r="KEB74" s="14"/>
      <c r="KEC74" s="14"/>
      <c r="KED74" s="14"/>
      <c r="KEE74" s="14"/>
      <c r="KEF74" s="14"/>
      <c r="KEG74" s="14"/>
      <c r="KEH74" s="14"/>
      <c r="KEI74" s="14"/>
      <c r="KEJ74" s="14"/>
      <c r="KEK74" s="14"/>
      <c r="KEL74" s="14"/>
      <c r="KEM74" s="14"/>
      <c r="KEN74" s="14"/>
      <c r="KEO74" s="14"/>
      <c r="KEP74" s="14"/>
      <c r="KEQ74" s="14"/>
      <c r="KER74" s="14"/>
      <c r="KES74" s="14"/>
      <c r="KET74" s="14"/>
      <c r="KEU74" s="14"/>
      <c r="KEV74" s="14"/>
      <c r="KEW74" s="14"/>
      <c r="KEX74" s="14"/>
      <c r="KEY74" s="14"/>
      <c r="KEZ74" s="14"/>
      <c r="KFA74" s="14"/>
      <c r="KFB74" s="14"/>
      <c r="KFC74" s="14"/>
      <c r="KFD74" s="14"/>
      <c r="KFE74" s="14"/>
      <c r="KFF74" s="14"/>
      <c r="KFG74" s="14"/>
      <c r="KFH74" s="14"/>
      <c r="KFI74" s="14"/>
      <c r="KFJ74" s="14"/>
      <c r="KFK74" s="14"/>
      <c r="KFL74" s="14"/>
      <c r="KFM74" s="14"/>
      <c r="KFN74" s="14"/>
      <c r="KFO74" s="14"/>
      <c r="KFP74" s="14"/>
      <c r="KFQ74" s="14"/>
      <c r="KFR74" s="14"/>
      <c r="KFS74" s="14"/>
      <c r="KFT74" s="14"/>
      <c r="KFU74" s="14"/>
      <c r="KFV74" s="14"/>
      <c r="KFW74" s="14"/>
      <c r="KFX74" s="14"/>
      <c r="KFY74" s="14"/>
      <c r="KFZ74" s="14"/>
      <c r="KGA74" s="14"/>
      <c r="KGB74" s="14"/>
      <c r="KGC74" s="14"/>
      <c r="KGD74" s="14"/>
      <c r="KGE74" s="14"/>
      <c r="KGF74" s="14"/>
      <c r="KGG74" s="14"/>
      <c r="KGH74" s="14"/>
      <c r="KGI74" s="14"/>
      <c r="KGJ74" s="14"/>
      <c r="KGK74" s="14"/>
      <c r="KGL74" s="14"/>
      <c r="KGM74" s="14"/>
      <c r="KGN74" s="14"/>
      <c r="KGO74" s="14"/>
      <c r="KGP74" s="14"/>
      <c r="KGQ74" s="14"/>
      <c r="KGR74" s="14"/>
      <c r="KGS74" s="14"/>
      <c r="KGT74" s="14"/>
      <c r="KGU74" s="14"/>
      <c r="KGV74" s="14"/>
      <c r="KGW74" s="14"/>
      <c r="KGX74" s="14"/>
      <c r="KGY74" s="14"/>
      <c r="KGZ74" s="14"/>
      <c r="KHA74" s="14"/>
      <c r="KHB74" s="14"/>
      <c r="KHC74" s="14"/>
      <c r="KHD74" s="14"/>
      <c r="KHE74" s="14"/>
      <c r="KHF74" s="14"/>
      <c r="KHG74" s="14"/>
      <c r="KHH74" s="14"/>
      <c r="KHI74" s="14"/>
      <c r="KHJ74" s="14"/>
      <c r="KHK74" s="14"/>
      <c r="KHL74" s="14"/>
      <c r="KHM74" s="14"/>
      <c r="KHN74" s="14"/>
      <c r="KHO74" s="14"/>
      <c r="KHP74" s="14"/>
      <c r="KHQ74" s="14"/>
      <c r="KHR74" s="14"/>
      <c r="KHS74" s="14"/>
      <c r="KHT74" s="14"/>
      <c r="KHU74" s="14"/>
      <c r="KHV74" s="14"/>
      <c r="KHW74" s="14"/>
      <c r="KHX74" s="14"/>
      <c r="KHY74" s="14"/>
      <c r="KHZ74" s="14"/>
      <c r="KIA74" s="14"/>
      <c r="KIB74" s="14"/>
      <c r="KIC74" s="14"/>
      <c r="KID74" s="14"/>
      <c r="KIE74" s="14"/>
      <c r="KIF74" s="14"/>
      <c r="KIG74" s="14"/>
      <c r="KIH74" s="14"/>
      <c r="KII74" s="14"/>
      <c r="KIJ74" s="14"/>
      <c r="KIK74" s="14"/>
      <c r="KIL74" s="14"/>
      <c r="KIM74" s="14"/>
      <c r="KIN74" s="14"/>
      <c r="KIO74" s="14"/>
      <c r="KIP74" s="14"/>
      <c r="KIQ74" s="14"/>
      <c r="KIR74" s="14"/>
      <c r="KIS74" s="14"/>
      <c r="KIT74" s="14"/>
      <c r="KIU74" s="14"/>
      <c r="KIV74" s="14"/>
      <c r="KIW74" s="14"/>
      <c r="KIX74" s="14"/>
      <c r="KIY74" s="14"/>
      <c r="KIZ74" s="14"/>
      <c r="KJA74" s="14"/>
      <c r="KJB74" s="14"/>
      <c r="KJC74" s="14"/>
      <c r="KJD74" s="14"/>
      <c r="KJE74" s="14"/>
      <c r="KJF74" s="14"/>
      <c r="KJG74" s="14"/>
      <c r="KJH74" s="14"/>
      <c r="KJI74" s="14"/>
      <c r="KJJ74" s="14"/>
      <c r="KJK74" s="14"/>
      <c r="KJL74" s="14"/>
      <c r="KJM74" s="14"/>
      <c r="KJN74" s="14"/>
      <c r="KJO74" s="14"/>
      <c r="KJP74" s="14"/>
      <c r="KJQ74" s="14"/>
      <c r="KJR74" s="14"/>
      <c r="KJS74" s="14"/>
      <c r="KJT74" s="14"/>
      <c r="KJU74" s="14"/>
      <c r="KJV74" s="14"/>
      <c r="KJW74" s="14"/>
      <c r="KJX74" s="14"/>
      <c r="KJY74" s="14"/>
      <c r="KJZ74" s="14"/>
      <c r="KKA74" s="14"/>
      <c r="KKB74" s="14"/>
      <c r="KKC74" s="14"/>
      <c r="KKD74" s="14"/>
      <c r="KKE74" s="14"/>
      <c r="KKF74" s="14"/>
      <c r="KKG74" s="14"/>
      <c r="KKH74" s="14"/>
      <c r="KKI74" s="14"/>
      <c r="KKJ74" s="14"/>
      <c r="KKK74" s="14"/>
      <c r="KKL74" s="14"/>
      <c r="KKM74" s="14"/>
      <c r="KKN74" s="14"/>
      <c r="KKO74" s="14"/>
      <c r="KKP74" s="14"/>
      <c r="KKQ74" s="14"/>
      <c r="KKR74" s="14"/>
      <c r="KKS74" s="14"/>
      <c r="KKT74" s="14"/>
      <c r="KKU74" s="14"/>
      <c r="KKV74" s="14"/>
      <c r="KKW74" s="14"/>
      <c r="KKX74" s="14"/>
      <c r="KKY74" s="14"/>
      <c r="KKZ74" s="14"/>
      <c r="KLA74" s="14"/>
      <c r="KLB74" s="14"/>
      <c r="KLC74" s="14"/>
      <c r="KLD74" s="14"/>
      <c r="KLE74" s="14"/>
      <c r="KLF74" s="14"/>
      <c r="KLG74" s="14"/>
      <c r="KLH74" s="14"/>
      <c r="KLI74" s="14"/>
      <c r="KLJ74" s="14"/>
      <c r="KLK74" s="14"/>
      <c r="KLL74" s="14"/>
      <c r="KLM74" s="14"/>
      <c r="KLN74" s="14"/>
      <c r="KLO74" s="14"/>
      <c r="KLP74" s="14"/>
      <c r="KLQ74" s="14"/>
      <c r="KLR74" s="14"/>
      <c r="KLS74" s="14"/>
      <c r="KLT74" s="14"/>
      <c r="KLU74" s="14"/>
      <c r="KLV74" s="14"/>
      <c r="KLW74" s="14"/>
      <c r="KLX74" s="14"/>
      <c r="KLY74" s="14"/>
      <c r="KLZ74" s="14"/>
      <c r="KMA74" s="14"/>
      <c r="KMB74" s="14"/>
      <c r="KMC74" s="14"/>
      <c r="KMD74" s="14"/>
      <c r="KME74" s="14"/>
      <c r="KMF74" s="14"/>
      <c r="KMG74" s="14"/>
      <c r="KMH74" s="14"/>
      <c r="KMI74" s="14"/>
      <c r="KMJ74" s="14"/>
      <c r="KMK74" s="14"/>
      <c r="KML74" s="14"/>
      <c r="KMM74" s="14"/>
      <c r="KMN74" s="14"/>
      <c r="KMO74" s="14"/>
      <c r="KMP74" s="14"/>
      <c r="KMQ74" s="14"/>
      <c r="KMR74" s="14"/>
      <c r="KMS74" s="14"/>
      <c r="KMT74" s="14"/>
      <c r="KMU74" s="14"/>
      <c r="KMV74" s="14"/>
      <c r="KMW74" s="14"/>
      <c r="KMX74" s="14"/>
      <c r="KMY74" s="14"/>
      <c r="KMZ74" s="14"/>
      <c r="KNA74" s="14"/>
      <c r="KNB74" s="14"/>
      <c r="KNC74" s="14"/>
      <c r="KND74" s="14"/>
      <c r="KNE74" s="14"/>
      <c r="KNF74" s="14"/>
      <c r="KNG74" s="14"/>
      <c r="KNH74" s="14"/>
      <c r="KNI74" s="14"/>
      <c r="KNJ74" s="14"/>
      <c r="KNK74" s="14"/>
      <c r="KNL74" s="14"/>
      <c r="KNM74" s="14"/>
      <c r="KNN74" s="14"/>
      <c r="KNO74" s="14"/>
      <c r="KNP74" s="14"/>
      <c r="KNQ74" s="14"/>
      <c r="KNR74" s="14"/>
      <c r="KNS74" s="14"/>
      <c r="KNT74" s="14"/>
      <c r="KNU74" s="14"/>
      <c r="KNV74" s="14"/>
      <c r="KNW74" s="14"/>
      <c r="KNX74" s="14"/>
      <c r="KNY74" s="14"/>
      <c r="KNZ74" s="14"/>
      <c r="KOA74" s="14"/>
      <c r="KOB74" s="14"/>
      <c r="KOC74" s="14"/>
      <c r="KOD74" s="14"/>
      <c r="KOE74" s="14"/>
      <c r="KOF74" s="14"/>
      <c r="KOG74" s="14"/>
      <c r="KOH74" s="14"/>
      <c r="KOI74" s="14"/>
      <c r="KOJ74" s="14"/>
      <c r="KOK74" s="14"/>
      <c r="KOL74" s="14"/>
      <c r="KOM74" s="14"/>
      <c r="KON74" s="14"/>
      <c r="KOO74" s="14"/>
      <c r="KOP74" s="14"/>
      <c r="KOQ74" s="14"/>
      <c r="KOR74" s="14"/>
      <c r="KOS74" s="14"/>
      <c r="KOT74" s="14"/>
      <c r="KOU74" s="14"/>
      <c r="KOV74" s="14"/>
      <c r="KOW74" s="14"/>
      <c r="KOX74" s="14"/>
      <c r="KOY74" s="14"/>
      <c r="KOZ74" s="14"/>
      <c r="KPA74" s="14"/>
      <c r="KPB74" s="14"/>
      <c r="KPC74" s="14"/>
      <c r="KPD74" s="14"/>
      <c r="KPE74" s="14"/>
      <c r="KPF74" s="14"/>
      <c r="KPG74" s="14"/>
      <c r="KPH74" s="14"/>
      <c r="KPI74" s="14"/>
      <c r="KPJ74" s="14"/>
      <c r="KPK74" s="14"/>
      <c r="KPL74" s="14"/>
      <c r="KPM74" s="14"/>
      <c r="KPN74" s="14"/>
      <c r="KPO74" s="14"/>
      <c r="KPP74" s="14"/>
      <c r="KPQ74" s="14"/>
      <c r="KPR74" s="14"/>
      <c r="KPS74" s="14"/>
      <c r="KPT74" s="14"/>
      <c r="KPU74" s="14"/>
      <c r="KPV74" s="14"/>
      <c r="KPW74" s="14"/>
      <c r="KPX74" s="14"/>
      <c r="KPY74" s="14"/>
      <c r="KPZ74" s="14"/>
      <c r="KQA74" s="14"/>
      <c r="KQB74" s="14"/>
      <c r="KQC74" s="14"/>
      <c r="KQD74" s="14"/>
      <c r="KQE74" s="14"/>
      <c r="KQF74" s="14"/>
      <c r="KQG74" s="14"/>
      <c r="KQH74" s="14"/>
      <c r="KQI74" s="14"/>
      <c r="KQJ74" s="14"/>
      <c r="KQK74" s="14"/>
      <c r="KQL74" s="14"/>
      <c r="KQM74" s="14"/>
      <c r="KQN74" s="14"/>
      <c r="KQO74" s="14"/>
      <c r="KQP74" s="14"/>
      <c r="KQQ74" s="14"/>
      <c r="KQR74" s="14"/>
      <c r="KQS74" s="14"/>
      <c r="KQT74" s="14"/>
      <c r="KQU74" s="14"/>
      <c r="KQV74" s="14"/>
      <c r="KQW74" s="14"/>
      <c r="KQX74" s="14"/>
      <c r="KQY74" s="14"/>
      <c r="KQZ74" s="14"/>
      <c r="KRA74" s="14"/>
      <c r="KRB74" s="14"/>
      <c r="KRC74" s="14"/>
      <c r="KRD74" s="14"/>
      <c r="KRE74" s="14"/>
      <c r="KRF74" s="14"/>
      <c r="KRG74" s="14"/>
      <c r="KRH74" s="14"/>
      <c r="KRI74" s="14"/>
      <c r="KRJ74" s="14"/>
      <c r="KRK74" s="14"/>
      <c r="KRL74" s="14"/>
      <c r="KRM74" s="14"/>
      <c r="KRN74" s="14"/>
      <c r="KRO74" s="14"/>
      <c r="KRP74" s="14"/>
      <c r="KRQ74" s="14"/>
      <c r="KRR74" s="14"/>
      <c r="KRS74" s="14"/>
      <c r="KRT74" s="14"/>
      <c r="KRU74" s="14"/>
      <c r="KRV74" s="14"/>
      <c r="KRW74" s="14"/>
      <c r="KRX74" s="14"/>
      <c r="KRY74" s="14"/>
      <c r="KRZ74" s="14"/>
      <c r="KSA74" s="14"/>
      <c r="KSB74" s="14"/>
      <c r="KSC74" s="14"/>
      <c r="KSD74" s="14"/>
      <c r="KSE74" s="14"/>
      <c r="KSF74" s="14"/>
      <c r="KSG74" s="14"/>
      <c r="KSH74" s="14"/>
      <c r="KSI74" s="14"/>
      <c r="KSJ74" s="14"/>
      <c r="KSK74" s="14"/>
      <c r="KSL74" s="14"/>
      <c r="KSM74" s="14"/>
      <c r="KSN74" s="14"/>
      <c r="KSO74" s="14"/>
      <c r="KSP74" s="14"/>
      <c r="KSQ74" s="14"/>
      <c r="KSR74" s="14"/>
      <c r="KSS74" s="14"/>
      <c r="KST74" s="14"/>
      <c r="KSU74" s="14"/>
      <c r="KSV74" s="14"/>
      <c r="KSW74" s="14"/>
      <c r="KSX74" s="14"/>
      <c r="KSY74" s="14"/>
      <c r="KSZ74" s="14"/>
      <c r="KTA74" s="14"/>
      <c r="KTB74" s="14"/>
      <c r="KTC74" s="14"/>
      <c r="KTD74" s="14"/>
      <c r="KTE74" s="14"/>
      <c r="KTF74" s="14"/>
      <c r="KTG74" s="14"/>
      <c r="KTH74" s="14"/>
      <c r="KTI74" s="14"/>
      <c r="KTJ74" s="14"/>
      <c r="KTK74" s="14"/>
      <c r="KTL74" s="14"/>
      <c r="KTM74" s="14"/>
      <c r="KTN74" s="14"/>
      <c r="KTO74" s="14"/>
      <c r="KTP74" s="14"/>
      <c r="KTQ74" s="14"/>
      <c r="KTR74" s="14"/>
      <c r="KTS74" s="14"/>
      <c r="KTT74" s="14"/>
      <c r="KTU74" s="14"/>
      <c r="KTV74" s="14"/>
      <c r="KTW74" s="14"/>
      <c r="KTX74" s="14"/>
      <c r="KTY74" s="14"/>
      <c r="KTZ74" s="14"/>
      <c r="KUA74" s="14"/>
      <c r="KUB74" s="14"/>
      <c r="KUC74" s="14"/>
      <c r="KUD74" s="14"/>
      <c r="KUE74" s="14"/>
      <c r="KUF74" s="14"/>
      <c r="KUG74" s="14"/>
      <c r="KUH74" s="14"/>
      <c r="KUI74" s="14"/>
      <c r="KUJ74" s="14"/>
      <c r="KUK74" s="14"/>
      <c r="KUL74" s="14"/>
      <c r="KUM74" s="14"/>
      <c r="KUN74" s="14"/>
      <c r="KUO74" s="14"/>
      <c r="KUP74" s="14"/>
      <c r="KUQ74" s="14"/>
      <c r="KUR74" s="14"/>
      <c r="KUS74" s="14"/>
      <c r="KUT74" s="14"/>
      <c r="KUU74" s="14"/>
      <c r="KUV74" s="14"/>
      <c r="KUW74" s="14"/>
      <c r="KUX74" s="14"/>
      <c r="KUY74" s="14"/>
      <c r="KUZ74" s="14"/>
      <c r="KVA74" s="14"/>
      <c r="KVB74" s="14"/>
      <c r="KVC74" s="14"/>
      <c r="KVD74" s="14"/>
      <c r="KVE74" s="14"/>
      <c r="KVF74" s="14"/>
      <c r="KVG74" s="14"/>
      <c r="KVH74" s="14"/>
      <c r="KVI74" s="14"/>
      <c r="KVJ74" s="14"/>
      <c r="KVK74" s="14"/>
      <c r="KVL74" s="14"/>
      <c r="KVM74" s="14"/>
      <c r="KVN74" s="14"/>
      <c r="KVO74" s="14"/>
      <c r="KVP74" s="14"/>
      <c r="KVQ74" s="14"/>
      <c r="KVR74" s="14"/>
      <c r="KVS74" s="14"/>
      <c r="KVT74" s="14"/>
      <c r="KVU74" s="14"/>
      <c r="KVV74" s="14"/>
      <c r="KVW74" s="14"/>
      <c r="KVX74" s="14"/>
      <c r="KVY74" s="14"/>
      <c r="KVZ74" s="14"/>
      <c r="KWA74" s="14"/>
      <c r="KWB74" s="14"/>
      <c r="KWC74" s="14"/>
      <c r="KWD74" s="14"/>
      <c r="KWE74" s="14"/>
      <c r="KWF74" s="14"/>
      <c r="KWG74" s="14"/>
      <c r="KWH74" s="14"/>
      <c r="KWI74" s="14"/>
      <c r="KWJ74" s="14"/>
      <c r="KWK74" s="14"/>
      <c r="KWL74" s="14"/>
      <c r="KWM74" s="14"/>
      <c r="KWN74" s="14"/>
      <c r="KWO74" s="14"/>
      <c r="KWP74" s="14"/>
      <c r="KWQ74" s="14"/>
      <c r="KWR74" s="14"/>
      <c r="KWS74" s="14"/>
      <c r="KWT74" s="14"/>
      <c r="KWU74" s="14"/>
      <c r="KWV74" s="14"/>
      <c r="KWW74" s="14"/>
      <c r="KWX74" s="14"/>
      <c r="KWY74" s="14"/>
      <c r="KWZ74" s="14"/>
      <c r="KXA74" s="14"/>
      <c r="KXB74" s="14"/>
      <c r="KXC74" s="14"/>
      <c r="KXD74" s="14"/>
      <c r="KXE74" s="14"/>
      <c r="KXF74" s="14"/>
      <c r="KXG74" s="14"/>
      <c r="KXH74" s="14"/>
      <c r="KXI74" s="14"/>
      <c r="KXJ74" s="14"/>
      <c r="KXK74" s="14"/>
      <c r="KXL74" s="14"/>
      <c r="KXM74" s="14"/>
      <c r="KXN74" s="14"/>
      <c r="KXO74" s="14"/>
      <c r="KXP74" s="14"/>
      <c r="KXQ74" s="14"/>
      <c r="KXR74" s="14"/>
      <c r="KXS74" s="14"/>
      <c r="KXT74" s="14"/>
      <c r="KXU74" s="14"/>
      <c r="KXV74" s="14"/>
      <c r="KXW74" s="14"/>
      <c r="KXX74" s="14"/>
      <c r="KXY74" s="14"/>
      <c r="KXZ74" s="14"/>
      <c r="KYA74" s="14"/>
      <c r="KYB74" s="14"/>
      <c r="KYC74" s="14"/>
      <c r="KYD74" s="14"/>
      <c r="KYE74" s="14"/>
      <c r="KYF74" s="14"/>
      <c r="KYG74" s="14"/>
      <c r="KYH74" s="14"/>
      <c r="KYI74" s="14"/>
      <c r="KYJ74" s="14"/>
      <c r="KYK74" s="14"/>
      <c r="KYL74" s="14"/>
      <c r="KYM74" s="14"/>
      <c r="KYN74" s="14"/>
      <c r="KYO74" s="14"/>
      <c r="KYP74" s="14"/>
      <c r="KYQ74" s="14"/>
      <c r="KYR74" s="14"/>
      <c r="KYS74" s="14"/>
      <c r="KYT74" s="14"/>
      <c r="KYU74" s="14"/>
      <c r="KYV74" s="14"/>
      <c r="KYW74" s="14"/>
      <c r="KYX74" s="14"/>
      <c r="KYY74" s="14"/>
      <c r="KYZ74" s="14"/>
      <c r="KZA74" s="14"/>
      <c r="KZB74" s="14"/>
      <c r="KZC74" s="14"/>
      <c r="KZD74" s="14"/>
      <c r="KZE74" s="14"/>
      <c r="KZF74" s="14"/>
      <c r="KZG74" s="14"/>
      <c r="KZH74" s="14"/>
      <c r="KZI74" s="14"/>
      <c r="KZJ74" s="14"/>
      <c r="KZK74" s="14"/>
      <c r="KZL74" s="14"/>
      <c r="KZM74" s="14"/>
      <c r="KZN74" s="14"/>
      <c r="KZO74" s="14"/>
      <c r="KZP74" s="14"/>
      <c r="KZQ74" s="14"/>
      <c r="KZR74" s="14"/>
      <c r="KZS74" s="14"/>
      <c r="KZT74" s="14"/>
      <c r="KZU74" s="14"/>
      <c r="KZV74" s="14"/>
      <c r="KZW74" s="14"/>
      <c r="KZX74" s="14"/>
      <c r="KZY74" s="14"/>
      <c r="KZZ74" s="14"/>
      <c r="LAA74" s="14"/>
      <c r="LAB74" s="14"/>
      <c r="LAC74" s="14"/>
      <c r="LAD74" s="14"/>
      <c r="LAE74" s="14"/>
      <c r="LAF74" s="14"/>
      <c r="LAG74" s="14"/>
      <c r="LAH74" s="14"/>
      <c r="LAI74" s="14"/>
      <c r="LAJ74" s="14"/>
      <c r="LAK74" s="14"/>
      <c r="LAL74" s="14"/>
      <c r="LAM74" s="14"/>
      <c r="LAN74" s="14"/>
      <c r="LAO74" s="14"/>
      <c r="LAP74" s="14"/>
      <c r="LAQ74" s="14"/>
      <c r="LAR74" s="14"/>
      <c r="LAS74" s="14"/>
      <c r="LAT74" s="14"/>
      <c r="LAU74" s="14"/>
      <c r="LAV74" s="14"/>
      <c r="LAW74" s="14"/>
      <c r="LAX74" s="14"/>
      <c r="LAY74" s="14"/>
      <c r="LAZ74" s="14"/>
      <c r="LBA74" s="14"/>
      <c r="LBB74" s="14"/>
      <c r="LBC74" s="14"/>
      <c r="LBD74" s="14"/>
      <c r="LBE74" s="14"/>
      <c r="LBF74" s="14"/>
      <c r="LBG74" s="14"/>
      <c r="LBH74" s="14"/>
      <c r="LBI74" s="14"/>
      <c r="LBJ74" s="14"/>
      <c r="LBK74" s="14"/>
      <c r="LBL74" s="14"/>
      <c r="LBM74" s="14"/>
      <c r="LBN74" s="14"/>
      <c r="LBO74" s="14"/>
      <c r="LBP74" s="14"/>
      <c r="LBQ74" s="14"/>
      <c r="LBR74" s="14"/>
      <c r="LBS74" s="14"/>
      <c r="LBT74" s="14"/>
      <c r="LBU74" s="14"/>
      <c r="LBV74" s="14"/>
      <c r="LBW74" s="14"/>
      <c r="LBX74" s="14"/>
      <c r="LBY74" s="14"/>
      <c r="LBZ74" s="14"/>
      <c r="LCA74" s="14"/>
      <c r="LCB74" s="14"/>
      <c r="LCC74" s="14"/>
      <c r="LCD74" s="14"/>
      <c r="LCE74" s="14"/>
      <c r="LCF74" s="14"/>
      <c r="LCG74" s="14"/>
      <c r="LCH74" s="14"/>
      <c r="LCI74" s="14"/>
      <c r="LCJ74" s="14"/>
      <c r="LCK74" s="14"/>
      <c r="LCL74" s="14"/>
      <c r="LCM74" s="14"/>
      <c r="LCN74" s="14"/>
      <c r="LCO74" s="14"/>
      <c r="LCP74" s="14"/>
      <c r="LCQ74" s="14"/>
      <c r="LCR74" s="14"/>
      <c r="LCS74" s="14"/>
      <c r="LCT74" s="14"/>
      <c r="LCU74" s="14"/>
      <c r="LCV74" s="14"/>
      <c r="LCW74" s="14"/>
      <c r="LCX74" s="14"/>
      <c r="LCY74" s="14"/>
      <c r="LCZ74" s="14"/>
      <c r="LDA74" s="14"/>
      <c r="LDB74" s="14"/>
      <c r="LDC74" s="14"/>
      <c r="LDD74" s="14"/>
      <c r="LDE74" s="14"/>
      <c r="LDF74" s="14"/>
      <c r="LDG74" s="14"/>
      <c r="LDH74" s="14"/>
      <c r="LDI74" s="14"/>
      <c r="LDJ74" s="14"/>
      <c r="LDK74" s="14"/>
      <c r="LDL74" s="14"/>
      <c r="LDM74" s="14"/>
      <c r="LDN74" s="14"/>
      <c r="LDO74" s="14"/>
      <c r="LDP74" s="14"/>
      <c r="LDQ74" s="14"/>
      <c r="LDR74" s="14"/>
      <c r="LDS74" s="14"/>
      <c r="LDT74" s="14"/>
      <c r="LDU74" s="14"/>
      <c r="LDV74" s="14"/>
      <c r="LDW74" s="14"/>
      <c r="LDX74" s="14"/>
      <c r="LDY74" s="14"/>
      <c r="LDZ74" s="14"/>
      <c r="LEA74" s="14"/>
      <c r="LEB74" s="14"/>
      <c r="LEC74" s="14"/>
      <c r="LED74" s="14"/>
      <c r="LEE74" s="14"/>
      <c r="LEF74" s="14"/>
      <c r="LEG74" s="14"/>
      <c r="LEH74" s="14"/>
      <c r="LEI74" s="14"/>
      <c r="LEJ74" s="14"/>
      <c r="LEK74" s="14"/>
      <c r="LEL74" s="14"/>
      <c r="LEM74" s="14"/>
      <c r="LEN74" s="14"/>
      <c r="LEO74" s="14"/>
      <c r="LEP74" s="14"/>
      <c r="LEQ74" s="14"/>
      <c r="LER74" s="14"/>
      <c r="LES74" s="14"/>
      <c r="LET74" s="14"/>
      <c r="LEU74" s="14"/>
      <c r="LEV74" s="14"/>
      <c r="LEW74" s="14"/>
      <c r="LEX74" s="14"/>
      <c r="LEY74" s="14"/>
      <c r="LEZ74" s="14"/>
      <c r="LFA74" s="14"/>
      <c r="LFB74" s="14"/>
      <c r="LFC74" s="14"/>
      <c r="LFD74" s="14"/>
      <c r="LFE74" s="14"/>
      <c r="LFF74" s="14"/>
      <c r="LFG74" s="14"/>
      <c r="LFH74" s="14"/>
      <c r="LFI74" s="14"/>
      <c r="LFJ74" s="14"/>
      <c r="LFK74" s="14"/>
      <c r="LFL74" s="14"/>
      <c r="LFM74" s="14"/>
      <c r="LFN74" s="14"/>
      <c r="LFO74" s="14"/>
      <c r="LFP74" s="14"/>
      <c r="LFQ74" s="14"/>
      <c r="LFR74" s="14"/>
      <c r="LFS74" s="14"/>
      <c r="LFT74" s="14"/>
      <c r="LFU74" s="14"/>
      <c r="LFV74" s="14"/>
      <c r="LFW74" s="14"/>
      <c r="LFX74" s="14"/>
      <c r="LFY74" s="14"/>
      <c r="LFZ74" s="14"/>
      <c r="LGA74" s="14"/>
      <c r="LGB74" s="14"/>
      <c r="LGC74" s="14"/>
      <c r="LGD74" s="14"/>
      <c r="LGE74" s="14"/>
      <c r="LGF74" s="14"/>
      <c r="LGG74" s="14"/>
      <c r="LGH74" s="14"/>
      <c r="LGI74" s="14"/>
      <c r="LGJ74" s="14"/>
      <c r="LGK74" s="14"/>
      <c r="LGL74" s="14"/>
      <c r="LGM74" s="14"/>
      <c r="LGN74" s="14"/>
      <c r="LGO74" s="14"/>
      <c r="LGP74" s="14"/>
      <c r="LGQ74" s="14"/>
      <c r="LGR74" s="14"/>
      <c r="LGS74" s="14"/>
      <c r="LGT74" s="14"/>
      <c r="LGU74" s="14"/>
      <c r="LGV74" s="14"/>
      <c r="LGW74" s="14"/>
      <c r="LGX74" s="14"/>
      <c r="LGY74" s="14"/>
      <c r="LGZ74" s="14"/>
      <c r="LHA74" s="14"/>
      <c r="LHB74" s="14"/>
      <c r="LHC74" s="14"/>
      <c r="LHD74" s="14"/>
      <c r="LHE74" s="14"/>
      <c r="LHF74" s="14"/>
      <c r="LHG74" s="14"/>
      <c r="LHH74" s="14"/>
      <c r="LHI74" s="14"/>
      <c r="LHJ74" s="14"/>
      <c r="LHK74" s="14"/>
      <c r="LHL74" s="14"/>
      <c r="LHM74" s="14"/>
      <c r="LHN74" s="14"/>
      <c r="LHO74" s="14"/>
      <c r="LHP74" s="14"/>
      <c r="LHQ74" s="14"/>
      <c r="LHR74" s="14"/>
      <c r="LHS74" s="14"/>
      <c r="LHT74" s="14"/>
      <c r="LHU74" s="14"/>
      <c r="LHV74" s="14"/>
      <c r="LHW74" s="14"/>
      <c r="LHX74" s="14"/>
      <c r="LHY74" s="14"/>
      <c r="LHZ74" s="14"/>
      <c r="LIA74" s="14"/>
      <c r="LIB74" s="14"/>
      <c r="LIC74" s="14"/>
      <c r="LID74" s="14"/>
      <c r="LIE74" s="14"/>
      <c r="LIF74" s="14"/>
      <c r="LIG74" s="14"/>
      <c r="LIH74" s="14"/>
      <c r="LII74" s="14"/>
      <c r="LIJ74" s="14"/>
      <c r="LIK74" s="14"/>
      <c r="LIL74" s="14"/>
      <c r="LIM74" s="14"/>
      <c r="LIN74" s="14"/>
      <c r="LIO74" s="14"/>
      <c r="LIP74" s="14"/>
      <c r="LIQ74" s="14"/>
      <c r="LIR74" s="14"/>
      <c r="LIS74" s="14"/>
      <c r="LIT74" s="14"/>
      <c r="LIU74" s="14"/>
      <c r="LIV74" s="14"/>
      <c r="LIW74" s="14"/>
      <c r="LIX74" s="14"/>
      <c r="LIY74" s="14"/>
      <c r="LIZ74" s="14"/>
      <c r="LJA74" s="14"/>
      <c r="LJB74" s="14"/>
      <c r="LJC74" s="14"/>
      <c r="LJD74" s="14"/>
      <c r="LJE74" s="14"/>
      <c r="LJF74" s="14"/>
      <c r="LJG74" s="14"/>
      <c r="LJH74" s="14"/>
      <c r="LJI74" s="14"/>
      <c r="LJJ74" s="14"/>
      <c r="LJK74" s="14"/>
      <c r="LJL74" s="14"/>
      <c r="LJM74" s="14"/>
      <c r="LJN74" s="14"/>
      <c r="LJO74" s="14"/>
      <c r="LJP74" s="14"/>
      <c r="LJQ74" s="14"/>
      <c r="LJR74" s="14"/>
      <c r="LJS74" s="14"/>
      <c r="LJT74" s="14"/>
      <c r="LJU74" s="14"/>
      <c r="LJV74" s="14"/>
      <c r="LJW74" s="14"/>
      <c r="LJX74" s="14"/>
      <c r="LJY74" s="14"/>
      <c r="LJZ74" s="14"/>
      <c r="LKA74" s="14"/>
      <c r="LKB74" s="14"/>
      <c r="LKC74" s="14"/>
      <c r="LKD74" s="14"/>
      <c r="LKE74" s="14"/>
      <c r="LKF74" s="14"/>
      <c r="LKG74" s="14"/>
      <c r="LKH74" s="14"/>
      <c r="LKI74" s="14"/>
      <c r="LKJ74" s="14"/>
      <c r="LKK74" s="14"/>
      <c r="LKL74" s="14"/>
      <c r="LKM74" s="14"/>
      <c r="LKN74" s="14"/>
      <c r="LKO74" s="14"/>
      <c r="LKP74" s="14"/>
      <c r="LKQ74" s="14"/>
      <c r="LKR74" s="14"/>
      <c r="LKS74" s="14"/>
      <c r="LKT74" s="14"/>
      <c r="LKU74" s="14"/>
      <c r="LKV74" s="14"/>
      <c r="LKW74" s="14"/>
      <c r="LKX74" s="14"/>
      <c r="LKY74" s="14"/>
      <c r="LKZ74" s="14"/>
      <c r="LLA74" s="14"/>
      <c r="LLB74" s="14"/>
      <c r="LLC74" s="14"/>
      <c r="LLD74" s="14"/>
      <c r="LLE74" s="14"/>
      <c r="LLF74" s="14"/>
      <c r="LLG74" s="14"/>
      <c r="LLH74" s="14"/>
      <c r="LLI74" s="14"/>
      <c r="LLJ74" s="14"/>
      <c r="LLK74" s="14"/>
      <c r="LLL74" s="14"/>
      <c r="LLM74" s="14"/>
      <c r="LLN74" s="14"/>
      <c r="LLO74" s="14"/>
      <c r="LLP74" s="14"/>
      <c r="LLQ74" s="14"/>
      <c r="LLR74" s="14"/>
      <c r="LLS74" s="14"/>
      <c r="LLT74" s="14"/>
      <c r="LLU74" s="14"/>
      <c r="LLV74" s="14"/>
      <c r="LLW74" s="14"/>
      <c r="LLX74" s="14"/>
      <c r="LLY74" s="14"/>
      <c r="LLZ74" s="14"/>
      <c r="LMA74" s="14"/>
      <c r="LMB74" s="14"/>
      <c r="LMC74" s="14"/>
      <c r="LMD74" s="14"/>
      <c r="LME74" s="14"/>
      <c r="LMF74" s="14"/>
      <c r="LMG74" s="14"/>
      <c r="LMH74" s="14"/>
      <c r="LMI74" s="14"/>
      <c r="LMJ74" s="14"/>
      <c r="LMK74" s="14"/>
      <c r="LML74" s="14"/>
      <c r="LMM74" s="14"/>
      <c r="LMN74" s="14"/>
      <c r="LMO74" s="14"/>
      <c r="LMP74" s="14"/>
      <c r="LMQ74" s="14"/>
      <c r="LMR74" s="14"/>
      <c r="LMS74" s="14"/>
      <c r="LMT74" s="14"/>
      <c r="LMU74" s="14"/>
      <c r="LMV74" s="14"/>
      <c r="LMW74" s="14"/>
      <c r="LMX74" s="14"/>
      <c r="LMY74" s="14"/>
      <c r="LMZ74" s="14"/>
      <c r="LNA74" s="14"/>
      <c r="LNB74" s="14"/>
      <c r="LNC74" s="14"/>
      <c r="LND74" s="14"/>
      <c r="LNE74" s="14"/>
      <c r="LNF74" s="14"/>
      <c r="LNG74" s="14"/>
      <c r="LNH74" s="14"/>
      <c r="LNI74" s="14"/>
      <c r="LNJ74" s="14"/>
      <c r="LNK74" s="14"/>
      <c r="LNL74" s="14"/>
      <c r="LNM74" s="14"/>
      <c r="LNN74" s="14"/>
      <c r="LNO74" s="14"/>
      <c r="LNP74" s="14"/>
      <c r="LNQ74" s="14"/>
      <c r="LNR74" s="14"/>
      <c r="LNS74" s="14"/>
      <c r="LNT74" s="14"/>
      <c r="LNU74" s="14"/>
      <c r="LNV74" s="14"/>
      <c r="LNW74" s="14"/>
      <c r="LNX74" s="14"/>
      <c r="LNY74" s="14"/>
      <c r="LNZ74" s="14"/>
      <c r="LOA74" s="14"/>
      <c r="LOB74" s="14"/>
      <c r="LOC74" s="14"/>
      <c r="LOD74" s="14"/>
      <c r="LOE74" s="14"/>
      <c r="LOF74" s="14"/>
      <c r="LOG74" s="14"/>
      <c r="LOH74" s="14"/>
      <c r="LOI74" s="14"/>
      <c r="LOJ74" s="14"/>
      <c r="LOK74" s="14"/>
      <c r="LOL74" s="14"/>
      <c r="LOM74" s="14"/>
      <c r="LON74" s="14"/>
      <c r="LOO74" s="14"/>
      <c r="LOP74" s="14"/>
      <c r="LOQ74" s="14"/>
      <c r="LOR74" s="14"/>
      <c r="LOS74" s="14"/>
      <c r="LOT74" s="14"/>
      <c r="LOU74" s="14"/>
      <c r="LOV74" s="14"/>
      <c r="LOW74" s="14"/>
      <c r="LOX74" s="14"/>
      <c r="LOY74" s="14"/>
      <c r="LOZ74" s="14"/>
      <c r="LPA74" s="14"/>
      <c r="LPB74" s="14"/>
      <c r="LPC74" s="14"/>
      <c r="LPD74" s="14"/>
      <c r="LPE74" s="14"/>
      <c r="LPF74" s="14"/>
      <c r="LPG74" s="14"/>
      <c r="LPH74" s="14"/>
      <c r="LPI74" s="14"/>
      <c r="LPJ74" s="14"/>
      <c r="LPK74" s="14"/>
      <c r="LPL74" s="14"/>
      <c r="LPM74" s="14"/>
      <c r="LPN74" s="14"/>
      <c r="LPO74" s="14"/>
      <c r="LPP74" s="14"/>
      <c r="LPQ74" s="14"/>
      <c r="LPR74" s="14"/>
      <c r="LPS74" s="14"/>
      <c r="LPT74" s="14"/>
      <c r="LPU74" s="14"/>
      <c r="LPV74" s="14"/>
      <c r="LPW74" s="14"/>
      <c r="LPX74" s="14"/>
      <c r="LPY74" s="14"/>
      <c r="LPZ74" s="14"/>
      <c r="LQA74" s="14"/>
      <c r="LQB74" s="14"/>
      <c r="LQC74" s="14"/>
      <c r="LQD74" s="14"/>
      <c r="LQE74" s="14"/>
      <c r="LQF74" s="14"/>
      <c r="LQG74" s="14"/>
      <c r="LQH74" s="14"/>
      <c r="LQI74" s="14"/>
      <c r="LQJ74" s="14"/>
      <c r="LQK74" s="14"/>
      <c r="LQL74" s="14"/>
      <c r="LQM74" s="14"/>
      <c r="LQN74" s="14"/>
      <c r="LQO74" s="14"/>
      <c r="LQP74" s="14"/>
      <c r="LQQ74" s="14"/>
      <c r="LQR74" s="14"/>
      <c r="LQS74" s="14"/>
      <c r="LQT74" s="14"/>
      <c r="LQU74" s="14"/>
      <c r="LQV74" s="14"/>
      <c r="LQW74" s="14"/>
      <c r="LQX74" s="14"/>
      <c r="LQY74" s="14"/>
      <c r="LQZ74" s="14"/>
      <c r="LRA74" s="14"/>
      <c r="LRB74" s="14"/>
      <c r="LRC74" s="14"/>
      <c r="LRD74" s="14"/>
      <c r="LRE74" s="14"/>
      <c r="LRF74" s="14"/>
      <c r="LRG74" s="14"/>
      <c r="LRH74" s="14"/>
      <c r="LRI74" s="14"/>
      <c r="LRJ74" s="14"/>
      <c r="LRK74" s="14"/>
      <c r="LRL74" s="14"/>
      <c r="LRM74" s="14"/>
      <c r="LRN74" s="14"/>
      <c r="LRO74" s="14"/>
      <c r="LRP74" s="14"/>
      <c r="LRQ74" s="14"/>
      <c r="LRR74" s="14"/>
      <c r="LRS74" s="14"/>
      <c r="LRT74" s="14"/>
      <c r="LRU74" s="14"/>
      <c r="LRV74" s="14"/>
      <c r="LRW74" s="14"/>
      <c r="LRX74" s="14"/>
      <c r="LRY74" s="14"/>
      <c r="LRZ74" s="14"/>
      <c r="LSA74" s="14"/>
      <c r="LSB74" s="14"/>
      <c r="LSC74" s="14"/>
      <c r="LSD74" s="14"/>
      <c r="LSE74" s="14"/>
      <c r="LSF74" s="14"/>
      <c r="LSG74" s="14"/>
      <c r="LSH74" s="14"/>
      <c r="LSI74" s="14"/>
      <c r="LSJ74" s="14"/>
      <c r="LSK74" s="14"/>
      <c r="LSL74" s="14"/>
      <c r="LSM74" s="14"/>
      <c r="LSN74" s="14"/>
      <c r="LSO74" s="14"/>
      <c r="LSP74" s="14"/>
      <c r="LSQ74" s="14"/>
      <c r="LSR74" s="14"/>
      <c r="LSS74" s="14"/>
      <c r="LST74" s="14"/>
      <c r="LSU74" s="14"/>
      <c r="LSV74" s="14"/>
      <c r="LSW74" s="14"/>
      <c r="LSX74" s="14"/>
      <c r="LSY74" s="14"/>
      <c r="LSZ74" s="14"/>
      <c r="LTA74" s="14"/>
      <c r="LTB74" s="14"/>
      <c r="LTC74" s="14"/>
      <c r="LTD74" s="14"/>
      <c r="LTE74" s="14"/>
      <c r="LTF74" s="14"/>
      <c r="LTG74" s="14"/>
      <c r="LTH74" s="14"/>
      <c r="LTI74" s="14"/>
      <c r="LTJ74" s="14"/>
      <c r="LTK74" s="14"/>
      <c r="LTL74" s="14"/>
      <c r="LTM74" s="14"/>
      <c r="LTN74" s="14"/>
      <c r="LTO74" s="14"/>
      <c r="LTP74" s="14"/>
      <c r="LTQ74" s="14"/>
      <c r="LTR74" s="14"/>
      <c r="LTS74" s="14"/>
      <c r="LTT74" s="14"/>
      <c r="LTU74" s="14"/>
      <c r="LTV74" s="14"/>
      <c r="LTW74" s="14"/>
      <c r="LTX74" s="14"/>
      <c r="LTY74" s="14"/>
      <c r="LTZ74" s="14"/>
      <c r="LUA74" s="14"/>
      <c r="LUB74" s="14"/>
      <c r="LUC74" s="14"/>
      <c r="LUD74" s="14"/>
      <c r="LUE74" s="14"/>
      <c r="LUF74" s="14"/>
      <c r="LUG74" s="14"/>
      <c r="LUH74" s="14"/>
      <c r="LUI74" s="14"/>
      <c r="LUJ74" s="14"/>
      <c r="LUK74" s="14"/>
      <c r="LUL74" s="14"/>
      <c r="LUM74" s="14"/>
      <c r="LUN74" s="14"/>
      <c r="LUO74" s="14"/>
      <c r="LUP74" s="14"/>
      <c r="LUQ74" s="14"/>
      <c r="LUR74" s="14"/>
      <c r="LUS74" s="14"/>
      <c r="LUT74" s="14"/>
      <c r="LUU74" s="14"/>
      <c r="LUV74" s="14"/>
      <c r="LUW74" s="14"/>
      <c r="LUX74" s="14"/>
      <c r="LUY74" s="14"/>
      <c r="LUZ74" s="14"/>
      <c r="LVA74" s="14"/>
      <c r="LVB74" s="14"/>
      <c r="LVC74" s="14"/>
      <c r="LVD74" s="14"/>
      <c r="LVE74" s="14"/>
      <c r="LVF74" s="14"/>
      <c r="LVG74" s="14"/>
      <c r="LVH74" s="14"/>
      <c r="LVI74" s="14"/>
      <c r="LVJ74" s="14"/>
      <c r="LVK74" s="14"/>
      <c r="LVL74" s="14"/>
      <c r="LVM74" s="14"/>
      <c r="LVN74" s="14"/>
      <c r="LVO74" s="14"/>
      <c r="LVP74" s="14"/>
      <c r="LVQ74" s="14"/>
      <c r="LVR74" s="14"/>
      <c r="LVS74" s="14"/>
      <c r="LVT74" s="14"/>
      <c r="LVU74" s="14"/>
      <c r="LVV74" s="14"/>
      <c r="LVW74" s="14"/>
      <c r="LVX74" s="14"/>
      <c r="LVY74" s="14"/>
      <c r="LVZ74" s="14"/>
      <c r="LWA74" s="14"/>
      <c r="LWB74" s="14"/>
      <c r="LWC74" s="14"/>
      <c r="LWD74" s="14"/>
      <c r="LWE74" s="14"/>
      <c r="LWF74" s="14"/>
      <c r="LWG74" s="14"/>
      <c r="LWH74" s="14"/>
      <c r="LWI74" s="14"/>
      <c r="LWJ74" s="14"/>
      <c r="LWK74" s="14"/>
      <c r="LWL74" s="14"/>
      <c r="LWM74" s="14"/>
      <c r="LWN74" s="14"/>
      <c r="LWO74" s="14"/>
      <c r="LWP74" s="14"/>
      <c r="LWQ74" s="14"/>
      <c r="LWR74" s="14"/>
      <c r="LWS74" s="14"/>
      <c r="LWT74" s="14"/>
      <c r="LWU74" s="14"/>
      <c r="LWV74" s="14"/>
      <c r="LWW74" s="14"/>
      <c r="LWX74" s="14"/>
      <c r="LWY74" s="14"/>
      <c r="LWZ74" s="14"/>
      <c r="LXA74" s="14"/>
      <c r="LXB74" s="14"/>
      <c r="LXC74" s="14"/>
      <c r="LXD74" s="14"/>
      <c r="LXE74" s="14"/>
      <c r="LXF74" s="14"/>
      <c r="LXG74" s="14"/>
      <c r="LXH74" s="14"/>
      <c r="LXI74" s="14"/>
      <c r="LXJ74" s="14"/>
      <c r="LXK74" s="14"/>
      <c r="LXL74" s="14"/>
      <c r="LXM74" s="14"/>
      <c r="LXN74" s="14"/>
      <c r="LXO74" s="14"/>
      <c r="LXP74" s="14"/>
      <c r="LXQ74" s="14"/>
      <c r="LXR74" s="14"/>
      <c r="LXS74" s="14"/>
      <c r="LXT74" s="14"/>
      <c r="LXU74" s="14"/>
      <c r="LXV74" s="14"/>
      <c r="LXW74" s="14"/>
      <c r="LXX74" s="14"/>
      <c r="LXY74" s="14"/>
      <c r="LXZ74" s="14"/>
      <c r="LYA74" s="14"/>
      <c r="LYB74" s="14"/>
      <c r="LYC74" s="14"/>
      <c r="LYD74" s="14"/>
      <c r="LYE74" s="14"/>
      <c r="LYF74" s="14"/>
      <c r="LYG74" s="14"/>
      <c r="LYH74" s="14"/>
      <c r="LYI74" s="14"/>
      <c r="LYJ74" s="14"/>
      <c r="LYK74" s="14"/>
      <c r="LYL74" s="14"/>
      <c r="LYM74" s="14"/>
      <c r="LYN74" s="14"/>
      <c r="LYO74" s="14"/>
      <c r="LYP74" s="14"/>
      <c r="LYQ74" s="14"/>
      <c r="LYR74" s="14"/>
      <c r="LYS74" s="14"/>
      <c r="LYT74" s="14"/>
      <c r="LYU74" s="14"/>
      <c r="LYV74" s="14"/>
      <c r="LYW74" s="14"/>
      <c r="LYX74" s="14"/>
      <c r="LYY74" s="14"/>
      <c r="LYZ74" s="14"/>
      <c r="LZA74" s="14"/>
      <c r="LZB74" s="14"/>
      <c r="LZC74" s="14"/>
      <c r="LZD74" s="14"/>
      <c r="LZE74" s="14"/>
      <c r="LZF74" s="14"/>
      <c r="LZG74" s="14"/>
      <c r="LZH74" s="14"/>
      <c r="LZI74" s="14"/>
      <c r="LZJ74" s="14"/>
      <c r="LZK74" s="14"/>
      <c r="LZL74" s="14"/>
      <c r="LZM74" s="14"/>
      <c r="LZN74" s="14"/>
      <c r="LZO74" s="14"/>
      <c r="LZP74" s="14"/>
      <c r="LZQ74" s="14"/>
      <c r="LZR74" s="14"/>
      <c r="LZS74" s="14"/>
      <c r="LZT74" s="14"/>
      <c r="LZU74" s="14"/>
      <c r="LZV74" s="14"/>
      <c r="LZW74" s="14"/>
      <c r="LZX74" s="14"/>
      <c r="LZY74" s="14"/>
      <c r="LZZ74" s="14"/>
      <c r="MAA74" s="14"/>
      <c r="MAB74" s="14"/>
      <c r="MAC74" s="14"/>
      <c r="MAD74" s="14"/>
      <c r="MAE74" s="14"/>
      <c r="MAF74" s="14"/>
      <c r="MAG74" s="14"/>
      <c r="MAH74" s="14"/>
      <c r="MAI74" s="14"/>
      <c r="MAJ74" s="14"/>
      <c r="MAK74" s="14"/>
      <c r="MAL74" s="14"/>
      <c r="MAM74" s="14"/>
      <c r="MAN74" s="14"/>
      <c r="MAO74" s="14"/>
      <c r="MAP74" s="14"/>
      <c r="MAQ74" s="14"/>
      <c r="MAR74" s="14"/>
      <c r="MAS74" s="14"/>
      <c r="MAT74" s="14"/>
      <c r="MAU74" s="14"/>
      <c r="MAV74" s="14"/>
      <c r="MAW74" s="14"/>
      <c r="MAX74" s="14"/>
      <c r="MAY74" s="14"/>
      <c r="MAZ74" s="14"/>
      <c r="MBA74" s="14"/>
      <c r="MBB74" s="14"/>
      <c r="MBC74" s="14"/>
      <c r="MBD74" s="14"/>
      <c r="MBE74" s="14"/>
      <c r="MBF74" s="14"/>
      <c r="MBG74" s="14"/>
      <c r="MBH74" s="14"/>
      <c r="MBI74" s="14"/>
      <c r="MBJ74" s="14"/>
      <c r="MBK74" s="14"/>
      <c r="MBL74" s="14"/>
      <c r="MBM74" s="14"/>
      <c r="MBN74" s="14"/>
      <c r="MBO74" s="14"/>
      <c r="MBP74" s="14"/>
      <c r="MBQ74" s="14"/>
      <c r="MBR74" s="14"/>
      <c r="MBS74" s="14"/>
      <c r="MBT74" s="14"/>
      <c r="MBU74" s="14"/>
      <c r="MBV74" s="14"/>
      <c r="MBW74" s="14"/>
      <c r="MBX74" s="14"/>
      <c r="MBY74" s="14"/>
      <c r="MBZ74" s="14"/>
      <c r="MCA74" s="14"/>
      <c r="MCB74" s="14"/>
      <c r="MCC74" s="14"/>
      <c r="MCD74" s="14"/>
      <c r="MCE74" s="14"/>
      <c r="MCF74" s="14"/>
      <c r="MCG74" s="14"/>
      <c r="MCH74" s="14"/>
      <c r="MCI74" s="14"/>
      <c r="MCJ74" s="14"/>
      <c r="MCK74" s="14"/>
      <c r="MCL74" s="14"/>
      <c r="MCM74" s="14"/>
      <c r="MCN74" s="14"/>
      <c r="MCO74" s="14"/>
      <c r="MCP74" s="14"/>
      <c r="MCQ74" s="14"/>
      <c r="MCR74" s="14"/>
      <c r="MCS74" s="14"/>
      <c r="MCT74" s="14"/>
      <c r="MCU74" s="14"/>
      <c r="MCV74" s="14"/>
      <c r="MCW74" s="14"/>
      <c r="MCX74" s="14"/>
      <c r="MCY74" s="14"/>
      <c r="MCZ74" s="14"/>
      <c r="MDA74" s="14"/>
      <c r="MDB74" s="14"/>
      <c r="MDC74" s="14"/>
      <c r="MDD74" s="14"/>
      <c r="MDE74" s="14"/>
      <c r="MDF74" s="14"/>
      <c r="MDG74" s="14"/>
      <c r="MDH74" s="14"/>
      <c r="MDI74" s="14"/>
      <c r="MDJ74" s="14"/>
      <c r="MDK74" s="14"/>
      <c r="MDL74" s="14"/>
      <c r="MDM74" s="14"/>
      <c r="MDN74" s="14"/>
      <c r="MDO74" s="14"/>
      <c r="MDP74" s="14"/>
      <c r="MDQ74" s="14"/>
      <c r="MDR74" s="14"/>
      <c r="MDS74" s="14"/>
      <c r="MDT74" s="14"/>
      <c r="MDU74" s="14"/>
      <c r="MDV74" s="14"/>
      <c r="MDW74" s="14"/>
      <c r="MDX74" s="14"/>
      <c r="MDY74" s="14"/>
      <c r="MDZ74" s="14"/>
      <c r="MEA74" s="14"/>
      <c r="MEB74" s="14"/>
      <c r="MEC74" s="14"/>
      <c r="MED74" s="14"/>
      <c r="MEE74" s="14"/>
      <c r="MEF74" s="14"/>
      <c r="MEG74" s="14"/>
      <c r="MEH74" s="14"/>
      <c r="MEI74" s="14"/>
      <c r="MEJ74" s="14"/>
      <c r="MEK74" s="14"/>
      <c r="MEL74" s="14"/>
      <c r="MEM74" s="14"/>
      <c r="MEN74" s="14"/>
      <c r="MEO74" s="14"/>
      <c r="MEP74" s="14"/>
      <c r="MEQ74" s="14"/>
      <c r="MER74" s="14"/>
      <c r="MES74" s="14"/>
      <c r="MET74" s="14"/>
      <c r="MEU74" s="14"/>
      <c r="MEV74" s="14"/>
      <c r="MEW74" s="14"/>
      <c r="MEX74" s="14"/>
      <c r="MEY74" s="14"/>
      <c r="MEZ74" s="14"/>
      <c r="MFA74" s="14"/>
      <c r="MFB74" s="14"/>
      <c r="MFC74" s="14"/>
      <c r="MFD74" s="14"/>
      <c r="MFE74" s="14"/>
      <c r="MFF74" s="14"/>
      <c r="MFG74" s="14"/>
      <c r="MFH74" s="14"/>
      <c r="MFI74" s="14"/>
      <c r="MFJ74" s="14"/>
      <c r="MFK74" s="14"/>
      <c r="MFL74" s="14"/>
      <c r="MFM74" s="14"/>
      <c r="MFN74" s="14"/>
      <c r="MFO74" s="14"/>
      <c r="MFP74" s="14"/>
      <c r="MFQ74" s="14"/>
      <c r="MFR74" s="14"/>
      <c r="MFS74" s="14"/>
      <c r="MFT74" s="14"/>
      <c r="MFU74" s="14"/>
      <c r="MFV74" s="14"/>
      <c r="MFW74" s="14"/>
      <c r="MFX74" s="14"/>
      <c r="MFY74" s="14"/>
      <c r="MFZ74" s="14"/>
      <c r="MGA74" s="14"/>
      <c r="MGB74" s="14"/>
      <c r="MGC74" s="14"/>
      <c r="MGD74" s="14"/>
      <c r="MGE74" s="14"/>
      <c r="MGF74" s="14"/>
      <c r="MGG74" s="14"/>
      <c r="MGH74" s="14"/>
      <c r="MGI74" s="14"/>
      <c r="MGJ74" s="14"/>
      <c r="MGK74" s="14"/>
      <c r="MGL74" s="14"/>
      <c r="MGM74" s="14"/>
      <c r="MGN74" s="14"/>
      <c r="MGO74" s="14"/>
      <c r="MGP74" s="14"/>
      <c r="MGQ74" s="14"/>
      <c r="MGR74" s="14"/>
      <c r="MGS74" s="14"/>
      <c r="MGT74" s="14"/>
      <c r="MGU74" s="14"/>
      <c r="MGV74" s="14"/>
      <c r="MGW74" s="14"/>
      <c r="MGX74" s="14"/>
      <c r="MGY74" s="14"/>
      <c r="MGZ74" s="14"/>
      <c r="MHA74" s="14"/>
      <c r="MHB74" s="14"/>
      <c r="MHC74" s="14"/>
      <c r="MHD74" s="14"/>
      <c r="MHE74" s="14"/>
      <c r="MHF74" s="14"/>
      <c r="MHG74" s="14"/>
      <c r="MHH74" s="14"/>
      <c r="MHI74" s="14"/>
      <c r="MHJ74" s="14"/>
      <c r="MHK74" s="14"/>
      <c r="MHL74" s="14"/>
      <c r="MHM74" s="14"/>
      <c r="MHN74" s="14"/>
      <c r="MHO74" s="14"/>
      <c r="MHP74" s="14"/>
      <c r="MHQ74" s="14"/>
      <c r="MHR74" s="14"/>
      <c r="MHS74" s="14"/>
      <c r="MHT74" s="14"/>
      <c r="MHU74" s="14"/>
      <c r="MHV74" s="14"/>
      <c r="MHW74" s="14"/>
      <c r="MHX74" s="14"/>
      <c r="MHY74" s="14"/>
      <c r="MHZ74" s="14"/>
      <c r="MIA74" s="14"/>
      <c r="MIB74" s="14"/>
      <c r="MIC74" s="14"/>
      <c r="MID74" s="14"/>
      <c r="MIE74" s="14"/>
      <c r="MIF74" s="14"/>
      <c r="MIG74" s="14"/>
      <c r="MIH74" s="14"/>
      <c r="MII74" s="14"/>
      <c r="MIJ74" s="14"/>
      <c r="MIK74" s="14"/>
      <c r="MIL74" s="14"/>
      <c r="MIM74" s="14"/>
      <c r="MIN74" s="14"/>
      <c r="MIO74" s="14"/>
      <c r="MIP74" s="14"/>
      <c r="MIQ74" s="14"/>
      <c r="MIR74" s="14"/>
      <c r="MIS74" s="14"/>
      <c r="MIT74" s="14"/>
      <c r="MIU74" s="14"/>
      <c r="MIV74" s="14"/>
      <c r="MIW74" s="14"/>
      <c r="MIX74" s="14"/>
      <c r="MIY74" s="14"/>
      <c r="MIZ74" s="14"/>
      <c r="MJA74" s="14"/>
      <c r="MJB74" s="14"/>
      <c r="MJC74" s="14"/>
      <c r="MJD74" s="14"/>
      <c r="MJE74" s="14"/>
      <c r="MJF74" s="14"/>
      <c r="MJG74" s="14"/>
      <c r="MJH74" s="14"/>
      <c r="MJI74" s="14"/>
      <c r="MJJ74" s="14"/>
      <c r="MJK74" s="14"/>
      <c r="MJL74" s="14"/>
      <c r="MJM74" s="14"/>
      <c r="MJN74" s="14"/>
      <c r="MJO74" s="14"/>
      <c r="MJP74" s="14"/>
      <c r="MJQ74" s="14"/>
      <c r="MJR74" s="14"/>
      <c r="MJS74" s="14"/>
      <c r="MJT74" s="14"/>
      <c r="MJU74" s="14"/>
      <c r="MJV74" s="14"/>
      <c r="MJW74" s="14"/>
      <c r="MJX74" s="14"/>
      <c r="MJY74" s="14"/>
      <c r="MJZ74" s="14"/>
      <c r="MKA74" s="14"/>
      <c r="MKB74" s="14"/>
      <c r="MKC74" s="14"/>
      <c r="MKD74" s="14"/>
      <c r="MKE74" s="14"/>
      <c r="MKF74" s="14"/>
      <c r="MKG74" s="14"/>
      <c r="MKH74" s="14"/>
      <c r="MKI74" s="14"/>
      <c r="MKJ74" s="14"/>
      <c r="MKK74" s="14"/>
      <c r="MKL74" s="14"/>
      <c r="MKM74" s="14"/>
      <c r="MKN74" s="14"/>
      <c r="MKO74" s="14"/>
      <c r="MKP74" s="14"/>
      <c r="MKQ74" s="14"/>
      <c r="MKR74" s="14"/>
      <c r="MKS74" s="14"/>
      <c r="MKT74" s="14"/>
      <c r="MKU74" s="14"/>
      <c r="MKV74" s="14"/>
      <c r="MKW74" s="14"/>
      <c r="MKX74" s="14"/>
      <c r="MKY74" s="14"/>
      <c r="MKZ74" s="14"/>
      <c r="MLA74" s="14"/>
      <c r="MLB74" s="14"/>
      <c r="MLC74" s="14"/>
      <c r="MLD74" s="14"/>
      <c r="MLE74" s="14"/>
      <c r="MLF74" s="14"/>
      <c r="MLG74" s="14"/>
      <c r="MLH74" s="14"/>
      <c r="MLI74" s="14"/>
      <c r="MLJ74" s="14"/>
      <c r="MLK74" s="14"/>
      <c r="MLL74" s="14"/>
      <c r="MLM74" s="14"/>
      <c r="MLN74" s="14"/>
      <c r="MLO74" s="14"/>
      <c r="MLP74" s="14"/>
      <c r="MLQ74" s="14"/>
      <c r="MLR74" s="14"/>
      <c r="MLS74" s="14"/>
      <c r="MLT74" s="14"/>
      <c r="MLU74" s="14"/>
      <c r="MLV74" s="14"/>
      <c r="MLW74" s="14"/>
      <c r="MLX74" s="14"/>
      <c r="MLY74" s="14"/>
      <c r="MLZ74" s="14"/>
      <c r="MMA74" s="14"/>
      <c r="MMB74" s="14"/>
      <c r="MMC74" s="14"/>
      <c r="MMD74" s="14"/>
      <c r="MME74" s="14"/>
      <c r="MMF74" s="14"/>
      <c r="MMG74" s="14"/>
      <c r="MMH74" s="14"/>
      <c r="MMI74" s="14"/>
      <c r="MMJ74" s="14"/>
      <c r="MMK74" s="14"/>
      <c r="MML74" s="14"/>
      <c r="MMM74" s="14"/>
      <c r="MMN74" s="14"/>
      <c r="MMO74" s="14"/>
      <c r="MMP74" s="14"/>
      <c r="MMQ74" s="14"/>
      <c r="MMR74" s="14"/>
      <c r="MMS74" s="14"/>
      <c r="MMT74" s="14"/>
      <c r="MMU74" s="14"/>
      <c r="MMV74" s="14"/>
      <c r="MMW74" s="14"/>
      <c r="MMX74" s="14"/>
      <c r="MMY74" s="14"/>
      <c r="MMZ74" s="14"/>
      <c r="MNA74" s="14"/>
      <c r="MNB74" s="14"/>
      <c r="MNC74" s="14"/>
      <c r="MND74" s="14"/>
      <c r="MNE74" s="14"/>
      <c r="MNF74" s="14"/>
      <c r="MNG74" s="14"/>
      <c r="MNH74" s="14"/>
      <c r="MNI74" s="14"/>
      <c r="MNJ74" s="14"/>
      <c r="MNK74" s="14"/>
      <c r="MNL74" s="14"/>
      <c r="MNM74" s="14"/>
      <c r="MNN74" s="14"/>
      <c r="MNO74" s="14"/>
      <c r="MNP74" s="14"/>
      <c r="MNQ74" s="14"/>
      <c r="MNR74" s="14"/>
      <c r="MNS74" s="14"/>
      <c r="MNT74" s="14"/>
      <c r="MNU74" s="14"/>
      <c r="MNV74" s="14"/>
      <c r="MNW74" s="14"/>
      <c r="MNX74" s="14"/>
      <c r="MNY74" s="14"/>
      <c r="MNZ74" s="14"/>
      <c r="MOA74" s="14"/>
      <c r="MOB74" s="14"/>
      <c r="MOC74" s="14"/>
      <c r="MOD74" s="14"/>
      <c r="MOE74" s="14"/>
      <c r="MOF74" s="14"/>
      <c r="MOG74" s="14"/>
      <c r="MOH74" s="14"/>
      <c r="MOI74" s="14"/>
      <c r="MOJ74" s="14"/>
      <c r="MOK74" s="14"/>
      <c r="MOL74" s="14"/>
      <c r="MOM74" s="14"/>
      <c r="MON74" s="14"/>
      <c r="MOO74" s="14"/>
      <c r="MOP74" s="14"/>
      <c r="MOQ74" s="14"/>
      <c r="MOR74" s="14"/>
      <c r="MOS74" s="14"/>
      <c r="MOT74" s="14"/>
      <c r="MOU74" s="14"/>
      <c r="MOV74" s="14"/>
      <c r="MOW74" s="14"/>
      <c r="MOX74" s="14"/>
      <c r="MOY74" s="14"/>
      <c r="MOZ74" s="14"/>
      <c r="MPA74" s="14"/>
      <c r="MPB74" s="14"/>
      <c r="MPC74" s="14"/>
      <c r="MPD74" s="14"/>
      <c r="MPE74" s="14"/>
      <c r="MPF74" s="14"/>
      <c r="MPG74" s="14"/>
      <c r="MPH74" s="14"/>
      <c r="MPI74" s="14"/>
      <c r="MPJ74" s="14"/>
      <c r="MPK74" s="14"/>
      <c r="MPL74" s="14"/>
      <c r="MPM74" s="14"/>
      <c r="MPN74" s="14"/>
      <c r="MPO74" s="14"/>
      <c r="MPP74" s="14"/>
      <c r="MPQ74" s="14"/>
      <c r="MPR74" s="14"/>
      <c r="MPS74" s="14"/>
      <c r="MPT74" s="14"/>
      <c r="MPU74" s="14"/>
      <c r="MPV74" s="14"/>
      <c r="MPW74" s="14"/>
      <c r="MPX74" s="14"/>
      <c r="MPY74" s="14"/>
      <c r="MPZ74" s="14"/>
      <c r="MQA74" s="14"/>
      <c r="MQB74" s="14"/>
      <c r="MQC74" s="14"/>
      <c r="MQD74" s="14"/>
      <c r="MQE74" s="14"/>
      <c r="MQF74" s="14"/>
      <c r="MQG74" s="14"/>
      <c r="MQH74" s="14"/>
      <c r="MQI74" s="14"/>
      <c r="MQJ74" s="14"/>
      <c r="MQK74" s="14"/>
      <c r="MQL74" s="14"/>
      <c r="MQM74" s="14"/>
      <c r="MQN74" s="14"/>
      <c r="MQO74" s="14"/>
      <c r="MQP74" s="14"/>
      <c r="MQQ74" s="14"/>
      <c r="MQR74" s="14"/>
      <c r="MQS74" s="14"/>
      <c r="MQT74" s="14"/>
      <c r="MQU74" s="14"/>
      <c r="MQV74" s="14"/>
      <c r="MQW74" s="14"/>
      <c r="MQX74" s="14"/>
      <c r="MQY74" s="14"/>
      <c r="MQZ74" s="14"/>
      <c r="MRA74" s="14"/>
      <c r="MRB74" s="14"/>
      <c r="MRC74" s="14"/>
      <c r="MRD74" s="14"/>
      <c r="MRE74" s="14"/>
      <c r="MRF74" s="14"/>
      <c r="MRG74" s="14"/>
      <c r="MRH74" s="14"/>
      <c r="MRI74" s="14"/>
      <c r="MRJ74" s="14"/>
      <c r="MRK74" s="14"/>
      <c r="MRL74" s="14"/>
      <c r="MRM74" s="14"/>
      <c r="MRN74" s="14"/>
      <c r="MRO74" s="14"/>
      <c r="MRP74" s="14"/>
      <c r="MRQ74" s="14"/>
      <c r="MRR74" s="14"/>
      <c r="MRS74" s="14"/>
      <c r="MRT74" s="14"/>
      <c r="MRU74" s="14"/>
      <c r="MRV74" s="14"/>
      <c r="MRW74" s="14"/>
      <c r="MRX74" s="14"/>
      <c r="MRY74" s="14"/>
      <c r="MRZ74" s="14"/>
      <c r="MSA74" s="14"/>
      <c r="MSB74" s="14"/>
      <c r="MSC74" s="14"/>
      <c r="MSD74" s="14"/>
      <c r="MSE74" s="14"/>
      <c r="MSF74" s="14"/>
      <c r="MSG74" s="14"/>
      <c r="MSH74" s="14"/>
      <c r="MSI74" s="14"/>
      <c r="MSJ74" s="14"/>
      <c r="MSK74" s="14"/>
      <c r="MSL74" s="14"/>
      <c r="MSM74" s="14"/>
      <c r="MSN74" s="14"/>
      <c r="MSO74" s="14"/>
      <c r="MSP74" s="14"/>
      <c r="MSQ74" s="14"/>
      <c r="MSR74" s="14"/>
      <c r="MSS74" s="14"/>
      <c r="MST74" s="14"/>
      <c r="MSU74" s="14"/>
      <c r="MSV74" s="14"/>
      <c r="MSW74" s="14"/>
      <c r="MSX74" s="14"/>
      <c r="MSY74" s="14"/>
      <c r="MSZ74" s="14"/>
      <c r="MTA74" s="14"/>
      <c r="MTB74" s="14"/>
      <c r="MTC74" s="14"/>
      <c r="MTD74" s="14"/>
      <c r="MTE74" s="14"/>
      <c r="MTF74" s="14"/>
      <c r="MTG74" s="14"/>
      <c r="MTH74" s="14"/>
      <c r="MTI74" s="14"/>
      <c r="MTJ74" s="14"/>
      <c r="MTK74" s="14"/>
      <c r="MTL74" s="14"/>
      <c r="MTM74" s="14"/>
      <c r="MTN74" s="14"/>
      <c r="MTO74" s="14"/>
      <c r="MTP74" s="14"/>
      <c r="MTQ74" s="14"/>
      <c r="MTR74" s="14"/>
      <c r="MTS74" s="14"/>
      <c r="MTT74" s="14"/>
      <c r="MTU74" s="14"/>
      <c r="MTV74" s="14"/>
      <c r="MTW74" s="14"/>
      <c r="MTX74" s="14"/>
      <c r="MTY74" s="14"/>
      <c r="MTZ74" s="14"/>
      <c r="MUA74" s="14"/>
      <c r="MUB74" s="14"/>
      <c r="MUC74" s="14"/>
      <c r="MUD74" s="14"/>
      <c r="MUE74" s="14"/>
      <c r="MUF74" s="14"/>
      <c r="MUG74" s="14"/>
      <c r="MUH74" s="14"/>
      <c r="MUI74" s="14"/>
      <c r="MUJ74" s="14"/>
      <c r="MUK74" s="14"/>
      <c r="MUL74" s="14"/>
      <c r="MUM74" s="14"/>
      <c r="MUN74" s="14"/>
      <c r="MUO74" s="14"/>
      <c r="MUP74" s="14"/>
      <c r="MUQ74" s="14"/>
      <c r="MUR74" s="14"/>
      <c r="MUS74" s="14"/>
      <c r="MUT74" s="14"/>
      <c r="MUU74" s="14"/>
      <c r="MUV74" s="14"/>
      <c r="MUW74" s="14"/>
      <c r="MUX74" s="14"/>
      <c r="MUY74" s="14"/>
      <c r="MUZ74" s="14"/>
      <c r="MVA74" s="14"/>
      <c r="MVB74" s="14"/>
      <c r="MVC74" s="14"/>
      <c r="MVD74" s="14"/>
      <c r="MVE74" s="14"/>
      <c r="MVF74" s="14"/>
      <c r="MVG74" s="14"/>
      <c r="MVH74" s="14"/>
      <c r="MVI74" s="14"/>
      <c r="MVJ74" s="14"/>
      <c r="MVK74" s="14"/>
      <c r="MVL74" s="14"/>
      <c r="MVM74" s="14"/>
      <c r="MVN74" s="14"/>
      <c r="MVO74" s="14"/>
      <c r="MVP74" s="14"/>
      <c r="MVQ74" s="14"/>
      <c r="MVR74" s="14"/>
      <c r="MVS74" s="14"/>
      <c r="MVT74" s="14"/>
      <c r="MVU74" s="14"/>
      <c r="MVV74" s="14"/>
      <c r="MVW74" s="14"/>
      <c r="MVX74" s="14"/>
      <c r="MVY74" s="14"/>
      <c r="MVZ74" s="14"/>
      <c r="MWA74" s="14"/>
      <c r="MWB74" s="14"/>
      <c r="MWC74" s="14"/>
      <c r="MWD74" s="14"/>
      <c r="MWE74" s="14"/>
      <c r="MWF74" s="14"/>
      <c r="MWG74" s="14"/>
      <c r="MWH74" s="14"/>
      <c r="MWI74" s="14"/>
      <c r="MWJ74" s="14"/>
      <c r="MWK74" s="14"/>
      <c r="MWL74" s="14"/>
      <c r="MWM74" s="14"/>
      <c r="MWN74" s="14"/>
      <c r="MWO74" s="14"/>
      <c r="MWP74" s="14"/>
      <c r="MWQ74" s="14"/>
      <c r="MWR74" s="14"/>
      <c r="MWS74" s="14"/>
      <c r="MWT74" s="14"/>
      <c r="MWU74" s="14"/>
      <c r="MWV74" s="14"/>
      <c r="MWW74" s="14"/>
      <c r="MWX74" s="14"/>
      <c r="MWY74" s="14"/>
      <c r="MWZ74" s="14"/>
      <c r="MXA74" s="14"/>
      <c r="MXB74" s="14"/>
      <c r="MXC74" s="14"/>
      <c r="MXD74" s="14"/>
      <c r="MXE74" s="14"/>
      <c r="MXF74" s="14"/>
      <c r="MXG74" s="14"/>
      <c r="MXH74" s="14"/>
      <c r="MXI74" s="14"/>
      <c r="MXJ74" s="14"/>
      <c r="MXK74" s="14"/>
      <c r="MXL74" s="14"/>
      <c r="MXM74" s="14"/>
      <c r="MXN74" s="14"/>
      <c r="MXO74" s="14"/>
      <c r="MXP74" s="14"/>
      <c r="MXQ74" s="14"/>
      <c r="MXR74" s="14"/>
      <c r="MXS74" s="14"/>
      <c r="MXT74" s="14"/>
      <c r="MXU74" s="14"/>
      <c r="MXV74" s="14"/>
      <c r="MXW74" s="14"/>
      <c r="MXX74" s="14"/>
      <c r="MXY74" s="14"/>
      <c r="MXZ74" s="14"/>
      <c r="MYA74" s="14"/>
      <c r="MYB74" s="14"/>
      <c r="MYC74" s="14"/>
      <c r="MYD74" s="14"/>
      <c r="MYE74" s="14"/>
      <c r="MYF74" s="14"/>
      <c r="MYG74" s="14"/>
      <c r="MYH74" s="14"/>
      <c r="MYI74" s="14"/>
      <c r="MYJ74" s="14"/>
      <c r="MYK74" s="14"/>
      <c r="MYL74" s="14"/>
      <c r="MYM74" s="14"/>
      <c r="MYN74" s="14"/>
      <c r="MYO74" s="14"/>
      <c r="MYP74" s="14"/>
      <c r="MYQ74" s="14"/>
      <c r="MYR74" s="14"/>
      <c r="MYS74" s="14"/>
      <c r="MYT74" s="14"/>
      <c r="MYU74" s="14"/>
      <c r="MYV74" s="14"/>
      <c r="MYW74" s="14"/>
      <c r="MYX74" s="14"/>
      <c r="MYY74" s="14"/>
      <c r="MYZ74" s="14"/>
      <c r="MZA74" s="14"/>
      <c r="MZB74" s="14"/>
      <c r="MZC74" s="14"/>
      <c r="MZD74" s="14"/>
      <c r="MZE74" s="14"/>
      <c r="MZF74" s="14"/>
      <c r="MZG74" s="14"/>
      <c r="MZH74" s="14"/>
      <c r="MZI74" s="14"/>
      <c r="MZJ74" s="14"/>
      <c r="MZK74" s="14"/>
      <c r="MZL74" s="14"/>
      <c r="MZM74" s="14"/>
      <c r="MZN74" s="14"/>
      <c r="MZO74" s="14"/>
      <c r="MZP74" s="14"/>
      <c r="MZQ74" s="14"/>
      <c r="MZR74" s="14"/>
      <c r="MZS74" s="14"/>
      <c r="MZT74" s="14"/>
      <c r="MZU74" s="14"/>
      <c r="MZV74" s="14"/>
      <c r="MZW74" s="14"/>
      <c r="MZX74" s="14"/>
      <c r="MZY74" s="14"/>
      <c r="MZZ74" s="14"/>
      <c r="NAA74" s="14"/>
      <c r="NAB74" s="14"/>
      <c r="NAC74" s="14"/>
      <c r="NAD74" s="14"/>
      <c r="NAE74" s="14"/>
      <c r="NAF74" s="14"/>
      <c r="NAG74" s="14"/>
      <c r="NAH74" s="14"/>
      <c r="NAI74" s="14"/>
      <c r="NAJ74" s="14"/>
      <c r="NAK74" s="14"/>
      <c r="NAL74" s="14"/>
      <c r="NAM74" s="14"/>
      <c r="NAN74" s="14"/>
      <c r="NAO74" s="14"/>
      <c r="NAP74" s="14"/>
      <c r="NAQ74" s="14"/>
      <c r="NAR74" s="14"/>
      <c r="NAS74" s="14"/>
      <c r="NAT74" s="14"/>
      <c r="NAU74" s="14"/>
      <c r="NAV74" s="14"/>
      <c r="NAW74" s="14"/>
      <c r="NAX74" s="14"/>
      <c r="NAY74" s="14"/>
      <c r="NAZ74" s="14"/>
      <c r="NBA74" s="14"/>
      <c r="NBB74" s="14"/>
      <c r="NBC74" s="14"/>
      <c r="NBD74" s="14"/>
      <c r="NBE74" s="14"/>
      <c r="NBF74" s="14"/>
      <c r="NBG74" s="14"/>
      <c r="NBH74" s="14"/>
      <c r="NBI74" s="14"/>
      <c r="NBJ74" s="14"/>
      <c r="NBK74" s="14"/>
      <c r="NBL74" s="14"/>
      <c r="NBM74" s="14"/>
      <c r="NBN74" s="14"/>
      <c r="NBO74" s="14"/>
      <c r="NBP74" s="14"/>
      <c r="NBQ74" s="14"/>
      <c r="NBR74" s="14"/>
      <c r="NBS74" s="14"/>
      <c r="NBT74" s="14"/>
      <c r="NBU74" s="14"/>
      <c r="NBV74" s="14"/>
      <c r="NBW74" s="14"/>
      <c r="NBX74" s="14"/>
      <c r="NBY74" s="14"/>
      <c r="NBZ74" s="14"/>
      <c r="NCA74" s="14"/>
      <c r="NCB74" s="14"/>
      <c r="NCC74" s="14"/>
      <c r="NCD74" s="14"/>
      <c r="NCE74" s="14"/>
      <c r="NCF74" s="14"/>
      <c r="NCG74" s="14"/>
      <c r="NCH74" s="14"/>
      <c r="NCI74" s="14"/>
      <c r="NCJ74" s="14"/>
      <c r="NCK74" s="14"/>
      <c r="NCL74" s="14"/>
      <c r="NCM74" s="14"/>
      <c r="NCN74" s="14"/>
      <c r="NCO74" s="14"/>
      <c r="NCP74" s="14"/>
      <c r="NCQ74" s="14"/>
      <c r="NCR74" s="14"/>
      <c r="NCS74" s="14"/>
      <c r="NCT74" s="14"/>
      <c r="NCU74" s="14"/>
      <c r="NCV74" s="14"/>
      <c r="NCW74" s="14"/>
      <c r="NCX74" s="14"/>
      <c r="NCY74" s="14"/>
      <c r="NCZ74" s="14"/>
      <c r="NDA74" s="14"/>
      <c r="NDB74" s="14"/>
      <c r="NDC74" s="14"/>
      <c r="NDD74" s="14"/>
      <c r="NDE74" s="14"/>
      <c r="NDF74" s="14"/>
      <c r="NDG74" s="14"/>
      <c r="NDH74" s="14"/>
      <c r="NDI74" s="14"/>
      <c r="NDJ74" s="14"/>
      <c r="NDK74" s="14"/>
      <c r="NDL74" s="14"/>
      <c r="NDM74" s="14"/>
      <c r="NDN74" s="14"/>
      <c r="NDO74" s="14"/>
      <c r="NDP74" s="14"/>
      <c r="NDQ74" s="14"/>
      <c r="NDR74" s="14"/>
      <c r="NDS74" s="14"/>
      <c r="NDT74" s="14"/>
      <c r="NDU74" s="14"/>
      <c r="NDV74" s="14"/>
      <c r="NDW74" s="14"/>
      <c r="NDX74" s="14"/>
      <c r="NDY74" s="14"/>
      <c r="NDZ74" s="14"/>
      <c r="NEA74" s="14"/>
      <c r="NEB74" s="14"/>
      <c r="NEC74" s="14"/>
      <c r="NED74" s="14"/>
      <c r="NEE74" s="14"/>
      <c r="NEF74" s="14"/>
      <c r="NEG74" s="14"/>
      <c r="NEH74" s="14"/>
      <c r="NEI74" s="14"/>
      <c r="NEJ74" s="14"/>
      <c r="NEK74" s="14"/>
      <c r="NEL74" s="14"/>
      <c r="NEM74" s="14"/>
      <c r="NEN74" s="14"/>
      <c r="NEO74" s="14"/>
      <c r="NEP74" s="14"/>
      <c r="NEQ74" s="14"/>
      <c r="NER74" s="14"/>
      <c r="NES74" s="14"/>
      <c r="NET74" s="14"/>
      <c r="NEU74" s="14"/>
      <c r="NEV74" s="14"/>
      <c r="NEW74" s="14"/>
      <c r="NEX74" s="14"/>
      <c r="NEY74" s="14"/>
      <c r="NEZ74" s="14"/>
      <c r="NFA74" s="14"/>
      <c r="NFB74" s="14"/>
      <c r="NFC74" s="14"/>
      <c r="NFD74" s="14"/>
      <c r="NFE74" s="14"/>
      <c r="NFF74" s="14"/>
      <c r="NFG74" s="14"/>
      <c r="NFH74" s="14"/>
      <c r="NFI74" s="14"/>
      <c r="NFJ74" s="14"/>
      <c r="NFK74" s="14"/>
      <c r="NFL74" s="14"/>
      <c r="NFM74" s="14"/>
      <c r="NFN74" s="14"/>
      <c r="NFO74" s="14"/>
      <c r="NFP74" s="14"/>
      <c r="NFQ74" s="14"/>
      <c r="NFR74" s="14"/>
      <c r="NFS74" s="14"/>
      <c r="NFT74" s="14"/>
      <c r="NFU74" s="14"/>
      <c r="NFV74" s="14"/>
      <c r="NFW74" s="14"/>
      <c r="NFX74" s="14"/>
      <c r="NFY74" s="14"/>
      <c r="NFZ74" s="14"/>
      <c r="NGA74" s="14"/>
      <c r="NGB74" s="14"/>
      <c r="NGC74" s="14"/>
      <c r="NGD74" s="14"/>
      <c r="NGE74" s="14"/>
      <c r="NGF74" s="14"/>
      <c r="NGG74" s="14"/>
      <c r="NGH74" s="14"/>
      <c r="NGI74" s="14"/>
      <c r="NGJ74" s="14"/>
      <c r="NGK74" s="14"/>
      <c r="NGL74" s="14"/>
      <c r="NGM74" s="14"/>
      <c r="NGN74" s="14"/>
      <c r="NGO74" s="14"/>
      <c r="NGP74" s="14"/>
      <c r="NGQ74" s="14"/>
      <c r="NGR74" s="14"/>
      <c r="NGS74" s="14"/>
      <c r="NGT74" s="14"/>
      <c r="NGU74" s="14"/>
      <c r="NGV74" s="14"/>
      <c r="NGW74" s="14"/>
      <c r="NGX74" s="14"/>
      <c r="NGY74" s="14"/>
      <c r="NGZ74" s="14"/>
      <c r="NHA74" s="14"/>
      <c r="NHB74" s="14"/>
      <c r="NHC74" s="14"/>
      <c r="NHD74" s="14"/>
      <c r="NHE74" s="14"/>
      <c r="NHF74" s="14"/>
      <c r="NHG74" s="14"/>
      <c r="NHH74" s="14"/>
      <c r="NHI74" s="14"/>
      <c r="NHJ74" s="14"/>
      <c r="NHK74" s="14"/>
      <c r="NHL74" s="14"/>
      <c r="NHM74" s="14"/>
      <c r="NHN74" s="14"/>
      <c r="NHO74" s="14"/>
      <c r="NHP74" s="14"/>
      <c r="NHQ74" s="14"/>
      <c r="NHR74" s="14"/>
      <c r="NHS74" s="14"/>
      <c r="NHT74" s="14"/>
      <c r="NHU74" s="14"/>
      <c r="NHV74" s="14"/>
      <c r="NHW74" s="14"/>
      <c r="NHX74" s="14"/>
      <c r="NHY74" s="14"/>
      <c r="NHZ74" s="14"/>
      <c r="NIA74" s="14"/>
      <c r="NIB74" s="14"/>
      <c r="NIC74" s="14"/>
      <c r="NID74" s="14"/>
      <c r="NIE74" s="14"/>
      <c r="NIF74" s="14"/>
      <c r="NIG74" s="14"/>
      <c r="NIH74" s="14"/>
      <c r="NII74" s="14"/>
      <c r="NIJ74" s="14"/>
      <c r="NIK74" s="14"/>
      <c r="NIL74" s="14"/>
      <c r="NIM74" s="14"/>
      <c r="NIN74" s="14"/>
      <c r="NIO74" s="14"/>
      <c r="NIP74" s="14"/>
      <c r="NIQ74" s="14"/>
      <c r="NIR74" s="14"/>
      <c r="NIS74" s="14"/>
      <c r="NIT74" s="14"/>
      <c r="NIU74" s="14"/>
      <c r="NIV74" s="14"/>
      <c r="NIW74" s="14"/>
      <c r="NIX74" s="14"/>
      <c r="NIY74" s="14"/>
      <c r="NIZ74" s="14"/>
      <c r="NJA74" s="14"/>
      <c r="NJB74" s="14"/>
      <c r="NJC74" s="14"/>
      <c r="NJD74" s="14"/>
      <c r="NJE74" s="14"/>
      <c r="NJF74" s="14"/>
      <c r="NJG74" s="14"/>
      <c r="NJH74" s="14"/>
      <c r="NJI74" s="14"/>
      <c r="NJJ74" s="14"/>
      <c r="NJK74" s="14"/>
      <c r="NJL74" s="14"/>
      <c r="NJM74" s="14"/>
      <c r="NJN74" s="14"/>
      <c r="NJO74" s="14"/>
      <c r="NJP74" s="14"/>
      <c r="NJQ74" s="14"/>
      <c r="NJR74" s="14"/>
      <c r="NJS74" s="14"/>
      <c r="NJT74" s="14"/>
      <c r="NJU74" s="14"/>
      <c r="NJV74" s="14"/>
      <c r="NJW74" s="14"/>
      <c r="NJX74" s="14"/>
      <c r="NJY74" s="14"/>
      <c r="NJZ74" s="14"/>
      <c r="NKA74" s="14"/>
      <c r="NKB74" s="14"/>
      <c r="NKC74" s="14"/>
      <c r="NKD74" s="14"/>
      <c r="NKE74" s="14"/>
      <c r="NKF74" s="14"/>
      <c r="NKG74" s="14"/>
      <c r="NKH74" s="14"/>
      <c r="NKI74" s="14"/>
      <c r="NKJ74" s="14"/>
      <c r="NKK74" s="14"/>
      <c r="NKL74" s="14"/>
      <c r="NKM74" s="14"/>
      <c r="NKN74" s="14"/>
      <c r="NKO74" s="14"/>
      <c r="NKP74" s="14"/>
      <c r="NKQ74" s="14"/>
      <c r="NKR74" s="14"/>
      <c r="NKS74" s="14"/>
      <c r="NKT74" s="14"/>
      <c r="NKU74" s="14"/>
      <c r="NKV74" s="14"/>
      <c r="NKW74" s="14"/>
      <c r="NKX74" s="14"/>
      <c r="NKY74" s="14"/>
      <c r="NKZ74" s="14"/>
      <c r="NLA74" s="14"/>
      <c r="NLB74" s="14"/>
      <c r="NLC74" s="14"/>
      <c r="NLD74" s="14"/>
      <c r="NLE74" s="14"/>
      <c r="NLF74" s="14"/>
      <c r="NLG74" s="14"/>
      <c r="NLH74" s="14"/>
      <c r="NLI74" s="14"/>
      <c r="NLJ74" s="14"/>
      <c r="NLK74" s="14"/>
      <c r="NLL74" s="14"/>
      <c r="NLM74" s="14"/>
      <c r="NLN74" s="14"/>
      <c r="NLO74" s="14"/>
      <c r="NLP74" s="14"/>
      <c r="NLQ74" s="14"/>
      <c r="NLR74" s="14"/>
      <c r="NLS74" s="14"/>
      <c r="NLT74" s="14"/>
      <c r="NLU74" s="14"/>
      <c r="NLV74" s="14"/>
      <c r="NLW74" s="14"/>
      <c r="NLX74" s="14"/>
      <c r="NLY74" s="14"/>
      <c r="NLZ74" s="14"/>
      <c r="NMA74" s="14"/>
      <c r="NMB74" s="14"/>
      <c r="NMC74" s="14"/>
      <c r="NMD74" s="14"/>
      <c r="NME74" s="14"/>
      <c r="NMF74" s="14"/>
      <c r="NMG74" s="14"/>
      <c r="NMH74" s="14"/>
      <c r="NMI74" s="14"/>
      <c r="NMJ74" s="14"/>
      <c r="NMK74" s="14"/>
      <c r="NML74" s="14"/>
      <c r="NMM74" s="14"/>
      <c r="NMN74" s="14"/>
      <c r="NMO74" s="14"/>
      <c r="NMP74" s="14"/>
      <c r="NMQ74" s="14"/>
      <c r="NMR74" s="14"/>
      <c r="NMS74" s="14"/>
      <c r="NMT74" s="14"/>
      <c r="NMU74" s="14"/>
      <c r="NMV74" s="14"/>
      <c r="NMW74" s="14"/>
      <c r="NMX74" s="14"/>
      <c r="NMY74" s="14"/>
      <c r="NMZ74" s="14"/>
      <c r="NNA74" s="14"/>
      <c r="NNB74" s="14"/>
      <c r="NNC74" s="14"/>
      <c r="NND74" s="14"/>
      <c r="NNE74" s="14"/>
      <c r="NNF74" s="14"/>
      <c r="NNG74" s="14"/>
      <c r="NNH74" s="14"/>
      <c r="NNI74" s="14"/>
      <c r="NNJ74" s="14"/>
      <c r="NNK74" s="14"/>
      <c r="NNL74" s="14"/>
      <c r="NNM74" s="14"/>
      <c r="NNN74" s="14"/>
      <c r="NNO74" s="14"/>
      <c r="NNP74" s="14"/>
      <c r="NNQ74" s="14"/>
      <c r="NNR74" s="14"/>
      <c r="NNS74" s="14"/>
      <c r="NNT74" s="14"/>
      <c r="NNU74" s="14"/>
      <c r="NNV74" s="14"/>
      <c r="NNW74" s="14"/>
      <c r="NNX74" s="14"/>
      <c r="NNY74" s="14"/>
      <c r="NNZ74" s="14"/>
      <c r="NOA74" s="14"/>
      <c r="NOB74" s="14"/>
      <c r="NOC74" s="14"/>
      <c r="NOD74" s="14"/>
      <c r="NOE74" s="14"/>
      <c r="NOF74" s="14"/>
      <c r="NOG74" s="14"/>
      <c r="NOH74" s="14"/>
      <c r="NOI74" s="14"/>
      <c r="NOJ74" s="14"/>
      <c r="NOK74" s="14"/>
      <c r="NOL74" s="14"/>
      <c r="NOM74" s="14"/>
      <c r="NON74" s="14"/>
      <c r="NOO74" s="14"/>
      <c r="NOP74" s="14"/>
      <c r="NOQ74" s="14"/>
      <c r="NOR74" s="14"/>
      <c r="NOS74" s="14"/>
      <c r="NOT74" s="14"/>
      <c r="NOU74" s="14"/>
      <c r="NOV74" s="14"/>
      <c r="NOW74" s="14"/>
      <c r="NOX74" s="14"/>
      <c r="NOY74" s="14"/>
      <c r="NOZ74" s="14"/>
      <c r="NPA74" s="14"/>
      <c r="NPB74" s="14"/>
      <c r="NPC74" s="14"/>
      <c r="NPD74" s="14"/>
      <c r="NPE74" s="14"/>
      <c r="NPF74" s="14"/>
      <c r="NPG74" s="14"/>
      <c r="NPH74" s="14"/>
      <c r="NPI74" s="14"/>
      <c r="NPJ74" s="14"/>
      <c r="NPK74" s="14"/>
      <c r="NPL74" s="14"/>
      <c r="NPM74" s="14"/>
      <c r="NPN74" s="14"/>
      <c r="NPO74" s="14"/>
      <c r="NPP74" s="14"/>
      <c r="NPQ74" s="14"/>
      <c r="NPR74" s="14"/>
      <c r="NPS74" s="14"/>
      <c r="NPT74" s="14"/>
      <c r="NPU74" s="14"/>
      <c r="NPV74" s="14"/>
      <c r="NPW74" s="14"/>
      <c r="NPX74" s="14"/>
      <c r="NPY74" s="14"/>
      <c r="NPZ74" s="14"/>
      <c r="NQA74" s="14"/>
      <c r="NQB74" s="14"/>
      <c r="NQC74" s="14"/>
      <c r="NQD74" s="14"/>
      <c r="NQE74" s="14"/>
      <c r="NQF74" s="14"/>
      <c r="NQG74" s="14"/>
      <c r="NQH74" s="14"/>
      <c r="NQI74" s="14"/>
      <c r="NQJ74" s="14"/>
      <c r="NQK74" s="14"/>
      <c r="NQL74" s="14"/>
      <c r="NQM74" s="14"/>
      <c r="NQN74" s="14"/>
      <c r="NQO74" s="14"/>
      <c r="NQP74" s="14"/>
      <c r="NQQ74" s="14"/>
      <c r="NQR74" s="14"/>
      <c r="NQS74" s="14"/>
      <c r="NQT74" s="14"/>
      <c r="NQU74" s="14"/>
      <c r="NQV74" s="14"/>
      <c r="NQW74" s="14"/>
      <c r="NQX74" s="14"/>
      <c r="NQY74" s="14"/>
      <c r="NQZ74" s="14"/>
      <c r="NRA74" s="14"/>
      <c r="NRB74" s="14"/>
      <c r="NRC74" s="14"/>
      <c r="NRD74" s="14"/>
      <c r="NRE74" s="14"/>
      <c r="NRF74" s="14"/>
      <c r="NRG74" s="14"/>
      <c r="NRH74" s="14"/>
      <c r="NRI74" s="14"/>
      <c r="NRJ74" s="14"/>
      <c r="NRK74" s="14"/>
      <c r="NRL74" s="14"/>
      <c r="NRM74" s="14"/>
      <c r="NRN74" s="14"/>
      <c r="NRO74" s="14"/>
      <c r="NRP74" s="14"/>
      <c r="NRQ74" s="14"/>
      <c r="NRR74" s="14"/>
      <c r="NRS74" s="14"/>
      <c r="NRT74" s="14"/>
      <c r="NRU74" s="14"/>
      <c r="NRV74" s="14"/>
      <c r="NRW74" s="14"/>
      <c r="NRX74" s="14"/>
      <c r="NRY74" s="14"/>
      <c r="NRZ74" s="14"/>
      <c r="NSA74" s="14"/>
      <c r="NSB74" s="14"/>
      <c r="NSC74" s="14"/>
      <c r="NSD74" s="14"/>
      <c r="NSE74" s="14"/>
      <c r="NSF74" s="14"/>
      <c r="NSG74" s="14"/>
      <c r="NSH74" s="14"/>
      <c r="NSI74" s="14"/>
      <c r="NSJ74" s="14"/>
      <c r="NSK74" s="14"/>
      <c r="NSL74" s="14"/>
      <c r="NSM74" s="14"/>
      <c r="NSN74" s="14"/>
      <c r="NSO74" s="14"/>
      <c r="NSP74" s="14"/>
      <c r="NSQ74" s="14"/>
      <c r="NSR74" s="14"/>
      <c r="NSS74" s="14"/>
      <c r="NST74" s="14"/>
      <c r="NSU74" s="14"/>
      <c r="NSV74" s="14"/>
      <c r="NSW74" s="14"/>
      <c r="NSX74" s="14"/>
      <c r="NSY74" s="14"/>
      <c r="NSZ74" s="14"/>
      <c r="NTA74" s="14"/>
      <c r="NTB74" s="14"/>
      <c r="NTC74" s="14"/>
      <c r="NTD74" s="14"/>
      <c r="NTE74" s="14"/>
      <c r="NTF74" s="14"/>
      <c r="NTG74" s="14"/>
      <c r="NTH74" s="14"/>
      <c r="NTI74" s="14"/>
      <c r="NTJ74" s="14"/>
      <c r="NTK74" s="14"/>
      <c r="NTL74" s="14"/>
      <c r="NTM74" s="14"/>
      <c r="NTN74" s="14"/>
      <c r="NTO74" s="14"/>
      <c r="NTP74" s="14"/>
      <c r="NTQ74" s="14"/>
      <c r="NTR74" s="14"/>
      <c r="NTS74" s="14"/>
      <c r="NTT74" s="14"/>
      <c r="NTU74" s="14"/>
      <c r="NTV74" s="14"/>
      <c r="NTW74" s="14"/>
      <c r="NTX74" s="14"/>
      <c r="NTY74" s="14"/>
      <c r="NTZ74" s="14"/>
      <c r="NUA74" s="14"/>
      <c r="NUB74" s="14"/>
      <c r="NUC74" s="14"/>
      <c r="NUD74" s="14"/>
      <c r="NUE74" s="14"/>
      <c r="NUF74" s="14"/>
      <c r="NUG74" s="14"/>
      <c r="NUH74" s="14"/>
      <c r="NUI74" s="14"/>
      <c r="NUJ74" s="14"/>
      <c r="NUK74" s="14"/>
      <c r="NUL74" s="14"/>
      <c r="NUM74" s="14"/>
      <c r="NUN74" s="14"/>
      <c r="NUO74" s="14"/>
      <c r="NUP74" s="14"/>
      <c r="NUQ74" s="14"/>
      <c r="NUR74" s="14"/>
      <c r="NUS74" s="14"/>
      <c r="NUT74" s="14"/>
      <c r="NUU74" s="14"/>
      <c r="NUV74" s="14"/>
      <c r="NUW74" s="14"/>
      <c r="NUX74" s="14"/>
      <c r="NUY74" s="14"/>
      <c r="NUZ74" s="14"/>
      <c r="NVA74" s="14"/>
      <c r="NVB74" s="14"/>
      <c r="NVC74" s="14"/>
      <c r="NVD74" s="14"/>
      <c r="NVE74" s="14"/>
      <c r="NVF74" s="14"/>
      <c r="NVG74" s="14"/>
      <c r="NVH74" s="14"/>
      <c r="NVI74" s="14"/>
      <c r="NVJ74" s="14"/>
      <c r="NVK74" s="14"/>
      <c r="NVL74" s="14"/>
      <c r="NVM74" s="14"/>
      <c r="NVN74" s="14"/>
      <c r="NVO74" s="14"/>
      <c r="NVP74" s="14"/>
      <c r="NVQ74" s="14"/>
      <c r="NVR74" s="14"/>
      <c r="NVS74" s="14"/>
      <c r="NVT74" s="14"/>
      <c r="NVU74" s="14"/>
      <c r="NVV74" s="14"/>
      <c r="NVW74" s="14"/>
      <c r="NVX74" s="14"/>
      <c r="NVY74" s="14"/>
      <c r="NVZ74" s="14"/>
      <c r="NWA74" s="14"/>
      <c r="NWB74" s="14"/>
      <c r="NWC74" s="14"/>
      <c r="NWD74" s="14"/>
      <c r="NWE74" s="14"/>
      <c r="NWF74" s="14"/>
      <c r="NWG74" s="14"/>
      <c r="NWH74" s="14"/>
      <c r="NWI74" s="14"/>
      <c r="NWJ74" s="14"/>
      <c r="NWK74" s="14"/>
      <c r="NWL74" s="14"/>
      <c r="NWM74" s="14"/>
      <c r="NWN74" s="14"/>
      <c r="NWO74" s="14"/>
      <c r="NWP74" s="14"/>
      <c r="NWQ74" s="14"/>
      <c r="NWR74" s="14"/>
      <c r="NWS74" s="14"/>
      <c r="NWT74" s="14"/>
      <c r="NWU74" s="14"/>
      <c r="NWV74" s="14"/>
      <c r="NWW74" s="14"/>
      <c r="NWX74" s="14"/>
      <c r="NWY74" s="14"/>
      <c r="NWZ74" s="14"/>
      <c r="NXA74" s="14"/>
      <c r="NXB74" s="14"/>
      <c r="NXC74" s="14"/>
      <c r="NXD74" s="14"/>
      <c r="NXE74" s="14"/>
      <c r="NXF74" s="14"/>
      <c r="NXG74" s="14"/>
      <c r="NXH74" s="14"/>
      <c r="NXI74" s="14"/>
      <c r="NXJ74" s="14"/>
      <c r="NXK74" s="14"/>
      <c r="NXL74" s="14"/>
      <c r="NXM74" s="14"/>
      <c r="NXN74" s="14"/>
      <c r="NXO74" s="14"/>
      <c r="NXP74" s="14"/>
      <c r="NXQ74" s="14"/>
      <c r="NXR74" s="14"/>
      <c r="NXS74" s="14"/>
      <c r="NXT74" s="14"/>
      <c r="NXU74" s="14"/>
      <c r="NXV74" s="14"/>
      <c r="NXW74" s="14"/>
      <c r="NXX74" s="14"/>
      <c r="NXY74" s="14"/>
      <c r="NXZ74" s="14"/>
      <c r="NYA74" s="14"/>
      <c r="NYB74" s="14"/>
      <c r="NYC74" s="14"/>
      <c r="NYD74" s="14"/>
      <c r="NYE74" s="14"/>
      <c r="NYF74" s="14"/>
      <c r="NYG74" s="14"/>
      <c r="NYH74" s="14"/>
      <c r="NYI74" s="14"/>
      <c r="NYJ74" s="14"/>
      <c r="NYK74" s="14"/>
      <c r="NYL74" s="14"/>
      <c r="NYM74" s="14"/>
      <c r="NYN74" s="14"/>
      <c r="NYO74" s="14"/>
      <c r="NYP74" s="14"/>
      <c r="NYQ74" s="14"/>
      <c r="NYR74" s="14"/>
      <c r="NYS74" s="14"/>
      <c r="NYT74" s="14"/>
      <c r="NYU74" s="14"/>
      <c r="NYV74" s="14"/>
      <c r="NYW74" s="14"/>
      <c r="NYX74" s="14"/>
      <c r="NYY74" s="14"/>
      <c r="NYZ74" s="14"/>
      <c r="NZA74" s="14"/>
      <c r="NZB74" s="14"/>
      <c r="NZC74" s="14"/>
      <c r="NZD74" s="14"/>
      <c r="NZE74" s="14"/>
      <c r="NZF74" s="14"/>
      <c r="NZG74" s="14"/>
      <c r="NZH74" s="14"/>
      <c r="NZI74" s="14"/>
      <c r="NZJ74" s="14"/>
      <c r="NZK74" s="14"/>
      <c r="NZL74" s="14"/>
      <c r="NZM74" s="14"/>
      <c r="NZN74" s="14"/>
      <c r="NZO74" s="14"/>
      <c r="NZP74" s="14"/>
      <c r="NZQ74" s="14"/>
      <c r="NZR74" s="14"/>
      <c r="NZS74" s="14"/>
      <c r="NZT74" s="14"/>
      <c r="NZU74" s="14"/>
      <c r="NZV74" s="14"/>
      <c r="NZW74" s="14"/>
      <c r="NZX74" s="14"/>
      <c r="NZY74" s="14"/>
      <c r="NZZ74" s="14"/>
      <c r="OAA74" s="14"/>
      <c r="OAB74" s="14"/>
      <c r="OAC74" s="14"/>
      <c r="OAD74" s="14"/>
      <c r="OAE74" s="14"/>
      <c r="OAF74" s="14"/>
      <c r="OAG74" s="14"/>
      <c r="OAH74" s="14"/>
      <c r="OAI74" s="14"/>
      <c r="OAJ74" s="14"/>
      <c r="OAK74" s="14"/>
      <c r="OAL74" s="14"/>
      <c r="OAM74" s="14"/>
      <c r="OAN74" s="14"/>
      <c r="OAO74" s="14"/>
      <c r="OAP74" s="14"/>
      <c r="OAQ74" s="14"/>
      <c r="OAR74" s="14"/>
      <c r="OAS74" s="14"/>
      <c r="OAT74" s="14"/>
      <c r="OAU74" s="14"/>
      <c r="OAV74" s="14"/>
      <c r="OAW74" s="14"/>
      <c r="OAX74" s="14"/>
      <c r="OAY74" s="14"/>
      <c r="OAZ74" s="14"/>
      <c r="OBA74" s="14"/>
      <c r="OBB74" s="14"/>
      <c r="OBC74" s="14"/>
      <c r="OBD74" s="14"/>
      <c r="OBE74" s="14"/>
      <c r="OBF74" s="14"/>
      <c r="OBG74" s="14"/>
      <c r="OBH74" s="14"/>
      <c r="OBI74" s="14"/>
      <c r="OBJ74" s="14"/>
      <c r="OBK74" s="14"/>
      <c r="OBL74" s="14"/>
      <c r="OBM74" s="14"/>
      <c r="OBN74" s="14"/>
      <c r="OBO74" s="14"/>
      <c r="OBP74" s="14"/>
      <c r="OBQ74" s="14"/>
      <c r="OBR74" s="14"/>
      <c r="OBS74" s="14"/>
      <c r="OBT74" s="14"/>
      <c r="OBU74" s="14"/>
      <c r="OBV74" s="14"/>
      <c r="OBW74" s="14"/>
      <c r="OBX74" s="14"/>
      <c r="OBY74" s="14"/>
      <c r="OBZ74" s="14"/>
      <c r="OCA74" s="14"/>
      <c r="OCB74" s="14"/>
      <c r="OCC74" s="14"/>
      <c r="OCD74" s="14"/>
      <c r="OCE74" s="14"/>
      <c r="OCF74" s="14"/>
      <c r="OCG74" s="14"/>
      <c r="OCH74" s="14"/>
      <c r="OCI74" s="14"/>
      <c r="OCJ74" s="14"/>
      <c r="OCK74" s="14"/>
      <c r="OCL74" s="14"/>
      <c r="OCM74" s="14"/>
      <c r="OCN74" s="14"/>
      <c r="OCO74" s="14"/>
      <c r="OCP74" s="14"/>
      <c r="OCQ74" s="14"/>
      <c r="OCR74" s="14"/>
      <c r="OCS74" s="14"/>
      <c r="OCT74" s="14"/>
      <c r="OCU74" s="14"/>
      <c r="OCV74" s="14"/>
      <c r="OCW74" s="14"/>
      <c r="OCX74" s="14"/>
      <c r="OCY74" s="14"/>
      <c r="OCZ74" s="14"/>
      <c r="ODA74" s="14"/>
      <c r="ODB74" s="14"/>
      <c r="ODC74" s="14"/>
      <c r="ODD74" s="14"/>
      <c r="ODE74" s="14"/>
      <c r="ODF74" s="14"/>
      <c r="ODG74" s="14"/>
      <c r="ODH74" s="14"/>
      <c r="ODI74" s="14"/>
      <c r="ODJ74" s="14"/>
      <c r="ODK74" s="14"/>
      <c r="ODL74" s="14"/>
      <c r="ODM74" s="14"/>
      <c r="ODN74" s="14"/>
      <c r="ODO74" s="14"/>
      <c r="ODP74" s="14"/>
      <c r="ODQ74" s="14"/>
      <c r="ODR74" s="14"/>
      <c r="ODS74" s="14"/>
      <c r="ODT74" s="14"/>
      <c r="ODU74" s="14"/>
      <c r="ODV74" s="14"/>
      <c r="ODW74" s="14"/>
      <c r="ODX74" s="14"/>
      <c r="ODY74" s="14"/>
      <c r="ODZ74" s="14"/>
      <c r="OEA74" s="14"/>
      <c r="OEB74" s="14"/>
      <c r="OEC74" s="14"/>
      <c r="OED74" s="14"/>
      <c r="OEE74" s="14"/>
      <c r="OEF74" s="14"/>
      <c r="OEG74" s="14"/>
      <c r="OEH74" s="14"/>
      <c r="OEI74" s="14"/>
      <c r="OEJ74" s="14"/>
      <c r="OEK74" s="14"/>
      <c r="OEL74" s="14"/>
      <c r="OEM74" s="14"/>
      <c r="OEN74" s="14"/>
      <c r="OEO74" s="14"/>
      <c r="OEP74" s="14"/>
      <c r="OEQ74" s="14"/>
      <c r="OER74" s="14"/>
      <c r="OES74" s="14"/>
      <c r="OET74" s="14"/>
      <c r="OEU74" s="14"/>
      <c r="OEV74" s="14"/>
      <c r="OEW74" s="14"/>
      <c r="OEX74" s="14"/>
      <c r="OEY74" s="14"/>
      <c r="OEZ74" s="14"/>
      <c r="OFA74" s="14"/>
      <c r="OFB74" s="14"/>
      <c r="OFC74" s="14"/>
      <c r="OFD74" s="14"/>
      <c r="OFE74" s="14"/>
      <c r="OFF74" s="14"/>
      <c r="OFG74" s="14"/>
      <c r="OFH74" s="14"/>
      <c r="OFI74" s="14"/>
      <c r="OFJ74" s="14"/>
      <c r="OFK74" s="14"/>
      <c r="OFL74" s="14"/>
      <c r="OFM74" s="14"/>
      <c r="OFN74" s="14"/>
      <c r="OFO74" s="14"/>
      <c r="OFP74" s="14"/>
      <c r="OFQ74" s="14"/>
      <c r="OFR74" s="14"/>
      <c r="OFS74" s="14"/>
      <c r="OFT74" s="14"/>
      <c r="OFU74" s="14"/>
      <c r="OFV74" s="14"/>
      <c r="OFW74" s="14"/>
      <c r="OFX74" s="14"/>
      <c r="OFY74" s="14"/>
      <c r="OFZ74" s="14"/>
      <c r="OGA74" s="14"/>
      <c r="OGB74" s="14"/>
      <c r="OGC74" s="14"/>
      <c r="OGD74" s="14"/>
      <c r="OGE74" s="14"/>
      <c r="OGF74" s="14"/>
      <c r="OGG74" s="14"/>
      <c r="OGH74" s="14"/>
      <c r="OGI74" s="14"/>
      <c r="OGJ74" s="14"/>
      <c r="OGK74" s="14"/>
      <c r="OGL74" s="14"/>
      <c r="OGM74" s="14"/>
      <c r="OGN74" s="14"/>
      <c r="OGO74" s="14"/>
      <c r="OGP74" s="14"/>
      <c r="OGQ74" s="14"/>
      <c r="OGR74" s="14"/>
      <c r="OGS74" s="14"/>
      <c r="OGT74" s="14"/>
      <c r="OGU74" s="14"/>
      <c r="OGV74" s="14"/>
      <c r="OGW74" s="14"/>
      <c r="OGX74" s="14"/>
      <c r="OGY74" s="14"/>
      <c r="OGZ74" s="14"/>
      <c r="OHA74" s="14"/>
      <c r="OHB74" s="14"/>
      <c r="OHC74" s="14"/>
      <c r="OHD74" s="14"/>
      <c r="OHE74" s="14"/>
      <c r="OHF74" s="14"/>
      <c r="OHG74" s="14"/>
      <c r="OHH74" s="14"/>
      <c r="OHI74" s="14"/>
      <c r="OHJ74" s="14"/>
      <c r="OHK74" s="14"/>
      <c r="OHL74" s="14"/>
      <c r="OHM74" s="14"/>
      <c r="OHN74" s="14"/>
      <c r="OHO74" s="14"/>
      <c r="OHP74" s="14"/>
      <c r="OHQ74" s="14"/>
      <c r="OHR74" s="14"/>
      <c r="OHS74" s="14"/>
      <c r="OHT74" s="14"/>
      <c r="OHU74" s="14"/>
      <c r="OHV74" s="14"/>
      <c r="OHW74" s="14"/>
      <c r="OHX74" s="14"/>
      <c r="OHY74" s="14"/>
      <c r="OHZ74" s="14"/>
      <c r="OIA74" s="14"/>
      <c r="OIB74" s="14"/>
      <c r="OIC74" s="14"/>
      <c r="OID74" s="14"/>
      <c r="OIE74" s="14"/>
      <c r="OIF74" s="14"/>
      <c r="OIG74" s="14"/>
      <c r="OIH74" s="14"/>
      <c r="OII74" s="14"/>
      <c r="OIJ74" s="14"/>
      <c r="OIK74" s="14"/>
      <c r="OIL74" s="14"/>
      <c r="OIM74" s="14"/>
      <c r="OIN74" s="14"/>
      <c r="OIO74" s="14"/>
      <c r="OIP74" s="14"/>
      <c r="OIQ74" s="14"/>
      <c r="OIR74" s="14"/>
      <c r="OIS74" s="14"/>
      <c r="OIT74" s="14"/>
      <c r="OIU74" s="14"/>
      <c r="OIV74" s="14"/>
      <c r="OIW74" s="14"/>
      <c r="OIX74" s="14"/>
      <c r="OIY74" s="14"/>
      <c r="OIZ74" s="14"/>
      <c r="OJA74" s="14"/>
      <c r="OJB74" s="14"/>
      <c r="OJC74" s="14"/>
      <c r="OJD74" s="14"/>
      <c r="OJE74" s="14"/>
      <c r="OJF74" s="14"/>
      <c r="OJG74" s="14"/>
      <c r="OJH74" s="14"/>
      <c r="OJI74" s="14"/>
      <c r="OJJ74" s="14"/>
      <c r="OJK74" s="14"/>
      <c r="OJL74" s="14"/>
      <c r="OJM74" s="14"/>
      <c r="OJN74" s="14"/>
      <c r="OJO74" s="14"/>
      <c r="OJP74" s="14"/>
      <c r="OJQ74" s="14"/>
      <c r="OJR74" s="14"/>
      <c r="OJS74" s="14"/>
      <c r="OJT74" s="14"/>
      <c r="OJU74" s="14"/>
      <c r="OJV74" s="14"/>
      <c r="OJW74" s="14"/>
      <c r="OJX74" s="14"/>
      <c r="OJY74" s="14"/>
      <c r="OJZ74" s="14"/>
      <c r="OKA74" s="14"/>
      <c r="OKB74" s="14"/>
      <c r="OKC74" s="14"/>
      <c r="OKD74" s="14"/>
      <c r="OKE74" s="14"/>
      <c r="OKF74" s="14"/>
      <c r="OKG74" s="14"/>
      <c r="OKH74" s="14"/>
      <c r="OKI74" s="14"/>
      <c r="OKJ74" s="14"/>
      <c r="OKK74" s="14"/>
      <c r="OKL74" s="14"/>
      <c r="OKM74" s="14"/>
      <c r="OKN74" s="14"/>
      <c r="OKO74" s="14"/>
      <c r="OKP74" s="14"/>
      <c r="OKQ74" s="14"/>
      <c r="OKR74" s="14"/>
      <c r="OKS74" s="14"/>
      <c r="OKT74" s="14"/>
      <c r="OKU74" s="14"/>
      <c r="OKV74" s="14"/>
      <c r="OKW74" s="14"/>
      <c r="OKX74" s="14"/>
      <c r="OKY74" s="14"/>
      <c r="OKZ74" s="14"/>
      <c r="OLA74" s="14"/>
      <c r="OLB74" s="14"/>
      <c r="OLC74" s="14"/>
      <c r="OLD74" s="14"/>
      <c r="OLE74" s="14"/>
      <c r="OLF74" s="14"/>
      <c r="OLG74" s="14"/>
      <c r="OLH74" s="14"/>
      <c r="OLI74" s="14"/>
      <c r="OLJ74" s="14"/>
      <c r="OLK74" s="14"/>
      <c r="OLL74" s="14"/>
      <c r="OLM74" s="14"/>
      <c r="OLN74" s="14"/>
      <c r="OLO74" s="14"/>
      <c r="OLP74" s="14"/>
      <c r="OLQ74" s="14"/>
      <c r="OLR74" s="14"/>
      <c r="OLS74" s="14"/>
      <c r="OLT74" s="14"/>
      <c r="OLU74" s="14"/>
      <c r="OLV74" s="14"/>
      <c r="OLW74" s="14"/>
      <c r="OLX74" s="14"/>
      <c r="OLY74" s="14"/>
      <c r="OLZ74" s="14"/>
      <c r="OMA74" s="14"/>
      <c r="OMB74" s="14"/>
      <c r="OMC74" s="14"/>
      <c r="OMD74" s="14"/>
      <c r="OME74" s="14"/>
      <c r="OMF74" s="14"/>
      <c r="OMG74" s="14"/>
      <c r="OMH74" s="14"/>
      <c r="OMI74" s="14"/>
      <c r="OMJ74" s="14"/>
      <c r="OMK74" s="14"/>
      <c r="OML74" s="14"/>
      <c r="OMM74" s="14"/>
      <c r="OMN74" s="14"/>
      <c r="OMO74" s="14"/>
      <c r="OMP74" s="14"/>
      <c r="OMQ74" s="14"/>
      <c r="OMR74" s="14"/>
      <c r="OMS74" s="14"/>
      <c r="OMT74" s="14"/>
      <c r="OMU74" s="14"/>
      <c r="OMV74" s="14"/>
      <c r="OMW74" s="14"/>
      <c r="OMX74" s="14"/>
      <c r="OMY74" s="14"/>
      <c r="OMZ74" s="14"/>
      <c r="ONA74" s="14"/>
      <c r="ONB74" s="14"/>
      <c r="ONC74" s="14"/>
      <c r="OND74" s="14"/>
      <c r="ONE74" s="14"/>
      <c r="ONF74" s="14"/>
      <c r="ONG74" s="14"/>
      <c r="ONH74" s="14"/>
      <c r="ONI74" s="14"/>
      <c r="ONJ74" s="14"/>
      <c r="ONK74" s="14"/>
      <c r="ONL74" s="14"/>
      <c r="ONM74" s="14"/>
      <c r="ONN74" s="14"/>
      <c r="ONO74" s="14"/>
      <c r="ONP74" s="14"/>
      <c r="ONQ74" s="14"/>
      <c r="ONR74" s="14"/>
      <c r="ONS74" s="14"/>
      <c r="ONT74" s="14"/>
      <c r="ONU74" s="14"/>
      <c r="ONV74" s="14"/>
      <c r="ONW74" s="14"/>
      <c r="ONX74" s="14"/>
      <c r="ONY74" s="14"/>
      <c r="ONZ74" s="14"/>
      <c r="OOA74" s="14"/>
      <c r="OOB74" s="14"/>
      <c r="OOC74" s="14"/>
      <c r="OOD74" s="14"/>
      <c r="OOE74" s="14"/>
      <c r="OOF74" s="14"/>
      <c r="OOG74" s="14"/>
      <c r="OOH74" s="14"/>
      <c r="OOI74" s="14"/>
      <c r="OOJ74" s="14"/>
      <c r="OOK74" s="14"/>
      <c r="OOL74" s="14"/>
      <c r="OOM74" s="14"/>
      <c r="OON74" s="14"/>
      <c r="OOO74" s="14"/>
      <c r="OOP74" s="14"/>
      <c r="OOQ74" s="14"/>
      <c r="OOR74" s="14"/>
      <c r="OOS74" s="14"/>
      <c r="OOT74" s="14"/>
      <c r="OOU74" s="14"/>
      <c r="OOV74" s="14"/>
      <c r="OOW74" s="14"/>
      <c r="OOX74" s="14"/>
      <c r="OOY74" s="14"/>
      <c r="OOZ74" s="14"/>
      <c r="OPA74" s="14"/>
      <c r="OPB74" s="14"/>
      <c r="OPC74" s="14"/>
      <c r="OPD74" s="14"/>
      <c r="OPE74" s="14"/>
      <c r="OPF74" s="14"/>
      <c r="OPG74" s="14"/>
      <c r="OPH74" s="14"/>
      <c r="OPI74" s="14"/>
      <c r="OPJ74" s="14"/>
      <c r="OPK74" s="14"/>
      <c r="OPL74" s="14"/>
      <c r="OPM74" s="14"/>
      <c r="OPN74" s="14"/>
      <c r="OPO74" s="14"/>
      <c r="OPP74" s="14"/>
      <c r="OPQ74" s="14"/>
      <c r="OPR74" s="14"/>
      <c r="OPS74" s="14"/>
      <c r="OPT74" s="14"/>
      <c r="OPU74" s="14"/>
      <c r="OPV74" s="14"/>
      <c r="OPW74" s="14"/>
      <c r="OPX74" s="14"/>
      <c r="OPY74" s="14"/>
      <c r="OPZ74" s="14"/>
      <c r="OQA74" s="14"/>
      <c r="OQB74" s="14"/>
      <c r="OQC74" s="14"/>
      <c r="OQD74" s="14"/>
      <c r="OQE74" s="14"/>
      <c r="OQF74" s="14"/>
      <c r="OQG74" s="14"/>
      <c r="OQH74" s="14"/>
      <c r="OQI74" s="14"/>
      <c r="OQJ74" s="14"/>
      <c r="OQK74" s="14"/>
      <c r="OQL74" s="14"/>
      <c r="OQM74" s="14"/>
      <c r="OQN74" s="14"/>
      <c r="OQO74" s="14"/>
      <c r="OQP74" s="14"/>
      <c r="OQQ74" s="14"/>
      <c r="OQR74" s="14"/>
      <c r="OQS74" s="14"/>
      <c r="OQT74" s="14"/>
      <c r="OQU74" s="14"/>
      <c r="OQV74" s="14"/>
      <c r="OQW74" s="14"/>
      <c r="OQX74" s="14"/>
      <c r="OQY74" s="14"/>
      <c r="OQZ74" s="14"/>
      <c r="ORA74" s="14"/>
      <c r="ORB74" s="14"/>
      <c r="ORC74" s="14"/>
      <c r="ORD74" s="14"/>
      <c r="ORE74" s="14"/>
      <c r="ORF74" s="14"/>
      <c r="ORG74" s="14"/>
      <c r="ORH74" s="14"/>
      <c r="ORI74" s="14"/>
      <c r="ORJ74" s="14"/>
      <c r="ORK74" s="14"/>
      <c r="ORL74" s="14"/>
      <c r="ORM74" s="14"/>
      <c r="ORN74" s="14"/>
      <c r="ORO74" s="14"/>
      <c r="ORP74" s="14"/>
      <c r="ORQ74" s="14"/>
      <c r="ORR74" s="14"/>
      <c r="ORS74" s="14"/>
      <c r="ORT74" s="14"/>
      <c r="ORU74" s="14"/>
      <c r="ORV74" s="14"/>
      <c r="ORW74" s="14"/>
      <c r="ORX74" s="14"/>
      <c r="ORY74" s="14"/>
      <c r="ORZ74" s="14"/>
      <c r="OSA74" s="14"/>
      <c r="OSB74" s="14"/>
      <c r="OSC74" s="14"/>
      <c r="OSD74" s="14"/>
      <c r="OSE74" s="14"/>
      <c r="OSF74" s="14"/>
      <c r="OSG74" s="14"/>
      <c r="OSH74" s="14"/>
      <c r="OSI74" s="14"/>
      <c r="OSJ74" s="14"/>
      <c r="OSK74" s="14"/>
      <c r="OSL74" s="14"/>
      <c r="OSM74" s="14"/>
      <c r="OSN74" s="14"/>
      <c r="OSO74" s="14"/>
      <c r="OSP74" s="14"/>
      <c r="OSQ74" s="14"/>
      <c r="OSR74" s="14"/>
      <c r="OSS74" s="14"/>
      <c r="OST74" s="14"/>
      <c r="OSU74" s="14"/>
      <c r="OSV74" s="14"/>
      <c r="OSW74" s="14"/>
      <c r="OSX74" s="14"/>
      <c r="OSY74" s="14"/>
      <c r="OSZ74" s="14"/>
      <c r="OTA74" s="14"/>
      <c r="OTB74" s="14"/>
      <c r="OTC74" s="14"/>
      <c r="OTD74" s="14"/>
      <c r="OTE74" s="14"/>
      <c r="OTF74" s="14"/>
      <c r="OTG74" s="14"/>
      <c r="OTH74" s="14"/>
      <c r="OTI74" s="14"/>
      <c r="OTJ74" s="14"/>
      <c r="OTK74" s="14"/>
      <c r="OTL74" s="14"/>
      <c r="OTM74" s="14"/>
      <c r="OTN74" s="14"/>
      <c r="OTO74" s="14"/>
      <c r="OTP74" s="14"/>
      <c r="OTQ74" s="14"/>
      <c r="OTR74" s="14"/>
      <c r="OTS74" s="14"/>
      <c r="OTT74" s="14"/>
      <c r="OTU74" s="14"/>
      <c r="OTV74" s="14"/>
      <c r="OTW74" s="14"/>
      <c r="OTX74" s="14"/>
      <c r="OTY74" s="14"/>
      <c r="OTZ74" s="14"/>
      <c r="OUA74" s="14"/>
      <c r="OUB74" s="14"/>
      <c r="OUC74" s="14"/>
      <c r="OUD74" s="14"/>
      <c r="OUE74" s="14"/>
      <c r="OUF74" s="14"/>
      <c r="OUG74" s="14"/>
      <c r="OUH74" s="14"/>
      <c r="OUI74" s="14"/>
      <c r="OUJ74" s="14"/>
      <c r="OUK74" s="14"/>
      <c r="OUL74" s="14"/>
      <c r="OUM74" s="14"/>
      <c r="OUN74" s="14"/>
      <c r="OUO74" s="14"/>
      <c r="OUP74" s="14"/>
      <c r="OUQ74" s="14"/>
      <c r="OUR74" s="14"/>
      <c r="OUS74" s="14"/>
      <c r="OUT74" s="14"/>
      <c r="OUU74" s="14"/>
      <c r="OUV74" s="14"/>
      <c r="OUW74" s="14"/>
      <c r="OUX74" s="14"/>
      <c r="OUY74" s="14"/>
      <c r="OUZ74" s="14"/>
      <c r="OVA74" s="14"/>
      <c r="OVB74" s="14"/>
      <c r="OVC74" s="14"/>
      <c r="OVD74" s="14"/>
      <c r="OVE74" s="14"/>
      <c r="OVF74" s="14"/>
      <c r="OVG74" s="14"/>
      <c r="OVH74" s="14"/>
      <c r="OVI74" s="14"/>
      <c r="OVJ74" s="14"/>
      <c r="OVK74" s="14"/>
      <c r="OVL74" s="14"/>
      <c r="OVM74" s="14"/>
      <c r="OVN74" s="14"/>
      <c r="OVO74" s="14"/>
      <c r="OVP74" s="14"/>
      <c r="OVQ74" s="14"/>
      <c r="OVR74" s="14"/>
      <c r="OVS74" s="14"/>
      <c r="OVT74" s="14"/>
      <c r="OVU74" s="14"/>
      <c r="OVV74" s="14"/>
      <c r="OVW74" s="14"/>
      <c r="OVX74" s="14"/>
      <c r="OVY74" s="14"/>
      <c r="OVZ74" s="14"/>
      <c r="OWA74" s="14"/>
      <c r="OWB74" s="14"/>
      <c r="OWC74" s="14"/>
      <c r="OWD74" s="14"/>
      <c r="OWE74" s="14"/>
      <c r="OWF74" s="14"/>
      <c r="OWG74" s="14"/>
      <c r="OWH74" s="14"/>
      <c r="OWI74" s="14"/>
      <c r="OWJ74" s="14"/>
      <c r="OWK74" s="14"/>
      <c r="OWL74" s="14"/>
      <c r="OWM74" s="14"/>
      <c r="OWN74" s="14"/>
      <c r="OWO74" s="14"/>
      <c r="OWP74" s="14"/>
      <c r="OWQ74" s="14"/>
      <c r="OWR74" s="14"/>
      <c r="OWS74" s="14"/>
      <c r="OWT74" s="14"/>
      <c r="OWU74" s="14"/>
      <c r="OWV74" s="14"/>
      <c r="OWW74" s="14"/>
      <c r="OWX74" s="14"/>
      <c r="OWY74" s="14"/>
      <c r="OWZ74" s="14"/>
      <c r="OXA74" s="14"/>
      <c r="OXB74" s="14"/>
      <c r="OXC74" s="14"/>
      <c r="OXD74" s="14"/>
      <c r="OXE74" s="14"/>
      <c r="OXF74" s="14"/>
      <c r="OXG74" s="14"/>
      <c r="OXH74" s="14"/>
      <c r="OXI74" s="14"/>
      <c r="OXJ74" s="14"/>
      <c r="OXK74" s="14"/>
      <c r="OXL74" s="14"/>
      <c r="OXM74" s="14"/>
      <c r="OXN74" s="14"/>
      <c r="OXO74" s="14"/>
      <c r="OXP74" s="14"/>
      <c r="OXQ74" s="14"/>
      <c r="OXR74" s="14"/>
      <c r="OXS74" s="14"/>
      <c r="OXT74" s="14"/>
      <c r="OXU74" s="14"/>
      <c r="OXV74" s="14"/>
      <c r="OXW74" s="14"/>
      <c r="OXX74" s="14"/>
      <c r="OXY74" s="14"/>
      <c r="OXZ74" s="14"/>
      <c r="OYA74" s="14"/>
      <c r="OYB74" s="14"/>
      <c r="OYC74" s="14"/>
      <c r="OYD74" s="14"/>
      <c r="OYE74" s="14"/>
      <c r="OYF74" s="14"/>
      <c r="OYG74" s="14"/>
      <c r="OYH74" s="14"/>
      <c r="OYI74" s="14"/>
      <c r="OYJ74" s="14"/>
      <c r="OYK74" s="14"/>
      <c r="OYL74" s="14"/>
      <c r="OYM74" s="14"/>
      <c r="OYN74" s="14"/>
      <c r="OYO74" s="14"/>
      <c r="OYP74" s="14"/>
      <c r="OYQ74" s="14"/>
      <c r="OYR74" s="14"/>
      <c r="OYS74" s="14"/>
      <c r="OYT74" s="14"/>
      <c r="OYU74" s="14"/>
      <c r="OYV74" s="14"/>
      <c r="OYW74" s="14"/>
      <c r="OYX74" s="14"/>
      <c r="OYY74" s="14"/>
      <c r="OYZ74" s="14"/>
      <c r="OZA74" s="14"/>
      <c r="OZB74" s="14"/>
      <c r="OZC74" s="14"/>
      <c r="OZD74" s="14"/>
      <c r="OZE74" s="14"/>
      <c r="OZF74" s="14"/>
      <c r="OZG74" s="14"/>
      <c r="OZH74" s="14"/>
      <c r="OZI74" s="14"/>
      <c r="OZJ74" s="14"/>
      <c r="OZK74" s="14"/>
      <c r="OZL74" s="14"/>
      <c r="OZM74" s="14"/>
      <c r="OZN74" s="14"/>
      <c r="OZO74" s="14"/>
      <c r="OZP74" s="14"/>
      <c r="OZQ74" s="14"/>
      <c r="OZR74" s="14"/>
      <c r="OZS74" s="14"/>
      <c r="OZT74" s="14"/>
      <c r="OZU74" s="14"/>
      <c r="OZV74" s="14"/>
      <c r="OZW74" s="14"/>
      <c r="OZX74" s="14"/>
      <c r="OZY74" s="14"/>
      <c r="OZZ74" s="14"/>
      <c r="PAA74" s="14"/>
      <c r="PAB74" s="14"/>
      <c r="PAC74" s="14"/>
      <c r="PAD74" s="14"/>
      <c r="PAE74" s="14"/>
      <c r="PAF74" s="14"/>
      <c r="PAG74" s="14"/>
      <c r="PAH74" s="14"/>
      <c r="PAI74" s="14"/>
      <c r="PAJ74" s="14"/>
      <c r="PAK74" s="14"/>
      <c r="PAL74" s="14"/>
      <c r="PAM74" s="14"/>
      <c r="PAN74" s="14"/>
      <c r="PAO74" s="14"/>
      <c r="PAP74" s="14"/>
      <c r="PAQ74" s="14"/>
      <c r="PAR74" s="14"/>
      <c r="PAS74" s="14"/>
      <c r="PAT74" s="14"/>
      <c r="PAU74" s="14"/>
      <c r="PAV74" s="14"/>
      <c r="PAW74" s="14"/>
      <c r="PAX74" s="14"/>
      <c r="PAY74" s="14"/>
      <c r="PAZ74" s="14"/>
      <c r="PBA74" s="14"/>
      <c r="PBB74" s="14"/>
      <c r="PBC74" s="14"/>
      <c r="PBD74" s="14"/>
      <c r="PBE74" s="14"/>
      <c r="PBF74" s="14"/>
      <c r="PBG74" s="14"/>
      <c r="PBH74" s="14"/>
      <c r="PBI74" s="14"/>
      <c r="PBJ74" s="14"/>
      <c r="PBK74" s="14"/>
      <c r="PBL74" s="14"/>
      <c r="PBM74" s="14"/>
      <c r="PBN74" s="14"/>
      <c r="PBO74" s="14"/>
      <c r="PBP74" s="14"/>
      <c r="PBQ74" s="14"/>
      <c r="PBR74" s="14"/>
      <c r="PBS74" s="14"/>
      <c r="PBT74" s="14"/>
      <c r="PBU74" s="14"/>
      <c r="PBV74" s="14"/>
      <c r="PBW74" s="14"/>
      <c r="PBX74" s="14"/>
      <c r="PBY74" s="14"/>
      <c r="PBZ74" s="14"/>
      <c r="PCA74" s="14"/>
      <c r="PCB74" s="14"/>
      <c r="PCC74" s="14"/>
      <c r="PCD74" s="14"/>
      <c r="PCE74" s="14"/>
      <c r="PCF74" s="14"/>
      <c r="PCG74" s="14"/>
      <c r="PCH74" s="14"/>
      <c r="PCI74" s="14"/>
      <c r="PCJ74" s="14"/>
      <c r="PCK74" s="14"/>
      <c r="PCL74" s="14"/>
      <c r="PCM74" s="14"/>
      <c r="PCN74" s="14"/>
      <c r="PCO74" s="14"/>
      <c r="PCP74" s="14"/>
      <c r="PCQ74" s="14"/>
      <c r="PCR74" s="14"/>
      <c r="PCS74" s="14"/>
      <c r="PCT74" s="14"/>
      <c r="PCU74" s="14"/>
      <c r="PCV74" s="14"/>
      <c r="PCW74" s="14"/>
      <c r="PCX74" s="14"/>
      <c r="PCY74" s="14"/>
      <c r="PCZ74" s="14"/>
      <c r="PDA74" s="14"/>
      <c r="PDB74" s="14"/>
      <c r="PDC74" s="14"/>
      <c r="PDD74" s="14"/>
      <c r="PDE74" s="14"/>
      <c r="PDF74" s="14"/>
      <c r="PDG74" s="14"/>
      <c r="PDH74" s="14"/>
      <c r="PDI74" s="14"/>
      <c r="PDJ74" s="14"/>
      <c r="PDK74" s="14"/>
      <c r="PDL74" s="14"/>
      <c r="PDM74" s="14"/>
      <c r="PDN74" s="14"/>
      <c r="PDO74" s="14"/>
      <c r="PDP74" s="14"/>
      <c r="PDQ74" s="14"/>
      <c r="PDR74" s="14"/>
      <c r="PDS74" s="14"/>
      <c r="PDT74" s="14"/>
      <c r="PDU74" s="14"/>
      <c r="PDV74" s="14"/>
      <c r="PDW74" s="14"/>
      <c r="PDX74" s="14"/>
      <c r="PDY74" s="14"/>
      <c r="PDZ74" s="14"/>
      <c r="PEA74" s="14"/>
      <c r="PEB74" s="14"/>
      <c r="PEC74" s="14"/>
      <c r="PED74" s="14"/>
      <c r="PEE74" s="14"/>
      <c r="PEF74" s="14"/>
      <c r="PEG74" s="14"/>
      <c r="PEH74" s="14"/>
      <c r="PEI74" s="14"/>
      <c r="PEJ74" s="14"/>
      <c r="PEK74" s="14"/>
      <c r="PEL74" s="14"/>
      <c r="PEM74" s="14"/>
      <c r="PEN74" s="14"/>
      <c r="PEO74" s="14"/>
      <c r="PEP74" s="14"/>
      <c r="PEQ74" s="14"/>
      <c r="PER74" s="14"/>
      <c r="PES74" s="14"/>
      <c r="PET74" s="14"/>
      <c r="PEU74" s="14"/>
      <c r="PEV74" s="14"/>
      <c r="PEW74" s="14"/>
      <c r="PEX74" s="14"/>
      <c r="PEY74" s="14"/>
      <c r="PEZ74" s="14"/>
      <c r="PFA74" s="14"/>
      <c r="PFB74" s="14"/>
      <c r="PFC74" s="14"/>
      <c r="PFD74" s="14"/>
      <c r="PFE74" s="14"/>
      <c r="PFF74" s="14"/>
      <c r="PFG74" s="14"/>
      <c r="PFH74" s="14"/>
      <c r="PFI74" s="14"/>
      <c r="PFJ74" s="14"/>
      <c r="PFK74" s="14"/>
      <c r="PFL74" s="14"/>
      <c r="PFM74" s="14"/>
      <c r="PFN74" s="14"/>
      <c r="PFO74" s="14"/>
      <c r="PFP74" s="14"/>
      <c r="PFQ74" s="14"/>
      <c r="PFR74" s="14"/>
      <c r="PFS74" s="14"/>
      <c r="PFT74" s="14"/>
      <c r="PFU74" s="14"/>
      <c r="PFV74" s="14"/>
      <c r="PFW74" s="14"/>
      <c r="PFX74" s="14"/>
      <c r="PFY74" s="14"/>
      <c r="PFZ74" s="14"/>
      <c r="PGA74" s="14"/>
      <c r="PGB74" s="14"/>
      <c r="PGC74" s="14"/>
      <c r="PGD74" s="14"/>
      <c r="PGE74" s="14"/>
      <c r="PGF74" s="14"/>
      <c r="PGG74" s="14"/>
      <c r="PGH74" s="14"/>
      <c r="PGI74" s="14"/>
      <c r="PGJ74" s="14"/>
      <c r="PGK74" s="14"/>
      <c r="PGL74" s="14"/>
      <c r="PGM74" s="14"/>
      <c r="PGN74" s="14"/>
      <c r="PGO74" s="14"/>
      <c r="PGP74" s="14"/>
      <c r="PGQ74" s="14"/>
      <c r="PGR74" s="14"/>
      <c r="PGS74" s="14"/>
      <c r="PGT74" s="14"/>
      <c r="PGU74" s="14"/>
      <c r="PGV74" s="14"/>
      <c r="PGW74" s="14"/>
      <c r="PGX74" s="14"/>
      <c r="PGY74" s="14"/>
      <c r="PGZ74" s="14"/>
      <c r="PHA74" s="14"/>
      <c r="PHB74" s="14"/>
      <c r="PHC74" s="14"/>
      <c r="PHD74" s="14"/>
      <c r="PHE74" s="14"/>
      <c r="PHF74" s="14"/>
      <c r="PHG74" s="14"/>
      <c r="PHH74" s="14"/>
      <c r="PHI74" s="14"/>
      <c r="PHJ74" s="14"/>
      <c r="PHK74" s="14"/>
      <c r="PHL74" s="14"/>
      <c r="PHM74" s="14"/>
      <c r="PHN74" s="14"/>
      <c r="PHO74" s="14"/>
      <c r="PHP74" s="14"/>
      <c r="PHQ74" s="14"/>
      <c r="PHR74" s="14"/>
      <c r="PHS74" s="14"/>
      <c r="PHT74" s="14"/>
      <c r="PHU74" s="14"/>
      <c r="PHV74" s="14"/>
      <c r="PHW74" s="14"/>
      <c r="PHX74" s="14"/>
      <c r="PHY74" s="14"/>
      <c r="PHZ74" s="14"/>
      <c r="PIA74" s="14"/>
      <c r="PIB74" s="14"/>
      <c r="PIC74" s="14"/>
      <c r="PID74" s="14"/>
      <c r="PIE74" s="14"/>
      <c r="PIF74" s="14"/>
      <c r="PIG74" s="14"/>
      <c r="PIH74" s="14"/>
      <c r="PII74" s="14"/>
      <c r="PIJ74" s="14"/>
      <c r="PIK74" s="14"/>
      <c r="PIL74" s="14"/>
      <c r="PIM74" s="14"/>
      <c r="PIN74" s="14"/>
      <c r="PIO74" s="14"/>
      <c r="PIP74" s="14"/>
      <c r="PIQ74" s="14"/>
      <c r="PIR74" s="14"/>
      <c r="PIS74" s="14"/>
      <c r="PIT74" s="14"/>
      <c r="PIU74" s="14"/>
      <c r="PIV74" s="14"/>
      <c r="PIW74" s="14"/>
      <c r="PIX74" s="14"/>
      <c r="PIY74" s="14"/>
      <c r="PIZ74" s="14"/>
      <c r="PJA74" s="14"/>
      <c r="PJB74" s="14"/>
      <c r="PJC74" s="14"/>
      <c r="PJD74" s="14"/>
      <c r="PJE74" s="14"/>
      <c r="PJF74" s="14"/>
      <c r="PJG74" s="14"/>
      <c r="PJH74" s="14"/>
      <c r="PJI74" s="14"/>
      <c r="PJJ74" s="14"/>
      <c r="PJK74" s="14"/>
      <c r="PJL74" s="14"/>
      <c r="PJM74" s="14"/>
      <c r="PJN74" s="14"/>
      <c r="PJO74" s="14"/>
      <c r="PJP74" s="14"/>
      <c r="PJQ74" s="14"/>
      <c r="PJR74" s="14"/>
      <c r="PJS74" s="14"/>
      <c r="PJT74" s="14"/>
      <c r="PJU74" s="14"/>
      <c r="PJV74" s="14"/>
      <c r="PJW74" s="14"/>
      <c r="PJX74" s="14"/>
      <c r="PJY74" s="14"/>
      <c r="PJZ74" s="14"/>
      <c r="PKA74" s="14"/>
      <c r="PKB74" s="14"/>
      <c r="PKC74" s="14"/>
      <c r="PKD74" s="14"/>
      <c r="PKE74" s="14"/>
      <c r="PKF74" s="14"/>
      <c r="PKG74" s="14"/>
      <c r="PKH74" s="14"/>
      <c r="PKI74" s="14"/>
      <c r="PKJ74" s="14"/>
      <c r="PKK74" s="14"/>
      <c r="PKL74" s="14"/>
      <c r="PKM74" s="14"/>
      <c r="PKN74" s="14"/>
      <c r="PKO74" s="14"/>
      <c r="PKP74" s="14"/>
      <c r="PKQ74" s="14"/>
      <c r="PKR74" s="14"/>
      <c r="PKS74" s="14"/>
      <c r="PKT74" s="14"/>
      <c r="PKU74" s="14"/>
      <c r="PKV74" s="14"/>
      <c r="PKW74" s="14"/>
      <c r="PKX74" s="14"/>
      <c r="PKY74" s="14"/>
      <c r="PKZ74" s="14"/>
      <c r="PLA74" s="14"/>
      <c r="PLB74" s="14"/>
      <c r="PLC74" s="14"/>
      <c r="PLD74" s="14"/>
      <c r="PLE74" s="14"/>
      <c r="PLF74" s="14"/>
      <c r="PLG74" s="14"/>
      <c r="PLH74" s="14"/>
      <c r="PLI74" s="14"/>
      <c r="PLJ74" s="14"/>
      <c r="PLK74" s="14"/>
      <c r="PLL74" s="14"/>
      <c r="PLM74" s="14"/>
      <c r="PLN74" s="14"/>
      <c r="PLO74" s="14"/>
      <c r="PLP74" s="14"/>
      <c r="PLQ74" s="14"/>
      <c r="PLR74" s="14"/>
      <c r="PLS74" s="14"/>
      <c r="PLT74" s="14"/>
      <c r="PLU74" s="14"/>
      <c r="PLV74" s="14"/>
      <c r="PLW74" s="14"/>
      <c r="PLX74" s="14"/>
      <c r="PLY74" s="14"/>
      <c r="PLZ74" s="14"/>
      <c r="PMA74" s="14"/>
      <c r="PMB74" s="14"/>
      <c r="PMC74" s="14"/>
      <c r="PMD74" s="14"/>
      <c r="PME74" s="14"/>
      <c r="PMF74" s="14"/>
      <c r="PMG74" s="14"/>
      <c r="PMH74" s="14"/>
      <c r="PMI74" s="14"/>
      <c r="PMJ74" s="14"/>
      <c r="PMK74" s="14"/>
      <c r="PML74" s="14"/>
      <c r="PMM74" s="14"/>
      <c r="PMN74" s="14"/>
      <c r="PMO74" s="14"/>
      <c r="PMP74" s="14"/>
      <c r="PMQ74" s="14"/>
      <c r="PMR74" s="14"/>
      <c r="PMS74" s="14"/>
      <c r="PMT74" s="14"/>
      <c r="PMU74" s="14"/>
      <c r="PMV74" s="14"/>
      <c r="PMW74" s="14"/>
      <c r="PMX74" s="14"/>
      <c r="PMY74" s="14"/>
      <c r="PMZ74" s="14"/>
      <c r="PNA74" s="14"/>
      <c r="PNB74" s="14"/>
      <c r="PNC74" s="14"/>
      <c r="PND74" s="14"/>
      <c r="PNE74" s="14"/>
      <c r="PNF74" s="14"/>
      <c r="PNG74" s="14"/>
      <c r="PNH74" s="14"/>
      <c r="PNI74" s="14"/>
      <c r="PNJ74" s="14"/>
      <c r="PNK74" s="14"/>
      <c r="PNL74" s="14"/>
      <c r="PNM74" s="14"/>
      <c r="PNN74" s="14"/>
      <c r="PNO74" s="14"/>
      <c r="PNP74" s="14"/>
      <c r="PNQ74" s="14"/>
      <c r="PNR74" s="14"/>
      <c r="PNS74" s="14"/>
      <c r="PNT74" s="14"/>
      <c r="PNU74" s="14"/>
      <c r="PNV74" s="14"/>
      <c r="PNW74" s="14"/>
      <c r="PNX74" s="14"/>
      <c r="PNY74" s="14"/>
      <c r="PNZ74" s="14"/>
      <c r="POA74" s="14"/>
      <c r="POB74" s="14"/>
      <c r="POC74" s="14"/>
      <c r="POD74" s="14"/>
      <c r="POE74" s="14"/>
      <c r="POF74" s="14"/>
      <c r="POG74" s="14"/>
      <c r="POH74" s="14"/>
      <c r="POI74" s="14"/>
      <c r="POJ74" s="14"/>
      <c r="POK74" s="14"/>
      <c r="POL74" s="14"/>
      <c r="POM74" s="14"/>
      <c r="PON74" s="14"/>
      <c r="POO74" s="14"/>
      <c r="POP74" s="14"/>
      <c r="POQ74" s="14"/>
      <c r="POR74" s="14"/>
      <c r="POS74" s="14"/>
      <c r="POT74" s="14"/>
      <c r="POU74" s="14"/>
      <c r="POV74" s="14"/>
      <c r="POW74" s="14"/>
      <c r="POX74" s="14"/>
      <c r="POY74" s="14"/>
      <c r="POZ74" s="14"/>
      <c r="PPA74" s="14"/>
      <c r="PPB74" s="14"/>
      <c r="PPC74" s="14"/>
      <c r="PPD74" s="14"/>
      <c r="PPE74" s="14"/>
      <c r="PPF74" s="14"/>
      <c r="PPG74" s="14"/>
      <c r="PPH74" s="14"/>
      <c r="PPI74" s="14"/>
      <c r="PPJ74" s="14"/>
      <c r="PPK74" s="14"/>
      <c r="PPL74" s="14"/>
      <c r="PPM74" s="14"/>
      <c r="PPN74" s="14"/>
      <c r="PPO74" s="14"/>
      <c r="PPP74" s="14"/>
      <c r="PPQ74" s="14"/>
      <c r="PPR74" s="14"/>
      <c r="PPS74" s="14"/>
      <c r="PPT74" s="14"/>
      <c r="PPU74" s="14"/>
      <c r="PPV74" s="14"/>
      <c r="PPW74" s="14"/>
      <c r="PPX74" s="14"/>
      <c r="PPY74" s="14"/>
      <c r="PPZ74" s="14"/>
      <c r="PQA74" s="14"/>
      <c r="PQB74" s="14"/>
      <c r="PQC74" s="14"/>
      <c r="PQD74" s="14"/>
      <c r="PQE74" s="14"/>
      <c r="PQF74" s="14"/>
      <c r="PQG74" s="14"/>
      <c r="PQH74" s="14"/>
      <c r="PQI74" s="14"/>
      <c r="PQJ74" s="14"/>
      <c r="PQK74" s="14"/>
      <c r="PQL74" s="14"/>
      <c r="PQM74" s="14"/>
      <c r="PQN74" s="14"/>
      <c r="PQO74" s="14"/>
      <c r="PQP74" s="14"/>
      <c r="PQQ74" s="14"/>
      <c r="PQR74" s="14"/>
      <c r="PQS74" s="14"/>
      <c r="PQT74" s="14"/>
      <c r="PQU74" s="14"/>
      <c r="PQV74" s="14"/>
      <c r="PQW74" s="14"/>
      <c r="PQX74" s="14"/>
      <c r="PQY74" s="14"/>
      <c r="PQZ74" s="14"/>
      <c r="PRA74" s="14"/>
      <c r="PRB74" s="14"/>
      <c r="PRC74" s="14"/>
      <c r="PRD74" s="14"/>
      <c r="PRE74" s="14"/>
      <c r="PRF74" s="14"/>
      <c r="PRG74" s="14"/>
      <c r="PRH74" s="14"/>
      <c r="PRI74" s="14"/>
      <c r="PRJ74" s="14"/>
      <c r="PRK74" s="14"/>
      <c r="PRL74" s="14"/>
      <c r="PRM74" s="14"/>
      <c r="PRN74" s="14"/>
      <c r="PRO74" s="14"/>
      <c r="PRP74" s="14"/>
      <c r="PRQ74" s="14"/>
      <c r="PRR74" s="14"/>
      <c r="PRS74" s="14"/>
      <c r="PRT74" s="14"/>
      <c r="PRU74" s="14"/>
      <c r="PRV74" s="14"/>
      <c r="PRW74" s="14"/>
      <c r="PRX74" s="14"/>
      <c r="PRY74" s="14"/>
      <c r="PRZ74" s="14"/>
      <c r="PSA74" s="14"/>
      <c r="PSB74" s="14"/>
      <c r="PSC74" s="14"/>
      <c r="PSD74" s="14"/>
      <c r="PSE74" s="14"/>
      <c r="PSF74" s="14"/>
      <c r="PSG74" s="14"/>
      <c r="PSH74" s="14"/>
      <c r="PSI74" s="14"/>
      <c r="PSJ74" s="14"/>
      <c r="PSK74" s="14"/>
      <c r="PSL74" s="14"/>
      <c r="PSM74" s="14"/>
      <c r="PSN74" s="14"/>
      <c r="PSO74" s="14"/>
      <c r="PSP74" s="14"/>
      <c r="PSQ74" s="14"/>
      <c r="PSR74" s="14"/>
      <c r="PSS74" s="14"/>
      <c r="PST74" s="14"/>
      <c r="PSU74" s="14"/>
      <c r="PSV74" s="14"/>
      <c r="PSW74" s="14"/>
      <c r="PSX74" s="14"/>
      <c r="PSY74" s="14"/>
      <c r="PSZ74" s="14"/>
      <c r="PTA74" s="14"/>
      <c r="PTB74" s="14"/>
      <c r="PTC74" s="14"/>
      <c r="PTD74" s="14"/>
      <c r="PTE74" s="14"/>
      <c r="PTF74" s="14"/>
      <c r="PTG74" s="14"/>
      <c r="PTH74" s="14"/>
      <c r="PTI74" s="14"/>
      <c r="PTJ74" s="14"/>
      <c r="PTK74" s="14"/>
      <c r="PTL74" s="14"/>
      <c r="PTM74" s="14"/>
      <c r="PTN74" s="14"/>
      <c r="PTO74" s="14"/>
      <c r="PTP74" s="14"/>
      <c r="PTQ74" s="14"/>
      <c r="PTR74" s="14"/>
      <c r="PTS74" s="14"/>
      <c r="PTT74" s="14"/>
      <c r="PTU74" s="14"/>
      <c r="PTV74" s="14"/>
      <c r="PTW74" s="14"/>
      <c r="PTX74" s="14"/>
      <c r="PTY74" s="14"/>
      <c r="PTZ74" s="14"/>
      <c r="PUA74" s="14"/>
      <c r="PUB74" s="14"/>
      <c r="PUC74" s="14"/>
      <c r="PUD74" s="14"/>
      <c r="PUE74" s="14"/>
      <c r="PUF74" s="14"/>
      <c r="PUG74" s="14"/>
      <c r="PUH74" s="14"/>
      <c r="PUI74" s="14"/>
      <c r="PUJ74" s="14"/>
      <c r="PUK74" s="14"/>
      <c r="PUL74" s="14"/>
      <c r="PUM74" s="14"/>
      <c r="PUN74" s="14"/>
      <c r="PUO74" s="14"/>
      <c r="PUP74" s="14"/>
      <c r="PUQ74" s="14"/>
      <c r="PUR74" s="14"/>
      <c r="PUS74" s="14"/>
      <c r="PUT74" s="14"/>
      <c r="PUU74" s="14"/>
      <c r="PUV74" s="14"/>
      <c r="PUW74" s="14"/>
      <c r="PUX74" s="14"/>
      <c r="PUY74" s="14"/>
      <c r="PUZ74" s="14"/>
      <c r="PVA74" s="14"/>
      <c r="PVB74" s="14"/>
      <c r="PVC74" s="14"/>
      <c r="PVD74" s="14"/>
      <c r="PVE74" s="14"/>
      <c r="PVF74" s="14"/>
      <c r="PVG74" s="14"/>
      <c r="PVH74" s="14"/>
      <c r="PVI74" s="14"/>
      <c r="PVJ74" s="14"/>
      <c r="PVK74" s="14"/>
      <c r="PVL74" s="14"/>
      <c r="PVM74" s="14"/>
      <c r="PVN74" s="14"/>
      <c r="PVO74" s="14"/>
      <c r="PVP74" s="14"/>
      <c r="PVQ74" s="14"/>
      <c r="PVR74" s="14"/>
      <c r="PVS74" s="14"/>
      <c r="PVT74" s="14"/>
      <c r="PVU74" s="14"/>
      <c r="PVV74" s="14"/>
      <c r="PVW74" s="14"/>
      <c r="PVX74" s="14"/>
      <c r="PVY74" s="14"/>
      <c r="PVZ74" s="14"/>
      <c r="PWA74" s="14"/>
      <c r="PWB74" s="14"/>
      <c r="PWC74" s="14"/>
      <c r="PWD74" s="14"/>
      <c r="PWE74" s="14"/>
      <c r="PWF74" s="14"/>
      <c r="PWG74" s="14"/>
      <c r="PWH74" s="14"/>
      <c r="PWI74" s="14"/>
      <c r="PWJ74" s="14"/>
      <c r="PWK74" s="14"/>
      <c r="PWL74" s="14"/>
      <c r="PWM74" s="14"/>
      <c r="PWN74" s="14"/>
      <c r="PWO74" s="14"/>
      <c r="PWP74" s="14"/>
      <c r="PWQ74" s="14"/>
      <c r="PWR74" s="14"/>
      <c r="PWS74" s="14"/>
      <c r="PWT74" s="14"/>
      <c r="PWU74" s="14"/>
      <c r="PWV74" s="14"/>
      <c r="PWW74" s="14"/>
      <c r="PWX74" s="14"/>
      <c r="PWY74" s="14"/>
      <c r="PWZ74" s="14"/>
      <c r="PXA74" s="14"/>
      <c r="PXB74" s="14"/>
      <c r="PXC74" s="14"/>
      <c r="PXD74" s="14"/>
      <c r="PXE74" s="14"/>
      <c r="PXF74" s="14"/>
      <c r="PXG74" s="14"/>
      <c r="PXH74" s="14"/>
      <c r="PXI74" s="14"/>
      <c r="PXJ74" s="14"/>
      <c r="PXK74" s="14"/>
      <c r="PXL74" s="14"/>
      <c r="PXM74" s="14"/>
      <c r="PXN74" s="14"/>
      <c r="PXO74" s="14"/>
      <c r="PXP74" s="14"/>
      <c r="PXQ74" s="14"/>
      <c r="PXR74" s="14"/>
      <c r="PXS74" s="14"/>
      <c r="PXT74" s="14"/>
      <c r="PXU74" s="14"/>
      <c r="PXV74" s="14"/>
      <c r="PXW74" s="14"/>
      <c r="PXX74" s="14"/>
      <c r="PXY74" s="14"/>
      <c r="PXZ74" s="14"/>
      <c r="PYA74" s="14"/>
      <c r="PYB74" s="14"/>
      <c r="PYC74" s="14"/>
      <c r="PYD74" s="14"/>
      <c r="PYE74" s="14"/>
      <c r="PYF74" s="14"/>
      <c r="PYG74" s="14"/>
      <c r="PYH74" s="14"/>
      <c r="PYI74" s="14"/>
      <c r="PYJ74" s="14"/>
      <c r="PYK74" s="14"/>
      <c r="PYL74" s="14"/>
      <c r="PYM74" s="14"/>
      <c r="PYN74" s="14"/>
      <c r="PYO74" s="14"/>
      <c r="PYP74" s="14"/>
      <c r="PYQ74" s="14"/>
      <c r="PYR74" s="14"/>
      <c r="PYS74" s="14"/>
      <c r="PYT74" s="14"/>
      <c r="PYU74" s="14"/>
      <c r="PYV74" s="14"/>
      <c r="PYW74" s="14"/>
      <c r="PYX74" s="14"/>
      <c r="PYY74" s="14"/>
      <c r="PYZ74" s="14"/>
      <c r="PZA74" s="14"/>
      <c r="PZB74" s="14"/>
      <c r="PZC74" s="14"/>
      <c r="PZD74" s="14"/>
      <c r="PZE74" s="14"/>
      <c r="PZF74" s="14"/>
      <c r="PZG74" s="14"/>
      <c r="PZH74" s="14"/>
      <c r="PZI74" s="14"/>
      <c r="PZJ74" s="14"/>
      <c r="PZK74" s="14"/>
      <c r="PZL74" s="14"/>
      <c r="PZM74" s="14"/>
      <c r="PZN74" s="14"/>
      <c r="PZO74" s="14"/>
      <c r="PZP74" s="14"/>
      <c r="PZQ74" s="14"/>
      <c r="PZR74" s="14"/>
      <c r="PZS74" s="14"/>
      <c r="PZT74" s="14"/>
      <c r="PZU74" s="14"/>
      <c r="PZV74" s="14"/>
      <c r="PZW74" s="14"/>
      <c r="PZX74" s="14"/>
      <c r="PZY74" s="14"/>
      <c r="PZZ74" s="14"/>
      <c r="QAA74" s="14"/>
      <c r="QAB74" s="14"/>
      <c r="QAC74" s="14"/>
      <c r="QAD74" s="14"/>
      <c r="QAE74" s="14"/>
      <c r="QAF74" s="14"/>
      <c r="QAG74" s="14"/>
      <c r="QAH74" s="14"/>
      <c r="QAI74" s="14"/>
      <c r="QAJ74" s="14"/>
      <c r="QAK74" s="14"/>
      <c r="QAL74" s="14"/>
      <c r="QAM74" s="14"/>
      <c r="QAN74" s="14"/>
      <c r="QAO74" s="14"/>
      <c r="QAP74" s="14"/>
      <c r="QAQ74" s="14"/>
      <c r="QAR74" s="14"/>
      <c r="QAS74" s="14"/>
      <c r="QAT74" s="14"/>
      <c r="QAU74" s="14"/>
      <c r="QAV74" s="14"/>
      <c r="QAW74" s="14"/>
      <c r="QAX74" s="14"/>
      <c r="QAY74" s="14"/>
      <c r="QAZ74" s="14"/>
      <c r="QBA74" s="14"/>
      <c r="QBB74" s="14"/>
      <c r="QBC74" s="14"/>
      <c r="QBD74" s="14"/>
      <c r="QBE74" s="14"/>
      <c r="QBF74" s="14"/>
      <c r="QBG74" s="14"/>
      <c r="QBH74" s="14"/>
      <c r="QBI74" s="14"/>
      <c r="QBJ74" s="14"/>
      <c r="QBK74" s="14"/>
      <c r="QBL74" s="14"/>
      <c r="QBM74" s="14"/>
      <c r="QBN74" s="14"/>
      <c r="QBO74" s="14"/>
      <c r="QBP74" s="14"/>
      <c r="QBQ74" s="14"/>
      <c r="QBR74" s="14"/>
      <c r="QBS74" s="14"/>
      <c r="QBT74" s="14"/>
      <c r="QBU74" s="14"/>
      <c r="QBV74" s="14"/>
      <c r="QBW74" s="14"/>
      <c r="QBX74" s="14"/>
      <c r="QBY74" s="14"/>
      <c r="QBZ74" s="14"/>
      <c r="QCA74" s="14"/>
      <c r="QCB74" s="14"/>
      <c r="QCC74" s="14"/>
      <c r="QCD74" s="14"/>
      <c r="QCE74" s="14"/>
      <c r="QCF74" s="14"/>
      <c r="QCG74" s="14"/>
      <c r="QCH74" s="14"/>
      <c r="QCI74" s="14"/>
      <c r="QCJ74" s="14"/>
      <c r="QCK74" s="14"/>
      <c r="QCL74" s="14"/>
      <c r="QCM74" s="14"/>
      <c r="QCN74" s="14"/>
      <c r="QCO74" s="14"/>
      <c r="QCP74" s="14"/>
      <c r="QCQ74" s="14"/>
      <c r="QCR74" s="14"/>
      <c r="QCS74" s="14"/>
      <c r="QCT74" s="14"/>
      <c r="QCU74" s="14"/>
      <c r="QCV74" s="14"/>
      <c r="QCW74" s="14"/>
      <c r="QCX74" s="14"/>
      <c r="QCY74" s="14"/>
      <c r="QCZ74" s="14"/>
      <c r="QDA74" s="14"/>
      <c r="QDB74" s="14"/>
      <c r="QDC74" s="14"/>
      <c r="QDD74" s="14"/>
      <c r="QDE74" s="14"/>
      <c r="QDF74" s="14"/>
      <c r="QDG74" s="14"/>
      <c r="QDH74" s="14"/>
      <c r="QDI74" s="14"/>
      <c r="QDJ74" s="14"/>
      <c r="QDK74" s="14"/>
      <c r="QDL74" s="14"/>
      <c r="QDM74" s="14"/>
      <c r="QDN74" s="14"/>
      <c r="QDO74" s="14"/>
      <c r="QDP74" s="14"/>
      <c r="QDQ74" s="14"/>
      <c r="QDR74" s="14"/>
      <c r="QDS74" s="14"/>
      <c r="QDT74" s="14"/>
      <c r="QDU74" s="14"/>
      <c r="QDV74" s="14"/>
      <c r="QDW74" s="14"/>
      <c r="QDX74" s="14"/>
      <c r="QDY74" s="14"/>
      <c r="QDZ74" s="14"/>
      <c r="QEA74" s="14"/>
      <c r="QEB74" s="14"/>
      <c r="QEC74" s="14"/>
      <c r="QED74" s="14"/>
      <c r="QEE74" s="14"/>
      <c r="QEF74" s="14"/>
      <c r="QEG74" s="14"/>
      <c r="QEH74" s="14"/>
      <c r="QEI74" s="14"/>
      <c r="QEJ74" s="14"/>
      <c r="QEK74" s="14"/>
      <c r="QEL74" s="14"/>
      <c r="QEM74" s="14"/>
      <c r="QEN74" s="14"/>
      <c r="QEO74" s="14"/>
      <c r="QEP74" s="14"/>
      <c r="QEQ74" s="14"/>
      <c r="QER74" s="14"/>
      <c r="QES74" s="14"/>
      <c r="QET74" s="14"/>
      <c r="QEU74" s="14"/>
      <c r="QEV74" s="14"/>
      <c r="QEW74" s="14"/>
      <c r="QEX74" s="14"/>
      <c r="QEY74" s="14"/>
      <c r="QEZ74" s="14"/>
      <c r="QFA74" s="14"/>
      <c r="QFB74" s="14"/>
      <c r="QFC74" s="14"/>
      <c r="QFD74" s="14"/>
      <c r="QFE74" s="14"/>
      <c r="QFF74" s="14"/>
      <c r="QFG74" s="14"/>
      <c r="QFH74" s="14"/>
      <c r="QFI74" s="14"/>
      <c r="QFJ74" s="14"/>
      <c r="QFK74" s="14"/>
      <c r="QFL74" s="14"/>
      <c r="QFM74" s="14"/>
      <c r="QFN74" s="14"/>
      <c r="QFO74" s="14"/>
      <c r="QFP74" s="14"/>
      <c r="QFQ74" s="14"/>
      <c r="QFR74" s="14"/>
      <c r="QFS74" s="14"/>
      <c r="QFT74" s="14"/>
      <c r="QFU74" s="14"/>
      <c r="QFV74" s="14"/>
      <c r="QFW74" s="14"/>
      <c r="QFX74" s="14"/>
      <c r="QFY74" s="14"/>
      <c r="QFZ74" s="14"/>
      <c r="QGA74" s="14"/>
      <c r="QGB74" s="14"/>
      <c r="QGC74" s="14"/>
      <c r="QGD74" s="14"/>
      <c r="QGE74" s="14"/>
      <c r="QGF74" s="14"/>
      <c r="QGG74" s="14"/>
      <c r="QGH74" s="14"/>
      <c r="QGI74" s="14"/>
      <c r="QGJ74" s="14"/>
      <c r="QGK74" s="14"/>
      <c r="QGL74" s="14"/>
      <c r="QGM74" s="14"/>
      <c r="QGN74" s="14"/>
      <c r="QGO74" s="14"/>
      <c r="QGP74" s="14"/>
      <c r="QGQ74" s="14"/>
      <c r="QGR74" s="14"/>
      <c r="QGS74" s="14"/>
      <c r="QGT74" s="14"/>
      <c r="QGU74" s="14"/>
      <c r="QGV74" s="14"/>
      <c r="QGW74" s="14"/>
      <c r="QGX74" s="14"/>
      <c r="QGY74" s="14"/>
      <c r="QGZ74" s="14"/>
      <c r="QHA74" s="14"/>
      <c r="QHB74" s="14"/>
      <c r="QHC74" s="14"/>
      <c r="QHD74" s="14"/>
      <c r="QHE74" s="14"/>
      <c r="QHF74" s="14"/>
      <c r="QHG74" s="14"/>
      <c r="QHH74" s="14"/>
      <c r="QHI74" s="14"/>
      <c r="QHJ74" s="14"/>
      <c r="QHK74" s="14"/>
      <c r="QHL74" s="14"/>
      <c r="QHM74" s="14"/>
      <c r="QHN74" s="14"/>
      <c r="QHO74" s="14"/>
      <c r="QHP74" s="14"/>
      <c r="QHQ74" s="14"/>
      <c r="QHR74" s="14"/>
      <c r="QHS74" s="14"/>
      <c r="QHT74" s="14"/>
      <c r="QHU74" s="14"/>
      <c r="QHV74" s="14"/>
      <c r="QHW74" s="14"/>
      <c r="QHX74" s="14"/>
      <c r="QHY74" s="14"/>
      <c r="QHZ74" s="14"/>
      <c r="QIA74" s="14"/>
      <c r="QIB74" s="14"/>
      <c r="QIC74" s="14"/>
      <c r="QID74" s="14"/>
      <c r="QIE74" s="14"/>
      <c r="QIF74" s="14"/>
      <c r="QIG74" s="14"/>
      <c r="QIH74" s="14"/>
      <c r="QII74" s="14"/>
      <c r="QIJ74" s="14"/>
      <c r="QIK74" s="14"/>
      <c r="QIL74" s="14"/>
      <c r="QIM74" s="14"/>
      <c r="QIN74" s="14"/>
      <c r="QIO74" s="14"/>
      <c r="QIP74" s="14"/>
      <c r="QIQ74" s="14"/>
      <c r="QIR74" s="14"/>
      <c r="QIS74" s="14"/>
      <c r="QIT74" s="14"/>
      <c r="QIU74" s="14"/>
      <c r="QIV74" s="14"/>
      <c r="QIW74" s="14"/>
      <c r="QIX74" s="14"/>
      <c r="QIY74" s="14"/>
      <c r="QIZ74" s="14"/>
      <c r="QJA74" s="14"/>
      <c r="QJB74" s="14"/>
      <c r="QJC74" s="14"/>
      <c r="QJD74" s="14"/>
      <c r="QJE74" s="14"/>
      <c r="QJF74" s="14"/>
      <c r="QJG74" s="14"/>
      <c r="QJH74" s="14"/>
      <c r="QJI74" s="14"/>
      <c r="QJJ74" s="14"/>
      <c r="QJK74" s="14"/>
      <c r="QJL74" s="14"/>
      <c r="QJM74" s="14"/>
      <c r="QJN74" s="14"/>
      <c r="QJO74" s="14"/>
      <c r="QJP74" s="14"/>
      <c r="QJQ74" s="14"/>
      <c r="QJR74" s="14"/>
      <c r="QJS74" s="14"/>
      <c r="QJT74" s="14"/>
      <c r="QJU74" s="14"/>
      <c r="QJV74" s="14"/>
      <c r="QJW74" s="14"/>
      <c r="QJX74" s="14"/>
      <c r="QJY74" s="14"/>
      <c r="QJZ74" s="14"/>
      <c r="QKA74" s="14"/>
      <c r="QKB74" s="14"/>
      <c r="QKC74" s="14"/>
      <c r="QKD74" s="14"/>
      <c r="QKE74" s="14"/>
      <c r="QKF74" s="14"/>
      <c r="QKG74" s="14"/>
      <c r="QKH74" s="14"/>
      <c r="QKI74" s="14"/>
      <c r="QKJ74" s="14"/>
      <c r="QKK74" s="14"/>
      <c r="QKL74" s="14"/>
      <c r="QKM74" s="14"/>
      <c r="QKN74" s="14"/>
      <c r="QKO74" s="14"/>
      <c r="QKP74" s="14"/>
      <c r="QKQ74" s="14"/>
      <c r="QKR74" s="14"/>
      <c r="QKS74" s="14"/>
      <c r="QKT74" s="14"/>
      <c r="QKU74" s="14"/>
      <c r="QKV74" s="14"/>
      <c r="QKW74" s="14"/>
      <c r="QKX74" s="14"/>
      <c r="QKY74" s="14"/>
      <c r="QKZ74" s="14"/>
      <c r="QLA74" s="14"/>
      <c r="QLB74" s="14"/>
      <c r="QLC74" s="14"/>
      <c r="QLD74" s="14"/>
      <c r="QLE74" s="14"/>
      <c r="QLF74" s="14"/>
      <c r="QLG74" s="14"/>
      <c r="QLH74" s="14"/>
      <c r="QLI74" s="14"/>
      <c r="QLJ74" s="14"/>
      <c r="QLK74" s="14"/>
      <c r="QLL74" s="14"/>
      <c r="QLM74" s="14"/>
      <c r="QLN74" s="14"/>
      <c r="QLO74" s="14"/>
      <c r="QLP74" s="14"/>
      <c r="QLQ74" s="14"/>
      <c r="QLR74" s="14"/>
      <c r="QLS74" s="14"/>
      <c r="QLT74" s="14"/>
      <c r="QLU74" s="14"/>
      <c r="QLV74" s="14"/>
      <c r="QLW74" s="14"/>
      <c r="QLX74" s="14"/>
      <c r="QLY74" s="14"/>
      <c r="QLZ74" s="14"/>
      <c r="QMA74" s="14"/>
      <c r="QMB74" s="14"/>
      <c r="QMC74" s="14"/>
      <c r="QMD74" s="14"/>
      <c r="QME74" s="14"/>
      <c r="QMF74" s="14"/>
      <c r="QMG74" s="14"/>
      <c r="QMH74" s="14"/>
      <c r="QMI74" s="14"/>
      <c r="QMJ74" s="14"/>
      <c r="QMK74" s="14"/>
      <c r="QML74" s="14"/>
      <c r="QMM74" s="14"/>
      <c r="QMN74" s="14"/>
      <c r="QMO74" s="14"/>
      <c r="QMP74" s="14"/>
      <c r="QMQ74" s="14"/>
      <c r="QMR74" s="14"/>
      <c r="QMS74" s="14"/>
      <c r="QMT74" s="14"/>
      <c r="QMU74" s="14"/>
      <c r="QMV74" s="14"/>
      <c r="QMW74" s="14"/>
      <c r="QMX74" s="14"/>
      <c r="QMY74" s="14"/>
      <c r="QMZ74" s="14"/>
      <c r="QNA74" s="14"/>
      <c r="QNB74" s="14"/>
      <c r="QNC74" s="14"/>
      <c r="QND74" s="14"/>
      <c r="QNE74" s="14"/>
      <c r="QNF74" s="14"/>
      <c r="QNG74" s="14"/>
      <c r="QNH74" s="14"/>
      <c r="QNI74" s="14"/>
      <c r="QNJ74" s="14"/>
      <c r="QNK74" s="14"/>
      <c r="QNL74" s="14"/>
      <c r="QNM74" s="14"/>
      <c r="QNN74" s="14"/>
      <c r="QNO74" s="14"/>
      <c r="QNP74" s="14"/>
      <c r="QNQ74" s="14"/>
      <c r="QNR74" s="14"/>
      <c r="QNS74" s="14"/>
      <c r="QNT74" s="14"/>
      <c r="QNU74" s="14"/>
      <c r="QNV74" s="14"/>
      <c r="QNW74" s="14"/>
      <c r="QNX74" s="14"/>
      <c r="QNY74" s="14"/>
      <c r="QNZ74" s="14"/>
      <c r="QOA74" s="14"/>
      <c r="QOB74" s="14"/>
      <c r="QOC74" s="14"/>
      <c r="QOD74" s="14"/>
      <c r="QOE74" s="14"/>
      <c r="QOF74" s="14"/>
      <c r="QOG74" s="14"/>
      <c r="QOH74" s="14"/>
      <c r="QOI74" s="14"/>
      <c r="QOJ74" s="14"/>
      <c r="QOK74" s="14"/>
      <c r="QOL74" s="14"/>
      <c r="QOM74" s="14"/>
      <c r="QON74" s="14"/>
      <c r="QOO74" s="14"/>
      <c r="QOP74" s="14"/>
      <c r="QOQ74" s="14"/>
      <c r="QOR74" s="14"/>
      <c r="QOS74" s="14"/>
      <c r="QOT74" s="14"/>
      <c r="QOU74" s="14"/>
      <c r="QOV74" s="14"/>
      <c r="QOW74" s="14"/>
      <c r="QOX74" s="14"/>
      <c r="QOY74" s="14"/>
      <c r="QOZ74" s="14"/>
      <c r="QPA74" s="14"/>
      <c r="QPB74" s="14"/>
      <c r="QPC74" s="14"/>
      <c r="QPD74" s="14"/>
      <c r="QPE74" s="14"/>
      <c r="QPF74" s="14"/>
      <c r="QPG74" s="14"/>
      <c r="QPH74" s="14"/>
      <c r="QPI74" s="14"/>
      <c r="QPJ74" s="14"/>
      <c r="QPK74" s="14"/>
      <c r="QPL74" s="14"/>
      <c r="QPM74" s="14"/>
      <c r="QPN74" s="14"/>
      <c r="QPO74" s="14"/>
      <c r="QPP74" s="14"/>
      <c r="QPQ74" s="14"/>
      <c r="QPR74" s="14"/>
      <c r="QPS74" s="14"/>
      <c r="QPT74" s="14"/>
      <c r="QPU74" s="14"/>
      <c r="QPV74" s="14"/>
      <c r="QPW74" s="14"/>
      <c r="QPX74" s="14"/>
      <c r="QPY74" s="14"/>
      <c r="QPZ74" s="14"/>
      <c r="QQA74" s="14"/>
      <c r="QQB74" s="14"/>
      <c r="QQC74" s="14"/>
      <c r="QQD74" s="14"/>
      <c r="QQE74" s="14"/>
      <c r="QQF74" s="14"/>
      <c r="QQG74" s="14"/>
      <c r="QQH74" s="14"/>
      <c r="QQI74" s="14"/>
      <c r="QQJ74" s="14"/>
      <c r="QQK74" s="14"/>
      <c r="QQL74" s="14"/>
      <c r="QQM74" s="14"/>
      <c r="QQN74" s="14"/>
      <c r="QQO74" s="14"/>
      <c r="QQP74" s="14"/>
      <c r="QQQ74" s="14"/>
      <c r="QQR74" s="14"/>
      <c r="QQS74" s="14"/>
      <c r="QQT74" s="14"/>
      <c r="QQU74" s="14"/>
      <c r="QQV74" s="14"/>
      <c r="QQW74" s="14"/>
      <c r="QQX74" s="14"/>
      <c r="QQY74" s="14"/>
      <c r="QQZ74" s="14"/>
      <c r="QRA74" s="14"/>
      <c r="QRB74" s="14"/>
      <c r="QRC74" s="14"/>
      <c r="QRD74" s="14"/>
      <c r="QRE74" s="14"/>
      <c r="QRF74" s="14"/>
      <c r="QRG74" s="14"/>
      <c r="QRH74" s="14"/>
      <c r="QRI74" s="14"/>
      <c r="QRJ74" s="14"/>
      <c r="QRK74" s="14"/>
      <c r="QRL74" s="14"/>
      <c r="QRM74" s="14"/>
      <c r="QRN74" s="14"/>
      <c r="QRO74" s="14"/>
      <c r="QRP74" s="14"/>
      <c r="QRQ74" s="14"/>
      <c r="QRR74" s="14"/>
      <c r="QRS74" s="14"/>
      <c r="QRT74" s="14"/>
      <c r="QRU74" s="14"/>
      <c r="QRV74" s="14"/>
      <c r="QRW74" s="14"/>
      <c r="QRX74" s="14"/>
      <c r="QRY74" s="14"/>
      <c r="QRZ74" s="14"/>
      <c r="QSA74" s="14"/>
      <c r="QSB74" s="14"/>
      <c r="QSC74" s="14"/>
      <c r="QSD74" s="14"/>
      <c r="QSE74" s="14"/>
      <c r="QSF74" s="14"/>
      <c r="QSG74" s="14"/>
      <c r="QSH74" s="14"/>
      <c r="QSI74" s="14"/>
      <c r="QSJ74" s="14"/>
      <c r="QSK74" s="14"/>
      <c r="QSL74" s="14"/>
      <c r="QSM74" s="14"/>
      <c r="QSN74" s="14"/>
      <c r="QSO74" s="14"/>
      <c r="QSP74" s="14"/>
      <c r="QSQ74" s="14"/>
      <c r="QSR74" s="14"/>
      <c r="QSS74" s="14"/>
      <c r="QST74" s="14"/>
      <c r="QSU74" s="14"/>
      <c r="QSV74" s="14"/>
      <c r="QSW74" s="14"/>
      <c r="QSX74" s="14"/>
      <c r="QSY74" s="14"/>
      <c r="QSZ74" s="14"/>
      <c r="QTA74" s="14"/>
      <c r="QTB74" s="14"/>
      <c r="QTC74" s="14"/>
      <c r="QTD74" s="14"/>
      <c r="QTE74" s="14"/>
      <c r="QTF74" s="14"/>
      <c r="QTG74" s="14"/>
      <c r="QTH74" s="14"/>
      <c r="QTI74" s="14"/>
      <c r="QTJ74" s="14"/>
      <c r="QTK74" s="14"/>
      <c r="QTL74" s="14"/>
      <c r="QTM74" s="14"/>
      <c r="QTN74" s="14"/>
      <c r="QTO74" s="14"/>
      <c r="QTP74" s="14"/>
      <c r="QTQ74" s="14"/>
      <c r="QTR74" s="14"/>
      <c r="QTS74" s="14"/>
      <c r="QTT74" s="14"/>
      <c r="QTU74" s="14"/>
      <c r="QTV74" s="14"/>
      <c r="QTW74" s="14"/>
      <c r="QTX74" s="14"/>
      <c r="QTY74" s="14"/>
      <c r="QTZ74" s="14"/>
      <c r="QUA74" s="14"/>
      <c r="QUB74" s="14"/>
      <c r="QUC74" s="14"/>
      <c r="QUD74" s="14"/>
      <c r="QUE74" s="14"/>
      <c r="QUF74" s="14"/>
      <c r="QUG74" s="14"/>
      <c r="QUH74" s="14"/>
      <c r="QUI74" s="14"/>
      <c r="QUJ74" s="14"/>
      <c r="QUK74" s="14"/>
      <c r="QUL74" s="14"/>
      <c r="QUM74" s="14"/>
      <c r="QUN74" s="14"/>
      <c r="QUO74" s="14"/>
      <c r="QUP74" s="14"/>
      <c r="QUQ74" s="14"/>
      <c r="QUR74" s="14"/>
      <c r="QUS74" s="14"/>
      <c r="QUT74" s="14"/>
      <c r="QUU74" s="14"/>
      <c r="QUV74" s="14"/>
      <c r="QUW74" s="14"/>
      <c r="QUX74" s="14"/>
      <c r="QUY74" s="14"/>
      <c r="QUZ74" s="14"/>
      <c r="QVA74" s="14"/>
      <c r="QVB74" s="14"/>
      <c r="QVC74" s="14"/>
      <c r="QVD74" s="14"/>
      <c r="QVE74" s="14"/>
      <c r="QVF74" s="14"/>
      <c r="QVG74" s="14"/>
      <c r="QVH74" s="14"/>
      <c r="QVI74" s="14"/>
      <c r="QVJ74" s="14"/>
      <c r="QVK74" s="14"/>
      <c r="QVL74" s="14"/>
      <c r="QVM74" s="14"/>
      <c r="QVN74" s="14"/>
      <c r="QVO74" s="14"/>
      <c r="QVP74" s="14"/>
      <c r="QVQ74" s="14"/>
      <c r="QVR74" s="14"/>
      <c r="QVS74" s="14"/>
      <c r="QVT74" s="14"/>
      <c r="QVU74" s="14"/>
      <c r="QVV74" s="14"/>
      <c r="QVW74" s="14"/>
      <c r="QVX74" s="14"/>
      <c r="QVY74" s="14"/>
      <c r="QVZ74" s="14"/>
      <c r="QWA74" s="14"/>
      <c r="QWB74" s="14"/>
      <c r="QWC74" s="14"/>
      <c r="QWD74" s="14"/>
      <c r="QWE74" s="14"/>
      <c r="QWF74" s="14"/>
      <c r="QWG74" s="14"/>
      <c r="QWH74" s="14"/>
      <c r="QWI74" s="14"/>
      <c r="QWJ74" s="14"/>
      <c r="QWK74" s="14"/>
      <c r="QWL74" s="14"/>
      <c r="QWM74" s="14"/>
      <c r="QWN74" s="14"/>
      <c r="QWO74" s="14"/>
      <c r="QWP74" s="14"/>
      <c r="QWQ74" s="14"/>
      <c r="QWR74" s="14"/>
      <c r="QWS74" s="14"/>
      <c r="QWT74" s="14"/>
      <c r="QWU74" s="14"/>
      <c r="QWV74" s="14"/>
      <c r="QWW74" s="14"/>
      <c r="QWX74" s="14"/>
      <c r="QWY74" s="14"/>
      <c r="QWZ74" s="14"/>
      <c r="QXA74" s="14"/>
      <c r="QXB74" s="14"/>
      <c r="QXC74" s="14"/>
      <c r="QXD74" s="14"/>
      <c r="QXE74" s="14"/>
      <c r="QXF74" s="14"/>
      <c r="QXG74" s="14"/>
      <c r="QXH74" s="14"/>
      <c r="QXI74" s="14"/>
      <c r="QXJ74" s="14"/>
      <c r="QXK74" s="14"/>
      <c r="QXL74" s="14"/>
      <c r="QXM74" s="14"/>
      <c r="QXN74" s="14"/>
      <c r="QXO74" s="14"/>
      <c r="QXP74" s="14"/>
      <c r="QXQ74" s="14"/>
      <c r="QXR74" s="14"/>
      <c r="QXS74" s="14"/>
      <c r="QXT74" s="14"/>
      <c r="QXU74" s="14"/>
      <c r="QXV74" s="14"/>
      <c r="QXW74" s="14"/>
      <c r="QXX74" s="14"/>
      <c r="QXY74" s="14"/>
      <c r="QXZ74" s="14"/>
      <c r="QYA74" s="14"/>
      <c r="QYB74" s="14"/>
      <c r="QYC74" s="14"/>
      <c r="QYD74" s="14"/>
      <c r="QYE74" s="14"/>
      <c r="QYF74" s="14"/>
      <c r="QYG74" s="14"/>
      <c r="QYH74" s="14"/>
      <c r="QYI74" s="14"/>
      <c r="QYJ74" s="14"/>
      <c r="QYK74" s="14"/>
      <c r="QYL74" s="14"/>
      <c r="QYM74" s="14"/>
      <c r="QYN74" s="14"/>
      <c r="QYO74" s="14"/>
      <c r="QYP74" s="14"/>
      <c r="QYQ74" s="14"/>
      <c r="QYR74" s="14"/>
      <c r="QYS74" s="14"/>
      <c r="QYT74" s="14"/>
      <c r="QYU74" s="14"/>
      <c r="QYV74" s="14"/>
      <c r="QYW74" s="14"/>
      <c r="QYX74" s="14"/>
      <c r="QYY74" s="14"/>
      <c r="QYZ74" s="14"/>
      <c r="QZA74" s="14"/>
      <c r="QZB74" s="14"/>
      <c r="QZC74" s="14"/>
      <c r="QZD74" s="14"/>
      <c r="QZE74" s="14"/>
      <c r="QZF74" s="14"/>
      <c r="QZG74" s="14"/>
      <c r="QZH74" s="14"/>
      <c r="QZI74" s="14"/>
      <c r="QZJ74" s="14"/>
      <c r="QZK74" s="14"/>
      <c r="QZL74" s="14"/>
      <c r="QZM74" s="14"/>
      <c r="QZN74" s="14"/>
      <c r="QZO74" s="14"/>
      <c r="QZP74" s="14"/>
      <c r="QZQ74" s="14"/>
      <c r="QZR74" s="14"/>
      <c r="QZS74" s="14"/>
      <c r="QZT74" s="14"/>
      <c r="QZU74" s="14"/>
      <c r="QZV74" s="14"/>
      <c r="QZW74" s="14"/>
      <c r="QZX74" s="14"/>
      <c r="QZY74" s="14"/>
      <c r="QZZ74" s="14"/>
      <c r="RAA74" s="14"/>
      <c r="RAB74" s="14"/>
      <c r="RAC74" s="14"/>
      <c r="RAD74" s="14"/>
      <c r="RAE74" s="14"/>
      <c r="RAF74" s="14"/>
      <c r="RAG74" s="14"/>
      <c r="RAH74" s="14"/>
      <c r="RAI74" s="14"/>
      <c r="RAJ74" s="14"/>
      <c r="RAK74" s="14"/>
      <c r="RAL74" s="14"/>
      <c r="RAM74" s="14"/>
      <c r="RAN74" s="14"/>
      <c r="RAO74" s="14"/>
      <c r="RAP74" s="14"/>
      <c r="RAQ74" s="14"/>
      <c r="RAR74" s="14"/>
      <c r="RAS74" s="14"/>
      <c r="RAT74" s="14"/>
      <c r="RAU74" s="14"/>
      <c r="RAV74" s="14"/>
      <c r="RAW74" s="14"/>
      <c r="RAX74" s="14"/>
      <c r="RAY74" s="14"/>
      <c r="RAZ74" s="14"/>
      <c r="RBA74" s="14"/>
      <c r="RBB74" s="14"/>
      <c r="RBC74" s="14"/>
      <c r="RBD74" s="14"/>
      <c r="RBE74" s="14"/>
      <c r="RBF74" s="14"/>
      <c r="RBG74" s="14"/>
      <c r="RBH74" s="14"/>
      <c r="RBI74" s="14"/>
      <c r="RBJ74" s="14"/>
      <c r="RBK74" s="14"/>
      <c r="RBL74" s="14"/>
      <c r="RBM74" s="14"/>
      <c r="RBN74" s="14"/>
      <c r="RBO74" s="14"/>
      <c r="RBP74" s="14"/>
      <c r="RBQ74" s="14"/>
      <c r="RBR74" s="14"/>
      <c r="RBS74" s="14"/>
      <c r="RBT74" s="14"/>
      <c r="RBU74" s="14"/>
      <c r="RBV74" s="14"/>
      <c r="RBW74" s="14"/>
      <c r="RBX74" s="14"/>
      <c r="RBY74" s="14"/>
      <c r="RBZ74" s="14"/>
      <c r="RCA74" s="14"/>
      <c r="RCB74" s="14"/>
      <c r="RCC74" s="14"/>
      <c r="RCD74" s="14"/>
      <c r="RCE74" s="14"/>
      <c r="RCF74" s="14"/>
      <c r="RCG74" s="14"/>
      <c r="RCH74" s="14"/>
      <c r="RCI74" s="14"/>
      <c r="RCJ74" s="14"/>
      <c r="RCK74" s="14"/>
      <c r="RCL74" s="14"/>
      <c r="RCM74" s="14"/>
      <c r="RCN74" s="14"/>
      <c r="RCO74" s="14"/>
      <c r="RCP74" s="14"/>
      <c r="RCQ74" s="14"/>
      <c r="RCR74" s="14"/>
      <c r="RCS74" s="14"/>
      <c r="RCT74" s="14"/>
      <c r="RCU74" s="14"/>
      <c r="RCV74" s="14"/>
      <c r="RCW74" s="14"/>
      <c r="RCX74" s="14"/>
      <c r="RCY74" s="14"/>
      <c r="RCZ74" s="14"/>
      <c r="RDA74" s="14"/>
      <c r="RDB74" s="14"/>
      <c r="RDC74" s="14"/>
      <c r="RDD74" s="14"/>
      <c r="RDE74" s="14"/>
      <c r="RDF74" s="14"/>
      <c r="RDG74" s="14"/>
      <c r="RDH74" s="14"/>
      <c r="RDI74" s="14"/>
      <c r="RDJ74" s="14"/>
      <c r="RDK74" s="14"/>
      <c r="RDL74" s="14"/>
      <c r="RDM74" s="14"/>
      <c r="RDN74" s="14"/>
      <c r="RDO74" s="14"/>
      <c r="RDP74" s="14"/>
      <c r="RDQ74" s="14"/>
      <c r="RDR74" s="14"/>
      <c r="RDS74" s="14"/>
      <c r="RDT74" s="14"/>
      <c r="RDU74" s="14"/>
      <c r="RDV74" s="14"/>
      <c r="RDW74" s="14"/>
      <c r="RDX74" s="14"/>
      <c r="RDY74" s="14"/>
      <c r="RDZ74" s="14"/>
      <c r="REA74" s="14"/>
      <c r="REB74" s="14"/>
      <c r="REC74" s="14"/>
      <c r="RED74" s="14"/>
      <c r="REE74" s="14"/>
      <c r="REF74" s="14"/>
      <c r="REG74" s="14"/>
      <c r="REH74" s="14"/>
      <c r="REI74" s="14"/>
      <c r="REJ74" s="14"/>
      <c r="REK74" s="14"/>
      <c r="REL74" s="14"/>
      <c r="REM74" s="14"/>
      <c r="REN74" s="14"/>
      <c r="REO74" s="14"/>
      <c r="REP74" s="14"/>
      <c r="REQ74" s="14"/>
      <c r="RER74" s="14"/>
      <c r="RES74" s="14"/>
      <c r="RET74" s="14"/>
      <c r="REU74" s="14"/>
      <c r="REV74" s="14"/>
      <c r="REW74" s="14"/>
      <c r="REX74" s="14"/>
      <c r="REY74" s="14"/>
      <c r="REZ74" s="14"/>
      <c r="RFA74" s="14"/>
      <c r="RFB74" s="14"/>
      <c r="RFC74" s="14"/>
      <c r="RFD74" s="14"/>
      <c r="RFE74" s="14"/>
      <c r="RFF74" s="14"/>
      <c r="RFG74" s="14"/>
      <c r="RFH74" s="14"/>
      <c r="RFI74" s="14"/>
      <c r="RFJ74" s="14"/>
      <c r="RFK74" s="14"/>
      <c r="RFL74" s="14"/>
      <c r="RFM74" s="14"/>
      <c r="RFN74" s="14"/>
      <c r="RFO74" s="14"/>
      <c r="RFP74" s="14"/>
      <c r="RFQ74" s="14"/>
      <c r="RFR74" s="14"/>
      <c r="RFS74" s="14"/>
      <c r="RFT74" s="14"/>
      <c r="RFU74" s="14"/>
      <c r="RFV74" s="14"/>
      <c r="RFW74" s="14"/>
      <c r="RFX74" s="14"/>
      <c r="RFY74" s="14"/>
      <c r="RFZ74" s="14"/>
      <c r="RGA74" s="14"/>
      <c r="RGB74" s="14"/>
      <c r="RGC74" s="14"/>
      <c r="RGD74" s="14"/>
      <c r="RGE74" s="14"/>
      <c r="RGF74" s="14"/>
      <c r="RGG74" s="14"/>
      <c r="RGH74" s="14"/>
      <c r="RGI74" s="14"/>
      <c r="RGJ74" s="14"/>
      <c r="RGK74" s="14"/>
      <c r="RGL74" s="14"/>
      <c r="RGM74" s="14"/>
      <c r="RGN74" s="14"/>
      <c r="RGO74" s="14"/>
      <c r="RGP74" s="14"/>
      <c r="RGQ74" s="14"/>
      <c r="RGR74" s="14"/>
      <c r="RGS74" s="14"/>
      <c r="RGT74" s="14"/>
      <c r="RGU74" s="14"/>
      <c r="RGV74" s="14"/>
      <c r="RGW74" s="14"/>
      <c r="RGX74" s="14"/>
      <c r="RGY74" s="14"/>
      <c r="RGZ74" s="14"/>
      <c r="RHA74" s="14"/>
      <c r="RHB74" s="14"/>
      <c r="RHC74" s="14"/>
      <c r="RHD74" s="14"/>
      <c r="RHE74" s="14"/>
      <c r="RHF74" s="14"/>
      <c r="RHG74" s="14"/>
      <c r="RHH74" s="14"/>
      <c r="RHI74" s="14"/>
      <c r="RHJ74" s="14"/>
      <c r="RHK74" s="14"/>
      <c r="RHL74" s="14"/>
      <c r="RHM74" s="14"/>
      <c r="RHN74" s="14"/>
      <c r="RHO74" s="14"/>
      <c r="RHP74" s="14"/>
      <c r="RHQ74" s="14"/>
      <c r="RHR74" s="14"/>
      <c r="RHS74" s="14"/>
      <c r="RHT74" s="14"/>
      <c r="RHU74" s="14"/>
      <c r="RHV74" s="14"/>
      <c r="RHW74" s="14"/>
      <c r="RHX74" s="14"/>
      <c r="RHY74" s="14"/>
      <c r="RHZ74" s="14"/>
      <c r="RIA74" s="14"/>
      <c r="RIB74" s="14"/>
      <c r="RIC74" s="14"/>
      <c r="RID74" s="14"/>
      <c r="RIE74" s="14"/>
      <c r="RIF74" s="14"/>
      <c r="RIG74" s="14"/>
      <c r="RIH74" s="14"/>
      <c r="RII74" s="14"/>
      <c r="RIJ74" s="14"/>
      <c r="RIK74" s="14"/>
      <c r="RIL74" s="14"/>
      <c r="RIM74" s="14"/>
      <c r="RIN74" s="14"/>
      <c r="RIO74" s="14"/>
      <c r="RIP74" s="14"/>
      <c r="RIQ74" s="14"/>
      <c r="RIR74" s="14"/>
      <c r="RIS74" s="14"/>
      <c r="RIT74" s="14"/>
      <c r="RIU74" s="14"/>
      <c r="RIV74" s="14"/>
      <c r="RIW74" s="14"/>
      <c r="RIX74" s="14"/>
      <c r="RIY74" s="14"/>
      <c r="RIZ74" s="14"/>
      <c r="RJA74" s="14"/>
      <c r="RJB74" s="14"/>
      <c r="RJC74" s="14"/>
      <c r="RJD74" s="14"/>
      <c r="RJE74" s="14"/>
      <c r="RJF74" s="14"/>
      <c r="RJG74" s="14"/>
      <c r="RJH74" s="14"/>
      <c r="RJI74" s="14"/>
      <c r="RJJ74" s="14"/>
      <c r="RJK74" s="14"/>
      <c r="RJL74" s="14"/>
      <c r="RJM74" s="14"/>
      <c r="RJN74" s="14"/>
      <c r="RJO74" s="14"/>
      <c r="RJP74" s="14"/>
      <c r="RJQ74" s="14"/>
      <c r="RJR74" s="14"/>
      <c r="RJS74" s="14"/>
      <c r="RJT74" s="14"/>
      <c r="RJU74" s="14"/>
      <c r="RJV74" s="14"/>
      <c r="RJW74" s="14"/>
      <c r="RJX74" s="14"/>
      <c r="RJY74" s="14"/>
      <c r="RJZ74" s="14"/>
      <c r="RKA74" s="14"/>
      <c r="RKB74" s="14"/>
      <c r="RKC74" s="14"/>
      <c r="RKD74" s="14"/>
      <c r="RKE74" s="14"/>
      <c r="RKF74" s="14"/>
      <c r="RKG74" s="14"/>
      <c r="RKH74" s="14"/>
      <c r="RKI74" s="14"/>
      <c r="RKJ74" s="14"/>
      <c r="RKK74" s="14"/>
      <c r="RKL74" s="14"/>
      <c r="RKM74" s="14"/>
      <c r="RKN74" s="14"/>
      <c r="RKO74" s="14"/>
      <c r="RKP74" s="14"/>
      <c r="RKQ74" s="14"/>
      <c r="RKR74" s="14"/>
      <c r="RKS74" s="14"/>
      <c r="RKT74" s="14"/>
      <c r="RKU74" s="14"/>
      <c r="RKV74" s="14"/>
      <c r="RKW74" s="14"/>
      <c r="RKX74" s="14"/>
      <c r="RKY74" s="14"/>
      <c r="RKZ74" s="14"/>
      <c r="RLA74" s="14"/>
      <c r="RLB74" s="14"/>
      <c r="RLC74" s="14"/>
      <c r="RLD74" s="14"/>
      <c r="RLE74" s="14"/>
      <c r="RLF74" s="14"/>
      <c r="RLG74" s="14"/>
      <c r="RLH74" s="14"/>
      <c r="RLI74" s="14"/>
      <c r="RLJ74" s="14"/>
      <c r="RLK74" s="14"/>
      <c r="RLL74" s="14"/>
      <c r="RLM74" s="14"/>
      <c r="RLN74" s="14"/>
      <c r="RLO74" s="14"/>
      <c r="RLP74" s="14"/>
      <c r="RLQ74" s="14"/>
      <c r="RLR74" s="14"/>
      <c r="RLS74" s="14"/>
      <c r="RLT74" s="14"/>
      <c r="RLU74" s="14"/>
      <c r="RLV74" s="14"/>
      <c r="RLW74" s="14"/>
      <c r="RLX74" s="14"/>
      <c r="RLY74" s="14"/>
      <c r="RLZ74" s="14"/>
      <c r="RMA74" s="14"/>
      <c r="RMB74" s="14"/>
      <c r="RMC74" s="14"/>
      <c r="RMD74" s="14"/>
      <c r="RME74" s="14"/>
      <c r="RMF74" s="14"/>
      <c r="RMG74" s="14"/>
      <c r="RMH74" s="14"/>
      <c r="RMI74" s="14"/>
      <c r="RMJ74" s="14"/>
      <c r="RMK74" s="14"/>
      <c r="RML74" s="14"/>
      <c r="RMM74" s="14"/>
      <c r="RMN74" s="14"/>
      <c r="RMO74" s="14"/>
      <c r="RMP74" s="14"/>
      <c r="RMQ74" s="14"/>
      <c r="RMR74" s="14"/>
      <c r="RMS74" s="14"/>
      <c r="RMT74" s="14"/>
      <c r="RMU74" s="14"/>
      <c r="RMV74" s="14"/>
      <c r="RMW74" s="14"/>
      <c r="RMX74" s="14"/>
      <c r="RMY74" s="14"/>
      <c r="RMZ74" s="14"/>
      <c r="RNA74" s="14"/>
      <c r="RNB74" s="14"/>
      <c r="RNC74" s="14"/>
      <c r="RND74" s="14"/>
      <c r="RNE74" s="14"/>
      <c r="RNF74" s="14"/>
      <c r="RNG74" s="14"/>
      <c r="RNH74" s="14"/>
      <c r="RNI74" s="14"/>
      <c r="RNJ74" s="14"/>
      <c r="RNK74" s="14"/>
      <c r="RNL74" s="14"/>
      <c r="RNM74" s="14"/>
      <c r="RNN74" s="14"/>
      <c r="RNO74" s="14"/>
      <c r="RNP74" s="14"/>
      <c r="RNQ74" s="14"/>
      <c r="RNR74" s="14"/>
      <c r="RNS74" s="14"/>
      <c r="RNT74" s="14"/>
      <c r="RNU74" s="14"/>
      <c r="RNV74" s="14"/>
      <c r="RNW74" s="14"/>
      <c r="RNX74" s="14"/>
      <c r="RNY74" s="14"/>
      <c r="RNZ74" s="14"/>
      <c r="ROA74" s="14"/>
      <c r="ROB74" s="14"/>
      <c r="ROC74" s="14"/>
      <c r="ROD74" s="14"/>
      <c r="ROE74" s="14"/>
      <c r="ROF74" s="14"/>
      <c r="ROG74" s="14"/>
      <c r="ROH74" s="14"/>
      <c r="ROI74" s="14"/>
      <c r="ROJ74" s="14"/>
      <c r="ROK74" s="14"/>
      <c r="ROL74" s="14"/>
      <c r="ROM74" s="14"/>
      <c r="RON74" s="14"/>
      <c r="ROO74" s="14"/>
      <c r="ROP74" s="14"/>
      <c r="ROQ74" s="14"/>
      <c r="ROR74" s="14"/>
      <c r="ROS74" s="14"/>
      <c r="ROT74" s="14"/>
      <c r="ROU74" s="14"/>
      <c r="ROV74" s="14"/>
      <c r="ROW74" s="14"/>
      <c r="ROX74" s="14"/>
      <c r="ROY74" s="14"/>
      <c r="ROZ74" s="14"/>
      <c r="RPA74" s="14"/>
      <c r="RPB74" s="14"/>
      <c r="RPC74" s="14"/>
      <c r="RPD74" s="14"/>
      <c r="RPE74" s="14"/>
      <c r="RPF74" s="14"/>
      <c r="RPG74" s="14"/>
      <c r="RPH74" s="14"/>
      <c r="RPI74" s="14"/>
      <c r="RPJ74" s="14"/>
      <c r="RPK74" s="14"/>
      <c r="RPL74" s="14"/>
      <c r="RPM74" s="14"/>
      <c r="RPN74" s="14"/>
      <c r="RPO74" s="14"/>
      <c r="RPP74" s="14"/>
      <c r="RPQ74" s="14"/>
      <c r="RPR74" s="14"/>
      <c r="RPS74" s="14"/>
      <c r="RPT74" s="14"/>
      <c r="RPU74" s="14"/>
      <c r="RPV74" s="14"/>
      <c r="RPW74" s="14"/>
      <c r="RPX74" s="14"/>
      <c r="RPY74" s="14"/>
      <c r="RPZ74" s="14"/>
      <c r="RQA74" s="14"/>
      <c r="RQB74" s="14"/>
      <c r="RQC74" s="14"/>
      <c r="RQD74" s="14"/>
      <c r="RQE74" s="14"/>
      <c r="RQF74" s="14"/>
      <c r="RQG74" s="14"/>
      <c r="RQH74" s="14"/>
      <c r="RQI74" s="14"/>
      <c r="RQJ74" s="14"/>
      <c r="RQK74" s="14"/>
      <c r="RQL74" s="14"/>
      <c r="RQM74" s="14"/>
      <c r="RQN74" s="14"/>
      <c r="RQO74" s="14"/>
      <c r="RQP74" s="14"/>
      <c r="RQQ74" s="14"/>
      <c r="RQR74" s="14"/>
      <c r="RQS74" s="14"/>
      <c r="RQT74" s="14"/>
      <c r="RQU74" s="14"/>
      <c r="RQV74" s="14"/>
      <c r="RQW74" s="14"/>
      <c r="RQX74" s="14"/>
      <c r="RQY74" s="14"/>
      <c r="RQZ74" s="14"/>
      <c r="RRA74" s="14"/>
      <c r="RRB74" s="14"/>
      <c r="RRC74" s="14"/>
      <c r="RRD74" s="14"/>
      <c r="RRE74" s="14"/>
      <c r="RRF74" s="14"/>
      <c r="RRG74" s="14"/>
      <c r="RRH74" s="14"/>
      <c r="RRI74" s="14"/>
      <c r="RRJ74" s="14"/>
      <c r="RRK74" s="14"/>
      <c r="RRL74" s="14"/>
      <c r="RRM74" s="14"/>
      <c r="RRN74" s="14"/>
      <c r="RRO74" s="14"/>
      <c r="RRP74" s="14"/>
      <c r="RRQ74" s="14"/>
      <c r="RRR74" s="14"/>
      <c r="RRS74" s="14"/>
      <c r="RRT74" s="14"/>
      <c r="RRU74" s="14"/>
      <c r="RRV74" s="14"/>
      <c r="RRW74" s="14"/>
      <c r="RRX74" s="14"/>
      <c r="RRY74" s="14"/>
      <c r="RRZ74" s="14"/>
      <c r="RSA74" s="14"/>
      <c r="RSB74" s="14"/>
      <c r="RSC74" s="14"/>
      <c r="RSD74" s="14"/>
      <c r="RSE74" s="14"/>
      <c r="RSF74" s="14"/>
      <c r="RSG74" s="14"/>
      <c r="RSH74" s="14"/>
      <c r="RSI74" s="14"/>
      <c r="RSJ74" s="14"/>
      <c r="RSK74" s="14"/>
      <c r="RSL74" s="14"/>
      <c r="RSM74" s="14"/>
      <c r="RSN74" s="14"/>
      <c r="RSO74" s="14"/>
      <c r="RSP74" s="14"/>
      <c r="RSQ74" s="14"/>
      <c r="RSR74" s="14"/>
      <c r="RSS74" s="14"/>
      <c r="RST74" s="14"/>
      <c r="RSU74" s="14"/>
      <c r="RSV74" s="14"/>
      <c r="RSW74" s="14"/>
      <c r="RSX74" s="14"/>
      <c r="RSY74" s="14"/>
      <c r="RSZ74" s="14"/>
      <c r="RTA74" s="14"/>
      <c r="RTB74" s="14"/>
      <c r="RTC74" s="14"/>
      <c r="RTD74" s="14"/>
      <c r="RTE74" s="14"/>
      <c r="RTF74" s="14"/>
      <c r="RTG74" s="14"/>
      <c r="RTH74" s="14"/>
      <c r="RTI74" s="14"/>
      <c r="RTJ74" s="14"/>
      <c r="RTK74" s="14"/>
      <c r="RTL74" s="14"/>
      <c r="RTM74" s="14"/>
      <c r="RTN74" s="14"/>
      <c r="RTO74" s="14"/>
      <c r="RTP74" s="14"/>
      <c r="RTQ74" s="14"/>
      <c r="RTR74" s="14"/>
      <c r="RTS74" s="14"/>
      <c r="RTT74" s="14"/>
      <c r="RTU74" s="14"/>
      <c r="RTV74" s="14"/>
      <c r="RTW74" s="14"/>
      <c r="RTX74" s="14"/>
      <c r="RTY74" s="14"/>
      <c r="RTZ74" s="14"/>
      <c r="RUA74" s="14"/>
      <c r="RUB74" s="14"/>
      <c r="RUC74" s="14"/>
      <c r="RUD74" s="14"/>
      <c r="RUE74" s="14"/>
      <c r="RUF74" s="14"/>
      <c r="RUG74" s="14"/>
      <c r="RUH74" s="14"/>
      <c r="RUI74" s="14"/>
      <c r="RUJ74" s="14"/>
      <c r="RUK74" s="14"/>
      <c r="RUL74" s="14"/>
      <c r="RUM74" s="14"/>
      <c r="RUN74" s="14"/>
      <c r="RUO74" s="14"/>
      <c r="RUP74" s="14"/>
      <c r="RUQ74" s="14"/>
      <c r="RUR74" s="14"/>
      <c r="RUS74" s="14"/>
      <c r="RUT74" s="14"/>
      <c r="RUU74" s="14"/>
      <c r="RUV74" s="14"/>
      <c r="RUW74" s="14"/>
      <c r="RUX74" s="14"/>
      <c r="RUY74" s="14"/>
      <c r="RUZ74" s="14"/>
      <c r="RVA74" s="14"/>
      <c r="RVB74" s="14"/>
      <c r="RVC74" s="14"/>
      <c r="RVD74" s="14"/>
      <c r="RVE74" s="14"/>
      <c r="RVF74" s="14"/>
      <c r="RVG74" s="14"/>
      <c r="RVH74" s="14"/>
      <c r="RVI74" s="14"/>
      <c r="RVJ74" s="14"/>
      <c r="RVK74" s="14"/>
      <c r="RVL74" s="14"/>
      <c r="RVM74" s="14"/>
      <c r="RVN74" s="14"/>
      <c r="RVO74" s="14"/>
      <c r="RVP74" s="14"/>
      <c r="RVQ74" s="14"/>
      <c r="RVR74" s="14"/>
      <c r="RVS74" s="14"/>
      <c r="RVT74" s="14"/>
      <c r="RVU74" s="14"/>
      <c r="RVV74" s="14"/>
      <c r="RVW74" s="14"/>
      <c r="RVX74" s="14"/>
      <c r="RVY74" s="14"/>
      <c r="RVZ74" s="14"/>
      <c r="RWA74" s="14"/>
      <c r="RWB74" s="14"/>
      <c r="RWC74" s="14"/>
      <c r="RWD74" s="14"/>
      <c r="RWE74" s="14"/>
      <c r="RWF74" s="14"/>
      <c r="RWG74" s="14"/>
      <c r="RWH74" s="14"/>
      <c r="RWI74" s="14"/>
      <c r="RWJ74" s="14"/>
      <c r="RWK74" s="14"/>
      <c r="RWL74" s="14"/>
      <c r="RWM74" s="14"/>
      <c r="RWN74" s="14"/>
      <c r="RWO74" s="14"/>
      <c r="RWP74" s="14"/>
      <c r="RWQ74" s="14"/>
      <c r="RWR74" s="14"/>
      <c r="RWS74" s="14"/>
      <c r="RWT74" s="14"/>
      <c r="RWU74" s="14"/>
      <c r="RWV74" s="14"/>
      <c r="RWW74" s="14"/>
      <c r="RWX74" s="14"/>
      <c r="RWY74" s="14"/>
      <c r="RWZ74" s="14"/>
      <c r="RXA74" s="14"/>
      <c r="RXB74" s="14"/>
      <c r="RXC74" s="14"/>
      <c r="RXD74" s="14"/>
      <c r="RXE74" s="14"/>
      <c r="RXF74" s="14"/>
      <c r="RXG74" s="14"/>
      <c r="RXH74" s="14"/>
      <c r="RXI74" s="14"/>
      <c r="RXJ74" s="14"/>
      <c r="RXK74" s="14"/>
      <c r="RXL74" s="14"/>
      <c r="RXM74" s="14"/>
      <c r="RXN74" s="14"/>
      <c r="RXO74" s="14"/>
      <c r="RXP74" s="14"/>
      <c r="RXQ74" s="14"/>
      <c r="RXR74" s="14"/>
      <c r="RXS74" s="14"/>
      <c r="RXT74" s="14"/>
      <c r="RXU74" s="14"/>
      <c r="RXV74" s="14"/>
      <c r="RXW74" s="14"/>
      <c r="RXX74" s="14"/>
      <c r="RXY74" s="14"/>
      <c r="RXZ74" s="14"/>
      <c r="RYA74" s="14"/>
      <c r="RYB74" s="14"/>
      <c r="RYC74" s="14"/>
      <c r="RYD74" s="14"/>
      <c r="RYE74" s="14"/>
      <c r="RYF74" s="14"/>
      <c r="RYG74" s="14"/>
      <c r="RYH74" s="14"/>
      <c r="RYI74" s="14"/>
      <c r="RYJ74" s="14"/>
      <c r="RYK74" s="14"/>
      <c r="RYL74" s="14"/>
      <c r="RYM74" s="14"/>
      <c r="RYN74" s="14"/>
      <c r="RYO74" s="14"/>
      <c r="RYP74" s="14"/>
      <c r="RYQ74" s="14"/>
      <c r="RYR74" s="14"/>
      <c r="RYS74" s="14"/>
      <c r="RYT74" s="14"/>
      <c r="RYU74" s="14"/>
      <c r="RYV74" s="14"/>
      <c r="RYW74" s="14"/>
      <c r="RYX74" s="14"/>
      <c r="RYY74" s="14"/>
      <c r="RYZ74" s="14"/>
      <c r="RZA74" s="14"/>
      <c r="RZB74" s="14"/>
      <c r="RZC74" s="14"/>
      <c r="RZD74" s="14"/>
      <c r="RZE74" s="14"/>
      <c r="RZF74" s="14"/>
      <c r="RZG74" s="14"/>
      <c r="RZH74" s="14"/>
      <c r="RZI74" s="14"/>
      <c r="RZJ74" s="14"/>
      <c r="RZK74" s="14"/>
      <c r="RZL74" s="14"/>
      <c r="RZM74" s="14"/>
      <c r="RZN74" s="14"/>
      <c r="RZO74" s="14"/>
      <c r="RZP74" s="14"/>
      <c r="RZQ74" s="14"/>
      <c r="RZR74" s="14"/>
      <c r="RZS74" s="14"/>
      <c r="RZT74" s="14"/>
      <c r="RZU74" s="14"/>
      <c r="RZV74" s="14"/>
      <c r="RZW74" s="14"/>
      <c r="RZX74" s="14"/>
      <c r="RZY74" s="14"/>
      <c r="RZZ74" s="14"/>
      <c r="SAA74" s="14"/>
      <c r="SAB74" s="14"/>
      <c r="SAC74" s="14"/>
      <c r="SAD74" s="14"/>
      <c r="SAE74" s="14"/>
      <c r="SAF74" s="14"/>
      <c r="SAG74" s="14"/>
      <c r="SAH74" s="14"/>
      <c r="SAI74" s="14"/>
      <c r="SAJ74" s="14"/>
      <c r="SAK74" s="14"/>
      <c r="SAL74" s="14"/>
      <c r="SAM74" s="14"/>
      <c r="SAN74" s="14"/>
      <c r="SAO74" s="14"/>
      <c r="SAP74" s="14"/>
      <c r="SAQ74" s="14"/>
      <c r="SAR74" s="14"/>
      <c r="SAS74" s="14"/>
      <c r="SAT74" s="14"/>
      <c r="SAU74" s="14"/>
      <c r="SAV74" s="14"/>
      <c r="SAW74" s="14"/>
      <c r="SAX74" s="14"/>
      <c r="SAY74" s="14"/>
      <c r="SAZ74" s="14"/>
      <c r="SBA74" s="14"/>
      <c r="SBB74" s="14"/>
      <c r="SBC74" s="14"/>
      <c r="SBD74" s="14"/>
      <c r="SBE74" s="14"/>
      <c r="SBF74" s="14"/>
      <c r="SBG74" s="14"/>
      <c r="SBH74" s="14"/>
      <c r="SBI74" s="14"/>
      <c r="SBJ74" s="14"/>
      <c r="SBK74" s="14"/>
      <c r="SBL74" s="14"/>
      <c r="SBM74" s="14"/>
      <c r="SBN74" s="14"/>
      <c r="SBO74" s="14"/>
      <c r="SBP74" s="14"/>
      <c r="SBQ74" s="14"/>
      <c r="SBR74" s="14"/>
      <c r="SBS74" s="14"/>
      <c r="SBT74" s="14"/>
      <c r="SBU74" s="14"/>
      <c r="SBV74" s="14"/>
      <c r="SBW74" s="14"/>
      <c r="SBX74" s="14"/>
      <c r="SBY74" s="14"/>
      <c r="SBZ74" s="14"/>
      <c r="SCA74" s="14"/>
      <c r="SCB74" s="14"/>
      <c r="SCC74" s="14"/>
      <c r="SCD74" s="14"/>
      <c r="SCE74" s="14"/>
      <c r="SCF74" s="14"/>
      <c r="SCG74" s="14"/>
      <c r="SCH74" s="14"/>
      <c r="SCI74" s="14"/>
      <c r="SCJ74" s="14"/>
      <c r="SCK74" s="14"/>
      <c r="SCL74" s="14"/>
      <c r="SCM74" s="14"/>
      <c r="SCN74" s="14"/>
      <c r="SCO74" s="14"/>
      <c r="SCP74" s="14"/>
      <c r="SCQ74" s="14"/>
      <c r="SCR74" s="14"/>
      <c r="SCS74" s="14"/>
      <c r="SCT74" s="14"/>
      <c r="SCU74" s="14"/>
      <c r="SCV74" s="14"/>
      <c r="SCW74" s="14"/>
      <c r="SCX74" s="14"/>
      <c r="SCY74" s="14"/>
      <c r="SCZ74" s="14"/>
      <c r="SDA74" s="14"/>
      <c r="SDB74" s="14"/>
      <c r="SDC74" s="14"/>
      <c r="SDD74" s="14"/>
      <c r="SDE74" s="14"/>
      <c r="SDF74" s="14"/>
      <c r="SDG74" s="14"/>
      <c r="SDH74" s="14"/>
      <c r="SDI74" s="14"/>
      <c r="SDJ74" s="14"/>
      <c r="SDK74" s="14"/>
      <c r="SDL74" s="14"/>
      <c r="SDM74" s="14"/>
      <c r="SDN74" s="14"/>
      <c r="SDO74" s="14"/>
      <c r="SDP74" s="14"/>
      <c r="SDQ74" s="14"/>
      <c r="SDR74" s="14"/>
      <c r="SDS74" s="14"/>
      <c r="SDT74" s="14"/>
      <c r="SDU74" s="14"/>
      <c r="SDV74" s="14"/>
      <c r="SDW74" s="14"/>
      <c r="SDX74" s="14"/>
      <c r="SDY74" s="14"/>
      <c r="SDZ74" s="14"/>
      <c r="SEA74" s="14"/>
      <c r="SEB74" s="14"/>
      <c r="SEC74" s="14"/>
      <c r="SED74" s="14"/>
      <c r="SEE74" s="14"/>
      <c r="SEF74" s="14"/>
      <c r="SEG74" s="14"/>
      <c r="SEH74" s="14"/>
      <c r="SEI74" s="14"/>
      <c r="SEJ74" s="14"/>
      <c r="SEK74" s="14"/>
      <c r="SEL74" s="14"/>
      <c r="SEM74" s="14"/>
      <c r="SEN74" s="14"/>
      <c r="SEO74" s="14"/>
      <c r="SEP74" s="14"/>
      <c r="SEQ74" s="14"/>
      <c r="SER74" s="14"/>
      <c r="SES74" s="14"/>
      <c r="SET74" s="14"/>
      <c r="SEU74" s="14"/>
      <c r="SEV74" s="14"/>
      <c r="SEW74" s="14"/>
      <c r="SEX74" s="14"/>
      <c r="SEY74" s="14"/>
      <c r="SEZ74" s="14"/>
      <c r="SFA74" s="14"/>
      <c r="SFB74" s="14"/>
      <c r="SFC74" s="14"/>
      <c r="SFD74" s="14"/>
      <c r="SFE74" s="14"/>
      <c r="SFF74" s="14"/>
      <c r="SFG74" s="14"/>
      <c r="SFH74" s="14"/>
      <c r="SFI74" s="14"/>
      <c r="SFJ74" s="14"/>
      <c r="SFK74" s="14"/>
      <c r="SFL74" s="14"/>
      <c r="SFM74" s="14"/>
      <c r="SFN74" s="14"/>
      <c r="SFO74" s="14"/>
      <c r="SFP74" s="14"/>
      <c r="SFQ74" s="14"/>
      <c r="SFR74" s="14"/>
      <c r="SFS74" s="14"/>
      <c r="SFT74" s="14"/>
      <c r="SFU74" s="14"/>
      <c r="SFV74" s="14"/>
      <c r="SFW74" s="14"/>
      <c r="SFX74" s="14"/>
      <c r="SFY74" s="14"/>
      <c r="SFZ74" s="14"/>
      <c r="SGA74" s="14"/>
      <c r="SGB74" s="14"/>
      <c r="SGC74" s="14"/>
      <c r="SGD74" s="14"/>
      <c r="SGE74" s="14"/>
      <c r="SGF74" s="14"/>
      <c r="SGG74" s="14"/>
      <c r="SGH74" s="14"/>
      <c r="SGI74" s="14"/>
      <c r="SGJ74" s="14"/>
      <c r="SGK74" s="14"/>
      <c r="SGL74" s="14"/>
      <c r="SGM74" s="14"/>
      <c r="SGN74" s="14"/>
      <c r="SGO74" s="14"/>
      <c r="SGP74" s="14"/>
      <c r="SGQ74" s="14"/>
      <c r="SGR74" s="14"/>
      <c r="SGS74" s="14"/>
      <c r="SGT74" s="14"/>
      <c r="SGU74" s="14"/>
      <c r="SGV74" s="14"/>
      <c r="SGW74" s="14"/>
      <c r="SGX74" s="14"/>
      <c r="SGY74" s="14"/>
      <c r="SGZ74" s="14"/>
      <c r="SHA74" s="14"/>
      <c r="SHB74" s="14"/>
      <c r="SHC74" s="14"/>
      <c r="SHD74" s="14"/>
      <c r="SHE74" s="14"/>
      <c r="SHF74" s="14"/>
      <c r="SHG74" s="14"/>
      <c r="SHH74" s="14"/>
      <c r="SHI74" s="14"/>
      <c r="SHJ74" s="14"/>
      <c r="SHK74" s="14"/>
      <c r="SHL74" s="14"/>
      <c r="SHM74" s="14"/>
      <c r="SHN74" s="14"/>
      <c r="SHO74" s="14"/>
      <c r="SHP74" s="14"/>
      <c r="SHQ74" s="14"/>
      <c r="SHR74" s="14"/>
      <c r="SHS74" s="14"/>
      <c r="SHT74" s="14"/>
      <c r="SHU74" s="14"/>
      <c r="SHV74" s="14"/>
      <c r="SHW74" s="14"/>
      <c r="SHX74" s="14"/>
      <c r="SHY74" s="14"/>
      <c r="SHZ74" s="14"/>
      <c r="SIA74" s="14"/>
      <c r="SIB74" s="14"/>
      <c r="SIC74" s="14"/>
      <c r="SID74" s="14"/>
      <c r="SIE74" s="14"/>
      <c r="SIF74" s="14"/>
      <c r="SIG74" s="14"/>
      <c r="SIH74" s="14"/>
      <c r="SII74" s="14"/>
      <c r="SIJ74" s="14"/>
      <c r="SIK74" s="14"/>
      <c r="SIL74" s="14"/>
      <c r="SIM74" s="14"/>
      <c r="SIN74" s="14"/>
      <c r="SIO74" s="14"/>
      <c r="SIP74" s="14"/>
      <c r="SIQ74" s="14"/>
      <c r="SIR74" s="14"/>
      <c r="SIS74" s="14"/>
      <c r="SIT74" s="14"/>
      <c r="SIU74" s="14"/>
      <c r="SIV74" s="14"/>
      <c r="SIW74" s="14"/>
      <c r="SIX74" s="14"/>
      <c r="SIY74" s="14"/>
      <c r="SIZ74" s="14"/>
      <c r="SJA74" s="14"/>
      <c r="SJB74" s="14"/>
      <c r="SJC74" s="14"/>
      <c r="SJD74" s="14"/>
      <c r="SJE74" s="14"/>
      <c r="SJF74" s="14"/>
      <c r="SJG74" s="14"/>
      <c r="SJH74" s="14"/>
      <c r="SJI74" s="14"/>
      <c r="SJJ74" s="14"/>
      <c r="SJK74" s="14"/>
      <c r="SJL74" s="14"/>
      <c r="SJM74" s="14"/>
      <c r="SJN74" s="14"/>
      <c r="SJO74" s="14"/>
      <c r="SJP74" s="14"/>
      <c r="SJQ74" s="14"/>
      <c r="SJR74" s="14"/>
      <c r="SJS74" s="14"/>
      <c r="SJT74" s="14"/>
      <c r="SJU74" s="14"/>
      <c r="SJV74" s="14"/>
      <c r="SJW74" s="14"/>
      <c r="SJX74" s="14"/>
      <c r="SJY74" s="14"/>
      <c r="SJZ74" s="14"/>
      <c r="SKA74" s="14"/>
      <c r="SKB74" s="14"/>
      <c r="SKC74" s="14"/>
      <c r="SKD74" s="14"/>
      <c r="SKE74" s="14"/>
      <c r="SKF74" s="14"/>
      <c r="SKG74" s="14"/>
      <c r="SKH74" s="14"/>
      <c r="SKI74" s="14"/>
      <c r="SKJ74" s="14"/>
      <c r="SKK74" s="14"/>
      <c r="SKL74" s="14"/>
      <c r="SKM74" s="14"/>
      <c r="SKN74" s="14"/>
      <c r="SKO74" s="14"/>
      <c r="SKP74" s="14"/>
      <c r="SKQ74" s="14"/>
      <c r="SKR74" s="14"/>
      <c r="SKS74" s="14"/>
      <c r="SKT74" s="14"/>
      <c r="SKU74" s="14"/>
      <c r="SKV74" s="14"/>
      <c r="SKW74" s="14"/>
      <c r="SKX74" s="14"/>
      <c r="SKY74" s="14"/>
      <c r="SKZ74" s="14"/>
      <c r="SLA74" s="14"/>
      <c r="SLB74" s="14"/>
      <c r="SLC74" s="14"/>
      <c r="SLD74" s="14"/>
      <c r="SLE74" s="14"/>
      <c r="SLF74" s="14"/>
      <c r="SLG74" s="14"/>
      <c r="SLH74" s="14"/>
      <c r="SLI74" s="14"/>
      <c r="SLJ74" s="14"/>
      <c r="SLK74" s="14"/>
      <c r="SLL74" s="14"/>
      <c r="SLM74" s="14"/>
      <c r="SLN74" s="14"/>
      <c r="SLO74" s="14"/>
      <c r="SLP74" s="14"/>
      <c r="SLQ74" s="14"/>
      <c r="SLR74" s="14"/>
      <c r="SLS74" s="14"/>
      <c r="SLT74" s="14"/>
      <c r="SLU74" s="14"/>
      <c r="SLV74" s="14"/>
      <c r="SLW74" s="14"/>
      <c r="SLX74" s="14"/>
      <c r="SLY74" s="14"/>
      <c r="SLZ74" s="14"/>
      <c r="SMA74" s="14"/>
      <c r="SMB74" s="14"/>
      <c r="SMC74" s="14"/>
      <c r="SMD74" s="14"/>
      <c r="SME74" s="14"/>
      <c r="SMF74" s="14"/>
      <c r="SMG74" s="14"/>
      <c r="SMH74" s="14"/>
      <c r="SMI74" s="14"/>
      <c r="SMJ74" s="14"/>
      <c r="SMK74" s="14"/>
      <c r="SML74" s="14"/>
      <c r="SMM74" s="14"/>
      <c r="SMN74" s="14"/>
      <c r="SMO74" s="14"/>
      <c r="SMP74" s="14"/>
      <c r="SMQ74" s="14"/>
      <c r="SMR74" s="14"/>
      <c r="SMS74" s="14"/>
      <c r="SMT74" s="14"/>
      <c r="SMU74" s="14"/>
      <c r="SMV74" s="14"/>
      <c r="SMW74" s="14"/>
      <c r="SMX74" s="14"/>
      <c r="SMY74" s="14"/>
      <c r="SMZ74" s="14"/>
      <c r="SNA74" s="14"/>
      <c r="SNB74" s="14"/>
      <c r="SNC74" s="14"/>
      <c r="SND74" s="14"/>
      <c r="SNE74" s="14"/>
      <c r="SNF74" s="14"/>
      <c r="SNG74" s="14"/>
      <c r="SNH74" s="14"/>
      <c r="SNI74" s="14"/>
      <c r="SNJ74" s="14"/>
      <c r="SNK74" s="14"/>
      <c r="SNL74" s="14"/>
      <c r="SNM74" s="14"/>
      <c r="SNN74" s="14"/>
      <c r="SNO74" s="14"/>
      <c r="SNP74" s="14"/>
      <c r="SNQ74" s="14"/>
      <c r="SNR74" s="14"/>
      <c r="SNS74" s="14"/>
      <c r="SNT74" s="14"/>
      <c r="SNU74" s="14"/>
      <c r="SNV74" s="14"/>
      <c r="SNW74" s="14"/>
      <c r="SNX74" s="14"/>
      <c r="SNY74" s="14"/>
      <c r="SNZ74" s="14"/>
      <c r="SOA74" s="14"/>
      <c r="SOB74" s="14"/>
      <c r="SOC74" s="14"/>
      <c r="SOD74" s="14"/>
      <c r="SOE74" s="14"/>
      <c r="SOF74" s="14"/>
      <c r="SOG74" s="14"/>
      <c r="SOH74" s="14"/>
      <c r="SOI74" s="14"/>
      <c r="SOJ74" s="14"/>
      <c r="SOK74" s="14"/>
      <c r="SOL74" s="14"/>
      <c r="SOM74" s="14"/>
      <c r="SON74" s="14"/>
      <c r="SOO74" s="14"/>
      <c r="SOP74" s="14"/>
      <c r="SOQ74" s="14"/>
      <c r="SOR74" s="14"/>
      <c r="SOS74" s="14"/>
      <c r="SOT74" s="14"/>
      <c r="SOU74" s="14"/>
      <c r="SOV74" s="14"/>
      <c r="SOW74" s="14"/>
      <c r="SOX74" s="14"/>
      <c r="SOY74" s="14"/>
      <c r="SOZ74" s="14"/>
      <c r="SPA74" s="14"/>
      <c r="SPB74" s="14"/>
      <c r="SPC74" s="14"/>
      <c r="SPD74" s="14"/>
      <c r="SPE74" s="14"/>
      <c r="SPF74" s="14"/>
      <c r="SPG74" s="14"/>
      <c r="SPH74" s="14"/>
      <c r="SPI74" s="14"/>
      <c r="SPJ74" s="14"/>
      <c r="SPK74" s="14"/>
      <c r="SPL74" s="14"/>
      <c r="SPM74" s="14"/>
      <c r="SPN74" s="14"/>
      <c r="SPO74" s="14"/>
      <c r="SPP74" s="14"/>
      <c r="SPQ74" s="14"/>
      <c r="SPR74" s="14"/>
      <c r="SPS74" s="14"/>
      <c r="SPT74" s="14"/>
      <c r="SPU74" s="14"/>
      <c r="SPV74" s="14"/>
      <c r="SPW74" s="14"/>
      <c r="SPX74" s="14"/>
      <c r="SPY74" s="14"/>
      <c r="SPZ74" s="14"/>
      <c r="SQA74" s="14"/>
      <c r="SQB74" s="14"/>
      <c r="SQC74" s="14"/>
      <c r="SQD74" s="14"/>
      <c r="SQE74" s="14"/>
      <c r="SQF74" s="14"/>
      <c r="SQG74" s="14"/>
      <c r="SQH74" s="14"/>
      <c r="SQI74" s="14"/>
      <c r="SQJ74" s="14"/>
      <c r="SQK74" s="14"/>
      <c r="SQL74" s="14"/>
      <c r="SQM74" s="14"/>
      <c r="SQN74" s="14"/>
      <c r="SQO74" s="14"/>
      <c r="SQP74" s="14"/>
      <c r="SQQ74" s="14"/>
      <c r="SQR74" s="14"/>
      <c r="SQS74" s="14"/>
      <c r="SQT74" s="14"/>
      <c r="SQU74" s="14"/>
      <c r="SQV74" s="14"/>
      <c r="SQW74" s="14"/>
      <c r="SQX74" s="14"/>
      <c r="SQY74" s="14"/>
      <c r="SQZ74" s="14"/>
      <c r="SRA74" s="14"/>
      <c r="SRB74" s="14"/>
      <c r="SRC74" s="14"/>
      <c r="SRD74" s="14"/>
      <c r="SRE74" s="14"/>
      <c r="SRF74" s="14"/>
      <c r="SRG74" s="14"/>
      <c r="SRH74" s="14"/>
      <c r="SRI74" s="14"/>
      <c r="SRJ74" s="14"/>
      <c r="SRK74" s="14"/>
      <c r="SRL74" s="14"/>
      <c r="SRM74" s="14"/>
      <c r="SRN74" s="14"/>
      <c r="SRO74" s="14"/>
      <c r="SRP74" s="14"/>
      <c r="SRQ74" s="14"/>
      <c r="SRR74" s="14"/>
      <c r="SRS74" s="14"/>
      <c r="SRT74" s="14"/>
      <c r="SRU74" s="14"/>
      <c r="SRV74" s="14"/>
      <c r="SRW74" s="14"/>
      <c r="SRX74" s="14"/>
      <c r="SRY74" s="14"/>
      <c r="SRZ74" s="14"/>
      <c r="SSA74" s="14"/>
      <c r="SSB74" s="14"/>
      <c r="SSC74" s="14"/>
      <c r="SSD74" s="14"/>
      <c r="SSE74" s="14"/>
      <c r="SSF74" s="14"/>
      <c r="SSG74" s="14"/>
      <c r="SSH74" s="14"/>
      <c r="SSI74" s="14"/>
      <c r="SSJ74" s="14"/>
      <c r="SSK74" s="14"/>
      <c r="SSL74" s="14"/>
      <c r="SSM74" s="14"/>
      <c r="SSN74" s="14"/>
      <c r="SSO74" s="14"/>
      <c r="SSP74" s="14"/>
      <c r="SSQ74" s="14"/>
      <c r="SSR74" s="14"/>
      <c r="SSS74" s="14"/>
      <c r="SST74" s="14"/>
      <c r="SSU74" s="14"/>
      <c r="SSV74" s="14"/>
      <c r="SSW74" s="14"/>
      <c r="SSX74" s="14"/>
      <c r="SSY74" s="14"/>
      <c r="SSZ74" s="14"/>
      <c r="STA74" s="14"/>
      <c r="STB74" s="14"/>
      <c r="STC74" s="14"/>
      <c r="STD74" s="14"/>
      <c r="STE74" s="14"/>
      <c r="STF74" s="14"/>
      <c r="STG74" s="14"/>
      <c r="STH74" s="14"/>
      <c r="STI74" s="14"/>
      <c r="STJ74" s="14"/>
      <c r="STK74" s="14"/>
      <c r="STL74" s="14"/>
      <c r="STM74" s="14"/>
      <c r="STN74" s="14"/>
      <c r="STO74" s="14"/>
      <c r="STP74" s="14"/>
      <c r="STQ74" s="14"/>
      <c r="STR74" s="14"/>
      <c r="STS74" s="14"/>
      <c r="STT74" s="14"/>
      <c r="STU74" s="14"/>
      <c r="STV74" s="14"/>
      <c r="STW74" s="14"/>
      <c r="STX74" s="14"/>
      <c r="STY74" s="14"/>
      <c r="STZ74" s="14"/>
      <c r="SUA74" s="14"/>
      <c r="SUB74" s="14"/>
      <c r="SUC74" s="14"/>
      <c r="SUD74" s="14"/>
      <c r="SUE74" s="14"/>
      <c r="SUF74" s="14"/>
      <c r="SUG74" s="14"/>
      <c r="SUH74" s="14"/>
      <c r="SUI74" s="14"/>
      <c r="SUJ74" s="14"/>
      <c r="SUK74" s="14"/>
      <c r="SUL74" s="14"/>
      <c r="SUM74" s="14"/>
      <c r="SUN74" s="14"/>
      <c r="SUO74" s="14"/>
      <c r="SUP74" s="14"/>
      <c r="SUQ74" s="14"/>
      <c r="SUR74" s="14"/>
      <c r="SUS74" s="14"/>
      <c r="SUT74" s="14"/>
      <c r="SUU74" s="14"/>
      <c r="SUV74" s="14"/>
      <c r="SUW74" s="14"/>
      <c r="SUX74" s="14"/>
      <c r="SUY74" s="14"/>
      <c r="SUZ74" s="14"/>
      <c r="SVA74" s="14"/>
      <c r="SVB74" s="14"/>
      <c r="SVC74" s="14"/>
      <c r="SVD74" s="14"/>
      <c r="SVE74" s="14"/>
      <c r="SVF74" s="14"/>
      <c r="SVG74" s="14"/>
      <c r="SVH74" s="14"/>
      <c r="SVI74" s="14"/>
      <c r="SVJ74" s="14"/>
      <c r="SVK74" s="14"/>
      <c r="SVL74" s="14"/>
      <c r="SVM74" s="14"/>
      <c r="SVN74" s="14"/>
      <c r="SVO74" s="14"/>
      <c r="SVP74" s="14"/>
      <c r="SVQ74" s="14"/>
      <c r="SVR74" s="14"/>
      <c r="SVS74" s="14"/>
      <c r="SVT74" s="14"/>
      <c r="SVU74" s="14"/>
      <c r="SVV74" s="14"/>
      <c r="SVW74" s="14"/>
      <c r="SVX74" s="14"/>
      <c r="SVY74" s="14"/>
      <c r="SVZ74" s="14"/>
      <c r="SWA74" s="14"/>
      <c r="SWB74" s="14"/>
      <c r="SWC74" s="14"/>
      <c r="SWD74" s="14"/>
      <c r="SWE74" s="14"/>
      <c r="SWF74" s="14"/>
      <c r="SWG74" s="14"/>
      <c r="SWH74" s="14"/>
      <c r="SWI74" s="14"/>
      <c r="SWJ74" s="14"/>
      <c r="SWK74" s="14"/>
      <c r="SWL74" s="14"/>
      <c r="SWM74" s="14"/>
      <c r="SWN74" s="14"/>
      <c r="SWO74" s="14"/>
      <c r="SWP74" s="14"/>
      <c r="SWQ74" s="14"/>
      <c r="SWR74" s="14"/>
      <c r="SWS74" s="14"/>
      <c r="SWT74" s="14"/>
      <c r="SWU74" s="14"/>
      <c r="SWV74" s="14"/>
      <c r="SWW74" s="14"/>
      <c r="SWX74" s="14"/>
      <c r="SWY74" s="14"/>
      <c r="SWZ74" s="14"/>
      <c r="SXA74" s="14"/>
      <c r="SXB74" s="14"/>
      <c r="SXC74" s="14"/>
      <c r="SXD74" s="14"/>
      <c r="SXE74" s="14"/>
      <c r="SXF74" s="14"/>
      <c r="SXG74" s="14"/>
      <c r="SXH74" s="14"/>
      <c r="SXI74" s="14"/>
      <c r="SXJ74" s="14"/>
      <c r="SXK74" s="14"/>
      <c r="SXL74" s="14"/>
      <c r="SXM74" s="14"/>
      <c r="SXN74" s="14"/>
      <c r="SXO74" s="14"/>
      <c r="SXP74" s="14"/>
      <c r="SXQ74" s="14"/>
      <c r="SXR74" s="14"/>
      <c r="SXS74" s="14"/>
      <c r="SXT74" s="14"/>
      <c r="SXU74" s="14"/>
      <c r="SXV74" s="14"/>
      <c r="SXW74" s="14"/>
      <c r="SXX74" s="14"/>
      <c r="SXY74" s="14"/>
      <c r="SXZ74" s="14"/>
      <c r="SYA74" s="14"/>
      <c r="SYB74" s="14"/>
      <c r="SYC74" s="14"/>
      <c r="SYD74" s="14"/>
      <c r="SYE74" s="14"/>
      <c r="SYF74" s="14"/>
      <c r="SYG74" s="14"/>
      <c r="SYH74" s="14"/>
      <c r="SYI74" s="14"/>
      <c r="SYJ74" s="14"/>
      <c r="SYK74" s="14"/>
      <c r="SYL74" s="14"/>
      <c r="SYM74" s="14"/>
      <c r="SYN74" s="14"/>
      <c r="SYO74" s="14"/>
      <c r="SYP74" s="14"/>
      <c r="SYQ74" s="14"/>
      <c r="SYR74" s="14"/>
      <c r="SYS74" s="14"/>
      <c r="SYT74" s="14"/>
      <c r="SYU74" s="14"/>
      <c r="SYV74" s="14"/>
      <c r="SYW74" s="14"/>
      <c r="SYX74" s="14"/>
      <c r="SYY74" s="14"/>
      <c r="SYZ74" s="14"/>
      <c r="SZA74" s="14"/>
      <c r="SZB74" s="14"/>
      <c r="SZC74" s="14"/>
      <c r="SZD74" s="14"/>
      <c r="SZE74" s="14"/>
      <c r="SZF74" s="14"/>
      <c r="SZG74" s="14"/>
      <c r="SZH74" s="14"/>
      <c r="SZI74" s="14"/>
      <c r="SZJ74" s="14"/>
      <c r="SZK74" s="14"/>
      <c r="SZL74" s="14"/>
      <c r="SZM74" s="14"/>
      <c r="SZN74" s="14"/>
      <c r="SZO74" s="14"/>
      <c r="SZP74" s="14"/>
      <c r="SZQ74" s="14"/>
      <c r="SZR74" s="14"/>
      <c r="SZS74" s="14"/>
      <c r="SZT74" s="14"/>
      <c r="SZU74" s="14"/>
      <c r="SZV74" s="14"/>
      <c r="SZW74" s="14"/>
      <c r="SZX74" s="14"/>
      <c r="SZY74" s="14"/>
      <c r="SZZ74" s="14"/>
      <c r="TAA74" s="14"/>
      <c r="TAB74" s="14"/>
      <c r="TAC74" s="14"/>
      <c r="TAD74" s="14"/>
      <c r="TAE74" s="14"/>
      <c r="TAF74" s="14"/>
      <c r="TAG74" s="14"/>
      <c r="TAH74" s="14"/>
      <c r="TAI74" s="14"/>
      <c r="TAJ74" s="14"/>
      <c r="TAK74" s="14"/>
      <c r="TAL74" s="14"/>
      <c r="TAM74" s="14"/>
      <c r="TAN74" s="14"/>
      <c r="TAO74" s="14"/>
      <c r="TAP74" s="14"/>
      <c r="TAQ74" s="14"/>
      <c r="TAR74" s="14"/>
      <c r="TAS74" s="14"/>
      <c r="TAT74" s="14"/>
      <c r="TAU74" s="14"/>
      <c r="TAV74" s="14"/>
      <c r="TAW74" s="14"/>
      <c r="TAX74" s="14"/>
      <c r="TAY74" s="14"/>
      <c r="TAZ74" s="14"/>
      <c r="TBA74" s="14"/>
      <c r="TBB74" s="14"/>
      <c r="TBC74" s="14"/>
      <c r="TBD74" s="14"/>
      <c r="TBE74" s="14"/>
      <c r="TBF74" s="14"/>
      <c r="TBG74" s="14"/>
      <c r="TBH74" s="14"/>
      <c r="TBI74" s="14"/>
      <c r="TBJ74" s="14"/>
      <c r="TBK74" s="14"/>
      <c r="TBL74" s="14"/>
      <c r="TBM74" s="14"/>
      <c r="TBN74" s="14"/>
      <c r="TBO74" s="14"/>
      <c r="TBP74" s="14"/>
      <c r="TBQ74" s="14"/>
      <c r="TBR74" s="14"/>
      <c r="TBS74" s="14"/>
      <c r="TBT74" s="14"/>
      <c r="TBU74" s="14"/>
      <c r="TBV74" s="14"/>
      <c r="TBW74" s="14"/>
      <c r="TBX74" s="14"/>
      <c r="TBY74" s="14"/>
      <c r="TBZ74" s="14"/>
      <c r="TCA74" s="14"/>
      <c r="TCB74" s="14"/>
      <c r="TCC74" s="14"/>
      <c r="TCD74" s="14"/>
      <c r="TCE74" s="14"/>
      <c r="TCF74" s="14"/>
      <c r="TCG74" s="14"/>
      <c r="TCH74" s="14"/>
      <c r="TCI74" s="14"/>
      <c r="TCJ74" s="14"/>
      <c r="TCK74" s="14"/>
      <c r="TCL74" s="14"/>
      <c r="TCM74" s="14"/>
      <c r="TCN74" s="14"/>
      <c r="TCO74" s="14"/>
      <c r="TCP74" s="14"/>
      <c r="TCQ74" s="14"/>
      <c r="TCR74" s="14"/>
      <c r="TCS74" s="14"/>
      <c r="TCT74" s="14"/>
      <c r="TCU74" s="14"/>
      <c r="TCV74" s="14"/>
      <c r="TCW74" s="14"/>
      <c r="TCX74" s="14"/>
      <c r="TCY74" s="14"/>
      <c r="TCZ74" s="14"/>
      <c r="TDA74" s="14"/>
      <c r="TDB74" s="14"/>
      <c r="TDC74" s="14"/>
      <c r="TDD74" s="14"/>
      <c r="TDE74" s="14"/>
      <c r="TDF74" s="14"/>
      <c r="TDG74" s="14"/>
      <c r="TDH74" s="14"/>
      <c r="TDI74" s="14"/>
      <c r="TDJ74" s="14"/>
      <c r="TDK74" s="14"/>
      <c r="TDL74" s="14"/>
      <c r="TDM74" s="14"/>
      <c r="TDN74" s="14"/>
      <c r="TDO74" s="14"/>
      <c r="TDP74" s="14"/>
      <c r="TDQ74" s="14"/>
      <c r="TDR74" s="14"/>
      <c r="TDS74" s="14"/>
      <c r="TDT74" s="14"/>
      <c r="TDU74" s="14"/>
      <c r="TDV74" s="14"/>
      <c r="TDW74" s="14"/>
      <c r="TDX74" s="14"/>
      <c r="TDY74" s="14"/>
      <c r="TDZ74" s="14"/>
      <c r="TEA74" s="14"/>
      <c r="TEB74" s="14"/>
      <c r="TEC74" s="14"/>
      <c r="TED74" s="14"/>
      <c r="TEE74" s="14"/>
      <c r="TEF74" s="14"/>
      <c r="TEG74" s="14"/>
      <c r="TEH74" s="14"/>
      <c r="TEI74" s="14"/>
      <c r="TEJ74" s="14"/>
      <c r="TEK74" s="14"/>
      <c r="TEL74" s="14"/>
      <c r="TEM74" s="14"/>
      <c r="TEN74" s="14"/>
      <c r="TEO74" s="14"/>
      <c r="TEP74" s="14"/>
      <c r="TEQ74" s="14"/>
      <c r="TER74" s="14"/>
      <c r="TES74" s="14"/>
      <c r="TET74" s="14"/>
      <c r="TEU74" s="14"/>
      <c r="TEV74" s="14"/>
      <c r="TEW74" s="14"/>
      <c r="TEX74" s="14"/>
      <c r="TEY74" s="14"/>
      <c r="TEZ74" s="14"/>
      <c r="TFA74" s="14"/>
      <c r="TFB74" s="14"/>
      <c r="TFC74" s="14"/>
      <c r="TFD74" s="14"/>
      <c r="TFE74" s="14"/>
      <c r="TFF74" s="14"/>
      <c r="TFG74" s="14"/>
      <c r="TFH74" s="14"/>
      <c r="TFI74" s="14"/>
      <c r="TFJ74" s="14"/>
      <c r="TFK74" s="14"/>
      <c r="TFL74" s="14"/>
      <c r="TFM74" s="14"/>
      <c r="TFN74" s="14"/>
      <c r="TFO74" s="14"/>
      <c r="TFP74" s="14"/>
      <c r="TFQ74" s="14"/>
      <c r="TFR74" s="14"/>
      <c r="TFS74" s="14"/>
      <c r="TFT74" s="14"/>
      <c r="TFU74" s="14"/>
      <c r="TFV74" s="14"/>
      <c r="TFW74" s="14"/>
      <c r="TFX74" s="14"/>
      <c r="TFY74" s="14"/>
      <c r="TFZ74" s="14"/>
      <c r="TGA74" s="14"/>
      <c r="TGB74" s="14"/>
      <c r="TGC74" s="14"/>
      <c r="TGD74" s="14"/>
      <c r="TGE74" s="14"/>
      <c r="TGF74" s="14"/>
      <c r="TGG74" s="14"/>
      <c r="TGH74" s="14"/>
      <c r="TGI74" s="14"/>
      <c r="TGJ74" s="14"/>
      <c r="TGK74" s="14"/>
      <c r="TGL74" s="14"/>
      <c r="TGM74" s="14"/>
      <c r="TGN74" s="14"/>
      <c r="TGO74" s="14"/>
      <c r="TGP74" s="14"/>
      <c r="TGQ74" s="14"/>
      <c r="TGR74" s="14"/>
      <c r="TGS74" s="14"/>
      <c r="TGT74" s="14"/>
      <c r="TGU74" s="14"/>
      <c r="TGV74" s="14"/>
      <c r="TGW74" s="14"/>
      <c r="TGX74" s="14"/>
      <c r="TGY74" s="14"/>
      <c r="TGZ74" s="14"/>
      <c r="THA74" s="14"/>
      <c r="THB74" s="14"/>
      <c r="THC74" s="14"/>
      <c r="THD74" s="14"/>
      <c r="THE74" s="14"/>
      <c r="THF74" s="14"/>
      <c r="THG74" s="14"/>
      <c r="THH74" s="14"/>
      <c r="THI74" s="14"/>
      <c r="THJ74" s="14"/>
      <c r="THK74" s="14"/>
      <c r="THL74" s="14"/>
      <c r="THM74" s="14"/>
      <c r="THN74" s="14"/>
      <c r="THO74" s="14"/>
      <c r="THP74" s="14"/>
      <c r="THQ74" s="14"/>
      <c r="THR74" s="14"/>
      <c r="THS74" s="14"/>
      <c r="THT74" s="14"/>
      <c r="THU74" s="14"/>
      <c r="THV74" s="14"/>
      <c r="THW74" s="14"/>
      <c r="THX74" s="14"/>
      <c r="THY74" s="14"/>
      <c r="THZ74" s="14"/>
      <c r="TIA74" s="14"/>
      <c r="TIB74" s="14"/>
      <c r="TIC74" s="14"/>
      <c r="TID74" s="14"/>
      <c r="TIE74" s="14"/>
      <c r="TIF74" s="14"/>
      <c r="TIG74" s="14"/>
      <c r="TIH74" s="14"/>
      <c r="TII74" s="14"/>
      <c r="TIJ74" s="14"/>
      <c r="TIK74" s="14"/>
      <c r="TIL74" s="14"/>
      <c r="TIM74" s="14"/>
      <c r="TIN74" s="14"/>
      <c r="TIO74" s="14"/>
      <c r="TIP74" s="14"/>
      <c r="TIQ74" s="14"/>
      <c r="TIR74" s="14"/>
      <c r="TIS74" s="14"/>
      <c r="TIT74" s="14"/>
      <c r="TIU74" s="14"/>
      <c r="TIV74" s="14"/>
      <c r="TIW74" s="14"/>
      <c r="TIX74" s="14"/>
      <c r="TIY74" s="14"/>
      <c r="TIZ74" s="14"/>
      <c r="TJA74" s="14"/>
      <c r="TJB74" s="14"/>
      <c r="TJC74" s="14"/>
      <c r="TJD74" s="14"/>
      <c r="TJE74" s="14"/>
      <c r="TJF74" s="14"/>
      <c r="TJG74" s="14"/>
      <c r="TJH74" s="14"/>
      <c r="TJI74" s="14"/>
      <c r="TJJ74" s="14"/>
      <c r="TJK74" s="14"/>
      <c r="TJL74" s="14"/>
      <c r="TJM74" s="14"/>
      <c r="TJN74" s="14"/>
      <c r="TJO74" s="14"/>
      <c r="TJP74" s="14"/>
      <c r="TJQ74" s="14"/>
      <c r="TJR74" s="14"/>
      <c r="TJS74" s="14"/>
      <c r="TJT74" s="14"/>
      <c r="TJU74" s="14"/>
      <c r="TJV74" s="14"/>
      <c r="TJW74" s="14"/>
      <c r="TJX74" s="14"/>
      <c r="TJY74" s="14"/>
      <c r="TJZ74" s="14"/>
      <c r="TKA74" s="14"/>
      <c r="TKB74" s="14"/>
      <c r="TKC74" s="14"/>
      <c r="TKD74" s="14"/>
      <c r="TKE74" s="14"/>
      <c r="TKF74" s="14"/>
      <c r="TKG74" s="14"/>
      <c r="TKH74" s="14"/>
      <c r="TKI74" s="14"/>
      <c r="TKJ74" s="14"/>
      <c r="TKK74" s="14"/>
      <c r="TKL74" s="14"/>
      <c r="TKM74" s="14"/>
      <c r="TKN74" s="14"/>
      <c r="TKO74" s="14"/>
      <c r="TKP74" s="14"/>
      <c r="TKQ74" s="14"/>
      <c r="TKR74" s="14"/>
      <c r="TKS74" s="14"/>
      <c r="TKT74" s="14"/>
      <c r="TKU74" s="14"/>
      <c r="TKV74" s="14"/>
      <c r="TKW74" s="14"/>
      <c r="TKX74" s="14"/>
      <c r="TKY74" s="14"/>
      <c r="TKZ74" s="14"/>
      <c r="TLA74" s="14"/>
      <c r="TLB74" s="14"/>
      <c r="TLC74" s="14"/>
      <c r="TLD74" s="14"/>
      <c r="TLE74" s="14"/>
      <c r="TLF74" s="14"/>
      <c r="TLG74" s="14"/>
      <c r="TLH74" s="14"/>
      <c r="TLI74" s="14"/>
      <c r="TLJ74" s="14"/>
      <c r="TLK74" s="14"/>
      <c r="TLL74" s="14"/>
      <c r="TLM74" s="14"/>
      <c r="TLN74" s="14"/>
      <c r="TLO74" s="14"/>
      <c r="TLP74" s="14"/>
      <c r="TLQ74" s="14"/>
      <c r="TLR74" s="14"/>
      <c r="TLS74" s="14"/>
      <c r="TLT74" s="14"/>
      <c r="TLU74" s="14"/>
      <c r="TLV74" s="14"/>
      <c r="TLW74" s="14"/>
      <c r="TLX74" s="14"/>
      <c r="TLY74" s="14"/>
      <c r="TLZ74" s="14"/>
      <c r="TMA74" s="14"/>
      <c r="TMB74" s="14"/>
      <c r="TMC74" s="14"/>
      <c r="TMD74" s="14"/>
      <c r="TME74" s="14"/>
      <c r="TMF74" s="14"/>
      <c r="TMG74" s="14"/>
      <c r="TMH74" s="14"/>
      <c r="TMI74" s="14"/>
      <c r="TMJ74" s="14"/>
      <c r="TMK74" s="14"/>
      <c r="TML74" s="14"/>
      <c r="TMM74" s="14"/>
      <c r="TMN74" s="14"/>
      <c r="TMO74" s="14"/>
      <c r="TMP74" s="14"/>
      <c r="TMQ74" s="14"/>
      <c r="TMR74" s="14"/>
      <c r="TMS74" s="14"/>
      <c r="TMT74" s="14"/>
      <c r="TMU74" s="14"/>
      <c r="TMV74" s="14"/>
      <c r="TMW74" s="14"/>
      <c r="TMX74" s="14"/>
      <c r="TMY74" s="14"/>
      <c r="TMZ74" s="14"/>
      <c r="TNA74" s="14"/>
      <c r="TNB74" s="14"/>
      <c r="TNC74" s="14"/>
      <c r="TND74" s="14"/>
      <c r="TNE74" s="14"/>
      <c r="TNF74" s="14"/>
      <c r="TNG74" s="14"/>
      <c r="TNH74" s="14"/>
      <c r="TNI74" s="14"/>
      <c r="TNJ74" s="14"/>
      <c r="TNK74" s="14"/>
      <c r="TNL74" s="14"/>
      <c r="TNM74" s="14"/>
      <c r="TNN74" s="14"/>
      <c r="TNO74" s="14"/>
      <c r="TNP74" s="14"/>
      <c r="TNQ74" s="14"/>
      <c r="TNR74" s="14"/>
      <c r="TNS74" s="14"/>
      <c r="TNT74" s="14"/>
      <c r="TNU74" s="14"/>
      <c r="TNV74" s="14"/>
      <c r="TNW74" s="14"/>
      <c r="TNX74" s="14"/>
      <c r="TNY74" s="14"/>
      <c r="TNZ74" s="14"/>
      <c r="TOA74" s="14"/>
      <c r="TOB74" s="14"/>
      <c r="TOC74" s="14"/>
      <c r="TOD74" s="14"/>
      <c r="TOE74" s="14"/>
      <c r="TOF74" s="14"/>
      <c r="TOG74" s="14"/>
      <c r="TOH74" s="14"/>
      <c r="TOI74" s="14"/>
      <c r="TOJ74" s="14"/>
      <c r="TOK74" s="14"/>
      <c r="TOL74" s="14"/>
      <c r="TOM74" s="14"/>
      <c r="TON74" s="14"/>
      <c r="TOO74" s="14"/>
      <c r="TOP74" s="14"/>
      <c r="TOQ74" s="14"/>
      <c r="TOR74" s="14"/>
      <c r="TOS74" s="14"/>
      <c r="TOT74" s="14"/>
      <c r="TOU74" s="14"/>
      <c r="TOV74" s="14"/>
      <c r="TOW74" s="14"/>
      <c r="TOX74" s="14"/>
      <c r="TOY74" s="14"/>
      <c r="TOZ74" s="14"/>
      <c r="TPA74" s="14"/>
      <c r="TPB74" s="14"/>
      <c r="TPC74" s="14"/>
      <c r="TPD74" s="14"/>
      <c r="TPE74" s="14"/>
      <c r="TPF74" s="14"/>
      <c r="TPG74" s="14"/>
      <c r="TPH74" s="14"/>
      <c r="TPI74" s="14"/>
      <c r="TPJ74" s="14"/>
      <c r="TPK74" s="14"/>
      <c r="TPL74" s="14"/>
      <c r="TPM74" s="14"/>
      <c r="TPN74" s="14"/>
      <c r="TPO74" s="14"/>
      <c r="TPP74" s="14"/>
      <c r="TPQ74" s="14"/>
      <c r="TPR74" s="14"/>
      <c r="TPS74" s="14"/>
      <c r="TPT74" s="14"/>
      <c r="TPU74" s="14"/>
      <c r="TPV74" s="14"/>
      <c r="TPW74" s="14"/>
      <c r="TPX74" s="14"/>
      <c r="TPY74" s="14"/>
      <c r="TPZ74" s="14"/>
      <c r="TQA74" s="14"/>
      <c r="TQB74" s="14"/>
      <c r="TQC74" s="14"/>
      <c r="TQD74" s="14"/>
      <c r="TQE74" s="14"/>
      <c r="TQF74" s="14"/>
      <c r="TQG74" s="14"/>
      <c r="TQH74" s="14"/>
      <c r="TQI74" s="14"/>
      <c r="TQJ74" s="14"/>
      <c r="TQK74" s="14"/>
      <c r="TQL74" s="14"/>
      <c r="TQM74" s="14"/>
      <c r="TQN74" s="14"/>
      <c r="TQO74" s="14"/>
      <c r="TQP74" s="14"/>
      <c r="TQQ74" s="14"/>
      <c r="TQR74" s="14"/>
      <c r="TQS74" s="14"/>
      <c r="TQT74" s="14"/>
      <c r="TQU74" s="14"/>
      <c r="TQV74" s="14"/>
      <c r="TQW74" s="14"/>
      <c r="TQX74" s="14"/>
      <c r="TQY74" s="14"/>
      <c r="TQZ74" s="14"/>
      <c r="TRA74" s="14"/>
      <c r="TRB74" s="14"/>
      <c r="TRC74" s="14"/>
      <c r="TRD74" s="14"/>
      <c r="TRE74" s="14"/>
      <c r="TRF74" s="14"/>
      <c r="TRG74" s="14"/>
      <c r="TRH74" s="14"/>
      <c r="TRI74" s="14"/>
      <c r="TRJ74" s="14"/>
      <c r="TRK74" s="14"/>
      <c r="TRL74" s="14"/>
      <c r="TRM74" s="14"/>
      <c r="TRN74" s="14"/>
      <c r="TRO74" s="14"/>
      <c r="TRP74" s="14"/>
      <c r="TRQ74" s="14"/>
      <c r="TRR74" s="14"/>
      <c r="TRS74" s="14"/>
      <c r="TRT74" s="14"/>
      <c r="TRU74" s="14"/>
      <c r="TRV74" s="14"/>
      <c r="TRW74" s="14"/>
      <c r="TRX74" s="14"/>
      <c r="TRY74" s="14"/>
      <c r="TRZ74" s="14"/>
      <c r="TSA74" s="14"/>
      <c r="TSB74" s="14"/>
      <c r="TSC74" s="14"/>
      <c r="TSD74" s="14"/>
      <c r="TSE74" s="14"/>
      <c r="TSF74" s="14"/>
      <c r="TSG74" s="14"/>
      <c r="TSH74" s="14"/>
      <c r="TSI74" s="14"/>
      <c r="TSJ74" s="14"/>
      <c r="TSK74" s="14"/>
      <c r="TSL74" s="14"/>
      <c r="TSM74" s="14"/>
      <c r="TSN74" s="14"/>
      <c r="TSO74" s="14"/>
      <c r="TSP74" s="14"/>
      <c r="TSQ74" s="14"/>
      <c r="TSR74" s="14"/>
      <c r="TSS74" s="14"/>
      <c r="TST74" s="14"/>
      <c r="TSU74" s="14"/>
      <c r="TSV74" s="14"/>
      <c r="TSW74" s="14"/>
      <c r="TSX74" s="14"/>
      <c r="TSY74" s="14"/>
      <c r="TSZ74" s="14"/>
      <c r="TTA74" s="14"/>
      <c r="TTB74" s="14"/>
      <c r="TTC74" s="14"/>
      <c r="TTD74" s="14"/>
      <c r="TTE74" s="14"/>
      <c r="TTF74" s="14"/>
      <c r="TTG74" s="14"/>
      <c r="TTH74" s="14"/>
      <c r="TTI74" s="14"/>
      <c r="TTJ74" s="14"/>
      <c r="TTK74" s="14"/>
      <c r="TTL74" s="14"/>
      <c r="TTM74" s="14"/>
      <c r="TTN74" s="14"/>
      <c r="TTO74" s="14"/>
      <c r="TTP74" s="14"/>
      <c r="TTQ74" s="14"/>
      <c r="TTR74" s="14"/>
      <c r="TTS74" s="14"/>
      <c r="TTT74" s="14"/>
      <c r="TTU74" s="14"/>
      <c r="TTV74" s="14"/>
      <c r="TTW74" s="14"/>
      <c r="TTX74" s="14"/>
      <c r="TTY74" s="14"/>
      <c r="TTZ74" s="14"/>
      <c r="TUA74" s="14"/>
      <c r="TUB74" s="14"/>
      <c r="TUC74" s="14"/>
      <c r="TUD74" s="14"/>
      <c r="TUE74" s="14"/>
      <c r="TUF74" s="14"/>
      <c r="TUG74" s="14"/>
      <c r="TUH74" s="14"/>
      <c r="TUI74" s="14"/>
      <c r="TUJ74" s="14"/>
      <c r="TUK74" s="14"/>
      <c r="TUL74" s="14"/>
      <c r="TUM74" s="14"/>
      <c r="TUN74" s="14"/>
      <c r="TUO74" s="14"/>
      <c r="TUP74" s="14"/>
      <c r="TUQ74" s="14"/>
      <c r="TUR74" s="14"/>
      <c r="TUS74" s="14"/>
      <c r="TUT74" s="14"/>
      <c r="TUU74" s="14"/>
      <c r="TUV74" s="14"/>
      <c r="TUW74" s="14"/>
      <c r="TUX74" s="14"/>
      <c r="TUY74" s="14"/>
      <c r="TUZ74" s="14"/>
      <c r="TVA74" s="14"/>
      <c r="TVB74" s="14"/>
      <c r="TVC74" s="14"/>
      <c r="TVD74" s="14"/>
      <c r="TVE74" s="14"/>
      <c r="TVF74" s="14"/>
      <c r="TVG74" s="14"/>
      <c r="TVH74" s="14"/>
      <c r="TVI74" s="14"/>
      <c r="TVJ74" s="14"/>
      <c r="TVK74" s="14"/>
      <c r="TVL74" s="14"/>
      <c r="TVM74" s="14"/>
      <c r="TVN74" s="14"/>
      <c r="TVO74" s="14"/>
      <c r="TVP74" s="14"/>
      <c r="TVQ74" s="14"/>
      <c r="TVR74" s="14"/>
      <c r="TVS74" s="14"/>
      <c r="TVT74" s="14"/>
      <c r="TVU74" s="14"/>
      <c r="TVV74" s="14"/>
      <c r="TVW74" s="14"/>
      <c r="TVX74" s="14"/>
      <c r="TVY74" s="14"/>
      <c r="TVZ74" s="14"/>
      <c r="TWA74" s="14"/>
      <c r="TWB74" s="14"/>
      <c r="TWC74" s="14"/>
      <c r="TWD74" s="14"/>
      <c r="TWE74" s="14"/>
      <c r="TWF74" s="14"/>
      <c r="TWG74" s="14"/>
      <c r="TWH74" s="14"/>
      <c r="TWI74" s="14"/>
      <c r="TWJ74" s="14"/>
      <c r="TWK74" s="14"/>
      <c r="TWL74" s="14"/>
      <c r="TWM74" s="14"/>
      <c r="TWN74" s="14"/>
      <c r="TWO74" s="14"/>
      <c r="TWP74" s="14"/>
      <c r="TWQ74" s="14"/>
      <c r="TWR74" s="14"/>
      <c r="TWS74" s="14"/>
      <c r="TWT74" s="14"/>
      <c r="TWU74" s="14"/>
      <c r="TWV74" s="14"/>
      <c r="TWW74" s="14"/>
      <c r="TWX74" s="14"/>
      <c r="TWY74" s="14"/>
      <c r="TWZ74" s="14"/>
      <c r="TXA74" s="14"/>
      <c r="TXB74" s="14"/>
      <c r="TXC74" s="14"/>
      <c r="TXD74" s="14"/>
      <c r="TXE74" s="14"/>
      <c r="TXF74" s="14"/>
      <c r="TXG74" s="14"/>
      <c r="TXH74" s="14"/>
      <c r="TXI74" s="14"/>
      <c r="TXJ74" s="14"/>
      <c r="TXK74" s="14"/>
      <c r="TXL74" s="14"/>
      <c r="TXM74" s="14"/>
      <c r="TXN74" s="14"/>
      <c r="TXO74" s="14"/>
      <c r="TXP74" s="14"/>
      <c r="TXQ74" s="14"/>
      <c r="TXR74" s="14"/>
      <c r="TXS74" s="14"/>
      <c r="TXT74" s="14"/>
      <c r="TXU74" s="14"/>
      <c r="TXV74" s="14"/>
      <c r="TXW74" s="14"/>
      <c r="TXX74" s="14"/>
      <c r="TXY74" s="14"/>
      <c r="TXZ74" s="14"/>
      <c r="TYA74" s="14"/>
      <c r="TYB74" s="14"/>
      <c r="TYC74" s="14"/>
      <c r="TYD74" s="14"/>
      <c r="TYE74" s="14"/>
      <c r="TYF74" s="14"/>
      <c r="TYG74" s="14"/>
      <c r="TYH74" s="14"/>
      <c r="TYI74" s="14"/>
      <c r="TYJ74" s="14"/>
      <c r="TYK74" s="14"/>
      <c r="TYL74" s="14"/>
      <c r="TYM74" s="14"/>
      <c r="TYN74" s="14"/>
      <c r="TYO74" s="14"/>
      <c r="TYP74" s="14"/>
      <c r="TYQ74" s="14"/>
      <c r="TYR74" s="14"/>
      <c r="TYS74" s="14"/>
      <c r="TYT74" s="14"/>
      <c r="TYU74" s="14"/>
      <c r="TYV74" s="14"/>
      <c r="TYW74" s="14"/>
      <c r="TYX74" s="14"/>
      <c r="TYY74" s="14"/>
      <c r="TYZ74" s="14"/>
      <c r="TZA74" s="14"/>
      <c r="TZB74" s="14"/>
      <c r="TZC74" s="14"/>
      <c r="TZD74" s="14"/>
      <c r="TZE74" s="14"/>
      <c r="TZF74" s="14"/>
      <c r="TZG74" s="14"/>
      <c r="TZH74" s="14"/>
      <c r="TZI74" s="14"/>
      <c r="TZJ74" s="14"/>
      <c r="TZK74" s="14"/>
      <c r="TZL74" s="14"/>
      <c r="TZM74" s="14"/>
      <c r="TZN74" s="14"/>
      <c r="TZO74" s="14"/>
      <c r="TZP74" s="14"/>
      <c r="TZQ74" s="14"/>
      <c r="TZR74" s="14"/>
      <c r="TZS74" s="14"/>
      <c r="TZT74" s="14"/>
      <c r="TZU74" s="14"/>
      <c r="TZV74" s="14"/>
      <c r="TZW74" s="14"/>
      <c r="TZX74" s="14"/>
      <c r="TZY74" s="14"/>
      <c r="TZZ74" s="14"/>
      <c r="UAA74" s="14"/>
      <c r="UAB74" s="14"/>
      <c r="UAC74" s="14"/>
      <c r="UAD74" s="14"/>
      <c r="UAE74" s="14"/>
      <c r="UAF74" s="14"/>
      <c r="UAG74" s="14"/>
      <c r="UAH74" s="14"/>
      <c r="UAI74" s="14"/>
      <c r="UAJ74" s="14"/>
      <c r="UAK74" s="14"/>
      <c r="UAL74" s="14"/>
      <c r="UAM74" s="14"/>
      <c r="UAN74" s="14"/>
      <c r="UAO74" s="14"/>
      <c r="UAP74" s="14"/>
      <c r="UAQ74" s="14"/>
      <c r="UAR74" s="14"/>
      <c r="UAS74" s="14"/>
      <c r="UAT74" s="14"/>
      <c r="UAU74" s="14"/>
      <c r="UAV74" s="14"/>
      <c r="UAW74" s="14"/>
      <c r="UAX74" s="14"/>
      <c r="UAY74" s="14"/>
      <c r="UAZ74" s="14"/>
      <c r="UBA74" s="14"/>
      <c r="UBB74" s="14"/>
      <c r="UBC74" s="14"/>
      <c r="UBD74" s="14"/>
      <c r="UBE74" s="14"/>
      <c r="UBF74" s="14"/>
      <c r="UBG74" s="14"/>
      <c r="UBH74" s="14"/>
      <c r="UBI74" s="14"/>
      <c r="UBJ74" s="14"/>
      <c r="UBK74" s="14"/>
      <c r="UBL74" s="14"/>
      <c r="UBM74" s="14"/>
      <c r="UBN74" s="14"/>
      <c r="UBO74" s="14"/>
      <c r="UBP74" s="14"/>
      <c r="UBQ74" s="14"/>
      <c r="UBR74" s="14"/>
      <c r="UBS74" s="14"/>
      <c r="UBT74" s="14"/>
      <c r="UBU74" s="14"/>
      <c r="UBV74" s="14"/>
      <c r="UBW74" s="14"/>
      <c r="UBX74" s="14"/>
      <c r="UBY74" s="14"/>
      <c r="UBZ74" s="14"/>
      <c r="UCA74" s="14"/>
      <c r="UCB74" s="14"/>
      <c r="UCC74" s="14"/>
      <c r="UCD74" s="14"/>
      <c r="UCE74" s="14"/>
      <c r="UCF74" s="14"/>
      <c r="UCG74" s="14"/>
      <c r="UCH74" s="14"/>
      <c r="UCI74" s="14"/>
      <c r="UCJ74" s="14"/>
      <c r="UCK74" s="14"/>
      <c r="UCL74" s="14"/>
      <c r="UCM74" s="14"/>
      <c r="UCN74" s="14"/>
      <c r="UCO74" s="14"/>
      <c r="UCP74" s="14"/>
      <c r="UCQ74" s="14"/>
      <c r="UCR74" s="14"/>
      <c r="UCS74" s="14"/>
      <c r="UCT74" s="14"/>
      <c r="UCU74" s="14"/>
      <c r="UCV74" s="14"/>
      <c r="UCW74" s="14"/>
      <c r="UCX74" s="14"/>
      <c r="UCY74" s="14"/>
      <c r="UCZ74" s="14"/>
      <c r="UDA74" s="14"/>
      <c r="UDB74" s="14"/>
      <c r="UDC74" s="14"/>
      <c r="UDD74" s="14"/>
      <c r="UDE74" s="14"/>
      <c r="UDF74" s="14"/>
      <c r="UDG74" s="14"/>
      <c r="UDH74" s="14"/>
      <c r="UDI74" s="14"/>
      <c r="UDJ74" s="14"/>
      <c r="UDK74" s="14"/>
      <c r="UDL74" s="14"/>
      <c r="UDM74" s="14"/>
      <c r="UDN74" s="14"/>
      <c r="UDO74" s="14"/>
      <c r="UDP74" s="14"/>
      <c r="UDQ74" s="14"/>
      <c r="UDR74" s="14"/>
      <c r="UDS74" s="14"/>
      <c r="UDT74" s="14"/>
      <c r="UDU74" s="14"/>
      <c r="UDV74" s="14"/>
      <c r="UDW74" s="14"/>
      <c r="UDX74" s="14"/>
      <c r="UDY74" s="14"/>
      <c r="UDZ74" s="14"/>
      <c r="UEA74" s="14"/>
      <c r="UEB74" s="14"/>
      <c r="UEC74" s="14"/>
      <c r="UED74" s="14"/>
      <c r="UEE74" s="14"/>
      <c r="UEF74" s="14"/>
      <c r="UEG74" s="14"/>
      <c r="UEH74" s="14"/>
      <c r="UEI74" s="14"/>
      <c r="UEJ74" s="14"/>
      <c r="UEK74" s="14"/>
      <c r="UEL74" s="14"/>
      <c r="UEM74" s="14"/>
      <c r="UEN74" s="14"/>
      <c r="UEO74" s="14"/>
      <c r="UEP74" s="14"/>
      <c r="UEQ74" s="14"/>
      <c r="UER74" s="14"/>
      <c r="UES74" s="14"/>
      <c r="UET74" s="14"/>
      <c r="UEU74" s="14"/>
      <c r="UEV74" s="14"/>
      <c r="UEW74" s="14"/>
      <c r="UEX74" s="14"/>
      <c r="UEY74" s="14"/>
      <c r="UEZ74" s="14"/>
      <c r="UFA74" s="14"/>
      <c r="UFB74" s="14"/>
      <c r="UFC74" s="14"/>
      <c r="UFD74" s="14"/>
      <c r="UFE74" s="14"/>
      <c r="UFF74" s="14"/>
      <c r="UFG74" s="14"/>
      <c r="UFH74" s="14"/>
      <c r="UFI74" s="14"/>
      <c r="UFJ74" s="14"/>
      <c r="UFK74" s="14"/>
      <c r="UFL74" s="14"/>
      <c r="UFM74" s="14"/>
      <c r="UFN74" s="14"/>
      <c r="UFO74" s="14"/>
      <c r="UFP74" s="14"/>
      <c r="UFQ74" s="14"/>
      <c r="UFR74" s="14"/>
      <c r="UFS74" s="14"/>
      <c r="UFT74" s="14"/>
      <c r="UFU74" s="14"/>
      <c r="UFV74" s="14"/>
      <c r="UFW74" s="14"/>
      <c r="UFX74" s="14"/>
      <c r="UFY74" s="14"/>
      <c r="UFZ74" s="14"/>
      <c r="UGA74" s="14"/>
      <c r="UGB74" s="14"/>
      <c r="UGC74" s="14"/>
      <c r="UGD74" s="14"/>
      <c r="UGE74" s="14"/>
      <c r="UGF74" s="14"/>
      <c r="UGG74" s="14"/>
      <c r="UGH74" s="14"/>
      <c r="UGI74" s="14"/>
      <c r="UGJ74" s="14"/>
      <c r="UGK74" s="14"/>
      <c r="UGL74" s="14"/>
      <c r="UGM74" s="14"/>
      <c r="UGN74" s="14"/>
      <c r="UGO74" s="14"/>
      <c r="UGP74" s="14"/>
      <c r="UGQ74" s="14"/>
      <c r="UGR74" s="14"/>
      <c r="UGS74" s="14"/>
      <c r="UGT74" s="14"/>
      <c r="UGU74" s="14"/>
      <c r="UGV74" s="14"/>
      <c r="UGW74" s="14"/>
      <c r="UGX74" s="14"/>
      <c r="UGY74" s="14"/>
      <c r="UGZ74" s="14"/>
      <c r="UHA74" s="14"/>
      <c r="UHB74" s="14"/>
      <c r="UHC74" s="14"/>
      <c r="UHD74" s="14"/>
      <c r="UHE74" s="14"/>
      <c r="UHF74" s="14"/>
      <c r="UHG74" s="14"/>
      <c r="UHH74" s="14"/>
      <c r="UHI74" s="14"/>
      <c r="UHJ74" s="14"/>
      <c r="UHK74" s="14"/>
      <c r="UHL74" s="14"/>
      <c r="UHM74" s="14"/>
      <c r="UHN74" s="14"/>
      <c r="UHO74" s="14"/>
      <c r="UHP74" s="14"/>
      <c r="UHQ74" s="14"/>
      <c r="UHR74" s="14"/>
      <c r="UHS74" s="14"/>
      <c r="UHT74" s="14"/>
      <c r="UHU74" s="14"/>
      <c r="UHV74" s="14"/>
      <c r="UHW74" s="14"/>
      <c r="UHX74" s="14"/>
      <c r="UHY74" s="14"/>
      <c r="UHZ74" s="14"/>
      <c r="UIA74" s="14"/>
      <c r="UIB74" s="14"/>
      <c r="UIC74" s="14"/>
      <c r="UID74" s="14"/>
      <c r="UIE74" s="14"/>
      <c r="UIF74" s="14"/>
      <c r="UIG74" s="14"/>
      <c r="UIH74" s="14"/>
      <c r="UII74" s="14"/>
      <c r="UIJ74" s="14"/>
      <c r="UIK74" s="14"/>
      <c r="UIL74" s="14"/>
      <c r="UIM74" s="14"/>
      <c r="UIN74" s="14"/>
      <c r="UIO74" s="14"/>
      <c r="UIP74" s="14"/>
      <c r="UIQ74" s="14"/>
      <c r="UIR74" s="14"/>
      <c r="UIS74" s="14"/>
      <c r="UIT74" s="14"/>
      <c r="UIU74" s="14"/>
      <c r="UIV74" s="14"/>
      <c r="UIW74" s="14"/>
      <c r="UIX74" s="14"/>
      <c r="UIY74" s="14"/>
      <c r="UIZ74" s="14"/>
      <c r="UJA74" s="14"/>
      <c r="UJB74" s="14"/>
      <c r="UJC74" s="14"/>
      <c r="UJD74" s="14"/>
      <c r="UJE74" s="14"/>
      <c r="UJF74" s="14"/>
      <c r="UJG74" s="14"/>
      <c r="UJH74" s="14"/>
      <c r="UJI74" s="14"/>
      <c r="UJJ74" s="14"/>
      <c r="UJK74" s="14"/>
      <c r="UJL74" s="14"/>
      <c r="UJM74" s="14"/>
      <c r="UJN74" s="14"/>
      <c r="UJO74" s="14"/>
      <c r="UJP74" s="14"/>
      <c r="UJQ74" s="14"/>
      <c r="UJR74" s="14"/>
      <c r="UJS74" s="14"/>
      <c r="UJT74" s="14"/>
      <c r="UJU74" s="14"/>
      <c r="UJV74" s="14"/>
      <c r="UJW74" s="14"/>
      <c r="UJX74" s="14"/>
      <c r="UJY74" s="14"/>
      <c r="UJZ74" s="14"/>
      <c r="UKA74" s="14"/>
      <c r="UKB74" s="14"/>
      <c r="UKC74" s="14"/>
      <c r="UKD74" s="14"/>
      <c r="UKE74" s="14"/>
      <c r="UKF74" s="14"/>
      <c r="UKG74" s="14"/>
      <c r="UKH74" s="14"/>
      <c r="UKI74" s="14"/>
      <c r="UKJ74" s="14"/>
      <c r="UKK74" s="14"/>
      <c r="UKL74" s="14"/>
      <c r="UKM74" s="14"/>
      <c r="UKN74" s="14"/>
      <c r="UKO74" s="14"/>
      <c r="UKP74" s="14"/>
      <c r="UKQ74" s="14"/>
      <c r="UKR74" s="14"/>
      <c r="UKS74" s="14"/>
      <c r="UKT74" s="14"/>
      <c r="UKU74" s="14"/>
      <c r="UKV74" s="14"/>
      <c r="UKW74" s="14"/>
      <c r="UKX74" s="14"/>
      <c r="UKY74" s="14"/>
      <c r="UKZ74" s="14"/>
      <c r="ULA74" s="14"/>
      <c r="ULB74" s="14"/>
      <c r="ULC74" s="14"/>
      <c r="ULD74" s="14"/>
      <c r="ULE74" s="14"/>
      <c r="ULF74" s="14"/>
      <c r="ULG74" s="14"/>
      <c r="ULH74" s="14"/>
      <c r="ULI74" s="14"/>
      <c r="ULJ74" s="14"/>
      <c r="ULK74" s="14"/>
      <c r="ULL74" s="14"/>
      <c r="ULM74" s="14"/>
      <c r="ULN74" s="14"/>
      <c r="ULO74" s="14"/>
      <c r="ULP74" s="14"/>
      <c r="ULQ74" s="14"/>
      <c r="ULR74" s="14"/>
      <c r="ULS74" s="14"/>
      <c r="ULT74" s="14"/>
      <c r="ULU74" s="14"/>
      <c r="ULV74" s="14"/>
      <c r="ULW74" s="14"/>
      <c r="ULX74" s="14"/>
      <c r="ULY74" s="14"/>
      <c r="ULZ74" s="14"/>
      <c r="UMA74" s="14"/>
      <c r="UMB74" s="14"/>
      <c r="UMC74" s="14"/>
      <c r="UMD74" s="14"/>
      <c r="UME74" s="14"/>
      <c r="UMF74" s="14"/>
      <c r="UMG74" s="14"/>
      <c r="UMH74" s="14"/>
      <c r="UMI74" s="14"/>
      <c r="UMJ74" s="14"/>
      <c r="UMK74" s="14"/>
      <c r="UML74" s="14"/>
      <c r="UMM74" s="14"/>
      <c r="UMN74" s="14"/>
      <c r="UMO74" s="14"/>
      <c r="UMP74" s="14"/>
      <c r="UMQ74" s="14"/>
      <c r="UMR74" s="14"/>
      <c r="UMS74" s="14"/>
      <c r="UMT74" s="14"/>
      <c r="UMU74" s="14"/>
      <c r="UMV74" s="14"/>
      <c r="UMW74" s="14"/>
      <c r="UMX74" s="14"/>
      <c r="UMY74" s="14"/>
      <c r="UMZ74" s="14"/>
      <c r="UNA74" s="14"/>
      <c r="UNB74" s="14"/>
      <c r="UNC74" s="14"/>
      <c r="UND74" s="14"/>
      <c r="UNE74" s="14"/>
      <c r="UNF74" s="14"/>
      <c r="UNG74" s="14"/>
      <c r="UNH74" s="14"/>
      <c r="UNI74" s="14"/>
      <c r="UNJ74" s="14"/>
      <c r="UNK74" s="14"/>
      <c r="UNL74" s="14"/>
      <c r="UNM74" s="14"/>
      <c r="UNN74" s="14"/>
      <c r="UNO74" s="14"/>
      <c r="UNP74" s="14"/>
      <c r="UNQ74" s="14"/>
      <c r="UNR74" s="14"/>
      <c r="UNS74" s="14"/>
      <c r="UNT74" s="14"/>
      <c r="UNU74" s="14"/>
      <c r="UNV74" s="14"/>
      <c r="UNW74" s="14"/>
      <c r="UNX74" s="14"/>
      <c r="UNY74" s="14"/>
      <c r="UNZ74" s="14"/>
      <c r="UOA74" s="14"/>
      <c r="UOB74" s="14"/>
      <c r="UOC74" s="14"/>
      <c r="UOD74" s="14"/>
      <c r="UOE74" s="14"/>
      <c r="UOF74" s="14"/>
      <c r="UOG74" s="14"/>
      <c r="UOH74" s="14"/>
      <c r="UOI74" s="14"/>
      <c r="UOJ74" s="14"/>
      <c r="UOK74" s="14"/>
      <c r="UOL74" s="14"/>
      <c r="UOM74" s="14"/>
      <c r="UON74" s="14"/>
      <c r="UOO74" s="14"/>
      <c r="UOP74" s="14"/>
      <c r="UOQ74" s="14"/>
      <c r="UOR74" s="14"/>
      <c r="UOS74" s="14"/>
      <c r="UOT74" s="14"/>
      <c r="UOU74" s="14"/>
      <c r="UOV74" s="14"/>
      <c r="UOW74" s="14"/>
      <c r="UOX74" s="14"/>
      <c r="UOY74" s="14"/>
      <c r="UOZ74" s="14"/>
      <c r="UPA74" s="14"/>
      <c r="UPB74" s="14"/>
      <c r="UPC74" s="14"/>
      <c r="UPD74" s="14"/>
      <c r="UPE74" s="14"/>
      <c r="UPF74" s="14"/>
      <c r="UPG74" s="14"/>
      <c r="UPH74" s="14"/>
      <c r="UPI74" s="14"/>
      <c r="UPJ74" s="14"/>
      <c r="UPK74" s="14"/>
      <c r="UPL74" s="14"/>
      <c r="UPM74" s="14"/>
      <c r="UPN74" s="14"/>
      <c r="UPO74" s="14"/>
      <c r="UPP74" s="14"/>
      <c r="UPQ74" s="14"/>
      <c r="UPR74" s="14"/>
      <c r="UPS74" s="14"/>
      <c r="UPT74" s="14"/>
      <c r="UPU74" s="14"/>
      <c r="UPV74" s="14"/>
      <c r="UPW74" s="14"/>
      <c r="UPX74" s="14"/>
      <c r="UPY74" s="14"/>
      <c r="UPZ74" s="14"/>
      <c r="UQA74" s="14"/>
      <c r="UQB74" s="14"/>
      <c r="UQC74" s="14"/>
      <c r="UQD74" s="14"/>
      <c r="UQE74" s="14"/>
      <c r="UQF74" s="14"/>
      <c r="UQG74" s="14"/>
      <c r="UQH74" s="14"/>
      <c r="UQI74" s="14"/>
      <c r="UQJ74" s="14"/>
      <c r="UQK74" s="14"/>
      <c r="UQL74" s="14"/>
      <c r="UQM74" s="14"/>
      <c r="UQN74" s="14"/>
      <c r="UQO74" s="14"/>
      <c r="UQP74" s="14"/>
      <c r="UQQ74" s="14"/>
      <c r="UQR74" s="14"/>
      <c r="UQS74" s="14"/>
      <c r="UQT74" s="14"/>
      <c r="UQU74" s="14"/>
      <c r="UQV74" s="14"/>
      <c r="UQW74" s="14"/>
      <c r="UQX74" s="14"/>
      <c r="UQY74" s="14"/>
      <c r="UQZ74" s="14"/>
      <c r="URA74" s="14"/>
      <c r="URB74" s="14"/>
      <c r="URC74" s="14"/>
      <c r="URD74" s="14"/>
      <c r="URE74" s="14"/>
      <c r="URF74" s="14"/>
      <c r="URG74" s="14"/>
      <c r="URH74" s="14"/>
      <c r="URI74" s="14"/>
      <c r="URJ74" s="14"/>
      <c r="URK74" s="14"/>
      <c r="URL74" s="14"/>
      <c r="URM74" s="14"/>
      <c r="URN74" s="14"/>
      <c r="URO74" s="14"/>
      <c r="URP74" s="14"/>
      <c r="URQ74" s="14"/>
      <c r="URR74" s="14"/>
      <c r="URS74" s="14"/>
      <c r="URT74" s="14"/>
      <c r="URU74" s="14"/>
      <c r="URV74" s="14"/>
      <c r="URW74" s="14"/>
      <c r="URX74" s="14"/>
      <c r="URY74" s="14"/>
      <c r="URZ74" s="14"/>
      <c r="USA74" s="14"/>
      <c r="USB74" s="14"/>
      <c r="USC74" s="14"/>
      <c r="USD74" s="14"/>
      <c r="USE74" s="14"/>
      <c r="USF74" s="14"/>
      <c r="USG74" s="14"/>
      <c r="USH74" s="14"/>
      <c r="USI74" s="14"/>
      <c r="USJ74" s="14"/>
      <c r="USK74" s="14"/>
      <c r="USL74" s="14"/>
      <c r="USM74" s="14"/>
      <c r="USN74" s="14"/>
      <c r="USO74" s="14"/>
      <c r="USP74" s="14"/>
      <c r="USQ74" s="14"/>
      <c r="USR74" s="14"/>
      <c r="USS74" s="14"/>
      <c r="UST74" s="14"/>
      <c r="USU74" s="14"/>
      <c r="USV74" s="14"/>
      <c r="USW74" s="14"/>
      <c r="USX74" s="14"/>
      <c r="USY74" s="14"/>
      <c r="USZ74" s="14"/>
      <c r="UTA74" s="14"/>
      <c r="UTB74" s="14"/>
      <c r="UTC74" s="14"/>
      <c r="UTD74" s="14"/>
      <c r="UTE74" s="14"/>
      <c r="UTF74" s="14"/>
      <c r="UTG74" s="14"/>
      <c r="UTH74" s="14"/>
      <c r="UTI74" s="14"/>
      <c r="UTJ74" s="14"/>
      <c r="UTK74" s="14"/>
      <c r="UTL74" s="14"/>
      <c r="UTM74" s="14"/>
      <c r="UTN74" s="14"/>
      <c r="UTO74" s="14"/>
      <c r="UTP74" s="14"/>
      <c r="UTQ74" s="14"/>
      <c r="UTR74" s="14"/>
      <c r="UTS74" s="14"/>
      <c r="UTT74" s="14"/>
      <c r="UTU74" s="14"/>
      <c r="UTV74" s="14"/>
      <c r="UTW74" s="14"/>
      <c r="UTX74" s="14"/>
      <c r="UTY74" s="14"/>
      <c r="UTZ74" s="14"/>
      <c r="UUA74" s="14"/>
      <c r="UUB74" s="14"/>
      <c r="UUC74" s="14"/>
      <c r="UUD74" s="14"/>
      <c r="UUE74" s="14"/>
      <c r="UUF74" s="14"/>
      <c r="UUG74" s="14"/>
      <c r="UUH74" s="14"/>
      <c r="UUI74" s="14"/>
      <c r="UUJ74" s="14"/>
      <c r="UUK74" s="14"/>
      <c r="UUL74" s="14"/>
      <c r="UUM74" s="14"/>
      <c r="UUN74" s="14"/>
      <c r="UUO74" s="14"/>
      <c r="UUP74" s="14"/>
      <c r="UUQ74" s="14"/>
      <c r="UUR74" s="14"/>
      <c r="UUS74" s="14"/>
      <c r="UUT74" s="14"/>
      <c r="UUU74" s="14"/>
      <c r="UUV74" s="14"/>
      <c r="UUW74" s="14"/>
      <c r="UUX74" s="14"/>
      <c r="UUY74" s="14"/>
      <c r="UUZ74" s="14"/>
      <c r="UVA74" s="14"/>
      <c r="UVB74" s="14"/>
      <c r="UVC74" s="14"/>
      <c r="UVD74" s="14"/>
      <c r="UVE74" s="14"/>
      <c r="UVF74" s="14"/>
      <c r="UVG74" s="14"/>
      <c r="UVH74" s="14"/>
      <c r="UVI74" s="14"/>
      <c r="UVJ74" s="14"/>
      <c r="UVK74" s="14"/>
      <c r="UVL74" s="14"/>
      <c r="UVM74" s="14"/>
      <c r="UVN74" s="14"/>
      <c r="UVO74" s="14"/>
      <c r="UVP74" s="14"/>
      <c r="UVQ74" s="14"/>
      <c r="UVR74" s="14"/>
      <c r="UVS74" s="14"/>
      <c r="UVT74" s="14"/>
      <c r="UVU74" s="14"/>
      <c r="UVV74" s="14"/>
      <c r="UVW74" s="14"/>
      <c r="UVX74" s="14"/>
      <c r="UVY74" s="14"/>
      <c r="UVZ74" s="14"/>
      <c r="UWA74" s="14"/>
      <c r="UWB74" s="14"/>
      <c r="UWC74" s="14"/>
      <c r="UWD74" s="14"/>
      <c r="UWE74" s="14"/>
      <c r="UWF74" s="14"/>
      <c r="UWG74" s="14"/>
      <c r="UWH74" s="14"/>
      <c r="UWI74" s="14"/>
      <c r="UWJ74" s="14"/>
      <c r="UWK74" s="14"/>
      <c r="UWL74" s="14"/>
      <c r="UWM74" s="14"/>
      <c r="UWN74" s="14"/>
      <c r="UWO74" s="14"/>
      <c r="UWP74" s="14"/>
      <c r="UWQ74" s="14"/>
      <c r="UWR74" s="14"/>
      <c r="UWS74" s="14"/>
      <c r="UWT74" s="14"/>
      <c r="UWU74" s="14"/>
      <c r="UWV74" s="14"/>
      <c r="UWW74" s="14"/>
      <c r="UWX74" s="14"/>
      <c r="UWY74" s="14"/>
      <c r="UWZ74" s="14"/>
      <c r="UXA74" s="14"/>
      <c r="UXB74" s="14"/>
      <c r="UXC74" s="14"/>
      <c r="UXD74" s="14"/>
      <c r="UXE74" s="14"/>
      <c r="UXF74" s="14"/>
      <c r="UXG74" s="14"/>
      <c r="UXH74" s="14"/>
      <c r="UXI74" s="14"/>
      <c r="UXJ74" s="14"/>
      <c r="UXK74" s="14"/>
      <c r="UXL74" s="14"/>
      <c r="UXM74" s="14"/>
      <c r="UXN74" s="14"/>
      <c r="UXO74" s="14"/>
      <c r="UXP74" s="14"/>
      <c r="UXQ74" s="14"/>
      <c r="UXR74" s="14"/>
      <c r="UXS74" s="14"/>
      <c r="UXT74" s="14"/>
      <c r="UXU74" s="14"/>
      <c r="UXV74" s="14"/>
      <c r="UXW74" s="14"/>
      <c r="UXX74" s="14"/>
      <c r="UXY74" s="14"/>
      <c r="UXZ74" s="14"/>
      <c r="UYA74" s="14"/>
      <c r="UYB74" s="14"/>
      <c r="UYC74" s="14"/>
      <c r="UYD74" s="14"/>
      <c r="UYE74" s="14"/>
      <c r="UYF74" s="14"/>
      <c r="UYG74" s="14"/>
      <c r="UYH74" s="14"/>
      <c r="UYI74" s="14"/>
      <c r="UYJ74" s="14"/>
      <c r="UYK74" s="14"/>
      <c r="UYL74" s="14"/>
      <c r="UYM74" s="14"/>
      <c r="UYN74" s="14"/>
      <c r="UYO74" s="14"/>
      <c r="UYP74" s="14"/>
      <c r="UYQ74" s="14"/>
      <c r="UYR74" s="14"/>
      <c r="UYS74" s="14"/>
      <c r="UYT74" s="14"/>
      <c r="UYU74" s="14"/>
      <c r="UYV74" s="14"/>
      <c r="UYW74" s="14"/>
      <c r="UYX74" s="14"/>
      <c r="UYY74" s="14"/>
      <c r="UYZ74" s="14"/>
      <c r="UZA74" s="14"/>
      <c r="UZB74" s="14"/>
      <c r="UZC74" s="14"/>
      <c r="UZD74" s="14"/>
      <c r="UZE74" s="14"/>
      <c r="UZF74" s="14"/>
      <c r="UZG74" s="14"/>
      <c r="UZH74" s="14"/>
      <c r="UZI74" s="14"/>
      <c r="UZJ74" s="14"/>
      <c r="UZK74" s="14"/>
      <c r="UZL74" s="14"/>
      <c r="UZM74" s="14"/>
      <c r="UZN74" s="14"/>
      <c r="UZO74" s="14"/>
      <c r="UZP74" s="14"/>
      <c r="UZQ74" s="14"/>
      <c r="UZR74" s="14"/>
      <c r="UZS74" s="14"/>
      <c r="UZT74" s="14"/>
      <c r="UZU74" s="14"/>
      <c r="UZV74" s="14"/>
      <c r="UZW74" s="14"/>
      <c r="UZX74" s="14"/>
      <c r="UZY74" s="14"/>
      <c r="UZZ74" s="14"/>
      <c r="VAA74" s="14"/>
      <c r="VAB74" s="14"/>
      <c r="VAC74" s="14"/>
      <c r="VAD74" s="14"/>
      <c r="VAE74" s="14"/>
      <c r="VAF74" s="14"/>
      <c r="VAG74" s="14"/>
      <c r="VAH74" s="14"/>
      <c r="VAI74" s="14"/>
      <c r="VAJ74" s="14"/>
      <c r="VAK74" s="14"/>
      <c r="VAL74" s="14"/>
      <c r="VAM74" s="14"/>
      <c r="VAN74" s="14"/>
      <c r="VAO74" s="14"/>
      <c r="VAP74" s="14"/>
      <c r="VAQ74" s="14"/>
      <c r="VAR74" s="14"/>
      <c r="VAS74" s="14"/>
      <c r="VAT74" s="14"/>
      <c r="VAU74" s="14"/>
      <c r="VAV74" s="14"/>
      <c r="VAW74" s="14"/>
      <c r="VAX74" s="14"/>
      <c r="VAY74" s="14"/>
      <c r="VAZ74" s="14"/>
      <c r="VBA74" s="14"/>
      <c r="VBB74" s="14"/>
      <c r="VBC74" s="14"/>
      <c r="VBD74" s="14"/>
      <c r="VBE74" s="14"/>
      <c r="VBF74" s="14"/>
      <c r="VBG74" s="14"/>
      <c r="VBH74" s="14"/>
      <c r="VBI74" s="14"/>
      <c r="VBJ74" s="14"/>
      <c r="VBK74" s="14"/>
      <c r="VBL74" s="14"/>
      <c r="VBM74" s="14"/>
      <c r="VBN74" s="14"/>
      <c r="VBO74" s="14"/>
      <c r="VBP74" s="14"/>
      <c r="VBQ74" s="14"/>
      <c r="VBR74" s="14"/>
      <c r="VBS74" s="14"/>
      <c r="VBT74" s="14"/>
      <c r="VBU74" s="14"/>
      <c r="VBV74" s="14"/>
      <c r="VBW74" s="14"/>
      <c r="VBX74" s="14"/>
      <c r="VBY74" s="14"/>
      <c r="VBZ74" s="14"/>
      <c r="VCA74" s="14"/>
      <c r="VCB74" s="14"/>
      <c r="VCC74" s="14"/>
      <c r="VCD74" s="14"/>
      <c r="VCE74" s="14"/>
      <c r="VCF74" s="14"/>
      <c r="VCG74" s="14"/>
      <c r="VCH74" s="14"/>
      <c r="VCI74" s="14"/>
      <c r="VCJ74" s="14"/>
      <c r="VCK74" s="14"/>
      <c r="VCL74" s="14"/>
      <c r="VCM74" s="14"/>
      <c r="VCN74" s="14"/>
      <c r="VCO74" s="14"/>
      <c r="VCP74" s="14"/>
      <c r="VCQ74" s="14"/>
      <c r="VCR74" s="14"/>
      <c r="VCS74" s="14"/>
      <c r="VCT74" s="14"/>
      <c r="VCU74" s="14"/>
      <c r="VCV74" s="14"/>
      <c r="VCW74" s="14"/>
      <c r="VCX74" s="14"/>
      <c r="VCY74" s="14"/>
      <c r="VCZ74" s="14"/>
      <c r="VDA74" s="14"/>
      <c r="VDB74" s="14"/>
      <c r="VDC74" s="14"/>
      <c r="VDD74" s="14"/>
      <c r="VDE74" s="14"/>
      <c r="VDF74" s="14"/>
      <c r="VDG74" s="14"/>
      <c r="VDH74" s="14"/>
      <c r="VDI74" s="14"/>
      <c r="VDJ74" s="14"/>
      <c r="VDK74" s="14"/>
      <c r="VDL74" s="14"/>
      <c r="VDM74" s="14"/>
      <c r="VDN74" s="14"/>
      <c r="VDO74" s="14"/>
      <c r="VDP74" s="14"/>
      <c r="VDQ74" s="14"/>
      <c r="VDR74" s="14"/>
      <c r="VDS74" s="14"/>
      <c r="VDT74" s="14"/>
      <c r="VDU74" s="14"/>
      <c r="VDV74" s="14"/>
      <c r="VDW74" s="14"/>
      <c r="VDX74" s="14"/>
      <c r="VDY74" s="14"/>
      <c r="VDZ74" s="14"/>
      <c r="VEA74" s="14"/>
      <c r="VEB74" s="14"/>
      <c r="VEC74" s="14"/>
      <c r="VED74" s="14"/>
      <c r="VEE74" s="14"/>
      <c r="VEF74" s="14"/>
      <c r="VEG74" s="14"/>
      <c r="VEH74" s="14"/>
      <c r="VEI74" s="14"/>
      <c r="VEJ74" s="14"/>
      <c r="VEK74" s="14"/>
      <c r="VEL74" s="14"/>
      <c r="VEM74" s="14"/>
      <c r="VEN74" s="14"/>
      <c r="VEO74" s="14"/>
      <c r="VEP74" s="14"/>
      <c r="VEQ74" s="14"/>
      <c r="VER74" s="14"/>
      <c r="VES74" s="14"/>
      <c r="VET74" s="14"/>
      <c r="VEU74" s="14"/>
      <c r="VEV74" s="14"/>
      <c r="VEW74" s="14"/>
      <c r="VEX74" s="14"/>
      <c r="VEY74" s="14"/>
      <c r="VEZ74" s="14"/>
      <c r="VFA74" s="14"/>
      <c r="VFB74" s="14"/>
      <c r="VFC74" s="14"/>
      <c r="VFD74" s="14"/>
      <c r="VFE74" s="14"/>
      <c r="VFF74" s="14"/>
      <c r="VFG74" s="14"/>
      <c r="VFH74" s="14"/>
      <c r="VFI74" s="14"/>
      <c r="VFJ74" s="14"/>
      <c r="VFK74" s="14"/>
      <c r="VFL74" s="14"/>
      <c r="VFM74" s="14"/>
      <c r="VFN74" s="14"/>
      <c r="VFO74" s="14"/>
      <c r="VFP74" s="14"/>
      <c r="VFQ74" s="14"/>
      <c r="VFR74" s="14"/>
      <c r="VFS74" s="14"/>
      <c r="VFT74" s="14"/>
      <c r="VFU74" s="14"/>
      <c r="VFV74" s="14"/>
      <c r="VFW74" s="14"/>
      <c r="VFX74" s="14"/>
      <c r="VFY74" s="14"/>
      <c r="VFZ74" s="14"/>
      <c r="VGA74" s="14"/>
      <c r="VGB74" s="14"/>
      <c r="VGC74" s="14"/>
      <c r="VGD74" s="14"/>
      <c r="VGE74" s="14"/>
      <c r="VGF74" s="14"/>
      <c r="VGG74" s="14"/>
      <c r="VGH74" s="14"/>
      <c r="VGI74" s="14"/>
      <c r="VGJ74" s="14"/>
      <c r="VGK74" s="14"/>
      <c r="VGL74" s="14"/>
      <c r="VGM74" s="14"/>
      <c r="VGN74" s="14"/>
      <c r="VGO74" s="14"/>
      <c r="VGP74" s="14"/>
      <c r="VGQ74" s="14"/>
      <c r="VGR74" s="14"/>
      <c r="VGS74" s="14"/>
      <c r="VGT74" s="14"/>
      <c r="VGU74" s="14"/>
      <c r="VGV74" s="14"/>
      <c r="VGW74" s="14"/>
      <c r="VGX74" s="14"/>
      <c r="VGY74" s="14"/>
      <c r="VGZ74" s="14"/>
      <c r="VHA74" s="14"/>
      <c r="VHB74" s="14"/>
      <c r="VHC74" s="14"/>
      <c r="VHD74" s="14"/>
      <c r="VHE74" s="14"/>
      <c r="VHF74" s="14"/>
      <c r="VHG74" s="14"/>
      <c r="VHH74" s="14"/>
      <c r="VHI74" s="14"/>
      <c r="VHJ74" s="14"/>
      <c r="VHK74" s="14"/>
      <c r="VHL74" s="14"/>
      <c r="VHM74" s="14"/>
      <c r="VHN74" s="14"/>
      <c r="VHO74" s="14"/>
      <c r="VHP74" s="14"/>
      <c r="VHQ74" s="14"/>
      <c r="VHR74" s="14"/>
      <c r="VHS74" s="14"/>
      <c r="VHT74" s="14"/>
      <c r="VHU74" s="14"/>
      <c r="VHV74" s="14"/>
      <c r="VHW74" s="14"/>
      <c r="VHX74" s="14"/>
      <c r="VHY74" s="14"/>
      <c r="VHZ74" s="14"/>
      <c r="VIA74" s="14"/>
      <c r="VIB74" s="14"/>
      <c r="VIC74" s="14"/>
      <c r="VID74" s="14"/>
      <c r="VIE74" s="14"/>
      <c r="VIF74" s="14"/>
      <c r="VIG74" s="14"/>
      <c r="VIH74" s="14"/>
      <c r="VII74" s="14"/>
      <c r="VIJ74" s="14"/>
      <c r="VIK74" s="14"/>
      <c r="VIL74" s="14"/>
      <c r="VIM74" s="14"/>
      <c r="VIN74" s="14"/>
      <c r="VIO74" s="14"/>
      <c r="VIP74" s="14"/>
      <c r="VIQ74" s="14"/>
      <c r="VIR74" s="14"/>
      <c r="VIS74" s="14"/>
      <c r="VIT74" s="14"/>
      <c r="VIU74" s="14"/>
      <c r="VIV74" s="14"/>
      <c r="VIW74" s="14"/>
      <c r="VIX74" s="14"/>
      <c r="VIY74" s="14"/>
      <c r="VIZ74" s="14"/>
      <c r="VJA74" s="14"/>
      <c r="VJB74" s="14"/>
      <c r="VJC74" s="14"/>
      <c r="VJD74" s="14"/>
      <c r="VJE74" s="14"/>
      <c r="VJF74" s="14"/>
      <c r="VJG74" s="14"/>
      <c r="VJH74" s="14"/>
      <c r="VJI74" s="14"/>
      <c r="VJJ74" s="14"/>
      <c r="VJK74" s="14"/>
      <c r="VJL74" s="14"/>
      <c r="VJM74" s="14"/>
      <c r="VJN74" s="14"/>
      <c r="VJO74" s="14"/>
      <c r="VJP74" s="14"/>
      <c r="VJQ74" s="14"/>
      <c r="VJR74" s="14"/>
      <c r="VJS74" s="14"/>
      <c r="VJT74" s="14"/>
      <c r="VJU74" s="14"/>
      <c r="VJV74" s="14"/>
      <c r="VJW74" s="14"/>
      <c r="VJX74" s="14"/>
      <c r="VJY74" s="14"/>
      <c r="VJZ74" s="14"/>
      <c r="VKA74" s="14"/>
      <c r="VKB74" s="14"/>
      <c r="VKC74" s="14"/>
      <c r="VKD74" s="14"/>
      <c r="VKE74" s="14"/>
      <c r="VKF74" s="14"/>
      <c r="VKG74" s="14"/>
      <c r="VKH74" s="14"/>
      <c r="VKI74" s="14"/>
      <c r="VKJ74" s="14"/>
      <c r="VKK74" s="14"/>
      <c r="VKL74" s="14"/>
      <c r="VKM74" s="14"/>
      <c r="VKN74" s="14"/>
      <c r="VKO74" s="14"/>
      <c r="VKP74" s="14"/>
      <c r="VKQ74" s="14"/>
      <c r="VKR74" s="14"/>
      <c r="VKS74" s="14"/>
      <c r="VKT74" s="14"/>
      <c r="VKU74" s="14"/>
      <c r="VKV74" s="14"/>
      <c r="VKW74" s="14"/>
      <c r="VKX74" s="14"/>
      <c r="VKY74" s="14"/>
      <c r="VKZ74" s="14"/>
      <c r="VLA74" s="14"/>
      <c r="VLB74" s="14"/>
      <c r="VLC74" s="14"/>
      <c r="VLD74" s="14"/>
      <c r="VLE74" s="14"/>
      <c r="VLF74" s="14"/>
      <c r="VLG74" s="14"/>
      <c r="VLH74" s="14"/>
      <c r="VLI74" s="14"/>
      <c r="VLJ74" s="14"/>
      <c r="VLK74" s="14"/>
      <c r="VLL74" s="14"/>
      <c r="VLM74" s="14"/>
      <c r="VLN74" s="14"/>
      <c r="VLO74" s="14"/>
      <c r="VLP74" s="14"/>
      <c r="VLQ74" s="14"/>
      <c r="VLR74" s="14"/>
      <c r="VLS74" s="14"/>
      <c r="VLT74" s="14"/>
      <c r="VLU74" s="14"/>
      <c r="VLV74" s="14"/>
      <c r="VLW74" s="14"/>
      <c r="VLX74" s="14"/>
      <c r="VLY74" s="14"/>
      <c r="VLZ74" s="14"/>
      <c r="VMA74" s="14"/>
      <c r="VMB74" s="14"/>
      <c r="VMC74" s="14"/>
      <c r="VMD74" s="14"/>
      <c r="VME74" s="14"/>
      <c r="VMF74" s="14"/>
      <c r="VMG74" s="14"/>
      <c r="VMH74" s="14"/>
      <c r="VMI74" s="14"/>
      <c r="VMJ74" s="14"/>
      <c r="VMK74" s="14"/>
      <c r="VML74" s="14"/>
      <c r="VMM74" s="14"/>
      <c r="VMN74" s="14"/>
      <c r="VMO74" s="14"/>
      <c r="VMP74" s="14"/>
      <c r="VMQ74" s="14"/>
      <c r="VMR74" s="14"/>
      <c r="VMS74" s="14"/>
      <c r="VMT74" s="14"/>
      <c r="VMU74" s="14"/>
      <c r="VMV74" s="14"/>
      <c r="VMW74" s="14"/>
      <c r="VMX74" s="14"/>
      <c r="VMY74" s="14"/>
      <c r="VMZ74" s="14"/>
      <c r="VNA74" s="14"/>
      <c r="VNB74" s="14"/>
      <c r="VNC74" s="14"/>
      <c r="VND74" s="14"/>
      <c r="VNE74" s="14"/>
      <c r="VNF74" s="14"/>
      <c r="VNG74" s="14"/>
      <c r="VNH74" s="14"/>
      <c r="VNI74" s="14"/>
      <c r="VNJ74" s="14"/>
      <c r="VNK74" s="14"/>
      <c r="VNL74" s="14"/>
      <c r="VNM74" s="14"/>
      <c r="VNN74" s="14"/>
      <c r="VNO74" s="14"/>
      <c r="VNP74" s="14"/>
      <c r="VNQ74" s="14"/>
      <c r="VNR74" s="14"/>
      <c r="VNS74" s="14"/>
      <c r="VNT74" s="14"/>
      <c r="VNU74" s="14"/>
      <c r="VNV74" s="14"/>
      <c r="VNW74" s="14"/>
      <c r="VNX74" s="14"/>
      <c r="VNY74" s="14"/>
      <c r="VNZ74" s="14"/>
      <c r="VOA74" s="14"/>
      <c r="VOB74" s="14"/>
      <c r="VOC74" s="14"/>
      <c r="VOD74" s="14"/>
      <c r="VOE74" s="14"/>
      <c r="VOF74" s="14"/>
      <c r="VOG74" s="14"/>
      <c r="VOH74" s="14"/>
      <c r="VOI74" s="14"/>
      <c r="VOJ74" s="14"/>
      <c r="VOK74" s="14"/>
      <c r="VOL74" s="14"/>
      <c r="VOM74" s="14"/>
      <c r="VON74" s="14"/>
      <c r="VOO74" s="14"/>
      <c r="VOP74" s="14"/>
      <c r="VOQ74" s="14"/>
      <c r="VOR74" s="14"/>
      <c r="VOS74" s="14"/>
      <c r="VOT74" s="14"/>
      <c r="VOU74" s="14"/>
      <c r="VOV74" s="14"/>
      <c r="VOW74" s="14"/>
      <c r="VOX74" s="14"/>
      <c r="VOY74" s="14"/>
      <c r="VOZ74" s="14"/>
      <c r="VPA74" s="14"/>
      <c r="VPB74" s="14"/>
      <c r="VPC74" s="14"/>
      <c r="VPD74" s="14"/>
      <c r="VPE74" s="14"/>
      <c r="VPF74" s="14"/>
      <c r="VPG74" s="14"/>
      <c r="VPH74" s="14"/>
      <c r="VPI74" s="14"/>
      <c r="VPJ74" s="14"/>
      <c r="VPK74" s="14"/>
      <c r="VPL74" s="14"/>
      <c r="VPM74" s="14"/>
      <c r="VPN74" s="14"/>
      <c r="VPO74" s="14"/>
      <c r="VPP74" s="14"/>
      <c r="VPQ74" s="14"/>
      <c r="VPR74" s="14"/>
      <c r="VPS74" s="14"/>
      <c r="VPT74" s="14"/>
      <c r="VPU74" s="14"/>
      <c r="VPV74" s="14"/>
      <c r="VPW74" s="14"/>
      <c r="VPX74" s="14"/>
      <c r="VPY74" s="14"/>
      <c r="VPZ74" s="14"/>
      <c r="VQA74" s="14"/>
      <c r="VQB74" s="14"/>
      <c r="VQC74" s="14"/>
      <c r="VQD74" s="14"/>
      <c r="VQE74" s="14"/>
      <c r="VQF74" s="14"/>
      <c r="VQG74" s="14"/>
      <c r="VQH74" s="14"/>
      <c r="VQI74" s="14"/>
      <c r="VQJ74" s="14"/>
      <c r="VQK74" s="14"/>
      <c r="VQL74" s="14"/>
      <c r="VQM74" s="14"/>
      <c r="VQN74" s="14"/>
      <c r="VQO74" s="14"/>
      <c r="VQP74" s="14"/>
      <c r="VQQ74" s="14"/>
      <c r="VQR74" s="14"/>
      <c r="VQS74" s="14"/>
      <c r="VQT74" s="14"/>
      <c r="VQU74" s="14"/>
      <c r="VQV74" s="14"/>
      <c r="VQW74" s="14"/>
      <c r="VQX74" s="14"/>
      <c r="VQY74" s="14"/>
      <c r="VQZ74" s="14"/>
      <c r="VRA74" s="14"/>
      <c r="VRB74" s="14"/>
      <c r="VRC74" s="14"/>
      <c r="VRD74" s="14"/>
      <c r="VRE74" s="14"/>
      <c r="VRF74" s="14"/>
      <c r="VRG74" s="14"/>
      <c r="VRH74" s="14"/>
      <c r="VRI74" s="14"/>
      <c r="VRJ74" s="14"/>
      <c r="VRK74" s="14"/>
      <c r="VRL74" s="14"/>
      <c r="VRM74" s="14"/>
      <c r="VRN74" s="14"/>
      <c r="VRO74" s="14"/>
      <c r="VRP74" s="14"/>
      <c r="VRQ74" s="14"/>
      <c r="VRR74" s="14"/>
      <c r="VRS74" s="14"/>
      <c r="VRT74" s="14"/>
      <c r="VRU74" s="14"/>
      <c r="VRV74" s="14"/>
      <c r="VRW74" s="14"/>
      <c r="VRX74" s="14"/>
      <c r="VRY74" s="14"/>
      <c r="VRZ74" s="14"/>
      <c r="VSA74" s="14"/>
      <c r="VSB74" s="14"/>
      <c r="VSC74" s="14"/>
      <c r="VSD74" s="14"/>
      <c r="VSE74" s="14"/>
      <c r="VSF74" s="14"/>
      <c r="VSG74" s="14"/>
      <c r="VSH74" s="14"/>
      <c r="VSI74" s="14"/>
      <c r="VSJ74" s="14"/>
      <c r="VSK74" s="14"/>
      <c r="VSL74" s="14"/>
      <c r="VSM74" s="14"/>
      <c r="VSN74" s="14"/>
      <c r="VSO74" s="14"/>
      <c r="VSP74" s="14"/>
      <c r="VSQ74" s="14"/>
      <c r="VSR74" s="14"/>
      <c r="VSS74" s="14"/>
      <c r="VST74" s="14"/>
      <c r="VSU74" s="14"/>
      <c r="VSV74" s="14"/>
      <c r="VSW74" s="14"/>
      <c r="VSX74" s="14"/>
      <c r="VSY74" s="14"/>
      <c r="VSZ74" s="14"/>
      <c r="VTA74" s="14"/>
      <c r="VTB74" s="14"/>
      <c r="VTC74" s="14"/>
      <c r="VTD74" s="14"/>
      <c r="VTE74" s="14"/>
      <c r="VTF74" s="14"/>
      <c r="VTG74" s="14"/>
      <c r="VTH74" s="14"/>
      <c r="VTI74" s="14"/>
      <c r="VTJ74" s="14"/>
      <c r="VTK74" s="14"/>
      <c r="VTL74" s="14"/>
      <c r="VTM74" s="14"/>
      <c r="VTN74" s="14"/>
      <c r="VTO74" s="14"/>
      <c r="VTP74" s="14"/>
      <c r="VTQ74" s="14"/>
      <c r="VTR74" s="14"/>
      <c r="VTS74" s="14"/>
      <c r="VTT74" s="14"/>
      <c r="VTU74" s="14"/>
      <c r="VTV74" s="14"/>
      <c r="VTW74" s="14"/>
      <c r="VTX74" s="14"/>
      <c r="VTY74" s="14"/>
      <c r="VTZ74" s="14"/>
      <c r="VUA74" s="14"/>
      <c r="VUB74" s="14"/>
      <c r="VUC74" s="14"/>
      <c r="VUD74" s="14"/>
      <c r="VUE74" s="14"/>
      <c r="VUF74" s="14"/>
      <c r="VUG74" s="14"/>
      <c r="VUH74" s="14"/>
      <c r="VUI74" s="14"/>
      <c r="VUJ74" s="14"/>
      <c r="VUK74" s="14"/>
      <c r="VUL74" s="14"/>
      <c r="VUM74" s="14"/>
      <c r="VUN74" s="14"/>
      <c r="VUO74" s="14"/>
      <c r="VUP74" s="14"/>
      <c r="VUQ74" s="14"/>
      <c r="VUR74" s="14"/>
      <c r="VUS74" s="14"/>
      <c r="VUT74" s="14"/>
      <c r="VUU74" s="14"/>
      <c r="VUV74" s="14"/>
      <c r="VUW74" s="14"/>
      <c r="VUX74" s="14"/>
      <c r="VUY74" s="14"/>
      <c r="VUZ74" s="14"/>
      <c r="VVA74" s="14"/>
      <c r="VVB74" s="14"/>
      <c r="VVC74" s="14"/>
      <c r="VVD74" s="14"/>
      <c r="VVE74" s="14"/>
      <c r="VVF74" s="14"/>
      <c r="VVG74" s="14"/>
      <c r="VVH74" s="14"/>
      <c r="VVI74" s="14"/>
      <c r="VVJ74" s="14"/>
      <c r="VVK74" s="14"/>
      <c r="VVL74" s="14"/>
      <c r="VVM74" s="14"/>
      <c r="VVN74" s="14"/>
      <c r="VVO74" s="14"/>
      <c r="VVP74" s="14"/>
      <c r="VVQ74" s="14"/>
      <c r="VVR74" s="14"/>
      <c r="VVS74" s="14"/>
      <c r="VVT74" s="14"/>
      <c r="VVU74" s="14"/>
      <c r="VVV74" s="14"/>
      <c r="VVW74" s="14"/>
      <c r="VVX74" s="14"/>
      <c r="VVY74" s="14"/>
      <c r="VVZ74" s="14"/>
      <c r="VWA74" s="14"/>
      <c r="VWB74" s="14"/>
      <c r="VWC74" s="14"/>
      <c r="VWD74" s="14"/>
      <c r="VWE74" s="14"/>
      <c r="VWF74" s="14"/>
      <c r="VWG74" s="14"/>
      <c r="VWH74" s="14"/>
      <c r="VWI74" s="14"/>
      <c r="VWJ74" s="14"/>
      <c r="VWK74" s="14"/>
      <c r="VWL74" s="14"/>
      <c r="VWM74" s="14"/>
      <c r="VWN74" s="14"/>
      <c r="VWO74" s="14"/>
      <c r="VWP74" s="14"/>
      <c r="VWQ74" s="14"/>
      <c r="VWR74" s="14"/>
      <c r="VWS74" s="14"/>
      <c r="VWT74" s="14"/>
      <c r="VWU74" s="14"/>
      <c r="VWV74" s="14"/>
      <c r="VWW74" s="14"/>
      <c r="VWX74" s="14"/>
      <c r="VWY74" s="14"/>
      <c r="VWZ74" s="14"/>
      <c r="VXA74" s="14"/>
      <c r="VXB74" s="14"/>
      <c r="VXC74" s="14"/>
      <c r="VXD74" s="14"/>
      <c r="VXE74" s="14"/>
      <c r="VXF74" s="14"/>
      <c r="VXG74" s="14"/>
      <c r="VXH74" s="14"/>
      <c r="VXI74" s="14"/>
      <c r="VXJ74" s="14"/>
      <c r="VXK74" s="14"/>
      <c r="VXL74" s="14"/>
      <c r="VXM74" s="14"/>
      <c r="VXN74" s="14"/>
      <c r="VXO74" s="14"/>
      <c r="VXP74" s="14"/>
      <c r="VXQ74" s="14"/>
      <c r="VXR74" s="14"/>
      <c r="VXS74" s="14"/>
      <c r="VXT74" s="14"/>
      <c r="VXU74" s="14"/>
      <c r="VXV74" s="14"/>
      <c r="VXW74" s="14"/>
      <c r="VXX74" s="14"/>
      <c r="VXY74" s="14"/>
      <c r="VXZ74" s="14"/>
      <c r="VYA74" s="14"/>
      <c r="VYB74" s="14"/>
      <c r="VYC74" s="14"/>
      <c r="VYD74" s="14"/>
      <c r="VYE74" s="14"/>
      <c r="VYF74" s="14"/>
      <c r="VYG74" s="14"/>
      <c r="VYH74" s="14"/>
      <c r="VYI74" s="14"/>
      <c r="VYJ74" s="14"/>
      <c r="VYK74" s="14"/>
      <c r="VYL74" s="14"/>
      <c r="VYM74" s="14"/>
      <c r="VYN74" s="14"/>
      <c r="VYO74" s="14"/>
      <c r="VYP74" s="14"/>
      <c r="VYQ74" s="14"/>
      <c r="VYR74" s="14"/>
      <c r="VYS74" s="14"/>
      <c r="VYT74" s="14"/>
      <c r="VYU74" s="14"/>
      <c r="VYV74" s="14"/>
      <c r="VYW74" s="14"/>
      <c r="VYX74" s="14"/>
      <c r="VYY74" s="14"/>
      <c r="VYZ74" s="14"/>
      <c r="VZA74" s="14"/>
      <c r="VZB74" s="14"/>
      <c r="VZC74" s="14"/>
      <c r="VZD74" s="14"/>
      <c r="VZE74" s="14"/>
      <c r="VZF74" s="14"/>
      <c r="VZG74" s="14"/>
      <c r="VZH74" s="14"/>
      <c r="VZI74" s="14"/>
      <c r="VZJ74" s="14"/>
      <c r="VZK74" s="14"/>
      <c r="VZL74" s="14"/>
      <c r="VZM74" s="14"/>
      <c r="VZN74" s="14"/>
      <c r="VZO74" s="14"/>
      <c r="VZP74" s="14"/>
      <c r="VZQ74" s="14"/>
      <c r="VZR74" s="14"/>
      <c r="VZS74" s="14"/>
      <c r="VZT74" s="14"/>
      <c r="VZU74" s="14"/>
      <c r="VZV74" s="14"/>
      <c r="VZW74" s="14"/>
      <c r="VZX74" s="14"/>
      <c r="VZY74" s="14"/>
      <c r="VZZ74" s="14"/>
      <c r="WAA74" s="14"/>
      <c r="WAB74" s="14"/>
      <c r="WAC74" s="14"/>
      <c r="WAD74" s="14"/>
      <c r="WAE74" s="14"/>
      <c r="WAF74" s="14"/>
      <c r="WAG74" s="14"/>
      <c r="WAH74" s="14"/>
      <c r="WAI74" s="14"/>
      <c r="WAJ74" s="14"/>
      <c r="WAK74" s="14"/>
      <c r="WAL74" s="14"/>
      <c r="WAM74" s="14"/>
      <c r="WAN74" s="14"/>
      <c r="WAO74" s="14"/>
      <c r="WAP74" s="14"/>
      <c r="WAQ74" s="14"/>
      <c r="WAR74" s="14"/>
      <c r="WAS74" s="14"/>
      <c r="WAT74" s="14"/>
      <c r="WAU74" s="14"/>
      <c r="WAV74" s="14"/>
      <c r="WAW74" s="14"/>
      <c r="WAX74" s="14"/>
      <c r="WAY74" s="14"/>
      <c r="WAZ74" s="14"/>
      <c r="WBA74" s="14"/>
      <c r="WBB74" s="14"/>
      <c r="WBC74" s="14"/>
      <c r="WBD74" s="14"/>
      <c r="WBE74" s="14"/>
      <c r="WBF74" s="14"/>
      <c r="WBG74" s="14"/>
      <c r="WBH74" s="14"/>
      <c r="WBI74" s="14"/>
      <c r="WBJ74" s="14"/>
      <c r="WBK74" s="14"/>
      <c r="WBL74" s="14"/>
      <c r="WBM74" s="14"/>
      <c r="WBN74" s="14"/>
      <c r="WBO74" s="14"/>
      <c r="WBP74" s="14"/>
      <c r="WBQ74" s="14"/>
      <c r="WBR74" s="14"/>
      <c r="WBS74" s="14"/>
      <c r="WBT74" s="14"/>
      <c r="WBU74" s="14"/>
      <c r="WBV74" s="14"/>
      <c r="WBW74" s="14"/>
      <c r="WBX74" s="14"/>
      <c r="WBY74" s="14"/>
      <c r="WBZ74" s="14"/>
      <c r="WCA74" s="14"/>
      <c r="WCB74" s="14"/>
      <c r="WCC74" s="14"/>
      <c r="WCD74" s="14"/>
      <c r="WCE74" s="14"/>
      <c r="WCF74" s="14"/>
      <c r="WCG74" s="14"/>
      <c r="WCH74" s="14"/>
      <c r="WCI74" s="14"/>
      <c r="WCJ74" s="14"/>
      <c r="WCK74" s="14"/>
      <c r="WCL74" s="14"/>
      <c r="WCM74" s="14"/>
      <c r="WCN74" s="14"/>
      <c r="WCO74" s="14"/>
      <c r="WCP74" s="14"/>
      <c r="WCQ74" s="14"/>
      <c r="WCR74" s="14"/>
      <c r="WCS74" s="14"/>
      <c r="WCT74" s="14"/>
      <c r="WCU74" s="14"/>
      <c r="WCV74" s="14"/>
      <c r="WCW74" s="14"/>
      <c r="WCX74" s="14"/>
      <c r="WCY74" s="14"/>
      <c r="WCZ74" s="14"/>
      <c r="WDA74" s="14"/>
      <c r="WDB74" s="14"/>
      <c r="WDC74" s="14"/>
      <c r="WDD74" s="14"/>
      <c r="WDE74" s="14"/>
      <c r="WDF74" s="14"/>
      <c r="WDG74" s="14"/>
      <c r="WDH74" s="14"/>
      <c r="WDI74" s="14"/>
      <c r="WDJ74" s="14"/>
      <c r="WDK74" s="14"/>
      <c r="WDL74" s="14"/>
      <c r="WDM74" s="14"/>
      <c r="WDN74" s="14"/>
      <c r="WDO74" s="14"/>
      <c r="WDP74" s="14"/>
      <c r="WDQ74" s="14"/>
      <c r="WDR74" s="14"/>
      <c r="WDS74" s="14"/>
      <c r="WDT74" s="14"/>
      <c r="WDU74" s="14"/>
      <c r="WDV74" s="14"/>
      <c r="WDW74" s="14"/>
      <c r="WDX74" s="14"/>
      <c r="WDY74" s="14"/>
      <c r="WDZ74" s="14"/>
      <c r="WEA74" s="14"/>
      <c r="WEB74" s="14"/>
      <c r="WEC74" s="14"/>
      <c r="WED74" s="14"/>
      <c r="WEE74" s="14"/>
      <c r="WEF74" s="14"/>
      <c r="WEG74" s="14"/>
      <c r="WEH74" s="14"/>
      <c r="WEI74" s="14"/>
      <c r="WEJ74" s="14"/>
      <c r="WEK74" s="14"/>
      <c r="WEL74" s="14"/>
      <c r="WEM74" s="14"/>
      <c r="WEN74" s="14"/>
      <c r="WEO74" s="14"/>
      <c r="WEP74" s="14"/>
      <c r="WEQ74" s="14"/>
      <c r="WER74" s="14"/>
      <c r="WES74" s="14"/>
      <c r="WET74" s="14"/>
      <c r="WEU74" s="14"/>
      <c r="WEV74" s="14"/>
      <c r="WEW74" s="14"/>
      <c r="WEX74" s="14"/>
      <c r="WEY74" s="14"/>
      <c r="WEZ74" s="14"/>
      <c r="WFA74" s="14"/>
      <c r="WFB74" s="14"/>
      <c r="WFC74" s="14"/>
      <c r="WFD74" s="14"/>
      <c r="WFE74" s="14"/>
      <c r="WFF74" s="14"/>
      <c r="WFG74" s="14"/>
      <c r="WFH74" s="14"/>
      <c r="WFI74" s="14"/>
      <c r="WFJ74" s="14"/>
      <c r="WFK74" s="14"/>
      <c r="WFL74" s="14"/>
      <c r="WFM74" s="14"/>
      <c r="WFN74" s="14"/>
      <c r="WFO74" s="14"/>
      <c r="WFP74" s="14"/>
      <c r="WFQ74" s="14"/>
      <c r="WFR74" s="14"/>
      <c r="WFS74" s="14"/>
      <c r="WFT74" s="14"/>
      <c r="WFU74" s="14"/>
      <c r="WFV74" s="14"/>
      <c r="WFW74" s="14"/>
      <c r="WFX74" s="14"/>
      <c r="WFY74" s="14"/>
      <c r="WFZ74" s="14"/>
      <c r="WGA74" s="14"/>
      <c r="WGB74" s="14"/>
      <c r="WGC74" s="14"/>
      <c r="WGD74" s="14"/>
      <c r="WGE74" s="14"/>
      <c r="WGF74" s="14"/>
      <c r="WGG74" s="14"/>
      <c r="WGH74" s="14"/>
      <c r="WGI74" s="14"/>
      <c r="WGJ74" s="14"/>
      <c r="WGK74" s="14"/>
      <c r="WGL74" s="14"/>
      <c r="WGM74" s="14"/>
      <c r="WGN74" s="14"/>
      <c r="WGO74" s="14"/>
      <c r="WGP74" s="14"/>
      <c r="WGQ74" s="14"/>
      <c r="WGR74" s="14"/>
      <c r="WGS74" s="14"/>
      <c r="WGT74" s="14"/>
      <c r="WGU74" s="14"/>
      <c r="WGV74" s="14"/>
      <c r="WGW74" s="14"/>
      <c r="WGX74" s="14"/>
      <c r="WGY74" s="14"/>
      <c r="WGZ74" s="14"/>
      <c r="WHA74" s="14"/>
      <c r="WHB74" s="14"/>
      <c r="WHC74" s="14"/>
      <c r="WHD74" s="14"/>
      <c r="WHE74" s="14"/>
      <c r="WHF74" s="14"/>
      <c r="WHG74" s="14"/>
      <c r="WHH74" s="14"/>
      <c r="WHI74" s="14"/>
      <c r="WHJ74" s="14"/>
      <c r="WHK74" s="14"/>
      <c r="WHL74" s="14"/>
      <c r="WHM74" s="14"/>
      <c r="WHN74" s="14"/>
      <c r="WHO74" s="14"/>
      <c r="WHP74" s="14"/>
      <c r="WHQ74" s="14"/>
      <c r="WHR74" s="14"/>
      <c r="WHS74" s="14"/>
      <c r="WHT74" s="14"/>
      <c r="WHU74" s="14"/>
      <c r="WHV74" s="14"/>
      <c r="WHW74" s="14"/>
      <c r="WHX74" s="14"/>
      <c r="WHY74" s="14"/>
      <c r="WHZ74" s="14"/>
      <c r="WIA74" s="14"/>
      <c r="WIB74" s="14"/>
      <c r="WIC74" s="14"/>
      <c r="WID74" s="14"/>
      <c r="WIE74" s="14"/>
      <c r="WIF74" s="14"/>
      <c r="WIG74" s="14"/>
      <c r="WIH74" s="14"/>
      <c r="WII74" s="14"/>
      <c r="WIJ74" s="14"/>
      <c r="WIK74" s="14"/>
      <c r="WIL74" s="14"/>
      <c r="WIM74" s="14"/>
      <c r="WIN74" s="14"/>
      <c r="WIO74" s="14"/>
      <c r="WIP74" s="14"/>
      <c r="WIQ74" s="14"/>
      <c r="WIR74" s="14"/>
      <c r="WIS74" s="14"/>
      <c r="WIT74" s="14"/>
      <c r="WIU74" s="14"/>
      <c r="WIV74" s="14"/>
      <c r="WIW74" s="14"/>
      <c r="WIX74" s="14"/>
      <c r="WIY74" s="14"/>
      <c r="WIZ74" s="14"/>
      <c r="WJA74" s="14"/>
      <c r="WJB74" s="14"/>
      <c r="WJC74" s="14"/>
      <c r="WJD74" s="14"/>
      <c r="WJE74" s="14"/>
      <c r="WJF74" s="14"/>
      <c r="WJG74" s="14"/>
      <c r="WJH74" s="14"/>
      <c r="WJI74" s="14"/>
      <c r="WJJ74" s="14"/>
      <c r="WJK74" s="14"/>
      <c r="WJL74" s="14"/>
      <c r="WJM74" s="14"/>
      <c r="WJN74" s="14"/>
      <c r="WJO74" s="14"/>
      <c r="WJP74" s="14"/>
      <c r="WJQ74" s="14"/>
      <c r="WJR74" s="14"/>
      <c r="WJS74" s="14"/>
      <c r="WJT74" s="14"/>
      <c r="WJU74" s="14"/>
      <c r="WJV74" s="14"/>
      <c r="WJW74" s="14"/>
      <c r="WJX74" s="14"/>
      <c r="WJY74" s="14"/>
      <c r="WJZ74" s="14"/>
      <c r="WKA74" s="14"/>
      <c r="WKB74" s="14"/>
      <c r="WKC74" s="14"/>
      <c r="WKD74" s="14"/>
      <c r="WKE74" s="14"/>
      <c r="WKF74" s="14"/>
      <c r="WKG74" s="14"/>
      <c r="WKH74" s="14"/>
      <c r="WKI74" s="14"/>
      <c r="WKJ74" s="14"/>
      <c r="WKK74" s="14"/>
      <c r="WKL74" s="14"/>
      <c r="WKM74" s="14"/>
      <c r="WKN74" s="14"/>
      <c r="WKO74" s="14"/>
      <c r="WKP74" s="14"/>
      <c r="WKQ74" s="14"/>
      <c r="WKR74" s="14"/>
      <c r="WKS74" s="14"/>
      <c r="WKT74" s="14"/>
      <c r="WKU74" s="14"/>
      <c r="WKV74" s="14"/>
      <c r="WKW74" s="14"/>
      <c r="WKX74" s="14"/>
      <c r="WKY74" s="14"/>
      <c r="WKZ74" s="14"/>
      <c r="WLA74" s="14"/>
      <c r="WLB74" s="14"/>
      <c r="WLC74" s="14"/>
      <c r="WLD74" s="14"/>
      <c r="WLE74" s="14"/>
      <c r="WLF74" s="14"/>
      <c r="WLG74" s="14"/>
      <c r="WLH74" s="14"/>
      <c r="WLI74" s="14"/>
      <c r="WLJ74" s="14"/>
      <c r="WLK74" s="14"/>
      <c r="WLL74" s="14"/>
      <c r="WLM74" s="14"/>
      <c r="WLN74" s="14"/>
      <c r="WLO74" s="14"/>
      <c r="WLP74" s="14"/>
      <c r="WLQ74" s="14"/>
      <c r="WLR74" s="14"/>
      <c r="WLS74" s="14"/>
      <c r="WLT74" s="14"/>
      <c r="WLU74" s="14"/>
      <c r="WLV74" s="14"/>
      <c r="WLW74" s="14"/>
      <c r="WLX74" s="14"/>
      <c r="WLY74" s="14"/>
      <c r="WLZ74" s="14"/>
      <c r="WMA74" s="14"/>
      <c r="WMB74" s="14"/>
      <c r="WMC74" s="14"/>
      <c r="WMD74" s="14"/>
      <c r="WME74" s="14"/>
      <c r="WMF74" s="14"/>
      <c r="WMG74" s="14"/>
      <c r="WMH74" s="14"/>
      <c r="WMI74" s="14"/>
      <c r="WMJ74" s="14"/>
      <c r="WMK74" s="14"/>
      <c r="WML74" s="14"/>
      <c r="WMM74" s="14"/>
      <c r="WMN74" s="14"/>
      <c r="WMO74" s="14"/>
      <c r="WMP74" s="14"/>
      <c r="WMQ74" s="14"/>
      <c r="WMR74" s="14"/>
      <c r="WMS74" s="14"/>
      <c r="WMT74" s="14"/>
      <c r="WMU74" s="14"/>
      <c r="WMV74" s="14"/>
      <c r="WMW74" s="14"/>
      <c r="WMX74" s="14"/>
      <c r="WMY74" s="14"/>
      <c r="WMZ74" s="14"/>
      <c r="WNA74" s="14"/>
      <c r="WNB74" s="14"/>
      <c r="WNC74" s="14"/>
      <c r="WND74" s="14"/>
      <c r="WNE74" s="14"/>
      <c r="WNF74" s="14"/>
      <c r="WNG74" s="14"/>
      <c r="WNH74" s="14"/>
      <c r="WNI74" s="14"/>
      <c r="WNJ74" s="14"/>
      <c r="WNK74" s="14"/>
      <c r="WNL74" s="14"/>
      <c r="WNM74" s="14"/>
      <c r="WNN74" s="14"/>
      <c r="WNO74" s="14"/>
      <c r="WNP74" s="14"/>
      <c r="WNQ74" s="14"/>
      <c r="WNR74" s="14"/>
      <c r="WNS74" s="14"/>
      <c r="WNT74" s="14"/>
      <c r="WNU74" s="14"/>
      <c r="WNV74" s="14"/>
      <c r="WNW74" s="14"/>
      <c r="WNX74" s="14"/>
      <c r="WNY74" s="14"/>
      <c r="WNZ74" s="14"/>
      <c r="WOA74" s="14"/>
      <c r="WOB74" s="14"/>
      <c r="WOC74" s="14"/>
      <c r="WOD74" s="14"/>
      <c r="WOE74" s="14"/>
      <c r="WOF74" s="14"/>
      <c r="WOG74" s="14"/>
      <c r="WOH74" s="14"/>
      <c r="WOI74" s="14"/>
      <c r="WOJ74" s="14"/>
      <c r="WOK74" s="14"/>
      <c r="WOL74" s="14"/>
      <c r="WOM74" s="14"/>
      <c r="WON74" s="14"/>
      <c r="WOO74" s="14"/>
      <c r="WOP74" s="14"/>
      <c r="WOQ74" s="14"/>
      <c r="WOR74" s="14"/>
      <c r="WOS74" s="14"/>
      <c r="WOT74" s="14"/>
      <c r="WOU74" s="14"/>
      <c r="WOV74" s="14"/>
      <c r="WOW74" s="14"/>
      <c r="WOX74" s="14"/>
      <c r="WOY74" s="14"/>
      <c r="WOZ74" s="14"/>
      <c r="WPA74" s="14"/>
      <c r="WPB74" s="14"/>
      <c r="WPC74" s="14"/>
      <c r="WPD74" s="14"/>
      <c r="WPE74" s="14"/>
      <c r="WPF74" s="14"/>
      <c r="WPG74" s="14"/>
      <c r="WPH74" s="14"/>
      <c r="WPI74" s="14"/>
      <c r="WPJ74" s="14"/>
      <c r="WPK74" s="14"/>
      <c r="WPL74" s="14"/>
      <c r="WPM74" s="14"/>
      <c r="WPN74" s="14"/>
      <c r="WPO74" s="14"/>
      <c r="WPP74" s="14"/>
      <c r="WPQ74" s="14"/>
      <c r="WPR74" s="14"/>
      <c r="WPS74" s="14"/>
      <c r="WPT74" s="14"/>
      <c r="WPU74" s="14"/>
      <c r="WPV74" s="14"/>
      <c r="WPW74" s="14"/>
      <c r="WPX74" s="14"/>
      <c r="WPY74" s="14"/>
      <c r="WPZ74" s="14"/>
      <c r="WQA74" s="14"/>
      <c r="WQB74" s="14"/>
      <c r="WQC74" s="14"/>
      <c r="WQD74" s="14"/>
      <c r="WQE74" s="14"/>
      <c r="WQF74" s="14"/>
      <c r="WQG74" s="14"/>
      <c r="WQH74" s="14"/>
      <c r="WQI74" s="14"/>
      <c r="WQJ74" s="14"/>
      <c r="WQK74" s="14"/>
      <c r="WQL74" s="14"/>
      <c r="WQM74" s="14"/>
      <c r="WQN74" s="14"/>
      <c r="WQO74" s="14"/>
      <c r="WQP74" s="14"/>
      <c r="WQQ74" s="14"/>
      <c r="WQR74" s="14"/>
      <c r="WQS74" s="14"/>
      <c r="WQT74" s="14"/>
      <c r="WQU74" s="14"/>
      <c r="WQV74" s="14"/>
      <c r="WQW74" s="14"/>
      <c r="WQX74" s="14"/>
      <c r="WQY74" s="14"/>
      <c r="WQZ74" s="14"/>
      <c r="WRA74" s="14"/>
      <c r="WRB74" s="14"/>
      <c r="WRC74" s="14"/>
      <c r="WRD74" s="14"/>
      <c r="WRE74" s="14"/>
      <c r="WRF74" s="14"/>
      <c r="WRG74" s="14"/>
      <c r="WRH74" s="14"/>
      <c r="WRI74" s="14"/>
      <c r="WRJ74" s="14"/>
      <c r="WRK74" s="14"/>
      <c r="WRL74" s="14"/>
      <c r="WRM74" s="14"/>
      <c r="WRN74" s="14"/>
      <c r="WRO74" s="14"/>
      <c r="WRP74" s="14"/>
      <c r="WRQ74" s="14"/>
      <c r="WRR74" s="14"/>
      <c r="WRS74" s="14"/>
      <c r="WRT74" s="14"/>
      <c r="WRU74" s="14"/>
      <c r="WRV74" s="14"/>
      <c r="WRW74" s="14"/>
      <c r="WRX74" s="14"/>
      <c r="WRY74" s="14"/>
      <c r="WRZ74" s="14"/>
      <c r="WSA74" s="14"/>
      <c r="WSB74" s="14"/>
      <c r="WSC74" s="14"/>
      <c r="WSD74" s="14"/>
      <c r="WSE74" s="14"/>
      <c r="WSF74" s="14"/>
      <c r="WSG74" s="14"/>
      <c r="WSH74" s="14"/>
      <c r="WSI74" s="14"/>
      <c r="WSJ74" s="14"/>
      <c r="WSK74" s="14"/>
      <c r="WSL74" s="14"/>
      <c r="WSM74" s="14"/>
      <c r="WSN74" s="14"/>
      <c r="WSO74" s="14"/>
      <c r="WSP74" s="14"/>
      <c r="WSQ74" s="14"/>
      <c r="WSR74" s="14"/>
      <c r="WSS74" s="14"/>
      <c r="WST74" s="14"/>
      <c r="WSU74" s="14"/>
      <c r="WSV74" s="14"/>
      <c r="WSW74" s="14"/>
      <c r="WSX74" s="14"/>
      <c r="WSY74" s="14"/>
      <c r="WSZ74" s="14"/>
      <c r="WTA74" s="14"/>
      <c r="WTB74" s="14"/>
      <c r="WTC74" s="14"/>
      <c r="WTD74" s="14"/>
      <c r="WTE74" s="14"/>
      <c r="WTF74" s="14"/>
      <c r="WTG74" s="14"/>
      <c r="WTH74" s="14"/>
      <c r="WTI74" s="14"/>
      <c r="WTJ74" s="14"/>
      <c r="WTK74" s="14"/>
      <c r="WTL74" s="14"/>
      <c r="WTM74" s="14"/>
      <c r="WTN74" s="14"/>
      <c r="WTO74" s="14"/>
      <c r="WTP74" s="14"/>
      <c r="WTQ74" s="14"/>
      <c r="WTR74" s="14"/>
      <c r="WTS74" s="14"/>
      <c r="WTT74" s="14"/>
      <c r="WTU74" s="14"/>
      <c r="WTV74" s="14"/>
      <c r="WTW74" s="14"/>
      <c r="WTX74" s="14"/>
      <c r="WTY74" s="14"/>
      <c r="WTZ74" s="14"/>
      <c r="WUA74" s="14"/>
      <c r="WUB74" s="14"/>
      <c r="WUC74" s="14"/>
      <c r="WUD74" s="14"/>
      <c r="WUE74" s="14"/>
      <c r="WUF74" s="14"/>
      <c r="WUG74" s="14"/>
      <c r="WUH74" s="14"/>
      <c r="WUI74" s="14"/>
      <c r="WUJ74" s="14"/>
      <c r="WUK74" s="14"/>
      <c r="WUL74" s="14"/>
      <c r="WUM74" s="14"/>
      <c r="WUN74" s="14"/>
      <c r="WUO74" s="14"/>
      <c r="WUP74" s="14"/>
      <c r="WUQ74" s="14"/>
      <c r="WUR74" s="14"/>
      <c r="WUS74" s="14"/>
      <c r="WUT74" s="14"/>
      <c r="WUU74" s="14"/>
      <c r="WUV74" s="14"/>
      <c r="WUW74" s="14"/>
      <c r="WUX74" s="14"/>
      <c r="WUY74" s="14"/>
      <c r="WUZ74" s="14"/>
      <c r="WVA74" s="14"/>
      <c r="WVB74" s="14"/>
      <c r="WVC74" s="14"/>
      <c r="WVD74" s="14"/>
      <c r="WVE74" s="14"/>
      <c r="WVF74" s="14"/>
      <c r="WVG74" s="14"/>
      <c r="WVH74" s="14"/>
      <c r="WVI74" s="14"/>
      <c r="WVJ74" s="14"/>
      <c r="WVK74" s="14"/>
      <c r="WVL74" s="14"/>
      <c r="WVM74" s="14"/>
      <c r="WVN74" s="14"/>
      <c r="WVO74" s="14"/>
      <c r="WVP74" s="14"/>
      <c r="WVQ74" s="14"/>
      <c r="WVR74" s="14"/>
      <c r="WVS74" s="14"/>
      <c r="WVT74" s="14"/>
      <c r="WVU74" s="14"/>
      <c r="WVV74" s="14"/>
      <c r="WVW74" s="14"/>
      <c r="WVX74" s="14"/>
      <c r="WVY74" s="14"/>
      <c r="WVZ74" s="14"/>
      <c r="WWA74" s="14"/>
      <c r="WWB74" s="14"/>
      <c r="WWC74" s="14"/>
      <c r="WWD74" s="14"/>
      <c r="WWE74" s="14"/>
      <c r="WWF74" s="14"/>
      <c r="WWG74" s="14"/>
      <c r="WWH74" s="14"/>
      <c r="WWI74" s="14"/>
      <c r="WWJ74" s="14"/>
      <c r="WWK74" s="14"/>
      <c r="WWL74" s="14"/>
      <c r="WWM74" s="14"/>
      <c r="WWN74" s="14"/>
      <c r="WWO74" s="14"/>
      <c r="WWP74" s="14"/>
      <c r="WWQ74" s="14"/>
      <c r="WWR74" s="14"/>
      <c r="WWS74" s="14"/>
      <c r="WWT74" s="14"/>
      <c r="WWU74" s="14"/>
      <c r="WWV74" s="14"/>
      <c r="WWW74" s="14"/>
      <c r="WWX74" s="14"/>
      <c r="WWY74" s="14"/>
      <c r="WWZ74" s="14"/>
      <c r="WXA74" s="14"/>
      <c r="WXB74" s="14"/>
      <c r="WXC74" s="14"/>
      <c r="WXD74" s="14"/>
      <c r="WXE74" s="14"/>
      <c r="WXF74" s="14"/>
      <c r="WXG74" s="14"/>
      <c r="WXH74" s="14"/>
      <c r="WXI74" s="14"/>
      <c r="WXJ74" s="14"/>
      <c r="WXK74" s="14"/>
      <c r="WXL74" s="14"/>
      <c r="WXM74" s="14"/>
      <c r="WXN74" s="14"/>
      <c r="WXO74" s="14"/>
      <c r="WXP74" s="14"/>
      <c r="WXQ74" s="14"/>
      <c r="WXR74" s="14"/>
      <c r="WXS74" s="14"/>
      <c r="WXT74" s="14"/>
      <c r="WXU74" s="14"/>
      <c r="WXV74" s="14"/>
      <c r="WXW74" s="14"/>
      <c r="WXX74" s="14"/>
      <c r="WXY74" s="14"/>
      <c r="WXZ74" s="14"/>
      <c r="WYA74" s="14"/>
      <c r="WYB74" s="14"/>
      <c r="WYC74" s="14"/>
      <c r="WYD74" s="14"/>
      <c r="WYE74" s="14"/>
      <c r="WYF74" s="14"/>
      <c r="WYG74" s="14"/>
      <c r="WYH74" s="14"/>
      <c r="WYI74" s="14"/>
      <c r="WYJ74" s="14"/>
      <c r="WYK74" s="14"/>
      <c r="WYL74" s="14"/>
      <c r="WYM74" s="14"/>
      <c r="WYN74" s="14"/>
      <c r="WYO74" s="14"/>
      <c r="WYP74" s="14"/>
      <c r="WYQ74" s="14"/>
      <c r="WYR74" s="14"/>
      <c r="WYS74" s="14"/>
      <c r="WYT74" s="14"/>
      <c r="WYU74" s="14"/>
      <c r="WYV74" s="14"/>
      <c r="WYW74" s="14"/>
      <c r="WYX74" s="14"/>
      <c r="WYY74" s="14"/>
      <c r="WYZ74" s="14"/>
      <c r="WZA74" s="14"/>
      <c r="WZB74" s="14"/>
      <c r="WZC74" s="14"/>
      <c r="WZD74" s="14"/>
      <c r="WZE74" s="14"/>
      <c r="WZF74" s="14"/>
      <c r="WZG74" s="14"/>
      <c r="WZH74" s="14"/>
      <c r="WZI74" s="14"/>
      <c r="WZJ74" s="14"/>
      <c r="WZK74" s="14"/>
      <c r="WZL74" s="14"/>
      <c r="WZM74" s="14"/>
      <c r="WZN74" s="14"/>
      <c r="WZO74" s="14"/>
      <c r="WZP74" s="14"/>
      <c r="WZQ74" s="14"/>
      <c r="WZR74" s="14"/>
      <c r="WZS74" s="14"/>
      <c r="WZT74" s="14"/>
      <c r="WZU74" s="14"/>
      <c r="WZV74" s="14"/>
      <c r="WZW74" s="14"/>
      <c r="WZX74" s="14"/>
      <c r="WZY74" s="14"/>
      <c r="WZZ74" s="14"/>
      <c r="XAA74" s="14"/>
      <c r="XAB74" s="14"/>
      <c r="XAC74" s="14"/>
      <c r="XAD74" s="14"/>
      <c r="XAE74" s="14"/>
      <c r="XAF74" s="14"/>
      <c r="XAG74" s="14"/>
      <c r="XAH74" s="14"/>
      <c r="XAI74" s="14"/>
      <c r="XAJ74" s="14"/>
      <c r="XAK74" s="14"/>
      <c r="XAL74" s="14"/>
      <c r="XAM74" s="14"/>
      <c r="XAN74" s="14"/>
      <c r="XAO74" s="14"/>
      <c r="XAP74" s="14"/>
      <c r="XAQ74" s="14"/>
      <c r="XAR74" s="14"/>
      <c r="XAS74" s="14"/>
      <c r="XAT74" s="14"/>
      <c r="XAU74" s="14"/>
      <c r="XAV74" s="14"/>
      <c r="XAW74" s="14"/>
      <c r="XAX74" s="14"/>
      <c r="XAY74" s="14"/>
      <c r="XAZ74" s="14"/>
      <c r="XBA74" s="14"/>
      <c r="XBB74" s="14"/>
      <c r="XBC74" s="14"/>
      <c r="XBD74" s="14"/>
      <c r="XBE74" s="14"/>
      <c r="XBF74" s="14"/>
      <c r="XBG74" s="14"/>
      <c r="XBH74" s="14"/>
      <c r="XBI74" s="14"/>
      <c r="XBJ74" s="14"/>
      <c r="XBK74" s="14"/>
      <c r="XBL74" s="14"/>
      <c r="XBM74" s="14"/>
      <c r="XBN74" s="14"/>
      <c r="XBO74" s="14"/>
      <c r="XBP74" s="14"/>
      <c r="XBQ74" s="14"/>
      <c r="XBR74" s="14"/>
      <c r="XBS74" s="14"/>
      <c r="XBT74" s="14"/>
      <c r="XBU74" s="14"/>
      <c r="XBV74" s="14"/>
      <c r="XBW74" s="14"/>
      <c r="XBX74" s="14"/>
      <c r="XBY74" s="14"/>
      <c r="XBZ74" s="14"/>
      <c r="XCA74" s="14"/>
      <c r="XCB74" s="14"/>
      <c r="XCC74" s="14"/>
      <c r="XCD74" s="14"/>
      <c r="XCE74" s="14"/>
      <c r="XCF74" s="14"/>
      <c r="XCG74" s="14"/>
      <c r="XCH74" s="14"/>
      <c r="XCI74" s="14"/>
      <c r="XCJ74" s="14"/>
      <c r="XCK74" s="14"/>
      <c r="XCL74" s="14"/>
      <c r="XCM74" s="14"/>
      <c r="XCN74" s="14"/>
      <c r="XCO74" s="14"/>
      <c r="XCP74" s="14"/>
      <c r="XCQ74" s="14"/>
      <c r="XCR74" s="14"/>
      <c r="XCS74" s="14"/>
      <c r="XCT74" s="14"/>
      <c r="XCU74" s="14"/>
      <c r="XCV74" s="14"/>
      <c r="XCW74" s="14"/>
      <c r="XCX74" s="14"/>
      <c r="XCY74" s="14"/>
      <c r="XCZ74" s="14"/>
      <c r="XDA74" s="14"/>
      <c r="XDB74" s="14"/>
      <c r="XDC74" s="14"/>
      <c r="XDD74" s="14"/>
      <c r="XDE74" s="14"/>
      <c r="XDF74" s="14"/>
      <c r="XDG74" s="14"/>
      <c r="XDH74" s="14"/>
      <c r="XDI74" s="14"/>
      <c r="XDJ74" s="14"/>
      <c r="XDK74" s="14"/>
      <c r="XDL74" s="14"/>
      <c r="XDM74" s="14"/>
      <c r="XDN74" s="14"/>
      <c r="XDO74" s="14"/>
      <c r="XDP74" s="14"/>
      <c r="XDQ74" s="14"/>
      <c r="XDR74" s="14"/>
      <c r="XDS74" s="14"/>
      <c r="XDT74" s="14"/>
      <c r="XDU74" s="14"/>
      <c r="XDV74" s="14"/>
      <c r="XDW74" s="14"/>
      <c r="XDX74" s="14"/>
      <c r="XDY74" s="14"/>
      <c r="XDZ74" s="14"/>
      <c r="XEA74" s="14"/>
      <c r="XEB74" s="14"/>
      <c r="XEC74" s="14"/>
      <c r="XED74" s="14"/>
      <c r="XEE74" s="14"/>
      <c r="XEF74" s="14"/>
      <c r="XEG74" s="14"/>
      <c r="XEH74" s="14"/>
      <c r="XEI74" s="14"/>
      <c r="XEJ74" s="14"/>
      <c r="XEK74" s="14"/>
      <c r="XEL74" s="14"/>
      <c r="XEM74" s="14"/>
      <c r="XEN74" s="14"/>
      <c r="XEO74" s="14"/>
      <c r="XEP74" s="14"/>
      <c r="XEQ74" s="14"/>
      <c r="XER74" s="14"/>
      <c r="XES74" s="14"/>
      <c r="XET74" s="14"/>
      <c r="XEU74" s="14"/>
      <c r="XEV74" s="14"/>
      <c r="XEW74" s="14"/>
      <c r="XEX74" s="14"/>
      <c r="XEY74" s="14"/>
      <c r="XEZ74" s="14"/>
      <c r="XFA74" s="14"/>
      <c r="XFB74" s="14"/>
      <c r="XFC74" s="14"/>
      <c r="XFD74" s="14"/>
    </row>
    <row r="75" spans="2:16384" customFormat="1" ht="13" customHeight="1">
      <c r="B75" s="946">
        <v>912300023665</v>
      </c>
      <c r="C75" s="204">
        <v>8718699096441</v>
      </c>
      <c r="D75" s="976" t="s">
        <v>887</v>
      </c>
      <c r="E75" s="946">
        <v>912300060475</v>
      </c>
      <c r="F75" s="733">
        <v>8720169558977</v>
      </c>
      <c r="G75" s="973" t="s">
        <v>2435</v>
      </c>
      <c r="H75" s="14"/>
      <c r="I75" s="14"/>
      <c r="J75" s="14"/>
      <c r="K75" s="14"/>
      <c r="L75" s="14"/>
      <c r="M75" s="14"/>
      <c r="N75" s="14"/>
      <c r="O75" s="14"/>
      <c r="P75" s="14"/>
      <c r="Q75" s="14"/>
      <c r="R75" s="14"/>
      <c r="S75" s="14"/>
      <c r="T75" s="14"/>
      <c r="U75" s="14"/>
      <c r="V75" s="14"/>
      <c r="W75" s="14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4"/>
      <c r="AI75" s="14"/>
      <c r="AJ75" s="14"/>
      <c r="AK75" s="14"/>
      <c r="AL75" s="14"/>
      <c r="AM75" s="14"/>
      <c r="AN75" s="14"/>
      <c r="AO75" s="14"/>
      <c r="AP75" s="14"/>
      <c r="AQ75" s="14"/>
      <c r="AR75" s="14"/>
      <c r="AS75" s="14"/>
      <c r="AT75" s="14"/>
      <c r="AU75" s="14"/>
      <c r="AV75" s="14"/>
      <c r="AW75" s="14"/>
      <c r="AX75" s="14"/>
      <c r="AY75" s="14"/>
      <c r="AZ75" s="14"/>
      <c r="BA75" s="14"/>
      <c r="BB75" s="14"/>
      <c r="BC75" s="14"/>
      <c r="BD75" s="14"/>
      <c r="BE75" s="14"/>
      <c r="BF75" s="14"/>
      <c r="BG75" s="14"/>
      <c r="BH75" s="14"/>
      <c r="BI75" s="14"/>
      <c r="BJ75" s="14"/>
      <c r="BK75" s="14"/>
      <c r="BL75" s="14"/>
      <c r="BM75" s="14"/>
      <c r="BN75" s="14"/>
      <c r="BO75" s="14"/>
      <c r="BP75" s="14"/>
      <c r="BQ75" s="14"/>
      <c r="BR75" s="14"/>
      <c r="BS75" s="14"/>
      <c r="BT75" s="14"/>
      <c r="BU75" s="14"/>
      <c r="BV75" s="14"/>
      <c r="BW75" s="14"/>
      <c r="BX75" s="14"/>
      <c r="BY75" s="14"/>
      <c r="BZ75" s="14"/>
      <c r="CA75" s="14"/>
      <c r="CB75" s="14"/>
      <c r="CC75" s="14"/>
      <c r="CD75" s="14"/>
      <c r="CE75" s="14"/>
      <c r="CF75" s="14"/>
      <c r="CG75" s="14"/>
      <c r="CH75" s="14"/>
      <c r="CI75" s="14"/>
      <c r="CJ75" s="14"/>
      <c r="CK75" s="14"/>
      <c r="CL75" s="14"/>
      <c r="CM75" s="14"/>
      <c r="CN75" s="14"/>
      <c r="CO75" s="14"/>
      <c r="CP75" s="14"/>
      <c r="CQ75" s="14"/>
      <c r="CR75" s="14"/>
      <c r="CS75" s="14"/>
      <c r="CT75" s="14"/>
      <c r="CU75" s="14"/>
      <c r="CV75" s="14"/>
      <c r="CW75" s="14"/>
      <c r="CX75" s="14"/>
      <c r="CY75" s="14"/>
      <c r="CZ75" s="14"/>
      <c r="DA75" s="14"/>
      <c r="DB75" s="14"/>
      <c r="DC75" s="14"/>
      <c r="DD75" s="14"/>
      <c r="DE75" s="14"/>
      <c r="DF75" s="14"/>
      <c r="DG75" s="14"/>
      <c r="DH75" s="14"/>
      <c r="DI75" s="14"/>
      <c r="DJ75" s="14"/>
      <c r="DK75" s="14"/>
      <c r="DL75" s="14"/>
      <c r="DM75" s="14"/>
      <c r="DN75" s="14"/>
      <c r="DO75" s="14"/>
      <c r="DP75" s="14"/>
      <c r="DQ75" s="14"/>
      <c r="DR75" s="14"/>
      <c r="DS75" s="14"/>
      <c r="DT75" s="14"/>
      <c r="DU75" s="14"/>
      <c r="DV75" s="14"/>
      <c r="DW75" s="14"/>
      <c r="DX75" s="14"/>
      <c r="DY75" s="14"/>
      <c r="DZ75" s="14"/>
      <c r="EA75" s="14"/>
      <c r="EB75" s="14"/>
      <c r="EC75" s="14"/>
      <c r="ED75" s="14"/>
      <c r="EE75" s="14"/>
      <c r="EF75" s="14"/>
      <c r="EG75" s="14"/>
      <c r="EH75" s="14"/>
      <c r="EI75" s="14"/>
      <c r="EJ75" s="14"/>
      <c r="EK75" s="14"/>
      <c r="EL75" s="14"/>
      <c r="EM75" s="14"/>
      <c r="EN75" s="14"/>
      <c r="EO75" s="14"/>
      <c r="EP75" s="14"/>
      <c r="EQ75" s="14"/>
      <c r="ER75" s="14"/>
      <c r="ES75" s="14"/>
      <c r="ET75" s="14"/>
      <c r="EU75" s="14"/>
      <c r="EV75" s="14"/>
      <c r="EW75" s="14"/>
      <c r="EX75" s="14"/>
      <c r="EY75" s="14"/>
      <c r="EZ75" s="14"/>
      <c r="FA75" s="14"/>
      <c r="FB75" s="14"/>
      <c r="FC75" s="14"/>
      <c r="FD75" s="14"/>
      <c r="FE75" s="14"/>
      <c r="FF75" s="14"/>
      <c r="FG75" s="14"/>
      <c r="FH75" s="14"/>
      <c r="FI75" s="14"/>
      <c r="FJ75" s="14"/>
      <c r="FK75" s="14"/>
      <c r="FL75" s="14"/>
      <c r="FM75" s="14"/>
      <c r="FN75" s="14"/>
      <c r="FO75" s="14"/>
      <c r="FP75" s="14"/>
      <c r="FQ75" s="14"/>
      <c r="FR75" s="14"/>
      <c r="FS75" s="14"/>
      <c r="FT75" s="14"/>
      <c r="FU75" s="14"/>
      <c r="FV75" s="14"/>
      <c r="FW75" s="14"/>
      <c r="FX75" s="14"/>
      <c r="FY75" s="14"/>
      <c r="FZ75" s="14"/>
      <c r="GA75" s="14"/>
      <c r="GB75" s="14"/>
      <c r="GC75" s="14"/>
      <c r="GD75" s="14"/>
      <c r="GE75" s="14"/>
      <c r="GF75" s="14"/>
      <c r="GG75" s="14"/>
      <c r="GH75" s="14"/>
      <c r="GI75" s="14"/>
      <c r="GJ75" s="14"/>
      <c r="GK75" s="14"/>
      <c r="GL75" s="14"/>
      <c r="GM75" s="14"/>
      <c r="GN75" s="14"/>
      <c r="GO75" s="14"/>
      <c r="GP75" s="14"/>
      <c r="GQ75" s="14"/>
      <c r="GR75" s="14"/>
      <c r="GS75" s="14"/>
      <c r="GT75" s="14"/>
      <c r="GU75" s="14"/>
      <c r="GV75" s="14"/>
      <c r="GW75" s="14"/>
      <c r="GX75" s="14"/>
      <c r="GY75" s="14"/>
      <c r="GZ75" s="14"/>
      <c r="HA75" s="14"/>
      <c r="HB75" s="14"/>
      <c r="HC75" s="14"/>
      <c r="HD75" s="14"/>
      <c r="HE75" s="14"/>
      <c r="HF75" s="14"/>
      <c r="HG75" s="14"/>
      <c r="HH75" s="14"/>
      <c r="HI75" s="14"/>
      <c r="HJ75" s="14"/>
      <c r="HK75" s="14"/>
      <c r="HL75" s="14"/>
      <c r="HM75" s="14"/>
      <c r="HN75" s="14"/>
      <c r="HO75" s="14"/>
      <c r="HP75" s="14"/>
      <c r="HQ75" s="14"/>
      <c r="HR75" s="14"/>
      <c r="HS75" s="14"/>
      <c r="HT75" s="14"/>
      <c r="HU75" s="14"/>
      <c r="HV75" s="14"/>
      <c r="HW75" s="14"/>
      <c r="HX75" s="14"/>
      <c r="HY75" s="14"/>
      <c r="HZ75" s="14"/>
      <c r="IA75" s="14"/>
      <c r="IB75" s="14"/>
      <c r="IC75" s="14"/>
      <c r="ID75" s="14"/>
      <c r="IE75" s="14"/>
      <c r="IF75" s="14"/>
      <c r="IG75" s="14"/>
      <c r="IH75" s="14"/>
      <c r="II75" s="14"/>
      <c r="IJ75" s="14"/>
      <c r="IK75" s="14"/>
      <c r="IL75" s="14"/>
      <c r="IM75" s="14"/>
      <c r="IN75" s="14"/>
      <c r="IO75" s="14"/>
      <c r="IP75" s="14"/>
      <c r="IQ75" s="14"/>
      <c r="IR75" s="14"/>
      <c r="IS75" s="14"/>
      <c r="IT75" s="14"/>
      <c r="IU75" s="14"/>
      <c r="IV75" s="14"/>
      <c r="IW75" s="14"/>
      <c r="IX75" s="14"/>
      <c r="IY75" s="14"/>
      <c r="IZ75" s="14"/>
      <c r="JA75" s="14"/>
      <c r="JB75" s="14"/>
      <c r="JC75" s="14"/>
      <c r="JD75" s="14"/>
      <c r="JE75" s="14"/>
      <c r="JF75" s="14"/>
      <c r="JG75" s="14"/>
      <c r="JH75" s="14"/>
      <c r="JI75" s="14"/>
      <c r="JJ75" s="14"/>
      <c r="JK75" s="14"/>
      <c r="JL75" s="14"/>
      <c r="JM75" s="14"/>
      <c r="JN75" s="14"/>
      <c r="JO75" s="14"/>
      <c r="JP75" s="14"/>
      <c r="JQ75" s="14"/>
      <c r="JR75" s="14"/>
      <c r="JS75" s="14"/>
      <c r="JT75" s="14"/>
      <c r="JU75" s="14"/>
      <c r="JV75" s="14"/>
      <c r="JW75" s="14"/>
      <c r="JX75" s="14"/>
      <c r="JY75" s="14"/>
      <c r="JZ75" s="14"/>
      <c r="KA75" s="14"/>
      <c r="KB75" s="14"/>
      <c r="KC75" s="14"/>
      <c r="KD75" s="14"/>
      <c r="KE75" s="14"/>
      <c r="KF75" s="14"/>
      <c r="KG75" s="14"/>
      <c r="KH75" s="14"/>
      <c r="KI75" s="14"/>
      <c r="KJ75" s="14"/>
      <c r="KK75" s="14"/>
      <c r="KL75" s="14"/>
      <c r="KM75" s="14"/>
      <c r="KN75" s="14"/>
      <c r="KO75" s="14"/>
      <c r="KP75" s="14"/>
      <c r="KQ75" s="14"/>
      <c r="KR75" s="14"/>
      <c r="KS75" s="14"/>
      <c r="KT75" s="14"/>
      <c r="KU75" s="14"/>
      <c r="KV75" s="14"/>
      <c r="KW75" s="14"/>
      <c r="KX75" s="14"/>
      <c r="KY75" s="14"/>
      <c r="KZ75" s="14"/>
      <c r="LA75" s="14"/>
      <c r="LB75" s="14"/>
      <c r="LC75" s="14"/>
      <c r="LD75" s="14"/>
      <c r="LE75" s="14"/>
      <c r="LF75" s="14"/>
      <c r="LG75" s="14"/>
      <c r="LH75" s="14"/>
      <c r="LI75" s="14"/>
      <c r="LJ75" s="14"/>
      <c r="LK75" s="14"/>
      <c r="LL75" s="14"/>
      <c r="LM75" s="14"/>
      <c r="LN75" s="14"/>
      <c r="LO75" s="14"/>
      <c r="LP75" s="14"/>
      <c r="LQ75" s="14"/>
      <c r="LR75" s="14"/>
      <c r="LS75" s="14"/>
      <c r="LT75" s="14"/>
      <c r="LU75" s="14"/>
      <c r="LV75" s="14"/>
      <c r="LW75" s="14"/>
      <c r="LX75" s="14"/>
      <c r="LY75" s="14"/>
      <c r="LZ75" s="14"/>
      <c r="MA75" s="14"/>
      <c r="MB75" s="14"/>
      <c r="MC75" s="14"/>
      <c r="MD75" s="14"/>
      <c r="ME75" s="14"/>
      <c r="MF75" s="14"/>
      <c r="MG75" s="14"/>
      <c r="MH75" s="14"/>
      <c r="MI75" s="14"/>
      <c r="MJ75" s="14"/>
      <c r="MK75" s="14"/>
      <c r="ML75" s="14"/>
      <c r="MM75" s="14"/>
      <c r="MN75" s="14"/>
      <c r="MO75" s="14"/>
      <c r="MP75" s="14"/>
      <c r="MQ75" s="14"/>
      <c r="MR75" s="14"/>
      <c r="MS75" s="14"/>
      <c r="MT75" s="14"/>
      <c r="MU75" s="14"/>
      <c r="MV75" s="14"/>
      <c r="MW75" s="14"/>
      <c r="MX75" s="14"/>
      <c r="MY75" s="14"/>
      <c r="MZ75" s="14"/>
      <c r="NA75" s="14"/>
      <c r="NB75" s="14"/>
      <c r="NC75" s="14"/>
      <c r="ND75" s="14"/>
      <c r="NE75" s="14"/>
      <c r="NF75" s="14"/>
      <c r="NG75" s="14"/>
      <c r="NH75" s="14"/>
      <c r="NI75" s="14"/>
      <c r="NJ75" s="14"/>
      <c r="NK75" s="14"/>
      <c r="NL75" s="14"/>
      <c r="NM75" s="14"/>
      <c r="NN75" s="14"/>
      <c r="NO75" s="14"/>
      <c r="NP75" s="14"/>
      <c r="NQ75" s="14"/>
      <c r="NR75" s="14"/>
      <c r="NS75" s="14"/>
      <c r="NT75" s="14"/>
      <c r="NU75" s="14"/>
      <c r="NV75" s="14"/>
      <c r="NW75" s="14"/>
      <c r="NX75" s="14"/>
      <c r="NY75" s="14"/>
      <c r="NZ75" s="14"/>
      <c r="OA75" s="14"/>
      <c r="OB75" s="14"/>
      <c r="OC75" s="14"/>
      <c r="OD75" s="14"/>
      <c r="OE75" s="14"/>
      <c r="OF75" s="14"/>
      <c r="OG75" s="14"/>
      <c r="OH75" s="14"/>
      <c r="OI75" s="14"/>
      <c r="OJ75" s="14"/>
      <c r="OK75" s="14"/>
      <c r="OL75" s="14"/>
      <c r="OM75" s="14"/>
      <c r="ON75" s="14"/>
      <c r="OO75" s="14"/>
      <c r="OP75" s="14"/>
      <c r="OQ75" s="14"/>
      <c r="OR75" s="14"/>
      <c r="OS75" s="14"/>
      <c r="OT75" s="14"/>
      <c r="OU75" s="14"/>
      <c r="OV75" s="14"/>
      <c r="OW75" s="14"/>
      <c r="OX75" s="14"/>
      <c r="OY75" s="14"/>
      <c r="OZ75" s="14"/>
      <c r="PA75" s="14"/>
      <c r="PB75" s="14"/>
      <c r="PC75" s="14"/>
      <c r="PD75" s="14"/>
      <c r="PE75" s="14"/>
      <c r="PF75" s="14"/>
      <c r="PG75" s="14"/>
      <c r="PH75" s="14"/>
      <c r="PI75" s="14"/>
      <c r="PJ75" s="14"/>
      <c r="PK75" s="14"/>
      <c r="PL75" s="14"/>
      <c r="PM75" s="14"/>
      <c r="PN75" s="14"/>
      <c r="PO75" s="14"/>
      <c r="PP75" s="14"/>
      <c r="PQ75" s="14"/>
      <c r="PR75" s="14"/>
      <c r="PS75" s="14"/>
      <c r="PT75" s="14"/>
      <c r="PU75" s="14"/>
      <c r="PV75" s="14"/>
      <c r="PW75" s="14"/>
      <c r="PX75" s="14"/>
      <c r="PY75" s="14"/>
      <c r="PZ75" s="14"/>
      <c r="QA75" s="14"/>
      <c r="QB75" s="14"/>
      <c r="QC75" s="14"/>
      <c r="QD75" s="14"/>
      <c r="QE75" s="14"/>
      <c r="QF75" s="14"/>
      <c r="QG75" s="14"/>
      <c r="QH75" s="14"/>
      <c r="QI75" s="14"/>
      <c r="QJ75" s="14"/>
      <c r="QK75" s="14"/>
      <c r="QL75" s="14"/>
      <c r="QM75" s="14"/>
      <c r="QN75" s="14"/>
      <c r="QO75" s="14"/>
      <c r="QP75" s="14"/>
      <c r="QQ75" s="14"/>
      <c r="QR75" s="14"/>
      <c r="QS75" s="14"/>
      <c r="QT75" s="14"/>
      <c r="QU75" s="14"/>
      <c r="QV75" s="14"/>
      <c r="QW75" s="14"/>
      <c r="QX75" s="14"/>
      <c r="QY75" s="14"/>
      <c r="QZ75" s="14"/>
      <c r="RA75" s="14"/>
      <c r="RB75" s="14"/>
      <c r="RC75" s="14"/>
      <c r="RD75" s="14"/>
      <c r="RE75" s="14"/>
      <c r="RF75" s="14"/>
      <c r="RG75" s="14"/>
      <c r="RH75" s="14"/>
      <c r="RI75" s="14"/>
      <c r="RJ75" s="14"/>
      <c r="RK75" s="14"/>
      <c r="RL75" s="14"/>
      <c r="RM75" s="14"/>
      <c r="RN75" s="14"/>
      <c r="RO75" s="14"/>
      <c r="RP75" s="14"/>
      <c r="RQ75" s="14"/>
      <c r="RR75" s="14"/>
      <c r="RS75" s="14"/>
      <c r="RT75" s="14"/>
      <c r="RU75" s="14"/>
      <c r="RV75" s="14"/>
      <c r="RW75" s="14"/>
      <c r="RX75" s="14"/>
      <c r="RY75" s="14"/>
      <c r="RZ75" s="14"/>
      <c r="SA75" s="14"/>
      <c r="SB75" s="14"/>
      <c r="SC75" s="14"/>
      <c r="SD75" s="14"/>
      <c r="SE75" s="14"/>
      <c r="SF75" s="14"/>
      <c r="SG75" s="14"/>
      <c r="SH75" s="14"/>
      <c r="SI75" s="14"/>
      <c r="SJ75" s="14"/>
      <c r="SK75" s="14"/>
      <c r="SL75" s="14"/>
      <c r="SM75" s="14"/>
      <c r="SN75" s="14"/>
      <c r="SO75" s="14"/>
      <c r="SP75" s="14"/>
      <c r="SQ75" s="14"/>
      <c r="SR75" s="14"/>
      <c r="SS75" s="14"/>
      <c r="ST75" s="14"/>
      <c r="SU75" s="14"/>
      <c r="SV75" s="14"/>
      <c r="SW75" s="14"/>
      <c r="SX75" s="14"/>
      <c r="SY75" s="14"/>
      <c r="SZ75" s="14"/>
      <c r="TA75" s="14"/>
      <c r="TB75" s="14"/>
      <c r="TC75" s="14"/>
      <c r="TD75" s="14"/>
      <c r="TE75" s="14"/>
      <c r="TF75" s="14"/>
      <c r="TG75" s="14"/>
      <c r="TH75" s="14"/>
      <c r="TI75" s="14"/>
      <c r="TJ75" s="14"/>
      <c r="TK75" s="14"/>
      <c r="TL75" s="14"/>
      <c r="TM75" s="14"/>
      <c r="TN75" s="14"/>
      <c r="TO75" s="14"/>
      <c r="TP75" s="14"/>
      <c r="TQ75" s="14"/>
      <c r="TR75" s="14"/>
      <c r="TS75" s="14"/>
      <c r="TT75" s="14"/>
      <c r="TU75" s="14"/>
      <c r="TV75" s="14"/>
      <c r="TW75" s="14"/>
      <c r="TX75" s="14"/>
      <c r="TY75" s="14"/>
      <c r="TZ75" s="14"/>
      <c r="UA75" s="14"/>
      <c r="UB75" s="14"/>
      <c r="UC75" s="14"/>
      <c r="UD75" s="14"/>
      <c r="UE75" s="14"/>
      <c r="UF75" s="14"/>
      <c r="UG75" s="14"/>
      <c r="UH75" s="14"/>
      <c r="UI75" s="14"/>
      <c r="UJ75" s="14"/>
      <c r="UK75" s="14"/>
      <c r="UL75" s="14"/>
      <c r="UM75" s="14"/>
      <c r="UN75" s="14"/>
      <c r="UO75" s="14"/>
      <c r="UP75" s="14"/>
      <c r="UQ75" s="14"/>
      <c r="UR75" s="14"/>
      <c r="US75" s="14"/>
      <c r="UT75" s="14"/>
      <c r="UU75" s="14"/>
      <c r="UV75" s="14"/>
      <c r="UW75" s="14"/>
      <c r="UX75" s="14"/>
      <c r="UY75" s="14"/>
      <c r="UZ75" s="14"/>
      <c r="VA75" s="14"/>
      <c r="VB75" s="14"/>
      <c r="VC75" s="14"/>
      <c r="VD75" s="14"/>
      <c r="VE75" s="14"/>
      <c r="VF75" s="14"/>
      <c r="VG75" s="14"/>
      <c r="VH75" s="14"/>
      <c r="VI75" s="14"/>
      <c r="VJ75" s="14"/>
      <c r="VK75" s="14"/>
      <c r="VL75" s="14"/>
      <c r="VM75" s="14"/>
      <c r="VN75" s="14"/>
      <c r="VO75" s="14"/>
      <c r="VP75" s="14"/>
      <c r="VQ75" s="14"/>
      <c r="VR75" s="14"/>
      <c r="VS75" s="14"/>
      <c r="VT75" s="14"/>
      <c r="VU75" s="14"/>
      <c r="VV75" s="14"/>
      <c r="VW75" s="14"/>
      <c r="VX75" s="14"/>
      <c r="VY75" s="14"/>
      <c r="VZ75" s="14"/>
      <c r="WA75" s="14"/>
      <c r="WB75" s="14"/>
      <c r="WC75" s="14"/>
      <c r="WD75" s="14"/>
      <c r="WE75" s="14"/>
      <c r="WF75" s="14"/>
      <c r="WG75" s="14"/>
      <c r="WH75" s="14"/>
      <c r="WI75" s="14"/>
      <c r="WJ75" s="14"/>
      <c r="WK75" s="14"/>
      <c r="WL75" s="14"/>
      <c r="WM75" s="14"/>
      <c r="WN75" s="14"/>
      <c r="WO75" s="14"/>
      <c r="WP75" s="14"/>
      <c r="WQ75" s="14"/>
      <c r="WR75" s="14"/>
      <c r="WS75" s="14"/>
      <c r="WT75" s="14"/>
      <c r="WU75" s="14"/>
      <c r="WV75" s="14"/>
      <c r="WW75" s="14"/>
      <c r="WX75" s="14"/>
      <c r="WY75" s="14"/>
      <c r="WZ75" s="14"/>
      <c r="XA75" s="14"/>
      <c r="XB75" s="14"/>
      <c r="XC75" s="14"/>
      <c r="XD75" s="14"/>
      <c r="XE75" s="14"/>
      <c r="XF75" s="14"/>
      <c r="XG75" s="14"/>
      <c r="XH75" s="14"/>
      <c r="XI75" s="14"/>
      <c r="XJ75" s="14"/>
      <c r="XK75" s="14"/>
      <c r="XL75" s="14"/>
      <c r="XM75" s="14"/>
      <c r="XN75" s="14"/>
      <c r="XO75" s="14"/>
      <c r="XP75" s="14"/>
      <c r="XQ75" s="14"/>
      <c r="XR75" s="14"/>
      <c r="XS75" s="14"/>
      <c r="XT75" s="14"/>
      <c r="XU75" s="14"/>
      <c r="XV75" s="14"/>
      <c r="XW75" s="14"/>
      <c r="XX75" s="14"/>
      <c r="XY75" s="14"/>
      <c r="XZ75" s="14"/>
      <c r="YA75" s="14"/>
      <c r="YB75" s="14"/>
      <c r="YC75" s="14"/>
      <c r="YD75" s="14"/>
      <c r="YE75" s="14"/>
      <c r="YF75" s="14"/>
      <c r="YG75" s="14"/>
      <c r="YH75" s="14"/>
      <c r="YI75" s="14"/>
      <c r="YJ75" s="14"/>
      <c r="YK75" s="14"/>
      <c r="YL75" s="14"/>
      <c r="YM75" s="14"/>
      <c r="YN75" s="14"/>
      <c r="YO75" s="14"/>
      <c r="YP75" s="14"/>
      <c r="YQ75" s="14"/>
      <c r="YR75" s="14"/>
      <c r="YS75" s="14"/>
      <c r="YT75" s="14"/>
      <c r="YU75" s="14"/>
      <c r="YV75" s="14"/>
      <c r="YW75" s="14"/>
      <c r="YX75" s="14"/>
      <c r="YY75" s="14"/>
      <c r="YZ75" s="14"/>
      <c r="ZA75" s="14"/>
      <c r="ZB75" s="14"/>
      <c r="ZC75" s="14"/>
      <c r="ZD75" s="14"/>
      <c r="ZE75" s="14"/>
      <c r="ZF75" s="14"/>
      <c r="ZG75" s="14"/>
      <c r="ZH75" s="14"/>
      <c r="ZI75" s="14"/>
      <c r="ZJ75" s="14"/>
      <c r="ZK75" s="14"/>
      <c r="ZL75" s="14"/>
      <c r="ZM75" s="14"/>
      <c r="ZN75" s="14"/>
      <c r="ZO75" s="14"/>
      <c r="ZP75" s="14"/>
      <c r="ZQ75" s="14"/>
      <c r="ZR75" s="14"/>
      <c r="ZS75" s="14"/>
      <c r="ZT75" s="14"/>
      <c r="ZU75" s="14"/>
      <c r="ZV75" s="14"/>
      <c r="ZW75" s="14"/>
      <c r="ZX75" s="14"/>
      <c r="ZY75" s="14"/>
      <c r="ZZ75" s="14"/>
      <c r="AAA75" s="14"/>
      <c r="AAB75" s="14"/>
      <c r="AAC75" s="14"/>
      <c r="AAD75" s="14"/>
      <c r="AAE75" s="14"/>
      <c r="AAF75" s="14"/>
      <c r="AAG75" s="14"/>
      <c r="AAH75" s="14"/>
      <c r="AAI75" s="14"/>
      <c r="AAJ75" s="14"/>
      <c r="AAK75" s="14"/>
      <c r="AAL75" s="14"/>
      <c r="AAM75" s="14"/>
      <c r="AAN75" s="14"/>
      <c r="AAO75" s="14"/>
      <c r="AAP75" s="14"/>
      <c r="AAQ75" s="14"/>
      <c r="AAR75" s="14"/>
      <c r="AAS75" s="14"/>
      <c r="AAT75" s="14"/>
      <c r="AAU75" s="14"/>
      <c r="AAV75" s="14"/>
      <c r="AAW75" s="14"/>
      <c r="AAX75" s="14"/>
      <c r="AAY75" s="14"/>
      <c r="AAZ75" s="14"/>
      <c r="ABA75" s="14"/>
      <c r="ABB75" s="14"/>
      <c r="ABC75" s="14"/>
      <c r="ABD75" s="14"/>
      <c r="ABE75" s="14"/>
      <c r="ABF75" s="14"/>
      <c r="ABG75" s="14"/>
      <c r="ABH75" s="14"/>
      <c r="ABI75" s="14"/>
      <c r="ABJ75" s="14"/>
      <c r="ABK75" s="14"/>
      <c r="ABL75" s="14"/>
      <c r="ABM75" s="14"/>
      <c r="ABN75" s="14"/>
      <c r="ABO75" s="14"/>
      <c r="ABP75" s="14"/>
      <c r="ABQ75" s="14"/>
      <c r="ABR75" s="14"/>
      <c r="ABS75" s="14"/>
      <c r="ABT75" s="14"/>
      <c r="ABU75" s="14"/>
      <c r="ABV75" s="14"/>
      <c r="ABW75" s="14"/>
      <c r="ABX75" s="14"/>
      <c r="ABY75" s="14"/>
      <c r="ABZ75" s="14"/>
      <c r="ACA75" s="14"/>
      <c r="ACB75" s="14"/>
      <c r="ACC75" s="14"/>
      <c r="ACD75" s="14"/>
      <c r="ACE75" s="14"/>
      <c r="ACF75" s="14"/>
      <c r="ACG75" s="14"/>
      <c r="ACH75" s="14"/>
      <c r="ACI75" s="14"/>
      <c r="ACJ75" s="14"/>
      <c r="ACK75" s="14"/>
      <c r="ACL75" s="14"/>
      <c r="ACM75" s="14"/>
      <c r="ACN75" s="14"/>
      <c r="ACO75" s="14"/>
      <c r="ACP75" s="14"/>
      <c r="ACQ75" s="14"/>
      <c r="ACR75" s="14"/>
      <c r="ACS75" s="14"/>
      <c r="ACT75" s="14"/>
      <c r="ACU75" s="14"/>
      <c r="ACV75" s="14"/>
      <c r="ACW75" s="14"/>
      <c r="ACX75" s="14"/>
      <c r="ACY75" s="14"/>
      <c r="ACZ75" s="14"/>
      <c r="ADA75" s="14"/>
      <c r="ADB75" s="14"/>
      <c r="ADC75" s="14"/>
      <c r="ADD75" s="14"/>
      <c r="ADE75" s="14"/>
      <c r="ADF75" s="14"/>
      <c r="ADG75" s="14"/>
      <c r="ADH75" s="14"/>
      <c r="ADI75" s="14"/>
      <c r="ADJ75" s="14"/>
      <c r="ADK75" s="14"/>
      <c r="ADL75" s="14"/>
      <c r="ADM75" s="14"/>
      <c r="ADN75" s="14"/>
      <c r="ADO75" s="14"/>
      <c r="ADP75" s="14"/>
      <c r="ADQ75" s="14"/>
      <c r="ADR75" s="14"/>
      <c r="ADS75" s="14"/>
      <c r="ADT75" s="14"/>
      <c r="ADU75" s="14"/>
      <c r="ADV75" s="14"/>
      <c r="ADW75" s="14"/>
      <c r="ADX75" s="14"/>
      <c r="ADY75" s="14"/>
      <c r="ADZ75" s="14"/>
      <c r="AEA75" s="14"/>
      <c r="AEB75" s="14"/>
      <c r="AEC75" s="14"/>
      <c r="AED75" s="14"/>
      <c r="AEE75" s="14"/>
      <c r="AEF75" s="14"/>
      <c r="AEG75" s="14"/>
      <c r="AEH75" s="14"/>
      <c r="AEI75" s="14"/>
      <c r="AEJ75" s="14"/>
      <c r="AEK75" s="14"/>
      <c r="AEL75" s="14"/>
      <c r="AEM75" s="14"/>
      <c r="AEN75" s="14"/>
      <c r="AEO75" s="14"/>
      <c r="AEP75" s="14"/>
      <c r="AEQ75" s="14"/>
      <c r="AER75" s="14"/>
      <c r="AES75" s="14"/>
      <c r="AET75" s="14"/>
      <c r="AEU75" s="14"/>
      <c r="AEV75" s="14"/>
      <c r="AEW75" s="14"/>
      <c r="AEX75" s="14"/>
      <c r="AEY75" s="14"/>
      <c r="AEZ75" s="14"/>
      <c r="AFA75" s="14"/>
      <c r="AFB75" s="14"/>
      <c r="AFC75" s="14"/>
      <c r="AFD75" s="14"/>
      <c r="AFE75" s="14"/>
      <c r="AFF75" s="14"/>
      <c r="AFG75" s="14"/>
      <c r="AFH75" s="14"/>
      <c r="AFI75" s="14"/>
      <c r="AFJ75" s="14"/>
      <c r="AFK75" s="14"/>
      <c r="AFL75" s="14"/>
      <c r="AFM75" s="14"/>
      <c r="AFN75" s="14"/>
      <c r="AFO75" s="14"/>
      <c r="AFP75" s="14"/>
      <c r="AFQ75" s="14"/>
      <c r="AFR75" s="14"/>
      <c r="AFS75" s="14"/>
      <c r="AFT75" s="14"/>
      <c r="AFU75" s="14"/>
      <c r="AFV75" s="14"/>
      <c r="AFW75" s="14"/>
      <c r="AFX75" s="14"/>
      <c r="AFY75" s="14"/>
      <c r="AFZ75" s="14"/>
      <c r="AGA75" s="14"/>
      <c r="AGB75" s="14"/>
      <c r="AGC75" s="14"/>
      <c r="AGD75" s="14"/>
      <c r="AGE75" s="14"/>
      <c r="AGF75" s="14"/>
      <c r="AGG75" s="14"/>
      <c r="AGH75" s="14"/>
      <c r="AGI75" s="14"/>
      <c r="AGJ75" s="14"/>
      <c r="AGK75" s="14"/>
      <c r="AGL75" s="14"/>
      <c r="AGM75" s="14"/>
      <c r="AGN75" s="14"/>
      <c r="AGO75" s="14"/>
      <c r="AGP75" s="14"/>
      <c r="AGQ75" s="14"/>
      <c r="AGR75" s="14"/>
      <c r="AGS75" s="14"/>
      <c r="AGT75" s="14"/>
      <c r="AGU75" s="14"/>
      <c r="AGV75" s="14"/>
      <c r="AGW75" s="14"/>
      <c r="AGX75" s="14"/>
      <c r="AGY75" s="14"/>
      <c r="AGZ75" s="14"/>
      <c r="AHA75" s="14"/>
      <c r="AHB75" s="14"/>
      <c r="AHC75" s="14"/>
      <c r="AHD75" s="14"/>
      <c r="AHE75" s="14"/>
      <c r="AHF75" s="14"/>
      <c r="AHG75" s="14"/>
      <c r="AHH75" s="14"/>
      <c r="AHI75" s="14"/>
      <c r="AHJ75" s="14"/>
      <c r="AHK75" s="14"/>
      <c r="AHL75" s="14"/>
      <c r="AHM75" s="14"/>
      <c r="AHN75" s="14"/>
      <c r="AHO75" s="14"/>
      <c r="AHP75" s="14"/>
      <c r="AHQ75" s="14"/>
      <c r="AHR75" s="14"/>
      <c r="AHS75" s="14"/>
      <c r="AHT75" s="14"/>
      <c r="AHU75" s="14"/>
      <c r="AHV75" s="14"/>
      <c r="AHW75" s="14"/>
      <c r="AHX75" s="14"/>
      <c r="AHY75" s="14"/>
      <c r="AHZ75" s="14"/>
      <c r="AIA75" s="14"/>
      <c r="AIB75" s="14"/>
      <c r="AIC75" s="14"/>
      <c r="AID75" s="14"/>
      <c r="AIE75" s="14"/>
      <c r="AIF75" s="14"/>
      <c r="AIG75" s="14"/>
      <c r="AIH75" s="14"/>
      <c r="AII75" s="14"/>
      <c r="AIJ75" s="14"/>
      <c r="AIK75" s="14"/>
      <c r="AIL75" s="14"/>
      <c r="AIM75" s="14"/>
      <c r="AIN75" s="14"/>
      <c r="AIO75" s="14"/>
      <c r="AIP75" s="14"/>
      <c r="AIQ75" s="14"/>
      <c r="AIR75" s="14"/>
      <c r="AIS75" s="14"/>
      <c r="AIT75" s="14"/>
      <c r="AIU75" s="14"/>
      <c r="AIV75" s="14"/>
      <c r="AIW75" s="14"/>
      <c r="AIX75" s="14"/>
      <c r="AIY75" s="14"/>
      <c r="AIZ75" s="14"/>
      <c r="AJA75" s="14"/>
      <c r="AJB75" s="14"/>
      <c r="AJC75" s="14"/>
      <c r="AJD75" s="14"/>
      <c r="AJE75" s="14"/>
      <c r="AJF75" s="14"/>
      <c r="AJG75" s="14"/>
      <c r="AJH75" s="14"/>
      <c r="AJI75" s="14"/>
      <c r="AJJ75" s="14"/>
      <c r="AJK75" s="14"/>
      <c r="AJL75" s="14"/>
      <c r="AJM75" s="14"/>
      <c r="AJN75" s="14"/>
      <c r="AJO75" s="14"/>
      <c r="AJP75" s="14"/>
      <c r="AJQ75" s="14"/>
      <c r="AJR75" s="14"/>
      <c r="AJS75" s="14"/>
      <c r="AJT75" s="14"/>
      <c r="AJU75" s="14"/>
      <c r="AJV75" s="14"/>
      <c r="AJW75" s="14"/>
      <c r="AJX75" s="14"/>
      <c r="AJY75" s="14"/>
      <c r="AJZ75" s="14"/>
      <c r="AKA75" s="14"/>
      <c r="AKB75" s="14"/>
      <c r="AKC75" s="14"/>
      <c r="AKD75" s="14"/>
      <c r="AKE75" s="14"/>
      <c r="AKF75" s="14"/>
      <c r="AKG75" s="14"/>
      <c r="AKH75" s="14"/>
      <c r="AKI75" s="14"/>
      <c r="AKJ75" s="14"/>
      <c r="AKK75" s="14"/>
      <c r="AKL75" s="14"/>
      <c r="AKM75" s="14"/>
      <c r="AKN75" s="14"/>
      <c r="AKO75" s="14"/>
      <c r="AKP75" s="14"/>
      <c r="AKQ75" s="14"/>
      <c r="AKR75" s="14"/>
      <c r="AKS75" s="14"/>
      <c r="AKT75" s="14"/>
      <c r="AKU75" s="14"/>
      <c r="AKV75" s="14"/>
      <c r="AKW75" s="14"/>
      <c r="AKX75" s="14"/>
      <c r="AKY75" s="14"/>
      <c r="AKZ75" s="14"/>
      <c r="ALA75" s="14"/>
      <c r="ALB75" s="14"/>
      <c r="ALC75" s="14"/>
      <c r="ALD75" s="14"/>
      <c r="ALE75" s="14"/>
      <c r="ALF75" s="14"/>
      <c r="ALG75" s="14"/>
      <c r="ALH75" s="14"/>
      <c r="ALI75" s="14"/>
      <c r="ALJ75" s="14"/>
      <c r="ALK75" s="14"/>
      <c r="ALL75" s="14"/>
      <c r="ALM75" s="14"/>
      <c r="ALN75" s="14"/>
      <c r="ALO75" s="14"/>
      <c r="ALP75" s="14"/>
      <c r="ALQ75" s="14"/>
      <c r="ALR75" s="14"/>
      <c r="ALS75" s="14"/>
      <c r="ALT75" s="14"/>
      <c r="ALU75" s="14"/>
      <c r="ALV75" s="14"/>
      <c r="ALW75" s="14"/>
      <c r="ALX75" s="14"/>
      <c r="ALY75" s="14"/>
      <c r="ALZ75" s="14"/>
      <c r="AMA75" s="14"/>
      <c r="AMB75" s="14"/>
      <c r="AMC75" s="14"/>
      <c r="AMD75" s="14"/>
      <c r="AME75" s="14"/>
      <c r="AMF75" s="14"/>
      <c r="AMG75" s="14"/>
      <c r="AMH75" s="14"/>
      <c r="AMI75" s="14"/>
      <c r="AMJ75" s="14"/>
      <c r="AMK75" s="14"/>
      <c r="AML75" s="14"/>
      <c r="AMM75" s="14"/>
      <c r="AMN75" s="14"/>
      <c r="AMO75" s="14"/>
      <c r="AMP75" s="14"/>
      <c r="AMQ75" s="14"/>
      <c r="AMR75" s="14"/>
      <c r="AMS75" s="14"/>
      <c r="AMT75" s="14"/>
      <c r="AMU75" s="14"/>
      <c r="AMV75" s="14"/>
      <c r="AMW75" s="14"/>
      <c r="AMX75" s="14"/>
      <c r="AMY75" s="14"/>
      <c r="AMZ75" s="14"/>
      <c r="ANA75" s="14"/>
      <c r="ANB75" s="14"/>
      <c r="ANC75" s="14"/>
      <c r="AND75" s="14"/>
      <c r="ANE75" s="14"/>
      <c r="ANF75" s="14"/>
      <c r="ANG75" s="14"/>
      <c r="ANH75" s="14"/>
      <c r="ANI75" s="14"/>
      <c r="ANJ75" s="14"/>
      <c r="ANK75" s="14"/>
      <c r="ANL75" s="14"/>
      <c r="ANM75" s="14"/>
      <c r="ANN75" s="14"/>
      <c r="ANO75" s="14"/>
      <c r="ANP75" s="14"/>
      <c r="ANQ75" s="14"/>
      <c r="ANR75" s="14"/>
      <c r="ANS75" s="14"/>
      <c r="ANT75" s="14"/>
      <c r="ANU75" s="14"/>
      <c r="ANV75" s="14"/>
      <c r="ANW75" s="14"/>
      <c r="ANX75" s="14"/>
      <c r="ANY75" s="14"/>
      <c r="ANZ75" s="14"/>
      <c r="AOA75" s="14"/>
      <c r="AOB75" s="14"/>
      <c r="AOC75" s="14"/>
      <c r="AOD75" s="14"/>
      <c r="AOE75" s="14"/>
      <c r="AOF75" s="14"/>
      <c r="AOG75" s="14"/>
      <c r="AOH75" s="14"/>
      <c r="AOI75" s="14"/>
      <c r="AOJ75" s="14"/>
      <c r="AOK75" s="14"/>
      <c r="AOL75" s="14"/>
      <c r="AOM75" s="14"/>
      <c r="AON75" s="14"/>
      <c r="AOO75" s="14"/>
      <c r="AOP75" s="14"/>
      <c r="AOQ75" s="14"/>
      <c r="AOR75" s="14"/>
      <c r="AOS75" s="14"/>
      <c r="AOT75" s="14"/>
      <c r="AOU75" s="14"/>
      <c r="AOV75" s="14"/>
      <c r="AOW75" s="14"/>
      <c r="AOX75" s="14"/>
      <c r="AOY75" s="14"/>
      <c r="AOZ75" s="14"/>
      <c r="APA75" s="14"/>
      <c r="APB75" s="14"/>
      <c r="APC75" s="14"/>
      <c r="APD75" s="14"/>
      <c r="APE75" s="14"/>
      <c r="APF75" s="14"/>
      <c r="APG75" s="14"/>
      <c r="APH75" s="14"/>
      <c r="API75" s="14"/>
      <c r="APJ75" s="14"/>
      <c r="APK75" s="14"/>
      <c r="APL75" s="14"/>
      <c r="APM75" s="14"/>
      <c r="APN75" s="14"/>
      <c r="APO75" s="14"/>
      <c r="APP75" s="14"/>
      <c r="APQ75" s="14"/>
      <c r="APR75" s="14"/>
      <c r="APS75" s="14"/>
      <c r="APT75" s="14"/>
      <c r="APU75" s="14"/>
      <c r="APV75" s="14"/>
      <c r="APW75" s="14"/>
      <c r="APX75" s="14"/>
      <c r="APY75" s="14"/>
      <c r="APZ75" s="14"/>
      <c r="AQA75" s="14"/>
      <c r="AQB75" s="14"/>
      <c r="AQC75" s="14"/>
      <c r="AQD75" s="14"/>
      <c r="AQE75" s="14"/>
      <c r="AQF75" s="14"/>
      <c r="AQG75" s="14"/>
      <c r="AQH75" s="14"/>
      <c r="AQI75" s="14"/>
      <c r="AQJ75" s="14"/>
      <c r="AQK75" s="14"/>
      <c r="AQL75" s="14"/>
      <c r="AQM75" s="14"/>
      <c r="AQN75" s="14"/>
      <c r="AQO75" s="14"/>
      <c r="AQP75" s="14"/>
      <c r="AQQ75" s="14"/>
      <c r="AQR75" s="14"/>
      <c r="AQS75" s="14"/>
      <c r="AQT75" s="14"/>
      <c r="AQU75" s="14"/>
      <c r="AQV75" s="14"/>
      <c r="AQW75" s="14"/>
      <c r="AQX75" s="14"/>
      <c r="AQY75" s="14"/>
      <c r="AQZ75" s="14"/>
      <c r="ARA75" s="14"/>
      <c r="ARB75" s="14"/>
      <c r="ARC75" s="14"/>
      <c r="ARD75" s="14"/>
      <c r="ARE75" s="14"/>
      <c r="ARF75" s="14"/>
      <c r="ARG75" s="14"/>
      <c r="ARH75" s="14"/>
      <c r="ARI75" s="14"/>
      <c r="ARJ75" s="14"/>
      <c r="ARK75" s="14"/>
      <c r="ARL75" s="14"/>
      <c r="ARM75" s="14"/>
      <c r="ARN75" s="14"/>
      <c r="ARO75" s="14"/>
      <c r="ARP75" s="14"/>
      <c r="ARQ75" s="14"/>
      <c r="ARR75" s="14"/>
      <c r="ARS75" s="14"/>
      <c r="ART75" s="14"/>
      <c r="ARU75" s="14"/>
      <c r="ARV75" s="14"/>
      <c r="ARW75" s="14"/>
      <c r="ARX75" s="14"/>
      <c r="ARY75" s="14"/>
      <c r="ARZ75" s="14"/>
      <c r="ASA75" s="14"/>
      <c r="ASB75" s="14"/>
      <c r="ASC75" s="14"/>
      <c r="ASD75" s="14"/>
      <c r="ASE75" s="14"/>
      <c r="ASF75" s="14"/>
      <c r="ASG75" s="14"/>
      <c r="ASH75" s="14"/>
      <c r="ASI75" s="14"/>
      <c r="ASJ75" s="14"/>
      <c r="ASK75" s="14"/>
      <c r="ASL75" s="14"/>
      <c r="ASM75" s="14"/>
      <c r="ASN75" s="14"/>
      <c r="ASO75" s="14"/>
      <c r="ASP75" s="14"/>
      <c r="ASQ75" s="14"/>
      <c r="ASR75" s="14"/>
      <c r="ASS75" s="14"/>
      <c r="AST75" s="14"/>
      <c r="ASU75" s="14"/>
      <c r="ASV75" s="14"/>
      <c r="ASW75" s="14"/>
      <c r="ASX75" s="14"/>
      <c r="ASY75" s="14"/>
      <c r="ASZ75" s="14"/>
      <c r="ATA75" s="14"/>
      <c r="ATB75" s="14"/>
      <c r="ATC75" s="14"/>
      <c r="ATD75" s="14"/>
      <c r="ATE75" s="14"/>
      <c r="ATF75" s="14"/>
      <c r="ATG75" s="14"/>
      <c r="ATH75" s="14"/>
      <c r="ATI75" s="14"/>
      <c r="ATJ75" s="14"/>
      <c r="ATK75" s="14"/>
      <c r="ATL75" s="14"/>
      <c r="ATM75" s="14"/>
      <c r="ATN75" s="14"/>
      <c r="ATO75" s="14"/>
      <c r="ATP75" s="14"/>
      <c r="ATQ75" s="14"/>
      <c r="ATR75" s="14"/>
      <c r="ATS75" s="14"/>
      <c r="ATT75" s="14"/>
      <c r="ATU75" s="14"/>
      <c r="ATV75" s="14"/>
      <c r="ATW75" s="14"/>
      <c r="ATX75" s="14"/>
      <c r="ATY75" s="14"/>
      <c r="ATZ75" s="14"/>
      <c r="AUA75" s="14"/>
      <c r="AUB75" s="14"/>
      <c r="AUC75" s="14"/>
      <c r="AUD75" s="14"/>
      <c r="AUE75" s="14"/>
      <c r="AUF75" s="14"/>
      <c r="AUG75" s="14"/>
      <c r="AUH75" s="14"/>
      <c r="AUI75" s="14"/>
      <c r="AUJ75" s="14"/>
      <c r="AUK75" s="14"/>
      <c r="AUL75" s="14"/>
      <c r="AUM75" s="14"/>
      <c r="AUN75" s="14"/>
      <c r="AUO75" s="14"/>
      <c r="AUP75" s="14"/>
      <c r="AUQ75" s="14"/>
      <c r="AUR75" s="14"/>
      <c r="AUS75" s="14"/>
      <c r="AUT75" s="14"/>
      <c r="AUU75" s="14"/>
      <c r="AUV75" s="14"/>
      <c r="AUW75" s="14"/>
      <c r="AUX75" s="14"/>
      <c r="AUY75" s="14"/>
      <c r="AUZ75" s="14"/>
      <c r="AVA75" s="14"/>
      <c r="AVB75" s="14"/>
      <c r="AVC75" s="14"/>
      <c r="AVD75" s="14"/>
      <c r="AVE75" s="14"/>
      <c r="AVF75" s="14"/>
      <c r="AVG75" s="14"/>
      <c r="AVH75" s="14"/>
      <c r="AVI75" s="14"/>
      <c r="AVJ75" s="14"/>
      <c r="AVK75" s="14"/>
      <c r="AVL75" s="14"/>
      <c r="AVM75" s="14"/>
      <c r="AVN75" s="14"/>
      <c r="AVO75" s="14"/>
      <c r="AVP75" s="14"/>
      <c r="AVQ75" s="14"/>
      <c r="AVR75" s="14"/>
      <c r="AVS75" s="14"/>
      <c r="AVT75" s="14"/>
      <c r="AVU75" s="14"/>
      <c r="AVV75" s="14"/>
      <c r="AVW75" s="14"/>
      <c r="AVX75" s="14"/>
      <c r="AVY75" s="14"/>
      <c r="AVZ75" s="14"/>
      <c r="AWA75" s="14"/>
      <c r="AWB75" s="14"/>
      <c r="AWC75" s="14"/>
      <c r="AWD75" s="14"/>
      <c r="AWE75" s="14"/>
      <c r="AWF75" s="14"/>
      <c r="AWG75" s="14"/>
      <c r="AWH75" s="14"/>
      <c r="AWI75" s="14"/>
      <c r="AWJ75" s="14"/>
      <c r="AWK75" s="14"/>
      <c r="AWL75" s="14"/>
      <c r="AWM75" s="14"/>
      <c r="AWN75" s="14"/>
      <c r="AWO75" s="14"/>
      <c r="AWP75" s="14"/>
      <c r="AWQ75" s="14"/>
      <c r="AWR75" s="14"/>
      <c r="AWS75" s="14"/>
      <c r="AWT75" s="14"/>
      <c r="AWU75" s="14"/>
      <c r="AWV75" s="14"/>
      <c r="AWW75" s="14"/>
      <c r="AWX75" s="14"/>
      <c r="AWY75" s="14"/>
      <c r="AWZ75" s="14"/>
      <c r="AXA75" s="14"/>
      <c r="AXB75" s="14"/>
      <c r="AXC75" s="14"/>
      <c r="AXD75" s="14"/>
      <c r="AXE75" s="14"/>
      <c r="AXF75" s="14"/>
      <c r="AXG75" s="14"/>
      <c r="AXH75" s="14"/>
      <c r="AXI75" s="14"/>
      <c r="AXJ75" s="14"/>
      <c r="AXK75" s="14"/>
      <c r="AXL75" s="14"/>
      <c r="AXM75" s="14"/>
      <c r="AXN75" s="14"/>
      <c r="AXO75" s="14"/>
      <c r="AXP75" s="14"/>
      <c r="AXQ75" s="14"/>
      <c r="AXR75" s="14"/>
      <c r="AXS75" s="14"/>
      <c r="AXT75" s="14"/>
      <c r="AXU75" s="14"/>
      <c r="AXV75" s="14"/>
      <c r="AXW75" s="14"/>
      <c r="AXX75" s="14"/>
      <c r="AXY75" s="14"/>
      <c r="AXZ75" s="14"/>
      <c r="AYA75" s="14"/>
      <c r="AYB75" s="14"/>
      <c r="AYC75" s="14"/>
      <c r="AYD75" s="14"/>
      <c r="AYE75" s="14"/>
      <c r="AYF75" s="14"/>
      <c r="AYG75" s="14"/>
      <c r="AYH75" s="14"/>
      <c r="AYI75" s="14"/>
      <c r="AYJ75" s="14"/>
      <c r="AYK75" s="14"/>
      <c r="AYL75" s="14"/>
      <c r="AYM75" s="14"/>
      <c r="AYN75" s="14"/>
      <c r="AYO75" s="14"/>
      <c r="AYP75" s="14"/>
      <c r="AYQ75" s="14"/>
      <c r="AYR75" s="14"/>
      <c r="AYS75" s="14"/>
      <c r="AYT75" s="14"/>
      <c r="AYU75" s="14"/>
      <c r="AYV75" s="14"/>
      <c r="AYW75" s="14"/>
      <c r="AYX75" s="14"/>
      <c r="AYY75" s="14"/>
      <c r="AYZ75" s="14"/>
      <c r="AZA75" s="14"/>
      <c r="AZB75" s="14"/>
      <c r="AZC75" s="14"/>
      <c r="AZD75" s="14"/>
      <c r="AZE75" s="14"/>
      <c r="AZF75" s="14"/>
      <c r="AZG75" s="14"/>
      <c r="AZH75" s="14"/>
      <c r="AZI75" s="14"/>
      <c r="AZJ75" s="14"/>
      <c r="AZK75" s="14"/>
      <c r="AZL75" s="14"/>
      <c r="AZM75" s="14"/>
      <c r="AZN75" s="14"/>
      <c r="AZO75" s="14"/>
      <c r="AZP75" s="14"/>
      <c r="AZQ75" s="14"/>
      <c r="AZR75" s="14"/>
      <c r="AZS75" s="14"/>
      <c r="AZT75" s="14"/>
      <c r="AZU75" s="14"/>
      <c r="AZV75" s="14"/>
      <c r="AZW75" s="14"/>
      <c r="AZX75" s="14"/>
      <c r="AZY75" s="14"/>
      <c r="AZZ75" s="14"/>
      <c r="BAA75" s="14"/>
      <c r="BAB75" s="14"/>
      <c r="BAC75" s="14"/>
      <c r="BAD75" s="14"/>
      <c r="BAE75" s="14"/>
      <c r="BAF75" s="14"/>
      <c r="BAG75" s="14"/>
      <c r="BAH75" s="14"/>
      <c r="BAI75" s="14"/>
      <c r="BAJ75" s="14"/>
      <c r="BAK75" s="14"/>
      <c r="BAL75" s="14"/>
      <c r="BAM75" s="14"/>
      <c r="BAN75" s="14"/>
      <c r="BAO75" s="14"/>
      <c r="BAP75" s="14"/>
      <c r="BAQ75" s="14"/>
      <c r="BAR75" s="14"/>
      <c r="BAS75" s="14"/>
      <c r="BAT75" s="14"/>
      <c r="BAU75" s="14"/>
      <c r="BAV75" s="14"/>
      <c r="BAW75" s="14"/>
      <c r="BAX75" s="14"/>
      <c r="BAY75" s="14"/>
      <c r="BAZ75" s="14"/>
      <c r="BBA75" s="14"/>
      <c r="BBB75" s="14"/>
      <c r="BBC75" s="14"/>
      <c r="BBD75" s="14"/>
      <c r="BBE75" s="14"/>
      <c r="BBF75" s="14"/>
      <c r="BBG75" s="14"/>
      <c r="BBH75" s="14"/>
      <c r="BBI75" s="14"/>
      <c r="BBJ75" s="14"/>
      <c r="BBK75" s="14"/>
      <c r="BBL75" s="14"/>
      <c r="BBM75" s="14"/>
      <c r="BBN75" s="14"/>
      <c r="BBO75" s="14"/>
      <c r="BBP75" s="14"/>
      <c r="BBQ75" s="14"/>
      <c r="BBR75" s="14"/>
      <c r="BBS75" s="14"/>
      <c r="BBT75" s="14"/>
      <c r="BBU75" s="14"/>
      <c r="BBV75" s="14"/>
      <c r="BBW75" s="14"/>
      <c r="BBX75" s="14"/>
      <c r="BBY75" s="14"/>
      <c r="BBZ75" s="14"/>
      <c r="BCA75" s="14"/>
      <c r="BCB75" s="14"/>
      <c r="BCC75" s="14"/>
      <c r="BCD75" s="14"/>
      <c r="BCE75" s="14"/>
      <c r="BCF75" s="14"/>
      <c r="BCG75" s="14"/>
      <c r="BCH75" s="14"/>
      <c r="BCI75" s="14"/>
      <c r="BCJ75" s="14"/>
      <c r="BCK75" s="14"/>
      <c r="BCL75" s="14"/>
      <c r="BCM75" s="14"/>
      <c r="BCN75" s="14"/>
      <c r="BCO75" s="14"/>
      <c r="BCP75" s="14"/>
      <c r="BCQ75" s="14"/>
      <c r="BCR75" s="14"/>
      <c r="BCS75" s="14"/>
      <c r="BCT75" s="14"/>
      <c r="BCU75" s="14"/>
      <c r="BCV75" s="14"/>
      <c r="BCW75" s="14"/>
      <c r="BCX75" s="14"/>
      <c r="BCY75" s="14"/>
      <c r="BCZ75" s="14"/>
      <c r="BDA75" s="14"/>
      <c r="BDB75" s="14"/>
      <c r="BDC75" s="14"/>
      <c r="BDD75" s="14"/>
      <c r="BDE75" s="14"/>
      <c r="BDF75" s="14"/>
      <c r="BDG75" s="14"/>
      <c r="BDH75" s="14"/>
      <c r="BDI75" s="14"/>
      <c r="BDJ75" s="14"/>
      <c r="BDK75" s="14"/>
      <c r="BDL75" s="14"/>
      <c r="BDM75" s="14"/>
      <c r="BDN75" s="14"/>
      <c r="BDO75" s="14"/>
      <c r="BDP75" s="14"/>
      <c r="BDQ75" s="14"/>
      <c r="BDR75" s="14"/>
      <c r="BDS75" s="14"/>
      <c r="BDT75" s="14"/>
      <c r="BDU75" s="14"/>
      <c r="BDV75" s="14"/>
      <c r="BDW75" s="14"/>
      <c r="BDX75" s="14"/>
      <c r="BDY75" s="14"/>
      <c r="BDZ75" s="14"/>
      <c r="BEA75" s="14"/>
      <c r="BEB75" s="14"/>
      <c r="BEC75" s="14"/>
      <c r="BED75" s="14"/>
      <c r="BEE75" s="14"/>
      <c r="BEF75" s="14"/>
      <c r="BEG75" s="14"/>
      <c r="BEH75" s="14"/>
      <c r="BEI75" s="14"/>
      <c r="BEJ75" s="14"/>
      <c r="BEK75" s="14"/>
      <c r="BEL75" s="14"/>
      <c r="BEM75" s="14"/>
      <c r="BEN75" s="14"/>
      <c r="BEO75" s="14"/>
      <c r="BEP75" s="14"/>
      <c r="BEQ75" s="14"/>
      <c r="BER75" s="14"/>
      <c r="BES75" s="14"/>
      <c r="BET75" s="14"/>
      <c r="BEU75" s="14"/>
      <c r="BEV75" s="14"/>
      <c r="BEW75" s="14"/>
      <c r="BEX75" s="14"/>
      <c r="BEY75" s="14"/>
      <c r="BEZ75" s="14"/>
      <c r="BFA75" s="14"/>
      <c r="BFB75" s="14"/>
      <c r="BFC75" s="14"/>
      <c r="BFD75" s="14"/>
      <c r="BFE75" s="14"/>
      <c r="BFF75" s="14"/>
      <c r="BFG75" s="14"/>
      <c r="BFH75" s="14"/>
      <c r="BFI75" s="14"/>
      <c r="BFJ75" s="14"/>
      <c r="BFK75" s="14"/>
      <c r="BFL75" s="14"/>
      <c r="BFM75" s="14"/>
      <c r="BFN75" s="14"/>
      <c r="BFO75" s="14"/>
      <c r="BFP75" s="14"/>
      <c r="BFQ75" s="14"/>
      <c r="BFR75" s="14"/>
      <c r="BFS75" s="14"/>
      <c r="BFT75" s="14"/>
      <c r="BFU75" s="14"/>
      <c r="BFV75" s="14"/>
      <c r="BFW75" s="14"/>
      <c r="BFX75" s="14"/>
      <c r="BFY75" s="14"/>
      <c r="BFZ75" s="14"/>
      <c r="BGA75" s="14"/>
      <c r="BGB75" s="14"/>
      <c r="BGC75" s="14"/>
      <c r="BGD75" s="14"/>
      <c r="BGE75" s="14"/>
      <c r="BGF75" s="14"/>
      <c r="BGG75" s="14"/>
      <c r="BGH75" s="14"/>
      <c r="BGI75" s="14"/>
      <c r="BGJ75" s="14"/>
      <c r="BGK75" s="14"/>
      <c r="BGL75" s="14"/>
      <c r="BGM75" s="14"/>
      <c r="BGN75" s="14"/>
      <c r="BGO75" s="14"/>
      <c r="BGP75" s="14"/>
      <c r="BGQ75" s="14"/>
      <c r="BGR75" s="14"/>
      <c r="BGS75" s="14"/>
      <c r="BGT75" s="14"/>
      <c r="BGU75" s="14"/>
      <c r="BGV75" s="14"/>
      <c r="BGW75" s="14"/>
      <c r="BGX75" s="14"/>
      <c r="BGY75" s="14"/>
      <c r="BGZ75" s="14"/>
      <c r="BHA75" s="14"/>
      <c r="BHB75" s="14"/>
      <c r="BHC75" s="14"/>
      <c r="BHD75" s="14"/>
      <c r="BHE75" s="14"/>
      <c r="BHF75" s="14"/>
      <c r="BHG75" s="14"/>
      <c r="BHH75" s="14"/>
      <c r="BHI75" s="14"/>
      <c r="BHJ75" s="14"/>
      <c r="BHK75" s="14"/>
      <c r="BHL75" s="14"/>
      <c r="BHM75" s="14"/>
      <c r="BHN75" s="14"/>
      <c r="BHO75" s="14"/>
      <c r="BHP75" s="14"/>
      <c r="BHQ75" s="14"/>
      <c r="BHR75" s="14"/>
      <c r="BHS75" s="14"/>
      <c r="BHT75" s="14"/>
      <c r="BHU75" s="14"/>
      <c r="BHV75" s="14"/>
      <c r="BHW75" s="14"/>
      <c r="BHX75" s="14"/>
      <c r="BHY75" s="14"/>
      <c r="BHZ75" s="14"/>
      <c r="BIA75" s="14"/>
      <c r="BIB75" s="14"/>
      <c r="BIC75" s="14"/>
      <c r="BID75" s="14"/>
      <c r="BIE75" s="14"/>
      <c r="BIF75" s="14"/>
      <c r="BIG75" s="14"/>
      <c r="BIH75" s="14"/>
      <c r="BII75" s="14"/>
      <c r="BIJ75" s="14"/>
      <c r="BIK75" s="14"/>
      <c r="BIL75" s="14"/>
      <c r="BIM75" s="14"/>
      <c r="BIN75" s="14"/>
      <c r="BIO75" s="14"/>
      <c r="BIP75" s="14"/>
      <c r="BIQ75" s="14"/>
      <c r="BIR75" s="14"/>
      <c r="BIS75" s="14"/>
      <c r="BIT75" s="14"/>
      <c r="BIU75" s="14"/>
      <c r="BIV75" s="14"/>
      <c r="BIW75" s="14"/>
      <c r="BIX75" s="14"/>
      <c r="BIY75" s="14"/>
      <c r="BIZ75" s="14"/>
      <c r="BJA75" s="14"/>
      <c r="BJB75" s="14"/>
      <c r="BJC75" s="14"/>
      <c r="BJD75" s="14"/>
      <c r="BJE75" s="14"/>
      <c r="BJF75" s="14"/>
      <c r="BJG75" s="14"/>
      <c r="BJH75" s="14"/>
      <c r="BJI75" s="14"/>
      <c r="BJJ75" s="14"/>
      <c r="BJK75" s="14"/>
      <c r="BJL75" s="14"/>
      <c r="BJM75" s="14"/>
      <c r="BJN75" s="14"/>
      <c r="BJO75" s="14"/>
      <c r="BJP75" s="14"/>
      <c r="BJQ75" s="14"/>
      <c r="BJR75" s="14"/>
      <c r="BJS75" s="14"/>
      <c r="BJT75" s="14"/>
      <c r="BJU75" s="14"/>
      <c r="BJV75" s="14"/>
      <c r="BJW75" s="14"/>
      <c r="BJX75" s="14"/>
      <c r="BJY75" s="14"/>
      <c r="BJZ75" s="14"/>
      <c r="BKA75" s="14"/>
      <c r="BKB75" s="14"/>
      <c r="BKC75" s="14"/>
      <c r="BKD75" s="14"/>
      <c r="BKE75" s="14"/>
      <c r="BKF75" s="14"/>
      <c r="BKG75" s="14"/>
      <c r="BKH75" s="14"/>
      <c r="BKI75" s="14"/>
      <c r="BKJ75" s="14"/>
      <c r="BKK75" s="14"/>
      <c r="BKL75" s="14"/>
      <c r="BKM75" s="14"/>
      <c r="BKN75" s="14"/>
      <c r="BKO75" s="14"/>
      <c r="BKP75" s="14"/>
      <c r="BKQ75" s="14"/>
      <c r="BKR75" s="14"/>
      <c r="BKS75" s="14"/>
      <c r="BKT75" s="14"/>
      <c r="BKU75" s="14"/>
      <c r="BKV75" s="14"/>
      <c r="BKW75" s="14"/>
      <c r="BKX75" s="14"/>
      <c r="BKY75" s="14"/>
      <c r="BKZ75" s="14"/>
      <c r="BLA75" s="14"/>
      <c r="BLB75" s="14"/>
      <c r="BLC75" s="14"/>
      <c r="BLD75" s="14"/>
      <c r="BLE75" s="14"/>
      <c r="BLF75" s="14"/>
      <c r="BLG75" s="14"/>
      <c r="BLH75" s="14"/>
      <c r="BLI75" s="14"/>
      <c r="BLJ75" s="14"/>
      <c r="BLK75" s="14"/>
      <c r="BLL75" s="14"/>
      <c r="BLM75" s="14"/>
      <c r="BLN75" s="14"/>
      <c r="BLO75" s="14"/>
      <c r="BLP75" s="14"/>
      <c r="BLQ75" s="14"/>
      <c r="BLR75" s="14"/>
      <c r="BLS75" s="14"/>
      <c r="BLT75" s="14"/>
      <c r="BLU75" s="14"/>
      <c r="BLV75" s="14"/>
      <c r="BLW75" s="14"/>
      <c r="BLX75" s="14"/>
      <c r="BLY75" s="14"/>
      <c r="BLZ75" s="14"/>
      <c r="BMA75" s="14"/>
      <c r="BMB75" s="14"/>
      <c r="BMC75" s="14"/>
      <c r="BMD75" s="14"/>
      <c r="BME75" s="14"/>
      <c r="BMF75" s="14"/>
      <c r="BMG75" s="14"/>
      <c r="BMH75" s="14"/>
      <c r="BMI75" s="14"/>
      <c r="BMJ75" s="14"/>
      <c r="BMK75" s="14"/>
      <c r="BML75" s="14"/>
      <c r="BMM75" s="14"/>
      <c r="BMN75" s="14"/>
      <c r="BMO75" s="14"/>
      <c r="BMP75" s="14"/>
      <c r="BMQ75" s="14"/>
      <c r="BMR75" s="14"/>
      <c r="BMS75" s="14"/>
      <c r="BMT75" s="14"/>
      <c r="BMU75" s="14"/>
      <c r="BMV75" s="14"/>
      <c r="BMW75" s="14"/>
      <c r="BMX75" s="14"/>
      <c r="BMY75" s="14"/>
      <c r="BMZ75" s="14"/>
      <c r="BNA75" s="14"/>
      <c r="BNB75" s="14"/>
      <c r="BNC75" s="14"/>
      <c r="BND75" s="14"/>
      <c r="BNE75" s="14"/>
      <c r="BNF75" s="14"/>
      <c r="BNG75" s="14"/>
      <c r="BNH75" s="14"/>
      <c r="BNI75" s="14"/>
      <c r="BNJ75" s="14"/>
      <c r="BNK75" s="14"/>
      <c r="BNL75" s="14"/>
      <c r="BNM75" s="14"/>
      <c r="BNN75" s="14"/>
      <c r="BNO75" s="14"/>
      <c r="BNP75" s="14"/>
      <c r="BNQ75" s="14"/>
      <c r="BNR75" s="14"/>
      <c r="BNS75" s="14"/>
      <c r="BNT75" s="14"/>
      <c r="BNU75" s="14"/>
      <c r="BNV75" s="14"/>
      <c r="BNW75" s="14"/>
      <c r="BNX75" s="14"/>
      <c r="BNY75" s="14"/>
      <c r="BNZ75" s="14"/>
      <c r="BOA75" s="14"/>
      <c r="BOB75" s="14"/>
      <c r="BOC75" s="14"/>
      <c r="BOD75" s="14"/>
      <c r="BOE75" s="14"/>
      <c r="BOF75" s="14"/>
      <c r="BOG75" s="14"/>
      <c r="BOH75" s="14"/>
      <c r="BOI75" s="14"/>
      <c r="BOJ75" s="14"/>
      <c r="BOK75" s="14"/>
      <c r="BOL75" s="14"/>
      <c r="BOM75" s="14"/>
      <c r="BON75" s="14"/>
      <c r="BOO75" s="14"/>
      <c r="BOP75" s="14"/>
      <c r="BOQ75" s="14"/>
      <c r="BOR75" s="14"/>
      <c r="BOS75" s="14"/>
      <c r="BOT75" s="14"/>
      <c r="BOU75" s="14"/>
      <c r="BOV75" s="14"/>
      <c r="BOW75" s="14"/>
      <c r="BOX75" s="14"/>
      <c r="BOY75" s="14"/>
      <c r="BOZ75" s="14"/>
      <c r="BPA75" s="14"/>
      <c r="BPB75" s="14"/>
      <c r="BPC75" s="14"/>
      <c r="BPD75" s="14"/>
      <c r="BPE75" s="14"/>
      <c r="BPF75" s="14"/>
      <c r="BPG75" s="14"/>
      <c r="BPH75" s="14"/>
      <c r="BPI75" s="14"/>
      <c r="BPJ75" s="14"/>
      <c r="BPK75" s="14"/>
      <c r="BPL75" s="14"/>
      <c r="BPM75" s="14"/>
      <c r="BPN75" s="14"/>
      <c r="BPO75" s="14"/>
      <c r="BPP75" s="14"/>
      <c r="BPQ75" s="14"/>
      <c r="BPR75" s="14"/>
      <c r="BPS75" s="14"/>
      <c r="BPT75" s="14"/>
      <c r="BPU75" s="14"/>
      <c r="BPV75" s="14"/>
      <c r="BPW75" s="14"/>
      <c r="BPX75" s="14"/>
      <c r="BPY75" s="14"/>
      <c r="BPZ75" s="14"/>
      <c r="BQA75" s="14"/>
      <c r="BQB75" s="14"/>
      <c r="BQC75" s="14"/>
      <c r="BQD75" s="14"/>
      <c r="BQE75" s="14"/>
      <c r="BQF75" s="14"/>
      <c r="BQG75" s="14"/>
      <c r="BQH75" s="14"/>
      <c r="BQI75" s="14"/>
      <c r="BQJ75" s="14"/>
      <c r="BQK75" s="14"/>
      <c r="BQL75" s="14"/>
      <c r="BQM75" s="14"/>
      <c r="BQN75" s="14"/>
      <c r="BQO75" s="14"/>
      <c r="BQP75" s="14"/>
      <c r="BQQ75" s="14"/>
      <c r="BQR75" s="14"/>
      <c r="BQS75" s="14"/>
      <c r="BQT75" s="14"/>
      <c r="BQU75" s="14"/>
      <c r="BQV75" s="14"/>
      <c r="BQW75" s="14"/>
      <c r="BQX75" s="14"/>
      <c r="BQY75" s="14"/>
      <c r="BQZ75" s="14"/>
      <c r="BRA75" s="14"/>
      <c r="BRB75" s="14"/>
      <c r="BRC75" s="14"/>
      <c r="BRD75" s="14"/>
      <c r="BRE75" s="14"/>
      <c r="BRF75" s="14"/>
      <c r="BRG75" s="14"/>
      <c r="BRH75" s="14"/>
      <c r="BRI75" s="14"/>
      <c r="BRJ75" s="14"/>
      <c r="BRK75" s="14"/>
      <c r="BRL75" s="14"/>
      <c r="BRM75" s="14"/>
      <c r="BRN75" s="14"/>
      <c r="BRO75" s="14"/>
      <c r="BRP75" s="14"/>
      <c r="BRQ75" s="14"/>
      <c r="BRR75" s="14"/>
      <c r="BRS75" s="14"/>
      <c r="BRT75" s="14"/>
      <c r="BRU75" s="14"/>
      <c r="BRV75" s="14"/>
      <c r="BRW75" s="14"/>
      <c r="BRX75" s="14"/>
      <c r="BRY75" s="14"/>
      <c r="BRZ75" s="14"/>
      <c r="BSA75" s="14"/>
      <c r="BSB75" s="14"/>
      <c r="BSC75" s="14"/>
      <c r="BSD75" s="14"/>
      <c r="BSE75" s="14"/>
      <c r="BSF75" s="14"/>
      <c r="BSG75" s="14"/>
      <c r="BSH75" s="14"/>
      <c r="BSI75" s="14"/>
      <c r="BSJ75" s="14"/>
      <c r="BSK75" s="14"/>
      <c r="BSL75" s="14"/>
      <c r="BSM75" s="14"/>
      <c r="BSN75" s="14"/>
      <c r="BSO75" s="14"/>
      <c r="BSP75" s="14"/>
      <c r="BSQ75" s="14"/>
      <c r="BSR75" s="14"/>
      <c r="BSS75" s="14"/>
      <c r="BST75" s="14"/>
      <c r="BSU75" s="14"/>
      <c r="BSV75" s="14"/>
      <c r="BSW75" s="14"/>
      <c r="BSX75" s="14"/>
      <c r="BSY75" s="14"/>
      <c r="BSZ75" s="14"/>
      <c r="BTA75" s="14"/>
      <c r="BTB75" s="14"/>
      <c r="BTC75" s="14"/>
      <c r="BTD75" s="14"/>
      <c r="BTE75" s="14"/>
      <c r="BTF75" s="14"/>
      <c r="BTG75" s="14"/>
      <c r="BTH75" s="14"/>
      <c r="BTI75" s="14"/>
      <c r="BTJ75" s="14"/>
      <c r="BTK75" s="14"/>
      <c r="BTL75" s="14"/>
      <c r="BTM75" s="14"/>
      <c r="BTN75" s="14"/>
      <c r="BTO75" s="14"/>
      <c r="BTP75" s="14"/>
      <c r="BTQ75" s="14"/>
      <c r="BTR75" s="14"/>
      <c r="BTS75" s="14"/>
      <c r="BTT75" s="14"/>
      <c r="BTU75" s="14"/>
      <c r="BTV75" s="14"/>
      <c r="BTW75" s="14"/>
      <c r="BTX75" s="14"/>
      <c r="BTY75" s="14"/>
      <c r="BTZ75" s="14"/>
      <c r="BUA75" s="14"/>
      <c r="BUB75" s="14"/>
      <c r="BUC75" s="14"/>
      <c r="BUD75" s="14"/>
      <c r="BUE75" s="14"/>
      <c r="BUF75" s="14"/>
      <c r="BUG75" s="14"/>
      <c r="BUH75" s="14"/>
      <c r="BUI75" s="14"/>
      <c r="BUJ75" s="14"/>
      <c r="BUK75" s="14"/>
      <c r="BUL75" s="14"/>
      <c r="BUM75" s="14"/>
      <c r="BUN75" s="14"/>
      <c r="BUO75" s="14"/>
      <c r="BUP75" s="14"/>
      <c r="BUQ75" s="14"/>
      <c r="BUR75" s="14"/>
      <c r="BUS75" s="14"/>
      <c r="BUT75" s="14"/>
      <c r="BUU75" s="14"/>
      <c r="BUV75" s="14"/>
      <c r="BUW75" s="14"/>
      <c r="BUX75" s="14"/>
      <c r="BUY75" s="14"/>
      <c r="BUZ75" s="14"/>
      <c r="BVA75" s="14"/>
      <c r="BVB75" s="14"/>
      <c r="BVC75" s="14"/>
      <c r="BVD75" s="14"/>
      <c r="BVE75" s="14"/>
      <c r="BVF75" s="14"/>
      <c r="BVG75" s="14"/>
      <c r="BVH75" s="14"/>
      <c r="BVI75" s="14"/>
      <c r="BVJ75" s="14"/>
      <c r="BVK75" s="14"/>
      <c r="BVL75" s="14"/>
      <c r="BVM75" s="14"/>
      <c r="BVN75" s="14"/>
      <c r="BVO75" s="14"/>
      <c r="BVP75" s="14"/>
      <c r="BVQ75" s="14"/>
      <c r="BVR75" s="14"/>
      <c r="BVS75" s="14"/>
      <c r="BVT75" s="14"/>
      <c r="BVU75" s="14"/>
      <c r="BVV75" s="14"/>
      <c r="BVW75" s="14"/>
      <c r="BVX75" s="14"/>
      <c r="BVY75" s="14"/>
      <c r="BVZ75" s="14"/>
      <c r="BWA75" s="14"/>
      <c r="BWB75" s="14"/>
      <c r="BWC75" s="14"/>
      <c r="BWD75" s="14"/>
      <c r="BWE75" s="14"/>
      <c r="BWF75" s="14"/>
      <c r="BWG75" s="14"/>
      <c r="BWH75" s="14"/>
      <c r="BWI75" s="14"/>
      <c r="BWJ75" s="14"/>
      <c r="BWK75" s="14"/>
      <c r="BWL75" s="14"/>
      <c r="BWM75" s="14"/>
      <c r="BWN75" s="14"/>
      <c r="BWO75" s="14"/>
      <c r="BWP75" s="14"/>
      <c r="BWQ75" s="14"/>
      <c r="BWR75" s="14"/>
      <c r="BWS75" s="14"/>
      <c r="BWT75" s="14"/>
      <c r="BWU75" s="14"/>
      <c r="BWV75" s="14"/>
      <c r="BWW75" s="14"/>
      <c r="BWX75" s="14"/>
      <c r="BWY75" s="14"/>
      <c r="BWZ75" s="14"/>
      <c r="BXA75" s="14"/>
      <c r="BXB75" s="14"/>
      <c r="BXC75" s="14"/>
      <c r="BXD75" s="14"/>
      <c r="BXE75" s="14"/>
      <c r="BXF75" s="14"/>
      <c r="BXG75" s="14"/>
      <c r="BXH75" s="14"/>
      <c r="BXI75" s="14"/>
      <c r="BXJ75" s="14"/>
      <c r="BXK75" s="14"/>
      <c r="BXL75" s="14"/>
      <c r="BXM75" s="14"/>
      <c r="BXN75" s="14"/>
      <c r="BXO75" s="14"/>
      <c r="BXP75" s="14"/>
      <c r="BXQ75" s="14"/>
      <c r="BXR75" s="14"/>
      <c r="BXS75" s="14"/>
      <c r="BXT75" s="14"/>
      <c r="BXU75" s="14"/>
      <c r="BXV75" s="14"/>
      <c r="BXW75" s="14"/>
      <c r="BXX75" s="14"/>
      <c r="BXY75" s="14"/>
      <c r="BXZ75" s="14"/>
      <c r="BYA75" s="14"/>
      <c r="BYB75" s="14"/>
      <c r="BYC75" s="14"/>
      <c r="BYD75" s="14"/>
      <c r="BYE75" s="14"/>
      <c r="BYF75" s="14"/>
      <c r="BYG75" s="14"/>
      <c r="BYH75" s="14"/>
      <c r="BYI75" s="14"/>
      <c r="BYJ75" s="14"/>
      <c r="BYK75" s="14"/>
      <c r="BYL75" s="14"/>
      <c r="BYM75" s="14"/>
      <c r="BYN75" s="14"/>
      <c r="BYO75" s="14"/>
      <c r="BYP75" s="14"/>
      <c r="BYQ75" s="14"/>
      <c r="BYR75" s="14"/>
      <c r="BYS75" s="14"/>
      <c r="BYT75" s="14"/>
      <c r="BYU75" s="14"/>
      <c r="BYV75" s="14"/>
      <c r="BYW75" s="14"/>
      <c r="BYX75" s="14"/>
      <c r="BYY75" s="14"/>
      <c r="BYZ75" s="14"/>
      <c r="BZA75" s="14"/>
      <c r="BZB75" s="14"/>
      <c r="BZC75" s="14"/>
      <c r="BZD75" s="14"/>
      <c r="BZE75" s="14"/>
      <c r="BZF75" s="14"/>
      <c r="BZG75" s="14"/>
      <c r="BZH75" s="14"/>
      <c r="BZI75" s="14"/>
      <c r="BZJ75" s="14"/>
      <c r="BZK75" s="14"/>
      <c r="BZL75" s="14"/>
      <c r="BZM75" s="14"/>
      <c r="BZN75" s="14"/>
      <c r="BZO75" s="14"/>
      <c r="BZP75" s="14"/>
      <c r="BZQ75" s="14"/>
      <c r="BZR75" s="14"/>
      <c r="BZS75" s="14"/>
      <c r="BZT75" s="14"/>
      <c r="BZU75" s="14"/>
      <c r="BZV75" s="14"/>
      <c r="BZW75" s="14"/>
      <c r="BZX75" s="14"/>
      <c r="BZY75" s="14"/>
      <c r="BZZ75" s="14"/>
      <c r="CAA75" s="14"/>
      <c r="CAB75" s="14"/>
      <c r="CAC75" s="14"/>
      <c r="CAD75" s="14"/>
      <c r="CAE75" s="14"/>
      <c r="CAF75" s="14"/>
      <c r="CAG75" s="14"/>
      <c r="CAH75" s="14"/>
      <c r="CAI75" s="14"/>
      <c r="CAJ75" s="14"/>
      <c r="CAK75" s="14"/>
      <c r="CAL75" s="14"/>
      <c r="CAM75" s="14"/>
      <c r="CAN75" s="14"/>
      <c r="CAO75" s="14"/>
      <c r="CAP75" s="14"/>
      <c r="CAQ75" s="14"/>
      <c r="CAR75" s="14"/>
      <c r="CAS75" s="14"/>
      <c r="CAT75" s="14"/>
      <c r="CAU75" s="14"/>
      <c r="CAV75" s="14"/>
      <c r="CAW75" s="14"/>
      <c r="CAX75" s="14"/>
      <c r="CAY75" s="14"/>
      <c r="CAZ75" s="14"/>
      <c r="CBA75" s="14"/>
      <c r="CBB75" s="14"/>
      <c r="CBC75" s="14"/>
      <c r="CBD75" s="14"/>
      <c r="CBE75" s="14"/>
      <c r="CBF75" s="14"/>
      <c r="CBG75" s="14"/>
      <c r="CBH75" s="14"/>
      <c r="CBI75" s="14"/>
      <c r="CBJ75" s="14"/>
      <c r="CBK75" s="14"/>
      <c r="CBL75" s="14"/>
      <c r="CBM75" s="14"/>
      <c r="CBN75" s="14"/>
      <c r="CBO75" s="14"/>
      <c r="CBP75" s="14"/>
      <c r="CBQ75" s="14"/>
      <c r="CBR75" s="14"/>
      <c r="CBS75" s="14"/>
      <c r="CBT75" s="14"/>
      <c r="CBU75" s="14"/>
      <c r="CBV75" s="14"/>
      <c r="CBW75" s="14"/>
      <c r="CBX75" s="14"/>
      <c r="CBY75" s="14"/>
      <c r="CBZ75" s="14"/>
      <c r="CCA75" s="14"/>
      <c r="CCB75" s="14"/>
      <c r="CCC75" s="14"/>
      <c r="CCD75" s="14"/>
      <c r="CCE75" s="14"/>
      <c r="CCF75" s="14"/>
      <c r="CCG75" s="14"/>
      <c r="CCH75" s="14"/>
      <c r="CCI75" s="14"/>
      <c r="CCJ75" s="14"/>
      <c r="CCK75" s="14"/>
      <c r="CCL75" s="14"/>
      <c r="CCM75" s="14"/>
      <c r="CCN75" s="14"/>
      <c r="CCO75" s="14"/>
      <c r="CCP75" s="14"/>
      <c r="CCQ75" s="14"/>
      <c r="CCR75" s="14"/>
      <c r="CCS75" s="14"/>
      <c r="CCT75" s="14"/>
      <c r="CCU75" s="14"/>
      <c r="CCV75" s="14"/>
      <c r="CCW75" s="14"/>
      <c r="CCX75" s="14"/>
      <c r="CCY75" s="14"/>
      <c r="CCZ75" s="14"/>
      <c r="CDA75" s="14"/>
      <c r="CDB75" s="14"/>
      <c r="CDC75" s="14"/>
      <c r="CDD75" s="14"/>
      <c r="CDE75" s="14"/>
      <c r="CDF75" s="14"/>
      <c r="CDG75" s="14"/>
      <c r="CDH75" s="14"/>
      <c r="CDI75" s="14"/>
      <c r="CDJ75" s="14"/>
      <c r="CDK75" s="14"/>
      <c r="CDL75" s="14"/>
      <c r="CDM75" s="14"/>
      <c r="CDN75" s="14"/>
      <c r="CDO75" s="14"/>
      <c r="CDP75" s="14"/>
      <c r="CDQ75" s="14"/>
      <c r="CDR75" s="14"/>
      <c r="CDS75" s="14"/>
      <c r="CDT75" s="14"/>
      <c r="CDU75" s="14"/>
      <c r="CDV75" s="14"/>
      <c r="CDW75" s="14"/>
      <c r="CDX75" s="14"/>
      <c r="CDY75" s="14"/>
      <c r="CDZ75" s="14"/>
      <c r="CEA75" s="14"/>
      <c r="CEB75" s="14"/>
      <c r="CEC75" s="14"/>
      <c r="CED75" s="14"/>
      <c r="CEE75" s="14"/>
      <c r="CEF75" s="14"/>
      <c r="CEG75" s="14"/>
      <c r="CEH75" s="14"/>
      <c r="CEI75" s="14"/>
      <c r="CEJ75" s="14"/>
      <c r="CEK75" s="14"/>
      <c r="CEL75" s="14"/>
      <c r="CEM75" s="14"/>
      <c r="CEN75" s="14"/>
      <c r="CEO75" s="14"/>
      <c r="CEP75" s="14"/>
      <c r="CEQ75" s="14"/>
      <c r="CER75" s="14"/>
      <c r="CES75" s="14"/>
      <c r="CET75" s="14"/>
      <c r="CEU75" s="14"/>
      <c r="CEV75" s="14"/>
      <c r="CEW75" s="14"/>
      <c r="CEX75" s="14"/>
      <c r="CEY75" s="14"/>
      <c r="CEZ75" s="14"/>
      <c r="CFA75" s="14"/>
      <c r="CFB75" s="14"/>
      <c r="CFC75" s="14"/>
      <c r="CFD75" s="14"/>
      <c r="CFE75" s="14"/>
      <c r="CFF75" s="14"/>
      <c r="CFG75" s="14"/>
      <c r="CFH75" s="14"/>
      <c r="CFI75" s="14"/>
      <c r="CFJ75" s="14"/>
      <c r="CFK75" s="14"/>
      <c r="CFL75" s="14"/>
      <c r="CFM75" s="14"/>
      <c r="CFN75" s="14"/>
      <c r="CFO75" s="14"/>
      <c r="CFP75" s="14"/>
      <c r="CFQ75" s="14"/>
      <c r="CFR75" s="14"/>
      <c r="CFS75" s="14"/>
      <c r="CFT75" s="14"/>
      <c r="CFU75" s="14"/>
      <c r="CFV75" s="14"/>
      <c r="CFW75" s="14"/>
      <c r="CFX75" s="14"/>
      <c r="CFY75" s="14"/>
      <c r="CFZ75" s="14"/>
      <c r="CGA75" s="14"/>
      <c r="CGB75" s="14"/>
      <c r="CGC75" s="14"/>
      <c r="CGD75" s="14"/>
      <c r="CGE75" s="14"/>
      <c r="CGF75" s="14"/>
      <c r="CGG75" s="14"/>
      <c r="CGH75" s="14"/>
      <c r="CGI75" s="14"/>
      <c r="CGJ75" s="14"/>
      <c r="CGK75" s="14"/>
      <c r="CGL75" s="14"/>
      <c r="CGM75" s="14"/>
      <c r="CGN75" s="14"/>
      <c r="CGO75" s="14"/>
      <c r="CGP75" s="14"/>
      <c r="CGQ75" s="14"/>
      <c r="CGR75" s="14"/>
      <c r="CGS75" s="14"/>
      <c r="CGT75" s="14"/>
      <c r="CGU75" s="14"/>
      <c r="CGV75" s="14"/>
      <c r="CGW75" s="14"/>
      <c r="CGX75" s="14"/>
      <c r="CGY75" s="14"/>
      <c r="CGZ75" s="14"/>
      <c r="CHA75" s="14"/>
      <c r="CHB75" s="14"/>
      <c r="CHC75" s="14"/>
      <c r="CHD75" s="14"/>
      <c r="CHE75" s="14"/>
      <c r="CHF75" s="14"/>
      <c r="CHG75" s="14"/>
      <c r="CHH75" s="14"/>
      <c r="CHI75" s="14"/>
      <c r="CHJ75" s="14"/>
      <c r="CHK75" s="14"/>
      <c r="CHL75" s="14"/>
      <c r="CHM75" s="14"/>
      <c r="CHN75" s="14"/>
      <c r="CHO75" s="14"/>
      <c r="CHP75" s="14"/>
      <c r="CHQ75" s="14"/>
      <c r="CHR75" s="14"/>
      <c r="CHS75" s="14"/>
      <c r="CHT75" s="14"/>
      <c r="CHU75" s="14"/>
      <c r="CHV75" s="14"/>
      <c r="CHW75" s="14"/>
      <c r="CHX75" s="14"/>
      <c r="CHY75" s="14"/>
      <c r="CHZ75" s="14"/>
      <c r="CIA75" s="14"/>
      <c r="CIB75" s="14"/>
      <c r="CIC75" s="14"/>
      <c r="CID75" s="14"/>
      <c r="CIE75" s="14"/>
      <c r="CIF75" s="14"/>
      <c r="CIG75" s="14"/>
      <c r="CIH75" s="14"/>
      <c r="CII75" s="14"/>
      <c r="CIJ75" s="14"/>
      <c r="CIK75" s="14"/>
      <c r="CIL75" s="14"/>
      <c r="CIM75" s="14"/>
      <c r="CIN75" s="14"/>
      <c r="CIO75" s="14"/>
      <c r="CIP75" s="14"/>
      <c r="CIQ75" s="14"/>
      <c r="CIR75" s="14"/>
      <c r="CIS75" s="14"/>
      <c r="CIT75" s="14"/>
      <c r="CIU75" s="14"/>
      <c r="CIV75" s="14"/>
      <c r="CIW75" s="14"/>
      <c r="CIX75" s="14"/>
      <c r="CIY75" s="14"/>
      <c r="CIZ75" s="14"/>
      <c r="CJA75" s="14"/>
      <c r="CJB75" s="14"/>
      <c r="CJC75" s="14"/>
      <c r="CJD75" s="14"/>
      <c r="CJE75" s="14"/>
      <c r="CJF75" s="14"/>
      <c r="CJG75" s="14"/>
      <c r="CJH75" s="14"/>
      <c r="CJI75" s="14"/>
      <c r="CJJ75" s="14"/>
      <c r="CJK75" s="14"/>
      <c r="CJL75" s="14"/>
      <c r="CJM75" s="14"/>
      <c r="CJN75" s="14"/>
      <c r="CJO75" s="14"/>
      <c r="CJP75" s="14"/>
      <c r="CJQ75" s="14"/>
      <c r="CJR75" s="14"/>
      <c r="CJS75" s="14"/>
      <c r="CJT75" s="14"/>
      <c r="CJU75" s="14"/>
      <c r="CJV75" s="14"/>
      <c r="CJW75" s="14"/>
      <c r="CJX75" s="14"/>
      <c r="CJY75" s="14"/>
      <c r="CJZ75" s="14"/>
      <c r="CKA75" s="14"/>
      <c r="CKB75" s="14"/>
      <c r="CKC75" s="14"/>
      <c r="CKD75" s="14"/>
      <c r="CKE75" s="14"/>
      <c r="CKF75" s="14"/>
      <c r="CKG75" s="14"/>
      <c r="CKH75" s="14"/>
      <c r="CKI75" s="14"/>
      <c r="CKJ75" s="14"/>
      <c r="CKK75" s="14"/>
      <c r="CKL75" s="14"/>
      <c r="CKM75" s="14"/>
      <c r="CKN75" s="14"/>
      <c r="CKO75" s="14"/>
      <c r="CKP75" s="14"/>
      <c r="CKQ75" s="14"/>
      <c r="CKR75" s="14"/>
      <c r="CKS75" s="14"/>
      <c r="CKT75" s="14"/>
      <c r="CKU75" s="14"/>
      <c r="CKV75" s="14"/>
      <c r="CKW75" s="14"/>
      <c r="CKX75" s="14"/>
      <c r="CKY75" s="14"/>
      <c r="CKZ75" s="14"/>
      <c r="CLA75" s="14"/>
      <c r="CLB75" s="14"/>
      <c r="CLC75" s="14"/>
      <c r="CLD75" s="14"/>
      <c r="CLE75" s="14"/>
      <c r="CLF75" s="14"/>
      <c r="CLG75" s="14"/>
      <c r="CLH75" s="14"/>
      <c r="CLI75" s="14"/>
      <c r="CLJ75" s="14"/>
      <c r="CLK75" s="14"/>
      <c r="CLL75" s="14"/>
      <c r="CLM75" s="14"/>
      <c r="CLN75" s="14"/>
      <c r="CLO75" s="14"/>
      <c r="CLP75" s="14"/>
      <c r="CLQ75" s="14"/>
      <c r="CLR75" s="14"/>
      <c r="CLS75" s="14"/>
      <c r="CLT75" s="14"/>
      <c r="CLU75" s="14"/>
      <c r="CLV75" s="14"/>
      <c r="CLW75" s="14"/>
      <c r="CLX75" s="14"/>
      <c r="CLY75" s="14"/>
      <c r="CLZ75" s="14"/>
      <c r="CMA75" s="14"/>
      <c r="CMB75" s="14"/>
      <c r="CMC75" s="14"/>
      <c r="CMD75" s="14"/>
      <c r="CME75" s="14"/>
      <c r="CMF75" s="14"/>
      <c r="CMG75" s="14"/>
      <c r="CMH75" s="14"/>
      <c r="CMI75" s="14"/>
      <c r="CMJ75" s="14"/>
      <c r="CMK75" s="14"/>
      <c r="CML75" s="14"/>
      <c r="CMM75" s="14"/>
      <c r="CMN75" s="14"/>
      <c r="CMO75" s="14"/>
      <c r="CMP75" s="14"/>
      <c r="CMQ75" s="14"/>
      <c r="CMR75" s="14"/>
      <c r="CMS75" s="14"/>
      <c r="CMT75" s="14"/>
      <c r="CMU75" s="14"/>
      <c r="CMV75" s="14"/>
      <c r="CMW75" s="14"/>
      <c r="CMX75" s="14"/>
      <c r="CMY75" s="14"/>
      <c r="CMZ75" s="14"/>
      <c r="CNA75" s="14"/>
      <c r="CNB75" s="14"/>
      <c r="CNC75" s="14"/>
      <c r="CND75" s="14"/>
      <c r="CNE75" s="14"/>
      <c r="CNF75" s="14"/>
      <c r="CNG75" s="14"/>
      <c r="CNH75" s="14"/>
      <c r="CNI75" s="14"/>
      <c r="CNJ75" s="14"/>
      <c r="CNK75" s="14"/>
      <c r="CNL75" s="14"/>
      <c r="CNM75" s="14"/>
      <c r="CNN75" s="14"/>
      <c r="CNO75" s="14"/>
      <c r="CNP75" s="14"/>
      <c r="CNQ75" s="14"/>
      <c r="CNR75" s="14"/>
      <c r="CNS75" s="14"/>
      <c r="CNT75" s="14"/>
      <c r="CNU75" s="14"/>
      <c r="CNV75" s="14"/>
      <c r="CNW75" s="14"/>
      <c r="CNX75" s="14"/>
      <c r="CNY75" s="14"/>
      <c r="CNZ75" s="14"/>
      <c r="COA75" s="14"/>
      <c r="COB75" s="14"/>
      <c r="COC75" s="14"/>
      <c r="COD75" s="14"/>
      <c r="COE75" s="14"/>
      <c r="COF75" s="14"/>
      <c r="COG75" s="14"/>
      <c r="COH75" s="14"/>
      <c r="COI75" s="14"/>
      <c r="COJ75" s="14"/>
      <c r="COK75" s="14"/>
      <c r="COL75" s="14"/>
      <c r="COM75" s="14"/>
      <c r="CON75" s="14"/>
      <c r="COO75" s="14"/>
      <c r="COP75" s="14"/>
      <c r="COQ75" s="14"/>
      <c r="COR75" s="14"/>
      <c r="COS75" s="14"/>
      <c r="COT75" s="14"/>
      <c r="COU75" s="14"/>
      <c r="COV75" s="14"/>
      <c r="COW75" s="14"/>
      <c r="COX75" s="14"/>
      <c r="COY75" s="14"/>
      <c r="COZ75" s="14"/>
      <c r="CPA75" s="14"/>
      <c r="CPB75" s="14"/>
      <c r="CPC75" s="14"/>
      <c r="CPD75" s="14"/>
      <c r="CPE75" s="14"/>
      <c r="CPF75" s="14"/>
      <c r="CPG75" s="14"/>
      <c r="CPH75" s="14"/>
      <c r="CPI75" s="14"/>
      <c r="CPJ75" s="14"/>
      <c r="CPK75" s="14"/>
      <c r="CPL75" s="14"/>
      <c r="CPM75" s="14"/>
      <c r="CPN75" s="14"/>
      <c r="CPO75" s="14"/>
      <c r="CPP75" s="14"/>
      <c r="CPQ75" s="14"/>
      <c r="CPR75" s="14"/>
      <c r="CPS75" s="14"/>
      <c r="CPT75" s="14"/>
      <c r="CPU75" s="14"/>
      <c r="CPV75" s="14"/>
      <c r="CPW75" s="14"/>
      <c r="CPX75" s="14"/>
      <c r="CPY75" s="14"/>
      <c r="CPZ75" s="14"/>
      <c r="CQA75" s="14"/>
      <c r="CQB75" s="14"/>
      <c r="CQC75" s="14"/>
      <c r="CQD75" s="14"/>
      <c r="CQE75" s="14"/>
      <c r="CQF75" s="14"/>
      <c r="CQG75" s="14"/>
      <c r="CQH75" s="14"/>
      <c r="CQI75" s="14"/>
      <c r="CQJ75" s="14"/>
      <c r="CQK75" s="14"/>
      <c r="CQL75" s="14"/>
      <c r="CQM75" s="14"/>
      <c r="CQN75" s="14"/>
      <c r="CQO75" s="14"/>
      <c r="CQP75" s="14"/>
      <c r="CQQ75" s="14"/>
      <c r="CQR75" s="14"/>
      <c r="CQS75" s="14"/>
      <c r="CQT75" s="14"/>
      <c r="CQU75" s="14"/>
      <c r="CQV75" s="14"/>
      <c r="CQW75" s="14"/>
      <c r="CQX75" s="14"/>
      <c r="CQY75" s="14"/>
      <c r="CQZ75" s="14"/>
      <c r="CRA75" s="14"/>
      <c r="CRB75" s="14"/>
      <c r="CRC75" s="14"/>
      <c r="CRD75" s="14"/>
      <c r="CRE75" s="14"/>
      <c r="CRF75" s="14"/>
      <c r="CRG75" s="14"/>
      <c r="CRH75" s="14"/>
      <c r="CRI75" s="14"/>
      <c r="CRJ75" s="14"/>
      <c r="CRK75" s="14"/>
      <c r="CRL75" s="14"/>
      <c r="CRM75" s="14"/>
      <c r="CRN75" s="14"/>
      <c r="CRO75" s="14"/>
      <c r="CRP75" s="14"/>
      <c r="CRQ75" s="14"/>
      <c r="CRR75" s="14"/>
      <c r="CRS75" s="14"/>
      <c r="CRT75" s="14"/>
      <c r="CRU75" s="14"/>
      <c r="CRV75" s="14"/>
      <c r="CRW75" s="14"/>
      <c r="CRX75" s="14"/>
      <c r="CRY75" s="14"/>
      <c r="CRZ75" s="14"/>
      <c r="CSA75" s="14"/>
      <c r="CSB75" s="14"/>
      <c r="CSC75" s="14"/>
      <c r="CSD75" s="14"/>
      <c r="CSE75" s="14"/>
      <c r="CSF75" s="14"/>
      <c r="CSG75" s="14"/>
      <c r="CSH75" s="14"/>
      <c r="CSI75" s="14"/>
      <c r="CSJ75" s="14"/>
      <c r="CSK75" s="14"/>
      <c r="CSL75" s="14"/>
      <c r="CSM75" s="14"/>
      <c r="CSN75" s="14"/>
      <c r="CSO75" s="14"/>
      <c r="CSP75" s="14"/>
      <c r="CSQ75" s="14"/>
      <c r="CSR75" s="14"/>
      <c r="CSS75" s="14"/>
      <c r="CST75" s="14"/>
      <c r="CSU75" s="14"/>
      <c r="CSV75" s="14"/>
      <c r="CSW75" s="14"/>
      <c r="CSX75" s="14"/>
      <c r="CSY75" s="14"/>
      <c r="CSZ75" s="14"/>
      <c r="CTA75" s="14"/>
      <c r="CTB75" s="14"/>
      <c r="CTC75" s="14"/>
      <c r="CTD75" s="14"/>
      <c r="CTE75" s="14"/>
      <c r="CTF75" s="14"/>
      <c r="CTG75" s="14"/>
      <c r="CTH75" s="14"/>
      <c r="CTI75" s="14"/>
      <c r="CTJ75" s="14"/>
      <c r="CTK75" s="14"/>
      <c r="CTL75" s="14"/>
      <c r="CTM75" s="14"/>
      <c r="CTN75" s="14"/>
      <c r="CTO75" s="14"/>
      <c r="CTP75" s="14"/>
      <c r="CTQ75" s="14"/>
      <c r="CTR75" s="14"/>
      <c r="CTS75" s="14"/>
      <c r="CTT75" s="14"/>
      <c r="CTU75" s="14"/>
      <c r="CTV75" s="14"/>
      <c r="CTW75" s="14"/>
      <c r="CTX75" s="14"/>
      <c r="CTY75" s="14"/>
      <c r="CTZ75" s="14"/>
      <c r="CUA75" s="14"/>
      <c r="CUB75" s="14"/>
      <c r="CUC75" s="14"/>
      <c r="CUD75" s="14"/>
      <c r="CUE75" s="14"/>
      <c r="CUF75" s="14"/>
      <c r="CUG75" s="14"/>
      <c r="CUH75" s="14"/>
      <c r="CUI75" s="14"/>
      <c r="CUJ75" s="14"/>
      <c r="CUK75" s="14"/>
      <c r="CUL75" s="14"/>
      <c r="CUM75" s="14"/>
      <c r="CUN75" s="14"/>
      <c r="CUO75" s="14"/>
      <c r="CUP75" s="14"/>
      <c r="CUQ75" s="14"/>
      <c r="CUR75" s="14"/>
      <c r="CUS75" s="14"/>
      <c r="CUT75" s="14"/>
      <c r="CUU75" s="14"/>
      <c r="CUV75" s="14"/>
      <c r="CUW75" s="14"/>
      <c r="CUX75" s="14"/>
      <c r="CUY75" s="14"/>
      <c r="CUZ75" s="14"/>
      <c r="CVA75" s="14"/>
      <c r="CVB75" s="14"/>
      <c r="CVC75" s="14"/>
      <c r="CVD75" s="14"/>
      <c r="CVE75" s="14"/>
      <c r="CVF75" s="14"/>
      <c r="CVG75" s="14"/>
      <c r="CVH75" s="14"/>
      <c r="CVI75" s="14"/>
      <c r="CVJ75" s="14"/>
      <c r="CVK75" s="14"/>
      <c r="CVL75" s="14"/>
      <c r="CVM75" s="14"/>
      <c r="CVN75" s="14"/>
      <c r="CVO75" s="14"/>
      <c r="CVP75" s="14"/>
      <c r="CVQ75" s="14"/>
      <c r="CVR75" s="14"/>
      <c r="CVS75" s="14"/>
      <c r="CVT75" s="14"/>
      <c r="CVU75" s="14"/>
      <c r="CVV75" s="14"/>
      <c r="CVW75" s="14"/>
      <c r="CVX75" s="14"/>
      <c r="CVY75" s="14"/>
      <c r="CVZ75" s="14"/>
      <c r="CWA75" s="14"/>
      <c r="CWB75" s="14"/>
      <c r="CWC75" s="14"/>
      <c r="CWD75" s="14"/>
      <c r="CWE75" s="14"/>
      <c r="CWF75" s="14"/>
      <c r="CWG75" s="14"/>
      <c r="CWH75" s="14"/>
      <c r="CWI75" s="14"/>
      <c r="CWJ75" s="14"/>
      <c r="CWK75" s="14"/>
      <c r="CWL75" s="14"/>
      <c r="CWM75" s="14"/>
      <c r="CWN75" s="14"/>
      <c r="CWO75" s="14"/>
      <c r="CWP75" s="14"/>
      <c r="CWQ75" s="14"/>
      <c r="CWR75" s="14"/>
      <c r="CWS75" s="14"/>
      <c r="CWT75" s="14"/>
      <c r="CWU75" s="14"/>
      <c r="CWV75" s="14"/>
      <c r="CWW75" s="14"/>
      <c r="CWX75" s="14"/>
      <c r="CWY75" s="14"/>
      <c r="CWZ75" s="14"/>
      <c r="CXA75" s="14"/>
      <c r="CXB75" s="14"/>
      <c r="CXC75" s="14"/>
      <c r="CXD75" s="14"/>
      <c r="CXE75" s="14"/>
      <c r="CXF75" s="14"/>
      <c r="CXG75" s="14"/>
      <c r="CXH75" s="14"/>
      <c r="CXI75" s="14"/>
      <c r="CXJ75" s="14"/>
      <c r="CXK75" s="14"/>
      <c r="CXL75" s="14"/>
      <c r="CXM75" s="14"/>
      <c r="CXN75" s="14"/>
      <c r="CXO75" s="14"/>
      <c r="CXP75" s="14"/>
      <c r="CXQ75" s="14"/>
      <c r="CXR75" s="14"/>
      <c r="CXS75" s="14"/>
      <c r="CXT75" s="14"/>
      <c r="CXU75" s="14"/>
      <c r="CXV75" s="14"/>
      <c r="CXW75" s="14"/>
      <c r="CXX75" s="14"/>
      <c r="CXY75" s="14"/>
      <c r="CXZ75" s="14"/>
      <c r="CYA75" s="14"/>
      <c r="CYB75" s="14"/>
      <c r="CYC75" s="14"/>
      <c r="CYD75" s="14"/>
      <c r="CYE75" s="14"/>
      <c r="CYF75" s="14"/>
      <c r="CYG75" s="14"/>
      <c r="CYH75" s="14"/>
      <c r="CYI75" s="14"/>
      <c r="CYJ75" s="14"/>
      <c r="CYK75" s="14"/>
      <c r="CYL75" s="14"/>
      <c r="CYM75" s="14"/>
      <c r="CYN75" s="14"/>
      <c r="CYO75" s="14"/>
      <c r="CYP75" s="14"/>
      <c r="CYQ75" s="14"/>
      <c r="CYR75" s="14"/>
      <c r="CYS75" s="14"/>
      <c r="CYT75" s="14"/>
      <c r="CYU75" s="14"/>
      <c r="CYV75" s="14"/>
      <c r="CYW75" s="14"/>
      <c r="CYX75" s="14"/>
      <c r="CYY75" s="14"/>
      <c r="CYZ75" s="14"/>
      <c r="CZA75" s="14"/>
      <c r="CZB75" s="14"/>
      <c r="CZC75" s="14"/>
      <c r="CZD75" s="14"/>
      <c r="CZE75" s="14"/>
      <c r="CZF75" s="14"/>
      <c r="CZG75" s="14"/>
      <c r="CZH75" s="14"/>
      <c r="CZI75" s="14"/>
      <c r="CZJ75" s="14"/>
      <c r="CZK75" s="14"/>
      <c r="CZL75" s="14"/>
      <c r="CZM75" s="14"/>
      <c r="CZN75" s="14"/>
      <c r="CZO75" s="14"/>
      <c r="CZP75" s="14"/>
      <c r="CZQ75" s="14"/>
      <c r="CZR75" s="14"/>
      <c r="CZS75" s="14"/>
      <c r="CZT75" s="14"/>
      <c r="CZU75" s="14"/>
      <c r="CZV75" s="14"/>
      <c r="CZW75" s="14"/>
      <c r="CZX75" s="14"/>
      <c r="CZY75" s="14"/>
      <c r="CZZ75" s="14"/>
      <c r="DAA75" s="14"/>
      <c r="DAB75" s="14"/>
      <c r="DAC75" s="14"/>
      <c r="DAD75" s="14"/>
      <c r="DAE75" s="14"/>
      <c r="DAF75" s="14"/>
      <c r="DAG75" s="14"/>
      <c r="DAH75" s="14"/>
      <c r="DAI75" s="14"/>
      <c r="DAJ75" s="14"/>
      <c r="DAK75" s="14"/>
      <c r="DAL75" s="14"/>
      <c r="DAM75" s="14"/>
      <c r="DAN75" s="14"/>
      <c r="DAO75" s="14"/>
      <c r="DAP75" s="14"/>
      <c r="DAQ75" s="14"/>
      <c r="DAR75" s="14"/>
      <c r="DAS75" s="14"/>
      <c r="DAT75" s="14"/>
      <c r="DAU75" s="14"/>
      <c r="DAV75" s="14"/>
      <c r="DAW75" s="14"/>
      <c r="DAX75" s="14"/>
      <c r="DAY75" s="14"/>
      <c r="DAZ75" s="14"/>
      <c r="DBA75" s="14"/>
      <c r="DBB75" s="14"/>
      <c r="DBC75" s="14"/>
      <c r="DBD75" s="14"/>
      <c r="DBE75" s="14"/>
      <c r="DBF75" s="14"/>
      <c r="DBG75" s="14"/>
      <c r="DBH75" s="14"/>
      <c r="DBI75" s="14"/>
      <c r="DBJ75" s="14"/>
      <c r="DBK75" s="14"/>
      <c r="DBL75" s="14"/>
      <c r="DBM75" s="14"/>
      <c r="DBN75" s="14"/>
      <c r="DBO75" s="14"/>
      <c r="DBP75" s="14"/>
      <c r="DBQ75" s="14"/>
      <c r="DBR75" s="14"/>
      <c r="DBS75" s="14"/>
      <c r="DBT75" s="14"/>
      <c r="DBU75" s="14"/>
      <c r="DBV75" s="14"/>
      <c r="DBW75" s="14"/>
      <c r="DBX75" s="14"/>
      <c r="DBY75" s="14"/>
      <c r="DBZ75" s="14"/>
      <c r="DCA75" s="14"/>
      <c r="DCB75" s="14"/>
      <c r="DCC75" s="14"/>
      <c r="DCD75" s="14"/>
      <c r="DCE75" s="14"/>
      <c r="DCF75" s="14"/>
      <c r="DCG75" s="14"/>
      <c r="DCH75" s="14"/>
      <c r="DCI75" s="14"/>
      <c r="DCJ75" s="14"/>
      <c r="DCK75" s="14"/>
      <c r="DCL75" s="14"/>
      <c r="DCM75" s="14"/>
      <c r="DCN75" s="14"/>
      <c r="DCO75" s="14"/>
      <c r="DCP75" s="14"/>
      <c r="DCQ75" s="14"/>
      <c r="DCR75" s="14"/>
      <c r="DCS75" s="14"/>
      <c r="DCT75" s="14"/>
      <c r="DCU75" s="14"/>
      <c r="DCV75" s="14"/>
      <c r="DCW75" s="14"/>
      <c r="DCX75" s="14"/>
      <c r="DCY75" s="14"/>
      <c r="DCZ75" s="14"/>
      <c r="DDA75" s="14"/>
      <c r="DDB75" s="14"/>
      <c r="DDC75" s="14"/>
      <c r="DDD75" s="14"/>
      <c r="DDE75" s="14"/>
      <c r="DDF75" s="14"/>
      <c r="DDG75" s="14"/>
      <c r="DDH75" s="14"/>
      <c r="DDI75" s="14"/>
      <c r="DDJ75" s="14"/>
      <c r="DDK75" s="14"/>
      <c r="DDL75" s="14"/>
      <c r="DDM75" s="14"/>
      <c r="DDN75" s="14"/>
      <c r="DDO75" s="14"/>
      <c r="DDP75" s="14"/>
      <c r="DDQ75" s="14"/>
      <c r="DDR75" s="14"/>
      <c r="DDS75" s="14"/>
      <c r="DDT75" s="14"/>
      <c r="DDU75" s="14"/>
      <c r="DDV75" s="14"/>
      <c r="DDW75" s="14"/>
      <c r="DDX75" s="14"/>
      <c r="DDY75" s="14"/>
      <c r="DDZ75" s="14"/>
      <c r="DEA75" s="14"/>
      <c r="DEB75" s="14"/>
      <c r="DEC75" s="14"/>
      <c r="DED75" s="14"/>
      <c r="DEE75" s="14"/>
      <c r="DEF75" s="14"/>
      <c r="DEG75" s="14"/>
      <c r="DEH75" s="14"/>
      <c r="DEI75" s="14"/>
      <c r="DEJ75" s="14"/>
      <c r="DEK75" s="14"/>
      <c r="DEL75" s="14"/>
      <c r="DEM75" s="14"/>
      <c r="DEN75" s="14"/>
      <c r="DEO75" s="14"/>
      <c r="DEP75" s="14"/>
      <c r="DEQ75" s="14"/>
      <c r="DER75" s="14"/>
      <c r="DES75" s="14"/>
      <c r="DET75" s="14"/>
      <c r="DEU75" s="14"/>
      <c r="DEV75" s="14"/>
      <c r="DEW75" s="14"/>
      <c r="DEX75" s="14"/>
      <c r="DEY75" s="14"/>
      <c r="DEZ75" s="14"/>
      <c r="DFA75" s="14"/>
      <c r="DFB75" s="14"/>
      <c r="DFC75" s="14"/>
      <c r="DFD75" s="14"/>
      <c r="DFE75" s="14"/>
      <c r="DFF75" s="14"/>
      <c r="DFG75" s="14"/>
      <c r="DFH75" s="14"/>
      <c r="DFI75" s="14"/>
      <c r="DFJ75" s="14"/>
      <c r="DFK75" s="14"/>
      <c r="DFL75" s="14"/>
      <c r="DFM75" s="14"/>
      <c r="DFN75" s="14"/>
      <c r="DFO75" s="14"/>
      <c r="DFP75" s="14"/>
      <c r="DFQ75" s="14"/>
      <c r="DFR75" s="14"/>
      <c r="DFS75" s="14"/>
      <c r="DFT75" s="14"/>
      <c r="DFU75" s="14"/>
      <c r="DFV75" s="14"/>
      <c r="DFW75" s="14"/>
      <c r="DFX75" s="14"/>
      <c r="DFY75" s="14"/>
      <c r="DFZ75" s="14"/>
      <c r="DGA75" s="14"/>
      <c r="DGB75" s="14"/>
      <c r="DGC75" s="14"/>
      <c r="DGD75" s="14"/>
      <c r="DGE75" s="14"/>
      <c r="DGF75" s="14"/>
      <c r="DGG75" s="14"/>
      <c r="DGH75" s="14"/>
      <c r="DGI75" s="14"/>
      <c r="DGJ75" s="14"/>
      <c r="DGK75" s="14"/>
      <c r="DGL75" s="14"/>
      <c r="DGM75" s="14"/>
      <c r="DGN75" s="14"/>
      <c r="DGO75" s="14"/>
      <c r="DGP75" s="14"/>
      <c r="DGQ75" s="14"/>
      <c r="DGR75" s="14"/>
      <c r="DGS75" s="14"/>
      <c r="DGT75" s="14"/>
      <c r="DGU75" s="14"/>
      <c r="DGV75" s="14"/>
      <c r="DGW75" s="14"/>
      <c r="DGX75" s="14"/>
      <c r="DGY75" s="14"/>
      <c r="DGZ75" s="14"/>
      <c r="DHA75" s="14"/>
      <c r="DHB75" s="14"/>
      <c r="DHC75" s="14"/>
      <c r="DHD75" s="14"/>
      <c r="DHE75" s="14"/>
      <c r="DHF75" s="14"/>
      <c r="DHG75" s="14"/>
      <c r="DHH75" s="14"/>
      <c r="DHI75" s="14"/>
      <c r="DHJ75" s="14"/>
      <c r="DHK75" s="14"/>
      <c r="DHL75" s="14"/>
      <c r="DHM75" s="14"/>
      <c r="DHN75" s="14"/>
      <c r="DHO75" s="14"/>
      <c r="DHP75" s="14"/>
      <c r="DHQ75" s="14"/>
      <c r="DHR75" s="14"/>
      <c r="DHS75" s="14"/>
      <c r="DHT75" s="14"/>
      <c r="DHU75" s="14"/>
      <c r="DHV75" s="14"/>
      <c r="DHW75" s="14"/>
      <c r="DHX75" s="14"/>
      <c r="DHY75" s="14"/>
      <c r="DHZ75" s="14"/>
      <c r="DIA75" s="14"/>
      <c r="DIB75" s="14"/>
      <c r="DIC75" s="14"/>
      <c r="DID75" s="14"/>
      <c r="DIE75" s="14"/>
      <c r="DIF75" s="14"/>
      <c r="DIG75" s="14"/>
      <c r="DIH75" s="14"/>
      <c r="DII75" s="14"/>
      <c r="DIJ75" s="14"/>
      <c r="DIK75" s="14"/>
      <c r="DIL75" s="14"/>
      <c r="DIM75" s="14"/>
      <c r="DIN75" s="14"/>
      <c r="DIO75" s="14"/>
      <c r="DIP75" s="14"/>
      <c r="DIQ75" s="14"/>
      <c r="DIR75" s="14"/>
      <c r="DIS75" s="14"/>
      <c r="DIT75" s="14"/>
      <c r="DIU75" s="14"/>
      <c r="DIV75" s="14"/>
      <c r="DIW75" s="14"/>
      <c r="DIX75" s="14"/>
      <c r="DIY75" s="14"/>
      <c r="DIZ75" s="14"/>
      <c r="DJA75" s="14"/>
      <c r="DJB75" s="14"/>
      <c r="DJC75" s="14"/>
      <c r="DJD75" s="14"/>
      <c r="DJE75" s="14"/>
      <c r="DJF75" s="14"/>
      <c r="DJG75" s="14"/>
      <c r="DJH75" s="14"/>
      <c r="DJI75" s="14"/>
      <c r="DJJ75" s="14"/>
      <c r="DJK75" s="14"/>
      <c r="DJL75" s="14"/>
      <c r="DJM75" s="14"/>
      <c r="DJN75" s="14"/>
      <c r="DJO75" s="14"/>
      <c r="DJP75" s="14"/>
      <c r="DJQ75" s="14"/>
      <c r="DJR75" s="14"/>
      <c r="DJS75" s="14"/>
      <c r="DJT75" s="14"/>
      <c r="DJU75" s="14"/>
      <c r="DJV75" s="14"/>
      <c r="DJW75" s="14"/>
      <c r="DJX75" s="14"/>
      <c r="DJY75" s="14"/>
      <c r="DJZ75" s="14"/>
      <c r="DKA75" s="14"/>
      <c r="DKB75" s="14"/>
      <c r="DKC75" s="14"/>
      <c r="DKD75" s="14"/>
      <c r="DKE75" s="14"/>
      <c r="DKF75" s="14"/>
      <c r="DKG75" s="14"/>
      <c r="DKH75" s="14"/>
      <c r="DKI75" s="14"/>
      <c r="DKJ75" s="14"/>
      <c r="DKK75" s="14"/>
      <c r="DKL75" s="14"/>
      <c r="DKM75" s="14"/>
      <c r="DKN75" s="14"/>
      <c r="DKO75" s="14"/>
      <c r="DKP75" s="14"/>
      <c r="DKQ75" s="14"/>
      <c r="DKR75" s="14"/>
      <c r="DKS75" s="14"/>
      <c r="DKT75" s="14"/>
      <c r="DKU75" s="14"/>
      <c r="DKV75" s="14"/>
      <c r="DKW75" s="14"/>
      <c r="DKX75" s="14"/>
      <c r="DKY75" s="14"/>
      <c r="DKZ75" s="14"/>
      <c r="DLA75" s="14"/>
      <c r="DLB75" s="14"/>
      <c r="DLC75" s="14"/>
      <c r="DLD75" s="14"/>
      <c r="DLE75" s="14"/>
      <c r="DLF75" s="14"/>
      <c r="DLG75" s="14"/>
      <c r="DLH75" s="14"/>
      <c r="DLI75" s="14"/>
      <c r="DLJ75" s="14"/>
      <c r="DLK75" s="14"/>
      <c r="DLL75" s="14"/>
      <c r="DLM75" s="14"/>
      <c r="DLN75" s="14"/>
      <c r="DLO75" s="14"/>
      <c r="DLP75" s="14"/>
      <c r="DLQ75" s="14"/>
      <c r="DLR75" s="14"/>
      <c r="DLS75" s="14"/>
      <c r="DLT75" s="14"/>
      <c r="DLU75" s="14"/>
      <c r="DLV75" s="14"/>
      <c r="DLW75" s="14"/>
      <c r="DLX75" s="14"/>
      <c r="DLY75" s="14"/>
      <c r="DLZ75" s="14"/>
      <c r="DMA75" s="14"/>
      <c r="DMB75" s="14"/>
      <c r="DMC75" s="14"/>
      <c r="DMD75" s="14"/>
      <c r="DME75" s="14"/>
      <c r="DMF75" s="14"/>
      <c r="DMG75" s="14"/>
      <c r="DMH75" s="14"/>
      <c r="DMI75" s="14"/>
      <c r="DMJ75" s="14"/>
      <c r="DMK75" s="14"/>
      <c r="DML75" s="14"/>
      <c r="DMM75" s="14"/>
      <c r="DMN75" s="14"/>
      <c r="DMO75" s="14"/>
      <c r="DMP75" s="14"/>
      <c r="DMQ75" s="14"/>
      <c r="DMR75" s="14"/>
      <c r="DMS75" s="14"/>
      <c r="DMT75" s="14"/>
      <c r="DMU75" s="14"/>
      <c r="DMV75" s="14"/>
      <c r="DMW75" s="14"/>
      <c r="DMX75" s="14"/>
      <c r="DMY75" s="14"/>
      <c r="DMZ75" s="14"/>
      <c r="DNA75" s="14"/>
      <c r="DNB75" s="14"/>
      <c r="DNC75" s="14"/>
      <c r="DND75" s="14"/>
      <c r="DNE75" s="14"/>
      <c r="DNF75" s="14"/>
      <c r="DNG75" s="14"/>
      <c r="DNH75" s="14"/>
      <c r="DNI75" s="14"/>
      <c r="DNJ75" s="14"/>
      <c r="DNK75" s="14"/>
      <c r="DNL75" s="14"/>
      <c r="DNM75" s="14"/>
      <c r="DNN75" s="14"/>
      <c r="DNO75" s="14"/>
      <c r="DNP75" s="14"/>
      <c r="DNQ75" s="14"/>
      <c r="DNR75" s="14"/>
      <c r="DNS75" s="14"/>
      <c r="DNT75" s="14"/>
      <c r="DNU75" s="14"/>
      <c r="DNV75" s="14"/>
      <c r="DNW75" s="14"/>
      <c r="DNX75" s="14"/>
      <c r="DNY75" s="14"/>
      <c r="DNZ75" s="14"/>
      <c r="DOA75" s="14"/>
      <c r="DOB75" s="14"/>
      <c r="DOC75" s="14"/>
      <c r="DOD75" s="14"/>
      <c r="DOE75" s="14"/>
      <c r="DOF75" s="14"/>
      <c r="DOG75" s="14"/>
      <c r="DOH75" s="14"/>
      <c r="DOI75" s="14"/>
      <c r="DOJ75" s="14"/>
      <c r="DOK75" s="14"/>
      <c r="DOL75" s="14"/>
      <c r="DOM75" s="14"/>
      <c r="DON75" s="14"/>
      <c r="DOO75" s="14"/>
      <c r="DOP75" s="14"/>
      <c r="DOQ75" s="14"/>
      <c r="DOR75" s="14"/>
      <c r="DOS75" s="14"/>
      <c r="DOT75" s="14"/>
      <c r="DOU75" s="14"/>
      <c r="DOV75" s="14"/>
      <c r="DOW75" s="14"/>
      <c r="DOX75" s="14"/>
      <c r="DOY75" s="14"/>
      <c r="DOZ75" s="14"/>
      <c r="DPA75" s="14"/>
      <c r="DPB75" s="14"/>
      <c r="DPC75" s="14"/>
      <c r="DPD75" s="14"/>
      <c r="DPE75" s="14"/>
      <c r="DPF75" s="14"/>
      <c r="DPG75" s="14"/>
      <c r="DPH75" s="14"/>
      <c r="DPI75" s="14"/>
      <c r="DPJ75" s="14"/>
      <c r="DPK75" s="14"/>
      <c r="DPL75" s="14"/>
      <c r="DPM75" s="14"/>
      <c r="DPN75" s="14"/>
      <c r="DPO75" s="14"/>
      <c r="DPP75" s="14"/>
      <c r="DPQ75" s="14"/>
      <c r="DPR75" s="14"/>
      <c r="DPS75" s="14"/>
      <c r="DPT75" s="14"/>
      <c r="DPU75" s="14"/>
      <c r="DPV75" s="14"/>
      <c r="DPW75" s="14"/>
      <c r="DPX75" s="14"/>
      <c r="DPY75" s="14"/>
      <c r="DPZ75" s="14"/>
      <c r="DQA75" s="14"/>
      <c r="DQB75" s="14"/>
      <c r="DQC75" s="14"/>
      <c r="DQD75" s="14"/>
      <c r="DQE75" s="14"/>
      <c r="DQF75" s="14"/>
      <c r="DQG75" s="14"/>
      <c r="DQH75" s="14"/>
      <c r="DQI75" s="14"/>
      <c r="DQJ75" s="14"/>
      <c r="DQK75" s="14"/>
      <c r="DQL75" s="14"/>
      <c r="DQM75" s="14"/>
      <c r="DQN75" s="14"/>
      <c r="DQO75" s="14"/>
      <c r="DQP75" s="14"/>
      <c r="DQQ75" s="14"/>
      <c r="DQR75" s="14"/>
      <c r="DQS75" s="14"/>
      <c r="DQT75" s="14"/>
      <c r="DQU75" s="14"/>
      <c r="DQV75" s="14"/>
      <c r="DQW75" s="14"/>
      <c r="DQX75" s="14"/>
      <c r="DQY75" s="14"/>
      <c r="DQZ75" s="14"/>
      <c r="DRA75" s="14"/>
      <c r="DRB75" s="14"/>
      <c r="DRC75" s="14"/>
      <c r="DRD75" s="14"/>
      <c r="DRE75" s="14"/>
      <c r="DRF75" s="14"/>
      <c r="DRG75" s="14"/>
      <c r="DRH75" s="14"/>
      <c r="DRI75" s="14"/>
      <c r="DRJ75" s="14"/>
      <c r="DRK75" s="14"/>
      <c r="DRL75" s="14"/>
      <c r="DRM75" s="14"/>
      <c r="DRN75" s="14"/>
      <c r="DRO75" s="14"/>
      <c r="DRP75" s="14"/>
      <c r="DRQ75" s="14"/>
      <c r="DRR75" s="14"/>
      <c r="DRS75" s="14"/>
      <c r="DRT75" s="14"/>
      <c r="DRU75" s="14"/>
      <c r="DRV75" s="14"/>
      <c r="DRW75" s="14"/>
      <c r="DRX75" s="14"/>
      <c r="DRY75" s="14"/>
      <c r="DRZ75" s="14"/>
      <c r="DSA75" s="14"/>
      <c r="DSB75" s="14"/>
      <c r="DSC75" s="14"/>
      <c r="DSD75" s="14"/>
      <c r="DSE75" s="14"/>
      <c r="DSF75" s="14"/>
      <c r="DSG75" s="14"/>
      <c r="DSH75" s="14"/>
      <c r="DSI75" s="14"/>
      <c r="DSJ75" s="14"/>
      <c r="DSK75" s="14"/>
      <c r="DSL75" s="14"/>
      <c r="DSM75" s="14"/>
      <c r="DSN75" s="14"/>
      <c r="DSO75" s="14"/>
      <c r="DSP75" s="14"/>
      <c r="DSQ75" s="14"/>
      <c r="DSR75" s="14"/>
      <c r="DSS75" s="14"/>
      <c r="DST75" s="14"/>
      <c r="DSU75" s="14"/>
      <c r="DSV75" s="14"/>
      <c r="DSW75" s="14"/>
      <c r="DSX75" s="14"/>
      <c r="DSY75" s="14"/>
      <c r="DSZ75" s="14"/>
      <c r="DTA75" s="14"/>
      <c r="DTB75" s="14"/>
      <c r="DTC75" s="14"/>
      <c r="DTD75" s="14"/>
      <c r="DTE75" s="14"/>
      <c r="DTF75" s="14"/>
      <c r="DTG75" s="14"/>
      <c r="DTH75" s="14"/>
      <c r="DTI75" s="14"/>
      <c r="DTJ75" s="14"/>
      <c r="DTK75" s="14"/>
      <c r="DTL75" s="14"/>
      <c r="DTM75" s="14"/>
      <c r="DTN75" s="14"/>
      <c r="DTO75" s="14"/>
      <c r="DTP75" s="14"/>
      <c r="DTQ75" s="14"/>
      <c r="DTR75" s="14"/>
      <c r="DTS75" s="14"/>
      <c r="DTT75" s="14"/>
      <c r="DTU75" s="14"/>
      <c r="DTV75" s="14"/>
      <c r="DTW75" s="14"/>
      <c r="DTX75" s="14"/>
      <c r="DTY75" s="14"/>
      <c r="DTZ75" s="14"/>
      <c r="DUA75" s="14"/>
      <c r="DUB75" s="14"/>
      <c r="DUC75" s="14"/>
      <c r="DUD75" s="14"/>
      <c r="DUE75" s="14"/>
      <c r="DUF75" s="14"/>
      <c r="DUG75" s="14"/>
      <c r="DUH75" s="14"/>
      <c r="DUI75" s="14"/>
      <c r="DUJ75" s="14"/>
      <c r="DUK75" s="14"/>
      <c r="DUL75" s="14"/>
      <c r="DUM75" s="14"/>
      <c r="DUN75" s="14"/>
      <c r="DUO75" s="14"/>
      <c r="DUP75" s="14"/>
      <c r="DUQ75" s="14"/>
      <c r="DUR75" s="14"/>
      <c r="DUS75" s="14"/>
      <c r="DUT75" s="14"/>
      <c r="DUU75" s="14"/>
      <c r="DUV75" s="14"/>
      <c r="DUW75" s="14"/>
      <c r="DUX75" s="14"/>
      <c r="DUY75" s="14"/>
      <c r="DUZ75" s="14"/>
      <c r="DVA75" s="14"/>
      <c r="DVB75" s="14"/>
      <c r="DVC75" s="14"/>
      <c r="DVD75" s="14"/>
      <c r="DVE75" s="14"/>
      <c r="DVF75" s="14"/>
      <c r="DVG75" s="14"/>
      <c r="DVH75" s="14"/>
      <c r="DVI75" s="14"/>
      <c r="DVJ75" s="14"/>
      <c r="DVK75" s="14"/>
      <c r="DVL75" s="14"/>
      <c r="DVM75" s="14"/>
      <c r="DVN75" s="14"/>
      <c r="DVO75" s="14"/>
      <c r="DVP75" s="14"/>
      <c r="DVQ75" s="14"/>
      <c r="DVR75" s="14"/>
      <c r="DVS75" s="14"/>
      <c r="DVT75" s="14"/>
      <c r="DVU75" s="14"/>
      <c r="DVV75" s="14"/>
      <c r="DVW75" s="14"/>
      <c r="DVX75" s="14"/>
      <c r="DVY75" s="14"/>
      <c r="DVZ75" s="14"/>
      <c r="DWA75" s="14"/>
      <c r="DWB75" s="14"/>
      <c r="DWC75" s="14"/>
      <c r="DWD75" s="14"/>
      <c r="DWE75" s="14"/>
      <c r="DWF75" s="14"/>
      <c r="DWG75" s="14"/>
      <c r="DWH75" s="14"/>
      <c r="DWI75" s="14"/>
      <c r="DWJ75" s="14"/>
      <c r="DWK75" s="14"/>
      <c r="DWL75" s="14"/>
      <c r="DWM75" s="14"/>
      <c r="DWN75" s="14"/>
      <c r="DWO75" s="14"/>
      <c r="DWP75" s="14"/>
      <c r="DWQ75" s="14"/>
      <c r="DWR75" s="14"/>
      <c r="DWS75" s="14"/>
      <c r="DWT75" s="14"/>
      <c r="DWU75" s="14"/>
      <c r="DWV75" s="14"/>
      <c r="DWW75" s="14"/>
      <c r="DWX75" s="14"/>
      <c r="DWY75" s="14"/>
      <c r="DWZ75" s="14"/>
      <c r="DXA75" s="14"/>
      <c r="DXB75" s="14"/>
      <c r="DXC75" s="14"/>
      <c r="DXD75" s="14"/>
      <c r="DXE75" s="14"/>
      <c r="DXF75" s="14"/>
      <c r="DXG75" s="14"/>
      <c r="DXH75" s="14"/>
      <c r="DXI75" s="14"/>
      <c r="DXJ75" s="14"/>
      <c r="DXK75" s="14"/>
      <c r="DXL75" s="14"/>
      <c r="DXM75" s="14"/>
      <c r="DXN75" s="14"/>
      <c r="DXO75" s="14"/>
      <c r="DXP75" s="14"/>
      <c r="DXQ75" s="14"/>
      <c r="DXR75" s="14"/>
      <c r="DXS75" s="14"/>
      <c r="DXT75" s="14"/>
      <c r="DXU75" s="14"/>
      <c r="DXV75" s="14"/>
      <c r="DXW75" s="14"/>
      <c r="DXX75" s="14"/>
      <c r="DXY75" s="14"/>
      <c r="DXZ75" s="14"/>
      <c r="DYA75" s="14"/>
      <c r="DYB75" s="14"/>
      <c r="DYC75" s="14"/>
      <c r="DYD75" s="14"/>
      <c r="DYE75" s="14"/>
      <c r="DYF75" s="14"/>
      <c r="DYG75" s="14"/>
      <c r="DYH75" s="14"/>
      <c r="DYI75" s="14"/>
      <c r="DYJ75" s="14"/>
      <c r="DYK75" s="14"/>
      <c r="DYL75" s="14"/>
      <c r="DYM75" s="14"/>
      <c r="DYN75" s="14"/>
      <c r="DYO75" s="14"/>
      <c r="DYP75" s="14"/>
      <c r="DYQ75" s="14"/>
      <c r="DYR75" s="14"/>
      <c r="DYS75" s="14"/>
      <c r="DYT75" s="14"/>
      <c r="DYU75" s="14"/>
      <c r="DYV75" s="14"/>
      <c r="DYW75" s="14"/>
      <c r="DYX75" s="14"/>
      <c r="DYY75" s="14"/>
      <c r="DYZ75" s="14"/>
      <c r="DZA75" s="14"/>
      <c r="DZB75" s="14"/>
      <c r="DZC75" s="14"/>
      <c r="DZD75" s="14"/>
      <c r="DZE75" s="14"/>
      <c r="DZF75" s="14"/>
      <c r="DZG75" s="14"/>
      <c r="DZH75" s="14"/>
      <c r="DZI75" s="14"/>
      <c r="DZJ75" s="14"/>
      <c r="DZK75" s="14"/>
      <c r="DZL75" s="14"/>
      <c r="DZM75" s="14"/>
      <c r="DZN75" s="14"/>
      <c r="DZO75" s="14"/>
      <c r="DZP75" s="14"/>
      <c r="DZQ75" s="14"/>
      <c r="DZR75" s="14"/>
      <c r="DZS75" s="14"/>
      <c r="DZT75" s="14"/>
      <c r="DZU75" s="14"/>
      <c r="DZV75" s="14"/>
      <c r="DZW75" s="14"/>
      <c r="DZX75" s="14"/>
      <c r="DZY75" s="14"/>
      <c r="DZZ75" s="14"/>
      <c r="EAA75" s="14"/>
      <c r="EAB75" s="14"/>
      <c r="EAC75" s="14"/>
      <c r="EAD75" s="14"/>
      <c r="EAE75" s="14"/>
      <c r="EAF75" s="14"/>
      <c r="EAG75" s="14"/>
      <c r="EAH75" s="14"/>
      <c r="EAI75" s="14"/>
      <c r="EAJ75" s="14"/>
      <c r="EAK75" s="14"/>
      <c r="EAL75" s="14"/>
      <c r="EAM75" s="14"/>
      <c r="EAN75" s="14"/>
      <c r="EAO75" s="14"/>
      <c r="EAP75" s="14"/>
      <c r="EAQ75" s="14"/>
      <c r="EAR75" s="14"/>
      <c r="EAS75" s="14"/>
      <c r="EAT75" s="14"/>
      <c r="EAU75" s="14"/>
      <c r="EAV75" s="14"/>
      <c r="EAW75" s="14"/>
      <c r="EAX75" s="14"/>
      <c r="EAY75" s="14"/>
      <c r="EAZ75" s="14"/>
      <c r="EBA75" s="14"/>
      <c r="EBB75" s="14"/>
      <c r="EBC75" s="14"/>
      <c r="EBD75" s="14"/>
      <c r="EBE75" s="14"/>
      <c r="EBF75" s="14"/>
      <c r="EBG75" s="14"/>
      <c r="EBH75" s="14"/>
      <c r="EBI75" s="14"/>
      <c r="EBJ75" s="14"/>
      <c r="EBK75" s="14"/>
      <c r="EBL75" s="14"/>
      <c r="EBM75" s="14"/>
      <c r="EBN75" s="14"/>
      <c r="EBO75" s="14"/>
      <c r="EBP75" s="14"/>
      <c r="EBQ75" s="14"/>
      <c r="EBR75" s="14"/>
      <c r="EBS75" s="14"/>
      <c r="EBT75" s="14"/>
      <c r="EBU75" s="14"/>
      <c r="EBV75" s="14"/>
      <c r="EBW75" s="14"/>
      <c r="EBX75" s="14"/>
      <c r="EBY75" s="14"/>
      <c r="EBZ75" s="14"/>
      <c r="ECA75" s="14"/>
      <c r="ECB75" s="14"/>
      <c r="ECC75" s="14"/>
      <c r="ECD75" s="14"/>
      <c r="ECE75" s="14"/>
      <c r="ECF75" s="14"/>
      <c r="ECG75" s="14"/>
      <c r="ECH75" s="14"/>
      <c r="ECI75" s="14"/>
      <c r="ECJ75" s="14"/>
      <c r="ECK75" s="14"/>
      <c r="ECL75" s="14"/>
      <c r="ECM75" s="14"/>
      <c r="ECN75" s="14"/>
      <c r="ECO75" s="14"/>
      <c r="ECP75" s="14"/>
      <c r="ECQ75" s="14"/>
      <c r="ECR75" s="14"/>
      <c r="ECS75" s="14"/>
      <c r="ECT75" s="14"/>
      <c r="ECU75" s="14"/>
      <c r="ECV75" s="14"/>
      <c r="ECW75" s="14"/>
      <c r="ECX75" s="14"/>
      <c r="ECY75" s="14"/>
      <c r="ECZ75" s="14"/>
      <c r="EDA75" s="14"/>
      <c r="EDB75" s="14"/>
      <c r="EDC75" s="14"/>
      <c r="EDD75" s="14"/>
      <c r="EDE75" s="14"/>
      <c r="EDF75" s="14"/>
      <c r="EDG75" s="14"/>
      <c r="EDH75" s="14"/>
      <c r="EDI75" s="14"/>
      <c r="EDJ75" s="14"/>
      <c r="EDK75" s="14"/>
      <c r="EDL75" s="14"/>
      <c r="EDM75" s="14"/>
      <c r="EDN75" s="14"/>
      <c r="EDO75" s="14"/>
      <c r="EDP75" s="14"/>
      <c r="EDQ75" s="14"/>
      <c r="EDR75" s="14"/>
      <c r="EDS75" s="14"/>
      <c r="EDT75" s="14"/>
      <c r="EDU75" s="14"/>
      <c r="EDV75" s="14"/>
      <c r="EDW75" s="14"/>
      <c r="EDX75" s="14"/>
      <c r="EDY75" s="14"/>
      <c r="EDZ75" s="14"/>
      <c r="EEA75" s="14"/>
      <c r="EEB75" s="14"/>
      <c r="EEC75" s="14"/>
      <c r="EED75" s="14"/>
      <c r="EEE75" s="14"/>
      <c r="EEF75" s="14"/>
      <c r="EEG75" s="14"/>
      <c r="EEH75" s="14"/>
      <c r="EEI75" s="14"/>
      <c r="EEJ75" s="14"/>
      <c r="EEK75" s="14"/>
      <c r="EEL75" s="14"/>
      <c r="EEM75" s="14"/>
      <c r="EEN75" s="14"/>
      <c r="EEO75" s="14"/>
      <c r="EEP75" s="14"/>
      <c r="EEQ75" s="14"/>
      <c r="EER75" s="14"/>
      <c r="EES75" s="14"/>
      <c r="EET75" s="14"/>
      <c r="EEU75" s="14"/>
      <c r="EEV75" s="14"/>
      <c r="EEW75" s="14"/>
      <c r="EEX75" s="14"/>
      <c r="EEY75" s="14"/>
      <c r="EEZ75" s="14"/>
      <c r="EFA75" s="14"/>
      <c r="EFB75" s="14"/>
      <c r="EFC75" s="14"/>
      <c r="EFD75" s="14"/>
      <c r="EFE75" s="14"/>
      <c r="EFF75" s="14"/>
      <c r="EFG75" s="14"/>
      <c r="EFH75" s="14"/>
      <c r="EFI75" s="14"/>
      <c r="EFJ75" s="14"/>
      <c r="EFK75" s="14"/>
      <c r="EFL75" s="14"/>
      <c r="EFM75" s="14"/>
      <c r="EFN75" s="14"/>
      <c r="EFO75" s="14"/>
      <c r="EFP75" s="14"/>
      <c r="EFQ75" s="14"/>
      <c r="EFR75" s="14"/>
      <c r="EFS75" s="14"/>
      <c r="EFT75" s="14"/>
      <c r="EFU75" s="14"/>
      <c r="EFV75" s="14"/>
      <c r="EFW75" s="14"/>
      <c r="EFX75" s="14"/>
      <c r="EFY75" s="14"/>
      <c r="EFZ75" s="14"/>
      <c r="EGA75" s="14"/>
      <c r="EGB75" s="14"/>
      <c r="EGC75" s="14"/>
      <c r="EGD75" s="14"/>
      <c r="EGE75" s="14"/>
      <c r="EGF75" s="14"/>
      <c r="EGG75" s="14"/>
      <c r="EGH75" s="14"/>
      <c r="EGI75" s="14"/>
      <c r="EGJ75" s="14"/>
      <c r="EGK75" s="14"/>
      <c r="EGL75" s="14"/>
      <c r="EGM75" s="14"/>
      <c r="EGN75" s="14"/>
      <c r="EGO75" s="14"/>
      <c r="EGP75" s="14"/>
      <c r="EGQ75" s="14"/>
      <c r="EGR75" s="14"/>
      <c r="EGS75" s="14"/>
      <c r="EGT75" s="14"/>
      <c r="EGU75" s="14"/>
      <c r="EGV75" s="14"/>
      <c r="EGW75" s="14"/>
      <c r="EGX75" s="14"/>
      <c r="EGY75" s="14"/>
      <c r="EGZ75" s="14"/>
      <c r="EHA75" s="14"/>
      <c r="EHB75" s="14"/>
      <c r="EHC75" s="14"/>
      <c r="EHD75" s="14"/>
      <c r="EHE75" s="14"/>
      <c r="EHF75" s="14"/>
      <c r="EHG75" s="14"/>
      <c r="EHH75" s="14"/>
      <c r="EHI75" s="14"/>
      <c r="EHJ75" s="14"/>
      <c r="EHK75" s="14"/>
      <c r="EHL75" s="14"/>
      <c r="EHM75" s="14"/>
      <c r="EHN75" s="14"/>
      <c r="EHO75" s="14"/>
      <c r="EHP75" s="14"/>
      <c r="EHQ75" s="14"/>
      <c r="EHR75" s="14"/>
      <c r="EHS75" s="14"/>
      <c r="EHT75" s="14"/>
      <c r="EHU75" s="14"/>
      <c r="EHV75" s="14"/>
      <c r="EHW75" s="14"/>
      <c r="EHX75" s="14"/>
      <c r="EHY75" s="14"/>
      <c r="EHZ75" s="14"/>
      <c r="EIA75" s="14"/>
      <c r="EIB75" s="14"/>
      <c r="EIC75" s="14"/>
      <c r="EID75" s="14"/>
      <c r="EIE75" s="14"/>
      <c r="EIF75" s="14"/>
      <c r="EIG75" s="14"/>
      <c r="EIH75" s="14"/>
      <c r="EII75" s="14"/>
      <c r="EIJ75" s="14"/>
      <c r="EIK75" s="14"/>
      <c r="EIL75" s="14"/>
      <c r="EIM75" s="14"/>
      <c r="EIN75" s="14"/>
      <c r="EIO75" s="14"/>
      <c r="EIP75" s="14"/>
      <c r="EIQ75" s="14"/>
      <c r="EIR75" s="14"/>
      <c r="EIS75" s="14"/>
      <c r="EIT75" s="14"/>
      <c r="EIU75" s="14"/>
      <c r="EIV75" s="14"/>
      <c r="EIW75" s="14"/>
      <c r="EIX75" s="14"/>
      <c r="EIY75" s="14"/>
      <c r="EIZ75" s="14"/>
      <c r="EJA75" s="14"/>
      <c r="EJB75" s="14"/>
      <c r="EJC75" s="14"/>
      <c r="EJD75" s="14"/>
      <c r="EJE75" s="14"/>
      <c r="EJF75" s="14"/>
      <c r="EJG75" s="14"/>
      <c r="EJH75" s="14"/>
      <c r="EJI75" s="14"/>
      <c r="EJJ75" s="14"/>
      <c r="EJK75" s="14"/>
      <c r="EJL75" s="14"/>
      <c r="EJM75" s="14"/>
      <c r="EJN75" s="14"/>
      <c r="EJO75" s="14"/>
      <c r="EJP75" s="14"/>
      <c r="EJQ75" s="14"/>
      <c r="EJR75" s="14"/>
      <c r="EJS75" s="14"/>
      <c r="EJT75" s="14"/>
      <c r="EJU75" s="14"/>
      <c r="EJV75" s="14"/>
      <c r="EJW75" s="14"/>
      <c r="EJX75" s="14"/>
      <c r="EJY75" s="14"/>
      <c r="EJZ75" s="14"/>
      <c r="EKA75" s="14"/>
      <c r="EKB75" s="14"/>
      <c r="EKC75" s="14"/>
      <c r="EKD75" s="14"/>
      <c r="EKE75" s="14"/>
      <c r="EKF75" s="14"/>
      <c r="EKG75" s="14"/>
      <c r="EKH75" s="14"/>
      <c r="EKI75" s="14"/>
      <c r="EKJ75" s="14"/>
      <c r="EKK75" s="14"/>
      <c r="EKL75" s="14"/>
      <c r="EKM75" s="14"/>
      <c r="EKN75" s="14"/>
      <c r="EKO75" s="14"/>
      <c r="EKP75" s="14"/>
      <c r="EKQ75" s="14"/>
      <c r="EKR75" s="14"/>
      <c r="EKS75" s="14"/>
      <c r="EKT75" s="14"/>
      <c r="EKU75" s="14"/>
      <c r="EKV75" s="14"/>
      <c r="EKW75" s="14"/>
      <c r="EKX75" s="14"/>
      <c r="EKY75" s="14"/>
      <c r="EKZ75" s="14"/>
      <c r="ELA75" s="14"/>
      <c r="ELB75" s="14"/>
      <c r="ELC75" s="14"/>
      <c r="ELD75" s="14"/>
      <c r="ELE75" s="14"/>
      <c r="ELF75" s="14"/>
      <c r="ELG75" s="14"/>
      <c r="ELH75" s="14"/>
      <c r="ELI75" s="14"/>
      <c r="ELJ75" s="14"/>
      <c r="ELK75" s="14"/>
      <c r="ELL75" s="14"/>
      <c r="ELM75" s="14"/>
      <c r="ELN75" s="14"/>
      <c r="ELO75" s="14"/>
      <c r="ELP75" s="14"/>
      <c r="ELQ75" s="14"/>
      <c r="ELR75" s="14"/>
      <c r="ELS75" s="14"/>
      <c r="ELT75" s="14"/>
      <c r="ELU75" s="14"/>
      <c r="ELV75" s="14"/>
      <c r="ELW75" s="14"/>
      <c r="ELX75" s="14"/>
      <c r="ELY75" s="14"/>
      <c r="ELZ75" s="14"/>
      <c r="EMA75" s="14"/>
      <c r="EMB75" s="14"/>
      <c r="EMC75" s="14"/>
      <c r="EMD75" s="14"/>
      <c r="EME75" s="14"/>
      <c r="EMF75" s="14"/>
      <c r="EMG75" s="14"/>
      <c r="EMH75" s="14"/>
      <c r="EMI75" s="14"/>
      <c r="EMJ75" s="14"/>
      <c r="EMK75" s="14"/>
      <c r="EML75" s="14"/>
      <c r="EMM75" s="14"/>
      <c r="EMN75" s="14"/>
      <c r="EMO75" s="14"/>
      <c r="EMP75" s="14"/>
      <c r="EMQ75" s="14"/>
      <c r="EMR75" s="14"/>
      <c r="EMS75" s="14"/>
      <c r="EMT75" s="14"/>
      <c r="EMU75" s="14"/>
      <c r="EMV75" s="14"/>
      <c r="EMW75" s="14"/>
      <c r="EMX75" s="14"/>
      <c r="EMY75" s="14"/>
      <c r="EMZ75" s="14"/>
      <c r="ENA75" s="14"/>
      <c r="ENB75" s="14"/>
      <c r="ENC75" s="14"/>
      <c r="END75" s="14"/>
      <c r="ENE75" s="14"/>
      <c r="ENF75" s="14"/>
      <c r="ENG75" s="14"/>
      <c r="ENH75" s="14"/>
      <c r="ENI75" s="14"/>
      <c r="ENJ75" s="14"/>
      <c r="ENK75" s="14"/>
      <c r="ENL75" s="14"/>
      <c r="ENM75" s="14"/>
      <c r="ENN75" s="14"/>
      <c r="ENO75" s="14"/>
      <c r="ENP75" s="14"/>
      <c r="ENQ75" s="14"/>
      <c r="ENR75" s="14"/>
      <c r="ENS75" s="14"/>
      <c r="ENT75" s="14"/>
      <c r="ENU75" s="14"/>
      <c r="ENV75" s="14"/>
      <c r="ENW75" s="14"/>
      <c r="ENX75" s="14"/>
      <c r="ENY75" s="14"/>
      <c r="ENZ75" s="14"/>
      <c r="EOA75" s="14"/>
      <c r="EOB75" s="14"/>
      <c r="EOC75" s="14"/>
      <c r="EOD75" s="14"/>
      <c r="EOE75" s="14"/>
      <c r="EOF75" s="14"/>
      <c r="EOG75" s="14"/>
      <c r="EOH75" s="14"/>
      <c r="EOI75" s="14"/>
      <c r="EOJ75" s="14"/>
      <c r="EOK75" s="14"/>
      <c r="EOL75" s="14"/>
      <c r="EOM75" s="14"/>
      <c r="EON75" s="14"/>
      <c r="EOO75" s="14"/>
      <c r="EOP75" s="14"/>
      <c r="EOQ75" s="14"/>
      <c r="EOR75" s="14"/>
      <c r="EOS75" s="14"/>
      <c r="EOT75" s="14"/>
      <c r="EOU75" s="14"/>
      <c r="EOV75" s="14"/>
      <c r="EOW75" s="14"/>
      <c r="EOX75" s="14"/>
      <c r="EOY75" s="14"/>
      <c r="EOZ75" s="14"/>
      <c r="EPA75" s="14"/>
      <c r="EPB75" s="14"/>
      <c r="EPC75" s="14"/>
      <c r="EPD75" s="14"/>
      <c r="EPE75" s="14"/>
      <c r="EPF75" s="14"/>
      <c r="EPG75" s="14"/>
      <c r="EPH75" s="14"/>
      <c r="EPI75" s="14"/>
      <c r="EPJ75" s="14"/>
      <c r="EPK75" s="14"/>
      <c r="EPL75" s="14"/>
      <c r="EPM75" s="14"/>
      <c r="EPN75" s="14"/>
      <c r="EPO75" s="14"/>
      <c r="EPP75" s="14"/>
      <c r="EPQ75" s="14"/>
      <c r="EPR75" s="14"/>
      <c r="EPS75" s="14"/>
      <c r="EPT75" s="14"/>
      <c r="EPU75" s="14"/>
      <c r="EPV75" s="14"/>
      <c r="EPW75" s="14"/>
      <c r="EPX75" s="14"/>
      <c r="EPY75" s="14"/>
      <c r="EPZ75" s="14"/>
      <c r="EQA75" s="14"/>
      <c r="EQB75" s="14"/>
      <c r="EQC75" s="14"/>
      <c r="EQD75" s="14"/>
      <c r="EQE75" s="14"/>
      <c r="EQF75" s="14"/>
      <c r="EQG75" s="14"/>
      <c r="EQH75" s="14"/>
      <c r="EQI75" s="14"/>
      <c r="EQJ75" s="14"/>
      <c r="EQK75" s="14"/>
      <c r="EQL75" s="14"/>
      <c r="EQM75" s="14"/>
      <c r="EQN75" s="14"/>
      <c r="EQO75" s="14"/>
      <c r="EQP75" s="14"/>
      <c r="EQQ75" s="14"/>
      <c r="EQR75" s="14"/>
      <c r="EQS75" s="14"/>
      <c r="EQT75" s="14"/>
      <c r="EQU75" s="14"/>
      <c r="EQV75" s="14"/>
      <c r="EQW75" s="14"/>
      <c r="EQX75" s="14"/>
      <c r="EQY75" s="14"/>
      <c r="EQZ75" s="14"/>
      <c r="ERA75" s="14"/>
      <c r="ERB75" s="14"/>
      <c r="ERC75" s="14"/>
      <c r="ERD75" s="14"/>
      <c r="ERE75" s="14"/>
      <c r="ERF75" s="14"/>
      <c r="ERG75" s="14"/>
      <c r="ERH75" s="14"/>
      <c r="ERI75" s="14"/>
      <c r="ERJ75" s="14"/>
      <c r="ERK75" s="14"/>
      <c r="ERL75" s="14"/>
      <c r="ERM75" s="14"/>
      <c r="ERN75" s="14"/>
      <c r="ERO75" s="14"/>
      <c r="ERP75" s="14"/>
      <c r="ERQ75" s="14"/>
      <c r="ERR75" s="14"/>
      <c r="ERS75" s="14"/>
      <c r="ERT75" s="14"/>
      <c r="ERU75" s="14"/>
      <c r="ERV75" s="14"/>
      <c r="ERW75" s="14"/>
      <c r="ERX75" s="14"/>
      <c r="ERY75" s="14"/>
      <c r="ERZ75" s="14"/>
      <c r="ESA75" s="14"/>
      <c r="ESB75" s="14"/>
      <c r="ESC75" s="14"/>
      <c r="ESD75" s="14"/>
      <c r="ESE75" s="14"/>
      <c r="ESF75" s="14"/>
      <c r="ESG75" s="14"/>
      <c r="ESH75" s="14"/>
      <c r="ESI75" s="14"/>
      <c r="ESJ75" s="14"/>
      <c r="ESK75" s="14"/>
      <c r="ESL75" s="14"/>
      <c r="ESM75" s="14"/>
      <c r="ESN75" s="14"/>
      <c r="ESO75" s="14"/>
      <c r="ESP75" s="14"/>
      <c r="ESQ75" s="14"/>
      <c r="ESR75" s="14"/>
      <c r="ESS75" s="14"/>
      <c r="EST75" s="14"/>
      <c r="ESU75" s="14"/>
      <c r="ESV75" s="14"/>
      <c r="ESW75" s="14"/>
      <c r="ESX75" s="14"/>
      <c r="ESY75" s="14"/>
      <c r="ESZ75" s="14"/>
      <c r="ETA75" s="14"/>
      <c r="ETB75" s="14"/>
      <c r="ETC75" s="14"/>
      <c r="ETD75" s="14"/>
      <c r="ETE75" s="14"/>
      <c r="ETF75" s="14"/>
      <c r="ETG75" s="14"/>
      <c r="ETH75" s="14"/>
      <c r="ETI75" s="14"/>
      <c r="ETJ75" s="14"/>
      <c r="ETK75" s="14"/>
      <c r="ETL75" s="14"/>
      <c r="ETM75" s="14"/>
      <c r="ETN75" s="14"/>
      <c r="ETO75" s="14"/>
      <c r="ETP75" s="14"/>
      <c r="ETQ75" s="14"/>
      <c r="ETR75" s="14"/>
      <c r="ETS75" s="14"/>
      <c r="ETT75" s="14"/>
      <c r="ETU75" s="14"/>
      <c r="ETV75" s="14"/>
      <c r="ETW75" s="14"/>
      <c r="ETX75" s="14"/>
      <c r="ETY75" s="14"/>
      <c r="ETZ75" s="14"/>
      <c r="EUA75" s="14"/>
      <c r="EUB75" s="14"/>
      <c r="EUC75" s="14"/>
      <c r="EUD75" s="14"/>
      <c r="EUE75" s="14"/>
      <c r="EUF75" s="14"/>
      <c r="EUG75" s="14"/>
      <c r="EUH75" s="14"/>
      <c r="EUI75" s="14"/>
      <c r="EUJ75" s="14"/>
      <c r="EUK75" s="14"/>
      <c r="EUL75" s="14"/>
      <c r="EUM75" s="14"/>
      <c r="EUN75" s="14"/>
      <c r="EUO75" s="14"/>
      <c r="EUP75" s="14"/>
      <c r="EUQ75" s="14"/>
      <c r="EUR75" s="14"/>
      <c r="EUS75" s="14"/>
      <c r="EUT75" s="14"/>
      <c r="EUU75" s="14"/>
      <c r="EUV75" s="14"/>
      <c r="EUW75" s="14"/>
      <c r="EUX75" s="14"/>
      <c r="EUY75" s="14"/>
      <c r="EUZ75" s="14"/>
      <c r="EVA75" s="14"/>
      <c r="EVB75" s="14"/>
      <c r="EVC75" s="14"/>
      <c r="EVD75" s="14"/>
      <c r="EVE75" s="14"/>
      <c r="EVF75" s="14"/>
      <c r="EVG75" s="14"/>
      <c r="EVH75" s="14"/>
      <c r="EVI75" s="14"/>
      <c r="EVJ75" s="14"/>
      <c r="EVK75" s="14"/>
      <c r="EVL75" s="14"/>
      <c r="EVM75" s="14"/>
      <c r="EVN75" s="14"/>
      <c r="EVO75" s="14"/>
      <c r="EVP75" s="14"/>
      <c r="EVQ75" s="14"/>
      <c r="EVR75" s="14"/>
      <c r="EVS75" s="14"/>
      <c r="EVT75" s="14"/>
      <c r="EVU75" s="14"/>
      <c r="EVV75" s="14"/>
      <c r="EVW75" s="14"/>
      <c r="EVX75" s="14"/>
      <c r="EVY75" s="14"/>
      <c r="EVZ75" s="14"/>
      <c r="EWA75" s="14"/>
      <c r="EWB75" s="14"/>
      <c r="EWC75" s="14"/>
      <c r="EWD75" s="14"/>
      <c r="EWE75" s="14"/>
      <c r="EWF75" s="14"/>
      <c r="EWG75" s="14"/>
      <c r="EWH75" s="14"/>
      <c r="EWI75" s="14"/>
      <c r="EWJ75" s="14"/>
      <c r="EWK75" s="14"/>
      <c r="EWL75" s="14"/>
      <c r="EWM75" s="14"/>
      <c r="EWN75" s="14"/>
      <c r="EWO75" s="14"/>
      <c r="EWP75" s="14"/>
      <c r="EWQ75" s="14"/>
      <c r="EWR75" s="14"/>
      <c r="EWS75" s="14"/>
      <c r="EWT75" s="14"/>
      <c r="EWU75" s="14"/>
      <c r="EWV75" s="14"/>
      <c r="EWW75" s="14"/>
      <c r="EWX75" s="14"/>
      <c r="EWY75" s="14"/>
      <c r="EWZ75" s="14"/>
      <c r="EXA75" s="14"/>
      <c r="EXB75" s="14"/>
      <c r="EXC75" s="14"/>
      <c r="EXD75" s="14"/>
      <c r="EXE75" s="14"/>
      <c r="EXF75" s="14"/>
      <c r="EXG75" s="14"/>
      <c r="EXH75" s="14"/>
      <c r="EXI75" s="14"/>
      <c r="EXJ75" s="14"/>
      <c r="EXK75" s="14"/>
      <c r="EXL75" s="14"/>
      <c r="EXM75" s="14"/>
      <c r="EXN75" s="14"/>
      <c r="EXO75" s="14"/>
      <c r="EXP75" s="14"/>
      <c r="EXQ75" s="14"/>
      <c r="EXR75" s="14"/>
      <c r="EXS75" s="14"/>
      <c r="EXT75" s="14"/>
      <c r="EXU75" s="14"/>
      <c r="EXV75" s="14"/>
      <c r="EXW75" s="14"/>
      <c r="EXX75" s="14"/>
      <c r="EXY75" s="14"/>
      <c r="EXZ75" s="14"/>
      <c r="EYA75" s="14"/>
      <c r="EYB75" s="14"/>
      <c r="EYC75" s="14"/>
      <c r="EYD75" s="14"/>
      <c r="EYE75" s="14"/>
      <c r="EYF75" s="14"/>
      <c r="EYG75" s="14"/>
      <c r="EYH75" s="14"/>
      <c r="EYI75" s="14"/>
      <c r="EYJ75" s="14"/>
      <c r="EYK75" s="14"/>
      <c r="EYL75" s="14"/>
      <c r="EYM75" s="14"/>
      <c r="EYN75" s="14"/>
      <c r="EYO75" s="14"/>
      <c r="EYP75" s="14"/>
      <c r="EYQ75" s="14"/>
      <c r="EYR75" s="14"/>
      <c r="EYS75" s="14"/>
      <c r="EYT75" s="14"/>
      <c r="EYU75" s="14"/>
      <c r="EYV75" s="14"/>
      <c r="EYW75" s="14"/>
      <c r="EYX75" s="14"/>
      <c r="EYY75" s="14"/>
      <c r="EYZ75" s="14"/>
      <c r="EZA75" s="14"/>
      <c r="EZB75" s="14"/>
      <c r="EZC75" s="14"/>
      <c r="EZD75" s="14"/>
      <c r="EZE75" s="14"/>
      <c r="EZF75" s="14"/>
      <c r="EZG75" s="14"/>
      <c r="EZH75" s="14"/>
      <c r="EZI75" s="14"/>
      <c r="EZJ75" s="14"/>
      <c r="EZK75" s="14"/>
      <c r="EZL75" s="14"/>
      <c r="EZM75" s="14"/>
      <c r="EZN75" s="14"/>
      <c r="EZO75" s="14"/>
      <c r="EZP75" s="14"/>
      <c r="EZQ75" s="14"/>
      <c r="EZR75" s="14"/>
      <c r="EZS75" s="14"/>
      <c r="EZT75" s="14"/>
      <c r="EZU75" s="14"/>
      <c r="EZV75" s="14"/>
      <c r="EZW75" s="14"/>
      <c r="EZX75" s="14"/>
      <c r="EZY75" s="14"/>
      <c r="EZZ75" s="14"/>
      <c r="FAA75" s="14"/>
      <c r="FAB75" s="14"/>
      <c r="FAC75" s="14"/>
      <c r="FAD75" s="14"/>
      <c r="FAE75" s="14"/>
      <c r="FAF75" s="14"/>
      <c r="FAG75" s="14"/>
      <c r="FAH75" s="14"/>
      <c r="FAI75" s="14"/>
      <c r="FAJ75" s="14"/>
      <c r="FAK75" s="14"/>
      <c r="FAL75" s="14"/>
      <c r="FAM75" s="14"/>
      <c r="FAN75" s="14"/>
      <c r="FAO75" s="14"/>
      <c r="FAP75" s="14"/>
      <c r="FAQ75" s="14"/>
      <c r="FAR75" s="14"/>
      <c r="FAS75" s="14"/>
      <c r="FAT75" s="14"/>
      <c r="FAU75" s="14"/>
      <c r="FAV75" s="14"/>
      <c r="FAW75" s="14"/>
      <c r="FAX75" s="14"/>
      <c r="FAY75" s="14"/>
      <c r="FAZ75" s="14"/>
      <c r="FBA75" s="14"/>
      <c r="FBB75" s="14"/>
      <c r="FBC75" s="14"/>
      <c r="FBD75" s="14"/>
      <c r="FBE75" s="14"/>
      <c r="FBF75" s="14"/>
      <c r="FBG75" s="14"/>
      <c r="FBH75" s="14"/>
      <c r="FBI75" s="14"/>
      <c r="FBJ75" s="14"/>
      <c r="FBK75" s="14"/>
      <c r="FBL75" s="14"/>
      <c r="FBM75" s="14"/>
      <c r="FBN75" s="14"/>
      <c r="FBO75" s="14"/>
      <c r="FBP75" s="14"/>
      <c r="FBQ75" s="14"/>
      <c r="FBR75" s="14"/>
      <c r="FBS75" s="14"/>
      <c r="FBT75" s="14"/>
      <c r="FBU75" s="14"/>
      <c r="FBV75" s="14"/>
      <c r="FBW75" s="14"/>
      <c r="FBX75" s="14"/>
      <c r="FBY75" s="14"/>
      <c r="FBZ75" s="14"/>
      <c r="FCA75" s="14"/>
      <c r="FCB75" s="14"/>
      <c r="FCC75" s="14"/>
      <c r="FCD75" s="14"/>
      <c r="FCE75" s="14"/>
      <c r="FCF75" s="14"/>
      <c r="FCG75" s="14"/>
      <c r="FCH75" s="14"/>
      <c r="FCI75" s="14"/>
      <c r="FCJ75" s="14"/>
      <c r="FCK75" s="14"/>
      <c r="FCL75" s="14"/>
      <c r="FCM75" s="14"/>
      <c r="FCN75" s="14"/>
      <c r="FCO75" s="14"/>
      <c r="FCP75" s="14"/>
      <c r="FCQ75" s="14"/>
      <c r="FCR75" s="14"/>
      <c r="FCS75" s="14"/>
      <c r="FCT75" s="14"/>
      <c r="FCU75" s="14"/>
      <c r="FCV75" s="14"/>
      <c r="FCW75" s="14"/>
      <c r="FCX75" s="14"/>
      <c r="FCY75" s="14"/>
      <c r="FCZ75" s="14"/>
      <c r="FDA75" s="14"/>
      <c r="FDB75" s="14"/>
      <c r="FDC75" s="14"/>
      <c r="FDD75" s="14"/>
      <c r="FDE75" s="14"/>
      <c r="FDF75" s="14"/>
      <c r="FDG75" s="14"/>
      <c r="FDH75" s="14"/>
      <c r="FDI75" s="14"/>
      <c r="FDJ75" s="14"/>
      <c r="FDK75" s="14"/>
      <c r="FDL75" s="14"/>
      <c r="FDM75" s="14"/>
      <c r="FDN75" s="14"/>
      <c r="FDO75" s="14"/>
      <c r="FDP75" s="14"/>
      <c r="FDQ75" s="14"/>
      <c r="FDR75" s="14"/>
      <c r="FDS75" s="14"/>
      <c r="FDT75" s="14"/>
      <c r="FDU75" s="14"/>
      <c r="FDV75" s="14"/>
      <c r="FDW75" s="14"/>
      <c r="FDX75" s="14"/>
      <c r="FDY75" s="14"/>
      <c r="FDZ75" s="14"/>
      <c r="FEA75" s="14"/>
      <c r="FEB75" s="14"/>
      <c r="FEC75" s="14"/>
      <c r="FED75" s="14"/>
      <c r="FEE75" s="14"/>
      <c r="FEF75" s="14"/>
      <c r="FEG75" s="14"/>
      <c r="FEH75" s="14"/>
      <c r="FEI75" s="14"/>
      <c r="FEJ75" s="14"/>
      <c r="FEK75" s="14"/>
      <c r="FEL75" s="14"/>
      <c r="FEM75" s="14"/>
      <c r="FEN75" s="14"/>
      <c r="FEO75" s="14"/>
      <c r="FEP75" s="14"/>
      <c r="FEQ75" s="14"/>
      <c r="FER75" s="14"/>
      <c r="FES75" s="14"/>
      <c r="FET75" s="14"/>
      <c r="FEU75" s="14"/>
      <c r="FEV75" s="14"/>
      <c r="FEW75" s="14"/>
      <c r="FEX75" s="14"/>
      <c r="FEY75" s="14"/>
      <c r="FEZ75" s="14"/>
      <c r="FFA75" s="14"/>
      <c r="FFB75" s="14"/>
      <c r="FFC75" s="14"/>
      <c r="FFD75" s="14"/>
      <c r="FFE75" s="14"/>
      <c r="FFF75" s="14"/>
      <c r="FFG75" s="14"/>
      <c r="FFH75" s="14"/>
      <c r="FFI75" s="14"/>
      <c r="FFJ75" s="14"/>
      <c r="FFK75" s="14"/>
      <c r="FFL75" s="14"/>
      <c r="FFM75" s="14"/>
      <c r="FFN75" s="14"/>
      <c r="FFO75" s="14"/>
      <c r="FFP75" s="14"/>
      <c r="FFQ75" s="14"/>
      <c r="FFR75" s="14"/>
      <c r="FFS75" s="14"/>
      <c r="FFT75" s="14"/>
      <c r="FFU75" s="14"/>
      <c r="FFV75" s="14"/>
      <c r="FFW75" s="14"/>
      <c r="FFX75" s="14"/>
      <c r="FFY75" s="14"/>
      <c r="FFZ75" s="14"/>
      <c r="FGA75" s="14"/>
      <c r="FGB75" s="14"/>
      <c r="FGC75" s="14"/>
      <c r="FGD75" s="14"/>
      <c r="FGE75" s="14"/>
      <c r="FGF75" s="14"/>
      <c r="FGG75" s="14"/>
      <c r="FGH75" s="14"/>
      <c r="FGI75" s="14"/>
      <c r="FGJ75" s="14"/>
      <c r="FGK75" s="14"/>
      <c r="FGL75" s="14"/>
      <c r="FGM75" s="14"/>
      <c r="FGN75" s="14"/>
      <c r="FGO75" s="14"/>
      <c r="FGP75" s="14"/>
      <c r="FGQ75" s="14"/>
      <c r="FGR75" s="14"/>
      <c r="FGS75" s="14"/>
      <c r="FGT75" s="14"/>
      <c r="FGU75" s="14"/>
      <c r="FGV75" s="14"/>
      <c r="FGW75" s="14"/>
      <c r="FGX75" s="14"/>
      <c r="FGY75" s="14"/>
      <c r="FGZ75" s="14"/>
      <c r="FHA75" s="14"/>
      <c r="FHB75" s="14"/>
      <c r="FHC75" s="14"/>
      <c r="FHD75" s="14"/>
      <c r="FHE75" s="14"/>
      <c r="FHF75" s="14"/>
      <c r="FHG75" s="14"/>
      <c r="FHH75" s="14"/>
      <c r="FHI75" s="14"/>
      <c r="FHJ75" s="14"/>
      <c r="FHK75" s="14"/>
      <c r="FHL75" s="14"/>
      <c r="FHM75" s="14"/>
      <c r="FHN75" s="14"/>
      <c r="FHO75" s="14"/>
      <c r="FHP75" s="14"/>
      <c r="FHQ75" s="14"/>
      <c r="FHR75" s="14"/>
      <c r="FHS75" s="14"/>
      <c r="FHT75" s="14"/>
      <c r="FHU75" s="14"/>
      <c r="FHV75" s="14"/>
      <c r="FHW75" s="14"/>
      <c r="FHX75" s="14"/>
      <c r="FHY75" s="14"/>
      <c r="FHZ75" s="14"/>
      <c r="FIA75" s="14"/>
      <c r="FIB75" s="14"/>
      <c r="FIC75" s="14"/>
      <c r="FID75" s="14"/>
      <c r="FIE75" s="14"/>
      <c r="FIF75" s="14"/>
      <c r="FIG75" s="14"/>
      <c r="FIH75" s="14"/>
      <c r="FII75" s="14"/>
      <c r="FIJ75" s="14"/>
      <c r="FIK75" s="14"/>
      <c r="FIL75" s="14"/>
      <c r="FIM75" s="14"/>
      <c r="FIN75" s="14"/>
      <c r="FIO75" s="14"/>
      <c r="FIP75" s="14"/>
      <c r="FIQ75" s="14"/>
      <c r="FIR75" s="14"/>
      <c r="FIS75" s="14"/>
      <c r="FIT75" s="14"/>
      <c r="FIU75" s="14"/>
      <c r="FIV75" s="14"/>
      <c r="FIW75" s="14"/>
      <c r="FIX75" s="14"/>
      <c r="FIY75" s="14"/>
      <c r="FIZ75" s="14"/>
      <c r="FJA75" s="14"/>
      <c r="FJB75" s="14"/>
      <c r="FJC75" s="14"/>
      <c r="FJD75" s="14"/>
      <c r="FJE75" s="14"/>
      <c r="FJF75" s="14"/>
      <c r="FJG75" s="14"/>
      <c r="FJH75" s="14"/>
      <c r="FJI75" s="14"/>
      <c r="FJJ75" s="14"/>
      <c r="FJK75" s="14"/>
      <c r="FJL75" s="14"/>
      <c r="FJM75" s="14"/>
      <c r="FJN75" s="14"/>
      <c r="FJO75" s="14"/>
      <c r="FJP75" s="14"/>
      <c r="FJQ75" s="14"/>
      <c r="FJR75" s="14"/>
      <c r="FJS75" s="14"/>
      <c r="FJT75" s="14"/>
      <c r="FJU75" s="14"/>
      <c r="FJV75" s="14"/>
      <c r="FJW75" s="14"/>
      <c r="FJX75" s="14"/>
      <c r="FJY75" s="14"/>
      <c r="FJZ75" s="14"/>
      <c r="FKA75" s="14"/>
      <c r="FKB75" s="14"/>
      <c r="FKC75" s="14"/>
      <c r="FKD75" s="14"/>
      <c r="FKE75" s="14"/>
      <c r="FKF75" s="14"/>
      <c r="FKG75" s="14"/>
      <c r="FKH75" s="14"/>
      <c r="FKI75" s="14"/>
      <c r="FKJ75" s="14"/>
      <c r="FKK75" s="14"/>
      <c r="FKL75" s="14"/>
      <c r="FKM75" s="14"/>
      <c r="FKN75" s="14"/>
      <c r="FKO75" s="14"/>
      <c r="FKP75" s="14"/>
      <c r="FKQ75" s="14"/>
      <c r="FKR75" s="14"/>
      <c r="FKS75" s="14"/>
      <c r="FKT75" s="14"/>
      <c r="FKU75" s="14"/>
      <c r="FKV75" s="14"/>
      <c r="FKW75" s="14"/>
      <c r="FKX75" s="14"/>
      <c r="FKY75" s="14"/>
      <c r="FKZ75" s="14"/>
      <c r="FLA75" s="14"/>
      <c r="FLB75" s="14"/>
      <c r="FLC75" s="14"/>
      <c r="FLD75" s="14"/>
      <c r="FLE75" s="14"/>
      <c r="FLF75" s="14"/>
      <c r="FLG75" s="14"/>
      <c r="FLH75" s="14"/>
      <c r="FLI75" s="14"/>
      <c r="FLJ75" s="14"/>
      <c r="FLK75" s="14"/>
      <c r="FLL75" s="14"/>
      <c r="FLM75" s="14"/>
      <c r="FLN75" s="14"/>
      <c r="FLO75" s="14"/>
      <c r="FLP75" s="14"/>
      <c r="FLQ75" s="14"/>
      <c r="FLR75" s="14"/>
      <c r="FLS75" s="14"/>
      <c r="FLT75" s="14"/>
      <c r="FLU75" s="14"/>
      <c r="FLV75" s="14"/>
      <c r="FLW75" s="14"/>
      <c r="FLX75" s="14"/>
      <c r="FLY75" s="14"/>
      <c r="FLZ75" s="14"/>
      <c r="FMA75" s="14"/>
      <c r="FMB75" s="14"/>
      <c r="FMC75" s="14"/>
      <c r="FMD75" s="14"/>
      <c r="FME75" s="14"/>
      <c r="FMF75" s="14"/>
      <c r="FMG75" s="14"/>
      <c r="FMH75" s="14"/>
      <c r="FMI75" s="14"/>
      <c r="FMJ75" s="14"/>
      <c r="FMK75" s="14"/>
      <c r="FML75" s="14"/>
      <c r="FMM75" s="14"/>
      <c r="FMN75" s="14"/>
      <c r="FMO75" s="14"/>
      <c r="FMP75" s="14"/>
      <c r="FMQ75" s="14"/>
      <c r="FMR75" s="14"/>
      <c r="FMS75" s="14"/>
      <c r="FMT75" s="14"/>
      <c r="FMU75" s="14"/>
      <c r="FMV75" s="14"/>
      <c r="FMW75" s="14"/>
      <c r="FMX75" s="14"/>
      <c r="FMY75" s="14"/>
      <c r="FMZ75" s="14"/>
      <c r="FNA75" s="14"/>
      <c r="FNB75" s="14"/>
      <c r="FNC75" s="14"/>
      <c r="FND75" s="14"/>
      <c r="FNE75" s="14"/>
      <c r="FNF75" s="14"/>
      <c r="FNG75" s="14"/>
      <c r="FNH75" s="14"/>
      <c r="FNI75" s="14"/>
      <c r="FNJ75" s="14"/>
      <c r="FNK75" s="14"/>
      <c r="FNL75" s="14"/>
      <c r="FNM75" s="14"/>
      <c r="FNN75" s="14"/>
      <c r="FNO75" s="14"/>
      <c r="FNP75" s="14"/>
      <c r="FNQ75" s="14"/>
      <c r="FNR75" s="14"/>
      <c r="FNS75" s="14"/>
      <c r="FNT75" s="14"/>
      <c r="FNU75" s="14"/>
      <c r="FNV75" s="14"/>
      <c r="FNW75" s="14"/>
      <c r="FNX75" s="14"/>
      <c r="FNY75" s="14"/>
      <c r="FNZ75" s="14"/>
      <c r="FOA75" s="14"/>
      <c r="FOB75" s="14"/>
      <c r="FOC75" s="14"/>
      <c r="FOD75" s="14"/>
      <c r="FOE75" s="14"/>
      <c r="FOF75" s="14"/>
      <c r="FOG75" s="14"/>
      <c r="FOH75" s="14"/>
      <c r="FOI75" s="14"/>
      <c r="FOJ75" s="14"/>
      <c r="FOK75" s="14"/>
      <c r="FOL75" s="14"/>
      <c r="FOM75" s="14"/>
      <c r="FON75" s="14"/>
      <c r="FOO75" s="14"/>
      <c r="FOP75" s="14"/>
      <c r="FOQ75" s="14"/>
      <c r="FOR75" s="14"/>
      <c r="FOS75" s="14"/>
      <c r="FOT75" s="14"/>
      <c r="FOU75" s="14"/>
      <c r="FOV75" s="14"/>
      <c r="FOW75" s="14"/>
      <c r="FOX75" s="14"/>
      <c r="FOY75" s="14"/>
      <c r="FOZ75" s="14"/>
      <c r="FPA75" s="14"/>
      <c r="FPB75" s="14"/>
      <c r="FPC75" s="14"/>
      <c r="FPD75" s="14"/>
      <c r="FPE75" s="14"/>
      <c r="FPF75" s="14"/>
      <c r="FPG75" s="14"/>
      <c r="FPH75" s="14"/>
      <c r="FPI75" s="14"/>
      <c r="FPJ75" s="14"/>
      <c r="FPK75" s="14"/>
      <c r="FPL75" s="14"/>
      <c r="FPM75" s="14"/>
      <c r="FPN75" s="14"/>
      <c r="FPO75" s="14"/>
      <c r="FPP75" s="14"/>
      <c r="FPQ75" s="14"/>
      <c r="FPR75" s="14"/>
      <c r="FPS75" s="14"/>
      <c r="FPT75" s="14"/>
      <c r="FPU75" s="14"/>
      <c r="FPV75" s="14"/>
      <c r="FPW75" s="14"/>
      <c r="FPX75" s="14"/>
      <c r="FPY75" s="14"/>
      <c r="FPZ75" s="14"/>
      <c r="FQA75" s="14"/>
      <c r="FQB75" s="14"/>
      <c r="FQC75" s="14"/>
      <c r="FQD75" s="14"/>
      <c r="FQE75" s="14"/>
      <c r="FQF75" s="14"/>
      <c r="FQG75" s="14"/>
      <c r="FQH75" s="14"/>
      <c r="FQI75" s="14"/>
      <c r="FQJ75" s="14"/>
      <c r="FQK75" s="14"/>
      <c r="FQL75" s="14"/>
      <c r="FQM75" s="14"/>
      <c r="FQN75" s="14"/>
      <c r="FQO75" s="14"/>
      <c r="FQP75" s="14"/>
      <c r="FQQ75" s="14"/>
      <c r="FQR75" s="14"/>
      <c r="FQS75" s="14"/>
      <c r="FQT75" s="14"/>
      <c r="FQU75" s="14"/>
      <c r="FQV75" s="14"/>
      <c r="FQW75" s="14"/>
      <c r="FQX75" s="14"/>
      <c r="FQY75" s="14"/>
      <c r="FQZ75" s="14"/>
      <c r="FRA75" s="14"/>
      <c r="FRB75" s="14"/>
      <c r="FRC75" s="14"/>
      <c r="FRD75" s="14"/>
      <c r="FRE75" s="14"/>
      <c r="FRF75" s="14"/>
      <c r="FRG75" s="14"/>
      <c r="FRH75" s="14"/>
      <c r="FRI75" s="14"/>
      <c r="FRJ75" s="14"/>
      <c r="FRK75" s="14"/>
      <c r="FRL75" s="14"/>
      <c r="FRM75" s="14"/>
      <c r="FRN75" s="14"/>
      <c r="FRO75" s="14"/>
      <c r="FRP75" s="14"/>
      <c r="FRQ75" s="14"/>
      <c r="FRR75" s="14"/>
      <c r="FRS75" s="14"/>
      <c r="FRT75" s="14"/>
      <c r="FRU75" s="14"/>
      <c r="FRV75" s="14"/>
      <c r="FRW75" s="14"/>
      <c r="FRX75" s="14"/>
      <c r="FRY75" s="14"/>
      <c r="FRZ75" s="14"/>
      <c r="FSA75" s="14"/>
      <c r="FSB75" s="14"/>
      <c r="FSC75" s="14"/>
      <c r="FSD75" s="14"/>
      <c r="FSE75" s="14"/>
      <c r="FSF75" s="14"/>
      <c r="FSG75" s="14"/>
      <c r="FSH75" s="14"/>
      <c r="FSI75" s="14"/>
      <c r="FSJ75" s="14"/>
      <c r="FSK75" s="14"/>
      <c r="FSL75" s="14"/>
      <c r="FSM75" s="14"/>
      <c r="FSN75" s="14"/>
      <c r="FSO75" s="14"/>
      <c r="FSP75" s="14"/>
      <c r="FSQ75" s="14"/>
      <c r="FSR75" s="14"/>
      <c r="FSS75" s="14"/>
      <c r="FST75" s="14"/>
      <c r="FSU75" s="14"/>
      <c r="FSV75" s="14"/>
      <c r="FSW75" s="14"/>
      <c r="FSX75" s="14"/>
      <c r="FSY75" s="14"/>
      <c r="FSZ75" s="14"/>
      <c r="FTA75" s="14"/>
      <c r="FTB75" s="14"/>
      <c r="FTC75" s="14"/>
      <c r="FTD75" s="14"/>
      <c r="FTE75" s="14"/>
      <c r="FTF75" s="14"/>
      <c r="FTG75" s="14"/>
      <c r="FTH75" s="14"/>
      <c r="FTI75" s="14"/>
      <c r="FTJ75" s="14"/>
      <c r="FTK75" s="14"/>
      <c r="FTL75" s="14"/>
      <c r="FTM75" s="14"/>
      <c r="FTN75" s="14"/>
      <c r="FTO75" s="14"/>
      <c r="FTP75" s="14"/>
      <c r="FTQ75" s="14"/>
      <c r="FTR75" s="14"/>
      <c r="FTS75" s="14"/>
      <c r="FTT75" s="14"/>
      <c r="FTU75" s="14"/>
      <c r="FTV75" s="14"/>
      <c r="FTW75" s="14"/>
      <c r="FTX75" s="14"/>
      <c r="FTY75" s="14"/>
      <c r="FTZ75" s="14"/>
      <c r="FUA75" s="14"/>
      <c r="FUB75" s="14"/>
      <c r="FUC75" s="14"/>
      <c r="FUD75" s="14"/>
      <c r="FUE75" s="14"/>
      <c r="FUF75" s="14"/>
      <c r="FUG75" s="14"/>
      <c r="FUH75" s="14"/>
      <c r="FUI75" s="14"/>
      <c r="FUJ75" s="14"/>
      <c r="FUK75" s="14"/>
      <c r="FUL75" s="14"/>
      <c r="FUM75" s="14"/>
      <c r="FUN75" s="14"/>
      <c r="FUO75" s="14"/>
      <c r="FUP75" s="14"/>
      <c r="FUQ75" s="14"/>
      <c r="FUR75" s="14"/>
      <c r="FUS75" s="14"/>
      <c r="FUT75" s="14"/>
      <c r="FUU75" s="14"/>
      <c r="FUV75" s="14"/>
      <c r="FUW75" s="14"/>
      <c r="FUX75" s="14"/>
      <c r="FUY75" s="14"/>
      <c r="FUZ75" s="14"/>
      <c r="FVA75" s="14"/>
      <c r="FVB75" s="14"/>
      <c r="FVC75" s="14"/>
      <c r="FVD75" s="14"/>
      <c r="FVE75" s="14"/>
      <c r="FVF75" s="14"/>
      <c r="FVG75" s="14"/>
      <c r="FVH75" s="14"/>
      <c r="FVI75" s="14"/>
      <c r="FVJ75" s="14"/>
      <c r="FVK75" s="14"/>
      <c r="FVL75" s="14"/>
      <c r="FVM75" s="14"/>
      <c r="FVN75" s="14"/>
      <c r="FVO75" s="14"/>
      <c r="FVP75" s="14"/>
      <c r="FVQ75" s="14"/>
      <c r="FVR75" s="14"/>
      <c r="FVS75" s="14"/>
      <c r="FVT75" s="14"/>
      <c r="FVU75" s="14"/>
      <c r="FVV75" s="14"/>
      <c r="FVW75" s="14"/>
      <c r="FVX75" s="14"/>
      <c r="FVY75" s="14"/>
      <c r="FVZ75" s="14"/>
      <c r="FWA75" s="14"/>
      <c r="FWB75" s="14"/>
      <c r="FWC75" s="14"/>
      <c r="FWD75" s="14"/>
      <c r="FWE75" s="14"/>
      <c r="FWF75" s="14"/>
      <c r="FWG75" s="14"/>
      <c r="FWH75" s="14"/>
      <c r="FWI75" s="14"/>
      <c r="FWJ75" s="14"/>
      <c r="FWK75" s="14"/>
      <c r="FWL75" s="14"/>
      <c r="FWM75" s="14"/>
      <c r="FWN75" s="14"/>
      <c r="FWO75" s="14"/>
      <c r="FWP75" s="14"/>
      <c r="FWQ75" s="14"/>
      <c r="FWR75" s="14"/>
      <c r="FWS75" s="14"/>
      <c r="FWT75" s="14"/>
      <c r="FWU75" s="14"/>
      <c r="FWV75" s="14"/>
      <c r="FWW75" s="14"/>
      <c r="FWX75" s="14"/>
      <c r="FWY75" s="14"/>
      <c r="FWZ75" s="14"/>
      <c r="FXA75" s="14"/>
      <c r="FXB75" s="14"/>
      <c r="FXC75" s="14"/>
      <c r="FXD75" s="14"/>
      <c r="FXE75" s="14"/>
      <c r="FXF75" s="14"/>
      <c r="FXG75" s="14"/>
      <c r="FXH75" s="14"/>
      <c r="FXI75" s="14"/>
      <c r="FXJ75" s="14"/>
      <c r="FXK75" s="14"/>
      <c r="FXL75" s="14"/>
      <c r="FXM75" s="14"/>
      <c r="FXN75" s="14"/>
      <c r="FXO75" s="14"/>
      <c r="FXP75" s="14"/>
      <c r="FXQ75" s="14"/>
      <c r="FXR75" s="14"/>
      <c r="FXS75" s="14"/>
      <c r="FXT75" s="14"/>
      <c r="FXU75" s="14"/>
      <c r="FXV75" s="14"/>
      <c r="FXW75" s="14"/>
      <c r="FXX75" s="14"/>
      <c r="FXY75" s="14"/>
      <c r="FXZ75" s="14"/>
      <c r="FYA75" s="14"/>
      <c r="FYB75" s="14"/>
      <c r="FYC75" s="14"/>
      <c r="FYD75" s="14"/>
      <c r="FYE75" s="14"/>
      <c r="FYF75" s="14"/>
      <c r="FYG75" s="14"/>
      <c r="FYH75" s="14"/>
      <c r="FYI75" s="14"/>
      <c r="FYJ75" s="14"/>
      <c r="FYK75" s="14"/>
      <c r="FYL75" s="14"/>
      <c r="FYM75" s="14"/>
      <c r="FYN75" s="14"/>
      <c r="FYO75" s="14"/>
      <c r="FYP75" s="14"/>
      <c r="FYQ75" s="14"/>
      <c r="FYR75" s="14"/>
      <c r="FYS75" s="14"/>
      <c r="FYT75" s="14"/>
      <c r="FYU75" s="14"/>
      <c r="FYV75" s="14"/>
      <c r="FYW75" s="14"/>
      <c r="FYX75" s="14"/>
      <c r="FYY75" s="14"/>
      <c r="FYZ75" s="14"/>
      <c r="FZA75" s="14"/>
      <c r="FZB75" s="14"/>
      <c r="FZC75" s="14"/>
      <c r="FZD75" s="14"/>
      <c r="FZE75" s="14"/>
      <c r="FZF75" s="14"/>
      <c r="FZG75" s="14"/>
      <c r="FZH75" s="14"/>
      <c r="FZI75" s="14"/>
      <c r="FZJ75" s="14"/>
      <c r="FZK75" s="14"/>
      <c r="FZL75" s="14"/>
      <c r="FZM75" s="14"/>
      <c r="FZN75" s="14"/>
      <c r="FZO75" s="14"/>
      <c r="FZP75" s="14"/>
      <c r="FZQ75" s="14"/>
      <c r="FZR75" s="14"/>
      <c r="FZS75" s="14"/>
      <c r="FZT75" s="14"/>
      <c r="FZU75" s="14"/>
      <c r="FZV75" s="14"/>
      <c r="FZW75" s="14"/>
      <c r="FZX75" s="14"/>
      <c r="FZY75" s="14"/>
      <c r="FZZ75" s="14"/>
      <c r="GAA75" s="14"/>
      <c r="GAB75" s="14"/>
      <c r="GAC75" s="14"/>
      <c r="GAD75" s="14"/>
      <c r="GAE75" s="14"/>
      <c r="GAF75" s="14"/>
      <c r="GAG75" s="14"/>
      <c r="GAH75" s="14"/>
      <c r="GAI75" s="14"/>
      <c r="GAJ75" s="14"/>
      <c r="GAK75" s="14"/>
      <c r="GAL75" s="14"/>
      <c r="GAM75" s="14"/>
      <c r="GAN75" s="14"/>
      <c r="GAO75" s="14"/>
      <c r="GAP75" s="14"/>
      <c r="GAQ75" s="14"/>
      <c r="GAR75" s="14"/>
      <c r="GAS75" s="14"/>
      <c r="GAT75" s="14"/>
      <c r="GAU75" s="14"/>
      <c r="GAV75" s="14"/>
      <c r="GAW75" s="14"/>
      <c r="GAX75" s="14"/>
      <c r="GAY75" s="14"/>
      <c r="GAZ75" s="14"/>
      <c r="GBA75" s="14"/>
      <c r="GBB75" s="14"/>
      <c r="GBC75" s="14"/>
      <c r="GBD75" s="14"/>
      <c r="GBE75" s="14"/>
      <c r="GBF75" s="14"/>
      <c r="GBG75" s="14"/>
      <c r="GBH75" s="14"/>
      <c r="GBI75" s="14"/>
      <c r="GBJ75" s="14"/>
      <c r="GBK75" s="14"/>
      <c r="GBL75" s="14"/>
      <c r="GBM75" s="14"/>
      <c r="GBN75" s="14"/>
      <c r="GBO75" s="14"/>
      <c r="GBP75" s="14"/>
      <c r="GBQ75" s="14"/>
      <c r="GBR75" s="14"/>
      <c r="GBS75" s="14"/>
      <c r="GBT75" s="14"/>
      <c r="GBU75" s="14"/>
      <c r="GBV75" s="14"/>
      <c r="GBW75" s="14"/>
      <c r="GBX75" s="14"/>
      <c r="GBY75" s="14"/>
      <c r="GBZ75" s="14"/>
      <c r="GCA75" s="14"/>
      <c r="GCB75" s="14"/>
      <c r="GCC75" s="14"/>
      <c r="GCD75" s="14"/>
      <c r="GCE75" s="14"/>
      <c r="GCF75" s="14"/>
      <c r="GCG75" s="14"/>
      <c r="GCH75" s="14"/>
      <c r="GCI75" s="14"/>
      <c r="GCJ75" s="14"/>
      <c r="GCK75" s="14"/>
      <c r="GCL75" s="14"/>
      <c r="GCM75" s="14"/>
      <c r="GCN75" s="14"/>
      <c r="GCO75" s="14"/>
      <c r="GCP75" s="14"/>
      <c r="GCQ75" s="14"/>
      <c r="GCR75" s="14"/>
      <c r="GCS75" s="14"/>
      <c r="GCT75" s="14"/>
      <c r="GCU75" s="14"/>
      <c r="GCV75" s="14"/>
      <c r="GCW75" s="14"/>
      <c r="GCX75" s="14"/>
      <c r="GCY75" s="14"/>
      <c r="GCZ75" s="14"/>
      <c r="GDA75" s="14"/>
      <c r="GDB75" s="14"/>
      <c r="GDC75" s="14"/>
      <c r="GDD75" s="14"/>
      <c r="GDE75" s="14"/>
      <c r="GDF75" s="14"/>
      <c r="GDG75" s="14"/>
      <c r="GDH75" s="14"/>
      <c r="GDI75" s="14"/>
      <c r="GDJ75" s="14"/>
      <c r="GDK75" s="14"/>
      <c r="GDL75" s="14"/>
      <c r="GDM75" s="14"/>
      <c r="GDN75" s="14"/>
      <c r="GDO75" s="14"/>
      <c r="GDP75" s="14"/>
      <c r="GDQ75" s="14"/>
      <c r="GDR75" s="14"/>
      <c r="GDS75" s="14"/>
      <c r="GDT75" s="14"/>
      <c r="GDU75" s="14"/>
      <c r="GDV75" s="14"/>
      <c r="GDW75" s="14"/>
      <c r="GDX75" s="14"/>
      <c r="GDY75" s="14"/>
      <c r="GDZ75" s="14"/>
      <c r="GEA75" s="14"/>
      <c r="GEB75" s="14"/>
      <c r="GEC75" s="14"/>
      <c r="GED75" s="14"/>
      <c r="GEE75" s="14"/>
      <c r="GEF75" s="14"/>
      <c r="GEG75" s="14"/>
      <c r="GEH75" s="14"/>
      <c r="GEI75" s="14"/>
      <c r="GEJ75" s="14"/>
      <c r="GEK75" s="14"/>
      <c r="GEL75" s="14"/>
      <c r="GEM75" s="14"/>
      <c r="GEN75" s="14"/>
      <c r="GEO75" s="14"/>
      <c r="GEP75" s="14"/>
      <c r="GEQ75" s="14"/>
      <c r="GER75" s="14"/>
      <c r="GES75" s="14"/>
      <c r="GET75" s="14"/>
      <c r="GEU75" s="14"/>
      <c r="GEV75" s="14"/>
      <c r="GEW75" s="14"/>
      <c r="GEX75" s="14"/>
      <c r="GEY75" s="14"/>
      <c r="GEZ75" s="14"/>
      <c r="GFA75" s="14"/>
      <c r="GFB75" s="14"/>
      <c r="GFC75" s="14"/>
      <c r="GFD75" s="14"/>
      <c r="GFE75" s="14"/>
      <c r="GFF75" s="14"/>
      <c r="GFG75" s="14"/>
      <c r="GFH75" s="14"/>
      <c r="GFI75" s="14"/>
      <c r="GFJ75" s="14"/>
      <c r="GFK75" s="14"/>
      <c r="GFL75" s="14"/>
      <c r="GFM75" s="14"/>
      <c r="GFN75" s="14"/>
      <c r="GFO75" s="14"/>
      <c r="GFP75" s="14"/>
      <c r="GFQ75" s="14"/>
      <c r="GFR75" s="14"/>
      <c r="GFS75" s="14"/>
      <c r="GFT75" s="14"/>
      <c r="GFU75" s="14"/>
      <c r="GFV75" s="14"/>
      <c r="GFW75" s="14"/>
      <c r="GFX75" s="14"/>
      <c r="GFY75" s="14"/>
      <c r="GFZ75" s="14"/>
      <c r="GGA75" s="14"/>
      <c r="GGB75" s="14"/>
      <c r="GGC75" s="14"/>
      <c r="GGD75" s="14"/>
      <c r="GGE75" s="14"/>
      <c r="GGF75" s="14"/>
      <c r="GGG75" s="14"/>
      <c r="GGH75" s="14"/>
      <c r="GGI75" s="14"/>
      <c r="GGJ75" s="14"/>
      <c r="GGK75" s="14"/>
      <c r="GGL75" s="14"/>
      <c r="GGM75" s="14"/>
      <c r="GGN75" s="14"/>
      <c r="GGO75" s="14"/>
      <c r="GGP75" s="14"/>
      <c r="GGQ75" s="14"/>
      <c r="GGR75" s="14"/>
      <c r="GGS75" s="14"/>
      <c r="GGT75" s="14"/>
      <c r="GGU75" s="14"/>
      <c r="GGV75" s="14"/>
      <c r="GGW75" s="14"/>
      <c r="GGX75" s="14"/>
      <c r="GGY75" s="14"/>
      <c r="GGZ75" s="14"/>
      <c r="GHA75" s="14"/>
      <c r="GHB75" s="14"/>
      <c r="GHC75" s="14"/>
      <c r="GHD75" s="14"/>
      <c r="GHE75" s="14"/>
      <c r="GHF75" s="14"/>
      <c r="GHG75" s="14"/>
      <c r="GHH75" s="14"/>
      <c r="GHI75" s="14"/>
      <c r="GHJ75" s="14"/>
      <c r="GHK75" s="14"/>
      <c r="GHL75" s="14"/>
      <c r="GHM75" s="14"/>
      <c r="GHN75" s="14"/>
      <c r="GHO75" s="14"/>
      <c r="GHP75" s="14"/>
      <c r="GHQ75" s="14"/>
      <c r="GHR75" s="14"/>
      <c r="GHS75" s="14"/>
      <c r="GHT75" s="14"/>
      <c r="GHU75" s="14"/>
      <c r="GHV75" s="14"/>
      <c r="GHW75" s="14"/>
      <c r="GHX75" s="14"/>
      <c r="GHY75" s="14"/>
      <c r="GHZ75" s="14"/>
      <c r="GIA75" s="14"/>
      <c r="GIB75" s="14"/>
      <c r="GIC75" s="14"/>
      <c r="GID75" s="14"/>
      <c r="GIE75" s="14"/>
      <c r="GIF75" s="14"/>
      <c r="GIG75" s="14"/>
      <c r="GIH75" s="14"/>
      <c r="GII75" s="14"/>
      <c r="GIJ75" s="14"/>
      <c r="GIK75" s="14"/>
      <c r="GIL75" s="14"/>
      <c r="GIM75" s="14"/>
      <c r="GIN75" s="14"/>
      <c r="GIO75" s="14"/>
      <c r="GIP75" s="14"/>
      <c r="GIQ75" s="14"/>
      <c r="GIR75" s="14"/>
      <c r="GIS75" s="14"/>
      <c r="GIT75" s="14"/>
      <c r="GIU75" s="14"/>
      <c r="GIV75" s="14"/>
      <c r="GIW75" s="14"/>
      <c r="GIX75" s="14"/>
      <c r="GIY75" s="14"/>
      <c r="GIZ75" s="14"/>
      <c r="GJA75" s="14"/>
      <c r="GJB75" s="14"/>
      <c r="GJC75" s="14"/>
      <c r="GJD75" s="14"/>
      <c r="GJE75" s="14"/>
      <c r="GJF75" s="14"/>
      <c r="GJG75" s="14"/>
      <c r="GJH75" s="14"/>
      <c r="GJI75" s="14"/>
      <c r="GJJ75" s="14"/>
      <c r="GJK75" s="14"/>
      <c r="GJL75" s="14"/>
      <c r="GJM75" s="14"/>
      <c r="GJN75" s="14"/>
      <c r="GJO75" s="14"/>
      <c r="GJP75" s="14"/>
      <c r="GJQ75" s="14"/>
      <c r="GJR75" s="14"/>
      <c r="GJS75" s="14"/>
      <c r="GJT75" s="14"/>
      <c r="GJU75" s="14"/>
      <c r="GJV75" s="14"/>
      <c r="GJW75" s="14"/>
      <c r="GJX75" s="14"/>
      <c r="GJY75" s="14"/>
      <c r="GJZ75" s="14"/>
      <c r="GKA75" s="14"/>
      <c r="GKB75" s="14"/>
      <c r="GKC75" s="14"/>
      <c r="GKD75" s="14"/>
      <c r="GKE75" s="14"/>
      <c r="GKF75" s="14"/>
      <c r="GKG75" s="14"/>
      <c r="GKH75" s="14"/>
      <c r="GKI75" s="14"/>
      <c r="GKJ75" s="14"/>
      <c r="GKK75" s="14"/>
      <c r="GKL75" s="14"/>
      <c r="GKM75" s="14"/>
      <c r="GKN75" s="14"/>
      <c r="GKO75" s="14"/>
      <c r="GKP75" s="14"/>
      <c r="GKQ75" s="14"/>
      <c r="GKR75" s="14"/>
      <c r="GKS75" s="14"/>
      <c r="GKT75" s="14"/>
      <c r="GKU75" s="14"/>
      <c r="GKV75" s="14"/>
      <c r="GKW75" s="14"/>
      <c r="GKX75" s="14"/>
      <c r="GKY75" s="14"/>
      <c r="GKZ75" s="14"/>
      <c r="GLA75" s="14"/>
      <c r="GLB75" s="14"/>
      <c r="GLC75" s="14"/>
      <c r="GLD75" s="14"/>
      <c r="GLE75" s="14"/>
      <c r="GLF75" s="14"/>
      <c r="GLG75" s="14"/>
      <c r="GLH75" s="14"/>
      <c r="GLI75" s="14"/>
      <c r="GLJ75" s="14"/>
      <c r="GLK75" s="14"/>
      <c r="GLL75" s="14"/>
      <c r="GLM75" s="14"/>
      <c r="GLN75" s="14"/>
      <c r="GLO75" s="14"/>
      <c r="GLP75" s="14"/>
      <c r="GLQ75" s="14"/>
      <c r="GLR75" s="14"/>
      <c r="GLS75" s="14"/>
      <c r="GLT75" s="14"/>
      <c r="GLU75" s="14"/>
      <c r="GLV75" s="14"/>
      <c r="GLW75" s="14"/>
      <c r="GLX75" s="14"/>
      <c r="GLY75" s="14"/>
      <c r="GLZ75" s="14"/>
      <c r="GMA75" s="14"/>
      <c r="GMB75" s="14"/>
      <c r="GMC75" s="14"/>
      <c r="GMD75" s="14"/>
      <c r="GME75" s="14"/>
      <c r="GMF75" s="14"/>
      <c r="GMG75" s="14"/>
      <c r="GMH75" s="14"/>
      <c r="GMI75" s="14"/>
      <c r="GMJ75" s="14"/>
      <c r="GMK75" s="14"/>
      <c r="GML75" s="14"/>
      <c r="GMM75" s="14"/>
      <c r="GMN75" s="14"/>
      <c r="GMO75" s="14"/>
      <c r="GMP75" s="14"/>
      <c r="GMQ75" s="14"/>
      <c r="GMR75" s="14"/>
      <c r="GMS75" s="14"/>
      <c r="GMT75" s="14"/>
      <c r="GMU75" s="14"/>
      <c r="GMV75" s="14"/>
      <c r="GMW75" s="14"/>
      <c r="GMX75" s="14"/>
      <c r="GMY75" s="14"/>
      <c r="GMZ75" s="14"/>
      <c r="GNA75" s="14"/>
      <c r="GNB75" s="14"/>
      <c r="GNC75" s="14"/>
      <c r="GND75" s="14"/>
      <c r="GNE75" s="14"/>
      <c r="GNF75" s="14"/>
      <c r="GNG75" s="14"/>
      <c r="GNH75" s="14"/>
      <c r="GNI75" s="14"/>
      <c r="GNJ75" s="14"/>
      <c r="GNK75" s="14"/>
      <c r="GNL75" s="14"/>
      <c r="GNM75" s="14"/>
      <c r="GNN75" s="14"/>
      <c r="GNO75" s="14"/>
      <c r="GNP75" s="14"/>
      <c r="GNQ75" s="14"/>
      <c r="GNR75" s="14"/>
      <c r="GNS75" s="14"/>
      <c r="GNT75" s="14"/>
      <c r="GNU75" s="14"/>
      <c r="GNV75" s="14"/>
      <c r="GNW75" s="14"/>
      <c r="GNX75" s="14"/>
      <c r="GNY75" s="14"/>
      <c r="GNZ75" s="14"/>
      <c r="GOA75" s="14"/>
      <c r="GOB75" s="14"/>
      <c r="GOC75" s="14"/>
      <c r="GOD75" s="14"/>
      <c r="GOE75" s="14"/>
      <c r="GOF75" s="14"/>
      <c r="GOG75" s="14"/>
      <c r="GOH75" s="14"/>
      <c r="GOI75" s="14"/>
      <c r="GOJ75" s="14"/>
      <c r="GOK75" s="14"/>
      <c r="GOL75" s="14"/>
      <c r="GOM75" s="14"/>
      <c r="GON75" s="14"/>
      <c r="GOO75" s="14"/>
      <c r="GOP75" s="14"/>
      <c r="GOQ75" s="14"/>
      <c r="GOR75" s="14"/>
      <c r="GOS75" s="14"/>
      <c r="GOT75" s="14"/>
      <c r="GOU75" s="14"/>
      <c r="GOV75" s="14"/>
      <c r="GOW75" s="14"/>
      <c r="GOX75" s="14"/>
      <c r="GOY75" s="14"/>
      <c r="GOZ75" s="14"/>
      <c r="GPA75" s="14"/>
      <c r="GPB75" s="14"/>
      <c r="GPC75" s="14"/>
      <c r="GPD75" s="14"/>
      <c r="GPE75" s="14"/>
      <c r="GPF75" s="14"/>
      <c r="GPG75" s="14"/>
      <c r="GPH75" s="14"/>
      <c r="GPI75" s="14"/>
      <c r="GPJ75" s="14"/>
      <c r="GPK75" s="14"/>
      <c r="GPL75" s="14"/>
      <c r="GPM75" s="14"/>
      <c r="GPN75" s="14"/>
      <c r="GPO75" s="14"/>
      <c r="GPP75" s="14"/>
      <c r="GPQ75" s="14"/>
      <c r="GPR75" s="14"/>
      <c r="GPS75" s="14"/>
      <c r="GPT75" s="14"/>
      <c r="GPU75" s="14"/>
      <c r="GPV75" s="14"/>
      <c r="GPW75" s="14"/>
      <c r="GPX75" s="14"/>
      <c r="GPY75" s="14"/>
      <c r="GPZ75" s="14"/>
      <c r="GQA75" s="14"/>
      <c r="GQB75" s="14"/>
      <c r="GQC75" s="14"/>
      <c r="GQD75" s="14"/>
      <c r="GQE75" s="14"/>
      <c r="GQF75" s="14"/>
      <c r="GQG75" s="14"/>
      <c r="GQH75" s="14"/>
      <c r="GQI75" s="14"/>
      <c r="GQJ75" s="14"/>
      <c r="GQK75" s="14"/>
      <c r="GQL75" s="14"/>
      <c r="GQM75" s="14"/>
      <c r="GQN75" s="14"/>
      <c r="GQO75" s="14"/>
      <c r="GQP75" s="14"/>
      <c r="GQQ75" s="14"/>
      <c r="GQR75" s="14"/>
      <c r="GQS75" s="14"/>
      <c r="GQT75" s="14"/>
      <c r="GQU75" s="14"/>
      <c r="GQV75" s="14"/>
      <c r="GQW75" s="14"/>
      <c r="GQX75" s="14"/>
      <c r="GQY75" s="14"/>
      <c r="GQZ75" s="14"/>
      <c r="GRA75" s="14"/>
      <c r="GRB75" s="14"/>
      <c r="GRC75" s="14"/>
      <c r="GRD75" s="14"/>
      <c r="GRE75" s="14"/>
      <c r="GRF75" s="14"/>
      <c r="GRG75" s="14"/>
      <c r="GRH75" s="14"/>
      <c r="GRI75" s="14"/>
      <c r="GRJ75" s="14"/>
      <c r="GRK75" s="14"/>
      <c r="GRL75" s="14"/>
      <c r="GRM75" s="14"/>
      <c r="GRN75" s="14"/>
      <c r="GRO75" s="14"/>
      <c r="GRP75" s="14"/>
      <c r="GRQ75" s="14"/>
      <c r="GRR75" s="14"/>
      <c r="GRS75" s="14"/>
      <c r="GRT75" s="14"/>
      <c r="GRU75" s="14"/>
      <c r="GRV75" s="14"/>
      <c r="GRW75" s="14"/>
      <c r="GRX75" s="14"/>
      <c r="GRY75" s="14"/>
      <c r="GRZ75" s="14"/>
      <c r="GSA75" s="14"/>
      <c r="GSB75" s="14"/>
      <c r="GSC75" s="14"/>
      <c r="GSD75" s="14"/>
      <c r="GSE75" s="14"/>
      <c r="GSF75" s="14"/>
      <c r="GSG75" s="14"/>
      <c r="GSH75" s="14"/>
      <c r="GSI75" s="14"/>
      <c r="GSJ75" s="14"/>
      <c r="GSK75" s="14"/>
      <c r="GSL75" s="14"/>
      <c r="GSM75" s="14"/>
      <c r="GSN75" s="14"/>
      <c r="GSO75" s="14"/>
      <c r="GSP75" s="14"/>
      <c r="GSQ75" s="14"/>
      <c r="GSR75" s="14"/>
      <c r="GSS75" s="14"/>
      <c r="GST75" s="14"/>
      <c r="GSU75" s="14"/>
      <c r="GSV75" s="14"/>
      <c r="GSW75" s="14"/>
      <c r="GSX75" s="14"/>
      <c r="GSY75" s="14"/>
      <c r="GSZ75" s="14"/>
      <c r="GTA75" s="14"/>
      <c r="GTB75" s="14"/>
      <c r="GTC75" s="14"/>
      <c r="GTD75" s="14"/>
      <c r="GTE75" s="14"/>
      <c r="GTF75" s="14"/>
      <c r="GTG75" s="14"/>
      <c r="GTH75" s="14"/>
      <c r="GTI75" s="14"/>
      <c r="GTJ75" s="14"/>
      <c r="GTK75" s="14"/>
      <c r="GTL75" s="14"/>
      <c r="GTM75" s="14"/>
      <c r="GTN75" s="14"/>
      <c r="GTO75" s="14"/>
      <c r="GTP75" s="14"/>
      <c r="GTQ75" s="14"/>
      <c r="GTR75" s="14"/>
      <c r="GTS75" s="14"/>
      <c r="GTT75" s="14"/>
      <c r="GTU75" s="14"/>
      <c r="GTV75" s="14"/>
      <c r="GTW75" s="14"/>
      <c r="GTX75" s="14"/>
      <c r="GTY75" s="14"/>
      <c r="GTZ75" s="14"/>
      <c r="GUA75" s="14"/>
      <c r="GUB75" s="14"/>
      <c r="GUC75" s="14"/>
      <c r="GUD75" s="14"/>
      <c r="GUE75" s="14"/>
      <c r="GUF75" s="14"/>
      <c r="GUG75" s="14"/>
      <c r="GUH75" s="14"/>
      <c r="GUI75" s="14"/>
      <c r="GUJ75" s="14"/>
      <c r="GUK75" s="14"/>
      <c r="GUL75" s="14"/>
      <c r="GUM75" s="14"/>
      <c r="GUN75" s="14"/>
      <c r="GUO75" s="14"/>
      <c r="GUP75" s="14"/>
      <c r="GUQ75" s="14"/>
      <c r="GUR75" s="14"/>
      <c r="GUS75" s="14"/>
      <c r="GUT75" s="14"/>
      <c r="GUU75" s="14"/>
      <c r="GUV75" s="14"/>
      <c r="GUW75" s="14"/>
      <c r="GUX75" s="14"/>
      <c r="GUY75" s="14"/>
      <c r="GUZ75" s="14"/>
      <c r="GVA75" s="14"/>
      <c r="GVB75" s="14"/>
      <c r="GVC75" s="14"/>
      <c r="GVD75" s="14"/>
      <c r="GVE75" s="14"/>
      <c r="GVF75" s="14"/>
      <c r="GVG75" s="14"/>
      <c r="GVH75" s="14"/>
      <c r="GVI75" s="14"/>
      <c r="GVJ75" s="14"/>
      <c r="GVK75" s="14"/>
      <c r="GVL75" s="14"/>
      <c r="GVM75" s="14"/>
      <c r="GVN75" s="14"/>
      <c r="GVO75" s="14"/>
      <c r="GVP75" s="14"/>
      <c r="GVQ75" s="14"/>
      <c r="GVR75" s="14"/>
      <c r="GVS75" s="14"/>
      <c r="GVT75" s="14"/>
      <c r="GVU75" s="14"/>
      <c r="GVV75" s="14"/>
      <c r="GVW75" s="14"/>
      <c r="GVX75" s="14"/>
      <c r="GVY75" s="14"/>
      <c r="GVZ75" s="14"/>
      <c r="GWA75" s="14"/>
      <c r="GWB75" s="14"/>
      <c r="GWC75" s="14"/>
      <c r="GWD75" s="14"/>
      <c r="GWE75" s="14"/>
      <c r="GWF75" s="14"/>
      <c r="GWG75" s="14"/>
      <c r="GWH75" s="14"/>
      <c r="GWI75" s="14"/>
      <c r="GWJ75" s="14"/>
      <c r="GWK75" s="14"/>
      <c r="GWL75" s="14"/>
      <c r="GWM75" s="14"/>
      <c r="GWN75" s="14"/>
      <c r="GWO75" s="14"/>
      <c r="GWP75" s="14"/>
      <c r="GWQ75" s="14"/>
      <c r="GWR75" s="14"/>
      <c r="GWS75" s="14"/>
      <c r="GWT75" s="14"/>
      <c r="GWU75" s="14"/>
      <c r="GWV75" s="14"/>
      <c r="GWW75" s="14"/>
      <c r="GWX75" s="14"/>
      <c r="GWY75" s="14"/>
      <c r="GWZ75" s="14"/>
      <c r="GXA75" s="14"/>
      <c r="GXB75" s="14"/>
      <c r="GXC75" s="14"/>
      <c r="GXD75" s="14"/>
      <c r="GXE75" s="14"/>
      <c r="GXF75" s="14"/>
      <c r="GXG75" s="14"/>
      <c r="GXH75" s="14"/>
      <c r="GXI75" s="14"/>
      <c r="GXJ75" s="14"/>
      <c r="GXK75" s="14"/>
      <c r="GXL75" s="14"/>
      <c r="GXM75" s="14"/>
      <c r="GXN75" s="14"/>
      <c r="GXO75" s="14"/>
      <c r="GXP75" s="14"/>
      <c r="GXQ75" s="14"/>
      <c r="GXR75" s="14"/>
      <c r="GXS75" s="14"/>
      <c r="GXT75" s="14"/>
      <c r="GXU75" s="14"/>
      <c r="GXV75" s="14"/>
      <c r="GXW75" s="14"/>
      <c r="GXX75" s="14"/>
      <c r="GXY75" s="14"/>
      <c r="GXZ75" s="14"/>
      <c r="GYA75" s="14"/>
      <c r="GYB75" s="14"/>
      <c r="GYC75" s="14"/>
      <c r="GYD75" s="14"/>
      <c r="GYE75" s="14"/>
      <c r="GYF75" s="14"/>
      <c r="GYG75" s="14"/>
      <c r="GYH75" s="14"/>
      <c r="GYI75" s="14"/>
      <c r="GYJ75" s="14"/>
      <c r="GYK75" s="14"/>
      <c r="GYL75" s="14"/>
      <c r="GYM75" s="14"/>
      <c r="GYN75" s="14"/>
      <c r="GYO75" s="14"/>
      <c r="GYP75" s="14"/>
      <c r="GYQ75" s="14"/>
      <c r="GYR75" s="14"/>
      <c r="GYS75" s="14"/>
      <c r="GYT75" s="14"/>
      <c r="GYU75" s="14"/>
      <c r="GYV75" s="14"/>
      <c r="GYW75" s="14"/>
      <c r="GYX75" s="14"/>
      <c r="GYY75" s="14"/>
      <c r="GYZ75" s="14"/>
      <c r="GZA75" s="14"/>
      <c r="GZB75" s="14"/>
      <c r="GZC75" s="14"/>
      <c r="GZD75" s="14"/>
      <c r="GZE75" s="14"/>
      <c r="GZF75" s="14"/>
      <c r="GZG75" s="14"/>
      <c r="GZH75" s="14"/>
      <c r="GZI75" s="14"/>
      <c r="GZJ75" s="14"/>
      <c r="GZK75" s="14"/>
      <c r="GZL75" s="14"/>
      <c r="GZM75" s="14"/>
      <c r="GZN75" s="14"/>
      <c r="GZO75" s="14"/>
      <c r="GZP75" s="14"/>
      <c r="GZQ75" s="14"/>
      <c r="GZR75" s="14"/>
      <c r="GZS75" s="14"/>
      <c r="GZT75" s="14"/>
      <c r="GZU75" s="14"/>
      <c r="GZV75" s="14"/>
      <c r="GZW75" s="14"/>
      <c r="GZX75" s="14"/>
      <c r="GZY75" s="14"/>
      <c r="GZZ75" s="14"/>
      <c r="HAA75" s="14"/>
      <c r="HAB75" s="14"/>
      <c r="HAC75" s="14"/>
      <c r="HAD75" s="14"/>
      <c r="HAE75" s="14"/>
      <c r="HAF75" s="14"/>
      <c r="HAG75" s="14"/>
      <c r="HAH75" s="14"/>
      <c r="HAI75" s="14"/>
      <c r="HAJ75" s="14"/>
      <c r="HAK75" s="14"/>
      <c r="HAL75" s="14"/>
      <c r="HAM75" s="14"/>
      <c r="HAN75" s="14"/>
      <c r="HAO75" s="14"/>
      <c r="HAP75" s="14"/>
      <c r="HAQ75" s="14"/>
      <c r="HAR75" s="14"/>
      <c r="HAS75" s="14"/>
      <c r="HAT75" s="14"/>
      <c r="HAU75" s="14"/>
      <c r="HAV75" s="14"/>
      <c r="HAW75" s="14"/>
      <c r="HAX75" s="14"/>
      <c r="HAY75" s="14"/>
      <c r="HAZ75" s="14"/>
      <c r="HBA75" s="14"/>
      <c r="HBB75" s="14"/>
      <c r="HBC75" s="14"/>
      <c r="HBD75" s="14"/>
      <c r="HBE75" s="14"/>
      <c r="HBF75" s="14"/>
      <c r="HBG75" s="14"/>
      <c r="HBH75" s="14"/>
      <c r="HBI75" s="14"/>
      <c r="HBJ75" s="14"/>
      <c r="HBK75" s="14"/>
      <c r="HBL75" s="14"/>
      <c r="HBM75" s="14"/>
      <c r="HBN75" s="14"/>
      <c r="HBO75" s="14"/>
      <c r="HBP75" s="14"/>
      <c r="HBQ75" s="14"/>
      <c r="HBR75" s="14"/>
      <c r="HBS75" s="14"/>
      <c r="HBT75" s="14"/>
      <c r="HBU75" s="14"/>
      <c r="HBV75" s="14"/>
      <c r="HBW75" s="14"/>
      <c r="HBX75" s="14"/>
      <c r="HBY75" s="14"/>
      <c r="HBZ75" s="14"/>
      <c r="HCA75" s="14"/>
      <c r="HCB75" s="14"/>
      <c r="HCC75" s="14"/>
      <c r="HCD75" s="14"/>
      <c r="HCE75" s="14"/>
      <c r="HCF75" s="14"/>
      <c r="HCG75" s="14"/>
      <c r="HCH75" s="14"/>
      <c r="HCI75" s="14"/>
      <c r="HCJ75" s="14"/>
      <c r="HCK75" s="14"/>
      <c r="HCL75" s="14"/>
      <c r="HCM75" s="14"/>
      <c r="HCN75" s="14"/>
      <c r="HCO75" s="14"/>
      <c r="HCP75" s="14"/>
      <c r="HCQ75" s="14"/>
      <c r="HCR75" s="14"/>
      <c r="HCS75" s="14"/>
      <c r="HCT75" s="14"/>
      <c r="HCU75" s="14"/>
      <c r="HCV75" s="14"/>
      <c r="HCW75" s="14"/>
      <c r="HCX75" s="14"/>
      <c r="HCY75" s="14"/>
      <c r="HCZ75" s="14"/>
      <c r="HDA75" s="14"/>
      <c r="HDB75" s="14"/>
      <c r="HDC75" s="14"/>
      <c r="HDD75" s="14"/>
      <c r="HDE75" s="14"/>
      <c r="HDF75" s="14"/>
      <c r="HDG75" s="14"/>
      <c r="HDH75" s="14"/>
      <c r="HDI75" s="14"/>
      <c r="HDJ75" s="14"/>
      <c r="HDK75" s="14"/>
      <c r="HDL75" s="14"/>
      <c r="HDM75" s="14"/>
      <c r="HDN75" s="14"/>
      <c r="HDO75" s="14"/>
      <c r="HDP75" s="14"/>
      <c r="HDQ75" s="14"/>
      <c r="HDR75" s="14"/>
      <c r="HDS75" s="14"/>
      <c r="HDT75" s="14"/>
      <c r="HDU75" s="14"/>
      <c r="HDV75" s="14"/>
      <c r="HDW75" s="14"/>
      <c r="HDX75" s="14"/>
      <c r="HDY75" s="14"/>
      <c r="HDZ75" s="14"/>
      <c r="HEA75" s="14"/>
      <c r="HEB75" s="14"/>
      <c r="HEC75" s="14"/>
      <c r="HED75" s="14"/>
      <c r="HEE75" s="14"/>
      <c r="HEF75" s="14"/>
      <c r="HEG75" s="14"/>
      <c r="HEH75" s="14"/>
      <c r="HEI75" s="14"/>
      <c r="HEJ75" s="14"/>
      <c r="HEK75" s="14"/>
      <c r="HEL75" s="14"/>
      <c r="HEM75" s="14"/>
      <c r="HEN75" s="14"/>
      <c r="HEO75" s="14"/>
      <c r="HEP75" s="14"/>
      <c r="HEQ75" s="14"/>
      <c r="HER75" s="14"/>
      <c r="HES75" s="14"/>
      <c r="HET75" s="14"/>
      <c r="HEU75" s="14"/>
      <c r="HEV75" s="14"/>
      <c r="HEW75" s="14"/>
      <c r="HEX75" s="14"/>
      <c r="HEY75" s="14"/>
      <c r="HEZ75" s="14"/>
      <c r="HFA75" s="14"/>
      <c r="HFB75" s="14"/>
      <c r="HFC75" s="14"/>
      <c r="HFD75" s="14"/>
      <c r="HFE75" s="14"/>
      <c r="HFF75" s="14"/>
      <c r="HFG75" s="14"/>
      <c r="HFH75" s="14"/>
      <c r="HFI75" s="14"/>
      <c r="HFJ75" s="14"/>
      <c r="HFK75" s="14"/>
      <c r="HFL75" s="14"/>
      <c r="HFM75" s="14"/>
      <c r="HFN75" s="14"/>
      <c r="HFO75" s="14"/>
      <c r="HFP75" s="14"/>
      <c r="HFQ75" s="14"/>
      <c r="HFR75" s="14"/>
      <c r="HFS75" s="14"/>
      <c r="HFT75" s="14"/>
      <c r="HFU75" s="14"/>
      <c r="HFV75" s="14"/>
      <c r="HFW75" s="14"/>
      <c r="HFX75" s="14"/>
      <c r="HFY75" s="14"/>
      <c r="HFZ75" s="14"/>
      <c r="HGA75" s="14"/>
      <c r="HGB75" s="14"/>
      <c r="HGC75" s="14"/>
      <c r="HGD75" s="14"/>
      <c r="HGE75" s="14"/>
      <c r="HGF75" s="14"/>
      <c r="HGG75" s="14"/>
      <c r="HGH75" s="14"/>
      <c r="HGI75" s="14"/>
      <c r="HGJ75" s="14"/>
      <c r="HGK75" s="14"/>
      <c r="HGL75" s="14"/>
      <c r="HGM75" s="14"/>
      <c r="HGN75" s="14"/>
      <c r="HGO75" s="14"/>
      <c r="HGP75" s="14"/>
      <c r="HGQ75" s="14"/>
      <c r="HGR75" s="14"/>
      <c r="HGS75" s="14"/>
      <c r="HGT75" s="14"/>
      <c r="HGU75" s="14"/>
      <c r="HGV75" s="14"/>
      <c r="HGW75" s="14"/>
      <c r="HGX75" s="14"/>
      <c r="HGY75" s="14"/>
      <c r="HGZ75" s="14"/>
      <c r="HHA75" s="14"/>
      <c r="HHB75" s="14"/>
      <c r="HHC75" s="14"/>
      <c r="HHD75" s="14"/>
      <c r="HHE75" s="14"/>
      <c r="HHF75" s="14"/>
      <c r="HHG75" s="14"/>
      <c r="HHH75" s="14"/>
      <c r="HHI75" s="14"/>
      <c r="HHJ75" s="14"/>
      <c r="HHK75" s="14"/>
      <c r="HHL75" s="14"/>
      <c r="HHM75" s="14"/>
      <c r="HHN75" s="14"/>
      <c r="HHO75" s="14"/>
      <c r="HHP75" s="14"/>
      <c r="HHQ75" s="14"/>
      <c r="HHR75" s="14"/>
      <c r="HHS75" s="14"/>
      <c r="HHT75" s="14"/>
      <c r="HHU75" s="14"/>
      <c r="HHV75" s="14"/>
      <c r="HHW75" s="14"/>
      <c r="HHX75" s="14"/>
      <c r="HHY75" s="14"/>
      <c r="HHZ75" s="14"/>
      <c r="HIA75" s="14"/>
      <c r="HIB75" s="14"/>
      <c r="HIC75" s="14"/>
      <c r="HID75" s="14"/>
      <c r="HIE75" s="14"/>
      <c r="HIF75" s="14"/>
      <c r="HIG75" s="14"/>
      <c r="HIH75" s="14"/>
      <c r="HII75" s="14"/>
      <c r="HIJ75" s="14"/>
      <c r="HIK75" s="14"/>
      <c r="HIL75" s="14"/>
      <c r="HIM75" s="14"/>
      <c r="HIN75" s="14"/>
      <c r="HIO75" s="14"/>
      <c r="HIP75" s="14"/>
      <c r="HIQ75" s="14"/>
      <c r="HIR75" s="14"/>
      <c r="HIS75" s="14"/>
      <c r="HIT75" s="14"/>
      <c r="HIU75" s="14"/>
      <c r="HIV75" s="14"/>
      <c r="HIW75" s="14"/>
      <c r="HIX75" s="14"/>
      <c r="HIY75" s="14"/>
      <c r="HIZ75" s="14"/>
      <c r="HJA75" s="14"/>
      <c r="HJB75" s="14"/>
      <c r="HJC75" s="14"/>
      <c r="HJD75" s="14"/>
      <c r="HJE75" s="14"/>
      <c r="HJF75" s="14"/>
      <c r="HJG75" s="14"/>
      <c r="HJH75" s="14"/>
      <c r="HJI75" s="14"/>
      <c r="HJJ75" s="14"/>
      <c r="HJK75" s="14"/>
      <c r="HJL75" s="14"/>
      <c r="HJM75" s="14"/>
      <c r="HJN75" s="14"/>
      <c r="HJO75" s="14"/>
      <c r="HJP75" s="14"/>
      <c r="HJQ75" s="14"/>
      <c r="HJR75" s="14"/>
      <c r="HJS75" s="14"/>
      <c r="HJT75" s="14"/>
      <c r="HJU75" s="14"/>
      <c r="HJV75" s="14"/>
      <c r="HJW75" s="14"/>
      <c r="HJX75" s="14"/>
      <c r="HJY75" s="14"/>
      <c r="HJZ75" s="14"/>
      <c r="HKA75" s="14"/>
      <c r="HKB75" s="14"/>
      <c r="HKC75" s="14"/>
      <c r="HKD75" s="14"/>
      <c r="HKE75" s="14"/>
      <c r="HKF75" s="14"/>
      <c r="HKG75" s="14"/>
      <c r="HKH75" s="14"/>
      <c r="HKI75" s="14"/>
      <c r="HKJ75" s="14"/>
      <c r="HKK75" s="14"/>
      <c r="HKL75" s="14"/>
      <c r="HKM75" s="14"/>
      <c r="HKN75" s="14"/>
      <c r="HKO75" s="14"/>
      <c r="HKP75" s="14"/>
      <c r="HKQ75" s="14"/>
      <c r="HKR75" s="14"/>
      <c r="HKS75" s="14"/>
      <c r="HKT75" s="14"/>
      <c r="HKU75" s="14"/>
      <c r="HKV75" s="14"/>
      <c r="HKW75" s="14"/>
      <c r="HKX75" s="14"/>
      <c r="HKY75" s="14"/>
      <c r="HKZ75" s="14"/>
      <c r="HLA75" s="14"/>
      <c r="HLB75" s="14"/>
      <c r="HLC75" s="14"/>
      <c r="HLD75" s="14"/>
      <c r="HLE75" s="14"/>
      <c r="HLF75" s="14"/>
      <c r="HLG75" s="14"/>
      <c r="HLH75" s="14"/>
      <c r="HLI75" s="14"/>
      <c r="HLJ75" s="14"/>
      <c r="HLK75" s="14"/>
      <c r="HLL75" s="14"/>
      <c r="HLM75" s="14"/>
      <c r="HLN75" s="14"/>
      <c r="HLO75" s="14"/>
      <c r="HLP75" s="14"/>
      <c r="HLQ75" s="14"/>
      <c r="HLR75" s="14"/>
      <c r="HLS75" s="14"/>
      <c r="HLT75" s="14"/>
      <c r="HLU75" s="14"/>
      <c r="HLV75" s="14"/>
      <c r="HLW75" s="14"/>
      <c r="HLX75" s="14"/>
      <c r="HLY75" s="14"/>
      <c r="HLZ75" s="14"/>
      <c r="HMA75" s="14"/>
      <c r="HMB75" s="14"/>
      <c r="HMC75" s="14"/>
      <c r="HMD75" s="14"/>
      <c r="HME75" s="14"/>
      <c r="HMF75" s="14"/>
      <c r="HMG75" s="14"/>
      <c r="HMH75" s="14"/>
      <c r="HMI75" s="14"/>
      <c r="HMJ75" s="14"/>
      <c r="HMK75" s="14"/>
      <c r="HML75" s="14"/>
      <c r="HMM75" s="14"/>
      <c r="HMN75" s="14"/>
      <c r="HMO75" s="14"/>
      <c r="HMP75" s="14"/>
      <c r="HMQ75" s="14"/>
      <c r="HMR75" s="14"/>
      <c r="HMS75" s="14"/>
      <c r="HMT75" s="14"/>
      <c r="HMU75" s="14"/>
      <c r="HMV75" s="14"/>
      <c r="HMW75" s="14"/>
      <c r="HMX75" s="14"/>
      <c r="HMY75" s="14"/>
      <c r="HMZ75" s="14"/>
      <c r="HNA75" s="14"/>
      <c r="HNB75" s="14"/>
      <c r="HNC75" s="14"/>
      <c r="HND75" s="14"/>
      <c r="HNE75" s="14"/>
      <c r="HNF75" s="14"/>
      <c r="HNG75" s="14"/>
      <c r="HNH75" s="14"/>
      <c r="HNI75" s="14"/>
      <c r="HNJ75" s="14"/>
      <c r="HNK75" s="14"/>
      <c r="HNL75" s="14"/>
      <c r="HNM75" s="14"/>
      <c r="HNN75" s="14"/>
      <c r="HNO75" s="14"/>
      <c r="HNP75" s="14"/>
      <c r="HNQ75" s="14"/>
      <c r="HNR75" s="14"/>
      <c r="HNS75" s="14"/>
      <c r="HNT75" s="14"/>
      <c r="HNU75" s="14"/>
      <c r="HNV75" s="14"/>
      <c r="HNW75" s="14"/>
      <c r="HNX75" s="14"/>
      <c r="HNY75" s="14"/>
      <c r="HNZ75" s="14"/>
      <c r="HOA75" s="14"/>
      <c r="HOB75" s="14"/>
      <c r="HOC75" s="14"/>
      <c r="HOD75" s="14"/>
      <c r="HOE75" s="14"/>
      <c r="HOF75" s="14"/>
      <c r="HOG75" s="14"/>
      <c r="HOH75" s="14"/>
      <c r="HOI75" s="14"/>
      <c r="HOJ75" s="14"/>
      <c r="HOK75" s="14"/>
      <c r="HOL75" s="14"/>
      <c r="HOM75" s="14"/>
      <c r="HON75" s="14"/>
      <c r="HOO75" s="14"/>
      <c r="HOP75" s="14"/>
      <c r="HOQ75" s="14"/>
      <c r="HOR75" s="14"/>
      <c r="HOS75" s="14"/>
      <c r="HOT75" s="14"/>
      <c r="HOU75" s="14"/>
      <c r="HOV75" s="14"/>
      <c r="HOW75" s="14"/>
      <c r="HOX75" s="14"/>
      <c r="HOY75" s="14"/>
      <c r="HOZ75" s="14"/>
      <c r="HPA75" s="14"/>
      <c r="HPB75" s="14"/>
      <c r="HPC75" s="14"/>
      <c r="HPD75" s="14"/>
      <c r="HPE75" s="14"/>
      <c r="HPF75" s="14"/>
      <c r="HPG75" s="14"/>
      <c r="HPH75" s="14"/>
      <c r="HPI75" s="14"/>
      <c r="HPJ75" s="14"/>
      <c r="HPK75" s="14"/>
      <c r="HPL75" s="14"/>
      <c r="HPM75" s="14"/>
      <c r="HPN75" s="14"/>
      <c r="HPO75" s="14"/>
      <c r="HPP75" s="14"/>
      <c r="HPQ75" s="14"/>
      <c r="HPR75" s="14"/>
      <c r="HPS75" s="14"/>
      <c r="HPT75" s="14"/>
      <c r="HPU75" s="14"/>
      <c r="HPV75" s="14"/>
      <c r="HPW75" s="14"/>
      <c r="HPX75" s="14"/>
      <c r="HPY75" s="14"/>
      <c r="HPZ75" s="14"/>
      <c r="HQA75" s="14"/>
      <c r="HQB75" s="14"/>
      <c r="HQC75" s="14"/>
      <c r="HQD75" s="14"/>
      <c r="HQE75" s="14"/>
      <c r="HQF75" s="14"/>
      <c r="HQG75" s="14"/>
      <c r="HQH75" s="14"/>
      <c r="HQI75" s="14"/>
      <c r="HQJ75" s="14"/>
      <c r="HQK75" s="14"/>
      <c r="HQL75" s="14"/>
      <c r="HQM75" s="14"/>
      <c r="HQN75" s="14"/>
      <c r="HQO75" s="14"/>
      <c r="HQP75" s="14"/>
      <c r="HQQ75" s="14"/>
      <c r="HQR75" s="14"/>
      <c r="HQS75" s="14"/>
      <c r="HQT75" s="14"/>
      <c r="HQU75" s="14"/>
      <c r="HQV75" s="14"/>
      <c r="HQW75" s="14"/>
      <c r="HQX75" s="14"/>
      <c r="HQY75" s="14"/>
      <c r="HQZ75" s="14"/>
      <c r="HRA75" s="14"/>
      <c r="HRB75" s="14"/>
      <c r="HRC75" s="14"/>
      <c r="HRD75" s="14"/>
      <c r="HRE75" s="14"/>
      <c r="HRF75" s="14"/>
      <c r="HRG75" s="14"/>
      <c r="HRH75" s="14"/>
      <c r="HRI75" s="14"/>
      <c r="HRJ75" s="14"/>
      <c r="HRK75" s="14"/>
      <c r="HRL75" s="14"/>
      <c r="HRM75" s="14"/>
      <c r="HRN75" s="14"/>
      <c r="HRO75" s="14"/>
      <c r="HRP75" s="14"/>
      <c r="HRQ75" s="14"/>
      <c r="HRR75" s="14"/>
      <c r="HRS75" s="14"/>
      <c r="HRT75" s="14"/>
      <c r="HRU75" s="14"/>
      <c r="HRV75" s="14"/>
      <c r="HRW75" s="14"/>
      <c r="HRX75" s="14"/>
      <c r="HRY75" s="14"/>
      <c r="HRZ75" s="14"/>
      <c r="HSA75" s="14"/>
      <c r="HSB75" s="14"/>
      <c r="HSC75" s="14"/>
      <c r="HSD75" s="14"/>
      <c r="HSE75" s="14"/>
      <c r="HSF75" s="14"/>
      <c r="HSG75" s="14"/>
      <c r="HSH75" s="14"/>
      <c r="HSI75" s="14"/>
      <c r="HSJ75" s="14"/>
      <c r="HSK75" s="14"/>
      <c r="HSL75" s="14"/>
      <c r="HSM75" s="14"/>
      <c r="HSN75" s="14"/>
      <c r="HSO75" s="14"/>
      <c r="HSP75" s="14"/>
      <c r="HSQ75" s="14"/>
      <c r="HSR75" s="14"/>
      <c r="HSS75" s="14"/>
      <c r="HST75" s="14"/>
      <c r="HSU75" s="14"/>
      <c r="HSV75" s="14"/>
      <c r="HSW75" s="14"/>
      <c r="HSX75" s="14"/>
      <c r="HSY75" s="14"/>
      <c r="HSZ75" s="14"/>
      <c r="HTA75" s="14"/>
      <c r="HTB75" s="14"/>
      <c r="HTC75" s="14"/>
      <c r="HTD75" s="14"/>
      <c r="HTE75" s="14"/>
      <c r="HTF75" s="14"/>
      <c r="HTG75" s="14"/>
      <c r="HTH75" s="14"/>
      <c r="HTI75" s="14"/>
      <c r="HTJ75" s="14"/>
      <c r="HTK75" s="14"/>
      <c r="HTL75" s="14"/>
      <c r="HTM75" s="14"/>
      <c r="HTN75" s="14"/>
      <c r="HTO75" s="14"/>
      <c r="HTP75" s="14"/>
      <c r="HTQ75" s="14"/>
      <c r="HTR75" s="14"/>
      <c r="HTS75" s="14"/>
      <c r="HTT75" s="14"/>
      <c r="HTU75" s="14"/>
      <c r="HTV75" s="14"/>
      <c r="HTW75" s="14"/>
      <c r="HTX75" s="14"/>
      <c r="HTY75" s="14"/>
      <c r="HTZ75" s="14"/>
      <c r="HUA75" s="14"/>
      <c r="HUB75" s="14"/>
      <c r="HUC75" s="14"/>
      <c r="HUD75" s="14"/>
      <c r="HUE75" s="14"/>
      <c r="HUF75" s="14"/>
      <c r="HUG75" s="14"/>
      <c r="HUH75" s="14"/>
      <c r="HUI75" s="14"/>
      <c r="HUJ75" s="14"/>
      <c r="HUK75" s="14"/>
      <c r="HUL75" s="14"/>
      <c r="HUM75" s="14"/>
      <c r="HUN75" s="14"/>
      <c r="HUO75" s="14"/>
      <c r="HUP75" s="14"/>
      <c r="HUQ75" s="14"/>
      <c r="HUR75" s="14"/>
      <c r="HUS75" s="14"/>
      <c r="HUT75" s="14"/>
      <c r="HUU75" s="14"/>
      <c r="HUV75" s="14"/>
      <c r="HUW75" s="14"/>
      <c r="HUX75" s="14"/>
      <c r="HUY75" s="14"/>
      <c r="HUZ75" s="14"/>
      <c r="HVA75" s="14"/>
      <c r="HVB75" s="14"/>
      <c r="HVC75" s="14"/>
      <c r="HVD75" s="14"/>
      <c r="HVE75" s="14"/>
      <c r="HVF75" s="14"/>
      <c r="HVG75" s="14"/>
      <c r="HVH75" s="14"/>
      <c r="HVI75" s="14"/>
      <c r="HVJ75" s="14"/>
      <c r="HVK75" s="14"/>
      <c r="HVL75" s="14"/>
      <c r="HVM75" s="14"/>
      <c r="HVN75" s="14"/>
      <c r="HVO75" s="14"/>
      <c r="HVP75" s="14"/>
      <c r="HVQ75" s="14"/>
      <c r="HVR75" s="14"/>
      <c r="HVS75" s="14"/>
      <c r="HVT75" s="14"/>
      <c r="HVU75" s="14"/>
      <c r="HVV75" s="14"/>
      <c r="HVW75" s="14"/>
      <c r="HVX75" s="14"/>
      <c r="HVY75" s="14"/>
      <c r="HVZ75" s="14"/>
      <c r="HWA75" s="14"/>
      <c r="HWB75" s="14"/>
      <c r="HWC75" s="14"/>
      <c r="HWD75" s="14"/>
      <c r="HWE75" s="14"/>
      <c r="HWF75" s="14"/>
      <c r="HWG75" s="14"/>
      <c r="HWH75" s="14"/>
      <c r="HWI75" s="14"/>
      <c r="HWJ75" s="14"/>
      <c r="HWK75" s="14"/>
      <c r="HWL75" s="14"/>
      <c r="HWM75" s="14"/>
      <c r="HWN75" s="14"/>
      <c r="HWO75" s="14"/>
      <c r="HWP75" s="14"/>
      <c r="HWQ75" s="14"/>
      <c r="HWR75" s="14"/>
      <c r="HWS75" s="14"/>
      <c r="HWT75" s="14"/>
      <c r="HWU75" s="14"/>
      <c r="HWV75" s="14"/>
      <c r="HWW75" s="14"/>
      <c r="HWX75" s="14"/>
      <c r="HWY75" s="14"/>
      <c r="HWZ75" s="14"/>
      <c r="HXA75" s="14"/>
      <c r="HXB75" s="14"/>
      <c r="HXC75" s="14"/>
      <c r="HXD75" s="14"/>
      <c r="HXE75" s="14"/>
      <c r="HXF75" s="14"/>
      <c r="HXG75" s="14"/>
      <c r="HXH75" s="14"/>
      <c r="HXI75" s="14"/>
      <c r="HXJ75" s="14"/>
      <c r="HXK75" s="14"/>
      <c r="HXL75" s="14"/>
      <c r="HXM75" s="14"/>
      <c r="HXN75" s="14"/>
      <c r="HXO75" s="14"/>
      <c r="HXP75" s="14"/>
      <c r="HXQ75" s="14"/>
      <c r="HXR75" s="14"/>
      <c r="HXS75" s="14"/>
      <c r="HXT75" s="14"/>
      <c r="HXU75" s="14"/>
      <c r="HXV75" s="14"/>
      <c r="HXW75" s="14"/>
      <c r="HXX75" s="14"/>
      <c r="HXY75" s="14"/>
      <c r="HXZ75" s="14"/>
      <c r="HYA75" s="14"/>
      <c r="HYB75" s="14"/>
      <c r="HYC75" s="14"/>
      <c r="HYD75" s="14"/>
      <c r="HYE75" s="14"/>
      <c r="HYF75" s="14"/>
      <c r="HYG75" s="14"/>
      <c r="HYH75" s="14"/>
      <c r="HYI75" s="14"/>
      <c r="HYJ75" s="14"/>
      <c r="HYK75" s="14"/>
      <c r="HYL75" s="14"/>
      <c r="HYM75" s="14"/>
      <c r="HYN75" s="14"/>
      <c r="HYO75" s="14"/>
      <c r="HYP75" s="14"/>
      <c r="HYQ75" s="14"/>
      <c r="HYR75" s="14"/>
      <c r="HYS75" s="14"/>
      <c r="HYT75" s="14"/>
      <c r="HYU75" s="14"/>
      <c r="HYV75" s="14"/>
      <c r="HYW75" s="14"/>
      <c r="HYX75" s="14"/>
      <c r="HYY75" s="14"/>
      <c r="HYZ75" s="14"/>
      <c r="HZA75" s="14"/>
      <c r="HZB75" s="14"/>
      <c r="HZC75" s="14"/>
      <c r="HZD75" s="14"/>
      <c r="HZE75" s="14"/>
      <c r="HZF75" s="14"/>
      <c r="HZG75" s="14"/>
      <c r="HZH75" s="14"/>
      <c r="HZI75" s="14"/>
      <c r="HZJ75" s="14"/>
      <c r="HZK75" s="14"/>
      <c r="HZL75" s="14"/>
      <c r="HZM75" s="14"/>
      <c r="HZN75" s="14"/>
      <c r="HZO75" s="14"/>
      <c r="HZP75" s="14"/>
      <c r="HZQ75" s="14"/>
      <c r="HZR75" s="14"/>
      <c r="HZS75" s="14"/>
      <c r="HZT75" s="14"/>
      <c r="HZU75" s="14"/>
      <c r="HZV75" s="14"/>
      <c r="HZW75" s="14"/>
      <c r="HZX75" s="14"/>
      <c r="HZY75" s="14"/>
      <c r="HZZ75" s="14"/>
      <c r="IAA75" s="14"/>
      <c r="IAB75" s="14"/>
      <c r="IAC75" s="14"/>
      <c r="IAD75" s="14"/>
      <c r="IAE75" s="14"/>
      <c r="IAF75" s="14"/>
      <c r="IAG75" s="14"/>
      <c r="IAH75" s="14"/>
      <c r="IAI75" s="14"/>
      <c r="IAJ75" s="14"/>
      <c r="IAK75" s="14"/>
      <c r="IAL75" s="14"/>
      <c r="IAM75" s="14"/>
      <c r="IAN75" s="14"/>
      <c r="IAO75" s="14"/>
      <c r="IAP75" s="14"/>
      <c r="IAQ75" s="14"/>
      <c r="IAR75" s="14"/>
      <c r="IAS75" s="14"/>
      <c r="IAT75" s="14"/>
      <c r="IAU75" s="14"/>
      <c r="IAV75" s="14"/>
      <c r="IAW75" s="14"/>
      <c r="IAX75" s="14"/>
      <c r="IAY75" s="14"/>
      <c r="IAZ75" s="14"/>
      <c r="IBA75" s="14"/>
      <c r="IBB75" s="14"/>
      <c r="IBC75" s="14"/>
      <c r="IBD75" s="14"/>
      <c r="IBE75" s="14"/>
      <c r="IBF75" s="14"/>
      <c r="IBG75" s="14"/>
      <c r="IBH75" s="14"/>
      <c r="IBI75" s="14"/>
      <c r="IBJ75" s="14"/>
      <c r="IBK75" s="14"/>
      <c r="IBL75" s="14"/>
      <c r="IBM75" s="14"/>
      <c r="IBN75" s="14"/>
      <c r="IBO75" s="14"/>
      <c r="IBP75" s="14"/>
      <c r="IBQ75" s="14"/>
      <c r="IBR75" s="14"/>
      <c r="IBS75" s="14"/>
      <c r="IBT75" s="14"/>
      <c r="IBU75" s="14"/>
      <c r="IBV75" s="14"/>
      <c r="IBW75" s="14"/>
      <c r="IBX75" s="14"/>
      <c r="IBY75" s="14"/>
      <c r="IBZ75" s="14"/>
      <c r="ICA75" s="14"/>
      <c r="ICB75" s="14"/>
      <c r="ICC75" s="14"/>
      <c r="ICD75" s="14"/>
      <c r="ICE75" s="14"/>
      <c r="ICF75" s="14"/>
      <c r="ICG75" s="14"/>
      <c r="ICH75" s="14"/>
      <c r="ICI75" s="14"/>
      <c r="ICJ75" s="14"/>
      <c r="ICK75" s="14"/>
      <c r="ICL75" s="14"/>
      <c r="ICM75" s="14"/>
      <c r="ICN75" s="14"/>
      <c r="ICO75" s="14"/>
      <c r="ICP75" s="14"/>
      <c r="ICQ75" s="14"/>
      <c r="ICR75" s="14"/>
      <c r="ICS75" s="14"/>
      <c r="ICT75" s="14"/>
      <c r="ICU75" s="14"/>
      <c r="ICV75" s="14"/>
      <c r="ICW75" s="14"/>
      <c r="ICX75" s="14"/>
      <c r="ICY75" s="14"/>
      <c r="ICZ75" s="14"/>
      <c r="IDA75" s="14"/>
      <c r="IDB75" s="14"/>
      <c r="IDC75" s="14"/>
      <c r="IDD75" s="14"/>
      <c r="IDE75" s="14"/>
      <c r="IDF75" s="14"/>
      <c r="IDG75" s="14"/>
      <c r="IDH75" s="14"/>
      <c r="IDI75" s="14"/>
      <c r="IDJ75" s="14"/>
      <c r="IDK75" s="14"/>
      <c r="IDL75" s="14"/>
      <c r="IDM75" s="14"/>
      <c r="IDN75" s="14"/>
      <c r="IDO75" s="14"/>
      <c r="IDP75" s="14"/>
      <c r="IDQ75" s="14"/>
      <c r="IDR75" s="14"/>
      <c r="IDS75" s="14"/>
      <c r="IDT75" s="14"/>
      <c r="IDU75" s="14"/>
      <c r="IDV75" s="14"/>
      <c r="IDW75" s="14"/>
      <c r="IDX75" s="14"/>
      <c r="IDY75" s="14"/>
      <c r="IDZ75" s="14"/>
      <c r="IEA75" s="14"/>
      <c r="IEB75" s="14"/>
      <c r="IEC75" s="14"/>
      <c r="IED75" s="14"/>
      <c r="IEE75" s="14"/>
      <c r="IEF75" s="14"/>
      <c r="IEG75" s="14"/>
      <c r="IEH75" s="14"/>
      <c r="IEI75" s="14"/>
      <c r="IEJ75" s="14"/>
      <c r="IEK75" s="14"/>
      <c r="IEL75" s="14"/>
      <c r="IEM75" s="14"/>
      <c r="IEN75" s="14"/>
      <c r="IEO75" s="14"/>
      <c r="IEP75" s="14"/>
      <c r="IEQ75" s="14"/>
      <c r="IER75" s="14"/>
      <c r="IES75" s="14"/>
      <c r="IET75" s="14"/>
      <c r="IEU75" s="14"/>
      <c r="IEV75" s="14"/>
      <c r="IEW75" s="14"/>
      <c r="IEX75" s="14"/>
      <c r="IEY75" s="14"/>
      <c r="IEZ75" s="14"/>
      <c r="IFA75" s="14"/>
      <c r="IFB75" s="14"/>
      <c r="IFC75" s="14"/>
      <c r="IFD75" s="14"/>
      <c r="IFE75" s="14"/>
      <c r="IFF75" s="14"/>
      <c r="IFG75" s="14"/>
      <c r="IFH75" s="14"/>
      <c r="IFI75" s="14"/>
      <c r="IFJ75" s="14"/>
      <c r="IFK75" s="14"/>
      <c r="IFL75" s="14"/>
      <c r="IFM75" s="14"/>
      <c r="IFN75" s="14"/>
      <c r="IFO75" s="14"/>
      <c r="IFP75" s="14"/>
      <c r="IFQ75" s="14"/>
      <c r="IFR75" s="14"/>
      <c r="IFS75" s="14"/>
      <c r="IFT75" s="14"/>
      <c r="IFU75" s="14"/>
      <c r="IFV75" s="14"/>
      <c r="IFW75" s="14"/>
      <c r="IFX75" s="14"/>
      <c r="IFY75" s="14"/>
      <c r="IFZ75" s="14"/>
      <c r="IGA75" s="14"/>
      <c r="IGB75" s="14"/>
      <c r="IGC75" s="14"/>
      <c r="IGD75" s="14"/>
      <c r="IGE75" s="14"/>
      <c r="IGF75" s="14"/>
      <c r="IGG75" s="14"/>
      <c r="IGH75" s="14"/>
      <c r="IGI75" s="14"/>
      <c r="IGJ75" s="14"/>
      <c r="IGK75" s="14"/>
      <c r="IGL75" s="14"/>
      <c r="IGM75" s="14"/>
      <c r="IGN75" s="14"/>
      <c r="IGO75" s="14"/>
      <c r="IGP75" s="14"/>
      <c r="IGQ75" s="14"/>
      <c r="IGR75" s="14"/>
      <c r="IGS75" s="14"/>
      <c r="IGT75" s="14"/>
      <c r="IGU75" s="14"/>
      <c r="IGV75" s="14"/>
      <c r="IGW75" s="14"/>
      <c r="IGX75" s="14"/>
      <c r="IGY75" s="14"/>
      <c r="IGZ75" s="14"/>
      <c r="IHA75" s="14"/>
      <c r="IHB75" s="14"/>
      <c r="IHC75" s="14"/>
      <c r="IHD75" s="14"/>
      <c r="IHE75" s="14"/>
      <c r="IHF75" s="14"/>
      <c r="IHG75" s="14"/>
      <c r="IHH75" s="14"/>
      <c r="IHI75" s="14"/>
      <c r="IHJ75" s="14"/>
      <c r="IHK75" s="14"/>
      <c r="IHL75" s="14"/>
      <c r="IHM75" s="14"/>
      <c r="IHN75" s="14"/>
      <c r="IHO75" s="14"/>
      <c r="IHP75" s="14"/>
      <c r="IHQ75" s="14"/>
      <c r="IHR75" s="14"/>
      <c r="IHS75" s="14"/>
      <c r="IHT75" s="14"/>
      <c r="IHU75" s="14"/>
      <c r="IHV75" s="14"/>
      <c r="IHW75" s="14"/>
      <c r="IHX75" s="14"/>
      <c r="IHY75" s="14"/>
      <c r="IHZ75" s="14"/>
      <c r="IIA75" s="14"/>
      <c r="IIB75" s="14"/>
      <c r="IIC75" s="14"/>
      <c r="IID75" s="14"/>
      <c r="IIE75" s="14"/>
      <c r="IIF75" s="14"/>
      <c r="IIG75" s="14"/>
      <c r="IIH75" s="14"/>
      <c r="III75" s="14"/>
      <c r="IIJ75" s="14"/>
      <c r="IIK75" s="14"/>
      <c r="IIL75" s="14"/>
      <c r="IIM75" s="14"/>
      <c r="IIN75" s="14"/>
      <c r="IIO75" s="14"/>
      <c r="IIP75" s="14"/>
      <c r="IIQ75" s="14"/>
      <c r="IIR75" s="14"/>
      <c r="IIS75" s="14"/>
      <c r="IIT75" s="14"/>
      <c r="IIU75" s="14"/>
      <c r="IIV75" s="14"/>
      <c r="IIW75" s="14"/>
      <c r="IIX75" s="14"/>
      <c r="IIY75" s="14"/>
      <c r="IIZ75" s="14"/>
      <c r="IJA75" s="14"/>
      <c r="IJB75" s="14"/>
      <c r="IJC75" s="14"/>
      <c r="IJD75" s="14"/>
      <c r="IJE75" s="14"/>
      <c r="IJF75" s="14"/>
      <c r="IJG75" s="14"/>
      <c r="IJH75" s="14"/>
      <c r="IJI75" s="14"/>
      <c r="IJJ75" s="14"/>
      <c r="IJK75" s="14"/>
      <c r="IJL75" s="14"/>
      <c r="IJM75" s="14"/>
      <c r="IJN75" s="14"/>
      <c r="IJO75" s="14"/>
      <c r="IJP75" s="14"/>
      <c r="IJQ75" s="14"/>
      <c r="IJR75" s="14"/>
      <c r="IJS75" s="14"/>
      <c r="IJT75" s="14"/>
      <c r="IJU75" s="14"/>
      <c r="IJV75" s="14"/>
      <c r="IJW75" s="14"/>
      <c r="IJX75" s="14"/>
      <c r="IJY75" s="14"/>
      <c r="IJZ75" s="14"/>
      <c r="IKA75" s="14"/>
      <c r="IKB75" s="14"/>
      <c r="IKC75" s="14"/>
      <c r="IKD75" s="14"/>
      <c r="IKE75" s="14"/>
      <c r="IKF75" s="14"/>
      <c r="IKG75" s="14"/>
      <c r="IKH75" s="14"/>
      <c r="IKI75" s="14"/>
      <c r="IKJ75" s="14"/>
      <c r="IKK75" s="14"/>
      <c r="IKL75" s="14"/>
      <c r="IKM75" s="14"/>
      <c r="IKN75" s="14"/>
      <c r="IKO75" s="14"/>
      <c r="IKP75" s="14"/>
      <c r="IKQ75" s="14"/>
      <c r="IKR75" s="14"/>
      <c r="IKS75" s="14"/>
      <c r="IKT75" s="14"/>
      <c r="IKU75" s="14"/>
      <c r="IKV75" s="14"/>
      <c r="IKW75" s="14"/>
      <c r="IKX75" s="14"/>
      <c r="IKY75" s="14"/>
      <c r="IKZ75" s="14"/>
      <c r="ILA75" s="14"/>
      <c r="ILB75" s="14"/>
      <c r="ILC75" s="14"/>
      <c r="ILD75" s="14"/>
      <c r="ILE75" s="14"/>
      <c r="ILF75" s="14"/>
      <c r="ILG75" s="14"/>
      <c r="ILH75" s="14"/>
      <c r="ILI75" s="14"/>
      <c r="ILJ75" s="14"/>
      <c r="ILK75" s="14"/>
      <c r="ILL75" s="14"/>
      <c r="ILM75" s="14"/>
      <c r="ILN75" s="14"/>
      <c r="ILO75" s="14"/>
      <c r="ILP75" s="14"/>
      <c r="ILQ75" s="14"/>
      <c r="ILR75" s="14"/>
      <c r="ILS75" s="14"/>
      <c r="ILT75" s="14"/>
      <c r="ILU75" s="14"/>
      <c r="ILV75" s="14"/>
      <c r="ILW75" s="14"/>
      <c r="ILX75" s="14"/>
      <c r="ILY75" s="14"/>
      <c r="ILZ75" s="14"/>
      <c r="IMA75" s="14"/>
      <c r="IMB75" s="14"/>
      <c r="IMC75" s="14"/>
      <c r="IMD75" s="14"/>
      <c r="IME75" s="14"/>
      <c r="IMF75" s="14"/>
      <c r="IMG75" s="14"/>
      <c r="IMH75" s="14"/>
      <c r="IMI75" s="14"/>
      <c r="IMJ75" s="14"/>
      <c r="IMK75" s="14"/>
      <c r="IML75" s="14"/>
      <c r="IMM75" s="14"/>
      <c r="IMN75" s="14"/>
      <c r="IMO75" s="14"/>
      <c r="IMP75" s="14"/>
      <c r="IMQ75" s="14"/>
      <c r="IMR75" s="14"/>
      <c r="IMS75" s="14"/>
      <c r="IMT75" s="14"/>
      <c r="IMU75" s="14"/>
      <c r="IMV75" s="14"/>
      <c r="IMW75" s="14"/>
      <c r="IMX75" s="14"/>
      <c r="IMY75" s="14"/>
      <c r="IMZ75" s="14"/>
      <c r="INA75" s="14"/>
      <c r="INB75" s="14"/>
      <c r="INC75" s="14"/>
      <c r="IND75" s="14"/>
      <c r="INE75" s="14"/>
      <c r="INF75" s="14"/>
      <c r="ING75" s="14"/>
      <c r="INH75" s="14"/>
      <c r="INI75" s="14"/>
      <c r="INJ75" s="14"/>
      <c r="INK75" s="14"/>
      <c r="INL75" s="14"/>
      <c r="INM75" s="14"/>
      <c r="INN75" s="14"/>
      <c r="INO75" s="14"/>
      <c r="INP75" s="14"/>
      <c r="INQ75" s="14"/>
      <c r="INR75" s="14"/>
      <c r="INS75" s="14"/>
      <c r="INT75" s="14"/>
      <c r="INU75" s="14"/>
      <c r="INV75" s="14"/>
      <c r="INW75" s="14"/>
      <c r="INX75" s="14"/>
      <c r="INY75" s="14"/>
      <c r="INZ75" s="14"/>
      <c r="IOA75" s="14"/>
      <c r="IOB75" s="14"/>
      <c r="IOC75" s="14"/>
      <c r="IOD75" s="14"/>
      <c r="IOE75" s="14"/>
      <c r="IOF75" s="14"/>
      <c r="IOG75" s="14"/>
      <c r="IOH75" s="14"/>
      <c r="IOI75" s="14"/>
      <c r="IOJ75" s="14"/>
      <c r="IOK75" s="14"/>
      <c r="IOL75" s="14"/>
      <c r="IOM75" s="14"/>
      <c r="ION75" s="14"/>
      <c r="IOO75" s="14"/>
      <c r="IOP75" s="14"/>
      <c r="IOQ75" s="14"/>
      <c r="IOR75" s="14"/>
      <c r="IOS75" s="14"/>
      <c r="IOT75" s="14"/>
      <c r="IOU75" s="14"/>
      <c r="IOV75" s="14"/>
      <c r="IOW75" s="14"/>
      <c r="IOX75" s="14"/>
      <c r="IOY75" s="14"/>
      <c r="IOZ75" s="14"/>
      <c r="IPA75" s="14"/>
      <c r="IPB75" s="14"/>
      <c r="IPC75" s="14"/>
      <c r="IPD75" s="14"/>
      <c r="IPE75" s="14"/>
      <c r="IPF75" s="14"/>
      <c r="IPG75" s="14"/>
      <c r="IPH75" s="14"/>
      <c r="IPI75" s="14"/>
      <c r="IPJ75" s="14"/>
      <c r="IPK75" s="14"/>
      <c r="IPL75" s="14"/>
      <c r="IPM75" s="14"/>
      <c r="IPN75" s="14"/>
      <c r="IPO75" s="14"/>
      <c r="IPP75" s="14"/>
      <c r="IPQ75" s="14"/>
      <c r="IPR75" s="14"/>
      <c r="IPS75" s="14"/>
      <c r="IPT75" s="14"/>
      <c r="IPU75" s="14"/>
      <c r="IPV75" s="14"/>
      <c r="IPW75" s="14"/>
      <c r="IPX75" s="14"/>
      <c r="IPY75" s="14"/>
      <c r="IPZ75" s="14"/>
      <c r="IQA75" s="14"/>
      <c r="IQB75" s="14"/>
      <c r="IQC75" s="14"/>
      <c r="IQD75" s="14"/>
      <c r="IQE75" s="14"/>
      <c r="IQF75" s="14"/>
      <c r="IQG75" s="14"/>
      <c r="IQH75" s="14"/>
      <c r="IQI75" s="14"/>
      <c r="IQJ75" s="14"/>
      <c r="IQK75" s="14"/>
      <c r="IQL75" s="14"/>
      <c r="IQM75" s="14"/>
      <c r="IQN75" s="14"/>
      <c r="IQO75" s="14"/>
      <c r="IQP75" s="14"/>
      <c r="IQQ75" s="14"/>
      <c r="IQR75" s="14"/>
      <c r="IQS75" s="14"/>
      <c r="IQT75" s="14"/>
      <c r="IQU75" s="14"/>
      <c r="IQV75" s="14"/>
      <c r="IQW75" s="14"/>
      <c r="IQX75" s="14"/>
      <c r="IQY75" s="14"/>
      <c r="IQZ75" s="14"/>
      <c r="IRA75" s="14"/>
      <c r="IRB75" s="14"/>
      <c r="IRC75" s="14"/>
      <c r="IRD75" s="14"/>
      <c r="IRE75" s="14"/>
      <c r="IRF75" s="14"/>
      <c r="IRG75" s="14"/>
      <c r="IRH75" s="14"/>
      <c r="IRI75" s="14"/>
      <c r="IRJ75" s="14"/>
      <c r="IRK75" s="14"/>
      <c r="IRL75" s="14"/>
      <c r="IRM75" s="14"/>
      <c r="IRN75" s="14"/>
      <c r="IRO75" s="14"/>
      <c r="IRP75" s="14"/>
      <c r="IRQ75" s="14"/>
      <c r="IRR75" s="14"/>
      <c r="IRS75" s="14"/>
      <c r="IRT75" s="14"/>
      <c r="IRU75" s="14"/>
      <c r="IRV75" s="14"/>
      <c r="IRW75" s="14"/>
      <c r="IRX75" s="14"/>
      <c r="IRY75" s="14"/>
      <c r="IRZ75" s="14"/>
      <c r="ISA75" s="14"/>
      <c r="ISB75" s="14"/>
      <c r="ISC75" s="14"/>
      <c r="ISD75" s="14"/>
      <c r="ISE75" s="14"/>
      <c r="ISF75" s="14"/>
      <c r="ISG75" s="14"/>
      <c r="ISH75" s="14"/>
      <c r="ISI75" s="14"/>
      <c r="ISJ75" s="14"/>
      <c r="ISK75" s="14"/>
      <c r="ISL75" s="14"/>
      <c r="ISM75" s="14"/>
      <c r="ISN75" s="14"/>
      <c r="ISO75" s="14"/>
      <c r="ISP75" s="14"/>
      <c r="ISQ75" s="14"/>
      <c r="ISR75" s="14"/>
      <c r="ISS75" s="14"/>
      <c r="IST75" s="14"/>
      <c r="ISU75" s="14"/>
      <c r="ISV75" s="14"/>
      <c r="ISW75" s="14"/>
      <c r="ISX75" s="14"/>
      <c r="ISY75" s="14"/>
      <c r="ISZ75" s="14"/>
      <c r="ITA75" s="14"/>
      <c r="ITB75" s="14"/>
      <c r="ITC75" s="14"/>
      <c r="ITD75" s="14"/>
      <c r="ITE75" s="14"/>
      <c r="ITF75" s="14"/>
      <c r="ITG75" s="14"/>
      <c r="ITH75" s="14"/>
      <c r="ITI75" s="14"/>
      <c r="ITJ75" s="14"/>
      <c r="ITK75" s="14"/>
      <c r="ITL75" s="14"/>
      <c r="ITM75" s="14"/>
      <c r="ITN75" s="14"/>
      <c r="ITO75" s="14"/>
      <c r="ITP75" s="14"/>
      <c r="ITQ75" s="14"/>
      <c r="ITR75" s="14"/>
      <c r="ITS75" s="14"/>
      <c r="ITT75" s="14"/>
      <c r="ITU75" s="14"/>
      <c r="ITV75" s="14"/>
      <c r="ITW75" s="14"/>
      <c r="ITX75" s="14"/>
      <c r="ITY75" s="14"/>
      <c r="ITZ75" s="14"/>
      <c r="IUA75" s="14"/>
      <c r="IUB75" s="14"/>
      <c r="IUC75" s="14"/>
      <c r="IUD75" s="14"/>
      <c r="IUE75" s="14"/>
      <c r="IUF75" s="14"/>
      <c r="IUG75" s="14"/>
      <c r="IUH75" s="14"/>
      <c r="IUI75" s="14"/>
      <c r="IUJ75" s="14"/>
      <c r="IUK75" s="14"/>
      <c r="IUL75" s="14"/>
      <c r="IUM75" s="14"/>
      <c r="IUN75" s="14"/>
      <c r="IUO75" s="14"/>
      <c r="IUP75" s="14"/>
      <c r="IUQ75" s="14"/>
      <c r="IUR75" s="14"/>
      <c r="IUS75" s="14"/>
      <c r="IUT75" s="14"/>
      <c r="IUU75" s="14"/>
      <c r="IUV75" s="14"/>
      <c r="IUW75" s="14"/>
      <c r="IUX75" s="14"/>
      <c r="IUY75" s="14"/>
      <c r="IUZ75" s="14"/>
      <c r="IVA75" s="14"/>
      <c r="IVB75" s="14"/>
      <c r="IVC75" s="14"/>
      <c r="IVD75" s="14"/>
      <c r="IVE75" s="14"/>
      <c r="IVF75" s="14"/>
      <c r="IVG75" s="14"/>
      <c r="IVH75" s="14"/>
      <c r="IVI75" s="14"/>
      <c r="IVJ75" s="14"/>
      <c r="IVK75" s="14"/>
      <c r="IVL75" s="14"/>
      <c r="IVM75" s="14"/>
      <c r="IVN75" s="14"/>
      <c r="IVO75" s="14"/>
      <c r="IVP75" s="14"/>
      <c r="IVQ75" s="14"/>
      <c r="IVR75" s="14"/>
      <c r="IVS75" s="14"/>
      <c r="IVT75" s="14"/>
      <c r="IVU75" s="14"/>
      <c r="IVV75" s="14"/>
      <c r="IVW75" s="14"/>
      <c r="IVX75" s="14"/>
      <c r="IVY75" s="14"/>
      <c r="IVZ75" s="14"/>
      <c r="IWA75" s="14"/>
      <c r="IWB75" s="14"/>
      <c r="IWC75" s="14"/>
      <c r="IWD75" s="14"/>
      <c r="IWE75" s="14"/>
      <c r="IWF75" s="14"/>
      <c r="IWG75" s="14"/>
      <c r="IWH75" s="14"/>
      <c r="IWI75" s="14"/>
      <c r="IWJ75" s="14"/>
      <c r="IWK75" s="14"/>
      <c r="IWL75" s="14"/>
      <c r="IWM75" s="14"/>
      <c r="IWN75" s="14"/>
      <c r="IWO75" s="14"/>
      <c r="IWP75" s="14"/>
      <c r="IWQ75" s="14"/>
      <c r="IWR75" s="14"/>
      <c r="IWS75" s="14"/>
      <c r="IWT75" s="14"/>
      <c r="IWU75" s="14"/>
      <c r="IWV75" s="14"/>
      <c r="IWW75" s="14"/>
      <c r="IWX75" s="14"/>
      <c r="IWY75" s="14"/>
      <c r="IWZ75" s="14"/>
      <c r="IXA75" s="14"/>
      <c r="IXB75" s="14"/>
      <c r="IXC75" s="14"/>
      <c r="IXD75" s="14"/>
      <c r="IXE75" s="14"/>
      <c r="IXF75" s="14"/>
      <c r="IXG75" s="14"/>
      <c r="IXH75" s="14"/>
      <c r="IXI75" s="14"/>
      <c r="IXJ75" s="14"/>
      <c r="IXK75" s="14"/>
      <c r="IXL75" s="14"/>
      <c r="IXM75" s="14"/>
      <c r="IXN75" s="14"/>
      <c r="IXO75" s="14"/>
      <c r="IXP75" s="14"/>
      <c r="IXQ75" s="14"/>
      <c r="IXR75" s="14"/>
      <c r="IXS75" s="14"/>
      <c r="IXT75" s="14"/>
      <c r="IXU75" s="14"/>
      <c r="IXV75" s="14"/>
      <c r="IXW75" s="14"/>
      <c r="IXX75" s="14"/>
      <c r="IXY75" s="14"/>
      <c r="IXZ75" s="14"/>
      <c r="IYA75" s="14"/>
      <c r="IYB75" s="14"/>
      <c r="IYC75" s="14"/>
      <c r="IYD75" s="14"/>
      <c r="IYE75" s="14"/>
      <c r="IYF75" s="14"/>
      <c r="IYG75" s="14"/>
      <c r="IYH75" s="14"/>
      <c r="IYI75" s="14"/>
      <c r="IYJ75" s="14"/>
      <c r="IYK75" s="14"/>
      <c r="IYL75" s="14"/>
      <c r="IYM75" s="14"/>
      <c r="IYN75" s="14"/>
      <c r="IYO75" s="14"/>
      <c r="IYP75" s="14"/>
      <c r="IYQ75" s="14"/>
      <c r="IYR75" s="14"/>
      <c r="IYS75" s="14"/>
      <c r="IYT75" s="14"/>
      <c r="IYU75" s="14"/>
      <c r="IYV75" s="14"/>
      <c r="IYW75" s="14"/>
      <c r="IYX75" s="14"/>
      <c r="IYY75" s="14"/>
      <c r="IYZ75" s="14"/>
      <c r="IZA75" s="14"/>
      <c r="IZB75" s="14"/>
      <c r="IZC75" s="14"/>
      <c r="IZD75" s="14"/>
      <c r="IZE75" s="14"/>
      <c r="IZF75" s="14"/>
      <c r="IZG75" s="14"/>
      <c r="IZH75" s="14"/>
      <c r="IZI75" s="14"/>
      <c r="IZJ75" s="14"/>
      <c r="IZK75" s="14"/>
      <c r="IZL75" s="14"/>
      <c r="IZM75" s="14"/>
      <c r="IZN75" s="14"/>
      <c r="IZO75" s="14"/>
      <c r="IZP75" s="14"/>
      <c r="IZQ75" s="14"/>
      <c r="IZR75" s="14"/>
      <c r="IZS75" s="14"/>
      <c r="IZT75" s="14"/>
      <c r="IZU75" s="14"/>
      <c r="IZV75" s="14"/>
      <c r="IZW75" s="14"/>
      <c r="IZX75" s="14"/>
      <c r="IZY75" s="14"/>
      <c r="IZZ75" s="14"/>
      <c r="JAA75" s="14"/>
      <c r="JAB75" s="14"/>
      <c r="JAC75" s="14"/>
      <c r="JAD75" s="14"/>
      <c r="JAE75" s="14"/>
      <c r="JAF75" s="14"/>
      <c r="JAG75" s="14"/>
      <c r="JAH75" s="14"/>
      <c r="JAI75" s="14"/>
      <c r="JAJ75" s="14"/>
      <c r="JAK75" s="14"/>
      <c r="JAL75" s="14"/>
      <c r="JAM75" s="14"/>
      <c r="JAN75" s="14"/>
      <c r="JAO75" s="14"/>
      <c r="JAP75" s="14"/>
      <c r="JAQ75" s="14"/>
      <c r="JAR75" s="14"/>
      <c r="JAS75" s="14"/>
      <c r="JAT75" s="14"/>
      <c r="JAU75" s="14"/>
      <c r="JAV75" s="14"/>
      <c r="JAW75" s="14"/>
      <c r="JAX75" s="14"/>
      <c r="JAY75" s="14"/>
      <c r="JAZ75" s="14"/>
      <c r="JBA75" s="14"/>
      <c r="JBB75" s="14"/>
      <c r="JBC75" s="14"/>
      <c r="JBD75" s="14"/>
      <c r="JBE75" s="14"/>
      <c r="JBF75" s="14"/>
      <c r="JBG75" s="14"/>
      <c r="JBH75" s="14"/>
      <c r="JBI75" s="14"/>
      <c r="JBJ75" s="14"/>
      <c r="JBK75" s="14"/>
      <c r="JBL75" s="14"/>
      <c r="JBM75" s="14"/>
      <c r="JBN75" s="14"/>
      <c r="JBO75" s="14"/>
      <c r="JBP75" s="14"/>
      <c r="JBQ75" s="14"/>
      <c r="JBR75" s="14"/>
      <c r="JBS75" s="14"/>
      <c r="JBT75" s="14"/>
      <c r="JBU75" s="14"/>
      <c r="JBV75" s="14"/>
      <c r="JBW75" s="14"/>
      <c r="JBX75" s="14"/>
      <c r="JBY75" s="14"/>
      <c r="JBZ75" s="14"/>
      <c r="JCA75" s="14"/>
      <c r="JCB75" s="14"/>
      <c r="JCC75" s="14"/>
      <c r="JCD75" s="14"/>
      <c r="JCE75" s="14"/>
      <c r="JCF75" s="14"/>
      <c r="JCG75" s="14"/>
      <c r="JCH75" s="14"/>
      <c r="JCI75" s="14"/>
      <c r="JCJ75" s="14"/>
      <c r="JCK75" s="14"/>
      <c r="JCL75" s="14"/>
      <c r="JCM75" s="14"/>
      <c r="JCN75" s="14"/>
      <c r="JCO75" s="14"/>
      <c r="JCP75" s="14"/>
      <c r="JCQ75" s="14"/>
      <c r="JCR75" s="14"/>
      <c r="JCS75" s="14"/>
      <c r="JCT75" s="14"/>
      <c r="JCU75" s="14"/>
      <c r="JCV75" s="14"/>
      <c r="JCW75" s="14"/>
      <c r="JCX75" s="14"/>
      <c r="JCY75" s="14"/>
      <c r="JCZ75" s="14"/>
      <c r="JDA75" s="14"/>
      <c r="JDB75" s="14"/>
      <c r="JDC75" s="14"/>
      <c r="JDD75" s="14"/>
      <c r="JDE75" s="14"/>
      <c r="JDF75" s="14"/>
      <c r="JDG75" s="14"/>
      <c r="JDH75" s="14"/>
      <c r="JDI75" s="14"/>
      <c r="JDJ75" s="14"/>
      <c r="JDK75" s="14"/>
      <c r="JDL75" s="14"/>
      <c r="JDM75" s="14"/>
      <c r="JDN75" s="14"/>
      <c r="JDO75" s="14"/>
      <c r="JDP75" s="14"/>
      <c r="JDQ75" s="14"/>
      <c r="JDR75" s="14"/>
      <c r="JDS75" s="14"/>
      <c r="JDT75" s="14"/>
      <c r="JDU75" s="14"/>
      <c r="JDV75" s="14"/>
      <c r="JDW75" s="14"/>
      <c r="JDX75" s="14"/>
      <c r="JDY75" s="14"/>
      <c r="JDZ75" s="14"/>
      <c r="JEA75" s="14"/>
      <c r="JEB75" s="14"/>
      <c r="JEC75" s="14"/>
      <c r="JED75" s="14"/>
      <c r="JEE75" s="14"/>
      <c r="JEF75" s="14"/>
      <c r="JEG75" s="14"/>
      <c r="JEH75" s="14"/>
      <c r="JEI75" s="14"/>
      <c r="JEJ75" s="14"/>
      <c r="JEK75" s="14"/>
      <c r="JEL75" s="14"/>
      <c r="JEM75" s="14"/>
      <c r="JEN75" s="14"/>
      <c r="JEO75" s="14"/>
      <c r="JEP75" s="14"/>
      <c r="JEQ75" s="14"/>
      <c r="JER75" s="14"/>
      <c r="JES75" s="14"/>
      <c r="JET75" s="14"/>
      <c r="JEU75" s="14"/>
      <c r="JEV75" s="14"/>
      <c r="JEW75" s="14"/>
      <c r="JEX75" s="14"/>
      <c r="JEY75" s="14"/>
      <c r="JEZ75" s="14"/>
      <c r="JFA75" s="14"/>
      <c r="JFB75" s="14"/>
      <c r="JFC75" s="14"/>
      <c r="JFD75" s="14"/>
      <c r="JFE75" s="14"/>
      <c r="JFF75" s="14"/>
      <c r="JFG75" s="14"/>
      <c r="JFH75" s="14"/>
      <c r="JFI75" s="14"/>
      <c r="JFJ75" s="14"/>
      <c r="JFK75" s="14"/>
      <c r="JFL75" s="14"/>
      <c r="JFM75" s="14"/>
      <c r="JFN75" s="14"/>
      <c r="JFO75" s="14"/>
      <c r="JFP75" s="14"/>
      <c r="JFQ75" s="14"/>
      <c r="JFR75" s="14"/>
      <c r="JFS75" s="14"/>
      <c r="JFT75" s="14"/>
      <c r="JFU75" s="14"/>
      <c r="JFV75" s="14"/>
      <c r="JFW75" s="14"/>
      <c r="JFX75" s="14"/>
      <c r="JFY75" s="14"/>
      <c r="JFZ75" s="14"/>
      <c r="JGA75" s="14"/>
      <c r="JGB75" s="14"/>
      <c r="JGC75" s="14"/>
      <c r="JGD75" s="14"/>
      <c r="JGE75" s="14"/>
      <c r="JGF75" s="14"/>
      <c r="JGG75" s="14"/>
      <c r="JGH75" s="14"/>
      <c r="JGI75" s="14"/>
      <c r="JGJ75" s="14"/>
      <c r="JGK75" s="14"/>
      <c r="JGL75" s="14"/>
      <c r="JGM75" s="14"/>
      <c r="JGN75" s="14"/>
      <c r="JGO75" s="14"/>
      <c r="JGP75" s="14"/>
      <c r="JGQ75" s="14"/>
      <c r="JGR75" s="14"/>
      <c r="JGS75" s="14"/>
      <c r="JGT75" s="14"/>
      <c r="JGU75" s="14"/>
      <c r="JGV75" s="14"/>
      <c r="JGW75" s="14"/>
      <c r="JGX75" s="14"/>
      <c r="JGY75" s="14"/>
      <c r="JGZ75" s="14"/>
      <c r="JHA75" s="14"/>
      <c r="JHB75" s="14"/>
      <c r="JHC75" s="14"/>
      <c r="JHD75" s="14"/>
      <c r="JHE75" s="14"/>
      <c r="JHF75" s="14"/>
      <c r="JHG75" s="14"/>
      <c r="JHH75" s="14"/>
      <c r="JHI75" s="14"/>
      <c r="JHJ75" s="14"/>
      <c r="JHK75" s="14"/>
      <c r="JHL75" s="14"/>
      <c r="JHM75" s="14"/>
      <c r="JHN75" s="14"/>
      <c r="JHO75" s="14"/>
      <c r="JHP75" s="14"/>
      <c r="JHQ75" s="14"/>
      <c r="JHR75" s="14"/>
      <c r="JHS75" s="14"/>
      <c r="JHT75" s="14"/>
      <c r="JHU75" s="14"/>
      <c r="JHV75" s="14"/>
      <c r="JHW75" s="14"/>
      <c r="JHX75" s="14"/>
      <c r="JHY75" s="14"/>
      <c r="JHZ75" s="14"/>
      <c r="JIA75" s="14"/>
      <c r="JIB75" s="14"/>
      <c r="JIC75" s="14"/>
      <c r="JID75" s="14"/>
      <c r="JIE75" s="14"/>
      <c r="JIF75" s="14"/>
      <c r="JIG75" s="14"/>
      <c r="JIH75" s="14"/>
      <c r="JII75" s="14"/>
      <c r="JIJ75" s="14"/>
      <c r="JIK75" s="14"/>
      <c r="JIL75" s="14"/>
      <c r="JIM75" s="14"/>
      <c r="JIN75" s="14"/>
      <c r="JIO75" s="14"/>
      <c r="JIP75" s="14"/>
      <c r="JIQ75" s="14"/>
      <c r="JIR75" s="14"/>
      <c r="JIS75" s="14"/>
      <c r="JIT75" s="14"/>
      <c r="JIU75" s="14"/>
      <c r="JIV75" s="14"/>
      <c r="JIW75" s="14"/>
      <c r="JIX75" s="14"/>
      <c r="JIY75" s="14"/>
      <c r="JIZ75" s="14"/>
      <c r="JJA75" s="14"/>
      <c r="JJB75" s="14"/>
      <c r="JJC75" s="14"/>
      <c r="JJD75" s="14"/>
      <c r="JJE75" s="14"/>
      <c r="JJF75" s="14"/>
      <c r="JJG75" s="14"/>
      <c r="JJH75" s="14"/>
      <c r="JJI75" s="14"/>
      <c r="JJJ75" s="14"/>
      <c r="JJK75" s="14"/>
      <c r="JJL75" s="14"/>
      <c r="JJM75" s="14"/>
      <c r="JJN75" s="14"/>
      <c r="JJO75" s="14"/>
      <c r="JJP75" s="14"/>
      <c r="JJQ75" s="14"/>
      <c r="JJR75" s="14"/>
      <c r="JJS75" s="14"/>
      <c r="JJT75" s="14"/>
      <c r="JJU75" s="14"/>
      <c r="JJV75" s="14"/>
      <c r="JJW75" s="14"/>
      <c r="JJX75" s="14"/>
      <c r="JJY75" s="14"/>
      <c r="JJZ75" s="14"/>
      <c r="JKA75" s="14"/>
      <c r="JKB75" s="14"/>
      <c r="JKC75" s="14"/>
      <c r="JKD75" s="14"/>
      <c r="JKE75" s="14"/>
      <c r="JKF75" s="14"/>
      <c r="JKG75" s="14"/>
      <c r="JKH75" s="14"/>
      <c r="JKI75" s="14"/>
      <c r="JKJ75" s="14"/>
      <c r="JKK75" s="14"/>
      <c r="JKL75" s="14"/>
      <c r="JKM75" s="14"/>
      <c r="JKN75" s="14"/>
      <c r="JKO75" s="14"/>
      <c r="JKP75" s="14"/>
      <c r="JKQ75" s="14"/>
      <c r="JKR75" s="14"/>
      <c r="JKS75" s="14"/>
      <c r="JKT75" s="14"/>
      <c r="JKU75" s="14"/>
      <c r="JKV75" s="14"/>
      <c r="JKW75" s="14"/>
      <c r="JKX75" s="14"/>
      <c r="JKY75" s="14"/>
      <c r="JKZ75" s="14"/>
      <c r="JLA75" s="14"/>
      <c r="JLB75" s="14"/>
      <c r="JLC75" s="14"/>
      <c r="JLD75" s="14"/>
      <c r="JLE75" s="14"/>
      <c r="JLF75" s="14"/>
      <c r="JLG75" s="14"/>
      <c r="JLH75" s="14"/>
      <c r="JLI75" s="14"/>
      <c r="JLJ75" s="14"/>
      <c r="JLK75" s="14"/>
      <c r="JLL75" s="14"/>
      <c r="JLM75" s="14"/>
      <c r="JLN75" s="14"/>
      <c r="JLO75" s="14"/>
      <c r="JLP75" s="14"/>
      <c r="JLQ75" s="14"/>
      <c r="JLR75" s="14"/>
      <c r="JLS75" s="14"/>
      <c r="JLT75" s="14"/>
      <c r="JLU75" s="14"/>
      <c r="JLV75" s="14"/>
      <c r="JLW75" s="14"/>
      <c r="JLX75" s="14"/>
      <c r="JLY75" s="14"/>
      <c r="JLZ75" s="14"/>
      <c r="JMA75" s="14"/>
      <c r="JMB75" s="14"/>
      <c r="JMC75" s="14"/>
      <c r="JMD75" s="14"/>
      <c r="JME75" s="14"/>
      <c r="JMF75" s="14"/>
      <c r="JMG75" s="14"/>
      <c r="JMH75" s="14"/>
      <c r="JMI75" s="14"/>
      <c r="JMJ75" s="14"/>
      <c r="JMK75" s="14"/>
      <c r="JML75" s="14"/>
      <c r="JMM75" s="14"/>
      <c r="JMN75" s="14"/>
      <c r="JMO75" s="14"/>
      <c r="JMP75" s="14"/>
      <c r="JMQ75" s="14"/>
      <c r="JMR75" s="14"/>
      <c r="JMS75" s="14"/>
      <c r="JMT75" s="14"/>
      <c r="JMU75" s="14"/>
      <c r="JMV75" s="14"/>
      <c r="JMW75" s="14"/>
      <c r="JMX75" s="14"/>
      <c r="JMY75" s="14"/>
      <c r="JMZ75" s="14"/>
      <c r="JNA75" s="14"/>
      <c r="JNB75" s="14"/>
      <c r="JNC75" s="14"/>
      <c r="JND75" s="14"/>
      <c r="JNE75" s="14"/>
      <c r="JNF75" s="14"/>
      <c r="JNG75" s="14"/>
      <c r="JNH75" s="14"/>
      <c r="JNI75" s="14"/>
      <c r="JNJ75" s="14"/>
      <c r="JNK75" s="14"/>
      <c r="JNL75" s="14"/>
      <c r="JNM75" s="14"/>
      <c r="JNN75" s="14"/>
      <c r="JNO75" s="14"/>
      <c r="JNP75" s="14"/>
      <c r="JNQ75" s="14"/>
      <c r="JNR75" s="14"/>
      <c r="JNS75" s="14"/>
      <c r="JNT75" s="14"/>
      <c r="JNU75" s="14"/>
      <c r="JNV75" s="14"/>
      <c r="JNW75" s="14"/>
      <c r="JNX75" s="14"/>
      <c r="JNY75" s="14"/>
      <c r="JNZ75" s="14"/>
      <c r="JOA75" s="14"/>
      <c r="JOB75" s="14"/>
      <c r="JOC75" s="14"/>
      <c r="JOD75" s="14"/>
      <c r="JOE75" s="14"/>
      <c r="JOF75" s="14"/>
      <c r="JOG75" s="14"/>
      <c r="JOH75" s="14"/>
      <c r="JOI75" s="14"/>
      <c r="JOJ75" s="14"/>
      <c r="JOK75" s="14"/>
      <c r="JOL75" s="14"/>
      <c r="JOM75" s="14"/>
      <c r="JON75" s="14"/>
      <c r="JOO75" s="14"/>
      <c r="JOP75" s="14"/>
      <c r="JOQ75" s="14"/>
      <c r="JOR75" s="14"/>
      <c r="JOS75" s="14"/>
      <c r="JOT75" s="14"/>
      <c r="JOU75" s="14"/>
      <c r="JOV75" s="14"/>
      <c r="JOW75" s="14"/>
      <c r="JOX75" s="14"/>
      <c r="JOY75" s="14"/>
      <c r="JOZ75" s="14"/>
      <c r="JPA75" s="14"/>
      <c r="JPB75" s="14"/>
      <c r="JPC75" s="14"/>
      <c r="JPD75" s="14"/>
      <c r="JPE75" s="14"/>
      <c r="JPF75" s="14"/>
      <c r="JPG75" s="14"/>
      <c r="JPH75" s="14"/>
      <c r="JPI75" s="14"/>
      <c r="JPJ75" s="14"/>
      <c r="JPK75" s="14"/>
      <c r="JPL75" s="14"/>
      <c r="JPM75" s="14"/>
      <c r="JPN75" s="14"/>
      <c r="JPO75" s="14"/>
      <c r="JPP75" s="14"/>
      <c r="JPQ75" s="14"/>
      <c r="JPR75" s="14"/>
      <c r="JPS75" s="14"/>
      <c r="JPT75" s="14"/>
      <c r="JPU75" s="14"/>
      <c r="JPV75" s="14"/>
      <c r="JPW75" s="14"/>
      <c r="JPX75" s="14"/>
      <c r="JPY75" s="14"/>
      <c r="JPZ75" s="14"/>
      <c r="JQA75" s="14"/>
      <c r="JQB75" s="14"/>
      <c r="JQC75" s="14"/>
      <c r="JQD75" s="14"/>
      <c r="JQE75" s="14"/>
      <c r="JQF75" s="14"/>
      <c r="JQG75" s="14"/>
      <c r="JQH75" s="14"/>
      <c r="JQI75" s="14"/>
      <c r="JQJ75" s="14"/>
      <c r="JQK75" s="14"/>
      <c r="JQL75" s="14"/>
      <c r="JQM75" s="14"/>
      <c r="JQN75" s="14"/>
      <c r="JQO75" s="14"/>
      <c r="JQP75" s="14"/>
      <c r="JQQ75" s="14"/>
      <c r="JQR75" s="14"/>
      <c r="JQS75" s="14"/>
      <c r="JQT75" s="14"/>
      <c r="JQU75" s="14"/>
      <c r="JQV75" s="14"/>
      <c r="JQW75" s="14"/>
      <c r="JQX75" s="14"/>
      <c r="JQY75" s="14"/>
      <c r="JQZ75" s="14"/>
      <c r="JRA75" s="14"/>
      <c r="JRB75" s="14"/>
      <c r="JRC75" s="14"/>
      <c r="JRD75" s="14"/>
      <c r="JRE75" s="14"/>
      <c r="JRF75" s="14"/>
      <c r="JRG75" s="14"/>
      <c r="JRH75" s="14"/>
      <c r="JRI75" s="14"/>
      <c r="JRJ75" s="14"/>
      <c r="JRK75" s="14"/>
      <c r="JRL75" s="14"/>
      <c r="JRM75" s="14"/>
      <c r="JRN75" s="14"/>
      <c r="JRO75" s="14"/>
      <c r="JRP75" s="14"/>
      <c r="JRQ75" s="14"/>
      <c r="JRR75" s="14"/>
      <c r="JRS75" s="14"/>
      <c r="JRT75" s="14"/>
      <c r="JRU75" s="14"/>
      <c r="JRV75" s="14"/>
      <c r="JRW75" s="14"/>
      <c r="JRX75" s="14"/>
      <c r="JRY75" s="14"/>
      <c r="JRZ75" s="14"/>
      <c r="JSA75" s="14"/>
      <c r="JSB75" s="14"/>
      <c r="JSC75" s="14"/>
      <c r="JSD75" s="14"/>
      <c r="JSE75" s="14"/>
      <c r="JSF75" s="14"/>
      <c r="JSG75" s="14"/>
      <c r="JSH75" s="14"/>
      <c r="JSI75" s="14"/>
      <c r="JSJ75" s="14"/>
      <c r="JSK75" s="14"/>
      <c r="JSL75" s="14"/>
      <c r="JSM75" s="14"/>
      <c r="JSN75" s="14"/>
      <c r="JSO75" s="14"/>
      <c r="JSP75" s="14"/>
      <c r="JSQ75" s="14"/>
      <c r="JSR75" s="14"/>
      <c r="JSS75" s="14"/>
      <c r="JST75" s="14"/>
      <c r="JSU75" s="14"/>
      <c r="JSV75" s="14"/>
      <c r="JSW75" s="14"/>
      <c r="JSX75" s="14"/>
      <c r="JSY75" s="14"/>
      <c r="JSZ75" s="14"/>
      <c r="JTA75" s="14"/>
      <c r="JTB75" s="14"/>
      <c r="JTC75" s="14"/>
      <c r="JTD75" s="14"/>
      <c r="JTE75" s="14"/>
      <c r="JTF75" s="14"/>
      <c r="JTG75" s="14"/>
      <c r="JTH75" s="14"/>
      <c r="JTI75" s="14"/>
      <c r="JTJ75" s="14"/>
      <c r="JTK75" s="14"/>
      <c r="JTL75" s="14"/>
      <c r="JTM75" s="14"/>
      <c r="JTN75" s="14"/>
      <c r="JTO75" s="14"/>
      <c r="JTP75" s="14"/>
      <c r="JTQ75" s="14"/>
      <c r="JTR75" s="14"/>
      <c r="JTS75" s="14"/>
      <c r="JTT75" s="14"/>
      <c r="JTU75" s="14"/>
      <c r="JTV75" s="14"/>
      <c r="JTW75" s="14"/>
      <c r="JTX75" s="14"/>
      <c r="JTY75" s="14"/>
      <c r="JTZ75" s="14"/>
      <c r="JUA75" s="14"/>
      <c r="JUB75" s="14"/>
      <c r="JUC75" s="14"/>
      <c r="JUD75" s="14"/>
      <c r="JUE75" s="14"/>
      <c r="JUF75" s="14"/>
      <c r="JUG75" s="14"/>
      <c r="JUH75" s="14"/>
      <c r="JUI75" s="14"/>
      <c r="JUJ75" s="14"/>
      <c r="JUK75" s="14"/>
      <c r="JUL75" s="14"/>
      <c r="JUM75" s="14"/>
      <c r="JUN75" s="14"/>
      <c r="JUO75" s="14"/>
      <c r="JUP75" s="14"/>
      <c r="JUQ75" s="14"/>
      <c r="JUR75" s="14"/>
      <c r="JUS75" s="14"/>
      <c r="JUT75" s="14"/>
      <c r="JUU75" s="14"/>
      <c r="JUV75" s="14"/>
      <c r="JUW75" s="14"/>
      <c r="JUX75" s="14"/>
      <c r="JUY75" s="14"/>
      <c r="JUZ75" s="14"/>
      <c r="JVA75" s="14"/>
      <c r="JVB75" s="14"/>
      <c r="JVC75" s="14"/>
      <c r="JVD75" s="14"/>
      <c r="JVE75" s="14"/>
      <c r="JVF75" s="14"/>
      <c r="JVG75" s="14"/>
      <c r="JVH75" s="14"/>
      <c r="JVI75" s="14"/>
      <c r="JVJ75" s="14"/>
      <c r="JVK75" s="14"/>
      <c r="JVL75" s="14"/>
      <c r="JVM75" s="14"/>
      <c r="JVN75" s="14"/>
      <c r="JVO75" s="14"/>
      <c r="JVP75" s="14"/>
      <c r="JVQ75" s="14"/>
      <c r="JVR75" s="14"/>
      <c r="JVS75" s="14"/>
      <c r="JVT75" s="14"/>
      <c r="JVU75" s="14"/>
      <c r="JVV75" s="14"/>
      <c r="JVW75" s="14"/>
      <c r="JVX75" s="14"/>
      <c r="JVY75" s="14"/>
      <c r="JVZ75" s="14"/>
      <c r="JWA75" s="14"/>
      <c r="JWB75" s="14"/>
      <c r="JWC75" s="14"/>
      <c r="JWD75" s="14"/>
      <c r="JWE75" s="14"/>
      <c r="JWF75" s="14"/>
      <c r="JWG75" s="14"/>
      <c r="JWH75" s="14"/>
      <c r="JWI75" s="14"/>
      <c r="JWJ75" s="14"/>
      <c r="JWK75" s="14"/>
      <c r="JWL75" s="14"/>
      <c r="JWM75" s="14"/>
      <c r="JWN75" s="14"/>
      <c r="JWO75" s="14"/>
      <c r="JWP75" s="14"/>
      <c r="JWQ75" s="14"/>
      <c r="JWR75" s="14"/>
      <c r="JWS75" s="14"/>
      <c r="JWT75" s="14"/>
      <c r="JWU75" s="14"/>
      <c r="JWV75" s="14"/>
      <c r="JWW75" s="14"/>
      <c r="JWX75" s="14"/>
      <c r="JWY75" s="14"/>
      <c r="JWZ75" s="14"/>
      <c r="JXA75" s="14"/>
      <c r="JXB75" s="14"/>
      <c r="JXC75" s="14"/>
      <c r="JXD75" s="14"/>
      <c r="JXE75" s="14"/>
      <c r="JXF75" s="14"/>
      <c r="JXG75" s="14"/>
      <c r="JXH75" s="14"/>
      <c r="JXI75" s="14"/>
      <c r="JXJ75" s="14"/>
      <c r="JXK75" s="14"/>
      <c r="JXL75" s="14"/>
      <c r="JXM75" s="14"/>
      <c r="JXN75" s="14"/>
      <c r="JXO75" s="14"/>
      <c r="JXP75" s="14"/>
      <c r="JXQ75" s="14"/>
      <c r="JXR75" s="14"/>
      <c r="JXS75" s="14"/>
      <c r="JXT75" s="14"/>
      <c r="JXU75" s="14"/>
      <c r="JXV75" s="14"/>
      <c r="JXW75" s="14"/>
      <c r="JXX75" s="14"/>
      <c r="JXY75" s="14"/>
      <c r="JXZ75" s="14"/>
      <c r="JYA75" s="14"/>
      <c r="JYB75" s="14"/>
      <c r="JYC75" s="14"/>
      <c r="JYD75" s="14"/>
      <c r="JYE75" s="14"/>
      <c r="JYF75" s="14"/>
      <c r="JYG75" s="14"/>
      <c r="JYH75" s="14"/>
      <c r="JYI75" s="14"/>
      <c r="JYJ75" s="14"/>
      <c r="JYK75" s="14"/>
      <c r="JYL75" s="14"/>
      <c r="JYM75" s="14"/>
      <c r="JYN75" s="14"/>
      <c r="JYO75" s="14"/>
      <c r="JYP75" s="14"/>
      <c r="JYQ75" s="14"/>
      <c r="JYR75" s="14"/>
      <c r="JYS75" s="14"/>
      <c r="JYT75" s="14"/>
      <c r="JYU75" s="14"/>
      <c r="JYV75" s="14"/>
      <c r="JYW75" s="14"/>
      <c r="JYX75" s="14"/>
      <c r="JYY75" s="14"/>
      <c r="JYZ75" s="14"/>
      <c r="JZA75" s="14"/>
      <c r="JZB75" s="14"/>
      <c r="JZC75" s="14"/>
      <c r="JZD75" s="14"/>
      <c r="JZE75" s="14"/>
      <c r="JZF75" s="14"/>
      <c r="JZG75" s="14"/>
      <c r="JZH75" s="14"/>
      <c r="JZI75" s="14"/>
      <c r="JZJ75" s="14"/>
      <c r="JZK75" s="14"/>
      <c r="JZL75" s="14"/>
      <c r="JZM75" s="14"/>
      <c r="JZN75" s="14"/>
      <c r="JZO75" s="14"/>
      <c r="JZP75" s="14"/>
      <c r="JZQ75" s="14"/>
      <c r="JZR75" s="14"/>
      <c r="JZS75" s="14"/>
      <c r="JZT75" s="14"/>
      <c r="JZU75" s="14"/>
      <c r="JZV75" s="14"/>
      <c r="JZW75" s="14"/>
      <c r="JZX75" s="14"/>
      <c r="JZY75" s="14"/>
      <c r="JZZ75" s="14"/>
      <c r="KAA75" s="14"/>
      <c r="KAB75" s="14"/>
      <c r="KAC75" s="14"/>
      <c r="KAD75" s="14"/>
      <c r="KAE75" s="14"/>
      <c r="KAF75" s="14"/>
      <c r="KAG75" s="14"/>
      <c r="KAH75" s="14"/>
      <c r="KAI75" s="14"/>
      <c r="KAJ75" s="14"/>
      <c r="KAK75" s="14"/>
      <c r="KAL75" s="14"/>
      <c r="KAM75" s="14"/>
      <c r="KAN75" s="14"/>
      <c r="KAO75" s="14"/>
      <c r="KAP75" s="14"/>
      <c r="KAQ75" s="14"/>
      <c r="KAR75" s="14"/>
      <c r="KAS75" s="14"/>
      <c r="KAT75" s="14"/>
      <c r="KAU75" s="14"/>
      <c r="KAV75" s="14"/>
      <c r="KAW75" s="14"/>
      <c r="KAX75" s="14"/>
      <c r="KAY75" s="14"/>
      <c r="KAZ75" s="14"/>
      <c r="KBA75" s="14"/>
      <c r="KBB75" s="14"/>
      <c r="KBC75" s="14"/>
      <c r="KBD75" s="14"/>
      <c r="KBE75" s="14"/>
      <c r="KBF75" s="14"/>
      <c r="KBG75" s="14"/>
      <c r="KBH75" s="14"/>
      <c r="KBI75" s="14"/>
      <c r="KBJ75" s="14"/>
      <c r="KBK75" s="14"/>
      <c r="KBL75" s="14"/>
      <c r="KBM75" s="14"/>
      <c r="KBN75" s="14"/>
      <c r="KBO75" s="14"/>
      <c r="KBP75" s="14"/>
      <c r="KBQ75" s="14"/>
      <c r="KBR75" s="14"/>
      <c r="KBS75" s="14"/>
      <c r="KBT75" s="14"/>
      <c r="KBU75" s="14"/>
      <c r="KBV75" s="14"/>
      <c r="KBW75" s="14"/>
      <c r="KBX75" s="14"/>
      <c r="KBY75" s="14"/>
      <c r="KBZ75" s="14"/>
      <c r="KCA75" s="14"/>
      <c r="KCB75" s="14"/>
      <c r="KCC75" s="14"/>
      <c r="KCD75" s="14"/>
      <c r="KCE75" s="14"/>
      <c r="KCF75" s="14"/>
      <c r="KCG75" s="14"/>
      <c r="KCH75" s="14"/>
      <c r="KCI75" s="14"/>
      <c r="KCJ75" s="14"/>
      <c r="KCK75" s="14"/>
      <c r="KCL75" s="14"/>
      <c r="KCM75" s="14"/>
      <c r="KCN75" s="14"/>
      <c r="KCO75" s="14"/>
      <c r="KCP75" s="14"/>
      <c r="KCQ75" s="14"/>
      <c r="KCR75" s="14"/>
      <c r="KCS75" s="14"/>
      <c r="KCT75" s="14"/>
      <c r="KCU75" s="14"/>
      <c r="KCV75" s="14"/>
      <c r="KCW75" s="14"/>
      <c r="KCX75" s="14"/>
      <c r="KCY75" s="14"/>
      <c r="KCZ75" s="14"/>
      <c r="KDA75" s="14"/>
      <c r="KDB75" s="14"/>
      <c r="KDC75" s="14"/>
      <c r="KDD75" s="14"/>
      <c r="KDE75" s="14"/>
      <c r="KDF75" s="14"/>
      <c r="KDG75" s="14"/>
      <c r="KDH75" s="14"/>
      <c r="KDI75" s="14"/>
      <c r="KDJ75" s="14"/>
      <c r="KDK75" s="14"/>
      <c r="KDL75" s="14"/>
      <c r="KDM75" s="14"/>
      <c r="KDN75" s="14"/>
      <c r="KDO75" s="14"/>
      <c r="KDP75" s="14"/>
      <c r="KDQ75" s="14"/>
      <c r="KDR75" s="14"/>
      <c r="KDS75" s="14"/>
      <c r="KDT75" s="14"/>
      <c r="KDU75" s="14"/>
      <c r="KDV75" s="14"/>
      <c r="KDW75" s="14"/>
      <c r="KDX75" s="14"/>
      <c r="KDY75" s="14"/>
      <c r="KDZ75" s="14"/>
      <c r="KEA75" s="14"/>
      <c r="KEB75" s="14"/>
      <c r="KEC75" s="14"/>
      <c r="KED75" s="14"/>
      <c r="KEE75" s="14"/>
      <c r="KEF75" s="14"/>
      <c r="KEG75" s="14"/>
      <c r="KEH75" s="14"/>
      <c r="KEI75" s="14"/>
      <c r="KEJ75" s="14"/>
      <c r="KEK75" s="14"/>
      <c r="KEL75" s="14"/>
      <c r="KEM75" s="14"/>
      <c r="KEN75" s="14"/>
      <c r="KEO75" s="14"/>
      <c r="KEP75" s="14"/>
      <c r="KEQ75" s="14"/>
      <c r="KER75" s="14"/>
      <c r="KES75" s="14"/>
      <c r="KET75" s="14"/>
      <c r="KEU75" s="14"/>
      <c r="KEV75" s="14"/>
      <c r="KEW75" s="14"/>
      <c r="KEX75" s="14"/>
      <c r="KEY75" s="14"/>
      <c r="KEZ75" s="14"/>
      <c r="KFA75" s="14"/>
      <c r="KFB75" s="14"/>
      <c r="KFC75" s="14"/>
      <c r="KFD75" s="14"/>
      <c r="KFE75" s="14"/>
      <c r="KFF75" s="14"/>
      <c r="KFG75" s="14"/>
      <c r="KFH75" s="14"/>
      <c r="KFI75" s="14"/>
      <c r="KFJ75" s="14"/>
      <c r="KFK75" s="14"/>
      <c r="KFL75" s="14"/>
      <c r="KFM75" s="14"/>
      <c r="KFN75" s="14"/>
      <c r="KFO75" s="14"/>
      <c r="KFP75" s="14"/>
      <c r="KFQ75" s="14"/>
      <c r="KFR75" s="14"/>
      <c r="KFS75" s="14"/>
      <c r="KFT75" s="14"/>
      <c r="KFU75" s="14"/>
      <c r="KFV75" s="14"/>
      <c r="KFW75" s="14"/>
      <c r="KFX75" s="14"/>
      <c r="KFY75" s="14"/>
      <c r="KFZ75" s="14"/>
      <c r="KGA75" s="14"/>
      <c r="KGB75" s="14"/>
      <c r="KGC75" s="14"/>
      <c r="KGD75" s="14"/>
      <c r="KGE75" s="14"/>
      <c r="KGF75" s="14"/>
      <c r="KGG75" s="14"/>
      <c r="KGH75" s="14"/>
      <c r="KGI75" s="14"/>
      <c r="KGJ75" s="14"/>
      <c r="KGK75" s="14"/>
      <c r="KGL75" s="14"/>
      <c r="KGM75" s="14"/>
      <c r="KGN75" s="14"/>
      <c r="KGO75" s="14"/>
      <c r="KGP75" s="14"/>
      <c r="KGQ75" s="14"/>
      <c r="KGR75" s="14"/>
      <c r="KGS75" s="14"/>
      <c r="KGT75" s="14"/>
      <c r="KGU75" s="14"/>
      <c r="KGV75" s="14"/>
      <c r="KGW75" s="14"/>
      <c r="KGX75" s="14"/>
      <c r="KGY75" s="14"/>
      <c r="KGZ75" s="14"/>
      <c r="KHA75" s="14"/>
      <c r="KHB75" s="14"/>
      <c r="KHC75" s="14"/>
      <c r="KHD75" s="14"/>
      <c r="KHE75" s="14"/>
      <c r="KHF75" s="14"/>
      <c r="KHG75" s="14"/>
      <c r="KHH75" s="14"/>
      <c r="KHI75" s="14"/>
      <c r="KHJ75" s="14"/>
      <c r="KHK75" s="14"/>
      <c r="KHL75" s="14"/>
      <c r="KHM75" s="14"/>
      <c r="KHN75" s="14"/>
      <c r="KHO75" s="14"/>
      <c r="KHP75" s="14"/>
      <c r="KHQ75" s="14"/>
      <c r="KHR75" s="14"/>
      <c r="KHS75" s="14"/>
      <c r="KHT75" s="14"/>
      <c r="KHU75" s="14"/>
      <c r="KHV75" s="14"/>
      <c r="KHW75" s="14"/>
      <c r="KHX75" s="14"/>
      <c r="KHY75" s="14"/>
      <c r="KHZ75" s="14"/>
      <c r="KIA75" s="14"/>
      <c r="KIB75" s="14"/>
      <c r="KIC75" s="14"/>
      <c r="KID75" s="14"/>
      <c r="KIE75" s="14"/>
      <c r="KIF75" s="14"/>
      <c r="KIG75" s="14"/>
      <c r="KIH75" s="14"/>
      <c r="KII75" s="14"/>
      <c r="KIJ75" s="14"/>
      <c r="KIK75" s="14"/>
      <c r="KIL75" s="14"/>
      <c r="KIM75" s="14"/>
      <c r="KIN75" s="14"/>
      <c r="KIO75" s="14"/>
      <c r="KIP75" s="14"/>
      <c r="KIQ75" s="14"/>
      <c r="KIR75" s="14"/>
      <c r="KIS75" s="14"/>
      <c r="KIT75" s="14"/>
      <c r="KIU75" s="14"/>
      <c r="KIV75" s="14"/>
      <c r="KIW75" s="14"/>
      <c r="KIX75" s="14"/>
      <c r="KIY75" s="14"/>
      <c r="KIZ75" s="14"/>
      <c r="KJA75" s="14"/>
      <c r="KJB75" s="14"/>
      <c r="KJC75" s="14"/>
      <c r="KJD75" s="14"/>
      <c r="KJE75" s="14"/>
      <c r="KJF75" s="14"/>
      <c r="KJG75" s="14"/>
      <c r="KJH75" s="14"/>
      <c r="KJI75" s="14"/>
      <c r="KJJ75" s="14"/>
      <c r="KJK75" s="14"/>
      <c r="KJL75" s="14"/>
      <c r="KJM75" s="14"/>
      <c r="KJN75" s="14"/>
      <c r="KJO75" s="14"/>
      <c r="KJP75" s="14"/>
      <c r="KJQ75" s="14"/>
      <c r="KJR75" s="14"/>
      <c r="KJS75" s="14"/>
      <c r="KJT75" s="14"/>
      <c r="KJU75" s="14"/>
      <c r="KJV75" s="14"/>
      <c r="KJW75" s="14"/>
      <c r="KJX75" s="14"/>
      <c r="KJY75" s="14"/>
      <c r="KJZ75" s="14"/>
      <c r="KKA75" s="14"/>
      <c r="KKB75" s="14"/>
      <c r="KKC75" s="14"/>
      <c r="KKD75" s="14"/>
      <c r="KKE75" s="14"/>
      <c r="KKF75" s="14"/>
      <c r="KKG75" s="14"/>
      <c r="KKH75" s="14"/>
      <c r="KKI75" s="14"/>
      <c r="KKJ75" s="14"/>
      <c r="KKK75" s="14"/>
      <c r="KKL75" s="14"/>
      <c r="KKM75" s="14"/>
      <c r="KKN75" s="14"/>
      <c r="KKO75" s="14"/>
      <c r="KKP75" s="14"/>
      <c r="KKQ75" s="14"/>
      <c r="KKR75" s="14"/>
      <c r="KKS75" s="14"/>
      <c r="KKT75" s="14"/>
      <c r="KKU75" s="14"/>
      <c r="KKV75" s="14"/>
      <c r="KKW75" s="14"/>
      <c r="KKX75" s="14"/>
      <c r="KKY75" s="14"/>
      <c r="KKZ75" s="14"/>
      <c r="KLA75" s="14"/>
      <c r="KLB75" s="14"/>
      <c r="KLC75" s="14"/>
      <c r="KLD75" s="14"/>
      <c r="KLE75" s="14"/>
      <c r="KLF75" s="14"/>
      <c r="KLG75" s="14"/>
      <c r="KLH75" s="14"/>
      <c r="KLI75" s="14"/>
      <c r="KLJ75" s="14"/>
      <c r="KLK75" s="14"/>
      <c r="KLL75" s="14"/>
      <c r="KLM75" s="14"/>
      <c r="KLN75" s="14"/>
      <c r="KLO75" s="14"/>
      <c r="KLP75" s="14"/>
      <c r="KLQ75" s="14"/>
      <c r="KLR75" s="14"/>
      <c r="KLS75" s="14"/>
      <c r="KLT75" s="14"/>
      <c r="KLU75" s="14"/>
      <c r="KLV75" s="14"/>
      <c r="KLW75" s="14"/>
      <c r="KLX75" s="14"/>
      <c r="KLY75" s="14"/>
      <c r="KLZ75" s="14"/>
      <c r="KMA75" s="14"/>
      <c r="KMB75" s="14"/>
      <c r="KMC75" s="14"/>
      <c r="KMD75" s="14"/>
      <c r="KME75" s="14"/>
      <c r="KMF75" s="14"/>
      <c r="KMG75" s="14"/>
      <c r="KMH75" s="14"/>
      <c r="KMI75" s="14"/>
      <c r="KMJ75" s="14"/>
      <c r="KMK75" s="14"/>
      <c r="KML75" s="14"/>
      <c r="KMM75" s="14"/>
      <c r="KMN75" s="14"/>
      <c r="KMO75" s="14"/>
      <c r="KMP75" s="14"/>
      <c r="KMQ75" s="14"/>
      <c r="KMR75" s="14"/>
      <c r="KMS75" s="14"/>
      <c r="KMT75" s="14"/>
      <c r="KMU75" s="14"/>
      <c r="KMV75" s="14"/>
      <c r="KMW75" s="14"/>
      <c r="KMX75" s="14"/>
      <c r="KMY75" s="14"/>
      <c r="KMZ75" s="14"/>
      <c r="KNA75" s="14"/>
      <c r="KNB75" s="14"/>
      <c r="KNC75" s="14"/>
      <c r="KND75" s="14"/>
      <c r="KNE75" s="14"/>
      <c r="KNF75" s="14"/>
      <c r="KNG75" s="14"/>
      <c r="KNH75" s="14"/>
      <c r="KNI75" s="14"/>
      <c r="KNJ75" s="14"/>
      <c r="KNK75" s="14"/>
      <c r="KNL75" s="14"/>
      <c r="KNM75" s="14"/>
      <c r="KNN75" s="14"/>
      <c r="KNO75" s="14"/>
      <c r="KNP75" s="14"/>
      <c r="KNQ75" s="14"/>
      <c r="KNR75" s="14"/>
      <c r="KNS75" s="14"/>
      <c r="KNT75" s="14"/>
      <c r="KNU75" s="14"/>
      <c r="KNV75" s="14"/>
      <c r="KNW75" s="14"/>
      <c r="KNX75" s="14"/>
      <c r="KNY75" s="14"/>
      <c r="KNZ75" s="14"/>
      <c r="KOA75" s="14"/>
      <c r="KOB75" s="14"/>
      <c r="KOC75" s="14"/>
      <c r="KOD75" s="14"/>
      <c r="KOE75" s="14"/>
      <c r="KOF75" s="14"/>
      <c r="KOG75" s="14"/>
      <c r="KOH75" s="14"/>
      <c r="KOI75" s="14"/>
      <c r="KOJ75" s="14"/>
      <c r="KOK75" s="14"/>
      <c r="KOL75" s="14"/>
      <c r="KOM75" s="14"/>
      <c r="KON75" s="14"/>
      <c r="KOO75" s="14"/>
      <c r="KOP75" s="14"/>
      <c r="KOQ75" s="14"/>
      <c r="KOR75" s="14"/>
      <c r="KOS75" s="14"/>
      <c r="KOT75" s="14"/>
      <c r="KOU75" s="14"/>
      <c r="KOV75" s="14"/>
      <c r="KOW75" s="14"/>
      <c r="KOX75" s="14"/>
      <c r="KOY75" s="14"/>
      <c r="KOZ75" s="14"/>
      <c r="KPA75" s="14"/>
      <c r="KPB75" s="14"/>
      <c r="KPC75" s="14"/>
      <c r="KPD75" s="14"/>
      <c r="KPE75" s="14"/>
      <c r="KPF75" s="14"/>
      <c r="KPG75" s="14"/>
      <c r="KPH75" s="14"/>
      <c r="KPI75" s="14"/>
      <c r="KPJ75" s="14"/>
      <c r="KPK75" s="14"/>
      <c r="KPL75" s="14"/>
      <c r="KPM75" s="14"/>
      <c r="KPN75" s="14"/>
      <c r="KPO75" s="14"/>
      <c r="KPP75" s="14"/>
      <c r="KPQ75" s="14"/>
      <c r="KPR75" s="14"/>
      <c r="KPS75" s="14"/>
      <c r="KPT75" s="14"/>
      <c r="KPU75" s="14"/>
      <c r="KPV75" s="14"/>
      <c r="KPW75" s="14"/>
      <c r="KPX75" s="14"/>
      <c r="KPY75" s="14"/>
      <c r="KPZ75" s="14"/>
      <c r="KQA75" s="14"/>
      <c r="KQB75" s="14"/>
      <c r="KQC75" s="14"/>
      <c r="KQD75" s="14"/>
      <c r="KQE75" s="14"/>
      <c r="KQF75" s="14"/>
      <c r="KQG75" s="14"/>
      <c r="KQH75" s="14"/>
      <c r="KQI75" s="14"/>
      <c r="KQJ75" s="14"/>
      <c r="KQK75" s="14"/>
      <c r="KQL75" s="14"/>
      <c r="KQM75" s="14"/>
      <c r="KQN75" s="14"/>
      <c r="KQO75" s="14"/>
      <c r="KQP75" s="14"/>
      <c r="KQQ75" s="14"/>
      <c r="KQR75" s="14"/>
      <c r="KQS75" s="14"/>
      <c r="KQT75" s="14"/>
      <c r="KQU75" s="14"/>
      <c r="KQV75" s="14"/>
      <c r="KQW75" s="14"/>
      <c r="KQX75" s="14"/>
      <c r="KQY75" s="14"/>
      <c r="KQZ75" s="14"/>
      <c r="KRA75" s="14"/>
      <c r="KRB75" s="14"/>
      <c r="KRC75" s="14"/>
      <c r="KRD75" s="14"/>
      <c r="KRE75" s="14"/>
      <c r="KRF75" s="14"/>
      <c r="KRG75" s="14"/>
      <c r="KRH75" s="14"/>
      <c r="KRI75" s="14"/>
      <c r="KRJ75" s="14"/>
      <c r="KRK75" s="14"/>
      <c r="KRL75" s="14"/>
      <c r="KRM75" s="14"/>
      <c r="KRN75" s="14"/>
      <c r="KRO75" s="14"/>
      <c r="KRP75" s="14"/>
      <c r="KRQ75" s="14"/>
      <c r="KRR75" s="14"/>
      <c r="KRS75" s="14"/>
      <c r="KRT75" s="14"/>
      <c r="KRU75" s="14"/>
      <c r="KRV75" s="14"/>
      <c r="KRW75" s="14"/>
      <c r="KRX75" s="14"/>
      <c r="KRY75" s="14"/>
      <c r="KRZ75" s="14"/>
      <c r="KSA75" s="14"/>
      <c r="KSB75" s="14"/>
      <c r="KSC75" s="14"/>
      <c r="KSD75" s="14"/>
      <c r="KSE75" s="14"/>
      <c r="KSF75" s="14"/>
      <c r="KSG75" s="14"/>
      <c r="KSH75" s="14"/>
      <c r="KSI75" s="14"/>
      <c r="KSJ75" s="14"/>
      <c r="KSK75" s="14"/>
      <c r="KSL75" s="14"/>
      <c r="KSM75" s="14"/>
      <c r="KSN75" s="14"/>
      <c r="KSO75" s="14"/>
      <c r="KSP75" s="14"/>
      <c r="KSQ75" s="14"/>
      <c r="KSR75" s="14"/>
      <c r="KSS75" s="14"/>
      <c r="KST75" s="14"/>
      <c r="KSU75" s="14"/>
      <c r="KSV75" s="14"/>
      <c r="KSW75" s="14"/>
      <c r="KSX75" s="14"/>
      <c r="KSY75" s="14"/>
      <c r="KSZ75" s="14"/>
      <c r="KTA75" s="14"/>
      <c r="KTB75" s="14"/>
      <c r="KTC75" s="14"/>
      <c r="KTD75" s="14"/>
      <c r="KTE75" s="14"/>
      <c r="KTF75" s="14"/>
      <c r="KTG75" s="14"/>
      <c r="KTH75" s="14"/>
      <c r="KTI75" s="14"/>
      <c r="KTJ75" s="14"/>
      <c r="KTK75" s="14"/>
      <c r="KTL75" s="14"/>
      <c r="KTM75" s="14"/>
      <c r="KTN75" s="14"/>
      <c r="KTO75" s="14"/>
      <c r="KTP75" s="14"/>
      <c r="KTQ75" s="14"/>
      <c r="KTR75" s="14"/>
      <c r="KTS75" s="14"/>
      <c r="KTT75" s="14"/>
      <c r="KTU75" s="14"/>
      <c r="KTV75" s="14"/>
      <c r="KTW75" s="14"/>
      <c r="KTX75" s="14"/>
      <c r="KTY75" s="14"/>
      <c r="KTZ75" s="14"/>
      <c r="KUA75" s="14"/>
      <c r="KUB75" s="14"/>
      <c r="KUC75" s="14"/>
      <c r="KUD75" s="14"/>
      <c r="KUE75" s="14"/>
      <c r="KUF75" s="14"/>
      <c r="KUG75" s="14"/>
      <c r="KUH75" s="14"/>
      <c r="KUI75" s="14"/>
      <c r="KUJ75" s="14"/>
      <c r="KUK75" s="14"/>
      <c r="KUL75" s="14"/>
      <c r="KUM75" s="14"/>
      <c r="KUN75" s="14"/>
      <c r="KUO75" s="14"/>
      <c r="KUP75" s="14"/>
      <c r="KUQ75" s="14"/>
      <c r="KUR75" s="14"/>
      <c r="KUS75" s="14"/>
      <c r="KUT75" s="14"/>
      <c r="KUU75" s="14"/>
      <c r="KUV75" s="14"/>
      <c r="KUW75" s="14"/>
      <c r="KUX75" s="14"/>
      <c r="KUY75" s="14"/>
      <c r="KUZ75" s="14"/>
      <c r="KVA75" s="14"/>
      <c r="KVB75" s="14"/>
      <c r="KVC75" s="14"/>
      <c r="KVD75" s="14"/>
      <c r="KVE75" s="14"/>
      <c r="KVF75" s="14"/>
      <c r="KVG75" s="14"/>
      <c r="KVH75" s="14"/>
      <c r="KVI75" s="14"/>
      <c r="KVJ75" s="14"/>
      <c r="KVK75" s="14"/>
      <c r="KVL75" s="14"/>
      <c r="KVM75" s="14"/>
      <c r="KVN75" s="14"/>
      <c r="KVO75" s="14"/>
      <c r="KVP75" s="14"/>
      <c r="KVQ75" s="14"/>
      <c r="KVR75" s="14"/>
      <c r="KVS75" s="14"/>
      <c r="KVT75" s="14"/>
      <c r="KVU75" s="14"/>
      <c r="KVV75" s="14"/>
      <c r="KVW75" s="14"/>
      <c r="KVX75" s="14"/>
      <c r="KVY75" s="14"/>
      <c r="KVZ75" s="14"/>
      <c r="KWA75" s="14"/>
      <c r="KWB75" s="14"/>
      <c r="KWC75" s="14"/>
      <c r="KWD75" s="14"/>
      <c r="KWE75" s="14"/>
      <c r="KWF75" s="14"/>
      <c r="KWG75" s="14"/>
      <c r="KWH75" s="14"/>
      <c r="KWI75" s="14"/>
      <c r="KWJ75" s="14"/>
      <c r="KWK75" s="14"/>
      <c r="KWL75" s="14"/>
      <c r="KWM75" s="14"/>
      <c r="KWN75" s="14"/>
      <c r="KWO75" s="14"/>
      <c r="KWP75" s="14"/>
      <c r="KWQ75" s="14"/>
      <c r="KWR75" s="14"/>
      <c r="KWS75" s="14"/>
      <c r="KWT75" s="14"/>
      <c r="KWU75" s="14"/>
      <c r="KWV75" s="14"/>
      <c r="KWW75" s="14"/>
      <c r="KWX75" s="14"/>
      <c r="KWY75" s="14"/>
      <c r="KWZ75" s="14"/>
      <c r="KXA75" s="14"/>
      <c r="KXB75" s="14"/>
      <c r="KXC75" s="14"/>
      <c r="KXD75" s="14"/>
      <c r="KXE75" s="14"/>
      <c r="KXF75" s="14"/>
      <c r="KXG75" s="14"/>
      <c r="KXH75" s="14"/>
      <c r="KXI75" s="14"/>
      <c r="KXJ75" s="14"/>
      <c r="KXK75" s="14"/>
      <c r="KXL75" s="14"/>
      <c r="KXM75" s="14"/>
      <c r="KXN75" s="14"/>
      <c r="KXO75" s="14"/>
      <c r="KXP75" s="14"/>
      <c r="KXQ75" s="14"/>
      <c r="KXR75" s="14"/>
      <c r="KXS75" s="14"/>
      <c r="KXT75" s="14"/>
      <c r="KXU75" s="14"/>
      <c r="KXV75" s="14"/>
      <c r="KXW75" s="14"/>
      <c r="KXX75" s="14"/>
      <c r="KXY75" s="14"/>
      <c r="KXZ75" s="14"/>
      <c r="KYA75" s="14"/>
      <c r="KYB75" s="14"/>
      <c r="KYC75" s="14"/>
      <c r="KYD75" s="14"/>
      <c r="KYE75" s="14"/>
      <c r="KYF75" s="14"/>
      <c r="KYG75" s="14"/>
      <c r="KYH75" s="14"/>
      <c r="KYI75" s="14"/>
      <c r="KYJ75" s="14"/>
      <c r="KYK75" s="14"/>
      <c r="KYL75" s="14"/>
      <c r="KYM75" s="14"/>
      <c r="KYN75" s="14"/>
      <c r="KYO75" s="14"/>
      <c r="KYP75" s="14"/>
      <c r="KYQ75" s="14"/>
      <c r="KYR75" s="14"/>
      <c r="KYS75" s="14"/>
      <c r="KYT75" s="14"/>
      <c r="KYU75" s="14"/>
      <c r="KYV75" s="14"/>
      <c r="KYW75" s="14"/>
      <c r="KYX75" s="14"/>
      <c r="KYY75" s="14"/>
      <c r="KYZ75" s="14"/>
      <c r="KZA75" s="14"/>
      <c r="KZB75" s="14"/>
      <c r="KZC75" s="14"/>
      <c r="KZD75" s="14"/>
      <c r="KZE75" s="14"/>
      <c r="KZF75" s="14"/>
      <c r="KZG75" s="14"/>
      <c r="KZH75" s="14"/>
      <c r="KZI75" s="14"/>
      <c r="KZJ75" s="14"/>
      <c r="KZK75" s="14"/>
      <c r="KZL75" s="14"/>
      <c r="KZM75" s="14"/>
      <c r="KZN75" s="14"/>
      <c r="KZO75" s="14"/>
      <c r="KZP75" s="14"/>
      <c r="KZQ75" s="14"/>
      <c r="KZR75" s="14"/>
      <c r="KZS75" s="14"/>
      <c r="KZT75" s="14"/>
      <c r="KZU75" s="14"/>
      <c r="KZV75" s="14"/>
      <c r="KZW75" s="14"/>
      <c r="KZX75" s="14"/>
      <c r="KZY75" s="14"/>
      <c r="KZZ75" s="14"/>
      <c r="LAA75" s="14"/>
      <c r="LAB75" s="14"/>
      <c r="LAC75" s="14"/>
      <c r="LAD75" s="14"/>
      <c r="LAE75" s="14"/>
      <c r="LAF75" s="14"/>
      <c r="LAG75" s="14"/>
      <c r="LAH75" s="14"/>
      <c r="LAI75" s="14"/>
      <c r="LAJ75" s="14"/>
      <c r="LAK75" s="14"/>
      <c r="LAL75" s="14"/>
      <c r="LAM75" s="14"/>
      <c r="LAN75" s="14"/>
      <c r="LAO75" s="14"/>
      <c r="LAP75" s="14"/>
      <c r="LAQ75" s="14"/>
      <c r="LAR75" s="14"/>
      <c r="LAS75" s="14"/>
      <c r="LAT75" s="14"/>
      <c r="LAU75" s="14"/>
      <c r="LAV75" s="14"/>
      <c r="LAW75" s="14"/>
      <c r="LAX75" s="14"/>
      <c r="LAY75" s="14"/>
      <c r="LAZ75" s="14"/>
      <c r="LBA75" s="14"/>
      <c r="LBB75" s="14"/>
      <c r="LBC75" s="14"/>
      <c r="LBD75" s="14"/>
      <c r="LBE75" s="14"/>
      <c r="LBF75" s="14"/>
      <c r="LBG75" s="14"/>
      <c r="LBH75" s="14"/>
      <c r="LBI75" s="14"/>
      <c r="LBJ75" s="14"/>
      <c r="LBK75" s="14"/>
      <c r="LBL75" s="14"/>
      <c r="LBM75" s="14"/>
      <c r="LBN75" s="14"/>
      <c r="LBO75" s="14"/>
      <c r="LBP75" s="14"/>
      <c r="LBQ75" s="14"/>
      <c r="LBR75" s="14"/>
      <c r="LBS75" s="14"/>
      <c r="LBT75" s="14"/>
      <c r="LBU75" s="14"/>
      <c r="LBV75" s="14"/>
      <c r="LBW75" s="14"/>
      <c r="LBX75" s="14"/>
      <c r="LBY75" s="14"/>
      <c r="LBZ75" s="14"/>
      <c r="LCA75" s="14"/>
      <c r="LCB75" s="14"/>
      <c r="LCC75" s="14"/>
      <c r="LCD75" s="14"/>
      <c r="LCE75" s="14"/>
      <c r="LCF75" s="14"/>
      <c r="LCG75" s="14"/>
      <c r="LCH75" s="14"/>
      <c r="LCI75" s="14"/>
      <c r="LCJ75" s="14"/>
      <c r="LCK75" s="14"/>
      <c r="LCL75" s="14"/>
      <c r="LCM75" s="14"/>
      <c r="LCN75" s="14"/>
      <c r="LCO75" s="14"/>
      <c r="LCP75" s="14"/>
      <c r="LCQ75" s="14"/>
      <c r="LCR75" s="14"/>
      <c r="LCS75" s="14"/>
      <c r="LCT75" s="14"/>
      <c r="LCU75" s="14"/>
      <c r="LCV75" s="14"/>
      <c r="LCW75" s="14"/>
      <c r="LCX75" s="14"/>
      <c r="LCY75" s="14"/>
      <c r="LCZ75" s="14"/>
      <c r="LDA75" s="14"/>
      <c r="LDB75" s="14"/>
      <c r="LDC75" s="14"/>
      <c r="LDD75" s="14"/>
      <c r="LDE75" s="14"/>
      <c r="LDF75" s="14"/>
      <c r="LDG75" s="14"/>
      <c r="LDH75" s="14"/>
      <c r="LDI75" s="14"/>
      <c r="LDJ75" s="14"/>
      <c r="LDK75" s="14"/>
      <c r="LDL75" s="14"/>
      <c r="LDM75" s="14"/>
      <c r="LDN75" s="14"/>
      <c r="LDO75" s="14"/>
      <c r="LDP75" s="14"/>
      <c r="LDQ75" s="14"/>
      <c r="LDR75" s="14"/>
      <c r="LDS75" s="14"/>
      <c r="LDT75" s="14"/>
      <c r="LDU75" s="14"/>
      <c r="LDV75" s="14"/>
      <c r="LDW75" s="14"/>
      <c r="LDX75" s="14"/>
      <c r="LDY75" s="14"/>
      <c r="LDZ75" s="14"/>
      <c r="LEA75" s="14"/>
      <c r="LEB75" s="14"/>
      <c r="LEC75" s="14"/>
      <c r="LED75" s="14"/>
      <c r="LEE75" s="14"/>
      <c r="LEF75" s="14"/>
      <c r="LEG75" s="14"/>
      <c r="LEH75" s="14"/>
      <c r="LEI75" s="14"/>
      <c r="LEJ75" s="14"/>
      <c r="LEK75" s="14"/>
      <c r="LEL75" s="14"/>
      <c r="LEM75" s="14"/>
      <c r="LEN75" s="14"/>
      <c r="LEO75" s="14"/>
      <c r="LEP75" s="14"/>
      <c r="LEQ75" s="14"/>
      <c r="LER75" s="14"/>
      <c r="LES75" s="14"/>
      <c r="LET75" s="14"/>
      <c r="LEU75" s="14"/>
      <c r="LEV75" s="14"/>
      <c r="LEW75" s="14"/>
      <c r="LEX75" s="14"/>
      <c r="LEY75" s="14"/>
      <c r="LEZ75" s="14"/>
      <c r="LFA75" s="14"/>
      <c r="LFB75" s="14"/>
      <c r="LFC75" s="14"/>
      <c r="LFD75" s="14"/>
      <c r="LFE75" s="14"/>
      <c r="LFF75" s="14"/>
      <c r="LFG75" s="14"/>
      <c r="LFH75" s="14"/>
      <c r="LFI75" s="14"/>
      <c r="LFJ75" s="14"/>
      <c r="LFK75" s="14"/>
      <c r="LFL75" s="14"/>
      <c r="LFM75" s="14"/>
      <c r="LFN75" s="14"/>
      <c r="LFO75" s="14"/>
      <c r="LFP75" s="14"/>
      <c r="LFQ75" s="14"/>
      <c r="LFR75" s="14"/>
      <c r="LFS75" s="14"/>
      <c r="LFT75" s="14"/>
      <c r="LFU75" s="14"/>
      <c r="LFV75" s="14"/>
      <c r="LFW75" s="14"/>
      <c r="LFX75" s="14"/>
      <c r="LFY75" s="14"/>
      <c r="LFZ75" s="14"/>
      <c r="LGA75" s="14"/>
      <c r="LGB75" s="14"/>
      <c r="LGC75" s="14"/>
      <c r="LGD75" s="14"/>
      <c r="LGE75" s="14"/>
      <c r="LGF75" s="14"/>
      <c r="LGG75" s="14"/>
      <c r="LGH75" s="14"/>
      <c r="LGI75" s="14"/>
      <c r="LGJ75" s="14"/>
      <c r="LGK75" s="14"/>
      <c r="LGL75" s="14"/>
      <c r="LGM75" s="14"/>
      <c r="LGN75" s="14"/>
      <c r="LGO75" s="14"/>
      <c r="LGP75" s="14"/>
      <c r="LGQ75" s="14"/>
      <c r="LGR75" s="14"/>
      <c r="LGS75" s="14"/>
      <c r="LGT75" s="14"/>
      <c r="LGU75" s="14"/>
      <c r="LGV75" s="14"/>
      <c r="LGW75" s="14"/>
      <c r="LGX75" s="14"/>
      <c r="LGY75" s="14"/>
      <c r="LGZ75" s="14"/>
      <c r="LHA75" s="14"/>
      <c r="LHB75" s="14"/>
      <c r="LHC75" s="14"/>
      <c r="LHD75" s="14"/>
      <c r="LHE75" s="14"/>
      <c r="LHF75" s="14"/>
      <c r="LHG75" s="14"/>
      <c r="LHH75" s="14"/>
      <c r="LHI75" s="14"/>
      <c r="LHJ75" s="14"/>
      <c r="LHK75" s="14"/>
      <c r="LHL75" s="14"/>
      <c r="LHM75" s="14"/>
      <c r="LHN75" s="14"/>
      <c r="LHO75" s="14"/>
      <c r="LHP75" s="14"/>
      <c r="LHQ75" s="14"/>
      <c r="LHR75" s="14"/>
      <c r="LHS75" s="14"/>
      <c r="LHT75" s="14"/>
      <c r="LHU75" s="14"/>
      <c r="LHV75" s="14"/>
      <c r="LHW75" s="14"/>
      <c r="LHX75" s="14"/>
      <c r="LHY75" s="14"/>
      <c r="LHZ75" s="14"/>
      <c r="LIA75" s="14"/>
      <c r="LIB75" s="14"/>
      <c r="LIC75" s="14"/>
      <c r="LID75" s="14"/>
      <c r="LIE75" s="14"/>
      <c r="LIF75" s="14"/>
      <c r="LIG75" s="14"/>
      <c r="LIH75" s="14"/>
      <c r="LII75" s="14"/>
      <c r="LIJ75" s="14"/>
      <c r="LIK75" s="14"/>
      <c r="LIL75" s="14"/>
      <c r="LIM75" s="14"/>
      <c r="LIN75" s="14"/>
      <c r="LIO75" s="14"/>
      <c r="LIP75" s="14"/>
      <c r="LIQ75" s="14"/>
      <c r="LIR75" s="14"/>
      <c r="LIS75" s="14"/>
      <c r="LIT75" s="14"/>
      <c r="LIU75" s="14"/>
      <c r="LIV75" s="14"/>
      <c r="LIW75" s="14"/>
      <c r="LIX75" s="14"/>
      <c r="LIY75" s="14"/>
      <c r="LIZ75" s="14"/>
      <c r="LJA75" s="14"/>
      <c r="LJB75" s="14"/>
      <c r="LJC75" s="14"/>
      <c r="LJD75" s="14"/>
      <c r="LJE75" s="14"/>
      <c r="LJF75" s="14"/>
      <c r="LJG75" s="14"/>
      <c r="LJH75" s="14"/>
      <c r="LJI75" s="14"/>
      <c r="LJJ75" s="14"/>
      <c r="LJK75" s="14"/>
      <c r="LJL75" s="14"/>
      <c r="LJM75" s="14"/>
      <c r="LJN75" s="14"/>
      <c r="LJO75" s="14"/>
      <c r="LJP75" s="14"/>
      <c r="LJQ75" s="14"/>
      <c r="LJR75" s="14"/>
      <c r="LJS75" s="14"/>
      <c r="LJT75" s="14"/>
      <c r="LJU75" s="14"/>
      <c r="LJV75" s="14"/>
      <c r="LJW75" s="14"/>
      <c r="LJX75" s="14"/>
      <c r="LJY75" s="14"/>
      <c r="LJZ75" s="14"/>
      <c r="LKA75" s="14"/>
      <c r="LKB75" s="14"/>
      <c r="LKC75" s="14"/>
      <c r="LKD75" s="14"/>
      <c r="LKE75" s="14"/>
      <c r="LKF75" s="14"/>
      <c r="LKG75" s="14"/>
      <c r="LKH75" s="14"/>
      <c r="LKI75" s="14"/>
      <c r="LKJ75" s="14"/>
      <c r="LKK75" s="14"/>
      <c r="LKL75" s="14"/>
      <c r="LKM75" s="14"/>
      <c r="LKN75" s="14"/>
      <c r="LKO75" s="14"/>
      <c r="LKP75" s="14"/>
      <c r="LKQ75" s="14"/>
      <c r="LKR75" s="14"/>
      <c r="LKS75" s="14"/>
      <c r="LKT75" s="14"/>
      <c r="LKU75" s="14"/>
      <c r="LKV75" s="14"/>
      <c r="LKW75" s="14"/>
      <c r="LKX75" s="14"/>
      <c r="LKY75" s="14"/>
      <c r="LKZ75" s="14"/>
      <c r="LLA75" s="14"/>
      <c r="LLB75" s="14"/>
      <c r="LLC75" s="14"/>
      <c r="LLD75" s="14"/>
      <c r="LLE75" s="14"/>
      <c r="LLF75" s="14"/>
      <c r="LLG75" s="14"/>
      <c r="LLH75" s="14"/>
      <c r="LLI75" s="14"/>
      <c r="LLJ75" s="14"/>
      <c r="LLK75" s="14"/>
      <c r="LLL75" s="14"/>
      <c r="LLM75" s="14"/>
      <c r="LLN75" s="14"/>
      <c r="LLO75" s="14"/>
      <c r="LLP75" s="14"/>
      <c r="LLQ75" s="14"/>
      <c r="LLR75" s="14"/>
      <c r="LLS75" s="14"/>
      <c r="LLT75" s="14"/>
      <c r="LLU75" s="14"/>
      <c r="LLV75" s="14"/>
      <c r="LLW75" s="14"/>
      <c r="LLX75" s="14"/>
      <c r="LLY75" s="14"/>
      <c r="LLZ75" s="14"/>
      <c r="LMA75" s="14"/>
      <c r="LMB75" s="14"/>
      <c r="LMC75" s="14"/>
      <c r="LMD75" s="14"/>
      <c r="LME75" s="14"/>
      <c r="LMF75" s="14"/>
      <c r="LMG75" s="14"/>
      <c r="LMH75" s="14"/>
      <c r="LMI75" s="14"/>
      <c r="LMJ75" s="14"/>
      <c r="LMK75" s="14"/>
      <c r="LML75" s="14"/>
      <c r="LMM75" s="14"/>
      <c r="LMN75" s="14"/>
      <c r="LMO75" s="14"/>
      <c r="LMP75" s="14"/>
      <c r="LMQ75" s="14"/>
      <c r="LMR75" s="14"/>
      <c r="LMS75" s="14"/>
      <c r="LMT75" s="14"/>
      <c r="LMU75" s="14"/>
      <c r="LMV75" s="14"/>
      <c r="LMW75" s="14"/>
      <c r="LMX75" s="14"/>
      <c r="LMY75" s="14"/>
      <c r="LMZ75" s="14"/>
      <c r="LNA75" s="14"/>
      <c r="LNB75" s="14"/>
      <c r="LNC75" s="14"/>
      <c r="LND75" s="14"/>
      <c r="LNE75" s="14"/>
      <c r="LNF75" s="14"/>
      <c r="LNG75" s="14"/>
      <c r="LNH75" s="14"/>
      <c r="LNI75" s="14"/>
      <c r="LNJ75" s="14"/>
      <c r="LNK75" s="14"/>
      <c r="LNL75" s="14"/>
      <c r="LNM75" s="14"/>
      <c r="LNN75" s="14"/>
      <c r="LNO75" s="14"/>
      <c r="LNP75" s="14"/>
      <c r="LNQ75" s="14"/>
      <c r="LNR75" s="14"/>
      <c r="LNS75" s="14"/>
      <c r="LNT75" s="14"/>
      <c r="LNU75" s="14"/>
      <c r="LNV75" s="14"/>
      <c r="LNW75" s="14"/>
      <c r="LNX75" s="14"/>
      <c r="LNY75" s="14"/>
      <c r="LNZ75" s="14"/>
      <c r="LOA75" s="14"/>
      <c r="LOB75" s="14"/>
      <c r="LOC75" s="14"/>
      <c r="LOD75" s="14"/>
      <c r="LOE75" s="14"/>
      <c r="LOF75" s="14"/>
      <c r="LOG75" s="14"/>
      <c r="LOH75" s="14"/>
      <c r="LOI75" s="14"/>
      <c r="LOJ75" s="14"/>
      <c r="LOK75" s="14"/>
      <c r="LOL75" s="14"/>
      <c r="LOM75" s="14"/>
      <c r="LON75" s="14"/>
      <c r="LOO75" s="14"/>
      <c r="LOP75" s="14"/>
      <c r="LOQ75" s="14"/>
      <c r="LOR75" s="14"/>
      <c r="LOS75" s="14"/>
      <c r="LOT75" s="14"/>
      <c r="LOU75" s="14"/>
      <c r="LOV75" s="14"/>
      <c r="LOW75" s="14"/>
      <c r="LOX75" s="14"/>
      <c r="LOY75" s="14"/>
      <c r="LOZ75" s="14"/>
      <c r="LPA75" s="14"/>
      <c r="LPB75" s="14"/>
      <c r="LPC75" s="14"/>
      <c r="LPD75" s="14"/>
      <c r="LPE75" s="14"/>
      <c r="LPF75" s="14"/>
      <c r="LPG75" s="14"/>
      <c r="LPH75" s="14"/>
      <c r="LPI75" s="14"/>
      <c r="LPJ75" s="14"/>
      <c r="LPK75" s="14"/>
      <c r="LPL75" s="14"/>
      <c r="LPM75" s="14"/>
      <c r="LPN75" s="14"/>
      <c r="LPO75" s="14"/>
      <c r="LPP75" s="14"/>
      <c r="LPQ75" s="14"/>
      <c r="LPR75" s="14"/>
      <c r="LPS75" s="14"/>
      <c r="LPT75" s="14"/>
      <c r="LPU75" s="14"/>
      <c r="LPV75" s="14"/>
      <c r="LPW75" s="14"/>
      <c r="LPX75" s="14"/>
      <c r="LPY75" s="14"/>
      <c r="LPZ75" s="14"/>
      <c r="LQA75" s="14"/>
      <c r="LQB75" s="14"/>
      <c r="LQC75" s="14"/>
      <c r="LQD75" s="14"/>
      <c r="LQE75" s="14"/>
      <c r="LQF75" s="14"/>
      <c r="LQG75" s="14"/>
      <c r="LQH75" s="14"/>
      <c r="LQI75" s="14"/>
      <c r="LQJ75" s="14"/>
      <c r="LQK75" s="14"/>
      <c r="LQL75" s="14"/>
      <c r="LQM75" s="14"/>
      <c r="LQN75" s="14"/>
      <c r="LQO75" s="14"/>
      <c r="LQP75" s="14"/>
      <c r="LQQ75" s="14"/>
      <c r="LQR75" s="14"/>
      <c r="LQS75" s="14"/>
      <c r="LQT75" s="14"/>
      <c r="LQU75" s="14"/>
      <c r="LQV75" s="14"/>
      <c r="LQW75" s="14"/>
      <c r="LQX75" s="14"/>
      <c r="LQY75" s="14"/>
      <c r="LQZ75" s="14"/>
      <c r="LRA75" s="14"/>
      <c r="LRB75" s="14"/>
      <c r="LRC75" s="14"/>
      <c r="LRD75" s="14"/>
      <c r="LRE75" s="14"/>
      <c r="LRF75" s="14"/>
      <c r="LRG75" s="14"/>
      <c r="LRH75" s="14"/>
      <c r="LRI75" s="14"/>
      <c r="LRJ75" s="14"/>
      <c r="LRK75" s="14"/>
      <c r="LRL75" s="14"/>
      <c r="LRM75" s="14"/>
      <c r="LRN75" s="14"/>
      <c r="LRO75" s="14"/>
      <c r="LRP75" s="14"/>
      <c r="LRQ75" s="14"/>
      <c r="LRR75" s="14"/>
      <c r="LRS75" s="14"/>
      <c r="LRT75" s="14"/>
      <c r="LRU75" s="14"/>
      <c r="LRV75" s="14"/>
      <c r="LRW75" s="14"/>
      <c r="LRX75" s="14"/>
      <c r="LRY75" s="14"/>
      <c r="LRZ75" s="14"/>
      <c r="LSA75" s="14"/>
      <c r="LSB75" s="14"/>
      <c r="LSC75" s="14"/>
      <c r="LSD75" s="14"/>
      <c r="LSE75" s="14"/>
      <c r="LSF75" s="14"/>
      <c r="LSG75" s="14"/>
      <c r="LSH75" s="14"/>
      <c r="LSI75" s="14"/>
      <c r="LSJ75" s="14"/>
      <c r="LSK75" s="14"/>
      <c r="LSL75" s="14"/>
      <c r="LSM75" s="14"/>
      <c r="LSN75" s="14"/>
      <c r="LSO75" s="14"/>
      <c r="LSP75" s="14"/>
      <c r="LSQ75" s="14"/>
      <c r="LSR75" s="14"/>
      <c r="LSS75" s="14"/>
      <c r="LST75" s="14"/>
      <c r="LSU75" s="14"/>
      <c r="LSV75" s="14"/>
      <c r="LSW75" s="14"/>
      <c r="LSX75" s="14"/>
      <c r="LSY75" s="14"/>
      <c r="LSZ75" s="14"/>
      <c r="LTA75" s="14"/>
      <c r="LTB75" s="14"/>
      <c r="LTC75" s="14"/>
      <c r="LTD75" s="14"/>
      <c r="LTE75" s="14"/>
      <c r="LTF75" s="14"/>
      <c r="LTG75" s="14"/>
      <c r="LTH75" s="14"/>
      <c r="LTI75" s="14"/>
      <c r="LTJ75" s="14"/>
      <c r="LTK75" s="14"/>
      <c r="LTL75" s="14"/>
      <c r="LTM75" s="14"/>
      <c r="LTN75" s="14"/>
      <c r="LTO75" s="14"/>
      <c r="LTP75" s="14"/>
      <c r="LTQ75" s="14"/>
      <c r="LTR75" s="14"/>
      <c r="LTS75" s="14"/>
      <c r="LTT75" s="14"/>
      <c r="LTU75" s="14"/>
      <c r="LTV75" s="14"/>
      <c r="LTW75" s="14"/>
      <c r="LTX75" s="14"/>
      <c r="LTY75" s="14"/>
      <c r="LTZ75" s="14"/>
      <c r="LUA75" s="14"/>
      <c r="LUB75" s="14"/>
      <c r="LUC75" s="14"/>
      <c r="LUD75" s="14"/>
      <c r="LUE75" s="14"/>
      <c r="LUF75" s="14"/>
      <c r="LUG75" s="14"/>
      <c r="LUH75" s="14"/>
      <c r="LUI75" s="14"/>
      <c r="LUJ75" s="14"/>
      <c r="LUK75" s="14"/>
      <c r="LUL75" s="14"/>
      <c r="LUM75" s="14"/>
      <c r="LUN75" s="14"/>
      <c r="LUO75" s="14"/>
      <c r="LUP75" s="14"/>
      <c r="LUQ75" s="14"/>
      <c r="LUR75" s="14"/>
      <c r="LUS75" s="14"/>
      <c r="LUT75" s="14"/>
      <c r="LUU75" s="14"/>
      <c r="LUV75" s="14"/>
      <c r="LUW75" s="14"/>
      <c r="LUX75" s="14"/>
      <c r="LUY75" s="14"/>
      <c r="LUZ75" s="14"/>
      <c r="LVA75" s="14"/>
      <c r="LVB75" s="14"/>
      <c r="LVC75" s="14"/>
      <c r="LVD75" s="14"/>
      <c r="LVE75" s="14"/>
      <c r="LVF75" s="14"/>
      <c r="LVG75" s="14"/>
      <c r="LVH75" s="14"/>
      <c r="LVI75" s="14"/>
      <c r="LVJ75" s="14"/>
      <c r="LVK75" s="14"/>
      <c r="LVL75" s="14"/>
      <c r="LVM75" s="14"/>
      <c r="LVN75" s="14"/>
      <c r="LVO75" s="14"/>
      <c r="LVP75" s="14"/>
      <c r="LVQ75" s="14"/>
      <c r="LVR75" s="14"/>
      <c r="LVS75" s="14"/>
      <c r="LVT75" s="14"/>
      <c r="LVU75" s="14"/>
      <c r="LVV75" s="14"/>
      <c r="LVW75" s="14"/>
      <c r="LVX75" s="14"/>
      <c r="LVY75" s="14"/>
      <c r="LVZ75" s="14"/>
      <c r="LWA75" s="14"/>
      <c r="LWB75" s="14"/>
      <c r="LWC75" s="14"/>
      <c r="LWD75" s="14"/>
      <c r="LWE75" s="14"/>
      <c r="LWF75" s="14"/>
      <c r="LWG75" s="14"/>
      <c r="LWH75" s="14"/>
      <c r="LWI75" s="14"/>
      <c r="LWJ75" s="14"/>
      <c r="LWK75" s="14"/>
      <c r="LWL75" s="14"/>
      <c r="LWM75" s="14"/>
      <c r="LWN75" s="14"/>
      <c r="LWO75" s="14"/>
      <c r="LWP75" s="14"/>
      <c r="LWQ75" s="14"/>
      <c r="LWR75" s="14"/>
      <c r="LWS75" s="14"/>
      <c r="LWT75" s="14"/>
      <c r="LWU75" s="14"/>
      <c r="LWV75" s="14"/>
      <c r="LWW75" s="14"/>
      <c r="LWX75" s="14"/>
      <c r="LWY75" s="14"/>
      <c r="LWZ75" s="14"/>
      <c r="LXA75" s="14"/>
      <c r="LXB75" s="14"/>
      <c r="LXC75" s="14"/>
      <c r="LXD75" s="14"/>
      <c r="LXE75" s="14"/>
      <c r="LXF75" s="14"/>
      <c r="LXG75" s="14"/>
      <c r="LXH75" s="14"/>
      <c r="LXI75" s="14"/>
      <c r="LXJ75" s="14"/>
      <c r="LXK75" s="14"/>
      <c r="LXL75" s="14"/>
      <c r="LXM75" s="14"/>
      <c r="LXN75" s="14"/>
      <c r="LXO75" s="14"/>
      <c r="LXP75" s="14"/>
      <c r="LXQ75" s="14"/>
      <c r="LXR75" s="14"/>
      <c r="LXS75" s="14"/>
      <c r="LXT75" s="14"/>
      <c r="LXU75" s="14"/>
      <c r="LXV75" s="14"/>
      <c r="LXW75" s="14"/>
      <c r="LXX75" s="14"/>
      <c r="LXY75" s="14"/>
      <c r="LXZ75" s="14"/>
      <c r="LYA75" s="14"/>
      <c r="LYB75" s="14"/>
      <c r="LYC75" s="14"/>
      <c r="LYD75" s="14"/>
      <c r="LYE75" s="14"/>
      <c r="LYF75" s="14"/>
      <c r="LYG75" s="14"/>
      <c r="LYH75" s="14"/>
      <c r="LYI75" s="14"/>
      <c r="LYJ75" s="14"/>
      <c r="LYK75" s="14"/>
      <c r="LYL75" s="14"/>
      <c r="LYM75" s="14"/>
      <c r="LYN75" s="14"/>
      <c r="LYO75" s="14"/>
      <c r="LYP75" s="14"/>
      <c r="LYQ75" s="14"/>
      <c r="LYR75" s="14"/>
      <c r="LYS75" s="14"/>
      <c r="LYT75" s="14"/>
      <c r="LYU75" s="14"/>
      <c r="LYV75" s="14"/>
      <c r="LYW75" s="14"/>
      <c r="LYX75" s="14"/>
      <c r="LYY75" s="14"/>
      <c r="LYZ75" s="14"/>
      <c r="LZA75" s="14"/>
      <c r="LZB75" s="14"/>
      <c r="LZC75" s="14"/>
      <c r="LZD75" s="14"/>
      <c r="LZE75" s="14"/>
      <c r="LZF75" s="14"/>
      <c r="LZG75" s="14"/>
      <c r="LZH75" s="14"/>
      <c r="LZI75" s="14"/>
      <c r="LZJ75" s="14"/>
      <c r="LZK75" s="14"/>
      <c r="LZL75" s="14"/>
      <c r="LZM75" s="14"/>
      <c r="LZN75" s="14"/>
      <c r="LZO75" s="14"/>
      <c r="LZP75" s="14"/>
      <c r="LZQ75" s="14"/>
      <c r="LZR75" s="14"/>
      <c r="LZS75" s="14"/>
      <c r="LZT75" s="14"/>
      <c r="LZU75" s="14"/>
      <c r="LZV75" s="14"/>
      <c r="LZW75" s="14"/>
      <c r="LZX75" s="14"/>
      <c r="LZY75" s="14"/>
      <c r="LZZ75" s="14"/>
      <c r="MAA75" s="14"/>
      <c r="MAB75" s="14"/>
      <c r="MAC75" s="14"/>
      <c r="MAD75" s="14"/>
      <c r="MAE75" s="14"/>
      <c r="MAF75" s="14"/>
      <c r="MAG75" s="14"/>
      <c r="MAH75" s="14"/>
      <c r="MAI75" s="14"/>
      <c r="MAJ75" s="14"/>
      <c r="MAK75" s="14"/>
      <c r="MAL75" s="14"/>
      <c r="MAM75" s="14"/>
      <c r="MAN75" s="14"/>
      <c r="MAO75" s="14"/>
      <c r="MAP75" s="14"/>
      <c r="MAQ75" s="14"/>
      <c r="MAR75" s="14"/>
      <c r="MAS75" s="14"/>
      <c r="MAT75" s="14"/>
      <c r="MAU75" s="14"/>
      <c r="MAV75" s="14"/>
      <c r="MAW75" s="14"/>
      <c r="MAX75" s="14"/>
      <c r="MAY75" s="14"/>
      <c r="MAZ75" s="14"/>
      <c r="MBA75" s="14"/>
      <c r="MBB75" s="14"/>
      <c r="MBC75" s="14"/>
      <c r="MBD75" s="14"/>
      <c r="MBE75" s="14"/>
      <c r="MBF75" s="14"/>
      <c r="MBG75" s="14"/>
      <c r="MBH75" s="14"/>
      <c r="MBI75" s="14"/>
      <c r="MBJ75" s="14"/>
      <c r="MBK75" s="14"/>
      <c r="MBL75" s="14"/>
      <c r="MBM75" s="14"/>
      <c r="MBN75" s="14"/>
      <c r="MBO75" s="14"/>
      <c r="MBP75" s="14"/>
      <c r="MBQ75" s="14"/>
      <c r="MBR75" s="14"/>
      <c r="MBS75" s="14"/>
      <c r="MBT75" s="14"/>
      <c r="MBU75" s="14"/>
      <c r="MBV75" s="14"/>
      <c r="MBW75" s="14"/>
      <c r="MBX75" s="14"/>
      <c r="MBY75" s="14"/>
      <c r="MBZ75" s="14"/>
      <c r="MCA75" s="14"/>
      <c r="MCB75" s="14"/>
      <c r="MCC75" s="14"/>
      <c r="MCD75" s="14"/>
      <c r="MCE75" s="14"/>
      <c r="MCF75" s="14"/>
      <c r="MCG75" s="14"/>
      <c r="MCH75" s="14"/>
      <c r="MCI75" s="14"/>
      <c r="MCJ75" s="14"/>
      <c r="MCK75" s="14"/>
      <c r="MCL75" s="14"/>
      <c r="MCM75" s="14"/>
      <c r="MCN75" s="14"/>
      <c r="MCO75" s="14"/>
      <c r="MCP75" s="14"/>
      <c r="MCQ75" s="14"/>
      <c r="MCR75" s="14"/>
      <c r="MCS75" s="14"/>
      <c r="MCT75" s="14"/>
      <c r="MCU75" s="14"/>
      <c r="MCV75" s="14"/>
      <c r="MCW75" s="14"/>
      <c r="MCX75" s="14"/>
      <c r="MCY75" s="14"/>
      <c r="MCZ75" s="14"/>
      <c r="MDA75" s="14"/>
      <c r="MDB75" s="14"/>
      <c r="MDC75" s="14"/>
      <c r="MDD75" s="14"/>
      <c r="MDE75" s="14"/>
      <c r="MDF75" s="14"/>
      <c r="MDG75" s="14"/>
      <c r="MDH75" s="14"/>
      <c r="MDI75" s="14"/>
      <c r="MDJ75" s="14"/>
      <c r="MDK75" s="14"/>
      <c r="MDL75" s="14"/>
      <c r="MDM75" s="14"/>
      <c r="MDN75" s="14"/>
      <c r="MDO75" s="14"/>
      <c r="MDP75" s="14"/>
      <c r="MDQ75" s="14"/>
      <c r="MDR75" s="14"/>
      <c r="MDS75" s="14"/>
      <c r="MDT75" s="14"/>
      <c r="MDU75" s="14"/>
      <c r="MDV75" s="14"/>
      <c r="MDW75" s="14"/>
      <c r="MDX75" s="14"/>
      <c r="MDY75" s="14"/>
      <c r="MDZ75" s="14"/>
      <c r="MEA75" s="14"/>
      <c r="MEB75" s="14"/>
      <c r="MEC75" s="14"/>
      <c r="MED75" s="14"/>
      <c r="MEE75" s="14"/>
      <c r="MEF75" s="14"/>
      <c r="MEG75" s="14"/>
      <c r="MEH75" s="14"/>
      <c r="MEI75" s="14"/>
      <c r="MEJ75" s="14"/>
      <c r="MEK75" s="14"/>
      <c r="MEL75" s="14"/>
      <c r="MEM75" s="14"/>
      <c r="MEN75" s="14"/>
      <c r="MEO75" s="14"/>
      <c r="MEP75" s="14"/>
      <c r="MEQ75" s="14"/>
      <c r="MER75" s="14"/>
      <c r="MES75" s="14"/>
      <c r="MET75" s="14"/>
      <c r="MEU75" s="14"/>
      <c r="MEV75" s="14"/>
      <c r="MEW75" s="14"/>
      <c r="MEX75" s="14"/>
      <c r="MEY75" s="14"/>
      <c r="MEZ75" s="14"/>
      <c r="MFA75" s="14"/>
      <c r="MFB75" s="14"/>
      <c r="MFC75" s="14"/>
      <c r="MFD75" s="14"/>
      <c r="MFE75" s="14"/>
      <c r="MFF75" s="14"/>
      <c r="MFG75" s="14"/>
      <c r="MFH75" s="14"/>
      <c r="MFI75" s="14"/>
      <c r="MFJ75" s="14"/>
      <c r="MFK75" s="14"/>
      <c r="MFL75" s="14"/>
      <c r="MFM75" s="14"/>
      <c r="MFN75" s="14"/>
      <c r="MFO75" s="14"/>
      <c r="MFP75" s="14"/>
      <c r="MFQ75" s="14"/>
      <c r="MFR75" s="14"/>
      <c r="MFS75" s="14"/>
      <c r="MFT75" s="14"/>
      <c r="MFU75" s="14"/>
      <c r="MFV75" s="14"/>
      <c r="MFW75" s="14"/>
      <c r="MFX75" s="14"/>
      <c r="MFY75" s="14"/>
      <c r="MFZ75" s="14"/>
      <c r="MGA75" s="14"/>
      <c r="MGB75" s="14"/>
      <c r="MGC75" s="14"/>
      <c r="MGD75" s="14"/>
      <c r="MGE75" s="14"/>
      <c r="MGF75" s="14"/>
      <c r="MGG75" s="14"/>
      <c r="MGH75" s="14"/>
      <c r="MGI75" s="14"/>
      <c r="MGJ75" s="14"/>
      <c r="MGK75" s="14"/>
      <c r="MGL75" s="14"/>
      <c r="MGM75" s="14"/>
      <c r="MGN75" s="14"/>
      <c r="MGO75" s="14"/>
      <c r="MGP75" s="14"/>
      <c r="MGQ75" s="14"/>
      <c r="MGR75" s="14"/>
      <c r="MGS75" s="14"/>
      <c r="MGT75" s="14"/>
      <c r="MGU75" s="14"/>
      <c r="MGV75" s="14"/>
      <c r="MGW75" s="14"/>
      <c r="MGX75" s="14"/>
      <c r="MGY75" s="14"/>
      <c r="MGZ75" s="14"/>
      <c r="MHA75" s="14"/>
      <c r="MHB75" s="14"/>
      <c r="MHC75" s="14"/>
      <c r="MHD75" s="14"/>
      <c r="MHE75" s="14"/>
      <c r="MHF75" s="14"/>
      <c r="MHG75" s="14"/>
      <c r="MHH75" s="14"/>
      <c r="MHI75" s="14"/>
      <c r="MHJ75" s="14"/>
      <c r="MHK75" s="14"/>
      <c r="MHL75" s="14"/>
      <c r="MHM75" s="14"/>
      <c r="MHN75" s="14"/>
      <c r="MHO75" s="14"/>
      <c r="MHP75" s="14"/>
      <c r="MHQ75" s="14"/>
      <c r="MHR75" s="14"/>
      <c r="MHS75" s="14"/>
      <c r="MHT75" s="14"/>
      <c r="MHU75" s="14"/>
      <c r="MHV75" s="14"/>
      <c r="MHW75" s="14"/>
      <c r="MHX75" s="14"/>
      <c r="MHY75" s="14"/>
      <c r="MHZ75" s="14"/>
      <c r="MIA75" s="14"/>
      <c r="MIB75" s="14"/>
      <c r="MIC75" s="14"/>
      <c r="MID75" s="14"/>
      <c r="MIE75" s="14"/>
      <c r="MIF75" s="14"/>
      <c r="MIG75" s="14"/>
      <c r="MIH75" s="14"/>
      <c r="MII75" s="14"/>
      <c r="MIJ75" s="14"/>
      <c r="MIK75" s="14"/>
      <c r="MIL75" s="14"/>
      <c r="MIM75" s="14"/>
      <c r="MIN75" s="14"/>
      <c r="MIO75" s="14"/>
      <c r="MIP75" s="14"/>
      <c r="MIQ75" s="14"/>
      <c r="MIR75" s="14"/>
      <c r="MIS75" s="14"/>
      <c r="MIT75" s="14"/>
      <c r="MIU75" s="14"/>
      <c r="MIV75" s="14"/>
      <c r="MIW75" s="14"/>
      <c r="MIX75" s="14"/>
      <c r="MIY75" s="14"/>
      <c r="MIZ75" s="14"/>
      <c r="MJA75" s="14"/>
      <c r="MJB75" s="14"/>
      <c r="MJC75" s="14"/>
      <c r="MJD75" s="14"/>
      <c r="MJE75" s="14"/>
      <c r="MJF75" s="14"/>
      <c r="MJG75" s="14"/>
      <c r="MJH75" s="14"/>
      <c r="MJI75" s="14"/>
      <c r="MJJ75" s="14"/>
      <c r="MJK75" s="14"/>
      <c r="MJL75" s="14"/>
      <c r="MJM75" s="14"/>
      <c r="MJN75" s="14"/>
      <c r="MJO75" s="14"/>
      <c r="MJP75" s="14"/>
      <c r="MJQ75" s="14"/>
      <c r="MJR75" s="14"/>
      <c r="MJS75" s="14"/>
      <c r="MJT75" s="14"/>
      <c r="MJU75" s="14"/>
      <c r="MJV75" s="14"/>
      <c r="MJW75" s="14"/>
      <c r="MJX75" s="14"/>
      <c r="MJY75" s="14"/>
      <c r="MJZ75" s="14"/>
      <c r="MKA75" s="14"/>
      <c r="MKB75" s="14"/>
      <c r="MKC75" s="14"/>
      <c r="MKD75" s="14"/>
      <c r="MKE75" s="14"/>
      <c r="MKF75" s="14"/>
      <c r="MKG75" s="14"/>
      <c r="MKH75" s="14"/>
      <c r="MKI75" s="14"/>
      <c r="MKJ75" s="14"/>
      <c r="MKK75" s="14"/>
      <c r="MKL75" s="14"/>
      <c r="MKM75" s="14"/>
      <c r="MKN75" s="14"/>
      <c r="MKO75" s="14"/>
      <c r="MKP75" s="14"/>
      <c r="MKQ75" s="14"/>
      <c r="MKR75" s="14"/>
      <c r="MKS75" s="14"/>
      <c r="MKT75" s="14"/>
      <c r="MKU75" s="14"/>
      <c r="MKV75" s="14"/>
      <c r="MKW75" s="14"/>
      <c r="MKX75" s="14"/>
      <c r="MKY75" s="14"/>
      <c r="MKZ75" s="14"/>
      <c r="MLA75" s="14"/>
      <c r="MLB75" s="14"/>
      <c r="MLC75" s="14"/>
      <c r="MLD75" s="14"/>
      <c r="MLE75" s="14"/>
      <c r="MLF75" s="14"/>
      <c r="MLG75" s="14"/>
      <c r="MLH75" s="14"/>
      <c r="MLI75" s="14"/>
      <c r="MLJ75" s="14"/>
      <c r="MLK75" s="14"/>
      <c r="MLL75" s="14"/>
      <c r="MLM75" s="14"/>
      <c r="MLN75" s="14"/>
      <c r="MLO75" s="14"/>
      <c r="MLP75" s="14"/>
      <c r="MLQ75" s="14"/>
      <c r="MLR75" s="14"/>
      <c r="MLS75" s="14"/>
      <c r="MLT75" s="14"/>
      <c r="MLU75" s="14"/>
      <c r="MLV75" s="14"/>
      <c r="MLW75" s="14"/>
      <c r="MLX75" s="14"/>
      <c r="MLY75" s="14"/>
      <c r="MLZ75" s="14"/>
      <c r="MMA75" s="14"/>
      <c r="MMB75" s="14"/>
      <c r="MMC75" s="14"/>
      <c r="MMD75" s="14"/>
      <c r="MME75" s="14"/>
      <c r="MMF75" s="14"/>
      <c r="MMG75" s="14"/>
      <c r="MMH75" s="14"/>
      <c r="MMI75" s="14"/>
      <c r="MMJ75" s="14"/>
      <c r="MMK75" s="14"/>
      <c r="MML75" s="14"/>
      <c r="MMM75" s="14"/>
      <c r="MMN75" s="14"/>
      <c r="MMO75" s="14"/>
      <c r="MMP75" s="14"/>
      <c r="MMQ75" s="14"/>
      <c r="MMR75" s="14"/>
      <c r="MMS75" s="14"/>
      <c r="MMT75" s="14"/>
      <c r="MMU75" s="14"/>
      <c r="MMV75" s="14"/>
      <c r="MMW75" s="14"/>
      <c r="MMX75" s="14"/>
      <c r="MMY75" s="14"/>
      <c r="MMZ75" s="14"/>
      <c r="MNA75" s="14"/>
      <c r="MNB75" s="14"/>
      <c r="MNC75" s="14"/>
      <c r="MND75" s="14"/>
      <c r="MNE75" s="14"/>
      <c r="MNF75" s="14"/>
      <c r="MNG75" s="14"/>
      <c r="MNH75" s="14"/>
      <c r="MNI75" s="14"/>
      <c r="MNJ75" s="14"/>
      <c r="MNK75" s="14"/>
      <c r="MNL75" s="14"/>
      <c r="MNM75" s="14"/>
      <c r="MNN75" s="14"/>
      <c r="MNO75" s="14"/>
      <c r="MNP75" s="14"/>
      <c r="MNQ75" s="14"/>
      <c r="MNR75" s="14"/>
      <c r="MNS75" s="14"/>
      <c r="MNT75" s="14"/>
      <c r="MNU75" s="14"/>
      <c r="MNV75" s="14"/>
      <c r="MNW75" s="14"/>
      <c r="MNX75" s="14"/>
      <c r="MNY75" s="14"/>
      <c r="MNZ75" s="14"/>
      <c r="MOA75" s="14"/>
      <c r="MOB75" s="14"/>
      <c r="MOC75" s="14"/>
      <c r="MOD75" s="14"/>
      <c r="MOE75" s="14"/>
      <c r="MOF75" s="14"/>
      <c r="MOG75" s="14"/>
      <c r="MOH75" s="14"/>
      <c r="MOI75" s="14"/>
      <c r="MOJ75" s="14"/>
      <c r="MOK75" s="14"/>
      <c r="MOL75" s="14"/>
      <c r="MOM75" s="14"/>
      <c r="MON75" s="14"/>
      <c r="MOO75" s="14"/>
      <c r="MOP75" s="14"/>
      <c r="MOQ75" s="14"/>
      <c r="MOR75" s="14"/>
      <c r="MOS75" s="14"/>
      <c r="MOT75" s="14"/>
      <c r="MOU75" s="14"/>
      <c r="MOV75" s="14"/>
      <c r="MOW75" s="14"/>
      <c r="MOX75" s="14"/>
      <c r="MOY75" s="14"/>
      <c r="MOZ75" s="14"/>
      <c r="MPA75" s="14"/>
      <c r="MPB75" s="14"/>
      <c r="MPC75" s="14"/>
      <c r="MPD75" s="14"/>
      <c r="MPE75" s="14"/>
      <c r="MPF75" s="14"/>
      <c r="MPG75" s="14"/>
      <c r="MPH75" s="14"/>
      <c r="MPI75" s="14"/>
      <c r="MPJ75" s="14"/>
      <c r="MPK75" s="14"/>
      <c r="MPL75" s="14"/>
      <c r="MPM75" s="14"/>
      <c r="MPN75" s="14"/>
      <c r="MPO75" s="14"/>
      <c r="MPP75" s="14"/>
      <c r="MPQ75" s="14"/>
      <c r="MPR75" s="14"/>
      <c r="MPS75" s="14"/>
      <c r="MPT75" s="14"/>
      <c r="MPU75" s="14"/>
      <c r="MPV75" s="14"/>
      <c r="MPW75" s="14"/>
      <c r="MPX75" s="14"/>
      <c r="MPY75" s="14"/>
      <c r="MPZ75" s="14"/>
      <c r="MQA75" s="14"/>
      <c r="MQB75" s="14"/>
      <c r="MQC75" s="14"/>
      <c r="MQD75" s="14"/>
      <c r="MQE75" s="14"/>
      <c r="MQF75" s="14"/>
      <c r="MQG75" s="14"/>
      <c r="MQH75" s="14"/>
      <c r="MQI75" s="14"/>
      <c r="MQJ75" s="14"/>
      <c r="MQK75" s="14"/>
      <c r="MQL75" s="14"/>
      <c r="MQM75" s="14"/>
      <c r="MQN75" s="14"/>
      <c r="MQO75" s="14"/>
      <c r="MQP75" s="14"/>
      <c r="MQQ75" s="14"/>
      <c r="MQR75" s="14"/>
      <c r="MQS75" s="14"/>
      <c r="MQT75" s="14"/>
      <c r="MQU75" s="14"/>
      <c r="MQV75" s="14"/>
      <c r="MQW75" s="14"/>
      <c r="MQX75" s="14"/>
      <c r="MQY75" s="14"/>
      <c r="MQZ75" s="14"/>
      <c r="MRA75" s="14"/>
      <c r="MRB75" s="14"/>
      <c r="MRC75" s="14"/>
      <c r="MRD75" s="14"/>
      <c r="MRE75" s="14"/>
      <c r="MRF75" s="14"/>
      <c r="MRG75" s="14"/>
      <c r="MRH75" s="14"/>
      <c r="MRI75" s="14"/>
      <c r="MRJ75" s="14"/>
      <c r="MRK75" s="14"/>
      <c r="MRL75" s="14"/>
      <c r="MRM75" s="14"/>
      <c r="MRN75" s="14"/>
      <c r="MRO75" s="14"/>
      <c r="MRP75" s="14"/>
      <c r="MRQ75" s="14"/>
      <c r="MRR75" s="14"/>
      <c r="MRS75" s="14"/>
      <c r="MRT75" s="14"/>
      <c r="MRU75" s="14"/>
      <c r="MRV75" s="14"/>
      <c r="MRW75" s="14"/>
      <c r="MRX75" s="14"/>
      <c r="MRY75" s="14"/>
      <c r="MRZ75" s="14"/>
      <c r="MSA75" s="14"/>
      <c r="MSB75" s="14"/>
      <c r="MSC75" s="14"/>
      <c r="MSD75" s="14"/>
      <c r="MSE75" s="14"/>
      <c r="MSF75" s="14"/>
      <c r="MSG75" s="14"/>
      <c r="MSH75" s="14"/>
      <c r="MSI75" s="14"/>
      <c r="MSJ75" s="14"/>
      <c r="MSK75" s="14"/>
      <c r="MSL75" s="14"/>
      <c r="MSM75" s="14"/>
      <c r="MSN75" s="14"/>
      <c r="MSO75" s="14"/>
      <c r="MSP75" s="14"/>
      <c r="MSQ75" s="14"/>
      <c r="MSR75" s="14"/>
      <c r="MSS75" s="14"/>
      <c r="MST75" s="14"/>
      <c r="MSU75" s="14"/>
      <c r="MSV75" s="14"/>
      <c r="MSW75" s="14"/>
      <c r="MSX75" s="14"/>
      <c r="MSY75" s="14"/>
      <c r="MSZ75" s="14"/>
      <c r="MTA75" s="14"/>
      <c r="MTB75" s="14"/>
      <c r="MTC75" s="14"/>
      <c r="MTD75" s="14"/>
      <c r="MTE75" s="14"/>
      <c r="MTF75" s="14"/>
      <c r="MTG75" s="14"/>
      <c r="MTH75" s="14"/>
      <c r="MTI75" s="14"/>
      <c r="MTJ75" s="14"/>
      <c r="MTK75" s="14"/>
      <c r="MTL75" s="14"/>
      <c r="MTM75" s="14"/>
      <c r="MTN75" s="14"/>
      <c r="MTO75" s="14"/>
      <c r="MTP75" s="14"/>
      <c r="MTQ75" s="14"/>
      <c r="MTR75" s="14"/>
      <c r="MTS75" s="14"/>
      <c r="MTT75" s="14"/>
      <c r="MTU75" s="14"/>
      <c r="MTV75" s="14"/>
      <c r="MTW75" s="14"/>
      <c r="MTX75" s="14"/>
      <c r="MTY75" s="14"/>
      <c r="MTZ75" s="14"/>
      <c r="MUA75" s="14"/>
      <c r="MUB75" s="14"/>
      <c r="MUC75" s="14"/>
      <c r="MUD75" s="14"/>
      <c r="MUE75" s="14"/>
      <c r="MUF75" s="14"/>
      <c r="MUG75" s="14"/>
      <c r="MUH75" s="14"/>
      <c r="MUI75" s="14"/>
      <c r="MUJ75" s="14"/>
      <c r="MUK75" s="14"/>
      <c r="MUL75" s="14"/>
      <c r="MUM75" s="14"/>
      <c r="MUN75" s="14"/>
      <c r="MUO75" s="14"/>
      <c r="MUP75" s="14"/>
      <c r="MUQ75" s="14"/>
      <c r="MUR75" s="14"/>
      <c r="MUS75" s="14"/>
      <c r="MUT75" s="14"/>
      <c r="MUU75" s="14"/>
      <c r="MUV75" s="14"/>
      <c r="MUW75" s="14"/>
      <c r="MUX75" s="14"/>
      <c r="MUY75" s="14"/>
      <c r="MUZ75" s="14"/>
      <c r="MVA75" s="14"/>
      <c r="MVB75" s="14"/>
      <c r="MVC75" s="14"/>
      <c r="MVD75" s="14"/>
      <c r="MVE75" s="14"/>
      <c r="MVF75" s="14"/>
      <c r="MVG75" s="14"/>
      <c r="MVH75" s="14"/>
      <c r="MVI75" s="14"/>
      <c r="MVJ75" s="14"/>
      <c r="MVK75" s="14"/>
      <c r="MVL75" s="14"/>
      <c r="MVM75" s="14"/>
      <c r="MVN75" s="14"/>
      <c r="MVO75" s="14"/>
      <c r="MVP75" s="14"/>
      <c r="MVQ75" s="14"/>
      <c r="MVR75" s="14"/>
      <c r="MVS75" s="14"/>
      <c r="MVT75" s="14"/>
      <c r="MVU75" s="14"/>
      <c r="MVV75" s="14"/>
      <c r="MVW75" s="14"/>
      <c r="MVX75" s="14"/>
      <c r="MVY75" s="14"/>
      <c r="MVZ75" s="14"/>
      <c r="MWA75" s="14"/>
      <c r="MWB75" s="14"/>
      <c r="MWC75" s="14"/>
      <c r="MWD75" s="14"/>
      <c r="MWE75" s="14"/>
      <c r="MWF75" s="14"/>
      <c r="MWG75" s="14"/>
      <c r="MWH75" s="14"/>
      <c r="MWI75" s="14"/>
      <c r="MWJ75" s="14"/>
      <c r="MWK75" s="14"/>
      <c r="MWL75" s="14"/>
      <c r="MWM75" s="14"/>
      <c r="MWN75" s="14"/>
      <c r="MWO75" s="14"/>
      <c r="MWP75" s="14"/>
      <c r="MWQ75" s="14"/>
      <c r="MWR75" s="14"/>
      <c r="MWS75" s="14"/>
      <c r="MWT75" s="14"/>
      <c r="MWU75" s="14"/>
      <c r="MWV75" s="14"/>
      <c r="MWW75" s="14"/>
      <c r="MWX75" s="14"/>
      <c r="MWY75" s="14"/>
      <c r="MWZ75" s="14"/>
      <c r="MXA75" s="14"/>
      <c r="MXB75" s="14"/>
      <c r="MXC75" s="14"/>
      <c r="MXD75" s="14"/>
      <c r="MXE75" s="14"/>
      <c r="MXF75" s="14"/>
      <c r="MXG75" s="14"/>
      <c r="MXH75" s="14"/>
      <c r="MXI75" s="14"/>
      <c r="MXJ75" s="14"/>
      <c r="MXK75" s="14"/>
      <c r="MXL75" s="14"/>
      <c r="MXM75" s="14"/>
      <c r="MXN75" s="14"/>
      <c r="MXO75" s="14"/>
      <c r="MXP75" s="14"/>
      <c r="MXQ75" s="14"/>
      <c r="MXR75" s="14"/>
      <c r="MXS75" s="14"/>
      <c r="MXT75" s="14"/>
      <c r="MXU75" s="14"/>
      <c r="MXV75" s="14"/>
      <c r="MXW75" s="14"/>
      <c r="MXX75" s="14"/>
      <c r="MXY75" s="14"/>
      <c r="MXZ75" s="14"/>
      <c r="MYA75" s="14"/>
      <c r="MYB75" s="14"/>
      <c r="MYC75" s="14"/>
      <c r="MYD75" s="14"/>
      <c r="MYE75" s="14"/>
      <c r="MYF75" s="14"/>
      <c r="MYG75" s="14"/>
      <c r="MYH75" s="14"/>
      <c r="MYI75" s="14"/>
      <c r="MYJ75" s="14"/>
      <c r="MYK75" s="14"/>
      <c r="MYL75" s="14"/>
      <c r="MYM75" s="14"/>
      <c r="MYN75" s="14"/>
      <c r="MYO75" s="14"/>
      <c r="MYP75" s="14"/>
      <c r="MYQ75" s="14"/>
      <c r="MYR75" s="14"/>
      <c r="MYS75" s="14"/>
      <c r="MYT75" s="14"/>
      <c r="MYU75" s="14"/>
      <c r="MYV75" s="14"/>
      <c r="MYW75" s="14"/>
      <c r="MYX75" s="14"/>
      <c r="MYY75" s="14"/>
      <c r="MYZ75" s="14"/>
      <c r="MZA75" s="14"/>
      <c r="MZB75" s="14"/>
      <c r="MZC75" s="14"/>
      <c r="MZD75" s="14"/>
      <c r="MZE75" s="14"/>
      <c r="MZF75" s="14"/>
      <c r="MZG75" s="14"/>
      <c r="MZH75" s="14"/>
      <c r="MZI75" s="14"/>
      <c r="MZJ75" s="14"/>
      <c r="MZK75" s="14"/>
      <c r="MZL75" s="14"/>
      <c r="MZM75" s="14"/>
      <c r="MZN75" s="14"/>
      <c r="MZO75" s="14"/>
      <c r="MZP75" s="14"/>
      <c r="MZQ75" s="14"/>
      <c r="MZR75" s="14"/>
      <c r="MZS75" s="14"/>
      <c r="MZT75" s="14"/>
      <c r="MZU75" s="14"/>
      <c r="MZV75" s="14"/>
      <c r="MZW75" s="14"/>
      <c r="MZX75" s="14"/>
      <c r="MZY75" s="14"/>
      <c r="MZZ75" s="14"/>
      <c r="NAA75" s="14"/>
      <c r="NAB75" s="14"/>
      <c r="NAC75" s="14"/>
      <c r="NAD75" s="14"/>
      <c r="NAE75" s="14"/>
      <c r="NAF75" s="14"/>
      <c r="NAG75" s="14"/>
      <c r="NAH75" s="14"/>
      <c r="NAI75" s="14"/>
      <c r="NAJ75" s="14"/>
      <c r="NAK75" s="14"/>
      <c r="NAL75" s="14"/>
      <c r="NAM75" s="14"/>
      <c r="NAN75" s="14"/>
      <c r="NAO75" s="14"/>
      <c r="NAP75" s="14"/>
      <c r="NAQ75" s="14"/>
      <c r="NAR75" s="14"/>
      <c r="NAS75" s="14"/>
      <c r="NAT75" s="14"/>
      <c r="NAU75" s="14"/>
      <c r="NAV75" s="14"/>
      <c r="NAW75" s="14"/>
      <c r="NAX75" s="14"/>
      <c r="NAY75" s="14"/>
      <c r="NAZ75" s="14"/>
      <c r="NBA75" s="14"/>
      <c r="NBB75" s="14"/>
      <c r="NBC75" s="14"/>
      <c r="NBD75" s="14"/>
      <c r="NBE75" s="14"/>
      <c r="NBF75" s="14"/>
      <c r="NBG75" s="14"/>
      <c r="NBH75" s="14"/>
      <c r="NBI75" s="14"/>
      <c r="NBJ75" s="14"/>
      <c r="NBK75" s="14"/>
      <c r="NBL75" s="14"/>
      <c r="NBM75" s="14"/>
      <c r="NBN75" s="14"/>
      <c r="NBO75" s="14"/>
      <c r="NBP75" s="14"/>
      <c r="NBQ75" s="14"/>
      <c r="NBR75" s="14"/>
      <c r="NBS75" s="14"/>
      <c r="NBT75" s="14"/>
      <c r="NBU75" s="14"/>
      <c r="NBV75" s="14"/>
      <c r="NBW75" s="14"/>
      <c r="NBX75" s="14"/>
      <c r="NBY75" s="14"/>
      <c r="NBZ75" s="14"/>
      <c r="NCA75" s="14"/>
      <c r="NCB75" s="14"/>
      <c r="NCC75" s="14"/>
      <c r="NCD75" s="14"/>
      <c r="NCE75" s="14"/>
      <c r="NCF75" s="14"/>
      <c r="NCG75" s="14"/>
      <c r="NCH75" s="14"/>
      <c r="NCI75" s="14"/>
      <c r="NCJ75" s="14"/>
      <c r="NCK75" s="14"/>
      <c r="NCL75" s="14"/>
      <c r="NCM75" s="14"/>
      <c r="NCN75" s="14"/>
      <c r="NCO75" s="14"/>
      <c r="NCP75" s="14"/>
      <c r="NCQ75" s="14"/>
      <c r="NCR75" s="14"/>
      <c r="NCS75" s="14"/>
      <c r="NCT75" s="14"/>
      <c r="NCU75" s="14"/>
      <c r="NCV75" s="14"/>
      <c r="NCW75" s="14"/>
      <c r="NCX75" s="14"/>
      <c r="NCY75" s="14"/>
      <c r="NCZ75" s="14"/>
      <c r="NDA75" s="14"/>
      <c r="NDB75" s="14"/>
      <c r="NDC75" s="14"/>
      <c r="NDD75" s="14"/>
      <c r="NDE75" s="14"/>
      <c r="NDF75" s="14"/>
      <c r="NDG75" s="14"/>
      <c r="NDH75" s="14"/>
      <c r="NDI75" s="14"/>
      <c r="NDJ75" s="14"/>
      <c r="NDK75" s="14"/>
      <c r="NDL75" s="14"/>
      <c r="NDM75" s="14"/>
      <c r="NDN75" s="14"/>
      <c r="NDO75" s="14"/>
      <c r="NDP75" s="14"/>
      <c r="NDQ75" s="14"/>
      <c r="NDR75" s="14"/>
      <c r="NDS75" s="14"/>
      <c r="NDT75" s="14"/>
      <c r="NDU75" s="14"/>
      <c r="NDV75" s="14"/>
      <c r="NDW75" s="14"/>
      <c r="NDX75" s="14"/>
      <c r="NDY75" s="14"/>
      <c r="NDZ75" s="14"/>
      <c r="NEA75" s="14"/>
      <c r="NEB75" s="14"/>
      <c r="NEC75" s="14"/>
      <c r="NED75" s="14"/>
      <c r="NEE75" s="14"/>
      <c r="NEF75" s="14"/>
      <c r="NEG75" s="14"/>
      <c r="NEH75" s="14"/>
      <c r="NEI75" s="14"/>
      <c r="NEJ75" s="14"/>
      <c r="NEK75" s="14"/>
      <c r="NEL75" s="14"/>
      <c r="NEM75" s="14"/>
      <c r="NEN75" s="14"/>
      <c r="NEO75" s="14"/>
      <c r="NEP75" s="14"/>
      <c r="NEQ75" s="14"/>
      <c r="NER75" s="14"/>
      <c r="NES75" s="14"/>
      <c r="NET75" s="14"/>
      <c r="NEU75" s="14"/>
      <c r="NEV75" s="14"/>
      <c r="NEW75" s="14"/>
      <c r="NEX75" s="14"/>
      <c r="NEY75" s="14"/>
      <c r="NEZ75" s="14"/>
      <c r="NFA75" s="14"/>
      <c r="NFB75" s="14"/>
      <c r="NFC75" s="14"/>
      <c r="NFD75" s="14"/>
      <c r="NFE75" s="14"/>
      <c r="NFF75" s="14"/>
      <c r="NFG75" s="14"/>
      <c r="NFH75" s="14"/>
      <c r="NFI75" s="14"/>
      <c r="NFJ75" s="14"/>
      <c r="NFK75" s="14"/>
      <c r="NFL75" s="14"/>
      <c r="NFM75" s="14"/>
      <c r="NFN75" s="14"/>
      <c r="NFO75" s="14"/>
      <c r="NFP75" s="14"/>
      <c r="NFQ75" s="14"/>
      <c r="NFR75" s="14"/>
      <c r="NFS75" s="14"/>
      <c r="NFT75" s="14"/>
      <c r="NFU75" s="14"/>
      <c r="NFV75" s="14"/>
      <c r="NFW75" s="14"/>
      <c r="NFX75" s="14"/>
      <c r="NFY75" s="14"/>
      <c r="NFZ75" s="14"/>
      <c r="NGA75" s="14"/>
      <c r="NGB75" s="14"/>
      <c r="NGC75" s="14"/>
      <c r="NGD75" s="14"/>
      <c r="NGE75" s="14"/>
      <c r="NGF75" s="14"/>
      <c r="NGG75" s="14"/>
      <c r="NGH75" s="14"/>
      <c r="NGI75" s="14"/>
      <c r="NGJ75" s="14"/>
      <c r="NGK75" s="14"/>
      <c r="NGL75" s="14"/>
      <c r="NGM75" s="14"/>
      <c r="NGN75" s="14"/>
      <c r="NGO75" s="14"/>
      <c r="NGP75" s="14"/>
      <c r="NGQ75" s="14"/>
      <c r="NGR75" s="14"/>
      <c r="NGS75" s="14"/>
      <c r="NGT75" s="14"/>
      <c r="NGU75" s="14"/>
      <c r="NGV75" s="14"/>
      <c r="NGW75" s="14"/>
      <c r="NGX75" s="14"/>
      <c r="NGY75" s="14"/>
      <c r="NGZ75" s="14"/>
      <c r="NHA75" s="14"/>
      <c r="NHB75" s="14"/>
      <c r="NHC75" s="14"/>
      <c r="NHD75" s="14"/>
      <c r="NHE75" s="14"/>
      <c r="NHF75" s="14"/>
      <c r="NHG75" s="14"/>
      <c r="NHH75" s="14"/>
      <c r="NHI75" s="14"/>
      <c r="NHJ75" s="14"/>
      <c r="NHK75" s="14"/>
      <c r="NHL75" s="14"/>
      <c r="NHM75" s="14"/>
      <c r="NHN75" s="14"/>
      <c r="NHO75" s="14"/>
      <c r="NHP75" s="14"/>
      <c r="NHQ75" s="14"/>
      <c r="NHR75" s="14"/>
      <c r="NHS75" s="14"/>
      <c r="NHT75" s="14"/>
      <c r="NHU75" s="14"/>
      <c r="NHV75" s="14"/>
      <c r="NHW75" s="14"/>
      <c r="NHX75" s="14"/>
      <c r="NHY75" s="14"/>
      <c r="NHZ75" s="14"/>
      <c r="NIA75" s="14"/>
      <c r="NIB75" s="14"/>
      <c r="NIC75" s="14"/>
      <c r="NID75" s="14"/>
      <c r="NIE75" s="14"/>
      <c r="NIF75" s="14"/>
      <c r="NIG75" s="14"/>
      <c r="NIH75" s="14"/>
      <c r="NII75" s="14"/>
      <c r="NIJ75" s="14"/>
      <c r="NIK75" s="14"/>
      <c r="NIL75" s="14"/>
      <c r="NIM75" s="14"/>
      <c r="NIN75" s="14"/>
      <c r="NIO75" s="14"/>
      <c r="NIP75" s="14"/>
      <c r="NIQ75" s="14"/>
      <c r="NIR75" s="14"/>
      <c r="NIS75" s="14"/>
      <c r="NIT75" s="14"/>
      <c r="NIU75" s="14"/>
      <c r="NIV75" s="14"/>
      <c r="NIW75" s="14"/>
      <c r="NIX75" s="14"/>
      <c r="NIY75" s="14"/>
      <c r="NIZ75" s="14"/>
      <c r="NJA75" s="14"/>
      <c r="NJB75" s="14"/>
      <c r="NJC75" s="14"/>
      <c r="NJD75" s="14"/>
      <c r="NJE75" s="14"/>
      <c r="NJF75" s="14"/>
      <c r="NJG75" s="14"/>
      <c r="NJH75" s="14"/>
      <c r="NJI75" s="14"/>
      <c r="NJJ75" s="14"/>
      <c r="NJK75" s="14"/>
      <c r="NJL75" s="14"/>
      <c r="NJM75" s="14"/>
      <c r="NJN75" s="14"/>
      <c r="NJO75" s="14"/>
      <c r="NJP75" s="14"/>
      <c r="NJQ75" s="14"/>
      <c r="NJR75" s="14"/>
      <c r="NJS75" s="14"/>
      <c r="NJT75" s="14"/>
      <c r="NJU75" s="14"/>
      <c r="NJV75" s="14"/>
      <c r="NJW75" s="14"/>
      <c r="NJX75" s="14"/>
      <c r="NJY75" s="14"/>
      <c r="NJZ75" s="14"/>
      <c r="NKA75" s="14"/>
      <c r="NKB75" s="14"/>
      <c r="NKC75" s="14"/>
      <c r="NKD75" s="14"/>
      <c r="NKE75" s="14"/>
      <c r="NKF75" s="14"/>
      <c r="NKG75" s="14"/>
      <c r="NKH75" s="14"/>
      <c r="NKI75" s="14"/>
      <c r="NKJ75" s="14"/>
      <c r="NKK75" s="14"/>
      <c r="NKL75" s="14"/>
      <c r="NKM75" s="14"/>
      <c r="NKN75" s="14"/>
      <c r="NKO75" s="14"/>
      <c r="NKP75" s="14"/>
      <c r="NKQ75" s="14"/>
      <c r="NKR75" s="14"/>
      <c r="NKS75" s="14"/>
      <c r="NKT75" s="14"/>
      <c r="NKU75" s="14"/>
      <c r="NKV75" s="14"/>
      <c r="NKW75" s="14"/>
      <c r="NKX75" s="14"/>
      <c r="NKY75" s="14"/>
      <c r="NKZ75" s="14"/>
      <c r="NLA75" s="14"/>
      <c r="NLB75" s="14"/>
      <c r="NLC75" s="14"/>
      <c r="NLD75" s="14"/>
      <c r="NLE75" s="14"/>
      <c r="NLF75" s="14"/>
      <c r="NLG75" s="14"/>
      <c r="NLH75" s="14"/>
      <c r="NLI75" s="14"/>
      <c r="NLJ75" s="14"/>
      <c r="NLK75" s="14"/>
      <c r="NLL75" s="14"/>
      <c r="NLM75" s="14"/>
      <c r="NLN75" s="14"/>
      <c r="NLO75" s="14"/>
      <c r="NLP75" s="14"/>
      <c r="NLQ75" s="14"/>
      <c r="NLR75" s="14"/>
      <c r="NLS75" s="14"/>
      <c r="NLT75" s="14"/>
      <c r="NLU75" s="14"/>
      <c r="NLV75" s="14"/>
      <c r="NLW75" s="14"/>
      <c r="NLX75" s="14"/>
      <c r="NLY75" s="14"/>
      <c r="NLZ75" s="14"/>
      <c r="NMA75" s="14"/>
      <c r="NMB75" s="14"/>
      <c r="NMC75" s="14"/>
      <c r="NMD75" s="14"/>
      <c r="NME75" s="14"/>
      <c r="NMF75" s="14"/>
      <c r="NMG75" s="14"/>
      <c r="NMH75" s="14"/>
      <c r="NMI75" s="14"/>
      <c r="NMJ75" s="14"/>
      <c r="NMK75" s="14"/>
      <c r="NML75" s="14"/>
      <c r="NMM75" s="14"/>
      <c r="NMN75" s="14"/>
      <c r="NMO75" s="14"/>
      <c r="NMP75" s="14"/>
      <c r="NMQ75" s="14"/>
      <c r="NMR75" s="14"/>
      <c r="NMS75" s="14"/>
      <c r="NMT75" s="14"/>
      <c r="NMU75" s="14"/>
      <c r="NMV75" s="14"/>
      <c r="NMW75" s="14"/>
      <c r="NMX75" s="14"/>
      <c r="NMY75" s="14"/>
      <c r="NMZ75" s="14"/>
      <c r="NNA75" s="14"/>
      <c r="NNB75" s="14"/>
      <c r="NNC75" s="14"/>
      <c r="NND75" s="14"/>
      <c r="NNE75" s="14"/>
      <c r="NNF75" s="14"/>
      <c r="NNG75" s="14"/>
      <c r="NNH75" s="14"/>
      <c r="NNI75" s="14"/>
      <c r="NNJ75" s="14"/>
      <c r="NNK75" s="14"/>
      <c r="NNL75" s="14"/>
      <c r="NNM75" s="14"/>
      <c r="NNN75" s="14"/>
      <c r="NNO75" s="14"/>
      <c r="NNP75" s="14"/>
      <c r="NNQ75" s="14"/>
      <c r="NNR75" s="14"/>
      <c r="NNS75" s="14"/>
      <c r="NNT75" s="14"/>
      <c r="NNU75" s="14"/>
      <c r="NNV75" s="14"/>
      <c r="NNW75" s="14"/>
      <c r="NNX75" s="14"/>
      <c r="NNY75" s="14"/>
      <c r="NNZ75" s="14"/>
      <c r="NOA75" s="14"/>
      <c r="NOB75" s="14"/>
      <c r="NOC75" s="14"/>
      <c r="NOD75" s="14"/>
      <c r="NOE75" s="14"/>
      <c r="NOF75" s="14"/>
      <c r="NOG75" s="14"/>
      <c r="NOH75" s="14"/>
      <c r="NOI75" s="14"/>
      <c r="NOJ75" s="14"/>
      <c r="NOK75" s="14"/>
      <c r="NOL75" s="14"/>
      <c r="NOM75" s="14"/>
      <c r="NON75" s="14"/>
      <c r="NOO75" s="14"/>
      <c r="NOP75" s="14"/>
      <c r="NOQ75" s="14"/>
      <c r="NOR75" s="14"/>
      <c r="NOS75" s="14"/>
      <c r="NOT75" s="14"/>
      <c r="NOU75" s="14"/>
      <c r="NOV75" s="14"/>
      <c r="NOW75" s="14"/>
      <c r="NOX75" s="14"/>
      <c r="NOY75" s="14"/>
      <c r="NOZ75" s="14"/>
      <c r="NPA75" s="14"/>
      <c r="NPB75" s="14"/>
      <c r="NPC75" s="14"/>
      <c r="NPD75" s="14"/>
      <c r="NPE75" s="14"/>
      <c r="NPF75" s="14"/>
      <c r="NPG75" s="14"/>
      <c r="NPH75" s="14"/>
      <c r="NPI75" s="14"/>
      <c r="NPJ75" s="14"/>
      <c r="NPK75" s="14"/>
      <c r="NPL75" s="14"/>
      <c r="NPM75" s="14"/>
      <c r="NPN75" s="14"/>
      <c r="NPO75" s="14"/>
      <c r="NPP75" s="14"/>
      <c r="NPQ75" s="14"/>
      <c r="NPR75" s="14"/>
      <c r="NPS75" s="14"/>
      <c r="NPT75" s="14"/>
      <c r="NPU75" s="14"/>
      <c r="NPV75" s="14"/>
      <c r="NPW75" s="14"/>
      <c r="NPX75" s="14"/>
      <c r="NPY75" s="14"/>
      <c r="NPZ75" s="14"/>
      <c r="NQA75" s="14"/>
      <c r="NQB75" s="14"/>
      <c r="NQC75" s="14"/>
      <c r="NQD75" s="14"/>
      <c r="NQE75" s="14"/>
      <c r="NQF75" s="14"/>
      <c r="NQG75" s="14"/>
      <c r="NQH75" s="14"/>
      <c r="NQI75" s="14"/>
      <c r="NQJ75" s="14"/>
      <c r="NQK75" s="14"/>
      <c r="NQL75" s="14"/>
      <c r="NQM75" s="14"/>
      <c r="NQN75" s="14"/>
      <c r="NQO75" s="14"/>
      <c r="NQP75" s="14"/>
      <c r="NQQ75" s="14"/>
      <c r="NQR75" s="14"/>
      <c r="NQS75" s="14"/>
      <c r="NQT75" s="14"/>
      <c r="NQU75" s="14"/>
      <c r="NQV75" s="14"/>
      <c r="NQW75" s="14"/>
      <c r="NQX75" s="14"/>
      <c r="NQY75" s="14"/>
      <c r="NQZ75" s="14"/>
      <c r="NRA75" s="14"/>
      <c r="NRB75" s="14"/>
      <c r="NRC75" s="14"/>
      <c r="NRD75" s="14"/>
      <c r="NRE75" s="14"/>
      <c r="NRF75" s="14"/>
      <c r="NRG75" s="14"/>
      <c r="NRH75" s="14"/>
      <c r="NRI75" s="14"/>
      <c r="NRJ75" s="14"/>
      <c r="NRK75" s="14"/>
      <c r="NRL75" s="14"/>
      <c r="NRM75" s="14"/>
      <c r="NRN75" s="14"/>
      <c r="NRO75" s="14"/>
      <c r="NRP75" s="14"/>
      <c r="NRQ75" s="14"/>
      <c r="NRR75" s="14"/>
      <c r="NRS75" s="14"/>
      <c r="NRT75" s="14"/>
      <c r="NRU75" s="14"/>
      <c r="NRV75" s="14"/>
      <c r="NRW75" s="14"/>
      <c r="NRX75" s="14"/>
      <c r="NRY75" s="14"/>
      <c r="NRZ75" s="14"/>
      <c r="NSA75" s="14"/>
      <c r="NSB75" s="14"/>
      <c r="NSC75" s="14"/>
      <c r="NSD75" s="14"/>
      <c r="NSE75" s="14"/>
      <c r="NSF75" s="14"/>
      <c r="NSG75" s="14"/>
      <c r="NSH75" s="14"/>
      <c r="NSI75" s="14"/>
      <c r="NSJ75" s="14"/>
      <c r="NSK75" s="14"/>
      <c r="NSL75" s="14"/>
      <c r="NSM75" s="14"/>
      <c r="NSN75" s="14"/>
      <c r="NSO75" s="14"/>
      <c r="NSP75" s="14"/>
      <c r="NSQ75" s="14"/>
      <c r="NSR75" s="14"/>
      <c r="NSS75" s="14"/>
      <c r="NST75" s="14"/>
      <c r="NSU75" s="14"/>
      <c r="NSV75" s="14"/>
      <c r="NSW75" s="14"/>
      <c r="NSX75" s="14"/>
      <c r="NSY75" s="14"/>
      <c r="NSZ75" s="14"/>
      <c r="NTA75" s="14"/>
      <c r="NTB75" s="14"/>
      <c r="NTC75" s="14"/>
      <c r="NTD75" s="14"/>
      <c r="NTE75" s="14"/>
      <c r="NTF75" s="14"/>
      <c r="NTG75" s="14"/>
      <c r="NTH75" s="14"/>
      <c r="NTI75" s="14"/>
      <c r="NTJ75" s="14"/>
      <c r="NTK75" s="14"/>
      <c r="NTL75" s="14"/>
      <c r="NTM75" s="14"/>
      <c r="NTN75" s="14"/>
      <c r="NTO75" s="14"/>
      <c r="NTP75" s="14"/>
      <c r="NTQ75" s="14"/>
      <c r="NTR75" s="14"/>
      <c r="NTS75" s="14"/>
      <c r="NTT75" s="14"/>
      <c r="NTU75" s="14"/>
      <c r="NTV75" s="14"/>
      <c r="NTW75" s="14"/>
      <c r="NTX75" s="14"/>
      <c r="NTY75" s="14"/>
      <c r="NTZ75" s="14"/>
      <c r="NUA75" s="14"/>
      <c r="NUB75" s="14"/>
      <c r="NUC75" s="14"/>
      <c r="NUD75" s="14"/>
      <c r="NUE75" s="14"/>
      <c r="NUF75" s="14"/>
      <c r="NUG75" s="14"/>
      <c r="NUH75" s="14"/>
      <c r="NUI75" s="14"/>
      <c r="NUJ75" s="14"/>
      <c r="NUK75" s="14"/>
      <c r="NUL75" s="14"/>
      <c r="NUM75" s="14"/>
      <c r="NUN75" s="14"/>
      <c r="NUO75" s="14"/>
      <c r="NUP75" s="14"/>
      <c r="NUQ75" s="14"/>
      <c r="NUR75" s="14"/>
      <c r="NUS75" s="14"/>
      <c r="NUT75" s="14"/>
      <c r="NUU75" s="14"/>
      <c r="NUV75" s="14"/>
      <c r="NUW75" s="14"/>
      <c r="NUX75" s="14"/>
      <c r="NUY75" s="14"/>
      <c r="NUZ75" s="14"/>
      <c r="NVA75" s="14"/>
      <c r="NVB75" s="14"/>
      <c r="NVC75" s="14"/>
      <c r="NVD75" s="14"/>
      <c r="NVE75" s="14"/>
      <c r="NVF75" s="14"/>
      <c r="NVG75" s="14"/>
      <c r="NVH75" s="14"/>
      <c r="NVI75" s="14"/>
      <c r="NVJ75" s="14"/>
      <c r="NVK75" s="14"/>
      <c r="NVL75" s="14"/>
      <c r="NVM75" s="14"/>
      <c r="NVN75" s="14"/>
      <c r="NVO75" s="14"/>
      <c r="NVP75" s="14"/>
      <c r="NVQ75" s="14"/>
      <c r="NVR75" s="14"/>
      <c r="NVS75" s="14"/>
      <c r="NVT75" s="14"/>
      <c r="NVU75" s="14"/>
      <c r="NVV75" s="14"/>
      <c r="NVW75" s="14"/>
      <c r="NVX75" s="14"/>
      <c r="NVY75" s="14"/>
      <c r="NVZ75" s="14"/>
      <c r="NWA75" s="14"/>
      <c r="NWB75" s="14"/>
      <c r="NWC75" s="14"/>
      <c r="NWD75" s="14"/>
      <c r="NWE75" s="14"/>
      <c r="NWF75" s="14"/>
      <c r="NWG75" s="14"/>
      <c r="NWH75" s="14"/>
      <c r="NWI75" s="14"/>
      <c r="NWJ75" s="14"/>
      <c r="NWK75" s="14"/>
      <c r="NWL75" s="14"/>
      <c r="NWM75" s="14"/>
      <c r="NWN75" s="14"/>
      <c r="NWO75" s="14"/>
      <c r="NWP75" s="14"/>
      <c r="NWQ75" s="14"/>
      <c r="NWR75" s="14"/>
      <c r="NWS75" s="14"/>
      <c r="NWT75" s="14"/>
      <c r="NWU75" s="14"/>
      <c r="NWV75" s="14"/>
      <c r="NWW75" s="14"/>
      <c r="NWX75" s="14"/>
      <c r="NWY75" s="14"/>
      <c r="NWZ75" s="14"/>
      <c r="NXA75" s="14"/>
      <c r="NXB75" s="14"/>
      <c r="NXC75" s="14"/>
      <c r="NXD75" s="14"/>
      <c r="NXE75" s="14"/>
      <c r="NXF75" s="14"/>
      <c r="NXG75" s="14"/>
      <c r="NXH75" s="14"/>
      <c r="NXI75" s="14"/>
      <c r="NXJ75" s="14"/>
      <c r="NXK75" s="14"/>
      <c r="NXL75" s="14"/>
      <c r="NXM75" s="14"/>
      <c r="NXN75" s="14"/>
      <c r="NXO75" s="14"/>
      <c r="NXP75" s="14"/>
      <c r="NXQ75" s="14"/>
      <c r="NXR75" s="14"/>
      <c r="NXS75" s="14"/>
      <c r="NXT75" s="14"/>
      <c r="NXU75" s="14"/>
      <c r="NXV75" s="14"/>
      <c r="NXW75" s="14"/>
      <c r="NXX75" s="14"/>
      <c r="NXY75" s="14"/>
      <c r="NXZ75" s="14"/>
      <c r="NYA75" s="14"/>
      <c r="NYB75" s="14"/>
      <c r="NYC75" s="14"/>
      <c r="NYD75" s="14"/>
      <c r="NYE75" s="14"/>
      <c r="NYF75" s="14"/>
      <c r="NYG75" s="14"/>
      <c r="NYH75" s="14"/>
      <c r="NYI75" s="14"/>
      <c r="NYJ75" s="14"/>
      <c r="NYK75" s="14"/>
      <c r="NYL75" s="14"/>
      <c r="NYM75" s="14"/>
      <c r="NYN75" s="14"/>
      <c r="NYO75" s="14"/>
      <c r="NYP75" s="14"/>
      <c r="NYQ75" s="14"/>
      <c r="NYR75" s="14"/>
      <c r="NYS75" s="14"/>
      <c r="NYT75" s="14"/>
      <c r="NYU75" s="14"/>
      <c r="NYV75" s="14"/>
      <c r="NYW75" s="14"/>
      <c r="NYX75" s="14"/>
      <c r="NYY75" s="14"/>
      <c r="NYZ75" s="14"/>
      <c r="NZA75" s="14"/>
      <c r="NZB75" s="14"/>
      <c r="NZC75" s="14"/>
      <c r="NZD75" s="14"/>
      <c r="NZE75" s="14"/>
      <c r="NZF75" s="14"/>
      <c r="NZG75" s="14"/>
      <c r="NZH75" s="14"/>
      <c r="NZI75" s="14"/>
      <c r="NZJ75" s="14"/>
      <c r="NZK75" s="14"/>
      <c r="NZL75" s="14"/>
      <c r="NZM75" s="14"/>
      <c r="NZN75" s="14"/>
      <c r="NZO75" s="14"/>
      <c r="NZP75" s="14"/>
      <c r="NZQ75" s="14"/>
      <c r="NZR75" s="14"/>
      <c r="NZS75" s="14"/>
      <c r="NZT75" s="14"/>
      <c r="NZU75" s="14"/>
      <c r="NZV75" s="14"/>
      <c r="NZW75" s="14"/>
      <c r="NZX75" s="14"/>
      <c r="NZY75" s="14"/>
      <c r="NZZ75" s="14"/>
      <c r="OAA75" s="14"/>
      <c r="OAB75" s="14"/>
      <c r="OAC75" s="14"/>
      <c r="OAD75" s="14"/>
      <c r="OAE75" s="14"/>
      <c r="OAF75" s="14"/>
      <c r="OAG75" s="14"/>
      <c r="OAH75" s="14"/>
      <c r="OAI75" s="14"/>
      <c r="OAJ75" s="14"/>
      <c r="OAK75" s="14"/>
      <c r="OAL75" s="14"/>
      <c r="OAM75" s="14"/>
      <c r="OAN75" s="14"/>
      <c r="OAO75" s="14"/>
      <c r="OAP75" s="14"/>
      <c r="OAQ75" s="14"/>
      <c r="OAR75" s="14"/>
      <c r="OAS75" s="14"/>
      <c r="OAT75" s="14"/>
      <c r="OAU75" s="14"/>
      <c r="OAV75" s="14"/>
      <c r="OAW75" s="14"/>
      <c r="OAX75" s="14"/>
      <c r="OAY75" s="14"/>
      <c r="OAZ75" s="14"/>
      <c r="OBA75" s="14"/>
      <c r="OBB75" s="14"/>
      <c r="OBC75" s="14"/>
      <c r="OBD75" s="14"/>
      <c r="OBE75" s="14"/>
      <c r="OBF75" s="14"/>
      <c r="OBG75" s="14"/>
      <c r="OBH75" s="14"/>
      <c r="OBI75" s="14"/>
      <c r="OBJ75" s="14"/>
      <c r="OBK75" s="14"/>
      <c r="OBL75" s="14"/>
      <c r="OBM75" s="14"/>
      <c r="OBN75" s="14"/>
      <c r="OBO75" s="14"/>
      <c r="OBP75" s="14"/>
      <c r="OBQ75" s="14"/>
      <c r="OBR75" s="14"/>
      <c r="OBS75" s="14"/>
      <c r="OBT75" s="14"/>
      <c r="OBU75" s="14"/>
      <c r="OBV75" s="14"/>
      <c r="OBW75" s="14"/>
      <c r="OBX75" s="14"/>
      <c r="OBY75" s="14"/>
      <c r="OBZ75" s="14"/>
      <c r="OCA75" s="14"/>
      <c r="OCB75" s="14"/>
      <c r="OCC75" s="14"/>
      <c r="OCD75" s="14"/>
      <c r="OCE75" s="14"/>
      <c r="OCF75" s="14"/>
      <c r="OCG75" s="14"/>
      <c r="OCH75" s="14"/>
      <c r="OCI75" s="14"/>
      <c r="OCJ75" s="14"/>
      <c r="OCK75" s="14"/>
      <c r="OCL75" s="14"/>
      <c r="OCM75" s="14"/>
      <c r="OCN75" s="14"/>
      <c r="OCO75" s="14"/>
      <c r="OCP75" s="14"/>
      <c r="OCQ75" s="14"/>
      <c r="OCR75" s="14"/>
      <c r="OCS75" s="14"/>
      <c r="OCT75" s="14"/>
      <c r="OCU75" s="14"/>
      <c r="OCV75" s="14"/>
      <c r="OCW75" s="14"/>
      <c r="OCX75" s="14"/>
      <c r="OCY75" s="14"/>
      <c r="OCZ75" s="14"/>
      <c r="ODA75" s="14"/>
      <c r="ODB75" s="14"/>
      <c r="ODC75" s="14"/>
      <c r="ODD75" s="14"/>
      <c r="ODE75" s="14"/>
      <c r="ODF75" s="14"/>
      <c r="ODG75" s="14"/>
      <c r="ODH75" s="14"/>
      <c r="ODI75" s="14"/>
      <c r="ODJ75" s="14"/>
      <c r="ODK75" s="14"/>
      <c r="ODL75" s="14"/>
      <c r="ODM75" s="14"/>
      <c r="ODN75" s="14"/>
      <c r="ODO75" s="14"/>
      <c r="ODP75" s="14"/>
      <c r="ODQ75" s="14"/>
      <c r="ODR75" s="14"/>
      <c r="ODS75" s="14"/>
      <c r="ODT75" s="14"/>
      <c r="ODU75" s="14"/>
      <c r="ODV75" s="14"/>
      <c r="ODW75" s="14"/>
      <c r="ODX75" s="14"/>
      <c r="ODY75" s="14"/>
      <c r="ODZ75" s="14"/>
      <c r="OEA75" s="14"/>
      <c r="OEB75" s="14"/>
      <c r="OEC75" s="14"/>
      <c r="OED75" s="14"/>
      <c r="OEE75" s="14"/>
      <c r="OEF75" s="14"/>
      <c r="OEG75" s="14"/>
      <c r="OEH75" s="14"/>
      <c r="OEI75" s="14"/>
      <c r="OEJ75" s="14"/>
      <c r="OEK75" s="14"/>
      <c r="OEL75" s="14"/>
      <c r="OEM75" s="14"/>
      <c r="OEN75" s="14"/>
      <c r="OEO75" s="14"/>
      <c r="OEP75" s="14"/>
      <c r="OEQ75" s="14"/>
      <c r="OER75" s="14"/>
      <c r="OES75" s="14"/>
      <c r="OET75" s="14"/>
      <c r="OEU75" s="14"/>
      <c r="OEV75" s="14"/>
      <c r="OEW75" s="14"/>
      <c r="OEX75" s="14"/>
      <c r="OEY75" s="14"/>
      <c r="OEZ75" s="14"/>
      <c r="OFA75" s="14"/>
      <c r="OFB75" s="14"/>
      <c r="OFC75" s="14"/>
      <c r="OFD75" s="14"/>
      <c r="OFE75" s="14"/>
      <c r="OFF75" s="14"/>
      <c r="OFG75" s="14"/>
      <c r="OFH75" s="14"/>
      <c r="OFI75" s="14"/>
      <c r="OFJ75" s="14"/>
      <c r="OFK75" s="14"/>
      <c r="OFL75" s="14"/>
      <c r="OFM75" s="14"/>
      <c r="OFN75" s="14"/>
      <c r="OFO75" s="14"/>
      <c r="OFP75" s="14"/>
      <c r="OFQ75" s="14"/>
      <c r="OFR75" s="14"/>
      <c r="OFS75" s="14"/>
      <c r="OFT75" s="14"/>
      <c r="OFU75" s="14"/>
      <c r="OFV75" s="14"/>
      <c r="OFW75" s="14"/>
      <c r="OFX75" s="14"/>
      <c r="OFY75" s="14"/>
      <c r="OFZ75" s="14"/>
      <c r="OGA75" s="14"/>
      <c r="OGB75" s="14"/>
      <c r="OGC75" s="14"/>
      <c r="OGD75" s="14"/>
      <c r="OGE75" s="14"/>
      <c r="OGF75" s="14"/>
      <c r="OGG75" s="14"/>
      <c r="OGH75" s="14"/>
      <c r="OGI75" s="14"/>
      <c r="OGJ75" s="14"/>
      <c r="OGK75" s="14"/>
      <c r="OGL75" s="14"/>
      <c r="OGM75" s="14"/>
      <c r="OGN75" s="14"/>
      <c r="OGO75" s="14"/>
      <c r="OGP75" s="14"/>
      <c r="OGQ75" s="14"/>
      <c r="OGR75" s="14"/>
      <c r="OGS75" s="14"/>
      <c r="OGT75" s="14"/>
      <c r="OGU75" s="14"/>
      <c r="OGV75" s="14"/>
      <c r="OGW75" s="14"/>
      <c r="OGX75" s="14"/>
      <c r="OGY75" s="14"/>
      <c r="OGZ75" s="14"/>
      <c r="OHA75" s="14"/>
      <c r="OHB75" s="14"/>
      <c r="OHC75" s="14"/>
      <c r="OHD75" s="14"/>
      <c r="OHE75" s="14"/>
      <c r="OHF75" s="14"/>
      <c r="OHG75" s="14"/>
      <c r="OHH75" s="14"/>
      <c r="OHI75" s="14"/>
      <c r="OHJ75" s="14"/>
      <c r="OHK75" s="14"/>
      <c r="OHL75" s="14"/>
      <c r="OHM75" s="14"/>
      <c r="OHN75" s="14"/>
      <c r="OHO75" s="14"/>
      <c r="OHP75" s="14"/>
      <c r="OHQ75" s="14"/>
      <c r="OHR75" s="14"/>
      <c r="OHS75" s="14"/>
      <c r="OHT75" s="14"/>
      <c r="OHU75" s="14"/>
      <c r="OHV75" s="14"/>
      <c r="OHW75" s="14"/>
      <c r="OHX75" s="14"/>
      <c r="OHY75" s="14"/>
      <c r="OHZ75" s="14"/>
      <c r="OIA75" s="14"/>
      <c r="OIB75" s="14"/>
      <c r="OIC75" s="14"/>
      <c r="OID75" s="14"/>
      <c r="OIE75" s="14"/>
      <c r="OIF75" s="14"/>
      <c r="OIG75" s="14"/>
      <c r="OIH75" s="14"/>
      <c r="OII75" s="14"/>
      <c r="OIJ75" s="14"/>
      <c r="OIK75" s="14"/>
      <c r="OIL75" s="14"/>
      <c r="OIM75" s="14"/>
      <c r="OIN75" s="14"/>
      <c r="OIO75" s="14"/>
      <c r="OIP75" s="14"/>
      <c r="OIQ75" s="14"/>
      <c r="OIR75" s="14"/>
      <c r="OIS75" s="14"/>
      <c r="OIT75" s="14"/>
      <c r="OIU75" s="14"/>
      <c r="OIV75" s="14"/>
      <c r="OIW75" s="14"/>
      <c r="OIX75" s="14"/>
      <c r="OIY75" s="14"/>
      <c r="OIZ75" s="14"/>
      <c r="OJA75" s="14"/>
      <c r="OJB75" s="14"/>
      <c r="OJC75" s="14"/>
      <c r="OJD75" s="14"/>
      <c r="OJE75" s="14"/>
      <c r="OJF75" s="14"/>
      <c r="OJG75" s="14"/>
      <c r="OJH75" s="14"/>
      <c r="OJI75" s="14"/>
      <c r="OJJ75" s="14"/>
      <c r="OJK75" s="14"/>
      <c r="OJL75" s="14"/>
      <c r="OJM75" s="14"/>
      <c r="OJN75" s="14"/>
      <c r="OJO75" s="14"/>
      <c r="OJP75" s="14"/>
      <c r="OJQ75" s="14"/>
      <c r="OJR75" s="14"/>
      <c r="OJS75" s="14"/>
      <c r="OJT75" s="14"/>
      <c r="OJU75" s="14"/>
      <c r="OJV75" s="14"/>
      <c r="OJW75" s="14"/>
      <c r="OJX75" s="14"/>
      <c r="OJY75" s="14"/>
      <c r="OJZ75" s="14"/>
      <c r="OKA75" s="14"/>
      <c r="OKB75" s="14"/>
      <c r="OKC75" s="14"/>
      <c r="OKD75" s="14"/>
      <c r="OKE75" s="14"/>
      <c r="OKF75" s="14"/>
      <c r="OKG75" s="14"/>
      <c r="OKH75" s="14"/>
      <c r="OKI75" s="14"/>
      <c r="OKJ75" s="14"/>
      <c r="OKK75" s="14"/>
      <c r="OKL75" s="14"/>
      <c r="OKM75" s="14"/>
      <c r="OKN75" s="14"/>
      <c r="OKO75" s="14"/>
      <c r="OKP75" s="14"/>
      <c r="OKQ75" s="14"/>
      <c r="OKR75" s="14"/>
      <c r="OKS75" s="14"/>
      <c r="OKT75" s="14"/>
      <c r="OKU75" s="14"/>
      <c r="OKV75" s="14"/>
      <c r="OKW75" s="14"/>
      <c r="OKX75" s="14"/>
      <c r="OKY75" s="14"/>
      <c r="OKZ75" s="14"/>
      <c r="OLA75" s="14"/>
      <c r="OLB75" s="14"/>
      <c r="OLC75" s="14"/>
      <c r="OLD75" s="14"/>
      <c r="OLE75" s="14"/>
      <c r="OLF75" s="14"/>
      <c r="OLG75" s="14"/>
      <c r="OLH75" s="14"/>
      <c r="OLI75" s="14"/>
      <c r="OLJ75" s="14"/>
      <c r="OLK75" s="14"/>
      <c r="OLL75" s="14"/>
      <c r="OLM75" s="14"/>
      <c r="OLN75" s="14"/>
      <c r="OLO75" s="14"/>
      <c r="OLP75" s="14"/>
      <c r="OLQ75" s="14"/>
      <c r="OLR75" s="14"/>
      <c r="OLS75" s="14"/>
      <c r="OLT75" s="14"/>
      <c r="OLU75" s="14"/>
      <c r="OLV75" s="14"/>
      <c r="OLW75" s="14"/>
      <c r="OLX75" s="14"/>
      <c r="OLY75" s="14"/>
      <c r="OLZ75" s="14"/>
      <c r="OMA75" s="14"/>
      <c r="OMB75" s="14"/>
      <c r="OMC75" s="14"/>
      <c r="OMD75" s="14"/>
      <c r="OME75" s="14"/>
      <c r="OMF75" s="14"/>
      <c r="OMG75" s="14"/>
      <c r="OMH75" s="14"/>
      <c r="OMI75" s="14"/>
      <c r="OMJ75" s="14"/>
      <c r="OMK75" s="14"/>
      <c r="OML75" s="14"/>
      <c r="OMM75" s="14"/>
      <c r="OMN75" s="14"/>
      <c r="OMO75" s="14"/>
      <c r="OMP75" s="14"/>
      <c r="OMQ75" s="14"/>
      <c r="OMR75" s="14"/>
      <c r="OMS75" s="14"/>
      <c r="OMT75" s="14"/>
      <c r="OMU75" s="14"/>
      <c r="OMV75" s="14"/>
      <c r="OMW75" s="14"/>
      <c r="OMX75" s="14"/>
      <c r="OMY75" s="14"/>
      <c r="OMZ75" s="14"/>
      <c r="ONA75" s="14"/>
      <c r="ONB75" s="14"/>
      <c r="ONC75" s="14"/>
      <c r="OND75" s="14"/>
      <c r="ONE75" s="14"/>
      <c r="ONF75" s="14"/>
      <c r="ONG75" s="14"/>
      <c r="ONH75" s="14"/>
      <c r="ONI75" s="14"/>
      <c r="ONJ75" s="14"/>
      <c r="ONK75" s="14"/>
      <c r="ONL75" s="14"/>
      <c r="ONM75" s="14"/>
      <c r="ONN75" s="14"/>
      <c r="ONO75" s="14"/>
      <c r="ONP75" s="14"/>
      <c r="ONQ75" s="14"/>
      <c r="ONR75" s="14"/>
      <c r="ONS75" s="14"/>
      <c r="ONT75" s="14"/>
      <c r="ONU75" s="14"/>
      <c r="ONV75" s="14"/>
      <c r="ONW75" s="14"/>
      <c r="ONX75" s="14"/>
      <c r="ONY75" s="14"/>
      <c r="ONZ75" s="14"/>
      <c r="OOA75" s="14"/>
      <c r="OOB75" s="14"/>
      <c r="OOC75" s="14"/>
      <c r="OOD75" s="14"/>
      <c r="OOE75" s="14"/>
      <c r="OOF75" s="14"/>
      <c r="OOG75" s="14"/>
      <c r="OOH75" s="14"/>
      <c r="OOI75" s="14"/>
      <c r="OOJ75" s="14"/>
      <c r="OOK75" s="14"/>
      <c r="OOL75" s="14"/>
      <c r="OOM75" s="14"/>
      <c r="OON75" s="14"/>
      <c r="OOO75" s="14"/>
      <c r="OOP75" s="14"/>
      <c r="OOQ75" s="14"/>
      <c r="OOR75" s="14"/>
      <c r="OOS75" s="14"/>
      <c r="OOT75" s="14"/>
      <c r="OOU75" s="14"/>
      <c r="OOV75" s="14"/>
      <c r="OOW75" s="14"/>
      <c r="OOX75" s="14"/>
      <c r="OOY75" s="14"/>
      <c r="OOZ75" s="14"/>
      <c r="OPA75" s="14"/>
      <c r="OPB75" s="14"/>
      <c r="OPC75" s="14"/>
      <c r="OPD75" s="14"/>
      <c r="OPE75" s="14"/>
      <c r="OPF75" s="14"/>
      <c r="OPG75" s="14"/>
      <c r="OPH75" s="14"/>
      <c r="OPI75" s="14"/>
      <c r="OPJ75" s="14"/>
      <c r="OPK75" s="14"/>
      <c r="OPL75" s="14"/>
      <c r="OPM75" s="14"/>
      <c r="OPN75" s="14"/>
      <c r="OPO75" s="14"/>
      <c r="OPP75" s="14"/>
      <c r="OPQ75" s="14"/>
      <c r="OPR75" s="14"/>
      <c r="OPS75" s="14"/>
      <c r="OPT75" s="14"/>
      <c r="OPU75" s="14"/>
      <c r="OPV75" s="14"/>
      <c r="OPW75" s="14"/>
      <c r="OPX75" s="14"/>
      <c r="OPY75" s="14"/>
      <c r="OPZ75" s="14"/>
      <c r="OQA75" s="14"/>
      <c r="OQB75" s="14"/>
      <c r="OQC75" s="14"/>
      <c r="OQD75" s="14"/>
      <c r="OQE75" s="14"/>
      <c r="OQF75" s="14"/>
      <c r="OQG75" s="14"/>
      <c r="OQH75" s="14"/>
      <c r="OQI75" s="14"/>
      <c r="OQJ75" s="14"/>
      <c r="OQK75" s="14"/>
      <c r="OQL75" s="14"/>
      <c r="OQM75" s="14"/>
      <c r="OQN75" s="14"/>
      <c r="OQO75" s="14"/>
      <c r="OQP75" s="14"/>
      <c r="OQQ75" s="14"/>
      <c r="OQR75" s="14"/>
      <c r="OQS75" s="14"/>
      <c r="OQT75" s="14"/>
      <c r="OQU75" s="14"/>
      <c r="OQV75" s="14"/>
      <c r="OQW75" s="14"/>
      <c r="OQX75" s="14"/>
      <c r="OQY75" s="14"/>
      <c r="OQZ75" s="14"/>
      <c r="ORA75" s="14"/>
      <c r="ORB75" s="14"/>
      <c r="ORC75" s="14"/>
      <c r="ORD75" s="14"/>
      <c r="ORE75" s="14"/>
      <c r="ORF75" s="14"/>
      <c r="ORG75" s="14"/>
      <c r="ORH75" s="14"/>
      <c r="ORI75" s="14"/>
      <c r="ORJ75" s="14"/>
      <c r="ORK75" s="14"/>
      <c r="ORL75" s="14"/>
      <c r="ORM75" s="14"/>
      <c r="ORN75" s="14"/>
      <c r="ORO75" s="14"/>
      <c r="ORP75" s="14"/>
      <c r="ORQ75" s="14"/>
      <c r="ORR75" s="14"/>
      <c r="ORS75" s="14"/>
      <c r="ORT75" s="14"/>
      <c r="ORU75" s="14"/>
      <c r="ORV75" s="14"/>
      <c r="ORW75" s="14"/>
      <c r="ORX75" s="14"/>
      <c r="ORY75" s="14"/>
      <c r="ORZ75" s="14"/>
      <c r="OSA75" s="14"/>
      <c r="OSB75" s="14"/>
      <c r="OSC75" s="14"/>
      <c r="OSD75" s="14"/>
      <c r="OSE75" s="14"/>
      <c r="OSF75" s="14"/>
      <c r="OSG75" s="14"/>
      <c r="OSH75" s="14"/>
      <c r="OSI75" s="14"/>
      <c r="OSJ75" s="14"/>
      <c r="OSK75" s="14"/>
      <c r="OSL75" s="14"/>
      <c r="OSM75" s="14"/>
      <c r="OSN75" s="14"/>
      <c r="OSO75" s="14"/>
      <c r="OSP75" s="14"/>
      <c r="OSQ75" s="14"/>
      <c r="OSR75" s="14"/>
      <c r="OSS75" s="14"/>
      <c r="OST75" s="14"/>
      <c r="OSU75" s="14"/>
      <c r="OSV75" s="14"/>
      <c r="OSW75" s="14"/>
      <c r="OSX75" s="14"/>
      <c r="OSY75" s="14"/>
      <c r="OSZ75" s="14"/>
      <c r="OTA75" s="14"/>
      <c r="OTB75" s="14"/>
      <c r="OTC75" s="14"/>
      <c r="OTD75" s="14"/>
      <c r="OTE75" s="14"/>
      <c r="OTF75" s="14"/>
      <c r="OTG75" s="14"/>
      <c r="OTH75" s="14"/>
      <c r="OTI75" s="14"/>
      <c r="OTJ75" s="14"/>
      <c r="OTK75" s="14"/>
      <c r="OTL75" s="14"/>
      <c r="OTM75" s="14"/>
      <c r="OTN75" s="14"/>
      <c r="OTO75" s="14"/>
      <c r="OTP75" s="14"/>
      <c r="OTQ75" s="14"/>
      <c r="OTR75" s="14"/>
      <c r="OTS75" s="14"/>
      <c r="OTT75" s="14"/>
      <c r="OTU75" s="14"/>
      <c r="OTV75" s="14"/>
      <c r="OTW75" s="14"/>
      <c r="OTX75" s="14"/>
      <c r="OTY75" s="14"/>
      <c r="OTZ75" s="14"/>
      <c r="OUA75" s="14"/>
      <c r="OUB75" s="14"/>
      <c r="OUC75" s="14"/>
      <c r="OUD75" s="14"/>
      <c r="OUE75" s="14"/>
      <c r="OUF75" s="14"/>
      <c r="OUG75" s="14"/>
      <c r="OUH75" s="14"/>
      <c r="OUI75" s="14"/>
      <c r="OUJ75" s="14"/>
      <c r="OUK75" s="14"/>
      <c r="OUL75" s="14"/>
      <c r="OUM75" s="14"/>
      <c r="OUN75" s="14"/>
      <c r="OUO75" s="14"/>
      <c r="OUP75" s="14"/>
      <c r="OUQ75" s="14"/>
      <c r="OUR75" s="14"/>
      <c r="OUS75" s="14"/>
      <c r="OUT75" s="14"/>
      <c r="OUU75" s="14"/>
      <c r="OUV75" s="14"/>
      <c r="OUW75" s="14"/>
      <c r="OUX75" s="14"/>
      <c r="OUY75" s="14"/>
      <c r="OUZ75" s="14"/>
      <c r="OVA75" s="14"/>
      <c r="OVB75" s="14"/>
      <c r="OVC75" s="14"/>
      <c r="OVD75" s="14"/>
      <c r="OVE75" s="14"/>
      <c r="OVF75" s="14"/>
      <c r="OVG75" s="14"/>
      <c r="OVH75" s="14"/>
      <c r="OVI75" s="14"/>
      <c r="OVJ75" s="14"/>
      <c r="OVK75" s="14"/>
      <c r="OVL75" s="14"/>
      <c r="OVM75" s="14"/>
      <c r="OVN75" s="14"/>
      <c r="OVO75" s="14"/>
      <c r="OVP75" s="14"/>
      <c r="OVQ75" s="14"/>
      <c r="OVR75" s="14"/>
      <c r="OVS75" s="14"/>
      <c r="OVT75" s="14"/>
      <c r="OVU75" s="14"/>
      <c r="OVV75" s="14"/>
      <c r="OVW75" s="14"/>
      <c r="OVX75" s="14"/>
      <c r="OVY75" s="14"/>
      <c r="OVZ75" s="14"/>
      <c r="OWA75" s="14"/>
      <c r="OWB75" s="14"/>
      <c r="OWC75" s="14"/>
      <c r="OWD75" s="14"/>
      <c r="OWE75" s="14"/>
      <c r="OWF75" s="14"/>
      <c r="OWG75" s="14"/>
      <c r="OWH75" s="14"/>
      <c r="OWI75" s="14"/>
      <c r="OWJ75" s="14"/>
      <c r="OWK75" s="14"/>
      <c r="OWL75" s="14"/>
      <c r="OWM75" s="14"/>
      <c r="OWN75" s="14"/>
      <c r="OWO75" s="14"/>
      <c r="OWP75" s="14"/>
      <c r="OWQ75" s="14"/>
      <c r="OWR75" s="14"/>
      <c r="OWS75" s="14"/>
      <c r="OWT75" s="14"/>
      <c r="OWU75" s="14"/>
      <c r="OWV75" s="14"/>
      <c r="OWW75" s="14"/>
      <c r="OWX75" s="14"/>
      <c r="OWY75" s="14"/>
      <c r="OWZ75" s="14"/>
      <c r="OXA75" s="14"/>
      <c r="OXB75" s="14"/>
      <c r="OXC75" s="14"/>
      <c r="OXD75" s="14"/>
      <c r="OXE75" s="14"/>
      <c r="OXF75" s="14"/>
      <c r="OXG75" s="14"/>
      <c r="OXH75" s="14"/>
      <c r="OXI75" s="14"/>
      <c r="OXJ75" s="14"/>
      <c r="OXK75" s="14"/>
      <c r="OXL75" s="14"/>
      <c r="OXM75" s="14"/>
      <c r="OXN75" s="14"/>
      <c r="OXO75" s="14"/>
      <c r="OXP75" s="14"/>
      <c r="OXQ75" s="14"/>
      <c r="OXR75" s="14"/>
      <c r="OXS75" s="14"/>
      <c r="OXT75" s="14"/>
      <c r="OXU75" s="14"/>
      <c r="OXV75" s="14"/>
      <c r="OXW75" s="14"/>
      <c r="OXX75" s="14"/>
      <c r="OXY75" s="14"/>
      <c r="OXZ75" s="14"/>
      <c r="OYA75" s="14"/>
      <c r="OYB75" s="14"/>
      <c r="OYC75" s="14"/>
      <c r="OYD75" s="14"/>
      <c r="OYE75" s="14"/>
      <c r="OYF75" s="14"/>
      <c r="OYG75" s="14"/>
      <c r="OYH75" s="14"/>
      <c r="OYI75" s="14"/>
      <c r="OYJ75" s="14"/>
      <c r="OYK75" s="14"/>
      <c r="OYL75" s="14"/>
      <c r="OYM75" s="14"/>
      <c r="OYN75" s="14"/>
      <c r="OYO75" s="14"/>
      <c r="OYP75" s="14"/>
      <c r="OYQ75" s="14"/>
      <c r="OYR75" s="14"/>
      <c r="OYS75" s="14"/>
      <c r="OYT75" s="14"/>
      <c r="OYU75" s="14"/>
      <c r="OYV75" s="14"/>
      <c r="OYW75" s="14"/>
      <c r="OYX75" s="14"/>
      <c r="OYY75" s="14"/>
      <c r="OYZ75" s="14"/>
      <c r="OZA75" s="14"/>
      <c r="OZB75" s="14"/>
      <c r="OZC75" s="14"/>
      <c r="OZD75" s="14"/>
      <c r="OZE75" s="14"/>
      <c r="OZF75" s="14"/>
      <c r="OZG75" s="14"/>
      <c r="OZH75" s="14"/>
      <c r="OZI75" s="14"/>
      <c r="OZJ75" s="14"/>
      <c r="OZK75" s="14"/>
      <c r="OZL75" s="14"/>
      <c r="OZM75" s="14"/>
      <c r="OZN75" s="14"/>
      <c r="OZO75" s="14"/>
      <c r="OZP75" s="14"/>
      <c r="OZQ75" s="14"/>
      <c r="OZR75" s="14"/>
      <c r="OZS75" s="14"/>
      <c r="OZT75" s="14"/>
      <c r="OZU75" s="14"/>
      <c r="OZV75" s="14"/>
      <c r="OZW75" s="14"/>
      <c r="OZX75" s="14"/>
      <c r="OZY75" s="14"/>
      <c r="OZZ75" s="14"/>
      <c r="PAA75" s="14"/>
      <c r="PAB75" s="14"/>
      <c r="PAC75" s="14"/>
      <c r="PAD75" s="14"/>
      <c r="PAE75" s="14"/>
      <c r="PAF75" s="14"/>
      <c r="PAG75" s="14"/>
      <c r="PAH75" s="14"/>
      <c r="PAI75" s="14"/>
      <c r="PAJ75" s="14"/>
      <c r="PAK75" s="14"/>
      <c r="PAL75" s="14"/>
      <c r="PAM75" s="14"/>
      <c r="PAN75" s="14"/>
      <c r="PAO75" s="14"/>
      <c r="PAP75" s="14"/>
      <c r="PAQ75" s="14"/>
      <c r="PAR75" s="14"/>
      <c r="PAS75" s="14"/>
      <c r="PAT75" s="14"/>
      <c r="PAU75" s="14"/>
      <c r="PAV75" s="14"/>
      <c r="PAW75" s="14"/>
      <c r="PAX75" s="14"/>
      <c r="PAY75" s="14"/>
      <c r="PAZ75" s="14"/>
      <c r="PBA75" s="14"/>
      <c r="PBB75" s="14"/>
      <c r="PBC75" s="14"/>
      <c r="PBD75" s="14"/>
      <c r="PBE75" s="14"/>
      <c r="PBF75" s="14"/>
      <c r="PBG75" s="14"/>
      <c r="PBH75" s="14"/>
      <c r="PBI75" s="14"/>
      <c r="PBJ75" s="14"/>
      <c r="PBK75" s="14"/>
      <c r="PBL75" s="14"/>
      <c r="PBM75" s="14"/>
      <c r="PBN75" s="14"/>
      <c r="PBO75" s="14"/>
      <c r="PBP75" s="14"/>
      <c r="PBQ75" s="14"/>
      <c r="PBR75" s="14"/>
      <c r="PBS75" s="14"/>
      <c r="PBT75" s="14"/>
      <c r="PBU75" s="14"/>
      <c r="PBV75" s="14"/>
      <c r="PBW75" s="14"/>
      <c r="PBX75" s="14"/>
      <c r="PBY75" s="14"/>
      <c r="PBZ75" s="14"/>
      <c r="PCA75" s="14"/>
      <c r="PCB75" s="14"/>
      <c r="PCC75" s="14"/>
      <c r="PCD75" s="14"/>
      <c r="PCE75" s="14"/>
      <c r="PCF75" s="14"/>
      <c r="PCG75" s="14"/>
      <c r="PCH75" s="14"/>
      <c r="PCI75" s="14"/>
      <c r="PCJ75" s="14"/>
      <c r="PCK75" s="14"/>
      <c r="PCL75" s="14"/>
      <c r="PCM75" s="14"/>
      <c r="PCN75" s="14"/>
      <c r="PCO75" s="14"/>
      <c r="PCP75" s="14"/>
      <c r="PCQ75" s="14"/>
      <c r="PCR75" s="14"/>
      <c r="PCS75" s="14"/>
      <c r="PCT75" s="14"/>
      <c r="PCU75" s="14"/>
      <c r="PCV75" s="14"/>
      <c r="PCW75" s="14"/>
      <c r="PCX75" s="14"/>
      <c r="PCY75" s="14"/>
      <c r="PCZ75" s="14"/>
      <c r="PDA75" s="14"/>
      <c r="PDB75" s="14"/>
      <c r="PDC75" s="14"/>
      <c r="PDD75" s="14"/>
      <c r="PDE75" s="14"/>
      <c r="PDF75" s="14"/>
      <c r="PDG75" s="14"/>
      <c r="PDH75" s="14"/>
      <c r="PDI75" s="14"/>
      <c r="PDJ75" s="14"/>
      <c r="PDK75" s="14"/>
      <c r="PDL75" s="14"/>
      <c r="PDM75" s="14"/>
      <c r="PDN75" s="14"/>
      <c r="PDO75" s="14"/>
      <c r="PDP75" s="14"/>
      <c r="PDQ75" s="14"/>
      <c r="PDR75" s="14"/>
      <c r="PDS75" s="14"/>
      <c r="PDT75" s="14"/>
      <c r="PDU75" s="14"/>
      <c r="PDV75" s="14"/>
      <c r="PDW75" s="14"/>
      <c r="PDX75" s="14"/>
      <c r="PDY75" s="14"/>
      <c r="PDZ75" s="14"/>
      <c r="PEA75" s="14"/>
      <c r="PEB75" s="14"/>
      <c r="PEC75" s="14"/>
      <c r="PED75" s="14"/>
      <c r="PEE75" s="14"/>
      <c r="PEF75" s="14"/>
      <c r="PEG75" s="14"/>
      <c r="PEH75" s="14"/>
      <c r="PEI75" s="14"/>
      <c r="PEJ75" s="14"/>
      <c r="PEK75" s="14"/>
      <c r="PEL75" s="14"/>
      <c r="PEM75" s="14"/>
      <c r="PEN75" s="14"/>
      <c r="PEO75" s="14"/>
      <c r="PEP75" s="14"/>
      <c r="PEQ75" s="14"/>
      <c r="PER75" s="14"/>
      <c r="PES75" s="14"/>
      <c r="PET75" s="14"/>
      <c r="PEU75" s="14"/>
      <c r="PEV75" s="14"/>
      <c r="PEW75" s="14"/>
      <c r="PEX75" s="14"/>
      <c r="PEY75" s="14"/>
      <c r="PEZ75" s="14"/>
      <c r="PFA75" s="14"/>
      <c r="PFB75" s="14"/>
      <c r="PFC75" s="14"/>
      <c r="PFD75" s="14"/>
      <c r="PFE75" s="14"/>
      <c r="PFF75" s="14"/>
      <c r="PFG75" s="14"/>
      <c r="PFH75" s="14"/>
      <c r="PFI75" s="14"/>
      <c r="PFJ75" s="14"/>
      <c r="PFK75" s="14"/>
      <c r="PFL75" s="14"/>
      <c r="PFM75" s="14"/>
      <c r="PFN75" s="14"/>
      <c r="PFO75" s="14"/>
      <c r="PFP75" s="14"/>
      <c r="PFQ75" s="14"/>
      <c r="PFR75" s="14"/>
      <c r="PFS75" s="14"/>
      <c r="PFT75" s="14"/>
      <c r="PFU75" s="14"/>
      <c r="PFV75" s="14"/>
      <c r="PFW75" s="14"/>
      <c r="PFX75" s="14"/>
      <c r="PFY75" s="14"/>
      <c r="PFZ75" s="14"/>
      <c r="PGA75" s="14"/>
      <c r="PGB75" s="14"/>
      <c r="PGC75" s="14"/>
      <c r="PGD75" s="14"/>
      <c r="PGE75" s="14"/>
      <c r="PGF75" s="14"/>
      <c r="PGG75" s="14"/>
      <c r="PGH75" s="14"/>
      <c r="PGI75" s="14"/>
      <c r="PGJ75" s="14"/>
      <c r="PGK75" s="14"/>
      <c r="PGL75" s="14"/>
      <c r="PGM75" s="14"/>
      <c r="PGN75" s="14"/>
      <c r="PGO75" s="14"/>
      <c r="PGP75" s="14"/>
      <c r="PGQ75" s="14"/>
      <c r="PGR75" s="14"/>
      <c r="PGS75" s="14"/>
      <c r="PGT75" s="14"/>
      <c r="PGU75" s="14"/>
      <c r="PGV75" s="14"/>
      <c r="PGW75" s="14"/>
      <c r="PGX75" s="14"/>
      <c r="PGY75" s="14"/>
      <c r="PGZ75" s="14"/>
      <c r="PHA75" s="14"/>
      <c r="PHB75" s="14"/>
      <c r="PHC75" s="14"/>
      <c r="PHD75" s="14"/>
      <c r="PHE75" s="14"/>
      <c r="PHF75" s="14"/>
      <c r="PHG75" s="14"/>
      <c r="PHH75" s="14"/>
      <c r="PHI75" s="14"/>
      <c r="PHJ75" s="14"/>
      <c r="PHK75" s="14"/>
      <c r="PHL75" s="14"/>
      <c r="PHM75" s="14"/>
      <c r="PHN75" s="14"/>
      <c r="PHO75" s="14"/>
      <c r="PHP75" s="14"/>
      <c r="PHQ75" s="14"/>
      <c r="PHR75" s="14"/>
      <c r="PHS75" s="14"/>
      <c r="PHT75" s="14"/>
      <c r="PHU75" s="14"/>
      <c r="PHV75" s="14"/>
      <c r="PHW75" s="14"/>
      <c r="PHX75" s="14"/>
      <c r="PHY75" s="14"/>
      <c r="PHZ75" s="14"/>
      <c r="PIA75" s="14"/>
      <c r="PIB75" s="14"/>
      <c r="PIC75" s="14"/>
      <c r="PID75" s="14"/>
      <c r="PIE75" s="14"/>
      <c r="PIF75" s="14"/>
      <c r="PIG75" s="14"/>
      <c r="PIH75" s="14"/>
      <c r="PII75" s="14"/>
      <c r="PIJ75" s="14"/>
      <c r="PIK75" s="14"/>
      <c r="PIL75" s="14"/>
      <c r="PIM75" s="14"/>
      <c r="PIN75" s="14"/>
      <c r="PIO75" s="14"/>
      <c r="PIP75" s="14"/>
      <c r="PIQ75" s="14"/>
      <c r="PIR75" s="14"/>
      <c r="PIS75" s="14"/>
      <c r="PIT75" s="14"/>
      <c r="PIU75" s="14"/>
      <c r="PIV75" s="14"/>
      <c r="PIW75" s="14"/>
      <c r="PIX75" s="14"/>
      <c r="PIY75" s="14"/>
      <c r="PIZ75" s="14"/>
      <c r="PJA75" s="14"/>
      <c r="PJB75" s="14"/>
      <c r="PJC75" s="14"/>
      <c r="PJD75" s="14"/>
      <c r="PJE75" s="14"/>
      <c r="PJF75" s="14"/>
      <c r="PJG75" s="14"/>
      <c r="PJH75" s="14"/>
      <c r="PJI75" s="14"/>
      <c r="PJJ75" s="14"/>
      <c r="PJK75" s="14"/>
      <c r="PJL75" s="14"/>
      <c r="PJM75" s="14"/>
      <c r="PJN75" s="14"/>
      <c r="PJO75" s="14"/>
      <c r="PJP75" s="14"/>
      <c r="PJQ75" s="14"/>
      <c r="PJR75" s="14"/>
      <c r="PJS75" s="14"/>
      <c r="PJT75" s="14"/>
      <c r="PJU75" s="14"/>
      <c r="PJV75" s="14"/>
      <c r="PJW75" s="14"/>
      <c r="PJX75" s="14"/>
      <c r="PJY75" s="14"/>
      <c r="PJZ75" s="14"/>
      <c r="PKA75" s="14"/>
      <c r="PKB75" s="14"/>
      <c r="PKC75" s="14"/>
      <c r="PKD75" s="14"/>
      <c r="PKE75" s="14"/>
      <c r="PKF75" s="14"/>
      <c r="PKG75" s="14"/>
      <c r="PKH75" s="14"/>
      <c r="PKI75" s="14"/>
      <c r="PKJ75" s="14"/>
      <c r="PKK75" s="14"/>
      <c r="PKL75" s="14"/>
      <c r="PKM75" s="14"/>
      <c r="PKN75" s="14"/>
      <c r="PKO75" s="14"/>
      <c r="PKP75" s="14"/>
      <c r="PKQ75" s="14"/>
      <c r="PKR75" s="14"/>
      <c r="PKS75" s="14"/>
      <c r="PKT75" s="14"/>
      <c r="PKU75" s="14"/>
      <c r="PKV75" s="14"/>
      <c r="PKW75" s="14"/>
      <c r="PKX75" s="14"/>
      <c r="PKY75" s="14"/>
      <c r="PKZ75" s="14"/>
      <c r="PLA75" s="14"/>
      <c r="PLB75" s="14"/>
      <c r="PLC75" s="14"/>
      <c r="PLD75" s="14"/>
      <c r="PLE75" s="14"/>
      <c r="PLF75" s="14"/>
      <c r="PLG75" s="14"/>
      <c r="PLH75" s="14"/>
      <c r="PLI75" s="14"/>
      <c r="PLJ75" s="14"/>
      <c r="PLK75" s="14"/>
      <c r="PLL75" s="14"/>
      <c r="PLM75" s="14"/>
      <c r="PLN75" s="14"/>
      <c r="PLO75" s="14"/>
      <c r="PLP75" s="14"/>
      <c r="PLQ75" s="14"/>
      <c r="PLR75" s="14"/>
      <c r="PLS75" s="14"/>
      <c r="PLT75" s="14"/>
      <c r="PLU75" s="14"/>
      <c r="PLV75" s="14"/>
      <c r="PLW75" s="14"/>
      <c r="PLX75" s="14"/>
      <c r="PLY75" s="14"/>
      <c r="PLZ75" s="14"/>
      <c r="PMA75" s="14"/>
      <c r="PMB75" s="14"/>
      <c r="PMC75" s="14"/>
      <c r="PMD75" s="14"/>
      <c r="PME75" s="14"/>
      <c r="PMF75" s="14"/>
      <c r="PMG75" s="14"/>
      <c r="PMH75" s="14"/>
      <c r="PMI75" s="14"/>
      <c r="PMJ75" s="14"/>
      <c r="PMK75" s="14"/>
      <c r="PML75" s="14"/>
      <c r="PMM75" s="14"/>
      <c r="PMN75" s="14"/>
      <c r="PMO75" s="14"/>
      <c r="PMP75" s="14"/>
      <c r="PMQ75" s="14"/>
      <c r="PMR75" s="14"/>
      <c r="PMS75" s="14"/>
      <c r="PMT75" s="14"/>
      <c r="PMU75" s="14"/>
      <c r="PMV75" s="14"/>
      <c r="PMW75" s="14"/>
      <c r="PMX75" s="14"/>
      <c r="PMY75" s="14"/>
      <c r="PMZ75" s="14"/>
      <c r="PNA75" s="14"/>
      <c r="PNB75" s="14"/>
      <c r="PNC75" s="14"/>
      <c r="PND75" s="14"/>
      <c r="PNE75" s="14"/>
      <c r="PNF75" s="14"/>
      <c r="PNG75" s="14"/>
      <c r="PNH75" s="14"/>
      <c r="PNI75" s="14"/>
      <c r="PNJ75" s="14"/>
      <c r="PNK75" s="14"/>
      <c r="PNL75" s="14"/>
      <c r="PNM75" s="14"/>
      <c r="PNN75" s="14"/>
      <c r="PNO75" s="14"/>
      <c r="PNP75" s="14"/>
      <c r="PNQ75" s="14"/>
      <c r="PNR75" s="14"/>
      <c r="PNS75" s="14"/>
      <c r="PNT75" s="14"/>
      <c r="PNU75" s="14"/>
      <c r="PNV75" s="14"/>
      <c r="PNW75" s="14"/>
      <c r="PNX75" s="14"/>
      <c r="PNY75" s="14"/>
      <c r="PNZ75" s="14"/>
      <c r="POA75" s="14"/>
      <c r="POB75" s="14"/>
      <c r="POC75" s="14"/>
      <c r="POD75" s="14"/>
      <c r="POE75" s="14"/>
      <c r="POF75" s="14"/>
      <c r="POG75" s="14"/>
      <c r="POH75" s="14"/>
      <c r="POI75" s="14"/>
      <c r="POJ75" s="14"/>
      <c r="POK75" s="14"/>
      <c r="POL75" s="14"/>
      <c r="POM75" s="14"/>
      <c r="PON75" s="14"/>
      <c r="POO75" s="14"/>
      <c r="POP75" s="14"/>
      <c r="POQ75" s="14"/>
      <c r="POR75" s="14"/>
      <c r="POS75" s="14"/>
      <c r="POT75" s="14"/>
      <c r="POU75" s="14"/>
      <c r="POV75" s="14"/>
      <c r="POW75" s="14"/>
      <c r="POX75" s="14"/>
      <c r="POY75" s="14"/>
      <c r="POZ75" s="14"/>
      <c r="PPA75" s="14"/>
      <c r="PPB75" s="14"/>
      <c r="PPC75" s="14"/>
      <c r="PPD75" s="14"/>
      <c r="PPE75" s="14"/>
      <c r="PPF75" s="14"/>
      <c r="PPG75" s="14"/>
      <c r="PPH75" s="14"/>
      <c r="PPI75" s="14"/>
      <c r="PPJ75" s="14"/>
      <c r="PPK75" s="14"/>
      <c r="PPL75" s="14"/>
      <c r="PPM75" s="14"/>
      <c r="PPN75" s="14"/>
      <c r="PPO75" s="14"/>
      <c r="PPP75" s="14"/>
      <c r="PPQ75" s="14"/>
      <c r="PPR75" s="14"/>
      <c r="PPS75" s="14"/>
      <c r="PPT75" s="14"/>
      <c r="PPU75" s="14"/>
      <c r="PPV75" s="14"/>
      <c r="PPW75" s="14"/>
      <c r="PPX75" s="14"/>
      <c r="PPY75" s="14"/>
      <c r="PPZ75" s="14"/>
      <c r="PQA75" s="14"/>
      <c r="PQB75" s="14"/>
      <c r="PQC75" s="14"/>
      <c r="PQD75" s="14"/>
      <c r="PQE75" s="14"/>
      <c r="PQF75" s="14"/>
      <c r="PQG75" s="14"/>
      <c r="PQH75" s="14"/>
      <c r="PQI75" s="14"/>
      <c r="PQJ75" s="14"/>
      <c r="PQK75" s="14"/>
      <c r="PQL75" s="14"/>
      <c r="PQM75" s="14"/>
      <c r="PQN75" s="14"/>
      <c r="PQO75" s="14"/>
      <c r="PQP75" s="14"/>
      <c r="PQQ75" s="14"/>
      <c r="PQR75" s="14"/>
      <c r="PQS75" s="14"/>
      <c r="PQT75" s="14"/>
      <c r="PQU75" s="14"/>
      <c r="PQV75" s="14"/>
      <c r="PQW75" s="14"/>
      <c r="PQX75" s="14"/>
      <c r="PQY75" s="14"/>
      <c r="PQZ75" s="14"/>
      <c r="PRA75" s="14"/>
      <c r="PRB75" s="14"/>
      <c r="PRC75" s="14"/>
      <c r="PRD75" s="14"/>
      <c r="PRE75" s="14"/>
      <c r="PRF75" s="14"/>
      <c r="PRG75" s="14"/>
      <c r="PRH75" s="14"/>
      <c r="PRI75" s="14"/>
      <c r="PRJ75" s="14"/>
      <c r="PRK75" s="14"/>
      <c r="PRL75" s="14"/>
      <c r="PRM75" s="14"/>
      <c r="PRN75" s="14"/>
      <c r="PRO75" s="14"/>
      <c r="PRP75" s="14"/>
      <c r="PRQ75" s="14"/>
      <c r="PRR75" s="14"/>
      <c r="PRS75" s="14"/>
      <c r="PRT75" s="14"/>
      <c r="PRU75" s="14"/>
      <c r="PRV75" s="14"/>
      <c r="PRW75" s="14"/>
      <c r="PRX75" s="14"/>
      <c r="PRY75" s="14"/>
      <c r="PRZ75" s="14"/>
      <c r="PSA75" s="14"/>
      <c r="PSB75" s="14"/>
      <c r="PSC75" s="14"/>
      <c r="PSD75" s="14"/>
      <c r="PSE75" s="14"/>
      <c r="PSF75" s="14"/>
      <c r="PSG75" s="14"/>
      <c r="PSH75" s="14"/>
      <c r="PSI75" s="14"/>
      <c r="PSJ75" s="14"/>
      <c r="PSK75" s="14"/>
      <c r="PSL75" s="14"/>
      <c r="PSM75" s="14"/>
      <c r="PSN75" s="14"/>
      <c r="PSO75" s="14"/>
      <c r="PSP75" s="14"/>
      <c r="PSQ75" s="14"/>
      <c r="PSR75" s="14"/>
      <c r="PSS75" s="14"/>
      <c r="PST75" s="14"/>
      <c r="PSU75" s="14"/>
      <c r="PSV75" s="14"/>
      <c r="PSW75" s="14"/>
      <c r="PSX75" s="14"/>
      <c r="PSY75" s="14"/>
      <c r="PSZ75" s="14"/>
      <c r="PTA75" s="14"/>
      <c r="PTB75" s="14"/>
      <c r="PTC75" s="14"/>
      <c r="PTD75" s="14"/>
      <c r="PTE75" s="14"/>
      <c r="PTF75" s="14"/>
      <c r="PTG75" s="14"/>
      <c r="PTH75" s="14"/>
      <c r="PTI75" s="14"/>
      <c r="PTJ75" s="14"/>
      <c r="PTK75" s="14"/>
      <c r="PTL75" s="14"/>
      <c r="PTM75" s="14"/>
      <c r="PTN75" s="14"/>
      <c r="PTO75" s="14"/>
      <c r="PTP75" s="14"/>
      <c r="PTQ75" s="14"/>
      <c r="PTR75" s="14"/>
      <c r="PTS75" s="14"/>
      <c r="PTT75" s="14"/>
      <c r="PTU75" s="14"/>
      <c r="PTV75" s="14"/>
      <c r="PTW75" s="14"/>
      <c r="PTX75" s="14"/>
      <c r="PTY75" s="14"/>
      <c r="PTZ75" s="14"/>
      <c r="PUA75" s="14"/>
      <c r="PUB75" s="14"/>
      <c r="PUC75" s="14"/>
      <c r="PUD75" s="14"/>
      <c r="PUE75" s="14"/>
      <c r="PUF75" s="14"/>
      <c r="PUG75" s="14"/>
      <c r="PUH75" s="14"/>
      <c r="PUI75" s="14"/>
      <c r="PUJ75" s="14"/>
      <c r="PUK75" s="14"/>
      <c r="PUL75" s="14"/>
      <c r="PUM75" s="14"/>
      <c r="PUN75" s="14"/>
      <c r="PUO75" s="14"/>
      <c r="PUP75" s="14"/>
      <c r="PUQ75" s="14"/>
      <c r="PUR75" s="14"/>
      <c r="PUS75" s="14"/>
      <c r="PUT75" s="14"/>
      <c r="PUU75" s="14"/>
      <c r="PUV75" s="14"/>
      <c r="PUW75" s="14"/>
      <c r="PUX75" s="14"/>
      <c r="PUY75" s="14"/>
      <c r="PUZ75" s="14"/>
      <c r="PVA75" s="14"/>
      <c r="PVB75" s="14"/>
      <c r="PVC75" s="14"/>
      <c r="PVD75" s="14"/>
      <c r="PVE75" s="14"/>
      <c r="PVF75" s="14"/>
      <c r="PVG75" s="14"/>
      <c r="PVH75" s="14"/>
      <c r="PVI75" s="14"/>
      <c r="PVJ75" s="14"/>
      <c r="PVK75" s="14"/>
      <c r="PVL75" s="14"/>
      <c r="PVM75" s="14"/>
      <c r="PVN75" s="14"/>
      <c r="PVO75" s="14"/>
      <c r="PVP75" s="14"/>
      <c r="PVQ75" s="14"/>
      <c r="PVR75" s="14"/>
      <c r="PVS75" s="14"/>
      <c r="PVT75" s="14"/>
      <c r="PVU75" s="14"/>
      <c r="PVV75" s="14"/>
      <c r="PVW75" s="14"/>
      <c r="PVX75" s="14"/>
      <c r="PVY75" s="14"/>
      <c r="PVZ75" s="14"/>
      <c r="PWA75" s="14"/>
      <c r="PWB75" s="14"/>
      <c r="PWC75" s="14"/>
      <c r="PWD75" s="14"/>
      <c r="PWE75" s="14"/>
      <c r="PWF75" s="14"/>
      <c r="PWG75" s="14"/>
      <c r="PWH75" s="14"/>
      <c r="PWI75" s="14"/>
      <c r="PWJ75" s="14"/>
      <c r="PWK75" s="14"/>
      <c r="PWL75" s="14"/>
      <c r="PWM75" s="14"/>
      <c r="PWN75" s="14"/>
      <c r="PWO75" s="14"/>
      <c r="PWP75" s="14"/>
      <c r="PWQ75" s="14"/>
      <c r="PWR75" s="14"/>
      <c r="PWS75" s="14"/>
      <c r="PWT75" s="14"/>
      <c r="PWU75" s="14"/>
      <c r="PWV75" s="14"/>
      <c r="PWW75" s="14"/>
      <c r="PWX75" s="14"/>
      <c r="PWY75" s="14"/>
      <c r="PWZ75" s="14"/>
      <c r="PXA75" s="14"/>
      <c r="PXB75" s="14"/>
      <c r="PXC75" s="14"/>
      <c r="PXD75" s="14"/>
      <c r="PXE75" s="14"/>
      <c r="PXF75" s="14"/>
      <c r="PXG75" s="14"/>
      <c r="PXH75" s="14"/>
      <c r="PXI75" s="14"/>
      <c r="PXJ75" s="14"/>
      <c r="PXK75" s="14"/>
      <c r="PXL75" s="14"/>
      <c r="PXM75" s="14"/>
      <c r="PXN75" s="14"/>
      <c r="PXO75" s="14"/>
      <c r="PXP75" s="14"/>
      <c r="PXQ75" s="14"/>
      <c r="PXR75" s="14"/>
      <c r="PXS75" s="14"/>
      <c r="PXT75" s="14"/>
      <c r="PXU75" s="14"/>
      <c r="PXV75" s="14"/>
      <c r="PXW75" s="14"/>
      <c r="PXX75" s="14"/>
      <c r="PXY75" s="14"/>
      <c r="PXZ75" s="14"/>
      <c r="PYA75" s="14"/>
      <c r="PYB75" s="14"/>
      <c r="PYC75" s="14"/>
      <c r="PYD75" s="14"/>
      <c r="PYE75" s="14"/>
      <c r="PYF75" s="14"/>
      <c r="PYG75" s="14"/>
      <c r="PYH75" s="14"/>
      <c r="PYI75" s="14"/>
      <c r="PYJ75" s="14"/>
      <c r="PYK75" s="14"/>
      <c r="PYL75" s="14"/>
      <c r="PYM75" s="14"/>
      <c r="PYN75" s="14"/>
      <c r="PYO75" s="14"/>
      <c r="PYP75" s="14"/>
      <c r="PYQ75" s="14"/>
      <c r="PYR75" s="14"/>
      <c r="PYS75" s="14"/>
      <c r="PYT75" s="14"/>
      <c r="PYU75" s="14"/>
      <c r="PYV75" s="14"/>
      <c r="PYW75" s="14"/>
      <c r="PYX75" s="14"/>
      <c r="PYY75" s="14"/>
      <c r="PYZ75" s="14"/>
      <c r="PZA75" s="14"/>
      <c r="PZB75" s="14"/>
      <c r="PZC75" s="14"/>
      <c r="PZD75" s="14"/>
      <c r="PZE75" s="14"/>
      <c r="PZF75" s="14"/>
      <c r="PZG75" s="14"/>
      <c r="PZH75" s="14"/>
      <c r="PZI75" s="14"/>
      <c r="PZJ75" s="14"/>
      <c r="PZK75" s="14"/>
      <c r="PZL75" s="14"/>
      <c r="PZM75" s="14"/>
      <c r="PZN75" s="14"/>
      <c r="PZO75" s="14"/>
      <c r="PZP75" s="14"/>
      <c r="PZQ75" s="14"/>
      <c r="PZR75" s="14"/>
      <c r="PZS75" s="14"/>
      <c r="PZT75" s="14"/>
      <c r="PZU75" s="14"/>
      <c r="PZV75" s="14"/>
      <c r="PZW75" s="14"/>
      <c r="PZX75" s="14"/>
      <c r="PZY75" s="14"/>
      <c r="PZZ75" s="14"/>
      <c r="QAA75" s="14"/>
      <c r="QAB75" s="14"/>
      <c r="QAC75" s="14"/>
      <c r="QAD75" s="14"/>
      <c r="QAE75" s="14"/>
      <c r="QAF75" s="14"/>
      <c r="QAG75" s="14"/>
      <c r="QAH75" s="14"/>
      <c r="QAI75" s="14"/>
      <c r="QAJ75" s="14"/>
      <c r="QAK75" s="14"/>
      <c r="QAL75" s="14"/>
      <c r="QAM75" s="14"/>
      <c r="QAN75" s="14"/>
      <c r="QAO75" s="14"/>
      <c r="QAP75" s="14"/>
      <c r="QAQ75" s="14"/>
      <c r="QAR75" s="14"/>
      <c r="QAS75" s="14"/>
      <c r="QAT75" s="14"/>
      <c r="QAU75" s="14"/>
      <c r="QAV75" s="14"/>
      <c r="QAW75" s="14"/>
      <c r="QAX75" s="14"/>
      <c r="QAY75" s="14"/>
      <c r="QAZ75" s="14"/>
      <c r="QBA75" s="14"/>
      <c r="QBB75" s="14"/>
      <c r="QBC75" s="14"/>
      <c r="QBD75" s="14"/>
      <c r="QBE75" s="14"/>
      <c r="QBF75" s="14"/>
      <c r="QBG75" s="14"/>
      <c r="QBH75" s="14"/>
      <c r="QBI75" s="14"/>
      <c r="QBJ75" s="14"/>
      <c r="QBK75" s="14"/>
      <c r="QBL75" s="14"/>
      <c r="QBM75" s="14"/>
      <c r="QBN75" s="14"/>
      <c r="QBO75" s="14"/>
      <c r="QBP75" s="14"/>
      <c r="QBQ75" s="14"/>
      <c r="QBR75" s="14"/>
      <c r="QBS75" s="14"/>
      <c r="QBT75" s="14"/>
      <c r="QBU75" s="14"/>
      <c r="QBV75" s="14"/>
      <c r="QBW75" s="14"/>
      <c r="QBX75" s="14"/>
      <c r="QBY75" s="14"/>
      <c r="QBZ75" s="14"/>
      <c r="QCA75" s="14"/>
      <c r="QCB75" s="14"/>
      <c r="QCC75" s="14"/>
      <c r="QCD75" s="14"/>
      <c r="QCE75" s="14"/>
      <c r="QCF75" s="14"/>
      <c r="QCG75" s="14"/>
      <c r="QCH75" s="14"/>
      <c r="QCI75" s="14"/>
      <c r="QCJ75" s="14"/>
      <c r="QCK75" s="14"/>
      <c r="QCL75" s="14"/>
      <c r="QCM75" s="14"/>
      <c r="QCN75" s="14"/>
      <c r="QCO75" s="14"/>
      <c r="QCP75" s="14"/>
      <c r="QCQ75" s="14"/>
      <c r="QCR75" s="14"/>
      <c r="QCS75" s="14"/>
      <c r="QCT75" s="14"/>
      <c r="QCU75" s="14"/>
      <c r="QCV75" s="14"/>
      <c r="QCW75" s="14"/>
      <c r="QCX75" s="14"/>
      <c r="QCY75" s="14"/>
      <c r="QCZ75" s="14"/>
      <c r="QDA75" s="14"/>
      <c r="QDB75" s="14"/>
      <c r="QDC75" s="14"/>
      <c r="QDD75" s="14"/>
      <c r="QDE75" s="14"/>
      <c r="QDF75" s="14"/>
      <c r="QDG75" s="14"/>
      <c r="QDH75" s="14"/>
      <c r="QDI75" s="14"/>
      <c r="QDJ75" s="14"/>
      <c r="QDK75" s="14"/>
      <c r="QDL75" s="14"/>
      <c r="QDM75" s="14"/>
      <c r="QDN75" s="14"/>
      <c r="QDO75" s="14"/>
      <c r="QDP75" s="14"/>
      <c r="QDQ75" s="14"/>
      <c r="QDR75" s="14"/>
      <c r="QDS75" s="14"/>
      <c r="QDT75" s="14"/>
      <c r="QDU75" s="14"/>
      <c r="QDV75" s="14"/>
      <c r="QDW75" s="14"/>
      <c r="QDX75" s="14"/>
      <c r="QDY75" s="14"/>
      <c r="QDZ75" s="14"/>
      <c r="QEA75" s="14"/>
      <c r="QEB75" s="14"/>
      <c r="QEC75" s="14"/>
      <c r="QED75" s="14"/>
      <c r="QEE75" s="14"/>
      <c r="QEF75" s="14"/>
      <c r="QEG75" s="14"/>
      <c r="QEH75" s="14"/>
      <c r="QEI75" s="14"/>
      <c r="QEJ75" s="14"/>
      <c r="QEK75" s="14"/>
      <c r="QEL75" s="14"/>
      <c r="QEM75" s="14"/>
      <c r="QEN75" s="14"/>
      <c r="QEO75" s="14"/>
      <c r="QEP75" s="14"/>
      <c r="QEQ75" s="14"/>
      <c r="QER75" s="14"/>
      <c r="QES75" s="14"/>
      <c r="QET75" s="14"/>
      <c r="QEU75" s="14"/>
      <c r="QEV75" s="14"/>
      <c r="QEW75" s="14"/>
      <c r="QEX75" s="14"/>
      <c r="QEY75" s="14"/>
      <c r="QEZ75" s="14"/>
      <c r="QFA75" s="14"/>
      <c r="QFB75" s="14"/>
      <c r="QFC75" s="14"/>
      <c r="QFD75" s="14"/>
      <c r="QFE75" s="14"/>
      <c r="QFF75" s="14"/>
      <c r="QFG75" s="14"/>
      <c r="QFH75" s="14"/>
      <c r="QFI75" s="14"/>
      <c r="QFJ75" s="14"/>
      <c r="QFK75" s="14"/>
      <c r="QFL75" s="14"/>
      <c r="QFM75" s="14"/>
      <c r="QFN75" s="14"/>
      <c r="QFO75" s="14"/>
      <c r="QFP75" s="14"/>
      <c r="QFQ75" s="14"/>
      <c r="QFR75" s="14"/>
      <c r="QFS75" s="14"/>
      <c r="QFT75" s="14"/>
      <c r="QFU75" s="14"/>
      <c r="QFV75" s="14"/>
      <c r="QFW75" s="14"/>
      <c r="QFX75" s="14"/>
      <c r="QFY75" s="14"/>
      <c r="QFZ75" s="14"/>
      <c r="QGA75" s="14"/>
      <c r="QGB75" s="14"/>
      <c r="QGC75" s="14"/>
      <c r="QGD75" s="14"/>
      <c r="QGE75" s="14"/>
      <c r="QGF75" s="14"/>
      <c r="QGG75" s="14"/>
      <c r="QGH75" s="14"/>
      <c r="QGI75" s="14"/>
      <c r="QGJ75" s="14"/>
      <c r="QGK75" s="14"/>
      <c r="QGL75" s="14"/>
      <c r="QGM75" s="14"/>
      <c r="QGN75" s="14"/>
      <c r="QGO75" s="14"/>
      <c r="QGP75" s="14"/>
      <c r="QGQ75" s="14"/>
      <c r="QGR75" s="14"/>
      <c r="QGS75" s="14"/>
      <c r="QGT75" s="14"/>
      <c r="QGU75" s="14"/>
      <c r="QGV75" s="14"/>
      <c r="QGW75" s="14"/>
      <c r="QGX75" s="14"/>
      <c r="QGY75" s="14"/>
      <c r="QGZ75" s="14"/>
      <c r="QHA75" s="14"/>
      <c r="QHB75" s="14"/>
      <c r="QHC75" s="14"/>
      <c r="QHD75" s="14"/>
      <c r="QHE75" s="14"/>
      <c r="QHF75" s="14"/>
      <c r="QHG75" s="14"/>
      <c r="QHH75" s="14"/>
      <c r="QHI75" s="14"/>
      <c r="QHJ75" s="14"/>
      <c r="QHK75" s="14"/>
      <c r="QHL75" s="14"/>
      <c r="QHM75" s="14"/>
      <c r="QHN75" s="14"/>
      <c r="QHO75" s="14"/>
      <c r="QHP75" s="14"/>
      <c r="QHQ75" s="14"/>
      <c r="QHR75" s="14"/>
      <c r="QHS75" s="14"/>
      <c r="QHT75" s="14"/>
      <c r="QHU75" s="14"/>
      <c r="QHV75" s="14"/>
      <c r="QHW75" s="14"/>
      <c r="QHX75" s="14"/>
      <c r="QHY75" s="14"/>
      <c r="QHZ75" s="14"/>
      <c r="QIA75" s="14"/>
      <c r="QIB75" s="14"/>
      <c r="QIC75" s="14"/>
      <c r="QID75" s="14"/>
      <c r="QIE75" s="14"/>
      <c r="QIF75" s="14"/>
      <c r="QIG75" s="14"/>
      <c r="QIH75" s="14"/>
      <c r="QII75" s="14"/>
      <c r="QIJ75" s="14"/>
      <c r="QIK75" s="14"/>
      <c r="QIL75" s="14"/>
      <c r="QIM75" s="14"/>
      <c r="QIN75" s="14"/>
      <c r="QIO75" s="14"/>
      <c r="QIP75" s="14"/>
      <c r="QIQ75" s="14"/>
      <c r="QIR75" s="14"/>
      <c r="QIS75" s="14"/>
      <c r="QIT75" s="14"/>
      <c r="QIU75" s="14"/>
      <c r="QIV75" s="14"/>
      <c r="QIW75" s="14"/>
      <c r="QIX75" s="14"/>
      <c r="QIY75" s="14"/>
      <c r="QIZ75" s="14"/>
      <c r="QJA75" s="14"/>
      <c r="QJB75" s="14"/>
      <c r="QJC75" s="14"/>
      <c r="QJD75" s="14"/>
      <c r="QJE75" s="14"/>
      <c r="QJF75" s="14"/>
      <c r="QJG75" s="14"/>
      <c r="QJH75" s="14"/>
      <c r="QJI75" s="14"/>
      <c r="QJJ75" s="14"/>
      <c r="QJK75" s="14"/>
      <c r="QJL75" s="14"/>
      <c r="QJM75" s="14"/>
      <c r="QJN75" s="14"/>
      <c r="QJO75" s="14"/>
      <c r="QJP75" s="14"/>
      <c r="QJQ75" s="14"/>
      <c r="QJR75" s="14"/>
      <c r="QJS75" s="14"/>
      <c r="QJT75" s="14"/>
      <c r="QJU75" s="14"/>
      <c r="QJV75" s="14"/>
      <c r="QJW75" s="14"/>
      <c r="QJX75" s="14"/>
      <c r="QJY75" s="14"/>
      <c r="QJZ75" s="14"/>
      <c r="QKA75" s="14"/>
      <c r="QKB75" s="14"/>
      <c r="QKC75" s="14"/>
      <c r="QKD75" s="14"/>
      <c r="QKE75" s="14"/>
      <c r="QKF75" s="14"/>
      <c r="QKG75" s="14"/>
      <c r="QKH75" s="14"/>
      <c r="QKI75" s="14"/>
      <c r="QKJ75" s="14"/>
      <c r="QKK75" s="14"/>
      <c r="QKL75" s="14"/>
      <c r="QKM75" s="14"/>
      <c r="QKN75" s="14"/>
      <c r="QKO75" s="14"/>
      <c r="QKP75" s="14"/>
      <c r="QKQ75" s="14"/>
      <c r="QKR75" s="14"/>
      <c r="QKS75" s="14"/>
      <c r="QKT75" s="14"/>
      <c r="QKU75" s="14"/>
      <c r="QKV75" s="14"/>
      <c r="QKW75" s="14"/>
      <c r="QKX75" s="14"/>
      <c r="QKY75" s="14"/>
      <c r="QKZ75" s="14"/>
      <c r="QLA75" s="14"/>
      <c r="QLB75" s="14"/>
      <c r="QLC75" s="14"/>
      <c r="QLD75" s="14"/>
      <c r="QLE75" s="14"/>
      <c r="QLF75" s="14"/>
      <c r="QLG75" s="14"/>
      <c r="QLH75" s="14"/>
      <c r="QLI75" s="14"/>
      <c r="QLJ75" s="14"/>
      <c r="QLK75" s="14"/>
      <c r="QLL75" s="14"/>
      <c r="QLM75" s="14"/>
      <c r="QLN75" s="14"/>
      <c r="QLO75" s="14"/>
      <c r="QLP75" s="14"/>
      <c r="QLQ75" s="14"/>
      <c r="QLR75" s="14"/>
      <c r="QLS75" s="14"/>
      <c r="QLT75" s="14"/>
      <c r="QLU75" s="14"/>
      <c r="QLV75" s="14"/>
      <c r="QLW75" s="14"/>
      <c r="QLX75" s="14"/>
      <c r="QLY75" s="14"/>
      <c r="QLZ75" s="14"/>
      <c r="QMA75" s="14"/>
      <c r="QMB75" s="14"/>
      <c r="QMC75" s="14"/>
      <c r="QMD75" s="14"/>
      <c r="QME75" s="14"/>
      <c r="QMF75" s="14"/>
      <c r="QMG75" s="14"/>
      <c r="QMH75" s="14"/>
      <c r="QMI75" s="14"/>
      <c r="QMJ75" s="14"/>
      <c r="QMK75" s="14"/>
      <c r="QML75" s="14"/>
      <c r="QMM75" s="14"/>
      <c r="QMN75" s="14"/>
      <c r="QMO75" s="14"/>
      <c r="QMP75" s="14"/>
      <c r="QMQ75" s="14"/>
      <c r="QMR75" s="14"/>
      <c r="QMS75" s="14"/>
      <c r="QMT75" s="14"/>
      <c r="QMU75" s="14"/>
      <c r="QMV75" s="14"/>
      <c r="QMW75" s="14"/>
      <c r="QMX75" s="14"/>
      <c r="QMY75" s="14"/>
      <c r="QMZ75" s="14"/>
      <c r="QNA75" s="14"/>
      <c r="QNB75" s="14"/>
      <c r="QNC75" s="14"/>
      <c r="QND75" s="14"/>
      <c r="QNE75" s="14"/>
      <c r="QNF75" s="14"/>
      <c r="QNG75" s="14"/>
      <c r="QNH75" s="14"/>
      <c r="QNI75" s="14"/>
      <c r="QNJ75" s="14"/>
      <c r="QNK75" s="14"/>
      <c r="QNL75" s="14"/>
      <c r="QNM75" s="14"/>
      <c r="QNN75" s="14"/>
      <c r="QNO75" s="14"/>
      <c r="QNP75" s="14"/>
      <c r="QNQ75" s="14"/>
      <c r="QNR75" s="14"/>
      <c r="QNS75" s="14"/>
      <c r="QNT75" s="14"/>
      <c r="QNU75" s="14"/>
      <c r="QNV75" s="14"/>
      <c r="QNW75" s="14"/>
      <c r="QNX75" s="14"/>
      <c r="QNY75" s="14"/>
      <c r="QNZ75" s="14"/>
      <c r="QOA75" s="14"/>
      <c r="QOB75" s="14"/>
      <c r="QOC75" s="14"/>
      <c r="QOD75" s="14"/>
      <c r="QOE75" s="14"/>
      <c r="QOF75" s="14"/>
      <c r="QOG75" s="14"/>
      <c r="QOH75" s="14"/>
      <c r="QOI75" s="14"/>
      <c r="QOJ75" s="14"/>
      <c r="QOK75" s="14"/>
      <c r="QOL75" s="14"/>
      <c r="QOM75" s="14"/>
      <c r="QON75" s="14"/>
      <c r="QOO75" s="14"/>
      <c r="QOP75" s="14"/>
      <c r="QOQ75" s="14"/>
      <c r="QOR75" s="14"/>
      <c r="QOS75" s="14"/>
      <c r="QOT75" s="14"/>
      <c r="QOU75" s="14"/>
      <c r="QOV75" s="14"/>
      <c r="QOW75" s="14"/>
      <c r="QOX75" s="14"/>
      <c r="QOY75" s="14"/>
      <c r="QOZ75" s="14"/>
      <c r="QPA75" s="14"/>
      <c r="QPB75" s="14"/>
      <c r="QPC75" s="14"/>
      <c r="QPD75" s="14"/>
      <c r="QPE75" s="14"/>
      <c r="QPF75" s="14"/>
      <c r="QPG75" s="14"/>
      <c r="QPH75" s="14"/>
      <c r="QPI75" s="14"/>
      <c r="QPJ75" s="14"/>
      <c r="QPK75" s="14"/>
      <c r="QPL75" s="14"/>
      <c r="QPM75" s="14"/>
      <c r="QPN75" s="14"/>
      <c r="QPO75" s="14"/>
      <c r="QPP75" s="14"/>
      <c r="QPQ75" s="14"/>
      <c r="QPR75" s="14"/>
      <c r="QPS75" s="14"/>
      <c r="QPT75" s="14"/>
      <c r="QPU75" s="14"/>
      <c r="QPV75" s="14"/>
      <c r="QPW75" s="14"/>
      <c r="QPX75" s="14"/>
      <c r="QPY75" s="14"/>
      <c r="QPZ75" s="14"/>
      <c r="QQA75" s="14"/>
      <c r="QQB75" s="14"/>
      <c r="QQC75" s="14"/>
      <c r="QQD75" s="14"/>
      <c r="QQE75" s="14"/>
      <c r="QQF75" s="14"/>
      <c r="QQG75" s="14"/>
      <c r="QQH75" s="14"/>
      <c r="QQI75" s="14"/>
      <c r="QQJ75" s="14"/>
      <c r="QQK75" s="14"/>
      <c r="QQL75" s="14"/>
      <c r="QQM75" s="14"/>
      <c r="QQN75" s="14"/>
      <c r="QQO75" s="14"/>
      <c r="QQP75" s="14"/>
      <c r="QQQ75" s="14"/>
      <c r="QQR75" s="14"/>
      <c r="QQS75" s="14"/>
      <c r="QQT75" s="14"/>
      <c r="QQU75" s="14"/>
      <c r="QQV75" s="14"/>
      <c r="QQW75" s="14"/>
      <c r="QQX75" s="14"/>
      <c r="QQY75" s="14"/>
      <c r="QQZ75" s="14"/>
      <c r="QRA75" s="14"/>
      <c r="QRB75" s="14"/>
      <c r="QRC75" s="14"/>
      <c r="QRD75" s="14"/>
      <c r="QRE75" s="14"/>
      <c r="QRF75" s="14"/>
      <c r="QRG75" s="14"/>
      <c r="QRH75" s="14"/>
      <c r="QRI75" s="14"/>
      <c r="QRJ75" s="14"/>
      <c r="QRK75" s="14"/>
      <c r="QRL75" s="14"/>
      <c r="QRM75" s="14"/>
      <c r="QRN75" s="14"/>
      <c r="QRO75" s="14"/>
      <c r="QRP75" s="14"/>
      <c r="QRQ75" s="14"/>
      <c r="QRR75" s="14"/>
      <c r="QRS75" s="14"/>
      <c r="QRT75" s="14"/>
      <c r="QRU75" s="14"/>
      <c r="QRV75" s="14"/>
      <c r="QRW75" s="14"/>
      <c r="QRX75" s="14"/>
      <c r="QRY75" s="14"/>
      <c r="QRZ75" s="14"/>
      <c r="QSA75" s="14"/>
      <c r="QSB75" s="14"/>
      <c r="QSC75" s="14"/>
      <c r="QSD75" s="14"/>
      <c r="QSE75" s="14"/>
      <c r="QSF75" s="14"/>
      <c r="QSG75" s="14"/>
      <c r="QSH75" s="14"/>
      <c r="QSI75" s="14"/>
      <c r="QSJ75" s="14"/>
      <c r="QSK75" s="14"/>
      <c r="QSL75" s="14"/>
      <c r="QSM75" s="14"/>
      <c r="QSN75" s="14"/>
      <c r="QSO75" s="14"/>
      <c r="QSP75" s="14"/>
      <c r="QSQ75" s="14"/>
      <c r="QSR75" s="14"/>
      <c r="QSS75" s="14"/>
      <c r="QST75" s="14"/>
      <c r="QSU75" s="14"/>
      <c r="QSV75" s="14"/>
      <c r="QSW75" s="14"/>
      <c r="QSX75" s="14"/>
      <c r="QSY75" s="14"/>
      <c r="QSZ75" s="14"/>
      <c r="QTA75" s="14"/>
      <c r="QTB75" s="14"/>
      <c r="QTC75" s="14"/>
      <c r="QTD75" s="14"/>
      <c r="QTE75" s="14"/>
      <c r="QTF75" s="14"/>
      <c r="QTG75" s="14"/>
      <c r="QTH75" s="14"/>
      <c r="QTI75" s="14"/>
      <c r="QTJ75" s="14"/>
      <c r="QTK75" s="14"/>
      <c r="QTL75" s="14"/>
      <c r="QTM75" s="14"/>
      <c r="QTN75" s="14"/>
      <c r="QTO75" s="14"/>
      <c r="QTP75" s="14"/>
      <c r="QTQ75" s="14"/>
      <c r="QTR75" s="14"/>
      <c r="QTS75" s="14"/>
      <c r="QTT75" s="14"/>
      <c r="QTU75" s="14"/>
      <c r="QTV75" s="14"/>
      <c r="QTW75" s="14"/>
      <c r="QTX75" s="14"/>
      <c r="QTY75" s="14"/>
      <c r="QTZ75" s="14"/>
      <c r="QUA75" s="14"/>
      <c r="QUB75" s="14"/>
      <c r="QUC75" s="14"/>
      <c r="QUD75" s="14"/>
      <c r="QUE75" s="14"/>
      <c r="QUF75" s="14"/>
      <c r="QUG75" s="14"/>
      <c r="QUH75" s="14"/>
      <c r="QUI75" s="14"/>
      <c r="QUJ75" s="14"/>
      <c r="QUK75" s="14"/>
      <c r="QUL75" s="14"/>
      <c r="QUM75" s="14"/>
      <c r="QUN75" s="14"/>
      <c r="QUO75" s="14"/>
      <c r="QUP75" s="14"/>
      <c r="QUQ75" s="14"/>
      <c r="QUR75" s="14"/>
      <c r="QUS75" s="14"/>
      <c r="QUT75" s="14"/>
      <c r="QUU75" s="14"/>
      <c r="QUV75" s="14"/>
      <c r="QUW75" s="14"/>
      <c r="QUX75" s="14"/>
      <c r="QUY75" s="14"/>
      <c r="QUZ75" s="14"/>
      <c r="QVA75" s="14"/>
      <c r="QVB75" s="14"/>
      <c r="QVC75" s="14"/>
      <c r="QVD75" s="14"/>
      <c r="QVE75" s="14"/>
      <c r="QVF75" s="14"/>
      <c r="QVG75" s="14"/>
      <c r="QVH75" s="14"/>
      <c r="QVI75" s="14"/>
      <c r="QVJ75" s="14"/>
      <c r="QVK75" s="14"/>
      <c r="QVL75" s="14"/>
      <c r="QVM75" s="14"/>
      <c r="QVN75" s="14"/>
      <c r="QVO75" s="14"/>
      <c r="QVP75" s="14"/>
      <c r="QVQ75" s="14"/>
      <c r="QVR75" s="14"/>
      <c r="QVS75" s="14"/>
      <c r="QVT75" s="14"/>
      <c r="QVU75" s="14"/>
      <c r="QVV75" s="14"/>
      <c r="QVW75" s="14"/>
      <c r="QVX75" s="14"/>
      <c r="QVY75" s="14"/>
      <c r="QVZ75" s="14"/>
      <c r="QWA75" s="14"/>
      <c r="QWB75" s="14"/>
      <c r="QWC75" s="14"/>
      <c r="QWD75" s="14"/>
      <c r="QWE75" s="14"/>
      <c r="QWF75" s="14"/>
      <c r="QWG75" s="14"/>
      <c r="QWH75" s="14"/>
      <c r="QWI75" s="14"/>
      <c r="QWJ75" s="14"/>
      <c r="QWK75" s="14"/>
      <c r="QWL75" s="14"/>
      <c r="QWM75" s="14"/>
      <c r="QWN75" s="14"/>
      <c r="QWO75" s="14"/>
      <c r="QWP75" s="14"/>
      <c r="QWQ75" s="14"/>
      <c r="QWR75" s="14"/>
      <c r="QWS75" s="14"/>
      <c r="QWT75" s="14"/>
      <c r="QWU75" s="14"/>
      <c r="QWV75" s="14"/>
      <c r="QWW75" s="14"/>
      <c r="QWX75" s="14"/>
      <c r="QWY75" s="14"/>
      <c r="QWZ75" s="14"/>
      <c r="QXA75" s="14"/>
      <c r="QXB75" s="14"/>
      <c r="QXC75" s="14"/>
      <c r="QXD75" s="14"/>
      <c r="QXE75" s="14"/>
      <c r="QXF75" s="14"/>
      <c r="QXG75" s="14"/>
      <c r="QXH75" s="14"/>
      <c r="QXI75" s="14"/>
      <c r="QXJ75" s="14"/>
      <c r="QXK75" s="14"/>
      <c r="QXL75" s="14"/>
      <c r="QXM75" s="14"/>
      <c r="QXN75" s="14"/>
      <c r="QXO75" s="14"/>
      <c r="QXP75" s="14"/>
      <c r="QXQ75" s="14"/>
      <c r="QXR75" s="14"/>
      <c r="QXS75" s="14"/>
      <c r="QXT75" s="14"/>
      <c r="QXU75" s="14"/>
      <c r="QXV75" s="14"/>
      <c r="QXW75" s="14"/>
      <c r="QXX75" s="14"/>
      <c r="QXY75" s="14"/>
      <c r="QXZ75" s="14"/>
      <c r="QYA75" s="14"/>
      <c r="QYB75" s="14"/>
      <c r="QYC75" s="14"/>
      <c r="QYD75" s="14"/>
      <c r="QYE75" s="14"/>
      <c r="QYF75" s="14"/>
      <c r="QYG75" s="14"/>
      <c r="QYH75" s="14"/>
      <c r="QYI75" s="14"/>
      <c r="QYJ75" s="14"/>
      <c r="QYK75" s="14"/>
      <c r="QYL75" s="14"/>
      <c r="QYM75" s="14"/>
      <c r="QYN75" s="14"/>
      <c r="QYO75" s="14"/>
      <c r="QYP75" s="14"/>
      <c r="QYQ75" s="14"/>
      <c r="QYR75" s="14"/>
      <c r="QYS75" s="14"/>
      <c r="QYT75" s="14"/>
      <c r="QYU75" s="14"/>
      <c r="QYV75" s="14"/>
      <c r="QYW75" s="14"/>
      <c r="QYX75" s="14"/>
      <c r="QYY75" s="14"/>
      <c r="QYZ75" s="14"/>
      <c r="QZA75" s="14"/>
      <c r="QZB75" s="14"/>
      <c r="QZC75" s="14"/>
      <c r="QZD75" s="14"/>
      <c r="QZE75" s="14"/>
      <c r="QZF75" s="14"/>
      <c r="QZG75" s="14"/>
      <c r="QZH75" s="14"/>
      <c r="QZI75" s="14"/>
      <c r="QZJ75" s="14"/>
      <c r="QZK75" s="14"/>
      <c r="QZL75" s="14"/>
      <c r="QZM75" s="14"/>
      <c r="QZN75" s="14"/>
      <c r="QZO75" s="14"/>
      <c r="QZP75" s="14"/>
      <c r="QZQ75" s="14"/>
      <c r="QZR75" s="14"/>
      <c r="QZS75" s="14"/>
      <c r="QZT75" s="14"/>
      <c r="QZU75" s="14"/>
      <c r="QZV75" s="14"/>
      <c r="QZW75" s="14"/>
      <c r="QZX75" s="14"/>
      <c r="QZY75" s="14"/>
      <c r="QZZ75" s="14"/>
      <c r="RAA75" s="14"/>
      <c r="RAB75" s="14"/>
      <c r="RAC75" s="14"/>
      <c r="RAD75" s="14"/>
      <c r="RAE75" s="14"/>
      <c r="RAF75" s="14"/>
      <c r="RAG75" s="14"/>
      <c r="RAH75" s="14"/>
      <c r="RAI75" s="14"/>
      <c r="RAJ75" s="14"/>
      <c r="RAK75" s="14"/>
      <c r="RAL75" s="14"/>
      <c r="RAM75" s="14"/>
      <c r="RAN75" s="14"/>
      <c r="RAO75" s="14"/>
      <c r="RAP75" s="14"/>
      <c r="RAQ75" s="14"/>
      <c r="RAR75" s="14"/>
      <c r="RAS75" s="14"/>
      <c r="RAT75" s="14"/>
      <c r="RAU75" s="14"/>
      <c r="RAV75" s="14"/>
      <c r="RAW75" s="14"/>
      <c r="RAX75" s="14"/>
      <c r="RAY75" s="14"/>
      <c r="RAZ75" s="14"/>
      <c r="RBA75" s="14"/>
      <c r="RBB75" s="14"/>
      <c r="RBC75" s="14"/>
      <c r="RBD75" s="14"/>
      <c r="RBE75" s="14"/>
      <c r="RBF75" s="14"/>
      <c r="RBG75" s="14"/>
      <c r="RBH75" s="14"/>
      <c r="RBI75" s="14"/>
      <c r="RBJ75" s="14"/>
      <c r="RBK75" s="14"/>
      <c r="RBL75" s="14"/>
      <c r="RBM75" s="14"/>
      <c r="RBN75" s="14"/>
      <c r="RBO75" s="14"/>
      <c r="RBP75" s="14"/>
      <c r="RBQ75" s="14"/>
      <c r="RBR75" s="14"/>
      <c r="RBS75" s="14"/>
      <c r="RBT75" s="14"/>
      <c r="RBU75" s="14"/>
      <c r="RBV75" s="14"/>
      <c r="RBW75" s="14"/>
      <c r="RBX75" s="14"/>
      <c r="RBY75" s="14"/>
      <c r="RBZ75" s="14"/>
      <c r="RCA75" s="14"/>
      <c r="RCB75" s="14"/>
      <c r="RCC75" s="14"/>
      <c r="RCD75" s="14"/>
      <c r="RCE75" s="14"/>
      <c r="RCF75" s="14"/>
      <c r="RCG75" s="14"/>
      <c r="RCH75" s="14"/>
      <c r="RCI75" s="14"/>
      <c r="RCJ75" s="14"/>
      <c r="RCK75" s="14"/>
      <c r="RCL75" s="14"/>
      <c r="RCM75" s="14"/>
      <c r="RCN75" s="14"/>
      <c r="RCO75" s="14"/>
      <c r="RCP75" s="14"/>
      <c r="RCQ75" s="14"/>
      <c r="RCR75" s="14"/>
      <c r="RCS75" s="14"/>
      <c r="RCT75" s="14"/>
      <c r="RCU75" s="14"/>
      <c r="RCV75" s="14"/>
      <c r="RCW75" s="14"/>
      <c r="RCX75" s="14"/>
      <c r="RCY75" s="14"/>
      <c r="RCZ75" s="14"/>
      <c r="RDA75" s="14"/>
      <c r="RDB75" s="14"/>
      <c r="RDC75" s="14"/>
      <c r="RDD75" s="14"/>
      <c r="RDE75" s="14"/>
      <c r="RDF75" s="14"/>
      <c r="RDG75" s="14"/>
      <c r="RDH75" s="14"/>
      <c r="RDI75" s="14"/>
      <c r="RDJ75" s="14"/>
      <c r="RDK75" s="14"/>
      <c r="RDL75" s="14"/>
      <c r="RDM75" s="14"/>
      <c r="RDN75" s="14"/>
      <c r="RDO75" s="14"/>
      <c r="RDP75" s="14"/>
      <c r="RDQ75" s="14"/>
      <c r="RDR75" s="14"/>
      <c r="RDS75" s="14"/>
      <c r="RDT75" s="14"/>
      <c r="RDU75" s="14"/>
      <c r="RDV75" s="14"/>
      <c r="RDW75" s="14"/>
      <c r="RDX75" s="14"/>
      <c r="RDY75" s="14"/>
      <c r="RDZ75" s="14"/>
      <c r="REA75" s="14"/>
      <c r="REB75" s="14"/>
      <c r="REC75" s="14"/>
      <c r="RED75" s="14"/>
      <c r="REE75" s="14"/>
      <c r="REF75" s="14"/>
      <c r="REG75" s="14"/>
      <c r="REH75" s="14"/>
      <c r="REI75" s="14"/>
      <c r="REJ75" s="14"/>
      <c r="REK75" s="14"/>
      <c r="REL75" s="14"/>
      <c r="REM75" s="14"/>
      <c r="REN75" s="14"/>
      <c r="REO75" s="14"/>
      <c r="REP75" s="14"/>
      <c r="REQ75" s="14"/>
      <c r="RER75" s="14"/>
      <c r="RES75" s="14"/>
      <c r="RET75" s="14"/>
      <c r="REU75" s="14"/>
      <c r="REV75" s="14"/>
      <c r="REW75" s="14"/>
      <c r="REX75" s="14"/>
      <c r="REY75" s="14"/>
      <c r="REZ75" s="14"/>
      <c r="RFA75" s="14"/>
      <c r="RFB75" s="14"/>
      <c r="RFC75" s="14"/>
      <c r="RFD75" s="14"/>
      <c r="RFE75" s="14"/>
      <c r="RFF75" s="14"/>
      <c r="RFG75" s="14"/>
      <c r="RFH75" s="14"/>
      <c r="RFI75" s="14"/>
      <c r="RFJ75" s="14"/>
      <c r="RFK75" s="14"/>
      <c r="RFL75" s="14"/>
      <c r="RFM75" s="14"/>
      <c r="RFN75" s="14"/>
      <c r="RFO75" s="14"/>
      <c r="RFP75" s="14"/>
      <c r="RFQ75" s="14"/>
      <c r="RFR75" s="14"/>
      <c r="RFS75" s="14"/>
      <c r="RFT75" s="14"/>
      <c r="RFU75" s="14"/>
      <c r="RFV75" s="14"/>
      <c r="RFW75" s="14"/>
      <c r="RFX75" s="14"/>
      <c r="RFY75" s="14"/>
      <c r="RFZ75" s="14"/>
      <c r="RGA75" s="14"/>
      <c r="RGB75" s="14"/>
      <c r="RGC75" s="14"/>
      <c r="RGD75" s="14"/>
      <c r="RGE75" s="14"/>
      <c r="RGF75" s="14"/>
      <c r="RGG75" s="14"/>
      <c r="RGH75" s="14"/>
      <c r="RGI75" s="14"/>
      <c r="RGJ75" s="14"/>
      <c r="RGK75" s="14"/>
      <c r="RGL75" s="14"/>
      <c r="RGM75" s="14"/>
      <c r="RGN75" s="14"/>
      <c r="RGO75" s="14"/>
      <c r="RGP75" s="14"/>
      <c r="RGQ75" s="14"/>
      <c r="RGR75" s="14"/>
      <c r="RGS75" s="14"/>
      <c r="RGT75" s="14"/>
      <c r="RGU75" s="14"/>
      <c r="RGV75" s="14"/>
      <c r="RGW75" s="14"/>
      <c r="RGX75" s="14"/>
      <c r="RGY75" s="14"/>
      <c r="RGZ75" s="14"/>
      <c r="RHA75" s="14"/>
      <c r="RHB75" s="14"/>
      <c r="RHC75" s="14"/>
      <c r="RHD75" s="14"/>
      <c r="RHE75" s="14"/>
      <c r="RHF75" s="14"/>
      <c r="RHG75" s="14"/>
      <c r="RHH75" s="14"/>
      <c r="RHI75" s="14"/>
      <c r="RHJ75" s="14"/>
      <c r="RHK75" s="14"/>
      <c r="RHL75" s="14"/>
      <c r="RHM75" s="14"/>
      <c r="RHN75" s="14"/>
      <c r="RHO75" s="14"/>
      <c r="RHP75" s="14"/>
      <c r="RHQ75" s="14"/>
      <c r="RHR75" s="14"/>
      <c r="RHS75" s="14"/>
      <c r="RHT75" s="14"/>
      <c r="RHU75" s="14"/>
      <c r="RHV75" s="14"/>
      <c r="RHW75" s="14"/>
      <c r="RHX75" s="14"/>
      <c r="RHY75" s="14"/>
      <c r="RHZ75" s="14"/>
      <c r="RIA75" s="14"/>
      <c r="RIB75" s="14"/>
      <c r="RIC75" s="14"/>
      <c r="RID75" s="14"/>
      <c r="RIE75" s="14"/>
      <c r="RIF75" s="14"/>
      <c r="RIG75" s="14"/>
      <c r="RIH75" s="14"/>
      <c r="RII75" s="14"/>
      <c r="RIJ75" s="14"/>
      <c r="RIK75" s="14"/>
      <c r="RIL75" s="14"/>
      <c r="RIM75" s="14"/>
      <c r="RIN75" s="14"/>
      <c r="RIO75" s="14"/>
      <c r="RIP75" s="14"/>
      <c r="RIQ75" s="14"/>
      <c r="RIR75" s="14"/>
      <c r="RIS75" s="14"/>
      <c r="RIT75" s="14"/>
      <c r="RIU75" s="14"/>
      <c r="RIV75" s="14"/>
      <c r="RIW75" s="14"/>
      <c r="RIX75" s="14"/>
      <c r="RIY75" s="14"/>
      <c r="RIZ75" s="14"/>
      <c r="RJA75" s="14"/>
      <c r="RJB75" s="14"/>
      <c r="RJC75" s="14"/>
      <c r="RJD75" s="14"/>
      <c r="RJE75" s="14"/>
      <c r="RJF75" s="14"/>
      <c r="RJG75" s="14"/>
      <c r="RJH75" s="14"/>
      <c r="RJI75" s="14"/>
      <c r="RJJ75" s="14"/>
      <c r="RJK75" s="14"/>
      <c r="RJL75" s="14"/>
      <c r="RJM75" s="14"/>
      <c r="RJN75" s="14"/>
      <c r="RJO75" s="14"/>
      <c r="RJP75" s="14"/>
      <c r="RJQ75" s="14"/>
      <c r="RJR75" s="14"/>
      <c r="RJS75" s="14"/>
      <c r="RJT75" s="14"/>
      <c r="RJU75" s="14"/>
      <c r="RJV75" s="14"/>
      <c r="RJW75" s="14"/>
      <c r="RJX75" s="14"/>
      <c r="RJY75" s="14"/>
      <c r="RJZ75" s="14"/>
      <c r="RKA75" s="14"/>
      <c r="RKB75" s="14"/>
      <c r="RKC75" s="14"/>
      <c r="RKD75" s="14"/>
      <c r="RKE75" s="14"/>
      <c r="RKF75" s="14"/>
      <c r="RKG75" s="14"/>
      <c r="RKH75" s="14"/>
      <c r="RKI75" s="14"/>
      <c r="RKJ75" s="14"/>
      <c r="RKK75" s="14"/>
      <c r="RKL75" s="14"/>
      <c r="RKM75" s="14"/>
      <c r="RKN75" s="14"/>
      <c r="RKO75" s="14"/>
      <c r="RKP75" s="14"/>
      <c r="RKQ75" s="14"/>
      <c r="RKR75" s="14"/>
      <c r="RKS75" s="14"/>
      <c r="RKT75" s="14"/>
      <c r="RKU75" s="14"/>
      <c r="RKV75" s="14"/>
      <c r="RKW75" s="14"/>
      <c r="RKX75" s="14"/>
      <c r="RKY75" s="14"/>
      <c r="RKZ75" s="14"/>
      <c r="RLA75" s="14"/>
      <c r="RLB75" s="14"/>
      <c r="RLC75" s="14"/>
      <c r="RLD75" s="14"/>
      <c r="RLE75" s="14"/>
      <c r="RLF75" s="14"/>
      <c r="RLG75" s="14"/>
      <c r="RLH75" s="14"/>
      <c r="RLI75" s="14"/>
      <c r="RLJ75" s="14"/>
      <c r="RLK75" s="14"/>
      <c r="RLL75" s="14"/>
      <c r="RLM75" s="14"/>
      <c r="RLN75" s="14"/>
      <c r="RLO75" s="14"/>
      <c r="RLP75" s="14"/>
      <c r="RLQ75" s="14"/>
      <c r="RLR75" s="14"/>
      <c r="RLS75" s="14"/>
      <c r="RLT75" s="14"/>
      <c r="RLU75" s="14"/>
      <c r="RLV75" s="14"/>
      <c r="RLW75" s="14"/>
      <c r="RLX75" s="14"/>
      <c r="RLY75" s="14"/>
      <c r="RLZ75" s="14"/>
      <c r="RMA75" s="14"/>
      <c r="RMB75" s="14"/>
      <c r="RMC75" s="14"/>
      <c r="RMD75" s="14"/>
      <c r="RME75" s="14"/>
      <c r="RMF75" s="14"/>
      <c r="RMG75" s="14"/>
      <c r="RMH75" s="14"/>
      <c r="RMI75" s="14"/>
      <c r="RMJ75" s="14"/>
      <c r="RMK75" s="14"/>
      <c r="RML75" s="14"/>
      <c r="RMM75" s="14"/>
      <c r="RMN75" s="14"/>
      <c r="RMO75" s="14"/>
      <c r="RMP75" s="14"/>
      <c r="RMQ75" s="14"/>
      <c r="RMR75" s="14"/>
      <c r="RMS75" s="14"/>
      <c r="RMT75" s="14"/>
      <c r="RMU75" s="14"/>
      <c r="RMV75" s="14"/>
      <c r="RMW75" s="14"/>
      <c r="RMX75" s="14"/>
      <c r="RMY75" s="14"/>
      <c r="RMZ75" s="14"/>
      <c r="RNA75" s="14"/>
      <c r="RNB75" s="14"/>
      <c r="RNC75" s="14"/>
      <c r="RND75" s="14"/>
      <c r="RNE75" s="14"/>
      <c r="RNF75" s="14"/>
      <c r="RNG75" s="14"/>
      <c r="RNH75" s="14"/>
      <c r="RNI75" s="14"/>
      <c r="RNJ75" s="14"/>
      <c r="RNK75" s="14"/>
      <c r="RNL75" s="14"/>
      <c r="RNM75" s="14"/>
      <c r="RNN75" s="14"/>
      <c r="RNO75" s="14"/>
      <c r="RNP75" s="14"/>
      <c r="RNQ75" s="14"/>
      <c r="RNR75" s="14"/>
      <c r="RNS75" s="14"/>
      <c r="RNT75" s="14"/>
      <c r="RNU75" s="14"/>
      <c r="RNV75" s="14"/>
      <c r="RNW75" s="14"/>
      <c r="RNX75" s="14"/>
      <c r="RNY75" s="14"/>
      <c r="RNZ75" s="14"/>
      <c r="ROA75" s="14"/>
      <c r="ROB75" s="14"/>
      <c r="ROC75" s="14"/>
      <c r="ROD75" s="14"/>
      <c r="ROE75" s="14"/>
      <c r="ROF75" s="14"/>
      <c r="ROG75" s="14"/>
      <c r="ROH75" s="14"/>
      <c r="ROI75" s="14"/>
      <c r="ROJ75" s="14"/>
      <c r="ROK75" s="14"/>
      <c r="ROL75" s="14"/>
      <c r="ROM75" s="14"/>
      <c r="RON75" s="14"/>
      <c r="ROO75" s="14"/>
      <c r="ROP75" s="14"/>
      <c r="ROQ75" s="14"/>
      <c r="ROR75" s="14"/>
      <c r="ROS75" s="14"/>
      <c r="ROT75" s="14"/>
      <c r="ROU75" s="14"/>
      <c r="ROV75" s="14"/>
      <c r="ROW75" s="14"/>
      <c r="ROX75" s="14"/>
      <c r="ROY75" s="14"/>
      <c r="ROZ75" s="14"/>
      <c r="RPA75" s="14"/>
      <c r="RPB75" s="14"/>
      <c r="RPC75" s="14"/>
      <c r="RPD75" s="14"/>
      <c r="RPE75" s="14"/>
      <c r="RPF75" s="14"/>
      <c r="RPG75" s="14"/>
      <c r="RPH75" s="14"/>
      <c r="RPI75" s="14"/>
      <c r="RPJ75" s="14"/>
      <c r="RPK75" s="14"/>
      <c r="RPL75" s="14"/>
      <c r="RPM75" s="14"/>
      <c r="RPN75" s="14"/>
      <c r="RPO75" s="14"/>
      <c r="RPP75" s="14"/>
      <c r="RPQ75" s="14"/>
      <c r="RPR75" s="14"/>
      <c r="RPS75" s="14"/>
      <c r="RPT75" s="14"/>
      <c r="RPU75" s="14"/>
      <c r="RPV75" s="14"/>
      <c r="RPW75" s="14"/>
      <c r="RPX75" s="14"/>
      <c r="RPY75" s="14"/>
      <c r="RPZ75" s="14"/>
      <c r="RQA75" s="14"/>
      <c r="RQB75" s="14"/>
      <c r="RQC75" s="14"/>
      <c r="RQD75" s="14"/>
      <c r="RQE75" s="14"/>
      <c r="RQF75" s="14"/>
      <c r="RQG75" s="14"/>
      <c r="RQH75" s="14"/>
      <c r="RQI75" s="14"/>
      <c r="RQJ75" s="14"/>
      <c r="RQK75" s="14"/>
      <c r="RQL75" s="14"/>
      <c r="RQM75" s="14"/>
      <c r="RQN75" s="14"/>
      <c r="RQO75" s="14"/>
      <c r="RQP75" s="14"/>
      <c r="RQQ75" s="14"/>
      <c r="RQR75" s="14"/>
      <c r="RQS75" s="14"/>
      <c r="RQT75" s="14"/>
      <c r="RQU75" s="14"/>
      <c r="RQV75" s="14"/>
      <c r="RQW75" s="14"/>
      <c r="RQX75" s="14"/>
      <c r="RQY75" s="14"/>
      <c r="RQZ75" s="14"/>
      <c r="RRA75" s="14"/>
      <c r="RRB75" s="14"/>
      <c r="RRC75" s="14"/>
      <c r="RRD75" s="14"/>
      <c r="RRE75" s="14"/>
      <c r="RRF75" s="14"/>
      <c r="RRG75" s="14"/>
      <c r="RRH75" s="14"/>
      <c r="RRI75" s="14"/>
      <c r="RRJ75" s="14"/>
      <c r="RRK75" s="14"/>
      <c r="RRL75" s="14"/>
      <c r="RRM75" s="14"/>
      <c r="RRN75" s="14"/>
      <c r="RRO75" s="14"/>
      <c r="RRP75" s="14"/>
      <c r="RRQ75" s="14"/>
      <c r="RRR75" s="14"/>
      <c r="RRS75" s="14"/>
      <c r="RRT75" s="14"/>
      <c r="RRU75" s="14"/>
      <c r="RRV75" s="14"/>
      <c r="RRW75" s="14"/>
      <c r="RRX75" s="14"/>
      <c r="RRY75" s="14"/>
      <c r="RRZ75" s="14"/>
      <c r="RSA75" s="14"/>
      <c r="RSB75" s="14"/>
      <c r="RSC75" s="14"/>
      <c r="RSD75" s="14"/>
      <c r="RSE75" s="14"/>
      <c r="RSF75" s="14"/>
      <c r="RSG75" s="14"/>
      <c r="RSH75" s="14"/>
      <c r="RSI75" s="14"/>
      <c r="RSJ75" s="14"/>
      <c r="RSK75" s="14"/>
      <c r="RSL75" s="14"/>
      <c r="RSM75" s="14"/>
      <c r="RSN75" s="14"/>
      <c r="RSO75" s="14"/>
      <c r="RSP75" s="14"/>
      <c r="RSQ75" s="14"/>
      <c r="RSR75" s="14"/>
      <c r="RSS75" s="14"/>
      <c r="RST75" s="14"/>
      <c r="RSU75" s="14"/>
      <c r="RSV75" s="14"/>
      <c r="RSW75" s="14"/>
      <c r="RSX75" s="14"/>
      <c r="RSY75" s="14"/>
      <c r="RSZ75" s="14"/>
      <c r="RTA75" s="14"/>
      <c r="RTB75" s="14"/>
      <c r="RTC75" s="14"/>
      <c r="RTD75" s="14"/>
      <c r="RTE75" s="14"/>
      <c r="RTF75" s="14"/>
      <c r="RTG75" s="14"/>
      <c r="RTH75" s="14"/>
      <c r="RTI75" s="14"/>
      <c r="RTJ75" s="14"/>
      <c r="RTK75" s="14"/>
      <c r="RTL75" s="14"/>
      <c r="RTM75" s="14"/>
      <c r="RTN75" s="14"/>
      <c r="RTO75" s="14"/>
      <c r="RTP75" s="14"/>
      <c r="RTQ75" s="14"/>
      <c r="RTR75" s="14"/>
      <c r="RTS75" s="14"/>
      <c r="RTT75" s="14"/>
      <c r="RTU75" s="14"/>
      <c r="RTV75" s="14"/>
      <c r="RTW75" s="14"/>
      <c r="RTX75" s="14"/>
      <c r="RTY75" s="14"/>
      <c r="RTZ75" s="14"/>
      <c r="RUA75" s="14"/>
      <c r="RUB75" s="14"/>
      <c r="RUC75" s="14"/>
      <c r="RUD75" s="14"/>
      <c r="RUE75" s="14"/>
      <c r="RUF75" s="14"/>
      <c r="RUG75" s="14"/>
      <c r="RUH75" s="14"/>
      <c r="RUI75" s="14"/>
      <c r="RUJ75" s="14"/>
      <c r="RUK75" s="14"/>
      <c r="RUL75" s="14"/>
      <c r="RUM75" s="14"/>
      <c r="RUN75" s="14"/>
      <c r="RUO75" s="14"/>
      <c r="RUP75" s="14"/>
      <c r="RUQ75" s="14"/>
      <c r="RUR75" s="14"/>
      <c r="RUS75" s="14"/>
      <c r="RUT75" s="14"/>
      <c r="RUU75" s="14"/>
      <c r="RUV75" s="14"/>
      <c r="RUW75" s="14"/>
      <c r="RUX75" s="14"/>
      <c r="RUY75" s="14"/>
      <c r="RUZ75" s="14"/>
      <c r="RVA75" s="14"/>
      <c r="RVB75" s="14"/>
      <c r="RVC75" s="14"/>
      <c r="RVD75" s="14"/>
      <c r="RVE75" s="14"/>
      <c r="RVF75" s="14"/>
      <c r="RVG75" s="14"/>
      <c r="RVH75" s="14"/>
      <c r="RVI75" s="14"/>
      <c r="RVJ75" s="14"/>
      <c r="RVK75" s="14"/>
      <c r="RVL75" s="14"/>
      <c r="RVM75" s="14"/>
      <c r="RVN75" s="14"/>
      <c r="RVO75" s="14"/>
      <c r="RVP75" s="14"/>
      <c r="RVQ75" s="14"/>
      <c r="RVR75" s="14"/>
      <c r="RVS75" s="14"/>
      <c r="RVT75" s="14"/>
      <c r="RVU75" s="14"/>
      <c r="RVV75" s="14"/>
      <c r="RVW75" s="14"/>
      <c r="RVX75" s="14"/>
      <c r="RVY75" s="14"/>
      <c r="RVZ75" s="14"/>
      <c r="RWA75" s="14"/>
      <c r="RWB75" s="14"/>
      <c r="RWC75" s="14"/>
      <c r="RWD75" s="14"/>
      <c r="RWE75" s="14"/>
      <c r="RWF75" s="14"/>
      <c r="RWG75" s="14"/>
      <c r="RWH75" s="14"/>
      <c r="RWI75" s="14"/>
      <c r="RWJ75" s="14"/>
      <c r="RWK75" s="14"/>
      <c r="RWL75" s="14"/>
      <c r="RWM75" s="14"/>
      <c r="RWN75" s="14"/>
      <c r="RWO75" s="14"/>
      <c r="RWP75" s="14"/>
      <c r="RWQ75" s="14"/>
      <c r="RWR75" s="14"/>
      <c r="RWS75" s="14"/>
      <c r="RWT75" s="14"/>
      <c r="RWU75" s="14"/>
      <c r="RWV75" s="14"/>
      <c r="RWW75" s="14"/>
      <c r="RWX75" s="14"/>
      <c r="RWY75" s="14"/>
      <c r="RWZ75" s="14"/>
      <c r="RXA75" s="14"/>
      <c r="RXB75" s="14"/>
      <c r="RXC75" s="14"/>
      <c r="RXD75" s="14"/>
      <c r="RXE75" s="14"/>
      <c r="RXF75" s="14"/>
      <c r="RXG75" s="14"/>
      <c r="RXH75" s="14"/>
      <c r="RXI75" s="14"/>
      <c r="RXJ75" s="14"/>
      <c r="RXK75" s="14"/>
      <c r="RXL75" s="14"/>
      <c r="RXM75" s="14"/>
      <c r="RXN75" s="14"/>
      <c r="RXO75" s="14"/>
      <c r="RXP75" s="14"/>
      <c r="RXQ75" s="14"/>
      <c r="RXR75" s="14"/>
      <c r="RXS75" s="14"/>
      <c r="RXT75" s="14"/>
      <c r="RXU75" s="14"/>
      <c r="RXV75" s="14"/>
      <c r="RXW75" s="14"/>
      <c r="RXX75" s="14"/>
      <c r="RXY75" s="14"/>
      <c r="RXZ75" s="14"/>
      <c r="RYA75" s="14"/>
      <c r="RYB75" s="14"/>
      <c r="RYC75" s="14"/>
      <c r="RYD75" s="14"/>
      <c r="RYE75" s="14"/>
      <c r="RYF75" s="14"/>
      <c r="RYG75" s="14"/>
      <c r="RYH75" s="14"/>
      <c r="RYI75" s="14"/>
      <c r="RYJ75" s="14"/>
      <c r="RYK75" s="14"/>
      <c r="RYL75" s="14"/>
      <c r="RYM75" s="14"/>
      <c r="RYN75" s="14"/>
      <c r="RYO75" s="14"/>
      <c r="RYP75" s="14"/>
      <c r="RYQ75" s="14"/>
      <c r="RYR75" s="14"/>
      <c r="RYS75" s="14"/>
      <c r="RYT75" s="14"/>
      <c r="RYU75" s="14"/>
      <c r="RYV75" s="14"/>
      <c r="RYW75" s="14"/>
      <c r="RYX75" s="14"/>
      <c r="RYY75" s="14"/>
      <c r="RYZ75" s="14"/>
      <c r="RZA75" s="14"/>
      <c r="RZB75" s="14"/>
      <c r="RZC75" s="14"/>
      <c r="RZD75" s="14"/>
      <c r="RZE75" s="14"/>
      <c r="RZF75" s="14"/>
      <c r="RZG75" s="14"/>
      <c r="RZH75" s="14"/>
      <c r="RZI75" s="14"/>
      <c r="RZJ75" s="14"/>
      <c r="RZK75" s="14"/>
      <c r="RZL75" s="14"/>
      <c r="RZM75" s="14"/>
      <c r="RZN75" s="14"/>
      <c r="RZO75" s="14"/>
      <c r="RZP75" s="14"/>
      <c r="RZQ75" s="14"/>
      <c r="RZR75" s="14"/>
      <c r="RZS75" s="14"/>
      <c r="RZT75" s="14"/>
      <c r="RZU75" s="14"/>
      <c r="RZV75" s="14"/>
      <c r="RZW75" s="14"/>
      <c r="RZX75" s="14"/>
      <c r="RZY75" s="14"/>
      <c r="RZZ75" s="14"/>
      <c r="SAA75" s="14"/>
      <c r="SAB75" s="14"/>
      <c r="SAC75" s="14"/>
      <c r="SAD75" s="14"/>
      <c r="SAE75" s="14"/>
      <c r="SAF75" s="14"/>
      <c r="SAG75" s="14"/>
      <c r="SAH75" s="14"/>
      <c r="SAI75" s="14"/>
      <c r="SAJ75" s="14"/>
      <c r="SAK75" s="14"/>
      <c r="SAL75" s="14"/>
      <c r="SAM75" s="14"/>
      <c r="SAN75" s="14"/>
      <c r="SAO75" s="14"/>
      <c r="SAP75" s="14"/>
      <c r="SAQ75" s="14"/>
      <c r="SAR75" s="14"/>
      <c r="SAS75" s="14"/>
      <c r="SAT75" s="14"/>
      <c r="SAU75" s="14"/>
      <c r="SAV75" s="14"/>
      <c r="SAW75" s="14"/>
      <c r="SAX75" s="14"/>
      <c r="SAY75" s="14"/>
      <c r="SAZ75" s="14"/>
      <c r="SBA75" s="14"/>
      <c r="SBB75" s="14"/>
      <c r="SBC75" s="14"/>
      <c r="SBD75" s="14"/>
      <c r="SBE75" s="14"/>
      <c r="SBF75" s="14"/>
      <c r="SBG75" s="14"/>
      <c r="SBH75" s="14"/>
      <c r="SBI75" s="14"/>
      <c r="SBJ75" s="14"/>
      <c r="SBK75" s="14"/>
      <c r="SBL75" s="14"/>
      <c r="SBM75" s="14"/>
      <c r="SBN75" s="14"/>
      <c r="SBO75" s="14"/>
      <c r="SBP75" s="14"/>
      <c r="SBQ75" s="14"/>
      <c r="SBR75" s="14"/>
      <c r="SBS75" s="14"/>
      <c r="SBT75" s="14"/>
      <c r="SBU75" s="14"/>
      <c r="SBV75" s="14"/>
      <c r="SBW75" s="14"/>
      <c r="SBX75" s="14"/>
      <c r="SBY75" s="14"/>
      <c r="SBZ75" s="14"/>
      <c r="SCA75" s="14"/>
      <c r="SCB75" s="14"/>
      <c r="SCC75" s="14"/>
      <c r="SCD75" s="14"/>
      <c r="SCE75" s="14"/>
      <c r="SCF75" s="14"/>
      <c r="SCG75" s="14"/>
      <c r="SCH75" s="14"/>
      <c r="SCI75" s="14"/>
      <c r="SCJ75" s="14"/>
      <c r="SCK75" s="14"/>
      <c r="SCL75" s="14"/>
      <c r="SCM75" s="14"/>
      <c r="SCN75" s="14"/>
      <c r="SCO75" s="14"/>
      <c r="SCP75" s="14"/>
      <c r="SCQ75" s="14"/>
      <c r="SCR75" s="14"/>
      <c r="SCS75" s="14"/>
      <c r="SCT75" s="14"/>
      <c r="SCU75" s="14"/>
      <c r="SCV75" s="14"/>
      <c r="SCW75" s="14"/>
      <c r="SCX75" s="14"/>
      <c r="SCY75" s="14"/>
      <c r="SCZ75" s="14"/>
      <c r="SDA75" s="14"/>
      <c r="SDB75" s="14"/>
      <c r="SDC75" s="14"/>
      <c r="SDD75" s="14"/>
      <c r="SDE75" s="14"/>
      <c r="SDF75" s="14"/>
      <c r="SDG75" s="14"/>
      <c r="SDH75" s="14"/>
      <c r="SDI75" s="14"/>
      <c r="SDJ75" s="14"/>
      <c r="SDK75" s="14"/>
      <c r="SDL75" s="14"/>
      <c r="SDM75" s="14"/>
      <c r="SDN75" s="14"/>
      <c r="SDO75" s="14"/>
      <c r="SDP75" s="14"/>
      <c r="SDQ75" s="14"/>
      <c r="SDR75" s="14"/>
      <c r="SDS75" s="14"/>
      <c r="SDT75" s="14"/>
      <c r="SDU75" s="14"/>
      <c r="SDV75" s="14"/>
      <c r="SDW75" s="14"/>
      <c r="SDX75" s="14"/>
      <c r="SDY75" s="14"/>
      <c r="SDZ75" s="14"/>
      <c r="SEA75" s="14"/>
      <c r="SEB75" s="14"/>
      <c r="SEC75" s="14"/>
      <c r="SED75" s="14"/>
      <c r="SEE75" s="14"/>
      <c r="SEF75" s="14"/>
      <c r="SEG75" s="14"/>
      <c r="SEH75" s="14"/>
      <c r="SEI75" s="14"/>
      <c r="SEJ75" s="14"/>
      <c r="SEK75" s="14"/>
      <c r="SEL75" s="14"/>
      <c r="SEM75" s="14"/>
      <c r="SEN75" s="14"/>
      <c r="SEO75" s="14"/>
      <c r="SEP75" s="14"/>
      <c r="SEQ75" s="14"/>
      <c r="SER75" s="14"/>
      <c r="SES75" s="14"/>
      <c r="SET75" s="14"/>
      <c r="SEU75" s="14"/>
      <c r="SEV75" s="14"/>
      <c r="SEW75" s="14"/>
      <c r="SEX75" s="14"/>
      <c r="SEY75" s="14"/>
      <c r="SEZ75" s="14"/>
      <c r="SFA75" s="14"/>
      <c r="SFB75" s="14"/>
      <c r="SFC75" s="14"/>
      <c r="SFD75" s="14"/>
      <c r="SFE75" s="14"/>
      <c r="SFF75" s="14"/>
      <c r="SFG75" s="14"/>
      <c r="SFH75" s="14"/>
      <c r="SFI75" s="14"/>
      <c r="SFJ75" s="14"/>
      <c r="SFK75" s="14"/>
      <c r="SFL75" s="14"/>
      <c r="SFM75" s="14"/>
      <c r="SFN75" s="14"/>
      <c r="SFO75" s="14"/>
      <c r="SFP75" s="14"/>
      <c r="SFQ75" s="14"/>
      <c r="SFR75" s="14"/>
      <c r="SFS75" s="14"/>
      <c r="SFT75" s="14"/>
      <c r="SFU75" s="14"/>
      <c r="SFV75" s="14"/>
      <c r="SFW75" s="14"/>
      <c r="SFX75" s="14"/>
      <c r="SFY75" s="14"/>
      <c r="SFZ75" s="14"/>
      <c r="SGA75" s="14"/>
      <c r="SGB75" s="14"/>
      <c r="SGC75" s="14"/>
      <c r="SGD75" s="14"/>
      <c r="SGE75" s="14"/>
      <c r="SGF75" s="14"/>
      <c r="SGG75" s="14"/>
      <c r="SGH75" s="14"/>
      <c r="SGI75" s="14"/>
      <c r="SGJ75" s="14"/>
      <c r="SGK75" s="14"/>
      <c r="SGL75" s="14"/>
      <c r="SGM75" s="14"/>
      <c r="SGN75" s="14"/>
      <c r="SGO75" s="14"/>
      <c r="SGP75" s="14"/>
      <c r="SGQ75" s="14"/>
      <c r="SGR75" s="14"/>
      <c r="SGS75" s="14"/>
      <c r="SGT75" s="14"/>
      <c r="SGU75" s="14"/>
      <c r="SGV75" s="14"/>
      <c r="SGW75" s="14"/>
      <c r="SGX75" s="14"/>
      <c r="SGY75" s="14"/>
      <c r="SGZ75" s="14"/>
      <c r="SHA75" s="14"/>
      <c r="SHB75" s="14"/>
      <c r="SHC75" s="14"/>
      <c r="SHD75" s="14"/>
      <c r="SHE75" s="14"/>
      <c r="SHF75" s="14"/>
      <c r="SHG75" s="14"/>
      <c r="SHH75" s="14"/>
      <c r="SHI75" s="14"/>
      <c r="SHJ75" s="14"/>
      <c r="SHK75" s="14"/>
      <c r="SHL75" s="14"/>
      <c r="SHM75" s="14"/>
      <c r="SHN75" s="14"/>
      <c r="SHO75" s="14"/>
      <c r="SHP75" s="14"/>
      <c r="SHQ75" s="14"/>
      <c r="SHR75" s="14"/>
      <c r="SHS75" s="14"/>
      <c r="SHT75" s="14"/>
      <c r="SHU75" s="14"/>
      <c r="SHV75" s="14"/>
      <c r="SHW75" s="14"/>
      <c r="SHX75" s="14"/>
      <c r="SHY75" s="14"/>
      <c r="SHZ75" s="14"/>
      <c r="SIA75" s="14"/>
      <c r="SIB75" s="14"/>
      <c r="SIC75" s="14"/>
      <c r="SID75" s="14"/>
      <c r="SIE75" s="14"/>
      <c r="SIF75" s="14"/>
      <c r="SIG75" s="14"/>
      <c r="SIH75" s="14"/>
      <c r="SII75" s="14"/>
      <c r="SIJ75" s="14"/>
      <c r="SIK75" s="14"/>
      <c r="SIL75" s="14"/>
      <c r="SIM75" s="14"/>
      <c r="SIN75" s="14"/>
      <c r="SIO75" s="14"/>
      <c r="SIP75" s="14"/>
      <c r="SIQ75" s="14"/>
      <c r="SIR75" s="14"/>
      <c r="SIS75" s="14"/>
      <c r="SIT75" s="14"/>
      <c r="SIU75" s="14"/>
      <c r="SIV75" s="14"/>
      <c r="SIW75" s="14"/>
      <c r="SIX75" s="14"/>
      <c r="SIY75" s="14"/>
      <c r="SIZ75" s="14"/>
      <c r="SJA75" s="14"/>
      <c r="SJB75" s="14"/>
      <c r="SJC75" s="14"/>
      <c r="SJD75" s="14"/>
      <c r="SJE75" s="14"/>
      <c r="SJF75" s="14"/>
      <c r="SJG75" s="14"/>
      <c r="SJH75" s="14"/>
      <c r="SJI75" s="14"/>
      <c r="SJJ75" s="14"/>
      <c r="SJK75" s="14"/>
      <c r="SJL75" s="14"/>
      <c r="SJM75" s="14"/>
      <c r="SJN75" s="14"/>
      <c r="SJO75" s="14"/>
      <c r="SJP75" s="14"/>
      <c r="SJQ75" s="14"/>
      <c r="SJR75" s="14"/>
      <c r="SJS75" s="14"/>
      <c r="SJT75" s="14"/>
      <c r="SJU75" s="14"/>
      <c r="SJV75" s="14"/>
      <c r="SJW75" s="14"/>
      <c r="SJX75" s="14"/>
      <c r="SJY75" s="14"/>
      <c r="SJZ75" s="14"/>
      <c r="SKA75" s="14"/>
      <c r="SKB75" s="14"/>
      <c r="SKC75" s="14"/>
      <c r="SKD75" s="14"/>
      <c r="SKE75" s="14"/>
      <c r="SKF75" s="14"/>
      <c r="SKG75" s="14"/>
      <c r="SKH75" s="14"/>
      <c r="SKI75" s="14"/>
      <c r="SKJ75" s="14"/>
      <c r="SKK75" s="14"/>
      <c r="SKL75" s="14"/>
      <c r="SKM75" s="14"/>
      <c r="SKN75" s="14"/>
      <c r="SKO75" s="14"/>
      <c r="SKP75" s="14"/>
      <c r="SKQ75" s="14"/>
      <c r="SKR75" s="14"/>
      <c r="SKS75" s="14"/>
      <c r="SKT75" s="14"/>
      <c r="SKU75" s="14"/>
      <c r="SKV75" s="14"/>
      <c r="SKW75" s="14"/>
      <c r="SKX75" s="14"/>
      <c r="SKY75" s="14"/>
      <c r="SKZ75" s="14"/>
      <c r="SLA75" s="14"/>
      <c r="SLB75" s="14"/>
      <c r="SLC75" s="14"/>
      <c r="SLD75" s="14"/>
      <c r="SLE75" s="14"/>
      <c r="SLF75" s="14"/>
      <c r="SLG75" s="14"/>
      <c r="SLH75" s="14"/>
      <c r="SLI75" s="14"/>
      <c r="SLJ75" s="14"/>
      <c r="SLK75" s="14"/>
      <c r="SLL75" s="14"/>
      <c r="SLM75" s="14"/>
      <c r="SLN75" s="14"/>
      <c r="SLO75" s="14"/>
      <c r="SLP75" s="14"/>
      <c r="SLQ75" s="14"/>
      <c r="SLR75" s="14"/>
      <c r="SLS75" s="14"/>
      <c r="SLT75" s="14"/>
      <c r="SLU75" s="14"/>
      <c r="SLV75" s="14"/>
      <c r="SLW75" s="14"/>
      <c r="SLX75" s="14"/>
      <c r="SLY75" s="14"/>
      <c r="SLZ75" s="14"/>
      <c r="SMA75" s="14"/>
      <c r="SMB75" s="14"/>
      <c r="SMC75" s="14"/>
      <c r="SMD75" s="14"/>
      <c r="SME75" s="14"/>
      <c r="SMF75" s="14"/>
      <c r="SMG75" s="14"/>
      <c r="SMH75" s="14"/>
      <c r="SMI75" s="14"/>
      <c r="SMJ75" s="14"/>
      <c r="SMK75" s="14"/>
      <c r="SML75" s="14"/>
      <c r="SMM75" s="14"/>
      <c r="SMN75" s="14"/>
      <c r="SMO75" s="14"/>
      <c r="SMP75" s="14"/>
      <c r="SMQ75" s="14"/>
      <c r="SMR75" s="14"/>
      <c r="SMS75" s="14"/>
      <c r="SMT75" s="14"/>
      <c r="SMU75" s="14"/>
      <c r="SMV75" s="14"/>
      <c r="SMW75" s="14"/>
      <c r="SMX75" s="14"/>
      <c r="SMY75" s="14"/>
      <c r="SMZ75" s="14"/>
      <c r="SNA75" s="14"/>
      <c r="SNB75" s="14"/>
      <c r="SNC75" s="14"/>
      <c r="SND75" s="14"/>
      <c r="SNE75" s="14"/>
      <c r="SNF75" s="14"/>
      <c r="SNG75" s="14"/>
      <c r="SNH75" s="14"/>
      <c r="SNI75" s="14"/>
      <c r="SNJ75" s="14"/>
      <c r="SNK75" s="14"/>
      <c r="SNL75" s="14"/>
      <c r="SNM75" s="14"/>
      <c r="SNN75" s="14"/>
      <c r="SNO75" s="14"/>
      <c r="SNP75" s="14"/>
      <c r="SNQ75" s="14"/>
      <c r="SNR75" s="14"/>
      <c r="SNS75" s="14"/>
      <c r="SNT75" s="14"/>
      <c r="SNU75" s="14"/>
      <c r="SNV75" s="14"/>
      <c r="SNW75" s="14"/>
      <c r="SNX75" s="14"/>
      <c r="SNY75" s="14"/>
      <c r="SNZ75" s="14"/>
      <c r="SOA75" s="14"/>
      <c r="SOB75" s="14"/>
      <c r="SOC75" s="14"/>
      <c r="SOD75" s="14"/>
      <c r="SOE75" s="14"/>
      <c r="SOF75" s="14"/>
      <c r="SOG75" s="14"/>
      <c r="SOH75" s="14"/>
      <c r="SOI75" s="14"/>
      <c r="SOJ75" s="14"/>
      <c r="SOK75" s="14"/>
      <c r="SOL75" s="14"/>
      <c r="SOM75" s="14"/>
      <c r="SON75" s="14"/>
      <c r="SOO75" s="14"/>
      <c r="SOP75" s="14"/>
      <c r="SOQ75" s="14"/>
      <c r="SOR75" s="14"/>
      <c r="SOS75" s="14"/>
      <c r="SOT75" s="14"/>
      <c r="SOU75" s="14"/>
      <c r="SOV75" s="14"/>
      <c r="SOW75" s="14"/>
      <c r="SOX75" s="14"/>
      <c r="SOY75" s="14"/>
      <c r="SOZ75" s="14"/>
      <c r="SPA75" s="14"/>
      <c r="SPB75" s="14"/>
      <c r="SPC75" s="14"/>
      <c r="SPD75" s="14"/>
      <c r="SPE75" s="14"/>
      <c r="SPF75" s="14"/>
      <c r="SPG75" s="14"/>
      <c r="SPH75" s="14"/>
      <c r="SPI75" s="14"/>
      <c r="SPJ75" s="14"/>
      <c r="SPK75" s="14"/>
      <c r="SPL75" s="14"/>
      <c r="SPM75" s="14"/>
      <c r="SPN75" s="14"/>
      <c r="SPO75" s="14"/>
      <c r="SPP75" s="14"/>
      <c r="SPQ75" s="14"/>
      <c r="SPR75" s="14"/>
      <c r="SPS75" s="14"/>
      <c r="SPT75" s="14"/>
      <c r="SPU75" s="14"/>
      <c r="SPV75" s="14"/>
      <c r="SPW75" s="14"/>
      <c r="SPX75" s="14"/>
      <c r="SPY75" s="14"/>
      <c r="SPZ75" s="14"/>
      <c r="SQA75" s="14"/>
      <c r="SQB75" s="14"/>
      <c r="SQC75" s="14"/>
      <c r="SQD75" s="14"/>
      <c r="SQE75" s="14"/>
      <c r="SQF75" s="14"/>
      <c r="SQG75" s="14"/>
      <c r="SQH75" s="14"/>
      <c r="SQI75" s="14"/>
      <c r="SQJ75" s="14"/>
      <c r="SQK75" s="14"/>
      <c r="SQL75" s="14"/>
      <c r="SQM75" s="14"/>
      <c r="SQN75" s="14"/>
      <c r="SQO75" s="14"/>
      <c r="SQP75" s="14"/>
      <c r="SQQ75" s="14"/>
      <c r="SQR75" s="14"/>
      <c r="SQS75" s="14"/>
      <c r="SQT75" s="14"/>
      <c r="SQU75" s="14"/>
      <c r="SQV75" s="14"/>
      <c r="SQW75" s="14"/>
      <c r="SQX75" s="14"/>
      <c r="SQY75" s="14"/>
      <c r="SQZ75" s="14"/>
      <c r="SRA75" s="14"/>
      <c r="SRB75" s="14"/>
      <c r="SRC75" s="14"/>
      <c r="SRD75" s="14"/>
      <c r="SRE75" s="14"/>
      <c r="SRF75" s="14"/>
      <c r="SRG75" s="14"/>
      <c r="SRH75" s="14"/>
      <c r="SRI75" s="14"/>
      <c r="SRJ75" s="14"/>
      <c r="SRK75" s="14"/>
      <c r="SRL75" s="14"/>
      <c r="SRM75" s="14"/>
      <c r="SRN75" s="14"/>
      <c r="SRO75" s="14"/>
      <c r="SRP75" s="14"/>
      <c r="SRQ75" s="14"/>
      <c r="SRR75" s="14"/>
      <c r="SRS75" s="14"/>
      <c r="SRT75" s="14"/>
      <c r="SRU75" s="14"/>
      <c r="SRV75" s="14"/>
      <c r="SRW75" s="14"/>
      <c r="SRX75" s="14"/>
      <c r="SRY75" s="14"/>
      <c r="SRZ75" s="14"/>
      <c r="SSA75" s="14"/>
      <c r="SSB75" s="14"/>
      <c r="SSC75" s="14"/>
      <c r="SSD75" s="14"/>
      <c r="SSE75" s="14"/>
      <c r="SSF75" s="14"/>
      <c r="SSG75" s="14"/>
      <c r="SSH75" s="14"/>
      <c r="SSI75" s="14"/>
      <c r="SSJ75" s="14"/>
      <c r="SSK75" s="14"/>
      <c r="SSL75" s="14"/>
      <c r="SSM75" s="14"/>
      <c r="SSN75" s="14"/>
      <c r="SSO75" s="14"/>
      <c r="SSP75" s="14"/>
      <c r="SSQ75" s="14"/>
      <c r="SSR75" s="14"/>
      <c r="SSS75" s="14"/>
      <c r="SST75" s="14"/>
      <c r="SSU75" s="14"/>
      <c r="SSV75" s="14"/>
      <c r="SSW75" s="14"/>
      <c r="SSX75" s="14"/>
      <c r="SSY75" s="14"/>
      <c r="SSZ75" s="14"/>
      <c r="STA75" s="14"/>
      <c r="STB75" s="14"/>
      <c r="STC75" s="14"/>
      <c r="STD75" s="14"/>
      <c r="STE75" s="14"/>
      <c r="STF75" s="14"/>
      <c r="STG75" s="14"/>
      <c r="STH75" s="14"/>
      <c r="STI75" s="14"/>
      <c r="STJ75" s="14"/>
      <c r="STK75" s="14"/>
      <c r="STL75" s="14"/>
      <c r="STM75" s="14"/>
      <c r="STN75" s="14"/>
      <c r="STO75" s="14"/>
      <c r="STP75" s="14"/>
      <c r="STQ75" s="14"/>
      <c r="STR75" s="14"/>
      <c r="STS75" s="14"/>
      <c r="STT75" s="14"/>
      <c r="STU75" s="14"/>
      <c r="STV75" s="14"/>
      <c r="STW75" s="14"/>
      <c r="STX75" s="14"/>
      <c r="STY75" s="14"/>
      <c r="STZ75" s="14"/>
      <c r="SUA75" s="14"/>
      <c r="SUB75" s="14"/>
      <c r="SUC75" s="14"/>
      <c r="SUD75" s="14"/>
      <c r="SUE75" s="14"/>
      <c r="SUF75" s="14"/>
      <c r="SUG75" s="14"/>
      <c r="SUH75" s="14"/>
      <c r="SUI75" s="14"/>
      <c r="SUJ75" s="14"/>
      <c r="SUK75" s="14"/>
      <c r="SUL75" s="14"/>
      <c r="SUM75" s="14"/>
      <c r="SUN75" s="14"/>
      <c r="SUO75" s="14"/>
      <c r="SUP75" s="14"/>
      <c r="SUQ75" s="14"/>
      <c r="SUR75" s="14"/>
      <c r="SUS75" s="14"/>
      <c r="SUT75" s="14"/>
      <c r="SUU75" s="14"/>
      <c r="SUV75" s="14"/>
      <c r="SUW75" s="14"/>
      <c r="SUX75" s="14"/>
      <c r="SUY75" s="14"/>
      <c r="SUZ75" s="14"/>
      <c r="SVA75" s="14"/>
      <c r="SVB75" s="14"/>
      <c r="SVC75" s="14"/>
      <c r="SVD75" s="14"/>
      <c r="SVE75" s="14"/>
      <c r="SVF75" s="14"/>
      <c r="SVG75" s="14"/>
      <c r="SVH75" s="14"/>
      <c r="SVI75" s="14"/>
      <c r="SVJ75" s="14"/>
      <c r="SVK75" s="14"/>
      <c r="SVL75" s="14"/>
      <c r="SVM75" s="14"/>
      <c r="SVN75" s="14"/>
      <c r="SVO75" s="14"/>
      <c r="SVP75" s="14"/>
      <c r="SVQ75" s="14"/>
      <c r="SVR75" s="14"/>
      <c r="SVS75" s="14"/>
      <c r="SVT75" s="14"/>
      <c r="SVU75" s="14"/>
      <c r="SVV75" s="14"/>
      <c r="SVW75" s="14"/>
      <c r="SVX75" s="14"/>
      <c r="SVY75" s="14"/>
      <c r="SVZ75" s="14"/>
      <c r="SWA75" s="14"/>
      <c r="SWB75" s="14"/>
      <c r="SWC75" s="14"/>
      <c r="SWD75" s="14"/>
      <c r="SWE75" s="14"/>
      <c r="SWF75" s="14"/>
      <c r="SWG75" s="14"/>
      <c r="SWH75" s="14"/>
      <c r="SWI75" s="14"/>
      <c r="SWJ75" s="14"/>
      <c r="SWK75" s="14"/>
      <c r="SWL75" s="14"/>
      <c r="SWM75" s="14"/>
      <c r="SWN75" s="14"/>
      <c r="SWO75" s="14"/>
      <c r="SWP75" s="14"/>
      <c r="SWQ75" s="14"/>
      <c r="SWR75" s="14"/>
      <c r="SWS75" s="14"/>
      <c r="SWT75" s="14"/>
      <c r="SWU75" s="14"/>
      <c r="SWV75" s="14"/>
      <c r="SWW75" s="14"/>
      <c r="SWX75" s="14"/>
      <c r="SWY75" s="14"/>
      <c r="SWZ75" s="14"/>
      <c r="SXA75" s="14"/>
      <c r="SXB75" s="14"/>
      <c r="SXC75" s="14"/>
      <c r="SXD75" s="14"/>
      <c r="SXE75" s="14"/>
      <c r="SXF75" s="14"/>
      <c r="SXG75" s="14"/>
      <c r="SXH75" s="14"/>
      <c r="SXI75" s="14"/>
      <c r="SXJ75" s="14"/>
      <c r="SXK75" s="14"/>
      <c r="SXL75" s="14"/>
      <c r="SXM75" s="14"/>
      <c r="SXN75" s="14"/>
      <c r="SXO75" s="14"/>
      <c r="SXP75" s="14"/>
      <c r="SXQ75" s="14"/>
      <c r="SXR75" s="14"/>
      <c r="SXS75" s="14"/>
      <c r="SXT75" s="14"/>
      <c r="SXU75" s="14"/>
      <c r="SXV75" s="14"/>
      <c r="SXW75" s="14"/>
      <c r="SXX75" s="14"/>
      <c r="SXY75" s="14"/>
      <c r="SXZ75" s="14"/>
      <c r="SYA75" s="14"/>
      <c r="SYB75" s="14"/>
      <c r="SYC75" s="14"/>
      <c r="SYD75" s="14"/>
      <c r="SYE75" s="14"/>
      <c r="SYF75" s="14"/>
      <c r="SYG75" s="14"/>
      <c r="SYH75" s="14"/>
      <c r="SYI75" s="14"/>
      <c r="SYJ75" s="14"/>
      <c r="SYK75" s="14"/>
      <c r="SYL75" s="14"/>
      <c r="SYM75" s="14"/>
      <c r="SYN75" s="14"/>
      <c r="SYO75" s="14"/>
      <c r="SYP75" s="14"/>
      <c r="SYQ75" s="14"/>
      <c r="SYR75" s="14"/>
      <c r="SYS75" s="14"/>
      <c r="SYT75" s="14"/>
      <c r="SYU75" s="14"/>
      <c r="SYV75" s="14"/>
      <c r="SYW75" s="14"/>
      <c r="SYX75" s="14"/>
      <c r="SYY75" s="14"/>
      <c r="SYZ75" s="14"/>
      <c r="SZA75" s="14"/>
      <c r="SZB75" s="14"/>
      <c r="SZC75" s="14"/>
      <c r="SZD75" s="14"/>
      <c r="SZE75" s="14"/>
      <c r="SZF75" s="14"/>
      <c r="SZG75" s="14"/>
      <c r="SZH75" s="14"/>
      <c r="SZI75" s="14"/>
      <c r="SZJ75" s="14"/>
      <c r="SZK75" s="14"/>
      <c r="SZL75" s="14"/>
      <c r="SZM75" s="14"/>
      <c r="SZN75" s="14"/>
      <c r="SZO75" s="14"/>
      <c r="SZP75" s="14"/>
      <c r="SZQ75" s="14"/>
      <c r="SZR75" s="14"/>
      <c r="SZS75" s="14"/>
      <c r="SZT75" s="14"/>
      <c r="SZU75" s="14"/>
      <c r="SZV75" s="14"/>
      <c r="SZW75" s="14"/>
      <c r="SZX75" s="14"/>
      <c r="SZY75" s="14"/>
      <c r="SZZ75" s="14"/>
      <c r="TAA75" s="14"/>
      <c r="TAB75" s="14"/>
      <c r="TAC75" s="14"/>
      <c r="TAD75" s="14"/>
      <c r="TAE75" s="14"/>
      <c r="TAF75" s="14"/>
      <c r="TAG75" s="14"/>
      <c r="TAH75" s="14"/>
      <c r="TAI75" s="14"/>
      <c r="TAJ75" s="14"/>
      <c r="TAK75" s="14"/>
      <c r="TAL75" s="14"/>
      <c r="TAM75" s="14"/>
      <c r="TAN75" s="14"/>
      <c r="TAO75" s="14"/>
      <c r="TAP75" s="14"/>
      <c r="TAQ75" s="14"/>
      <c r="TAR75" s="14"/>
      <c r="TAS75" s="14"/>
      <c r="TAT75" s="14"/>
      <c r="TAU75" s="14"/>
      <c r="TAV75" s="14"/>
      <c r="TAW75" s="14"/>
      <c r="TAX75" s="14"/>
      <c r="TAY75" s="14"/>
      <c r="TAZ75" s="14"/>
      <c r="TBA75" s="14"/>
      <c r="TBB75" s="14"/>
      <c r="TBC75" s="14"/>
      <c r="TBD75" s="14"/>
      <c r="TBE75" s="14"/>
      <c r="TBF75" s="14"/>
      <c r="TBG75" s="14"/>
      <c r="TBH75" s="14"/>
      <c r="TBI75" s="14"/>
      <c r="TBJ75" s="14"/>
      <c r="TBK75" s="14"/>
      <c r="TBL75" s="14"/>
      <c r="TBM75" s="14"/>
      <c r="TBN75" s="14"/>
      <c r="TBO75" s="14"/>
      <c r="TBP75" s="14"/>
      <c r="TBQ75" s="14"/>
      <c r="TBR75" s="14"/>
      <c r="TBS75" s="14"/>
      <c r="TBT75" s="14"/>
      <c r="TBU75" s="14"/>
      <c r="TBV75" s="14"/>
      <c r="TBW75" s="14"/>
      <c r="TBX75" s="14"/>
      <c r="TBY75" s="14"/>
      <c r="TBZ75" s="14"/>
      <c r="TCA75" s="14"/>
      <c r="TCB75" s="14"/>
      <c r="TCC75" s="14"/>
      <c r="TCD75" s="14"/>
      <c r="TCE75" s="14"/>
      <c r="TCF75" s="14"/>
      <c r="TCG75" s="14"/>
      <c r="TCH75" s="14"/>
      <c r="TCI75" s="14"/>
      <c r="TCJ75" s="14"/>
      <c r="TCK75" s="14"/>
      <c r="TCL75" s="14"/>
      <c r="TCM75" s="14"/>
      <c r="TCN75" s="14"/>
      <c r="TCO75" s="14"/>
      <c r="TCP75" s="14"/>
      <c r="TCQ75" s="14"/>
      <c r="TCR75" s="14"/>
      <c r="TCS75" s="14"/>
      <c r="TCT75" s="14"/>
      <c r="TCU75" s="14"/>
      <c r="TCV75" s="14"/>
      <c r="TCW75" s="14"/>
      <c r="TCX75" s="14"/>
      <c r="TCY75" s="14"/>
      <c r="TCZ75" s="14"/>
      <c r="TDA75" s="14"/>
      <c r="TDB75" s="14"/>
      <c r="TDC75" s="14"/>
      <c r="TDD75" s="14"/>
      <c r="TDE75" s="14"/>
      <c r="TDF75" s="14"/>
      <c r="TDG75" s="14"/>
      <c r="TDH75" s="14"/>
      <c r="TDI75" s="14"/>
      <c r="TDJ75" s="14"/>
      <c r="TDK75" s="14"/>
      <c r="TDL75" s="14"/>
      <c r="TDM75" s="14"/>
      <c r="TDN75" s="14"/>
      <c r="TDO75" s="14"/>
      <c r="TDP75" s="14"/>
      <c r="TDQ75" s="14"/>
      <c r="TDR75" s="14"/>
      <c r="TDS75" s="14"/>
      <c r="TDT75" s="14"/>
      <c r="TDU75" s="14"/>
      <c r="TDV75" s="14"/>
      <c r="TDW75" s="14"/>
      <c r="TDX75" s="14"/>
      <c r="TDY75" s="14"/>
      <c r="TDZ75" s="14"/>
      <c r="TEA75" s="14"/>
      <c r="TEB75" s="14"/>
      <c r="TEC75" s="14"/>
      <c r="TED75" s="14"/>
      <c r="TEE75" s="14"/>
      <c r="TEF75" s="14"/>
      <c r="TEG75" s="14"/>
      <c r="TEH75" s="14"/>
      <c r="TEI75" s="14"/>
      <c r="TEJ75" s="14"/>
      <c r="TEK75" s="14"/>
      <c r="TEL75" s="14"/>
      <c r="TEM75" s="14"/>
      <c r="TEN75" s="14"/>
      <c r="TEO75" s="14"/>
      <c r="TEP75" s="14"/>
      <c r="TEQ75" s="14"/>
      <c r="TER75" s="14"/>
      <c r="TES75" s="14"/>
      <c r="TET75" s="14"/>
      <c r="TEU75" s="14"/>
      <c r="TEV75" s="14"/>
      <c r="TEW75" s="14"/>
      <c r="TEX75" s="14"/>
      <c r="TEY75" s="14"/>
      <c r="TEZ75" s="14"/>
      <c r="TFA75" s="14"/>
      <c r="TFB75" s="14"/>
      <c r="TFC75" s="14"/>
      <c r="TFD75" s="14"/>
      <c r="TFE75" s="14"/>
      <c r="TFF75" s="14"/>
      <c r="TFG75" s="14"/>
      <c r="TFH75" s="14"/>
      <c r="TFI75" s="14"/>
      <c r="TFJ75" s="14"/>
      <c r="TFK75" s="14"/>
      <c r="TFL75" s="14"/>
      <c r="TFM75" s="14"/>
      <c r="TFN75" s="14"/>
      <c r="TFO75" s="14"/>
      <c r="TFP75" s="14"/>
      <c r="TFQ75" s="14"/>
      <c r="TFR75" s="14"/>
      <c r="TFS75" s="14"/>
      <c r="TFT75" s="14"/>
      <c r="TFU75" s="14"/>
      <c r="TFV75" s="14"/>
      <c r="TFW75" s="14"/>
      <c r="TFX75" s="14"/>
      <c r="TFY75" s="14"/>
      <c r="TFZ75" s="14"/>
      <c r="TGA75" s="14"/>
      <c r="TGB75" s="14"/>
      <c r="TGC75" s="14"/>
      <c r="TGD75" s="14"/>
      <c r="TGE75" s="14"/>
      <c r="TGF75" s="14"/>
      <c r="TGG75" s="14"/>
      <c r="TGH75" s="14"/>
      <c r="TGI75" s="14"/>
      <c r="TGJ75" s="14"/>
      <c r="TGK75" s="14"/>
      <c r="TGL75" s="14"/>
      <c r="TGM75" s="14"/>
      <c r="TGN75" s="14"/>
      <c r="TGO75" s="14"/>
      <c r="TGP75" s="14"/>
      <c r="TGQ75" s="14"/>
      <c r="TGR75" s="14"/>
      <c r="TGS75" s="14"/>
      <c r="TGT75" s="14"/>
      <c r="TGU75" s="14"/>
      <c r="TGV75" s="14"/>
      <c r="TGW75" s="14"/>
      <c r="TGX75" s="14"/>
      <c r="TGY75" s="14"/>
      <c r="TGZ75" s="14"/>
      <c r="THA75" s="14"/>
      <c r="THB75" s="14"/>
      <c r="THC75" s="14"/>
      <c r="THD75" s="14"/>
      <c r="THE75" s="14"/>
      <c r="THF75" s="14"/>
      <c r="THG75" s="14"/>
      <c r="THH75" s="14"/>
      <c r="THI75" s="14"/>
      <c r="THJ75" s="14"/>
      <c r="THK75" s="14"/>
      <c r="THL75" s="14"/>
      <c r="THM75" s="14"/>
      <c r="THN75" s="14"/>
      <c r="THO75" s="14"/>
      <c r="THP75" s="14"/>
      <c r="THQ75" s="14"/>
      <c r="THR75" s="14"/>
      <c r="THS75" s="14"/>
      <c r="THT75" s="14"/>
      <c r="THU75" s="14"/>
      <c r="THV75" s="14"/>
      <c r="THW75" s="14"/>
      <c r="THX75" s="14"/>
      <c r="THY75" s="14"/>
      <c r="THZ75" s="14"/>
      <c r="TIA75" s="14"/>
      <c r="TIB75" s="14"/>
      <c r="TIC75" s="14"/>
      <c r="TID75" s="14"/>
      <c r="TIE75" s="14"/>
      <c r="TIF75" s="14"/>
      <c r="TIG75" s="14"/>
      <c r="TIH75" s="14"/>
      <c r="TII75" s="14"/>
      <c r="TIJ75" s="14"/>
      <c r="TIK75" s="14"/>
      <c r="TIL75" s="14"/>
      <c r="TIM75" s="14"/>
      <c r="TIN75" s="14"/>
      <c r="TIO75" s="14"/>
      <c r="TIP75" s="14"/>
      <c r="TIQ75" s="14"/>
      <c r="TIR75" s="14"/>
      <c r="TIS75" s="14"/>
      <c r="TIT75" s="14"/>
      <c r="TIU75" s="14"/>
      <c r="TIV75" s="14"/>
      <c r="TIW75" s="14"/>
      <c r="TIX75" s="14"/>
      <c r="TIY75" s="14"/>
      <c r="TIZ75" s="14"/>
      <c r="TJA75" s="14"/>
      <c r="TJB75" s="14"/>
      <c r="TJC75" s="14"/>
      <c r="TJD75" s="14"/>
      <c r="TJE75" s="14"/>
      <c r="TJF75" s="14"/>
      <c r="TJG75" s="14"/>
      <c r="TJH75" s="14"/>
      <c r="TJI75" s="14"/>
      <c r="TJJ75" s="14"/>
      <c r="TJK75" s="14"/>
      <c r="TJL75" s="14"/>
      <c r="TJM75" s="14"/>
      <c r="TJN75" s="14"/>
      <c r="TJO75" s="14"/>
      <c r="TJP75" s="14"/>
      <c r="TJQ75" s="14"/>
      <c r="TJR75" s="14"/>
      <c r="TJS75" s="14"/>
      <c r="TJT75" s="14"/>
      <c r="TJU75" s="14"/>
      <c r="TJV75" s="14"/>
      <c r="TJW75" s="14"/>
      <c r="TJX75" s="14"/>
      <c r="TJY75" s="14"/>
      <c r="TJZ75" s="14"/>
      <c r="TKA75" s="14"/>
      <c r="TKB75" s="14"/>
      <c r="TKC75" s="14"/>
      <c r="TKD75" s="14"/>
      <c r="TKE75" s="14"/>
      <c r="TKF75" s="14"/>
      <c r="TKG75" s="14"/>
      <c r="TKH75" s="14"/>
      <c r="TKI75" s="14"/>
      <c r="TKJ75" s="14"/>
      <c r="TKK75" s="14"/>
      <c r="TKL75" s="14"/>
      <c r="TKM75" s="14"/>
      <c r="TKN75" s="14"/>
      <c r="TKO75" s="14"/>
      <c r="TKP75" s="14"/>
      <c r="TKQ75" s="14"/>
      <c r="TKR75" s="14"/>
      <c r="TKS75" s="14"/>
      <c r="TKT75" s="14"/>
      <c r="TKU75" s="14"/>
      <c r="TKV75" s="14"/>
      <c r="TKW75" s="14"/>
      <c r="TKX75" s="14"/>
      <c r="TKY75" s="14"/>
      <c r="TKZ75" s="14"/>
      <c r="TLA75" s="14"/>
      <c r="TLB75" s="14"/>
      <c r="TLC75" s="14"/>
      <c r="TLD75" s="14"/>
      <c r="TLE75" s="14"/>
      <c r="TLF75" s="14"/>
      <c r="TLG75" s="14"/>
      <c r="TLH75" s="14"/>
      <c r="TLI75" s="14"/>
      <c r="TLJ75" s="14"/>
      <c r="TLK75" s="14"/>
      <c r="TLL75" s="14"/>
      <c r="TLM75" s="14"/>
      <c r="TLN75" s="14"/>
      <c r="TLO75" s="14"/>
      <c r="TLP75" s="14"/>
      <c r="TLQ75" s="14"/>
      <c r="TLR75" s="14"/>
      <c r="TLS75" s="14"/>
      <c r="TLT75" s="14"/>
      <c r="TLU75" s="14"/>
      <c r="TLV75" s="14"/>
      <c r="TLW75" s="14"/>
      <c r="TLX75" s="14"/>
      <c r="TLY75" s="14"/>
      <c r="TLZ75" s="14"/>
      <c r="TMA75" s="14"/>
      <c r="TMB75" s="14"/>
      <c r="TMC75" s="14"/>
      <c r="TMD75" s="14"/>
      <c r="TME75" s="14"/>
      <c r="TMF75" s="14"/>
      <c r="TMG75" s="14"/>
      <c r="TMH75" s="14"/>
      <c r="TMI75" s="14"/>
      <c r="TMJ75" s="14"/>
      <c r="TMK75" s="14"/>
      <c r="TML75" s="14"/>
      <c r="TMM75" s="14"/>
      <c r="TMN75" s="14"/>
      <c r="TMO75" s="14"/>
      <c r="TMP75" s="14"/>
      <c r="TMQ75" s="14"/>
      <c r="TMR75" s="14"/>
      <c r="TMS75" s="14"/>
      <c r="TMT75" s="14"/>
      <c r="TMU75" s="14"/>
      <c r="TMV75" s="14"/>
      <c r="TMW75" s="14"/>
      <c r="TMX75" s="14"/>
      <c r="TMY75" s="14"/>
      <c r="TMZ75" s="14"/>
      <c r="TNA75" s="14"/>
      <c r="TNB75" s="14"/>
      <c r="TNC75" s="14"/>
      <c r="TND75" s="14"/>
      <c r="TNE75" s="14"/>
      <c r="TNF75" s="14"/>
      <c r="TNG75" s="14"/>
      <c r="TNH75" s="14"/>
      <c r="TNI75" s="14"/>
      <c r="TNJ75" s="14"/>
      <c r="TNK75" s="14"/>
      <c r="TNL75" s="14"/>
      <c r="TNM75" s="14"/>
      <c r="TNN75" s="14"/>
      <c r="TNO75" s="14"/>
      <c r="TNP75" s="14"/>
      <c r="TNQ75" s="14"/>
      <c r="TNR75" s="14"/>
      <c r="TNS75" s="14"/>
      <c r="TNT75" s="14"/>
      <c r="TNU75" s="14"/>
      <c r="TNV75" s="14"/>
      <c r="TNW75" s="14"/>
      <c r="TNX75" s="14"/>
      <c r="TNY75" s="14"/>
      <c r="TNZ75" s="14"/>
      <c r="TOA75" s="14"/>
      <c r="TOB75" s="14"/>
      <c r="TOC75" s="14"/>
      <c r="TOD75" s="14"/>
      <c r="TOE75" s="14"/>
      <c r="TOF75" s="14"/>
      <c r="TOG75" s="14"/>
      <c r="TOH75" s="14"/>
      <c r="TOI75" s="14"/>
      <c r="TOJ75" s="14"/>
      <c r="TOK75" s="14"/>
      <c r="TOL75" s="14"/>
      <c r="TOM75" s="14"/>
      <c r="TON75" s="14"/>
      <c r="TOO75" s="14"/>
      <c r="TOP75" s="14"/>
      <c r="TOQ75" s="14"/>
      <c r="TOR75" s="14"/>
      <c r="TOS75" s="14"/>
      <c r="TOT75" s="14"/>
      <c r="TOU75" s="14"/>
      <c r="TOV75" s="14"/>
      <c r="TOW75" s="14"/>
      <c r="TOX75" s="14"/>
      <c r="TOY75" s="14"/>
      <c r="TOZ75" s="14"/>
      <c r="TPA75" s="14"/>
      <c r="TPB75" s="14"/>
      <c r="TPC75" s="14"/>
      <c r="TPD75" s="14"/>
      <c r="TPE75" s="14"/>
      <c r="TPF75" s="14"/>
      <c r="TPG75" s="14"/>
      <c r="TPH75" s="14"/>
      <c r="TPI75" s="14"/>
      <c r="TPJ75" s="14"/>
      <c r="TPK75" s="14"/>
      <c r="TPL75" s="14"/>
      <c r="TPM75" s="14"/>
      <c r="TPN75" s="14"/>
      <c r="TPO75" s="14"/>
      <c r="TPP75" s="14"/>
      <c r="TPQ75" s="14"/>
      <c r="TPR75" s="14"/>
      <c r="TPS75" s="14"/>
      <c r="TPT75" s="14"/>
      <c r="TPU75" s="14"/>
      <c r="TPV75" s="14"/>
      <c r="TPW75" s="14"/>
      <c r="TPX75" s="14"/>
      <c r="TPY75" s="14"/>
      <c r="TPZ75" s="14"/>
      <c r="TQA75" s="14"/>
      <c r="TQB75" s="14"/>
      <c r="TQC75" s="14"/>
      <c r="TQD75" s="14"/>
      <c r="TQE75" s="14"/>
      <c r="TQF75" s="14"/>
      <c r="TQG75" s="14"/>
      <c r="TQH75" s="14"/>
      <c r="TQI75" s="14"/>
      <c r="TQJ75" s="14"/>
      <c r="TQK75" s="14"/>
      <c r="TQL75" s="14"/>
      <c r="TQM75" s="14"/>
      <c r="TQN75" s="14"/>
      <c r="TQO75" s="14"/>
      <c r="TQP75" s="14"/>
      <c r="TQQ75" s="14"/>
      <c r="TQR75" s="14"/>
      <c r="TQS75" s="14"/>
      <c r="TQT75" s="14"/>
      <c r="TQU75" s="14"/>
      <c r="TQV75" s="14"/>
      <c r="TQW75" s="14"/>
      <c r="TQX75" s="14"/>
      <c r="TQY75" s="14"/>
      <c r="TQZ75" s="14"/>
      <c r="TRA75" s="14"/>
      <c r="TRB75" s="14"/>
      <c r="TRC75" s="14"/>
      <c r="TRD75" s="14"/>
      <c r="TRE75" s="14"/>
      <c r="TRF75" s="14"/>
      <c r="TRG75" s="14"/>
      <c r="TRH75" s="14"/>
      <c r="TRI75" s="14"/>
      <c r="TRJ75" s="14"/>
      <c r="TRK75" s="14"/>
      <c r="TRL75" s="14"/>
      <c r="TRM75" s="14"/>
      <c r="TRN75" s="14"/>
      <c r="TRO75" s="14"/>
      <c r="TRP75" s="14"/>
      <c r="TRQ75" s="14"/>
      <c r="TRR75" s="14"/>
      <c r="TRS75" s="14"/>
      <c r="TRT75" s="14"/>
      <c r="TRU75" s="14"/>
      <c r="TRV75" s="14"/>
      <c r="TRW75" s="14"/>
      <c r="TRX75" s="14"/>
      <c r="TRY75" s="14"/>
      <c r="TRZ75" s="14"/>
      <c r="TSA75" s="14"/>
      <c r="TSB75" s="14"/>
      <c r="TSC75" s="14"/>
      <c r="TSD75" s="14"/>
      <c r="TSE75" s="14"/>
      <c r="TSF75" s="14"/>
      <c r="TSG75" s="14"/>
      <c r="TSH75" s="14"/>
      <c r="TSI75" s="14"/>
      <c r="TSJ75" s="14"/>
      <c r="TSK75" s="14"/>
      <c r="TSL75" s="14"/>
      <c r="TSM75" s="14"/>
      <c r="TSN75" s="14"/>
      <c r="TSO75" s="14"/>
      <c r="TSP75" s="14"/>
      <c r="TSQ75" s="14"/>
      <c r="TSR75" s="14"/>
      <c r="TSS75" s="14"/>
      <c r="TST75" s="14"/>
      <c r="TSU75" s="14"/>
      <c r="TSV75" s="14"/>
      <c r="TSW75" s="14"/>
      <c r="TSX75" s="14"/>
      <c r="TSY75" s="14"/>
      <c r="TSZ75" s="14"/>
      <c r="TTA75" s="14"/>
      <c r="TTB75" s="14"/>
      <c r="TTC75" s="14"/>
      <c r="TTD75" s="14"/>
      <c r="TTE75" s="14"/>
      <c r="TTF75" s="14"/>
      <c r="TTG75" s="14"/>
      <c r="TTH75" s="14"/>
      <c r="TTI75" s="14"/>
      <c r="TTJ75" s="14"/>
      <c r="TTK75" s="14"/>
      <c r="TTL75" s="14"/>
      <c r="TTM75" s="14"/>
      <c r="TTN75" s="14"/>
      <c r="TTO75" s="14"/>
      <c r="TTP75" s="14"/>
      <c r="TTQ75" s="14"/>
      <c r="TTR75" s="14"/>
      <c r="TTS75" s="14"/>
      <c r="TTT75" s="14"/>
      <c r="TTU75" s="14"/>
      <c r="TTV75" s="14"/>
      <c r="TTW75" s="14"/>
      <c r="TTX75" s="14"/>
      <c r="TTY75" s="14"/>
      <c r="TTZ75" s="14"/>
      <c r="TUA75" s="14"/>
      <c r="TUB75" s="14"/>
      <c r="TUC75" s="14"/>
      <c r="TUD75" s="14"/>
      <c r="TUE75" s="14"/>
      <c r="TUF75" s="14"/>
      <c r="TUG75" s="14"/>
      <c r="TUH75" s="14"/>
      <c r="TUI75" s="14"/>
      <c r="TUJ75" s="14"/>
      <c r="TUK75" s="14"/>
      <c r="TUL75" s="14"/>
      <c r="TUM75" s="14"/>
      <c r="TUN75" s="14"/>
      <c r="TUO75" s="14"/>
      <c r="TUP75" s="14"/>
      <c r="TUQ75" s="14"/>
      <c r="TUR75" s="14"/>
      <c r="TUS75" s="14"/>
      <c r="TUT75" s="14"/>
      <c r="TUU75" s="14"/>
      <c r="TUV75" s="14"/>
      <c r="TUW75" s="14"/>
      <c r="TUX75" s="14"/>
      <c r="TUY75" s="14"/>
      <c r="TUZ75" s="14"/>
      <c r="TVA75" s="14"/>
      <c r="TVB75" s="14"/>
      <c r="TVC75" s="14"/>
      <c r="TVD75" s="14"/>
      <c r="TVE75" s="14"/>
      <c r="TVF75" s="14"/>
      <c r="TVG75" s="14"/>
      <c r="TVH75" s="14"/>
      <c r="TVI75" s="14"/>
      <c r="TVJ75" s="14"/>
      <c r="TVK75" s="14"/>
      <c r="TVL75" s="14"/>
      <c r="TVM75" s="14"/>
      <c r="TVN75" s="14"/>
      <c r="TVO75" s="14"/>
      <c r="TVP75" s="14"/>
      <c r="TVQ75" s="14"/>
      <c r="TVR75" s="14"/>
      <c r="TVS75" s="14"/>
      <c r="TVT75" s="14"/>
      <c r="TVU75" s="14"/>
      <c r="TVV75" s="14"/>
      <c r="TVW75" s="14"/>
      <c r="TVX75" s="14"/>
      <c r="TVY75" s="14"/>
      <c r="TVZ75" s="14"/>
      <c r="TWA75" s="14"/>
      <c r="TWB75" s="14"/>
      <c r="TWC75" s="14"/>
      <c r="TWD75" s="14"/>
      <c r="TWE75" s="14"/>
      <c r="TWF75" s="14"/>
      <c r="TWG75" s="14"/>
      <c r="TWH75" s="14"/>
      <c r="TWI75" s="14"/>
      <c r="TWJ75" s="14"/>
      <c r="TWK75" s="14"/>
      <c r="TWL75" s="14"/>
      <c r="TWM75" s="14"/>
      <c r="TWN75" s="14"/>
      <c r="TWO75" s="14"/>
      <c r="TWP75" s="14"/>
      <c r="TWQ75" s="14"/>
      <c r="TWR75" s="14"/>
      <c r="TWS75" s="14"/>
      <c r="TWT75" s="14"/>
      <c r="TWU75" s="14"/>
      <c r="TWV75" s="14"/>
      <c r="TWW75" s="14"/>
      <c r="TWX75" s="14"/>
      <c r="TWY75" s="14"/>
      <c r="TWZ75" s="14"/>
      <c r="TXA75" s="14"/>
      <c r="TXB75" s="14"/>
      <c r="TXC75" s="14"/>
      <c r="TXD75" s="14"/>
      <c r="TXE75" s="14"/>
      <c r="TXF75" s="14"/>
      <c r="TXG75" s="14"/>
      <c r="TXH75" s="14"/>
      <c r="TXI75" s="14"/>
      <c r="TXJ75" s="14"/>
      <c r="TXK75" s="14"/>
      <c r="TXL75" s="14"/>
      <c r="TXM75" s="14"/>
      <c r="TXN75" s="14"/>
      <c r="TXO75" s="14"/>
      <c r="TXP75" s="14"/>
      <c r="TXQ75" s="14"/>
      <c r="TXR75" s="14"/>
      <c r="TXS75" s="14"/>
      <c r="TXT75" s="14"/>
      <c r="TXU75" s="14"/>
      <c r="TXV75" s="14"/>
      <c r="TXW75" s="14"/>
      <c r="TXX75" s="14"/>
      <c r="TXY75" s="14"/>
      <c r="TXZ75" s="14"/>
      <c r="TYA75" s="14"/>
      <c r="TYB75" s="14"/>
      <c r="TYC75" s="14"/>
      <c r="TYD75" s="14"/>
      <c r="TYE75" s="14"/>
      <c r="TYF75" s="14"/>
      <c r="TYG75" s="14"/>
      <c r="TYH75" s="14"/>
      <c r="TYI75" s="14"/>
      <c r="TYJ75" s="14"/>
      <c r="TYK75" s="14"/>
      <c r="TYL75" s="14"/>
      <c r="TYM75" s="14"/>
      <c r="TYN75" s="14"/>
      <c r="TYO75" s="14"/>
      <c r="TYP75" s="14"/>
      <c r="TYQ75" s="14"/>
      <c r="TYR75" s="14"/>
      <c r="TYS75" s="14"/>
      <c r="TYT75" s="14"/>
      <c r="TYU75" s="14"/>
      <c r="TYV75" s="14"/>
      <c r="TYW75" s="14"/>
      <c r="TYX75" s="14"/>
      <c r="TYY75" s="14"/>
      <c r="TYZ75" s="14"/>
      <c r="TZA75" s="14"/>
      <c r="TZB75" s="14"/>
      <c r="TZC75" s="14"/>
      <c r="TZD75" s="14"/>
      <c r="TZE75" s="14"/>
      <c r="TZF75" s="14"/>
      <c r="TZG75" s="14"/>
      <c r="TZH75" s="14"/>
      <c r="TZI75" s="14"/>
      <c r="TZJ75" s="14"/>
      <c r="TZK75" s="14"/>
      <c r="TZL75" s="14"/>
      <c r="TZM75" s="14"/>
      <c r="TZN75" s="14"/>
      <c r="TZO75" s="14"/>
      <c r="TZP75" s="14"/>
      <c r="TZQ75" s="14"/>
      <c r="TZR75" s="14"/>
      <c r="TZS75" s="14"/>
      <c r="TZT75" s="14"/>
      <c r="TZU75" s="14"/>
      <c r="TZV75" s="14"/>
      <c r="TZW75" s="14"/>
      <c r="TZX75" s="14"/>
      <c r="TZY75" s="14"/>
      <c r="TZZ75" s="14"/>
      <c r="UAA75" s="14"/>
      <c r="UAB75" s="14"/>
      <c r="UAC75" s="14"/>
      <c r="UAD75" s="14"/>
      <c r="UAE75" s="14"/>
      <c r="UAF75" s="14"/>
      <c r="UAG75" s="14"/>
      <c r="UAH75" s="14"/>
      <c r="UAI75" s="14"/>
      <c r="UAJ75" s="14"/>
      <c r="UAK75" s="14"/>
      <c r="UAL75" s="14"/>
      <c r="UAM75" s="14"/>
      <c r="UAN75" s="14"/>
      <c r="UAO75" s="14"/>
      <c r="UAP75" s="14"/>
      <c r="UAQ75" s="14"/>
      <c r="UAR75" s="14"/>
      <c r="UAS75" s="14"/>
      <c r="UAT75" s="14"/>
      <c r="UAU75" s="14"/>
      <c r="UAV75" s="14"/>
      <c r="UAW75" s="14"/>
      <c r="UAX75" s="14"/>
      <c r="UAY75" s="14"/>
      <c r="UAZ75" s="14"/>
      <c r="UBA75" s="14"/>
      <c r="UBB75" s="14"/>
      <c r="UBC75" s="14"/>
      <c r="UBD75" s="14"/>
      <c r="UBE75" s="14"/>
      <c r="UBF75" s="14"/>
      <c r="UBG75" s="14"/>
      <c r="UBH75" s="14"/>
      <c r="UBI75" s="14"/>
      <c r="UBJ75" s="14"/>
      <c r="UBK75" s="14"/>
      <c r="UBL75" s="14"/>
      <c r="UBM75" s="14"/>
      <c r="UBN75" s="14"/>
      <c r="UBO75" s="14"/>
      <c r="UBP75" s="14"/>
      <c r="UBQ75" s="14"/>
      <c r="UBR75" s="14"/>
      <c r="UBS75" s="14"/>
      <c r="UBT75" s="14"/>
      <c r="UBU75" s="14"/>
      <c r="UBV75" s="14"/>
      <c r="UBW75" s="14"/>
      <c r="UBX75" s="14"/>
      <c r="UBY75" s="14"/>
      <c r="UBZ75" s="14"/>
      <c r="UCA75" s="14"/>
      <c r="UCB75" s="14"/>
      <c r="UCC75" s="14"/>
      <c r="UCD75" s="14"/>
      <c r="UCE75" s="14"/>
      <c r="UCF75" s="14"/>
      <c r="UCG75" s="14"/>
      <c r="UCH75" s="14"/>
      <c r="UCI75" s="14"/>
      <c r="UCJ75" s="14"/>
      <c r="UCK75" s="14"/>
      <c r="UCL75" s="14"/>
      <c r="UCM75" s="14"/>
      <c r="UCN75" s="14"/>
      <c r="UCO75" s="14"/>
      <c r="UCP75" s="14"/>
      <c r="UCQ75" s="14"/>
      <c r="UCR75" s="14"/>
      <c r="UCS75" s="14"/>
      <c r="UCT75" s="14"/>
      <c r="UCU75" s="14"/>
      <c r="UCV75" s="14"/>
      <c r="UCW75" s="14"/>
      <c r="UCX75" s="14"/>
      <c r="UCY75" s="14"/>
      <c r="UCZ75" s="14"/>
      <c r="UDA75" s="14"/>
      <c r="UDB75" s="14"/>
      <c r="UDC75" s="14"/>
      <c r="UDD75" s="14"/>
      <c r="UDE75" s="14"/>
      <c r="UDF75" s="14"/>
      <c r="UDG75" s="14"/>
      <c r="UDH75" s="14"/>
      <c r="UDI75" s="14"/>
      <c r="UDJ75" s="14"/>
      <c r="UDK75" s="14"/>
      <c r="UDL75" s="14"/>
      <c r="UDM75" s="14"/>
      <c r="UDN75" s="14"/>
      <c r="UDO75" s="14"/>
      <c r="UDP75" s="14"/>
      <c r="UDQ75" s="14"/>
      <c r="UDR75" s="14"/>
      <c r="UDS75" s="14"/>
      <c r="UDT75" s="14"/>
      <c r="UDU75" s="14"/>
      <c r="UDV75" s="14"/>
      <c r="UDW75" s="14"/>
      <c r="UDX75" s="14"/>
      <c r="UDY75" s="14"/>
      <c r="UDZ75" s="14"/>
      <c r="UEA75" s="14"/>
      <c r="UEB75" s="14"/>
      <c r="UEC75" s="14"/>
      <c r="UED75" s="14"/>
      <c r="UEE75" s="14"/>
      <c r="UEF75" s="14"/>
      <c r="UEG75" s="14"/>
      <c r="UEH75" s="14"/>
      <c r="UEI75" s="14"/>
      <c r="UEJ75" s="14"/>
      <c r="UEK75" s="14"/>
      <c r="UEL75" s="14"/>
      <c r="UEM75" s="14"/>
      <c r="UEN75" s="14"/>
      <c r="UEO75" s="14"/>
      <c r="UEP75" s="14"/>
      <c r="UEQ75" s="14"/>
      <c r="UER75" s="14"/>
      <c r="UES75" s="14"/>
      <c r="UET75" s="14"/>
      <c r="UEU75" s="14"/>
      <c r="UEV75" s="14"/>
      <c r="UEW75" s="14"/>
      <c r="UEX75" s="14"/>
      <c r="UEY75" s="14"/>
      <c r="UEZ75" s="14"/>
      <c r="UFA75" s="14"/>
      <c r="UFB75" s="14"/>
      <c r="UFC75" s="14"/>
      <c r="UFD75" s="14"/>
      <c r="UFE75" s="14"/>
      <c r="UFF75" s="14"/>
      <c r="UFG75" s="14"/>
      <c r="UFH75" s="14"/>
      <c r="UFI75" s="14"/>
      <c r="UFJ75" s="14"/>
      <c r="UFK75" s="14"/>
      <c r="UFL75" s="14"/>
      <c r="UFM75" s="14"/>
      <c r="UFN75" s="14"/>
      <c r="UFO75" s="14"/>
      <c r="UFP75" s="14"/>
      <c r="UFQ75" s="14"/>
      <c r="UFR75" s="14"/>
      <c r="UFS75" s="14"/>
      <c r="UFT75" s="14"/>
      <c r="UFU75" s="14"/>
      <c r="UFV75" s="14"/>
      <c r="UFW75" s="14"/>
      <c r="UFX75" s="14"/>
      <c r="UFY75" s="14"/>
      <c r="UFZ75" s="14"/>
      <c r="UGA75" s="14"/>
      <c r="UGB75" s="14"/>
      <c r="UGC75" s="14"/>
      <c r="UGD75" s="14"/>
      <c r="UGE75" s="14"/>
      <c r="UGF75" s="14"/>
      <c r="UGG75" s="14"/>
      <c r="UGH75" s="14"/>
      <c r="UGI75" s="14"/>
      <c r="UGJ75" s="14"/>
      <c r="UGK75" s="14"/>
      <c r="UGL75" s="14"/>
      <c r="UGM75" s="14"/>
      <c r="UGN75" s="14"/>
      <c r="UGO75" s="14"/>
      <c r="UGP75" s="14"/>
      <c r="UGQ75" s="14"/>
      <c r="UGR75" s="14"/>
      <c r="UGS75" s="14"/>
      <c r="UGT75" s="14"/>
      <c r="UGU75" s="14"/>
      <c r="UGV75" s="14"/>
      <c r="UGW75" s="14"/>
      <c r="UGX75" s="14"/>
      <c r="UGY75" s="14"/>
      <c r="UGZ75" s="14"/>
      <c r="UHA75" s="14"/>
      <c r="UHB75" s="14"/>
      <c r="UHC75" s="14"/>
      <c r="UHD75" s="14"/>
      <c r="UHE75" s="14"/>
      <c r="UHF75" s="14"/>
      <c r="UHG75" s="14"/>
      <c r="UHH75" s="14"/>
      <c r="UHI75" s="14"/>
      <c r="UHJ75" s="14"/>
      <c r="UHK75" s="14"/>
      <c r="UHL75" s="14"/>
      <c r="UHM75" s="14"/>
      <c r="UHN75" s="14"/>
      <c r="UHO75" s="14"/>
      <c r="UHP75" s="14"/>
      <c r="UHQ75" s="14"/>
      <c r="UHR75" s="14"/>
      <c r="UHS75" s="14"/>
      <c r="UHT75" s="14"/>
      <c r="UHU75" s="14"/>
      <c r="UHV75" s="14"/>
      <c r="UHW75" s="14"/>
      <c r="UHX75" s="14"/>
      <c r="UHY75" s="14"/>
      <c r="UHZ75" s="14"/>
      <c r="UIA75" s="14"/>
      <c r="UIB75" s="14"/>
      <c r="UIC75" s="14"/>
      <c r="UID75" s="14"/>
      <c r="UIE75" s="14"/>
      <c r="UIF75" s="14"/>
      <c r="UIG75" s="14"/>
      <c r="UIH75" s="14"/>
      <c r="UII75" s="14"/>
      <c r="UIJ75" s="14"/>
      <c r="UIK75" s="14"/>
      <c r="UIL75" s="14"/>
      <c r="UIM75" s="14"/>
      <c r="UIN75" s="14"/>
      <c r="UIO75" s="14"/>
      <c r="UIP75" s="14"/>
      <c r="UIQ75" s="14"/>
      <c r="UIR75" s="14"/>
      <c r="UIS75" s="14"/>
      <c r="UIT75" s="14"/>
      <c r="UIU75" s="14"/>
      <c r="UIV75" s="14"/>
      <c r="UIW75" s="14"/>
      <c r="UIX75" s="14"/>
      <c r="UIY75" s="14"/>
      <c r="UIZ75" s="14"/>
      <c r="UJA75" s="14"/>
      <c r="UJB75" s="14"/>
      <c r="UJC75" s="14"/>
      <c r="UJD75" s="14"/>
      <c r="UJE75" s="14"/>
      <c r="UJF75" s="14"/>
      <c r="UJG75" s="14"/>
      <c r="UJH75" s="14"/>
      <c r="UJI75" s="14"/>
      <c r="UJJ75" s="14"/>
      <c r="UJK75" s="14"/>
      <c r="UJL75" s="14"/>
      <c r="UJM75" s="14"/>
      <c r="UJN75" s="14"/>
      <c r="UJO75" s="14"/>
      <c r="UJP75" s="14"/>
      <c r="UJQ75" s="14"/>
      <c r="UJR75" s="14"/>
      <c r="UJS75" s="14"/>
      <c r="UJT75" s="14"/>
      <c r="UJU75" s="14"/>
      <c r="UJV75" s="14"/>
      <c r="UJW75" s="14"/>
      <c r="UJX75" s="14"/>
      <c r="UJY75" s="14"/>
      <c r="UJZ75" s="14"/>
      <c r="UKA75" s="14"/>
      <c r="UKB75" s="14"/>
      <c r="UKC75" s="14"/>
      <c r="UKD75" s="14"/>
      <c r="UKE75" s="14"/>
      <c r="UKF75" s="14"/>
      <c r="UKG75" s="14"/>
      <c r="UKH75" s="14"/>
      <c r="UKI75" s="14"/>
      <c r="UKJ75" s="14"/>
      <c r="UKK75" s="14"/>
      <c r="UKL75" s="14"/>
      <c r="UKM75" s="14"/>
      <c r="UKN75" s="14"/>
      <c r="UKO75" s="14"/>
      <c r="UKP75" s="14"/>
      <c r="UKQ75" s="14"/>
      <c r="UKR75" s="14"/>
      <c r="UKS75" s="14"/>
      <c r="UKT75" s="14"/>
      <c r="UKU75" s="14"/>
      <c r="UKV75" s="14"/>
      <c r="UKW75" s="14"/>
      <c r="UKX75" s="14"/>
      <c r="UKY75" s="14"/>
      <c r="UKZ75" s="14"/>
      <c r="ULA75" s="14"/>
      <c r="ULB75" s="14"/>
      <c r="ULC75" s="14"/>
      <c r="ULD75" s="14"/>
      <c r="ULE75" s="14"/>
      <c r="ULF75" s="14"/>
      <c r="ULG75" s="14"/>
      <c r="ULH75" s="14"/>
      <c r="ULI75" s="14"/>
      <c r="ULJ75" s="14"/>
      <c r="ULK75" s="14"/>
      <c r="ULL75" s="14"/>
      <c r="ULM75" s="14"/>
      <c r="ULN75" s="14"/>
      <c r="ULO75" s="14"/>
      <c r="ULP75" s="14"/>
      <c r="ULQ75" s="14"/>
      <c r="ULR75" s="14"/>
      <c r="ULS75" s="14"/>
      <c r="ULT75" s="14"/>
      <c r="ULU75" s="14"/>
      <c r="ULV75" s="14"/>
      <c r="ULW75" s="14"/>
      <c r="ULX75" s="14"/>
      <c r="ULY75" s="14"/>
      <c r="ULZ75" s="14"/>
      <c r="UMA75" s="14"/>
      <c r="UMB75" s="14"/>
      <c r="UMC75" s="14"/>
      <c r="UMD75" s="14"/>
      <c r="UME75" s="14"/>
      <c r="UMF75" s="14"/>
      <c r="UMG75" s="14"/>
      <c r="UMH75" s="14"/>
      <c r="UMI75" s="14"/>
      <c r="UMJ75" s="14"/>
      <c r="UMK75" s="14"/>
      <c r="UML75" s="14"/>
      <c r="UMM75" s="14"/>
      <c r="UMN75" s="14"/>
      <c r="UMO75" s="14"/>
      <c r="UMP75" s="14"/>
      <c r="UMQ75" s="14"/>
      <c r="UMR75" s="14"/>
      <c r="UMS75" s="14"/>
      <c r="UMT75" s="14"/>
      <c r="UMU75" s="14"/>
      <c r="UMV75" s="14"/>
      <c r="UMW75" s="14"/>
      <c r="UMX75" s="14"/>
      <c r="UMY75" s="14"/>
      <c r="UMZ75" s="14"/>
      <c r="UNA75" s="14"/>
      <c r="UNB75" s="14"/>
      <c r="UNC75" s="14"/>
      <c r="UND75" s="14"/>
      <c r="UNE75" s="14"/>
      <c r="UNF75" s="14"/>
      <c r="UNG75" s="14"/>
      <c r="UNH75" s="14"/>
      <c r="UNI75" s="14"/>
      <c r="UNJ75" s="14"/>
      <c r="UNK75" s="14"/>
      <c r="UNL75" s="14"/>
      <c r="UNM75" s="14"/>
      <c r="UNN75" s="14"/>
      <c r="UNO75" s="14"/>
      <c r="UNP75" s="14"/>
      <c r="UNQ75" s="14"/>
      <c r="UNR75" s="14"/>
      <c r="UNS75" s="14"/>
      <c r="UNT75" s="14"/>
      <c r="UNU75" s="14"/>
      <c r="UNV75" s="14"/>
      <c r="UNW75" s="14"/>
      <c r="UNX75" s="14"/>
      <c r="UNY75" s="14"/>
      <c r="UNZ75" s="14"/>
      <c r="UOA75" s="14"/>
      <c r="UOB75" s="14"/>
      <c r="UOC75" s="14"/>
      <c r="UOD75" s="14"/>
      <c r="UOE75" s="14"/>
      <c r="UOF75" s="14"/>
      <c r="UOG75" s="14"/>
      <c r="UOH75" s="14"/>
      <c r="UOI75" s="14"/>
      <c r="UOJ75" s="14"/>
      <c r="UOK75" s="14"/>
      <c r="UOL75" s="14"/>
      <c r="UOM75" s="14"/>
      <c r="UON75" s="14"/>
      <c r="UOO75" s="14"/>
      <c r="UOP75" s="14"/>
      <c r="UOQ75" s="14"/>
      <c r="UOR75" s="14"/>
      <c r="UOS75" s="14"/>
      <c r="UOT75" s="14"/>
      <c r="UOU75" s="14"/>
      <c r="UOV75" s="14"/>
      <c r="UOW75" s="14"/>
      <c r="UOX75" s="14"/>
      <c r="UOY75" s="14"/>
      <c r="UOZ75" s="14"/>
      <c r="UPA75" s="14"/>
      <c r="UPB75" s="14"/>
      <c r="UPC75" s="14"/>
      <c r="UPD75" s="14"/>
      <c r="UPE75" s="14"/>
      <c r="UPF75" s="14"/>
      <c r="UPG75" s="14"/>
      <c r="UPH75" s="14"/>
      <c r="UPI75" s="14"/>
      <c r="UPJ75" s="14"/>
      <c r="UPK75" s="14"/>
      <c r="UPL75" s="14"/>
      <c r="UPM75" s="14"/>
      <c r="UPN75" s="14"/>
      <c r="UPO75" s="14"/>
      <c r="UPP75" s="14"/>
      <c r="UPQ75" s="14"/>
      <c r="UPR75" s="14"/>
      <c r="UPS75" s="14"/>
      <c r="UPT75" s="14"/>
      <c r="UPU75" s="14"/>
      <c r="UPV75" s="14"/>
      <c r="UPW75" s="14"/>
      <c r="UPX75" s="14"/>
      <c r="UPY75" s="14"/>
      <c r="UPZ75" s="14"/>
      <c r="UQA75" s="14"/>
      <c r="UQB75" s="14"/>
      <c r="UQC75" s="14"/>
      <c r="UQD75" s="14"/>
      <c r="UQE75" s="14"/>
      <c r="UQF75" s="14"/>
      <c r="UQG75" s="14"/>
      <c r="UQH75" s="14"/>
      <c r="UQI75" s="14"/>
      <c r="UQJ75" s="14"/>
      <c r="UQK75" s="14"/>
      <c r="UQL75" s="14"/>
      <c r="UQM75" s="14"/>
      <c r="UQN75" s="14"/>
      <c r="UQO75" s="14"/>
      <c r="UQP75" s="14"/>
      <c r="UQQ75" s="14"/>
      <c r="UQR75" s="14"/>
      <c r="UQS75" s="14"/>
      <c r="UQT75" s="14"/>
      <c r="UQU75" s="14"/>
      <c r="UQV75" s="14"/>
      <c r="UQW75" s="14"/>
      <c r="UQX75" s="14"/>
      <c r="UQY75" s="14"/>
      <c r="UQZ75" s="14"/>
      <c r="URA75" s="14"/>
      <c r="URB75" s="14"/>
      <c r="URC75" s="14"/>
      <c r="URD75" s="14"/>
      <c r="URE75" s="14"/>
      <c r="URF75" s="14"/>
      <c r="URG75" s="14"/>
      <c r="URH75" s="14"/>
      <c r="URI75" s="14"/>
      <c r="URJ75" s="14"/>
      <c r="URK75" s="14"/>
      <c r="URL75" s="14"/>
      <c r="URM75" s="14"/>
      <c r="URN75" s="14"/>
      <c r="URO75" s="14"/>
      <c r="URP75" s="14"/>
      <c r="URQ75" s="14"/>
      <c r="URR75" s="14"/>
      <c r="URS75" s="14"/>
      <c r="URT75" s="14"/>
      <c r="URU75" s="14"/>
      <c r="URV75" s="14"/>
      <c r="URW75" s="14"/>
      <c r="URX75" s="14"/>
      <c r="URY75" s="14"/>
      <c r="URZ75" s="14"/>
      <c r="USA75" s="14"/>
      <c r="USB75" s="14"/>
      <c r="USC75" s="14"/>
      <c r="USD75" s="14"/>
      <c r="USE75" s="14"/>
      <c r="USF75" s="14"/>
      <c r="USG75" s="14"/>
      <c r="USH75" s="14"/>
      <c r="USI75" s="14"/>
      <c r="USJ75" s="14"/>
      <c r="USK75" s="14"/>
      <c r="USL75" s="14"/>
      <c r="USM75" s="14"/>
      <c r="USN75" s="14"/>
      <c r="USO75" s="14"/>
      <c r="USP75" s="14"/>
      <c r="USQ75" s="14"/>
      <c r="USR75" s="14"/>
      <c r="USS75" s="14"/>
      <c r="UST75" s="14"/>
      <c r="USU75" s="14"/>
      <c r="USV75" s="14"/>
      <c r="USW75" s="14"/>
      <c r="USX75" s="14"/>
      <c r="USY75" s="14"/>
      <c r="USZ75" s="14"/>
      <c r="UTA75" s="14"/>
      <c r="UTB75" s="14"/>
      <c r="UTC75" s="14"/>
      <c r="UTD75" s="14"/>
      <c r="UTE75" s="14"/>
      <c r="UTF75" s="14"/>
      <c r="UTG75" s="14"/>
      <c r="UTH75" s="14"/>
      <c r="UTI75" s="14"/>
      <c r="UTJ75" s="14"/>
      <c r="UTK75" s="14"/>
      <c r="UTL75" s="14"/>
      <c r="UTM75" s="14"/>
      <c r="UTN75" s="14"/>
      <c r="UTO75" s="14"/>
      <c r="UTP75" s="14"/>
      <c r="UTQ75" s="14"/>
      <c r="UTR75" s="14"/>
      <c r="UTS75" s="14"/>
      <c r="UTT75" s="14"/>
      <c r="UTU75" s="14"/>
      <c r="UTV75" s="14"/>
      <c r="UTW75" s="14"/>
      <c r="UTX75" s="14"/>
      <c r="UTY75" s="14"/>
      <c r="UTZ75" s="14"/>
      <c r="UUA75" s="14"/>
      <c r="UUB75" s="14"/>
      <c r="UUC75" s="14"/>
      <c r="UUD75" s="14"/>
      <c r="UUE75" s="14"/>
      <c r="UUF75" s="14"/>
      <c r="UUG75" s="14"/>
      <c r="UUH75" s="14"/>
      <c r="UUI75" s="14"/>
      <c r="UUJ75" s="14"/>
      <c r="UUK75" s="14"/>
      <c r="UUL75" s="14"/>
      <c r="UUM75" s="14"/>
      <c r="UUN75" s="14"/>
      <c r="UUO75" s="14"/>
      <c r="UUP75" s="14"/>
      <c r="UUQ75" s="14"/>
      <c r="UUR75" s="14"/>
      <c r="UUS75" s="14"/>
      <c r="UUT75" s="14"/>
      <c r="UUU75" s="14"/>
      <c r="UUV75" s="14"/>
      <c r="UUW75" s="14"/>
      <c r="UUX75" s="14"/>
      <c r="UUY75" s="14"/>
      <c r="UUZ75" s="14"/>
      <c r="UVA75" s="14"/>
      <c r="UVB75" s="14"/>
      <c r="UVC75" s="14"/>
      <c r="UVD75" s="14"/>
      <c r="UVE75" s="14"/>
      <c r="UVF75" s="14"/>
      <c r="UVG75" s="14"/>
      <c r="UVH75" s="14"/>
      <c r="UVI75" s="14"/>
      <c r="UVJ75" s="14"/>
      <c r="UVK75" s="14"/>
      <c r="UVL75" s="14"/>
      <c r="UVM75" s="14"/>
      <c r="UVN75" s="14"/>
      <c r="UVO75" s="14"/>
      <c r="UVP75" s="14"/>
      <c r="UVQ75" s="14"/>
      <c r="UVR75" s="14"/>
      <c r="UVS75" s="14"/>
      <c r="UVT75" s="14"/>
      <c r="UVU75" s="14"/>
      <c r="UVV75" s="14"/>
      <c r="UVW75" s="14"/>
      <c r="UVX75" s="14"/>
      <c r="UVY75" s="14"/>
      <c r="UVZ75" s="14"/>
      <c r="UWA75" s="14"/>
      <c r="UWB75" s="14"/>
      <c r="UWC75" s="14"/>
      <c r="UWD75" s="14"/>
      <c r="UWE75" s="14"/>
      <c r="UWF75" s="14"/>
      <c r="UWG75" s="14"/>
      <c r="UWH75" s="14"/>
      <c r="UWI75" s="14"/>
      <c r="UWJ75" s="14"/>
      <c r="UWK75" s="14"/>
      <c r="UWL75" s="14"/>
      <c r="UWM75" s="14"/>
      <c r="UWN75" s="14"/>
      <c r="UWO75" s="14"/>
      <c r="UWP75" s="14"/>
      <c r="UWQ75" s="14"/>
      <c r="UWR75" s="14"/>
      <c r="UWS75" s="14"/>
      <c r="UWT75" s="14"/>
      <c r="UWU75" s="14"/>
      <c r="UWV75" s="14"/>
      <c r="UWW75" s="14"/>
      <c r="UWX75" s="14"/>
      <c r="UWY75" s="14"/>
      <c r="UWZ75" s="14"/>
      <c r="UXA75" s="14"/>
      <c r="UXB75" s="14"/>
      <c r="UXC75" s="14"/>
      <c r="UXD75" s="14"/>
      <c r="UXE75" s="14"/>
      <c r="UXF75" s="14"/>
      <c r="UXG75" s="14"/>
      <c r="UXH75" s="14"/>
      <c r="UXI75" s="14"/>
      <c r="UXJ75" s="14"/>
      <c r="UXK75" s="14"/>
      <c r="UXL75" s="14"/>
      <c r="UXM75" s="14"/>
      <c r="UXN75" s="14"/>
      <c r="UXO75" s="14"/>
      <c r="UXP75" s="14"/>
      <c r="UXQ75" s="14"/>
      <c r="UXR75" s="14"/>
      <c r="UXS75" s="14"/>
      <c r="UXT75" s="14"/>
      <c r="UXU75" s="14"/>
      <c r="UXV75" s="14"/>
      <c r="UXW75" s="14"/>
      <c r="UXX75" s="14"/>
      <c r="UXY75" s="14"/>
      <c r="UXZ75" s="14"/>
      <c r="UYA75" s="14"/>
      <c r="UYB75" s="14"/>
      <c r="UYC75" s="14"/>
      <c r="UYD75" s="14"/>
      <c r="UYE75" s="14"/>
      <c r="UYF75" s="14"/>
      <c r="UYG75" s="14"/>
      <c r="UYH75" s="14"/>
      <c r="UYI75" s="14"/>
      <c r="UYJ75" s="14"/>
      <c r="UYK75" s="14"/>
      <c r="UYL75" s="14"/>
      <c r="UYM75" s="14"/>
      <c r="UYN75" s="14"/>
      <c r="UYO75" s="14"/>
      <c r="UYP75" s="14"/>
      <c r="UYQ75" s="14"/>
      <c r="UYR75" s="14"/>
      <c r="UYS75" s="14"/>
      <c r="UYT75" s="14"/>
      <c r="UYU75" s="14"/>
      <c r="UYV75" s="14"/>
      <c r="UYW75" s="14"/>
      <c r="UYX75" s="14"/>
      <c r="UYY75" s="14"/>
      <c r="UYZ75" s="14"/>
      <c r="UZA75" s="14"/>
      <c r="UZB75" s="14"/>
      <c r="UZC75" s="14"/>
      <c r="UZD75" s="14"/>
      <c r="UZE75" s="14"/>
      <c r="UZF75" s="14"/>
      <c r="UZG75" s="14"/>
      <c r="UZH75" s="14"/>
      <c r="UZI75" s="14"/>
      <c r="UZJ75" s="14"/>
      <c r="UZK75" s="14"/>
      <c r="UZL75" s="14"/>
      <c r="UZM75" s="14"/>
      <c r="UZN75" s="14"/>
      <c r="UZO75" s="14"/>
      <c r="UZP75" s="14"/>
      <c r="UZQ75" s="14"/>
      <c r="UZR75" s="14"/>
      <c r="UZS75" s="14"/>
      <c r="UZT75" s="14"/>
      <c r="UZU75" s="14"/>
      <c r="UZV75" s="14"/>
      <c r="UZW75" s="14"/>
      <c r="UZX75" s="14"/>
      <c r="UZY75" s="14"/>
      <c r="UZZ75" s="14"/>
      <c r="VAA75" s="14"/>
      <c r="VAB75" s="14"/>
      <c r="VAC75" s="14"/>
      <c r="VAD75" s="14"/>
      <c r="VAE75" s="14"/>
      <c r="VAF75" s="14"/>
      <c r="VAG75" s="14"/>
      <c r="VAH75" s="14"/>
      <c r="VAI75" s="14"/>
      <c r="VAJ75" s="14"/>
      <c r="VAK75" s="14"/>
      <c r="VAL75" s="14"/>
      <c r="VAM75" s="14"/>
      <c r="VAN75" s="14"/>
      <c r="VAO75" s="14"/>
      <c r="VAP75" s="14"/>
      <c r="VAQ75" s="14"/>
      <c r="VAR75" s="14"/>
      <c r="VAS75" s="14"/>
      <c r="VAT75" s="14"/>
      <c r="VAU75" s="14"/>
      <c r="VAV75" s="14"/>
      <c r="VAW75" s="14"/>
      <c r="VAX75" s="14"/>
      <c r="VAY75" s="14"/>
      <c r="VAZ75" s="14"/>
      <c r="VBA75" s="14"/>
      <c r="VBB75" s="14"/>
      <c r="VBC75" s="14"/>
      <c r="VBD75" s="14"/>
      <c r="VBE75" s="14"/>
      <c r="VBF75" s="14"/>
      <c r="VBG75" s="14"/>
      <c r="VBH75" s="14"/>
      <c r="VBI75" s="14"/>
      <c r="VBJ75" s="14"/>
      <c r="VBK75" s="14"/>
      <c r="VBL75" s="14"/>
      <c r="VBM75" s="14"/>
      <c r="VBN75" s="14"/>
      <c r="VBO75" s="14"/>
      <c r="VBP75" s="14"/>
      <c r="VBQ75" s="14"/>
      <c r="VBR75" s="14"/>
      <c r="VBS75" s="14"/>
      <c r="VBT75" s="14"/>
      <c r="VBU75" s="14"/>
      <c r="VBV75" s="14"/>
      <c r="VBW75" s="14"/>
      <c r="VBX75" s="14"/>
      <c r="VBY75" s="14"/>
      <c r="VBZ75" s="14"/>
      <c r="VCA75" s="14"/>
      <c r="VCB75" s="14"/>
      <c r="VCC75" s="14"/>
      <c r="VCD75" s="14"/>
      <c r="VCE75" s="14"/>
      <c r="VCF75" s="14"/>
      <c r="VCG75" s="14"/>
      <c r="VCH75" s="14"/>
      <c r="VCI75" s="14"/>
      <c r="VCJ75" s="14"/>
      <c r="VCK75" s="14"/>
      <c r="VCL75" s="14"/>
      <c r="VCM75" s="14"/>
      <c r="VCN75" s="14"/>
      <c r="VCO75" s="14"/>
      <c r="VCP75" s="14"/>
      <c r="VCQ75" s="14"/>
      <c r="VCR75" s="14"/>
      <c r="VCS75" s="14"/>
      <c r="VCT75" s="14"/>
      <c r="VCU75" s="14"/>
      <c r="VCV75" s="14"/>
      <c r="VCW75" s="14"/>
      <c r="VCX75" s="14"/>
      <c r="VCY75" s="14"/>
      <c r="VCZ75" s="14"/>
      <c r="VDA75" s="14"/>
      <c r="VDB75" s="14"/>
      <c r="VDC75" s="14"/>
      <c r="VDD75" s="14"/>
      <c r="VDE75" s="14"/>
      <c r="VDF75" s="14"/>
      <c r="VDG75" s="14"/>
      <c r="VDH75" s="14"/>
      <c r="VDI75" s="14"/>
      <c r="VDJ75" s="14"/>
      <c r="VDK75" s="14"/>
      <c r="VDL75" s="14"/>
      <c r="VDM75" s="14"/>
      <c r="VDN75" s="14"/>
      <c r="VDO75" s="14"/>
      <c r="VDP75" s="14"/>
      <c r="VDQ75" s="14"/>
      <c r="VDR75" s="14"/>
      <c r="VDS75" s="14"/>
      <c r="VDT75" s="14"/>
      <c r="VDU75" s="14"/>
      <c r="VDV75" s="14"/>
      <c r="VDW75" s="14"/>
      <c r="VDX75" s="14"/>
      <c r="VDY75" s="14"/>
      <c r="VDZ75" s="14"/>
      <c r="VEA75" s="14"/>
      <c r="VEB75" s="14"/>
      <c r="VEC75" s="14"/>
      <c r="VED75" s="14"/>
      <c r="VEE75" s="14"/>
      <c r="VEF75" s="14"/>
      <c r="VEG75" s="14"/>
      <c r="VEH75" s="14"/>
      <c r="VEI75" s="14"/>
      <c r="VEJ75" s="14"/>
      <c r="VEK75" s="14"/>
      <c r="VEL75" s="14"/>
      <c r="VEM75" s="14"/>
      <c r="VEN75" s="14"/>
      <c r="VEO75" s="14"/>
      <c r="VEP75" s="14"/>
      <c r="VEQ75" s="14"/>
      <c r="VER75" s="14"/>
      <c r="VES75" s="14"/>
      <c r="VET75" s="14"/>
      <c r="VEU75" s="14"/>
      <c r="VEV75" s="14"/>
      <c r="VEW75" s="14"/>
      <c r="VEX75" s="14"/>
      <c r="VEY75" s="14"/>
      <c r="VEZ75" s="14"/>
      <c r="VFA75" s="14"/>
      <c r="VFB75" s="14"/>
      <c r="VFC75" s="14"/>
      <c r="VFD75" s="14"/>
      <c r="VFE75" s="14"/>
      <c r="VFF75" s="14"/>
      <c r="VFG75" s="14"/>
      <c r="VFH75" s="14"/>
      <c r="VFI75" s="14"/>
      <c r="VFJ75" s="14"/>
      <c r="VFK75" s="14"/>
      <c r="VFL75" s="14"/>
      <c r="VFM75" s="14"/>
      <c r="VFN75" s="14"/>
      <c r="VFO75" s="14"/>
      <c r="VFP75" s="14"/>
      <c r="VFQ75" s="14"/>
      <c r="VFR75" s="14"/>
      <c r="VFS75" s="14"/>
      <c r="VFT75" s="14"/>
      <c r="VFU75" s="14"/>
      <c r="VFV75" s="14"/>
      <c r="VFW75" s="14"/>
      <c r="VFX75" s="14"/>
      <c r="VFY75" s="14"/>
      <c r="VFZ75" s="14"/>
      <c r="VGA75" s="14"/>
      <c r="VGB75" s="14"/>
      <c r="VGC75" s="14"/>
      <c r="VGD75" s="14"/>
      <c r="VGE75" s="14"/>
      <c r="VGF75" s="14"/>
      <c r="VGG75" s="14"/>
      <c r="VGH75" s="14"/>
      <c r="VGI75" s="14"/>
      <c r="VGJ75" s="14"/>
      <c r="VGK75" s="14"/>
      <c r="VGL75" s="14"/>
      <c r="VGM75" s="14"/>
      <c r="VGN75" s="14"/>
      <c r="VGO75" s="14"/>
      <c r="VGP75" s="14"/>
      <c r="VGQ75" s="14"/>
      <c r="VGR75" s="14"/>
      <c r="VGS75" s="14"/>
      <c r="VGT75" s="14"/>
      <c r="VGU75" s="14"/>
      <c r="VGV75" s="14"/>
      <c r="VGW75" s="14"/>
      <c r="VGX75" s="14"/>
      <c r="VGY75" s="14"/>
      <c r="VGZ75" s="14"/>
      <c r="VHA75" s="14"/>
      <c r="VHB75" s="14"/>
      <c r="VHC75" s="14"/>
      <c r="VHD75" s="14"/>
      <c r="VHE75" s="14"/>
      <c r="VHF75" s="14"/>
      <c r="VHG75" s="14"/>
      <c r="VHH75" s="14"/>
      <c r="VHI75" s="14"/>
      <c r="VHJ75" s="14"/>
      <c r="VHK75" s="14"/>
      <c r="VHL75" s="14"/>
      <c r="VHM75" s="14"/>
      <c r="VHN75" s="14"/>
      <c r="VHO75" s="14"/>
      <c r="VHP75" s="14"/>
      <c r="VHQ75" s="14"/>
      <c r="VHR75" s="14"/>
      <c r="VHS75" s="14"/>
      <c r="VHT75" s="14"/>
      <c r="VHU75" s="14"/>
      <c r="VHV75" s="14"/>
      <c r="VHW75" s="14"/>
      <c r="VHX75" s="14"/>
      <c r="VHY75" s="14"/>
      <c r="VHZ75" s="14"/>
      <c r="VIA75" s="14"/>
      <c r="VIB75" s="14"/>
      <c r="VIC75" s="14"/>
      <c r="VID75" s="14"/>
      <c r="VIE75" s="14"/>
      <c r="VIF75" s="14"/>
      <c r="VIG75" s="14"/>
      <c r="VIH75" s="14"/>
      <c r="VII75" s="14"/>
      <c r="VIJ75" s="14"/>
      <c r="VIK75" s="14"/>
      <c r="VIL75" s="14"/>
      <c r="VIM75" s="14"/>
      <c r="VIN75" s="14"/>
      <c r="VIO75" s="14"/>
      <c r="VIP75" s="14"/>
      <c r="VIQ75" s="14"/>
      <c r="VIR75" s="14"/>
      <c r="VIS75" s="14"/>
      <c r="VIT75" s="14"/>
      <c r="VIU75" s="14"/>
      <c r="VIV75" s="14"/>
      <c r="VIW75" s="14"/>
      <c r="VIX75" s="14"/>
      <c r="VIY75" s="14"/>
      <c r="VIZ75" s="14"/>
      <c r="VJA75" s="14"/>
      <c r="VJB75" s="14"/>
      <c r="VJC75" s="14"/>
      <c r="VJD75" s="14"/>
      <c r="VJE75" s="14"/>
      <c r="VJF75" s="14"/>
      <c r="VJG75" s="14"/>
      <c r="VJH75" s="14"/>
      <c r="VJI75" s="14"/>
      <c r="VJJ75" s="14"/>
      <c r="VJK75" s="14"/>
      <c r="VJL75" s="14"/>
      <c r="VJM75" s="14"/>
      <c r="VJN75" s="14"/>
      <c r="VJO75" s="14"/>
      <c r="VJP75" s="14"/>
      <c r="VJQ75" s="14"/>
      <c r="VJR75" s="14"/>
      <c r="VJS75" s="14"/>
      <c r="VJT75" s="14"/>
      <c r="VJU75" s="14"/>
      <c r="VJV75" s="14"/>
      <c r="VJW75" s="14"/>
      <c r="VJX75" s="14"/>
      <c r="VJY75" s="14"/>
      <c r="VJZ75" s="14"/>
      <c r="VKA75" s="14"/>
      <c r="VKB75" s="14"/>
      <c r="VKC75" s="14"/>
      <c r="VKD75" s="14"/>
      <c r="VKE75" s="14"/>
      <c r="VKF75" s="14"/>
      <c r="VKG75" s="14"/>
      <c r="VKH75" s="14"/>
      <c r="VKI75" s="14"/>
      <c r="VKJ75" s="14"/>
      <c r="VKK75" s="14"/>
      <c r="VKL75" s="14"/>
      <c r="VKM75" s="14"/>
      <c r="VKN75" s="14"/>
      <c r="VKO75" s="14"/>
      <c r="VKP75" s="14"/>
      <c r="VKQ75" s="14"/>
      <c r="VKR75" s="14"/>
      <c r="VKS75" s="14"/>
      <c r="VKT75" s="14"/>
      <c r="VKU75" s="14"/>
      <c r="VKV75" s="14"/>
      <c r="VKW75" s="14"/>
      <c r="VKX75" s="14"/>
      <c r="VKY75" s="14"/>
      <c r="VKZ75" s="14"/>
      <c r="VLA75" s="14"/>
      <c r="VLB75" s="14"/>
      <c r="VLC75" s="14"/>
      <c r="VLD75" s="14"/>
      <c r="VLE75" s="14"/>
      <c r="VLF75" s="14"/>
      <c r="VLG75" s="14"/>
      <c r="VLH75" s="14"/>
      <c r="VLI75" s="14"/>
      <c r="VLJ75" s="14"/>
      <c r="VLK75" s="14"/>
      <c r="VLL75" s="14"/>
      <c r="VLM75" s="14"/>
      <c r="VLN75" s="14"/>
      <c r="VLO75" s="14"/>
      <c r="VLP75" s="14"/>
      <c r="VLQ75" s="14"/>
      <c r="VLR75" s="14"/>
      <c r="VLS75" s="14"/>
      <c r="VLT75" s="14"/>
      <c r="VLU75" s="14"/>
      <c r="VLV75" s="14"/>
      <c r="VLW75" s="14"/>
      <c r="VLX75" s="14"/>
      <c r="VLY75" s="14"/>
      <c r="VLZ75" s="14"/>
      <c r="VMA75" s="14"/>
      <c r="VMB75" s="14"/>
      <c r="VMC75" s="14"/>
      <c r="VMD75" s="14"/>
      <c r="VME75" s="14"/>
      <c r="VMF75" s="14"/>
      <c r="VMG75" s="14"/>
      <c r="VMH75" s="14"/>
      <c r="VMI75" s="14"/>
      <c r="VMJ75" s="14"/>
      <c r="VMK75" s="14"/>
      <c r="VML75" s="14"/>
      <c r="VMM75" s="14"/>
      <c r="VMN75" s="14"/>
      <c r="VMO75" s="14"/>
      <c r="VMP75" s="14"/>
      <c r="VMQ75" s="14"/>
      <c r="VMR75" s="14"/>
      <c r="VMS75" s="14"/>
      <c r="VMT75" s="14"/>
      <c r="VMU75" s="14"/>
      <c r="VMV75" s="14"/>
      <c r="VMW75" s="14"/>
      <c r="VMX75" s="14"/>
      <c r="VMY75" s="14"/>
      <c r="VMZ75" s="14"/>
      <c r="VNA75" s="14"/>
      <c r="VNB75" s="14"/>
      <c r="VNC75" s="14"/>
      <c r="VND75" s="14"/>
      <c r="VNE75" s="14"/>
      <c r="VNF75" s="14"/>
      <c r="VNG75" s="14"/>
      <c r="VNH75" s="14"/>
      <c r="VNI75" s="14"/>
      <c r="VNJ75" s="14"/>
      <c r="VNK75" s="14"/>
      <c r="VNL75" s="14"/>
      <c r="VNM75" s="14"/>
      <c r="VNN75" s="14"/>
      <c r="VNO75" s="14"/>
      <c r="VNP75" s="14"/>
      <c r="VNQ75" s="14"/>
      <c r="VNR75" s="14"/>
      <c r="VNS75" s="14"/>
      <c r="VNT75" s="14"/>
      <c r="VNU75" s="14"/>
      <c r="VNV75" s="14"/>
      <c r="VNW75" s="14"/>
      <c r="VNX75" s="14"/>
      <c r="VNY75" s="14"/>
      <c r="VNZ75" s="14"/>
      <c r="VOA75" s="14"/>
      <c r="VOB75" s="14"/>
      <c r="VOC75" s="14"/>
      <c r="VOD75" s="14"/>
      <c r="VOE75" s="14"/>
      <c r="VOF75" s="14"/>
      <c r="VOG75" s="14"/>
      <c r="VOH75" s="14"/>
      <c r="VOI75" s="14"/>
      <c r="VOJ75" s="14"/>
      <c r="VOK75" s="14"/>
      <c r="VOL75" s="14"/>
      <c r="VOM75" s="14"/>
      <c r="VON75" s="14"/>
      <c r="VOO75" s="14"/>
      <c r="VOP75" s="14"/>
      <c r="VOQ75" s="14"/>
      <c r="VOR75" s="14"/>
      <c r="VOS75" s="14"/>
      <c r="VOT75" s="14"/>
      <c r="VOU75" s="14"/>
      <c r="VOV75" s="14"/>
      <c r="VOW75" s="14"/>
      <c r="VOX75" s="14"/>
      <c r="VOY75" s="14"/>
      <c r="VOZ75" s="14"/>
      <c r="VPA75" s="14"/>
      <c r="VPB75" s="14"/>
      <c r="VPC75" s="14"/>
      <c r="VPD75" s="14"/>
      <c r="VPE75" s="14"/>
      <c r="VPF75" s="14"/>
      <c r="VPG75" s="14"/>
      <c r="VPH75" s="14"/>
      <c r="VPI75" s="14"/>
      <c r="VPJ75" s="14"/>
      <c r="VPK75" s="14"/>
      <c r="VPL75" s="14"/>
      <c r="VPM75" s="14"/>
      <c r="VPN75" s="14"/>
      <c r="VPO75" s="14"/>
      <c r="VPP75" s="14"/>
      <c r="VPQ75" s="14"/>
      <c r="VPR75" s="14"/>
      <c r="VPS75" s="14"/>
      <c r="VPT75" s="14"/>
      <c r="VPU75" s="14"/>
      <c r="VPV75" s="14"/>
      <c r="VPW75" s="14"/>
      <c r="VPX75" s="14"/>
      <c r="VPY75" s="14"/>
      <c r="VPZ75" s="14"/>
      <c r="VQA75" s="14"/>
      <c r="VQB75" s="14"/>
      <c r="VQC75" s="14"/>
      <c r="VQD75" s="14"/>
      <c r="VQE75" s="14"/>
      <c r="VQF75" s="14"/>
      <c r="VQG75" s="14"/>
      <c r="VQH75" s="14"/>
      <c r="VQI75" s="14"/>
      <c r="VQJ75" s="14"/>
      <c r="VQK75" s="14"/>
      <c r="VQL75" s="14"/>
      <c r="VQM75" s="14"/>
      <c r="VQN75" s="14"/>
      <c r="VQO75" s="14"/>
      <c r="VQP75" s="14"/>
      <c r="VQQ75" s="14"/>
      <c r="VQR75" s="14"/>
      <c r="VQS75" s="14"/>
      <c r="VQT75" s="14"/>
      <c r="VQU75" s="14"/>
      <c r="VQV75" s="14"/>
      <c r="VQW75" s="14"/>
      <c r="VQX75" s="14"/>
      <c r="VQY75" s="14"/>
      <c r="VQZ75" s="14"/>
      <c r="VRA75" s="14"/>
      <c r="VRB75" s="14"/>
      <c r="VRC75" s="14"/>
      <c r="VRD75" s="14"/>
      <c r="VRE75" s="14"/>
      <c r="VRF75" s="14"/>
      <c r="VRG75" s="14"/>
      <c r="VRH75" s="14"/>
      <c r="VRI75" s="14"/>
      <c r="VRJ75" s="14"/>
      <c r="VRK75" s="14"/>
      <c r="VRL75" s="14"/>
      <c r="VRM75" s="14"/>
      <c r="VRN75" s="14"/>
      <c r="VRO75" s="14"/>
      <c r="VRP75" s="14"/>
      <c r="VRQ75" s="14"/>
      <c r="VRR75" s="14"/>
      <c r="VRS75" s="14"/>
      <c r="VRT75" s="14"/>
      <c r="VRU75" s="14"/>
      <c r="VRV75" s="14"/>
      <c r="VRW75" s="14"/>
      <c r="VRX75" s="14"/>
      <c r="VRY75" s="14"/>
      <c r="VRZ75" s="14"/>
      <c r="VSA75" s="14"/>
      <c r="VSB75" s="14"/>
      <c r="VSC75" s="14"/>
      <c r="VSD75" s="14"/>
      <c r="VSE75" s="14"/>
      <c r="VSF75" s="14"/>
      <c r="VSG75" s="14"/>
      <c r="VSH75" s="14"/>
      <c r="VSI75" s="14"/>
      <c r="VSJ75" s="14"/>
      <c r="VSK75" s="14"/>
      <c r="VSL75" s="14"/>
      <c r="VSM75" s="14"/>
      <c r="VSN75" s="14"/>
      <c r="VSO75" s="14"/>
      <c r="VSP75" s="14"/>
      <c r="VSQ75" s="14"/>
      <c r="VSR75" s="14"/>
      <c r="VSS75" s="14"/>
      <c r="VST75" s="14"/>
      <c r="VSU75" s="14"/>
      <c r="VSV75" s="14"/>
      <c r="VSW75" s="14"/>
      <c r="VSX75" s="14"/>
      <c r="VSY75" s="14"/>
      <c r="VSZ75" s="14"/>
      <c r="VTA75" s="14"/>
      <c r="VTB75" s="14"/>
      <c r="VTC75" s="14"/>
      <c r="VTD75" s="14"/>
      <c r="VTE75" s="14"/>
      <c r="VTF75" s="14"/>
      <c r="VTG75" s="14"/>
      <c r="VTH75" s="14"/>
      <c r="VTI75" s="14"/>
      <c r="VTJ75" s="14"/>
      <c r="VTK75" s="14"/>
      <c r="VTL75" s="14"/>
      <c r="VTM75" s="14"/>
      <c r="VTN75" s="14"/>
      <c r="VTO75" s="14"/>
      <c r="VTP75" s="14"/>
      <c r="VTQ75" s="14"/>
      <c r="VTR75" s="14"/>
      <c r="VTS75" s="14"/>
      <c r="VTT75" s="14"/>
      <c r="VTU75" s="14"/>
      <c r="VTV75" s="14"/>
      <c r="VTW75" s="14"/>
      <c r="VTX75" s="14"/>
      <c r="VTY75" s="14"/>
      <c r="VTZ75" s="14"/>
      <c r="VUA75" s="14"/>
      <c r="VUB75" s="14"/>
      <c r="VUC75" s="14"/>
      <c r="VUD75" s="14"/>
      <c r="VUE75" s="14"/>
      <c r="VUF75" s="14"/>
      <c r="VUG75" s="14"/>
      <c r="VUH75" s="14"/>
      <c r="VUI75" s="14"/>
      <c r="VUJ75" s="14"/>
      <c r="VUK75" s="14"/>
      <c r="VUL75" s="14"/>
      <c r="VUM75" s="14"/>
      <c r="VUN75" s="14"/>
      <c r="VUO75" s="14"/>
      <c r="VUP75" s="14"/>
      <c r="VUQ75" s="14"/>
      <c r="VUR75" s="14"/>
      <c r="VUS75" s="14"/>
      <c r="VUT75" s="14"/>
      <c r="VUU75" s="14"/>
      <c r="VUV75" s="14"/>
      <c r="VUW75" s="14"/>
      <c r="VUX75" s="14"/>
      <c r="VUY75" s="14"/>
      <c r="VUZ75" s="14"/>
      <c r="VVA75" s="14"/>
      <c r="VVB75" s="14"/>
      <c r="VVC75" s="14"/>
      <c r="VVD75" s="14"/>
      <c r="VVE75" s="14"/>
      <c r="VVF75" s="14"/>
      <c r="VVG75" s="14"/>
      <c r="VVH75" s="14"/>
      <c r="VVI75" s="14"/>
      <c r="VVJ75" s="14"/>
      <c r="VVK75" s="14"/>
      <c r="VVL75" s="14"/>
      <c r="VVM75" s="14"/>
      <c r="VVN75" s="14"/>
      <c r="VVO75" s="14"/>
      <c r="VVP75" s="14"/>
      <c r="VVQ75" s="14"/>
      <c r="VVR75" s="14"/>
      <c r="VVS75" s="14"/>
      <c r="VVT75" s="14"/>
      <c r="VVU75" s="14"/>
      <c r="VVV75" s="14"/>
      <c r="VVW75" s="14"/>
      <c r="VVX75" s="14"/>
      <c r="VVY75" s="14"/>
      <c r="VVZ75" s="14"/>
      <c r="VWA75" s="14"/>
      <c r="VWB75" s="14"/>
      <c r="VWC75" s="14"/>
      <c r="VWD75" s="14"/>
      <c r="VWE75" s="14"/>
      <c r="VWF75" s="14"/>
      <c r="VWG75" s="14"/>
      <c r="VWH75" s="14"/>
      <c r="VWI75" s="14"/>
      <c r="VWJ75" s="14"/>
      <c r="VWK75" s="14"/>
      <c r="VWL75" s="14"/>
      <c r="VWM75" s="14"/>
      <c r="VWN75" s="14"/>
      <c r="VWO75" s="14"/>
      <c r="VWP75" s="14"/>
      <c r="VWQ75" s="14"/>
      <c r="VWR75" s="14"/>
      <c r="VWS75" s="14"/>
      <c r="VWT75" s="14"/>
      <c r="VWU75" s="14"/>
      <c r="VWV75" s="14"/>
      <c r="VWW75" s="14"/>
      <c r="VWX75" s="14"/>
      <c r="VWY75" s="14"/>
      <c r="VWZ75" s="14"/>
      <c r="VXA75" s="14"/>
      <c r="VXB75" s="14"/>
      <c r="VXC75" s="14"/>
      <c r="VXD75" s="14"/>
      <c r="VXE75" s="14"/>
      <c r="VXF75" s="14"/>
      <c r="VXG75" s="14"/>
      <c r="VXH75" s="14"/>
      <c r="VXI75" s="14"/>
      <c r="VXJ75" s="14"/>
      <c r="VXK75" s="14"/>
      <c r="VXL75" s="14"/>
      <c r="VXM75" s="14"/>
      <c r="VXN75" s="14"/>
      <c r="VXO75" s="14"/>
      <c r="VXP75" s="14"/>
      <c r="VXQ75" s="14"/>
      <c r="VXR75" s="14"/>
      <c r="VXS75" s="14"/>
      <c r="VXT75" s="14"/>
      <c r="VXU75" s="14"/>
      <c r="VXV75" s="14"/>
      <c r="VXW75" s="14"/>
      <c r="VXX75" s="14"/>
      <c r="VXY75" s="14"/>
      <c r="VXZ75" s="14"/>
      <c r="VYA75" s="14"/>
      <c r="VYB75" s="14"/>
      <c r="VYC75" s="14"/>
      <c r="VYD75" s="14"/>
      <c r="VYE75" s="14"/>
      <c r="VYF75" s="14"/>
      <c r="VYG75" s="14"/>
      <c r="VYH75" s="14"/>
      <c r="VYI75" s="14"/>
      <c r="VYJ75" s="14"/>
      <c r="VYK75" s="14"/>
      <c r="VYL75" s="14"/>
      <c r="VYM75" s="14"/>
      <c r="VYN75" s="14"/>
      <c r="VYO75" s="14"/>
      <c r="VYP75" s="14"/>
      <c r="VYQ75" s="14"/>
      <c r="VYR75" s="14"/>
      <c r="VYS75" s="14"/>
      <c r="VYT75" s="14"/>
      <c r="VYU75" s="14"/>
      <c r="VYV75" s="14"/>
      <c r="VYW75" s="14"/>
      <c r="VYX75" s="14"/>
      <c r="VYY75" s="14"/>
      <c r="VYZ75" s="14"/>
      <c r="VZA75" s="14"/>
      <c r="VZB75" s="14"/>
      <c r="VZC75" s="14"/>
      <c r="VZD75" s="14"/>
      <c r="VZE75" s="14"/>
      <c r="VZF75" s="14"/>
      <c r="VZG75" s="14"/>
      <c r="VZH75" s="14"/>
      <c r="VZI75" s="14"/>
      <c r="VZJ75" s="14"/>
      <c r="VZK75" s="14"/>
      <c r="VZL75" s="14"/>
      <c r="VZM75" s="14"/>
      <c r="VZN75" s="14"/>
      <c r="VZO75" s="14"/>
      <c r="VZP75" s="14"/>
      <c r="VZQ75" s="14"/>
      <c r="VZR75" s="14"/>
      <c r="VZS75" s="14"/>
      <c r="VZT75" s="14"/>
      <c r="VZU75" s="14"/>
      <c r="VZV75" s="14"/>
      <c r="VZW75" s="14"/>
      <c r="VZX75" s="14"/>
      <c r="VZY75" s="14"/>
      <c r="VZZ75" s="14"/>
      <c r="WAA75" s="14"/>
      <c r="WAB75" s="14"/>
      <c r="WAC75" s="14"/>
      <c r="WAD75" s="14"/>
      <c r="WAE75" s="14"/>
      <c r="WAF75" s="14"/>
      <c r="WAG75" s="14"/>
      <c r="WAH75" s="14"/>
      <c r="WAI75" s="14"/>
      <c r="WAJ75" s="14"/>
      <c r="WAK75" s="14"/>
      <c r="WAL75" s="14"/>
      <c r="WAM75" s="14"/>
      <c r="WAN75" s="14"/>
      <c r="WAO75" s="14"/>
      <c r="WAP75" s="14"/>
      <c r="WAQ75" s="14"/>
      <c r="WAR75" s="14"/>
      <c r="WAS75" s="14"/>
      <c r="WAT75" s="14"/>
      <c r="WAU75" s="14"/>
      <c r="WAV75" s="14"/>
      <c r="WAW75" s="14"/>
      <c r="WAX75" s="14"/>
      <c r="WAY75" s="14"/>
      <c r="WAZ75" s="14"/>
      <c r="WBA75" s="14"/>
      <c r="WBB75" s="14"/>
      <c r="WBC75" s="14"/>
      <c r="WBD75" s="14"/>
      <c r="WBE75" s="14"/>
      <c r="WBF75" s="14"/>
      <c r="WBG75" s="14"/>
      <c r="WBH75" s="14"/>
      <c r="WBI75" s="14"/>
      <c r="WBJ75" s="14"/>
      <c r="WBK75" s="14"/>
      <c r="WBL75" s="14"/>
      <c r="WBM75" s="14"/>
      <c r="WBN75" s="14"/>
      <c r="WBO75" s="14"/>
      <c r="WBP75" s="14"/>
      <c r="WBQ75" s="14"/>
      <c r="WBR75" s="14"/>
      <c r="WBS75" s="14"/>
      <c r="WBT75" s="14"/>
      <c r="WBU75" s="14"/>
      <c r="WBV75" s="14"/>
      <c r="WBW75" s="14"/>
      <c r="WBX75" s="14"/>
      <c r="WBY75" s="14"/>
      <c r="WBZ75" s="14"/>
      <c r="WCA75" s="14"/>
      <c r="WCB75" s="14"/>
      <c r="WCC75" s="14"/>
      <c r="WCD75" s="14"/>
      <c r="WCE75" s="14"/>
      <c r="WCF75" s="14"/>
      <c r="WCG75" s="14"/>
      <c r="WCH75" s="14"/>
      <c r="WCI75" s="14"/>
      <c r="WCJ75" s="14"/>
      <c r="WCK75" s="14"/>
      <c r="WCL75" s="14"/>
      <c r="WCM75" s="14"/>
      <c r="WCN75" s="14"/>
      <c r="WCO75" s="14"/>
      <c r="WCP75" s="14"/>
      <c r="WCQ75" s="14"/>
      <c r="WCR75" s="14"/>
      <c r="WCS75" s="14"/>
      <c r="WCT75" s="14"/>
      <c r="WCU75" s="14"/>
      <c r="WCV75" s="14"/>
      <c r="WCW75" s="14"/>
      <c r="WCX75" s="14"/>
      <c r="WCY75" s="14"/>
      <c r="WCZ75" s="14"/>
      <c r="WDA75" s="14"/>
      <c r="WDB75" s="14"/>
      <c r="WDC75" s="14"/>
      <c r="WDD75" s="14"/>
      <c r="WDE75" s="14"/>
      <c r="WDF75" s="14"/>
      <c r="WDG75" s="14"/>
      <c r="WDH75" s="14"/>
      <c r="WDI75" s="14"/>
      <c r="WDJ75" s="14"/>
      <c r="WDK75" s="14"/>
      <c r="WDL75" s="14"/>
      <c r="WDM75" s="14"/>
      <c r="WDN75" s="14"/>
      <c r="WDO75" s="14"/>
      <c r="WDP75" s="14"/>
      <c r="WDQ75" s="14"/>
      <c r="WDR75" s="14"/>
      <c r="WDS75" s="14"/>
      <c r="WDT75" s="14"/>
      <c r="WDU75" s="14"/>
      <c r="WDV75" s="14"/>
      <c r="WDW75" s="14"/>
      <c r="WDX75" s="14"/>
      <c r="WDY75" s="14"/>
      <c r="WDZ75" s="14"/>
      <c r="WEA75" s="14"/>
      <c r="WEB75" s="14"/>
      <c r="WEC75" s="14"/>
      <c r="WED75" s="14"/>
      <c r="WEE75" s="14"/>
      <c r="WEF75" s="14"/>
      <c r="WEG75" s="14"/>
      <c r="WEH75" s="14"/>
      <c r="WEI75" s="14"/>
      <c r="WEJ75" s="14"/>
      <c r="WEK75" s="14"/>
      <c r="WEL75" s="14"/>
      <c r="WEM75" s="14"/>
      <c r="WEN75" s="14"/>
      <c r="WEO75" s="14"/>
      <c r="WEP75" s="14"/>
      <c r="WEQ75" s="14"/>
      <c r="WER75" s="14"/>
      <c r="WES75" s="14"/>
      <c r="WET75" s="14"/>
      <c r="WEU75" s="14"/>
      <c r="WEV75" s="14"/>
      <c r="WEW75" s="14"/>
      <c r="WEX75" s="14"/>
      <c r="WEY75" s="14"/>
      <c r="WEZ75" s="14"/>
      <c r="WFA75" s="14"/>
      <c r="WFB75" s="14"/>
      <c r="WFC75" s="14"/>
      <c r="WFD75" s="14"/>
      <c r="WFE75" s="14"/>
      <c r="WFF75" s="14"/>
      <c r="WFG75" s="14"/>
      <c r="WFH75" s="14"/>
      <c r="WFI75" s="14"/>
      <c r="WFJ75" s="14"/>
      <c r="WFK75" s="14"/>
      <c r="WFL75" s="14"/>
      <c r="WFM75" s="14"/>
      <c r="WFN75" s="14"/>
      <c r="WFO75" s="14"/>
      <c r="WFP75" s="14"/>
      <c r="WFQ75" s="14"/>
      <c r="WFR75" s="14"/>
      <c r="WFS75" s="14"/>
      <c r="WFT75" s="14"/>
      <c r="WFU75" s="14"/>
      <c r="WFV75" s="14"/>
      <c r="WFW75" s="14"/>
      <c r="WFX75" s="14"/>
      <c r="WFY75" s="14"/>
      <c r="WFZ75" s="14"/>
      <c r="WGA75" s="14"/>
      <c r="WGB75" s="14"/>
      <c r="WGC75" s="14"/>
      <c r="WGD75" s="14"/>
      <c r="WGE75" s="14"/>
      <c r="WGF75" s="14"/>
      <c r="WGG75" s="14"/>
      <c r="WGH75" s="14"/>
      <c r="WGI75" s="14"/>
      <c r="WGJ75" s="14"/>
      <c r="WGK75" s="14"/>
      <c r="WGL75" s="14"/>
      <c r="WGM75" s="14"/>
      <c r="WGN75" s="14"/>
      <c r="WGO75" s="14"/>
      <c r="WGP75" s="14"/>
      <c r="WGQ75" s="14"/>
      <c r="WGR75" s="14"/>
      <c r="WGS75" s="14"/>
      <c r="WGT75" s="14"/>
      <c r="WGU75" s="14"/>
      <c r="WGV75" s="14"/>
      <c r="WGW75" s="14"/>
      <c r="WGX75" s="14"/>
      <c r="WGY75" s="14"/>
      <c r="WGZ75" s="14"/>
      <c r="WHA75" s="14"/>
      <c r="WHB75" s="14"/>
      <c r="WHC75" s="14"/>
      <c r="WHD75" s="14"/>
      <c r="WHE75" s="14"/>
      <c r="WHF75" s="14"/>
      <c r="WHG75" s="14"/>
      <c r="WHH75" s="14"/>
      <c r="WHI75" s="14"/>
      <c r="WHJ75" s="14"/>
      <c r="WHK75" s="14"/>
      <c r="WHL75" s="14"/>
      <c r="WHM75" s="14"/>
      <c r="WHN75" s="14"/>
      <c r="WHO75" s="14"/>
      <c r="WHP75" s="14"/>
      <c r="WHQ75" s="14"/>
      <c r="WHR75" s="14"/>
      <c r="WHS75" s="14"/>
      <c r="WHT75" s="14"/>
      <c r="WHU75" s="14"/>
      <c r="WHV75" s="14"/>
      <c r="WHW75" s="14"/>
      <c r="WHX75" s="14"/>
      <c r="WHY75" s="14"/>
      <c r="WHZ75" s="14"/>
      <c r="WIA75" s="14"/>
      <c r="WIB75" s="14"/>
      <c r="WIC75" s="14"/>
      <c r="WID75" s="14"/>
      <c r="WIE75" s="14"/>
      <c r="WIF75" s="14"/>
      <c r="WIG75" s="14"/>
      <c r="WIH75" s="14"/>
      <c r="WII75" s="14"/>
      <c r="WIJ75" s="14"/>
      <c r="WIK75" s="14"/>
      <c r="WIL75" s="14"/>
      <c r="WIM75" s="14"/>
      <c r="WIN75" s="14"/>
      <c r="WIO75" s="14"/>
      <c r="WIP75" s="14"/>
      <c r="WIQ75" s="14"/>
      <c r="WIR75" s="14"/>
      <c r="WIS75" s="14"/>
      <c r="WIT75" s="14"/>
      <c r="WIU75" s="14"/>
      <c r="WIV75" s="14"/>
      <c r="WIW75" s="14"/>
      <c r="WIX75" s="14"/>
      <c r="WIY75" s="14"/>
      <c r="WIZ75" s="14"/>
      <c r="WJA75" s="14"/>
      <c r="WJB75" s="14"/>
      <c r="WJC75" s="14"/>
      <c r="WJD75" s="14"/>
      <c r="WJE75" s="14"/>
      <c r="WJF75" s="14"/>
      <c r="WJG75" s="14"/>
      <c r="WJH75" s="14"/>
      <c r="WJI75" s="14"/>
      <c r="WJJ75" s="14"/>
      <c r="WJK75" s="14"/>
      <c r="WJL75" s="14"/>
      <c r="WJM75" s="14"/>
      <c r="WJN75" s="14"/>
      <c r="WJO75" s="14"/>
      <c r="WJP75" s="14"/>
      <c r="WJQ75" s="14"/>
      <c r="WJR75" s="14"/>
      <c r="WJS75" s="14"/>
      <c r="WJT75" s="14"/>
      <c r="WJU75" s="14"/>
      <c r="WJV75" s="14"/>
      <c r="WJW75" s="14"/>
      <c r="WJX75" s="14"/>
      <c r="WJY75" s="14"/>
      <c r="WJZ75" s="14"/>
      <c r="WKA75" s="14"/>
      <c r="WKB75" s="14"/>
      <c r="WKC75" s="14"/>
      <c r="WKD75" s="14"/>
      <c r="WKE75" s="14"/>
      <c r="WKF75" s="14"/>
      <c r="WKG75" s="14"/>
      <c r="WKH75" s="14"/>
      <c r="WKI75" s="14"/>
      <c r="WKJ75" s="14"/>
      <c r="WKK75" s="14"/>
      <c r="WKL75" s="14"/>
      <c r="WKM75" s="14"/>
      <c r="WKN75" s="14"/>
      <c r="WKO75" s="14"/>
      <c r="WKP75" s="14"/>
      <c r="WKQ75" s="14"/>
      <c r="WKR75" s="14"/>
      <c r="WKS75" s="14"/>
      <c r="WKT75" s="14"/>
      <c r="WKU75" s="14"/>
      <c r="WKV75" s="14"/>
      <c r="WKW75" s="14"/>
      <c r="WKX75" s="14"/>
      <c r="WKY75" s="14"/>
      <c r="WKZ75" s="14"/>
      <c r="WLA75" s="14"/>
      <c r="WLB75" s="14"/>
      <c r="WLC75" s="14"/>
      <c r="WLD75" s="14"/>
      <c r="WLE75" s="14"/>
      <c r="WLF75" s="14"/>
      <c r="WLG75" s="14"/>
      <c r="WLH75" s="14"/>
      <c r="WLI75" s="14"/>
      <c r="WLJ75" s="14"/>
      <c r="WLK75" s="14"/>
      <c r="WLL75" s="14"/>
      <c r="WLM75" s="14"/>
      <c r="WLN75" s="14"/>
      <c r="WLO75" s="14"/>
      <c r="WLP75" s="14"/>
      <c r="WLQ75" s="14"/>
      <c r="WLR75" s="14"/>
      <c r="WLS75" s="14"/>
      <c r="WLT75" s="14"/>
      <c r="WLU75" s="14"/>
      <c r="WLV75" s="14"/>
      <c r="WLW75" s="14"/>
      <c r="WLX75" s="14"/>
      <c r="WLY75" s="14"/>
      <c r="WLZ75" s="14"/>
      <c r="WMA75" s="14"/>
      <c r="WMB75" s="14"/>
      <c r="WMC75" s="14"/>
      <c r="WMD75" s="14"/>
      <c r="WME75" s="14"/>
      <c r="WMF75" s="14"/>
      <c r="WMG75" s="14"/>
      <c r="WMH75" s="14"/>
      <c r="WMI75" s="14"/>
      <c r="WMJ75" s="14"/>
      <c r="WMK75" s="14"/>
      <c r="WML75" s="14"/>
      <c r="WMM75" s="14"/>
      <c r="WMN75" s="14"/>
      <c r="WMO75" s="14"/>
      <c r="WMP75" s="14"/>
      <c r="WMQ75" s="14"/>
      <c r="WMR75" s="14"/>
      <c r="WMS75" s="14"/>
      <c r="WMT75" s="14"/>
      <c r="WMU75" s="14"/>
      <c r="WMV75" s="14"/>
      <c r="WMW75" s="14"/>
      <c r="WMX75" s="14"/>
      <c r="WMY75" s="14"/>
      <c r="WMZ75" s="14"/>
      <c r="WNA75" s="14"/>
      <c r="WNB75" s="14"/>
      <c r="WNC75" s="14"/>
      <c r="WND75" s="14"/>
      <c r="WNE75" s="14"/>
      <c r="WNF75" s="14"/>
      <c r="WNG75" s="14"/>
      <c r="WNH75" s="14"/>
      <c r="WNI75" s="14"/>
      <c r="WNJ75" s="14"/>
      <c r="WNK75" s="14"/>
      <c r="WNL75" s="14"/>
      <c r="WNM75" s="14"/>
      <c r="WNN75" s="14"/>
      <c r="WNO75" s="14"/>
      <c r="WNP75" s="14"/>
      <c r="WNQ75" s="14"/>
      <c r="WNR75" s="14"/>
      <c r="WNS75" s="14"/>
      <c r="WNT75" s="14"/>
      <c r="WNU75" s="14"/>
      <c r="WNV75" s="14"/>
      <c r="WNW75" s="14"/>
      <c r="WNX75" s="14"/>
      <c r="WNY75" s="14"/>
      <c r="WNZ75" s="14"/>
      <c r="WOA75" s="14"/>
      <c r="WOB75" s="14"/>
      <c r="WOC75" s="14"/>
      <c r="WOD75" s="14"/>
      <c r="WOE75" s="14"/>
      <c r="WOF75" s="14"/>
      <c r="WOG75" s="14"/>
      <c r="WOH75" s="14"/>
      <c r="WOI75" s="14"/>
      <c r="WOJ75" s="14"/>
      <c r="WOK75" s="14"/>
      <c r="WOL75" s="14"/>
      <c r="WOM75" s="14"/>
      <c r="WON75" s="14"/>
      <c r="WOO75" s="14"/>
      <c r="WOP75" s="14"/>
      <c r="WOQ75" s="14"/>
      <c r="WOR75" s="14"/>
      <c r="WOS75" s="14"/>
      <c r="WOT75" s="14"/>
      <c r="WOU75" s="14"/>
      <c r="WOV75" s="14"/>
      <c r="WOW75" s="14"/>
      <c r="WOX75" s="14"/>
      <c r="WOY75" s="14"/>
      <c r="WOZ75" s="14"/>
      <c r="WPA75" s="14"/>
      <c r="WPB75" s="14"/>
      <c r="WPC75" s="14"/>
      <c r="WPD75" s="14"/>
      <c r="WPE75" s="14"/>
      <c r="WPF75" s="14"/>
      <c r="WPG75" s="14"/>
      <c r="WPH75" s="14"/>
      <c r="WPI75" s="14"/>
      <c r="WPJ75" s="14"/>
      <c r="WPK75" s="14"/>
      <c r="WPL75" s="14"/>
      <c r="WPM75" s="14"/>
      <c r="WPN75" s="14"/>
      <c r="WPO75" s="14"/>
      <c r="WPP75" s="14"/>
      <c r="WPQ75" s="14"/>
      <c r="WPR75" s="14"/>
      <c r="WPS75" s="14"/>
      <c r="WPT75" s="14"/>
      <c r="WPU75" s="14"/>
      <c r="WPV75" s="14"/>
      <c r="WPW75" s="14"/>
      <c r="WPX75" s="14"/>
      <c r="WPY75" s="14"/>
      <c r="WPZ75" s="14"/>
      <c r="WQA75" s="14"/>
      <c r="WQB75" s="14"/>
      <c r="WQC75" s="14"/>
      <c r="WQD75" s="14"/>
      <c r="WQE75" s="14"/>
      <c r="WQF75" s="14"/>
      <c r="WQG75" s="14"/>
      <c r="WQH75" s="14"/>
      <c r="WQI75" s="14"/>
      <c r="WQJ75" s="14"/>
      <c r="WQK75" s="14"/>
      <c r="WQL75" s="14"/>
      <c r="WQM75" s="14"/>
      <c r="WQN75" s="14"/>
      <c r="WQO75" s="14"/>
      <c r="WQP75" s="14"/>
      <c r="WQQ75" s="14"/>
      <c r="WQR75" s="14"/>
      <c r="WQS75" s="14"/>
      <c r="WQT75" s="14"/>
      <c r="WQU75" s="14"/>
      <c r="WQV75" s="14"/>
      <c r="WQW75" s="14"/>
      <c r="WQX75" s="14"/>
      <c r="WQY75" s="14"/>
      <c r="WQZ75" s="14"/>
      <c r="WRA75" s="14"/>
      <c r="WRB75" s="14"/>
      <c r="WRC75" s="14"/>
      <c r="WRD75" s="14"/>
      <c r="WRE75" s="14"/>
      <c r="WRF75" s="14"/>
      <c r="WRG75" s="14"/>
      <c r="WRH75" s="14"/>
      <c r="WRI75" s="14"/>
      <c r="WRJ75" s="14"/>
      <c r="WRK75" s="14"/>
      <c r="WRL75" s="14"/>
      <c r="WRM75" s="14"/>
      <c r="WRN75" s="14"/>
      <c r="WRO75" s="14"/>
      <c r="WRP75" s="14"/>
      <c r="WRQ75" s="14"/>
      <c r="WRR75" s="14"/>
      <c r="WRS75" s="14"/>
      <c r="WRT75" s="14"/>
      <c r="WRU75" s="14"/>
      <c r="WRV75" s="14"/>
      <c r="WRW75" s="14"/>
      <c r="WRX75" s="14"/>
      <c r="WRY75" s="14"/>
      <c r="WRZ75" s="14"/>
      <c r="WSA75" s="14"/>
      <c r="WSB75" s="14"/>
      <c r="WSC75" s="14"/>
      <c r="WSD75" s="14"/>
      <c r="WSE75" s="14"/>
      <c r="WSF75" s="14"/>
      <c r="WSG75" s="14"/>
      <c r="WSH75" s="14"/>
      <c r="WSI75" s="14"/>
      <c r="WSJ75" s="14"/>
      <c r="WSK75" s="14"/>
      <c r="WSL75" s="14"/>
      <c r="WSM75" s="14"/>
      <c r="WSN75" s="14"/>
      <c r="WSO75" s="14"/>
      <c r="WSP75" s="14"/>
      <c r="WSQ75" s="14"/>
      <c r="WSR75" s="14"/>
      <c r="WSS75" s="14"/>
      <c r="WST75" s="14"/>
      <c r="WSU75" s="14"/>
      <c r="WSV75" s="14"/>
      <c r="WSW75" s="14"/>
      <c r="WSX75" s="14"/>
      <c r="WSY75" s="14"/>
      <c r="WSZ75" s="14"/>
      <c r="WTA75" s="14"/>
      <c r="WTB75" s="14"/>
      <c r="WTC75" s="14"/>
      <c r="WTD75" s="14"/>
      <c r="WTE75" s="14"/>
      <c r="WTF75" s="14"/>
      <c r="WTG75" s="14"/>
      <c r="WTH75" s="14"/>
      <c r="WTI75" s="14"/>
      <c r="WTJ75" s="14"/>
      <c r="WTK75" s="14"/>
      <c r="WTL75" s="14"/>
      <c r="WTM75" s="14"/>
      <c r="WTN75" s="14"/>
      <c r="WTO75" s="14"/>
      <c r="WTP75" s="14"/>
      <c r="WTQ75" s="14"/>
      <c r="WTR75" s="14"/>
      <c r="WTS75" s="14"/>
      <c r="WTT75" s="14"/>
      <c r="WTU75" s="14"/>
      <c r="WTV75" s="14"/>
      <c r="WTW75" s="14"/>
      <c r="WTX75" s="14"/>
      <c r="WTY75" s="14"/>
      <c r="WTZ75" s="14"/>
      <c r="WUA75" s="14"/>
      <c r="WUB75" s="14"/>
      <c r="WUC75" s="14"/>
      <c r="WUD75" s="14"/>
      <c r="WUE75" s="14"/>
      <c r="WUF75" s="14"/>
      <c r="WUG75" s="14"/>
      <c r="WUH75" s="14"/>
      <c r="WUI75" s="14"/>
      <c r="WUJ75" s="14"/>
      <c r="WUK75" s="14"/>
      <c r="WUL75" s="14"/>
      <c r="WUM75" s="14"/>
      <c r="WUN75" s="14"/>
      <c r="WUO75" s="14"/>
      <c r="WUP75" s="14"/>
      <c r="WUQ75" s="14"/>
      <c r="WUR75" s="14"/>
      <c r="WUS75" s="14"/>
      <c r="WUT75" s="14"/>
      <c r="WUU75" s="14"/>
      <c r="WUV75" s="14"/>
      <c r="WUW75" s="14"/>
      <c r="WUX75" s="14"/>
      <c r="WUY75" s="14"/>
      <c r="WUZ75" s="14"/>
      <c r="WVA75" s="14"/>
      <c r="WVB75" s="14"/>
      <c r="WVC75" s="14"/>
      <c r="WVD75" s="14"/>
      <c r="WVE75" s="14"/>
      <c r="WVF75" s="14"/>
      <c r="WVG75" s="14"/>
      <c r="WVH75" s="14"/>
      <c r="WVI75" s="14"/>
      <c r="WVJ75" s="14"/>
      <c r="WVK75" s="14"/>
      <c r="WVL75" s="14"/>
      <c r="WVM75" s="14"/>
      <c r="WVN75" s="14"/>
      <c r="WVO75" s="14"/>
      <c r="WVP75" s="14"/>
      <c r="WVQ75" s="14"/>
      <c r="WVR75" s="14"/>
      <c r="WVS75" s="14"/>
      <c r="WVT75" s="14"/>
      <c r="WVU75" s="14"/>
      <c r="WVV75" s="14"/>
      <c r="WVW75" s="14"/>
      <c r="WVX75" s="14"/>
      <c r="WVY75" s="14"/>
      <c r="WVZ75" s="14"/>
      <c r="WWA75" s="14"/>
      <c r="WWB75" s="14"/>
      <c r="WWC75" s="14"/>
      <c r="WWD75" s="14"/>
      <c r="WWE75" s="14"/>
      <c r="WWF75" s="14"/>
      <c r="WWG75" s="14"/>
      <c r="WWH75" s="14"/>
      <c r="WWI75" s="14"/>
      <c r="WWJ75" s="14"/>
      <c r="WWK75" s="14"/>
      <c r="WWL75" s="14"/>
      <c r="WWM75" s="14"/>
      <c r="WWN75" s="14"/>
      <c r="WWO75" s="14"/>
      <c r="WWP75" s="14"/>
      <c r="WWQ75" s="14"/>
      <c r="WWR75" s="14"/>
      <c r="WWS75" s="14"/>
      <c r="WWT75" s="14"/>
      <c r="WWU75" s="14"/>
      <c r="WWV75" s="14"/>
      <c r="WWW75" s="14"/>
      <c r="WWX75" s="14"/>
      <c r="WWY75" s="14"/>
      <c r="WWZ75" s="14"/>
      <c r="WXA75" s="14"/>
      <c r="WXB75" s="14"/>
      <c r="WXC75" s="14"/>
      <c r="WXD75" s="14"/>
      <c r="WXE75" s="14"/>
      <c r="WXF75" s="14"/>
      <c r="WXG75" s="14"/>
      <c r="WXH75" s="14"/>
      <c r="WXI75" s="14"/>
      <c r="WXJ75" s="14"/>
      <c r="WXK75" s="14"/>
      <c r="WXL75" s="14"/>
      <c r="WXM75" s="14"/>
      <c r="WXN75" s="14"/>
      <c r="WXO75" s="14"/>
      <c r="WXP75" s="14"/>
      <c r="WXQ75" s="14"/>
      <c r="WXR75" s="14"/>
      <c r="WXS75" s="14"/>
      <c r="WXT75" s="14"/>
      <c r="WXU75" s="14"/>
      <c r="WXV75" s="14"/>
      <c r="WXW75" s="14"/>
      <c r="WXX75" s="14"/>
      <c r="WXY75" s="14"/>
      <c r="WXZ75" s="14"/>
      <c r="WYA75" s="14"/>
      <c r="WYB75" s="14"/>
      <c r="WYC75" s="14"/>
      <c r="WYD75" s="14"/>
      <c r="WYE75" s="14"/>
      <c r="WYF75" s="14"/>
      <c r="WYG75" s="14"/>
      <c r="WYH75" s="14"/>
      <c r="WYI75" s="14"/>
      <c r="WYJ75" s="14"/>
      <c r="WYK75" s="14"/>
      <c r="WYL75" s="14"/>
      <c r="WYM75" s="14"/>
      <c r="WYN75" s="14"/>
      <c r="WYO75" s="14"/>
      <c r="WYP75" s="14"/>
      <c r="WYQ75" s="14"/>
      <c r="WYR75" s="14"/>
      <c r="WYS75" s="14"/>
      <c r="WYT75" s="14"/>
      <c r="WYU75" s="14"/>
      <c r="WYV75" s="14"/>
      <c r="WYW75" s="14"/>
      <c r="WYX75" s="14"/>
      <c r="WYY75" s="14"/>
      <c r="WYZ75" s="14"/>
      <c r="WZA75" s="14"/>
      <c r="WZB75" s="14"/>
      <c r="WZC75" s="14"/>
      <c r="WZD75" s="14"/>
      <c r="WZE75" s="14"/>
      <c r="WZF75" s="14"/>
      <c r="WZG75" s="14"/>
      <c r="WZH75" s="14"/>
      <c r="WZI75" s="14"/>
      <c r="WZJ75" s="14"/>
      <c r="WZK75" s="14"/>
      <c r="WZL75" s="14"/>
      <c r="WZM75" s="14"/>
      <c r="WZN75" s="14"/>
      <c r="WZO75" s="14"/>
      <c r="WZP75" s="14"/>
      <c r="WZQ75" s="14"/>
      <c r="WZR75" s="14"/>
      <c r="WZS75" s="14"/>
      <c r="WZT75" s="14"/>
      <c r="WZU75" s="14"/>
      <c r="WZV75" s="14"/>
      <c r="WZW75" s="14"/>
      <c r="WZX75" s="14"/>
      <c r="WZY75" s="14"/>
      <c r="WZZ75" s="14"/>
      <c r="XAA75" s="14"/>
      <c r="XAB75" s="14"/>
      <c r="XAC75" s="14"/>
      <c r="XAD75" s="14"/>
      <c r="XAE75" s="14"/>
      <c r="XAF75" s="14"/>
      <c r="XAG75" s="14"/>
      <c r="XAH75" s="14"/>
      <c r="XAI75" s="14"/>
      <c r="XAJ75" s="14"/>
      <c r="XAK75" s="14"/>
      <c r="XAL75" s="14"/>
      <c r="XAM75" s="14"/>
      <c r="XAN75" s="14"/>
      <c r="XAO75" s="14"/>
      <c r="XAP75" s="14"/>
      <c r="XAQ75" s="14"/>
      <c r="XAR75" s="14"/>
      <c r="XAS75" s="14"/>
      <c r="XAT75" s="14"/>
      <c r="XAU75" s="14"/>
      <c r="XAV75" s="14"/>
      <c r="XAW75" s="14"/>
      <c r="XAX75" s="14"/>
      <c r="XAY75" s="14"/>
      <c r="XAZ75" s="14"/>
      <c r="XBA75" s="14"/>
      <c r="XBB75" s="14"/>
      <c r="XBC75" s="14"/>
      <c r="XBD75" s="14"/>
      <c r="XBE75" s="14"/>
      <c r="XBF75" s="14"/>
      <c r="XBG75" s="14"/>
      <c r="XBH75" s="14"/>
      <c r="XBI75" s="14"/>
      <c r="XBJ75" s="14"/>
      <c r="XBK75" s="14"/>
      <c r="XBL75" s="14"/>
      <c r="XBM75" s="14"/>
      <c r="XBN75" s="14"/>
      <c r="XBO75" s="14"/>
      <c r="XBP75" s="14"/>
      <c r="XBQ75" s="14"/>
      <c r="XBR75" s="14"/>
      <c r="XBS75" s="14"/>
      <c r="XBT75" s="14"/>
      <c r="XBU75" s="14"/>
      <c r="XBV75" s="14"/>
      <c r="XBW75" s="14"/>
      <c r="XBX75" s="14"/>
      <c r="XBY75" s="14"/>
      <c r="XBZ75" s="14"/>
      <c r="XCA75" s="14"/>
      <c r="XCB75" s="14"/>
      <c r="XCC75" s="14"/>
      <c r="XCD75" s="14"/>
      <c r="XCE75" s="14"/>
      <c r="XCF75" s="14"/>
      <c r="XCG75" s="14"/>
      <c r="XCH75" s="14"/>
      <c r="XCI75" s="14"/>
      <c r="XCJ75" s="14"/>
      <c r="XCK75" s="14"/>
      <c r="XCL75" s="14"/>
      <c r="XCM75" s="14"/>
      <c r="XCN75" s="14"/>
      <c r="XCO75" s="14"/>
      <c r="XCP75" s="14"/>
      <c r="XCQ75" s="14"/>
      <c r="XCR75" s="14"/>
      <c r="XCS75" s="14"/>
      <c r="XCT75" s="14"/>
      <c r="XCU75" s="14"/>
      <c r="XCV75" s="14"/>
      <c r="XCW75" s="14"/>
      <c r="XCX75" s="14"/>
      <c r="XCY75" s="14"/>
      <c r="XCZ75" s="14"/>
      <c r="XDA75" s="14"/>
      <c r="XDB75" s="14"/>
      <c r="XDC75" s="14"/>
      <c r="XDD75" s="14"/>
      <c r="XDE75" s="14"/>
      <c r="XDF75" s="14"/>
      <c r="XDG75" s="14"/>
      <c r="XDH75" s="14"/>
      <c r="XDI75" s="14"/>
      <c r="XDJ75" s="14"/>
      <c r="XDK75" s="14"/>
      <c r="XDL75" s="14"/>
      <c r="XDM75" s="14"/>
      <c r="XDN75" s="14"/>
      <c r="XDO75" s="14"/>
      <c r="XDP75" s="14"/>
      <c r="XDQ75" s="14"/>
      <c r="XDR75" s="14"/>
      <c r="XDS75" s="14"/>
      <c r="XDT75" s="14"/>
      <c r="XDU75" s="14"/>
      <c r="XDV75" s="14"/>
      <c r="XDW75" s="14"/>
      <c r="XDX75" s="14"/>
      <c r="XDY75" s="14"/>
      <c r="XDZ75" s="14"/>
      <c r="XEA75" s="14"/>
      <c r="XEB75" s="14"/>
      <c r="XEC75" s="14"/>
      <c r="XED75" s="14"/>
      <c r="XEE75" s="14"/>
      <c r="XEF75" s="14"/>
      <c r="XEG75" s="14"/>
      <c r="XEH75" s="14"/>
      <c r="XEI75" s="14"/>
      <c r="XEJ75" s="14"/>
      <c r="XEK75" s="14"/>
      <c r="XEL75" s="14"/>
      <c r="XEM75" s="14"/>
      <c r="XEN75" s="14"/>
      <c r="XEO75" s="14"/>
      <c r="XEP75" s="14"/>
      <c r="XEQ75" s="14"/>
      <c r="XER75" s="14"/>
      <c r="XES75" s="14"/>
      <c r="XET75" s="14"/>
      <c r="XEU75" s="14"/>
      <c r="XEV75" s="14"/>
      <c r="XEW75" s="14"/>
      <c r="XEX75" s="14"/>
      <c r="XEY75" s="14"/>
      <c r="XEZ75" s="14"/>
      <c r="XFA75" s="14"/>
      <c r="XFB75" s="14"/>
      <c r="XFC75" s="14"/>
      <c r="XFD75" s="14"/>
    </row>
    <row r="76" spans="2:16384" ht="12.65" customHeight="1">
      <c r="B76" s="946">
        <v>911401841483</v>
      </c>
      <c r="C76" s="204">
        <v>8719514533646</v>
      </c>
      <c r="D76" s="976" t="s">
        <v>237</v>
      </c>
      <c r="E76" s="946">
        <v>911401871386</v>
      </c>
      <c r="F76" s="733">
        <v>8720169736016</v>
      </c>
      <c r="G76" s="973" t="s">
        <v>238</v>
      </c>
    </row>
    <row r="77" spans="2:16384" ht="12" customHeight="1">
      <c r="B77" s="946">
        <v>911401851483</v>
      </c>
      <c r="C77" s="204">
        <v>8719514533561</v>
      </c>
      <c r="D77" s="976" t="s">
        <v>193</v>
      </c>
      <c r="E77" s="946">
        <v>911401871386</v>
      </c>
      <c r="F77" s="70">
        <v>8720169736016</v>
      </c>
      <c r="G77" s="972" t="s">
        <v>238</v>
      </c>
    </row>
    <row r="78" spans="2:16384" ht="12.65" customHeight="1">
      <c r="B78" s="946">
        <v>911401842483</v>
      </c>
      <c r="C78" s="204">
        <v>8719514533639</v>
      </c>
      <c r="D78" s="976" t="s">
        <v>239</v>
      </c>
      <c r="E78" s="946">
        <v>911401872386</v>
      </c>
      <c r="F78" s="733">
        <v>8720169736023</v>
      </c>
      <c r="G78" s="973" t="s">
        <v>240</v>
      </c>
    </row>
    <row r="79" spans="2:16384" ht="12" customHeight="1">
      <c r="B79" s="946">
        <v>911401852483</v>
      </c>
      <c r="C79" s="204">
        <v>8719514533554</v>
      </c>
      <c r="D79" s="976" t="s">
        <v>194</v>
      </c>
      <c r="E79" s="946">
        <v>911401872386</v>
      </c>
      <c r="F79" s="733">
        <v>8720169736023</v>
      </c>
      <c r="G79" s="973" t="s">
        <v>240</v>
      </c>
    </row>
    <row r="80" spans="2:16384" ht="12.65" customHeight="1">
      <c r="B80" s="946">
        <v>911401844483</v>
      </c>
      <c r="C80" s="204">
        <v>8719514533615</v>
      </c>
      <c r="D80" s="976" t="s">
        <v>241</v>
      </c>
      <c r="E80" s="946">
        <v>911401874386</v>
      </c>
      <c r="F80" s="733">
        <v>8720169736047</v>
      </c>
      <c r="G80" s="973" t="s">
        <v>242</v>
      </c>
    </row>
    <row r="81" spans="2:7" ht="12" customHeight="1">
      <c r="B81" s="946">
        <v>911401854483</v>
      </c>
      <c r="C81" s="204">
        <v>8719514533530</v>
      </c>
      <c r="D81" s="976" t="s">
        <v>195</v>
      </c>
      <c r="E81" s="946">
        <v>911401874386</v>
      </c>
      <c r="F81" s="733">
        <v>8720169736047</v>
      </c>
      <c r="G81" s="973" t="s">
        <v>242</v>
      </c>
    </row>
    <row r="82" spans="2:7" ht="12.65" customHeight="1">
      <c r="B82" s="946">
        <v>911401855483</v>
      </c>
      <c r="C82" s="204">
        <v>8719514533523</v>
      </c>
      <c r="D82" s="976" t="s">
        <v>243</v>
      </c>
      <c r="E82" s="946">
        <v>911401875386</v>
      </c>
      <c r="F82" s="733">
        <v>8720169736054</v>
      </c>
      <c r="G82" s="973" t="s">
        <v>244</v>
      </c>
    </row>
    <row r="83" spans="2:7" ht="12" customHeight="1">
      <c r="B83" s="946">
        <v>911401856483</v>
      </c>
      <c r="C83" s="204">
        <v>8719514533516</v>
      </c>
      <c r="D83" s="976" t="s">
        <v>199</v>
      </c>
      <c r="E83" s="946">
        <v>911401875386</v>
      </c>
      <c r="F83" s="733">
        <v>8720169736054</v>
      </c>
      <c r="G83" s="973" t="s">
        <v>244</v>
      </c>
    </row>
    <row r="84" spans="2:7" ht="12.65" customHeight="1">
      <c r="B84" s="946">
        <v>911401857483</v>
      </c>
      <c r="C84" s="204">
        <v>8719514533509</v>
      </c>
      <c r="D84" s="976" t="s">
        <v>200</v>
      </c>
      <c r="E84" s="946">
        <v>911401877386</v>
      </c>
      <c r="F84" s="733">
        <v>8720169736078</v>
      </c>
      <c r="G84" s="973" t="s">
        <v>245</v>
      </c>
    </row>
    <row r="85" spans="2:7" ht="12" customHeight="1">
      <c r="B85" s="946">
        <v>911401858483</v>
      </c>
      <c r="C85" s="204">
        <v>8719514533493</v>
      </c>
      <c r="D85" s="976" t="s">
        <v>201</v>
      </c>
      <c r="E85" s="946">
        <v>911401878386</v>
      </c>
      <c r="F85" s="733">
        <v>8720169736085</v>
      </c>
      <c r="G85" s="973" t="s">
        <v>246</v>
      </c>
    </row>
    <row r="86" spans="2:7" ht="12.65" customHeight="1">
      <c r="B86" s="946">
        <v>911401883683</v>
      </c>
      <c r="C86" s="204">
        <v>8719514534827</v>
      </c>
      <c r="D86" s="976" t="s">
        <v>247</v>
      </c>
      <c r="E86" s="946">
        <v>911401891386</v>
      </c>
      <c r="F86" s="733">
        <v>8720169736153</v>
      </c>
      <c r="G86" s="973" t="s">
        <v>248</v>
      </c>
    </row>
    <row r="87" spans="2:7" ht="12" customHeight="1">
      <c r="B87" s="946">
        <v>911401883783</v>
      </c>
      <c r="C87" s="204">
        <v>8719514534810</v>
      </c>
      <c r="D87" s="976" t="s">
        <v>197</v>
      </c>
      <c r="E87" s="946">
        <v>911401891386</v>
      </c>
      <c r="F87" s="733">
        <v>8720169736153</v>
      </c>
      <c r="G87" s="973" t="s">
        <v>248</v>
      </c>
    </row>
    <row r="88" spans="2:7" ht="12.65" customHeight="1">
      <c r="B88" s="946">
        <v>911401883983</v>
      </c>
      <c r="C88" s="204">
        <v>8719514534803</v>
      </c>
      <c r="D88" s="976" t="s">
        <v>249</v>
      </c>
      <c r="E88" s="946">
        <v>911401892386</v>
      </c>
      <c r="F88" s="733">
        <v>8720169736160</v>
      </c>
      <c r="G88" s="973" t="s">
        <v>250</v>
      </c>
    </row>
    <row r="89" spans="2:7" ht="12" customHeight="1">
      <c r="B89" s="946">
        <v>911401884083</v>
      </c>
      <c r="C89" s="204">
        <v>8719514534797</v>
      </c>
      <c r="D89" s="976" t="s">
        <v>198</v>
      </c>
      <c r="E89" s="946">
        <v>911401892386</v>
      </c>
      <c r="F89" s="733">
        <v>8720169736160</v>
      </c>
      <c r="G89" s="973" t="s">
        <v>250</v>
      </c>
    </row>
    <row r="90" spans="2:7" ht="12.65" customHeight="1">
      <c r="B90" s="946">
        <v>911401884683</v>
      </c>
      <c r="C90" s="204">
        <v>8719514534759</v>
      </c>
      <c r="D90" s="976" t="s">
        <v>251</v>
      </c>
      <c r="E90" s="946">
        <v>911401894386</v>
      </c>
      <c r="F90" s="733">
        <v>8720169736184</v>
      </c>
      <c r="G90" s="973" t="s">
        <v>252</v>
      </c>
    </row>
    <row r="91" spans="2:7" ht="12" customHeight="1">
      <c r="B91" s="946">
        <v>911401896183</v>
      </c>
      <c r="C91" s="204">
        <v>8719514534964</v>
      </c>
      <c r="D91" s="976" t="s">
        <v>253</v>
      </c>
      <c r="E91" s="946">
        <v>911401883386</v>
      </c>
      <c r="F91" s="733">
        <v>8720169736115</v>
      </c>
      <c r="G91" s="973" t="s">
        <v>254</v>
      </c>
    </row>
    <row r="92" spans="2:7" ht="12.65" customHeight="1">
      <c r="B92" s="946">
        <v>911401896483</v>
      </c>
      <c r="C92" s="204">
        <v>8719514534957</v>
      </c>
      <c r="D92" s="976" t="s">
        <v>255</v>
      </c>
      <c r="E92" s="946">
        <v>911401884386</v>
      </c>
      <c r="F92" s="733">
        <v>8720169736122</v>
      </c>
      <c r="G92" s="973" t="s">
        <v>256</v>
      </c>
    </row>
    <row r="93" spans="2:7" ht="12" customHeight="1">
      <c r="B93" s="946">
        <v>911401896783</v>
      </c>
      <c r="C93" s="204">
        <v>8719514534940</v>
      </c>
      <c r="D93" s="976" t="s">
        <v>257</v>
      </c>
      <c r="E93" s="946">
        <v>911401885386</v>
      </c>
      <c r="F93" s="733">
        <v>8720169736139</v>
      </c>
      <c r="G93" s="973" t="s">
        <v>258</v>
      </c>
    </row>
    <row r="94" spans="2:7" ht="12" customHeight="1">
      <c r="B94" s="948">
        <v>911401897083</v>
      </c>
      <c r="C94" s="207">
        <v>8719514534933</v>
      </c>
      <c r="D94" s="977" t="s">
        <v>259</v>
      </c>
      <c r="E94" s="948">
        <v>911401886386</v>
      </c>
      <c r="F94" s="734">
        <v>8720169736146</v>
      </c>
      <c r="G94" s="974" t="s">
        <v>260</v>
      </c>
    </row>
    <row r="95" spans="2:7" ht="13.4" customHeight="1">
      <c r="B95" s="968">
        <v>911401850882</v>
      </c>
      <c r="C95" s="232">
        <v>8719514530669</v>
      </c>
      <c r="D95" s="978" t="s">
        <v>261</v>
      </c>
      <c r="E95" s="968">
        <v>911401877385</v>
      </c>
      <c r="F95" s="232">
        <v>8720169516731</v>
      </c>
      <c r="G95" s="969" t="s">
        <v>262</v>
      </c>
    </row>
    <row r="96" spans="2:7" ht="13.4" customHeight="1">
      <c r="B96" s="946">
        <v>911401885080</v>
      </c>
      <c r="C96" s="204">
        <v>8718699791803</v>
      </c>
      <c r="D96" s="976" t="s">
        <v>263</v>
      </c>
      <c r="E96" s="946">
        <v>911401875985</v>
      </c>
      <c r="F96" s="204">
        <v>8720169516595</v>
      </c>
      <c r="G96" s="947" t="s">
        <v>264</v>
      </c>
    </row>
    <row r="97" spans="2:7" ht="13.4" customHeight="1">
      <c r="B97" s="946">
        <v>911401885180</v>
      </c>
      <c r="C97" s="204">
        <v>8710163362069</v>
      </c>
      <c r="D97" s="976" t="s">
        <v>265</v>
      </c>
      <c r="E97" s="946">
        <v>911401875685</v>
      </c>
      <c r="F97" s="204">
        <v>8720169516564</v>
      </c>
      <c r="G97" s="947" t="s">
        <v>266</v>
      </c>
    </row>
    <row r="98" spans="2:7" ht="13.4" customHeight="1">
      <c r="B98" s="946">
        <v>911401823781</v>
      </c>
      <c r="C98" s="204">
        <v>8710163369266</v>
      </c>
      <c r="D98" s="976" t="s">
        <v>267</v>
      </c>
      <c r="E98" s="946">
        <v>911401875985</v>
      </c>
      <c r="F98" s="204">
        <v>8720169516595</v>
      </c>
      <c r="G98" s="947" t="s">
        <v>264</v>
      </c>
    </row>
    <row r="99" spans="2:7" ht="13.4" customHeight="1">
      <c r="B99" s="946">
        <v>911401850782</v>
      </c>
      <c r="C99" s="204">
        <v>8719514530652</v>
      </c>
      <c r="D99" s="976" t="s">
        <v>268</v>
      </c>
      <c r="E99" s="946">
        <v>911401877285</v>
      </c>
      <c r="F99" s="204">
        <v>8720169516724</v>
      </c>
      <c r="G99" s="947" t="s">
        <v>269</v>
      </c>
    </row>
    <row r="100" spans="2:7" ht="13.4" customHeight="1">
      <c r="B100" s="946">
        <v>911401884580</v>
      </c>
      <c r="C100" s="204">
        <v>8718699386474</v>
      </c>
      <c r="D100" s="976" t="s">
        <v>270</v>
      </c>
      <c r="E100" s="946">
        <v>911401876085</v>
      </c>
      <c r="F100" s="204">
        <v>8720169516601</v>
      </c>
      <c r="G100" s="947" t="s">
        <v>271</v>
      </c>
    </row>
    <row r="101" spans="2:7" ht="13.4" customHeight="1">
      <c r="B101" s="948">
        <v>911401884680</v>
      </c>
      <c r="C101" s="207">
        <v>8710163362045</v>
      </c>
      <c r="D101" s="977" t="s">
        <v>272</v>
      </c>
      <c r="E101" s="948">
        <v>911401875385</v>
      </c>
      <c r="F101" s="207">
        <v>8720169516533</v>
      </c>
      <c r="G101" s="949" t="s">
        <v>273</v>
      </c>
    </row>
    <row r="102" spans="2:7" ht="13.4" customHeight="1">
      <c r="B102" s="175">
        <v>929001350702</v>
      </c>
      <c r="C102" s="164">
        <v>8718696706596</v>
      </c>
      <c r="D102" s="982" t="s">
        <v>274</v>
      </c>
      <c r="E102" s="983">
        <v>929003757002</v>
      </c>
      <c r="F102" s="164">
        <v>8720169287501</v>
      </c>
      <c r="G102" s="982" t="s">
        <v>42</v>
      </c>
    </row>
    <row r="103" spans="2:7" ht="13.4" customHeight="1">
      <c r="B103" s="155">
        <v>929001350802</v>
      </c>
      <c r="C103" s="64">
        <v>8718696706619</v>
      </c>
      <c r="D103" s="984" t="s">
        <v>275</v>
      </c>
      <c r="E103" s="939">
        <v>929003757102</v>
      </c>
      <c r="F103" s="64">
        <v>8720169287525</v>
      </c>
      <c r="G103" s="984" t="s">
        <v>276</v>
      </c>
    </row>
    <row r="104" spans="2:7" ht="13.4" customHeight="1">
      <c r="B104" s="155">
        <v>929001201402</v>
      </c>
      <c r="C104" s="64">
        <v>8718696541272</v>
      </c>
      <c r="D104" s="984" t="s">
        <v>277</v>
      </c>
      <c r="E104" s="939">
        <v>929003757202</v>
      </c>
      <c r="F104" s="64">
        <v>8720169287549</v>
      </c>
      <c r="G104" s="984" t="s">
        <v>278</v>
      </c>
    </row>
    <row r="105" spans="2:7" ht="13.4" customHeight="1">
      <c r="B105" s="155">
        <v>929001201502</v>
      </c>
      <c r="C105" s="64">
        <v>8718696541296</v>
      </c>
      <c r="D105" s="984" t="s">
        <v>279</v>
      </c>
      <c r="E105" s="939">
        <v>929003757302</v>
      </c>
      <c r="F105" s="64">
        <v>8720169287563</v>
      </c>
      <c r="G105" s="984" t="s">
        <v>280</v>
      </c>
    </row>
    <row r="106" spans="2:7" ht="13.4" customHeight="1">
      <c r="B106" s="155">
        <v>929001201202</v>
      </c>
      <c r="C106" s="64">
        <v>8718696541234</v>
      </c>
      <c r="D106" s="984" t="s">
        <v>281</v>
      </c>
      <c r="E106" s="939">
        <v>929003757402</v>
      </c>
      <c r="F106" s="64">
        <v>8720169287587</v>
      </c>
      <c r="G106" s="984" t="s">
        <v>282</v>
      </c>
    </row>
    <row r="107" spans="2:7" ht="13.4" customHeight="1">
      <c r="B107" s="194">
        <v>929001201302</v>
      </c>
      <c r="C107" s="274">
        <v>8718696541258</v>
      </c>
      <c r="D107" s="985" t="s">
        <v>283</v>
      </c>
      <c r="E107" s="986">
        <v>929003757502</v>
      </c>
      <c r="F107" s="274">
        <v>8720169287600</v>
      </c>
      <c r="G107" s="985" t="s">
        <v>284</v>
      </c>
    </row>
    <row r="108" spans="2:7" ht="13.4" customHeight="1">
      <c r="B108" s="946">
        <v>929003603202</v>
      </c>
      <c r="C108" s="204">
        <v>8718696577578</v>
      </c>
      <c r="D108" s="976" t="s">
        <v>1056</v>
      </c>
      <c r="E108" s="44">
        <v>929003540208</v>
      </c>
      <c r="F108" s="70">
        <v>8720169168954</v>
      </c>
      <c r="G108" s="947" t="s">
        <v>1056</v>
      </c>
    </row>
    <row r="109" spans="2:7" ht="13.4" customHeight="1">
      <c r="B109" s="946">
        <v>929003603302</v>
      </c>
      <c r="C109" s="204">
        <v>8718696577790</v>
      </c>
      <c r="D109" s="976" t="s">
        <v>1058</v>
      </c>
      <c r="E109" s="44">
        <v>929003564108</v>
      </c>
      <c r="F109" s="70">
        <v>8720169169036</v>
      </c>
      <c r="G109" s="947" t="s">
        <v>1058</v>
      </c>
    </row>
    <row r="110" spans="2:7" ht="13.4" customHeight="1">
      <c r="B110" s="946">
        <v>929003603432</v>
      </c>
      <c r="C110" s="204">
        <v>8718696579930</v>
      </c>
      <c r="D110" s="976" t="s">
        <v>1057</v>
      </c>
      <c r="E110" s="44">
        <v>929003560908</v>
      </c>
      <c r="F110" s="70">
        <v>8720169169111</v>
      </c>
      <c r="G110" s="947" t="s">
        <v>1057</v>
      </c>
    </row>
    <row r="111" spans="2:7" ht="13.4" customHeight="1">
      <c r="B111" s="948">
        <v>929003603532</v>
      </c>
      <c r="C111" s="207">
        <v>8718696577875</v>
      </c>
      <c r="D111" s="977" t="s">
        <v>1059</v>
      </c>
      <c r="E111" s="61">
        <v>929003604208</v>
      </c>
      <c r="F111" s="49">
        <v>8720169169197</v>
      </c>
      <c r="G111" s="949" t="s">
        <v>1059</v>
      </c>
    </row>
    <row r="112" spans="2:7" ht="13.4" customHeight="1">
      <c r="B112" s="946">
        <v>929003010002</v>
      </c>
      <c r="C112" s="204">
        <v>8719514324671</v>
      </c>
      <c r="D112" s="976" t="s">
        <v>1108</v>
      </c>
      <c r="E112" s="44">
        <v>929003798902</v>
      </c>
      <c r="F112" s="70">
        <v>8720169311039</v>
      </c>
      <c r="G112" s="947" t="s">
        <v>2357</v>
      </c>
    </row>
    <row r="113" spans="2:7" ht="13.4" customHeight="1">
      <c r="B113" s="946">
        <v>929003010402</v>
      </c>
      <c r="C113" s="204">
        <v>8719514324756</v>
      </c>
      <c r="D113" s="976" t="s">
        <v>1109</v>
      </c>
      <c r="E113" s="44">
        <v>929003799002</v>
      </c>
      <c r="F113" s="70">
        <v>8720169311053</v>
      </c>
      <c r="G113" s="947" t="s">
        <v>2312</v>
      </c>
    </row>
    <row r="114" spans="2:7" ht="13.4" customHeight="1">
      <c r="B114" s="946">
        <v>929003011702</v>
      </c>
      <c r="C114" s="204">
        <v>8719514325012</v>
      </c>
      <c r="D114" s="976" t="s">
        <v>1111</v>
      </c>
      <c r="E114" s="44">
        <v>929003799202</v>
      </c>
      <c r="F114" s="70">
        <v>8720169311091</v>
      </c>
      <c r="G114" s="947" t="s">
        <v>2313</v>
      </c>
    </row>
    <row r="115" spans="2:7" ht="13.4" customHeight="1">
      <c r="B115" s="946">
        <v>929003009982</v>
      </c>
      <c r="C115" s="204">
        <v>8719514449671</v>
      </c>
      <c r="D115" s="976" t="s">
        <v>529</v>
      </c>
      <c r="E115" s="44">
        <v>929003798502</v>
      </c>
      <c r="F115" s="70">
        <v>8720169310919</v>
      </c>
      <c r="G115" s="947" t="s">
        <v>2330</v>
      </c>
    </row>
    <row r="116" spans="2:7" ht="13.4" customHeight="1">
      <c r="B116" s="946">
        <v>929003011182</v>
      </c>
      <c r="C116" s="204">
        <v>8719514449756</v>
      </c>
      <c r="D116" s="976" t="s">
        <v>1112</v>
      </c>
      <c r="E116" s="44">
        <v>929003798702</v>
      </c>
      <c r="F116" s="70">
        <v>8720169310995</v>
      </c>
      <c r="G116" s="947" t="s">
        <v>2331</v>
      </c>
    </row>
    <row r="117" spans="2:7" ht="13.4" customHeight="1">
      <c r="B117" s="948">
        <v>929003011582</v>
      </c>
      <c r="C117" s="207">
        <v>8719514449770</v>
      </c>
      <c r="D117" s="977" t="s">
        <v>1113</v>
      </c>
      <c r="E117" s="61">
        <v>929003798802</v>
      </c>
      <c r="F117" s="49">
        <v>8720169311015</v>
      </c>
      <c r="G117" s="949" t="s">
        <v>2332</v>
      </c>
    </row>
    <row r="118" spans="2:7" ht="13.4" customHeight="1">
      <c r="B118" s="968">
        <v>929003066502</v>
      </c>
      <c r="C118" s="232">
        <v>8719514420755</v>
      </c>
      <c r="D118" s="978" t="s">
        <v>996</v>
      </c>
      <c r="E118" s="44">
        <v>929003623102</v>
      </c>
      <c r="F118" s="70">
        <v>8720169188372</v>
      </c>
      <c r="G118" s="969" t="s">
        <v>999</v>
      </c>
    </row>
    <row r="119" spans="2:7" ht="13.4" customHeight="1">
      <c r="B119" s="946">
        <v>929003066702</v>
      </c>
      <c r="C119" s="204">
        <v>8719514420779</v>
      </c>
      <c r="D119" s="976" t="s">
        <v>1008</v>
      </c>
      <c r="E119" s="44">
        <v>929003702902</v>
      </c>
      <c r="F119" s="70">
        <v>8720169254121</v>
      </c>
      <c r="G119" s="947" t="s">
        <v>1006</v>
      </c>
    </row>
    <row r="120" spans="2:7" ht="13.4" customHeight="1">
      <c r="B120" s="946">
        <v>929003066802</v>
      </c>
      <c r="C120" s="204">
        <v>8719514420793</v>
      </c>
      <c r="D120" s="976" t="s">
        <v>1009</v>
      </c>
      <c r="E120" s="44">
        <v>929003623902</v>
      </c>
      <c r="F120" s="70">
        <v>8720169188532</v>
      </c>
      <c r="G120" s="947" t="s">
        <v>1007</v>
      </c>
    </row>
    <row r="121" spans="2:7" ht="13" customHeight="1">
      <c r="B121" s="946">
        <v>929003691502</v>
      </c>
      <c r="C121" s="204">
        <v>8720169248649</v>
      </c>
      <c r="D121" s="976" t="s">
        <v>1003</v>
      </c>
      <c r="E121" s="44">
        <v>929003800102</v>
      </c>
      <c r="F121" s="70">
        <v>8720169310513</v>
      </c>
      <c r="G121" s="947" t="s">
        <v>1003</v>
      </c>
    </row>
    <row r="122" spans="2:7" ht="13.4" customHeight="1">
      <c r="B122" s="946">
        <v>929003691802</v>
      </c>
      <c r="C122" s="204">
        <v>8720169248700</v>
      </c>
      <c r="D122" s="976" t="s">
        <v>1012</v>
      </c>
      <c r="E122" s="44">
        <v>929003800202</v>
      </c>
      <c r="F122" s="70">
        <v>8720169310551</v>
      </c>
      <c r="G122" s="947" t="s">
        <v>2784</v>
      </c>
    </row>
    <row r="123" spans="2:7" ht="13.4" customHeight="1">
      <c r="B123" s="946">
        <v>929003480402</v>
      </c>
      <c r="C123" s="204">
        <v>8719514435872</v>
      </c>
      <c r="D123" s="976" t="s">
        <v>1014</v>
      </c>
      <c r="E123" s="44">
        <v>929003703302</v>
      </c>
      <c r="F123" s="70">
        <v>8720169254206</v>
      </c>
      <c r="G123" s="947" t="s">
        <v>1017</v>
      </c>
    </row>
    <row r="124" spans="2:7" ht="13.4" customHeight="1">
      <c r="B124" s="946">
        <v>929003480502</v>
      </c>
      <c r="C124" s="204">
        <v>8719514435896</v>
      </c>
      <c r="D124" s="976" t="s">
        <v>1015</v>
      </c>
      <c r="E124" s="44">
        <v>929003624702</v>
      </c>
      <c r="F124" s="70">
        <v>8720169188693</v>
      </c>
      <c r="G124" s="947" t="s">
        <v>1018</v>
      </c>
    </row>
    <row r="125" spans="2:7" ht="13.4" customHeight="1">
      <c r="B125" s="946">
        <v>929003480702</v>
      </c>
      <c r="C125" s="204">
        <v>8719514435933</v>
      </c>
      <c r="D125" s="976" t="s">
        <v>1022</v>
      </c>
      <c r="E125" s="44">
        <v>929003625502</v>
      </c>
      <c r="F125" s="70">
        <v>8720169188853</v>
      </c>
      <c r="G125" s="947" t="s">
        <v>1027</v>
      </c>
    </row>
    <row r="126" spans="2:7" ht="13.4" customHeight="1">
      <c r="B126" s="946">
        <v>929003480202</v>
      </c>
      <c r="C126" s="204">
        <v>8719514435834</v>
      </c>
      <c r="D126" s="976" t="s">
        <v>1023</v>
      </c>
      <c r="E126" s="44">
        <v>929003703902</v>
      </c>
      <c r="F126" s="70">
        <v>8720169254329</v>
      </c>
      <c r="G126" s="947" t="s">
        <v>1028</v>
      </c>
    </row>
    <row r="127" spans="2:7" ht="13.4" customHeight="1">
      <c r="B127" s="946">
        <v>929003480302</v>
      </c>
      <c r="C127" s="204">
        <v>8719514435858</v>
      </c>
      <c r="D127" s="976" t="s">
        <v>1024</v>
      </c>
      <c r="E127" s="44">
        <v>929003625702</v>
      </c>
      <c r="F127" s="70">
        <v>8720169188891</v>
      </c>
      <c r="G127" s="947" t="s">
        <v>1030</v>
      </c>
    </row>
    <row r="128" spans="2:7" ht="13.4" customHeight="1">
      <c r="B128" s="948">
        <v>929003691702</v>
      </c>
      <c r="C128" s="207">
        <v>8720169248687</v>
      </c>
      <c r="D128" s="977" t="s">
        <v>1005</v>
      </c>
      <c r="E128" s="61">
        <v>929003800302</v>
      </c>
      <c r="F128" s="49">
        <v>8720169310575</v>
      </c>
      <c r="G128" s="949" t="s">
        <v>1005</v>
      </c>
    </row>
    <row r="129" spans="2:7" ht="13" customHeight="1">
      <c r="B129" s="946">
        <v>929003526802</v>
      </c>
      <c r="C129" s="204">
        <v>8719514449855</v>
      </c>
      <c r="D129" s="976" t="s">
        <v>1096</v>
      </c>
      <c r="E129" s="44">
        <v>929003057902</v>
      </c>
      <c r="F129" s="70">
        <v>8719514347885</v>
      </c>
      <c r="G129" s="947" t="s">
        <v>1092</v>
      </c>
    </row>
    <row r="130" spans="2:7" ht="13.4" customHeight="1">
      <c r="B130" s="946">
        <v>929003527002</v>
      </c>
      <c r="C130" s="204">
        <v>8719514449893</v>
      </c>
      <c r="D130" s="976" t="s">
        <v>1104</v>
      </c>
      <c r="E130" s="44">
        <v>929003070702</v>
      </c>
      <c r="F130" s="70">
        <v>8719514354838</v>
      </c>
      <c r="G130" s="947" t="s">
        <v>1100</v>
      </c>
    </row>
    <row r="131" spans="2:7" ht="13.4" customHeight="1">
      <c r="B131" s="946">
        <v>929003527202</v>
      </c>
      <c r="C131" s="204">
        <v>8719514449930</v>
      </c>
      <c r="D131" s="976" t="s">
        <v>1106</v>
      </c>
      <c r="E131" s="44">
        <v>929003058102</v>
      </c>
      <c r="F131" s="70">
        <v>8719514347908</v>
      </c>
      <c r="G131" s="947" t="s">
        <v>1102</v>
      </c>
    </row>
    <row r="132" spans="2:7" ht="13.4" customHeight="1">
      <c r="B132" s="948">
        <v>929003527302</v>
      </c>
      <c r="C132" s="207">
        <v>8719514449954</v>
      </c>
      <c r="D132" s="977" t="s">
        <v>1107</v>
      </c>
      <c r="E132" s="61">
        <v>929003058502</v>
      </c>
      <c r="F132" s="49">
        <v>8719514347946</v>
      </c>
      <c r="G132" s="949" t="s">
        <v>1103</v>
      </c>
    </row>
    <row r="133" spans="2:7" ht="13.4" customHeight="1">
      <c r="B133" s="2604">
        <v>929002982802</v>
      </c>
      <c r="C133" s="706">
        <v>8719514315518</v>
      </c>
      <c r="D133" s="2605" t="s">
        <v>120</v>
      </c>
      <c r="E133" s="2606">
        <v>929004584301</v>
      </c>
      <c r="F133" s="1330">
        <v>8721103049018</v>
      </c>
      <c r="G133" s="2607" t="s">
        <v>2773</v>
      </c>
    </row>
    <row r="134" spans="2:7" ht="13.4" customHeight="1">
      <c r="B134" s="968">
        <v>929002388802</v>
      </c>
      <c r="C134" s="232">
        <v>8718699767617</v>
      </c>
      <c r="D134" s="978" t="s">
        <v>1334</v>
      </c>
      <c r="E134" s="44">
        <v>929003778902</v>
      </c>
      <c r="F134" s="70">
        <v>8720169300439</v>
      </c>
      <c r="G134" s="969" t="s">
        <v>1329</v>
      </c>
    </row>
    <row r="135" spans="2:7" ht="13.4" customHeight="1">
      <c r="B135" s="946">
        <v>929002389402</v>
      </c>
      <c r="C135" s="204">
        <v>8718699767532</v>
      </c>
      <c r="D135" s="976" t="s">
        <v>1335</v>
      </c>
      <c r="E135" s="44">
        <v>929003779202</v>
      </c>
      <c r="F135" s="70">
        <v>8720169300552</v>
      </c>
      <c r="G135" s="947" t="s">
        <v>1335</v>
      </c>
    </row>
    <row r="136" spans="2:7" ht="13.4" customHeight="1">
      <c r="B136" s="946">
        <v>929002389802</v>
      </c>
      <c r="C136" s="204">
        <v>8718699767839</v>
      </c>
      <c r="D136" s="976" t="s">
        <v>1337</v>
      </c>
      <c r="E136" s="44">
        <v>929002389702</v>
      </c>
      <c r="F136" s="70">
        <v>8718699767792</v>
      </c>
      <c r="G136" s="947" t="s">
        <v>1336</v>
      </c>
    </row>
    <row r="137" spans="2:7" ht="13.4" customHeight="1">
      <c r="B137" s="946">
        <v>929002495202</v>
      </c>
      <c r="C137" s="204">
        <v>8719514303898</v>
      </c>
      <c r="D137" s="976" t="s">
        <v>1340</v>
      </c>
      <c r="E137" s="44">
        <v>929003790502</v>
      </c>
      <c r="F137" s="70">
        <v>8720169301818</v>
      </c>
      <c r="G137" s="947" t="s">
        <v>2182</v>
      </c>
    </row>
    <row r="138" spans="2:7" ht="13.4" customHeight="1">
      <c r="B138" s="946">
        <v>929002495302</v>
      </c>
      <c r="C138" s="204">
        <v>8719514303911</v>
      </c>
      <c r="D138" s="976" t="s">
        <v>1341</v>
      </c>
      <c r="E138" s="44">
        <v>929003790602</v>
      </c>
      <c r="F138" s="70">
        <v>8720169301832</v>
      </c>
      <c r="G138" s="947" t="s">
        <v>2183</v>
      </c>
    </row>
    <row r="139" spans="2:7" ht="13.4" customHeight="1">
      <c r="B139" s="946">
        <v>929002389902</v>
      </c>
      <c r="C139" s="204">
        <v>8718699766696</v>
      </c>
      <c r="D139" s="976" t="s">
        <v>1342</v>
      </c>
      <c r="E139" s="44">
        <v>929003791102</v>
      </c>
      <c r="F139" s="70">
        <v>8720169301757</v>
      </c>
      <c r="G139" s="947" t="s">
        <v>2181</v>
      </c>
    </row>
    <row r="140" spans="2:7" ht="13.4" customHeight="1">
      <c r="B140" s="946">
        <v>929002495502</v>
      </c>
      <c r="C140" s="204">
        <v>8719514303935</v>
      </c>
      <c r="D140" s="976" t="s">
        <v>1343</v>
      </c>
      <c r="E140" s="44">
        <v>929003790802</v>
      </c>
      <c r="F140" s="70">
        <v>8720169301856</v>
      </c>
      <c r="G140" s="947" t="s">
        <v>2184</v>
      </c>
    </row>
    <row r="141" spans="2:7" ht="13.4" customHeight="1">
      <c r="B141" s="946">
        <v>929002495602</v>
      </c>
      <c r="C141" s="204">
        <v>8719514303959</v>
      </c>
      <c r="D141" s="976" t="s">
        <v>1344</v>
      </c>
      <c r="E141" s="44">
        <v>929003790902</v>
      </c>
      <c r="F141" s="70">
        <v>8720169301870</v>
      </c>
      <c r="G141" s="947" t="s">
        <v>2185</v>
      </c>
    </row>
    <row r="142" spans="2:7" ht="13.4" customHeight="1">
      <c r="B142" s="946">
        <v>929002390002</v>
      </c>
      <c r="C142" s="204">
        <v>8718699766733</v>
      </c>
      <c r="D142" s="976" t="s">
        <v>1345</v>
      </c>
      <c r="E142" s="44">
        <v>929003791202</v>
      </c>
      <c r="F142" s="70">
        <v>8720169301771</v>
      </c>
      <c r="G142" s="947" t="s">
        <v>1345</v>
      </c>
    </row>
    <row r="143" spans="2:7" ht="13.4" customHeight="1">
      <c r="B143" s="948">
        <v>929001339002</v>
      </c>
      <c r="C143" s="207">
        <v>8718696713945</v>
      </c>
      <c r="D143" s="977" t="s">
        <v>1350</v>
      </c>
      <c r="E143" s="61">
        <v>929003791302</v>
      </c>
      <c r="F143" s="49">
        <v>8720169301931</v>
      </c>
      <c r="G143" s="949" t="s">
        <v>2186</v>
      </c>
    </row>
    <row r="144" spans="2:7" ht="13.4" customHeight="1">
      <c r="B144" s="968">
        <v>929003577702</v>
      </c>
      <c r="C144" s="232">
        <v>8719514486508</v>
      </c>
      <c r="D144" s="978" t="s">
        <v>1543</v>
      </c>
      <c r="E144" s="44">
        <v>929003746102</v>
      </c>
      <c r="F144" s="70">
        <v>8720169278585</v>
      </c>
      <c r="G144" s="969" t="s">
        <v>148</v>
      </c>
    </row>
    <row r="145" spans="2:7" ht="13.4" customHeight="1">
      <c r="B145" s="946">
        <v>929003577802</v>
      </c>
      <c r="C145" s="204">
        <v>8719514486522</v>
      </c>
      <c r="D145" s="976" t="s">
        <v>1546</v>
      </c>
      <c r="E145" s="44">
        <v>929003746402</v>
      </c>
      <c r="F145" s="70">
        <v>8720169278646</v>
      </c>
      <c r="G145" s="947" t="s">
        <v>152</v>
      </c>
    </row>
    <row r="146" spans="2:7" ht="13.4" customHeight="1">
      <c r="B146" s="948">
        <v>929003154402</v>
      </c>
      <c r="C146" s="207">
        <v>8719514419018</v>
      </c>
      <c r="D146" s="977" t="s">
        <v>1547</v>
      </c>
      <c r="E146" s="61">
        <v>929003746502</v>
      </c>
      <c r="F146" s="49">
        <v>8720169278660</v>
      </c>
      <c r="G146" s="949" t="s">
        <v>153</v>
      </c>
    </row>
    <row r="147" spans="2:7" ht="13.4" customHeight="1">
      <c r="B147" s="946">
        <v>929001390702</v>
      </c>
      <c r="C147" s="204">
        <v>8718696743232</v>
      </c>
      <c r="D147" s="976" t="s">
        <v>1627</v>
      </c>
      <c r="E147" s="44">
        <v>929003795102</v>
      </c>
      <c r="F147" s="70">
        <v>8720169309661</v>
      </c>
      <c r="G147" s="947" t="s">
        <v>2310</v>
      </c>
    </row>
    <row r="148" spans="2:7" ht="13.4" customHeight="1">
      <c r="B148" s="948">
        <v>929001390902</v>
      </c>
      <c r="C148" s="207">
        <v>8718696743270</v>
      </c>
      <c r="D148" s="977" t="s">
        <v>1628</v>
      </c>
      <c r="E148" s="61">
        <v>929003795302</v>
      </c>
      <c r="F148" s="49">
        <v>8720169309708</v>
      </c>
      <c r="G148" s="949" t="s">
        <v>2311</v>
      </c>
    </row>
    <row r="149" spans="2:7" ht="13.4" customHeight="1">
      <c r="B149" s="946">
        <v>913700184966</v>
      </c>
      <c r="C149" s="204">
        <v>8711500930668</v>
      </c>
      <c r="D149" s="976" t="s">
        <v>2081</v>
      </c>
      <c r="E149" s="44">
        <v>913700655366</v>
      </c>
      <c r="F149" s="70">
        <v>8727900895674</v>
      </c>
      <c r="G149" s="947" t="s">
        <v>2079</v>
      </c>
    </row>
    <row r="150" spans="2:7" ht="13.4" customHeight="1">
      <c r="B150" s="948">
        <v>913700185166</v>
      </c>
      <c r="C150" s="207">
        <v>8711500930682</v>
      </c>
      <c r="D150" s="977" t="s">
        <v>2083</v>
      </c>
      <c r="E150" s="61">
        <v>913700655366</v>
      </c>
      <c r="F150" s="49">
        <v>8727900895674</v>
      </c>
      <c r="G150" s="949" t="s">
        <v>2079</v>
      </c>
    </row>
    <row r="151" spans="2:7" ht="13.4" customHeight="1">
      <c r="B151" s="968">
        <v>929002982801</v>
      </c>
      <c r="C151" s="232">
        <v>8719514315433</v>
      </c>
      <c r="D151" s="978" t="s">
        <v>2141</v>
      </c>
      <c r="E151" s="968">
        <v>929002982802</v>
      </c>
      <c r="F151" s="1219">
        <v>8719514315518</v>
      </c>
      <c r="G151" s="969" t="s">
        <v>2142</v>
      </c>
    </row>
    <row r="152" spans="2:7" ht="13.4" customHeight="1">
      <c r="B152" s="968">
        <v>929002983001</v>
      </c>
      <c r="C152" s="232">
        <v>8719514315471</v>
      </c>
      <c r="D152" s="978" t="s">
        <v>1114</v>
      </c>
      <c r="E152" s="968">
        <v>929004584401</v>
      </c>
      <c r="F152" s="1219">
        <v>8721103049032</v>
      </c>
      <c r="G152" s="969" t="s">
        <v>2774</v>
      </c>
    </row>
    <row r="153" spans="2:7" ht="13.4" customHeight="1">
      <c r="B153" s="968">
        <v>929001242982</v>
      </c>
      <c r="C153" s="232">
        <v>8718696419656</v>
      </c>
      <c r="D153" s="978" t="s">
        <v>1081</v>
      </c>
      <c r="E153" s="968">
        <v>929001242992</v>
      </c>
      <c r="F153" s="1219">
        <v>8719514361300</v>
      </c>
      <c r="G153" s="969" t="s">
        <v>125</v>
      </c>
    </row>
    <row r="154" spans="2:7" ht="13.4" customHeight="1">
      <c r="B154" s="968">
        <v>929001243082</v>
      </c>
      <c r="C154" s="232">
        <v>8718696472187</v>
      </c>
      <c r="D154" s="978" t="s">
        <v>1082</v>
      </c>
      <c r="E154" s="968">
        <v>929001243002</v>
      </c>
      <c r="F154" s="1219">
        <v>8719514361249</v>
      </c>
      <c r="G154" s="969" t="s">
        <v>128</v>
      </c>
    </row>
    <row r="155" spans="2:7" ht="13.4" customHeight="1">
      <c r="B155" s="968">
        <v>929001323531</v>
      </c>
      <c r="C155" s="232">
        <v>8718696705438</v>
      </c>
      <c r="D155" s="978" t="s">
        <v>1083</v>
      </c>
      <c r="E155" s="968">
        <v>929001323592</v>
      </c>
      <c r="F155" s="1219">
        <v>8719514377516</v>
      </c>
      <c r="G155" s="969" t="s">
        <v>130</v>
      </c>
    </row>
    <row r="156" spans="2:7" ht="13.4" customHeight="1">
      <c r="B156" s="968">
        <v>929002025731</v>
      </c>
      <c r="C156" s="232">
        <v>8718696705551</v>
      </c>
      <c r="D156" s="978" t="s">
        <v>1084</v>
      </c>
      <c r="E156" s="968">
        <v>929002025702</v>
      </c>
      <c r="F156" s="1219">
        <v>8719514361263</v>
      </c>
      <c r="G156" s="969" t="s">
        <v>132</v>
      </c>
    </row>
    <row r="157" spans="2:7" ht="13.4" customHeight="1">
      <c r="B157" s="968">
        <v>929002025831</v>
      </c>
      <c r="C157" s="232">
        <v>8718696705612</v>
      </c>
      <c r="D157" s="978" t="s">
        <v>1085</v>
      </c>
      <c r="E157" s="968">
        <v>929002025892</v>
      </c>
      <c r="F157" s="1219">
        <v>8719514377530</v>
      </c>
      <c r="G157" s="969" t="s">
        <v>133</v>
      </c>
    </row>
    <row r="158" spans="2:7" ht="13.4" customHeight="1">
      <c r="B158" s="968">
        <v>929002026431</v>
      </c>
      <c r="C158" s="232">
        <v>8718699704162</v>
      </c>
      <c r="D158" s="978" t="s">
        <v>1086</v>
      </c>
      <c r="E158" s="968">
        <v>929002026402</v>
      </c>
      <c r="F158" s="1219">
        <v>8719514361287</v>
      </c>
      <c r="G158" s="969" t="s">
        <v>134</v>
      </c>
    </row>
    <row r="159" spans="2:7" ht="13.4" customHeight="1">
      <c r="B159" s="968">
        <v>929002026531</v>
      </c>
      <c r="C159" s="232">
        <v>8718699704148</v>
      </c>
      <c r="D159" s="978" t="s">
        <v>1087</v>
      </c>
      <c r="E159" s="968">
        <v>929002026592</v>
      </c>
      <c r="F159" s="1219">
        <v>8719514377554</v>
      </c>
      <c r="G159" s="969" t="s">
        <v>136</v>
      </c>
    </row>
    <row r="160" spans="2:7" ht="13.4" customHeight="1">
      <c r="B160" s="968">
        <v>929002371801</v>
      </c>
      <c r="C160" s="232">
        <v>8718699764517</v>
      </c>
      <c r="D160" s="978" t="s">
        <v>285</v>
      </c>
      <c r="E160" s="968">
        <v>929002371802</v>
      </c>
      <c r="F160" s="1219">
        <v>8719514346536</v>
      </c>
      <c r="G160" s="969" t="s">
        <v>286</v>
      </c>
    </row>
    <row r="161" spans="2:7" ht="13.4" customHeight="1">
      <c r="B161" s="946">
        <v>929002371901</v>
      </c>
      <c r="C161" s="204">
        <v>8718699764531</v>
      </c>
      <c r="D161" s="976" t="s">
        <v>287</v>
      </c>
      <c r="E161" s="946">
        <v>929002371902</v>
      </c>
      <c r="F161" s="840">
        <v>8719514346550</v>
      </c>
      <c r="G161" s="947" t="s">
        <v>288</v>
      </c>
    </row>
    <row r="162" spans="2:7" ht="13.4" customHeight="1">
      <c r="B162" s="946">
        <v>929002372001</v>
      </c>
      <c r="C162" s="204">
        <v>8718699764555</v>
      </c>
      <c r="D162" s="976" t="s">
        <v>289</v>
      </c>
      <c r="E162" s="946">
        <v>929002372002</v>
      </c>
      <c r="F162" s="840">
        <v>8719514346574</v>
      </c>
      <c r="G162" s="947" t="s">
        <v>290</v>
      </c>
    </row>
    <row r="163" spans="2:7" ht="13.4" customHeight="1">
      <c r="B163" s="946">
        <v>929002372601</v>
      </c>
      <c r="C163" s="204">
        <v>8718699764579</v>
      </c>
      <c r="D163" s="976" t="s">
        <v>291</v>
      </c>
      <c r="E163" s="946">
        <v>929002372602</v>
      </c>
      <c r="F163" s="840">
        <v>8719514346611</v>
      </c>
      <c r="G163" s="947" t="s">
        <v>292</v>
      </c>
    </row>
    <row r="164" spans="2:7" ht="13.4" customHeight="1">
      <c r="B164" s="946">
        <v>929002372701</v>
      </c>
      <c r="C164" s="204">
        <v>8718699764593</v>
      </c>
      <c r="D164" s="976" t="s">
        <v>293</v>
      </c>
      <c r="E164" s="946">
        <v>929002372702</v>
      </c>
      <c r="F164" s="840">
        <v>8719514346635</v>
      </c>
      <c r="G164" s="947" t="s">
        <v>294</v>
      </c>
    </row>
    <row r="165" spans="2:7" ht="13.4" customHeight="1">
      <c r="B165" s="946">
        <v>929002372801</v>
      </c>
      <c r="C165" s="204">
        <v>8718699764616</v>
      </c>
      <c r="D165" s="976" t="s">
        <v>295</v>
      </c>
      <c r="E165" s="946">
        <v>929002372802</v>
      </c>
      <c r="F165" s="840">
        <v>8719514346659</v>
      </c>
      <c r="G165" s="947" t="s">
        <v>296</v>
      </c>
    </row>
    <row r="166" spans="2:7" ht="13.4" customHeight="1">
      <c r="B166" s="946">
        <v>929002372901</v>
      </c>
      <c r="C166" s="204">
        <v>8718699764630</v>
      </c>
      <c r="D166" s="976" t="s">
        <v>297</v>
      </c>
      <c r="E166" s="946">
        <v>929002372902</v>
      </c>
      <c r="F166" s="840">
        <v>8719514346673</v>
      </c>
      <c r="G166" s="947" t="s">
        <v>298</v>
      </c>
    </row>
    <row r="167" spans="2:7" ht="13.4" customHeight="1">
      <c r="B167" s="946">
        <v>929002373001</v>
      </c>
      <c r="C167" s="204">
        <v>8718699764654</v>
      </c>
      <c r="D167" s="976" t="s">
        <v>299</v>
      </c>
      <c r="E167" s="946">
        <v>929002373002</v>
      </c>
      <c r="F167" s="840">
        <v>8719514346697</v>
      </c>
      <c r="G167" s="947" t="s">
        <v>300</v>
      </c>
    </row>
    <row r="168" spans="2:7" ht="13.4" customHeight="1">
      <c r="B168" s="948">
        <v>929002373101</v>
      </c>
      <c r="C168" s="207">
        <v>8718699764678</v>
      </c>
      <c r="D168" s="977" t="s">
        <v>301</v>
      </c>
      <c r="E168" s="948">
        <v>929002373102</v>
      </c>
      <c r="F168" s="971">
        <v>8719514346710</v>
      </c>
      <c r="G168" s="949" t="s">
        <v>302</v>
      </c>
    </row>
    <row r="169" spans="2:7" ht="13.4" customHeight="1">
      <c r="B169" s="968">
        <v>929003540251</v>
      </c>
      <c r="C169" s="232">
        <v>8727900968569</v>
      </c>
      <c r="D169" s="978" t="s">
        <v>1045</v>
      </c>
      <c r="E169" s="968">
        <v>929003540247</v>
      </c>
      <c r="F169" s="1219">
        <v>8721103057747</v>
      </c>
      <c r="G169" s="969" t="s">
        <v>2630</v>
      </c>
    </row>
    <row r="170" spans="2:7" ht="13.4" customHeight="1">
      <c r="B170" s="968">
        <v>929002306231</v>
      </c>
      <c r="C170" s="232">
        <v>8727900968521</v>
      </c>
      <c r="D170" s="978" t="s">
        <v>1046</v>
      </c>
      <c r="E170" s="968">
        <v>929003774047</v>
      </c>
      <c r="F170" s="1219">
        <v>8721103057624</v>
      </c>
      <c r="G170" s="969" t="s">
        <v>2632</v>
      </c>
    </row>
    <row r="171" spans="2:7" ht="13.4" customHeight="1">
      <c r="B171" s="968">
        <v>929002306331</v>
      </c>
      <c r="C171" s="232">
        <v>8727900968606</v>
      </c>
      <c r="D171" s="978" t="s">
        <v>1047</v>
      </c>
      <c r="E171" s="968">
        <v>929002306347</v>
      </c>
      <c r="F171" s="1219">
        <v>8721103057648</v>
      </c>
      <c r="G171" s="969" t="s">
        <v>2633</v>
      </c>
    </row>
    <row r="172" spans="2:7" ht="13.4" customHeight="1">
      <c r="B172" s="968">
        <v>929002306531</v>
      </c>
      <c r="C172" s="232">
        <v>8727900968620</v>
      </c>
      <c r="D172" s="978" t="s">
        <v>1048</v>
      </c>
      <c r="E172" s="968">
        <v>929002306547</v>
      </c>
      <c r="F172" s="1219">
        <v>8721103057662</v>
      </c>
      <c r="G172" s="969" t="s">
        <v>2634</v>
      </c>
    </row>
    <row r="173" spans="2:7" ht="13.4" customHeight="1">
      <c r="B173" s="968">
        <v>929002306631</v>
      </c>
      <c r="C173" s="232">
        <v>8727900968644</v>
      </c>
      <c r="D173" s="978" t="s">
        <v>1049</v>
      </c>
      <c r="E173" s="968">
        <v>929002306647</v>
      </c>
      <c r="F173" s="1219">
        <v>8721103057686</v>
      </c>
      <c r="G173" s="969" t="s">
        <v>2635</v>
      </c>
    </row>
    <row r="174" spans="2:7" ht="13.4" customHeight="1">
      <c r="B174" s="968">
        <v>929002306831</v>
      </c>
      <c r="C174" s="232">
        <v>8727900968682</v>
      </c>
      <c r="D174" s="978" t="s">
        <v>1050</v>
      </c>
      <c r="E174" s="968">
        <v>929002306857</v>
      </c>
      <c r="F174" s="1219">
        <v>8721103057709</v>
      </c>
      <c r="G174" s="969" t="s">
        <v>2636</v>
      </c>
    </row>
    <row r="175" spans="2:7" ht="13.4" customHeight="1">
      <c r="B175" s="968">
        <v>929002306931</v>
      </c>
      <c r="C175" s="232">
        <v>8727900968507</v>
      </c>
      <c r="D175" s="978" t="s">
        <v>1051</v>
      </c>
      <c r="E175" s="948">
        <v>929002306947</v>
      </c>
      <c r="F175" s="971">
        <v>8721103057723</v>
      </c>
      <c r="G175" s="949" t="s">
        <v>2637</v>
      </c>
    </row>
    <row r="176" spans="2:7" ht="15" customHeight="1">
      <c r="B176" s="944">
        <v>910930031018</v>
      </c>
      <c r="C176" s="203">
        <v>8718696073308</v>
      </c>
      <c r="D176" s="975" t="s">
        <v>303</v>
      </c>
      <c r="E176" s="968">
        <v>911401807787</v>
      </c>
      <c r="F176" s="1219">
        <v>8720169752146</v>
      </c>
      <c r="G176" s="969" t="s">
        <v>304</v>
      </c>
    </row>
    <row r="177" spans="2:7" ht="15" customHeight="1">
      <c r="B177" s="946">
        <v>911401860884</v>
      </c>
      <c r="C177" s="204">
        <v>8719514953970</v>
      </c>
      <c r="D177" s="976" t="s">
        <v>305</v>
      </c>
      <c r="E177" s="968">
        <v>911401807787</v>
      </c>
      <c r="F177" s="1219">
        <v>8720169752146</v>
      </c>
      <c r="G177" s="969" t="s">
        <v>304</v>
      </c>
    </row>
    <row r="178" spans="2:7" ht="15" customHeight="1">
      <c r="B178" s="946">
        <v>911401892480</v>
      </c>
      <c r="C178" s="204">
        <v>8710163362724</v>
      </c>
      <c r="D178" s="976" t="s">
        <v>306</v>
      </c>
      <c r="E178" s="968">
        <v>911401807787</v>
      </c>
      <c r="F178" s="1219">
        <v>8720169752146</v>
      </c>
      <c r="G178" s="969" t="s">
        <v>304</v>
      </c>
    </row>
    <row r="179" spans="2:7" ht="15" customHeight="1">
      <c r="B179" s="946">
        <v>910930031218</v>
      </c>
      <c r="C179" s="204">
        <v>8718696073322</v>
      </c>
      <c r="D179" s="976" t="s">
        <v>307</v>
      </c>
      <c r="E179" s="968">
        <v>911401807987</v>
      </c>
      <c r="F179" s="1219">
        <v>8720169752160</v>
      </c>
      <c r="G179" s="969" t="s">
        <v>308</v>
      </c>
    </row>
    <row r="180" spans="2:7" ht="15" customHeight="1">
      <c r="B180" s="946">
        <v>911401861084</v>
      </c>
      <c r="C180" s="204">
        <v>8719514953994</v>
      </c>
      <c r="D180" s="976" t="s">
        <v>309</v>
      </c>
      <c r="E180" s="968">
        <v>911401807987</v>
      </c>
      <c r="F180" s="1219">
        <v>8720169752160</v>
      </c>
      <c r="G180" s="969" t="s">
        <v>308</v>
      </c>
    </row>
    <row r="181" spans="2:7" ht="15" customHeight="1">
      <c r="B181" s="946">
        <v>911401862782</v>
      </c>
      <c r="C181" s="204">
        <v>8719514531864</v>
      </c>
      <c r="D181" s="976" t="s">
        <v>310</v>
      </c>
      <c r="E181" s="968">
        <v>911401808087</v>
      </c>
      <c r="F181" s="1219">
        <v>8720169752177</v>
      </c>
      <c r="G181" s="969" t="s">
        <v>311</v>
      </c>
    </row>
    <row r="182" spans="2:7" ht="15" customHeight="1">
      <c r="B182" s="946">
        <v>911401862982</v>
      </c>
      <c r="C182" s="204">
        <v>8719514531888</v>
      </c>
      <c r="D182" s="976" t="s">
        <v>312</v>
      </c>
      <c r="E182" s="968">
        <v>911401808087</v>
      </c>
      <c r="F182" s="1219">
        <v>8720169752177</v>
      </c>
      <c r="G182" s="969" t="s">
        <v>311</v>
      </c>
    </row>
    <row r="183" spans="2:7" ht="15" customHeight="1">
      <c r="B183" s="946">
        <v>911401892680</v>
      </c>
      <c r="C183" s="204">
        <v>8710163362748</v>
      </c>
      <c r="D183" s="976" t="s">
        <v>313</v>
      </c>
      <c r="E183" s="968">
        <v>911401809187</v>
      </c>
      <c r="F183" s="1219">
        <v>8720169752474</v>
      </c>
      <c r="G183" s="969" t="s">
        <v>314</v>
      </c>
    </row>
    <row r="184" spans="2:7" ht="15" customHeight="1">
      <c r="B184" s="946">
        <v>911401892380</v>
      </c>
      <c r="C184" s="204">
        <v>8710163362717</v>
      </c>
      <c r="D184" s="976" t="s">
        <v>315</v>
      </c>
      <c r="E184" s="968">
        <v>911401809387</v>
      </c>
      <c r="F184" s="1219">
        <v>8720169752498</v>
      </c>
      <c r="G184" s="969" t="s">
        <v>316</v>
      </c>
    </row>
    <row r="185" spans="2:7" ht="15" customHeight="1">
      <c r="B185" s="946">
        <v>911401861384</v>
      </c>
      <c r="C185" s="204">
        <v>8719514954083</v>
      </c>
      <c r="D185" s="976" t="s">
        <v>317</v>
      </c>
      <c r="E185" s="968">
        <v>911401809387</v>
      </c>
      <c r="F185" s="1219">
        <v>8720169752498</v>
      </c>
      <c r="G185" s="969" t="s">
        <v>316</v>
      </c>
    </row>
    <row r="186" spans="2:7" ht="15" customHeight="1">
      <c r="B186" s="946">
        <v>911401805681</v>
      </c>
      <c r="C186" s="204">
        <v>8710163365923</v>
      </c>
      <c r="D186" s="976" t="s">
        <v>318</v>
      </c>
      <c r="E186" s="968">
        <v>911401809487</v>
      </c>
      <c r="F186" s="1219">
        <v>8720169752504</v>
      </c>
      <c r="G186" s="969" t="s">
        <v>319</v>
      </c>
    </row>
    <row r="187" spans="2:7" ht="15" customHeight="1">
      <c r="B187" s="946">
        <v>911401861284</v>
      </c>
      <c r="C187" s="204">
        <v>8719514954076</v>
      </c>
      <c r="D187" s="976" t="s">
        <v>320</v>
      </c>
      <c r="E187" s="968">
        <v>911401809487</v>
      </c>
      <c r="F187" s="1219">
        <v>8720169752504</v>
      </c>
      <c r="G187" s="969" t="s">
        <v>319</v>
      </c>
    </row>
    <row r="188" spans="2:7" ht="15" customHeight="1">
      <c r="B188" s="946">
        <v>911401824280</v>
      </c>
      <c r="C188" s="204">
        <v>8710163347172</v>
      </c>
      <c r="D188" s="976" t="s">
        <v>321</v>
      </c>
      <c r="E188" s="968">
        <v>911401809587</v>
      </c>
      <c r="F188" s="1219">
        <v>8720169752511</v>
      </c>
      <c r="G188" s="969" t="s">
        <v>322</v>
      </c>
    </row>
    <row r="189" spans="2:7" ht="15" customHeight="1">
      <c r="B189" s="946">
        <v>911401824180</v>
      </c>
      <c r="C189" s="204">
        <v>8710163347165</v>
      </c>
      <c r="D189" s="976" t="s">
        <v>323</v>
      </c>
      <c r="E189" s="968">
        <v>911401809287</v>
      </c>
      <c r="F189" s="1219">
        <v>8720169752481</v>
      </c>
      <c r="G189" s="969" t="s">
        <v>324</v>
      </c>
    </row>
    <row r="190" spans="2:7" ht="15" customHeight="1">
      <c r="B190" s="946">
        <v>911401892180</v>
      </c>
      <c r="C190" s="204">
        <v>8710163362694</v>
      </c>
      <c r="D190" s="976" t="s">
        <v>325</v>
      </c>
      <c r="E190" s="968">
        <v>911401809287</v>
      </c>
      <c r="F190" s="1219">
        <v>8720169752481</v>
      </c>
      <c r="G190" s="969" t="s">
        <v>324</v>
      </c>
    </row>
    <row r="191" spans="2:7" ht="15" customHeight="1">
      <c r="B191" s="948">
        <v>911401861184</v>
      </c>
      <c r="C191" s="207">
        <v>8719514954038</v>
      </c>
      <c r="D191" s="977" t="s">
        <v>326</v>
      </c>
      <c r="E191" s="948">
        <v>911401809287</v>
      </c>
      <c r="F191" s="971">
        <v>8720169752481</v>
      </c>
      <c r="G191" s="949" t="s">
        <v>324</v>
      </c>
    </row>
    <row r="192" spans="2:7" ht="15" customHeight="1">
      <c r="B192" s="193">
        <v>911401631805</v>
      </c>
      <c r="C192" s="245">
        <v>8710163325880</v>
      </c>
      <c r="D192" s="246" t="s">
        <v>327</v>
      </c>
      <c r="E192" s="193">
        <v>911401551232</v>
      </c>
      <c r="F192" s="231">
        <v>8720169503038</v>
      </c>
      <c r="G192" s="899" t="s">
        <v>328</v>
      </c>
    </row>
    <row r="193" spans="2:7" ht="15" customHeight="1">
      <c r="B193" s="152">
        <v>911401631905</v>
      </c>
      <c r="C193" s="247">
        <v>8710163325897</v>
      </c>
      <c r="D193" s="206" t="s">
        <v>329</v>
      </c>
      <c r="E193" s="152">
        <v>911401551632</v>
      </c>
      <c r="F193" s="242">
        <v>8720169502994</v>
      </c>
      <c r="G193" s="900" t="s">
        <v>330</v>
      </c>
    </row>
    <row r="194" spans="2:7" ht="15" customHeight="1">
      <c r="B194" s="152">
        <v>911401632205</v>
      </c>
      <c r="C194" s="247">
        <v>8710163325927</v>
      </c>
      <c r="D194" s="206" t="s">
        <v>331</v>
      </c>
      <c r="E194" s="152">
        <v>911401552032</v>
      </c>
      <c r="F194" s="242">
        <v>8720169502956</v>
      </c>
      <c r="G194" s="900" t="s">
        <v>332</v>
      </c>
    </row>
    <row r="195" spans="2:7" ht="15" customHeight="1">
      <c r="B195" s="190">
        <v>911401632305</v>
      </c>
      <c r="C195" s="248">
        <v>8710163325934</v>
      </c>
      <c r="D195" s="208" t="s">
        <v>333</v>
      </c>
      <c r="E195" s="190">
        <v>911401552432</v>
      </c>
      <c r="F195" s="230">
        <v>8720169502918</v>
      </c>
      <c r="G195" s="901" t="s">
        <v>334</v>
      </c>
    </row>
    <row r="196" spans="2:7" ht="15" customHeight="1">
      <c r="B196" s="193">
        <v>911401631005</v>
      </c>
      <c r="C196" s="245">
        <v>8710163325804</v>
      </c>
      <c r="D196" s="246" t="s">
        <v>335</v>
      </c>
      <c r="E196" s="193">
        <v>911401551032</v>
      </c>
      <c r="F196" s="231">
        <v>8720169503052</v>
      </c>
      <c r="G196" s="899" t="s">
        <v>336</v>
      </c>
    </row>
    <row r="197" spans="2:7" ht="15" customHeight="1">
      <c r="B197" s="152">
        <v>911401631105</v>
      </c>
      <c r="C197" s="247">
        <v>8710163325811</v>
      </c>
      <c r="D197" s="206" t="s">
        <v>337</v>
      </c>
      <c r="E197" s="152">
        <v>911401551432</v>
      </c>
      <c r="F197" s="242">
        <v>8720169503014</v>
      </c>
      <c r="G197" s="900" t="s">
        <v>338</v>
      </c>
    </row>
    <row r="198" spans="2:7" ht="15" customHeight="1">
      <c r="B198" s="152">
        <v>911401631405</v>
      </c>
      <c r="C198" s="247">
        <v>8710163325842</v>
      </c>
      <c r="D198" s="206" t="s">
        <v>339</v>
      </c>
      <c r="E198" s="152">
        <v>911401551832</v>
      </c>
      <c r="F198" s="242">
        <v>8720169502970</v>
      </c>
      <c r="G198" s="900" t="s">
        <v>340</v>
      </c>
    </row>
    <row r="199" spans="2:7" ht="15" customHeight="1">
      <c r="B199" s="190">
        <v>911401631505</v>
      </c>
      <c r="C199" s="248">
        <v>8710163325859</v>
      </c>
      <c r="D199" s="208" t="s">
        <v>341</v>
      </c>
      <c r="E199" s="190">
        <v>911401552232</v>
      </c>
      <c r="F199" s="230">
        <v>8720169502932</v>
      </c>
      <c r="G199" s="901" t="s">
        <v>342</v>
      </c>
    </row>
    <row r="200" spans="2:7" ht="15" customHeight="1">
      <c r="B200" s="154">
        <v>910925866644</v>
      </c>
      <c r="C200" s="70">
        <v>8719514079106</v>
      </c>
      <c r="D200" s="70" t="s">
        <v>343</v>
      </c>
      <c r="E200" s="154">
        <v>910770234489</v>
      </c>
      <c r="F200" s="70">
        <v>8720169427433</v>
      </c>
      <c r="G200" s="902" t="s">
        <v>344</v>
      </c>
    </row>
    <row r="201" spans="2:7" ht="15" customHeight="1">
      <c r="B201" s="154">
        <v>910925866641</v>
      </c>
      <c r="C201" s="70">
        <v>8719514079076</v>
      </c>
      <c r="D201" s="93" t="s">
        <v>345</v>
      </c>
      <c r="E201" s="154">
        <v>910770234490</v>
      </c>
      <c r="F201" s="70">
        <v>8720169427440</v>
      </c>
      <c r="G201" s="902" t="s">
        <v>346</v>
      </c>
    </row>
    <row r="202" spans="2:7" ht="15" customHeight="1">
      <c r="B202" s="154">
        <v>910770223327</v>
      </c>
      <c r="C202" s="70">
        <v>8719514631540</v>
      </c>
      <c r="D202" s="93" t="s">
        <v>347</v>
      </c>
      <c r="E202" s="154">
        <v>910770234491</v>
      </c>
      <c r="F202" s="70">
        <v>8720169427457</v>
      </c>
      <c r="G202" s="902" t="s">
        <v>348</v>
      </c>
    </row>
    <row r="203" spans="2:7" ht="15" customHeight="1">
      <c r="B203" s="154">
        <v>910925866639</v>
      </c>
      <c r="C203" s="70">
        <v>8719514079052</v>
      </c>
      <c r="D203" s="93" t="s">
        <v>349</v>
      </c>
      <c r="E203" s="154">
        <v>910770234492</v>
      </c>
      <c r="F203" s="70">
        <v>8720169427464</v>
      </c>
      <c r="G203" s="902" t="s">
        <v>350</v>
      </c>
    </row>
    <row r="204" spans="2:7" ht="15" customHeight="1">
      <c r="B204" s="194">
        <v>910770223328</v>
      </c>
      <c r="C204" s="49">
        <v>8719514631557</v>
      </c>
      <c r="D204" s="200" t="s">
        <v>351</v>
      </c>
      <c r="E204" s="194">
        <v>910770234493</v>
      </c>
      <c r="F204" s="49">
        <v>8720169427471</v>
      </c>
      <c r="G204" s="746" t="s">
        <v>352</v>
      </c>
    </row>
    <row r="205" spans="2:7" ht="15" customHeight="1">
      <c r="B205" s="152">
        <v>929001304732</v>
      </c>
      <c r="C205" s="247">
        <v>8718696577714</v>
      </c>
      <c r="D205" s="206" t="s">
        <v>353</v>
      </c>
      <c r="E205" s="152">
        <v>929003607408</v>
      </c>
      <c r="F205" s="242">
        <v>8720169169135</v>
      </c>
      <c r="G205" s="900" t="s">
        <v>353</v>
      </c>
    </row>
    <row r="206" spans="2:7" ht="15" customHeight="1">
      <c r="B206" s="152">
        <v>929001234702</v>
      </c>
      <c r="C206" s="247">
        <v>8718696577776</v>
      </c>
      <c r="D206" s="206" t="s">
        <v>354</v>
      </c>
      <c r="E206" s="152">
        <v>929002306308</v>
      </c>
      <c r="F206" s="242">
        <v>8720169169050</v>
      </c>
      <c r="G206" s="900" t="s">
        <v>354</v>
      </c>
    </row>
    <row r="207" spans="2:7" ht="15" customHeight="1">
      <c r="B207" s="193">
        <v>929001304832</v>
      </c>
      <c r="C207" s="245">
        <v>8718696577851</v>
      </c>
      <c r="D207" s="246" t="s">
        <v>355</v>
      </c>
      <c r="E207" s="193">
        <v>929002306408</v>
      </c>
      <c r="F207" s="231">
        <v>8720169169210</v>
      </c>
      <c r="G207" s="899" t="s">
        <v>355</v>
      </c>
    </row>
    <row r="208" spans="2:7" ht="15" customHeight="1">
      <c r="B208" s="152">
        <v>929001234402</v>
      </c>
      <c r="C208" s="247">
        <v>8718696490761</v>
      </c>
      <c r="D208" s="206" t="s">
        <v>356</v>
      </c>
      <c r="E208" s="152">
        <v>929002306508</v>
      </c>
      <c r="F208" s="242">
        <v>8720169168992</v>
      </c>
      <c r="G208" s="900" t="s">
        <v>356</v>
      </c>
    </row>
    <row r="209" spans="2:7" ht="15" customHeight="1">
      <c r="B209" s="152">
        <v>929001162332</v>
      </c>
      <c r="C209" s="247">
        <v>8718696497524</v>
      </c>
      <c r="D209" s="206" t="s">
        <v>357</v>
      </c>
      <c r="E209" s="152">
        <v>929003607508</v>
      </c>
      <c r="F209" s="242">
        <v>8720169169159</v>
      </c>
      <c r="G209" s="900" t="s">
        <v>357</v>
      </c>
    </row>
    <row r="210" spans="2:7" ht="15" customHeight="1">
      <c r="B210" s="193">
        <v>929001234802</v>
      </c>
      <c r="C210" s="245">
        <v>8718696510322</v>
      </c>
      <c r="D210" s="246" t="s">
        <v>358</v>
      </c>
      <c r="E210" s="193">
        <v>929002306608</v>
      </c>
      <c r="F210" s="231">
        <v>8720169169074</v>
      </c>
      <c r="G210" s="899" t="s">
        <v>358</v>
      </c>
    </row>
    <row r="211" spans="2:7" ht="15" customHeight="1">
      <c r="B211" s="152">
        <v>929001163832</v>
      </c>
      <c r="C211" s="247">
        <v>8718696497586</v>
      </c>
      <c r="D211" s="206" t="s">
        <v>359</v>
      </c>
      <c r="E211" s="152">
        <v>929002306708</v>
      </c>
      <c r="F211" s="242">
        <v>8720169169234</v>
      </c>
      <c r="G211" s="900" t="s">
        <v>359</v>
      </c>
    </row>
    <row r="212" spans="2:7" ht="15" customHeight="1">
      <c r="B212" s="152">
        <v>929001234502</v>
      </c>
      <c r="C212" s="247">
        <v>8718696490747</v>
      </c>
      <c r="D212" s="206" t="s">
        <v>360</v>
      </c>
      <c r="E212" s="152">
        <v>929002306808</v>
      </c>
      <c r="F212" s="242">
        <v>8720169169012</v>
      </c>
      <c r="G212" s="900" t="s">
        <v>360</v>
      </c>
    </row>
    <row r="213" spans="2:7" ht="15" customHeight="1">
      <c r="B213" s="193">
        <v>929001235002</v>
      </c>
      <c r="C213" s="245">
        <v>8718696577677</v>
      </c>
      <c r="D213" s="246" t="s">
        <v>361</v>
      </c>
      <c r="E213" s="193">
        <v>929003607608</v>
      </c>
      <c r="F213" s="231">
        <v>8720169169173</v>
      </c>
      <c r="G213" s="899" t="s">
        <v>361</v>
      </c>
    </row>
    <row r="214" spans="2:7" ht="15" customHeight="1">
      <c r="B214" s="152">
        <v>929001312402</v>
      </c>
      <c r="C214" s="247">
        <v>8718696510308</v>
      </c>
      <c r="D214" s="206" t="s">
        <v>362</v>
      </c>
      <c r="E214" s="152">
        <v>929002306908</v>
      </c>
      <c r="F214" s="242">
        <v>8720169169098</v>
      </c>
      <c r="G214" s="900" t="s">
        <v>362</v>
      </c>
    </row>
    <row r="215" spans="2:7" ht="15" customHeight="1">
      <c r="B215" s="152">
        <v>929001312502</v>
      </c>
      <c r="C215" s="247">
        <v>8718696577813</v>
      </c>
      <c r="D215" s="206" t="s">
        <v>363</v>
      </c>
      <c r="E215" s="152">
        <v>929002307008</v>
      </c>
      <c r="F215" s="242">
        <v>8720169169258</v>
      </c>
      <c r="G215" s="900" t="s">
        <v>363</v>
      </c>
    </row>
    <row r="216" spans="2:7" ht="15" customHeight="1">
      <c r="B216" s="58">
        <v>929002663832</v>
      </c>
      <c r="C216" s="563">
        <v>8719514328907</v>
      </c>
      <c r="D216" s="564" t="s">
        <v>364</v>
      </c>
      <c r="E216" s="58">
        <v>929003250532</v>
      </c>
      <c r="F216" s="243">
        <v>8719514464278</v>
      </c>
      <c r="G216" s="708" t="s">
        <v>365</v>
      </c>
    </row>
    <row r="217" spans="2:7" ht="15" customHeight="1">
      <c r="B217" s="53">
        <v>929002663932</v>
      </c>
      <c r="C217" s="150">
        <v>8719514328921</v>
      </c>
      <c r="D217" s="588" t="s">
        <v>366</v>
      </c>
      <c r="E217" s="53">
        <v>929003250632</v>
      </c>
      <c r="F217" s="235">
        <v>8719514464292</v>
      </c>
      <c r="G217" s="709" t="s">
        <v>367</v>
      </c>
    </row>
    <row r="218" spans="2:7" ht="15" customHeight="1">
      <c r="B218" s="53">
        <v>929002664032</v>
      </c>
      <c r="C218" s="235">
        <v>8719514328945</v>
      </c>
      <c r="D218" s="31" t="s">
        <v>368</v>
      </c>
      <c r="E218" s="53">
        <v>929003250832</v>
      </c>
      <c r="F218" s="235">
        <v>8719514464339</v>
      </c>
      <c r="G218" s="616" t="s">
        <v>369</v>
      </c>
    </row>
    <row r="219" spans="2:7" ht="15" customHeight="1">
      <c r="B219" s="53">
        <v>929002664132</v>
      </c>
      <c r="C219" s="235">
        <v>8719514328969</v>
      </c>
      <c r="D219" s="31" t="s">
        <v>370</v>
      </c>
      <c r="E219" s="53">
        <v>929003250932</v>
      </c>
      <c r="F219" s="204">
        <v>8719514464353</v>
      </c>
      <c r="G219" s="709" t="s">
        <v>371</v>
      </c>
    </row>
    <row r="220" spans="2:7" ht="15" customHeight="1">
      <c r="B220" s="53">
        <v>929002664232</v>
      </c>
      <c r="C220" s="235">
        <v>8719514328983</v>
      </c>
      <c r="D220" s="31" t="s">
        <v>372</v>
      </c>
      <c r="E220" s="53">
        <v>929003251132</v>
      </c>
      <c r="F220" s="235">
        <v>8719514464391</v>
      </c>
      <c r="G220" s="616" t="s">
        <v>373</v>
      </c>
    </row>
    <row r="221" spans="2:7" ht="15" customHeight="1">
      <c r="B221" s="53">
        <v>929002664332</v>
      </c>
      <c r="C221" s="235">
        <v>8719514329003</v>
      </c>
      <c r="D221" s="31" t="s">
        <v>374</v>
      </c>
      <c r="E221" s="53">
        <v>929003251232</v>
      </c>
      <c r="F221" s="235">
        <v>8719514464414</v>
      </c>
      <c r="G221" s="709" t="s">
        <v>375</v>
      </c>
    </row>
    <row r="222" spans="2:7" ht="15" customHeight="1">
      <c r="B222" s="53">
        <v>929002664432</v>
      </c>
      <c r="C222" s="235">
        <v>8719514329027</v>
      </c>
      <c r="D222" s="31" t="s">
        <v>376</v>
      </c>
      <c r="E222" s="53">
        <v>929003251532</v>
      </c>
      <c r="F222" s="235">
        <v>8719514464476</v>
      </c>
      <c r="G222" s="616" t="s">
        <v>377</v>
      </c>
    </row>
    <row r="223" spans="2:7" ht="15" customHeight="1">
      <c r="B223" s="53">
        <v>929002664532</v>
      </c>
      <c r="C223" s="235">
        <v>8719514329041</v>
      </c>
      <c r="D223" s="31" t="s">
        <v>378</v>
      </c>
      <c r="E223" s="53">
        <v>929003251632</v>
      </c>
      <c r="F223" s="204">
        <v>8719514464490</v>
      </c>
      <c r="G223" s="709" t="s">
        <v>379</v>
      </c>
    </row>
    <row r="224" spans="2:7" ht="15" customHeight="1">
      <c r="B224" s="53">
        <v>929002664632</v>
      </c>
      <c r="C224" s="235">
        <v>8719514329065</v>
      </c>
      <c r="D224" s="31" t="s">
        <v>380</v>
      </c>
      <c r="E224" s="53">
        <v>929003251732</v>
      </c>
      <c r="F224" s="235">
        <v>8719514464513</v>
      </c>
      <c r="G224" s="616" t="s">
        <v>381</v>
      </c>
    </row>
    <row r="225" spans="2:7" ht="15" customHeight="1">
      <c r="B225" s="53">
        <v>929002664732</v>
      </c>
      <c r="C225" s="235">
        <v>8719514329089</v>
      </c>
      <c r="D225" s="31" t="s">
        <v>382</v>
      </c>
      <c r="E225" s="53">
        <v>929003251832</v>
      </c>
      <c r="F225" s="235">
        <v>8719514464537</v>
      </c>
      <c r="G225" s="616" t="s">
        <v>383</v>
      </c>
    </row>
    <row r="226" spans="2:7" ht="15" customHeight="1">
      <c r="B226" s="53">
        <v>911401877980</v>
      </c>
      <c r="C226" s="235">
        <v>8710163360355</v>
      </c>
      <c r="D226" s="31" t="s">
        <v>384</v>
      </c>
      <c r="E226" s="53">
        <v>911401840684</v>
      </c>
      <c r="F226" s="235">
        <v>8719514950009</v>
      </c>
      <c r="G226" s="709" t="s">
        <v>189</v>
      </c>
    </row>
    <row r="227" spans="2:7" ht="15" customHeight="1">
      <c r="B227" s="53">
        <v>911401878980</v>
      </c>
      <c r="C227" s="235">
        <v>8710163360454</v>
      </c>
      <c r="D227" s="31" t="s">
        <v>385</v>
      </c>
      <c r="E227" s="53">
        <v>911401841584</v>
      </c>
      <c r="F227" s="235">
        <v>8719514950092</v>
      </c>
      <c r="G227" s="616" t="s">
        <v>190</v>
      </c>
    </row>
    <row r="228" spans="2:7" ht="15" customHeight="1">
      <c r="B228" s="58">
        <v>911401897080</v>
      </c>
      <c r="C228" s="563">
        <v>8710163363455</v>
      </c>
      <c r="D228" s="617" t="s">
        <v>386</v>
      </c>
      <c r="E228" s="58">
        <v>911401850487</v>
      </c>
      <c r="F228" s="563">
        <v>8720169768390</v>
      </c>
      <c r="G228" s="617" t="s">
        <v>2643</v>
      </c>
    </row>
    <row r="229" spans="2:7" ht="15" customHeight="1">
      <c r="B229" s="53">
        <v>911401896980</v>
      </c>
      <c r="C229" s="235">
        <v>8710163363448</v>
      </c>
      <c r="D229" s="31" t="s">
        <v>387</v>
      </c>
      <c r="E229" s="53">
        <v>911401850487</v>
      </c>
      <c r="F229" s="235">
        <v>8720169768390</v>
      </c>
      <c r="G229" s="616" t="s">
        <v>2643</v>
      </c>
    </row>
    <row r="230" spans="2:7" ht="15" customHeight="1">
      <c r="B230" s="53">
        <v>911401833584</v>
      </c>
      <c r="C230" s="235">
        <v>8719514948747</v>
      </c>
      <c r="D230" s="31" t="s">
        <v>388</v>
      </c>
      <c r="E230" s="53">
        <v>911401850487</v>
      </c>
      <c r="F230" s="235">
        <v>8720169768390</v>
      </c>
      <c r="G230" s="709" t="s">
        <v>2643</v>
      </c>
    </row>
    <row r="231" spans="2:7" ht="15" customHeight="1">
      <c r="B231" s="53">
        <v>911401897280</v>
      </c>
      <c r="C231" s="235">
        <v>8710163363479</v>
      </c>
      <c r="D231" s="31" t="s">
        <v>389</v>
      </c>
      <c r="E231" s="53">
        <v>911401833884</v>
      </c>
      <c r="F231" s="235">
        <v>8719514948778</v>
      </c>
      <c r="G231" s="709" t="s">
        <v>390</v>
      </c>
    </row>
    <row r="232" spans="2:7" ht="15" customHeight="1">
      <c r="B232" s="53">
        <v>911401897180</v>
      </c>
      <c r="C232" s="235">
        <v>8710163363462</v>
      </c>
      <c r="D232" s="31" t="s">
        <v>391</v>
      </c>
      <c r="E232" s="53">
        <v>911401833784</v>
      </c>
      <c r="F232" s="235">
        <v>8719514948761</v>
      </c>
      <c r="G232" s="616" t="s">
        <v>392</v>
      </c>
    </row>
    <row r="233" spans="2:7" ht="15" customHeight="1">
      <c r="B233" s="53">
        <v>911401897480</v>
      </c>
      <c r="C233" s="235">
        <v>8710163363493</v>
      </c>
      <c r="D233" s="31" t="s">
        <v>393</v>
      </c>
      <c r="E233" s="53">
        <v>911401834084</v>
      </c>
      <c r="F233" s="235">
        <v>8719514948792</v>
      </c>
      <c r="G233" s="709" t="s">
        <v>394</v>
      </c>
    </row>
    <row r="234" spans="2:7" ht="15" customHeight="1">
      <c r="B234" s="53">
        <v>911401897380</v>
      </c>
      <c r="C234" s="235">
        <v>8710163363486</v>
      </c>
      <c r="D234" s="31" t="s">
        <v>395</v>
      </c>
      <c r="E234" s="53">
        <v>911401833984</v>
      </c>
      <c r="F234" s="235">
        <v>8719514948785</v>
      </c>
      <c r="G234" s="616" t="s">
        <v>396</v>
      </c>
    </row>
    <row r="235" spans="2:7" ht="15" customHeight="1">
      <c r="B235" s="53">
        <v>911401897680</v>
      </c>
      <c r="C235" s="235">
        <v>8710163363516</v>
      </c>
      <c r="D235" s="31" t="s">
        <v>397</v>
      </c>
      <c r="E235" s="53">
        <v>911401834284</v>
      </c>
      <c r="F235" s="235">
        <v>8719514948815</v>
      </c>
      <c r="G235" s="709" t="s">
        <v>398</v>
      </c>
    </row>
    <row r="236" spans="2:7" ht="15" customHeight="1">
      <c r="B236" s="53">
        <v>911401897580</v>
      </c>
      <c r="C236" s="235">
        <v>8710163363509</v>
      </c>
      <c r="D236" s="31" t="s">
        <v>399</v>
      </c>
      <c r="E236" s="53">
        <v>911401834184</v>
      </c>
      <c r="F236" s="235">
        <v>8719514948808</v>
      </c>
      <c r="G236" s="616" t="s">
        <v>400</v>
      </c>
    </row>
    <row r="237" spans="2:7" ht="15" customHeight="1">
      <c r="B237" s="53">
        <v>911401833784</v>
      </c>
      <c r="C237" s="235">
        <v>8719514948761</v>
      </c>
      <c r="D237" s="31" t="s">
        <v>392</v>
      </c>
      <c r="E237" s="53">
        <v>911401850587</v>
      </c>
      <c r="F237" s="235">
        <v>8720169768406</v>
      </c>
      <c r="G237" s="709" t="s">
        <v>2644</v>
      </c>
    </row>
    <row r="238" spans="2:7" ht="15" customHeight="1">
      <c r="B238" s="53">
        <v>911401834084</v>
      </c>
      <c r="C238" s="235">
        <v>8719514948792</v>
      </c>
      <c r="D238" s="31" t="s">
        <v>394</v>
      </c>
      <c r="E238" s="53">
        <v>911401850587</v>
      </c>
      <c r="F238" s="235">
        <v>8720169768406</v>
      </c>
      <c r="G238" s="709" t="s">
        <v>2644</v>
      </c>
    </row>
    <row r="239" spans="2:7" ht="15" customHeight="1">
      <c r="B239" s="53">
        <v>911401833984</v>
      </c>
      <c r="C239" s="235">
        <v>8719514948785</v>
      </c>
      <c r="D239" s="31" t="s">
        <v>396</v>
      </c>
      <c r="E239" s="53">
        <v>911401850587</v>
      </c>
      <c r="F239" s="235">
        <v>8720169768406</v>
      </c>
      <c r="G239" s="709" t="s">
        <v>2644</v>
      </c>
    </row>
    <row r="240" spans="2:7" ht="15" customHeight="1">
      <c r="B240" s="53">
        <v>911401897880</v>
      </c>
      <c r="C240" s="235">
        <v>8710163363530</v>
      </c>
      <c r="D240" s="31" t="s">
        <v>401</v>
      </c>
      <c r="E240" s="53">
        <v>911401834484</v>
      </c>
      <c r="F240" s="235">
        <v>8719514948839</v>
      </c>
      <c r="G240" s="709" t="s">
        <v>402</v>
      </c>
    </row>
    <row r="241" spans="2:7" ht="15" customHeight="1">
      <c r="B241" s="53">
        <v>911401897780</v>
      </c>
      <c r="C241" s="235">
        <v>8710163363523</v>
      </c>
      <c r="D241" s="31" t="s">
        <v>403</v>
      </c>
      <c r="E241" s="53">
        <v>911401834384</v>
      </c>
      <c r="F241" s="235">
        <v>8719514948822</v>
      </c>
      <c r="G241" s="616" t="s">
        <v>404</v>
      </c>
    </row>
    <row r="242" spans="2:7" ht="15" customHeight="1">
      <c r="B242" s="53">
        <v>911401898080</v>
      </c>
      <c r="C242" s="235">
        <v>8710163363554</v>
      </c>
      <c r="D242" s="31" t="s">
        <v>405</v>
      </c>
      <c r="E242" s="53">
        <v>911401834684</v>
      </c>
      <c r="F242" s="235">
        <v>8719514948853</v>
      </c>
      <c r="G242" s="709" t="s">
        <v>406</v>
      </c>
    </row>
    <row r="243" spans="2:7" ht="15" customHeight="1">
      <c r="B243" s="53">
        <v>911401897980</v>
      </c>
      <c r="C243" s="235">
        <v>8710163363547</v>
      </c>
      <c r="D243" s="31" t="s">
        <v>407</v>
      </c>
      <c r="E243" s="53">
        <v>911401834584</v>
      </c>
      <c r="F243" s="235">
        <v>8719514948846</v>
      </c>
      <c r="G243" s="616" t="s">
        <v>408</v>
      </c>
    </row>
    <row r="244" spans="2:7" ht="15" customHeight="1">
      <c r="B244" s="53">
        <v>911401898280</v>
      </c>
      <c r="C244" s="235">
        <v>8710163363578</v>
      </c>
      <c r="D244" s="31" t="s">
        <v>409</v>
      </c>
      <c r="E244" s="53">
        <v>911401834884</v>
      </c>
      <c r="F244" s="235">
        <v>8719514948877</v>
      </c>
      <c r="G244" s="709" t="s">
        <v>410</v>
      </c>
    </row>
    <row r="245" spans="2:7" ht="15" customHeight="1">
      <c r="B245" s="53">
        <v>911401898180</v>
      </c>
      <c r="C245" s="235">
        <v>8710163363561</v>
      </c>
      <c r="D245" s="31" t="s">
        <v>411</v>
      </c>
      <c r="E245" s="53">
        <v>911401834784</v>
      </c>
      <c r="F245" s="235">
        <v>8719514948860</v>
      </c>
      <c r="G245" s="616" t="s">
        <v>412</v>
      </c>
    </row>
    <row r="246" spans="2:7" ht="15" customHeight="1">
      <c r="B246" s="53">
        <v>911401834384</v>
      </c>
      <c r="C246" s="235">
        <v>8719514948822</v>
      </c>
      <c r="D246" s="31" t="s">
        <v>404</v>
      </c>
      <c r="E246" s="53">
        <v>911401850687</v>
      </c>
      <c r="F246" s="235">
        <v>8720169768413</v>
      </c>
      <c r="G246" s="709" t="s">
        <v>2646</v>
      </c>
    </row>
    <row r="247" spans="2:7" ht="15" customHeight="1">
      <c r="B247" s="53">
        <v>911401898480</v>
      </c>
      <c r="C247" s="235">
        <v>8710163363592</v>
      </c>
      <c r="D247" s="31" t="s">
        <v>413</v>
      </c>
      <c r="E247" s="53">
        <v>911401835084</v>
      </c>
      <c r="F247" s="235">
        <v>8719514948891</v>
      </c>
      <c r="G247" s="709" t="s">
        <v>414</v>
      </c>
    </row>
    <row r="248" spans="2:7" ht="15" customHeight="1">
      <c r="B248" s="53">
        <v>911401898380</v>
      </c>
      <c r="C248" s="235">
        <v>8710163363585</v>
      </c>
      <c r="D248" s="31" t="s">
        <v>415</v>
      </c>
      <c r="E248" s="53">
        <v>911401834984</v>
      </c>
      <c r="F248" s="235">
        <v>8719514948884</v>
      </c>
      <c r="G248" s="616" t="s">
        <v>416</v>
      </c>
    </row>
    <row r="249" spans="2:7" ht="15" customHeight="1">
      <c r="B249" s="53">
        <v>911401898680</v>
      </c>
      <c r="C249" s="235">
        <v>8710163363615</v>
      </c>
      <c r="D249" s="31" t="s">
        <v>417</v>
      </c>
      <c r="E249" s="53">
        <v>911401835284</v>
      </c>
      <c r="F249" s="235">
        <v>8719514948914</v>
      </c>
      <c r="G249" s="709" t="s">
        <v>418</v>
      </c>
    </row>
    <row r="250" spans="2:7" ht="15" customHeight="1">
      <c r="B250" s="53">
        <v>911401898580</v>
      </c>
      <c r="C250" s="235">
        <v>8710163363608</v>
      </c>
      <c r="D250" s="31" t="s">
        <v>419</v>
      </c>
      <c r="E250" s="53">
        <v>911401835184</v>
      </c>
      <c r="F250" s="235">
        <v>8719514948907</v>
      </c>
      <c r="G250" s="616" t="s">
        <v>420</v>
      </c>
    </row>
    <row r="251" spans="2:7" ht="15" customHeight="1">
      <c r="B251" s="53">
        <v>911401835084</v>
      </c>
      <c r="C251" s="235">
        <v>8719514948891</v>
      </c>
      <c r="D251" s="31" t="s">
        <v>414</v>
      </c>
      <c r="E251" s="53">
        <v>911401850787</v>
      </c>
      <c r="F251" s="235">
        <v>8720169768420</v>
      </c>
      <c r="G251" s="709" t="s">
        <v>2648</v>
      </c>
    </row>
    <row r="252" spans="2:7" ht="15" customHeight="1">
      <c r="B252" s="55">
        <v>911401835184</v>
      </c>
      <c r="C252" s="236">
        <v>8719514948907</v>
      </c>
      <c r="D252" s="57" t="s">
        <v>420</v>
      </c>
      <c r="E252" s="55">
        <v>911401850787</v>
      </c>
      <c r="F252" s="236">
        <v>8720169768420</v>
      </c>
      <c r="G252" s="610" t="s">
        <v>2648</v>
      </c>
    </row>
    <row r="253" spans="2:7" ht="15" customHeight="1">
      <c r="B253" s="77">
        <v>911401569851</v>
      </c>
      <c r="C253" s="244">
        <v>8710163335711</v>
      </c>
      <c r="D253" s="31" t="s">
        <v>421</v>
      </c>
      <c r="E253" s="77">
        <v>911401629208</v>
      </c>
      <c r="F253" s="244">
        <v>8719514955660</v>
      </c>
      <c r="G253" s="709" t="s">
        <v>422</v>
      </c>
    </row>
    <row r="254" spans="2:7" ht="15" customHeight="1">
      <c r="B254" s="53">
        <v>911401569951</v>
      </c>
      <c r="C254" s="235">
        <v>8710163335704</v>
      </c>
      <c r="D254" s="31" t="s">
        <v>423</v>
      </c>
      <c r="E254" s="53">
        <v>911401629308</v>
      </c>
      <c r="F254" s="235">
        <v>8719514955677</v>
      </c>
      <c r="G254" s="709" t="s">
        <v>424</v>
      </c>
    </row>
    <row r="255" spans="2:7" ht="15" customHeight="1">
      <c r="B255" s="53">
        <v>911401570051</v>
      </c>
      <c r="C255" s="235">
        <v>8710163335698</v>
      </c>
      <c r="D255" s="31" t="s">
        <v>425</v>
      </c>
      <c r="E255" s="53">
        <v>911401629408</v>
      </c>
      <c r="F255" s="235">
        <v>8719514955684</v>
      </c>
      <c r="G255" s="709" t="s">
        <v>426</v>
      </c>
    </row>
    <row r="256" spans="2:7" ht="15" customHeight="1">
      <c r="B256" s="53">
        <v>911401570151</v>
      </c>
      <c r="C256" s="235">
        <v>8710163335681</v>
      </c>
      <c r="D256" s="31" t="s">
        <v>427</v>
      </c>
      <c r="E256" s="53">
        <v>911401629508</v>
      </c>
      <c r="F256" s="235">
        <v>8719514955691</v>
      </c>
      <c r="G256" s="709" t="s">
        <v>428</v>
      </c>
    </row>
    <row r="257" spans="2:7" ht="15" customHeight="1">
      <c r="B257" s="53">
        <v>911401574451</v>
      </c>
      <c r="C257" s="235">
        <v>8710163337029</v>
      </c>
      <c r="D257" s="31" t="s">
        <v>429</v>
      </c>
      <c r="E257" s="53">
        <v>911401629608</v>
      </c>
      <c r="F257" s="235">
        <v>8719514955707</v>
      </c>
      <c r="G257" s="709" t="s">
        <v>430</v>
      </c>
    </row>
    <row r="258" spans="2:7" ht="15" customHeight="1">
      <c r="B258" s="53">
        <v>911401574551</v>
      </c>
      <c r="C258" s="235">
        <v>8710163337036</v>
      </c>
      <c r="D258" s="31" t="s">
        <v>431</v>
      </c>
      <c r="E258" s="53">
        <v>911401629708</v>
      </c>
      <c r="F258" s="235">
        <v>8719514955714</v>
      </c>
      <c r="G258" s="709" t="s">
        <v>432</v>
      </c>
    </row>
    <row r="259" spans="2:7" ht="15" customHeight="1">
      <c r="B259" s="53">
        <v>911401574651</v>
      </c>
      <c r="C259" s="235">
        <v>8710163336985</v>
      </c>
      <c r="D259" s="31" t="s">
        <v>433</v>
      </c>
      <c r="E259" s="53">
        <v>911401629808</v>
      </c>
      <c r="F259" s="235">
        <v>8719514955721</v>
      </c>
      <c r="G259" s="709" t="s">
        <v>434</v>
      </c>
    </row>
    <row r="260" spans="2:7" ht="15" customHeight="1">
      <c r="B260" s="53">
        <v>911401574751</v>
      </c>
      <c r="C260" s="235">
        <v>8710163336992</v>
      </c>
      <c r="D260" s="31" t="s">
        <v>435</v>
      </c>
      <c r="E260" s="53">
        <v>911401629908</v>
      </c>
      <c r="F260" s="235">
        <v>8719514955738</v>
      </c>
      <c r="G260" s="709" t="s">
        <v>436</v>
      </c>
    </row>
    <row r="261" spans="2:7" ht="15" customHeight="1">
      <c r="B261" s="53">
        <v>911401575351</v>
      </c>
      <c r="C261" s="235">
        <v>8710163335667</v>
      </c>
      <c r="D261" s="31" t="s">
        <v>437</v>
      </c>
      <c r="E261" s="53">
        <v>911401630108</v>
      </c>
      <c r="F261" s="235">
        <v>8719514955752</v>
      </c>
      <c r="G261" s="709" t="s">
        <v>438</v>
      </c>
    </row>
    <row r="262" spans="2:7" ht="15" customHeight="1">
      <c r="B262" s="53">
        <v>911401575551</v>
      </c>
      <c r="C262" s="235">
        <v>8710163335643</v>
      </c>
      <c r="D262" s="31" t="s">
        <v>439</v>
      </c>
      <c r="E262" s="53">
        <v>911401630308</v>
      </c>
      <c r="F262" s="235">
        <v>8719514955776</v>
      </c>
      <c r="G262" s="709" t="s">
        <v>440</v>
      </c>
    </row>
    <row r="263" spans="2:7" ht="15" customHeight="1">
      <c r="B263" s="53">
        <v>911401578351</v>
      </c>
      <c r="C263" s="235">
        <v>8710163336640</v>
      </c>
      <c r="D263" s="31" t="s">
        <v>441</v>
      </c>
      <c r="E263" s="53">
        <v>911401630808</v>
      </c>
      <c r="F263" s="235">
        <v>8719514955820</v>
      </c>
      <c r="G263" s="709" t="s">
        <v>442</v>
      </c>
    </row>
    <row r="264" spans="2:7" ht="15" customHeight="1">
      <c r="B264" s="53">
        <v>911401578451</v>
      </c>
      <c r="C264" s="235">
        <v>8710163336657</v>
      </c>
      <c r="D264" s="31" t="s">
        <v>443</v>
      </c>
      <c r="E264" s="53">
        <v>911401630908</v>
      </c>
      <c r="F264" s="235">
        <v>8719514955837</v>
      </c>
      <c r="G264" s="709" t="s">
        <v>444</v>
      </c>
    </row>
    <row r="265" spans="2:7" ht="15" customHeight="1">
      <c r="B265" s="53">
        <v>911401578651</v>
      </c>
      <c r="C265" s="235">
        <v>8710163336671</v>
      </c>
      <c r="D265" s="31" t="s">
        <v>445</v>
      </c>
      <c r="E265" s="53">
        <v>911401631108</v>
      </c>
      <c r="F265" s="235">
        <v>8719514955851</v>
      </c>
      <c r="G265" s="709" t="s">
        <v>446</v>
      </c>
    </row>
    <row r="266" spans="2:7" ht="15" customHeight="1">
      <c r="B266" s="53">
        <v>911401582051</v>
      </c>
      <c r="C266" s="235">
        <v>8710163338798</v>
      </c>
      <c r="D266" s="31" t="s">
        <v>447</v>
      </c>
      <c r="E266" s="53">
        <v>911401631208</v>
      </c>
      <c r="F266" s="235">
        <v>8719514955868</v>
      </c>
      <c r="G266" s="709" t="s">
        <v>448</v>
      </c>
    </row>
    <row r="267" spans="2:7" ht="15" customHeight="1">
      <c r="B267" s="55">
        <v>911401582151</v>
      </c>
      <c r="C267" s="236">
        <v>8710163338804</v>
      </c>
      <c r="D267" s="57" t="s">
        <v>449</v>
      </c>
      <c r="E267" s="55">
        <v>911401631308</v>
      </c>
      <c r="F267" s="236">
        <v>8719514955875</v>
      </c>
      <c r="G267" s="610" t="s">
        <v>450</v>
      </c>
    </row>
    <row r="268" spans="2:7" ht="15" customHeight="1">
      <c r="B268" s="193">
        <v>911401846282</v>
      </c>
      <c r="C268" s="31">
        <v>8719514528260</v>
      </c>
      <c r="D268" s="750" t="s">
        <v>451</v>
      </c>
      <c r="E268" s="147">
        <v>911401877984</v>
      </c>
      <c r="F268" s="147">
        <v>8719514958647</v>
      </c>
      <c r="G268" s="756" t="s">
        <v>452</v>
      </c>
    </row>
    <row r="269" spans="2:7" ht="15" customHeight="1">
      <c r="B269" s="190">
        <v>911401846382</v>
      </c>
      <c r="C269" s="57">
        <v>8719514528277</v>
      </c>
      <c r="D269" s="608" t="s">
        <v>453</v>
      </c>
      <c r="E269" s="151">
        <v>911401878084</v>
      </c>
      <c r="F269" s="151">
        <v>8719514958654</v>
      </c>
      <c r="G269" s="757" t="s">
        <v>454</v>
      </c>
    </row>
    <row r="270" spans="2:7" ht="15" customHeight="1">
      <c r="B270" s="193">
        <v>911401714793</v>
      </c>
      <c r="C270" s="31">
        <v>8719514527294</v>
      </c>
      <c r="D270" s="750" t="s">
        <v>455</v>
      </c>
      <c r="E270" s="679">
        <v>911401879584</v>
      </c>
      <c r="F270" s="643">
        <v>8719514959972</v>
      </c>
      <c r="G270" s="758" t="s">
        <v>456</v>
      </c>
    </row>
    <row r="271" spans="2:7">
      <c r="B271" s="190">
        <v>911401856982</v>
      </c>
      <c r="C271" s="57">
        <v>8719514531833</v>
      </c>
      <c r="D271" s="608" t="s">
        <v>457</v>
      </c>
      <c r="E271" s="680">
        <v>911401879684</v>
      </c>
      <c r="F271" s="172">
        <v>8719514959989</v>
      </c>
      <c r="G271" s="600" t="s">
        <v>458</v>
      </c>
    </row>
    <row r="272" spans="2:7" ht="15" customHeight="1">
      <c r="B272" s="896">
        <v>929002338602</v>
      </c>
      <c r="C272" s="117">
        <v>8718699768607</v>
      </c>
      <c r="D272" s="117" t="s">
        <v>459</v>
      </c>
      <c r="E272" s="104">
        <v>929003485402</v>
      </c>
      <c r="F272" s="107">
        <v>8719514443204</v>
      </c>
      <c r="G272" s="759" t="s">
        <v>460</v>
      </c>
    </row>
    <row r="273" spans="2:7" ht="15" customHeight="1">
      <c r="B273" s="867">
        <v>929002338702</v>
      </c>
      <c r="C273" s="107">
        <v>8718699768621</v>
      </c>
      <c r="D273" s="107" t="s">
        <v>461</v>
      </c>
      <c r="E273" s="104">
        <v>929003485502</v>
      </c>
      <c r="F273" s="107">
        <v>8719514443228</v>
      </c>
      <c r="G273" s="759" t="s">
        <v>462</v>
      </c>
    </row>
    <row r="274" spans="2:7" ht="15" customHeight="1">
      <c r="B274" s="867">
        <v>929002338802</v>
      </c>
      <c r="C274" s="107">
        <v>8718699768645</v>
      </c>
      <c r="D274" s="107" t="s">
        <v>463</v>
      </c>
      <c r="E274" s="104">
        <v>929003485602</v>
      </c>
      <c r="F274" s="107">
        <v>8719514443242</v>
      </c>
      <c r="G274" s="759" t="s">
        <v>464</v>
      </c>
    </row>
    <row r="275" spans="2:7" ht="15" customHeight="1">
      <c r="B275" s="896">
        <v>929002050302</v>
      </c>
      <c r="C275" s="117">
        <v>8718699705114</v>
      </c>
      <c r="D275" s="751" t="s">
        <v>465</v>
      </c>
      <c r="E275" s="511">
        <v>929003478602</v>
      </c>
      <c r="F275" s="511">
        <v>8719514429659</v>
      </c>
      <c r="G275" s="903" t="s">
        <v>466</v>
      </c>
    </row>
    <row r="276" spans="2:7" ht="15" customHeight="1">
      <c r="B276" s="867">
        <v>929002050402</v>
      </c>
      <c r="C276" s="107">
        <v>8718699705138</v>
      </c>
      <c r="D276" s="735" t="s">
        <v>467</v>
      </c>
      <c r="E276" s="511">
        <v>929003478902</v>
      </c>
      <c r="F276" s="511">
        <v>8719514429673</v>
      </c>
      <c r="G276" s="903" t="s">
        <v>468</v>
      </c>
    </row>
    <row r="277" spans="2:7" ht="15" customHeight="1">
      <c r="B277" s="867">
        <v>929002050502</v>
      </c>
      <c r="C277" s="107">
        <v>8718699705152</v>
      </c>
      <c r="D277" s="735" t="s">
        <v>469</v>
      </c>
      <c r="E277" s="511">
        <v>929003478702</v>
      </c>
      <c r="F277" s="511">
        <v>8719514429697</v>
      </c>
      <c r="G277" s="903" t="s">
        <v>470</v>
      </c>
    </row>
    <row r="278" spans="2:7" ht="15" customHeight="1">
      <c r="B278" s="867">
        <v>929002050602</v>
      </c>
      <c r="C278" s="107">
        <v>8718699705176</v>
      </c>
      <c r="D278" s="735" t="s">
        <v>471</v>
      </c>
      <c r="E278" s="511">
        <v>929003479002</v>
      </c>
      <c r="F278" s="511">
        <v>8719514429710</v>
      </c>
      <c r="G278" s="903" t="s">
        <v>472</v>
      </c>
    </row>
    <row r="279" spans="2:7" ht="15" customHeight="1">
      <c r="B279" s="867">
        <v>929002050702</v>
      </c>
      <c r="C279" s="107">
        <v>8718699705190</v>
      </c>
      <c r="D279" s="735" t="s">
        <v>473</v>
      </c>
      <c r="E279" s="511">
        <v>929003478802</v>
      </c>
      <c r="F279" s="511">
        <v>8719514429734</v>
      </c>
      <c r="G279" s="903" t="s">
        <v>474</v>
      </c>
    </row>
    <row r="280" spans="2:7" ht="15" customHeight="1">
      <c r="B280" s="868">
        <v>929002050802</v>
      </c>
      <c r="C280" s="478">
        <v>8718699705213</v>
      </c>
      <c r="D280" s="482" t="s">
        <v>475</v>
      </c>
      <c r="E280" s="481">
        <v>929003479102</v>
      </c>
      <c r="F280" s="481">
        <v>8719514429758</v>
      </c>
      <c r="G280" s="904" t="s">
        <v>476</v>
      </c>
    </row>
    <row r="281" spans="2:7" ht="15" customHeight="1">
      <c r="B281" s="152">
        <v>929001999402</v>
      </c>
      <c r="C281" s="102">
        <v>8718699632519</v>
      </c>
      <c r="D281" s="752" t="s">
        <v>477</v>
      </c>
      <c r="E281" s="93">
        <v>929003467112</v>
      </c>
      <c r="F281" s="94">
        <v>8719514448896</v>
      </c>
      <c r="G281" s="905" t="s">
        <v>478</v>
      </c>
    </row>
    <row r="282" spans="2:7" ht="15" customHeight="1">
      <c r="B282" s="152">
        <v>929001898402</v>
      </c>
      <c r="C282" s="102">
        <v>8718696811153</v>
      </c>
      <c r="D282" s="752" t="s">
        <v>479</v>
      </c>
      <c r="E282" s="93">
        <v>929003467312</v>
      </c>
      <c r="F282" s="70">
        <v>8719514448933</v>
      </c>
      <c r="G282" s="905" t="s">
        <v>480</v>
      </c>
    </row>
    <row r="283" spans="2:7" ht="15" customHeight="1">
      <c r="B283" s="193">
        <v>929001898502</v>
      </c>
      <c r="C283" s="31">
        <v>8718696811177</v>
      </c>
      <c r="D283" s="249" t="s">
        <v>481</v>
      </c>
      <c r="E283" s="93">
        <v>929003467412</v>
      </c>
      <c r="F283" s="70">
        <v>8719514448957</v>
      </c>
      <c r="G283" s="905" t="s">
        <v>482</v>
      </c>
    </row>
    <row r="284" spans="2:7" ht="15" customHeight="1">
      <c r="B284" s="152">
        <v>929002007602</v>
      </c>
      <c r="C284" s="31">
        <v>8718699639082</v>
      </c>
      <c r="D284" s="102" t="s">
        <v>483</v>
      </c>
      <c r="E284" s="93">
        <v>929003467612</v>
      </c>
      <c r="F284" s="70">
        <v>8719514448995</v>
      </c>
      <c r="G284" s="902" t="s">
        <v>484</v>
      </c>
    </row>
    <row r="285" spans="2:7" ht="15" customHeight="1">
      <c r="B285" s="193">
        <v>929002007702</v>
      </c>
      <c r="C285" s="31">
        <v>8718699639105</v>
      </c>
      <c r="D285" s="249" t="s">
        <v>485</v>
      </c>
      <c r="E285" s="93">
        <v>929003467712</v>
      </c>
      <c r="F285" s="70">
        <v>8719514449015</v>
      </c>
      <c r="G285" s="905" t="s">
        <v>486</v>
      </c>
    </row>
    <row r="286" spans="2:7" ht="15" customHeight="1">
      <c r="B286" s="190">
        <v>929003731302</v>
      </c>
      <c r="C286" s="57">
        <v>8720169267817</v>
      </c>
      <c r="D286" s="172" t="s">
        <v>1419</v>
      </c>
      <c r="E286" s="200">
        <v>929003836402</v>
      </c>
      <c r="F286" s="49">
        <v>8720169336315</v>
      </c>
      <c r="G286" s="746" t="s">
        <v>2437</v>
      </c>
    </row>
    <row r="287" spans="2:7" ht="15" customHeight="1">
      <c r="B287" s="193">
        <v>929002995452</v>
      </c>
      <c r="C287" s="31">
        <v>8719514312128</v>
      </c>
      <c r="D287" s="249" t="s">
        <v>2483</v>
      </c>
      <c r="E287" s="93">
        <v>929004247952</v>
      </c>
      <c r="F287" s="70">
        <v>8721103052360</v>
      </c>
      <c r="G287" s="905" t="s">
        <v>2484</v>
      </c>
    </row>
    <row r="288" spans="2:7" ht="15" customHeight="1">
      <c r="B288" s="152">
        <v>929002995552</v>
      </c>
      <c r="C288" s="31">
        <v>8719514312142</v>
      </c>
      <c r="D288" s="102" t="s">
        <v>2482</v>
      </c>
      <c r="E288" s="93">
        <v>929004248052</v>
      </c>
      <c r="F288" s="70">
        <v>8721103052384</v>
      </c>
      <c r="G288" s="902" t="s">
        <v>2486</v>
      </c>
    </row>
    <row r="289" spans="2:7" ht="15" customHeight="1">
      <c r="B289" s="193">
        <v>929001348302</v>
      </c>
      <c r="C289" s="31">
        <v>8718696707753</v>
      </c>
      <c r="D289" s="249" t="s">
        <v>2481</v>
      </c>
      <c r="E289" s="93">
        <v>929004247402</v>
      </c>
      <c r="F289" s="70">
        <v>8720169399280</v>
      </c>
      <c r="G289" s="905" t="s">
        <v>2465</v>
      </c>
    </row>
    <row r="290" spans="2:7" ht="15" customHeight="1">
      <c r="B290" s="152">
        <v>929002979402</v>
      </c>
      <c r="C290" s="31">
        <v>8719514308114</v>
      </c>
      <c r="D290" s="102" t="s">
        <v>2485</v>
      </c>
      <c r="E290" s="93">
        <v>929004247302</v>
      </c>
      <c r="F290" s="70">
        <v>8720169399129</v>
      </c>
      <c r="G290" s="902" t="s">
        <v>2466</v>
      </c>
    </row>
    <row r="291" spans="2:7" ht="15" customHeight="1">
      <c r="B291" s="193">
        <v>929002979802</v>
      </c>
      <c r="C291" s="31">
        <v>8719514312265</v>
      </c>
      <c r="D291" s="249" t="s">
        <v>2479</v>
      </c>
      <c r="E291" s="93">
        <v>929004247602</v>
      </c>
      <c r="F291" s="70">
        <v>8720169399167</v>
      </c>
      <c r="G291" s="905" t="s">
        <v>2467</v>
      </c>
    </row>
    <row r="292" spans="2:7" ht="15" customHeight="1">
      <c r="B292" s="152">
        <v>929002979702</v>
      </c>
      <c r="C292" s="31">
        <v>8719514312289</v>
      </c>
      <c r="D292" s="102" t="s">
        <v>2453</v>
      </c>
      <c r="E292" s="93">
        <v>929004247102</v>
      </c>
      <c r="F292" s="70">
        <v>8720169399143</v>
      </c>
      <c r="G292" s="902" t="s">
        <v>2468</v>
      </c>
    </row>
    <row r="293" spans="2:7" ht="15" customHeight="1">
      <c r="B293" s="193">
        <v>929002980102</v>
      </c>
      <c r="C293" s="31">
        <v>8719514308138</v>
      </c>
      <c r="D293" s="249" t="s">
        <v>2454</v>
      </c>
      <c r="E293" s="93">
        <v>929004247902</v>
      </c>
      <c r="F293" s="70">
        <v>8720169399204</v>
      </c>
      <c r="G293" s="905" t="s">
        <v>2469</v>
      </c>
    </row>
    <row r="294" spans="2:7" ht="15" customHeight="1">
      <c r="B294" s="152">
        <v>929001349102</v>
      </c>
      <c r="C294" s="31">
        <v>8718696707913</v>
      </c>
      <c r="D294" s="102" t="s">
        <v>2455</v>
      </c>
      <c r="E294" s="93">
        <v>929004248202</v>
      </c>
      <c r="F294" s="70">
        <v>8720169399341</v>
      </c>
      <c r="G294" s="902" t="s">
        <v>2470</v>
      </c>
    </row>
    <row r="295" spans="2:7" ht="15" customHeight="1">
      <c r="B295" s="193">
        <v>929001348902</v>
      </c>
      <c r="C295" s="31">
        <v>8718696707876</v>
      </c>
      <c r="D295" s="249" t="s">
        <v>2456</v>
      </c>
      <c r="E295" s="93">
        <v>929004248002</v>
      </c>
      <c r="F295" s="70">
        <v>8720169399440</v>
      </c>
      <c r="G295" s="905" t="s">
        <v>2471</v>
      </c>
    </row>
    <row r="296" spans="2:7" ht="15" customHeight="1">
      <c r="B296" s="152">
        <v>929001349202</v>
      </c>
      <c r="C296" s="31">
        <v>8718696707937</v>
      </c>
      <c r="D296" s="102" t="s">
        <v>2457</v>
      </c>
      <c r="E296" s="93">
        <v>929004248302</v>
      </c>
      <c r="F296" s="70">
        <v>8720169399365</v>
      </c>
      <c r="G296" s="902" t="s">
        <v>2472</v>
      </c>
    </row>
    <row r="297" spans="2:7" ht="15" customHeight="1">
      <c r="B297" s="193">
        <v>929001349002</v>
      </c>
      <c r="C297" s="31">
        <v>8718696707890</v>
      </c>
      <c r="D297" s="249" t="s">
        <v>2458</v>
      </c>
      <c r="E297" s="93">
        <v>929004248102</v>
      </c>
      <c r="F297" s="70">
        <v>8720169399464</v>
      </c>
      <c r="G297" s="905" t="s">
        <v>2473</v>
      </c>
    </row>
    <row r="298" spans="2:7" ht="15" customHeight="1">
      <c r="B298" s="152">
        <v>929001349302</v>
      </c>
      <c r="C298" s="31">
        <v>8718696707951</v>
      </c>
      <c r="D298" s="102" t="s">
        <v>2459</v>
      </c>
      <c r="E298" s="93">
        <v>929004248402</v>
      </c>
      <c r="F298" s="70">
        <v>8720169399389</v>
      </c>
      <c r="G298" s="902" t="s">
        <v>2474</v>
      </c>
    </row>
    <row r="299" spans="2:7" ht="15" customHeight="1">
      <c r="B299" s="193">
        <v>929001350302</v>
      </c>
      <c r="C299" s="31">
        <v>8718696708118</v>
      </c>
      <c r="D299" s="249" t="s">
        <v>2460</v>
      </c>
      <c r="E299" s="93">
        <v>929004247202</v>
      </c>
      <c r="F299" s="70">
        <v>8720169399488</v>
      </c>
      <c r="G299" s="905" t="s">
        <v>2475</v>
      </c>
    </row>
    <row r="300" spans="2:7" ht="15" customHeight="1">
      <c r="B300" s="152">
        <v>929002068402</v>
      </c>
      <c r="C300" s="31">
        <v>8718699705251</v>
      </c>
      <c r="D300" s="102" t="s">
        <v>2461</v>
      </c>
      <c r="E300" s="93">
        <v>929004255902</v>
      </c>
      <c r="F300" s="70">
        <v>8721103038272</v>
      </c>
      <c r="G300" s="902" t="s">
        <v>2476</v>
      </c>
    </row>
    <row r="301" spans="2:7" ht="15" customHeight="1">
      <c r="B301" s="193">
        <v>929002066002</v>
      </c>
      <c r="C301" s="31">
        <v>8718699705237</v>
      </c>
      <c r="D301" s="249" t="s">
        <v>2462</v>
      </c>
      <c r="E301" s="93">
        <v>929004256002</v>
      </c>
      <c r="F301" s="70">
        <v>8721103038234</v>
      </c>
      <c r="G301" s="905" t="s">
        <v>2477</v>
      </c>
    </row>
    <row r="302" spans="2:7" ht="15" customHeight="1">
      <c r="B302" s="152">
        <v>929002210002</v>
      </c>
      <c r="C302" s="31">
        <v>8718699706098</v>
      </c>
      <c r="D302" s="102" t="s">
        <v>2463</v>
      </c>
      <c r="E302" s="93">
        <v>929004256202</v>
      </c>
      <c r="F302" s="70">
        <v>8721103038296</v>
      </c>
      <c r="G302" s="902" t="s">
        <v>2463</v>
      </c>
    </row>
    <row r="303" spans="2:7" ht="15" customHeight="1">
      <c r="B303" s="193">
        <v>929002210102</v>
      </c>
      <c r="C303" s="31">
        <v>8718699706111</v>
      </c>
      <c r="D303" s="249" t="s">
        <v>2464</v>
      </c>
      <c r="E303" s="93">
        <v>929004256302</v>
      </c>
      <c r="F303" s="70">
        <v>8721103038319</v>
      </c>
      <c r="G303" s="905" t="s">
        <v>2464</v>
      </c>
    </row>
    <row r="304" spans="2:7" ht="15" customHeight="1">
      <c r="B304" s="190">
        <v>929002210202</v>
      </c>
      <c r="C304" s="57">
        <v>8718699706135</v>
      </c>
      <c r="D304" s="172" t="s">
        <v>2478</v>
      </c>
      <c r="E304" s="200">
        <v>929004256402</v>
      </c>
      <c r="F304" s="49">
        <v>8721103038333</v>
      </c>
      <c r="G304" s="746" t="s">
        <v>2478</v>
      </c>
    </row>
    <row r="305" spans="2:7" ht="15" customHeight="1">
      <c r="B305" s="193">
        <v>929001210931</v>
      </c>
      <c r="C305" s="31">
        <v>8727900964653</v>
      </c>
      <c r="D305" s="249" t="s">
        <v>1252</v>
      </c>
      <c r="E305" s="93">
        <v>929002494602</v>
      </c>
      <c r="F305" s="70">
        <v>8719514307063</v>
      </c>
      <c r="G305" s="905" t="s">
        <v>1287</v>
      </c>
    </row>
    <row r="306" spans="2:7" ht="15" customHeight="1">
      <c r="B306" s="190">
        <v>929002404731</v>
      </c>
      <c r="C306" s="57">
        <v>8727900968729</v>
      </c>
      <c r="D306" s="172" t="s">
        <v>2304</v>
      </c>
      <c r="E306" s="200">
        <v>929001904802</v>
      </c>
      <c r="F306" s="49">
        <v>8718696814710</v>
      </c>
      <c r="G306" s="746" t="s">
        <v>1289</v>
      </c>
    </row>
    <row r="307" spans="2:7" ht="15" customHeight="1">
      <c r="B307" s="896">
        <v>929003677102</v>
      </c>
      <c r="C307" s="117">
        <v>8720169240292</v>
      </c>
      <c r="D307" s="751" t="s">
        <v>1364</v>
      </c>
      <c r="E307" s="605">
        <v>929003677132</v>
      </c>
      <c r="F307" s="605">
        <v>8720169374195</v>
      </c>
      <c r="G307" s="1390" t="s">
        <v>1364</v>
      </c>
    </row>
    <row r="308" spans="2:7" ht="15" customHeight="1">
      <c r="B308" s="867">
        <v>929003677202</v>
      </c>
      <c r="C308" s="107">
        <v>8720169240315</v>
      </c>
      <c r="D308" s="735" t="s">
        <v>1367</v>
      </c>
      <c r="E308" s="511">
        <v>929003677232</v>
      </c>
      <c r="F308" s="511">
        <v>8720169374218</v>
      </c>
      <c r="G308" s="903" t="s">
        <v>1367</v>
      </c>
    </row>
    <row r="309" spans="2:7" ht="15" customHeight="1">
      <c r="B309" s="867">
        <v>929003677302</v>
      </c>
      <c r="C309" s="107">
        <v>8720169240339</v>
      </c>
      <c r="D309" s="735" t="s">
        <v>1369</v>
      </c>
      <c r="E309" s="511">
        <v>929003677332</v>
      </c>
      <c r="F309" s="511">
        <v>8720169374232</v>
      </c>
      <c r="G309" s="903" t="s">
        <v>1369</v>
      </c>
    </row>
    <row r="310" spans="2:7" ht="15" customHeight="1">
      <c r="B310" s="868">
        <v>929003677402</v>
      </c>
      <c r="C310" s="478">
        <v>8720169240353</v>
      </c>
      <c r="D310" s="482" t="s">
        <v>1372</v>
      </c>
      <c r="E310" s="481">
        <v>929003677432</v>
      </c>
      <c r="F310" s="481">
        <v>8720169374256</v>
      </c>
      <c r="G310" s="904" t="s">
        <v>1372</v>
      </c>
    </row>
    <row r="311" spans="2:7" ht="15" customHeight="1">
      <c r="B311" s="906">
        <v>929002968431</v>
      </c>
      <c r="C311" s="753">
        <v>8727900970401</v>
      </c>
      <c r="D311" s="753" t="s">
        <v>487</v>
      </c>
      <c r="E311" s="747">
        <v>929003541151</v>
      </c>
      <c r="F311" s="748">
        <v>8727900970401</v>
      </c>
      <c r="G311" s="749" t="s">
        <v>488</v>
      </c>
    </row>
    <row r="312" spans="2:7" ht="15" customHeight="1">
      <c r="B312" s="526">
        <v>929001801432</v>
      </c>
      <c r="C312" s="706">
        <v>8718696819654</v>
      </c>
      <c r="D312" s="527" t="s">
        <v>489</v>
      </c>
      <c r="E312" s="526">
        <v>929003481702</v>
      </c>
      <c r="F312" s="706">
        <v>8719514485372</v>
      </c>
      <c r="G312" s="707" t="s">
        <v>490</v>
      </c>
    </row>
    <row r="313" spans="2:7" ht="15" customHeight="1">
      <c r="B313" s="58">
        <v>929003011902</v>
      </c>
      <c r="C313" s="563">
        <v>8719514325050</v>
      </c>
      <c r="D313" s="564" t="s">
        <v>491</v>
      </c>
      <c r="E313" s="58">
        <v>929003011982</v>
      </c>
      <c r="F313" s="243">
        <v>8719514449350</v>
      </c>
      <c r="G313" s="708" t="s">
        <v>492</v>
      </c>
    </row>
    <row r="314" spans="2:7" ht="15" customHeight="1">
      <c r="B314" s="53">
        <v>929003012002</v>
      </c>
      <c r="C314" s="150">
        <v>8719514325074</v>
      </c>
      <c r="D314" s="588" t="s">
        <v>493</v>
      </c>
      <c r="E314" s="53">
        <v>929003012082</v>
      </c>
      <c r="F314" s="235">
        <v>8719514449374</v>
      </c>
      <c r="G314" s="709" t="s">
        <v>494</v>
      </c>
    </row>
    <row r="315" spans="2:7" ht="15" customHeight="1">
      <c r="B315" s="53">
        <v>929003012102</v>
      </c>
      <c r="C315" s="235">
        <v>8719514325098</v>
      </c>
      <c r="D315" s="31" t="s">
        <v>495</v>
      </c>
      <c r="E315" s="53">
        <v>929003012182</v>
      </c>
      <c r="F315" s="235">
        <v>8719514449398</v>
      </c>
      <c r="G315" s="616" t="s">
        <v>496</v>
      </c>
    </row>
    <row r="316" spans="2:7" ht="15" customHeight="1">
      <c r="B316" s="53">
        <v>929003012202</v>
      </c>
      <c r="C316" s="235">
        <v>8719514325111</v>
      </c>
      <c r="D316" s="31" t="s">
        <v>497</v>
      </c>
      <c r="E316" s="53">
        <v>929003012282</v>
      </c>
      <c r="F316" s="204">
        <v>8719514449411</v>
      </c>
      <c r="G316" s="709" t="s">
        <v>498</v>
      </c>
    </row>
    <row r="317" spans="2:7" ht="15" customHeight="1">
      <c r="B317" s="53">
        <v>929003012302</v>
      </c>
      <c r="C317" s="235">
        <v>8719514325135</v>
      </c>
      <c r="D317" s="31" t="s">
        <v>499</v>
      </c>
      <c r="E317" s="53">
        <v>929003012382</v>
      </c>
      <c r="F317" s="235">
        <v>8719514449435</v>
      </c>
      <c r="G317" s="616" t="s">
        <v>500</v>
      </c>
    </row>
    <row r="318" spans="2:7" ht="15" customHeight="1">
      <c r="B318" s="53">
        <v>929003013002</v>
      </c>
      <c r="C318" s="235">
        <v>8719514325197</v>
      </c>
      <c r="D318" s="31" t="s">
        <v>501</v>
      </c>
      <c r="E318" s="53">
        <v>929003013082</v>
      </c>
      <c r="F318" s="235">
        <v>8719514449497</v>
      </c>
      <c r="G318" s="709" t="s">
        <v>502</v>
      </c>
    </row>
    <row r="319" spans="2:7" ht="15" customHeight="1">
      <c r="B319" s="53">
        <v>929003013102</v>
      </c>
      <c r="C319" s="235">
        <v>8719514325210</v>
      </c>
      <c r="D319" s="31" t="s">
        <v>503</v>
      </c>
      <c r="E319" s="53">
        <v>929003013182</v>
      </c>
      <c r="F319" s="235">
        <v>8719514449510</v>
      </c>
      <c r="G319" s="616" t="s">
        <v>504</v>
      </c>
    </row>
    <row r="320" spans="2:7" ht="15" customHeight="1">
      <c r="B320" s="53">
        <v>929003013202</v>
      </c>
      <c r="C320" s="235">
        <v>8719514387744</v>
      </c>
      <c r="D320" s="31" t="s">
        <v>505</v>
      </c>
      <c r="E320" s="53">
        <v>929003013282</v>
      </c>
      <c r="F320" s="204">
        <v>8719514449534</v>
      </c>
      <c r="G320" s="709" t="s">
        <v>506</v>
      </c>
    </row>
    <row r="321" spans="2:7" ht="15" customHeight="1">
      <c r="B321" s="55">
        <v>929003013602</v>
      </c>
      <c r="C321" s="236">
        <v>8719514388000</v>
      </c>
      <c r="D321" s="57" t="s">
        <v>507</v>
      </c>
      <c r="E321" s="55">
        <v>929003013682</v>
      </c>
      <c r="F321" s="207">
        <v>8719514449558</v>
      </c>
      <c r="G321" s="610" t="s">
        <v>508</v>
      </c>
    </row>
    <row r="322" spans="2:7" ht="15" customHeight="1">
      <c r="B322" s="58">
        <v>929003541118</v>
      </c>
      <c r="C322" s="563">
        <v>8719514309364</v>
      </c>
      <c r="D322" s="564" t="s">
        <v>1140</v>
      </c>
      <c r="E322" s="58">
        <v>929002968402</v>
      </c>
      <c r="F322" s="243">
        <v>8719514312500</v>
      </c>
      <c r="G322" s="708" t="s">
        <v>1154</v>
      </c>
    </row>
    <row r="323" spans="2:7" ht="15" customHeight="1">
      <c r="B323" s="53">
        <v>929003546518</v>
      </c>
      <c r="C323" s="150">
        <v>8719514309388</v>
      </c>
      <c r="D323" s="588" t="s">
        <v>1141</v>
      </c>
      <c r="E323" s="53">
        <v>929002969602</v>
      </c>
      <c r="F323" s="235">
        <v>8719514312647</v>
      </c>
      <c r="G323" s="709" t="s">
        <v>1162</v>
      </c>
    </row>
    <row r="324" spans="2:7" ht="15" customHeight="1">
      <c r="B324" s="526">
        <v>929003035931</v>
      </c>
      <c r="C324" s="1541">
        <v>8727900970302</v>
      </c>
      <c r="D324" s="527" t="s">
        <v>1152</v>
      </c>
      <c r="E324" s="526">
        <v>929002028092</v>
      </c>
      <c r="F324" s="706">
        <v>8719514347465</v>
      </c>
      <c r="G324" s="707" t="s">
        <v>1179</v>
      </c>
    </row>
    <row r="325" spans="2:7" ht="15" customHeight="1">
      <c r="B325" s="526">
        <v>927912684014</v>
      </c>
      <c r="C325" s="1541">
        <v>8711500897497</v>
      </c>
      <c r="D325" s="527" t="s">
        <v>1833</v>
      </c>
      <c r="E325" s="526">
        <v>929003577002</v>
      </c>
      <c r="F325" s="706">
        <v>8719514487901</v>
      </c>
      <c r="G325" s="707" t="s">
        <v>1521</v>
      </c>
    </row>
    <row r="326" spans="2:7" ht="15" customHeight="1">
      <c r="B326" s="526">
        <v>929001325718</v>
      </c>
      <c r="C326" s="1541">
        <v>8718699771935</v>
      </c>
      <c r="D326" s="527" t="s">
        <v>1214</v>
      </c>
      <c r="E326" s="526">
        <v>929001325702</v>
      </c>
      <c r="F326" s="706">
        <v>8719514389861</v>
      </c>
      <c r="G326" s="707" t="s">
        <v>141</v>
      </c>
    </row>
    <row r="327" spans="2:7" ht="15" customHeight="1">
      <c r="B327" s="77">
        <v>929003010302</v>
      </c>
      <c r="C327" s="244">
        <v>8719514324732</v>
      </c>
      <c r="D327" s="31" t="s">
        <v>509</v>
      </c>
      <c r="E327" s="77">
        <v>929003010382</v>
      </c>
      <c r="F327" s="244">
        <v>8719514449718</v>
      </c>
      <c r="G327" s="709" t="s">
        <v>510</v>
      </c>
    </row>
    <row r="328" spans="2:7" ht="15" customHeight="1">
      <c r="B328" s="53">
        <v>929003011102</v>
      </c>
      <c r="C328" s="235">
        <v>8719514324893</v>
      </c>
      <c r="D328" s="31" t="s">
        <v>511</v>
      </c>
      <c r="E328" s="53">
        <v>929003011182</v>
      </c>
      <c r="F328" s="235">
        <v>8719514449756</v>
      </c>
      <c r="G328" s="709" t="s">
        <v>512</v>
      </c>
    </row>
    <row r="329" spans="2:7" ht="15" customHeight="1">
      <c r="B329" s="55">
        <v>929003011502</v>
      </c>
      <c r="C329" s="236">
        <v>8719514324978</v>
      </c>
      <c r="D329" s="174" t="s">
        <v>513</v>
      </c>
      <c r="E329" s="55">
        <v>929003011582</v>
      </c>
      <c r="F329" s="236">
        <v>8719514449770</v>
      </c>
      <c r="G329" s="610" t="s">
        <v>514</v>
      </c>
    </row>
    <row r="330" spans="2:7" ht="15" customHeight="1">
      <c r="B330" s="53">
        <v>929003526802</v>
      </c>
      <c r="C330" s="235">
        <v>8719514449855</v>
      </c>
      <c r="D330" s="31" t="s">
        <v>1096</v>
      </c>
      <c r="E330" s="53">
        <v>929003057902</v>
      </c>
      <c r="F330" s="235">
        <v>8719514347885</v>
      </c>
      <c r="G330" s="616" t="s">
        <v>1092</v>
      </c>
    </row>
    <row r="331" spans="2:7" ht="15" customHeight="1">
      <c r="B331" s="58">
        <v>929003527002</v>
      </c>
      <c r="C331" s="563">
        <v>8719514449893</v>
      </c>
      <c r="D331" s="564" t="s">
        <v>1104</v>
      </c>
      <c r="E331" s="58">
        <v>929003070702</v>
      </c>
      <c r="F331" s="243">
        <v>8719514354838</v>
      </c>
      <c r="G331" s="708" t="s">
        <v>1100</v>
      </c>
    </row>
    <row r="332" spans="2:7" ht="15" customHeight="1">
      <c r="B332" s="53">
        <v>929003527202</v>
      </c>
      <c r="C332" s="235">
        <v>8719514449930</v>
      </c>
      <c r="D332" s="31" t="s">
        <v>1106</v>
      </c>
      <c r="E332" s="53">
        <v>929003058102</v>
      </c>
      <c r="F332" s="235">
        <v>8719514347908</v>
      </c>
      <c r="G332" s="616" t="s">
        <v>1102</v>
      </c>
    </row>
    <row r="333" spans="2:7" ht="15" customHeight="1">
      <c r="B333" s="55">
        <v>929003527302</v>
      </c>
      <c r="C333" s="236">
        <v>8719514449954</v>
      </c>
      <c r="D333" s="57" t="s">
        <v>1107</v>
      </c>
      <c r="E333" s="55">
        <v>929003058502</v>
      </c>
      <c r="F333" s="207">
        <v>8719514347946</v>
      </c>
      <c r="G333" s="610" t="s">
        <v>1103</v>
      </c>
    </row>
    <row r="334" spans="2:7" ht="15" customHeight="1">
      <c r="B334" s="1531">
        <v>929002372402</v>
      </c>
      <c r="C334" s="1532">
        <v>8719514346598</v>
      </c>
      <c r="D334" s="195" t="s">
        <v>1078</v>
      </c>
      <c r="E334" s="1531">
        <v>929002055092</v>
      </c>
      <c r="F334" s="1528">
        <v>8719514347441</v>
      </c>
      <c r="G334" s="1533" t="s">
        <v>1077</v>
      </c>
    </row>
    <row r="335" spans="2:7" ht="15" customHeight="1">
      <c r="B335" s="526">
        <v>929002210502</v>
      </c>
      <c r="C335" s="1541">
        <v>8718699669720</v>
      </c>
      <c r="D335" s="527" t="s">
        <v>1680</v>
      </c>
      <c r="E335" s="526">
        <v>929004270702</v>
      </c>
      <c r="F335" s="1541">
        <v>8721103063137</v>
      </c>
      <c r="G335" s="707" t="s">
        <v>2826</v>
      </c>
    </row>
    <row r="336" spans="2:7" ht="15" customHeight="1">
      <c r="B336" s="77">
        <v>929002490602</v>
      </c>
      <c r="C336" s="244">
        <v>8719514306042</v>
      </c>
      <c r="D336" s="31" t="s">
        <v>515</v>
      </c>
      <c r="E336" s="77">
        <v>929003071302</v>
      </c>
      <c r="F336" s="232">
        <v>8719514477711</v>
      </c>
      <c r="G336" s="709" t="s">
        <v>516</v>
      </c>
    </row>
    <row r="337" spans="2:7" ht="15" customHeight="1">
      <c r="B337" s="53">
        <v>929002491702</v>
      </c>
      <c r="C337" s="235">
        <v>8719514306400</v>
      </c>
      <c r="D337" s="31" t="s">
        <v>517</v>
      </c>
      <c r="E337" s="53">
        <v>929003013982</v>
      </c>
      <c r="F337" s="235">
        <v>8719514449572</v>
      </c>
      <c r="G337" s="709" t="s">
        <v>518</v>
      </c>
    </row>
    <row r="338" spans="2:7" ht="15" customHeight="1">
      <c r="B338" s="53">
        <v>929002491802</v>
      </c>
      <c r="C338" s="235">
        <v>8719514306424</v>
      </c>
      <c r="D338" s="31" t="s">
        <v>519</v>
      </c>
      <c r="E338" s="53">
        <v>929003014182</v>
      </c>
      <c r="F338" s="235">
        <v>8719514449619</v>
      </c>
      <c r="G338" s="616" t="s">
        <v>520</v>
      </c>
    </row>
    <row r="339" spans="2:7" ht="15" customHeight="1">
      <c r="B339" s="53">
        <v>929002490402</v>
      </c>
      <c r="C339" s="235">
        <v>8719514306028</v>
      </c>
      <c r="D339" s="31" t="s">
        <v>521</v>
      </c>
      <c r="E339" s="53">
        <v>929003011982</v>
      </c>
      <c r="F339" s="204">
        <v>8719514449350</v>
      </c>
      <c r="G339" s="709" t="s">
        <v>492</v>
      </c>
    </row>
    <row r="340" spans="2:7" ht="15" customHeight="1">
      <c r="B340" s="53">
        <v>929002491702</v>
      </c>
      <c r="C340" s="235">
        <v>8719514306400</v>
      </c>
      <c r="D340" s="31" t="s">
        <v>517</v>
      </c>
      <c r="E340" s="53">
        <v>929003012082</v>
      </c>
      <c r="F340" s="235">
        <v>8719514449374</v>
      </c>
      <c r="G340" s="616" t="s">
        <v>494</v>
      </c>
    </row>
    <row r="341" spans="2:7" ht="15" customHeight="1">
      <c r="B341" s="53">
        <v>929002490802</v>
      </c>
      <c r="C341" s="235">
        <v>8719514306080</v>
      </c>
      <c r="D341" s="31" t="s">
        <v>522</v>
      </c>
      <c r="E341" s="53">
        <v>929003012182</v>
      </c>
      <c r="F341" s="235">
        <v>8719514449398</v>
      </c>
      <c r="G341" s="709" t="s">
        <v>496</v>
      </c>
    </row>
    <row r="342" spans="2:7" ht="15" customHeight="1">
      <c r="B342" s="53">
        <v>929002491002</v>
      </c>
      <c r="C342" s="235">
        <v>8719514306141</v>
      </c>
      <c r="D342" s="31" t="s">
        <v>523</v>
      </c>
      <c r="E342" s="53">
        <v>929003012282</v>
      </c>
      <c r="F342" s="235">
        <v>8719514449411</v>
      </c>
      <c r="G342" s="616" t="s">
        <v>498</v>
      </c>
    </row>
    <row r="343" spans="2:7" ht="15" customHeight="1">
      <c r="B343" s="53">
        <v>929002491202</v>
      </c>
      <c r="C343" s="235">
        <v>8719514306387</v>
      </c>
      <c r="D343" s="31" t="s">
        <v>524</v>
      </c>
      <c r="E343" s="53">
        <v>929003012382</v>
      </c>
      <c r="F343" s="204">
        <v>8719514449435</v>
      </c>
      <c r="G343" s="709" t="s">
        <v>500</v>
      </c>
    </row>
    <row r="344" spans="2:7" ht="15" customHeight="1">
      <c r="B344" s="53">
        <v>929002491302</v>
      </c>
      <c r="C344" s="235">
        <v>8719514306165</v>
      </c>
      <c r="D344" s="31" t="s">
        <v>525</v>
      </c>
      <c r="E344" s="53">
        <v>929003013082</v>
      </c>
      <c r="F344" s="235">
        <v>8719514449497</v>
      </c>
      <c r="G344" s="616" t="s">
        <v>502</v>
      </c>
    </row>
    <row r="345" spans="2:7" ht="15" customHeight="1">
      <c r="B345" s="53">
        <v>929002491402</v>
      </c>
      <c r="C345" s="235">
        <v>8719514306189</v>
      </c>
      <c r="D345" s="31" t="s">
        <v>526</v>
      </c>
      <c r="E345" s="53">
        <v>929003013182</v>
      </c>
      <c r="F345" s="235">
        <v>8719514449510</v>
      </c>
      <c r="G345" s="709" t="s">
        <v>504</v>
      </c>
    </row>
    <row r="346" spans="2:7" ht="15" customHeight="1">
      <c r="B346" s="55">
        <v>929002491602</v>
      </c>
      <c r="C346" s="236">
        <v>8719514306202</v>
      </c>
      <c r="D346" s="57" t="s">
        <v>527</v>
      </c>
      <c r="E346" s="55">
        <v>929003013282</v>
      </c>
      <c r="F346" s="236">
        <v>8719514449534</v>
      </c>
      <c r="G346" s="610" t="s">
        <v>506</v>
      </c>
    </row>
    <row r="347" spans="2:7" ht="15" customHeight="1">
      <c r="B347" s="77">
        <v>929002490002</v>
      </c>
      <c r="C347" s="244">
        <v>8719514306301</v>
      </c>
      <c r="D347" s="31" t="s">
        <v>528</v>
      </c>
      <c r="E347" s="77">
        <v>929003009982</v>
      </c>
      <c r="F347" s="244">
        <v>8719514449671</v>
      </c>
      <c r="G347" s="709" t="s">
        <v>529</v>
      </c>
    </row>
    <row r="348" spans="2:7" ht="15" customHeight="1">
      <c r="B348" s="55">
        <v>929002490232</v>
      </c>
      <c r="C348" s="236">
        <v>8719514306349</v>
      </c>
      <c r="D348" s="57" t="s">
        <v>530</v>
      </c>
      <c r="E348" s="55">
        <v>929003010382</v>
      </c>
      <c r="F348" s="207">
        <v>8719514449718</v>
      </c>
      <c r="G348" s="610" t="s">
        <v>510</v>
      </c>
    </row>
    <row r="349" spans="2:7" ht="15" customHeight="1">
      <c r="B349" s="77">
        <v>929003067202</v>
      </c>
      <c r="C349" s="244">
        <v>8719514339767</v>
      </c>
      <c r="D349" s="31" t="s">
        <v>1527</v>
      </c>
      <c r="E349" s="77">
        <v>929003482302</v>
      </c>
      <c r="F349" s="232">
        <v>8719514431683</v>
      </c>
      <c r="G349" s="709" t="s">
        <v>1524</v>
      </c>
    </row>
    <row r="350" spans="2:7" ht="15" customHeight="1">
      <c r="B350" s="53">
        <v>929003067002</v>
      </c>
      <c r="C350" s="235">
        <v>8719514339729</v>
      </c>
      <c r="D350" s="31" t="s">
        <v>1526</v>
      </c>
      <c r="E350" s="53">
        <v>929003482202</v>
      </c>
      <c r="F350" s="235">
        <v>8719514431669</v>
      </c>
      <c r="G350" s="709" t="s">
        <v>1522</v>
      </c>
    </row>
    <row r="351" spans="2:7" ht="15" customHeight="1">
      <c r="B351" s="55">
        <v>929003067302</v>
      </c>
      <c r="C351" s="236">
        <v>8719514339781</v>
      </c>
      <c r="D351" s="57" t="s">
        <v>1528</v>
      </c>
      <c r="E351" s="55">
        <v>929003731902</v>
      </c>
      <c r="F351" s="236">
        <v>8720169269613</v>
      </c>
      <c r="G351" s="610" t="s">
        <v>1525</v>
      </c>
    </row>
    <row r="352" spans="2:7" ht="15" customHeight="1">
      <c r="B352" s="77">
        <v>929001393202</v>
      </c>
      <c r="C352" s="244">
        <v>8718696743553</v>
      </c>
      <c r="D352" s="31" t="s">
        <v>531</v>
      </c>
      <c r="E352" s="77">
        <v>929001393232</v>
      </c>
      <c r="F352" s="244">
        <v>8719514466425</v>
      </c>
      <c r="G352" s="709" t="s">
        <v>532</v>
      </c>
    </row>
    <row r="353" spans="2:7" ht="15" customHeight="1">
      <c r="B353" s="53">
        <v>929001393302</v>
      </c>
      <c r="C353" s="235">
        <v>8718696743676</v>
      </c>
      <c r="D353" s="31" t="s">
        <v>533</v>
      </c>
      <c r="E353" s="53">
        <v>929001393332</v>
      </c>
      <c r="F353" s="235">
        <v>8719514466449</v>
      </c>
      <c r="G353" s="616" t="s">
        <v>534</v>
      </c>
    </row>
    <row r="354" spans="2:7" ht="15" customHeight="1">
      <c r="B354" s="53">
        <v>929001284102</v>
      </c>
      <c r="C354" s="235">
        <v>8718696687482</v>
      </c>
      <c r="D354" s="31" t="s">
        <v>535</v>
      </c>
      <c r="E354" s="53">
        <v>929003553502</v>
      </c>
      <c r="F354" s="204">
        <v>8719514466845</v>
      </c>
      <c r="G354" s="709" t="s">
        <v>536</v>
      </c>
    </row>
    <row r="355" spans="2:7" ht="15" customHeight="1">
      <c r="B355" s="53">
        <v>929001284202</v>
      </c>
      <c r="C355" s="235">
        <v>8718696687505</v>
      </c>
      <c r="D355" s="31" t="s">
        <v>537</v>
      </c>
      <c r="E355" s="53">
        <v>929003553602</v>
      </c>
      <c r="F355" s="235">
        <v>8719514466869</v>
      </c>
      <c r="G355" s="616" t="s">
        <v>537</v>
      </c>
    </row>
    <row r="356" spans="2:7" ht="15" customHeight="1">
      <c r="B356" s="53">
        <v>929001284302</v>
      </c>
      <c r="C356" s="235">
        <v>8718696687529</v>
      </c>
      <c r="D356" s="31" t="s">
        <v>538</v>
      </c>
      <c r="E356" s="53">
        <v>929003553402</v>
      </c>
      <c r="F356" s="235">
        <v>8719514466883</v>
      </c>
      <c r="G356" s="709" t="s">
        <v>538</v>
      </c>
    </row>
    <row r="357" spans="2:7" ht="15" customHeight="1">
      <c r="B357" s="895">
        <v>929001284402</v>
      </c>
      <c r="C357" s="609">
        <v>8718696687543</v>
      </c>
      <c r="D357" s="704" t="s">
        <v>539</v>
      </c>
      <c r="E357" s="53">
        <v>929003553802</v>
      </c>
      <c r="F357" s="235">
        <v>8719514466906</v>
      </c>
      <c r="G357" s="616" t="s">
        <v>540</v>
      </c>
    </row>
    <row r="358" spans="2:7" ht="15" customHeight="1">
      <c r="B358" s="53">
        <v>929001284502</v>
      </c>
      <c r="C358" s="609">
        <v>8718696687567</v>
      </c>
      <c r="D358" s="704" t="s">
        <v>541</v>
      </c>
      <c r="E358" s="53">
        <v>929003553902</v>
      </c>
      <c r="F358" s="204">
        <v>8719514466920</v>
      </c>
      <c r="G358" s="709" t="s">
        <v>541</v>
      </c>
    </row>
    <row r="359" spans="2:7" ht="15" customHeight="1">
      <c r="B359" s="53">
        <v>929001284602</v>
      </c>
      <c r="C359" s="609">
        <v>8718696687581</v>
      </c>
      <c r="D359" s="704" t="s">
        <v>542</v>
      </c>
      <c r="E359" s="53">
        <v>929003553702</v>
      </c>
      <c r="F359" s="235">
        <v>8719514466944</v>
      </c>
      <c r="G359" s="616" t="s">
        <v>542</v>
      </c>
    </row>
    <row r="360" spans="2:7" ht="15" customHeight="1">
      <c r="B360" s="895">
        <v>929001300002</v>
      </c>
      <c r="C360" s="609">
        <v>8718696687963</v>
      </c>
      <c r="D360" s="704" t="s">
        <v>543</v>
      </c>
      <c r="E360" s="53">
        <v>929003554102</v>
      </c>
      <c r="F360" s="235">
        <v>8719514466968</v>
      </c>
      <c r="G360" s="709" t="s">
        <v>544</v>
      </c>
    </row>
    <row r="361" spans="2:7" ht="15" customHeight="1">
      <c r="B361" s="53">
        <v>929001300102</v>
      </c>
      <c r="C361" s="235">
        <v>8718696687987</v>
      </c>
      <c r="D361" s="42" t="s">
        <v>545</v>
      </c>
      <c r="E361" s="53">
        <v>929003554202</v>
      </c>
      <c r="F361" s="235">
        <v>8719514466982</v>
      </c>
      <c r="G361" s="616" t="s">
        <v>545</v>
      </c>
    </row>
    <row r="362" spans="2:7" ht="15" customHeight="1">
      <c r="B362" s="53">
        <v>929001300202</v>
      </c>
      <c r="C362" s="235">
        <v>8718696688007</v>
      </c>
      <c r="D362" s="31" t="s">
        <v>546</v>
      </c>
      <c r="E362" s="53">
        <v>929003554002</v>
      </c>
      <c r="F362" s="204">
        <v>8719514467002</v>
      </c>
      <c r="G362" s="709" t="s">
        <v>546</v>
      </c>
    </row>
    <row r="363" spans="2:7" ht="15" customHeight="1">
      <c r="B363" s="53">
        <v>929001300302</v>
      </c>
      <c r="C363" s="235">
        <v>8718696688021</v>
      </c>
      <c r="D363" s="42" t="s">
        <v>547</v>
      </c>
      <c r="E363" s="53">
        <v>929003554402</v>
      </c>
      <c r="F363" s="235">
        <v>8719514467026</v>
      </c>
      <c r="G363" s="616" t="s">
        <v>547</v>
      </c>
    </row>
    <row r="364" spans="2:7" ht="15" customHeight="1">
      <c r="B364" s="53">
        <v>929001300402</v>
      </c>
      <c r="C364" s="204">
        <v>8718696688045</v>
      </c>
      <c r="D364" s="31" t="s">
        <v>548</v>
      </c>
      <c r="E364" s="53">
        <v>929003554502</v>
      </c>
      <c r="F364" s="235">
        <v>8719514467040</v>
      </c>
      <c r="G364" s="709" t="s">
        <v>548</v>
      </c>
    </row>
    <row r="365" spans="2:7" ht="15" customHeight="1">
      <c r="B365" s="55">
        <v>929001300502</v>
      </c>
      <c r="C365" s="1351">
        <v>8718696688069</v>
      </c>
      <c r="D365" s="1391" t="s">
        <v>549</v>
      </c>
      <c r="E365" s="55">
        <v>929003554302</v>
      </c>
      <c r="F365" s="207">
        <v>8719514467064</v>
      </c>
      <c r="G365" s="610" t="s">
        <v>549</v>
      </c>
    </row>
    <row r="366" spans="2:7" ht="15" customHeight="1">
      <c r="B366" s="77">
        <v>929001307002</v>
      </c>
      <c r="C366" s="1525">
        <v>8718696697474</v>
      </c>
      <c r="D366" s="1542" t="s">
        <v>1563</v>
      </c>
      <c r="E366" s="77">
        <v>929004260202</v>
      </c>
      <c r="F366" s="244">
        <v>8721103044150</v>
      </c>
      <c r="G366" s="709" t="s">
        <v>2438</v>
      </c>
    </row>
    <row r="367" spans="2:7" ht="15" customHeight="1">
      <c r="B367" s="53">
        <v>929001307102</v>
      </c>
      <c r="C367" s="609">
        <v>8718696697498</v>
      </c>
      <c r="D367" s="704" t="s">
        <v>1564</v>
      </c>
      <c r="E367" s="53">
        <v>929004260302</v>
      </c>
      <c r="F367" s="204">
        <v>8721103044174</v>
      </c>
      <c r="G367" s="709" t="s">
        <v>2439</v>
      </c>
    </row>
    <row r="368" spans="2:7" ht="15" customHeight="1">
      <c r="B368" s="53">
        <v>929001307202</v>
      </c>
      <c r="C368" s="609">
        <v>8718696697511</v>
      </c>
      <c r="D368" s="704" t="s">
        <v>1565</v>
      </c>
      <c r="E368" s="53">
        <v>929004260402</v>
      </c>
      <c r="F368" s="235">
        <v>8721103044198</v>
      </c>
      <c r="G368" s="616" t="s">
        <v>2440</v>
      </c>
    </row>
    <row r="369" spans="2:7" ht="15" customHeight="1">
      <c r="B369" s="53">
        <v>929001922602</v>
      </c>
      <c r="C369" s="609">
        <v>8718699592356</v>
      </c>
      <c r="D369" s="704" t="s">
        <v>1568</v>
      </c>
      <c r="E369" s="53">
        <v>929004242402</v>
      </c>
      <c r="F369" s="204">
        <v>8720169388055</v>
      </c>
      <c r="G369" s="709" t="s">
        <v>2441</v>
      </c>
    </row>
    <row r="370" spans="2:7" ht="15" customHeight="1">
      <c r="B370" s="53">
        <v>929001922702</v>
      </c>
      <c r="C370" s="609">
        <v>8718699592370</v>
      </c>
      <c r="D370" s="704" t="s">
        <v>1569</v>
      </c>
      <c r="E370" s="53">
        <v>929004242502</v>
      </c>
      <c r="F370" s="235">
        <v>8720169388079</v>
      </c>
      <c r="G370" s="616" t="s">
        <v>2442</v>
      </c>
    </row>
    <row r="371" spans="2:7" ht="15" customHeight="1">
      <c r="B371" s="53">
        <v>929001922802</v>
      </c>
      <c r="C371" s="609">
        <v>8718699592394</v>
      </c>
      <c r="D371" s="704" t="s">
        <v>1570</v>
      </c>
      <c r="E371" s="53">
        <v>929004242602</v>
      </c>
      <c r="F371" s="204">
        <v>8720169388093</v>
      </c>
      <c r="G371" s="709" t="s">
        <v>2443</v>
      </c>
    </row>
    <row r="372" spans="2:7" ht="15" customHeight="1">
      <c r="B372" s="53">
        <v>929002998202</v>
      </c>
      <c r="C372" s="609">
        <v>8719514316560</v>
      </c>
      <c r="D372" s="704" t="s">
        <v>1571</v>
      </c>
      <c r="E372" s="53">
        <v>929004241802</v>
      </c>
      <c r="F372" s="235">
        <v>8720169387935</v>
      </c>
      <c r="G372" s="616" t="s">
        <v>2444</v>
      </c>
    </row>
    <row r="373" spans="2:7" ht="15" customHeight="1">
      <c r="B373" s="53">
        <v>929002998302</v>
      </c>
      <c r="C373" s="609">
        <v>8719514316584</v>
      </c>
      <c r="D373" s="704" t="s">
        <v>1572</v>
      </c>
      <c r="E373" s="53">
        <v>929004241902</v>
      </c>
      <c r="F373" s="204">
        <v>8720169387959</v>
      </c>
      <c r="G373" s="709" t="s">
        <v>2445</v>
      </c>
    </row>
    <row r="374" spans="2:7" ht="15" customHeight="1">
      <c r="B374" s="53">
        <v>929002998402</v>
      </c>
      <c r="C374" s="609">
        <v>8719514316607</v>
      </c>
      <c r="D374" s="704" t="s">
        <v>1573</v>
      </c>
      <c r="E374" s="53">
        <v>929004242002</v>
      </c>
      <c r="F374" s="235">
        <v>8720169387973</v>
      </c>
      <c r="G374" s="616" t="s">
        <v>2446</v>
      </c>
    </row>
    <row r="375" spans="2:7" ht="15" customHeight="1">
      <c r="B375" s="53">
        <v>929001922902</v>
      </c>
      <c r="C375" s="609">
        <v>8718699592417</v>
      </c>
      <c r="D375" s="704" t="s">
        <v>1574</v>
      </c>
      <c r="E375" s="53">
        <v>929004242702</v>
      </c>
      <c r="F375" s="204">
        <v>8720169388116</v>
      </c>
      <c r="G375" s="709" t="s">
        <v>2447</v>
      </c>
    </row>
    <row r="376" spans="2:7" ht="15" customHeight="1">
      <c r="B376" s="53">
        <v>929001923002</v>
      </c>
      <c r="C376" s="609">
        <v>8718699592431</v>
      </c>
      <c r="D376" s="704" t="s">
        <v>1575</v>
      </c>
      <c r="E376" s="53">
        <v>929004242802</v>
      </c>
      <c r="F376" s="235">
        <v>8720169388130</v>
      </c>
      <c r="G376" s="616" t="s">
        <v>2448</v>
      </c>
    </row>
    <row r="377" spans="2:7" ht="15" customHeight="1">
      <c r="B377" s="53">
        <v>929001923102</v>
      </c>
      <c r="C377" s="609">
        <v>8718699592455</v>
      </c>
      <c r="D377" s="704" t="s">
        <v>1576</v>
      </c>
      <c r="E377" s="53">
        <v>929004242902</v>
      </c>
      <c r="F377" s="204">
        <v>8720169388154</v>
      </c>
      <c r="G377" s="709" t="s">
        <v>2449</v>
      </c>
    </row>
    <row r="378" spans="2:7" ht="15" customHeight="1">
      <c r="B378" s="53">
        <v>929002998502</v>
      </c>
      <c r="C378" s="609">
        <v>8719514316621</v>
      </c>
      <c r="D378" s="704" t="s">
        <v>1577</v>
      </c>
      <c r="E378" s="53">
        <v>929004242102</v>
      </c>
      <c r="F378" s="235">
        <v>8720169387997</v>
      </c>
      <c r="G378" s="616" t="s">
        <v>2450</v>
      </c>
    </row>
    <row r="379" spans="2:7" ht="15" customHeight="1">
      <c r="B379" s="53">
        <v>929002998602</v>
      </c>
      <c r="C379" s="609">
        <v>8719514316645</v>
      </c>
      <c r="D379" s="704" t="s">
        <v>1578</v>
      </c>
      <c r="E379" s="53">
        <v>929004242202</v>
      </c>
      <c r="F379" s="204">
        <v>8720169388017</v>
      </c>
      <c r="G379" s="709" t="s">
        <v>2451</v>
      </c>
    </row>
    <row r="380" spans="2:7" ht="15" customHeight="1">
      <c r="B380" s="55">
        <v>929002998702</v>
      </c>
      <c r="C380" s="1351">
        <v>8719514316669</v>
      </c>
      <c r="D380" s="1391" t="s">
        <v>1579</v>
      </c>
      <c r="E380" s="55">
        <v>929004242302</v>
      </c>
      <c r="F380" s="236">
        <v>8720169388031</v>
      </c>
      <c r="G380" s="610" t="s">
        <v>2452</v>
      </c>
    </row>
    <row r="381" spans="2:7" ht="15" customHeight="1">
      <c r="B381" s="53">
        <v>913710032567</v>
      </c>
      <c r="C381" s="609">
        <v>6947939102020</v>
      </c>
      <c r="D381" s="704" t="s">
        <v>1752</v>
      </c>
      <c r="E381" s="53">
        <v>929003463580</v>
      </c>
      <c r="F381" s="204">
        <v>6941970622509</v>
      </c>
      <c r="G381" s="709" t="s">
        <v>1752</v>
      </c>
    </row>
    <row r="382" spans="2:7" ht="15" customHeight="1">
      <c r="B382" s="53">
        <v>929003426480</v>
      </c>
      <c r="C382" s="609">
        <v>6947830488032</v>
      </c>
      <c r="D382" s="704" t="s">
        <v>1760</v>
      </c>
      <c r="E382" s="53">
        <v>929003426406</v>
      </c>
      <c r="F382" s="235">
        <v>6947830488032</v>
      </c>
      <c r="G382" s="616" t="s">
        <v>1760</v>
      </c>
    </row>
    <row r="383" spans="2:7" ht="15" customHeight="1">
      <c r="B383" s="53">
        <v>929003426580</v>
      </c>
      <c r="C383" s="609">
        <v>6947830488056</v>
      </c>
      <c r="D383" s="704" t="s">
        <v>1761</v>
      </c>
      <c r="E383" s="53">
        <v>929003426506</v>
      </c>
      <c r="F383" s="204">
        <v>6947830488056</v>
      </c>
      <c r="G383" s="709" t="s">
        <v>1761</v>
      </c>
    </row>
    <row r="384" spans="2:7" ht="15" customHeight="1">
      <c r="B384" s="55">
        <v>929003426680</v>
      </c>
      <c r="C384" s="1351">
        <v>6947830488070</v>
      </c>
      <c r="D384" s="1391" t="s">
        <v>1762</v>
      </c>
      <c r="E384" s="55">
        <v>929003426606</v>
      </c>
      <c r="F384" s="236">
        <v>6947830488070</v>
      </c>
      <c r="G384" s="610" t="s">
        <v>1762</v>
      </c>
    </row>
    <row r="385" spans="2:7" ht="15" customHeight="1">
      <c r="B385" s="77">
        <v>929003022302</v>
      </c>
      <c r="C385" s="244">
        <v>8719514325357</v>
      </c>
      <c r="D385" s="31" t="s">
        <v>550</v>
      </c>
      <c r="E385" s="77">
        <v>929003519702</v>
      </c>
      <c r="F385" s="244">
        <v>8719514448070</v>
      </c>
      <c r="G385" s="709" t="s">
        <v>551</v>
      </c>
    </row>
    <row r="386" spans="2:7" ht="15" customHeight="1">
      <c r="B386" s="53">
        <v>929003022402</v>
      </c>
      <c r="C386" s="235">
        <v>8719514325371</v>
      </c>
      <c r="D386" s="31" t="s">
        <v>552</v>
      </c>
      <c r="E386" s="53">
        <v>929003519802</v>
      </c>
      <c r="F386" s="235">
        <v>8719514448094</v>
      </c>
      <c r="G386" s="616" t="s">
        <v>553</v>
      </c>
    </row>
    <row r="387" spans="2:7" ht="15" customHeight="1">
      <c r="B387" s="53">
        <v>929003022102</v>
      </c>
      <c r="C387" s="235">
        <v>8719514325319</v>
      </c>
      <c r="D387" s="31" t="s">
        <v>554</v>
      </c>
      <c r="E387" s="53">
        <v>929003547202</v>
      </c>
      <c r="F387" s="204">
        <v>8719514459779</v>
      </c>
      <c r="G387" s="709" t="s">
        <v>555</v>
      </c>
    </row>
    <row r="388" spans="2:7" ht="15" customHeight="1">
      <c r="B388" s="53">
        <v>929003022202</v>
      </c>
      <c r="C388" s="235">
        <v>8719514325333</v>
      </c>
      <c r="D388" s="31" t="s">
        <v>556</v>
      </c>
      <c r="E388" s="53">
        <v>929003547302</v>
      </c>
      <c r="F388" s="235">
        <v>8719514459793</v>
      </c>
      <c r="G388" s="616" t="s">
        <v>557</v>
      </c>
    </row>
    <row r="389" spans="2:7" ht="15" customHeight="1">
      <c r="B389" s="53">
        <v>929003022502</v>
      </c>
      <c r="C389" s="235">
        <v>8719514325395</v>
      </c>
      <c r="D389" s="31" t="s">
        <v>558</v>
      </c>
      <c r="E389" s="53">
        <v>929003547402</v>
      </c>
      <c r="F389" s="235">
        <v>8719514459816</v>
      </c>
      <c r="G389" s="709" t="s">
        <v>559</v>
      </c>
    </row>
    <row r="390" spans="2:7" ht="15" customHeight="1">
      <c r="B390" s="53">
        <v>929003022602</v>
      </c>
      <c r="C390" s="235">
        <v>8719514325418</v>
      </c>
      <c r="D390" s="31" t="s">
        <v>560</v>
      </c>
      <c r="E390" s="53">
        <v>929003547502</v>
      </c>
      <c r="F390" s="235">
        <v>8719514459830</v>
      </c>
      <c r="G390" s="616" t="s">
        <v>561</v>
      </c>
    </row>
    <row r="391" spans="2:7" ht="15" customHeight="1">
      <c r="B391" s="53">
        <v>929001874902</v>
      </c>
      <c r="C391" s="235">
        <v>8718696806135</v>
      </c>
      <c r="D391" s="31" t="s">
        <v>562</v>
      </c>
      <c r="E391" s="53">
        <v>929001874932</v>
      </c>
      <c r="F391" s="204">
        <v>8719514469587</v>
      </c>
      <c r="G391" s="709" t="s">
        <v>562</v>
      </c>
    </row>
    <row r="392" spans="2:7" ht="15" customHeight="1">
      <c r="B392" s="53">
        <v>929001875102</v>
      </c>
      <c r="C392" s="235">
        <v>8718696806173</v>
      </c>
      <c r="D392" s="31" t="s">
        <v>563</v>
      </c>
      <c r="E392" s="53">
        <v>929001875132</v>
      </c>
      <c r="F392" s="235">
        <v>8719514469600</v>
      </c>
      <c r="G392" s="616" t="s">
        <v>563</v>
      </c>
    </row>
    <row r="393" spans="2:7" ht="15" customHeight="1">
      <c r="B393" s="53">
        <v>929001874802</v>
      </c>
      <c r="C393" s="235">
        <v>8718696806111</v>
      </c>
      <c r="D393" s="31" t="s">
        <v>564</v>
      </c>
      <c r="E393" s="53">
        <v>929001874832</v>
      </c>
      <c r="F393" s="235">
        <v>8719514475588</v>
      </c>
      <c r="G393" s="709" t="s">
        <v>564</v>
      </c>
    </row>
    <row r="394" spans="2:7" ht="15" customHeight="1">
      <c r="B394" s="53">
        <v>929001875002</v>
      </c>
      <c r="C394" s="235">
        <v>8718696806159</v>
      </c>
      <c r="D394" s="31" t="s">
        <v>565</v>
      </c>
      <c r="E394" s="55">
        <v>929001875032</v>
      </c>
      <c r="F394" s="236">
        <v>8719514475601</v>
      </c>
      <c r="G394" s="610" t="s">
        <v>565</v>
      </c>
    </row>
    <row r="395" spans="2:7" ht="15" customHeight="1">
      <c r="B395" s="43">
        <v>910401900011</v>
      </c>
      <c r="C395" s="39">
        <v>8711559116419</v>
      </c>
      <c r="D395" s="39" t="s">
        <v>566</v>
      </c>
      <c r="E395" s="193">
        <v>532246211159</v>
      </c>
      <c r="F395" s="195">
        <v>8727900137477</v>
      </c>
      <c r="G395" s="709" t="s">
        <v>567</v>
      </c>
    </row>
    <row r="396" spans="2:7" ht="15" customHeight="1">
      <c r="B396" s="23">
        <v>910401900111</v>
      </c>
      <c r="C396" s="45">
        <v>8711559116457</v>
      </c>
      <c r="D396" s="45" t="s">
        <v>568</v>
      </c>
      <c r="E396" s="651">
        <v>532246211158</v>
      </c>
      <c r="F396" s="57">
        <v>8727900137460</v>
      </c>
      <c r="G396" s="610" t="s">
        <v>569</v>
      </c>
    </row>
    <row r="397" spans="2:7" ht="15" customHeight="1"/>
  </sheetData>
  <protectedRanges>
    <protectedRange sqref="D328" name="Range1_2"/>
  </protectedRanges>
  <conditionalFormatting sqref="D275:D280 D307:D311">
    <cfRule type="expression" dxfId="5" priority="7">
      <formula>$D275&lt;&gt;"New"</formula>
    </cfRule>
    <cfRule type="expression" dxfId="4" priority="8">
      <formula>$D275="New"</formula>
    </cfRule>
  </conditionalFormatting>
  <conditionalFormatting sqref="G275:G280">
    <cfRule type="expression" dxfId="3" priority="5">
      <formula>$D275&lt;&gt;"New"</formula>
    </cfRule>
    <cfRule type="expression" dxfId="2" priority="6">
      <formula>$D275="New"</formula>
    </cfRule>
  </conditionalFormatting>
  <conditionalFormatting sqref="G307:G310">
    <cfRule type="expression" dxfId="1" priority="1">
      <formula>$D307&lt;&gt;"New"</formula>
    </cfRule>
    <cfRule type="expression" dxfId="0" priority="2">
      <formula>$D307="New"</formula>
    </cfRule>
  </conditionalFormatting>
  <dataValidations count="1">
    <dataValidation type="textLength" operator="equal" allowBlank="1" showInputMessage="1" showErrorMessage="1" sqref="B340 B337:B338 B343 B345:B346" xr:uid="{F74C9023-8609-43E0-B455-D13B027DD7C7}">
      <formula1>12</formula1>
    </dataValidation>
  </dataValidations>
  <pageMargins left="0.70866141732283472" right="0.70866141732283472" top="0.74803149606299213" bottom="0.74803149606299213" header="0.31496062992125984" footer="0.31496062992125984"/>
  <pageSetup paperSize="9" scale="10" fitToHeight="0" orientation="portrait" r:id="rId1"/>
  <customProperties>
    <customPr name="_pios_id" r:id="rId2"/>
  </customPropertie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609190806947A84BBA17E6A435F907DD" ma:contentTypeVersion="19" ma:contentTypeDescription="Create a new document." ma:contentTypeScope="" ma:versionID="82fb7049ea944760e879ca0301863cb3">
  <xsd:schema xmlns:xsd="http://www.w3.org/2001/XMLSchema" xmlns:xs="http://www.w3.org/2001/XMLSchema" xmlns:p="http://schemas.microsoft.com/office/2006/metadata/properties" xmlns:ns2="d1940d8a-0dba-491d-9dd7-a4be1eee5930" xmlns:ns3="9c4c1946-67da-4f0d-bf2e-6ab673257fd0" xmlns:ns4="490a6909-fa11-490b-a200-8c0d02a178c1" targetNamespace="http://schemas.microsoft.com/office/2006/metadata/properties" ma:root="true" ma:fieldsID="a0c28a9484493f4125f68d8f1acfa68c" ns2:_="" ns3:_="" ns4:_="">
    <xsd:import namespace="d1940d8a-0dba-491d-9dd7-a4be1eee5930"/>
    <xsd:import namespace="9c4c1946-67da-4f0d-bf2e-6ab673257fd0"/>
    <xsd:import namespace="490a6909-fa11-490b-a200-8c0d02a178c1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4:TaxCatchAll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1940d8a-0dba-491d-9dd7-a4be1eee593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9" nillable="true" ma:displayName="Location" ma:internalName="MediaServiceLocation" ma:readOnly="true">
      <xsd:simpleType>
        <xsd:restriction base="dms:Text"/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82bfcd88-4be3-4a49-9a62-b1f39ccf10b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c4c1946-67da-4f0d-bf2e-6ab673257fd0" elementFormDefault="qualified">
    <xsd:import namespace="http://schemas.microsoft.com/office/2006/documentManagement/types"/>
    <xsd:import namespace="http://schemas.microsoft.com/office/infopath/2007/PartnerControls"/>
    <xsd:element name="SharedWithUsers" ma:index="15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6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90a6909-fa11-490b-a200-8c0d02a178c1" elementFormDefault="qualified">
    <xsd:import namespace="http://schemas.microsoft.com/office/2006/documentManagement/types"/>
    <xsd:import namespace="http://schemas.microsoft.com/office/infopath/2007/PartnerControls"/>
    <xsd:element name="TaxCatchAll" ma:index="23" nillable="true" ma:displayName="Taxonomy Catch All Column" ma:hidden="true" ma:list="{4110dcc1-2a3f-42b1-876a-c59ad6aa224c}" ma:internalName="TaxCatchAll" ma:showField="CatchAllData" ma:web="9c4c1946-67da-4f0d-bf2e-6ab673257fd0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SharedWithUsers xmlns="9c4c1946-67da-4f0d-bf2e-6ab673257fd0">
      <UserInfo>
        <DisplayName>Ivan Getta</DisplayName>
        <AccountId>176</AccountId>
        <AccountType/>
      </UserInfo>
      <UserInfo>
        <DisplayName>Antonin Melc</DisplayName>
        <AccountId>60</AccountId>
        <AccountType/>
      </UserInfo>
    </SharedWithUsers>
    <lcf76f155ced4ddcb4097134ff3c332f xmlns="d1940d8a-0dba-491d-9dd7-a4be1eee5930">
      <Terms xmlns="http://schemas.microsoft.com/office/infopath/2007/PartnerControls"/>
    </lcf76f155ced4ddcb4097134ff3c332f>
    <TaxCatchAll xmlns="490a6909-fa11-490b-a200-8c0d02a178c1" xsi:nil="true"/>
  </documentManagement>
</p:properties>
</file>

<file path=customXml/item3.xml><?xml version="1.0" encoding="utf-8"?>
<Application xmlns="http://www.sap.com/cof/excel/application">
  <Version>2</Version>
  <Revision>2.8.300.93887</Revision>
</Application>
</file>

<file path=customXml/item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5FE89728-AF7B-4980-80AA-3D750213752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1940d8a-0dba-491d-9dd7-a4be1eee5930"/>
    <ds:schemaRef ds:uri="9c4c1946-67da-4f0d-bf2e-6ab673257fd0"/>
    <ds:schemaRef ds:uri="490a6909-fa11-490b-a200-8c0d02a178c1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90EB52F3-4892-499C-89E2-6BF747EB4E46}">
  <ds:schemaRefs>
    <ds:schemaRef ds:uri="http://schemas.microsoft.com/office/infopath/2007/PartnerControls"/>
    <ds:schemaRef ds:uri="http://schemas.microsoft.com/office/2006/metadata/properties"/>
    <ds:schemaRef ds:uri="http://purl.org/dc/terms/"/>
    <ds:schemaRef ds:uri="http://www.w3.org/XML/1998/namespace"/>
    <ds:schemaRef ds:uri="http://schemas.openxmlformats.org/package/2006/metadata/core-properties"/>
    <ds:schemaRef ds:uri="490a6909-fa11-490b-a200-8c0d02a178c1"/>
    <ds:schemaRef ds:uri="http://purl.org/dc/dcmitype/"/>
    <ds:schemaRef ds:uri="http://schemas.microsoft.com/office/2006/documentManagement/types"/>
    <ds:schemaRef ds:uri="9c4c1946-67da-4f0d-bf2e-6ab673257fd0"/>
    <ds:schemaRef ds:uri="d1940d8a-0dba-491d-9dd7-a4be1eee5930"/>
    <ds:schemaRef ds:uri="http://purl.org/dc/elements/1.1/"/>
  </ds:schemaRefs>
</ds:datastoreItem>
</file>

<file path=customXml/itemProps3.xml><?xml version="1.0" encoding="utf-8"?>
<ds:datastoreItem xmlns:ds="http://schemas.openxmlformats.org/officeDocument/2006/customXml" ds:itemID="{78248343-8A25-4F9B-AEAA-6CF1386E1A65}">
  <ds:schemaRefs>
    <ds:schemaRef ds:uri="http://www.sap.com/cof/excel/application"/>
  </ds:schemaRefs>
</ds:datastoreItem>
</file>

<file path=customXml/itemProps4.xml><?xml version="1.0" encoding="utf-8"?>
<ds:datastoreItem xmlns:ds="http://schemas.openxmlformats.org/officeDocument/2006/customXml" ds:itemID="{ABC73373-E598-4F17-B3A4-80F0A720B8F7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60</vt:i4>
      </vt:variant>
    </vt:vector>
  </HeadingPairs>
  <TitlesOfParts>
    <vt:vector size="69" baseType="lpstr">
      <vt:lpstr>Úvod</vt:lpstr>
      <vt:lpstr>Informace </vt:lpstr>
      <vt:lpstr>Novinky</vt:lpstr>
      <vt:lpstr>Odebráno</vt:lpstr>
      <vt:lpstr>Obsah</vt:lpstr>
      <vt:lpstr>Kompletní_verze</vt:lpstr>
      <vt:lpstr>Zjednodušená_verze</vt:lpstr>
      <vt:lpstr>Značení</vt:lpstr>
      <vt:lpstr>Náhrady</vt:lpstr>
      <vt:lpstr>Downlighty</vt:lpstr>
      <vt:lpstr>E14_Svicka_Lustr</vt:lpstr>
      <vt:lpstr>E27_Gold</vt:lpstr>
      <vt:lpstr>E27_Plast</vt:lpstr>
      <vt:lpstr>E27_Sklo</vt:lpstr>
      <vt:lpstr>G_53</vt:lpstr>
      <vt:lpstr>GU_10</vt:lpstr>
      <vt:lpstr>GU_5.3</vt:lpstr>
      <vt:lpstr>Halogenove_zarovky</vt:lpstr>
      <vt:lpstr>HPI</vt:lpstr>
      <vt:lpstr>HPL</vt:lpstr>
      <vt:lpstr>Interierova_PILA</vt:lpstr>
      <vt:lpstr>Interierova_svitidla</vt:lpstr>
      <vt:lpstr>Klasicke_zarovky</vt:lpstr>
      <vt:lpstr>Kompaktni_halogenidove_CDM</vt:lpstr>
      <vt:lpstr>LED_nahrady_vybojek</vt:lpstr>
      <vt:lpstr>LED_nastrcne_zdroje</vt:lpstr>
      <vt:lpstr>LED_pasky</vt:lpstr>
      <vt:lpstr>LED_trubice</vt:lpstr>
      <vt:lpstr>LED_zdroje</vt:lpstr>
      <vt:lpstr>Linearni_zarivky</vt:lpstr>
      <vt:lpstr>Nahradni_dily</vt:lpstr>
      <vt:lpstr>Nastenna_stropni_svitidla</vt:lpstr>
      <vt:lpstr>Nouzova_svitidla</vt:lpstr>
      <vt:lpstr>OBSAH</vt:lpstr>
      <vt:lpstr>PL_C</vt:lpstr>
      <vt:lpstr>PL_L</vt:lpstr>
      <vt:lpstr>PL_S</vt:lpstr>
      <vt:lpstr>PL_T</vt:lpstr>
      <vt:lpstr>Prachotesna_svitidla</vt:lpstr>
      <vt:lpstr>Predradniky</vt:lpstr>
      <vt:lpstr>Predradniky_pro_vybojky</vt:lpstr>
      <vt:lpstr>Predradniky_pro_zarivky</vt:lpstr>
      <vt:lpstr>Prisazena_svitidla</vt:lpstr>
      <vt:lpstr>Projektory</vt:lpstr>
      <vt:lpstr>Prumyslova_svitidla</vt:lpstr>
      <vt:lpstr>R_7_S</vt:lpstr>
      <vt:lpstr>Reflektorove_zarovky</vt:lpstr>
      <vt:lpstr>Sady_pro_upravu_svitidel</vt:lpstr>
      <vt:lpstr>SON_T</vt:lpstr>
      <vt:lpstr>Specialni_svetelne_zdroje</vt:lpstr>
      <vt:lpstr>Svetelne_listy</vt:lpstr>
      <vt:lpstr>Svetlomety</vt:lpstr>
      <vt:lpstr>T5_HF</vt:lpstr>
      <vt:lpstr>T5_na_230V</vt:lpstr>
      <vt:lpstr>T8_HF</vt:lpstr>
      <vt:lpstr>T8_Interact</vt:lpstr>
      <vt:lpstr>T8_ostatni_na_230V</vt:lpstr>
      <vt:lpstr>T8_UE</vt:lpstr>
      <vt:lpstr>T8_universalni</vt:lpstr>
      <vt:lpstr>Ukoncene_portfolio</vt:lpstr>
      <vt:lpstr>Venkovni_PILA</vt:lpstr>
      <vt:lpstr>Venkovni_svitidla</vt:lpstr>
      <vt:lpstr>Verejne_osvetleni</vt:lpstr>
      <vt:lpstr>Vestavna_svitidla</vt:lpstr>
      <vt:lpstr>Vybojky</vt:lpstr>
      <vt:lpstr>Vysokotlake_halogenidove</vt:lpstr>
      <vt:lpstr>Vysokotlake_sodikove</vt:lpstr>
      <vt:lpstr>Zapalovace_pro_vybojky</vt:lpstr>
      <vt:lpstr>Zarovky_a_zarivky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jan.starek@signify.com</dc:creator>
  <cp:keywords/>
  <dc:description/>
  <cp:lastModifiedBy>Ivan Getta</cp:lastModifiedBy>
  <cp:revision/>
  <cp:lastPrinted>2025-08-08T14:17:00Z</cp:lastPrinted>
  <dcterms:created xsi:type="dcterms:W3CDTF">2013-07-18T17:50:34Z</dcterms:created>
  <dcterms:modified xsi:type="dcterms:W3CDTF">2025-12-18T18:43:11Z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0x010100609190806947A84BBA17E6A435F907DD</vt:lpwstr>
  </property>
  <property fmtid="{D5CDD505-2E9C-101B-9397-08002B2CF9AE}" pid="3" name="MSIP_Label_cb027a58-0b8b-4b38-933d-36c79ab5a9a6_Enabled">
    <vt:lpwstr>true</vt:lpwstr>
  </property>
  <property fmtid="{D5CDD505-2E9C-101B-9397-08002B2CF9AE}" pid="4" name="MSIP_Label_cb027a58-0b8b-4b38-933d-36c79ab5a9a6_SetDate">
    <vt:lpwstr>2021-03-18T15:26:26Z</vt:lpwstr>
  </property>
  <property fmtid="{D5CDD505-2E9C-101B-9397-08002B2CF9AE}" pid="5" name="MSIP_Label_cb027a58-0b8b-4b38-933d-36c79ab5a9a6_Method">
    <vt:lpwstr>Privileged</vt:lpwstr>
  </property>
  <property fmtid="{D5CDD505-2E9C-101B-9397-08002B2CF9AE}" pid="6" name="MSIP_Label_cb027a58-0b8b-4b38-933d-36c79ab5a9a6_Name">
    <vt:lpwstr>cb027a58-0b8b-4b38-933d-36c79ab5a9a6</vt:lpwstr>
  </property>
  <property fmtid="{D5CDD505-2E9C-101B-9397-08002B2CF9AE}" pid="7" name="MSIP_Label_cb027a58-0b8b-4b38-933d-36c79ab5a9a6_SiteId">
    <vt:lpwstr>75b2f54b-feff-400d-8e0b-67102edb9a23</vt:lpwstr>
  </property>
  <property fmtid="{D5CDD505-2E9C-101B-9397-08002B2CF9AE}" pid="8" name="MSIP_Label_cb027a58-0b8b-4b38-933d-36c79ab5a9a6_ActionId">
    <vt:lpwstr/>
  </property>
  <property fmtid="{D5CDD505-2E9C-101B-9397-08002B2CF9AE}" pid="9" name="MSIP_Label_cb027a58-0b8b-4b38-933d-36c79ab5a9a6_ContentBits">
    <vt:lpwstr>0</vt:lpwstr>
  </property>
  <property fmtid="{D5CDD505-2E9C-101B-9397-08002B2CF9AE}" pid="10" name="MediaServiceImageTags">
    <vt:lpwstr/>
  </property>
  <property fmtid="{D5CDD505-2E9C-101B-9397-08002B2CF9AE}" pid="11" name="CustomUiType">
    <vt:lpwstr>2</vt:lpwstr>
  </property>
</Properties>
</file>